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simon\Desktop\Project DoubleUp\Exceldatein\Kelly\"/>
    </mc:Choice>
  </mc:AlternateContent>
  <xr:revisionPtr revIDLastSave="0" documentId="13_ncr:1_{E41A62E0-30A4-4AEB-99F2-8ED39355E23F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Start" sheetId="1" r:id="rId1"/>
    <sheet name="Control" sheetId="2" r:id="rId2"/>
    <sheet name="Sensitivity" sheetId="3" r:id="rId3"/>
    <sheet name="Scenarios" sheetId="4" r:id="rId4"/>
    <sheet name="Paths" sheetId="5" r:id="rId5"/>
    <sheet name="Classic Kelly" sheetId="6" r:id="rId6"/>
    <sheet name="Single Investment" sheetId="7" r:id="rId7"/>
    <sheet name="Portfolio" sheetId="8" r:id="rId8"/>
    <sheet name="Asset Universe" sheetId="9" r:id="rId9"/>
    <sheet name="Monthly Data" sheetId="10" r:id="rId10"/>
    <sheet name="Calculations" sheetId="11" r:id="rId11"/>
    <sheet name="WFCalc" sheetId="12" state="hidden" r:id="rId12"/>
    <sheet name="RS-Calc" sheetId="13" state="hidden" r:id="rId13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M330" i="12" l="1"/>
  <c r="C330" i="12"/>
  <c r="AM326" i="12"/>
  <c r="C326" i="12"/>
  <c r="AM322" i="12"/>
  <c r="C322" i="12"/>
  <c r="AM318" i="12"/>
  <c r="C318" i="12"/>
  <c r="AM314" i="12"/>
  <c r="C314" i="12"/>
  <c r="AM310" i="12"/>
  <c r="C310" i="12"/>
  <c r="AM306" i="12"/>
  <c r="C306" i="12"/>
  <c r="B96" i="5" s="1"/>
  <c r="AM302" i="12"/>
  <c r="C302" i="12"/>
  <c r="AM298" i="12"/>
  <c r="C298" i="12"/>
  <c r="AM294" i="12"/>
  <c r="C294" i="12"/>
  <c r="AM290" i="12"/>
  <c r="C290" i="12"/>
  <c r="AM286" i="12"/>
  <c r="C286" i="12"/>
  <c r="AM282" i="12"/>
  <c r="C282" i="12"/>
  <c r="AM278" i="12"/>
  <c r="C278" i="12"/>
  <c r="AM274" i="12"/>
  <c r="C274" i="12"/>
  <c r="AM270" i="12"/>
  <c r="C270" i="12"/>
  <c r="AM266" i="12"/>
  <c r="C266" i="12"/>
  <c r="AM262" i="12"/>
  <c r="C262" i="12"/>
  <c r="AM258" i="12"/>
  <c r="C258" i="12"/>
  <c r="AM254" i="12"/>
  <c r="C254" i="12"/>
  <c r="AM250" i="12"/>
  <c r="C250" i="12"/>
  <c r="AM246" i="12"/>
  <c r="C246" i="12"/>
  <c r="AM242" i="12"/>
  <c r="C242" i="12"/>
  <c r="AM238" i="12"/>
  <c r="C238" i="12"/>
  <c r="AM234" i="12"/>
  <c r="C234" i="12"/>
  <c r="AM230" i="12"/>
  <c r="C230" i="12"/>
  <c r="AM226" i="12"/>
  <c r="C226" i="12"/>
  <c r="AM222" i="12"/>
  <c r="C222" i="12"/>
  <c r="AM218" i="12"/>
  <c r="C218" i="12"/>
  <c r="AM214" i="12"/>
  <c r="C214" i="12"/>
  <c r="AM210" i="12"/>
  <c r="C210" i="12"/>
  <c r="AM206" i="12"/>
  <c r="C206" i="12"/>
  <c r="AM202" i="12"/>
  <c r="C202" i="12"/>
  <c r="AM198" i="12"/>
  <c r="C198" i="12"/>
  <c r="AM194" i="12"/>
  <c r="C194" i="12"/>
  <c r="AM190" i="12"/>
  <c r="C190" i="12"/>
  <c r="AM186" i="12"/>
  <c r="C186" i="12"/>
  <c r="AM182" i="12"/>
  <c r="C182" i="12"/>
  <c r="AM178" i="12"/>
  <c r="C178" i="12"/>
  <c r="AM174" i="12"/>
  <c r="C174" i="12"/>
  <c r="AM170" i="12"/>
  <c r="C170" i="12"/>
  <c r="AM166" i="12"/>
  <c r="C166" i="12"/>
  <c r="AM162" i="12"/>
  <c r="C162" i="12"/>
  <c r="AM158" i="12"/>
  <c r="C158" i="12"/>
  <c r="AM154" i="12"/>
  <c r="C154" i="12"/>
  <c r="AM150" i="12"/>
  <c r="C150" i="12"/>
  <c r="AM146" i="12"/>
  <c r="C146" i="12"/>
  <c r="AM142" i="12"/>
  <c r="C142" i="12"/>
  <c r="AM138" i="12"/>
  <c r="C138" i="12"/>
  <c r="AM134" i="12"/>
  <c r="C134" i="12"/>
  <c r="AM130" i="12"/>
  <c r="C130" i="12"/>
  <c r="AM126" i="12"/>
  <c r="C126" i="12"/>
  <c r="AM122" i="12"/>
  <c r="C122" i="12"/>
  <c r="AM118" i="12"/>
  <c r="C118" i="12"/>
  <c r="AM114" i="12"/>
  <c r="C114" i="12"/>
  <c r="AM110" i="12"/>
  <c r="C110" i="12"/>
  <c r="AM106" i="12"/>
  <c r="C106" i="12"/>
  <c r="AM102" i="12"/>
  <c r="C102" i="12"/>
  <c r="AM98" i="12"/>
  <c r="C98" i="12"/>
  <c r="AM94" i="12"/>
  <c r="C94" i="12"/>
  <c r="AM90" i="12"/>
  <c r="C90" i="12"/>
  <c r="AM86" i="12"/>
  <c r="C86" i="12"/>
  <c r="AM82" i="12"/>
  <c r="C82" i="12"/>
  <c r="AM78" i="12"/>
  <c r="C78" i="12"/>
  <c r="AM74" i="12"/>
  <c r="C74" i="12"/>
  <c r="B38" i="5" s="1"/>
  <c r="AM70" i="12"/>
  <c r="C70" i="12"/>
  <c r="B37" i="5" s="1"/>
  <c r="AM66" i="12"/>
  <c r="C66" i="12"/>
  <c r="AM62" i="12"/>
  <c r="C62" i="12"/>
  <c r="AM58" i="12"/>
  <c r="C58" i="12"/>
  <c r="AM54" i="12"/>
  <c r="C54" i="12"/>
  <c r="AM50" i="12"/>
  <c r="C50" i="12"/>
  <c r="B32" i="5" s="1"/>
  <c r="AM46" i="12"/>
  <c r="C46" i="12"/>
  <c r="B31" i="5" s="1"/>
  <c r="AM42" i="12"/>
  <c r="C42" i="12"/>
  <c r="AM38" i="12"/>
  <c r="C38" i="12"/>
  <c r="AM34" i="12"/>
  <c r="C34" i="12"/>
  <c r="AM30" i="12"/>
  <c r="C30" i="12"/>
  <c r="AM26" i="12"/>
  <c r="C26" i="12"/>
  <c r="B26" i="5" s="1"/>
  <c r="AM22" i="12"/>
  <c r="C22" i="12"/>
  <c r="B25" i="5" s="1"/>
  <c r="AM18" i="12"/>
  <c r="C18" i="12"/>
  <c r="AM14" i="12"/>
  <c r="C14" i="12"/>
  <c r="AM10" i="12"/>
  <c r="C10" i="12"/>
  <c r="AM6" i="12"/>
  <c r="C6" i="12"/>
  <c r="AM2" i="12"/>
  <c r="C2" i="12"/>
  <c r="B20" i="5" s="1"/>
  <c r="C117" i="11"/>
  <c r="C116" i="11"/>
  <c r="I14" i="11"/>
  <c r="I13" i="11"/>
  <c r="I12" i="11"/>
  <c r="I11" i="11"/>
  <c r="I10" i="11"/>
  <c r="V126" i="10"/>
  <c r="U126" i="10"/>
  <c r="T126" i="10"/>
  <c r="S126" i="10"/>
  <c r="R126" i="10"/>
  <c r="AW330" i="12" s="1"/>
  <c r="Q126" i="10"/>
  <c r="AV330" i="12" s="1"/>
  <c r="P126" i="10"/>
  <c r="AU330" i="12" s="1"/>
  <c r="O126" i="10"/>
  <c r="AT330" i="12" s="1"/>
  <c r="N126" i="10"/>
  <c r="AS330" i="12" s="1"/>
  <c r="M126" i="10"/>
  <c r="V125" i="10"/>
  <c r="U125" i="10"/>
  <c r="T125" i="10"/>
  <c r="S125" i="10"/>
  <c r="R125" i="10"/>
  <c r="AW326" i="12" s="1"/>
  <c r="Q125" i="10"/>
  <c r="AV326" i="12" s="1"/>
  <c r="P125" i="10"/>
  <c r="AU326" i="12" s="1"/>
  <c r="O125" i="10"/>
  <c r="AT326" i="12" s="1"/>
  <c r="N125" i="10"/>
  <c r="AS326" i="12" s="1"/>
  <c r="M125" i="10"/>
  <c r="V124" i="10"/>
  <c r="U124" i="10"/>
  <c r="T124" i="10"/>
  <c r="S124" i="10"/>
  <c r="R124" i="10"/>
  <c r="AW322" i="12" s="1"/>
  <c r="Q124" i="10"/>
  <c r="AV322" i="12" s="1"/>
  <c r="P124" i="10"/>
  <c r="AU322" i="12" s="1"/>
  <c r="O124" i="10"/>
  <c r="AT322" i="12" s="1"/>
  <c r="N124" i="10"/>
  <c r="AS322" i="12" s="1"/>
  <c r="M124" i="10"/>
  <c r="V123" i="10"/>
  <c r="U123" i="10"/>
  <c r="T123" i="10"/>
  <c r="S123" i="10"/>
  <c r="R123" i="10"/>
  <c r="AW318" i="12" s="1"/>
  <c r="Q123" i="10"/>
  <c r="AV318" i="12" s="1"/>
  <c r="P123" i="10"/>
  <c r="AU318" i="12" s="1"/>
  <c r="O123" i="10"/>
  <c r="AT318" i="12" s="1"/>
  <c r="N123" i="10"/>
  <c r="AS318" i="12" s="1"/>
  <c r="M123" i="10"/>
  <c r="V122" i="10"/>
  <c r="U122" i="10"/>
  <c r="T122" i="10"/>
  <c r="S122" i="10"/>
  <c r="R122" i="10"/>
  <c r="AW314" i="12" s="1"/>
  <c r="Q122" i="10"/>
  <c r="AV314" i="12" s="1"/>
  <c r="P122" i="10"/>
  <c r="AU314" i="12" s="1"/>
  <c r="O122" i="10"/>
  <c r="AT314" i="12" s="1"/>
  <c r="N122" i="10"/>
  <c r="AS314" i="12" s="1"/>
  <c r="M122" i="10"/>
  <c r="V121" i="10"/>
  <c r="U121" i="10"/>
  <c r="T121" i="10"/>
  <c r="S121" i="10"/>
  <c r="R121" i="10"/>
  <c r="AW310" i="12" s="1"/>
  <c r="Q121" i="10"/>
  <c r="AV310" i="12" s="1"/>
  <c r="P121" i="10"/>
  <c r="AU310" i="12" s="1"/>
  <c r="O121" i="10"/>
  <c r="AT310" i="12" s="1"/>
  <c r="N121" i="10"/>
  <c r="AS310" i="12" s="1"/>
  <c r="M121" i="10"/>
  <c r="V120" i="10"/>
  <c r="U120" i="10"/>
  <c r="T120" i="10"/>
  <c r="S120" i="10"/>
  <c r="R120" i="10"/>
  <c r="AW306" i="12" s="1"/>
  <c r="Q120" i="10"/>
  <c r="AV306" i="12" s="1"/>
  <c r="P120" i="10"/>
  <c r="AU306" i="12" s="1"/>
  <c r="O120" i="10"/>
  <c r="AT306" i="12" s="1"/>
  <c r="N120" i="10"/>
  <c r="AS306" i="12" s="1"/>
  <c r="M120" i="10"/>
  <c r="V119" i="10"/>
  <c r="U119" i="10"/>
  <c r="T119" i="10"/>
  <c r="S119" i="10"/>
  <c r="R119" i="10"/>
  <c r="AW302" i="12" s="1"/>
  <c r="Q119" i="10"/>
  <c r="AV302" i="12" s="1"/>
  <c r="P119" i="10"/>
  <c r="AU302" i="12" s="1"/>
  <c r="O119" i="10"/>
  <c r="AT302" i="12" s="1"/>
  <c r="N119" i="10"/>
  <c r="AS302" i="12" s="1"/>
  <c r="M119" i="10"/>
  <c r="V118" i="10"/>
  <c r="U118" i="10"/>
  <c r="T118" i="10"/>
  <c r="S118" i="10"/>
  <c r="R118" i="10"/>
  <c r="AW298" i="12" s="1"/>
  <c r="Q118" i="10"/>
  <c r="AV298" i="12" s="1"/>
  <c r="P118" i="10"/>
  <c r="AU298" i="12" s="1"/>
  <c r="O118" i="10"/>
  <c r="AT298" i="12" s="1"/>
  <c r="N118" i="10"/>
  <c r="AS298" i="12" s="1"/>
  <c r="M118" i="10"/>
  <c r="V117" i="10"/>
  <c r="U117" i="10"/>
  <c r="T117" i="10"/>
  <c r="S117" i="10"/>
  <c r="R117" i="10"/>
  <c r="AW294" i="12" s="1"/>
  <c r="Q117" i="10"/>
  <c r="AV294" i="12" s="1"/>
  <c r="P117" i="10"/>
  <c r="AU294" i="12" s="1"/>
  <c r="O117" i="10"/>
  <c r="AT294" i="12" s="1"/>
  <c r="N117" i="10"/>
  <c r="AS294" i="12" s="1"/>
  <c r="M117" i="10"/>
  <c r="V116" i="10"/>
  <c r="U116" i="10"/>
  <c r="T116" i="10"/>
  <c r="S116" i="10"/>
  <c r="R116" i="10"/>
  <c r="AW290" i="12" s="1"/>
  <c r="Q116" i="10"/>
  <c r="AV290" i="12" s="1"/>
  <c r="P116" i="10"/>
  <c r="AU290" i="12" s="1"/>
  <c r="O116" i="10"/>
  <c r="AT290" i="12" s="1"/>
  <c r="N116" i="10"/>
  <c r="AS290" i="12" s="1"/>
  <c r="M116" i="10"/>
  <c r="V115" i="10"/>
  <c r="U115" i="10"/>
  <c r="T115" i="10"/>
  <c r="S115" i="10"/>
  <c r="R115" i="10"/>
  <c r="AW286" i="12" s="1"/>
  <c r="Q115" i="10"/>
  <c r="AV286" i="12" s="1"/>
  <c r="P115" i="10"/>
  <c r="AU286" i="12" s="1"/>
  <c r="O115" i="10"/>
  <c r="AT286" i="12" s="1"/>
  <c r="N115" i="10"/>
  <c r="AS286" i="12" s="1"/>
  <c r="M115" i="10"/>
  <c r="V114" i="10"/>
  <c r="U114" i="10"/>
  <c r="T114" i="10"/>
  <c r="S114" i="10"/>
  <c r="R114" i="10"/>
  <c r="AW282" i="12" s="1"/>
  <c r="Q114" i="10"/>
  <c r="AV282" i="12" s="1"/>
  <c r="P114" i="10"/>
  <c r="AU282" i="12" s="1"/>
  <c r="O114" i="10"/>
  <c r="AT282" i="12" s="1"/>
  <c r="N114" i="10"/>
  <c r="AS282" i="12" s="1"/>
  <c r="M114" i="10"/>
  <c r="V113" i="10"/>
  <c r="U113" i="10"/>
  <c r="T113" i="10"/>
  <c r="S113" i="10"/>
  <c r="R113" i="10"/>
  <c r="AW278" i="12" s="1"/>
  <c r="Q113" i="10"/>
  <c r="AV278" i="12" s="1"/>
  <c r="P113" i="10"/>
  <c r="AU278" i="12" s="1"/>
  <c r="O113" i="10"/>
  <c r="AT278" i="12" s="1"/>
  <c r="N113" i="10"/>
  <c r="AS278" i="12" s="1"/>
  <c r="AY278" i="12" s="1"/>
  <c r="M113" i="10"/>
  <c r="V112" i="10"/>
  <c r="U112" i="10"/>
  <c r="T112" i="10"/>
  <c r="S112" i="10"/>
  <c r="R112" i="10"/>
  <c r="AW274" i="12" s="1"/>
  <c r="Q112" i="10"/>
  <c r="AV274" i="12" s="1"/>
  <c r="P112" i="10"/>
  <c r="AU274" i="12" s="1"/>
  <c r="O112" i="10"/>
  <c r="AT274" i="12" s="1"/>
  <c r="N112" i="10"/>
  <c r="AS274" i="12" s="1"/>
  <c r="M112" i="10"/>
  <c r="V111" i="10"/>
  <c r="U111" i="10"/>
  <c r="T111" i="10"/>
  <c r="S111" i="10"/>
  <c r="R111" i="10"/>
  <c r="AW270" i="12" s="1"/>
  <c r="Q111" i="10"/>
  <c r="AV270" i="12" s="1"/>
  <c r="P111" i="10"/>
  <c r="AU270" i="12" s="1"/>
  <c r="O111" i="10"/>
  <c r="AT270" i="12" s="1"/>
  <c r="N111" i="10"/>
  <c r="AS270" i="12" s="1"/>
  <c r="M111" i="10"/>
  <c r="V110" i="10"/>
  <c r="U110" i="10"/>
  <c r="T110" i="10"/>
  <c r="S110" i="10"/>
  <c r="R110" i="10"/>
  <c r="AW266" i="12" s="1"/>
  <c r="Q110" i="10"/>
  <c r="AV266" i="12" s="1"/>
  <c r="P110" i="10"/>
  <c r="AU266" i="12" s="1"/>
  <c r="O110" i="10"/>
  <c r="AT266" i="12" s="1"/>
  <c r="N110" i="10"/>
  <c r="AS266" i="12" s="1"/>
  <c r="M110" i="10"/>
  <c r="V109" i="10"/>
  <c r="U109" i="10"/>
  <c r="T109" i="10"/>
  <c r="S109" i="10"/>
  <c r="R109" i="10"/>
  <c r="AW262" i="12" s="1"/>
  <c r="Q109" i="10"/>
  <c r="AV262" i="12" s="1"/>
  <c r="P109" i="10"/>
  <c r="AU262" i="12" s="1"/>
  <c r="O109" i="10"/>
  <c r="AT262" i="12" s="1"/>
  <c r="N109" i="10"/>
  <c r="AS262" i="12" s="1"/>
  <c r="M109" i="10"/>
  <c r="V108" i="10"/>
  <c r="U108" i="10"/>
  <c r="T108" i="10"/>
  <c r="S108" i="10"/>
  <c r="R108" i="10"/>
  <c r="AW258" i="12" s="1"/>
  <c r="Q108" i="10"/>
  <c r="AV258" i="12" s="1"/>
  <c r="P108" i="10"/>
  <c r="AU258" i="12" s="1"/>
  <c r="O108" i="10"/>
  <c r="AT258" i="12" s="1"/>
  <c r="N108" i="10"/>
  <c r="AS258" i="12" s="1"/>
  <c r="M108" i="10"/>
  <c r="V107" i="10"/>
  <c r="U107" i="10"/>
  <c r="T107" i="10"/>
  <c r="S107" i="10"/>
  <c r="R107" i="10"/>
  <c r="AW254" i="12" s="1"/>
  <c r="Q107" i="10"/>
  <c r="AV254" i="12" s="1"/>
  <c r="P107" i="10"/>
  <c r="AU254" i="12" s="1"/>
  <c r="O107" i="10"/>
  <c r="AT254" i="12" s="1"/>
  <c r="N107" i="10"/>
  <c r="AS254" i="12" s="1"/>
  <c r="M107" i="10"/>
  <c r="V106" i="10"/>
  <c r="U106" i="10"/>
  <c r="T106" i="10"/>
  <c r="S106" i="10"/>
  <c r="R106" i="10"/>
  <c r="AW250" i="12" s="1"/>
  <c r="Q106" i="10"/>
  <c r="AV250" i="12" s="1"/>
  <c r="P106" i="10"/>
  <c r="AU250" i="12" s="1"/>
  <c r="O106" i="10"/>
  <c r="AT250" i="12" s="1"/>
  <c r="N106" i="10"/>
  <c r="AS250" i="12" s="1"/>
  <c r="M106" i="10"/>
  <c r="V105" i="10"/>
  <c r="U105" i="10"/>
  <c r="T105" i="10"/>
  <c r="S105" i="10"/>
  <c r="R105" i="10"/>
  <c r="AW246" i="12" s="1"/>
  <c r="Q105" i="10"/>
  <c r="AV246" i="12" s="1"/>
  <c r="P105" i="10"/>
  <c r="AU246" i="12" s="1"/>
  <c r="O105" i="10"/>
  <c r="AT246" i="12" s="1"/>
  <c r="N105" i="10"/>
  <c r="AS246" i="12" s="1"/>
  <c r="M105" i="10"/>
  <c r="V104" i="10"/>
  <c r="U104" i="10"/>
  <c r="T104" i="10"/>
  <c r="S104" i="10"/>
  <c r="R104" i="10"/>
  <c r="AW242" i="12" s="1"/>
  <c r="Q104" i="10"/>
  <c r="AV242" i="12" s="1"/>
  <c r="P104" i="10"/>
  <c r="AU242" i="12" s="1"/>
  <c r="O104" i="10"/>
  <c r="AT242" i="12" s="1"/>
  <c r="N104" i="10"/>
  <c r="AS242" i="12" s="1"/>
  <c r="M104" i="10"/>
  <c r="V103" i="10"/>
  <c r="U103" i="10"/>
  <c r="T103" i="10"/>
  <c r="S103" i="10"/>
  <c r="R103" i="10"/>
  <c r="AW238" i="12" s="1"/>
  <c r="Q103" i="10"/>
  <c r="AV238" i="12" s="1"/>
  <c r="P103" i="10"/>
  <c r="AU238" i="12" s="1"/>
  <c r="O103" i="10"/>
  <c r="AT238" i="12" s="1"/>
  <c r="N103" i="10"/>
  <c r="AS238" i="12" s="1"/>
  <c r="M103" i="10"/>
  <c r="V102" i="10"/>
  <c r="U102" i="10"/>
  <c r="T102" i="10"/>
  <c r="S102" i="10"/>
  <c r="R102" i="10"/>
  <c r="AW234" i="12" s="1"/>
  <c r="Q102" i="10"/>
  <c r="AV234" i="12" s="1"/>
  <c r="P102" i="10"/>
  <c r="AU234" i="12" s="1"/>
  <c r="O102" i="10"/>
  <c r="AT234" i="12" s="1"/>
  <c r="N102" i="10"/>
  <c r="AS234" i="12" s="1"/>
  <c r="M102" i="10"/>
  <c r="V101" i="10"/>
  <c r="U101" i="10"/>
  <c r="T101" i="10"/>
  <c r="S101" i="10"/>
  <c r="R101" i="10"/>
  <c r="AW230" i="12" s="1"/>
  <c r="Q101" i="10"/>
  <c r="AV230" i="12" s="1"/>
  <c r="P101" i="10"/>
  <c r="AU230" i="12" s="1"/>
  <c r="O101" i="10"/>
  <c r="AT230" i="12" s="1"/>
  <c r="N101" i="10"/>
  <c r="AS230" i="12" s="1"/>
  <c r="M101" i="10"/>
  <c r="V100" i="10"/>
  <c r="U100" i="10"/>
  <c r="T100" i="10"/>
  <c r="S100" i="10"/>
  <c r="R100" i="10"/>
  <c r="AW226" i="12" s="1"/>
  <c r="Q100" i="10"/>
  <c r="AV226" i="12" s="1"/>
  <c r="P100" i="10"/>
  <c r="AU226" i="12" s="1"/>
  <c r="O100" i="10"/>
  <c r="AT226" i="12" s="1"/>
  <c r="N100" i="10"/>
  <c r="AS226" i="12" s="1"/>
  <c r="M100" i="10"/>
  <c r="V99" i="10"/>
  <c r="U99" i="10"/>
  <c r="T99" i="10"/>
  <c r="S99" i="10"/>
  <c r="R99" i="10"/>
  <c r="AW222" i="12" s="1"/>
  <c r="Q99" i="10"/>
  <c r="AV222" i="12" s="1"/>
  <c r="P99" i="10"/>
  <c r="AU222" i="12" s="1"/>
  <c r="O99" i="10"/>
  <c r="AT222" i="12" s="1"/>
  <c r="N99" i="10"/>
  <c r="AS222" i="12" s="1"/>
  <c r="M99" i="10"/>
  <c r="V98" i="10"/>
  <c r="U98" i="10"/>
  <c r="T98" i="10"/>
  <c r="S98" i="10"/>
  <c r="R98" i="10"/>
  <c r="AW218" i="12" s="1"/>
  <c r="Q98" i="10"/>
  <c r="AV218" i="12" s="1"/>
  <c r="P98" i="10"/>
  <c r="AU218" i="12" s="1"/>
  <c r="O98" i="10"/>
  <c r="AT218" i="12" s="1"/>
  <c r="N98" i="10"/>
  <c r="AS218" i="12" s="1"/>
  <c r="M98" i="10"/>
  <c r="V97" i="10"/>
  <c r="U97" i="10"/>
  <c r="T97" i="10"/>
  <c r="S97" i="10"/>
  <c r="R97" i="10"/>
  <c r="AW214" i="12" s="1"/>
  <c r="Q97" i="10"/>
  <c r="AV214" i="12" s="1"/>
  <c r="P97" i="10"/>
  <c r="AU214" i="12" s="1"/>
  <c r="O97" i="10"/>
  <c r="AT214" i="12" s="1"/>
  <c r="N97" i="10"/>
  <c r="AS214" i="12" s="1"/>
  <c r="M97" i="10"/>
  <c r="V96" i="10"/>
  <c r="U96" i="10"/>
  <c r="T96" i="10"/>
  <c r="S96" i="10"/>
  <c r="R96" i="10"/>
  <c r="AW210" i="12" s="1"/>
  <c r="Q96" i="10"/>
  <c r="AV210" i="12" s="1"/>
  <c r="P96" i="10"/>
  <c r="AU210" i="12" s="1"/>
  <c r="O96" i="10"/>
  <c r="AT210" i="12" s="1"/>
  <c r="N96" i="10"/>
  <c r="AS210" i="12" s="1"/>
  <c r="M96" i="10"/>
  <c r="V95" i="10"/>
  <c r="U95" i="10"/>
  <c r="T95" i="10"/>
  <c r="S95" i="10"/>
  <c r="R95" i="10"/>
  <c r="AW206" i="12" s="1"/>
  <c r="Q95" i="10"/>
  <c r="AV206" i="12" s="1"/>
  <c r="P95" i="10"/>
  <c r="AU206" i="12" s="1"/>
  <c r="O95" i="10"/>
  <c r="AT206" i="12" s="1"/>
  <c r="N95" i="10"/>
  <c r="AS206" i="12" s="1"/>
  <c r="AY206" i="12" s="1"/>
  <c r="M95" i="10"/>
  <c r="V94" i="10"/>
  <c r="U94" i="10"/>
  <c r="T94" i="10"/>
  <c r="S94" i="10"/>
  <c r="R94" i="10"/>
  <c r="AW202" i="12" s="1"/>
  <c r="Q94" i="10"/>
  <c r="AV202" i="12" s="1"/>
  <c r="P94" i="10"/>
  <c r="AU202" i="12" s="1"/>
  <c r="O94" i="10"/>
  <c r="AT202" i="12" s="1"/>
  <c r="N94" i="10"/>
  <c r="AS202" i="12" s="1"/>
  <c r="M94" i="10"/>
  <c r="V93" i="10"/>
  <c r="U93" i="10"/>
  <c r="T93" i="10"/>
  <c r="S93" i="10"/>
  <c r="R93" i="10"/>
  <c r="AW198" i="12" s="1"/>
  <c r="Q93" i="10"/>
  <c r="AV198" i="12" s="1"/>
  <c r="P93" i="10"/>
  <c r="AU198" i="12" s="1"/>
  <c r="O93" i="10"/>
  <c r="AT198" i="12" s="1"/>
  <c r="N93" i="10"/>
  <c r="AS198" i="12" s="1"/>
  <c r="M93" i="10"/>
  <c r="V92" i="10"/>
  <c r="U92" i="10"/>
  <c r="T92" i="10"/>
  <c r="S92" i="10"/>
  <c r="R92" i="10"/>
  <c r="AW194" i="12" s="1"/>
  <c r="Q92" i="10"/>
  <c r="AV194" i="12" s="1"/>
  <c r="P92" i="10"/>
  <c r="AU194" i="12" s="1"/>
  <c r="O92" i="10"/>
  <c r="AT194" i="12" s="1"/>
  <c r="N92" i="10"/>
  <c r="AS194" i="12" s="1"/>
  <c r="M92" i="10"/>
  <c r="V91" i="10"/>
  <c r="U91" i="10"/>
  <c r="T91" i="10"/>
  <c r="S91" i="10"/>
  <c r="R91" i="10"/>
  <c r="AW190" i="12" s="1"/>
  <c r="Q91" i="10"/>
  <c r="AV190" i="12" s="1"/>
  <c r="P91" i="10"/>
  <c r="AU190" i="12" s="1"/>
  <c r="O91" i="10"/>
  <c r="AT190" i="12" s="1"/>
  <c r="N91" i="10"/>
  <c r="AS190" i="12" s="1"/>
  <c r="AZ190" i="12" s="1"/>
  <c r="M91" i="10"/>
  <c r="V90" i="10"/>
  <c r="U90" i="10"/>
  <c r="T90" i="10"/>
  <c r="S90" i="10"/>
  <c r="R90" i="10"/>
  <c r="AW186" i="12" s="1"/>
  <c r="Q90" i="10"/>
  <c r="AV186" i="12" s="1"/>
  <c r="P90" i="10"/>
  <c r="AU186" i="12" s="1"/>
  <c r="O90" i="10"/>
  <c r="AT186" i="12" s="1"/>
  <c r="N90" i="10"/>
  <c r="AS186" i="12" s="1"/>
  <c r="M90" i="10"/>
  <c r="V89" i="10"/>
  <c r="U89" i="10"/>
  <c r="T89" i="10"/>
  <c r="S89" i="10"/>
  <c r="R89" i="10"/>
  <c r="AW182" i="12" s="1"/>
  <c r="Q89" i="10"/>
  <c r="AV182" i="12" s="1"/>
  <c r="P89" i="10"/>
  <c r="AU182" i="12" s="1"/>
  <c r="O89" i="10"/>
  <c r="AT182" i="12" s="1"/>
  <c r="N89" i="10"/>
  <c r="AS182" i="12" s="1"/>
  <c r="M89" i="10"/>
  <c r="V88" i="10"/>
  <c r="U88" i="10"/>
  <c r="T88" i="10"/>
  <c r="S88" i="10"/>
  <c r="R88" i="10"/>
  <c r="AW178" i="12" s="1"/>
  <c r="Q88" i="10"/>
  <c r="AV178" i="12" s="1"/>
  <c r="P88" i="10"/>
  <c r="AU178" i="12" s="1"/>
  <c r="O88" i="10"/>
  <c r="AT178" i="12" s="1"/>
  <c r="N88" i="10"/>
  <c r="AS178" i="12" s="1"/>
  <c r="M88" i="10"/>
  <c r="V87" i="10"/>
  <c r="U87" i="10"/>
  <c r="T87" i="10"/>
  <c r="S87" i="10"/>
  <c r="R87" i="10"/>
  <c r="AW174" i="12" s="1"/>
  <c r="Q87" i="10"/>
  <c r="AV174" i="12" s="1"/>
  <c r="P87" i="10"/>
  <c r="AU174" i="12" s="1"/>
  <c r="O87" i="10"/>
  <c r="AT174" i="12" s="1"/>
  <c r="N87" i="10"/>
  <c r="AS174" i="12" s="1"/>
  <c r="AY174" i="12" s="1"/>
  <c r="M87" i="10"/>
  <c r="V86" i="10"/>
  <c r="U86" i="10"/>
  <c r="T86" i="10"/>
  <c r="S86" i="10"/>
  <c r="R86" i="10"/>
  <c r="AW170" i="12" s="1"/>
  <c r="Q86" i="10"/>
  <c r="AV170" i="12" s="1"/>
  <c r="P86" i="10"/>
  <c r="AU170" i="12" s="1"/>
  <c r="O86" i="10"/>
  <c r="AT170" i="12" s="1"/>
  <c r="N86" i="10"/>
  <c r="AS170" i="12" s="1"/>
  <c r="AY170" i="12" s="1"/>
  <c r="M86" i="10"/>
  <c r="V85" i="10"/>
  <c r="U85" i="10"/>
  <c r="T85" i="10"/>
  <c r="S85" i="10"/>
  <c r="R85" i="10"/>
  <c r="AW166" i="12" s="1"/>
  <c r="Q85" i="10"/>
  <c r="AV166" i="12" s="1"/>
  <c r="P85" i="10"/>
  <c r="AU166" i="12" s="1"/>
  <c r="O85" i="10"/>
  <c r="AT166" i="12" s="1"/>
  <c r="N85" i="10"/>
  <c r="AS166" i="12" s="1"/>
  <c r="M85" i="10"/>
  <c r="V84" i="10"/>
  <c r="U84" i="10"/>
  <c r="T84" i="10"/>
  <c r="S84" i="10"/>
  <c r="R84" i="10"/>
  <c r="AW162" i="12" s="1"/>
  <c r="Q84" i="10"/>
  <c r="AV162" i="12" s="1"/>
  <c r="P84" i="10"/>
  <c r="AU162" i="12" s="1"/>
  <c r="O84" i="10"/>
  <c r="AT162" i="12" s="1"/>
  <c r="N84" i="10"/>
  <c r="AS162" i="12" s="1"/>
  <c r="M84" i="10"/>
  <c r="V83" i="10"/>
  <c r="U83" i="10"/>
  <c r="T83" i="10"/>
  <c r="S83" i="10"/>
  <c r="R83" i="10"/>
  <c r="AW158" i="12" s="1"/>
  <c r="Q83" i="10"/>
  <c r="AV158" i="12" s="1"/>
  <c r="P83" i="10"/>
  <c r="AU158" i="12" s="1"/>
  <c r="O83" i="10"/>
  <c r="AT158" i="12" s="1"/>
  <c r="N83" i="10"/>
  <c r="AS158" i="12" s="1"/>
  <c r="M83" i="10"/>
  <c r="V82" i="10"/>
  <c r="U82" i="10"/>
  <c r="T82" i="10"/>
  <c r="S82" i="10"/>
  <c r="R82" i="10"/>
  <c r="AW154" i="12" s="1"/>
  <c r="Q82" i="10"/>
  <c r="AV154" i="12" s="1"/>
  <c r="P82" i="10"/>
  <c r="AU154" i="12" s="1"/>
  <c r="O82" i="10"/>
  <c r="AT154" i="12" s="1"/>
  <c r="N82" i="10"/>
  <c r="AS154" i="12" s="1"/>
  <c r="M82" i="10"/>
  <c r="V81" i="10"/>
  <c r="U81" i="10"/>
  <c r="T81" i="10"/>
  <c r="S81" i="10"/>
  <c r="R81" i="10"/>
  <c r="AW150" i="12" s="1"/>
  <c r="Q81" i="10"/>
  <c r="AV150" i="12" s="1"/>
  <c r="P81" i="10"/>
  <c r="AU150" i="12" s="1"/>
  <c r="O81" i="10"/>
  <c r="AT150" i="12" s="1"/>
  <c r="N81" i="10"/>
  <c r="AS150" i="12" s="1"/>
  <c r="AY150" i="12" s="1"/>
  <c r="M81" i="10"/>
  <c r="V80" i="10"/>
  <c r="U80" i="10"/>
  <c r="T80" i="10"/>
  <c r="S80" i="10"/>
  <c r="R80" i="10"/>
  <c r="AW146" i="12" s="1"/>
  <c r="Q80" i="10"/>
  <c r="AV146" i="12" s="1"/>
  <c r="P80" i="10"/>
  <c r="AU146" i="12" s="1"/>
  <c r="O80" i="10"/>
  <c r="AT146" i="12" s="1"/>
  <c r="N80" i="10"/>
  <c r="AS146" i="12" s="1"/>
  <c r="AY146" i="12" s="1"/>
  <c r="M80" i="10"/>
  <c r="V79" i="10"/>
  <c r="U79" i="10"/>
  <c r="T79" i="10"/>
  <c r="S79" i="10"/>
  <c r="R79" i="10"/>
  <c r="AW142" i="12" s="1"/>
  <c r="Q79" i="10"/>
  <c r="AV142" i="12" s="1"/>
  <c r="P79" i="10"/>
  <c r="AU142" i="12" s="1"/>
  <c r="O79" i="10"/>
  <c r="AT142" i="12" s="1"/>
  <c r="N79" i="10"/>
  <c r="AS142" i="12" s="1"/>
  <c r="M79" i="10"/>
  <c r="V78" i="10"/>
  <c r="U78" i="10"/>
  <c r="T78" i="10"/>
  <c r="S78" i="10"/>
  <c r="R78" i="10"/>
  <c r="AW138" i="12" s="1"/>
  <c r="Q78" i="10"/>
  <c r="AV138" i="12" s="1"/>
  <c r="P78" i="10"/>
  <c r="AU138" i="12" s="1"/>
  <c r="O78" i="10"/>
  <c r="AT138" i="12" s="1"/>
  <c r="N78" i="10"/>
  <c r="AS138" i="12" s="1"/>
  <c r="M78" i="10"/>
  <c r="V77" i="10"/>
  <c r="U77" i="10"/>
  <c r="T77" i="10"/>
  <c r="S77" i="10"/>
  <c r="R77" i="10"/>
  <c r="AW134" i="12" s="1"/>
  <c r="Q77" i="10"/>
  <c r="AV134" i="12" s="1"/>
  <c r="P77" i="10"/>
  <c r="AU134" i="12" s="1"/>
  <c r="O77" i="10"/>
  <c r="AT134" i="12" s="1"/>
  <c r="N77" i="10"/>
  <c r="AS134" i="12" s="1"/>
  <c r="M77" i="10"/>
  <c r="V76" i="10"/>
  <c r="U76" i="10"/>
  <c r="T76" i="10"/>
  <c r="S76" i="10"/>
  <c r="R76" i="10"/>
  <c r="AW130" i="12" s="1"/>
  <c r="Q76" i="10"/>
  <c r="AV130" i="12" s="1"/>
  <c r="P76" i="10"/>
  <c r="AU130" i="12" s="1"/>
  <c r="O76" i="10"/>
  <c r="AT130" i="12" s="1"/>
  <c r="N76" i="10"/>
  <c r="AS130" i="12" s="1"/>
  <c r="M76" i="10"/>
  <c r="V75" i="10"/>
  <c r="U75" i="10"/>
  <c r="T75" i="10"/>
  <c r="S75" i="10"/>
  <c r="R75" i="10"/>
  <c r="AW126" i="12" s="1"/>
  <c r="Q75" i="10"/>
  <c r="AV126" i="12" s="1"/>
  <c r="P75" i="10"/>
  <c r="AU126" i="12" s="1"/>
  <c r="O75" i="10"/>
  <c r="AT126" i="12" s="1"/>
  <c r="N75" i="10"/>
  <c r="AS126" i="12" s="1"/>
  <c r="AY126" i="12" s="1"/>
  <c r="M75" i="10"/>
  <c r="V74" i="10"/>
  <c r="U74" i="10"/>
  <c r="T74" i="10"/>
  <c r="S74" i="10"/>
  <c r="R74" i="10"/>
  <c r="AW122" i="12" s="1"/>
  <c r="Q74" i="10"/>
  <c r="AV122" i="12" s="1"/>
  <c r="P74" i="10"/>
  <c r="AU122" i="12" s="1"/>
  <c r="O74" i="10"/>
  <c r="AT122" i="12" s="1"/>
  <c r="N74" i="10"/>
  <c r="AS122" i="12" s="1"/>
  <c r="AY122" i="12" s="1"/>
  <c r="M74" i="10"/>
  <c r="V73" i="10"/>
  <c r="U73" i="10"/>
  <c r="T73" i="10"/>
  <c r="S73" i="10"/>
  <c r="R73" i="10"/>
  <c r="AW118" i="12" s="1"/>
  <c r="Q73" i="10"/>
  <c r="AV118" i="12" s="1"/>
  <c r="P73" i="10"/>
  <c r="AU118" i="12" s="1"/>
  <c r="O73" i="10"/>
  <c r="AT118" i="12" s="1"/>
  <c r="N73" i="10"/>
  <c r="AS118" i="12" s="1"/>
  <c r="M73" i="10"/>
  <c r="V72" i="10"/>
  <c r="U72" i="10"/>
  <c r="T72" i="10"/>
  <c r="S72" i="10"/>
  <c r="R72" i="10"/>
  <c r="AW114" i="12" s="1"/>
  <c r="Q72" i="10"/>
  <c r="AV114" i="12" s="1"/>
  <c r="P72" i="10"/>
  <c r="AU114" i="12" s="1"/>
  <c r="O72" i="10"/>
  <c r="AT114" i="12" s="1"/>
  <c r="N72" i="10"/>
  <c r="AS114" i="12" s="1"/>
  <c r="M72" i="10"/>
  <c r="V71" i="10"/>
  <c r="U71" i="10"/>
  <c r="T71" i="10"/>
  <c r="S71" i="10"/>
  <c r="R71" i="10"/>
  <c r="AW110" i="12" s="1"/>
  <c r="Q71" i="10"/>
  <c r="AV110" i="12" s="1"/>
  <c r="P71" i="10"/>
  <c r="AU110" i="12" s="1"/>
  <c r="O71" i="10"/>
  <c r="AT110" i="12" s="1"/>
  <c r="N71" i="10"/>
  <c r="AS110" i="12" s="1"/>
  <c r="M71" i="10"/>
  <c r="V70" i="10"/>
  <c r="U70" i="10"/>
  <c r="T70" i="10"/>
  <c r="S70" i="10"/>
  <c r="R70" i="10"/>
  <c r="AW106" i="12" s="1"/>
  <c r="Q70" i="10"/>
  <c r="AV106" i="12" s="1"/>
  <c r="P70" i="10"/>
  <c r="AU106" i="12" s="1"/>
  <c r="O70" i="10"/>
  <c r="AT106" i="12" s="1"/>
  <c r="N70" i="10"/>
  <c r="AS106" i="12" s="1"/>
  <c r="M70" i="10"/>
  <c r="V69" i="10"/>
  <c r="U69" i="10"/>
  <c r="T69" i="10"/>
  <c r="S69" i="10"/>
  <c r="R69" i="10"/>
  <c r="AW102" i="12" s="1"/>
  <c r="Q69" i="10"/>
  <c r="AV102" i="12" s="1"/>
  <c r="P69" i="10"/>
  <c r="AU102" i="12" s="1"/>
  <c r="O69" i="10"/>
  <c r="AT102" i="12" s="1"/>
  <c r="N69" i="10"/>
  <c r="AS102" i="12" s="1"/>
  <c r="AY102" i="12" s="1"/>
  <c r="M69" i="10"/>
  <c r="V68" i="10"/>
  <c r="U68" i="10"/>
  <c r="T68" i="10"/>
  <c r="S68" i="10"/>
  <c r="R68" i="10"/>
  <c r="AW98" i="12" s="1"/>
  <c r="Q68" i="10"/>
  <c r="AV98" i="12" s="1"/>
  <c r="P68" i="10"/>
  <c r="AU98" i="12" s="1"/>
  <c r="O68" i="10"/>
  <c r="AT98" i="12" s="1"/>
  <c r="N68" i="10"/>
  <c r="AS98" i="12" s="1"/>
  <c r="AY98" i="12" s="1"/>
  <c r="M68" i="10"/>
  <c r="V67" i="10"/>
  <c r="U67" i="10"/>
  <c r="T67" i="10"/>
  <c r="S67" i="10"/>
  <c r="R67" i="10"/>
  <c r="AW94" i="12" s="1"/>
  <c r="Q67" i="10"/>
  <c r="AV94" i="12" s="1"/>
  <c r="P67" i="10"/>
  <c r="AU94" i="12" s="1"/>
  <c r="O67" i="10"/>
  <c r="AT94" i="12" s="1"/>
  <c r="N67" i="10"/>
  <c r="AS94" i="12" s="1"/>
  <c r="M67" i="10"/>
  <c r="V66" i="10"/>
  <c r="U66" i="10"/>
  <c r="T66" i="10"/>
  <c r="S66" i="10"/>
  <c r="R66" i="10"/>
  <c r="AW90" i="12" s="1"/>
  <c r="Q66" i="10"/>
  <c r="AV90" i="12" s="1"/>
  <c r="P66" i="10"/>
  <c r="AU90" i="12" s="1"/>
  <c r="O66" i="10"/>
  <c r="AT90" i="12" s="1"/>
  <c r="N66" i="10"/>
  <c r="AS90" i="12" s="1"/>
  <c r="M66" i="10"/>
  <c r="V65" i="10"/>
  <c r="U65" i="10"/>
  <c r="T65" i="10"/>
  <c r="S65" i="10"/>
  <c r="R65" i="10"/>
  <c r="AW86" i="12" s="1"/>
  <c r="Q65" i="10"/>
  <c r="AV86" i="12" s="1"/>
  <c r="P65" i="10"/>
  <c r="AU86" i="12" s="1"/>
  <c r="O65" i="10"/>
  <c r="AT86" i="12" s="1"/>
  <c r="N65" i="10"/>
  <c r="AS86" i="12" s="1"/>
  <c r="M65" i="10"/>
  <c r="V64" i="10"/>
  <c r="U64" i="10"/>
  <c r="T64" i="10"/>
  <c r="S64" i="10"/>
  <c r="R64" i="10"/>
  <c r="AW82" i="12" s="1"/>
  <c r="Q64" i="10"/>
  <c r="AV82" i="12" s="1"/>
  <c r="P64" i="10"/>
  <c r="AU82" i="12" s="1"/>
  <c r="O64" i="10"/>
  <c r="AT82" i="12" s="1"/>
  <c r="N64" i="10"/>
  <c r="AS82" i="12" s="1"/>
  <c r="M64" i="10"/>
  <c r="V63" i="10"/>
  <c r="U63" i="10"/>
  <c r="T63" i="10"/>
  <c r="S63" i="10"/>
  <c r="R63" i="10"/>
  <c r="AW78" i="12" s="1"/>
  <c r="Q63" i="10"/>
  <c r="AV78" i="12" s="1"/>
  <c r="P63" i="10"/>
  <c r="AU78" i="12" s="1"/>
  <c r="O63" i="10"/>
  <c r="AT78" i="12" s="1"/>
  <c r="N63" i="10"/>
  <c r="AS78" i="12" s="1"/>
  <c r="M63" i="10"/>
  <c r="V62" i="10"/>
  <c r="U62" i="10"/>
  <c r="T62" i="10"/>
  <c r="S62" i="10"/>
  <c r="R62" i="10"/>
  <c r="AW74" i="12" s="1"/>
  <c r="Q62" i="10"/>
  <c r="AV74" i="12" s="1"/>
  <c r="P62" i="10"/>
  <c r="AU74" i="12" s="1"/>
  <c r="O62" i="10"/>
  <c r="AT74" i="12" s="1"/>
  <c r="N62" i="10"/>
  <c r="AS74" i="12" s="1"/>
  <c r="M62" i="10"/>
  <c r="V61" i="10"/>
  <c r="U61" i="10"/>
  <c r="T61" i="10"/>
  <c r="S61" i="10"/>
  <c r="R61" i="10"/>
  <c r="AW70" i="12" s="1"/>
  <c r="Q61" i="10"/>
  <c r="AV70" i="12" s="1"/>
  <c r="P61" i="10"/>
  <c r="AU70" i="12" s="1"/>
  <c r="O61" i="10"/>
  <c r="AT70" i="12" s="1"/>
  <c r="N61" i="10"/>
  <c r="AS70" i="12" s="1"/>
  <c r="M61" i="10"/>
  <c r="V60" i="10"/>
  <c r="U60" i="10"/>
  <c r="T60" i="10"/>
  <c r="S60" i="10"/>
  <c r="R60" i="10"/>
  <c r="AW66" i="12" s="1"/>
  <c r="Q60" i="10"/>
  <c r="AV66" i="12" s="1"/>
  <c r="P60" i="10"/>
  <c r="AU66" i="12" s="1"/>
  <c r="O60" i="10"/>
  <c r="AT66" i="12" s="1"/>
  <c r="N60" i="10"/>
  <c r="AS66" i="12" s="1"/>
  <c r="AY66" i="12" s="1"/>
  <c r="M60" i="10"/>
  <c r="V59" i="10"/>
  <c r="U59" i="10"/>
  <c r="T59" i="10"/>
  <c r="S59" i="10"/>
  <c r="R59" i="10"/>
  <c r="AW62" i="12" s="1"/>
  <c r="Q59" i="10"/>
  <c r="AV62" i="12" s="1"/>
  <c r="P59" i="10"/>
  <c r="AU62" i="12" s="1"/>
  <c r="O59" i="10"/>
  <c r="AT62" i="12" s="1"/>
  <c r="N59" i="10"/>
  <c r="AS62" i="12" s="1"/>
  <c r="M59" i="10"/>
  <c r="V58" i="10"/>
  <c r="U58" i="10"/>
  <c r="T58" i="10"/>
  <c r="S58" i="10"/>
  <c r="R58" i="10"/>
  <c r="AW58" i="12" s="1"/>
  <c r="Q58" i="10"/>
  <c r="AV58" i="12" s="1"/>
  <c r="P58" i="10"/>
  <c r="AU58" i="12" s="1"/>
  <c r="O58" i="10"/>
  <c r="AT58" i="12" s="1"/>
  <c r="N58" i="10"/>
  <c r="AS58" i="12" s="1"/>
  <c r="M58" i="10"/>
  <c r="V57" i="10"/>
  <c r="U57" i="10"/>
  <c r="T57" i="10"/>
  <c r="S57" i="10"/>
  <c r="R57" i="10"/>
  <c r="AW54" i="12" s="1"/>
  <c r="Q57" i="10"/>
  <c r="AV54" i="12" s="1"/>
  <c r="P57" i="10"/>
  <c r="AU54" i="12" s="1"/>
  <c r="O57" i="10"/>
  <c r="AT54" i="12" s="1"/>
  <c r="N57" i="10"/>
  <c r="AS54" i="12" s="1"/>
  <c r="M57" i="10"/>
  <c r="V56" i="10"/>
  <c r="U56" i="10"/>
  <c r="T56" i="10"/>
  <c r="S56" i="10"/>
  <c r="R56" i="10"/>
  <c r="AW50" i="12" s="1"/>
  <c r="Q56" i="10"/>
  <c r="AV50" i="12" s="1"/>
  <c r="P56" i="10"/>
  <c r="AU50" i="12" s="1"/>
  <c r="O56" i="10"/>
  <c r="AT50" i="12" s="1"/>
  <c r="N56" i="10"/>
  <c r="AS50" i="12" s="1"/>
  <c r="M56" i="10"/>
  <c r="V55" i="10"/>
  <c r="U55" i="10"/>
  <c r="T55" i="10"/>
  <c r="S55" i="10"/>
  <c r="R55" i="10"/>
  <c r="AW46" i="12" s="1"/>
  <c r="Q55" i="10"/>
  <c r="AV46" i="12" s="1"/>
  <c r="P55" i="10"/>
  <c r="AU46" i="12" s="1"/>
  <c r="O55" i="10"/>
  <c r="AT46" i="12" s="1"/>
  <c r="N55" i="10"/>
  <c r="AS46" i="12" s="1"/>
  <c r="M55" i="10"/>
  <c r="V54" i="10"/>
  <c r="U54" i="10"/>
  <c r="T54" i="10"/>
  <c r="S54" i="10"/>
  <c r="R54" i="10"/>
  <c r="AW42" i="12" s="1"/>
  <c r="Q54" i="10"/>
  <c r="AV42" i="12" s="1"/>
  <c r="P54" i="10"/>
  <c r="AU42" i="12" s="1"/>
  <c r="O54" i="10"/>
  <c r="AT42" i="12" s="1"/>
  <c r="N54" i="10"/>
  <c r="AS42" i="12" s="1"/>
  <c r="M54" i="10"/>
  <c r="V53" i="10"/>
  <c r="U53" i="10"/>
  <c r="T53" i="10"/>
  <c r="S53" i="10"/>
  <c r="R53" i="10"/>
  <c r="AW38" i="12" s="1"/>
  <c r="Q53" i="10"/>
  <c r="AV38" i="12" s="1"/>
  <c r="P53" i="10"/>
  <c r="AU38" i="12" s="1"/>
  <c r="O53" i="10"/>
  <c r="AT38" i="12" s="1"/>
  <c r="N53" i="10"/>
  <c r="AS38" i="12" s="1"/>
  <c r="M53" i="10"/>
  <c r="V52" i="10"/>
  <c r="U52" i="10"/>
  <c r="T52" i="10"/>
  <c r="S52" i="10"/>
  <c r="R52" i="10"/>
  <c r="AW34" i="12" s="1"/>
  <c r="Q52" i="10"/>
  <c r="AV34" i="12" s="1"/>
  <c r="P52" i="10"/>
  <c r="AU34" i="12" s="1"/>
  <c r="O52" i="10"/>
  <c r="AT34" i="12" s="1"/>
  <c r="N52" i="10"/>
  <c r="AS34" i="12" s="1"/>
  <c r="M52" i="10"/>
  <c r="V51" i="10"/>
  <c r="U51" i="10"/>
  <c r="T51" i="10"/>
  <c r="S51" i="10"/>
  <c r="R51" i="10"/>
  <c r="AW30" i="12" s="1"/>
  <c r="Q51" i="10"/>
  <c r="AV30" i="12" s="1"/>
  <c r="P51" i="10"/>
  <c r="AU30" i="12" s="1"/>
  <c r="O51" i="10"/>
  <c r="AT30" i="12" s="1"/>
  <c r="N51" i="10"/>
  <c r="AS30" i="12" s="1"/>
  <c r="M51" i="10"/>
  <c r="V50" i="10"/>
  <c r="U50" i="10"/>
  <c r="T50" i="10"/>
  <c r="S50" i="10"/>
  <c r="R50" i="10"/>
  <c r="AW26" i="12" s="1"/>
  <c r="Q50" i="10"/>
  <c r="AV26" i="12" s="1"/>
  <c r="P50" i="10"/>
  <c r="AU26" i="12" s="1"/>
  <c r="O50" i="10"/>
  <c r="AT26" i="12" s="1"/>
  <c r="N50" i="10"/>
  <c r="AS26" i="12" s="1"/>
  <c r="M50" i="10"/>
  <c r="V49" i="10"/>
  <c r="U49" i="10"/>
  <c r="T49" i="10"/>
  <c r="S49" i="10"/>
  <c r="R49" i="10"/>
  <c r="AW22" i="12" s="1"/>
  <c r="Q49" i="10"/>
  <c r="AV22" i="12" s="1"/>
  <c r="P49" i="10"/>
  <c r="AU22" i="12" s="1"/>
  <c r="O49" i="10"/>
  <c r="AT22" i="12" s="1"/>
  <c r="N49" i="10"/>
  <c r="AS22" i="12" s="1"/>
  <c r="M49" i="10"/>
  <c r="V48" i="10"/>
  <c r="U48" i="10"/>
  <c r="T48" i="10"/>
  <c r="S48" i="10"/>
  <c r="R48" i="10"/>
  <c r="AW18" i="12" s="1"/>
  <c r="Q48" i="10"/>
  <c r="AV18" i="12" s="1"/>
  <c r="P48" i="10"/>
  <c r="AU18" i="12" s="1"/>
  <c r="O48" i="10"/>
  <c r="AT18" i="12" s="1"/>
  <c r="N48" i="10"/>
  <c r="AS18" i="12" s="1"/>
  <c r="AY18" i="12" s="1"/>
  <c r="M48" i="10"/>
  <c r="V47" i="10"/>
  <c r="U47" i="10"/>
  <c r="T47" i="10"/>
  <c r="S47" i="10"/>
  <c r="R47" i="10"/>
  <c r="AW14" i="12" s="1"/>
  <c r="Q47" i="10"/>
  <c r="AV14" i="12" s="1"/>
  <c r="P47" i="10"/>
  <c r="AU14" i="12" s="1"/>
  <c r="O47" i="10"/>
  <c r="AT14" i="12" s="1"/>
  <c r="N47" i="10"/>
  <c r="AS14" i="12" s="1"/>
  <c r="M47" i="10"/>
  <c r="V46" i="10"/>
  <c r="U46" i="10"/>
  <c r="T46" i="10"/>
  <c r="S46" i="10"/>
  <c r="R46" i="10"/>
  <c r="AW10" i="12" s="1"/>
  <c r="Q46" i="10"/>
  <c r="AV10" i="12" s="1"/>
  <c r="P46" i="10"/>
  <c r="AU10" i="12" s="1"/>
  <c r="O46" i="10"/>
  <c r="AT10" i="12" s="1"/>
  <c r="N46" i="10"/>
  <c r="AS10" i="12" s="1"/>
  <c r="M46" i="10"/>
  <c r="V45" i="10"/>
  <c r="U45" i="10"/>
  <c r="T45" i="10"/>
  <c r="S45" i="10"/>
  <c r="R45" i="10"/>
  <c r="AW6" i="12" s="1"/>
  <c r="Q45" i="10"/>
  <c r="AV6" i="12" s="1"/>
  <c r="P45" i="10"/>
  <c r="AU6" i="12" s="1"/>
  <c r="O45" i="10"/>
  <c r="AT6" i="12" s="1"/>
  <c r="N45" i="10"/>
  <c r="AS6" i="12" s="1"/>
  <c r="M45" i="10"/>
  <c r="V44" i="10"/>
  <c r="U44" i="10"/>
  <c r="T44" i="10"/>
  <c r="S44" i="10"/>
  <c r="R44" i="10"/>
  <c r="AW2" i="12" s="1"/>
  <c r="Q44" i="10"/>
  <c r="AV2" i="12" s="1"/>
  <c r="P44" i="10"/>
  <c r="AU2" i="12" s="1"/>
  <c r="O44" i="10"/>
  <c r="AT2" i="12" s="1"/>
  <c r="N44" i="10"/>
  <c r="AS2" i="12" s="1"/>
  <c r="M44" i="10"/>
  <c r="V43" i="10"/>
  <c r="U43" i="10"/>
  <c r="T43" i="10"/>
  <c r="S43" i="10"/>
  <c r="R43" i="10"/>
  <c r="Q43" i="10"/>
  <c r="P43" i="10"/>
  <c r="O43" i="10"/>
  <c r="N43" i="10"/>
  <c r="M43" i="10"/>
  <c r="V42" i="10"/>
  <c r="U42" i="10"/>
  <c r="T42" i="10"/>
  <c r="S42" i="10"/>
  <c r="R42" i="10"/>
  <c r="Q42" i="10"/>
  <c r="P42" i="10"/>
  <c r="O42" i="10"/>
  <c r="N42" i="10"/>
  <c r="M42" i="10"/>
  <c r="V41" i="10"/>
  <c r="U41" i="10"/>
  <c r="T41" i="10"/>
  <c r="S41" i="10"/>
  <c r="R41" i="10"/>
  <c r="Q41" i="10"/>
  <c r="P41" i="10"/>
  <c r="O41" i="10"/>
  <c r="N41" i="10"/>
  <c r="M41" i="10"/>
  <c r="V40" i="10"/>
  <c r="U40" i="10"/>
  <c r="T40" i="10"/>
  <c r="S40" i="10"/>
  <c r="R40" i="10"/>
  <c r="Q40" i="10"/>
  <c r="P40" i="10"/>
  <c r="O40" i="10"/>
  <c r="N40" i="10"/>
  <c r="M40" i="10"/>
  <c r="V39" i="10"/>
  <c r="U39" i="10"/>
  <c r="T39" i="10"/>
  <c r="S39" i="10"/>
  <c r="R39" i="10"/>
  <c r="Q39" i="10"/>
  <c r="P39" i="10"/>
  <c r="O39" i="10"/>
  <c r="N39" i="10"/>
  <c r="M39" i="10"/>
  <c r="V38" i="10"/>
  <c r="U38" i="10"/>
  <c r="T38" i="10"/>
  <c r="S38" i="10"/>
  <c r="R38" i="10"/>
  <c r="Q38" i="10"/>
  <c r="P38" i="10"/>
  <c r="O38" i="10"/>
  <c r="N38" i="10"/>
  <c r="M38" i="10"/>
  <c r="V37" i="10"/>
  <c r="U37" i="10"/>
  <c r="T37" i="10"/>
  <c r="S37" i="10"/>
  <c r="R37" i="10"/>
  <c r="Q37" i="10"/>
  <c r="P37" i="10"/>
  <c r="O37" i="10"/>
  <c r="N37" i="10"/>
  <c r="M37" i="10"/>
  <c r="V36" i="10"/>
  <c r="U36" i="10"/>
  <c r="T36" i="10"/>
  <c r="S36" i="10"/>
  <c r="R36" i="10"/>
  <c r="Q36" i="10"/>
  <c r="P36" i="10"/>
  <c r="O36" i="10"/>
  <c r="N36" i="10"/>
  <c r="M36" i="10"/>
  <c r="V35" i="10"/>
  <c r="U35" i="10"/>
  <c r="T35" i="10"/>
  <c r="S35" i="10"/>
  <c r="R35" i="10"/>
  <c r="Q35" i="10"/>
  <c r="P35" i="10"/>
  <c r="O35" i="10"/>
  <c r="N35" i="10"/>
  <c r="M35" i="10"/>
  <c r="V34" i="10"/>
  <c r="U34" i="10"/>
  <c r="T34" i="10"/>
  <c r="S34" i="10"/>
  <c r="R34" i="10"/>
  <c r="Q34" i="10"/>
  <c r="P34" i="10"/>
  <c r="O34" i="10"/>
  <c r="N34" i="10"/>
  <c r="M34" i="10"/>
  <c r="V33" i="10"/>
  <c r="U33" i="10"/>
  <c r="T33" i="10"/>
  <c r="S33" i="10"/>
  <c r="R33" i="10"/>
  <c r="Q33" i="10"/>
  <c r="P33" i="10"/>
  <c r="O33" i="10"/>
  <c r="N33" i="10"/>
  <c r="M33" i="10"/>
  <c r="V32" i="10"/>
  <c r="U32" i="10"/>
  <c r="T32" i="10"/>
  <c r="S32" i="10"/>
  <c r="R32" i="10"/>
  <c r="Q32" i="10"/>
  <c r="P32" i="10"/>
  <c r="O32" i="10"/>
  <c r="N32" i="10"/>
  <c r="M32" i="10"/>
  <c r="V31" i="10"/>
  <c r="U31" i="10"/>
  <c r="T31" i="10"/>
  <c r="S31" i="10"/>
  <c r="R31" i="10"/>
  <c r="Q31" i="10"/>
  <c r="P31" i="10"/>
  <c r="O31" i="10"/>
  <c r="N31" i="10"/>
  <c r="M31" i="10"/>
  <c r="V30" i="10"/>
  <c r="U30" i="10"/>
  <c r="T30" i="10"/>
  <c r="S30" i="10"/>
  <c r="R30" i="10"/>
  <c r="Q30" i="10"/>
  <c r="P30" i="10"/>
  <c r="O30" i="10"/>
  <c r="N30" i="10"/>
  <c r="M30" i="10"/>
  <c r="V29" i="10"/>
  <c r="U29" i="10"/>
  <c r="T29" i="10"/>
  <c r="S29" i="10"/>
  <c r="R29" i="10"/>
  <c r="Q29" i="10"/>
  <c r="P29" i="10"/>
  <c r="O29" i="10"/>
  <c r="N29" i="10"/>
  <c r="M29" i="10"/>
  <c r="V28" i="10"/>
  <c r="U28" i="10"/>
  <c r="T28" i="10"/>
  <c r="S28" i="10"/>
  <c r="R28" i="10"/>
  <c r="Q28" i="10"/>
  <c r="P28" i="10"/>
  <c r="O28" i="10"/>
  <c r="N28" i="10"/>
  <c r="M28" i="10"/>
  <c r="V27" i="10"/>
  <c r="U27" i="10"/>
  <c r="T27" i="10"/>
  <c r="S27" i="10"/>
  <c r="R27" i="10"/>
  <c r="Q27" i="10"/>
  <c r="P27" i="10"/>
  <c r="O27" i="10"/>
  <c r="N27" i="10"/>
  <c r="M27" i="10"/>
  <c r="V26" i="10"/>
  <c r="U26" i="10"/>
  <c r="T26" i="10"/>
  <c r="S26" i="10"/>
  <c r="R26" i="10"/>
  <c r="Q26" i="10"/>
  <c r="P26" i="10"/>
  <c r="O26" i="10"/>
  <c r="N26" i="10"/>
  <c r="M26" i="10"/>
  <c r="V25" i="10"/>
  <c r="U25" i="10"/>
  <c r="T25" i="10"/>
  <c r="S25" i="10"/>
  <c r="R25" i="10"/>
  <c r="Q25" i="10"/>
  <c r="P25" i="10"/>
  <c r="O25" i="10"/>
  <c r="N25" i="10"/>
  <c r="M25" i="10"/>
  <c r="V24" i="10"/>
  <c r="U24" i="10"/>
  <c r="T24" i="10"/>
  <c r="S24" i="10"/>
  <c r="R24" i="10"/>
  <c r="Q24" i="10"/>
  <c r="P24" i="10"/>
  <c r="O24" i="10"/>
  <c r="N24" i="10"/>
  <c r="M24" i="10"/>
  <c r="V23" i="10"/>
  <c r="U23" i="10"/>
  <c r="T23" i="10"/>
  <c r="S23" i="10"/>
  <c r="R23" i="10"/>
  <c r="Q23" i="10"/>
  <c r="P23" i="10"/>
  <c r="O23" i="10"/>
  <c r="N23" i="10"/>
  <c r="M23" i="10"/>
  <c r="V22" i="10"/>
  <c r="U22" i="10"/>
  <c r="T22" i="10"/>
  <c r="S22" i="10"/>
  <c r="R22" i="10"/>
  <c r="Q22" i="10"/>
  <c r="P22" i="10"/>
  <c r="O22" i="10"/>
  <c r="N22" i="10"/>
  <c r="M22" i="10"/>
  <c r="V21" i="10"/>
  <c r="U21" i="10"/>
  <c r="T21" i="10"/>
  <c r="S21" i="10"/>
  <c r="R21" i="10"/>
  <c r="Q21" i="10"/>
  <c r="P21" i="10"/>
  <c r="O21" i="10"/>
  <c r="N21" i="10"/>
  <c r="M21" i="10"/>
  <c r="V20" i="10"/>
  <c r="U20" i="10"/>
  <c r="T20" i="10"/>
  <c r="S20" i="10"/>
  <c r="R20" i="10"/>
  <c r="Q20" i="10"/>
  <c r="P20" i="10"/>
  <c r="O20" i="10"/>
  <c r="N20" i="10"/>
  <c r="M20" i="10"/>
  <c r="V19" i="10"/>
  <c r="U19" i="10"/>
  <c r="T19" i="10"/>
  <c r="S19" i="10"/>
  <c r="R19" i="10"/>
  <c r="Q19" i="10"/>
  <c r="P19" i="10"/>
  <c r="O19" i="10"/>
  <c r="N19" i="10"/>
  <c r="M19" i="10"/>
  <c r="V18" i="10"/>
  <c r="U18" i="10"/>
  <c r="T18" i="10"/>
  <c r="S18" i="10"/>
  <c r="R18" i="10"/>
  <c r="Q18" i="10"/>
  <c r="P18" i="10"/>
  <c r="O18" i="10"/>
  <c r="N18" i="10"/>
  <c r="M18" i="10"/>
  <c r="V17" i="10"/>
  <c r="U17" i="10"/>
  <c r="T17" i="10"/>
  <c r="S17" i="10"/>
  <c r="R17" i="10"/>
  <c r="Q17" i="10"/>
  <c r="P17" i="10"/>
  <c r="O17" i="10"/>
  <c r="N17" i="10"/>
  <c r="M17" i="10"/>
  <c r="V16" i="10"/>
  <c r="U16" i="10"/>
  <c r="T16" i="10"/>
  <c r="S16" i="10"/>
  <c r="R16" i="10"/>
  <c r="Q16" i="10"/>
  <c r="P16" i="10"/>
  <c r="O16" i="10"/>
  <c r="N16" i="10"/>
  <c r="M16" i="10"/>
  <c r="V15" i="10"/>
  <c r="U15" i="10"/>
  <c r="T15" i="10"/>
  <c r="S15" i="10"/>
  <c r="R15" i="10"/>
  <c r="Q15" i="10"/>
  <c r="P15" i="10"/>
  <c r="O15" i="10"/>
  <c r="N15" i="10"/>
  <c r="M15" i="10"/>
  <c r="V14" i="10"/>
  <c r="U14" i="10"/>
  <c r="T14" i="10"/>
  <c r="S14" i="10"/>
  <c r="R14" i="10"/>
  <c r="Q14" i="10"/>
  <c r="P14" i="10"/>
  <c r="O14" i="10"/>
  <c r="N14" i="10"/>
  <c r="M14" i="10"/>
  <c r="V13" i="10"/>
  <c r="U13" i="10"/>
  <c r="T13" i="10"/>
  <c r="S13" i="10"/>
  <c r="R13" i="10"/>
  <c r="Q13" i="10"/>
  <c r="P13" i="10"/>
  <c r="O13" i="10"/>
  <c r="N13" i="10"/>
  <c r="M13" i="10"/>
  <c r="V12" i="10"/>
  <c r="U12" i="10"/>
  <c r="T12" i="10"/>
  <c r="S12" i="10"/>
  <c r="R12" i="10"/>
  <c r="Q12" i="10"/>
  <c r="P12" i="10"/>
  <c r="O12" i="10"/>
  <c r="N12" i="10"/>
  <c r="M12" i="10"/>
  <c r="V11" i="10"/>
  <c r="U11" i="10"/>
  <c r="T11" i="10"/>
  <c r="S11" i="10"/>
  <c r="R11" i="10"/>
  <c r="Q11" i="10"/>
  <c r="P11" i="10"/>
  <c r="O11" i="10"/>
  <c r="N11" i="10"/>
  <c r="M11" i="10"/>
  <c r="V10" i="10"/>
  <c r="U10" i="10"/>
  <c r="T10" i="10"/>
  <c r="S10" i="10"/>
  <c r="R10" i="10"/>
  <c r="Q10" i="10"/>
  <c r="P10" i="10"/>
  <c r="O10" i="10"/>
  <c r="N10" i="10"/>
  <c r="M10" i="10"/>
  <c r="V9" i="10"/>
  <c r="U9" i="10"/>
  <c r="T9" i="10"/>
  <c r="S9" i="10"/>
  <c r="R9" i="10"/>
  <c r="Q9" i="10"/>
  <c r="P9" i="10"/>
  <c r="O9" i="10"/>
  <c r="N9" i="10"/>
  <c r="M9" i="10"/>
  <c r="V8" i="10"/>
  <c r="U8" i="10"/>
  <c r="T8" i="10"/>
  <c r="S8" i="10"/>
  <c r="R8" i="10"/>
  <c r="Q8" i="10"/>
  <c r="P8" i="10"/>
  <c r="G182" i="12" s="1"/>
  <c r="O8" i="10"/>
  <c r="N8" i="10"/>
  <c r="E106" i="12" s="1"/>
  <c r="M8" i="10"/>
  <c r="M7" i="10"/>
  <c r="C37" i="9"/>
  <c r="C30" i="9"/>
  <c r="C12" i="8" s="1"/>
  <c r="C29" i="9"/>
  <c r="C28" i="9"/>
  <c r="C16" i="7" s="1"/>
  <c r="C27" i="9"/>
  <c r="F26" i="9"/>
  <c r="F25" i="9"/>
  <c r="C25" i="9"/>
  <c r="C7" i="8" s="1"/>
  <c r="F24" i="9"/>
  <c r="C24" i="9"/>
  <c r="C12" i="7" s="1"/>
  <c r="C40" i="11" s="1"/>
  <c r="G21" i="9"/>
  <c r="F20" i="9"/>
  <c r="E19" i="9"/>
  <c r="D18" i="9"/>
  <c r="K13" i="9"/>
  <c r="K12" i="9"/>
  <c r="K11" i="9"/>
  <c r="K10" i="9"/>
  <c r="O9" i="9"/>
  <c r="N9" i="9"/>
  <c r="I9" i="9"/>
  <c r="K9" i="9" s="1"/>
  <c r="F9" i="9"/>
  <c r="O8" i="9"/>
  <c r="N8" i="9"/>
  <c r="I8" i="9"/>
  <c r="K8" i="9" s="1"/>
  <c r="F8" i="9"/>
  <c r="C18" i="8" s="1"/>
  <c r="O7" i="9"/>
  <c r="N7" i="9"/>
  <c r="I7" i="9"/>
  <c r="K7" i="9" s="1"/>
  <c r="B257" i="3" s="1"/>
  <c r="F7" i="9"/>
  <c r="O6" i="9"/>
  <c r="N6" i="9"/>
  <c r="I6" i="9"/>
  <c r="K6" i="9" s="1"/>
  <c r="G255" i="3" s="1"/>
  <c r="F6" i="9"/>
  <c r="D53" i="8"/>
  <c r="C52" i="8"/>
  <c r="C51" i="8"/>
  <c r="C50" i="8"/>
  <c r="C49" i="8"/>
  <c r="C48" i="8"/>
  <c r="F35" i="8"/>
  <c r="E34" i="8"/>
  <c r="D33" i="8"/>
  <c r="C32" i="8"/>
  <c r="C16" i="8"/>
  <c r="C10" i="8"/>
  <c r="C6" i="8"/>
  <c r="C13" i="7"/>
  <c r="C41" i="11" s="1"/>
  <c r="C46" i="11" s="1"/>
  <c r="C7" i="7"/>
  <c r="C13" i="6"/>
  <c r="D21" i="6" s="1"/>
  <c r="E21" i="6" s="1"/>
  <c r="C12" i="6"/>
  <c r="B102" i="5"/>
  <c r="B101" i="5"/>
  <c r="B100" i="5"/>
  <c r="B99" i="5"/>
  <c r="B98" i="5"/>
  <c r="B97" i="5"/>
  <c r="B95" i="5"/>
  <c r="B94" i="5"/>
  <c r="B93" i="5"/>
  <c r="B92" i="5"/>
  <c r="B91" i="5"/>
  <c r="B90" i="5"/>
  <c r="B89" i="5"/>
  <c r="B88" i="5"/>
  <c r="B87" i="5"/>
  <c r="B86" i="5"/>
  <c r="B85" i="5"/>
  <c r="B84" i="5"/>
  <c r="B83" i="5"/>
  <c r="B82" i="5"/>
  <c r="B81" i="5"/>
  <c r="B80" i="5"/>
  <c r="B79" i="5"/>
  <c r="B78" i="5"/>
  <c r="B77" i="5"/>
  <c r="B76" i="5"/>
  <c r="B75" i="5"/>
  <c r="B74" i="5"/>
  <c r="B73" i="5"/>
  <c r="B72" i="5"/>
  <c r="B71" i="5"/>
  <c r="B70" i="5"/>
  <c r="B69" i="5"/>
  <c r="B68" i="5"/>
  <c r="B67" i="5"/>
  <c r="B66" i="5"/>
  <c r="B65" i="5"/>
  <c r="B64" i="5"/>
  <c r="B63" i="5"/>
  <c r="B62" i="5"/>
  <c r="B61" i="5"/>
  <c r="B60" i="5"/>
  <c r="B59" i="5"/>
  <c r="B58" i="5"/>
  <c r="B57" i="5"/>
  <c r="B56" i="5"/>
  <c r="B55" i="5"/>
  <c r="B54" i="5"/>
  <c r="B53" i="5"/>
  <c r="B52" i="5"/>
  <c r="B51" i="5"/>
  <c r="B50" i="5"/>
  <c r="B49" i="5"/>
  <c r="B48" i="5"/>
  <c r="B47" i="5"/>
  <c r="B46" i="5"/>
  <c r="B45" i="5"/>
  <c r="B44" i="5"/>
  <c r="B43" i="5"/>
  <c r="B42" i="5"/>
  <c r="B41" i="5"/>
  <c r="B40" i="5"/>
  <c r="B39" i="5"/>
  <c r="B36" i="5"/>
  <c r="B35" i="5"/>
  <c r="B34" i="5"/>
  <c r="B33" i="5"/>
  <c r="B30" i="5"/>
  <c r="B29" i="5"/>
  <c r="B28" i="5"/>
  <c r="B27" i="5"/>
  <c r="B24" i="5"/>
  <c r="B23" i="5"/>
  <c r="B22" i="5"/>
  <c r="B21" i="5"/>
  <c r="C7" i="4"/>
  <c r="AC274" i="3"/>
  <c r="AC273" i="3"/>
  <c r="AC272" i="3"/>
  <c r="AC271" i="3"/>
  <c r="AC270" i="3"/>
  <c r="AC269" i="3"/>
  <c r="AC268" i="3"/>
  <c r="AC267" i="3"/>
  <c r="AC266" i="3"/>
  <c r="AC265" i="3"/>
  <c r="D255" i="3"/>
  <c r="V225" i="3"/>
  <c r="V224" i="3"/>
  <c r="V223" i="3"/>
  <c r="V222" i="3"/>
  <c r="V221" i="3"/>
  <c r="V220" i="3"/>
  <c r="V219" i="3"/>
  <c r="V203" i="3"/>
  <c r="V202" i="3"/>
  <c r="V201" i="3"/>
  <c r="C201" i="3"/>
  <c r="I201" i="3" s="1"/>
  <c r="B194" i="3"/>
  <c r="B193" i="3"/>
  <c r="E192" i="3"/>
  <c r="B192" i="3"/>
  <c r="E191" i="3"/>
  <c r="B191" i="3"/>
  <c r="AN182" i="3"/>
  <c r="AN181" i="3"/>
  <c r="AN180" i="3"/>
  <c r="AN179" i="3"/>
  <c r="AN178" i="3"/>
  <c r="AN177" i="3"/>
  <c r="AN176" i="3"/>
  <c r="AC176" i="3"/>
  <c r="AN175" i="3"/>
  <c r="AN174" i="3"/>
  <c r="AN173" i="3"/>
  <c r="AN172" i="3"/>
  <c r="AN168" i="3"/>
  <c r="B168" i="3"/>
  <c r="AN167" i="3"/>
  <c r="B167" i="3"/>
  <c r="AN166" i="3"/>
  <c r="B166" i="3"/>
  <c r="AN165" i="3"/>
  <c r="B165" i="3"/>
  <c r="AA165" i="3" s="1"/>
  <c r="AN164" i="3"/>
  <c r="B164" i="3"/>
  <c r="AA164" i="3" s="1"/>
  <c r="AN163" i="3"/>
  <c r="B163" i="3"/>
  <c r="AN162" i="3"/>
  <c r="B162" i="3"/>
  <c r="AN161" i="3"/>
  <c r="B161" i="3"/>
  <c r="AN160" i="3"/>
  <c r="B160" i="3"/>
  <c r="AN159" i="3"/>
  <c r="B159" i="3"/>
  <c r="AN158" i="3"/>
  <c r="B135" i="3"/>
  <c r="C69" i="3"/>
  <c r="B36" i="3"/>
  <c r="B37" i="3" s="1"/>
  <c r="B38" i="3" s="1"/>
  <c r="C22" i="3"/>
  <c r="C21" i="3"/>
  <c r="C20" i="3"/>
  <c r="C19" i="3"/>
  <c r="C17" i="3"/>
  <c r="C13" i="3"/>
  <c r="C14" i="3" s="1"/>
  <c r="B35" i="2"/>
  <c r="B23" i="2"/>
  <c r="G22" i="2"/>
  <c r="B22" i="2"/>
  <c r="G21" i="2"/>
  <c r="B21" i="2"/>
  <c r="G20" i="2"/>
  <c r="B20" i="2"/>
  <c r="C13" i="2"/>
  <c r="C26" i="9" s="1"/>
  <c r="AY78" i="12" l="1"/>
  <c r="AZ78" i="12"/>
  <c r="AC22" i="12"/>
  <c r="AD166" i="3"/>
  <c r="AD158" i="3"/>
  <c r="D19" i="8"/>
  <c r="G23" i="2"/>
  <c r="E194" i="3"/>
  <c r="AD178" i="3"/>
  <c r="J34" i="12"/>
  <c r="AC46" i="12"/>
  <c r="AZ150" i="12"/>
  <c r="F30" i="12"/>
  <c r="AB98" i="12"/>
  <c r="C255" i="3"/>
  <c r="AC182" i="3"/>
  <c r="G110" i="12"/>
  <c r="AZ174" i="12"/>
  <c r="G266" i="12"/>
  <c r="J10" i="12"/>
  <c r="G134" i="12"/>
  <c r="C16" i="3"/>
  <c r="B29" i="3" s="1"/>
  <c r="B158" i="3"/>
  <c r="AA158" i="3" s="1"/>
  <c r="F255" i="3"/>
  <c r="AC254" i="12"/>
  <c r="J62" i="12"/>
  <c r="AC78" i="12"/>
  <c r="J318" i="12"/>
  <c r="C18" i="3"/>
  <c r="B173" i="3"/>
  <c r="AB173" i="3" s="1"/>
  <c r="B182" i="3"/>
  <c r="AB182" i="3" s="1"/>
  <c r="C118" i="11"/>
  <c r="J38" i="12"/>
  <c r="F8" i="11"/>
  <c r="H8" i="11" s="1"/>
  <c r="H8" i="9" s="1"/>
  <c r="L8" i="9" s="1"/>
  <c r="J14" i="12"/>
  <c r="AC66" i="12"/>
  <c r="AC42" i="12"/>
  <c r="E82" i="12"/>
  <c r="AZ14" i="12"/>
  <c r="AZ62" i="12"/>
  <c r="J58" i="12"/>
  <c r="AC70" i="12"/>
  <c r="K166" i="12"/>
  <c r="AC18" i="12"/>
  <c r="G194" i="12"/>
  <c r="AD180" i="3"/>
  <c r="AD177" i="3"/>
  <c r="AD174" i="3"/>
  <c r="AD168" i="3"/>
  <c r="AD172" i="3"/>
  <c r="AD167" i="3"/>
  <c r="AA172" i="3"/>
  <c r="AC163" i="3"/>
  <c r="I223" i="3"/>
  <c r="AC177" i="3"/>
  <c r="AC172" i="3"/>
  <c r="AC167" i="3"/>
  <c r="AA162" i="3"/>
  <c r="AA159" i="3"/>
  <c r="AC165" i="3"/>
  <c r="AA182" i="3"/>
  <c r="AD179" i="3"/>
  <c r="AA177" i="3"/>
  <c r="AD165" i="3"/>
  <c r="AD163" i="3"/>
  <c r="AD160" i="3"/>
  <c r="I222" i="3"/>
  <c r="AC179" i="3"/>
  <c r="I221" i="3"/>
  <c r="AA179" i="3"/>
  <c r="AD176" i="3"/>
  <c r="AA174" i="3"/>
  <c r="AA163" i="3"/>
  <c r="AA160" i="3"/>
  <c r="B112" i="3"/>
  <c r="B110" i="3"/>
  <c r="B108" i="3"/>
  <c r="B106" i="3"/>
  <c r="AC178" i="3"/>
  <c r="AC168" i="3"/>
  <c r="AC166" i="3"/>
  <c r="AC161" i="3"/>
  <c r="AC158" i="3"/>
  <c r="AC160" i="3"/>
  <c r="I220" i="3"/>
  <c r="AA176" i="3"/>
  <c r="AD173" i="3"/>
  <c r="AD164" i="3"/>
  <c r="AC164" i="3"/>
  <c r="AD181" i="3"/>
  <c r="I225" i="3"/>
  <c r="AA178" i="3"/>
  <c r="AD175" i="3"/>
  <c r="AC173" i="3"/>
  <c r="AC180" i="3"/>
  <c r="AC175" i="3"/>
  <c r="AD162" i="3"/>
  <c r="AD159" i="3"/>
  <c r="AA167" i="3"/>
  <c r="I224" i="3"/>
  <c r="AD182" i="3"/>
  <c r="AA180" i="3"/>
  <c r="AA173" i="3"/>
  <c r="AC162" i="3"/>
  <c r="AC159" i="3"/>
  <c r="B113" i="3"/>
  <c r="B111" i="3"/>
  <c r="B109" i="3"/>
  <c r="B107" i="3"/>
  <c r="B105" i="3"/>
  <c r="AB160" i="3"/>
  <c r="AA168" i="3"/>
  <c r="B251" i="3"/>
  <c r="B248" i="3"/>
  <c r="B249" i="3"/>
  <c r="B247" i="3"/>
  <c r="B87" i="3"/>
  <c r="B85" i="3"/>
  <c r="B83" i="3"/>
  <c r="B81" i="3"/>
  <c r="B79" i="3"/>
  <c r="B252" i="3"/>
  <c r="B246" i="3"/>
  <c r="B250" i="3"/>
  <c r="B88" i="3"/>
  <c r="B86" i="3"/>
  <c r="B84" i="3"/>
  <c r="B82" i="3"/>
  <c r="B80" i="3"/>
  <c r="B78" i="3"/>
  <c r="B39" i="3"/>
  <c r="AA161" i="3"/>
  <c r="AC174" i="3"/>
  <c r="AA181" i="3"/>
  <c r="B136" i="3"/>
  <c r="AD161" i="3"/>
  <c r="AB163" i="3"/>
  <c r="AA166" i="3"/>
  <c r="AC181" i="3"/>
  <c r="D17" i="8"/>
  <c r="J225" i="3"/>
  <c r="J223" i="3"/>
  <c r="J221" i="3"/>
  <c r="J219" i="3"/>
  <c r="AB168" i="3"/>
  <c r="AB165" i="3"/>
  <c r="B174" i="3"/>
  <c r="AB174" i="3" s="1"/>
  <c r="B181" i="3"/>
  <c r="AB181" i="3" s="1"/>
  <c r="I198" i="12"/>
  <c r="H34" i="12"/>
  <c r="S37" i="12" s="1"/>
  <c r="B37" i="2"/>
  <c r="AB164" i="3"/>
  <c r="J224" i="3"/>
  <c r="E193" i="3"/>
  <c r="D18" i="8"/>
  <c r="M150" i="12"/>
  <c r="F12" i="11"/>
  <c r="H12" i="11" s="1"/>
  <c r="H12" i="9" s="1"/>
  <c r="L12" i="9" s="1"/>
  <c r="F9" i="11"/>
  <c r="H9" i="11" s="1"/>
  <c r="H9" i="9" s="1"/>
  <c r="L9" i="9" s="1"/>
  <c r="AD286" i="3" s="1"/>
  <c r="F6" i="11"/>
  <c r="H6" i="11" s="1"/>
  <c r="E18" i="11"/>
  <c r="E12" i="11"/>
  <c r="G12" i="11" s="1"/>
  <c r="G12" i="9" s="1"/>
  <c r="E9" i="11"/>
  <c r="G9" i="11" s="1"/>
  <c r="G9" i="9" s="1"/>
  <c r="D194" i="3" s="1"/>
  <c r="D6" i="11"/>
  <c r="F10" i="11"/>
  <c r="H10" i="11" s="1"/>
  <c r="H10" i="9" s="1"/>
  <c r="L10" i="9" s="1"/>
  <c r="F7" i="11"/>
  <c r="H7" i="11" s="1"/>
  <c r="H7" i="9" s="1"/>
  <c r="L7" i="9" s="1"/>
  <c r="E13" i="11"/>
  <c r="G13" i="11" s="1"/>
  <c r="G13" i="9" s="1"/>
  <c r="E10" i="11"/>
  <c r="G10" i="11" s="1"/>
  <c r="G10" i="9" s="1"/>
  <c r="E7" i="11"/>
  <c r="G7" i="11" s="1"/>
  <c r="G7" i="9" s="1"/>
  <c r="D192" i="3" s="1"/>
  <c r="F20" i="11"/>
  <c r="E14" i="11"/>
  <c r="G14" i="11" s="1"/>
  <c r="G14" i="9" s="1"/>
  <c r="E8" i="11"/>
  <c r="G8" i="11" s="1"/>
  <c r="G8" i="9" s="1"/>
  <c r="D193" i="3" s="1"/>
  <c r="B179" i="3"/>
  <c r="AB179" i="3" s="1"/>
  <c r="B256" i="3"/>
  <c r="B259" i="3"/>
  <c r="Z330" i="12"/>
  <c r="Z318" i="12"/>
  <c r="Z322" i="12"/>
  <c r="Z302" i="12"/>
  <c r="Z278" i="12"/>
  <c r="Z254" i="12"/>
  <c r="Z230" i="12"/>
  <c r="Z206" i="12"/>
  <c r="Z282" i="12"/>
  <c r="Z258" i="12"/>
  <c r="Z234" i="12"/>
  <c r="Z210" i="12"/>
  <c r="Z326" i="12"/>
  <c r="Z310" i="12"/>
  <c r="Z306" i="12"/>
  <c r="Z286" i="12"/>
  <c r="Z262" i="12"/>
  <c r="Z238" i="12"/>
  <c r="Z214" i="12"/>
  <c r="Z314" i="12"/>
  <c r="Z290" i="12"/>
  <c r="Z266" i="12"/>
  <c r="Z242" i="12"/>
  <c r="Z218" i="12"/>
  <c r="Z194" i="12"/>
  <c r="Z294" i="12"/>
  <c r="Z270" i="12"/>
  <c r="Z246" i="12"/>
  <c r="Z222" i="12"/>
  <c r="Z198" i="12"/>
  <c r="Z250" i="12"/>
  <c r="Z174" i="12"/>
  <c r="Z150" i="12"/>
  <c r="Z126" i="12"/>
  <c r="Z102" i="12"/>
  <c r="Z78" i="12"/>
  <c r="Z178" i="12"/>
  <c r="Z154" i="12"/>
  <c r="Z130" i="12"/>
  <c r="Z106" i="12"/>
  <c r="Z82" i="12"/>
  <c r="Z274" i="12"/>
  <c r="Z202" i="12"/>
  <c r="Z182" i="12"/>
  <c r="Z158" i="12"/>
  <c r="Z134" i="12"/>
  <c r="Z110" i="12"/>
  <c r="Z86" i="12"/>
  <c r="Z186" i="12"/>
  <c r="Z162" i="12"/>
  <c r="Z138" i="12"/>
  <c r="Z114" i="12"/>
  <c r="Z90" i="12"/>
  <c r="Z190" i="12"/>
  <c r="Z98" i="12"/>
  <c r="Z66" i="12"/>
  <c r="Z42" i="12"/>
  <c r="Z18" i="12"/>
  <c r="P2" i="12"/>
  <c r="Z226" i="12"/>
  <c r="Z94" i="12"/>
  <c r="Z298" i="12"/>
  <c r="Z122" i="12"/>
  <c r="Z70" i="12"/>
  <c r="Z46" i="12"/>
  <c r="Z22" i="12"/>
  <c r="Z118" i="12"/>
  <c r="Z146" i="12"/>
  <c r="Z74" i="12"/>
  <c r="Z50" i="12"/>
  <c r="Z26" i="12"/>
  <c r="Z2" i="12"/>
  <c r="C57" i="11"/>
  <c r="Z142" i="12"/>
  <c r="Z170" i="12"/>
  <c r="Z54" i="12"/>
  <c r="Z30" i="12"/>
  <c r="Z6" i="12"/>
  <c r="Z166" i="12"/>
  <c r="P82" i="12"/>
  <c r="Z58" i="12"/>
  <c r="Z34" i="12"/>
  <c r="Z10" i="12"/>
  <c r="P106" i="12"/>
  <c r="Z62" i="12"/>
  <c r="Z38" i="12"/>
  <c r="Z14" i="12"/>
  <c r="I6" i="11"/>
  <c r="AZ22" i="12"/>
  <c r="AY22" i="12"/>
  <c r="AZ46" i="12"/>
  <c r="AY46" i="12"/>
  <c r="AZ70" i="12"/>
  <c r="AY70" i="12"/>
  <c r="AZ286" i="12"/>
  <c r="AY286" i="12"/>
  <c r="I138" i="12"/>
  <c r="I162" i="12"/>
  <c r="AB158" i="3"/>
  <c r="AB161" i="3"/>
  <c r="AB166" i="3"/>
  <c r="B172" i="3"/>
  <c r="AB172" i="3" s="1"/>
  <c r="B177" i="3"/>
  <c r="AB177" i="3" s="1"/>
  <c r="H66" i="12"/>
  <c r="F2" i="12"/>
  <c r="AY14" i="12"/>
  <c r="L38" i="12"/>
  <c r="L42" i="12"/>
  <c r="N46" i="12"/>
  <c r="F50" i="12"/>
  <c r="AY62" i="12"/>
  <c r="J220" i="3"/>
  <c r="D16" i="8"/>
  <c r="AZ18" i="12"/>
  <c r="AZ42" i="12"/>
  <c r="AZ66" i="12"/>
  <c r="AD310" i="3"/>
  <c r="AD290" i="3"/>
  <c r="F6" i="12"/>
  <c r="AZ26" i="12"/>
  <c r="AY26" i="12"/>
  <c r="N42" i="12"/>
  <c r="F54" i="12"/>
  <c r="AZ74" i="12"/>
  <c r="AY74" i="12"/>
  <c r="C15" i="7"/>
  <c r="C43" i="11" s="1"/>
  <c r="C9" i="8"/>
  <c r="C80" i="11"/>
  <c r="C81" i="11" s="1"/>
  <c r="H6" i="12"/>
  <c r="AZ30" i="12"/>
  <c r="AY30" i="12"/>
  <c r="AA38" i="12"/>
  <c r="AA42" i="12"/>
  <c r="H54" i="12"/>
  <c r="B175" i="3"/>
  <c r="AB175" i="3" s="1"/>
  <c r="B180" i="3"/>
  <c r="AB180" i="3" s="1"/>
  <c r="AZ38" i="12"/>
  <c r="AZ86" i="12"/>
  <c r="AY86" i="12"/>
  <c r="E19" i="11"/>
  <c r="H10" i="12"/>
  <c r="H58" i="12"/>
  <c r="AA190" i="12"/>
  <c r="C17" i="7"/>
  <c r="C11" i="8"/>
  <c r="N302" i="12"/>
  <c r="K190" i="12"/>
  <c r="B260" i="3"/>
  <c r="AZ10" i="12"/>
  <c r="AY10" i="12"/>
  <c r="AZ34" i="12"/>
  <c r="AY34" i="12"/>
  <c r="AZ58" i="12"/>
  <c r="AY58" i="12"/>
  <c r="AB167" i="3"/>
  <c r="B178" i="3"/>
  <c r="AB178" i="3" s="1"/>
  <c r="J222" i="3"/>
  <c r="L14" i="12"/>
  <c r="L18" i="12"/>
  <c r="N22" i="12"/>
  <c r="F26" i="12"/>
  <c r="AY38" i="12"/>
  <c r="AY42" i="12"/>
  <c r="L62" i="12"/>
  <c r="L66" i="12"/>
  <c r="N70" i="12"/>
  <c r="F74" i="12"/>
  <c r="AZ2" i="12"/>
  <c r="E20" i="5" s="1"/>
  <c r="AY2" i="12"/>
  <c r="D20" i="5" s="1"/>
  <c r="N18" i="12"/>
  <c r="AZ50" i="12"/>
  <c r="AY50" i="12"/>
  <c r="N66" i="12"/>
  <c r="C14" i="7"/>
  <c r="C42" i="11" s="1"/>
  <c r="C47" i="11" s="1"/>
  <c r="C8" i="8"/>
  <c r="AB159" i="3"/>
  <c r="AB162" i="3"/>
  <c r="AA175" i="3"/>
  <c r="B176" i="3"/>
  <c r="AB176" i="3" s="1"/>
  <c r="I219" i="3"/>
  <c r="E255" i="3"/>
  <c r="B258" i="3"/>
  <c r="AZ6" i="12"/>
  <c r="AY6" i="12"/>
  <c r="AA14" i="12"/>
  <c r="AA18" i="12"/>
  <c r="H30" i="12"/>
  <c r="AZ54" i="12"/>
  <c r="AY54" i="12"/>
  <c r="AA62" i="12"/>
  <c r="AA66" i="12"/>
  <c r="AZ214" i="12"/>
  <c r="AY214" i="12"/>
  <c r="D22" i="6"/>
  <c r="E22" i="6" s="1"/>
  <c r="AZ110" i="12"/>
  <c r="AY110" i="12"/>
  <c r="AZ134" i="12"/>
  <c r="AY134" i="12"/>
  <c r="AZ158" i="12"/>
  <c r="AY158" i="12"/>
  <c r="AZ182" i="12"/>
  <c r="AY182" i="12"/>
  <c r="AY230" i="12"/>
  <c r="AZ230" i="12"/>
  <c r="AY254" i="12"/>
  <c r="AZ254" i="12"/>
  <c r="AY302" i="12"/>
  <c r="AZ302" i="12"/>
  <c r="AZ326" i="12"/>
  <c r="AY326" i="12"/>
  <c r="I9" i="11"/>
  <c r="D27" i="11"/>
  <c r="D33" i="11" s="1"/>
  <c r="E2" i="12"/>
  <c r="G6" i="12"/>
  <c r="I10" i="12"/>
  <c r="S13" i="12"/>
  <c r="K14" i="12"/>
  <c r="M18" i="12"/>
  <c r="AB18" i="12"/>
  <c r="E26" i="12"/>
  <c r="P26" i="12" s="1"/>
  <c r="G30" i="12"/>
  <c r="I34" i="12"/>
  <c r="K38" i="12"/>
  <c r="M42" i="12"/>
  <c r="AB42" i="12"/>
  <c r="E50" i="12"/>
  <c r="G54" i="12"/>
  <c r="I58" i="12"/>
  <c r="S61" i="12"/>
  <c r="K62" i="12"/>
  <c r="M66" i="12"/>
  <c r="AB66" i="12"/>
  <c r="E74" i="12"/>
  <c r="AB78" i="12"/>
  <c r="AB102" i="12"/>
  <c r="E110" i="12"/>
  <c r="G138" i="12"/>
  <c r="AZ146" i="12"/>
  <c r="I166" i="12"/>
  <c r="N230" i="12"/>
  <c r="AC326" i="12"/>
  <c r="AC330" i="12"/>
  <c r="AC282" i="12"/>
  <c r="AC258" i="12"/>
  <c r="AC234" i="12"/>
  <c r="AC210" i="12"/>
  <c r="AC318" i="12"/>
  <c r="AC310" i="12"/>
  <c r="AC322" i="12"/>
  <c r="AC306" i="12"/>
  <c r="AC286" i="12"/>
  <c r="AC262" i="12"/>
  <c r="AC238" i="12"/>
  <c r="AC214" i="12"/>
  <c r="AC190" i="12"/>
  <c r="AC314" i="12"/>
  <c r="AC290" i="12"/>
  <c r="AC266" i="12"/>
  <c r="AC242" i="12"/>
  <c r="AC218" i="12"/>
  <c r="AC194" i="12"/>
  <c r="AC294" i="12"/>
  <c r="AC270" i="12"/>
  <c r="AC246" i="12"/>
  <c r="AC222" i="12"/>
  <c r="AC198" i="12"/>
  <c r="AC298" i="12"/>
  <c r="AC274" i="12"/>
  <c r="AC250" i="12"/>
  <c r="AC226" i="12"/>
  <c r="AC202" i="12"/>
  <c r="AC178" i="12"/>
  <c r="AC154" i="12"/>
  <c r="AC130" i="12"/>
  <c r="AC106" i="12"/>
  <c r="AC82" i="12"/>
  <c r="AC182" i="12"/>
  <c r="AC158" i="12"/>
  <c r="AC134" i="12"/>
  <c r="AC110" i="12"/>
  <c r="AC86" i="12"/>
  <c r="AC278" i="12"/>
  <c r="AC206" i="12"/>
  <c r="AC186" i="12"/>
  <c r="AC162" i="12"/>
  <c r="AC138" i="12"/>
  <c r="AC114" i="12"/>
  <c r="AC90" i="12"/>
  <c r="AC166" i="12"/>
  <c r="AC142" i="12"/>
  <c r="AC118" i="12"/>
  <c r="AC94" i="12"/>
  <c r="AC302" i="12"/>
  <c r="AC230" i="12"/>
  <c r="AC170" i="12"/>
  <c r="AC146" i="12"/>
  <c r="AC122" i="12"/>
  <c r="AC98" i="12"/>
  <c r="AC174" i="12"/>
  <c r="AC150" i="12"/>
  <c r="AC126" i="12"/>
  <c r="AC102" i="12"/>
  <c r="AZ82" i="12"/>
  <c r="AY82" i="12"/>
  <c r="AZ106" i="12"/>
  <c r="AY106" i="12"/>
  <c r="AZ130" i="12"/>
  <c r="AY130" i="12"/>
  <c r="AZ154" i="12"/>
  <c r="AY154" i="12"/>
  <c r="AZ178" i="12"/>
  <c r="AY178" i="12"/>
  <c r="AZ202" i="12"/>
  <c r="AY202" i="12"/>
  <c r="AZ226" i="12"/>
  <c r="AY226" i="12"/>
  <c r="AZ250" i="12"/>
  <c r="AY250" i="12"/>
  <c r="AZ274" i="12"/>
  <c r="AY274" i="12"/>
  <c r="AZ298" i="12"/>
  <c r="AY298" i="12"/>
  <c r="AZ322" i="12"/>
  <c r="AY322" i="12"/>
  <c r="G2" i="12"/>
  <c r="P4" i="12" s="1"/>
  <c r="I6" i="12"/>
  <c r="S9" i="12"/>
  <c r="K10" i="12"/>
  <c r="M14" i="12"/>
  <c r="AB14" i="12"/>
  <c r="E22" i="12"/>
  <c r="G26" i="12"/>
  <c r="P28" i="12" s="1"/>
  <c r="I30" i="12"/>
  <c r="S33" i="12"/>
  <c r="K34" i="12"/>
  <c r="M38" i="12"/>
  <c r="AB38" i="12"/>
  <c r="E46" i="12"/>
  <c r="P46" i="12" s="1"/>
  <c r="G50" i="12"/>
  <c r="I54" i="12"/>
  <c r="S57" i="12"/>
  <c r="K58" i="12"/>
  <c r="M62" i="12"/>
  <c r="AB62" i="12"/>
  <c r="E70" i="12"/>
  <c r="G74" i="12"/>
  <c r="R76" i="12" s="1"/>
  <c r="G114" i="12"/>
  <c r="R116" i="12" s="1"/>
  <c r="AZ122" i="12"/>
  <c r="I142" i="12"/>
  <c r="K170" i="12"/>
  <c r="AZ278" i="12"/>
  <c r="C8" i="7"/>
  <c r="H21" i="8"/>
  <c r="E48" i="8"/>
  <c r="E50" i="8"/>
  <c r="E52" i="8"/>
  <c r="H2" i="12"/>
  <c r="J6" i="12"/>
  <c r="L10" i="12"/>
  <c r="AA10" i="12"/>
  <c r="N14" i="12"/>
  <c r="AC14" i="12"/>
  <c r="F22" i="12"/>
  <c r="H26" i="12"/>
  <c r="J30" i="12"/>
  <c r="L34" i="12"/>
  <c r="AA34" i="12"/>
  <c r="N38" i="12"/>
  <c r="AC38" i="12"/>
  <c r="F46" i="12"/>
  <c r="H50" i="12"/>
  <c r="J54" i="12"/>
  <c r="L58" i="12"/>
  <c r="AA58" i="12"/>
  <c r="N62" i="12"/>
  <c r="AC62" i="12"/>
  <c r="F70" i="12"/>
  <c r="H74" i="12"/>
  <c r="S77" i="12" s="1"/>
  <c r="G90" i="12"/>
  <c r="I114" i="12"/>
  <c r="AZ126" i="12"/>
  <c r="K142" i="12"/>
  <c r="M170" i="12"/>
  <c r="AZ206" i="12"/>
  <c r="AZ198" i="12"/>
  <c r="AY198" i="12"/>
  <c r="AZ222" i="12"/>
  <c r="AY222" i="12"/>
  <c r="AZ246" i="12"/>
  <c r="AY246" i="12"/>
  <c r="AZ270" i="12"/>
  <c r="AY270" i="12"/>
  <c r="AZ294" i="12"/>
  <c r="AY294" i="12"/>
  <c r="AZ318" i="12"/>
  <c r="AY318" i="12"/>
  <c r="I8" i="11"/>
  <c r="I2" i="12"/>
  <c r="K6" i="12"/>
  <c r="M10" i="12"/>
  <c r="AB10" i="12"/>
  <c r="E18" i="12"/>
  <c r="G22" i="12"/>
  <c r="I26" i="12"/>
  <c r="S29" i="12"/>
  <c r="K30" i="12"/>
  <c r="M34" i="12"/>
  <c r="AB34" i="12"/>
  <c r="E42" i="12"/>
  <c r="G46" i="12"/>
  <c r="I50" i="12"/>
  <c r="K54" i="12"/>
  <c r="M58" i="12"/>
  <c r="AB58" i="12"/>
  <c r="E66" i="12"/>
  <c r="G70" i="12"/>
  <c r="I74" i="12"/>
  <c r="F78" i="12"/>
  <c r="H90" i="12"/>
  <c r="AZ98" i="12"/>
  <c r="I118" i="12"/>
  <c r="K146" i="12"/>
  <c r="M174" i="12"/>
  <c r="I270" i="12"/>
  <c r="C14" i="6"/>
  <c r="C15" i="6" s="1"/>
  <c r="C17" i="8"/>
  <c r="C19" i="8"/>
  <c r="AB330" i="12"/>
  <c r="AB318" i="12"/>
  <c r="AB322" i="12"/>
  <c r="AB326" i="12"/>
  <c r="AB282" i="12"/>
  <c r="AB258" i="12"/>
  <c r="AB234" i="12"/>
  <c r="AB210" i="12"/>
  <c r="AB310" i="12"/>
  <c r="AB306" i="12"/>
  <c r="AB286" i="12"/>
  <c r="AB262" i="12"/>
  <c r="AB238" i="12"/>
  <c r="AB214" i="12"/>
  <c r="AB314" i="12"/>
  <c r="AB290" i="12"/>
  <c r="AB266" i="12"/>
  <c r="AB242" i="12"/>
  <c r="AB218" i="12"/>
  <c r="AB194" i="12"/>
  <c r="R268" i="12"/>
  <c r="R196" i="12"/>
  <c r="AB294" i="12"/>
  <c r="AB270" i="12"/>
  <c r="AB246" i="12"/>
  <c r="AB222" i="12"/>
  <c r="AB198" i="12"/>
  <c r="AB298" i="12"/>
  <c r="AB274" i="12"/>
  <c r="AB250" i="12"/>
  <c r="AB226" i="12"/>
  <c r="AB202" i="12"/>
  <c r="AB254" i="12"/>
  <c r="AB178" i="12"/>
  <c r="AB154" i="12"/>
  <c r="AB130" i="12"/>
  <c r="AB106" i="12"/>
  <c r="AB82" i="12"/>
  <c r="AB182" i="12"/>
  <c r="AB158" i="12"/>
  <c r="AB134" i="12"/>
  <c r="AB110" i="12"/>
  <c r="AB86" i="12"/>
  <c r="AB278" i="12"/>
  <c r="AB206" i="12"/>
  <c r="R184" i="12"/>
  <c r="R136" i="12"/>
  <c r="R112" i="12"/>
  <c r="AB186" i="12"/>
  <c r="AB162" i="12"/>
  <c r="AB138" i="12"/>
  <c r="AB114" i="12"/>
  <c r="AB90" i="12"/>
  <c r="R140" i="12"/>
  <c r="R92" i="12"/>
  <c r="AB166" i="12"/>
  <c r="AB142" i="12"/>
  <c r="AB118" i="12"/>
  <c r="AB94" i="12"/>
  <c r="AB302" i="12"/>
  <c r="AB230" i="12"/>
  <c r="AB190" i="12"/>
  <c r="E28" i="11"/>
  <c r="E34" i="11" s="1"/>
  <c r="J2" i="12"/>
  <c r="L6" i="12"/>
  <c r="Q8" i="12" s="1"/>
  <c r="AA6" i="12"/>
  <c r="R8" i="12"/>
  <c r="N10" i="12"/>
  <c r="AC10" i="12"/>
  <c r="F18" i="12"/>
  <c r="Q19" i="12" s="1"/>
  <c r="H22" i="12"/>
  <c r="R25" i="12"/>
  <c r="J26" i="12"/>
  <c r="L30" i="12"/>
  <c r="AA30" i="12"/>
  <c r="N34" i="12"/>
  <c r="AC34" i="12"/>
  <c r="F42" i="12"/>
  <c r="H46" i="12"/>
  <c r="R49" i="12" s="1"/>
  <c r="J50" i="12"/>
  <c r="P52" i="12" s="1"/>
  <c r="L54" i="12"/>
  <c r="Q56" i="12" s="1"/>
  <c r="AA54" i="12"/>
  <c r="R56" i="12"/>
  <c r="N58" i="12"/>
  <c r="AC58" i="12"/>
  <c r="F66" i="12"/>
  <c r="Q67" i="12" s="1"/>
  <c r="H70" i="12"/>
  <c r="J74" i="12"/>
  <c r="H78" i="12"/>
  <c r="S81" i="12" s="1"/>
  <c r="I90" i="12"/>
  <c r="AZ102" i="12"/>
  <c r="K118" i="12"/>
  <c r="M146" i="12"/>
  <c r="AB170" i="12"/>
  <c r="E178" i="12"/>
  <c r="P178" i="12" s="1"/>
  <c r="AY190" i="12"/>
  <c r="K330" i="12"/>
  <c r="I326" i="12"/>
  <c r="J330" i="12"/>
  <c r="I330" i="12"/>
  <c r="E326" i="12"/>
  <c r="E330" i="12"/>
  <c r="P330" i="12" s="1"/>
  <c r="K318" i="12"/>
  <c r="I314" i="12"/>
  <c r="K322" i="12"/>
  <c r="I318" i="12"/>
  <c r="E310" i="12"/>
  <c r="J322" i="12"/>
  <c r="I322" i="12"/>
  <c r="J298" i="12"/>
  <c r="J274" i="12"/>
  <c r="J250" i="12"/>
  <c r="J226" i="12"/>
  <c r="J202" i="12"/>
  <c r="K302" i="12"/>
  <c r="I298" i="12"/>
  <c r="E290" i="12"/>
  <c r="K278" i="12"/>
  <c r="I274" i="12"/>
  <c r="E266" i="12"/>
  <c r="K254" i="12"/>
  <c r="I250" i="12"/>
  <c r="E242" i="12"/>
  <c r="K230" i="12"/>
  <c r="I226" i="12"/>
  <c r="E218" i="12"/>
  <c r="K206" i="12"/>
  <c r="I202" i="12"/>
  <c r="E318" i="12"/>
  <c r="K310" i="12"/>
  <c r="J302" i="12"/>
  <c r="J278" i="12"/>
  <c r="J254" i="12"/>
  <c r="J230" i="12"/>
  <c r="J206" i="12"/>
  <c r="J310" i="12"/>
  <c r="I302" i="12"/>
  <c r="E294" i="12"/>
  <c r="K282" i="12"/>
  <c r="I278" i="12"/>
  <c r="E270" i="12"/>
  <c r="K258" i="12"/>
  <c r="I254" i="12"/>
  <c r="E246" i="12"/>
  <c r="K234" i="12"/>
  <c r="I230" i="12"/>
  <c r="E222" i="12"/>
  <c r="K210" i="12"/>
  <c r="I206" i="12"/>
  <c r="E198" i="12"/>
  <c r="E322" i="12"/>
  <c r="K314" i="12"/>
  <c r="I310" i="12"/>
  <c r="K306" i="12"/>
  <c r="J282" i="12"/>
  <c r="J258" i="12"/>
  <c r="J234" i="12"/>
  <c r="J210" i="12"/>
  <c r="J314" i="12"/>
  <c r="J306" i="12"/>
  <c r="E298" i="12"/>
  <c r="K286" i="12"/>
  <c r="I282" i="12"/>
  <c r="E274" i="12"/>
  <c r="K262" i="12"/>
  <c r="I258" i="12"/>
  <c r="E250" i="12"/>
  <c r="P250" i="12" s="1"/>
  <c r="K238" i="12"/>
  <c r="I234" i="12"/>
  <c r="E226" i="12"/>
  <c r="P226" i="12" s="1"/>
  <c r="K214" i="12"/>
  <c r="I210" i="12"/>
  <c r="E202" i="12"/>
  <c r="I306" i="12"/>
  <c r="J286" i="12"/>
  <c r="J262" i="12"/>
  <c r="J238" i="12"/>
  <c r="J214" i="12"/>
  <c r="E302" i="12"/>
  <c r="K290" i="12"/>
  <c r="I286" i="12"/>
  <c r="E278" i="12"/>
  <c r="K266" i="12"/>
  <c r="I262" i="12"/>
  <c r="E254" i="12"/>
  <c r="K242" i="12"/>
  <c r="I238" i="12"/>
  <c r="E230" i="12"/>
  <c r="P230" i="12" s="1"/>
  <c r="K218" i="12"/>
  <c r="I214" i="12"/>
  <c r="E206" i="12"/>
  <c r="P206" i="12" s="1"/>
  <c r="K194" i="12"/>
  <c r="K326" i="12"/>
  <c r="E314" i="12"/>
  <c r="J290" i="12"/>
  <c r="J266" i="12"/>
  <c r="J242" i="12"/>
  <c r="J218" i="12"/>
  <c r="J326" i="12"/>
  <c r="K294" i="12"/>
  <c r="I290" i="12"/>
  <c r="E282" i="12"/>
  <c r="K270" i="12"/>
  <c r="I266" i="12"/>
  <c r="E258" i="12"/>
  <c r="K246" i="12"/>
  <c r="I242" i="12"/>
  <c r="E234" i="12"/>
  <c r="K222" i="12"/>
  <c r="I218" i="12"/>
  <c r="E210" i="12"/>
  <c r="K198" i="12"/>
  <c r="J294" i="12"/>
  <c r="J222" i="12"/>
  <c r="J170" i="12"/>
  <c r="J146" i="12"/>
  <c r="J122" i="12"/>
  <c r="J98" i="12"/>
  <c r="I294" i="12"/>
  <c r="E262" i="12"/>
  <c r="I222" i="12"/>
  <c r="E186" i="12"/>
  <c r="K174" i="12"/>
  <c r="I170" i="12"/>
  <c r="E162" i="12"/>
  <c r="P162" i="12" s="1"/>
  <c r="K150" i="12"/>
  <c r="I146" i="12"/>
  <c r="E138" i="12"/>
  <c r="K126" i="12"/>
  <c r="I122" i="12"/>
  <c r="E114" i="12"/>
  <c r="K102" i="12"/>
  <c r="I98" i="12"/>
  <c r="E90" i="12"/>
  <c r="P90" i="12" s="1"/>
  <c r="K78" i="12"/>
  <c r="J174" i="12"/>
  <c r="J150" i="12"/>
  <c r="J126" i="12"/>
  <c r="J102" i="12"/>
  <c r="J78" i="12"/>
  <c r="K250" i="12"/>
  <c r="E190" i="12"/>
  <c r="P190" i="12" s="1"/>
  <c r="K178" i="12"/>
  <c r="I174" i="12"/>
  <c r="E166" i="12"/>
  <c r="K154" i="12"/>
  <c r="I150" i="12"/>
  <c r="E142" i="12"/>
  <c r="K130" i="12"/>
  <c r="I126" i="12"/>
  <c r="E118" i="12"/>
  <c r="K106" i="12"/>
  <c r="I102" i="12"/>
  <c r="E94" i="12"/>
  <c r="K82" i="12"/>
  <c r="I78" i="12"/>
  <c r="J246" i="12"/>
  <c r="J178" i="12"/>
  <c r="J154" i="12"/>
  <c r="J130" i="12"/>
  <c r="J106" i="12"/>
  <c r="J82" i="12"/>
  <c r="E286" i="12"/>
  <c r="I246" i="12"/>
  <c r="E214" i="12"/>
  <c r="K182" i="12"/>
  <c r="I178" i="12"/>
  <c r="E170" i="12"/>
  <c r="K158" i="12"/>
  <c r="I154" i="12"/>
  <c r="E146" i="12"/>
  <c r="K134" i="12"/>
  <c r="I130" i="12"/>
  <c r="E122" i="12"/>
  <c r="P122" i="12" s="1"/>
  <c r="K110" i="12"/>
  <c r="I106" i="12"/>
  <c r="E98" i="12"/>
  <c r="K86" i="12"/>
  <c r="I82" i="12"/>
  <c r="J194" i="12"/>
  <c r="J182" i="12"/>
  <c r="J158" i="12"/>
  <c r="J134" i="12"/>
  <c r="J110" i="12"/>
  <c r="P112" i="12" s="1"/>
  <c r="J86" i="12"/>
  <c r="K274" i="12"/>
  <c r="K202" i="12"/>
  <c r="I194" i="12"/>
  <c r="K186" i="12"/>
  <c r="I182" i="12"/>
  <c r="E174" i="12"/>
  <c r="K162" i="12"/>
  <c r="I158" i="12"/>
  <c r="E150" i="12"/>
  <c r="P150" i="12" s="1"/>
  <c r="K138" i="12"/>
  <c r="I134" i="12"/>
  <c r="E126" i="12"/>
  <c r="K114" i="12"/>
  <c r="I110" i="12"/>
  <c r="E102" i="12"/>
  <c r="P102" i="12" s="1"/>
  <c r="K90" i="12"/>
  <c r="I86" i="12"/>
  <c r="E78" i="12"/>
  <c r="S78" i="12" s="1"/>
  <c r="J270" i="12"/>
  <c r="J198" i="12"/>
  <c r="J186" i="12"/>
  <c r="J162" i="12"/>
  <c r="J138" i="12"/>
  <c r="J114" i="12"/>
  <c r="J90" i="12"/>
  <c r="E306" i="12"/>
  <c r="J190" i="12"/>
  <c r="J166" i="12"/>
  <c r="J142" i="12"/>
  <c r="J118" i="12"/>
  <c r="J94" i="12"/>
  <c r="AZ194" i="12"/>
  <c r="AY194" i="12"/>
  <c r="AZ218" i="12"/>
  <c r="AY218" i="12"/>
  <c r="AZ242" i="12"/>
  <c r="AY242" i="12"/>
  <c r="AZ266" i="12"/>
  <c r="AY266" i="12"/>
  <c r="AZ290" i="12"/>
  <c r="AY290" i="12"/>
  <c r="AZ314" i="12"/>
  <c r="AY314" i="12"/>
  <c r="F28" i="11"/>
  <c r="F34" i="11" s="1"/>
  <c r="K2" i="12"/>
  <c r="M6" i="12"/>
  <c r="Q9" i="12" s="1"/>
  <c r="AB6" i="12"/>
  <c r="E14" i="12"/>
  <c r="G18" i="12"/>
  <c r="R20" i="12" s="1"/>
  <c r="I22" i="12"/>
  <c r="S25" i="12"/>
  <c r="K26" i="12"/>
  <c r="S26" i="12" s="1"/>
  <c r="M30" i="12"/>
  <c r="AB30" i="12"/>
  <c r="E38" i="12"/>
  <c r="G42" i="12"/>
  <c r="R44" i="12" s="1"/>
  <c r="I46" i="12"/>
  <c r="Q46" i="12" s="1"/>
  <c r="S49" i="12"/>
  <c r="K50" i="12"/>
  <c r="M54" i="12"/>
  <c r="Q57" i="12" s="1"/>
  <c r="AB54" i="12"/>
  <c r="E62" i="12"/>
  <c r="P62" i="12" s="1"/>
  <c r="G66" i="12"/>
  <c r="R68" i="12" s="1"/>
  <c r="Q69" i="12"/>
  <c r="I70" i="12"/>
  <c r="S73" i="12"/>
  <c r="K74" i="12"/>
  <c r="M78" i="12"/>
  <c r="S79" i="12" s="1"/>
  <c r="I94" i="12"/>
  <c r="K122" i="12"/>
  <c r="AB174" i="12"/>
  <c r="E182" i="12"/>
  <c r="N310" i="12"/>
  <c r="C16" i="6"/>
  <c r="M330" i="12"/>
  <c r="M318" i="12"/>
  <c r="F330" i="12"/>
  <c r="M322" i="12"/>
  <c r="M326" i="12"/>
  <c r="L326" i="12"/>
  <c r="M310" i="12"/>
  <c r="L302" i="12"/>
  <c r="F290" i="12"/>
  <c r="L278" i="12"/>
  <c r="F266" i="12"/>
  <c r="L254" i="12"/>
  <c r="F242" i="12"/>
  <c r="L230" i="12"/>
  <c r="F218" i="12"/>
  <c r="Q218" i="12" s="1"/>
  <c r="L206" i="12"/>
  <c r="L330" i="12"/>
  <c r="F318" i="12"/>
  <c r="L310" i="12"/>
  <c r="M282" i="12"/>
  <c r="M258" i="12"/>
  <c r="M234" i="12"/>
  <c r="M210" i="12"/>
  <c r="M314" i="12"/>
  <c r="M306" i="12"/>
  <c r="F294" i="12"/>
  <c r="L282" i="12"/>
  <c r="F270" i="12"/>
  <c r="L258" i="12"/>
  <c r="F246" i="12"/>
  <c r="L234" i="12"/>
  <c r="F222" i="12"/>
  <c r="L210" i="12"/>
  <c r="F198" i="12"/>
  <c r="F322" i="12"/>
  <c r="L314" i="12"/>
  <c r="L306" i="12"/>
  <c r="M286" i="12"/>
  <c r="M262" i="12"/>
  <c r="M238" i="12"/>
  <c r="M214" i="12"/>
  <c r="F298" i="12"/>
  <c r="Q299" i="12" s="1"/>
  <c r="L286" i="12"/>
  <c r="F274" i="12"/>
  <c r="L262" i="12"/>
  <c r="F250" i="12"/>
  <c r="Q251" i="12" s="1"/>
  <c r="L238" i="12"/>
  <c r="F226" i="12"/>
  <c r="L214" i="12"/>
  <c r="F202" i="12"/>
  <c r="M290" i="12"/>
  <c r="M266" i="12"/>
  <c r="M242" i="12"/>
  <c r="M218" i="12"/>
  <c r="M194" i="12"/>
  <c r="F310" i="12"/>
  <c r="Q311" i="12" s="1"/>
  <c r="F302" i="12"/>
  <c r="P303" i="12" s="1"/>
  <c r="L290" i="12"/>
  <c r="F278" i="12"/>
  <c r="L266" i="12"/>
  <c r="F254" i="12"/>
  <c r="L242" i="12"/>
  <c r="F230" i="12"/>
  <c r="L218" i="12"/>
  <c r="F206" i="12"/>
  <c r="L194" i="12"/>
  <c r="F314" i="12"/>
  <c r="M294" i="12"/>
  <c r="M270" i="12"/>
  <c r="M246" i="12"/>
  <c r="M222" i="12"/>
  <c r="M198" i="12"/>
  <c r="L294" i="12"/>
  <c r="F282" i="12"/>
  <c r="L270" i="12"/>
  <c r="F258" i="12"/>
  <c r="L246" i="12"/>
  <c r="F234" i="12"/>
  <c r="L222" i="12"/>
  <c r="F210" i="12"/>
  <c r="L198" i="12"/>
  <c r="F306" i="12"/>
  <c r="M298" i="12"/>
  <c r="M274" i="12"/>
  <c r="M250" i="12"/>
  <c r="M226" i="12"/>
  <c r="M202" i="12"/>
  <c r="F262" i="12"/>
  <c r="F186" i="12"/>
  <c r="L174" i="12"/>
  <c r="F162" i="12"/>
  <c r="L150" i="12"/>
  <c r="F138" i="12"/>
  <c r="L126" i="12"/>
  <c r="F114" i="12"/>
  <c r="L102" i="12"/>
  <c r="F90" i="12"/>
  <c r="L78" i="12"/>
  <c r="L322" i="12"/>
  <c r="M178" i="12"/>
  <c r="M154" i="12"/>
  <c r="M130" i="12"/>
  <c r="M106" i="12"/>
  <c r="M82" i="12"/>
  <c r="M254" i="12"/>
  <c r="L250" i="12"/>
  <c r="F190" i="12"/>
  <c r="Q191" i="12" s="1"/>
  <c r="L178" i="12"/>
  <c r="F166" i="12"/>
  <c r="L154" i="12"/>
  <c r="F142" i="12"/>
  <c r="Q143" i="12" s="1"/>
  <c r="L130" i="12"/>
  <c r="F118" i="12"/>
  <c r="L106" i="12"/>
  <c r="F94" i="12"/>
  <c r="L82" i="12"/>
  <c r="M182" i="12"/>
  <c r="M158" i="12"/>
  <c r="M134" i="12"/>
  <c r="M110" i="12"/>
  <c r="M86" i="12"/>
  <c r="F286" i="12"/>
  <c r="Q287" i="12" s="1"/>
  <c r="F214" i="12"/>
  <c r="R215" i="12" s="1"/>
  <c r="L182" i="12"/>
  <c r="F170" i="12"/>
  <c r="L158" i="12"/>
  <c r="F146" i="12"/>
  <c r="Q147" i="12" s="1"/>
  <c r="L134" i="12"/>
  <c r="F122" i="12"/>
  <c r="R123" i="12" s="1"/>
  <c r="L110" i="12"/>
  <c r="F98" i="12"/>
  <c r="L86" i="12"/>
  <c r="F326" i="12"/>
  <c r="M186" i="12"/>
  <c r="M162" i="12"/>
  <c r="M138" i="12"/>
  <c r="M114" i="12"/>
  <c r="M90" i="12"/>
  <c r="S91" i="12" s="1"/>
  <c r="M278" i="12"/>
  <c r="L274" i="12"/>
  <c r="M206" i="12"/>
  <c r="L202" i="12"/>
  <c r="L186" i="12"/>
  <c r="F174" i="12"/>
  <c r="Q175" i="12" s="1"/>
  <c r="L162" i="12"/>
  <c r="F150" i="12"/>
  <c r="L138" i="12"/>
  <c r="F126" i="12"/>
  <c r="Q127" i="12" s="1"/>
  <c r="L114" i="12"/>
  <c r="F102" i="12"/>
  <c r="L90" i="12"/>
  <c r="R91" i="12" s="1"/>
  <c r="M190" i="12"/>
  <c r="M166" i="12"/>
  <c r="M142" i="12"/>
  <c r="M118" i="12"/>
  <c r="M94" i="12"/>
  <c r="F238" i="12"/>
  <c r="S239" i="12" s="1"/>
  <c r="L190" i="12"/>
  <c r="F178" i="12"/>
  <c r="Q179" i="12" s="1"/>
  <c r="L166" i="12"/>
  <c r="F154" i="12"/>
  <c r="Q155" i="12" s="1"/>
  <c r="L142" i="12"/>
  <c r="F130" i="12"/>
  <c r="L118" i="12"/>
  <c r="F106" i="12"/>
  <c r="Q106" i="12" s="1"/>
  <c r="L94" i="12"/>
  <c r="F82" i="12"/>
  <c r="Q83" i="12" s="1"/>
  <c r="L318" i="12"/>
  <c r="M302" i="12"/>
  <c r="L298" i="12"/>
  <c r="M230" i="12"/>
  <c r="L226" i="12"/>
  <c r="F194" i="12"/>
  <c r="Q196" i="12" s="1"/>
  <c r="F182" i="12"/>
  <c r="Q184" i="12" s="1"/>
  <c r="L170" i="12"/>
  <c r="F158" i="12"/>
  <c r="L146" i="12"/>
  <c r="F134" i="12"/>
  <c r="L122" i="12"/>
  <c r="F110" i="12"/>
  <c r="Q112" i="12" s="1"/>
  <c r="L98" i="12"/>
  <c r="D57" i="11"/>
  <c r="L2" i="12"/>
  <c r="Q4" i="12" s="1"/>
  <c r="AA2" i="12"/>
  <c r="R4" i="12"/>
  <c r="N6" i="12"/>
  <c r="S8" i="12" s="1"/>
  <c r="AC6" i="12"/>
  <c r="F14" i="12"/>
  <c r="H18" i="12"/>
  <c r="R21" i="12" s="1"/>
  <c r="J22" i="12"/>
  <c r="P24" i="12"/>
  <c r="L26" i="12"/>
  <c r="Q28" i="12" s="1"/>
  <c r="AA26" i="12"/>
  <c r="R28" i="12"/>
  <c r="N30" i="12"/>
  <c r="S32" i="12" s="1"/>
  <c r="AC30" i="12"/>
  <c r="F38" i="12"/>
  <c r="H42" i="12"/>
  <c r="R45" i="12" s="1"/>
  <c r="J46" i="12"/>
  <c r="P48" i="12" s="1"/>
  <c r="L50" i="12"/>
  <c r="Q52" i="12" s="1"/>
  <c r="AA50" i="12"/>
  <c r="R52" i="12"/>
  <c r="N54" i="12"/>
  <c r="S56" i="12" s="1"/>
  <c r="AC54" i="12"/>
  <c r="F62" i="12"/>
  <c r="R63" i="12" s="1"/>
  <c r="R69" i="12"/>
  <c r="J70" i="12"/>
  <c r="P72" i="12" s="1"/>
  <c r="L74" i="12"/>
  <c r="AA74" i="12"/>
  <c r="N78" i="12"/>
  <c r="E86" i="12"/>
  <c r="P86" i="12" s="1"/>
  <c r="K94" i="12"/>
  <c r="M122" i="12"/>
  <c r="AB146" i="12"/>
  <c r="E154" i="12"/>
  <c r="K298" i="12"/>
  <c r="D20" i="6"/>
  <c r="E20" i="6" s="1"/>
  <c r="AA330" i="12"/>
  <c r="Q323" i="12"/>
  <c r="Q327" i="12"/>
  <c r="P327" i="12"/>
  <c r="Q331" i="12"/>
  <c r="P331" i="12"/>
  <c r="AA326" i="12"/>
  <c r="AA302" i="12"/>
  <c r="AA278" i="12"/>
  <c r="P259" i="12"/>
  <c r="AA254" i="12"/>
  <c r="P235" i="12"/>
  <c r="AA230" i="12"/>
  <c r="AA206" i="12"/>
  <c r="Q263" i="12"/>
  <c r="Q239" i="12"/>
  <c r="Q215" i="12"/>
  <c r="AA318" i="12"/>
  <c r="AA282" i="12"/>
  <c r="R267" i="12"/>
  <c r="P263" i="12"/>
  <c r="AA258" i="12"/>
  <c r="AA234" i="12"/>
  <c r="AA210" i="12"/>
  <c r="R195" i="12"/>
  <c r="AA322" i="12"/>
  <c r="AA310" i="12"/>
  <c r="Q291" i="12"/>
  <c r="Q267" i="12"/>
  <c r="Q243" i="12"/>
  <c r="Q219" i="12"/>
  <c r="Q195" i="12"/>
  <c r="AA306" i="12"/>
  <c r="P291" i="12"/>
  <c r="AA286" i="12"/>
  <c r="P267" i="12"/>
  <c r="AA262" i="12"/>
  <c r="P243" i="12"/>
  <c r="AA238" i="12"/>
  <c r="P219" i="12"/>
  <c r="AA214" i="12"/>
  <c r="AA314" i="12"/>
  <c r="P311" i="12"/>
  <c r="Q295" i="12"/>
  <c r="Q271" i="12"/>
  <c r="Q223" i="12"/>
  <c r="Q199" i="12"/>
  <c r="P295" i="12"/>
  <c r="AA290" i="12"/>
  <c r="P271" i="12"/>
  <c r="AA266" i="12"/>
  <c r="P247" i="12"/>
  <c r="AA242" i="12"/>
  <c r="P223" i="12"/>
  <c r="AA218" i="12"/>
  <c r="AA194" i="12"/>
  <c r="Q275" i="12"/>
  <c r="Q227" i="12"/>
  <c r="Q203" i="12"/>
  <c r="Q319" i="12"/>
  <c r="Q315" i="12"/>
  <c r="AA294" i="12"/>
  <c r="AA270" i="12"/>
  <c r="AA246" i="12"/>
  <c r="P227" i="12"/>
  <c r="AA222" i="12"/>
  <c r="AA198" i="12"/>
  <c r="Q303" i="12"/>
  <c r="Q279" i="12"/>
  <c r="Q255" i="12"/>
  <c r="Q231" i="12"/>
  <c r="Q207" i="12"/>
  <c r="AA250" i="12"/>
  <c r="AA174" i="12"/>
  <c r="P155" i="12"/>
  <c r="AA150" i="12"/>
  <c r="AA126" i="12"/>
  <c r="AA102" i="12"/>
  <c r="P83" i="12"/>
  <c r="AA78" i="12"/>
  <c r="AA178" i="12"/>
  <c r="AA154" i="12"/>
  <c r="R139" i="12"/>
  <c r="AA130" i="12"/>
  <c r="R115" i="12"/>
  <c r="AA106" i="12"/>
  <c r="AA82" i="12"/>
  <c r="Q187" i="12"/>
  <c r="Q139" i="12"/>
  <c r="Q115" i="12"/>
  <c r="Q91" i="12"/>
  <c r="AA274" i="12"/>
  <c r="AA202" i="12"/>
  <c r="AA182" i="12"/>
  <c r="AA158" i="12"/>
  <c r="P139" i="12"/>
  <c r="AA134" i="12"/>
  <c r="P115" i="12"/>
  <c r="AA110" i="12"/>
  <c r="P91" i="12"/>
  <c r="AA86" i="12"/>
  <c r="Q167" i="12"/>
  <c r="Q119" i="12"/>
  <c r="Q259" i="12"/>
  <c r="P255" i="12"/>
  <c r="AA186" i="12"/>
  <c r="P167" i="12"/>
  <c r="AA162" i="12"/>
  <c r="AA138" i="12"/>
  <c r="AA114" i="12"/>
  <c r="AA90" i="12"/>
  <c r="R323" i="12"/>
  <c r="Q171" i="12"/>
  <c r="Q123" i="12"/>
  <c r="Q99" i="12"/>
  <c r="AA298" i="12"/>
  <c r="AA226" i="12"/>
  <c r="AA166" i="12"/>
  <c r="R151" i="12"/>
  <c r="AA142" i="12"/>
  <c r="AA118" i="12"/>
  <c r="P99" i="12"/>
  <c r="AA94" i="12"/>
  <c r="Q283" i="12"/>
  <c r="Q211" i="12"/>
  <c r="P207" i="12"/>
  <c r="AA170" i="12"/>
  <c r="AA146" i="12"/>
  <c r="P127" i="12"/>
  <c r="AA122" i="12"/>
  <c r="AA98" i="12"/>
  <c r="G326" i="12"/>
  <c r="G330" i="12"/>
  <c r="R332" i="12" s="1"/>
  <c r="G310" i="12"/>
  <c r="R311" i="12" s="1"/>
  <c r="N326" i="12"/>
  <c r="G314" i="12"/>
  <c r="R316" i="12" s="1"/>
  <c r="N330" i="12"/>
  <c r="G318" i="12"/>
  <c r="N282" i="12"/>
  <c r="N258" i="12"/>
  <c r="N234" i="12"/>
  <c r="N210" i="12"/>
  <c r="N314" i="12"/>
  <c r="N306" i="12"/>
  <c r="G294" i="12"/>
  <c r="Q296" i="12" s="1"/>
  <c r="G270" i="12"/>
  <c r="R272" i="12" s="1"/>
  <c r="G246" i="12"/>
  <c r="R248" i="12" s="1"/>
  <c r="G222" i="12"/>
  <c r="Q224" i="12" s="1"/>
  <c r="G198" i="12"/>
  <c r="G322" i="12"/>
  <c r="N286" i="12"/>
  <c r="N262" i="12"/>
  <c r="N238" i="12"/>
  <c r="N214" i="12"/>
  <c r="N190" i="12"/>
  <c r="G298" i="12"/>
  <c r="P300" i="12" s="1"/>
  <c r="G274" i="12"/>
  <c r="R275" i="12" s="1"/>
  <c r="G250" i="12"/>
  <c r="G226" i="12"/>
  <c r="P228" i="12" s="1"/>
  <c r="G202" i="12"/>
  <c r="Q204" i="12" s="1"/>
  <c r="N290" i="12"/>
  <c r="N266" i="12"/>
  <c r="N242" i="12"/>
  <c r="N218" i="12"/>
  <c r="N194" i="12"/>
  <c r="G302" i="12"/>
  <c r="P304" i="12" s="1"/>
  <c r="G278" i="12"/>
  <c r="P280" i="12" s="1"/>
  <c r="G254" i="12"/>
  <c r="Q256" i="12" s="1"/>
  <c r="G230" i="12"/>
  <c r="R232" i="12" s="1"/>
  <c r="G206" i="12"/>
  <c r="R208" i="12" s="1"/>
  <c r="N294" i="12"/>
  <c r="N270" i="12"/>
  <c r="N246" i="12"/>
  <c r="N222" i="12"/>
  <c r="N198" i="12"/>
  <c r="G282" i="12"/>
  <c r="R284" i="12" s="1"/>
  <c r="G258" i="12"/>
  <c r="P260" i="12" s="1"/>
  <c r="G234" i="12"/>
  <c r="Q236" i="12" s="1"/>
  <c r="G210" i="12"/>
  <c r="P212" i="12" s="1"/>
  <c r="G306" i="12"/>
  <c r="N298" i="12"/>
  <c r="N274" i="12"/>
  <c r="N250" i="12"/>
  <c r="N226" i="12"/>
  <c r="N202" i="12"/>
  <c r="N318" i="12"/>
  <c r="G286" i="12"/>
  <c r="P288" i="12" s="1"/>
  <c r="G262" i="12"/>
  <c r="P264" i="12" s="1"/>
  <c r="G238" i="12"/>
  <c r="R240" i="12" s="1"/>
  <c r="G214" i="12"/>
  <c r="N322" i="12"/>
  <c r="N178" i="12"/>
  <c r="N154" i="12"/>
  <c r="N130" i="12"/>
  <c r="N106" i="12"/>
  <c r="N82" i="12"/>
  <c r="N254" i="12"/>
  <c r="G190" i="12"/>
  <c r="R191" i="12" s="1"/>
  <c r="G166" i="12"/>
  <c r="P168" i="12" s="1"/>
  <c r="G142" i="12"/>
  <c r="Q144" i="12" s="1"/>
  <c r="G118" i="12"/>
  <c r="Q120" i="12" s="1"/>
  <c r="G94" i="12"/>
  <c r="P96" i="12" s="1"/>
  <c r="N182" i="12"/>
  <c r="N158" i="12"/>
  <c r="N134" i="12"/>
  <c r="N110" i="12"/>
  <c r="N86" i="12"/>
  <c r="G290" i="12"/>
  <c r="P292" i="12" s="1"/>
  <c r="G218" i="12"/>
  <c r="Q220" i="12" s="1"/>
  <c r="G170" i="12"/>
  <c r="G146" i="12"/>
  <c r="G122" i="12"/>
  <c r="P124" i="12" s="1"/>
  <c r="G98" i="12"/>
  <c r="P100" i="12" s="1"/>
  <c r="N186" i="12"/>
  <c r="N162" i="12"/>
  <c r="N138" i="12"/>
  <c r="N114" i="12"/>
  <c r="N90" i="12"/>
  <c r="S92" i="12" s="1"/>
  <c r="N278" i="12"/>
  <c r="N206" i="12"/>
  <c r="G174" i="12"/>
  <c r="G150" i="12"/>
  <c r="G126" i="12"/>
  <c r="R128" i="12" s="1"/>
  <c r="G102" i="12"/>
  <c r="Q104" i="12" s="1"/>
  <c r="G78" i="12"/>
  <c r="R79" i="12" s="1"/>
  <c r="N166" i="12"/>
  <c r="N142" i="12"/>
  <c r="N118" i="12"/>
  <c r="N94" i="12"/>
  <c r="G242" i="12"/>
  <c r="S244" i="12" s="1"/>
  <c r="G178" i="12"/>
  <c r="P180" i="12" s="1"/>
  <c r="G154" i="12"/>
  <c r="R156" i="12" s="1"/>
  <c r="G130" i="12"/>
  <c r="R132" i="12" s="1"/>
  <c r="G106" i="12"/>
  <c r="G82" i="12"/>
  <c r="N170" i="12"/>
  <c r="N146" i="12"/>
  <c r="N122" i="12"/>
  <c r="N98" i="12"/>
  <c r="N174" i="12"/>
  <c r="N150" i="12"/>
  <c r="N126" i="12"/>
  <c r="N102" i="12"/>
  <c r="AZ94" i="12"/>
  <c r="AY94" i="12"/>
  <c r="AZ118" i="12"/>
  <c r="AY118" i="12"/>
  <c r="AZ142" i="12"/>
  <c r="AY142" i="12"/>
  <c r="AZ166" i="12"/>
  <c r="AY166" i="12"/>
  <c r="AZ238" i="12"/>
  <c r="AY238" i="12"/>
  <c r="AZ262" i="12"/>
  <c r="AY262" i="12"/>
  <c r="AZ310" i="12"/>
  <c r="AY310" i="12"/>
  <c r="I7" i="11"/>
  <c r="E57" i="11"/>
  <c r="C90" i="11"/>
  <c r="M2" i="12"/>
  <c r="AB2" i="12"/>
  <c r="Q7" i="12"/>
  <c r="E10" i="12"/>
  <c r="P13" i="12" s="1"/>
  <c r="G14" i="12"/>
  <c r="R16" i="12" s="1"/>
  <c r="I18" i="12"/>
  <c r="S21" i="12"/>
  <c r="K22" i="12"/>
  <c r="M26" i="12"/>
  <c r="AB26" i="12"/>
  <c r="Q31" i="12"/>
  <c r="E34" i="12"/>
  <c r="S34" i="12" s="1"/>
  <c r="G38" i="12"/>
  <c r="R40" i="12" s="1"/>
  <c r="I42" i="12"/>
  <c r="P43" i="12" s="1"/>
  <c r="S45" i="12"/>
  <c r="K46" i="12"/>
  <c r="S46" i="12" s="1"/>
  <c r="M50" i="12"/>
  <c r="S51" i="12" s="1"/>
  <c r="AB50" i="12"/>
  <c r="Q55" i="12"/>
  <c r="E58" i="12"/>
  <c r="G62" i="12"/>
  <c r="R64" i="12" s="1"/>
  <c r="I66" i="12"/>
  <c r="S69" i="12"/>
  <c r="K70" i="12"/>
  <c r="M74" i="12"/>
  <c r="S75" i="12" s="1"/>
  <c r="AB74" i="12"/>
  <c r="F86" i="12"/>
  <c r="R87" i="12" s="1"/>
  <c r="S87" i="12"/>
  <c r="K98" i="12"/>
  <c r="M126" i="12"/>
  <c r="AB150" i="12"/>
  <c r="E158" i="12"/>
  <c r="G186" i="12"/>
  <c r="R187" i="12" s="1"/>
  <c r="R211" i="12"/>
  <c r="K226" i="12"/>
  <c r="E238" i="12"/>
  <c r="Q238" i="12" s="1"/>
  <c r="E49" i="8"/>
  <c r="E51" i="8"/>
  <c r="H326" i="12"/>
  <c r="Q329" i="12" s="1"/>
  <c r="H330" i="12"/>
  <c r="R333" i="12" s="1"/>
  <c r="H318" i="12"/>
  <c r="Q321" i="12" s="1"/>
  <c r="H294" i="12"/>
  <c r="H270" i="12"/>
  <c r="P273" i="12" s="1"/>
  <c r="H246" i="12"/>
  <c r="R249" i="12" s="1"/>
  <c r="H222" i="12"/>
  <c r="R225" i="12" s="1"/>
  <c r="H198" i="12"/>
  <c r="Q201" i="12" s="1"/>
  <c r="H322" i="12"/>
  <c r="S325" i="12" s="1"/>
  <c r="H298" i="12"/>
  <c r="S301" i="12" s="1"/>
  <c r="H274" i="12"/>
  <c r="S277" i="12" s="1"/>
  <c r="H250" i="12"/>
  <c r="P253" i="12" s="1"/>
  <c r="H226" i="12"/>
  <c r="Q229" i="12" s="1"/>
  <c r="H202" i="12"/>
  <c r="Q205" i="12" s="1"/>
  <c r="H302" i="12"/>
  <c r="Q305" i="12" s="1"/>
  <c r="H278" i="12"/>
  <c r="P281" i="12" s="1"/>
  <c r="H254" i="12"/>
  <c r="H230" i="12"/>
  <c r="R233" i="12" s="1"/>
  <c r="H206" i="12"/>
  <c r="S209" i="12" s="1"/>
  <c r="H310" i="12"/>
  <c r="S313" i="12" s="1"/>
  <c r="H314" i="12"/>
  <c r="P317" i="12" s="1"/>
  <c r="H282" i="12"/>
  <c r="R285" i="12" s="1"/>
  <c r="H258" i="12"/>
  <c r="S261" i="12" s="1"/>
  <c r="H234" i="12"/>
  <c r="P237" i="12" s="1"/>
  <c r="H210" i="12"/>
  <c r="R213" i="12" s="1"/>
  <c r="H306" i="12"/>
  <c r="S309" i="12" s="1"/>
  <c r="H286" i="12"/>
  <c r="P289" i="12" s="1"/>
  <c r="H262" i="12"/>
  <c r="Q265" i="12" s="1"/>
  <c r="H238" i="12"/>
  <c r="R241" i="12" s="1"/>
  <c r="H214" i="12"/>
  <c r="S217" i="12" s="1"/>
  <c r="H190" i="12"/>
  <c r="P193" i="12" s="1"/>
  <c r="H166" i="12"/>
  <c r="S169" i="12" s="1"/>
  <c r="H142" i="12"/>
  <c r="S145" i="12" s="1"/>
  <c r="H118" i="12"/>
  <c r="Q121" i="12" s="1"/>
  <c r="H94" i="12"/>
  <c r="R97" i="12" s="1"/>
  <c r="H290" i="12"/>
  <c r="R293" i="12" s="1"/>
  <c r="H218" i="12"/>
  <c r="R221" i="12" s="1"/>
  <c r="H170" i="12"/>
  <c r="S171" i="12" s="1"/>
  <c r="H146" i="12"/>
  <c r="R149" i="12" s="1"/>
  <c r="H122" i="12"/>
  <c r="H98" i="12"/>
  <c r="S101" i="12" s="1"/>
  <c r="H174" i="12"/>
  <c r="S177" i="12" s="1"/>
  <c r="H150" i="12"/>
  <c r="R153" i="12" s="1"/>
  <c r="H126" i="12"/>
  <c r="P129" i="12" s="1"/>
  <c r="H102" i="12"/>
  <c r="P105" i="12" s="1"/>
  <c r="H242" i="12"/>
  <c r="H178" i="12"/>
  <c r="S181" i="12" s="1"/>
  <c r="H154" i="12"/>
  <c r="S157" i="12" s="1"/>
  <c r="H130" i="12"/>
  <c r="R133" i="12" s="1"/>
  <c r="H106" i="12"/>
  <c r="R109" i="12" s="1"/>
  <c r="H82" i="12"/>
  <c r="S85" i="12" s="1"/>
  <c r="H194" i="12"/>
  <c r="S197" i="12" s="1"/>
  <c r="H182" i="12"/>
  <c r="S184" i="12" s="1"/>
  <c r="H158" i="12"/>
  <c r="S161" i="12" s="1"/>
  <c r="H134" i="12"/>
  <c r="R137" i="12" s="1"/>
  <c r="H110" i="12"/>
  <c r="S112" i="12" s="1"/>
  <c r="H86" i="12"/>
  <c r="H266" i="12"/>
  <c r="S269" i="12" s="1"/>
  <c r="H186" i="12"/>
  <c r="R189" i="12" s="1"/>
  <c r="H162" i="12"/>
  <c r="P165" i="12" s="1"/>
  <c r="H138" i="12"/>
  <c r="Q141" i="12" s="1"/>
  <c r="H114" i="12"/>
  <c r="Q117" i="12" s="1"/>
  <c r="F57" i="11"/>
  <c r="N2" i="12"/>
  <c r="S4" i="12" s="1"/>
  <c r="AC2" i="12"/>
  <c r="P3" i="12"/>
  <c r="R7" i="12"/>
  <c r="F10" i="12"/>
  <c r="S11" i="12" s="1"/>
  <c r="H14" i="12"/>
  <c r="Q17" i="12" s="1"/>
  <c r="J18" i="12"/>
  <c r="P20" i="12"/>
  <c r="L22" i="12"/>
  <c r="Q24" i="12" s="1"/>
  <c r="AA22" i="12"/>
  <c r="R24" i="12"/>
  <c r="N26" i="12"/>
  <c r="S28" i="12" s="1"/>
  <c r="AC26" i="12"/>
  <c r="P27" i="12"/>
  <c r="R31" i="12"/>
  <c r="F34" i="12"/>
  <c r="P35" i="12" s="1"/>
  <c r="H38" i="12"/>
  <c r="Q41" i="12" s="1"/>
  <c r="J42" i="12"/>
  <c r="P44" i="12" s="1"/>
  <c r="L46" i="12"/>
  <c r="Q48" i="12" s="1"/>
  <c r="AA46" i="12"/>
  <c r="R48" i="12"/>
  <c r="N50" i="12"/>
  <c r="S52" i="12" s="1"/>
  <c r="AC50" i="12"/>
  <c r="P51" i="12"/>
  <c r="R55" i="12"/>
  <c r="F58" i="12"/>
  <c r="S59" i="12" s="1"/>
  <c r="H62" i="12"/>
  <c r="S65" i="12" s="1"/>
  <c r="J66" i="12"/>
  <c r="P68" i="12" s="1"/>
  <c r="L70" i="12"/>
  <c r="Q72" i="12" s="1"/>
  <c r="AA70" i="12"/>
  <c r="R72" i="12"/>
  <c r="N74" i="12"/>
  <c r="S76" i="12" s="1"/>
  <c r="AC74" i="12"/>
  <c r="P75" i="12"/>
  <c r="P77" i="12"/>
  <c r="G86" i="12"/>
  <c r="M98" i="12"/>
  <c r="AB122" i="12"/>
  <c r="E130" i="12"/>
  <c r="P130" i="12" s="1"/>
  <c r="G158" i="12"/>
  <c r="P160" i="12" s="1"/>
  <c r="I186" i="12"/>
  <c r="P187" i="12" s="1"/>
  <c r="AZ90" i="12"/>
  <c r="AY90" i="12"/>
  <c r="AZ114" i="12"/>
  <c r="AY114" i="12"/>
  <c r="AZ138" i="12"/>
  <c r="AY138" i="12"/>
  <c r="AZ162" i="12"/>
  <c r="AY162" i="12"/>
  <c r="AZ186" i="12"/>
  <c r="AY186" i="12"/>
  <c r="AZ210" i="12"/>
  <c r="AY210" i="12"/>
  <c r="AZ234" i="12"/>
  <c r="AY234" i="12"/>
  <c r="AZ258" i="12"/>
  <c r="AY258" i="12"/>
  <c r="AZ282" i="12"/>
  <c r="AY282" i="12"/>
  <c r="AZ306" i="12"/>
  <c r="AY306" i="12"/>
  <c r="AZ330" i="12"/>
  <c r="AY330" i="12"/>
  <c r="F29" i="11"/>
  <c r="F35" i="11" s="1"/>
  <c r="Q3" i="12"/>
  <c r="E6" i="12"/>
  <c r="R6" i="12" s="1"/>
  <c r="G10" i="12"/>
  <c r="R12" i="12" s="1"/>
  <c r="I14" i="12"/>
  <c r="S17" i="12"/>
  <c r="K18" i="12"/>
  <c r="Q20" i="12"/>
  <c r="M22" i="12"/>
  <c r="AB22" i="12"/>
  <c r="S24" i="12"/>
  <c r="Q27" i="12"/>
  <c r="E30" i="12"/>
  <c r="Q30" i="12" s="1"/>
  <c r="S31" i="12"/>
  <c r="G34" i="12"/>
  <c r="Q36" i="12" s="1"/>
  <c r="Q37" i="12"/>
  <c r="I38" i="12"/>
  <c r="S41" i="12"/>
  <c r="K42" i="12"/>
  <c r="Q44" i="12"/>
  <c r="M46" i="12"/>
  <c r="AB46" i="12"/>
  <c r="S48" i="12"/>
  <c r="Q51" i="12"/>
  <c r="E54" i="12"/>
  <c r="Q54" i="12" s="1"/>
  <c r="S55" i="12"/>
  <c r="G58" i="12"/>
  <c r="Q60" i="12" s="1"/>
  <c r="I62" i="12"/>
  <c r="K66" i="12"/>
  <c r="Q68" i="12"/>
  <c r="M70" i="12"/>
  <c r="AB70" i="12"/>
  <c r="S72" i="12"/>
  <c r="Q75" i="12"/>
  <c r="Q77" i="12"/>
  <c r="P81" i="12"/>
  <c r="M102" i="12"/>
  <c r="AB126" i="12"/>
  <c r="E134" i="12"/>
  <c r="Q134" i="12" s="1"/>
  <c r="Q137" i="12"/>
  <c r="G162" i="12"/>
  <c r="Q164" i="12" s="1"/>
  <c r="S165" i="12"/>
  <c r="Q168" i="12"/>
  <c r="AZ170" i="12"/>
  <c r="I190" i="12"/>
  <c r="P191" i="12" s="1"/>
  <c r="E194" i="12"/>
  <c r="P194" i="12" s="1"/>
  <c r="Q276" i="12"/>
  <c r="R58" i="12" l="1"/>
  <c r="S176" i="12"/>
  <c r="S200" i="12"/>
  <c r="P107" i="12"/>
  <c r="S135" i="12"/>
  <c r="R307" i="12"/>
  <c r="S199" i="12"/>
  <c r="R279" i="12"/>
  <c r="P272" i="12"/>
  <c r="S306" i="12"/>
  <c r="R286" i="12"/>
  <c r="P119" i="12"/>
  <c r="S302" i="12"/>
  <c r="S310" i="12"/>
  <c r="P93" i="12"/>
  <c r="AC306" i="3"/>
  <c r="AC302" i="3"/>
  <c r="H22" i="2"/>
  <c r="AC298" i="3"/>
  <c r="AC294" i="3"/>
  <c r="AC290" i="3"/>
  <c r="AC286" i="3"/>
  <c r="AC282" i="3"/>
  <c r="E18" i="8"/>
  <c r="AC310" i="3"/>
  <c r="AC318" i="3"/>
  <c r="AC314" i="3"/>
  <c r="R243" i="12"/>
  <c r="S331" i="12"/>
  <c r="P21" i="12"/>
  <c r="Q140" i="12"/>
  <c r="S182" i="12"/>
  <c r="R14" i="12"/>
  <c r="Q282" i="12"/>
  <c r="P79" i="12"/>
  <c r="R53" i="12"/>
  <c r="S303" i="12"/>
  <c r="S223" i="12"/>
  <c r="R239" i="12"/>
  <c r="P15" i="12"/>
  <c r="S159" i="12"/>
  <c r="R126" i="12"/>
  <c r="R270" i="12"/>
  <c r="R318" i="12"/>
  <c r="R290" i="12"/>
  <c r="Q25" i="12"/>
  <c r="H14" i="3"/>
  <c r="F14" i="11"/>
  <c r="H14" i="11" s="1"/>
  <c r="H14" i="9" s="1"/>
  <c r="L14" i="9" s="1"/>
  <c r="D14" i="11"/>
  <c r="F10" i="2"/>
  <c r="F9" i="2"/>
  <c r="S252" i="12"/>
  <c r="R207" i="12"/>
  <c r="P45" i="12"/>
  <c r="R131" i="12"/>
  <c r="S95" i="12"/>
  <c r="S107" i="12"/>
  <c r="R163" i="12"/>
  <c r="S315" i="12"/>
  <c r="S195" i="12"/>
  <c r="R287" i="12"/>
  <c r="R142" i="12"/>
  <c r="P171" i="12"/>
  <c r="Q274" i="12"/>
  <c r="P279" i="12"/>
  <c r="P203" i="12"/>
  <c r="S3" i="12"/>
  <c r="S70" i="12"/>
  <c r="D8" i="11"/>
  <c r="S276" i="12"/>
  <c r="S127" i="12"/>
  <c r="S203" i="12"/>
  <c r="R39" i="12"/>
  <c r="R103" i="12"/>
  <c r="R107" i="12"/>
  <c r="S235" i="12"/>
  <c r="R247" i="12"/>
  <c r="S319" i="12"/>
  <c r="R146" i="12"/>
  <c r="P151" i="12"/>
  <c r="Q210" i="12"/>
  <c r="S322" i="12"/>
  <c r="Q66" i="12"/>
  <c r="S50" i="12"/>
  <c r="R245" i="12"/>
  <c r="S308" i="12"/>
  <c r="S328" i="12"/>
  <c r="P179" i="12"/>
  <c r="Q186" i="12"/>
  <c r="R198" i="12"/>
  <c r="Q294" i="12"/>
  <c r="S218" i="12"/>
  <c r="P49" i="12"/>
  <c r="S18" i="12"/>
  <c r="Q79" i="12"/>
  <c r="R41" i="12"/>
  <c r="Q89" i="12"/>
  <c r="P123" i="12"/>
  <c r="S175" i="12"/>
  <c r="R227" i="12"/>
  <c r="R271" i="12"/>
  <c r="Q189" i="12"/>
  <c r="P65" i="12"/>
  <c r="Q38" i="12"/>
  <c r="S166" i="12"/>
  <c r="S254" i="12"/>
  <c r="S202" i="12"/>
  <c r="Q298" i="12"/>
  <c r="Q326" i="12"/>
  <c r="R43" i="12"/>
  <c r="Q22" i="12"/>
  <c r="S110" i="12"/>
  <c r="R2" i="12"/>
  <c r="E11" i="11"/>
  <c r="G11" i="11" s="1"/>
  <c r="G11" i="9" s="1"/>
  <c r="F13" i="11"/>
  <c r="H13" i="11" s="1"/>
  <c r="H13" i="9" s="1"/>
  <c r="L13" i="9" s="1"/>
  <c r="F18" i="11"/>
  <c r="S216" i="12"/>
  <c r="R127" i="12"/>
  <c r="S115" i="12"/>
  <c r="S275" i="12"/>
  <c r="S154" i="12"/>
  <c r="S170" i="12"/>
  <c r="S262" i="12"/>
  <c r="R234" i="12"/>
  <c r="S189" i="12"/>
  <c r="S35" i="12"/>
  <c r="Q159" i="12"/>
  <c r="S151" i="12"/>
  <c r="R283" i="12"/>
  <c r="Q174" i="12"/>
  <c r="Q114" i="12"/>
  <c r="S222" i="12"/>
  <c r="R242" i="12"/>
  <c r="P73" i="12"/>
  <c r="R29" i="12"/>
  <c r="AD302" i="3"/>
  <c r="F19" i="11"/>
  <c r="F27" i="11" s="1"/>
  <c r="F33" i="11" s="1"/>
  <c r="D9" i="11"/>
  <c r="S111" i="12"/>
  <c r="S188" i="12"/>
  <c r="R251" i="12"/>
  <c r="R295" i="12"/>
  <c r="Q92" i="12"/>
  <c r="S94" i="12"/>
  <c r="S314" i="12"/>
  <c r="S278" i="12"/>
  <c r="S74" i="12"/>
  <c r="AD314" i="3"/>
  <c r="D7" i="11"/>
  <c r="D12" i="11"/>
  <c r="B28" i="3"/>
  <c r="D11" i="11"/>
  <c r="R257" i="12"/>
  <c r="Q161" i="12"/>
  <c r="Q107" i="12"/>
  <c r="S98" i="12"/>
  <c r="Q214" i="12"/>
  <c r="S258" i="12"/>
  <c r="R42" i="12"/>
  <c r="P32" i="12"/>
  <c r="D10" i="11"/>
  <c r="D18" i="11"/>
  <c r="Q65" i="12"/>
  <c r="S84" i="12"/>
  <c r="S148" i="12"/>
  <c r="S88" i="12"/>
  <c r="R125" i="12"/>
  <c r="R297" i="12"/>
  <c r="Q158" i="12"/>
  <c r="Q108" i="12"/>
  <c r="S152" i="12"/>
  <c r="S172" i="12"/>
  <c r="Q324" i="12"/>
  <c r="S320" i="12"/>
  <c r="R179" i="12"/>
  <c r="S215" i="12"/>
  <c r="S259" i="12"/>
  <c r="P195" i="12"/>
  <c r="P215" i="12"/>
  <c r="R331" i="12"/>
  <c r="Q116" i="12"/>
  <c r="Q268" i="12"/>
  <c r="S138" i="12"/>
  <c r="S246" i="12"/>
  <c r="Q266" i="12"/>
  <c r="S93" i="12"/>
  <c r="Q43" i="12"/>
  <c r="AD298" i="3"/>
  <c r="D13" i="11"/>
  <c r="E6" i="11"/>
  <c r="G6" i="11" s="1"/>
  <c r="G6" i="9" s="1"/>
  <c r="D191" i="3" s="1"/>
  <c r="F11" i="11"/>
  <c r="H11" i="11" s="1"/>
  <c r="H11" i="9" s="1"/>
  <c r="L11" i="9" s="1"/>
  <c r="S119" i="12"/>
  <c r="R315" i="12"/>
  <c r="S243" i="12"/>
  <c r="R65" i="12"/>
  <c r="S287" i="12"/>
  <c r="S191" i="12"/>
  <c r="R95" i="12"/>
  <c r="R167" i="12"/>
  <c r="S143" i="12"/>
  <c r="P231" i="12"/>
  <c r="Q183" i="12"/>
  <c r="P131" i="12"/>
  <c r="P319" i="12"/>
  <c r="P251" i="12"/>
  <c r="R327" i="12"/>
  <c r="R319" i="12"/>
  <c r="S104" i="12"/>
  <c r="R15" i="12"/>
  <c r="R100" i="12"/>
  <c r="R120" i="12"/>
  <c r="S96" i="12"/>
  <c r="S168" i="12"/>
  <c r="R164" i="12"/>
  <c r="Q132" i="12"/>
  <c r="Q228" i="12"/>
  <c r="R180" i="12"/>
  <c r="S108" i="12"/>
  <c r="S180" i="12"/>
  <c r="P148" i="12"/>
  <c r="R296" i="12"/>
  <c r="S224" i="12"/>
  <c r="S296" i="12"/>
  <c r="P328" i="12"/>
  <c r="Q264" i="12"/>
  <c r="R264" i="12"/>
  <c r="S240" i="12"/>
  <c r="P320" i="12"/>
  <c r="R320" i="12"/>
  <c r="S260" i="12"/>
  <c r="P252" i="12"/>
  <c r="R324" i="12"/>
  <c r="Q328" i="12"/>
  <c r="Q73" i="12"/>
  <c r="S5" i="12"/>
  <c r="R71" i="12"/>
  <c r="Q12" i="12"/>
  <c r="S273" i="12"/>
  <c r="S89" i="12"/>
  <c r="P153" i="12"/>
  <c r="Q105" i="12"/>
  <c r="Q101" i="12"/>
  <c r="S125" i="12"/>
  <c r="P117" i="12"/>
  <c r="P189" i="12"/>
  <c r="Q289" i="12"/>
  <c r="P261" i="12"/>
  <c r="Q237" i="12"/>
  <c r="S233" i="12"/>
  <c r="R205" i="12"/>
  <c r="R277" i="12"/>
  <c r="S205" i="12"/>
  <c r="R325" i="12"/>
  <c r="R321" i="12"/>
  <c r="S333" i="12"/>
  <c r="Q64" i="12"/>
  <c r="S86" i="12"/>
  <c r="S54" i="12"/>
  <c r="P19" i="12"/>
  <c r="R50" i="12"/>
  <c r="P18" i="12"/>
  <c r="R110" i="12"/>
  <c r="R66" i="12"/>
  <c r="S42" i="12"/>
  <c r="P34" i="12"/>
  <c r="P6" i="12"/>
  <c r="P78" i="12"/>
  <c r="S58" i="12"/>
  <c r="R30" i="12"/>
  <c r="R158" i="12"/>
  <c r="P310" i="12"/>
  <c r="S102" i="12"/>
  <c r="P94" i="12"/>
  <c r="P166" i="12"/>
  <c r="Q118" i="12"/>
  <c r="R94" i="12"/>
  <c r="R166" i="12"/>
  <c r="S118" i="12"/>
  <c r="S162" i="12"/>
  <c r="Q322" i="12"/>
  <c r="R254" i="12"/>
  <c r="Q202" i="12"/>
  <c r="S326" i="12"/>
  <c r="Q222" i="12"/>
  <c r="S270" i="12"/>
  <c r="S242" i="12"/>
  <c r="Q330" i="12"/>
  <c r="H6" i="9"/>
  <c r="L6" i="9" s="1"/>
  <c r="AA319" i="3" s="1"/>
  <c r="H13" i="3"/>
  <c r="S30" i="12"/>
  <c r="P143" i="12"/>
  <c r="Q95" i="12"/>
  <c r="Q163" i="12"/>
  <c r="P135" i="12"/>
  <c r="Q235" i="12"/>
  <c r="S187" i="12"/>
  <c r="R135" i="12"/>
  <c r="S211" i="12"/>
  <c r="R255" i="12"/>
  <c r="S227" i="12"/>
  <c r="S247" i="12"/>
  <c r="S267" i="12"/>
  <c r="Q307" i="12"/>
  <c r="R59" i="12"/>
  <c r="S131" i="12"/>
  <c r="Q131" i="12"/>
  <c r="R73" i="12"/>
  <c r="R32" i="12"/>
  <c r="P11" i="12"/>
  <c r="P120" i="12"/>
  <c r="P140" i="12"/>
  <c r="P184" i="12"/>
  <c r="Q136" i="12"/>
  <c r="S256" i="12"/>
  <c r="P296" i="12"/>
  <c r="P192" i="12"/>
  <c r="R152" i="12"/>
  <c r="S228" i="12"/>
  <c r="S300" i="12"/>
  <c r="R308" i="12"/>
  <c r="P284" i="12"/>
  <c r="P208" i="12"/>
  <c r="R256" i="12"/>
  <c r="S124" i="12"/>
  <c r="Q49" i="12"/>
  <c r="R67" i="12"/>
  <c r="C38" i="11"/>
  <c r="C45" i="11" s="1"/>
  <c r="C20" i="7"/>
  <c r="S83" i="12"/>
  <c r="P137" i="12"/>
  <c r="P85" i="12"/>
  <c r="P157" i="12"/>
  <c r="Q109" i="12"/>
  <c r="R85" i="12"/>
  <c r="R157" i="12"/>
  <c r="S109" i="12"/>
  <c r="S105" i="12"/>
  <c r="Q145" i="12"/>
  <c r="R121" i="12"/>
  <c r="S293" i="12"/>
  <c r="R265" i="12"/>
  <c r="S241" i="12"/>
  <c r="P205" i="12"/>
  <c r="P277" i="12"/>
  <c r="Q253" i="12"/>
  <c r="Q225" i="12"/>
  <c r="R329" i="12"/>
  <c r="Q113" i="12"/>
  <c r="Q40" i="12"/>
  <c r="Q74" i="12"/>
  <c r="D21" i="5"/>
  <c r="G20" i="5"/>
  <c r="P33" i="12"/>
  <c r="R13" i="12"/>
  <c r="P71" i="12"/>
  <c r="P16" i="12"/>
  <c r="P57" i="12"/>
  <c r="R22" i="12"/>
  <c r="Q62" i="12"/>
  <c r="R38" i="12"/>
  <c r="Q10" i="12"/>
  <c r="R10" i="12"/>
  <c r="Q78" i="12"/>
  <c r="Q314" i="12"/>
  <c r="S82" i="12"/>
  <c r="R314" i="12"/>
  <c r="P146" i="12"/>
  <c r="Q122" i="12"/>
  <c r="R98" i="12"/>
  <c r="R170" i="12"/>
  <c r="S122" i="12"/>
  <c r="Q138" i="12"/>
  <c r="P110" i="12"/>
  <c r="P182" i="12"/>
  <c r="Q182" i="12"/>
  <c r="P254" i="12"/>
  <c r="Q206" i="12"/>
  <c r="R322" i="12"/>
  <c r="S206" i="12"/>
  <c r="P198" i="12"/>
  <c r="P270" i="12"/>
  <c r="S226" i="12"/>
  <c r="Q290" i="12"/>
  <c r="P262" i="12"/>
  <c r="Q262" i="12"/>
  <c r="E17" i="8"/>
  <c r="AD313" i="3"/>
  <c r="AD301" i="3"/>
  <c r="AD289" i="3"/>
  <c r="AB313" i="3"/>
  <c r="AB301" i="3"/>
  <c r="AB289" i="3"/>
  <c r="AD317" i="3"/>
  <c r="AD305" i="3"/>
  <c r="AD293" i="3"/>
  <c r="AD281" i="3"/>
  <c r="G192" i="3"/>
  <c r="E27" i="11"/>
  <c r="E33" i="11" s="1"/>
  <c r="AD309" i="3"/>
  <c r="AC305" i="3"/>
  <c r="AD297" i="3"/>
  <c r="AC293" i="3"/>
  <c r="AD285" i="3"/>
  <c r="AC281" i="3"/>
  <c r="AC317" i="3"/>
  <c r="AC313" i="3"/>
  <c r="AC309" i="3"/>
  <c r="AB305" i="3"/>
  <c r="AC301" i="3"/>
  <c r="AC297" i="3"/>
  <c r="AB293" i="3"/>
  <c r="AC289" i="3"/>
  <c r="AC285" i="3"/>
  <c r="AB281" i="3"/>
  <c r="AB317" i="3"/>
  <c r="AB309" i="3"/>
  <c r="AB297" i="3"/>
  <c r="AB285" i="3"/>
  <c r="H21" i="2"/>
  <c r="E19" i="8"/>
  <c r="AD319" i="3"/>
  <c r="AD307" i="3"/>
  <c r="AD295" i="3"/>
  <c r="AD283" i="3"/>
  <c r="AD311" i="3"/>
  <c r="AD299" i="3"/>
  <c r="AD287" i="3"/>
  <c r="AD306" i="3"/>
  <c r="AD294" i="3"/>
  <c r="AD282" i="3"/>
  <c r="AD318" i="3"/>
  <c r="AD315" i="3"/>
  <c r="AD303" i="3"/>
  <c r="AD291" i="3"/>
  <c r="AA307" i="3"/>
  <c r="AA299" i="3"/>
  <c r="AA295" i="3"/>
  <c r="AA287" i="3"/>
  <c r="AA283" i="3"/>
  <c r="H23" i="2"/>
  <c r="AA315" i="3"/>
  <c r="AA303" i="3"/>
  <c r="AA291" i="3"/>
  <c r="G194" i="3"/>
  <c r="Q13" i="12"/>
  <c r="P315" i="12"/>
  <c r="R199" i="12"/>
  <c r="S7" i="12"/>
  <c r="P147" i="12"/>
  <c r="P323" i="12"/>
  <c r="R147" i="12"/>
  <c r="S99" i="12"/>
  <c r="S167" i="12"/>
  <c r="R235" i="12"/>
  <c r="S323" i="12"/>
  <c r="S207" i="12"/>
  <c r="P199" i="12"/>
  <c r="Q247" i="12"/>
  <c r="P287" i="12"/>
  <c r="S311" i="12"/>
  <c r="P55" i="12"/>
  <c r="P41" i="12"/>
  <c r="J201" i="3"/>
  <c r="J203" i="3"/>
  <c r="J202" i="3"/>
  <c r="Q45" i="12"/>
  <c r="S128" i="12"/>
  <c r="R124" i="12"/>
  <c r="R144" i="12"/>
  <c r="Q188" i="12"/>
  <c r="R188" i="12"/>
  <c r="S136" i="12"/>
  <c r="Q300" i="12"/>
  <c r="P196" i="12"/>
  <c r="Q128" i="12"/>
  <c r="Q192" i="12"/>
  <c r="P172" i="12"/>
  <c r="P308" i="12"/>
  <c r="Q308" i="12"/>
  <c r="Q244" i="12"/>
  <c r="S196" i="12"/>
  <c r="S268" i="12"/>
  <c r="R288" i="12"/>
  <c r="Q260" i="12"/>
  <c r="R212" i="12"/>
  <c r="Q208" i="12"/>
  <c r="Q280" i="12"/>
  <c r="P276" i="12"/>
  <c r="Q320" i="12"/>
  <c r="S332" i="12"/>
  <c r="S67" i="12"/>
  <c r="Q124" i="12"/>
  <c r="P63" i="12"/>
  <c r="P8" i="12"/>
  <c r="R141" i="12"/>
  <c r="R89" i="12"/>
  <c r="R161" i="12"/>
  <c r="S113" i="12"/>
  <c r="Q129" i="12"/>
  <c r="P101" i="12"/>
  <c r="P173" i="12"/>
  <c r="Q125" i="12"/>
  <c r="P97" i="12"/>
  <c r="P169" i="12"/>
  <c r="S149" i="12"/>
  <c r="R197" i="12"/>
  <c r="P321" i="12"/>
  <c r="Q261" i="12"/>
  <c r="P233" i="12"/>
  <c r="P305" i="12"/>
  <c r="R209" i="12"/>
  <c r="R281" i="12"/>
  <c r="S257" i="12"/>
  <c r="S229" i="12"/>
  <c r="P197" i="12"/>
  <c r="P269" i="12"/>
  <c r="Q16" i="12"/>
  <c r="R33" i="12"/>
  <c r="Q70" i="12"/>
  <c r="E21" i="5"/>
  <c r="H20" i="5"/>
  <c r="R27" i="12"/>
  <c r="S6" i="12"/>
  <c r="P67" i="12"/>
  <c r="P12" i="12"/>
  <c r="R51" i="12"/>
  <c r="P241" i="12"/>
  <c r="R306" i="12"/>
  <c r="R82" i="12"/>
  <c r="S66" i="12"/>
  <c r="S14" i="12"/>
  <c r="Q102" i="12"/>
  <c r="R78" i="12"/>
  <c r="R150" i="12"/>
  <c r="S126" i="12"/>
  <c r="Q142" i="12"/>
  <c r="S142" i="12"/>
  <c r="R114" i="12"/>
  <c r="R186" i="12"/>
  <c r="S186" i="12"/>
  <c r="R258" i="12"/>
  <c r="S210" i="12"/>
  <c r="Q226" i="12"/>
  <c r="R202" i="12"/>
  <c r="R274" i="12"/>
  <c r="Q246" i="12"/>
  <c r="P218" i="12"/>
  <c r="P290" i="12"/>
  <c r="S294" i="12"/>
  <c r="R266" i="12"/>
  <c r="S266" i="12"/>
  <c r="B40" i="3"/>
  <c r="R155" i="12"/>
  <c r="R203" i="12"/>
  <c r="S251" i="12"/>
  <c r="R223" i="12"/>
  <c r="S271" i="12"/>
  <c r="R219" i="12"/>
  <c r="R291" i="12"/>
  <c r="S291" i="12"/>
  <c r="R263" i="12"/>
  <c r="P200" i="12"/>
  <c r="Q103" i="12"/>
  <c r="S63" i="12"/>
  <c r="Q21" i="12"/>
  <c r="P144" i="12"/>
  <c r="P164" i="12"/>
  <c r="P248" i="12"/>
  <c r="R252" i="12"/>
  <c r="S140" i="12"/>
  <c r="P84" i="12"/>
  <c r="P80" i="12"/>
  <c r="R228" i="12"/>
  <c r="S232" i="12"/>
  <c r="R176" i="12"/>
  <c r="Q248" i="12"/>
  <c r="R312" i="12"/>
  <c r="P216" i="12"/>
  <c r="P232" i="12"/>
  <c r="R280" i="12"/>
  <c r="S43" i="12"/>
  <c r="S121" i="12"/>
  <c r="R47" i="12"/>
  <c r="R269" i="12"/>
  <c r="Q53" i="12"/>
  <c r="Q133" i="12"/>
  <c r="S133" i="12"/>
  <c r="R105" i="12"/>
  <c r="R177" i="12"/>
  <c r="S129" i="12"/>
  <c r="R101" i="12"/>
  <c r="R173" i="12"/>
  <c r="Q169" i="12"/>
  <c r="S265" i="12"/>
  <c r="R237" i="12"/>
  <c r="Q209" i="12"/>
  <c r="Q277" i="12"/>
  <c r="P225" i="12"/>
  <c r="P297" i="12"/>
  <c r="Q249" i="12"/>
  <c r="R201" i="12"/>
  <c r="R273" i="12"/>
  <c r="Q317" i="12"/>
  <c r="Q325" i="12"/>
  <c r="R106" i="12"/>
  <c r="F19" i="9"/>
  <c r="E33" i="8"/>
  <c r="D20" i="11"/>
  <c r="AB306" i="3" s="1"/>
  <c r="P64" i="12"/>
  <c r="P70" i="12"/>
  <c r="P14" i="12"/>
  <c r="Q34" i="12"/>
  <c r="P154" i="12"/>
  <c r="P126" i="12"/>
  <c r="P50" i="12"/>
  <c r="S106" i="12"/>
  <c r="Q146" i="12"/>
  <c r="S146" i="12"/>
  <c r="P114" i="12"/>
  <c r="P186" i="12"/>
  <c r="Q162" i="12"/>
  <c r="Q258" i="12"/>
  <c r="Q230" i="12"/>
  <c r="P202" i="12"/>
  <c r="P274" i="12"/>
  <c r="S230" i="12"/>
  <c r="S250" i="12"/>
  <c r="R222" i="12"/>
  <c r="R294" i="12"/>
  <c r="Q286" i="12"/>
  <c r="P326" i="12"/>
  <c r="C21" i="11"/>
  <c r="G18" i="9"/>
  <c r="F32" i="8"/>
  <c r="S163" i="12"/>
  <c r="L225" i="3"/>
  <c r="L223" i="3"/>
  <c r="L221" i="3"/>
  <c r="L222" i="3"/>
  <c r="L201" i="3"/>
  <c r="L220" i="3"/>
  <c r="L224" i="3"/>
  <c r="L202" i="3"/>
  <c r="L219" i="3"/>
  <c r="L203" i="3"/>
  <c r="S123" i="12"/>
  <c r="R119" i="12"/>
  <c r="Q87" i="12"/>
  <c r="P275" i="12"/>
  <c r="S231" i="12"/>
  <c r="S192" i="12"/>
  <c r="R35" i="12"/>
  <c r="S100" i="12"/>
  <c r="S39" i="12"/>
  <c r="P69" i="12"/>
  <c r="R148" i="12"/>
  <c r="R168" i="12"/>
  <c r="S120" i="12"/>
  <c r="Q252" i="12"/>
  <c r="R88" i="12"/>
  <c r="Q84" i="12"/>
  <c r="Q156" i="12"/>
  <c r="R84" i="12"/>
  <c r="R300" i="12"/>
  <c r="S132" i="12"/>
  <c r="R192" i="12"/>
  <c r="R200" i="12"/>
  <c r="S312" i="12"/>
  <c r="S248" i="12"/>
  <c r="R220" i="12"/>
  <c r="Q216" i="12"/>
  <c r="Q288" i="12"/>
  <c r="P316" i="12"/>
  <c r="S264" i="12"/>
  <c r="R236" i="12"/>
  <c r="S212" i="12"/>
  <c r="S284" i="12"/>
  <c r="S324" i="12"/>
  <c r="Q96" i="12"/>
  <c r="Q63" i="12"/>
  <c r="S19" i="12"/>
  <c r="P29" i="12"/>
  <c r="S179" i="12"/>
  <c r="S71" i="12"/>
  <c r="Q29" i="12"/>
  <c r="S137" i="12"/>
  <c r="P177" i="12"/>
  <c r="Q153" i="12"/>
  <c r="Q149" i="12"/>
  <c r="S173" i="12"/>
  <c r="P141" i="12"/>
  <c r="Q269" i="12"/>
  <c r="P213" i="12"/>
  <c r="P285" i="12"/>
  <c r="Q285" i="12"/>
  <c r="S213" i="12"/>
  <c r="S281" i="12"/>
  <c r="R229" i="12"/>
  <c r="R301" i="12"/>
  <c r="S253" i="12"/>
  <c r="S321" i="12"/>
  <c r="S329" i="12"/>
  <c r="P89" i="12"/>
  <c r="R9" i="12"/>
  <c r="P60" i="12"/>
  <c r="Q2" i="12"/>
  <c r="P53" i="12"/>
  <c r="R74" i="12"/>
  <c r="P42" i="12"/>
  <c r="Q18" i="12"/>
  <c r="R18" i="12"/>
  <c r="P58" i="12"/>
  <c r="S38" i="12"/>
  <c r="P30" i="12"/>
  <c r="R182" i="12"/>
  <c r="R154" i="12"/>
  <c r="R54" i="12"/>
  <c r="Q130" i="12"/>
  <c r="Q126" i="12"/>
  <c r="S150" i="12"/>
  <c r="P118" i="12"/>
  <c r="Q190" i="12"/>
  <c r="Q166" i="12"/>
  <c r="R118" i="12"/>
  <c r="S190" i="12"/>
  <c r="P258" i="12"/>
  <c r="S234" i="12"/>
  <c r="R206" i="12"/>
  <c r="R278" i="12"/>
  <c r="Q250" i="12"/>
  <c r="Q270" i="12"/>
  <c r="S290" i="12"/>
  <c r="R330" i="12"/>
  <c r="K14" i="9"/>
  <c r="D24" i="9"/>
  <c r="K6" i="11"/>
  <c r="C191" i="3"/>
  <c r="J6" i="11"/>
  <c r="C6" i="1"/>
  <c r="P163" i="12"/>
  <c r="S103" i="12"/>
  <c r="P95" i="12"/>
  <c r="S263" i="12"/>
  <c r="P87" i="12"/>
  <c r="P159" i="12"/>
  <c r="R159" i="12"/>
  <c r="S295" i="12"/>
  <c r="S307" i="12"/>
  <c r="P31" i="12"/>
  <c r="P17" i="12"/>
  <c r="Q59" i="12"/>
  <c r="S15" i="12"/>
  <c r="Q100" i="12"/>
  <c r="P188" i="12"/>
  <c r="P88" i="12"/>
  <c r="Q88" i="12"/>
  <c r="Q160" i="12"/>
  <c r="P108" i="12"/>
  <c r="P104" i="12"/>
  <c r="P312" i="12"/>
  <c r="S304" i="12"/>
  <c r="P220" i="12"/>
  <c r="P240" i="12"/>
  <c r="P256" i="12"/>
  <c r="R304" i="12"/>
  <c r="S60" i="12"/>
  <c r="Q39" i="12"/>
  <c r="S280" i="12"/>
  <c r="Q93" i="12"/>
  <c r="R60" i="12"/>
  <c r="P39" i="12"/>
  <c r="P25" i="12"/>
  <c r="R5" i="12"/>
  <c r="S47" i="12"/>
  <c r="Q5" i="12"/>
  <c r="P161" i="12"/>
  <c r="P109" i="12"/>
  <c r="P181" i="12"/>
  <c r="Q157" i="12"/>
  <c r="R181" i="12"/>
  <c r="S153" i="12"/>
  <c r="Q197" i="12"/>
  <c r="R145" i="12"/>
  <c r="R217" i="12"/>
  <c r="R289" i="12"/>
  <c r="S289" i="12"/>
  <c r="Q233" i="12"/>
  <c r="P229" i="12"/>
  <c r="P301" i="12"/>
  <c r="Q301" i="12"/>
  <c r="Q273" i="12"/>
  <c r="S2" i="12"/>
  <c r="P5" i="12"/>
  <c r="R46" i="12"/>
  <c r="S22" i="12"/>
  <c r="P234" i="12"/>
  <c r="P174" i="12"/>
  <c r="R62" i="12"/>
  <c r="Q58" i="12"/>
  <c r="R34" i="12"/>
  <c r="S134" i="12"/>
  <c r="S130" i="12"/>
  <c r="P98" i="12"/>
  <c r="P170" i="12"/>
  <c r="Q170" i="12"/>
  <c r="R122" i="12"/>
  <c r="R194" i="12"/>
  <c r="U197" i="12" s="1"/>
  <c r="P134" i="12"/>
  <c r="Q86" i="12"/>
  <c r="P278" i="12"/>
  <c r="Q254" i="12"/>
  <c r="P222" i="12"/>
  <c r="P294" i="12"/>
  <c r="S274" i="12"/>
  <c r="Q194" i="12"/>
  <c r="P214" i="12"/>
  <c r="P286" i="12"/>
  <c r="Q306" i="12"/>
  <c r="S330" i="12"/>
  <c r="G19" i="9"/>
  <c r="D21" i="11"/>
  <c r="AB299" i="3" s="1"/>
  <c r="F33" i="8"/>
  <c r="K9" i="11"/>
  <c r="C194" i="3"/>
  <c r="J9" i="11"/>
  <c r="P61" i="12"/>
  <c r="Q165" i="12"/>
  <c r="P37" i="12"/>
  <c r="R17" i="12"/>
  <c r="P103" i="12"/>
  <c r="P175" i="12"/>
  <c r="R99" i="12"/>
  <c r="R171" i="12"/>
  <c r="S147" i="12"/>
  <c r="Q111" i="12"/>
  <c r="S255" i="12"/>
  <c r="P307" i="12"/>
  <c r="P239" i="12"/>
  <c r="P211" i="12"/>
  <c r="P283" i="12"/>
  <c r="R83" i="12"/>
  <c r="S80" i="12"/>
  <c r="Q35" i="12"/>
  <c r="S97" i="12"/>
  <c r="R172" i="12"/>
  <c r="S160" i="12"/>
  <c r="R108" i="12"/>
  <c r="X106" i="12" s="1"/>
  <c r="Q80" i="12"/>
  <c r="Q152" i="12"/>
  <c r="Q312" i="12"/>
  <c r="R224" i="12"/>
  <c r="R244" i="12"/>
  <c r="S220" i="12"/>
  <c r="S292" i="12"/>
  <c r="Q212" i="12"/>
  <c r="Q284" i="12"/>
  <c r="R260" i="12"/>
  <c r="Q232" i="12"/>
  <c r="Q304" i="12"/>
  <c r="P324" i="12"/>
  <c r="S36" i="12"/>
  <c r="Q15" i="12"/>
  <c r="R23" i="12"/>
  <c r="Q151" i="12"/>
  <c r="S23" i="12"/>
  <c r="R93" i="12"/>
  <c r="R165" i="12"/>
  <c r="R113" i="12"/>
  <c r="R185" i="12"/>
  <c r="Q177" i="12"/>
  <c r="P125" i="12"/>
  <c r="S193" i="12"/>
  <c r="Q173" i="12"/>
  <c r="P121" i="12"/>
  <c r="S225" i="12"/>
  <c r="P265" i="12"/>
  <c r="Q217" i="12"/>
  <c r="P257" i="12"/>
  <c r="S237" i="12"/>
  <c r="R305" i="12"/>
  <c r="S305" i="12"/>
  <c r="P221" i="12"/>
  <c r="P293" i="12"/>
  <c r="Q313" i="12"/>
  <c r="Q33" i="12"/>
  <c r="P47" i="12"/>
  <c r="Q50" i="12"/>
  <c r="R134" i="12"/>
  <c r="Q42" i="12"/>
  <c r="S62" i="12"/>
  <c r="Q154" i="12"/>
  <c r="Q150" i="12"/>
  <c r="V151" i="12" s="1"/>
  <c r="R102" i="12"/>
  <c r="R174" i="12"/>
  <c r="S174" i="12"/>
  <c r="R190" i="12"/>
  <c r="R214" i="12"/>
  <c r="S214" i="12"/>
  <c r="R138" i="12"/>
  <c r="S90" i="12"/>
  <c r="R210" i="12"/>
  <c r="R282" i="12"/>
  <c r="R226" i="12"/>
  <c r="V228" i="12" s="1"/>
  <c r="R298" i="12"/>
  <c r="P242" i="12"/>
  <c r="S198" i="12"/>
  <c r="R218" i="12"/>
  <c r="P314" i="12"/>
  <c r="P322" i="12"/>
  <c r="K7" i="11"/>
  <c r="J7" i="11"/>
  <c r="C192" i="3"/>
  <c r="K12" i="11"/>
  <c r="J12" i="11"/>
  <c r="P12" i="9" s="1"/>
  <c r="G193" i="3"/>
  <c r="B137" i="3"/>
  <c r="K203" i="3"/>
  <c r="K201" i="3"/>
  <c r="K223" i="3"/>
  <c r="K222" i="3"/>
  <c r="K225" i="3"/>
  <c r="K224" i="3"/>
  <c r="K202" i="3"/>
  <c r="K219" i="3"/>
  <c r="K220" i="3"/>
  <c r="K221" i="3"/>
  <c r="R299" i="12"/>
  <c r="S299" i="12"/>
  <c r="R11" i="12"/>
  <c r="Q11" i="12"/>
  <c r="P59" i="12"/>
  <c r="R204" i="12"/>
  <c r="S164" i="12"/>
  <c r="P132" i="12"/>
  <c r="P128" i="12"/>
  <c r="R80" i="12"/>
  <c r="Q200" i="12"/>
  <c r="Q272" i="12"/>
  <c r="P244" i="12"/>
  <c r="S316" i="12"/>
  <c r="R328" i="12"/>
  <c r="S208" i="12"/>
  <c r="S12" i="12"/>
  <c r="S183" i="12"/>
  <c r="R19" i="12"/>
  <c r="S64" i="12"/>
  <c r="Q181" i="12"/>
  <c r="Q193" i="12"/>
  <c r="R129" i="12"/>
  <c r="S297" i="12"/>
  <c r="S221" i="12"/>
  <c r="R261" i="12"/>
  <c r="Q257" i="12"/>
  <c r="P313" i="12"/>
  <c r="P309" i="12"/>
  <c r="P249" i="12"/>
  <c r="Q309" i="12"/>
  <c r="Q297" i="12"/>
  <c r="S317" i="12"/>
  <c r="R75" i="12"/>
  <c r="P9" i="12"/>
  <c r="P22" i="12"/>
  <c r="P38" i="12"/>
  <c r="Q6" i="12"/>
  <c r="P74" i="12"/>
  <c r="S158" i="12"/>
  <c r="P210" i="12"/>
  <c r="S194" i="12"/>
  <c r="P138" i="12"/>
  <c r="S286" i="12"/>
  <c r="Q110" i="12"/>
  <c r="Q278" i="12"/>
  <c r="P298" i="12"/>
  <c r="S298" i="12"/>
  <c r="R246" i="12"/>
  <c r="P306" i="12"/>
  <c r="R326" i="12"/>
  <c r="K10" i="11"/>
  <c r="J10" i="11"/>
  <c r="P10" i="9" s="1"/>
  <c r="C19" i="11"/>
  <c r="AA281" i="3" s="1"/>
  <c r="D32" i="8"/>
  <c r="E18" i="9"/>
  <c r="R175" i="12"/>
  <c r="S283" i="12"/>
  <c r="R143" i="12"/>
  <c r="Q135" i="12"/>
  <c r="P299" i="12"/>
  <c r="S279" i="12"/>
  <c r="P7" i="12"/>
  <c r="R276" i="12"/>
  <c r="S144" i="12"/>
  <c r="Q180" i="12"/>
  <c r="S156" i="12"/>
  <c r="S272" i="12"/>
  <c r="Q240" i="12"/>
  <c r="R216" i="12"/>
  <c r="S288" i="12"/>
  <c r="S236" i="12"/>
  <c r="P204" i="12"/>
  <c r="P332" i="12"/>
  <c r="P76" i="12"/>
  <c r="P56" i="12"/>
  <c r="R36" i="12"/>
  <c r="S40" i="12"/>
  <c r="S185" i="12"/>
  <c r="S249" i="12"/>
  <c r="R193" i="12"/>
  <c r="Q221" i="12"/>
  <c r="Q241" i="12"/>
  <c r="R317" i="12"/>
  <c r="P329" i="12"/>
  <c r="R313" i="12"/>
  <c r="R253" i="12"/>
  <c r="P333" i="12"/>
  <c r="Q71" i="12"/>
  <c r="S27" i="12"/>
  <c r="P40" i="12"/>
  <c r="R3" i="12"/>
  <c r="U5" i="12" s="1"/>
  <c r="R26" i="12"/>
  <c r="P66" i="12"/>
  <c r="P10" i="12"/>
  <c r="P54" i="12"/>
  <c r="S10" i="12"/>
  <c r="Q178" i="12"/>
  <c r="U181" i="12" s="1"/>
  <c r="S238" i="12"/>
  <c r="P142" i="12"/>
  <c r="S114" i="12"/>
  <c r="S282" i="12"/>
  <c r="R230" i="12"/>
  <c r="R302" i="12"/>
  <c r="R310" i="12"/>
  <c r="K13" i="11"/>
  <c r="J13" i="11"/>
  <c r="P13" i="9" s="1"/>
  <c r="Q148" i="12"/>
  <c r="Q61" i="12"/>
  <c r="Q172" i="12"/>
  <c r="R259" i="12"/>
  <c r="P111" i="12"/>
  <c r="P183" i="12"/>
  <c r="S139" i="12"/>
  <c r="R111" i="12"/>
  <c r="R183" i="12"/>
  <c r="R231" i="12"/>
  <c r="R303" i="12"/>
  <c r="S219" i="12"/>
  <c r="S327" i="12"/>
  <c r="Q185" i="12"/>
  <c r="P92" i="12"/>
  <c r="P136" i="12"/>
  <c r="P156" i="12"/>
  <c r="P152" i="12"/>
  <c r="R104" i="12"/>
  <c r="S204" i="12"/>
  <c r="P268" i="12"/>
  <c r="P236" i="12"/>
  <c r="Q76" i="12"/>
  <c r="Q32" i="12"/>
  <c r="S16" i="12"/>
  <c r="P113" i="12"/>
  <c r="P185" i="12"/>
  <c r="P133" i="12"/>
  <c r="Q245" i="12"/>
  <c r="P217" i="12"/>
  <c r="Q97" i="12"/>
  <c r="R169" i="12"/>
  <c r="S245" i="12"/>
  <c r="Q281" i="12"/>
  <c r="R309" i="12"/>
  <c r="Q333" i="12"/>
  <c r="S68" i="12"/>
  <c r="Q47" i="12"/>
  <c r="P36" i="12"/>
  <c r="R70" i="12"/>
  <c r="Q14" i="12"/>
  <c r="R178" i="12"/>
  <c r="R86" i="12"/>
  <c r="S178" i="12"/>
  <c r="R238" i="12"/>
  <c r="P282" i="12"/>
  <c r="Q90" i="12"/>
  <c r="U92" i="12" s="1"/>
  <c r="P158" i="12"/>
  <c r="P302" i="12"/>
  <c r="Q302" i="12"/>
  <c r="Q318" i="12"/>
  <c r="P246" i="12"/>
  <c r="S318" i="12"/>
  <c r="Q242" i="12"/>
  <c r="P238" i="12"/>
  <c r="F34" i="8"/>
  <c r="E21" i="11"/>
  <c r="AC303" i="3" s="1"/>
  <c r="G20" i="9"/>
  <c r="R96" i="12"/>
  <c r="R160" i="12"/>
  <c r="Q176" i="12"/>
  <c r="Q292" i="12"/>
  <c r="R292" i="12"/>
  <c r="Q332" i="12"/>
  <c r="S155" i="12"/>
  <c r="S53" i="12"/>
  <c r="R77" i="12"/>
  <c r="R117" i="12"/>
  <c r="Q81" i="12"/>
  <c r="P149" i="12"/>
  <c r="Q293" i="12"/>
  <c r="P145" i="12"/>
  <c r="Q213" i="12"/>
  <c r="P209" i="12"/>
  <c r="S285" i="12"/>
  <c r="P325" i="12"/>
  <c r="P245" i="12"/>
  <c r="S44" i="12"/>
  <c r="Q23" i="12"/>
  <c r="Q26" i="12"/>
  <c r="W29" i="12" s="1"/>
  <c r="R130" i="12"/>
  <c r="R57" i="12"/>
  <c r="Q82" i="12"/>
  <c r="X85" i="12" s="1"/>
  <c r="R262" i="12"/>
  <c r="Q234" i="12"/>
  <c r="Q94" i="12"/>
  <c r="R90" i="12"/>
  <c r="R162" i="12"/>
  <c r="Q310" i="12"/>
  <c r="R250" i="12"/>
  <c r="Q198" i="12"/>
  <c r="P266" i="12"/>
  <c r="P116" i="12"/>
  <c r="S116" i="12"/>
  <c r="P224" i="12"/>
  <c r="P176" i="12"/>
  <c r="Q316" i="12"/>
  <c r="S117" i="12"/>
  <c r="S201" i="12"/>
  <c r="Q85" i="12"/>
  <c r="R81" i="12"/>
  <c r="P201" i="12"/>
  <c r="S141" i="12"/>
  <c r="S20" i="12"/>
  <c r="R61" i="12"/>
  <c r="P23" i="12"/>
  <c r="Q98" i="12"/>
  <c r="P318" i="12"/>
  <c r="F18" i="9"/>
  <c r="E32" i="8"/>
  <c r="C20" i="11"/>
  <c r="R37" i="12"/>
  <c r="V5" i="12" l="1"/>
  <c r="U165" i="12"/>
  <c r="V150" i="12"/>
  <c r="U84" i="12"/>
  <c r="W83" i="12"/>
  <c r="U208" i="12"/>
  <c r="X65" i="12"/>
  <c r="W82" i="12"/>
  <c r="X232" i="12"/>
  <c r="W2" i="12"/>
  <c r="X63" i="12"/>
  <c r="X333" i="12"/>
  <c r="V82" i="12"/>
  <c r="X82" i="12"/>
  <c r="W88" i="12"/>
  <c r="K8" i="11"/>
  <c r="J8" i="11"/>
  <c r="C193" i="3"/>
  <c r="W106" i="12"/>
  <c r="AA301" i="3"/>
  <c r="U250" i="12"/>
  <c r="U108" i="12"/>
  <c r="V86" i="12"/>
  <c r="W130" i="12"/>
  <c r="U27" i="12"/>
  <c r="K11" i="11"/>
  <c r="J11" i="11"/>
  <c r="P11" i="9" s="1"/>
  <c r="U331" i="12"/>
  <c r="X107" i="12"/>
  <c r="V103" i="12"/>
  <c r="U125" i="12"/>
  <c r="V46" i="12"/>
  <c r="U229" i="12"/>
  <c r="V102" i="12"/>
  <c r="V106" i="12"/>
  <c r="V190" i="12"/>
  <c r="W47" i="12"/>
  <c r="V165" i="12"/>
  <c r="AA311" i="3"/>
  <c r="X207" i="12"/>
  <c r="X190" i="12"/>
  <c r="V29" i="12"/>
  <c r="U83" i="12"/>
  <c r="U196" i="12"/>
  <c r="AC315" i="3"/>
  <c r="X193" i="12"/>
  <c r="U82" i="12"/>
  <c r="AD82" i="12" s="1"/>
  <c r="AH82" i="12" s="1"/>
  <c r="W233" i="12"/>
  <c r="V91" i="12"/>
  <c r="V83" i="12"/>
  <c r="U85" i="12"/>
  <c r="U251" i="12"/>
  <c r="W131" i="12"/>
  <c r="V92" i="12"/>
  <c r="K14" i="11"/>
  <c r="J14" i="11"/>
  <c r="P14" i="9" s="1"/>
  <c r="U187" i="12"/>
  <c r="X188" i="12"/>
  <c r="W188" i="12"/>
  <c r="V188" i="12"/>
  <c r="U188" i="12"/>
  <c r="X189" i="12"/>
  <c r="W189" i="12"/>
  <c r="V189" i="12"/>
  <c r="U189" i="12"/>
  <c r="X186" i="12"/>
  <c r="W187" i="12"/>
  <c r="V186" i="12"/>
  <c r="U186" i="12"/>
  <c r="X187" i="12"/>
  <c r="V187" i="12"/>
  <c r="W186" i="12"/>
  <c r="X206" i="12"/>
  <c r="W160" i="12"/>
  <c r="V160" i="12"/>
  <c r="U160" i="12"/>
  <c r="AF158" i="12" s="1"/>
  <c r="AJ158" i="12" s="1"/>
  <c r="X161" i="12"/>
  <c r="W161" i="12"/>
  <c r="V161" i="12"/>
  <c r="U161" i="12"/>
  <c r="AG158" i="12" s="1"/>
  <c r="AK158" i="12" s="1"/>
  <c r="X158" i="12"/>
  <c r="X159" i="12"/>
  <c r="W158" i="12"/>
  <c r="W159" i="12"/>
  <c r="V158" i="12"/>
  <c r="U159" i="12"/>
  <c r="X160" i="12"/>
  <c r="V159" i="12"/>
  <c r="U158" i="12"/>
  <c r="X308" i="12"/>
  <c r="V308" i="12"/>
  <c r="V307" i="12"/>
  <c r="U307" i="12"/>
  <c r="W308" i="12"/>
  <c r="U308" i="12"/>
  <c r="X306" i="12"/>
  <c r="W306" i="12"/>
  <c r="X309" i="12"/>
  <c r="V306" i="12"/>
  <c r="W309" i="12"/>
  <c r="U306" i="12"/>
  <c r="U309" i="12"/>
  <c r="X307" i="12"/>
  <c r="W307" i="12"/>
  <c r="V309" i="12"/>
  <c r="U3" i="12"/>
  <c r="W5" i="12"/>
  <c r="U109" i="12"/>
  <c r="P6" i="9"/>
  <c r="C203" i="3"/>
  <c r="I203" i="3" s="1"/>
  <c r="F191" i="3"/>
  <c r="C202" i="3"/>
  <c r="I202" i="3" s="1"/>
  <c r="V329" i="12"/>
  <c r="X327" i="12"/>
  <c r="W326" i="12"/>
  <c r="W327" i="12"/>
  <c r="V326" i="12"/>
  <c r="V327" i="12"/>
  <c r="U326" i="12"/>
  <c r="X328" i="12"/>
  <c r="V328" i="12"/>
  <c r="U328" i="12"/>
  <c r="X329" i="12"/>
  <c r="W329" i="12"/>
  <c r="U329" i="12"/>
  <c r="W328" i="12"/>
  <c r="X326" i="12"/>
  <c r="U327" i="12"/>
  <c r="AE326" i="12" s="1"/>
  <c r="AI326" i="12" s="1"/>
  <c r="U115" i="12"/>
  <c r="X116" i="12"/>
  <c r="W116" i="12"/>
  <c r="V116" i="12"/>
  <c r="U116" i="12"/>
  <c r="X117" i="12"/>
  <c r="W117" i="12"/>
  <c r="V117" i="12"/>
  <c r="U117" i="12"/>
  <c r="X114" i="12"/>
  <c r="W115" i="12"/>
  <c r="V114" i="12"/>
  <c r="W114" i="12"/>
  <c r="U114" i="12"/>
  <c r="X115" i="12"/>
  <c r="V115" i="12"/>
  <c r="U291" i="12"/>
  <c r="X292" i="12"/>
  <c r="W292" i="12"/>
  <c r="V292" i="12"/>
  <c r="U292" i="12"/>
  <c r="X293" i="12"/>
  <c r="W293" i="12"/>
  <c r="V293" i="12"/>
  <c r="U293" i="12"/>
  <c r="X290" i="12"/>
  <c r="X291" i="12"/>
  <c r="W290" i="12"/>
  <c r="V290" i="12"/>
  <c r="U290" i="12"/>
  <c r="W291" i="12"/>
  <c r="V291" i="12"/>
  <c r="AC287" i="3"/>
  <c r="AA305" i="3"/>
  <c r="AB302" i="3"/>
  <c r="U149" i="12"/>
  <c r="X146" i="12"/>
  <c r="X147" i="12"/>
  <c r="W146" i="12"/>
  <c r="W147" i="12"/>
  <c r="V146" i="12"/>
  <c r="V147" i="12"/>
  <c r="U146" i="12"/>
  <c r="U147" i="12"/>
  <c r="X148" i="12"/>
  <c r="W148" i="12"/>
  <c r="V148" i="12"/>
  <c r="U148" i="12"/>
  <c r="AF146" i="12" s="1"/>
  <c r="AJ146" i="12" s="1"/>
  <c r="W149" i="12"/>
  <c r="X149" i="12"/>
  <c r="V149" i="12"/>
  <c r="W28" i="12"/>
  <c r="X29" i="12"/>
  <c r="W103" i="12"/>
  <c r="U64" i="12"/>
  <c r="V195" i="12"/>
  <c r="W196" i="12"/>
  <c r="W46" i="12"/>
  <c r="W228" i="12"/>
  <c r="W192" i="12"/>
  <c r="W190" i="12"/>
  <c r="X131" i="12"/>
  <c r="U330" i="12"/>
  <c r="X91" i="12"/>
  <c r="W92" i="12"/>
  <c r="W151" i="12"/>
  <c r="U231" i="12"/>
  <c r="X209" i="12"/>
  <c r="U209" i="12"/>
  <c r="W165" i="12"/>
  <c r="W124" i="12"/>
  <c r="X180" i="12"/>
  <c r="W181" i="12"/>
  <c r="V251" i="12"/>
  <c r="W87" i="12"/>
  <c r="W95" i="12"/>
  <c r="V94" i="12"/>
  <c r="V95" i="12"/>
  <c r="U94" i="12"/>
  <c r="U95" i="12"/>
  <c r="X96" i="12"/>
  <c r="W96" i="12"/>
  <c r="V96" i="12"/>
  <c r="U96" i="12"/>
  <c r="X97" i="12"/>
  <c r="W97" i="12"/>
  <c r="U97" i="12"/>
  <c r="X94" i="12"/>
  <c r="W94" i="12"/>
  <c r="V97" i="12"/>
  <c r="X95" i="12"/>
  <c r="X56" i="12"/>
  <c r="W56" i="12"/>
  <c r="V56" i="12"/>
  <c r="U56" i="12"/>
  <c r="X57" i="12"/>
  <c r="W57" i="12"/>
  <c r="V57" i="12"/>
  <c r="U57" i="12"/>
  <c r="X54" i="12"/>
  <c r="X55" i="12"/>
  <c r="W54" i="12"/>
  <c r="V55" i="12"/>
  <c r="U54" i="12"/>
  <c r="V54" i="12"/>
  <c r="W55" i="12"/>
  <c r="U55" i="12"/>
  <c r="W4" i="12"/>
  <c r="X5" i="12"/>
  <c r="W288" i="12"/>
  <c r="V288" i="12"/>
  <c r="U288" i="12"/>
  <c r="X289" i="12"/>
  <c r="W289" i="12"/>
  <c r="V289" i="12"/>
  <c r="U289" i="12"/>
  <c r="X286" i="12"/>
  <c r="X287" i="12"/>
  <c r="W286" i="12"/>
  <c r="W287" i="12"/>
  <c r="V286" i="12"/>
  <c r="V287" i="12"/>
  <c r="U286" i="12"/>
  <c r="X288" i="12"/>
  <c r="U287" i="12"/>
  <c r="V108" i="12"/>
  <c r="V109" i="12"/>
  <c r="U260" i="12"/>
  <c r="X261" i="12"/>
  <c r="W261" i="12"/>
  <c r="V261" i="12"/>
  <c r="U261" i="12"/>
  <c r="X258" i="12"/>
  <c r="X259" i="12"/>
  <c r="W258" i="12"/>
  <c r="W259" i="12"/>
  <c r="V258" i="12"/>
  <c r="V259" i="12"/>
  <c r="U258" i="12"/>
  <c r="U259" i="12"/>
  <c r="X260" i="12"/>
  <c r="W260" i="12"/>
  <c r="V260" i="12"/>
  <c r="X32" i="12"/>
  <c r="W32" i="12"/>
  <c r="V32" i="12"/>
  <c r="U32" i="12"/>
  <c r="X33" i="12"/>
  <c r="W33" i="12"/>
  <c r="V33" i="12"/>
  <c r="U33" i="12"/>
  <c r="X30" i="12"/>
  <c r="X31" i="12"/>
  <c r="W30" i="12"/>
  <c r="V31" i="12"/>
  <c r="U30" i="12"/>
  <c r="W31" i="12"/>
  <c r="U31" i="12"/>
  <c r="V30" i="12"/>
  <c r="U219" i="12"/>
  <c r="X220" i="12"/>
  <c r="W220" i="12"/>
  <c r="V220" i="12"/>
  <c r="U220" i="12"/>
  <c r="X221" i="12"/>
  <c r="W221" i="12"/>
  <c r="V221" i="12"/>
  <c r="U221" i="12"/>
  <c r="X218" i="12"/>
  <c r="X219" i="12"/>
  <c r="W218" i="12"/>
  <c r="V218" i="12"/>
  <c r="U218" i="12"/>
  <c r="W219" i="12"/>
  <c r="V219" i="12"/>
  <c r="AB315" i="3"/>
  <c r="AB314" i="3"/>
  <c r="V311" i="12"/>
  <c r="U310" i="12"/>
  <c r="X312" i="12"/>
  <c r="V313" i="12"/>
  <c r="X311" i="12"/>
  <c r="U313" i="12"/>
  <c r="W311" i="12"/>
  <c r="U311" i="12"/>
  <c r="W312" i="12"/>
  <c r="X310" i="12"/>
  <c r="V312" i="12"/>
  <c r="W310" i="12"/>
  <c r="U312" i="12"/>
  <c r="V310" i="12"/>
  <c r="W313" i="12"/>
  <c r="X313" i="12"/>
  <c r="X28" i="12"/>
  <c r="U28" i="12"/>
  <c r="W102" i="12"/>
  <c r="V64" i="12"/>
  <c r="U194" i="12"/>
  <c r="X196" i="12"/>
  <c r="X47" i="12"/>
  <c r="X228" i="12"/>
  <c r="V192" i="12"/>
  <c r="W193" i="12"/>
  <c r="X130" i="12"/>
  <c r="V331" i="12"/>
  <c r="U90" i="12"/>
  <c r="X92" i="12"/>
  <c r="W150" i="12"/>
  <c r="U230" i="12"/>
  <c r="V208" i="12"/>
  <c r="V209" i="12"/>
  <c r="X165" i="12"/>
  <c r="X124" i="12"/>
  <c r="W180" i="12"/>
  <c r="X181" i="12"/>
  <c r="V250" i="12"/>
  <c r="W86" i="12"/>
  <c r="V21" i="12"/>
  <c r="U21" i="12"/>
  <c r="X18" i="12"/>
  <c r="X19" i="12"/>
  <c r="W18" i="12"/>
  <c r="W19" i="12"/>
  <c r="V18" i="12"/>
  <c r="V19" i="12"/>
  <c r="U18" i="12"/>
  <c r="U19" i="12"/>
  <c r="X20" i="12"/>
  <c r="W20" i="12"/>
  <c r="V20" i="12"/>
  <c r="X21" i="12"/>
  <c r="W21" i="12"/>
  <c r="U20" i="12"/>
  <c r="U284" i="12"/>
  <c r="X285" i="12"/>
  <c r="W285" i="12"/>
  <c r="V285" i="12"/>
  <c r="U285" i="12"/>
  <c r="X282" i="12"/>
  <c r="X283" i="12"/>
  <c r="W282" i="12"/>
  <c r="W283" i="12"/>
  <c r="V282" i="12"/>
  <c r="V283" i="12"/>
  <c r="U282" i="12"/>
  <c r="U283" i="12"/>
  <c r="X284" i="12"/>
  <c r="W284" i="12"/>
  <c r="V284" i="12"/>
  <c r="V11" i="12"/>
  <c r="U10" i="12"/>
  <c r="U11" i="12"/>
  <c r="AE10" i="12" s="1"/>
  <c r="AI10" i="12" s="1"/>
  <c r="X12" i="12"/>
  <c r="W12" i="12"/>
  <c r="V12" i="12"/>
  <c r="U12" i="12"/>
  <c r="X13" i="12"/>
  <c r="W13" i="12"/>
  <c r="V13" i="12"/>
  <c r="X11" i="12"/>
  <c r="W10" i="12"/>
  <c r="X10" i="12"/>
  <c r="V10" i="12"/>
  <c r="U13" i="12"/>
  <c r="W11" i="12"/>
  <c r="X4" i="12"/>
  <c r="U4" i="12"/>
  <c r="W216" i="12"/>
  <c r="V216" i="12"/>
  <c r="U216" i="12"/>
  <c r="X217" i="12"/>
  <c r="W217" i="12"/>
  <c r="V217" i="12"/>
  <c r="U217" i="12"/>
  <c r="X214" i="12"/>
  <c r="X215" i="12"/>
  <c r="W214" i="12"/>
  <c r="W215" i="12"/>
  <c r="V214" i="12"/>
  <c r="V215" i="12"/>
  <c r="U214" i="12"/>
  <c r="X216" i="12"/>
  <c r="U215" i="12"/>
  <c r="U173" i="12"/>
  <c r="X170" i="12"/>
  <c r="X171" i="12"/>
  <c r="W170" i="12"/>
  <c r="W171" i="12"/>
  <c r="V170" i="12"/>
  <c r="V171" i="12"/>
  <c r="U170" i="12"/>
  <c r="U171" i="12"/>
  <c r="X172" i="12"/>
  <c r="W172" i="12"/>
  <c r="V172" i="12"/>
  <c r="U172" i="12"/>
  <c r="W173" i="12"/>
  <c r="X173" i="12"/>
  <c r="V173" i="12"/>
  <c r="X108" i="12"/>
  <c r="W109" i="12"/>
  <c r="AC319" i="3"/>
  <c r="AC299" i="3"/>
  <c r="AB283" i="3"/>
  <c r="AA285" i="3"/>
  <c r="AA313" i="3"/>
  <c r="AB282" i="3"/>
  <c r="U26" i="12"/>
  <c r="V28" i="12"/>
  <c r="X103" i="12"/>
  <c r="W64" i="12"/>
  <c r="W195" i="12"/>
  <c r="U195" i="12"/>
  <c r="X46" i="12"/>
  <c r="U227" i="12"/>
  <c r="X192" i="12"/>
  <c r="U192" i="12"/>
  <c r="AF190" i="12" s="1"/>
  <c r="AJ190" i="12" s="1"/>
  <c r="U133" i="12"/>
  <c r="V330" i="12"/>
  <c r="W90" i="12"/>
  <c r="U91" i="12"/>
  <c r="X151" i="12"/>
  <c r="V231" i="12"/>
  <c r="W208" i="12"/>
  <c r="W209" i="12"/>
  <c r="U164" i="12"/>
  <c r="U123" i="12"/>
  <c r="U179" i="12"/>
  <c r="U180" i="12"/>
  <c r="W251" i="12"/>
  <c r="X87" i="12"/>
  <c r="AB290" i="3"/>
  <c r="V69" i="12"/>
  <c r="U69" i="12"/>
  <c r="X66" i="12"/>
  <c r="X67" i="12"/>
  <c r="W66" i="12"/>
  <c r="W67" i="12"/>
  <c r="V66" i="12"/>
  <c r="V67" i="12"/>
  <c r="U66" i="12"/>
  <c r="U67" i="12"/>
  <c r="X68" i="12"/>
  <c r="W68" i="12"/>
  <c r="V68" i="12"/>
  <c r="X69" i="12"/>
  <c r="W69" i="12"/>
  <c r="U68" i="12"/>
  <c r="V4" i="12"/>
  <c r="P7" i="9"/>
  <c r="F192" i="3"/>
  <c r="U101" i="12"/>
  <c r="X98" i="12"/>
  <c r="X99" i="12"/>
  <c r="W98" i="12"/>
  <c r="W99" i="12"/>
  <c r="V98" i="12"/>
  <c r="V99" i="12"/>
  <c r="U98" i="12"/>
  <c r="U99" i="12"/>
  <c r="X100" i="12"/>
  <c r="W100" i="12"/>
  <c r="V100" i="12"/>
  <c r="U100" i="12"/>
  <c r="W101" i="12"/>
  <c r="X101" i="12"/>
  <c r="V101" i="12"/>
  <c r="W108" i="12"/>
  <c r="X109" i="12"/>
  <c r="V59" i="12"/>
  <c r="U58" i="12"/>
  <c r="U59" i="12"/>
  <c r="AE58" i="12" s="1"/>
  <c r="AI58" i="12" s="1"/>
  <c r="X60" i="12"/>
  <c r="W60" i="12"/>
  <c r="V60" i="12"/>
  <c r="U60" i="12"/>
  <c r="X61" i="12"/>
  <c r="W61" i="12"/>
  <c r="V61" i="12"/>
  <c r="X59" i="12"/>
  <c r="W58" i="12"/>
  <c r="X58" i="12"/>
  <c r="V58" i="12"/>
  <c r="U61" i="12"/>
  <c r="W59" i="12"/>
  <c r="AC283" i="3"/>
  <c r="AB295" i="3"/>
  <c r="AA297" i="3"/>
  <c r="AB294" i="3"/>
  <c r="W257" i="12"/>
  <c r="V257" i="12"/>
  <c r="U257" i="12"/>
  <c r="X254" i="12"/>
  <c r="X255" i="12"/>
  <c r="W254" i="12"/>
  <c r="W255" i="12"/>
  <c r="V254" i="12"/>
  <c r="V255" i="12"/>
  <c r="U254" i="12"/>
  <c r="U255" i="12"/>
  <c r="X256" i="12"/>
  <c r="W256" i="12"/>
  <c r="V256" i="12"/>
  <c r="X257" i="12"/>
  <c r="U256" i="12"/>
  <c r="V27" i="12"/>
  <c r="V104" i="12"/>
  <c r="X102" i="12"/>
  <c r="X64" i="12"/>
  <c r="V194" i="12"/>
  <c r="U48" i="12"/>
  <c r="U49" i="12"/>
  <c r="U226" i="12"/>
  <c r="U191" i="12"/>
  <c r="V132" i="12"/>
  <c r="V133" i="12"/>
  <c r="W331" i="12"/>
  <c r="V90" i="12"/>
  <c r="V152" i="12"/>
  <c r="X150" i="12"/>
  <c r="V230" i="12"/>
  <c r="X208" i="12"/>
  <c r="W162" i="12"/>
  <c r="V164" i="12"/>
  <c r="U122" i="12"/>
  <c r="U178" i="12"/>
  <c r="V253" i="12"/>
  <c r="W250" i="12"/>
  <c r="X86" i="12"/>
  <c r="U77" i="12"/>
  <c r="X75" i="12"/>
  <c r="X76" i="12"/>
  <c r="V76" i="12"/>
  <c r="W76" i="12"/>
  <c r="U76" i="12"/>
  <c r="X74" i="12"/>
  <c r="W74" i="12"/>
  <c r="V74" i="12"/>
  <c r="X77" i="12"/>
  <c r="W75" i="12"/>
  <c r="U74" i="12"/>
  <c r="V77" i="12"/>
  <c r="U75" i="12"/>
  <c r="W77" i="12"/>
  <c r="V75" i="12"/>
  <c r="U267" i="12"/>
  <c r="X268" i="12"/>
  <c r="W268" i="12"/>
  <c r="V268" i="12"/>
  <c r="U268" i="12"/>
  <c r="AF266" i="12" s="1"/>
  <c r="AJ266" i="12" s="1"/>
  <c r="X269" i="12"/>
  <c r="W269" i="12"/>
  <c r="V269" i="12"/>
  <c r="U269" i="12"/>
  <c r="X266" i="12"/>
  <c r="X267" i="12"/>
  <c r="W266" i="12"/>
  <c r="W267" i="12"/>
  <c r="V267" i="12"/>
  <c r="V266" i="12"/>
  <c r="U266" i="12"/>
  <c r="U2" i="12"/>
  <c r="V3" i="12"/>
  <c r="U107" i="12"/>
  <c r="V52" i="12"/>
  <c r="U52" i="12"/>
  <c r="X53" i="12"/>
  <c r="W53" i="12"/>
  <c r="V53" i="12"/>
  <c r="U53" i="12"/>
  <c r="AG50" i="12" s="1"/>
  <c r="AK50" i="12" s="1"/>
  <c r="X50" i="12"/>
  <c r="X51" i="12"/>
  <c r="W50" i="12"/>
  <c r="W51" i="12"/>
  <c r="V50" i="12"/>
  <c r="V51" i="12"/>
  <c r="U50" i="12"/>
  <c r="X52" i="12"/>
  <c r="W52" i="12"/>
  <c r="U51" i="12"/>
  <c r="AB287" i="3"/>
  <c r="AC311" i="3"/>
  <c r="AB307" i="3"/>
  <c r="AA309" i="3"/>
  <c r="V26" i="12"/>
  <c r="X105" i="12"/>
  <c r="U105" i="12"/>
  <c r="U63" i="12"/>
  <c r="X194" i="12"/>
  <c r="W48" i="12"/>
  <c r="V49" i="12"/>
  <c r="V227" i="12"/>
  <c r="V191" i="12"/>
  <c r="X132" i="12"/>
  <c r="W133" i="12"/>
  <c r="W330" i="12"/>
  <c r="W91" i="12"/>
  <c r="X153" i="12"/>
  <c r="U153" i="12"/>
  <c r="W231" i="12"/>
  <c r="U207" i="12"/>
  <c r="U162" i="12"/>
  <c r="W164" i="12"/>
  <c r="V123" i="12"/>
  <c r="V179" i="12"/>
  <c r="W253" i="12"/>
  <c r="X251" i="12"/>
  <c r="U89" i="12"/>
  <c r="V196" i="12"/>
  <c r="AF194" i="12" s="1"/>
  <c r="AJ194" i="12" s="1"/>
  <c r="V181" i="12"/>
  <c r="AG178" i="12" s="1"/>
  <c r="AK178" i="12" s="1"/>
  <c r="X83" i="12"/>
  <c r="AE82" i="12" s="1"/>
  <c r="AI82" i="12" s="1"/>
  <c r="W240" i="12"/>
  <c r="V240" i="12"/>
  <c r="U240" i="12"/>
  <c r="X241" i="12"/>
  <c r="W241" i="12"/>
  <c r="V241" i="12"/>
  <c r="U241" i="12"/>
  <c r="AG238" i="12" s="1"/>
  <c r="AK238" i="12" s="1"/>
  <c r="X238" i="12"/>
  <c r="X239" i="12"/>
  <c r="W238" i="12"/>
  <c r="W239" i="12"/>
  <c r="V238" i="12"/>
  <c r="V239" i="12"/>
  <c r="U238" i="12"/>
  <c r="X240" i="12"/>
  <c r="U239" i="12"/>
  <c r="V2" i="12"/>
  <c r="X39" i="12"/>
  <c r="W38" i="12"/>
  <c r="W39" i="12"/>
  <c r="V38" i="12"/>
  <c r="V39" i="12"/>
  <c r="U38" i="12"/>
  <c r="U39" i="12"/>
  <c r="X40" i="12"/>
  <c r="W40" i="12"/>
  <c r="V40" i="12"/>
  <c r="U40" i="12"/>
  <c r="X41" i="12"/>
  <c r="V41" i="12"/>
  <c r="X38" i="12"/>
  <c r="W41" i="12"/>
  <c r="U41" i="12"/>
  <c r="B138" i="3"/>
  <c r="V323" i="12"/>
  <c r="V324" i="12"/>
  <c r="X325" i="12"/>
  <c r="W325" i="12"/>
  <c r="V325" i="12"/>
  <c r="U325" i="12"/>
  <c r="X322" i="12"/>
  <c r="X324" i="12"/>
  <c r="W324" i="12"/>
  <c r="W322" i="12"/>
  <c r="U324" i="12"/>
  <c r="V322" i="12"/>
  <c r="X323" i="12"/>
  <c r="U322" i="12"/>
  <c r="W323" i="12"/>
  <c r="U323" i="12"/>
  <c r="P9" i="9"/>
  <c r="F194" i="3"/>
  <c r="W295" i="12"/>
  <c r="V294" i="12"/>
  <c r="V295" i="12"/>
  <c r="U294" i="12"/>
  <c r="U295" i="12"/>
  <c r="X296" i="12"/>
  <c r="W296" i="12"/>
  <c r="V296" i="12"/>
  <c r="U296" i="12"/>
  <c r="X297" i="12"/>
  <c r="W297" i="12"/>
  <c r="V297" i="12"/>
  <c r="U297" i="12"/>
  <c r="X295" i="12"/>
  <c r="X294" i="12"/>
  <c r="W294" i="12"/>
  <c r="U106" i="12"/>
  <c r="AD106" i="12" s="1"/>
  <c r="AH106" i="12" s="1"/>
  <c r="W129" i="12"/>
  <c r="V129" i="12"/>
  <c r="U129" i="12"/>
  <c r="X126" i="12"/>
  <c r="X127" i="12"/>
  <c r="W126" i="12"/>
  <c r="W127" i="12"/>
  <c r="V126" i="12"/>
  <c r="V127" i="12"/>
  <c r="U126" i="12"/>
  <c r="U127" i="12"/>
  <c r="X128" i="12"/>
  <c r="W128" i="12"/>
  <c r="U128" i="12"/>
  <c r="X129" i="12"/>
  <c r="V128" i="12"/>
  <c r="E22" i="5"/>
  <c r="H21" i="5"/>
  <c r="AC291" i="3"/>
  <c r="AB319" i="3"/>
  <c r="AA317" i="3"/>
  <c r="C27" i="11"/>
  <c r="C33" i="11" s="1"/>
  <c r="W184" i="12"/>
  <c r="V184" i="12"/>
  <c r="U184" i="12"/>
  <c r="X185" i="12"/>
  <c r="W185" i="12"/>
  <c r="V185" i="12"/>
  <c r="U185" i="12"/>
  <c r="X182" i="12"/>
  <c r="X183" i="12"/>
  <c r="W182" i="12"/>
  <c r="W183" i="12"/>
  <c r="V182" i="12"/>
  <c r="U183" i="12"/>
  <c r="U182" i="12"/>
  <c r="X184" i="12"/>
  <c r="V183" i="12"/>
  <c r="G21" i="5"/>
  <c r="D22" i="5"/>
  <c r="W81" i="12"/>
  <c r="V81" i="12"/>
  <c r="U81" i="12"/>
  <c r="X78" i="12"/>
  <c r="X79" i="12"/>
  <c r="W78" i="12"/>
  <c r="W79" i="12"/>
  <c r="V79" i="12"/>
  <c r="U78" i="12"/>
  <c r="X80" i="12"/>
  <c r="W80" i="12"/>
  <c r="V80" i="12"/>
  <c r="U80" i="12"/>
  <c r="U79" i="12"/>
  <c r="V78" i="12"/>
  <c r="X81" i="12"/>
  <c r="W27" i="12"/>
  <c r="U104" i="12"/>
  <c r="V105" i="12"/>
  <c r="U62" i="12"/>
  <c r="W194" i="12"/>
  <c r="V48" i="12"/>
  <c r="W49" i="12"/>
  <c r="V226" i="12"/>
  <c r="W191" i="12"/>
  <c r="W132" i="12"/>
  <c r="X133" i="12"/>
  <c r="X331" i="12"/>
  <c r="X90" i="12"/>
  <c r="U152" i="12"/>
  <c r="V153" i="12"/>
  <c r="W230" i="12"/>
  <c r="U206" i="12"/>
  <c r="V163" i="12"/>
  <c r="X164" i="12"/>
  <c r="V122" i="12"/>
  <c r="V178" i="12"/>
  <c r="X253" i="12"/>
  <c r="X250" i="12"/>
  <c r="V89" i="12"/>
  <c r="V180" i="12"/>
  <c r="D20" i="9"/>
  <c r="C34" i="8"/>
  <c r="W3" i="12"/>
  <c r="X25" i="12"/>
  <c r="W25" i="12"/>
  <c r="V25" i="12"/>
  <c r="U25" i="12"/>
  <c r="X22" i="12"/>
  <c r="X23" i="12"/>
  <c r="W22" i="12"/>
  <c r="W23" i="12"/>
  <c r="V22" i="12"/>
  <c r="V23" i="12"/>
  <c r="U22" i="12"/>
  <c r="U23" i="12"/>
  <c r="X24" i="12"/>
  <c r="V24" i="12"/>
  <c r="W24" i="12"/>
  <c r="U24" i="12"/>
  <c r="X315" i="12"/>
  <c r="W314" i="12"/>
  <c r="V315" i="12"/>
  <c r="U314" i="12"/>
  <c r="U315" i="12"/>
  <c r="U316" i="12"/>
  <c r="X317" i="12"/>
  <c r="W317" i="12"/>
  <c r="W315" i="12"/>
  <c r="V317" i="12"/>
  <c r="U317" i="12"/>
  <c r="X314" i="12"/>
  <c r="V314" i="12"/>
  <c r="X316" i="12"/>
  <c r="W316" i="12"/>
  <c r="V316" i="12"/>
  <c r="W223" i="12"/>
  <c r="V222" i="12"/>
  <c r="V223" i="12"/>
  <c r="U222" i="12"/>
  <c r="U223" i="12"/>
  <c r="X224" i="12"/>
  <c r="W224" i="12"/>
  <c r="V224" i="12"/>
  <c r="U224" i="12"/>
  <c r="X225" i="12"/>
  <c r="W225" i="12"/>
  <c r="V225" i="12"/>
  <c r="U225" i="12"/>
  <c r="X223" i="12"/>
  <c r="X222" i="12"/>
  <c r="W222" i="12"/>
  <c r="V107" i="12"/>
  <c r="W119" i="12"/>
  <c r="V118" i="12"/>
  <c r="V119" i="12"/>
  <c r="U118" i="12"/>
  <c r="U119" i="12"/>
  <c r="X120" i="12"/>
  <c r="W120" i="12"/>
  <c r="V120" i="12"/>
  <c r="U120" i="12"/>
  <c r="X121" i="12"/>
  <c r="W121" i="12"/>
  <c r="U121" i="12"/>
  <c r="X118" i="12"/>
  <c r="W118" i="12"/>
  <c r="V121" i="12"/>
  <c r="X119" i="12"/>
  <c r="V45" i="12"/>
  <c r="U45" i="12"/>
  <c r="X42" i="12"/>
  <c r="X43" i="12"/>
  <c r="W42" i="12"/>
  <c r="W43" i="12"/>
  <c r="V42" i="12"/>
  <c r="V43" i="12"/>
  <c r="U42" i="12"/>
  <c r="U43" i="12"/>
  <c r="X44" i="12"/>
  <c r="W44" i="12"/>
  <c r="V44" i="12"/>
  <c r="X45" i="12"/>
  <c r="W45" i="12"/>
  <c r="U44" i="12"/>
  <c r="U277" i="12"/>
  <c r="X274" i="12"/>
  <c r="X275" i="12"/>
  <c r="W274" i="12"/>
  <c r="W275" i="12"/>
  <c r="V274" i="12"/>
  <c r="V275" i="12"/>
  <c r="U274" i="12"/>
  <c r="U275" i="12"/>
  <c r="X276" i="12"/>
  <c r="W276" i="12"/>
  <c r="V276" i="12"/>
  <c r="U276" i="12"/>
  <c r="X277" i="12"/>
  <c r="W277" i="12"/>
  <c r="V277" i="12"/>
  <c r="U156" i="12"/>
  <c r="X157" i="12"/>
  <c r="W157" i="12"/>
  <c r="V157" i="12"/>
  <c r="U157" i="12"/>
  <c r="X154" i="12"/>
  <c r="X155" i="12"/>
  <c r="W154" i="12"/>
  <c r="W155" i="12"/>
  <c r="V154" i="12"/>
  <c r="V155" i="12"/>
  <c r="U154" i="12"/>
  <c r="U155" i="12"/>
  <c r="W156" i="12"/>
  <c r="X156" i="12"/>
  <c r="V156" i="12"/>
  <c r="AC295" i="3"/>
  <c r="W112" i="12"/>
  <c r="V112" i="12"/>
  <c r="U112" i="12"/>
  <c r="X113" i="12"/>
  <c r="W113" i="12"/>
  <c r="V113" i="12"/>
  <c r="U113" i="12"/>
  <c r="X110" i="12"/>
  <c r="X111" i="12"/>
  <c r="W110" i="12"/>
  <c r="W111" i="12"/>
  <c r="V110" i="12"/>
  <c r="U111" i="12"/>
  <c r="V111" i="12"/>
  <c r="U110" i="12"/>
  <c r="X112" i="12"/>
  <c r="X8" i="12"/>
  <c r="W8" i="12"/>
  <c r="V8" i="12"/>
  <c r="U8" i="12"/>
  <c r="X9" i="12"/>
  <c r="W9" i="12"/>
  <c r="V9" i="12"/>
  <c r="U9" i="12"/>
  <c r="X6" i="12"/>
  <c r="X7" i="12"/>
  <c r="W6" i="12"/>
  <c r="V7" i="12"/>
  <c r="U6" i="12"/>
  <c r="V6" i="12"/>
  <c r="W7" i="12"/>
  <c r="U7" i="12"/>
  <c r="W26" i="12"/>
  <c r="W104" i="12"/>
  <c r="W105" i="12"/>
  <c r="V63" i="12"/>
  <c r="X195" i="12"/>
  <c r="X48" i="12"/>
  <c r="X49" i="12"/>
  <c r="W227" i="12"/>
  <c r="X191" i="12"/>
  <c r="U131" i="12"/>
  <c r="U132" i="12"/>
  <c r="X330" i="12"/>
  <c r="U93" i="12"/>
  <c r="W152" i="12"/>
  <c r="W153" i="12"/>
  <c r="X231" i="12"/>
  <c r="V207" i="12"/>
  <c r="X163" i="12"/>
  <c r="U163" i="12"/>
  <c r="W123" i="12"/>
  <c r="W179" i="12"/>
  <c r="U252" i="12"/>
  <c r="U253" i="12"/>
  <c r="W89" i="12"/>
  <c r="C35" i="8"/>
  <c r="D21" i="9"/>
  <c r="W199" i="12"/>
  <c r="V198" i="12"/>
  <c r="V199" i="12"/>
  <c r="U198" i="12"/>
  <c r="U199" i="12"/>
  <c r="X200" i="12"/>
  <c r="W200" i="12"/>
  <c r="V200" i="12"/>
  <c r="U200" i="12"/>
  <c r="X201" i="12"/>
  <c r="W201" i="12"/>
  <c r="V201" i="12"/>
  <c r="X199" i="12"/>
  <c r="X198" i="12"/>
  <c r="W198" i="12"/>
  <c r="U201" i="12"/>
  <c r="U301" i="12"/>
  <c r="X298" i="12"/>
  <c r="X299" i="12"/>
  <c r="W298" i="12"/>
  <c r="W299" i="12"/>
  <c r="V298" i="12"/>
  <c r="V299" i="12"/>
  <c r="U298" i="12"/>
  <c r="U299" i="12"/>
  <c r="X300" i="12"/>
  <c r="W300" i="12"/>
  <c r="V300" i="12"/>
  <c r="U300" i="12"/>
  <c r="X301" i="12"/>
  <c r="W301" i="12"/>
  <c r="V301" i="12"/>
  <c r="U139" i="12"/>
  <c r="X140" i="12"/>
  <c r="W140" i="12"/>
  <c r="V140" i="12"/>
  <c r="U140" i="12"/>
  <c r="X141" i="12"/>
  <c r="W141" i="12"/>
  <c r="V141" i="12"/>
  <c r="U141" i="12"/>
  <c r="X138" i="12"/>
  <c r="W139" i="12"/>
  <c r="V138" i="12"/>
  <c r="X139" i="12"/>
  <c r="V139" i="12"/>
  <c r="W138" i="12"/>
  <c r="U138" i="12"/>
  <c r="U205" i="12"/>
  <c r="X202" i="12"/>
  <c r="X203" i="12"/>
  <c r="W202" i="12"/>
  <c r="W203" i="12"/>
  <c r="V202" i="12"/>
  <c r="V203" i="12"/>
  <c r="U202" i="12"/>
  <c r="U203" i="12"/>
  <c r="X204" i="12"/>
  <c r="W204" i="12"/>
  <c r="V204" i="12"/>
  <c r="U204" i="12"/>
  <c r="X205" i="12"/>
  <c r="W205" i="12"/>
  <c r="V205" i="12"/>
  <c r="AB291" i="3"/>
  <c r="W264" i="12"/>
  <c r="V264" i="12"/>
  <c r="U264" i="12"/>
  <c r="X265" i="12"/>
  <c r="W265" i="12"/>
  <c r="V265" i="12"/>
  <c r="U265" i="12"/>
  <c r="X262" i="12"/>
  <c r="X263" i="12"/>
  <c r="W262" i="12"/>
  <c r="W263" i="12"/>
  <c r="V262" i="12"/>
  <c r="V263" i="12"/>
  <c r="U262" i="12"/>
  <c r="X264" i="12"/>
  <c r="U263" i="12"/>
  <c r="V35" i="12"/>
  <c r="U34" i="12"/>
  <c r="U35" i="12"/>
  <c r="X36" i="12"/>
  <c r="W36" i="12"/>
  <c r="V36" i="12"/>
  <c r="U36" i="12"/>
  <c r="X37" i="12"/>
  <c r="W37" i="12"/>
  <c r="V37" i="12"/>
  <c r="X35" i="12"/>
  <c r="W34" i="12"/>
  <c r="W35" i="12"/>
  <c r="X34" i="12"/>
  <c r="V34" i="12"/>
  <c r="U37" i="12"/>
  <c r="X27" i="12"/>
  <c r="X104" i="12"/>
  <c r="U65" i="12"/>
  <c r="V62" i="12"/>
  <c r="V197" i="12"/>
  <c r="U47" i="12"/>
  <c r="V229" i="12"/>
  <c r="W226" i="12"/>
  <c r="U193" i="12"/>
  <c r="U130" i="12"/>
  <c r="U332" i="12"/>
  <c r="U333" i="12"/>
  <c r="V93" i="12"/>
  <c r="X152" i="12"/>
  <c r="X233" i="12"/>
  <c r="X230" i="12"/>
  <c r="V206" i="12"/>
  <c r="V162" i="12"/>
  <c r="V125" i="12"/>
  <c r="W122" i="12"/>
  <c r="W178" i="12"/>
  <c r="V252" i="12"/>
  <c r="X88" i="12"/>
  <c r="X89" i="12"/>
  <c r="V84" i="12"/>
  <c r="D19" i="9"/>
  <c r="C33" i="8"/>
  <c r="X3" i="12"/>
  <c r="W281" i="12"/>
  <c r="V281" i="12"/>
  <c r="U281" i="12"/>
  <c r="X278" i="12"/>
  <c r="X279" i="12"/>
  <c r="W278" i="12"/>
  <c r="W279" i="12"/>
  <c r="V278" i="12"/>
  <c r="V279" i="12"/>
  <c r="U278" i="12"/>
  <c r="AD278" i="12" s="1"/>
  <c r="AH278" i="12" s="1"/>
  <c r="U279" i="12"/>
  <c r="X280" i="12"/>
  <c r="W280" i="12"/>
  <c r="V280" i="12"/>
  <c r="X281" i="12"/>
  <c r="U280" i="12"/>
  <c r="W107" i="12"/>
  <c r="X15" i="12"/>
  <c r="W14" i="12"/>
  <c r="W15" i="12"/>
  <c r="V14" i="12"/>
  <c r="V15" i="12"/>
  <c r="U14" i="12"/>
  <c r="U15" i="12"/>
  <c r="X16" i="12"/>
  <c r="W16" i="12"/>
  <c r="V16" i="12"/>
  <c r="U16" i="12"/>
  <c r="X17" i="12"/>
  <c r="V17" i="12"/>
  <c r="X14" i="12"/>
  <c r="W17" i="12"/>
  <c r="U17" i="12"/>
  <c r="B41" i="3"/>
  <c r="AA289" i="3"/>
  <c r="AD316" i="3"/>
  <c r="AD304" i="3"/>
  <c r="AD292" i="3"/>
  <c r="AD280" i="3"/>
  <c r="AB316" i="3"/>
  <c r="AB304" i="3"/>
  <c r="AB292" i="3"/>
  <c r="AB280" i="3"/>
  <c r="AD308" i="3"/>
  <c r="AD296" i="3"/>
  <c r="AD284" i="3"/>
  <c r="I191" i="3"/>
  <c r="AD312" i="3"/>
  <c r="AC308" i="3"/>
  <c r="AD300" i="3"/>
  <c r="AC296" i="3"/>
  <c r="AD288" i="3"/>
  <c r="AC284" i="3"/>
  <c r="AB300" i="3"/>
  <c r="AB288" i="3"/>
  <c r="AC316" i="3"/>
  <c r="AC312" i="3"/>
  <c r="AB308" i="3"/>
  <c r="AC304" i="3"/>
  <c r="AC300" i="3"/>
  <c r="AB296" i="3"/>
  <c r="AC292" i="3"/>
  <c r="AC288" i="3"/>
  <c r="AB284" i="3"/>
  <c r="AC280" i="3"/>
  <c r="AB312" i="3"/>
  <c r="AA286" i="3"/>
  <c r="AA312" i="3"/>
  <c r="AA306" i="3"/>
  <c r="AA300" i="3"/>
  <c r="AA294" i="3"/>
  <c r="AA288" i="3"/>
  <c r="J191" i="3"/>
  <c r="AA316" i="3"/>
  <c r="E16" i="8"/>
  <c r="H191" i="3"/>
  <c r="B196" i="3" s="1"/>
  <c r="H20" i="2"/>
  <c r="AA310" i="3"/>
  <c r="AA298" i="3"/>
  <c r="AA284" i="3"/>
  <c r="G191" i="3"/>
  <c r="AA308" i="3"/>
  <c r="AA292" i="3"/>
  <c r="AA314" i="3"/>
  <c r="AA304" i="3"/>
  <c r="AA302" i="3"/>
  <c r="AA296" i="3"/>
  <c r="AA290" i="3"/>
  <c r="AA280" i="3"/>
  <c r="C15" i="3"/>
  <c r="C40" i="3" s="1"/>
  <c r="AA282" i="3"/>
  <c r="D26" i="11"/>
  <c r="D32" i="11" s="1"/>
  <c r="C26" i="11"/>
  <c r="C32" i="11" s="1"/>
  <c r="C9" i="7"/>
  <c r="C39" i="11" s="1"/>
  <c r="C28" i="11"/>
  <c r="C34" i="11" s="1"/>
  <c r="F26" i="11"/>
  <c r="F32" i="11" s="1"/>
  <c r="E26" i="11"/>
  <c r="E32" i="11" s="1"/>
  <c r="C29" i="11"/>
  <c r="C35" i="11" s="1"/>
  <c r="AA318" i="3"/>
  <c r="X26" i="12"/>
  <c r="U103" i="12"/>
  <c r="AE102" i="12" s="1"/>
  <c r="AI102" i="12" s="1"/>
  <c r="W65" i="12"/>
  <c r="W63" i="12"/>
  <c r="W197" i="12"/>
  <c r="U46" i="12"/>
  <c r="AD46" i="12" s="1"/>
  <c r="AH46" i="12" s="1"/>
  <c r="W229" i="12"/>
  <c r="X227" i="12"/>
  <c r="U190" i="12"/>
  <c r="AD190" i="12" s="1"/>
  <c r="AH190" i="12" s="1"/>
  <c r="V131" i="12"/>
  <c r="V332" i="12"/>
  <c r="V333" i="12"/>
  <c r="W93" i="12"/>
  <c r="U151" i="12"/>
  <c r="AE150" i="12" s="1"/>
  <c r="AI150" i="12" s="1"/>
  <c r="U232" i="12"/>
  <c r="U233" i="12"/>
  <c r="W207" i="12"/>
  <c r="W163" i="12"/>
  <c r="X125" i="12"/>
  <c r="X123" i="12"/>
  <c r="X179" i="12"/>
  <c r="W252" i="12"/>
  <c r="U86" i="12"/>
  <c r="AD86" i="12" s="1"/>
  <c r="AH86" i="12" s="1"/>
  <c r="U88" i="12"/>
  <c r="F21" i="9"/>
  <c r="E35" i="8"/>
  <c r="E29" i="11"/>
  <c r="E35" i="11" s="1"/>
  <c r="X321" i="12"/>
  <c r="V321" i="12"/>
  <c r="X319" i="12"/>
  <c r="W318" i="12"/>
  <c r="W319" i="12"/>
  <c r="V318" i="12"/>
  <c r="V320" i="12"/>
  <c r="U320" i="12"/>
  <c r="X318" i="12"/>
  <c r="V319" i="12"/>
  <c r="U318" i="12"/>
  <c r="U319" i="12"/>
  <c r="W321" i="12"/>
  <c r="U321" i="12"/>
  <c r="X320" i="12"/>
  <c r="W320" i="12"/>
  <c r="V85" i="12"/>
  <c r="AG82" i="12" s="1"/>
  <c r="AK82" i="12" s="1"/>
  <c r="W247" i="12"/>
  <c r="V246" i="12"/>
  <c r="V247" i="12"/>
  <c r="U246" i="12"/>
  <c r="U247" i="12"/>
  <c r="X248" i="12"/>
  <c r="W248" i="12"/>
  <c r="V248" i="12"/>
  <c r="U248" i="12"/>
  <c r="X249" i="12"/>
  <c r="W249" i="12"/>
  <c r="V249" i="12"/>
  <c r="X246" i="12"/>
  <c r="W246" i="12"/>
  <c r="U249" i="12"/>
  <c r="X247" i="12"/>
  <c r="W84" i="12"/>
  <c r="W85" i="12"/>
  <c r="W143" i="12"/>
  <c r="V142" i="12"/>
  <c r="V143" i="12"/>
  <c r="U142" i="12"/>
  <c r="U143" i="12"/>
  <c r="X144" i="12"/>
  <c r="W144" i="12"/>
  <c r="V144" i="12"/>
  <c r="U144" i="12"/>
  <c r="X145" i="12"/>
  <c r="W145" i="12"/>
  <c r="U145" i="12"/>
  <c r="X142" i="12"/>
  <c r="W142" i="12"/>
  <c r="V145" i="12"/>
  <c r="X143" i="12"/>
  <c r="U212" i="12"/>
  <c r="X213" i="12"/>
  <c r="W213" i="12"/>
  <c r="V213" i="12"/>
  <c r="U213" i="12"/>
  <c r="X210" i="12"/>
  <c r="X211" i="12"/>
  <c r="W210" i="12"/>
  <c r="W211" i="12"/>
  <c r="V210" i="12"/>
  <c r="V211" i="12"/>
  <c r="U210" i="12"/>
  <c r="AD210" i="12" s="1"/>
  <c r="AH210" i="12" s="1"/>
  <c r="U211" i="12"/>
  <c r="X212" i="12"/>
  <c r="W212" i="12"/>
  <c r="V212" i="12"/>
  <c r="X2" i="12"/>
  <c r="U243" i="12"/>
  <c r="X244" i="12"/>
  <c r="W244" i="12"/>
  <c r="V244" i="12"/>
  <c r="U244" i="12"/>
  <c r="X245" i="12"/>
  <c r="W245" i="12"/>
  <c r="V245" i="12"/>
  <c r="U245" i="12"/>
  <c r="X242" i="12"/>
  <c r="X243" i="12"/>
  <c r="W242" i="12"/>
  <c r="V242" i="12"/>
  <c r="U242" i="12"/>
  <c r="V243" i="12"/>
  <c r="W243" i="12"/>
  <c r="E21" i="9"/>
  <c r="D35" i="8"/>
  <c r="D29" i="11"/>
  <c r="D35" i="11" s="1"/>
  <c r="W177" i="12"/>
  <c r="V177" i="12"/>
  <c r="U177" i="12"/>
  <c r="X174" i="12"/>
  <c r="X175" i="12"/>
  <c r="W174" i="12"/>
  <c r="W175" i="12"/>
  <c r="V174" i="12"/>
  <c r="V175" i="12"/>
  <c r="U174" i="12"/>
  <c r="U175" i="12"/>
  <c r="X176" i="12"/>
  <c r="W176" i="12"/>
  <c r="U176" i="12"/>
  <c r="X177" i="12"/>
  <c r="V176" i="12"/>
  <c r="X73" i="12"/>
  <c r="W73" i="12"/>
  <c r="V73" i="12"/>
  <c r="U73" i="12"/>
  <c r="X70" i="12"/>
  <c r="X71" i="12"/>
  <c r="W70" i="12"/>
  <c r="W71" i="12"/>
  <c r="V70" i="12"/>
  <c r="V71" i="12"/>
  <c r="U70" i="12"/>
  <c r="U71" i="12"/>
  <c r="X72" i="12"/>
  <c r="V72" i="12"/>
  <c r="W72" i="12"/>
  <c r="U72" i="12"/>
  <c r="AC307" i="3"/>
  <c r="AA293" i="3"/>
  <c r="U29" i="12"/>
  <c r="AG26" i="12" s="1"/>
  <c r="AK26" i="12" s="1"/>
  <c r="U102" i="12"/>
  <c r="AD102" i="12" s="1"/>
  <c r="AH102" i="12" s="1"/>
  <c r="X62" i="12"/>
  <c r="W62" i="12"/>
  <c r="X197" i="12"/>
  <c r="V47" i="12"/>
  <c r="X229" i="12"/>
  <c r="X226" i="12"/>
  <c r="V193" i="12"/>
  <c r="V130" i="12"/>
  <c r="W332" i="12"/>
  <c r="W333" i="12"/>
  <c r="X93" i="12"/>
  <c r="U150" i="12"/>
  <c r="AD150" i="12" s="1"/>
  <c r="AH150" i="12" s="1"/>
  <c r="V232" i="12"/>
  <c r="V233" i="12"/>
  <c r="W206" i="12"/>
  <c r="X162" i="12"/>
  <c r="W125" i="12"/>
  <c r="X122" i="12"/>
  <c r="X178" i="12"/>
  <c r="X252" i="12"/>
  <c r="U87" i="12"/>
  <c r="V88" i="12"/>
  <c r="X305" i="12"/>
  <c r="W305" i="12"/>
  <c r="V305" i="12"/>
  <c r="U305" i="12"/>
  <c r="X302" i="12"/>
  <c r="X303" i="12"/>
  <c r="W302" i="12"/>
  <c r="W303" i="12"/>
  <c r="V302" i="12"/>
  <c r="V303" i="12"/>
  <c r="U302" i="12"/>
  <c r="U303" i="12"/>
  <c r="X304" i="12"/>
  <c r="W304" i="12"/>
  <c r="V304" i="12"/>
  <c r="U304" i="12"/>
  <c r="E20" i="9"/>
  <c r="D34" i="8"/>
  <c r="AB310" i="3"/>
  <c r="AB298" i="3"/>
  <c r="AB286" i="3"/>
  <c r="D28" i="11"/>
  <c r="D34" i="11" s="1"/>
  <c r="V124" i="12"/>
  <c r="X84" i="12"/>
  <c r="W136" i="12"/>
  <c r="V136" i="12"/>
  <c r="U136" i="12"/>
  <c r="X137" i="12"/>
  <c r="W137" i="12"/>
  <c r="V137" i="12"/>
  <c r="U137" i="12"/>
  <c r="X134" i="12"/>
  <c r="X135" i="12"/>
  <c r="W134" i="12"/>
  <c r="W135" i="12"/>
  <c r="V134" i="12"/>
  <c r="U135" i="12"/>
  <c r="X136" i="12"/>
  <c r="V135" i="12"/>
  <c r="U134" i="12"/>
  <c r="U236" i="12"/>
  <c r="X237" i="12"/>
  <c r="W237" i="12"/>
  <c r="V237" i="12"/>
  <c r="U237" i="12"/>
  <c r="X234" i="12"/>
  <c r="X235" i="12"/>
  <c r="W234" i="12"/>
  <c r="W235" i="12"/>
  <c r="V234" i="12"/>
  <c r="V235" i="12"/>
  <c r="U234" i="12"/>
  <c r="U235" i="12"/>
  <c r="X236" i="12"/>
  <c r="V236" i="12"/>
  <c r="W236" i="12"/>
  <c r="AB303" i="3"/>
  <c r="AB311" i="3"/>
  <c r="AB318" i="3"/>
  <c r="W271" i="12"/>
  <c r="V270" i="12"/>
  <c r="V271" i="12"/>
  <c r="U270" i="12"/>
  <c r="U271" i="12"/>
  <c r="X272" i="12"/>
  <c r="W272" i="12"/>
  <c r="V272" i="12"/>
  <c r="U272" i="12"/>
  <c r="X273" i="12"/>
  <c r="W273" i="12"/>
  <c r="V273" i="12"/>
  <c r="X271" i="12"/>
  <c r="X270" i="12"/>
  <c r="W270" i="12"/>
  <c r="U273" i="12"/>
  <c r="W167" i="12"/>
  <c r="V166" i="12"/>
  <c r="V167" i="12"/>
  <c r="U166" i="12"/>
  <c r="U167" i="12"/>
  <c r="X168" i="12"/>
  <c r="W168" i="12"/>
  <c r="V168" i="12"/>
  <c r="U168" i="12"/>
  <c r="X169" i="12"/>
  <c r="W169" i="12"/>
  <c r="U169" i="12"/>
  <c r="X166" i="12"/>
  <c r="X167" i="12"/>
  <c r="W166" i="12"/>
  <c r="V169" i="12"/>
  <c r="V65" i="12"/>
  <c r="U228" i="12"/>
  <c r="AF226" i="12" s="1"/>
  <c r="AJ226" i="12" s="1"/>
  <c r="X332" i="12"/>
  <c r="W232" i="12"/>
  <c r="U124" i="12"/>
  <c r="V87" i="12"/>
  <c r="AE250" i="12" l="1"/>
  <c r="AI250" i="12" s="1"/>
  <c r="AE330" i="12"/>
  <c r="AI330" i="12" s="1"/>
  <c r="AD250" i="12"/>
  <c r="AH250" i="12" s="1"/>
  <c r="AG146" i="12"/>
  <c r="AK146" i="12" s="1"/>
  <c r="AG194" i="12"/>
  <c r="AK194" i="12" s="1"/>
  <c r="AD142" i="12"/>
  <c r="AH142" i="12" s="1"/>
  <c r="AE110" i="12"/>
  <c r="AI110" i="12" s="1"/>
  <c r="AG42" i="12"/>
  <c r="AK42" i="12" s="1"/>
  <c r="AG78" i="12"/>
  <c r="AK78" i="12" s="1"/>
  <c r="AG322" i="12"/>
  <c r="AK322" i="12" s="1"/>
  <c r="AE74" i="12"/>
  <c r="AI74" i="12" s="1"/>
  <c r="AF54" i="12"/>
  <c r="AJ54" i="12" s="1"/>
  <c r="AF82" i="12"/>
  <c r="AJ82" i="12" s="1"/>
  <c r="AG266" i="12"/>
  <c r="AK266" i="12" s="1"/>
  <c r="AE26" i="12"/>
  <c r="AI26" i="12" s="1"/>
  <c r="AG162" i="12"/>
  <c r="AK162" i="12" s="1"/>
  <c r="AF122" i="12"/>
  <c r="AJ122" i="12" s="1"/>
  <c r="AF166" i="12"/>
  <c r="AJ166" i="12" s="1"/>
  <c r="AG34" i="12"/>
  <c r="AK34" i="12" s="1"/>
  <c r="AE322" i="12"/>
  <c r="AI322" i="12" s="1"/>
  <c r="AE146" i="12"/>
  <c r="AI146" i="12" s="1"/>
  <c r="AF70" i="12"/>
  <c r="AJ70" i="12" s="1"/>
  <c r="AG70" i="12"/>
  <c r="AK70" i="12" s="1"/>
  <c r="AG142" i="12"/>
  <c r="AK142" i="12" s="1"/>
  <c r="AD318" i="12"/>
  <c r="AH318" i="12" s="1"/>
  <c r="AE42" i="12"/>
  <c r="AI42" i="12" s="1"/>
  <c r="AG314" i="12"/>
  <c r="AK314" i="12" s="1"/>
  <c r="AD322" i="12"/>
  <c r="AH322" i="12" s="1"/>
  <c r="AE38" i="12"/>
  <c r="AI38" i="12" s="1"/>
  <c r="AE214" i="12"/>
  <c r="AI214" i="12" s="1"/>
  <c r="AG30" i="12"/>
  <c r="AK30" i="12" s="1"/>
  <c r="AD258" i="12"/>
  <c r="AH258" i="12" s="1"/>
  <c r="AD94" i="12"/>
  <c r="AH94" i="12" s="1"/>
  <c r="P8" i="9"/>
  <c r="F193" i="3"/>
  <c r="AE6" i="12"/>
  <c r="AI6" i="12" s="1"/>
  <c r="AD2" i="12"/>
  <c r="AH2" i="12" s="1"/>
  <c r="AE66" i="12"/>
  <c r="AI66" i="12" s="1"/>
  <c r="AE282" i="12"/>
  <c r="AI282" i="12" s="1"/>
  <c r="AF206" i="12"/>
  <c r="AJ206" i="12" s="1"/>
  <c r="AF106" i="12"/>
  <c r="AJ106" i="12" s="1"/>
  <c r="AD290" i="12"/>
  <c r="AH290" i="12" s="1"/>
  <c r="AF326" i="12"/>
  <c r="AJ326" i="12" s="1"/>
  <c r="AD282" i="12"/>
  <c r="AH282" i="12" s="1"/>
  <c r="AF18" i="12"/>
  <c r="AJ18" i="12" s="1"/>
  <c r="AE310" i="12"/>
  <c r="AI310" i="12" s="1"/>
  <c r="AD218" i="12"/>
  <c r="AH218" i="12" s="1"/>
  <c r="AE286" i="12"/>
  <c r="AI286" i="12" s="1"/>
  <c r="AF90" i="12"/>
  <c r="AJ90" i="12" s="1"/>
  <c r="AD166" i="12"/>
  <c r="AH166" i="12" s="1"/>
  <c r="AG134" i="12"/>
  <c r="AK134" i="12" s="1"/>
  <c r="AG122" i="12"/>
  <c r="AK122" i="12" s="1"/>
  <c r="AG226" i="12"/>
  <c r="AK226" i="12" s="1"/>
  <c r="AD202" i="12"/>
  <c r="AH202" i="12" s="1"/>
  <c r="AE22" i="12"/>
  <c r="AI22" i="12" s="1"/>
  <c r="AD182" i="12"/>
  <c r="AH182" i="12" s="1"/>
  <c r="AE294" i="12"/>
  <c r="AI294" i="12" s="1"/>
  <c r="AE254" i="12"/>
  <c r="AI254" i="12" s="1"/>
  <c r="AE170" i="12"/>
  <c r="AI170" i="12" s="1"/>
  <c r="AD254" i="12"/>
  <c r="AH254" i="12" s="1"/>
  <c r="AD170" i="12"/>
  <c r="AH170" i="12" s="1"/>
  <c r="AF2" i="12"/>
  <c r="AJ2" i="12" s="1"/>
  <c r="AF26" i="12"/>
  <c r="AJ26" i="12" s="1"/>
  <c r="AG310" i="12"/>
  <c r="AK310" i="12" s="1"/>
  <c r="AF30" i="12"/>
  <c r="AJ30" i="12" s="1"/>
  <c r="AG54" i="12"/>
  <c r="AK54" i="12" s="1"/>
  <c r="AD326" i="12"/>
  <c r="AH326" i="12" s="1"/>
  <c r="AG2" i="12"/>
  <c r="AK2" i="12" s="1"/>
  <c r="AF306" i="12"/>
  <c r="AJ306" i="12" s="1"/>
  <c r="F40" i="3"/>
  <c r="G40" i="3" s="1"/>
  <c r="AE134" i="12"/>
  <c r="AI134" i="12" s="1"/>
  <c r="AE174" i="12"/>
  <c r="AI174" i="12" s="1"/>
  <c r="AF246" i="12"/>
  <c r="AJ246" i="12" s="1"/>
  <c r="AG318" i="12"/>
  <c r="AK318" i="12" s="1"/>
  <c r="AH287" i="3"/>
  <c r="AH284" i="3"/>
  <c r="AF287" i="3"/>
  <c r="AF284" i="3"/>
  <c r="AH285" i="3"/>
  <c r="AF286" i="3"/>
  <c r="AE284" i="3"/>
  <c r="AE286" i="3"/>
  <c r="AG285" i="3"/>
  <c r="AG287" i="3"/>
  <c r="AF285" i="3"/>
  <c r="AH286" i="3"/>
  <c r="AG286" i="3"/>
  <c r="AG284" i="3"/>
  <c r="AE287" i="3"/>
  <c r="AE285" i="3"/>
  <c r="AH314" i="3"/>
  <c r="AF314" i="3"/>
  <c r="AH315" i="3"/>
  <c r="AH312" i="3"/>
  <c r="AE314" i="3"/>
  <c r="AE312" i="3"/>
  <c r="AG315" i="3"/>
  <c r="AH313" i="3"/>
  <c r="AF315" i="3"/>
  <c r="AG313" i="3"/>
  <c r="AE315" i="3"/>
  <c r="AF313" i="3"/>
  <c r="AE313" i="3"/>
  <c r="AG312" i="3"/>
  <c r="AG314" i="3"/>
  <c r="AF312" i="3"/>
  <c r="AG14" i="12"/>
  <c r="AK14" i="12" s="1"/>
  <c r="AG6" i="12"/>
  <c r="AK6" i="12" s="1"/>
  <c r="AG154" i="12"/>
  <c r="AK154" i="12" s="1"/>
  <c r="AE274" i="12"/>
  <c r="AI274" i="12" s="1"/>
  <c r="AE118" i="12"/>
  <c r="AI118" i="12" s="1"/>
  <c r="AE78" i="12"/>
  <c r="AI78" i="12" s="1"/>
  <c r="AD266" i="12"/>
  <c r="AH266" i="12" s="1"/>
  <c r="AD178" i="12"/>
  <c r="AH178" i="12" s="1"/>
  <c r="AE190" i="12"/>
  <c r="AI190" i="12" s="1"/>
  <c r="AG130" i="12"/>
  <c r="AK130" i="12" s="1"/>
  <c r="AF214" i="12"/>
  <c r="AJ214" i="12" s="1"/>
  <c r="AF282" i="12"/>
  <c r="AJ282" i="12" s="1"/>
  <c r="AL282" i="12" s="1"/>
  <c r="AD194" i="12"/>
  <c r="AH194" i="12" s="1"/>
  <c r="AE230" i="12"/>
  <c r="AI230" i="12" s="1"/>
  <c r="AF62" i="12"/>
  <c r="AJ62" i="12" s="1"/>
  <c r="AD146" i="12"/>
  <c r="AH146" i="12" s="1"/>
  <c r="AL146" i="12" s="1"/>
  <c r="AG186" i="12"/>
  <c r="AK186" i="12" s="1"/>
  <c r="AE302" i="12"/>
  <c r="AI302" i="12" s="1"/>
  <c r="AD174" i="12"/>
  <c r="AH174" i="12" s="1"/>
  <c r="AF242" i="12"/>
  <c r="AJ242" i="12" s="1"/>
  <c r="AG230" i="12"/>
  <c r="AK230" i="12" s="1"/>
  <c r="AG330" i="12"/>
  <c r="AK330" i="12" s="1"/>
  <c r="AF202" i="12"/>
  <c r="AJ202" i="12" s="1"/>
  <c r="AG202" i="12"/>
  <c r="AK202" i="12" s="1"/>
  <c r="AF138" i="12"/>
  <c r="AJ138" i="12" s="1"/>
  <c r="AE298" i="12"/>
  <c r="AI298" i="12" s="1"/>
  <c r="AD274" i="12"/>
  <c r="AH274" i="12" s="1"/>
  <c r="AD118" i="12"/>
  <c r="AH118" i="12" s="1"/>
  <c r="AF222" i="12"/>
  <c r="AJ222" i="12" s="1"/>
  <c r="AF78" i="12"/>
  <c r="AJ78" i="12" s="1"/>
  <c r="AG182" i="12"/>
  <c r="AK182" i="12" s="1"/>
  <c r="E23" i="5"/>
  <c r="H22" i="5"/>
  <c r="AD122" i="12"/>
  <c r="AH122" i="12" s="1"/>
  <c r="AD226" i="12"/>
  <c r="AH226" i="12" s="1"/>
  <c r="AD66" i="12"/>
  <c r="AH66" i="12" s="1"/>
  <c r="AF178" i="12"/>
  <c r="AJ178" i="12" s="1"/>
  <c r="AD214" i="12"/>
  <c r="AH214" i="12" s="1"/>
  <c r="AD230" i="12"/>
  <c r="AH230" i="12" s="1"/>
  <c r="AE158" i="12"/>
  <c r="AI158" i="12" s="1"/>
  <c r="AD302" i="12"/>
  <c r="AH302" i="12" s="1"/>
  <c r="AE86" i="12"/>
  <c r="AI86" i="12" s="1"/>
  <c r="AE318" i="12"/>
  <c r="AI318" i="12" s="1"/>
  <c r="AF230" i="12"/>
  <c r="AJ230" i="12" s="1"/>
  <c r="D245" i="3"/>
  <c r="D230" i="3"/>
  <c r="D232" i="3"/>
  <c r="E245" i="3"/>
  <c r="C245" i="3"/>
  <c r="C215" i="3"/>
  <c r="B101" i="3"/>
  <c r="C101" i="3" s="1"/>
  <c r="B99" i="3"/>
  <c r="C99" i="3" s="1"/>
  <c r="B97" i="3"/>
  <c r="C97" i="3" s="1"/>
  <c r="B95" i="3"/>
  <c r="C95" i="3" s="1"/>
  <c r="B93" i="3"/>
  <c r="C93" i="3" s="1"/>
  <c r="C231" i="3"/>
  <c r="I245" i="3"/>
  <c r="H245" i="3"/>
  <c r="E69" i="3"/>
  <c r="C24" i="3"/>
  <c r="C86" i="3"/>
  <c r="G245" i="3"/>
  <c r="C230" i="3"/>
  <c r="C113" i="3"/>
  <c r="C111" i="3"/>
  <c r="C109" i="3"/>
  <c r="C107" i="3"/>
  <c r="C105" i="3"/>
  <c r="C88" i="3"/>
  <c r="C84" i="3"/>
  <c r="C82" i="3"/>
  <c r="C80" i="3"/>
  <c r="C78" i="3"/>
  <c r="C23" i="3"/>
  <c r="C232" i="3"/>
  <c r="F245" i="3"/>
  <c r="B100" i="3"/>
  <c r="C100" i="3" s="1"/>
  <c r="B98" i="3"/>
  <c r="C98" i="3" s="1"/>
  <c r="B96" i="3"/>
  <c r="C96" i="3" s="1"/>
  <c r="B94" i="3"/>
  <c r="C94" i="3" s="1"/>
  <c r="C81" i="3"/>
  <c r="C112" i="3"/>
  <c r="C83" i="3"/>
  <c r="D231" i="3"/>
  <c r="D215" i="3"/>
  <c r="C110" i="3"/>
  <c r="C87" i="3"/>
  <c r="C79" i="3"/>
  <c r="C108" i="3"/>
  <c r="C85" i="3"/>
  <c r="C106" i="3"/>
  <c r="C37" i="3"/>
  <c r="C36" i="3"/>
  <c r="E38" i="3"/>
  <c r="C35" i="3"/>
  <c r="E40" i="3"/>
  <c r="E35" i="3"/>
  <c r="E37" i="3"/>
  <c r="E39" i="3"/>
  <c r="C38" i="3"/>
  <c r="E41" i="3"/>
  <c r="D69" i="3"/>
  <c r="F69" i="3" s="1"/>
  <c r="E36" i="3"/>
  <c r="C39" i="3"/>
  <c r="AF330" i="12"/>
  <c r="AJ330" i="12" s="1"/>
  <c r="AE34" i="12"/>
  <c r="AI34" i="12" s="1"/>
  <c r="AG262" i="12"/>
  <c r="AK262" i="12" s="1"/>
  <c r="AD138" i="12"/>
  <c r="AH138" i="12" s="1"/>
  <c r="AD298" i="12"/>
  <c r="AH298" i="12" s="1"/>
  <c r="AF22" i="12"/>
  <c r="AJ22" i="12" s="1"/>
  <c r="AG22" i="12"/>
  <c r="AK22" i="12" s="1"/>
  <c r="D23" i="5"/>
  <c r="G22" i="5"/>
  <c r="AF294" i="12"/>
  <c r="AJ294" i="12" s="1"/>
  <c r="AF38" i="12"/>
  <c r="AJ38" i="12" s="1"/>
  <c r="AE238" i="12"/>
  <c r="AI238" i="12" s="1"/>
  <c r="AF74" i="12"/>
  <c r="AJ74" i="12" s="1"/>
  <c r="AG46" i="12"/>
  <c r="AK46" i="12" s="1"/>
  <c r="AF58" i="12"/>
  <c r="AJ58" i="12" s="1"/>
  <c r="AF98" i="12"/>
  <c r="AJ98" i="12" s="1"/>
  <c r="AG98" i="12"/>
  <c r="AK98" i="12" s="1"/>
  <c r="AE178" i="12"/>
  <c r="AI178" i="12" s="1"/>
  <c r="AF10" i="12"/>
  <c r="AJ10" i="12" s="1"/>
  <c r="AE218" i="12"/>
  <c r="AI218" i="12" s="1"/>
  <c r="AF286" i="12"/>
  <c r="AJ286" i="12" s="1"/>
  <c r="AE290" i="12"/>
  <c r="AI290" i="12" s="1"/>
  <c r="AF114" i="12"/>
  <c r="AJ114" i="12" s="1"/>
  <c r="AL82" i="12"/>
  <c r="AH281" i="3"/>
  <c r="AF281" i="3"/>
  <c r="AH282" i="3"/>
  <c r="AE282" i="3"/>
  <c r="AF280" i="3"/>
  <c r="AE280" i="3"/>
  <c r="AH283" i="3"/>
  <c r="AG283" i="3"/>
  <c r="AG281" i="3"/>
  <c r="AE283" i="3"/>
  <c r="AG282" i="3"/>
  <c r="AH280" i="3"/>
  <c r="AF282" i="3"/>
  <c r="AG280" i="3"/>
  <c r="AF283" i="3"/>
  <c r="AE281" i="3"/>
  <c r="U265" i="3" s="1"/>
  <c r="Y265" i="3" s="1"/>
  <c r="AD130" i="12"/>
  <c r="AH130" i="12" s="1"/>
  <c r="AD34" i="12"/>
  <c r="AH34" i="12" s="1"/>
  <c r="AG90" i="12"/>
  <c r="AK90" i="12" s="1"/>
  <c r="AG126" i="12"/>
  <c r="AK126" i="12" s="1"/>
  <c r="AF238" i="12"/>
  <c r="AJ238" i="12" s="1"/>
  <c r="AD162" i="12"/>
  <c r="AH162" i="12" s="1"/>
  <c r="AE266" i="12"/>
  <c r="AI266" i="12" s="1"/>
  <c r="AF46" i="12"/>
  <c r="AJ46" i="12" s="1"/>
  <c r="H192" i="3"/>
  <c r="J192" i="3"/>
  <c r="I192" i="3"/>
  <c r="AE122" i="12"/>
  <c r="AI122" i="12" s="1"/>
  <c r="AE226" i="12"/>
  <c r="AI226" i="12" s="1"/>
  <c r="AG18" i="12"/>
  <c r="AK18" i="12" s="1"/>
  <c r="AD286" i="12"/>
  <c r="AH286" i="12" s="1"/>
  <c r="AG94" i="12"/>
  <c r="AK94" i="12" s="1"/>
  <c r="AG106" i="12"/>
  <c r="AK106" i="12" s="1"/>
  <c r="AG234" i="12"/>
  <c r="AK234" i="12" s="1"/>
  <c r="AD242" i="12"/>
  <c r="AH242" i="12" s="1"/>
  <c r="AE246" i="12"/>
  <c r="AI246" i="12" s="1"/>
  <c r="AG190" i="12"/>
  <c r="AK190" i="12" s="1"/>
  <c r="AF6" i="12"/>
  <c r="AJ6" i="12" s="1"/>
  <c r="AE154" i="12"/>
  <c r="AI154" i="12" s="1"/>
  <c r="AF154" i="12"/>
  <c r="AJ154" i="12" s="1"/>
  <c r="AD42" i="12"/>
  <c r="AH42" i="12" s="1"/>
  <c r="AF126" i="12"/>
  <c r="AJ126" i="12" s="1"/>
  <c r="AD238" i="12"/>
  <c r="AH238" i="12" s="1"/>
  <c r="AE206" i="12"/>
  <c r="AI206" i="12" s="1"/>
  <c r="AF162" i="12"/>
  <c r="AJ162" i="12" s="1"/>
  <c r="AD90" i="12"/>
  <c r="AH90" i="12" s="1"/>
  <c r="AE30" i="12"/>
  <c r="AI30" i="12" s="1"/>
  <c r="AD330" i="12"/>
  <c r="AH330" i="12" s="1"/>
  <c r="AL330" i="12" s="1"/>
  <c r="AF186" i="12"/>
  <c r="AJ186" i="12" s="1"/>
  <c r="AE166" i="12"/>
  <c r="AI166" i="12" s="1"/>
  <c r="AF270" i="12"/>
  <c r="AJ270" i="12" s="1"/>
  <c r="AE242" i="12"/>
  <c r="AI242" i="12" s="1"/>
  <c r="AD246" i="12"/>
  <c r="AH246" i="12" s="1"/>
  <c r="AF86" i="12"/>
  <c r="AJ86" i="12" s="1"/>
  <c r="AH299" i="3"/>
  <c r="AH296" i="3"/>
  <c r="AF299" i="3"/>
  <c r="AF296" i="3"/>
  <c r="AH297" i="3"/>
  <c r="AF298" i="3"/>
  <c r="AE296" i="3"/>
  <c r="T269" i="3" s="1"/>
  <c r="X269" i="3" s="1"/>
  <c r="AE298" i="3"/>
  <c r="AG297" i="3"/>
  <c r="AG299" i="3"/>
  <c r="AF297" i="3"/>
  <c r="AH298" i="3"/>
  <c r="AG298" i="3"/>
  <c r="AG296" i="3"/>
  <c r="AE299" i="3"/>
  <c r="AE297" i="3"/>
  <c r="AF14" i="12"/>
  <c r="AJ14" i="12" s="1"/>
  <c r="AF278" i="12"/>
  <c r="AJ278" i="12" s="1"/>
  <c r="AE262" i="12"/>
  <c r="AI262" i="12" s="1"/>
  <c r="AE202" i="12"/>
  <c r="AI202" i="12" s="1"/>
  <c r="AL202" i="12" s="1"/>
  <c r="AE138" i="12"/>
  <c r="AI138" i="12" s="1"/>
  <c r="AF198" i="12"/>
  <c r="AJ198" i="12" s="1"/>
  <c r="AG250" i="12"/>
  <c r="AK250" i="12" s="1"/>
  <c r="AF130" i="12"/>
  <c r="AJ130" i="12" s="1"/>
  <c r="AG110" i="12"/>
  <c r="AK110" i="12" s="1"/>
  <c r="AD154" i="12"/>
  <c r="AH154" i="12" s="1"/>
  <c r="AG118" i="12"/>
  <c r="AK118" i="12" s="1"/>
  <c r="AE222" i="12"/>
  <c r="AI222" i="12" s="1"/>
  <c r="AD206" i="12"/>
  <c r="AH206" i="12" s="1"/>
  <c r="AD78" i="12"/>
  <c r="AH78" i="12" s="1"/>
  <c r="AF182" i="12"/>
  <c r="AJ182" i="12" s="1"/>
  <c r="B139" i="3"/>
  <c r="AE62" i="12"/>
  <c r="AI62" i="12" s="1"/>
  <c r="AE50" i="12"/>
  <c r="AI50" i="12" s="1"/>
  <c r="AE194" i="12"/>
  <c r="AI194" i="12" s="1"/>
  <c r="AD114" i="12"/>
  <c r="AH114" i="12" s="1"/>
  <c r="AE2" i="12"/>
  <c r="AI2" i="12" s="1"/>
  <c r="AL2" i="12" s="1"/>
  <c r="I194" i="3"/>
  <c r="J194" i="3"/>
  <c r="H194" i="3"/>
  <c r="AG210" i="12"/>
  <c r="AK210" i="12" s="1"/>
  <c r="AF142" i="12"/>
  <c r="AJ142" i="12" s="1"/>
  <c r="AG246" i="12"/>
  <c r="AK246" i="12" s="1"/>
  <c r="AF318" i="12"/>
  <c r="AJ318" i="12" s="1"/>
  <c r="AL318" i="12" s="1"/>
  <c r="AE319" i="3"/>
  <c r="W274" i="3" s="1"/>
  <c r="AA274" i="3" s="1"/>
  <c r="AE316" i="3"/>
  <c r="AH317" i="3"/>
  <c r="AF317" i="3"/>
  <c r="AH318" i="3"/>
  <c r="AG318" i="3"/>
  <c r="AG316" i="3"/>
  <c r="AF318" i="3"/>
  <c r="AF316" i="3"/>
  <c r="AE318" i="3"/>
  <c r="AG317" i="3"/>
  <c r="AH319" i="3"/>
  <c r="AE317" i="3"/>
  <c r="U274" i="3" s="1"/>
  <c r="Y274" i="3" s="1"/>
  <c r="AG319" i="3"/>
  <c r="AF319" i="3"/>
  <c r="AH316" i="3"/>
  <c r="AG278" i="12"/>
  <c r="AK278" i="12" s="1"/>
  <c r="AF262" i="12"/>
  <c r="AJ262" i="12" s="1"/>
  <c r="AF250" i="12"/>
  <c r="AJ250" i="12" s="1"/>
  <c r="AL250" i="12" s="1"/>
  <c r="AE130" i="12"/>
  <c r="AI130" i="12" s="1"/>
  <c r="AD222" i="12"/>
  <c r="AH222" i="12" s="1"/>
  <c r="AD62" i="12"/>
  <c r="AH62" i="12" s="1"/>
  <c r="AF322" i="12"/>
  <c r="AJ322" i="12" s="1"/>
  <c r="AL322" i="12" s="1"/>
  <c r="AG150" i="12"/>
  <c r="AK150" i="12" s="1"/>
  <c r="AG102" i="12"/>
  <c r="AK102" i="12" s="1"/>
  <c r="AG58" i="12"/>
  <c r="AK58" i="12" s="1"/>
  <c r="AE98" i="12"/>
  <c r="AI98" i="12" s="1"/>
  <c r="AF66" i="12"/>
  <c r="AJ66" i="12" s="1"/>
  <c r="AG10" i="12"/>
  <c r="AK10" i="12" s="1"/>
  <c r="AG218" i="12"/>
  <c r="AK218" i="12" s="1"/>
  <c r="AD30" i="12"/>
  <c r="AH30" i="12" s="1"/>
  <c r="AL30" i="12" s="1"/>
  <c r="AG258" i="12"/>
  <c r="AK258" i="12" s="1"/>
  <c r="AF94" i="12"/>
  <c r="AJ94" i="12" s="1"/>
  <c r="AG290" i="12"/>
  <c r="AK290" i="12" s="1"/>
  <c r="AE114" i="12"/>
  <c r="AI114" i="12" s="1"/>
  <c r="AE306" i="12"/>
  <c r="AI306" i="12" s="1"/>
  <c r="C63" i="11"/>
  <c r="C60" i="11"/>
  <c r="F62" i="11"/>
  <c r="E62" i="11"/>
  <c r="D62" i="11"/>
  <c r="C62" i="11"/>
  <c r="F61" i="11"/>
  <c r="E61" i="11"/>
  <c r="D61" i="11"/>
  <c r="C36" i="11"/>
  <c r="B61" i="8" s="1"/>
  <c r="C61" i="11"/>
  <c r="E63" i="11"/>
  <c r="E60" i="11"/>
  <c r="F63" i="11"/>
  <c r="D63" i="11"/>
  <c r="F60" i="11"/>
  <c r="D60" i="11"/>
  <c r="AE70" i="12"/>
  <c r="AI70" i="12" s="1"/>
  <c r="AH305" i="3"/>
  <c r="AF305" i="3"/>
  <c r="AH306" i="3"/>
  <c r="AE306" i="3"/>
  <c r="AF304" i="3"/>
  <c r="AE304" i="3"/>
  <c r="AH307" i="3"/>
  <c r="AG307" i="3"/>
  <c r="AG305" i="3"/>
  <c r="AF307" i="3"/>
  <c r="AE305" i="3"/>
  <c r="AE307" i="3"/>
  <c r="AG306" i="3"/>
  <c r="AH304" i="3"/>
  <c r="AF306" i="3"/>
  <c r="AG304" i="3"/>
  <c r="AE46" i="12"/>
  <c r="AI46" i="12" s="1"/>
  <c r="AL46" i="12" s="1"/>
  <c r="AD262" i="12"/>
  <c r="AH262" i="12" s="1"/>
  <c r="AL262" i="12" s="1"/>
  <c r="AD6" i="12"/>
  <c r="AH6" i="12" s="1"/>
  <c r="AD22" i="12"/>
  <c r="AH22" i="12" s="1"/>
  <c r="AL22" i="12" s="1"/>
  <c r="AE182" i="12"/>
  <c r="AI182" i="12" s="1"/>
  <c r="AL182" i="12" s="1"/>
  <c r="AE126" i="12"/>
  <c r="AI126" i="12" s="1"/>
  <c r="AD294" i="12"/>
  <c r="AH294" i="12" s="1"/>
  <c r="AD38" i="12"/>
  <c r="AH38" i="12" s="1"/>
  <c r="AF50" i="12"/>
  <c r="AJ50" i="12" s="1"/>
  <c r="AG74" i="12"/>
  <c r="AK74" i="12" s="1"/>
  <c r="AD58" i="12"/>
  <c r="AH58" i="12" s="1"/>
  <c r="AD98" i="12"/>
  <c r="AH98" i="12" s="1"/>
  <c r="AD10" i="12"/>
  <c r="AH10" i="12" s="1"/>
  <c r="AL10" i="12" s="1"/>
  <c r="AE18" i="12"/>
  <c r="AI18" i="12" s="1"/>
  <c r="AD310" i="12"/>
  <c r="AH310" i="12" s="1"/>
  <c r="AE54" i="12"/>
  <c r="AI54" i="12" s="1"/>
  <c r="AE234" i="12"/>
  <c r="AI234" i="12" s="1"/>
  <c r="AF234" i="12"/>
  <c r="AJ234" i="12" s="1"/>
  <c r="AD70" i="12"/>
  <c r="AH70" i="12" s="1"/>
  <c r="AG174" i="12"/>
  <c r="AK174" i="12" s="1"/>
  <c r="AL190" i="12"/>
  <c r="AH290" i="3"/>
  <c r="AF290" i="3"/>
  <c r="AH291" i="3"/>
  <c r="AH288" i="3"/>
  <c r="AE290" i="3"/>
  <c r="AE288" i="3"/>
  <c r="AG291" i="3"/>
  <c r="AH289" i="3"/>
  <c r="AF291" i="3"/>
  <c r="AG289" i="3"/>
  <c r="AE289" i="3"/>
  <c r="AG288" i="3"/>
  <c r="AG290" i="3"/>
  <c r="AF288" i="3"/>
  <c r="AF289" i="3"/>
  <c r="AE291" i="3"/>
  <c r="AF274" i="12"/>
  <c r="AJ274" i="12" s="1"/>
  <c r="AG274" i="12"/>
  <c r="AK274" i="12" s="1"/>
  <c r="AF118" i="12"/>
  <c r="AJ118" i="12" s="1"/>
  <c r="AF314" i="12"/>
  <c r="AJ314" i="12" s="1"/>
  <c r="AF150" i="12"/>
  <c r="AJ150" i="12" s="1"/>
  <c r="AF102" i="12"/>
  <c r="AJ102" i="12" s="1"/>
  <c r="AD126" i="12"/>
  <c r="AH126" i="12" s="1"/>
  <c r="AD50" i="12"/>
  <c r="AH50" i="12" s="1"/>
  <c r="AL50" i="12" s="1"/>
  <c r="AD74" i="12"/>
  <c r="AH74" i="12" s="1"/>
  <c r="AL74" i="12" s="1"/>
  <c r="AG66" i="12"/>
  <c r="AK66" i="12" s="1"/>
  <c r="AG214" i="12"/>
  <c r="AK214" i="12" s="1"/>
  <c r="AG282" i="12"/>
  <c r="AK282" i="12" s="1"/>
  <c r="AD18" i="12"/>
  <c r="AH18" i="12" s="1"/>
  <c r="AL18" i="12" s="1"/>
  <c r="AF310" i="12"/>
  <c r="AJ310" i="12" s="1"/>
  <c r="AD186" i="12"/>
  <c r="AH186" i="12" s="1"/>
  <c r="AE186" i="12"/>
  <c r="AI186" i="12" s="1"/>
  <c r="AL102" i="12"/>
  <c r="AE270" i="12"/>
  <c r="AI270" i="12" s="1"/>
  <c r="AD234" i="12"/>
  <c r="AH234" i="12" s="1"/>
  <c r="AD134" i="12"/>
  <c r="AH134" i="12" s="1"/>
  <c r="AF302" i="12"/>
  <c r="AJ302" i="12" s="1"/>
  <c r="AG302" i="12"/>
  <c r="AK302" i="12" s="1"/>
  <c r="AF174" i="12"/>
  <c r="AJ174" i="12" s="1"/>
  <c r="AG242" i="12"/>
  <c r="AK242" i="12" s="1"/>
  <c r="AH293" i="3"/>
  <c r="AF293" i="3"/>
  <c r="AH294" i="3"/>
  <c r="AE294" i="3"/>
  <c r="AF292" i="3"/>
  <c r="AE292" i="3"/>
  <c r="AH295" i="3"/>
  <c r="AG295" i="3"/>
  <c r="AG293" i="3"/>
  <c r="AE295" i="3"/>
  <c r="AG294" i="3"/>
  <c r="AH292" i="3"/>
  <c r="AF294" i="3"/>
  <c r="AG292" i="3"/>
  <c r="AF295" i="3"/>
  <c r="AE293" i="3"/>
  <c r="AE14" i="12"/>
  <c r="AI14" i="12" s="1"/>
  <c r="AG138" i="12"/>
  <c r="AK138" i="12" s="1"/>
  <c r="AF298" i="12"/>
  <c r="AJ298" i="12" s="1"/>
  <c r="AG298" i="12"/>
  <c r="AK298" i="12" s="1"/>
  <c r="AE198" i="12"/>
  <c r="AI198" i="12" s="1"/>
  <c r="AE162" i="12"/>
  <c r="AI162" i="12" s="1"/>
  <c r="AD110" i="12"/>
  <c r="AH110" i="12" s="1"/>
  <c r="AF110" i="12"/>
  <c r="AJ110" i="12" s="1"/>
  <c r="AF42" i="12"/>
  <c r="AJ42" i="12" s="1"/>
  <c r="AG222" i="12"/>
  <c r="AK222" i="12" s="1"/>
  <c r="AE314" i="12"/>
  <c r="AI314" i="12" s="1"/>
  <c r="AG38" i="12"/>
  <c r="AK38" i="12" s="1"/>
  <c r="AG86" i="12"/>
  <c r="AK86" i="12" s="1"/>
  <c r="AL86" i="12" s="1"/>
  <c r="AE106" i="12"/>
  <c r="AI106" i="12" s="1"/>
  <c r="AL106" i="12" s="1"/>
  <c r="AF254" i="12"/>
  <c r="AJ254" i="12" s="1"/>
  <c r="AE90" i="12"/>
  <c r="AI90" i="12" s="1"/>
  <c r="AG306" i="12"/>
  <c r="AK306" i="12" s="1"/>
  <c r="AG166" i="12"/>
  <c r="AK166" i="12" s="1"/>
  <c r="AL166" i="12" s="1"/>
  <c r="AG270" i="12"/>
  <c r="AK270" i="12" s="1"/>
  <c r="AD270" i="12"/>
  <c r="AH270" i="12" s="1"/>
  <c r="AF134" i="12"/>
  <c r="AJ134" i="12" s="1"/>
  <c r="AE210" i="12"/>
  <c r="AI210" i="12" s="1"/>
  <c r="AF210" i="12"/>
  <c r="AJ210" i="12" s="1"/>
  <c r="AE142" i="12"/>
  <c r="AI142" i="12" s="1"/>
  <c r="C49" i="11"/>
  <c r="C48" i="11"/>
  <c r="C50" i="11" s="1"/>
  <c r="AH311" i="3"/>
  <c r="AH308" i="3"/>
  <c r="AF311" i="3"/>
  <c r="AF308" i="3"/>
  <c r="AH309" i="3"/>
  <c r="AF310" i="3"/>
  <c r="AE308" i="3"/>
  <c r="AE310" i="3"/>
  <c r="AG309" i="3"/>
  <c r="AG311" i="3"/>
  <c r="AF309" i="3"/>
  <c r="AE311" i="3"/>
  <c r="AE309" i="3"/>
  <c r="AH310" i="3"/>
  <c r="AG310" i="3"/>
  <c r="AG308" i="3"/>
  <c r="AH302" i="3"/>
  <c r="AF302" i="3"/>
  <c r="AH303" i="3"/>
  <c r="AH300" i="3"/>
  <c r="AE302" i="3"/>
  <c r="AE300" i="3"/>
  <c r="AG303" i="3"/>
  <c r="AH301" i="3"/>
  <c r="AF303" i="3"/>
  <c r="AG301" i="3"/>
  <c r="AE303" i="3"/>
  <c r="AF301" i="3"/>
  <c r="AE301" i="3"/>
  <c r="AG300" i="3"/>
  <c r="AG302" i="3"/>
  <c r="AF300" i="3"/>
  <c r="B42" i="3"/>
  <c r="E42" i="3" s="1"/>
  <c r="C41" i="3"/>
  <c r="AD14" i="12"/>
  <c r="AH14" i="12" s="1"/>
  <c r="AL14" i="12" s="1"/>
  <c r="AE278" i="12"/>
  <c r="AI278" i="12" s="1"/>
  <c r="AL278" i="12" s="1"/>
  <c r="AG62" i="12"/>
  <c r="AK62" i="12" s="1"/>
  <c r="AF34" i="12"/>
  <c r="AJ34" i="12" s="1"/>
  <c r="AG198" i="12"/>
  <c r="AK198" i="12" s="1"/>
  <c r="AD198" i="12"/>
  <c r="AH198" i="12" s="1"/>
  <c r="AL198" i="12" s="1"/>
  <c r="AD314" i="12"/>
  <c r="AH314" i="12" s="1"/>
  <c r="AL314" i="12" s="1"/>
  <c r="AG294" i="12"/>
  <c r="AK294" i="12" s="1"/>
  <c r="AG254" i="12"/>
  <c r="AK254" i="12" s="1"/>
  <c r="AD26" i="12"/>
  <c r="AH26" i="12" s="1"/>
  <c r="AL26" i="12" s="1"/>
  <c r="AF170" i="12"/>
  <c r="AJ170" i="12" s="1"/>
  <c r="AL170" i="12" s="1"/>
  <c r="AG170" i="12"/>
  <c r="AK170" i="12" s="1"/>
  <c r="AF218" i="12"/>
  <c r="AJ218" i="12" s="1"/>
  <c r="AE258" i="12"/>
  <c r="AI258" i="12" s="1"/>
  <c r="AL258" i="12" s="1"/>
  <c r="AF258" i="12"/>
  <c r="AJ258" i="12" s="1"/>
  <c r="AG286" i="12"/>
  <c r="AK286" i="12" s="1"/>
  <c r="AD54" i="12"/>
  <c r="AH54" i="12" s="1"/>
  <c r="AE94" i="12"/>
  <c r="AI94" i="12" s="1"/>
  <c r="AL94" i="12" s="1"/>
  <c r="AG206" i="12"/>
  <c r="AK206" i="12" s="1"/>
  <c r="AF290" i="12"/>
  <c r="AJ290" i="12" s="1"/>
  <c r="AG114" i="12"/>
  <c r="AK114" i="12" s="1"/>
  <c r="AG326" i="12"/>
  <c r="AK326" i="12" s="1"/>
  <c r="AL326" i="12" s="1"/>
  <c r="AD306" i="12"/>
  <c r="AH306" i="12" s="1"/>
  <c r="AD158" i="12"/>
  <c r="AH158" i="12" s="1"/>
  <c r="AL158" i="12" s="1"/>
  <c r="V265" i="3" l="1"/>
  <c r="Z265" i="3" s="1"/>
  <c r="J193" i="3"/>
  <c r="H193" i="3"/>
  <c r="I193" i="3"/>
  <c r="AL134" i="12"/>
  <c r="AL254" i="12"/>
  <c r="AO254" i="12" s="1"/>
  <c r="AL70" i="12"/>
  <c r="AL150" i="12"/>
  <c r="AL154" i="12"/>
  <c r="AL290" i="12"/>
  <c r="AQ290" i="12" s="1"/>
  <c r="AL142" i="12"/>
  <c r="U268" i="3"/>
  <c r="Y268" i="3" s="1"/>
  <c r="V268" i="3"/>
  <c r="Z268" i="3" s="1"/>
  <c r="AL306" i="12"/>
  <c r="AL186" i="12"/>
  <c r="AL238" i="12"/>
  <c r="AL218" i="12"/>
  <c r="AQ218" i="12" s="1"/>
  <c r="AL210" i="12"/>
  <c r="T267" i="3"/>
  <c r="X267" i="3" s="1"/>
  <c r="AL6" i="12"/>
  <c r="AO6" i="12" s="1"/>
  <c r="E230" i="3"/>
  <c r="AL118" i="12"/>
  <c r="AL54" i="12"/>
  <c r="T272" i="3"/>
  <c r="X272" i="3" s="1"/>
  <c r="V267" i="3"/>
  <c r="Z267" i="3" s="1"/>
  <c r="AL42" i="12"/>
  <c r="AQ250" i="12"/>
  <c r="AP250" i="12"/>
  <c r="AO250" i="12"/>
  <c r="AN250" i="12"/>
  <c r="AO290" i="12"/>
  <c r="AN290" i="12"/>
  <c r="AQ254" i="12"/>
  <c r="AP254" i="12"/>
  <c r="AP2" i="12"/>
  <c r="AO2" i="12"/>
  <c r="AN2" i="12"/>
  <c r="AQ2" i="12"/>
  <c r="AO106" i="12"/>
  <c r="AN106" i="12"/>
  <c r="AQ106" i="12"/>
  <c r="AP106" i="12"/>
  <c r="AP326" i="12"/>
  <c r="AO326" i="12"/>
  <c r="AN326" i="12"/>
  <c r="AQ326" i="12"/>
  <c r="AQ278" i="12"/>
  <c r="AP278" i="12"/>
  <c r="AO278" i="12"/>
  <c r="AN278" i="12"/>
  <c r="AQ150" i="12"/>
  <c r="AO150" i="12"/>
  <c r="AP150" i="12"/>
  <c r="AN150" i="12"/>
  <c r="AQ182" i="12"/>
  <c r="AP182" i="12"/>
  <c r="AO182" i="12"/>
  <c r="AN182" i="12"/>
  <c r="AN46" i="12"/>
  <c r="AP46" i="12"/>
  <c r="AQ46" i="12"/>
  <c r="AO46" i="12"/>
  <c r="C51" i="11"/>
  <c r="C21" i="7"/>
  <c r="AQ142" i="12"/>
  <c r="AP142" i="12"/>
  <c r="AO142" i="12"/>
  <c r="AN142" i="12"/>
  <c r="AN218" i="12"/>
  <c r="AO210" i="12"/>
  <c r="AN210" i="12"/>
  <c r="AP210" i="12"/>
  <c r="AQ210" i="12"/>
  <c r="AP322" i="12"/>
  <c r="AN322" i="12"/>
  <c r="AQ322" i="12"/>
  <c r="AO322" i="12"/>
  <c r="AQ86" i="12"/>
  <c r="AP86" i="12"/>
  <c r="AO86" i="12"/>
  <c r="AN86" i="12"/>
  <c r="AQ94" i="12"/>
  <c r="AP94" i="12"/>
  <c r="AO94" i="12"/>
  <c r="AN94" i="12"/>
  <c r="AQ166" i="12"/>
  <c r="AP166" i="12"/>
  <c r="AO166" i="12"/>
  <c r="AN166" i="12"/>
  <c r="V269" i="3"/>
  <c r="Z269" i="3" s="1"/>
  <c r="E108" i="3"/>
  <c r="F108" i="3" s="1"/>
  <c r="G108" i="3" s="1"/>
  <c r="D108" i="3"/>
  <c r="E100" i="3"/>
  <c r="F100" i="3" s="1"/>
  <c r="G100" i="3" s="1"/>
  <c r="D100" i="3"/>
  <c r="E111" i="3"/>
  <c r="F111" i="3" s="1"/>
  <c r="G111" i="3" s="1"/>
  <c r="D111" i="3"/>
  <c r="AL214" i="12"/>
  <c r="AL274" i="12"/>
  <c r="E98" i="3"/>
  <c r="F98" i="3" s="1"/>
  <c r="G98" i="3" s="1"/>
  <c r="D98" i="3"/>
  <c r="AQ314" i="12"/>
  <c r="AP314" i="12"/>
  <c r="AO314" i="12"/>
  <c r="AN314" i="12"/>
  <c r="U270" i="3"/>
  <c r="Y270" i="3" s="1"/>
  <c r="AL270" i="12"/>
  <c r="AQ186" i="12"/>
  <c r="AP186" i="12"/>
  <c r="AO186" i="12"/>
  <c r="AN186" i="12"/>
  <c r="AN22" i="12"/>
  <c r="AP22" i="12"/>
  <c r="AQ22" i="12"/>
  <c r="AO22" i="12"/>
  <c r="AQ202" i="12"/>
  <c r="AP202" i="12"/>
  <c r="AO202" i="12"/>
  <c r="AN202" i="12"/>
  <c r="AN318" i="12"/>
  <c r="AQ318" i="12"/>
  <c r="AP318" i="12"/>
  <c r="AO318" i="12"/>
  <c r="AL34" i="12"/>
  <c r="T265" i="3"/>
  <c r="X265" i="3" s="1"/>
  <c r="D24" i="5"/>
  <c r="G23" i="5"/>
  <c r="E79" i="3"/>
  <c r="F79" i="3" s="1"/>
  <c r="G79" i="3" s="1"/>
  <c r="D79" i="3"/>
  <c r="F252" i="3"/>
  <c r="F249" i="3"/>
  <c r="F246" i="3"/>
  <c r="F248" i="3"/>
  <c r="F247" i="3"/>
  <c r="F251" i="3"/>
  <c r="F250" i="3"/>
  <c r="E113" i="3"/>
  <c r="F113" i="3" s="1"/>
  <c r="G113" i="3" s="1"/>
  <c r="D113" i="3"/>
  <c r="E93" i="3"/>
  <c r="F93" i="3" s="1"/>
  <c r="G93" i="3" s="1"/>
  <c r="D93" i="3"/>
  <c r="D251" i="3"/>
  <c r="D248" i="3"/>
  <c r="D252" i="3"/>
  <c r="D249" i="3"/>
  <c r="D246" i="3"/>
  <c r="D247" i="3"/>
  <c r="D250" i="3"/>
  <c r="AQ146" i="12"/>
  <c r="AP146" i="12"/>
  <c r="AO146" i="12"/>
  <c r="AN146" i="12"/>
  <c r="AO282" i="12"/>
  <c r="AN282" i="12"/>
  <c r="AP282" i="12"/>
  <c r="AQ282" i="12"/>
  <c r="AQ198" i="12"/>
  <c r="AP198" i="12"/>
  <c r="AO198" i="12"/>
  <c r="AN198" i="12"/>
  <c r="AL310" i="12"/>
  <c r="AQ6" i="12"/>
  <c r="AP6" i="12"/>
  <c r="AN6" i="12"/>
  <c r="AL78" i="12"/>
  <c r="AL130" i="12"/>
  <c r="E87" i="3"/>
  <c r="F87" i="3" s="1"/>
  <c r="G87" i="3" s="1"/>
  <c r="D87" i="3"/>
  <c r="E232" i="3"/>
  <c r="E95" i="3"/>
  <c r="F95" i="3" s="1"/>
  <c r="G95" i="3" s="1"/>
  <c r="D95" i="3"/>
  <c r="AL66" i="12"/>
  <c r="C68" i="11"/>
  <c r="C76" i="11" s="1"/>
  <c r="AG163" i="3"/>
  <c r="AK163" i="3" s="1"/>
  <c r="O221" i="3"/>
  <c r="S221" i="3" s="1"/>
  <c r="AG181" i="3"/>
  <c r="AK181" i="3" s="1"/>
  <c r="AG174" i="3"/>
  <c r="AK174" i="3" s="1"/>
  <c r="O220" i="3"/>
  <c r="S220" i="3" s="1"/>
  <c r="AG158" i="3"/>
  <c r="AK158" i="3" s="1"/>
  <c r="AG176" i="3"/>
  <c r="AK176" i="3" s="1"/>
  <c r="O225" i="3"/>
  <c r="S225" i="3" s="1"/>
  <c r="AG173" i="3"/>
  <c r="AK173" i="3" s="1"/>
  <c r="AG164" i="3"/>
  <c r="AK164" i="3" s="1"/>
  <c r="O219" i="3"/>
  <c r="S219" i="3" s="1"/>
  <c r="AG180" i="3"/>
  <c r="AK180" i="3" s="1"/>
  <c r="AG175" i="3"/>
  <c r="AK175" i="3" s="1"/>
  <c r="AG162" i="3"/>
  <c r="AK162" i="3" s="1"/>
  <c r="AG159" i="3"/>
  <c r="AK159" i="3" s="1"/>
  <c r="AG182" i="3"/>
  <c r="AK182" i="3" s="1"/>
  <c r="AG167" i="3"/>
  <c r="AK167" i="3" s="1"/>
  <c r="O223" i="3"/>
  <c r="S223" i="3" s="1"/>
  <c r="AG161" i="3"/>
  <c r="AK161" i="3" s="1"/>
  <c r="O222" i="3"/>
  <c r="S222" i="3" s="1"/>
  <c r="O201" i="3"/>
  <c r="S201" i="3" s="1"/>
  <c r="AG177" i="3"/>
  <c r="AK177" i="3" s="1"/>
  <c r="AG172" i="3"/>
  <c r="AK172" i="3" s="1"/>
  <c r="AG179" i="3"/>
  <c r="AK179" i="3" s="1"/>
  <c r="AG165" i="3"/>
  <c r="AK165" i="3" s="1"/>
  <c r="AG160" i="3"/>
  <c r="AK160" i="3" s="1"/>
  <c r="AG168" i="3"/>
  <c r="AK168" i="3" s="1"/>
  <c r="AG178" i="3"/>
  <c r="AK178" i="3" s="1"/>
  <c r="O203" i="3"/>
  <c r="S203" i="3" s="1"/>
  <c r="O202" i="3"/>
  <c r="S202" i="3" s="1"/>
  <c r="AG166" i="3"/>
  <c r="AK166" i="3" s="1"/>
  <c r="O224" i="3"/>
  <c r="S224" i="3" s="1"/>
  <c r="AQ170" i="12"/>
  <c r="AP170" i="12"/>
  <c r="AO170" i="12"/>
  <c r="AN170" i="12"/>
  <c r="AQ18" i="12"/>
  <c r="AP18" i="12"/>
  <c r="AN18" i="12"/>
  <c r="AO18" i="12"/>
  <c r="AQ262" i="12"/>
  <c r="AP262" i="12"/>
  <c r="AO262" i="12"/>
  <c r="AN262" i="12"/>
  <c r="T271" i="3"/>
  <c r="X271" i="3" s="1"/>
  <c r="C52" i="11"/>
  <c r="B59" i="8" s="1"/>
  <c r="B278" i="3" s="1"/>
  <c r="M203" i="3"/>
  <c r="Q203" i="3" s="1"/>
  <c r="M201" i="3"/>
  <c r="Q201" i="3" s="1"/>
  <c r="C66" i="11"/>
  <c r="AE177" i="3"/>
  <c r="AI177" i="3" s="1"/>
  <c r="AE179" i="3"/>
  <c r="AI179" i="3" s="1"/>
  <c r="AE165" i="3"/>
  <c r="AI165" i="3" s="1"/>
  <c r="AE163" i="3"/>
  <c r="AI163" i="3" s="1"/>
  <c r="AE160" i="3"/>
  <c r="AI160" i="3" s="1"/>
  <c r="AE181" i="3"/>
  <c r="AI181" i="3" s="1"/>
  <c r="AE178" i="3"/>
  <c r="AI178" i="3" s="1"/>
  <c r="AE166" i="3"/>
  <c r="AI166" i="3" s="1"/>
  <c r="AE161" i="3"/>
  <c r="AI161" i="3" s="1"/>
  <c r="AE158" i="3"/>
  <c r="AI158" i="3" s="1"/>
  <c r="M225" i="3"/>
  <c r="Q225" i="3" s="1"/>
  <c r="M224" i="3"/>
  <c r="Q224" i="3" s="1"/>
  <c r="AE173" i="3"/>
  <c r="AI173" i="3" s="1"/>
  <c r="AE164" i="3"/>
  <c r="AI164" i="3" s="1"/>
  <c r="M202" i="3"/>
  <c r="Q202" i="3" s="1"/>
  <c r="AE175" i="3"/>
  <c r="AI175" i="3" s="1"/>
  <c r="AE162" i="3"/>
  <c r="AI162" i="3" s="1"/>
  <c r="M219" i="3"/>
  <c r="Q219" i="3" s="1"/>
  <c r="AE180" i="3"/>
  <c r="AI180" i="3" s="1"/>
  <c r="AE159" i="3"/>
  <c r="AI159" i="3" s="1"/>
  <c r="AE174" i="3"/>
  <c r="AI174" i="3" s="1"/>
  <c r="AE182" i="3"/>
  <c r="AI182" i="3" s="1"/>
  <c r="M221" i="3"/>
  <c r="Q221" i="3" s="1"/>
  <c r="M223" i="3"/>
  <c r="Q223" i="3" s="1"/>
  <c r="M222" i="3"/>
  <c r="Q222" i="3" s="1"/>
  <c r="AE172" i="3"/>
  <c r="AI172" i="3" s="1"/>
  <c r="AE167" i="3"/>
  <c r="AI167" i="3" s="1"/>
  <c r="M220" i="3"/>
  <c r="Q220" i="3" s="1"/>
  <c r="AE168" i="3"/>
  <c r="AI168" i="3" s="1"/>
  <c r="AE176" i="3"/>
  <c r="AI176" i="3" s="1"/>
  <c r="AL206" i="12"/>
  <c r="E110" i="3"/>
  <c r="F110" i="3" s="1"/>
  <c r="G110" i="3" s="1"/>
  <c r="D110" i="3"/>
  <c r="C129" i="3"/>
  <c r="C126" i="3"/>
  <c r="C118" i="3"/>
  <c r="C120" i="3"/>
  <c r="C117" i="3"/>
  <c r="D127" i="3"/>
  <c r="E127" i="3" s="1"/>
  <c r="F127" i="3" s="1"/>
  <c r="C119" i="3"/>
  <c r="C70" i="3"/>
  <c r="C127" i="3"/>
  <c r="C121" i="3"/>
  <c r="D129" i="3"/>
  <c r="E129" i="3" s="1"/>
  <c r="F129" i="3" s="1"/>
  <c r="D126" i="3"/>
  <c r="E126" i="3" s="1"/>
  <c r="F126" i="3" s="1"/>
  <c r="C72" i="3"/>
  <c r="D128" i="3"/>
  <c r="E128" i="3" s="1"/>
  <c r="F128" i="3" s="1"/>
  <c r="C128" i="3"/>
  <c r="B30" i="3"/>
  <c r="D125" i="3"/>
  <c r="E125" i="3" s="1"/>
  <c r="F125" i="3" s="1"/>
  <c r="C71" i="3"/>
  <c r="C125" i="3"/>
  <c r="G250" i="3"/>
  <c r="G247" i="3"/>
  <c r="G251" i="3"/>
  <c r="G249" i="3"/>
  <c r="G248" i="3"/>
  <c r="G246" i="3"/>
  <c r="G252" i="3"/>
  <c r="E97" i="3"/>
  <c r="F97" i="3" s="1"/>
  <c r="G97" i="3" s="1"/>
  <c r="D97" i="3"/>
  <c r="AL226" i="12"/>
  <c r="T273" i="3"/>
  <c r="X273" i="3" s="1"/>
  <c r="AQ54" i="12"/>
  <c r="AP54" i="12"/>
  <c r="AO54" i="12"/>
  <c r="AN54" i="12"/>
  <c r="AL110" i="12"/>
  <c r="W267" i="3"/>
  <c r="AA267" i="3" s="1"/>
  <c r="AQ10" i="12"/>
  <c r="AP10" i="12"/>
  <c r="AO10" i="12"/>
  <c r="AN10" i="12"/>
  <c r="C69" i="11"/>
  <c r="C77" i="11" s="1"/>
  <c r="P224" i="3"/>
  <c r="T224" i="3" s="1"/>
  <c r="P222" i="3"/>
  <c r="T222" i="3" s="1"/>
  <c r="P220" i="3"/>
  <c r="T220" i="3" s="1"/>
  <c r="AH181" i="3"/>
  <c r="AL181" i="3" s="1"/>
  <c r="AH178" i="3"/>
  <c r="AL178" i="3" s="1"/>
  <c r="AH175" i="3"/>
  <c r="AL175" i="3" s="1"/>
  <c r="AH172" i="3"/>
  <c r="AL172" i="3" s="1"/>
  <c r="P221" i="3"/>
  <c r="T221" i="3" s="1"/>
  <c r="AH174" i="3"/>
  <c r="AL174" i="3" s="1"/>
  <c r="AH176" i="3"/>
  <c r="AL176" i="3" s="1"/>
  <c r="AH168" i="3"/>
  <c r="AL168" i="3" s="1"/>
  <c r="AH161" i="3"/>
  <c r="AL161" i="3" s="1"/>
  <c r="AH158" i="3"/>
  <c r="AL158" i="3" s="1"/>
  <c r="P202" i="3"/>
  <c r="T202" i="3" s="1"/>
  <c r="AH182" i="3"/>
  <c r="AL182" i="3" s="1"/>
  <c r="P223" i="3"/>
  <c r="T223" i="3" s="1"/>
  <c r="AH167" i="3"/>
  <c r="AL167" i="3" s="1"/>
  <c r="P203" i="3"/>
  <c r="T203" i="3" s="1"/>
  <c r="P201" i="3"/>
  <c r="T201" i="3" s="1"/>
  <c r="AH177" i="3"/>
  <c r="AL177" i="3" s="1"/>
  <c r="AH166" i="3"/>
  <c r="AL166" i="3" s="1"/>
  <c r="AH179" i="3"/>
  <c r="AL179" i="3" s="1"/>
  <c r="AH165" i="3"/>
  <c r="AL165" i="3" s="1"/>
  <c r="AH160" i="3"/>
  <c r="AL160" i="3" s="1"/>
  <c r="AH163" i="3"/>
  <c r="AL163" i="3" s="1"/>
  <c r="P219" i="3"/>
  <c r="T219" i="3" s="1"/>
  <c r="AH180" i="3"/>
  <c r="AL180" i="3" s="1"/>
  <c r="AH173" i="3"/>
  <c r="AL173" i="3" s="1"/>
  <c r="AH162" i="3"/>
  <c r="AL162" i="3" s="1"/>
  <c r="P225" i="3"/>
  <c r="T225" i="3" s="1"/>
  <c r="AH164" i="3"/>
  <c r="AL164" i="3" s="1"/>
  <c r="AH159" i="3"/>
  <c r="AL159" i="3" s="1"/>
  <c r="U269" i="3"/>
  <c r="Y269" i="3" s="1"/>
  <c r="AB269" i="3" s="1"/>
  <c r="AN330" i="12"/>
  <c r="AQ330" i="12"/>
  <c r="AP330" i="12"/>
  <c r="AO330" i="12"/>
  <c r="AL298" i="12"/>
  <c r="D35" i="3"/>
  <c r="F35" i="3"/>
  <c r="G35" i="3" s="1"/>
  <c r="E78" i="3"/>
  <c r="F78" i="3" s="1"/>
  <c r="G78" i="3" s="1"/>
  <c r="D78" i="3"/>
  <c r="E86" i="3"/>
  <c r="F86" i="3" s="1"/>
  <c r="G86" i="3" s="1"/>
  <c r="D86" i="3"/>
  <c r="E99" i="3"/>
  <c r="F99" i="3" s="1"/>
  <c r="G99" i="3" s="1"/>
  <c r="D99" i="3"/>
  <c r="AL122" i="12"/>
  <c r="AL194" i="12"/>
  <c r="V273" i="3"/>
  <c r="Z273" i="3" s="1"/>
  <c r="U272" i="3"/>
  <c r="Y272" i="3" s="1"/>
  <c r="W268" i="3"/>
  <c r="AA268" i="3" s="1"/>
  <c r="AL98" i="12"/>
  <c r="V271" i="3"/>
  <c r="Z271" i="3" s="1"/>
  <c r="AL114" i="12"/>
  <c r="W269" i="3"/>
  <c r="AA269" i="3" s="1"/>
  <c r="AL242" i="12"/>
  <c r="AL138" i="12"/>
  <c r="E80" i="3"/>
  <c r="F80" i="3" s="1"/>
  <c r="G80" i="3" s="1"/>
  <c r="D80" i="3"/>
  <c r="C73" i="3"/>
  <c r="C25" i="3"/>
  <c r="C74" i="3" s="1"/>
  <c r="E101" i="3"/>
  <c r="F101" i="3" s="1"/>
  <c r="G101" i="3" s="1"/>
  <c r="D101" i="3"/>
  <c r="AL302" i="12"/>
  <c r="V266" i="3"/>
  <c r="Z266" i="3" s="1"/>
  <c r="AO258" i="12"/>
  <c r="AN258" i="12"/>
  <c r="AQ258" i="12"/>
  <c r="AP258" i="12"/>
  <c r="E109" i="3"/>
  <c r="F109" i="3" s="1"/>
  <c r="G109" i="3" s="1"/>
  <c r="D109" i="3"/>
  <c r="W272" i="3"/>
  <c r="AA272" i="3" s="1"/>
  <c r="AL58" i="12"/>
  <c r="G260" i="3"/>
  <c r="G258" i="3"/>
  <c r="G256" i="3"/>
  <c r="E260" i="3"/>
  <c r="E258" i="3"/>
  <c r="E256" i="3"/>
  <c r="C67" i="11"/>
  <c r="C75" i="11" s="1"/>
  <c r="C260" i="3"/>
  <c r="C258" i="3"/>
  <c r="C256" i="3"/>
  <c r="N224" i="3"/>
  <c r="R224" i="3" s="1"/>
  <c r="N222" i="3"/>
  <c r="R222" i="3" s="1"/>
  <c r="N220" i="3"/>
  <c r="R220" i="3" s="1"/>
  <c r="AF181" i="3"/>
  <c r="AJ181" i="3" s="1"/>
  <c r="AF178" i="3"/>
  <c r="AJ178" i="3" s="1"/>
  <c r="AF175" i="3"/>
  <c r="AJ175" i="3" s="1"/>
  <c r="AF172" i="3"/>
  <c r="AJ172" i="3" s="1"/>
  <c r="AF166" i="3"/>
  <c r="AJ166" i="3" s="1"/>
  <c r="AF163" i="3"/>
  <c r="AJ163" i="3" s="1"/>
  <c r="AF179" i="3"/>
  <c r="AJ179" i="3" s="1"/>
  <c r="AF165" i="3"/>
  <c r="AJ165" i="3" s="1"/>
  <c r="AF160" i="3"/>
  <c r="AJ160" i="3" s="1"/>
  <c r="E257" i="3"/>
  <c r="F260" i="3"/>
  <c r="G257" i="3"/>
  <c r="D260" i="3"/>
  <c r="F257" i="3"/>
  <c r="N221" i="3"/>
  <c r="R221" i="3" s="1"/>
  <c r="AF174" i="3"/>
  <c r="AJ174" i="3" s="1"/>
  <c r="F259" i="3"/>
  <c r="C257" i="3"/>
  <c r="N203" i="3"/>
  <c r="R203" i="3" s="1"/>
  <c r="AF168" i="3"/>
  <c r="AJ168" i="3" s="1"/>
  <c r="D259" i="3"/>
  <c r="F256" i="3"/>
  <c r="N202" i="3"/>
  <c r="R202" i="3" s="1"/>
  <c r="AF176" i="3"/>
  <c r="AJ176" i="3" s="1"/>
  <c r="C259" i="3"/>
  <c r="D256" i="3"/>
  <c r="N219" i="3"/>
  <c r="R219" i="3" s="1"/>
  <c r="AF180" i="3"/>
  <c r="AJ180" i="3" s="1"/>
  <c r="AF162" i="3"/>
  <c r="AJ162" i="3" s="1"/>
  <c r="AF159" i="3"/>
  <c r="AJ159" i="3" s="1"/>
  <c r="AF182" i="3"/>
  <c r="AJ182" i="3" s="1"/>
  <c r="F258" i="3"/>
  <c r="N223" i="3"/>
  <c r="R223" i="3" s="1"/>
  <c r="AF167" i="3"/>
  <c r="AJ167" i="3" s="1"/>
  <c r="D258" i="3"/>
  <c r="N201" i="3"/>
  <c r="R201" i="3" s="1"/>
  <c r="AF177" i="3"/>
  <c r="AJ177" i="3" s="1"/>
  <c r="G259" i="3"/>
  <c r="E259" i="3"/>
  <c r="AF158" i="3"/>
  <c r="AJ158" i="3" s="1"/>
  <c r="D257" i="3"/>
  <c r="AF173" i="3"/>
  <c r="AJ173" i="3" s="1"/>
  <c r="AF161" i="3"/>
  <c r="AJ161" i="3" s="1"/>
  <c r="N225" i="3"/>
  <c r="R225" i="3" s="1"/>
  <c r="AF164" i="3"/>
  <c r="AJ164" i="3" s="1"/>
  <c r="T274" i="3"/>
  <c r="X274" i="3" s="1"/>
  <c r="AO154" i="12"/>
  <c r="AN154" i="12"/>
  <c r="AQ154" i="12"/>
  <c r="AP154" i="12"/>
  <c r="AL90" i="12"/>
  <c r="E83" i="3"/>
  <c r="F83" i="3" s="1"/>
  <c r="G83" i="3" s="1"/>
  <c r="D83" i="3"/>
  <c r="E82" i="3"/>
  <c r="F82" i="3" s="1"/>
  <c r="G82" i="3" s="1"/>
  <c r="D82" i="3"/>
  <c r="E215" i="3"/>
  <c r="T266" i="3"/>
  <c r="X266" i="3" s="1"/>
  <c r="D40" i="3"/>
  <c r="E85" i="3"/>
  <c r="F85" i="3" s="1"/>
  <c r="G85" i="3" s="1"/>
  <c r="D85" i="3"/>
  <c r="F38" i="3"/>
  <c r="G38" i="3" s="1"/>
  <c r="D38" i="3"/>
  <c r="E112" i="3"/>
  <c r="F112" i="3" s="1"/>
  <c r="G112" i="3" s="1"/>
  <c r="D112" i="3"/>
  <c r="E84" i="3"/>
  <c r="F84" i="3" s="1"/>
  <c r="G84" i="3" s="1"/>
  <c r="D84" i="3"/>
  <c r="H252" i="3"/>
  <c r="H249" i="3"/>
  <c r="H246" i="3"/>
  <c r="H250" i="3"/>
  <c r="H247" i="3"/>
  <c r="H248" i="3"/>
  <c r="H251" i="3"/>
  <c r="E24" i="5"/>
  <c r="H23" i="5"/>
  <c r="AQ102" i="12"/>
  <c r="AO102" i="12"/>
  <c r="AP102" i="12"/>
  <c r="AN102" i="12"/>
  <c r="AQ118" i="12"/>
  <c r="AP118" i="12"/>
  <c r="AO118" i="12"/>
  <c r="AN118" i="12"/>
  <c r="AQ14" i="12"/>
  <c r="AP14" i="12"/>
  <c r="AO14" i="12"/>
  <c r="AN14" i="12"/>
  <c r="AP74" i="12"/>
  <c r="AO74" i="12"/>
  <c r="AN74" i="12"/>
  <c r="AQ74" i="12"/>
  <c r="AQ158" i="12"/>
  <c r="AP158" i="12"/>
  <c r="AO158" i="12"/>
  <c r="AN158" i="12"/>
  <c r="D41" i="3"/>
  <c r="F41" i="3"/>
  <c r="G41" i="3" s="1"/>
  <c r="T270" i="3"/>
  <c r="X270" i="3" s="1"/>
  <c r="AL234" i="12"/>
  <c r="AP50" i="12"/>
  <c r="AO50" i="12"/>
  <c r="AN50" i="12"/>
  <c r="AQ50" i="12"/>
  <c r="AO190" i="12"/>
  <c r="AQ190" i="12"/>
  <c r="AP190" i="12"/>
  <c r="AN190" i="12"/>
  <c r="AL162" i="12"/>
  <c r="AO82" i="12"/>
  <c r="AN82" i="12"/>
  <c r="AQ82" i="12"/>
  <c r="AP82" i="12"/>
  <c r="F36" i="3"/>
  <c r="G36" i="3" s="1"/>
  <c r="D36" i="3"/>
  <c r="E81" i="3"/>
  <c r="F81" i="3" s="1"/>
  <c r="G81" i="3" s="1"/>
  <c r="D81" i="3"/>
  <c r="E88" i="3"/>
  <c r="F88" i="3" s="1"/>
  <c r="G88" i="3" s="1"/>
  <c r="D88" i="3"/>
  <c r="C249" i="3"/>
  <c r="C251" i="3"/>
  <c r="C247" i="3"/>
  <c r="C250" i="3"/>
  <c r="C248" i="3"/>
  <c r="C246" i="3"/>
  <c r="C252" i="3"/>
  <c r="AL174" i="12"/>
  <c r="U273" i="3"/>
  <c r="Y273" i="3" s="1"/>
  <c r="AQ42" i="12"/>
  <c r="AP42" i="12"/>
  <c r="AN42" i="12"/>
  <c r="AO42" i="12"/>
  <c r="AQ134" i="12"/>
  <c r="AP134" i="12"/>
  <c r="AO134" i="12"/>
  <c r="AN134" i="12"/>
  <c r="AP306" i="12"/>
  <c r="AQ306" i="12"/>
  <c r="AO306" i="12"/>
  <c r="AN306" i="12"/>
  <c r="C42" i="3"/>
  <c r="B43" i="3"/>
  <c r="V270" i="3"/>
  <c r="Z270" i="3" s="1"/>
  <c r="T268" i="3"/>
  <c r="X268" i="3" s="1"/>
  <c r="AL126" i="12"/>
  <c r="U267" i="3"/>
  <c r="Y267" i="3" s="1"/>
  <c r="AB267" i="3" s="1"/>
  <c r="AL38" i="12"/>
  <c r="W271" i="3"/>
  <c r="AA271" i="3" s="1"/>
  <c r="AL62" i="12"/>
  <c r="AL246" i="12"/>
  <c r="AQ238" i="12"/>
  <c r="AP238" i="12"/>
  <c r="AO238" i="12"/>
  <c r="AN238" i="12"/>
  <c r="AL286" i="12"/>
  <c r="W265" i="3"/>
  <c r="AA265" i="3" s="1"/>
  <c r="D39" i="3"/>
  <c r="F39" i="3"/>
  <c r="G39" i="3" s="1"/>
  <c r="D37" i="3"/>
  <c r="F37" i="3"/>
  <c r="G37" i="3" s="1"/>
  <c r="E94" i="3"/>
  <c r="F94" i="3" s="1"/>
  <c r="G94" i="3" s="1"/>
  <c r="D94" i="3"/>
  <c r="E105" i="3"/>
  <c r="F105" i="3" s="1"/>
  <c r="G105" i="3" s="1"/>
  <c r="D105" i="3"/>
  <c r="I246" i="3"/>
  <c r="I250" i="3"/>
  <c r="I248" i="3"/>
  <c r="I251" i="3"/>
  <c r="I247" i="3"/>
  <c r="I249" i="3"/>
  <c r="I252" i="3"/>
  <c r="AL178" i="12"/>
  <c r="U266" i="3"/>
  <c r="Y266" i="3" s="1"/>
  <c r="W270" i="3"/>
  <c r="AA270" i="3" s="1"/>
  <c r="AP26" i="12"/>
  <c r="AO26" i="12"/>
  <c r="AN26" i="12"/>
  <c r="AQ26" i="12"/>
  <c r="V272" i="3"/>
  <c r="Z272" i="3" s="1"/>
  <c r="AN70" i="12"/>
  <c r="AP70" i="12"/>
  <c r="AQ70" i="12"/>
  <c r="AO70" i="12"/>
  <c r="AL294" i="12"/>
  <c r="U271" i="3"/>
  <c r="Y271" i="3" s="1"/>
  <c r="AQ30" i="12"/>
  <c r="AP30" i="12"/>
  <c r="AO30" i="12"/>
  <c r="AN30" i="12"/>
  <c r="AL222" i="12"/>
  <c r="V274" i="3"/>
  <c r="Z274" i="3" s="1"/>
  <c r="B140" i="3"/>
  <c r="E106" i="3"/>
  <c r="F106" i="3" s="1"/>
  <c r="G106" i="3" s="1"/>
  <c r="D106" i="3"/>
  <c r="E96" i="3"/>
  <c r="F96" i="3" s="1"/>
  <c r="G96" i="3" s="1"/>
  <c r="D96" i="3"/>
  <c r="E107" i="3"/>
  <c r="F107" i="3" s="1"/>
  <c r="G107" i="3" s="1"/>
  <c r="D107" i="3"/>
  <c r="E231" i="3"/>
  <c r="F231" i="3" s="1"/>
  <c r="E251" i="3"/>
  <c r="E252" i="3"/>
  <c r="E250" i="3"/>
  <c r="E246" i="3"/>
  <c r="E249" i="3"/>
  <c r="E247" i="3"/>
  <c r="E248" i="3"/>
  <c r="AL230" i="12"/>
  <c r="AL266" i="12"/>
  <c r="W273" i="3"/>
  <c r="AA273" i="3" s="1"/>
  <c r="W266" i="3"/>
  <c r="AA266" i="3" s="1"/>
  <c r="AM159" i="3" l="1"/>
  <c r="AM166" i="3"/>
  <c r="AB271" i="3"/>
  <c r="AP290" i="12"/>
  <c r="AB272" i="3"/>
  <c r="F272" i="3" s="1"/>
  <c r="AB268" i="3"/>
  <c r="AO218" i="12"/>
  <c r="AP218" i="12"/>
  <c r="AN254" i="12"/>
  <c r="E272" i="3"/>
  <c r="C272" i="3"/>
  <c r="D272" i="3"/>
  <c r="E269" i="3"/>
  <c r="D269" i="3"/>
  <c r="C269" i="3"/>
  <c r="F269" i="3"/>
  <c r="AQ110" i="12"/>
  <c r="AP110" i="12"/>
  <c r="AO110" i="12"/>
  <c r="AN110" i="12"/>
  <c r="F267" i="3"/>
  <c r="D267" i="3"/>
  <c r="C267" i="3"/>
  <c r="G267" i="3" s="1"/>
  <c r="E267" i="3"/>
  <c r="AR82" i="12"/>
  <c r="AX82" i="12" s="1"/>
  <c r="AB270" i="3"/>
  <c r="H24" i="5"/>
  <c r="E25" i="5"/>
  <c r="AQ90" i="12"/>
  <c r="AP90" i="12"/>
  <c r="AO90" i="12"/>
  <c r="AN90" i="12"/>
  <c r="AR54" i="12"/>
  <c r="AX54" i="12"/>
  <c r="E121" i="3"/>
  <c r="F121" i="3" s="1"/>
  <c r="G121" i="3" s="1"/>
  <c r="D121" i="3"/>
  <c r="AQ206" i="12"/>
  <c r="AP206" i="12"/>
  <c r="AO206" i="12"/>
  <c r="AN206" i="12"/>
  <c r="AM180" i="3"/>
  <c r="AM178" i="3"/>
  <c r="AR262" i="12"/>
  <c r="AX262" i="12" s="1"/>
  <c r="F230" i="3"/>
  <c r="AR198" i="12"/>
  <c r="AX198" i="12" s="1"/>
  <c r="AR22" i="12"/>
  <c r="AX22" i="12" s="1"/>
  <c r="AQ126" i="12"/>
  <c r="AO126" i="12"/>
  <c r="AP126" i="12"/>
  <c r="AN126" i="12"/>
  <c r="AQ302" i="12"/>
  <c r="AP302" i="12"/>
  <c r="AO302" i="12"/>
  <c r="AN302" i="12"/>
  <c r="AQ98" i="12"/>
  <c r="AP98" i="12"/>
  <c r="AO98" i="12"/>
  <c r="AN98" i="12"/>
  <c r="AM176" i="3"/>
  <c r="U219" i="3"/>
  <c r="AM181" i="3"/>
  <c r="F232" i="3"/>
  <c r="AR186" i="12"/>
  <c r="AX186" i="12" s="1"/>
  <c r="AQ274" i="12"/>
  <c r="AP274" i="12"/>
  <c r="AO274" i="12"/>
  <c r="AN274" i="12"/>
  <c r="AX322" i="12"/>
  <c r="AR322" i="12"/>
  <c r="AR150" i="12"/>
  <c r="AX150" i="12" s="1"/>
  <c r="D159" i="3"/>
  <c r="C159" i="3"/>
  <c r="AR70" i="12"/>
  <c r="AX70" i="12" s="1"/>
  <c r="E268" i="3"/>
  <c r="C268" i="3"/>
  <c r="F268" i="3"/>
  <c r="D268" i="3"/>
  <c r="AQ162" i="12"/>
  <c r="AP162" i="12"/>
  <c r="AO162" i="12"/>
  <c r="AN162" i="12"/>
  <c r="D70" i="3"/>
  <c r="F70" i="3" s="1"/>
  <c r="E70" i="3"/>
  <c r="AM168" i="3"/>
  <c r="AM162" i="3"/>
  <c r="AM160" i="3"/>
  <c r="AQ214" i="12"/>
  <c r="AP214" i="12"/>
  <c r="AO214" i="12"/>
  <c r="AN214" i="12"/>
  <c r="AR290" i="12"/>
  <c r="AX290" i="12" s="1"/>
  <c r="AQ286" i="12"/>
  <c r="AP286" i="12"/>
  <c r="AO286" i="12"/>
  <c r="AN286" i="12"/>
  <c r="AX158" i="12"/>
  <c r="AR158" i="12"/>
  <c r="AR118" i="12"/>
  <c r="AX118" i="12" s="1"/>
  <c r="AR154" i="12"/>
  <c r="AX154" i="12" s="1"/>
  <c r="AQ298" i="12"/>
  <c r="AP298" i="12"/>
  <c r="AO298" i="12"/>
  <c r="AN298" i="12"/>
  <c r="E119" i="3"/>
  <c r="F119" i="3" s="1"/>
  <c r="G119" i="3" s="1"/>
  <c r="D119" i="3"/>
  <c r="U220" i="3"/>
  <c r="AM175" i="3"/>
  <c r="AM163" i="3"/>
  <c r="AX318" i="12"/>
  <c r="AR318" i="12"/>
  <c r="AR94" i="12"/>
  <c r="AX94" i="12" s="1"/>
  <c r="C29" i="7"/>
  <c r="C28" i="7"/>
  <c r="C24" i="7"/>
  <c r="C30" i="7"/>
  <c r="C22" i="7"/>
  <c r="C23" i="7"/>
  <c r="AR106" i="12"/>
  <c r="AX106" i="12" s="1"/>
  <c r="D166" i="3"/>
  <c r="C166" i="3"/>
  <c r="AR166" i="12"/>
  <c r="AX166" i="12" s="1"/>
  <c r="AQ222" i="12"/>
  <c r="AP222" i="12"/>
  <c r="AO222" i="12"/>
  <c r="AN222" i="12"/>
  <c r="AX238" i="12"/>
  <c r="AR238" i="12"/>
  <c r="B44" i="3"/>
  <c r="C43" i="3"/>
  <c r="E43" i="3"/>
  <c r="AQ58" i="12"/>
  <c r="AP58" i="12"/>
  <c r="AO58" i="12"/>
  <c r="AN58" i="12"/>
  <c r="D74" i="3"/>
  <c r="F74" i="3" s="1"/>
  <c r="E74" i="3"/>
  <c r="AB273" i="3"/>
  <c r="D71" i="3"/>
  <c r="F71" i="3" s="1"/>
  <c r="E71" i="3"/>
  <c r="AM167" i="3"/>
  <c r="U202" i="3"/>
  <c r="AM165" i="3"/>
  <c r="AO130" i="12"/>
  <c r="AN130" i="12"/>
  <c r="AQ130" i="12"/>
  <c r="AP130" i="12"/>
  <c r="AR42" i="12"/>
  <c r="AX42" i="12" s="1"/>
  <c r="AR190" i="12"/>
  <c r="AX190" i="12" s="1"/>
  <c r="AR30" i="12"/>
  <c r="AX30" i="12" s="1"/>
  <c r="AR26" i="12"/>
  <c r="AX26" i="12" s="1"/>
  <c r="F42" i="3"/>
  <c r="G42" i="3" s="1"/>
  <c r="D42" i="3"/>
  <c r="AB266" i="3"/>
  <c r="AB274" i="3"/>
  <c r="D73" i="3"/>
  <c r="F73" i="3" s="1"/>
  <c r="E73" i="3"/>
  <c r="AQ194" i="12"/>
  <c r="AP194" i="12"/>
  <c r="AO194" i="12"/>
  <c r="AN194" i="12"/>
  <c r="AQ226" i="12"/>
  <c r="AP226" i="12"/>
  <c r="AO226" i="12"/>
  <c r="AN226" i="12"/>
  <c r="D117" i="3"/>
  <c r="E117" i="3"/>
  <c r="F117" i="3" s="1"/>
  <c r="G117" i="3" s="1"/>
  <c r="AM172" i="3"/>
  <c r="AM164" i="3"/>
  <c r="AM179" i="3"/>
  <c r="AR18" i="12"/>
  <c r="AX18" i="12" s="1"/>
  <c r="AQ78" i="12"/>
  <c r="AP78" i="12"/>
  <c r="AO78" i="12"/>
  <c r="AN78" i="12"/>
  <c r="AR202" i="12"/>
  <c r="AX202" i="12"/>
  <c r="AQ270" i="12"/>
  <c r="AP270" i="12"/>
  <c r="AO270" i="12"/>
  <c r="AN270" i="12"/>
  <c r="AR210" i="12"/>
  <c r="AX210" i="12" s="1"/>
  <c r="AR278" i="12"/>
  <c r="AX278" i="12" s="1"/>
  <c r="B141" i="3"/>
  <c r="AR306" i="12"/>
  <c r="AX306" i="12"/>
  <c r="AQ122" i="12"/>
  <c r="AP122" i="12"/>
  <c r="AO122" i="12"/>
  <c r="AN122" i="12"/>
  <c r="AR10" i="12"/>
  <c r="AX10" i="12" s="1"/>
  <c r="E120" i="3"/>
  <c r="F120" i="3" s="1"/>
  <c r="G120" i="3" s="1"/>
  <c r="D120" i="3"/>
  <c r="U222" i="3"/>
  <c r="AM173" i="3"/>
  <c r="AM177" i="3"/>
  <c r="AR6" i="12"/>
  <c r="AX6" i="12" s="1"/>
  <c r="AR282" i="12"/>
  <c r="AX282" i="12" s="1"/>
  <c r="AR2" i="12"/>
  <c r="AX2" i="12" s="1"/>
  <c r="C20" i="5" s="1"/>
  <c r="AQ114" i="12"/>
  <c r="AP114" i="12"/>
  <c r="AO114" i="12"/>
  <c r="AN114" i="12"/>
  <c r="F271" i="3"/>
  <c r="D271" i="3"/>
  <c r="E271" i="3"/>
  <c r="C271" i="3"/>
  <c r="AQ266" i="12"/>
  <c r="AP266" i="12"/>
  <c r="AO266" i="12"/>
  <c r="AN266" i="12"/>
  <c r="AR330" i="12"/>
  <c r="AX330" i="12" s="1"/>
  <c r="E118" i="3"/>
  <c r="F118" i="3" s="1"/>
  <c r="G118" i="3" s="1"/>
  <c r="D118" i="3"/>
  <c r="U223" i="3"/>
  <c r="U224" i="3"/>
  <c r="C71" i="11"/>
  <c r="C74" i="11"/>
  <c r="C79" i="11" s="1"/>
  <c r="AX314" i="12"/>
  <c r="AR314" i="12"/>
  <c r="AR86" i="12"/>
  <c r="AX86" i="12" s="1"/>
  <c r="AR218" i="12"/>
  <c r="AX218" i="12" s="1"/>
  <c r="AR250" i="12"/>
  <c r="AX250" i="12"/>
  <c r="AR14" i="12"/>
  <c r="AX14" i="12"/>
  <c r="AR102" i="12"/>
  <c r="AX102" i="12" s="1"/>
  <c r="AQ230" i="12"/>
  <c r="AP230" i="12"/>
  <c r="AO230" i="12"/>
  <c r="AN230" i="12"/>
  <c r="AQ246" i="12"/>
  <c r="AP246" i="12"/>
  <c r="AO246" i="12"/>
  <c r="AN246" i="12"/>
  <c r="AQ174" i="12"/>
  <c r="AO174" i="12"/>
  <c r="AP174" i="12"/>
  <c r="AN174" i="12"/>
  <c r="AX50" i="12"/>
  <c r="AR50" i="12"/>
  <c r="AR74" i="12"/>
  <c r="AX74" i="12" s="1"/>
  <c r="AQ138" i="12"/>
  <c r="AP138" i="12"/>
  <c r="AO138" i="12"/>
  <c r="AN138" i="12"/>
  <c r="U221" i="3"/>
  <c r="U225" i="3"/>
  <c r="U201" i="3"/>
  <c r="AR170" i="12"/>
  <c r="AX170" i="12" s="1"/>
  <c r="AR146" i="12"/>
  <c r="AX146" i="12"/>
  <c r="AR46" i="12"/>
  <c r="AX46" i="12" s="1"/>
  <c r="AQ38" i="12"/>
  <c r="AP38" i="12"/>
  <c r="AO38" i="12"/>
  <c r="AN38" i="12"/>
  <c r="AR142" i="12"/>
  <c r="AX142" i="12"/>
  <c r="AQ62" i="12"/>
  <c r="AP62" i="12"/>
  <c r="AO62" i="12"/>
  <c r="AN62" i="12"/>
  <c r="AQ242" i="12"/>
  <c r="AP242" i="12"/>
  <c r="AO242" i="12"/>
  <c r="AN242" i="12"/>
  <c r="D72" i="3"/>
  <c r="F72" i="3" s="1"/>
  <c r="E72" i="3"/>
  <c r="AM182" i="3"/>
  <c r="AM158" i="3"/>
  <c r="U203" i="3"/>
  <c r="AQ66" i="12"/>
  <c r="AP66" i="12"/>
  <c r="AN66" i="12"/>
  <c r="AO66" i="12"/>
  <c r="G24" i="5"/>
  <c r="D25" i="5"/>
  <c r="AR182" i="12"/>
  <c r="AX182" i="12" s="1"/>
  <c r="AO234" i="12"/>
  <c r="AN234" i="12"/>
  <c r="AQ234" i="12"/>
  <c r="AP234" i="12"/>
  <c r="AQ34" i="12"/>
  <c r="AP34" i="12"/>
  <c r="AO34" i="12"/>
  <c r="AN34" i="12"/>
  <c r="AQ294" i="12"/>
  <c r="AP294" i="12"/>
  <c r="AO294" i="12"/>
  <c r="AN294" i="12"/>
  <c r="AO178" i="12"/>
  <c r="AN178" i="12"/>
  <c r="AQ178" i="12"/>
  <c r="AP178" i="12"/>
  <c r="AR134" i="12"/>
  <c r="AX134" i="12" s="1"/>
  <c r="AR258" i="12"/>
  <c r="AX258" i="12" s="1"/>
  <c r="AM174" i="3"/>
  <c r="AM161" i="3"/>
  <c r="AQ310" i="12"/>
  <c r="AP310" i="12"/>
  <c r="AO310" i="12"/>
  <c r="AN310" i="12"/>
  <c r="AB265" i="3"/>
  <c r="AR326" i="12"/>
  <c r="AX326" i="12" s="1"/>
  <c r="AR254" i="12"/>
  <c r="AX254" i="12" s="1"/>
  <c r="G271" i="3" l="1"/>
  <c r="C21" i="5"/>
  <c r="F20" i="5"/>
  <c r="C178" i="3"/>
  <c r="D178" i="3"/>
  <c r="AR270" i="12"/>
  <c r="AX270" i="12"/>
  <c r="D179" i="3"/>
  <c r="C179" i="3"/>
  <c r="F273" i="3"/>
  <c r="D273" i="3"/>
  <c r="E273" i="3"/>
  <c r="C273" i="3"/>
  <c r="AR222" i="12"/>
  <c r="AX222" i="12"/>
  <c r="E30" i="7"/>
  <c r="F30" i="7" s="1"/>
  <c r="D30" i="7"/>
  <c r="G159" i="3"/>
  <c r="E159" i="3"/>
  <c r="F159" i="3" s="1"/>
  <c r="AR126" i="12"/>
  <c r="AX126" i="12" s="1"/>
  <c r="D180" i="3"/>
  <c r="C180" i="3"/>
  <c r="AR38" i="12"/>
  <c r="AX38" i="12"/>
  <c r="D164" i="3"/>
  <c r="C164" i="3"/>
  <c r="AR298" i="12"/>
  <c r="AX298" i="12"/>
  <c r="C181" i="3"/>
  <c r="D181" i="3"/>
  <c r="AR206" i="12"/>
  <c r="AX206" i="12" s="1"/>
  <c r="E26" i="5"/>
  <c r="H25" i="5"/>
  <c r="E28" i="7"/>
  <c r="F28" i="7" s="1"/>
  <c r="D28" i="7"/>
  <c r="AR162" i="12"/>
  <c r="AX162" i="12" s="1"/>
  <c r="E219" i="3"/>
  <c r="D219" i="3"/>
  <c r="C219" i="3" s="1"/>
  <c r="AX234" i="12"/>
  <c r="AR234" i="12"/>
  <c r="D161" i="3"/>
  <c r="C161" i="3"/>
  <c r="AR114" i="12"/>
  <c r="AX114" i="12" s="1"/>
  <c r="D173" i="3"/>
  <c r="C173" i="3"/>
  <c r="F274" i="3"/>
  <c r="E274" i="3"/>
  <c r="D274" i="3"/>
  <c r="C274" i="3"/>
  <c r="AR58" i="12"/>
  <c r="AX58" i="12" s="1"/>
  <c r="E29" i="7"/>
  <c r="F29" i="7" s="1"/>
  <c r="D29" i="7"/>
  <c r="D176" i="3"/>
  <c r="C176" i="3"/>
  <c r="E270" i="3"/>
  <c r="D270" i="3"/>
  <c r="C270" i="3"/>
  <c r="G270" i="3" s="1"/>
  <c r="F270" i="3"/>
  <c r="G269" i="3"/>
  <c r="AR178" i="12"/>
  <c r="AX178" i="12" s="1"/>
  <c r="D224" i="3"/>
  <c r="E224" i="3"/>
  <c r="D174" i="3"/>
  <c r="C174" i="3"/>
  <c r="D26" i="5"/>
  <c r="G25" i="5"/>
  <c r="D222" i="3"/>
  <c r="E222" i="3"/>
  <c r="C266" i="3"/>
  <c r="F266" i="3"/>
  <c r="E266" i="3"/>
  <c r="D266" i="3"/>
  <c r="AR98" i="12"/>
  <c r="AX98" i="12"/>
  <c r="D168" i="3"/>
  <c r="C168" i="3"/>
  <c r="AR34" i="12"/>
  <c r="AX34" i="12" s="1"/>
  <c r="B142" i="3"/>
  <c r="AR226" i="12"/>
  <c r="AX226" i="12"/>
  <c r="AR130" i="12"/>
  <c r="AX130" i="12" s="1"/>
  <c r="AR214" i="12"/>
  <c r="AX214" i="12" s="1"/>
  <c r="E225" i="3"/>
  <c r="D225" i="3"/>
  <c r="AR78" i="12"/>
  <c r="AX78" i="12" s="1"/>
  <c r="E166" i="3"/>
  <c r="G166" i="3"/>
  <c r="F166" i="3"/>
  <c r="AR274" i="12"/>
  <c r="AX274" i="12" s="1"/>
  <c r="D221" i="3"/>
  <c r="C221" i="3" s="1"/>
  <c r="F221" i="3" s="1"/>
  <c r="E221" i="3"/>
  <c r="C85" i="11"/>
  <c r="C84" i="11"/>
  <c r="C83" i="11"/>
  <c r="C82" i="11"/>
  <c r="C182" i="3"/>
  <c r="D182" i="3"/>
  <c r="AR294" i="12"/>
  <c r="AX294" i="12"/>
  <c r="C177" i="3"/>
  <c r="D177" i="3"/>
  <c r="AR138" i="12"/>
  <c r="AX138" i="12" s="1"/>
  <c r="AR230" i="12"/>
  <c r="AX230" i="12" s="1"/>
  <c r="D165" i="3"/>
  <c r="C165" i="3"/>
  <c r="E202" i="3"/>
  <c r="D202" i="3"/>
  <c r="D43" i="3"/>
  <c r="F43" i="3"/>
  <c r="G43" i="3" s="1"/>
  <c r="D163" i="3"/>
  <c r="C163" i="3"/>
  <c r="G268" i="3"/>
  <c r="AR302" i="12"/>
  <c r="AX302" i="12" s="1"/>
  <c r="D210" i="3"/>
  <c r="G210" i="3" s="1"/>
  <c r="D208" i="3"/>
  <c r="G208" i="3" s="1"/>
  <c r="B210" i="3"/>
  <c r="B208" i="3"/>
  <c r="E209" i="3"/>
  <c r="D209" i="3"/>
  <c r="G209" i="3" s="1"/>
  <c r="E208" i="3"/>
  <c r="C208" i="3"/>
  <c r="F208" i="3" s="1"/>
  <c r="E210" i="3"/>
  <c r="C209" i="3"/>
  <c r="F209" i="3" s="1"/>
  <c r="C210" i="3"/>
  <c r="F210" i="3" s="1"/>
  <c r="B209" i="3"/>
  <c r="G272" i="3"/>
  <c r="D158" i="3"/>
  <c r="C158" i="3"/>
  <c r="D201" i="3"/>
  <c r="F201" i="3" s="1"/>
  <c r="E201" i="3"/>
  <c r="C172" i="3"/>
  <c r="D172" i="3"/>
  <c r="AR242" i="12"/>
  <c r="AX242" i="12" s="1"/>
  <c r="AR246" i="12"/>
  <c r="AX246" i="12" s="1"/>
  <c r="AX66" i="12"/>
  <c r="AR66" i="12"/>
  <c r="AR62" i="12"/>
  <c r="AX62" i="12"/>
  <c r="AR266" i="12"/>
  <c r="AX266" i="12" s="1"/>
  <c r="AR122" i="12"/>
  <c r="AX122" i="12" s="1"/>
  <c r="AR194" i="12"/>
  <c r="AX194" i="12" s="1"/>
  <c r="C167" i="3"/>
  <c r="D167" i="3"/>
  <c r="C44" i="3"/>
  <c r="B45" i="3"/>
  <c r="E44" i="3"/>
  <c r="C175" i="3"/>
  <c r="D175" i="3"/>
  <c r="D160" i="3"/>
  <c r="C160" i="3"/>
  <c r="AR90" i="12"/>
  <c r="AX90" i="12" s="1"/>
  <c r="AR310" i="12"/>
  <c r="AX310" i="12"/>
  <c r="AR174" i="12"/>
  <c r="AX174" i="12" s="1"/>
  <c r="AR286" i="12"/>
  <c r="AX286" i="12" s="1"/>
  <c r="E223" i="3"/>
  <c r="D223" i="3"/>
  <c r="C223" i="3" s="1"/>
  <c r="F223" i="3" s="1"/>
  <c r="C265" i="3"/>
  <c r="F265" i="3"/>
  <c r="E265" i="3"/>
  <c r="B276" i="3" s="1"/>
  <c r="D265" i="3"/>
  <c r="E203" i="3"/>
  <c r="D203" i="3"/>
  <c r="E220" i="3"/>
  <c r="D220" i="3"/>
  <c r="C220" i="3" s="1"/>
  <c r="F220" i="3" s="1"/>
  <c r="D162" i="3"/>
  <c r="C162" i="3"/>
  <c r="AR110" i="12"/>
  <c r="AX110" i="12" s="1"/>
  <c r="F203" i="3" l="1"/>
  <c r="E161" i="3"/>
  <c r="G161" i="3"/>
  <c r="F161" i="3"/>
  <c r="G179" i="3"/>
  <c r="E179" i="3"/>
  <c r="F179" i="3"/>
  <c r="E163" i="3"/>
  <c r="F163" i="3" s="1"/>
  <c r="G163" i="3"/>
  <c r="C224" i="3"/>
  <c r="F224" i="3" s="1"/>
  <c r="G181" i="3"/>
  <c r="F181" i="3"/>
  <c r="E181" i="3"/>
  <c r="G274" i="3"/>
  <c r="D44" i="3"/>
  <c r="F44" i="3"/>
  <c r="G44" i="3" s="1"/>
  <c r="E174" i="3"/>
  <c r="F174" i="3" s="1"/>
  <c r="G174" i="3"/>
  <c r="E160" i="3"/>
  <c r="F160" i="3" s="1"/>
  <c r="G160" i="3"/>
  <c r="G172" i="3"/>
  <c r="E172" i="3"/>
  <c r="F172" i="3" s="1"/>
  <c r="E142" i="3"/>
  <c r="B143" i="3"/>
  <c r="F19" i="8"/>
  <c r="C95" i="11"/>
  <c r="G19" i="8" s="1"/>
  <c r="G265" i="3"/>
  <c r="F202" i="3"/>
  <c r="G266" i="3"/>
  <c r="E164" i="3"/>
  <c r="F164" i="3" s="1"/>
  <c r="G164" i="3"/>
  <c r="E178" i="3"/>
  <c r="G178" i="3"/>
  <c r="F178" i="3"/>
  <c r="H26" i="5"/>
  <c r="E27" i="5"/>
  <c r="B212" i="3"/>
  <c r="G182" i="3"/>
  <c r="E182" i="3"/>
  <c r="F182" i="3"/>
  <c r="E175" i="3"/>
  <c r="F175" i="3" s="1"/>
  <c r="G175" i="3"/>
  <c r="E158" i="3"/>
  <c r="G158" i="3"/>
  <c r="F158" i="3"/>
  <c r="G165" i="3"/>
  <c r="E165" i="3"/>
  <c r="F165" i="3" s="1"/>
  <c r="HZ38" i="13"/>
  <c r="FO32" i="13"/>
  <c r="DS47" i="13"/>
  <c r="FU11" i="13"/>
  <c r="FG11" i="13"/>
  <c r="HE7" i="13"/>
  <c r="HW46" i="13"/>
  <c r="HH11" i="13"/>
  <c r="EI42" i="13"/>
  <c r="HL6" i="13"/>
  <c r="GO36" i="13"/>
  <c r="GS12" i="13"/>
  <c r="HV7" i="13"/>
  <c r="EK2" i="13"/>
  <c r="DT2" i="13"/>
  <c r="DQ9" i="13"/>
  <c r="GF4" i="13"/>
  <c r="EJ4" i="13"/>
  <c r="GQ3" i="13"/>
  <c r="FU3" i="13"/>
  <c r="HE1" i="13"/>
  <c r="GN1" i="13"/>
  <c r="EJ13" i="13"/>
  <c r="GY6" i="13"/>
  <c r="FC6" i="13"/>
  <c r="GR5" i="13"/>
  <c r="FR5" i="13"/>
  <c r="FT3" i="13"/>
  <c r="EX3" i="13"/>
  <c r="HO2" i="13"/>
  <c r="FH1" i="13"/>
  <c r="C92" i="11"/>
  <c r="N122" i="4"/>
  <c r="N114" i="4"/>
  <c r="N106" i="4"/>
  <c r="N98" i="4"/>
  <c r="N62" i="4"/>
  <c r="N58" i="4"/>
  <c r="N34" i="4"/>
  <c r="C87" i="11"/>
  <c r="EO90" i="13" s="1"/>
  <c r="N40" i="4"/>
  <c r="N27" i="4"/>
  <c r="N23" i="4"/>
  <c r="N121" i="4"/>
  <c r="N101" i="4"/>
  <c r="N97" i="4"/>
  <c r="N89" i="4"/>
  <c r="N85" i="4"/>
  <c r="C45" i="4"/>
  <c r="D45" i="4" s="1"/>
  <c r="D29" i="4"/>
  <c r="F29" i="4" s="1"/>
  <c r="N42" i="4"/>
  <c r="N33" i="4"/>
  <c r="C29" i="4"/>
  <c r="N10" i="4"/>
  <c r="F16" i="8"/>
  <c r="N84" i="4"/>
  <c r="N68" i="4"/>
  <c r="N60" i="4"/>
  <c r="N52" i="4"/>
  <c r="N103" i="4"/>
  <c r="N11" i="4"/>
  <c r="N120" i="4"/>
  <c r="N35" i="4"/>
  <c r="D30" i="4"/>
  <c r="N25" i="4"/>
  <c r="J11" i="4"/>
  <c r="H19" i="4"/>
  <c r="I16" i="4"/>
  <c r="K16" i="4" s="1"/>
  <c r="L16" i="4" s="1"/>
  <c r="N9" i="4"/>
  <c r="N119" i="4"/>
  <c r="N99" i="4"/>
  <c r="N56" i="4"/>
  <c r="N44" i="4"/>
  <c r="N22" i="4"/>
  <c r="J13" i="4"/>
  <c r="N116" i="4"/>
  <c r="N15" i="4"/>
  <c r="O15" i="4" s="1"/>
  <c r="D134" i="3"/>
  <c r="N111" i="4"/>
  <c r="N107" i="4"/>
  <c r="N96" i="4"/>
  <c r="H14" i="4"/>
  <c r="N124" i="4"/>
  <c r="N71" i="4"/>
  <c r="N63" i="4"/>
  <c r="N55" i="4"/>
  <c r="N17" i="4"/>
  <c r="O17" i="4" s="1"/>
  <c r="N59" i="4"/>
  <c r="N115" i="4"/>
  <c r="N48" i="4"/>
  <c r="N38" i="4"/>
  <c r="N31" i="4"/>
  <c r="N21" i="4"/>
  <c r="J12" i="4"/>
  <c r="N100" i="4"/>
  <c r="N41" i="4"/>
  <c r="N95" i="4"/>
  <c r="N36" i="4"/>
  <c r="N30" i="4"/>
  <c r="N26" i="4"/>
  <c r="N14" i="4"/>
  <c r="O14" i="4" s="1"/>
  <c r="I12" i="4"/>
  <c r="K12" i="4" s="1"/>
  <c r="L12" i="4" s="1"/>
  <c r="E134" i="3"/>
  <c r="E135" i="3"/>
  <c r="D135" i="3"/>
  <c r="E136" i="3"/>
  <c r="D136" i="3"/>
  <c r="F136" i="3" s="1"/>
  <c r="G136" i="3" s="1"/>
  <c r="E137" i="3"/>
  <c r="D137" i="3"/>
  <c r="E138" i="3"/>
  <c r="D138" i="3"/>
  <c r="E139" i="3"/>
  <c r="D139" i="3"/>
  <c r="F139" i="3" s="1"/>
  <c r="G139" i="3" s="1"/>
  <c r="D140" i="3"/>
  <c r="E140" i="3"/>
  <c r="E141" i="3"/>
  <c r="C222" i="3"/>
  <c r="F222" i="3" s="1"/>
  <c r="G173" i="3"/>
  <c r="E173" i="3"/>
  <c r="F173" i="3" s="1"/>
  <c r="G168" i="3"/>
  <c r="E168" i="3"/>
  <c r="F168" i="3" s="1"/>
  <c r="E167" i="3"/>
  <c r="F167" i="3" s="1"/>
  <c r="G167" i="3"/>
  <c r="E177" i="3"/>
  <c r="F177" i="3" s="1"/>
  <c r="G177" i="3"/>
  <c r="G162" i="3"/>
  <c r="E162" i="3"/>
  <c r="F162" i="3" s="1"/>
  <c r="C93" i="11"/>
  <c r="G17" i="8" s="1"/>
  <c r="F17" i="8"/>
  <c r="C225" i="3"/>
  <c r="F225" i="3" s="1"/>
  <c r="G273" i="3"/>
  <c r="B46" i="3"/>
  <c r="C45" i="3"/>
  <c r="E45" i="3"/>
  <c r="F18" i="8"/>
  <c r="C94" i="11"/>
  <c r="G18" i="8" s="1"/>
  <c r="G26" i="5"/>
  <c r="D27" i="5"/>
  <c r="G176" i="3"/>
  <c r="E176" i="3"/>
  <c r="F176" i="3"/>
  <c r="G180" i="3"/>
  <c r="F180" i="3"/>
  <c r="E180" i="3"/>
  <c r="F21" i="5"/>
  <c r="C22" i="5"/>
  <c r="GO4" i="13" l="1"/>
  <c r="FF5" i="13"/>
  <c r="GK19" i="13"/>
  <c r="GY11" i="13"/>
  <c r="HJ14" i="13"/>
  <c r="HU18" i="13"/>
  <c r="DZ19" i="13"/>
  <c r="HZ27" i="13"/>
  <c r="GX22" i="13"/>
  <c r="EC45" i="13"/>
  <c r="GX8" i="13"/>
  <c r="HG19" i="13"/>
  <c r="HK11" i="13"/>
  <c r="HV14" i="13"/>
  <c r="DT19" i="13"/>
  <c r="EP19" i="13"/>
  <c r="DU28" i="13"/>
  <c r="HJ22" i="13"/>
  <c r="FA45" i="13"/>
  <c r="GK8" i="13"/>
  <c r="GH1" i="13"/>
  <c r="EP10" i="13"/>
  <c r="IF19" i="13"/>
  <c r="DS35" i="13"/>
  <c r="EE4" i="13"/>
  <c r="FG24" i="13"/>
  <c r="FA36" i="13"/>
  <c r="EN25" i="13"/>
  <c r="FW49" i="13"/>
  <c r="FS14" i="13"/>
  <c r="EJ1" i="13"/>
  <c r="GQ2" i="13"/>
  <c r="FB10" i="13"/>
  <c r="EK20" i="13"/>
  <c r="DT36" i="13"/>
  <c r="EQ4" i="13"/>
  <c r="FS24" i="13"/>
  <c r="FY36" i="13"/>
  <c r="EZ25" i="13"/>
  <c r="HH49" i="13"/>
  <c r="F138" i="3"/>
  <c r="G138" i="3" s="1"/>
  <c r="DV15" i="13"/>
  <c r="EN2" i="13"/>
  <c r="HH2" i="13"/>
  <c r="GJ17" i="13"/>
  <c r="GF7" i="13"/>
  <c r="HP9" i="13"/>
  <c r="FH11" i="13"/>
  <c r="GJ31" i="13"/>
  <c r="EK25" i="13"/>
  <c r="IF38" i="13"/>
  <c r="EB64" i="13"/>
  <c r="FS2" i="13"/>
  <c r="GJ2" i="13"/>
  <c r="IB2" i="13"/>
  <c r="GY17" i="13"/>
  <c r="GR7" i="13"/>
  <c r="IB9" i="13"/>
  <c r="FT11" i="13"/>
  <c r="GV31" i="13"/>
  <c r="EW25" i="13"/>
  <c r="EL40" i="13"/>
  <c r="FY64" i="13"/>
  <c r="F137" i="3"/>
  <c r="G137" i="3" s="1"/>
  <c r="C31" i="4"/>
  <c r="DQ1" i="13"/>
  <c r="HD13" i="13"/>
  <c r="EN10" i="13"/>
  <c r="GS3" i="13"/>
  <c r="HI9" i="13"/>
  <c r="GP5" i="13"/>
  <c r="HB7" i="13"/>
  <c r="GW14" i="13"/>
  <c r="DT17" i="13"/>
  <c r="DV19" i="13"/>
  <c r="HR22" i="13"/>
  <c r="HV32" i="13"/>
  <c r="EX40" i="13"/>
  <c r="FL60" i="13"/>
  <c r="GD15" i="13"/>
  <c r="IE11" i="13"/>
  <c r="EL4" i="13"/>
  <c r="GF14" i="13"/>
  <c r="HX5" i="13"/>
  <c r="HN7" i="13"/>
  <c r="HI14" i="13"/>
  <c r="EG17" i="13"/>
  <c r="EO19" i="13"/>
  <c r="ID22" i="13"/>
  <c r="DQ33" i="13"/>
  <c r="FU41" i="13"/>
  <c r="GJ60" i="13"/>
  <c r="FW1" i="13"/>
  <c r="EG16" i="13"/>
  <c r="GH12" i="13"/>
  <c r="FJ4" i="13"/>
  <c r="HU2" i="13"/>
  <c r="DY13" i="13"/>
  <c r="IE14" i="13"/>
  <c r="DR35" i="13"/>
  <c r="DR4" i="13"/>
  <c r="EF4" i="13"/>
  <c r="DR30" i="13"/>
  <c r="GV23" i="13"/>
  <c r="HT48" i="13"/>
  <c r="HT69" i="13"/>
  <c r="DR1" i="13"/>
  <c r="GM27" i="13"/>
  <c r="GQ15" i="13"/>
  <c r="EU4" i="13"/>
  <c r="GS13" i="13"/>
  <c r="DZ15" i="13"/>
  <c r="DS36" i="13"/>
  <c r="ED4" i="13"/>
  <c r="ER4" i="13"/>
  <c r="ED30" i="13"/>
  <c r="HH23" i="13"/>
  <c r="EI49" i="13"/>
  <c r="DZ71" i="13"/>
  <c r="F135" i="3"/>
  <c r="G135" i="3" s="1"/>
  <c r="C44" i="4"/>
  <c r="D44" i="4" s="1"/>
  <c r="N108" i="4"/>
  <c r="J17" i="4"/>
  <c r="N61" i="4"/>
  <c r="C48" i="4"/>
  <c r="D48" i="4" s="1"/>
  <c r="IE2" i="13"/>
  <c r="ES1" i="13"/>
  <c r="GO1" i="13"/>
  <c r="GP24" i="13"/>
  <c r="HK17" i="13"/>
  <c r="GV11" i="13"/>
  <c r="FF43" i="13"/>
  <c r="GS7" i="13"/>
  <c r="EU11" i="13"/>
  <c r="FI11" i="13"/>
  <c r="FP46" i="13"/>
  <c r="EQ32" i="13"/>
  <c r="HB38" i="13"/>
  <c r="P23" i="4"/>
  <c r="O23" i="4"/>
  <c r="C46" i="3"/>
  <c r="B47" i="3"/>
  <c r="E46" i="3"/>
  <c r="O106" i="4"/>
  <c r="P106" i="4"/>
  <c r="P38" i="4"/>
  <c r="O38" i="4"/>
  <c r="P22" i="4"/>
  <c r="O22" i="4"/>
  <c r="P35" i="4"/>
  <c r="O35" i="4"/>
  <c r="P60" i="4"/>
  <c r="O60" i="4"/>
  <c r="P42" i="4"/>
  <c r="O42" i="4"/>
  <c r="N93" i="4"/>
  <c r="E29" i="4"/>
  <c r="N50" i="4"/>
  <c r="N110" i="4"/>
  <c r="ER1" i="13"/>
  <c r="EH3" i="13"/>
  <c r="HZ5" i="13"/>
  <c r="FG14" i="13"/>
  <c r="FX1" i="13"/>
  <c r="HH3" i="13"/>
  <c r="FK11" i="13"/>
  <c r="HF1" i="13"/>
  <c r="EV13" i="13"/>
  <c r="HO3" i="13"/>
  <c r="EP28" i="13"/>
  <c r="FN7" i="13"/>
  <c r="FD2" i="13"/>
  <c r="EI15" i="13"/>
  <c r="FS4" i="13"/>
  <c r="DX1" i="13"/>
  <c r="FA9" i="13"/>
  <c r="HG2" i="13"/>
  <c r="HY4" i="13"/>
  <c r="HR11" i="13"/>
  <c r="FS23" i="13"/>
  <c r="HS12" i="13"/>
  <c r="FG22" i="13"/>
  <c r="FM11" i="13"/>
  <c r="EY19" i="13"/>
  <c r="HY8" i="13"/>
  <c r="EK16" i="13"/>
  <c r="HE5" i="13"/>
  <c r="HV12" i="13"/>
  <c r="GQ23" i="13"/>
  <c r="HC8" i="13"/>
  <c r="IF15" i="13"/>
  <c r="GM1" i="13"/>
  <c r="HP8" i="13"/>
  <c r="EB16" i="13"/>
  <c r="HJ3" i="13"/>
  <c r="DV11" i="13"/>
  <c r="GJ18" i="13"/>
  <c r="EO5" i="13"/>
  <c r="FR12" i="13"/>
  <c r="IF20" i="13"/>
  <c r="FB5" i="13"/>
  <c r="GE12" i="13"/>
  <c r="FW21" i="13"/>
  <c r="FC5" i="13"/>
  <c r="GF12" i="13"/>
  <c r="EW21" i="13"/>
  <c r="GD25" i="13"/>
  <c r="HG32" i="13"/>
  <c r="DX24" i="13"/>
  <c r="EO31" i="13"/>
  <c r="IF21" i="13"/>
  <c r="EF29" i="13"/>
  <c r="EJ41" i="13"/>
  <c r="FH26" i="13"/>
  <c r="HW34" i="13"/>
  <c r="DZ25" i="13"/>
  <c r="HR33" i="13"/>
  <c r="FJ26" i="13"/>
  <c r="HE28" i="13"/>
  <c r="DU22" i="13"/>
  <c r="HF41" i="13"/>
  <c r="HX38" i="13"/>
  <c r="IE45" i="13"/>
  <c r="EX64" i="13"/>
  <c r="FK55" i="13"/>
  <c r="EE55" i="13"/>
  <c r="FI52" i="13"/>
  <c r="FD82" i="13"/>
  <c r="P31" i="4"/>
  <c r="O31" i="4"/>
  <c r="FF16" i="13"/>
  <c r="HO4" i="13"/>
  <c r="EZ1" i="13"/>
  <c r="FX10" i="13"/>
  <c r="DZ3" i="13"/>
  <c r="EH5" i="13"/>
  <c r="FU12" i="13"/>
  <c r="DS27" i="13"/>
  <c r="IE12" i="13"/>
  <c r="IA22" i="13"/>
  <c r="FY11" i="13"/>
  <c r="FP19" i="13"/>
  <c r="DT9" i="13"/>
  <c r="EW16" i="13"/>
  <c r="HQ5" i="13"/>
  <c r="DQ13" i="13"/>
  <c r="ET24" i="13"/>
  <c r="HO8" i="13"/>
  <c r="EA16" i="13"/>
  <c r="GY1" i="13"/>
  <c r="IB8" i="13"/>
  <c r="EN16" i="13"/>
  <c r="HV3" i="13"/>
  <c r="EH11" i="13"/>
  <c r="GZ18" i="13"/>
  <c r="FA5" i="13"/>
  <c r="GD12" i="13"/>
  <c r="EN21" i="13"/>
  <c r="FN5" i="13"/>
  <c r="GQ12" i="13"/>
  <c r="HG21" i="13"/>
  <c r="FO5" i="13"/>
  <c r="GR12" i="13"/>
  <c r="FX21" i="13"/>
  <c r="GP25" i="13"/>
  <c r="HS32" i="13"/>
  <c r="EJ24" i="13"/>
  <c r="FA31" i="13"/>
  <c r="EA22" i="13"/>
  <c r="ER29" i="13"/>
  <c r="HD41" i="13"/>
  <c r="FT26" i="13"/>
  <c r="DW35" i="13"/>
  <c r="EX25" i="13"/>
  <c r="EH34" i="13"/>
  <c r="FV26" i="13"/>
  <c r="HQ28" i="13"/>
  <c r="ES22" i="13"/>
  <c r="ID41" i="13"/>
  <c r="EE39" i="13"/>
  <c r="EL46" i="13"/>
  <c r="FR68" i="13"/>
  <c r="GI55" i="13"/>
  <c r="FC55" i="13"/>
  <c r="GG52" i="13"/>
  <c r="EE90" i="13"/>
  <c r="P21" i="4"/>
  <c r="O21" i="4"/>
  <c r="O34" i="4"/>
  <c r="P34" i="4"/>
  <c r="P27" i="4"/>
  <c r="O27" i="4"/>
  <c r="P48" i="4"/>
  <c r="O48" i="4"/>
  <c r="DU1" i="13"/>
  <c r="EN9" i="13"/>
  <c r="HD2" i="13"/>
  <c r="IC16" i="13"/>
  <c r="DX5" i="13"/>
  <c r="FP1" i="13"/>
  <c r="EA11" i="13"/>
  <c r="GS4" i="13"/>
  <c r="GJ10" i="13"/>
  <c r="HV19" i="13"/>
  <c r="HM6" i="13"/>
  <c r="DY14" i="13"/>
  <c r="FX29" i="13"/>
  <c r="GV12" i="13"/>
  <c r="GJ21" i="13"/>
  <c r="EE10" i="13"/>
  <c r="GK17" i="13"/>
  <c r="IB6" i="13"/>
  <c r="EN14" i="13"/>
  <c r="HH30" i="13"/>
  <c r="HZ9" i="13"/>
  <c r="ER17" i="13"/>
  <c r="HJ2" i="13"/>
  <c r="DV10" i="13"/>
  <c r="FH17" i="13"/>
  <c r="EB5" i="13"/>
  <c r="ES12" i="13"/>
  <c r="GI20" i="13"/>
  <c r="FX6" i="13"/>
  <c r="GO13" i="13"/>
  <c r="HL26" i="13"/>
  <c r="FY6" i="13"/>
  <c r="HB13" i="13"/>
  <c r="EC28" i="13"/>
  <c r="FZ6" i="13"/>
  <c r="HC13" i="13"/>
  <c r="GA27" i="13"/>
  <c r="HA26" i="13"/>
  <c r="ET34" i="13"/>
  <c r="EU25" i="13"/>
  <c r="FX32" i="13"/>
  <c r="EL23" i="13"/>
  <c r="FC30" i="13"/>
  <c r="FX48" i="13"/>
  <c r="GE27" i="13"/>
  <c r="FL38" i="13"/>
  <c r="GG26" i="13"/>
  <c r="FC36" i="13"/>
  <c r="IA29" i="13"/>
  <c r="FE32" i="13"/>
  <c r="EX29" i="13"/>
  <c r="EV49" i="13"/>
  <c r="EJ46" i="13"/>
  <c r="EL35" i="13"/>
  <c r="DW40" i="13"/>
  <c r="HB62" i="13"/>
  <c r="GC62" i="13"/>
  <c r="FB72" i="13"/>
  <c r="GB83" i="13"/>
  <c r="P116" i="4"/>
  <c r="O116" i="4"/>
  <c r="F140" i="3"/>
  <c r="G140" i="3" s="1"/>
  <c r="P89" i="4"/>
  <c r="O89" i="4"/>
  <c r="P120" i="4"/>
  <c r="O120" i="4"/>
  <c r="P56" i="4"/>
  <c r="O56" i="4"/>
  <c r="O62" i="4"/>
  <c r="P62" i="4"/>
  <c r="P36" i="4"/>
  <c r="O36" i="4"/>
  <c r="P59" i="4"/>
  <c r="O59" i="4"/>
  <c r="P111" i="4"/>
  <c r="O111" i="4"/>
  <c r="N64" i="4"/>
  <c r="N91" i="4"/>
  <c r="J14" i="4"/>
  <c r="N112" i="4"/>
  <c r="N47" i="4"/>
  <c r="N105" i="4"/>
  <c r="D31" i="4"/>
  <c r="F31" i="4" s="1"/>
  <c r="N66" i="4"/>
  <c r="N126" i="4"/>
  <c r="GL1" i="13"/>
  <c r="GP3" i="13"/>
  <c r="HJ7" i="13"/>
  <c r="HB16" i="13"/>
  <c r="HT1" i="13"/>
  <c r="IC4" i="13"/>
  <c r="EK13" i="13"/>
  <c r="FV3" i="13"/>
  <c r="GF21" i="13"/>
  <c r="FO6" i="13"/>
  <c r="DX2" i="13"/>
  <c r="IB13" i="13"/>
  <c r="DV4" i="13"/>
  <c r="FJ32" i="13"/>
  <c r="EC8" i="13"/>
  <c r="FW2" i="13"/>
  <c r="HO15" i="13"/>
  <c r="HQ4" i="13"/>
  <c r="EM11" i="13"/>
  <c r="DX21" i="13"/>
  <c r="HY6" i="13"/>
  <c r="EK14" i="13"/>
  <c r="EA30" i="13"/>
  <c r="HH12" i="13"/>
  <c r="IB21" i="13"/>
  <c r="EQ10" i="13"/>
  <c r="GZ17" i="13"/>
  <c r="DW7" i="13"/>
  <c r="EZ14" i="13"/>
  <c r="FK31" i="13"/>
  <c r="DU10" i="13"/>
  <c r="FF17" i="13"/>
  <c r="HV2" i="13"/>
  <c r="EH10" i="13"/>
  <c r="FY17" i="13"/>
  <c r="EN5" i="13"/>
  <c r="FE12" i="13"/>
  <c r="HG20" i="13"/>
  <c r="GJ6" i="13"/>
  <c r="HA13" i="13"/>
  <c r="FO27" i="13"/>
  <c r="GK6" i="13"/>
  <c r="HN13" i="13"/>
  <c r="GW28" i="13"/>
  <c r="GL6" i="13"/>
  <c r="HO13" i="13"/>
  <c r="ED28" i="13"/>
  <c r="HM26" i="13"/>
  <c r="FK34" i="13"/>
  <c r="FG25" i="13"/>
  <c r="GJ32" i="13"/>
  <c r="EX23" i="13"/>
  <c r="FO30" i="13"/>
  <c r="ET49" i="13"/>
  <c r="GQ27" i="13"/>
  <c r="FK39" i="13"/>
  <c r="HE26" i="13"/>
  <c r="GA36" i="13"/>
  <c r="DV30" i="13"/>
  <c r="FQ32" i="13"/>
  <c r="FV29" i="13"/>
  <c r="GC49" i="13"/>
  <c r="FH46" i="13"/>
  <c r="FJ35" i="13"/>
  <c r="EU40" i="13"/>
  <c r="DR63" i="13"/>
  <c r="HI62" i="13"/>
  <c r="EB74" i="13"/>
  <c r="GY84" i="13"/>
  <c r="P124" i="4"/>
  <c r="O124" i="4"/>
  <c r="P96" i="4"/>
  <c r="O96" i="4"/>
  <c r="F134" i="3"/>
  <c r="G134" i="3" s="1"/>
  <c r="N72" i="4"/>
  <c r="C30" i="4"/>
  <c r="E30" i="4"/>
  <c r="N123" i="4"/>
  <c r="N53" i="4"/>
  <c r="N109" i="4"/>
  <c r="N37" i="4"/>
  <c r="N74" i="4"/>
  <c r="J15" i="4"/>
  <c r="HD1" i="13"/>
  <c r="HG3" i="13"/>
  <c r="FM8" i="13"/>
  <c r="EP18" i="13"/>
  <c r="DS2" i="13"/>
  <c r="FS5" i="13"/>
  <c r="HE13" i="13"/>
  <c r="GR3" i="13"/>
  <c r="GO24" i="13"/>
  <c r="HK6" i="13"/>
  <c r="EM2" i="13"/>
  <c r="GE14" i="13"/>
  <c r="ET4" i="13"/>
  <c r="GU38" i="13"/>
  <c r="GW8" i="13"/>
  <c r="GM2" i="13"/>
  <c r="FR16" i="13"/>
  <c r="FL9" i="13"/>
  <c r="IB17" i="13"/>
  <c r="HA1" i="13"/>
  <c r="DS8" i="13"/>
  <c r="EV15" i="13"/>
  <c r="HC42" i="13"/>
  <c r="HS13" i="13"/>
  <c r="FB28" i="13"/>
  <c r="FB11" i="13"/>
  <c r="FV19" i="13"/>
  <c r="EH8" i="13"/>
  <c r="FK15" i="13"/>
  <c r="GM52" i="13"/>
  <c r="EF11" i="13"/>
  <c r="HO18" i="13"/>
  <c r="EB4" i="13"/>
  <c r="ES11" i="13"/>
  <c r="DR19" i="13"/>
  <c r="EY6" i="13"/>
  <c r="FP13" i="13"/>
  <c r="GN25" i="13"/>
  <c r="GU7" i="13"/>
  <c r="HL14" i="13"/>
  <c r="ES34" i="13"/>
  <c r="HH7" i="13"/>
  <c r="HY14" i="13"/>
  <c r="FO36" i="13"/>
  <c r="GW7" i="13"/>
  <c r="HZ14" i="13"/>
  <c r="FF35" i="13"/>
  <c r="HX27" i="13"/>
  <c r="ES36" i="13"/>
  <c r="FR26" i="13"/>
  <c r="HO33" i="13"/>
  <c r="FI24" i="13"/>
  <c r="FZ31" i="13"/>
  <c r="FY21" i="13"/>
  <c r="HB28" i="13"/>
  <c r="EE47" i="13"/>
  <c r="DW28" i="13"/>
  <c r="DV43" i="13"/>
  <c r="GO33" i="13"/>
  <c r="IE38" i="13"/>
  <c r="FT41" i="13"/>
  <c r="DZ42" i="13"/>
  <c r="IA36" i="13"/>
  <c r="FC42" i="13"/>
  <c r="EZ47" i="13"/>
  <c r="FL56" i="13"/>
  <c r="HC52" i="13"/>
  <c r="HJ49" i="13"/>
  <c r="FT88" i="13"/>
  <c r="P52" i="4"/>
  <c r="O52" i="4"/>
  <c r="P26" i="4"/>
  <c r="O26" i="4"/>
  <c r="P68" i="4"/>
  <c r="O68" i="4"/>
  <c r="O114" i="4"/>
  <c r="P114" i="4"/>
  <c r="P30" i="4"/>
  <c r="O30" i="4"/>
  <c r="P101" i="4"/>
  <c r="O101" i="4"/>
  <c r="O122" i="4"/>
  <c r="P122" i="4"/>
  <c r="P95" i="4"/>
  <c r="O95" i="4"/>
  <c r="D28" i="5"/>
  <c r="G27" i="5"/>
  <c r="I21" i="2"/>
  <c r="H17" i="8"/>
  <c r="F49" i="8" s="1"/>
  <c r="G49" i="8" s="1"/>
  <c r="H49" i="8" s="1"/>
  <c r="I19" i="4"/>
  <c r="K19" i="4" s="1"/>
  <c r="L19" i="4" s="1"/>
  <c r="E28" i="4"/>
  <c r="H13" i="4"/>
  <c r="N88" i="4"/>
  <c r="N51" i="4"/>
  <c r="N92" i="4"/>
  <c r="N57" i="4"/>
  <c r="N117" i="4"/>
  <c r="C43" i="4"/>
  <c r="D43" i="4" s="1"/>
  <c r="N78" i="4"/>
  <c r="H17" i="4"/>
  <c r="HS1" i="13"/>
  <c r="EI4" i="13"/>
  <c r="GJ9" i="13"/>
  <c r="EA19" i="13"/>
  <c r="EY2" i="13"/>
  <c r="GZ5" i="13"/>
  <c r="EH16" i="13"/>
  <c r="IE3" i="13"/>
  <c r="HF31" i="13"/>
  <c r="HW7" i="13"/>
  <c r="FT2" i="13"/>
  <c r="HB15" i="13"/>
  <c r="GP4" i="13"/>
  <c r="EK1" i="13"/>
  <c r="HT9" i="13"/>
  <c r="HW2" i="13"/>
  <c r="HL17" i="13"/>
  <c r="IF9" i="13"/>
  <c r="HI18" i="13"/>
  <c r="HR1" i="13"/>
  <c r="EE8" i="13"/>
  <c r="FH15" i="13"/>
  <c r="FC46" i="13"/>
  <c r="IE13" i="13"/>
  <c r="HV28" i="13"/>
  <c r="FN11" i="13"/>
  <c r="GM19" i="13"/>
  <c r="ET8" i="13"/>
  <c r="FW15" i="13"/>
  <c r="EA4" i="13"/>
  <c r="ER11" i="13"/>
  <c r="DQ19" i="13"/>
  <c r="EN4" i="13"/>
  <c r="FE11" i="13"/>
  <c r="EL19" i="13"/>
  <c r="FK6" i="13"/>
  <c r="GB13" i="13"/>
  <c r="EQ26" i="13"/>
  <c r="HG7" i="13"/>
  <c r="HX14" i="13"/>
  <c r="EJ35" i="13"/>
  <c r="HT7" i="13"/>
  <c r="DT15" i="13"/>
  <c r="EP38" i="13"/>
  <c r="HI7" i="13"/>
  <c r="DU15" i="13"/>
  <c r="FP36" i="13"/>
  <c r="DS28" i="13"/>
  <c r="FQ36" i="13"/>
  <c r="GD26" i="13"/>
  <c r="ID33" i="13"/>
  <c r="FU24" i="13"/>
  <c r="GL31" i="13"/>
  <c r="GK21" i="13"/>
  <c r="HN28" i="13"/>
  <c r="FY48" i="13"/>
  <c r="EI28" i="13"/>
  <c r="ES44" i="13"/>
  <c r="HD33" i="13"/>
  <c r="HB43" i="13"/>
  <c r="GQ42" i="13"/>
  <c r="EX42" i="13"/>
  <c r="EH37" i="13"/>
  <c r="GA42" i="13"/>
  <c r="GA47" i="13"/>
  <c r="GJ56" i="13"/>
  <c r="IA52" i="13"/>
  <c r="EC50" i="13"/>
  <c r="O98" i="4"/>
  <c r="P98" i="4"/>
  <c r="C101" i="11"/>
  <c r="C26" i="8" s="1"/>
  <c r="C29" i="2" s="1"/>
  <c r="G16" i="8"/>
  <c r="C97" i="11"/>
  <c r="P44" i="4"/>
  <c r="O44" i="4"/>
  <c r="P97" i="4"/>
  <c r="O97" i="4"/>
  <c r="P55" i="4"/>
  <c r="O55" i="4"/>
  <c r="P99" i="4"/>
  <c r="O99" i="4"/>
  <c r="O103" i="4"/>
  <c r="P103" i="4"/>
  <c r="P61" i="4"/>
  <c r="O61" i="4"/>
  <c r="P121" i="4"/>
  <c r="O121" i="4"/>
  <c r="C88" i="11"/>
  <c r="F20" i="8" s="1"/>
  <c r="C134" i="3"/>
  <c r="C135" i="3"/>
  <c r="C136" i="3"/>
  <c r="C137" i="3"/>
  <c r="C138" i="3"/>
  <c r="C139" i="3"/>
  <c r="C140" i="3"/>
  <c r="D141" i="3"/>
  <c r="F141" i="3" s="1"/>
  <c r="G141" i="3" s="1"/>
  <c r="C141" i="3"/>
  <c r="FM200" i="13"/>
  <c r="EP199" i="13"/>
  <c r="DS198" i="13"/>
  <c r="HM196" i="13"/>
  <c r="GP195" i="13"/>
  <c r="FS194" i="13"/>
  <c r="GV200" i="13"/>
  <c r="FM199" i="13"/>
  <c r="EP198" i="13"/>
  <c r="DS197" i="13"/>
  <c r="HM195" i="13"/>
  <c r="GP194" i="13"/>
  <c r="IE200" i="13"/>
  <c r="HH199" i="13"/>
  <c r="FY198" i="13"/>
  <c r="FB197" i="13"/>
  <c r="EE196" i="13"/>
  <c r="HY194" i="13"/>
  <c r="HR200" i="13"/>
  <c r="GU199" i="13"/>
  <c r="FX198" i="13"/>
  <c r="EO197" i="13"/>
  <c r="DR196" i="13"/>
  <c r="HL194" i="13"/>
  <c r="GS200" i="13"/>
  <c r="FV199" i="13"/>
  <c r="EY198" i="13"/>
  <c r="EB197" i="13"/>
  <c r="HJ195" i="13"/>
  <c r="GM194" i="13"/>
  <c r="FP193" i="13"/>
  <c r="EJ200" i="13"/>
  <c r="ID198" i="13"/>
  <c r="HG197" i="13"/>
  <c r="GJ196" i="13"/>
  <c r="FA195" i="13"/>
  <c r="ED194" i="13"/>
  <c r="HX192" i="13"/>
  <c r="EI200" i="13"/>
  <c r="IC198" i="13"/>
  <c r="HF197" i="13"/>
  <c r="GI196" i="13"/>
  <c r="FL195" i="13"/>
  <c r="EC194" i="13"/>
  <c r="GD200" i="13"/>
  <c r="FG199" i="13"/>
  <c r="EJ198" i="13"/>
  <c r="ID196" i="13"/>
  <c r="HG195" i="13"/>
  <c r="GJ194" i="13"/>
  <c r="HA200" i="13"/>
  <c r="GD199" i="13"/>
  <c r="FG198" i="13"/>
  <c r="EJ197" i="13"/>
  <c r="ID195" i="13"/>
  <c r="HG194" i="13"/>
  <c r="GZ200" i="13"/>
  <c r="GC199" i="13"/>
  <c r="FF198" i="13"/>
  <c r="EI197" i="13"/>
  <c r="EF199" i="13"/>
  <c r="GT193" i="13"/>
  <c r="EY192" i="13"/>
  <c r="EB191" i="13"/>
  <c r="HJ189" i="13"/>
  <c r="GM188" i="13"/>
  <c r="FP187" i="13"/>
  <c r="EE199" i="13"/>
  <c r="GS193" i="13"/>
  <c r="EX192" i="13"/>
  <c r="EA191" i="13"/>
  <c r="HI189" i="13"/>
  <c r="GL188" i="13"/>
  <c r="ET197" i="13"/>
  <c r="ES193" i="13"/>
  <c r="HR191" i="13"/>
  <c r="GU190" i="13"/>
  <c r="FX189" i="13"/>
  <c r="EO188" i="13"/>
  <c r="HC195" i="13"/>
  <c r="HS192" i="13"/>
  <c r="GS191" i="13"/>
  <c r="FV190" i="13"/>
  <c r="EY189" i="13"/>
  <c r="EH197" i="13"/>
  <c r="EO193" i="13"/>
  <c r="IB191" i="13"/>
  <c r="HE190" i="13"/>
  <c r="HX198" i="13"/>
  <c r="GI193" i="13"/>
  <c r="ET192" i="13"/>
  <c r="DW191" i="13"/>
  <c r="HQ189" i="13"/>
  <c r="GQ195" i="13"/>
  <c r="HP192" i="13"/>
  <c r="GO197" i="13"/>
  <c r="EZ193" i="13"/>
  <c r="DT192" i="13"/>
  <c r="FO200" i="13"/>
  <c r="HD194" i="13"/>
  <c r="HN190" i="13"/>
  <c r="HG188" i="13"/>
  <c r="ET187" i="13"/>
  <c r="HU185" i="13"/>
  <c r="GX184" i="13"/>
  <c r="GA183" i="13"/>
  <c r="FD182" i="13"/>
  <c r="GT194" i="13"/>
  <c r="HM190" i="13"/>
  <c r="HF188" i="13"/>
  <c r="FF187" i="13"/>
  <c r="EA186" i="13"/>
  <c r="HI184" i="13"/>
  <c r="GL183" i="13"/>
  <c r="GS194" i="13"/>
  <c r="HL190" i="13"/>
  <c r="HE188" i="13"/>
  <c r="FE187" i="13"/>
  <c r="DZ186" i="13"/>
  <c r="HT184" i="13"/>
  <c r="GK183" i="13"/>
  <c r="FI194" i="13"/>
  <c r="HK190" i="13"/>
  <c r="HD188" i="13"/>
  <c r="FC187" i="13"/>
  <c r="ID185" i="13"/>
  <c r="HG184" i="13"/>
  <c r="GD193" i="13"/>
  <c r="FN190" i="13"/>
  <c r="FV188" i="13"/>
  <c r="EB187" i="13"/>
  <c r="HQ185" i="13"/>
  <c r="GT184" i="13"/>
  <c r="EO192" i="13"/>
  <c r="HK189" i="13"/>
  <c r="DY188" i="13"/>
  <c r="HE186" i="13"/>
  <c r="GF185" i="13"/>
  <c r="FX192" i="13"/>
  <c r="IA189" i="13"/>
  <c r="EM188" i="13"/>
  <c r="GN198" i="13"/>
  <c r="EF191" i="13"/>
  <c r="DS189" i="13"/>
  <c r="FY187" i="13"/>
  <c r="GA191" i="13"/>
  <c r="EX189" i="13"/>
  <c r="FL192" i="13"/>
  <c r="HW189" i="13"/>
  <c r="EI188" i="13"/>
  <c r="GC186" i="13"/>
  <c r="EW184" i="13"/>
  <c r="GR182" i="13"/>
  <c r="FH181" i="13"/>
  <c r="EK180" i="13"/>
  <c r="IE178" i="13"/>
  <c r="HH177" i="13"/>
  <c r="FY176" i="13"/>
  <c r="FB175" i="13"/>
  <c r="EU187" i="13"/>
  <c r="HE184" i="13"/>
  <c r="DV183" i="13"/>
  <c r="GG181" i="13"/>
  <c r="FH180" i="13"/>
  <c r="EK179" i="13"/>
  <c r="IE177" i="13"/>
  <c r="HH176" i="13"/>
  <c r="FW187" i="13"/>
  <c r="HZ184" i="13"/>
  <c r="EJ183" i="13"/>
  <c r="HF181" i="13"/>
  <c r="GE180" i="13"/>
  <c r="FH179" i="13"/>
  <c r="EK178" i="13"/>
  <c r="IE176" i="13"/>
  <c r="EJ188" i="13"/>
  <c r="FC185" i="13"/>
  <c r="FP183" i="13"/>
  <c r="IE181" i="13"/>
  <c r="HB180" i="13"/>
  <c r="GE179" i="13"/>
  <c r="FH178" i="13"/>
  <c r="GU188" i="13"/>
  <c r="FZ185" i="13"/>
  <c r="GD183" i="13"/>
  <c r="ID181" i="13"/>
  <c r="HA180" i="13"/>
  <c r="GD179" i="13"/>
  <c r="FG178" i="13"/>
  <c r="GX187" i="13"/>
  <c r="DW185" i="13"/>
  <c r="EV183" i="13"/>
  <c r="HP181" i="13"/>
  <c r="GN180" i="13"/>
  <c r="FQ179" i="13"/>
  <c r="ET178" i="13"/>
  <c r="HP186" i="13"/>
  <c r="GD184" i="13"/>
  <c r="HP182" i="13"/>
  <c r="GA181" i="13"/>
  <c r="FC180" i="13"/>
  <c r="DY187" i="13"/>
  <c r="GY184" i="13"/>
  <c r="ID182" i="13"/>
  <c r="GU187" i="13"/>
  <c r="DT185" i="13"/>
  <c r="ES183" i="13"/>
  <c r="HL181" i="13"/>
  <c r="GK186" i="13"/>
  <c r="FD184" i="13"/>
  <c r="GT182" i="13"/>
  <c r="FJ181" i="13"/>
  <c r="EY181" i="13"/>
  <c r="FQ178" i="13"/>
  <c r="GQ176" i="13"/>
  <c r="EZ175" i="13"/>
  <c r="DZ174" i="13"/>
  <c r="HT172" i="13"/>
  <c r="GK171" i="13"/>
  <c r="FN170" i="13"/>
  <c r="EQ169" i="13"/>
  <c r="DT168" i="13"/>
  <c r="HN166" i="13"/>
  <c r="GQ165" i="13"/>
  <c r="FT164" i="13"/>
  <c r="GI181" i="13"/>
  <c r="HL178" i="13"/>
  <c r="HW176" i="13"/>
  <c r="FY175" i="13"/>
  <c r="EW174" i="13"/>
  <c r="DZ173" i="13"/>
  <c r="HT171" i="13"/>
  <c r="GK170" i="13"/>
  <c r="FN169" i="13"/>
  <c r="EQ168" i="13"/>
  <c r="DT167" i="13"/>
  <c r="HN165" i="13"/>
  <c r="EY187" i="13"/>
  <c r="EX180" i="13"/>
  <c r="HN177" i="13"/>
  <c r="EU176" i="13"/>
  <c r="IB174" i="13"/>
  <c r="HE173" i="13"/>
  <c r="GH172" i="13"/>
  <c r="FK171" i="13"/>
  <c r="EN170" i="13"/>
  <c r="HV168" i="13"/>
  <c r="GY167" i="13"/>
  <c r="GW180" i="13"/>
  <c r="DR178" i="13"/>
  <c r="FG176" i="13"/>
  <c r="DW175" i="13"/>
  <c r="HP173" i="13"/>
  <c r="GS172" i="13"/>
  <c r="HV180" i="13"/>
  <c r="EO178" i="13"/>
  <c r="FU176" i="13"/>
  <c r="EI175" i="13"/>
  <c r="IA173" i="13"/>
  <c r="HD172" i="13"/>
  <c r="HZ182" i="13"/>
  <c r="FK179" i="13"/>
  <c r="EF177" i="13"/>
  <c r="GU175" i="13"/>
  <c r="FQ174" i="13"/>
  <c r="ET173" i="13"/>
  <c r="DW172" i="13"/>
  <c r="HQ170" i="13"/>
  <c r="HI181" i="13"/>
  <c r="HY178" i="13"/>
  <c r="ID176" i="13"/>
  <c r="FT175" i="13"/>
  <c r="ER174" i="13"/>
  <c r="DU173" i="13"/>
  <c r="HO171" i="13"/>
  <c r="GZ181" i="13"/>
  <c r="HX178" i="13"/>
  <c r="IC176" i="13"/>
  <c r="GF175" i="13"/>
  <c r="FC174" i="13"/>
  <c r="FV183" i="13"/>
  <c r="FZ179" i="13"/>
  <c r="FG177" i="13"/>
  <c r="HR175" i="13"/>
  <c r="GL174" i="13"/>
  <c r="FO173" i="13"/>
  <c r="GJ180" i="13"/>
  <c r="ED178" i="13"/>
  <c r="FP176" i="13"/>
  <c r="EC175" i="13"/>
  <c r="HJ173" i="13"/>
  <c r="GH182" i="13"/>
  <c r="EZ179" i="13"/>
  <c r="EP177" i="13"/>
  <c r="HV177" i="13"/>
  <c r="IC171" i="13"/>
  <c r="EH170" i="13"/>
  <c r="GF168" i="13"/>
  <c r="DV167" i="13"/>
  <c r="GL165" i="13"/>
  <c r="ES164" i="13"/>
  <c r="DU163" i="13"/>
  <c r="HO161" i="13"/>
  <c r="GR160" i="13"/>
  <c r="GA172" i="13"/>
  <c r="GD170" i="13"/>
  <c r="IA168" i="13"/>
  <c r="FK167" i="13"/>
  <c r="IC165" i="13"/>
  <c r="GE164" i="13"/>
  <c r="FD163" i="13"/>
  <c r="EG162" i="13"/>
  <c r="DX176" i="13"/>
  <c r="GL171" i="13"/>
  <c r="HP169" i="13"/>
  <c r="EW168" i="13"/>
  <c r="GS166" i="13"/>
  <c r="ER165" i="13"/>
  <c r="HK163" i="13"/>
  <c r="GN162" i="13"/>
  <c r="EB174" i="13"/>
  <c r="EU171" i="13"/>
  <c r="GH169" i="13"/>
  <c r="IF167" i="13"/>
  <c r="GB166" i="13"/>
  <c r="EC165" i="13"/>
  <c r="HJ163" i="13"/>
  <c r="EA174" i="13"/>
  <c r="ET171" i="13"/>
  <c r="GG169" i="13"/>
  <c r="IE167" i="13"/>
  <c r="FM166" i="13"/>
  <c r="IE164" i="13"/>
  <c r="GK163" i="13"/>
  <c r="EF173" i="13"/>
  <c r="HZ170" i="13"/>
  <c r="EY169" i="13"/>
  <c r="GW167" i="13"/>
  <c r="EX166" i="13"/>
  <c r="D142" i="3"/>
  <c r="F142" i="3" s="1"/>
  <c r="G142" i="3" s="1"/>
  <c r="FA200" i="13"/>
  <c r="ED199" i="13"/>
  <c r="HX197" i="13"/>
  <c r="HA196" i="13"/>
  <c r="GD195" i="13"/>
  <c r="FG194" i="13"/>
  <c r="GJ200" i="13"/>
  <c r="FA199" i="13"/>
  <c r="ED198" i="13"/>
  <c r="HX196" i="13"/>
  <c r="HA195" i="13"/>
  <c r="GD194" i="13"/>
  <c r="HS200" i="13"/>
  <c r="GV199" i="13"/>
  <c r="FM198" i="13"/>
  <c r="EP197" i="13"/>
  <c r="DS196" i="13"/>
  <c r="HM194" i="13"/>
  <c r="HF200" i="13"/>
  <c r="GI199" i="13"/>
  <c r="FL198" i="13"/>
  <c r="EC197" i="13"/>
  <c r="HW195" i="13"/>
  <c r="GZ194" i="13"/>
  <c r="GG200" i="13"/>
  <c r="FJ199" i="13"/>
  <c r="EM198" i="13"/>
  <c r="HU196" i="13"/>
  <c r="GX195" i="13"/>
  <c r="GA194" i="13"/>
  <c r="FD193" i="13"/>
  <c r="DX200" i="13"/>
  <c r="HR198" i="13"/>
  <c r="GU197" i="13"/>
  <c r="FX196" i="13"/>
  <c r="EO195" i="13"/>
  <c r="DR194" i="13"/>
  <c r="HL192" i="13"/>
  <c r="DW200" i="13"/>
  <c r="HQ198" i="13"/>
  <c r="GT197" i="13"/>
  <c r="FW196" i="13"/>
  <c r="EZ195" i="13"/>
  <c r="DQ194" i="13"/>
  <c r="FR200" i="13"/>
  <c r="EU199" i="13"/>
  <c r="DX198" i="13"/>
  <c r="HR196" i="13"/>
  <c r="GU195" i="13"/>
  <c r="FX194" i="13"/>
  <c r="GO200" i="13"/>
  <c r="FR199" i="13"/>
  <c r="EU198" i="13"/>
  <c r="DX197" i="13"/>
  <c r="HR195" i="13"/>
  <c r="GU194" i="13"/>
  <c r="GN200" i="13"/>
  <c r="FQ199" i="13"/>
  <c r="ET198" i="13"/>
  <c r="DW197" i="13"/>
  <c r="GC198" i="13"/>
  <c r="FX193" i="13"/>
  <c r="EM192" i="13"/>
  <c r="HU190" i="13"/>
  <c r="GX189" i="13"/>
  <c r="GA188" i="13"/>
  <c r="FD187" i="13"/>
  <c r="GB198" i="13"/>
  <c r="FW193" i="13"/>
  <c r="EL192" i="13"/>
  <c r="IF190" i="13"/>
  <c r="GW189" i="13"/>
  <c r="FZ188" i="13"/>
  <c r="GQ196" i="13"/>
  <c r="EC193" i="13"/>
  <c r="HF191" i="13"/>
  <c r="GI190" i="13"/>
  <c r="FL189" i="13"/>
  <c r="EC188" i="13"/>
  <c r="FG195" i="13"/>
  <c r="HF192" i="13"/>
  <c r="GG191" i="13"/>
  <c r="FJ190" i="13"/>
  <c r="EM189" i="13"/>
  <c r="GE196" i="13"/>
  <c r="EA193" i="13"/>
  <c r="HP191" i="13"/>
  <c r="GS190" i="13"/>
  <c r="FD198" i="13"/>
  <c r="FS193" i="13"/>
  <c r="EH192" i="13"/>
  <c r="IB190" i="13"/>
  <c r="HE189" i="13"/>
  <c r="EU195" i="13"/>
  <c r="HC192" i="13"/>
  <c r="DU197" i="13"/>
  <c r="EL193" i="13"/>
  <c r="GA200" i="13"/>
  <c r="HL199" i="13"/>
  <c r="HA193" i="13"/>
  <c r="GP190" i="13"/>
  <c r="GR188" i="13"/>
  <c r="EG187" i="13"/>
  <c r="HI185" i="13"/>
  <c r="GL184" i="13"/>
  <c r="FO183" i="13"/>
  <c r="ER182" i="13"/>
  <c r="GV193" i="13"/>
  <c r="GO190" i="13"/>
  <c r="GQ188" i="13"/>
  <c r="ES187" i="13"/>
  <c r="IF185" i="13"/>
  <c r="GW184" i="13"/>
  <c r="FZ183" i="13"/>
  <c r="GU193" i="13"/>
  <c r="GN190" i="13"/>
  <c r="GP188" i="13"/>
  <c r="EQ187" i="13"/>
  <c r="IE185" i="13"/>
  <c r="HH184" i="13"/>
  <c r="FY183" i="13"/>
  <c r="GF193" i="13"/>
  <c r="GM190" i="13"/>
  <c r="GO188" i="13"/>
  <c r="EP187" i="13"/>
  <c r="HR185" i="13"/>
  <c r="GU184" i="13"/>
  <c r="EJ193" i="13"/>
  <c r="EP190" i="13"/>
  <c r="FG188" i="13"/>
  <c r="IF186" i="13"/>
  <c r="HE185" i="13"/>
  <c r="GH184" i="13"/>
  <c r="HZ191" i="13"/>
  <c r="GO189" i="13"/>
  <c r="IB187" i="13"/>
  <c r="GR186" i="13"/>
  <c r="FT185" i="13"/>
  <c r="EN192" i="13"/>
  <c r="HF189" i="13"/>
  <c r="DX188" i="13"/>
  <c r="FT195" i="13"/>
  <c r="HY190" i="13"/>
  <c r="HP188" i="13"/>
  <c r="FL187" i="13"/>
  <c r="FC191" i="13"/>
  <c r="EH189" i="13"/>
  <c r="EC192" i="13"/>
  <c r="HA189" i="13"/>
  <c r="DT198" i="13"/>
  <c r="FE186" i="13"/>
  <c r="EG184" i="13"/>
  <c r="GE182" i="13"/>
  <c r="EV181" i="13"/>
  <c r="DY180" i="13"/>
  <c r="HS178" i="13"/>
  <c r="GV177" i="13"/>
  <c r="FM176" i="13"/>
  <c r="EP175" i="13"/>
  <c r="IB186" i="13"/>
  <c r="GN184" i="13"/>
  <c r="HU182" i="13"/>
  <c r="FT181" i="13"/>
  <c r="EV180" i="13"/>
  <c r="DY179" i="13"/>
  <c r="HS177" i="13"/>
  <c r="GV176" i="13"/>
  <c r="EL187" i="13"/>
  <c r="HD184" i="13"/>
  <c r="DU183" i="13"/>
  <c r="GS181" i="13"/>
  <c r="FS180" i="13"/>
  <c r="EV179" i="13"/>
  <c r="DY178" i="13"/>
  <c r="HS176" i="13"/>
  <c r="HI187" i="13"/>
  <c r="EE185" i="13"/>
  <c r="EX183" i="13"/>
  <c r="HR181" i="13"/>
  <c r="GP180" i="13"/>
  <c r="FS179" i="13"/>
  <c r="EV178" i="13"/>
  <c r="EH188" i="13"/>
  <c r="FB185" i="13"/>
  <c r="FL183" i="13"/>
  <c r="HQ181" i="13"/>
  <c r="GO180" i="13"/>
  <c r="FR179" i="13"/>
  <c r="EU178" i="13"/>
  <c r="FK187" i="13"/>
  <c r="HW184" i="13"/>
  <c r="EG183" i="13"/>
  <c r="HC181" i="13"/>
  <c r="GB180" i="13"/>
  <c r="FE179" i="13"/>
  <c r="EH178" i="13"/>
  <c r="GP186" i="13"/>
  <c r="FH184" i="13"/>
  <c r="HA182" i="13"/>
  <c r="FN181" i="13"/>
  <c r="EQ180" i="13"/>
  <c r="HO186" i="13"/>
  <c r="GC184" i="13"/>
  <c r="HO182" i="13"/>
  <c r="FH187" i="13"/>
  <c r="HO184" i="13"/>
  <c r="EA183" i="13"/>
  <c r="GY181" i="13"/>
  <c r="FM186" i="13"/>
  <c r="EI184" i="13"/>
  <c r="GG182" i="13"/>
  <c r="EX181" i="13"/>
  <c r="HG180" i="13"/>
  <c r="ES178" i="13"/>
  <c r="GB176" i="13"/>
  <c r="EM175" i="13"/>
  <c r="IE173" i="13"/>
  <c r="HH172" i="13"/>
  <c r="FY171" i="13"/>
  <c r="FB170" i="13"/>
  <c r="EE169" i="13"/>
  <c r="HY167" i="13"/>
  <c r="HB166" i="13"/>
  <c r="GE165" i="13"/>
  <c r="FH164" i="13"/>
  <c r="EW181" i="13"/>
  <c r="GN178" i="13"/>
  <c r="HE176" i="13"/>
  <c r="FL175" i="13"/>
  <c r="EK174" i="13"/>
  <c r="IE172" i="13"/>
  <c r="HH171" i="13"/>
  <c r="FY170" i="13"/>
  <c r="FB169" i="13"/>
  <c r="EE168" i="13"/>
  <c r="HY166" i="13"/>
  <c r="HB165" i="13"/>
  <c r="DR186" i="13"/>
  <c r="DQ180" i="13"/>
  <c r="GX177" i="13"/>
  <c r="EH176" i="13"/>
  <c r="HP174" i="13"/>
  <c r="GS173" i="13"/>
  <c r="FV172" i="13"/>
  <c r="EY171" i="13"/>
  <c r="EB170" i="13"/>
  <c r="HJ168" i="13"/>
  <c r="ET191" i="13"/>
  <c r="FW180" i="13"/>
  <c r="HM177" i="13"/>
  <c r="ET176" i="13"/>
  <c r="IA174" i="13"/>
  <c r="HD173" i="13"/>
  <c r="GG172" i="13"/>
  <c r="GV180" i="13"/>
  <c r="DQ178" i="13"/>
  <c r="FF176" i="13"/>
  <c r="DV175" i="13"/>
  <c r="HO173" i="13"/>
  <c r="GR172" i="13"/>
  <c r="EU182" i="13"/>
  <c r="EM179" i="13"/>
  <c r="DQ177" i="13"/>
  <c r="GH175" i="13"/>
  <c r="FE174" i="13"/>
  <c r="EH173" i="13"/>
  <c r="IB171" i="13"/>
  <c r="HE170" i="13"/>
  <c r="FM181" i="13"/>
  <c r="HA178" i="13"/>
  <c r="HO176" i="13"/>
  <c r="FG175" i="13"/>
  <c r="EF174" i="13"/>
  <c r="HZ172" i="13"/>
  <c r="HC171" i="13"/>
  <c r="FL181" i="13"/>
  <c r="GZ178" i="13"/>
  <c r="HN176" i="13"/>
  <c r="FS175" i="13"/>
  <c r="EQ174" i="13"/>
  <c r="GU182" i="13"/>
  <c r="FB179" i="13"/>
  <c r="ER177" i="13"/>
  <c r="HE175" i="13"/>
  <c r="FZ174" i="13"/>
  <c r="EZ188" i="13"/>
  <c r="FJ180" i="13"/>
  <c r="HX177" i="13"/>
  <c r="EZ176" i="13"/>
  <c r="HU174" i="13"/>
  <c r="GX173" i="13"/>
  <c r="DW182" i="13"/>
  <c r="EB179" i="13"/>
  <c r="DX177" i="13"/>
  <c r="EX176" i="13"/>
  <c r="HJ171" i="13"/>
  <c r="DS170" i="13"/>
  <c r="FQ168" i="13"/>
  <c r="HW166" i="13"/>
  <c r="FX165" i="13"/>
  <c r="EF164" i="13"/>
  <c r="HZ162" i="13"/>
  <c r="HC161" i="13"/>
  <c r="FF186" i="13"/>
  <c r="FC172" i="13"/>
  <c r="FK170" i="13"/>
  <c r="HI168" i="13"/>
  <c r="EW167" i="13"/>
  <c r="HM165" i="13"/>
  <c r="FR164" i="13"/>
  <c r="ER163" i="13"/>
  <c r="DU162" i="13"/>
  <c r="FO175" i="13"/>
  <c r="FP171" i="13"/>
  <c r="HA169" i="13"/>
  <c r="EH168" i="13"/>
  <c r="GE166" i="13"/>
  <c r="ED165" i="13"/>
  <c r="GY163" i="13"/>
  <c r="GB162" i="13"/>
  <c r="GB173" i="13"/>
  <c r="EE171" i="13"/>
  <c r="FS169" i="13"/>
  <c r="HQ167" i="13"/>
  <c r="FN166" i="13"/>
  <c r="IF164" i="13"/>
  <c r="GX163" i="13"/>
  <c r="C142" i="3"/>
  <c r="EO200" i="13"/>
  <c r="DR199" i="13"/>
  <c r="HL197" i="13"/>
  <c r="GO196" i="13"/>
  <c r="FR195" i="13"/>
  <c r="EU194" i="13"/>
  <c r="FX200" i="13"/>
  <c r="EO199" i="13"/>
  <c r="DR198" i="13"/>
  <c r="HL196" i="13"/>
  <c r="GO195" i="13"/>
  <c r="FR194" i="13"/>
  <c r="HG200" i="13"/>
  <c r="GJ199" i="13"/>
  <c r="FA198" i="13"/>
  <c r="ED197" i="13"/>
  <c r="HX195" i="13"/>
  <c r="HA194" i="13"/>
  <c r="GT200" i="13"/>
  <c r="FW199" i="13"/>
  <c r="EZ198" i="13"/>
  <c r="DQ197" i="13"/>
  <c r="HK195" i="13"/>
  <c r="GN194" i="13"/>
  <c r="FU200" i="13"/>
  <c r="EX199" i="13"/>
  <c r="EA198" i="13"/>
  <c r="HI196" i="13"/>
  <c r="GL195" i="13"/>
  <c r="FO194" i="13"/>
  <c r="ER193" i="13"/>
  <c r="IC199" i="13"/>
  <c r="HF198" i="13"/>
  <c r="GI197" i="13"/>
  <c r="FL196" i="13"/>
  <c r="EC195" i="13"/>
  <c r="HW193" i="13"/>
  <c r="GZ192" i="13"/>
  <c r="IB199" i="13"/>
  <c r="HE198" i="13"/>
  <c r="GH197" i="13"/>
  <c r="FK196" i="13"/>
  <c r="EN195" i="13"/>
  <c r="HV193" i="13"/>
  <c r="FF200" i="13"/>
  <c r="EI199" i="13"/>
  <c r="IC197" i="13"/>
  <c r="HF196" i="13"/>
  <c r="GI195" i="13"/>
  <c r="FL194" i="13"/>
  <c r="GC200" i="13"/>
  <c r="FF199" i="13"/>
  <c r="EI198" i="13"/>
  <c r="IC196" i="13"/>
  <c r="HF195" i="13"/>
  <c r="GI194" i="13"/>
  <c r="GB200" i="13"/>
  <c r="FE199" i="13"/>
  <c r="EH198" i="13"/>
  <c r="IB196" i="13"/>
  <c r="HZ197" i="13"/>
  <c r="FI193" i="13"/>
  <c r="EA192" i="13"/>
  <c r="HI190" i="13"/>
  <c r="GL189" i="13"/>
  <c r="FO188" i="13"/>
  <c r="ER187" i="13"/>
  <c r="HY197" i="13"/>
  <c r="FH193" i="13"/>
  <c r="DZ192" i="13"/>
  <c r="HT190" i="13"/>
  <c r="GK189" i="13"/>
  <c r="FN188" i="13"/>
  <c r="EI196" i="13"/>
  <c r="HT192" i="13"/>
  <c r="GT191" i="13"/>
  <c r="FW190" i="13"/>
  <c r="EZ189" i="13"/>
  <c r="DQ188" i="13"/>
  <c r="IB194" i="13"/>
  <c r="GS192" i="13"/>
  <c r="FU191" i="13"/>
  <c r="EX190" i="13"/>
  <c r="EA189" i="13"/>
  <c r="DX196" i="13"/>
  <c r="IE192" i="13"/>
  <c r="HD191" i="13"/>
  <c r="GG190" i="13"/>
  <c r="HA197" i="13"/>
  <c r="FB193" i="13"/>
  <c r="DV192" i="13"/>
  <c r="HP190" i="13"/>
  <c r="GS189" i="13"/>
  <c r="HP194" i="13"/>
  <c r="GP192" i="13"/>
  <c r="FR196" i="13"/>
  <c r="DX193" i="13"/>
  <c r="HX199" i="13"/>
  <c r="ER199" i="13"/>
  <c r="EX193" i="13"/>
  <c r="FR190" i="13"/>
  <c r="GC188" i="13"/>
  <c r="DS187" i="13"/>
  <c r="GW185" i="13"/>
  <c r="FZ184" i="13"/>
  <c r="FC183" i="13"/>
  <c r="EF182" i="13"/>
  <c r="EW193" i="13"/>
  <c r="FQ190" i="13"/>
  <c r="GB188" i="13"/>
  <c r="EE187" i="13"/>
  <c r="HT185" i="13"/>
  <c r="GK184" i="13"/>
  <c r="FN183" i="13"/>
  <c r="EV193" i="13"/>
  <c r="FP190" i="13"/>
  <c r="FX188" i="13"/>
  <c r="ED187" i="13"/>
  <c r="HS185" i="13"/>
  <c r="GV184" i="13"/>
  <c r="FM183" i="13"/>
  <c r="EK193" i="13"/>
  <c r="FO190" i="13"/>
  <c r="FW188" i="13"/>
  <c r="EC187" i="13"/>
  <c r="HF185" i="13"/>
  <c r="GI184" i="13"/>
  <c r="HM192" i="13"/>
  <c r="DR190" i="13"/>
  <c r="ER188" i="13"/>
  <c r="HS186" i="13"/>
  <c r="GS185" i="13"/>
  <c r="FV184" i="13"/>
  <c r="HB191" i="13"/>
  <c r="FU189" i="13"/>
  <c r="HO187" i="13"/>
  <c r="GE186" i="13"/>
  <c r="FH185" i="13"/>
  <c r="HY191" i="13"/>
  <c r="GN189" i="13"/>
  <c r="IA187" i="13"/>
  <c r="ID193" i="13"/>
  <c r="HA190" i="13"/>
  <c r="GZ188" i="13"/>
  <c r="EF198" i="13"/>
  <c r="EE191" i="13"/>
  <c r="IE188" i="13"/>
  <c r="HU191" i="13"/>
  <c r="GF189" i="13"/>
  <c r="FM192" i="13"/>
  <c r="EG186" i="13"/>
  <c r="ID183" i="13"/>
  <c r="FR182" i="13"/>
  <c r="EJ181" i="13"/>
  <c r="ID179" i="13"/>
  <c r="HG178" i="13"/>
  <c r="GJ177" i="13"/>
  <c r="FA176" i="13"/>
  <c r="ED175" i="13"/>
  <c r="HB186" i="13"/>
  <c r="FR184" i="13"/>
  <c r="HF182" i="13"/>
  <c r="FG181" i="13"/>
  <c r="EJ180" i="13"/>
  <c r="ID178" i="13"/>
  <c r="HG177" i="13"/>
  <c r="GJ176" i="13"/>
  <c r="IA186" i="13"/>
  <c r="GM184" i="13"/>
  <c r="HT182" i="13"/>
  <c r="GF181" i="13"/>
  <c r="FG180" i="13"/>
  <c r="EJ179" i="13"/>
  <c r="ID177" i="13"/>
  <c r="HG176" i="13"/>
  <c r="FV187" i="13"/>
  <c r="HY184" i="13"/>
  <c r="EI183" i="13"/>
  <c r="HE181" i="13"/>
  <c r="GD180" i="13"/>
  <c r="FG179" i="13"/>
  <c r="EJ178" i="13"/>
  <c r="HH187" i="13"/>
  <c r="ED185" i="13"/>
  <c r="EW183" i="13"/>
  <c r="HD181" i="13"/>
  <c r="GC180" i="13"/>
  <c r="FF179" i="13"/>
  <c r="EI178" i="13"/>
  <c r="EI187" i="13"/>
  <c r="HA184" i="13"/>
  <c r="IF182" i="13"/>
  <c r="GP181" i="13"/>
  <c r="FP180" i="13"/>
  <c r="ES179" i="13"/>
  <c r="DV178" i="13"/>
  <c r="FQ186" i="13"/>
  <c r="EQ184" i="13"/>
  <c r="GK182" i="13"/>
  <c r="FB181" i="13"/>
  <c r="EE180" i="13"/>
  <c r="GN186" i="13"/>
  <c r="FG184" i="13"/>
  <c r="GW182" i="13"/>
  <c r="DX187" i="13"/>
  <c r="GS184" i="13"/>
  <c r="IC182" i="13"/>
  <c r="GX192" i="13"/>
  <c r="EO186" i="13"/>
  <c r="DS184" i="13"/>
  <c r="FT182" i="13"/>
  <c r="EL181" i="13"/>
  <c r="FZ180" i="13"/>
  <c r="DU178" i="13"/>
  <c r="FJ176" i="13"/>
  <c r="DZ175" i="13"/>
  <c r="HS173" i="13"/>
  <c r="GV172" i="13"/>
  <c r="FM171" i="13"/>
  <c r="EP170" i="13"/>
  <c r="DS169" i="13"/>
  <c r="HM167" i="13"/>
  <c r="GP166" i="13"/>
  <c r="FS165" i="13"/>
  <c r="EV164" i="13"/>
  <c r="IF180" i="13"/>
  <c r="FP178" i="13"/>
  <c r="GP176" i="13"/>
  <c r="EY175" i="13"/>
  <c r="DY174" i="13"/>
  <c r="HS172" i="13"/>
  <c r="GV171" i="13"/>
  <c r="FM170" i="13"/>
  <c r="EP169" i="13"/>
  <c r="DS168" i="13"/>
  <c r="HM166" i="13"/>
  <c r="GP165" i="13"/>
  <c r="HN184" i="13"/>
  <c r="HJ179" i="13"/>
  <c r="GE177" i="13"/>
  <c r="DU176" i="13"/>
  <c r="HD174" i="13"/>
  <c r="GG173" i="13"/>
  <c r="FJ172" i="13"/>
  <c r="EM171" i="13"/>
  <c r="HU169" i="13"/>
  <c r="GX168" i="13"/>
  <c r="EW187" i="13"/>
  <c r="EP180" i="13"/>
  <c r="GW177" i="13"/>
  <c r="EG176" i="13"/>
  <c r="HO174" i="13"/>
  <c r="GR173" i="13"/>
  <c r="EU190" i="13"/>
  <c r="FV180" i="13"/>
  <c r="HL177" i="13"/>
  <c r="ES176" i="13"/>
  <c r="HZ174" i="13"/>
  <c r="HC173" i="13"/>
  <c r="GF172" i="13"/>
  <c r="HK181" i="13"/>
  <c r="IF178" i="13"/>
  <c r="HP176" i="13"/>
  <c r="FU175" i="13"/>
  <c r="ES174" i="13"/>
  <c r="DV173" i="13"/>
  <c r="HP171" i="13"/>
  <c r="GS170" i="13"/>
  <c r="EC181" i="13"/>
  <c r="GC178" i="13"/>
  <c r="GZ176" i="13"/>
  <c r="ET175" i="13"/>
  <c r="DT174" i="13"/>
  <c r="HN172" i="13"/>
  <c r="GQ171" i="13"/>
  <c r="EB181" i="13"/>
  <c r="GB178" i="13"/>
  <c r="GY176" i="13"/>
  <c r="FF175" i="13"/>
  <c r="EE174" i="13"/>
  <c r="EH182" i="13"/>
  <c r="ED179" i="13"/>
  <c r="EC177" i="13"/>
  <c r="GR175" i="13"/>
  <c r="FN174" i="13"/>
  <c r="GD186" i="13"/>
  <c r="EC180" i="13"/>
  <c r="HC177" i="13"/>
  <c r="EM176" i="13"/>
  <c r="HI174" i="13"/>
  <c r="GL173" i="13"/>
  <c r="GM181" i="13"/>
  <c r="HU178" i="13"/>
  <c r="HZ176" i="13"/>
  <c r="GB175" i="13"/>
  <c r="GN171" i="13"/>
  <c r="HR169" i="13"/>
  <c r="EY168" i="13"/>
  <c r="HI166" i="13"/>
  <c r="FJ165" i="13"/>
  <c r="DT164" i="13"/>
  <c r="HN162" i="13"/>
  <c r="GQ161" i="13"/>
  <c r="EA180" i="13"/>
  <c r="EE172" i="13"/>
  <c r="EV170" i="13"/>
  <c r="GT168" i="13"/>
  <c r="EI167" i="13"/>
  <c r="GY165" i="13"/>
  <c r="FE164" i="13"/>
  <c r="EF163" i="13"/>
  <c r="HZ161" i="13"/>
  <c r="EC200" i="13"/>
  <c r="HW198" i="13"/>
  <c r="GZ197" i="13"/>
  <c r="GC196" i="13"/>
  <c r="FF195" i="13"/>
  <c r="EI194" i="13"/>
  <c r="FL200" i="13"/>
  <c r="EC199" i="13"/>
  <c r="HW197" i="13"/>
  <c r="GZ196" i="13"/>
  <c r="GC195" i="13"/>
  <c r="FF194" i="13"/>
  <c r="GU200" i="13"/>
  <c r="FX199" i="13"/>
  <c r="EO198" i="13"/>
  <c r="DR197" i="13"/>
  <c r="HL195" i="13"/>
  <c r="GO194" i="13"/>
  <c r="GH200" i="13"/>
  <c r="FK199" i="13"/>
  <c r="EN198" i="13"/>
  <c r="HV196" i="13"/>
  <c r="GY195" i="13"/>
  <c r="GB194" i="13"/>
  <c r="FI200" i="13"/>
  <c r="EL199" i="13"/>
  <c r="IF197" i="13"/>
  <c r="GW196" i="13"/>
  <c r="FZ195" i="13"/>
  <c r="FC194" i="13"/>
  <c r="EF193" i="13"/>
  <c r="HQ199" i="13"/>
  <c r="GT198" i="13"/>
  <c r="FW197" i="13"/>
  <c r="EZ196" i="13"/>
  <c r="DQ195" i="13"/>
  <c r="HK193" i="13"/>
  <c r="GN192" i="13"/>
  <c r="HP199" i="13"/>
  <c r="GS198" i="13"/>
  <c r="FV197" i="13"/>
  <c r="EY196" i="13"/>
  <c r="EB195" i="13"/>
  <c r="HJ193" i="13"/>
  <c r="ET200" i="13"/>
  <c r="DW199" i="13"/>
  <c r="HQ197" i="13"/>
  <c r="GT196" i="13"/>
  <c r="FW195" i="13"/>
  <c r="EZ194" i="13"/>
  <c r="FQ200" i="13"/>
  <c r="ET199" i="13"/>
  <c r="DW198" i="13"/>
  <c r="HQ196" i="13"/>
  <c r="GT195" i="13"/>
  <c r="FW194" i="13"/>
  <c r="FP200" i="13"/>
  <c r="ES199" i="13"/>
  <c r="DV198" i="13"/>
  <c r="HP196" i="13"/>
  <c r="FF197" i="13"/>
  <c r="EU193" i="13"/>
  <c r="IF191" i="13"/>
  <c r="GW190" i="13"/>
  <c r="FZ189" i="13"/>
  <c r="FC188" i="13"/>
  <c r="EF187" i="13"/>
  <c r="FE197" i="13"/>
  <c r="ET193" i="13"/>
  <c r="IE191" i="13"/>
  <c r="HH190" i="13"/>
  <c r="FY189" i="13"/>
  <c r="FB188" i="13"/>
  <c r="HD195" i="13"/>
  <c r="HG192" i="13"/>
  <c r="GH191" i="13"/>
  <c r="FK190" i="13"/>
  <c r="EN189" i="13"/>
  <c r="HJ200" i="13"/>
  <c r="GF194" i="13"/>
  <c r="GF192" i="13"/>
  <c r="FI191" i="13"/>
  <c r="EL190" i="13"/>
  <c r="IF188" i="13"/>
  <c r="GS195" i="13"/>
  <c r="HR192" i="13"/>
  <c r="GR191" i="13"/>
  <c r="FU190" i="13"/>
  <c r="EG197" i="13"/>
  <c r="EN193" i="13"/>
  <c r="IA191" i="13"/>
  <c r="HD190" i="13"/>
  <c r="GM200" i="13"/>
  <c r="FT194" i="13"/>
  <c r="GC192" i="13"/>
  <c r="IC195" i="13"/>
  <c r="IB192" i="13"/>
  <c r="FD199" i="13"/>
  <c r="GO198" i="13"/>
  <c r="HZ192" i="13"/>
  <c r="ET190" i="13"/>
  <c r="FK188" i="13"/>
  <c r="HW186" i="13"/>
  <c r="GK185" i="13"/>
  <c r="FN184" i="13"/>
  <c r="EQ183" i="13"/>
  <c r="DT182" i="13"/>
  <c r="HY192" i="13"/>
  <c r="ES190" i="13"/>
  <c r="FJ188" i="13"/>
  <c r="DR187" i="13"/>
  <c r="HH185" i="13"/>
  <c r="FY184" i="13"/>
  <c r="FB183" i="13"/>
  <c r="HW192" i="13"/>
  <c r="ER190" i="13"/>
  <c r="FI188" i="13"/>
  <c r="DQ187" i="13"/>
  <c r="HG185" i="13"/>
  <c r="GJ184" i="13"/>
  <c r="FA183" i="13"/>
  <c r="HN192" i="13"/>
  <c r="EQ190" i="13"/>
  <c r="FH188" i="13"/>
  <c r="HT186" i="13"/>
  <c r="GT185" i="13"/>
  <c r="FW184" i="13"/>
  <c r="FZ192" i="13"/>
  <c r="HL189" i="13"/>
  <c r="DZ188" i="13"/>
  <c r="HF186" i="13"/>
  <c r="GG185" i="13"/>
  <c r="FJ184" i="13"/>
  <c r="GD191" i="13"/>
  <c r="FE189" i="13"/>
  <c r="HB187" i="13"/>
  <c r="FS186" i="13"/>
  <c r="EV185" i="13"/>
  <c r="HA191" i="13"/>
  <c r="FT189" i="13"/>
  <c r="HN187" i="13"/>
  <c r="FM193" i="13"/>
  <c r="GC190" i="13"/>
  <c r="GH188" i="13"/>
  <c r="EI195" i="13"/>
  <c r="HX190" i="13"/>
  <c r="HO188" i="13"/>
  <c r="GW191" i="13"/>
  <c r="FP189" i="13"/>
  <c r="ED191" i="13"/>
  <c r="HZ185" i="13"/>
  <c r="HO183" i="13"/>
  <c r="FE182" i="13"/>
  <c r="DX181" i="13"/>
  <c r="HR179" i="13"/>
  <c r="GU178" i="13"/>
  <c r="FX177" i="13"/>
  <c r="EO176" i="13"/>
  <c r="DR175" i="13"/>
  <c r="GB186" i="13"/>
  <c r="EV184" i="13"/>
  <c r="GQ182" i="13"/>
  <c r="EU181" i="13"/>
  <c r="DX180" i="13"/>
  <c r="HR178" i="13"/>
  <c r="GU177" i="13"/>
  <c r="FX176" i="13"/>
  <c r="GZ186" i="13"/>
  <c r="FQ184" i="13"/>
  <c r="HE182" i="13"/>
  <c r="FS181" i="13"/>
  <c r="EU180" i="13"/>
  <c r="DX179" i="13"/>
  <c r="HR177" i="13"/>
  <c r="GU176" i="13"/>
  <c r="EK187" i="13"/>
  <c r="HC184" i="13"/>
  <c r="DT183" i="13"/>
  <c r="GR181" i="13"/>
  <c r="FR180" i="13"/>
  <c r="EU179" i="13"/>
  <c r="DX178" i="13"/>
  <c r="FU187" i="13"/>
  <c r="HX184" i="13"/>
  <c r="EH183" i="13"/>
  <c r="GQ181" i="13"/>
  <c r="FQ180" i="13"/>
  <c r="ET179" i="13"/>
  <c r="DW178" i="13"/>
  <c r="HQ186" i="13"/>
  <c r="GE184" i="13"/>
  <c r="HQ182" i="13"/>
  <c r="GB181" i="13"/>
  <c r="FD180" i="13"/>
  <c r="EG179" i="13"/>
  <c r="FK193" i="13"/>
  <c r="ES186" i="13"/>
  <c r="DW184" i="13"/>
  <c r="FX182" i="13"/>
  <c r="EP181" i="13"/>
  <c r="DS180" i="13"/>
  <c r="FP186" i="13"/>
  <c r="EL184" i="13"/>
  <c r="GJ182" i="13"/>
  <c r="HN186" i="13"/>
  <c r="GB184" i="13"/>
  <c r="HN182" i="13"/>
  <c r="FB191" i="13"/>
  <c r="DQ186" i="13"/>
  <c r="HQ183" i="13"/>
  <c r="FG182" i="13"/>
  <c r="IA192" i="13"/>
  <c r="EZ180" i="13"/>
  <c r="HU177" i="13"/>
  <c r="EW176" i="13"/>
  <c r="ID174" i="13"/>
  <c r="HG173" i="13"/>
  <c r="GJ172" i="13"/>
  <c r="FA171" i="13"/>
  <c r="ED170" i="13"/>
  <c r="HX168" i="13"/>
  <c r="HA167" i="13"/>
  <c r="GD166" i="13"/>
  <c r="FG165" i="13"/>
  <c r="EJ164" i="13"/>
  <c r="HF180" i="13"/>
  <c r="ER178" i="13"/>
  <c r="GA176" i="13"/>
  <c r="EL175" i="13"/>
  <c r="ID173" i="13"/>
  <c r="HG172" i="13"/>
  <c r="GJ171" i="13"/>
  <c r="FA170" i="13"/>
  <c r="ED169" i="13"/>
  <c r="HX167" i="13"/>
  <c r="HA166" i="13"/>
  <c r="GD165" i="13"/>
  <c r="HR183" i="13"/>
  <c r="GL179" i="13"/>
  <c r="FP177" i="13"/>
  <c r="HY175" i="13"/>
  <c r="GR174" i="13"/>
  <c r="FU173" i="13"/>
  <c r="EX172" i="13"/>
  <c r="EA171" i="13"/>
  <c r="HI169" i="13"/>
  <c r="GL168" i="13"/>
  <c r="IA185" i="13"/>
  <c r="HI179" i="13"/>
  <c r="GD177" i="13"/>
  <c r="DT176" i="13"/>
  <c r="HC174" i="13"/>
  <c r="GF173" i="13"/>
  <c r="DW187" i="13"/>
  <c r="EO180" i="13"/>
  <c r="GR177" i="13"/>
  <c r="EF176" i="13"/>
  <c r="HN174" i="13"/>
  <c r="GQ173" i="13"/>
  <c r="FT172" i="13"/>
  <c r="FV181" i="13"/>
  <c r="HH178" i="13"/>
  <c r="HA176" i="13"/>
  <c r="FH175" i="13"/>
  <c r="EG174" i="13"/>
  <c r="IA172" i="13"/>
  <c r="HD171" i="13"/>
  <c r="GG170" i="13"/>
  <c r="HT180" i="13"/>
  <c r="FE178" i="13"/>
  <c r="GH176" i="13"/>
  <c r="EG175" i="13"/>
  <c r="HY173" i="13"/>
  <c r="HB172" i="13"/>
  <c r="GE171" i="13"/>
  <c r="HS180" i="13"/>
  <c r="FD178" i="13"/>
  <c r="GG176" i="13"/>
  <c r="ES175" i="13"/>
  <c r="DS174" i="13"/>
  <c r="GX181" i="13"/>
  <c r="HW178" i="13"/>
  <c r="IB176" i="13"/>
  <c r="GE175" i="13"/>
  <c r="FB174" i="13"/>
  <c r="FG185" i="13"/>
  <c r="HU179" i="13"/>
  <c r="GM177" i="13"/>
  <c r="DZ176" i="13"/>
  <c r="GW174" i="13"/>
  <c r="FZ173" i="13"/>
  <c r="FA181" i="13"/>
  <c r="GW178" i="13"/>
  <c r="HK176" i="13"/>
  <c r="HS174" i="13"/>
  <c r="FR171" i="13"/>
  <c r="HC169" i="13"/>
  <c r="EJ168" i="13"/>
  <c r="GU166" i="13"/>
  <c r="EV165" i="13"/>
  <c r="HY163" i="13"/>
  <c r="HB162" i="13"/>
  <c r="GE161" i="13"/>
  <c r="HA177" i="13"/>
  <c r="HZ171" i="13"/>
  <c r="EG170" i="13"/>
  <c r="GE168" i="13"/>
  <c r="DS167" i="13"/>
  <c r="GK165" i="13"/>
  <c r="ER164" i="13"/>
  <c r="DT163" i="13"/>
  <c r="HN161" i="13"/>
  <c r="EM174" i="13"/>
  <c r="EF171" i="13"/>
  <c r="DQ200" i="13"/>
  <c r="HK198" i="13"/>
  <c r="GN197" i="13"/>
  <c r="FQ196" i="13"/>
  <c r="ET195" i="13"/>
  <c r="DW194" i="13"/>
  <c r="EZ200" i="13"/>
  <c r="DQ199" i="13"/>
  <c r="HK197" i="13"/>
  <c r="GN196" i="13"/>
  <c r="FQ195" i="13"/>
  <c r="ET194" i="13"/>
  <c r="GI200" i="13"/>
  <c r="FL199" i="13"/>
  <c r="EC198" i="13"/>
  <c r="HW196" i="13"/>
  <c r="GZ195" i="13"/>
  <c r="GC194" i="13"/>
  <c r="FV200" i="13"/>
  <c r="EY199" i="13"/>
  <c r="EB198" i="13"/>
  <c r="HJ196" i="13"/>
  <c r="GM195" i="13"/>
  <c r="FP194" i="13"/>
  <c r="EW200" i="13"/>
  <c r="DZ199" i="13"/>
  <c r="HT197" i="13"/>
  <c r="GK196" i="13"/>
  <c r="FN195" i="13"/>
  <c r="EQ194" i="13"/>
  <c r="IB200" i="13"/>
  <c r="HE199" i="13"/>
  <c r="GH198" i="13"/>
  <c r="FK197" i="13"/>
  <c r="EN196" i="13"/>
  <c r="HV194" i="13"/>
  <c r="GY193" i="13"/>
  <c r="IA200" i="13"/>
  <c r="HD199" i="13"/>
  <c r="GG198" i="13"/>
  <c r="FJ197" i="13"/>
  <c r="EM196" i="13"/>
  <c r="HU194" i="13"/>
  <c r="GX193" i="13"/>
  <c r="EH200" i="13"/>
  <c r="IB198" i="13"/>
  <c r="HE197" i="13"/>
  <c r="GH196" i="13"/>
  <c r="FK195" i="13"/>
  <c r="EN194" i="13"/>
  <c r="FE200" i="13"/>
  <c r="EH199" i="13"/>
  <c r="IB197" i="13"/>
  <c r="HE196" i="13"/>
  <c r="GH195" i="13"/>
  <c r="FK194" i="13"/>
  <c r="FD200" i="13"/>
  <c r="EG199" i="13"/>
  <c r="IA197" i="13"/>
  <c r="HD196" i="13"/>
  <c r="HC196" i="13"/>
  <c r="EG193" i="13"/>
  <c r="HT191" i="13"/>
  <c r="GK190" i="13"/>
  <c r="FN189" i="13"/>
  <c r="EQ188" i="13"/>
  <c r="DT187" i="13"/>
  <c r="HB196" i="13"/>
  <c r="ED193" i="13"/>
  <c r="HS191" i="13"/>
  <c r="GV190" i="13"/>
  <c r="FM189" i="13"/>
  <c r="EP188" i="13"/>
  <c r="FH195" i="13"/>
  <c r="GT192" i="13"/>
  <c r="FV191" i="13"/>
  <c r="EY190" i="13"/>
  <c r="EB189" i="13"/>
  <c r="EP200" i="13"/>
  <c r="EJ194" i="13"/>
  <c r="FT192" i="13"/>
  <c r="EW191" i="13"/>
  <c r="DZ190" i="13"/>
  <c r="HT188" i="13"/>
  <c r="EW195" i="13"/>
  <c r="HE192" i="13"/>
  <c r="GF191" i="13"/>
  <c r="FI190" i="13"/>
  <c r="GD196" i="13"/>
  <c r="DZ193" i="13"/>
  <c r="HO191" i="13"/>
  <c r="GR190" i="13"/>
  <c r="DS200" i="13"/>
  <c r="DX194" i="13"/>
  <c r="FQ192" i="13"/>
  <c r="GG195" i="13"/>
  <c r="HO192" i="13"/>
  <c r="HA198" i="13"/>
  <c r="DU198" i="13"/>
  <c r="GL192" i="13"/>
  <c r="DV190" i="13"/>
  <c r="EV188" i="13"/>
  <c r="HJ186" i="13"/>
  <c r="FY185" i="13"/>
  <c r="FB184" i="13"/>
  <c r="EE183" i="13"/>
  <c r="HY181" i="13"/>
  <c r="GK192" i="13"/>
  <c r="DU190" i="13"/>
  <c r="EU188" i="13"/>
  <c r="HV186" i="13"/>
  <c r="GV185" i="13"/>
  <c r="FM184" i="13"/>
  <c r="EP183" i="13"/>
  <c r="GJ192" i="13"/>
  <c r="DT190" i="13"/>
  <c r="ET188" i="13"/>
  <c r="HU186" i="13"/>
  <c r="GU185" i="13"/>
  <c r="FX184" i="13"/>
  <c r="EO183" i="13"/>
  <c r="GA192" i="13"/>
  <c r="DS190" i="13"/>
  <c r="ES188" i="13"/>
  <c r="HG186" i="13"/>
  <c r="GH185" i="13"/>
  <c r="FK184" i="13"/>
  <c r="EP192" i="13"/>
  <c r="GP189" i="13"/>
  <c r="IC187" i="13"/>
  <c r="GS186" i="13"/>
  <c r="FU185" i="13"/>
  <c r="EX184" i="13"/>
  <c r="FF191" i="13"/>
  <c r="EK189" i="13"/>
  <c r="GO187" i="13"/>
  <c r="FG186" i="13"/>
  <c r="EJ185" i="13"/>
  <c r="GC191" i="13"/>
  <c r="FD189" i="13"/>
  <c r="HA187" i="13"/>
  <c r="DW193" i="13"/>
  <c r="FE190" i="13"/>
  <c r="FS188" i="13"/>
  <c r="IC193" i="13"/>
  <c r="GZ190" i="13"/>
  <c r="GV188" i="13"/>
  <c r="FY191" i="13"/>
  <c r="EV189" i="13"/>
  <c r="HX189" i="13"/>
  <c r="HB185" i="13"/>
  <c r="GZ183" i="13"/>
  <c r="EQ182" i="13"/>
  <c r="IC180" i="13"/>
  <c r="HF179" i="13"/>
  <c r="GI178" i="13"/>
  <c r="FL177" i="13"/>
  <c r="EC176" i="13"/>
  <c r="FQ197" i="13"/>
  <c r="FD186" i="13"/>
  <c r="EF184" i="13"/>
  <c r="GD182" i="13"/>
  <c r="EI181" i="13"/>
  <c r="IC179" i="13"/>
  <c r="HF178" i="13"/>
  <c r="GI177" i="13"/>
  <c r="FL176" i="13"/>
  <c r="GA186" i="13"/>
  <c r="EU184" i="13"/>
  <c r="GP182" i="13"/>
  <c r="FF181" i="13"/>
  <c r="EI180" i="13"/>
  <c r="IC178" i="13"/>
  <c r="HF177" i="13"/>
  <c r="GI176" i="13"/>
  <c r="HZ186" i="13"/>
  <c r="GG184" i="13"/>
  <c r="HS182" i="13"/>
  <c r="GE181" i="13"/>
  <c r="FF180" i="13"/>
  <c r="EI179" i="13"/>
  <c r="IC177" i="13"/>
  <c r="EJ187" i="13"/>
  <c r="HB184" i="13"/>
  <c r="HR182" i="13"/>
  <c r="GD181" i="13"/>
  <c r="FE180" i="13"/>
  <c r="EH179" i="13"/>
  <c r="IB177" i="13"/>
  <c r="GQ186" i="13"/>
  <c r="FI184" i="13"/>
  <c r="HB182" i="13"/>
  <c r="FO181" i="13"/>
  <c r="ER180" i="13"/>
  <c r="DU179" i="13"/>
  <c r="GX191" i="13"/>
  <c r="DU186" i="13"/>
  <c r="HX183" i="13"/>
  <c r="FK182" i="13"/>
  <c r="ED181" i="13"/>
  <c r="EY193" i="13"/>
  <c r="ER186" i="13"/>
  <c r="DV184" i="13"/>
  <c r="FW182" i="13"/>
  <c r="GM186" i="13"/>
  <c r="FF184" i="13"/>
  <c r="GV182" i="13"/>
  <c r="EE190" i="13"/>
  <c r="HJ185" i="13"/>
  <c r="HB183" i="13"/>
  <c r="ET182" i="13"/>
  <c r="GK187" i="13"/>
  <c r="DZ180" i="13"/>
  <c r="GZ177" i="13"/>
  <c r="EJ176" i="13"/>
  <c r="HR174" i="13"/>
  <c r="GU173" i="13"/>
  <c r="FX172" i="13"/>
  <c r="EO171" i="13"/>
  <c r="DR170" i="13"/>
  <c r="HL168" i="13"/>
  <c r="GO167" i="13"/>
  <c r="FR166" i="13"/>
  <c r="EU165" i="13"/>
  <c r="GM192" i="13"/>
  <c r="FY180" i="13"/>
  <c r="DT178" i="13"/>
  <c r="FI176" i="13"/>
  <c r="DY175" i="13"/>
  <c r="HR173" i="13"/>
  <c r="GU172" i="13"/>
  <c r="FX171" i="13"/>
  <c r="EO170" i="13"/>
  <c r="DR169" i="13"/>
  <c r="HL167" i="13"/>
  <c r="GO166" i="13"/>
  <c r="FR165" i="13"/>
  <c r="DZ183" i="13"/>
  <c r="FN179" i="13"/>
  <c r="FA177" i="13"/>
  <c r="HL175" i="13"/>
  <c r="GF174" i="13"/>
  <c r="FI173" i="13"/>
  <c r="EL172" i="13"/>
  <c r="IF170" i="13"/>
  <c r="GW169" i="13"/>
  <c r="FZ168" i="13"/>
  <c r="HL184" i="13"/>
  <c r="GK179" i="13"/>
  <c r="FO177" i="13"/>
  <c r="HX175" i="13"/>
  <c r="GQ174" i="13"/>
  <c r="FT173" i="13"/>
  <c r="HK185" i="13"/>
  <c r="IF179" i="13"/>
  <c r="GC177" i="13"/>
  <c r="DS176" i="13"/>
  <c r="HB174" i="13"/>
  <c r="GE173" i="13"/>
  <c r="FH172" i="13"/>
  <c r="EK181" i="13"/>
  <c r="GJ178" i="13"/>
  <c r="GL176" i="13"/>
  <c r="EU175" i="13"/>
  <c r="DU174" i="13"/>
  <c r="HO172" i="13"/>
  <c r="GR171" i="13"/>
  <c r="FU170" i="13"/>
  <c r="GT180" i="13"/>
  <c r="EG178" i="13"/>
  <c r="FS176" i="13"/>
  <c r="DT175" i="13"/>
  <c r="HM173" i="13"/>
  <c r="GP172" i="13"/>
  <c r="FS171" i="13"/>
  <c r="GL180" i="13"/>
  <c r="EF178" i="13"/>
  <c r="FR176" i="13"/>
  <c r="EF175" i="13"/>
  <c r="HX173" i="13"/>
  <c r="FK181" i="13"/>
  <c r="GY178" i="13"/>
  <c r="HM176" i="13"/>
  <c r="FR175" i="13"/>
  <c r="EP174" i="13"/>
  <c r="FC184" i="13"/>
  <c r="GW179" i="13"/>
  <c r="FU177" i="13"/>
  <c r="ID175" i="13"/>
  <c r="GK174" i="13"/>
  <c r="FN173" i="13"/>
  <c r="DY181" i="13"/>
  <c r="FY178" i="13"/>
  <c r="GS176" i="13"/>
  <c r="EY174" i="13"/>
  <c r="FB171" i="13"/>
  <c r="GN169" i="13"/>
  <c r="DU168" i="13"/>
  <c r="GG166" i="13"/>
  <c r="EF165" i="13"/>
  <c r="HM163" i="13"/>
  <c r="GP162" i="13"/>
  <c r="FS161" i="13"/>
  <c r="EK176" i="13"/>
  <c r="HF171" i="13"/>
  <c r="IF169" i="13"/>
  <c r="FM168" i="13"/>
  <c r="HV166" i="13"/>
  <c r="FW165" i="13"/>
  <c r="EE164" i="13"/>
  <c r="HY162" i="13"/>
  <c r="HB161" i="13"/>
  <c r="GJ173" i="13"/>
  <c r="ID170" i="13"/>
  <c r="FE169" i="13"/>
  <c r="GL167" i="13"/>
  <c r="EM166" i="13"/>
  <c r="GQ164" i="13"/>
  <c r="FO163" i="13"/>
  <c r="HV199" i="13"/>
  <c r="GY198" i="13"/>
  <c r="GB197" i="13"/>
  <c r="FE196" i="13"/>
  <c r="EH195" i="13"/>
  <c r="IB193" i="13"/>
  <c r="EN200" i="13"/>
  <c r="HV198" i="13"/>
  <c r="GY197" i="13"/>
  <c r="GB196" i="13"/>
  <c r="FE195" i="13"/>
  <c r="EH194" i="13"/>
  <c r="FW200" i="13"/>
  <c r="EZ199" i="13"/>
  <c r="DQ198" i="13"/>
  <c r="HK196" i="13"/>
  <c r="GN195" i="13"/>
  <c r="FQ194" i="13"/>
  <c r="FJ200" i="13"/>
  <c r="EM199" i="13"/>
  <c r="HU197" i="13"/>
  <c r="GX196" i="13"/>
  <c r="GA195" i="13"/>
  <c r="FD194" i="13"/>
  <c r="EK200" i="13"/>
  <c r="IE198" i="13"/>
  <c r="HH197" i="13"/>
  <c r="FY196" i="13"/>
  <c r="FB195" i="13"/>
  <c r="EE194" i="13"/>
  <c r="HP200" i="13"/>
  <c r="GS199" i="13"/>
  <c r="FV198" i="13"/>
  <c r="EY197" i="13"/>
  <c r="EB196" i="13"/>
  <c r="HJ194" i="13"/>
  <c r="GM193" i="13"/>
  <c r="HO200" i="13"/>
  <c r="GR199" i="13"/>
  <c r="FU198" i="13"/>
  <c r="EX197" i="13"/>
  <c r="EA196" i="13"/>
  <c r="HI194" i="13"/>
  <c r="GL193" i="13"/>
  <c r="DV200" i="13"/>
  <c r="HP198" i="13"/>
  <c r="GS197" i="13"/>
  <c r="FV196" i="13"/>
  <c r="EY195" i="13"/>
  <c r="EB194" i="13"/>
  <c r="ES200" i="13"/>
  <c r="DV199" i="13"/>
  <c r="HP197" i="13"/>
  <c r="GS196" i="13"/>
  <c r="FV195" i="13"/>
  <c r="EY194" i="13"/>
  <c r="ER200" i="13"/>
  <c r="DU199" i="13"/>
  <c r="HO197" i="13"/>
  <c r="GR196" i="13"/>
  <c r="ET196" i="13"/>
  <c r="DR193" i="13"/>
  <c r="HH191" i="13"/>
  <c r="FY190" i="13"/>
  <c r="FB189" i="13"/>
  <c r="EE188" i="13"/>
  <c r="HY186" i="13"/>
  <c r="EJ196" i="13"/>
  <c r="DQ193" i="13"/>
  <c r="HG191" i="13"/>
  <c r="GJ190" i="13"/>
  <c r="FA189" i="13"/>
  <c r="ED188" i="13"/>
  <c r="IC194" i="13"/>
  <c r="GG192" i="13"/>
  <c r="FJ191" i="13"/>
  <c r="EM190" i="13"/>
  <c r="HU188" i="13"/>
  <c r="GM199" i="13"/>
  <c r="HM193" i="13"/>
  <c r="FH192" i="13"/>
  <c r="EK191" i="13"/>
  <c r="IE189" i="13"/>
  <c r="HH188" i="13"/>
  <c r="HR194" i="13"/>
  <c r="GR192" i="13"/>
  <c r="FT191" i="13"/>
  <c r="EW190" i="13"/>
  <c r="DW196" i="13"/>
  <c r="ID192" i="13"/>
  <c r="HC191" i="13"/>
  <c r="GF190" i="13"/>
  <c r="FP199" i="13"/>
  <c r="HF193" i="13"/>
  <c r="FE192" i="13"/>
  <c r="EK195" i="13"/>
  <c r="HB192" i="13"/>
  <c r="EG198" i="13"/>
  <c r="FR197" i="13"/>
  <c r="FB192" i="13"/>
  <c r="HP189" i="13"/>
  <c r="EG188" i="13"/>
  <c r="GW186" i="13"/>
  <c r="FM185" i="13"/>
  <c r="EP184" i="13"/>
  <c r="DS183" i="13"/>
  <c r="HM181" i="13"/>
  <c r="FA192" i="13"/>
  <c r="HO189" i="13"/>
  <c r="EF188" i="13"/>
  <c r="HI186" i="13"/>
  <c r="GJ185" i="13"/>
  <c r="FA184" i="13"/>
  <c r="ED183" i="13"/>
  <c r="EZ192" i="13"/>
  <c r="HN189" i="13"/>
  <c r="EB188" i="13"/>
  <c r="HH186" i="13"/>
  <c r="GI185" i="13"/>
  <c r="FL184" i="13"/>
  <c r="EC183" i="13"/>
  <c r="EQ192" i="13"/>
  <c r="HM189" i="13"/>
  <c r="EA188" i="13"/>
  <c r="GT186" i="13"/>
  <c r="FV185" i="13"/>
  <c r="EY184" i="13"/>
  <c r="HI191" i="13"/>
  <c r="FV189" i="13"/>
  <c r="HP187" i="13"/>
  <c r="GF186" i="13"/>
  <c r="FI185" i="13"/>
  <c r="EQ199" i="13"/>
  <c r="EH191" i="13"/>
  <c r="DU189" i="13"/>
  <c r="GA187" i="13"/>
  <c r="EU186" i="13"/>
  <c r="DX185" i="13"/>
  <c r="FE191" i="13"/>
  <c r="EJ189" i="13"/>
  <c r="GM187" i="13"/>
  <c r="HA192" i="13"/>
  <c r="EG190" i="13"/>
  <c r="FD188" i="13"/>
  <c r="FL193" i="13"/>
  <c r="GB190" i="13"/>
  <c r="GG188" i="13"/>
  <c r="FA191" i="13"/>
  <c r="EF189" i="13"/>
  <c r="ID188" i="13"/>
  <c r="GD185" i="13"/>
  <c r="GH183" i="13"/>
  <c r="ED182" i="13"/>
  <c r="HQ180" i="13"/>
  <c r="GT179" i="13"/>
  <c r="FW178" i="13"/>
  <c r="EZ177" i="13"/>
  <c r="DQ176" i="13"/>
  <c r="FC192" i="13"/>
  <c r="EF186" i="13"/>
  <c r="IC183" i="13"/>
  <c r="FQ182" i="13"/>
  <c r="DW181" i="13"/>
  <c r="HQ179" i="13"/>
  <c r="GT178" i="13"/>
  <c r="FW177" i="13"/>
  <c r="DY195" i="13"/>
  <c r="FC186" i="13"/>
  <c r="EE184" i="13"/>
  <c r="GC182" i="13"/>
  <c r="ET181" i="13"/>
  <c r="DW180" i="13"/>
  <c r="HQ178" i="13"/>
  <c r="GT177" i="13"/>
  <c r="FW176" i="13"/>
  <c r="GY186" i="13"/>
  <c r="FP184" i="13"/>
  <c r="HD182" i="13"/>
  <c r="FR181" i="13"/>
  <c r="ET180" i="13"/>
  <c r="DW179" i="13"/>
  <c r="HQ177" i="13"/>
  <c r="HX186" i="13"/>
  <c r="GF184" i="13"/>
  <c r="HC182" i="13"/>
  <c r="FP181" i="13"/>
  <c r="ES180" i="13"/>
  <c r="DV179" i="13"/>
  <c r="HP177" i="13"/>
  <c r="FR186" i="13"/>
  <c r="ER184" i="13"/>
  <c r="GL182" i="13"/>
  <c r="FC181" i="13"/>
  <c r="EF180" i="13"/>
  <c r="HZ178" i="13"/>
  <c r="GA190" i="13"/>
  <c r="HN185" i="13"/>
  <c r="HF183" i="13"/>
  <c r="EX182" i="13"/>
  <c r="DR181" i="13"/>
  <c r="GP191" i="13"/>
  <c r="DT186" i="13"/>
  <c r="HT183" i="13"/>
  <c r="FJ182" i="13"/>
  <c r="FO186" i="13"/>
  <c r="EK184" i="13"/>
  <c r="GI182" i="13"/>
  <c r="EG189" i="13"/>
  <c r="GL185" i="13"/>
  <c r="GJ183" i="13"/>
  <c r="EG182" i="13"/>
  <c r="EP186" i="13"/>
  <c r="HL179" i="13"/>
  <c r="GG177" i="13"/>
  <c r="DW176" i="13"/>
  <c r="HF174" i="13"/>
  <c r="GI173" i="13"/>
  <c r="FL172" i="13"/>
  <c r="EC171" i="13"/>
  <c r="HW169" i="13"/>
  <c r="GZ168" i="13"/>
  <c r="GC167" i="13"/>
  <c r="FF166" i="13"/>
  <c r="EI165" i="13"/>
  <c r="GI187" i="13"/>
  <c r="EY180" i="13"/>
  <c r="HO177" i="13"/>
  <c r="EV176" i="13"/>
  <c r="IC174" i="13"/>
  <c r="HF173" i="13"/>
  <c r="GI172" i="13"/>
  <c r="FL171" i="13"/>
  <c r="EC170" i="13"/>
  <c r="HW168" i="13"/>
  <c r="GZ167" i="13"/>
  <c r="GC166" i="13"/>
  <c r="FF165" i="13"/>
  <c r="FH182" i="13"/>
  <c r="EP179" i="13"/>
  <c r="EI177" i="13"/>
  <c r="GY175" i="13"/>
  <c r="FT174" i="13"/>
  <c r="EW173" i="13"/>
  <c r="DZ172" i="13"/>
  <c r="HT170" i="13"/>
  <c r="GK169" i="13"/>
  <c r="FN168" i="13"/>
  <c r="HP183" i="13"/>
  <c r="FM179" i="13"/>
  <c r="EW177" i="13"/>
  <c r="HK175" i="13"/>
  <c r="GE174" i="13"/>
  <c r="FH173" i="13"/>
  <c r="GR184" i="13"/>
  <c r="HH179" i="13"/>
  <c r="FN177" i="13"/>
  <c r="HW175" i="13"/>
  <c r="GP174" i="13"/>
  <c r="FS173" i="13"/>
  <c r="EV172" i="13"/>
  <c r="HU180" i="13"/>
  <c r="FL178" i="13"/>
  <c r="FT176" i="13"/>
  <c r="EH175" i="13"/>
  <c r="HZ173" i="13"/>
  <c r="HC172" i="13"/>
  <c r="GF171" i="13"/>
  <c r="EU189" i="13"/>
  <c r="FM180" i="13"/>
  <c r="IA177" i="13"/>
  <c r="FD176" i="13"/>
  <c r="HX174" i="13"/>
  <c r="HA173" i="13"/>
  <c r="GD172" i="13"/>
  <c r="EE189" i="13"/>
  <c r="FL180" i="13"/>
  <c r="HZ177" i="13"/>
  <c r="FC176" i="13"/>
  <c r="DS175" i="13"/>
  <c r="HL173" i="13"/>
  <c r="EA181" i="13"/>
  <c r="GA178" i="13"/>
  <c r="GX176" i="13"/>
  <c r="FE175" i="13"/>
  <c r="ED174" i="13"/>
  <c r="FT183" i="13"/>
  <c r="FY179" i="13"/>
  <c r="FF177" i="13"/>
  <c r="HQ175" i="13"/>
  <c r="FY174" i="13"/>
  <c r="FB173" i="13"/>
  <c r="HI180" i="13"/>
  <c r="FA178" i="13"/>
  <c r="GD176" i="13"/>
  <c r="GV173" i="13"/>
  <c r="EH171" i="13"/>
  <c r="FV169" i="13"/>
  <c r="HT167" i="13"/>
  <c r="FS166" i="13"/>
  <c r="DR165" i="13"/>
  <c r="HA163" i="13"/>
  <c r="GD162" i="13"/>
  <c r="FG161" i="13"/>
  <c r="FP175" i="13"/>
  <c r="GM171" i="13"/>
  <c r="HQ169" i="13"/>
  <c r="EX168" i="13"/>
  <c r="HH166" i="13"/>
  <c r="FI165" i="13"/>
  <c r="DS164" i="13"/>
  <c r="HM162" i="13"/>
  <c r="GP161" i="13"/>
  <c r="EQ173" i="13"/>
  <c r="HM170" i="13"/>
  <c r="EM169" i="13"/>
  <c r="FX167" i="13"/>
  <c r="DY166" i="13"/>
  <c r="GD164" i="13"/>
  <c r="FC163" i="13"/>
  <c r="EF162" i="13"/>
  <c r="FY172" i="13"/>
  <c r="GB170" i="13"/>
  <c r="HY168" i="13"/>
  <c r="FI167" i="13"/>
  <c r="HY165" i="13"/>
  <c r="GC164" i="13"/>
  <c r="FB163" i="13"/>
  <c r="HJ199" i="13"/>
  <c r="GM198" i="13"/>
  <c r="FP197" i="13"/>
  <c r="ES196" i="13"/>
  <c r="DV195" i="13"/>
  <c r="HP193" i="13"/>
  <c r="EB200" i="13"/>
  <c r="HJ198" i="13"/>
  <c r="GM197" i="13"/>
  <c r="FP196" i="13"/>
  <c r="ES195" i="13"/>
  <c r="DV194" i="13"/>
  <c r="FK200" i="13"/>
  <c r="EN199" i="13"/>
  <c r="HV197" i="13"/>
  <c r="GY196" i="13"/>
  <c r="GB195" i="13"/>
  <c r="FE194" i="13"/>
  <c r="EX200" i="13"/>
  <c r="EA199" i="13"/>
  <c r="HI197" i="13"/>
  <c r="GL196" i="13"/>
  <c r="FO195" i="13"/>
  <c r="ER194" i="13"/>
  <c r="DY200" i="13"/>
  <c r="HS198" i="13"/>
  <c r="GV197" i="13"/>
  <c r="FM196" i="13"/>
  <c r="EP195" i="13"/>
  <c r="DS194" i="13"/>
  <c r="HD200" i="13"/>
  <c r="GG199" i="13"/>
  <c r="FJ198" i="13"/>
  <c r="EM197" i="13"/>
  <c r="HU195" i="13"/>
  <c r="GX194" i="13"/>
  <c r="GA193" i="13"/>
  <c r="HC200" i="13"/>
  <c r="GF199" i="13"/>
  <c r="FI198" i="13"/>
  <c r="EL197" i="13"/>
  <c r="IF195" i="13"/>
  <c r="GW194" i="13"/>
  <c r="FZ193" i="13"/>
  <c r="IA199" i="13"/>
  <c r="HD198" i="13"/>
  <c r="GG197" i="13"/>
  <c r="FJ196" i="13"/>
  <c r="EM195" i="13"/>
  <c r="HU193" i="13"/>
  <c r="EG200" i="13"/>
  <c r="IA198" i="13"/>
  <c r="HD197" i="13"/>
  <c r="GG196" i="13"/>
  <c r="FJ195" i="13"/>
  <c r="EM194" i="13"/>
  <c r="EF200" i="13"/>
  <c r="HZ198" i="13"/>
  <c r="HC197" i="13"/>
  <c r="GF196" i="13"/>
  <c r="HO195" i="13"/>
  <c r="HV192" i="13"/>
  <c r="GV191" i="13"/>
  <c r="FM190" i="13"/>
  <c r="EP189" i="13"/>
  <c r="DS188" i="13"/>
  <c r="HM186" i="13"/>
  <c r="HE195" i="13"/>
  <c r="HU192" i="13"/>
  <c r="GU191" i="13"/>
  <c r="FX190" i="13"/>
  <c r="EO189" i="13"/>
  <c r="HK200" i="13"/>
  <c r="GG194" i="13"/>
  <c r="FU192" i="13"/>
  <c r="EX191" i="13"/>
  <c r="EA190" i="13"/>
  <c r="HI188" i="13"/>
  <c r="DS199" i="13"/>
  <c r="GO193" i="13"/>
  <c r="EV192" i="13"/>
  <c r="DY191" i="13"/>
  <c r="HS189" i="13"/>
  <c r="GY200" i="13"/>
  <c r="FV194" i="13"/>
  <c r="GE192" i="13"/>
  <c r="FH191" i="13"/>
  <c r="EK190" i="13"/>
  <c r="GR195" i="13"/>
  <c r="HQ192" i="13"/>
  <c r="GQ191" i="13"/>
  <c r="FT190" i="13"/>
  <c r="HM198" i="13"/>
  <c r="GH193" i="13"/>
  <c r="ES192" i="13"/>
  <c r="HF194" i="13"/>
  <c r="GO192" i="13"/>
  <c r="GD197" i="13"/>
  <c r="HO196" i="13"/>
  <c r="DU192" i="13"/>
  <c r="GY189" i="13"/>
  <c r="HT187" i="13"/>
  <c r="GJ186" i="13"/>
  <c r="FA185" i="13"/>
  <c r="ED184" i="13"/>
  <c r="HX182" i="13"/>
  <c r="HA181" i="13"/>
  <c r="DS192" i="13"/>
  <c r="GT189" i="13"/>
  <c r="IF187" i="13"/>
  <c r="GV186" i="13"/>
  <c r="FX185" i="13"/>
  <c r="EO184" i="13"/>
  <c r="DR183" i="13"/>
  <c r="DR192" i="13"/>
  <c r="GR189" i="13"/>
  <c r="IE187" i="13"/>
  <c r="GU186" i="13"/>
  <c r="FW185" i="13"/>
  <c r="EZ184" i="13"/>
  <c r="DQ183" i="13"/>
  <c r="DQ192" i="13"/>
  <c r="GQ189" i="13"/>
  <c r="ID187" i="13"/>
  <c r="GG186" i="13"/>
  <c r="FJ185" i="13"/>
  <c r="EM184" i="13"/>
  <c r="GK191" i="13"/>
  <c r="FF189" i="13"/>
  <c r="HC187" i="13"/>
  <c r="FT186" i="13"/>
  <c r="EW185" i="13"/>
  <c r="HP195" i="13"/>
  <c r="IA190" i="13"/>
  <c r="HR188" i="13"/>
  <c r="FN187" i="13"/>
  <c r="EI186" i="13"/>
  <c r="GZ198" i="13"/>
  <c r="EG191" i="13"/>
  <c r="DT189" i="13"/>
  <c r="FZ187" i="13"/>
  <c r="FO192" i="13"/>
  <c r="HZ189" i="13"/>
  <c r="EL188" i="13"/>
  <c r="DV193" i="13"/>
  <c r="FD190" i="13"/>
  <c r="GC197" i="13"/>
  <c r="EC191" i="13"/>
  <c r="IC188" i="13"/>
  <c r="EY188" i="13"/>
  <c r="FF185" i="13"/>
  <c r="FS183" i="13"/>
  <c r="DQ182" i="13"/>
  <c r="HE180" i="13"/>
  <c r="GH179" i="13"/>
  <c r="FK178" i="13"/>
  <c r="EN177" i="13"/>
  <c r="HV175" i="13"/>
  <c r="DV191" i="13"/>
  <c r="HY185" i="13"/>
  <c r="HN183" i="13"/>
  <c r="FC182" i="13"/>
  <c r="IB180" i="13"/>
  <c r="HE179" i="13"/>
  <c r="GH178" i="13"/>
  <c r="FK177" i="13"/>
  <c r="ED192" i="13"/>
  <c r="EE186" i="13"/>
  <c r="IB183" i="13"/>
  <c r="FO182" i="13"/>
  <c r="EH181" i="13"/>
  <c r="IB179" i="13"/>
  <c r="HE178" i="13"/>
  <c r="GH177" i="13"/>
  <c r="FK176" i="13"/>
  <c r="FZ186" i="13"/>
  <c r="ET184" i="13"/>
  <c r="GO182" i="13"/>
  <c r="FE181" i="13"/>
  <c r="EH180" i="13"/>
  <c r="IB178" i="13"/>
  <c r="HE177" i="13"/>
  <c r="GX186" i="13"/>
  <c r="FO184" i="13"/>
  <c r="GM182" i="13"/>
  <c r="FD181" i="13"/>
  <c r="EG180" i="13"/>
  <c r="IA178" i="13"/>
  <c r="HB193" i="13"/>
  <c r="ET186" i="13"/>
  <c r="DX184" i="13"/>
  <c r="FY182" i="13"/>
  <c r="EQ181" i="13"/>
  <c r="DT180" i="13"/>
  <c r="HN178" i="13"/>
  <c r="FQ189" i="13"/>
  <c r="GP185" i="13"/>
  <c r="GQ183" i="13"/>
  <c r="EK182" i="13"/>
  <c r="HW180" i="13"/>
  <c r="FS190" i="13"/>
  <c r="HM185" i="13"/>
  <c r="HE183" i="13"/>
  <c r="DU193" i="13"/>
  <c r="EQ186" i="13"/>
  <c r="DU184" i="13"/>
  <c r="FV182" i="13"/>
  <c r="FL188" i="13"/>
  <c r="FN185" i="13"/>
  <c r="FU183" i="13"/>
  <c r="DS182" i="13"/>
  <c r="DS185" i="13"/>
  <c r="GN179" i="13"/>
  <c r="FR177" i="13"/>
  <c r="IA175" i="13"/>
  <c r="GT174" i="13"/>
  <c r="FW173" i="13"/>
  <c r="EZ172" i="13"/>
  <c r="DQ171" i="13"/>
  <c r="HK169" i="13"/>
  <c r="GN168" i="13"/>
  <c r="FQ167" i="13"/>
  <c r="ET166" i="13"/>
  <c r="DW165" i="13"/>
  <c r="EH186" i="13"/>
  <c r="DR180" i="13"/>
  <c r="GY177" i="13"/>
  <c r="EI176" i="13"/>
  <c r="HQ174" i="13"/>
  <c r="GT173" i="13"/>
  <c r="FW172" i="13"/>
  <c r="EZ171" i="13"/>
  <c r="DQ170" i="13"/>
  <c r="HK168" i="13"/>
  <c r="GN167" i="13"/>
  <c r="FQ166" i="13"/>
  <c r="ET165" i="13"/>
  <c r="HX181" i="13"/>
  <c r="DR179" i="13"/>
  <c r="DT177" i="13"/>
  <c r="GK175" i="13"/>
  <c r="FH174" i="13"/>
  <c r="EK173" i="13"/>
  <c r="IE171" i="13"/>
  <c r="HH170" i="13"/>
  <c r="FY169" i="13"/>
  <c r="FB168" i="13"/>
  <c r="DX183" i="13"/>
  <c r="EO179" i="13"/>
  <c r="EH177" i="13"/>
  <c r="GW175" i="13"/>
  <c r="FS174" i="13"/>
  <c r="EV173" i="13"/>
  <c r="HC183" i="13"/>
  <c r="GJ179" i="13"/>
  <c r="EV177" i="13"/>
  <c r="HI175" i="13"/>
  <c r="GD174" i="13"/>
  <c r="FG173" i="13"/>
  <c r="EJ172" i="13"/>
  <c r="GU180" i="13"/>
  <c r="EN178" i="13"/>
  <c r="FE176" i="13"/>
  <c r="DU175" i="13"/>
  <c r="HN173" i="13"/>
  <c r="GQ172" i="13"/>
  <c r="FT171" i="13"/>
  <c r="HL186" i="13"/>
  <c r="EM180" i="13"/>
  <c r="HJ177" i="13"/>
  <c r="EQ176" i="13"/>
  <c r="HL174" i="13"/>
  <c r="GO173" i="13"/>
  <c r="FR172" i="13"/>
  <c r="HD186" i="13"/>
  <c r="EL180" i="13"/>
  <c r="HI177" i="13"/>
  <c r="EP176" i="13"/>
  <c r="HW174" i="13"/>
  <c r="GZ173" i="13"/>
  <c r="HR180" i="13"/>
  <c r="FC178" i="13"/>
  <c r="GF176" i="13"/>
  <c r="ER175" i="13"/>
  <c r="DR174" i="13"/>
  <c r="GS182" i="13"/>
  <c r="FA179" i="13"/>
  <c r="EQ177" i="13"/>
  <c r="HD175" i="13"/>
  <c r="FM174" i="13"/>
  <c r="EP173" i="13"/>
  <c r="GI180" i="13"/>
  <c r="EC178" i="13"/>
  <c r="FO176" i="13"/>
  <c r="EZ173" i="13"/>
  <c r="DR171" i="13"/>
  <c r="FG169" i="13"/>
  <c r="HE167" i="13"/>
  <c r="FC166" i="13"/>
  <c r="HU164" i="13"/>
  <c r="GO163" i="13"/>
  <c r="FR162" i="13"/>
  <c r="EU161" i="13"/>
  <c r="HH174" i="13"/>
  <c r="FQ171" i="13"/>
  <c r="HB169" i="13"/>
  <c r="EI168" i="13"/>
  <c r="GT166" i="13"/>
  <c r="ES165" i="13"/>
  <c r="HX163" i="13"/>
  <c r="HA162" i="13"/>
  <c r="GD161" i="13"/>
  <c r="HU200" i="13"/>
  <c r="GX199" i="13"/>
  <c r="GA198" i="13"/>
  <c r="FD197" i="13"/>
  <c r="EG196" i="13"/>
  <c r="IA194" i="13"/>
  <c r="HD193" i="13"/>
  <c r="HU199" i="13"/>
  <c r="GX198" i="13"/>
  <c r="GA197" i="13"/>
  <c r="FD196" i="13"/>
  <c r="EG195" i="13"/>
  <c r="IA193" i="13"/>
  <c r="EY200" i="13"/>
  <c r="EB199" i="13"/>
  <c r="HJ197" i="13"/>
  <c r="GM196" i="13"/>
  <c r="FP195" i="13"/>
  <c r="ES194" i="13"/>
  <c r="EL200" i="13"/>
  <c r="IF198" i="13"/>
  <c r="GW197" i="13"/>
  <c r="FZ196" i="13"/>
  <c r="FC195" i="13"/>
  <c r="EF194" i="13"/>
  <c r="ID199" i="13"/>
  <c r="HG198" i="13"/>
  <c r="GJ197" i="13"/>
  <c r="FA196" i="13"/>
  <c r="ED195" i="13"/>
  <c r="HX193" i="13"/>
  <c r="GR200" i="13"/>
  <c r="FU199" i="13"/>
  <c r="EX198" i="13"/>
  <c r="EA197" i="13"/>
  <c r="HI195" i="13"/>
  <c r="GL194" i="13"/>
  <c r="FO193" i="13"/>
  <c r="GQ200" i="13"/>
  <c r="FT199" i="13"/>
  <c r="EW198" i="13"/>
  <c r="DZ197" i="13"/>
  <c r="HT195" i="13"/>
  <c r="GK194" i="13"/>
  <c r="FN193" i="13"/>
  <c r="HO199" i="13"/>
  <c r="GR198" i="13"/>
  <c r="FU197" i="13"/>
  <c r="EX196" i="13"/>
  <c r="EA195" i="13"/>
  <c r="HI193" i="13"/>
  <c r="DU200" i="13"/>
  <c r="HO198" i="13"/>
  <c r="GR197" i="13"/>
  <c r="FU196" i="13"/>
  <c r="EX195" i="13"/>
  <c r="EA194" i="13"/>
  <c r="DT200" i="13"/>
  <c r="HN198" i="13"/>
  <c r="GQ197" i="13"/>
  <c r="FT196" i="13"/>
  <c r="FS195" i="13"/>
  <c r="HI192" i="13"/>
  <c r="GJ191" i="13"/>
  <c r="FA190" i="13"/>
  <c r="ED189" i="13"/>
  <c r="HX187" i="13"/>
  <c r="HA186" i="13"/>
  <c r="FI195" i="13"/>
  <c r="HH192" i="13"/>
  <c r="GI191" i="13"/>
  <c r="FL190" i="13"/>
  <c r="EC189" i="13"/>
  <c r="EQ200" i="13"/>
  <c r="EK194" i="13"/>
  <c r="FI192" i="13"/>
  <c r="EL191" i="13"/>
  <c r="IF189" i="13"/>
  <c r="GW188" i="13"/>
  <c r="FP198" i="13"/>
  <c r="FU193" i="13"/>
  <c r="EJ192" i="13"/>
  <c r="ID190" i="13"/>
  <c r="HG189" i="13"/>
  <c r="EE200" i="13"/>
  <c r="DZ194" i="13"/>
  <c r="FS192" i="13"/>
  <c r="EV191" i="13"/>
  <c r="DY190" i="13"/>
  <c r="EV195" i="13"/>
  <c r="HD192" i="13"/>
  <c r="GE191" i="13"/>
  <c r="FH190" i="13"/>
  <c r="ES198" i="13"/>
  <c r="FR193" i="13"/>
  <c r="GL200" i="13"/>
  <c r="FJ194" i="13"/>
  <c r="GB192" i="13"/>
  <c r="IA196" i="13"/>
  <c r="EV196" i="13"/>
  <c r="HM191" i="13"/>
  <c r="GD189" i="13"/>
  <c r="HG187" i="13"/>
  <c r="FX186" i="13"/>
  <c r="EO185" i="13"/>
  <c r="DR184" i="13"/>
  <c r="HL182" i="13"/>
  <c r="GO181" i="13"/>
  <c r="HL191" i="13"/>
  <c r="GC189" i="13"/>
  <c r="HS187" i="13"/>
  <c r="GI186" i="13"/>
  <c r="FL185" i="13"/>
  <c r="EC184" i="13"/>
  <c r="HW182" i="13"/>
  <c r="HK191" i="13"/>
  <c r="GB189" i="13"/>
  <c r="HR187" i="13"/>
  <c r="GH186" i="13"/>
  <c r="FK185" i="13"/>
  <c r="EN184" i="13"/>
  <c r="HV182" i="13"/>
  <c r="HJ191" i="13"/>
  <c r="GA189" i="13"/>
  <c r="HQ187" i="13"/>
  <c r="FU186" i="13"/>
  <c r="EX185" i="13"/>
  <c r="EA184" i="13"/>
  <c r="FM191" i="13"/>
  <c r="EL189" i="13"/>
  <c r="GP187" i="13"/>
  <c r="FH186" i="13"/>
  <c r="EK185" i="13"/>
  <c r="EX194" i="13"/>
  <c r="HC190" i="13"/>
  <c r="HB188" i="13"/>
  <c r="FA187" i="13"/>
  <c r="DW186" i="13"/>
  <c r="GE195" i="13"/>
  <c r="HZ190" i="13"/>
  <c r="HQ188" i="13"/>
  <c r="FM187" i="13"/>
  <c r="EG192" i="13"/>
  <c r="HD189" i="13"/>
  <c r="DW188" i="13"/>
  <c r="GY192" i="13"/>
  <c r="EF190" i="13"/>
  <c r="DX195" i="13"/>
  <c r="HV190" i="13"/>
  <c r="HM188" i="13"/>
  <c r="HU187" i="13"/>
  <c r="EH185" i="13"/>
  <c r="FD183" i="13"/>
  <c r="HU181" i="13"/>
  <c r="GS180" i="13"/>
  <c r="FV179" i="13"/>
  <c r="EY178" i="13"/>
  <c r="EB177" i="13"/>
  <c r="HJ175" i="13"/>
  <c r="HR189" i="13"/>
  <c r="HA185" i="13"/>
  <c r="GV183" i="13"/>
  <c r="EP182" i="13"/>
  <c r="HP180" i="13"/>
  <c r="GS179" i="13"/>
  <c r="FV178" i="13"/>
  <c r="EY177" i="13"/>
  <c r="HW190" i="13"/>
  <c r="HX185" i="13"/>
  <c r="HM183" i="13"/>
  <c r="FB182" i="13"/>
  <c r="DV181" i="13"/>
  <c r="HP179" i="13"/>
  <c r="GS178" i="13"/>
  <c r="FV177" i="13"/>
  <c r="HE194" i="13"/>
  <c r="FB186" i="13"/>
  <c r="DZ184" i="13"/>
  <c r="GA182" i="13"/>
  <c r="ES181" i="13"/>
  <c r="DV180" i="13"/>
  <c r="HP178" i="13"/>
  <c r="GS177" i="13"/>
  <c r="FY186" i="13"/>
  <c r="ES184" i="13"/>
  <c r="FZ182" i="13"/>
  <c r="ER181" i="13"/>
  <c r="DU180" i="13"/>
  <c r="HO178" i="13"/>
  <c r="HN191" i="13"/>
  <c r="DV186" i="13"/>
  <c r="HY183" i="13"/>
  <c r="FL182" i="13"/>
  <c r="EE181" i="13"/>
  <c r="HY179" i="13"/>
  <c r="HB178" i="13"/>
  <c r="GF188" i="13"/>
  <c r="FR185" i="13"/>
  <c r="GB183" i="13"/>
  <c r="DX182" i="13"/>
  <c r="HK180" i="13"/>
  <c r="FO189" i="13"/>
  <c r="GO185" i="13"/>
  <c r="GP183" i="13"/>
  <c r="FZ191" i="13"/>
  <c r="DS186" i="13"/>
  <c r="HS183" i="13"/>
  <c r="FI182" i="13"/>
  <c r="HW187" i="13"/>
  <c r="EP185" i="13"/>
  <c r="FF183" i="13"/>
  <c r="HW181" i="13"/>
  <c r="DT184" i="13"/>
  <c r="FP179" i="13"/>
  <c r="FC177" i="13"/>
  <c r="HN175" i="13"/>
  <c r="GH174" i="13"/>
  <c r="FK173" i="13"/>
  <c r="EN172" i="13"/>
  <c r="HV170" i="13"/>
  <c r="GY169" i="13"/>
  <c r="GB168" i="13"/>
  <c r="FE167" i="13"/>
  <c r="EH166" i="13"/>
  <c r="IB164" i="13"/>
  <c r="IC184" i="13"/>
  <c r="HK179" i="13"/>
  <c r="GF177" i="13"/>
  <c r="DV176" i="13"/>
  <c r="HE174" i="13"/>
  <c r="GH173" i="13"/>
  <c r="FK172" i="13"/>
  <c r="EN171" i="13"/>
  <c r="HV169" i="13"/>
  <c r="GY168" i="13"/>
  <c r="GB167" i="13"/>
  <c r="FE166" i="13"/>
  <c r="EH165" i="13"/>
  <c r="FZ181" i="13"/>
  <c r="HK178" i="13"/>
  <c r="HV176" i="13"/>
  <c r="FX175" i="13"/>
  <c r="EV174" i="13"/>
  <c r="DY173" i="13"/>
  <c r="HS171" i="13"/>
  <c r="GV170" i="13"/>
  <c r="FM169" i="13"/>
  <c r="EP168" i="13"/>
  <c r="FF182" i="13"/>
  <c r="DQ179" i="13"/>
  <c r="DS177" i="13"/>
  <c r="GJ175" i="13"/>
  <c r="FG174" i="13"/>
  <c r="EJ173" i="13"/>
  <c r="IB182" i="13"/>
  <c r="FL179" i="13"/>
  <c r="EG177" i="13"/>
  <c r="GV175" i="13"/>
  <c r="FR174" i="13"/>
  <c r="EU173" i="13"/>
  <c r="DW190" i="13"/>
  <c r="FN180" i="13"/>
  <c r="HK177" i="13"/>
  <c r="ER176" i="13"/>
  <c r="HY174" i="13"/>
  <c r="HB173" i="13"/>
  <c r="GE172" i="13"/>
  <c r="FH171" i="13"/>
  <c r="GM185" i="13"/>
  <c r="HX179" i="13"/>
  <c r="GP177" i="13"/>
  <c r="ED176" i="13"/>
  <c r="GZ174" i="13"/>
  <c r="GC173" i="13"/>
  <c r="FF172" i="13"/>
  <c r="GE185" i="13"/>
  <c r="HW179" i="13"/>
  <c r="GO177" i="13"/>
  <c r="EB176" i="13"/>
  <c r="HK174" i="13"/>
  <c r="GN173" i="13"/>
  <c r="GK180" i="13"/>
  <c r="EE178" i="13"/>
  <c r="FQ176" i="13"/>
  <c r="EE175" i="13"/>
  <c r="HW173" i="13"/>
  <c r="EE182" i="13"/>
  <c r="EC179" i="13"/>
  <c r="DY177" i="13"/>
  <c r="GQ175" i="13"/>
  <c r="FA174" i="13"/>
  <c r="HY187" i="13"/>
  <c r="FB180" i="13"/>
  <c r="HW177" i="13"/>
  <c r="GK200" i="13"/>
  <c r="FN199" i="13"/>
  <c r="EQ198" i="13"/>
  <c r="DT197" i="13"/>
  <c r="HN195" i="13"/>
  <c r="GQ194" i="13"/>
  <c r="HT200" i="13"/>
  <c r="GK199" i="13"/>
  <c r="FN198" i="13"/>
  <c r="EQ197" i="13"/>
  <c r="DT196" i="13"/>
  <c r="HN194" i="13"/>
  <c r="GQ193" i="13"/>
  <c r="IF199" i="13"/>
  <c r="GW198" i="13"/>
  <c r="FZ197" i="13"/>
  <c r="FC196" i="13"/>
  <c r="EF195" i="13"/>
  <c r="HZ193" i="13"/>
  <c r="HS199" i="13"/>
  <c r="GV198" i="13"/>
  <c r="FM197" i="13"/>
  <c r="EP196" i="13"/>
  <c r="DS195" i="13"/>
  <c r="HQ200" i="13"/>
  <c r="GT199" i="13"/>
  <c r="FW198" i="13"/>
  <c r="EZ197" i="13"/>
  <c r="DQ196" i="13"/>
  <c r="HK194" i="13"/>
  <c r="GN193" i="13"/>
  <c r="FH200" i="13"/>
  <c r="EK199" i="13"/>
  <c r="IE197" i="13"/>
  <c r="HH196" i="13"/>
  <c r="FY195" i="13"/>
  <c r="FB194" i="13"/>
  <c r="EE193" i="13"/>
  <c r="FG200" i="13"/>
  <c r="EJ199" i="13"/>
  <c r="ID197" i="13"/>
  <c r="HG196" i="13"/>
  <c r="GJ195" i="13"/>
  <c r="FA194" i="13"/>
  <c r="HB200" i="13"/>
  <c r="GE199" i="13"/>
  <c r="FH198" i="13"/>
  <c r="EK197" i="13"/>
  <c r="IE195" i="13"/>
  <c r="HH194" i="13"/>
  <c r="HY200" i="13"/>
  <c r="HB199" i="13"/>
  <c r="GE198" i="13"/>
  <c r="FH197" i="13"/>
  <c r="EK196" i="13"/>
  <c r="IE194" i="13"/>
  <c r="HX200" i="13"/>
  <c r="HA199" i="13"/>
  <c r="GD198" i="13"/>
  <c r="FG197" i="13"/>
  <c r="FC200" i="13"/>
  <c r="EV194" i="13"/>
  <c r="FW192" i="13"/>
  <c r="EZ191" i="13"/>
  <c r="DQ190" i="13"/>
  <c r="HK188" i="13"/>
  <c r="GN187" i="13"/>
  <c r="FB200" i="13"/>
  <c r="EL194" i="13"/>
  <c r="FV192" i="13"/>
  <c r="EY191" i="13"/>
  <c r="EB190" i="13"/>
  <c r="HJ188" i="13"/>
  <c r="FQ198" i="13"/>
  <c r="FV193" i="13"/>
  <c r="DY192" i="13"/>
  <c r="HS190" i="13"/>
  <c r="GV189" i="13"/>
  <c r="FM188" i="13"/>
  <c r="GP196" i="13"/>
  <c r="EB193" i="13"/>
  <c r="HQ191" i="13"/>
  <c r="GT190" i="13"/>
  <c r="FW189" i="13"/>
  <c r="FE198" i="13"/>
  <c r="FT193" i="13"/>
  <c r="EI192" i="13"/>
  <c r="IC190" i="13"/>
  <c r="ED200" i="13"/>
  <c r="DY194" i="13"/>
  <c r="FR192" i="13"/>
  <c r="EU191" i="13"/>
  <c r="DX190" i="13"/>
  <c r="FS196" i="13"/>
  <c r="DY193" i="13"/>
  <c r="HL198" i="13"/>
  <c r="GG193" i="13"/>
  <c r="ER192" i="13"/>
  <c r="GF195" i="13"/>
  <c r="FZ200" i="13"/>
  <c r="ES191" i="13"/>
  <c r="DZ189" i="13"/>
  <c r="FT187" i="13"/>
  <c r="EN186" i="13"/>
  <c r="HV184" i="13"/>
  <c r="GY183" i="13"/>
  <c r="GB182" i="13"/>
  <c r="FN200" i="13"/>
  <c r="ER191" i="13"/>
  <c r="DY189" i="13"/>
  <c r="GF187" i="13"/>
  <c r="EY186" i="13"/>
  <c r="EB185" i="13"/>
  <c r="HJ183" i="13"/>
  <c r="HW199" i="13"/>
  <c r="EQ191" i="13"/>
  <c r="DX189" i="13"/>
  <c r="GE187" i="13"/>
  <c r="EX186" i="13"/>
  <c r="EA185" i="13"/>
  <c r="HI183" i="13"/>
  <c r="HK199" i="13"/>
  <c r="EP191" i="13"/>
  <c r="DW189" i="13"/>
  <c r="GD187" i="13"/>
  <c r="EK186" i="13"/>
  <c r="IE184" i="13"/>
  <c r="IA195" i="13"/>
  <c r="HJ190" i="13"/>
  <c r="HC188" i="13"/>
  <c r="FB187" i="13"/>
  <c r="DX186" i="13"/>
  <c r="HR184" i="13"/>
  <c r="HK192" i="13"/>
  <c r="EI190" i="13"/>
  <c r="FF188" i="13"/>
  <c r="IE186" i="13"/>
  <c r="HD185" i="13"/>
  <c r="EH193" i="13"/>
  <c r="FF190" i="13"/>
  <c r="FT188" i="13"/>
  <c r="DZ187" i="13"/>
  <c r="GB191" i="13"/>
  <c r="FC189" i="13"/>
  <c r="GY187" i="13"/>
  <c r="HW191" i="13"/>
  <c r="GH189" i="13"/>
  <c r="DT193" i="13"/>
  <c r="FB190" i="13"/>
  <c r="FP188" i="13"/>
  <c r="IC186" i="13"/>
  <c r="GO184" i="13"/>
  <c r="HY182" i="13"/>
  <c r="GH181" i="13"/>
  <c r="FI180" i="13"/>
  <c r="EL179" i="13"/>
  <c r="IF177" i="13"/>
  <c r="GW176" i="13"/>
  <c r="FZ175" i="13"/>
  <c r="HK187" i="13"/>
  <c r="EG185" i="13"/>
  <c r="EZ183" i="13"/>
  <c r="HG181" i="13"/>
  <c r="GF180" i="13"/>
  <c r="FI179" i="13"/>
  <c r="EL178" i="13"/>
  <c r="IF176" i="13"/>
  <c r="EK188" i="13"/>
  <c r="FD185" i="13"/>
  <c r="FQ183" i="13"/>
  <c r="IF181" i="13"/>
  <c r="HC180" i="13"/>
  <c r="GF179" i="13"/>
  <c r="FI178" i="13"/>
  <c r="EL177" i="13"/>
  <c r="GZ189" i="13"/>
  <c r="GY185" i="13"/>
  <c r="GT183" i="13"/>
  <c r="EN182" i="13"/>
  <c r="HZ180" i="13"/>
  <c r="HC179" i="13"/>
  <c r="GF178" i="13"/>
  <c r="GY190" i="13"/>
  <c r="HV185" i="13"/>
  <c r="HH183" i="13"/>
  <c r="EM182" i="13"/>
  <c r="HY180" i="13"/>
  <c r="HB179" i="13"/>
  <c r="GE178" i="13"/>
  <c r="GS188" i="13"/>
  <c r="FS185" i="13"/>
  <c r="GC183" i="13"/>
  <c r="DY182" i="13"/>
  <c r="HL180" i="13"/>
  <c r="GO179" i="13"/>
  <c r="FR178" i="13"/>
  <c r="FJ187" i="13"/>
  <c r="HQ184" i="13"/>
  <c r="EF183" i="13"/>
  <c r="HB181" i="13"/>
  <c r="GA180" i="13"/>
  <c r="GV187" i="13"/>
  <c r="DU185" i="13"/>
  <c r="ET183" i="13"/>
  <c r="FR188" i="13"/>
  <c r="FP185" i="13"/>
  <c r="FW183" i="13"/>
  <c r="DV182" i="13"/>
  <c r="DV187" i="13"/>
  <c r="GQ184" i="13"/>
  <c r="IA182" i="13"/>
  <c r="GJ181" i="13"/>
  <c r="DR182" i="13"/>
  <c r="HM178" i="13"/>
  <c r="HX176" i="13"/>
  <c r="GA175" i="13"/>
  <c r="EX174" i="13"/>
  <c r="EA173" i="13"/>
  <c r="HI171" i="13"/>
  <c r="GL170" i="13"/>
  <c r="FO169" i="13"/>
  <c r="ER168" i="13"/>
  <c r="DU167" i="13"/>
  <c r="HO165" i="13"/>
  <c r="GR164" i="13"/>
  <c r="FS182" i="13"/>
  <c r="EQ179" i="13"/>
  <c r="EJ177" i="13"/>
  <c r="GZ175" i="13"/>
  <c r="FU174" i="13"/>
  <c r="EX173" i="13"/>
  <c r="EA172" i="13"/>
  <c r="HI170" i="13"/>
  <c r="GL169" i="13"/>
  <c r="FO168" i="13"/>
  <c r="ER167" i="13"/>
  <c r="DU166" i="13"/>
  <c r="HO164" i="13"/>
  <c r="GX180" i="13"/>
  <c r="EQ178" i="13"/>
  <c r="FZ176" i="13"/>
  <c r="EK175" i="13"/>
  <c r="IC173" i="13"/>
  <c r="HF172" i="13"/>
  <c r="GI171" i="13"/>
  <c r="FL170" i="13"/>
  <c r="EC169" i="13"/>
  <c r="HW167" i="13"/>
  <c r="EN181" i="13"/>
  <c r="FN178" i="13"/>
  <c r="GN176" i="13"/>
  <c r="EW175" i="13"/>
  <c r="DW174" i="13"/>
  <c r="HQ172" i="13"/>
  <c r="FX181" i="13"/>
  <c r="GK178" i="13"/>
  <c r="HB176" i="13"/>
  <c r="FI175" i="13"/>
  <c r="EH174" i="13"/>
  <c r="IB172" i="13"/>
  <c r="GP184" i="13"/>
  <c r="HG179" i="13"/>
  <c r="FM177" i="13"/>
  <c r="HU175" i="13"/>
  <c r="GO174" i="13"/>
  <c r="FR173" i="13"/>
  <c r="EU172" i="13"/>
  <c r="DX171" i="13"/>
  <c r="HM182" i="13"/>
  <c r="FD179" i="13"/>
  <c r="ET177" i="13"/>
  <c r="GT175" i="13"/>
  <c r="FP174" i="13"/>
  <c r="ES173" i="13"/>
  <c r="DV172" i="13"/>
  <c r="HH182" i="13"/>
  <c r="FC179" i="13"/>
  <c r="ES177" i="13"/>
  <c r="HF175" i="13"/>
  <c r="GA174" i="13"/>
  <c r="FO185" i="13"/>
  <c r="HV179" i="13"/>
  <c r="GN177" i="13"/>
  <c r="EA176" i="13"/>
  <c r="HJ174" i="13"/>
  <c r="GM173" i="13"/>
  <c r="DZ181" i="13"/>
  <c r="FZ178" i="13"/>
  <c r="GT176" i="13"/>
  <c r="FD175" i="13"/>
  <c r="DQ174" i="13"/>
  <c r="EJ184" i="13"/>
  <c r="GV179" i="13"/>
  <c r="FT177" i="13"/>
  <c r="HV187" i="13"/>
  <c r="FD172" i="13"/>
  <c r="FO170" i="13"/>
  <c r="HM168" i="13"/>
  <c r="EX167" i="13"/>
  <c r="HP165" i="13"/>
  <c r="FS164" i="13"/>
  <c r="ES163" i="13"/>
  <c r="DV162" i="13"/>
  <c r="HP160" i="13"/>
  <c r="DQ173" i="13"/>
  <c r="HN170" i="13"/>
  <c r="EN169" i="13"/>
  <c r="GM167" i="13"/>
  <c r="EN166" i="13"/>
  <c r="HF164" i="13"/>
  <c r="GB163" i="13"/>
  <c r="FE162" i="13"/>
  <c r="HS179" i="13"/>
  <c r="HY171" i="13"/>
  <c r="EF170" i="13"/>
  <c r="GD168" i="13"/>
  <c r="HU166" i="13"/>
  <c r="FV165" i="13"/>
  <c r="DR164" i="13"/>
  <c r="HL162" i="13"/>
  <c r="HI200" i="13"/>
  <c r="DU196" i="13"/>
  <c r="GL198" i="13"/>
  <c r="HO193" i="13"/>
  <c r="GA196" i="13"/>
  <c r="HT198" i="13"/>
  <c r="DT194" i="13"/>
  <c r="EO196" i="13"/>
  <c r="FI199" i="13"/>
  <c r="FZ194" i="13"/>
  <c r="EK198" i="13"/>
  <c r="HZ200" i="13"/>
  <c r="EL196" i="13"/>
  <c r="HC198" i="13"/>
  <c r="IF193" i="13"/>
  <c r="FH196" i="13"/>
  <c r="EO190" i="13"/>
  <c r="ID194" i="13"/>
  <c r="DQ189" i="13"/>
  <c r="DZ191" i="13"/>
  <c r="FF193" i="13"/>
  <c r="GB199" i="13"/>
  <c r="ID189" i="13"/>
  <c r="EV190" i="13"/>
  <c r="IE193" i="13"/>
  <c r="GO191" i="13"/>
  <c r="EC185" i="13"/>
  <c r="GN191" i="13"/>
  <c r="EZ185" i="13"/>
  <c r="FH189" i="13"/>
  <c r="EB184" i="13"/>
  <c r="HD187" i="13"/>
  <c r="EO191" i="13"/>
  <c r="DY185" i="13"/>
  <c r="EN187" i="13"/>
  <c r="HA188" i="13"/>
  <c r="HZ187" i="13"/>
  <c r="GX190" i="13"/>
  <c r="EL183" i="13"/>
  <c r="EM178" i="13"/>
  <c r="GC185" i="13"/>
  <c r="GG179" i="13"/>
  <c r="GZ185" i="13"/>
  <c r="HD179" i="13"/>
  <c r="ED186" i="13"/>
  <c r="IA179" i="13"/>
  <c r="DY184" i="13"/>
  <c r="HC178" i="13"/>
  <c r="EY182" i="13"/>
  <c r="DU188" i="13"/>
  <c r="GY180" i="13"/>
  <c r="FC190" i="13"/>
  <c r="GJ187" i="13"/>
  <c r="ER183" i="13"/>
  <c r="FV174" i="13"/>
  <c r="GM169" i="13"/>
  <c r="HP164" i="13"/>
  <c r="HZ175" i="13"/>
  <c r="EB171" i="13"/>
  <c r="ES166" i="13"/>
  <c r="HD176" i="13"/>
  <c r="HG171" i="13"/>
  <c r="HV181" i="13"/>
  <c r="EU174" i="13"/>
  <c r="DR177" i="13"/>
  <c r="DU187" i="13"/>
  <c r="HM174" i="13"/>
  <c r="GA184" i="13"/>
  <c r="GN174" i="13"/>
  <c r="GY179" i="13"/>
  <c r="FQ188" i="13"/>
  <c r="DQ175" i="13"/>
  <c r="IA176" i="13"/>
  <c r="EB180" i="13"/>
  <c r="GB172" i="13"/>
  <c r="FL167" i="13"/>
  <c r="FE163" i="13"/>
  <c r="ER173" i="13"/>
  <c r="HD167" i="13"/>
  <c r="GN163" i="13"/>
  <c r="FZ172" i="13"/>
  <c r="DX169" i="13"/>
  <c r="FO166" i="13"/>
  <c r="ED164" i="13"/>
  <c r="EH184" i="13"/>
  <c r="HB171" i="13"/>
  <c r="FD169" i="13"/>
  <c r="EU167" i="13"/>
  <c r="FU165" i="13"/>
  <c r="GL163" i="13"/>
  <c r="GX172" i="13"/>
  <c r="GA170" i="13"/>
  <c r="HF168" i="13"/>
  <c r="ED167" i="13"/>
  <c r="FT165" i="13"/>
  <c r="HU163" i="13"/>
  <c r="GJ174" i="13"/>
  <c r="DZ171" i="13"/>
  <c r="EJ169" i="13"/>
  <c r="FU167" i="13"/>
  <c r="HW165" i="13"/>
  <c r="GA164" i="13"/>
  <c r="GO172" i="13"/>
  <c r="GO170" i="13"/>
  <c r="DT169" i="13"/>
  <c r="FT167" i="13"/>
  <c r="DS166" i="13"/>
  <c r="HC175" i="13"/>
  <c r="GX171" i="13"/>
  <c r="HZ169" i="13"/>
  <c r="EO168" i="13"/>
  <c r="GZ166" i="13"/>
  <c r="GM172" i="13"/>
  <c r="GM170" i="13"/>
  <c r="IF168" i="13"/>
  <c r="GP175" i="13"/>
  <c r="GS171" i="13"/>
  <c r="HX169" i="13"/>
  <c r="FE168" i="13"/>
  <c r="FX169" i="13"/>
  <c r="GZ164" i="13"/>
  <c r="GK162" i="13"/>
  <c r="EG161" i="13"/>
  <c r="HV159" i="13"/>
  <c r="GY158" i="13"/>
  <c r="GB157" i="13"/>
  <c r="FE156" i="13"/>
  <c r="EH155" i="13"/>
  <c r="IB153" i="13"/>
  <c r="HE152" i="13"/>
  <c r="GH151" i="13"/>
  <c r="GW166" i="13"/>
  <c r="HF163" i="13"/>
  <c r="DY162" i="13"/>
  <c r="GW160" i="13"/>
  <c r="FM159" i="13"/>
  <c r="EP158" i="13"/>
  <c r="DS157" i="13"/>
  <c r="HM155" i="13"/>
  <c r="GP154" i="13"/>
  <c r="FS153" i="13"/>
  <c r="FC173" i="13"/>
  <c r="HF165" i="13"/>
  <c r="EV163" i="13"/>
  <c r="GW161" i="13"/>
  <c r="FK160" i="13"/>
  <c r="EN159" i="13"/>
  <c r="HV157" i="13"/>
  <c r="GY156" i="13"/>
  <c r="GB155" i="13"/>
  <c r="FE154" i="13"/>
  <c r="EH153" i="13"/>
  <c r="HG167" i="13"/>
  <c r="EX164" i="13"/>
  <c r="FS162" i="13"/>
  <c r="DQ161" i="13"/>
  <c r="HG159" i="13"/>
  <c r="GJ158" i="13"/>
  <c r="FA157" i="13"/>
  <c r="ED156" i="13"/>
  <c r="HX154" i="13"/>
  <c r="GC176" i="13"/>
  <c r="DQ166" i="13"/>
  <c r="FK163" i="13"/>
  <c r="HI161" i="13"/>
  <c r="FI160" i="13"/>
  <c r="EL159" i="13"/>
  <c r="IF157" i="13"/>
  <c r="GW156" i="13"/>
  <c r="FZ155" i="13"/>
  <c r="FN176" i="13"/>
  <c r="HA165" i="13"/>
  <c r="EP163" i="13"/>
  <c r="GT161" i="13"/>
  <c r="FH160" i="13"/>
  <c r="EK159" i="13"/>
  <c r="IE157" i="13"/>
  <c r="HH156" i="13"/>
  <c r="FY155" i="13"/>
  <c r="EB169" i="13"/>
  <c r="GM164" i="13"/>
  <c r="GT162" i="13"/>
  <c r="EN161" i="13"/>
  <c r="IB159" i="13"/>
  <c r="HE158" i="13"/>
  <c r="GH157" i="13"/>
  <c r="FK156" i="13"/>
  <c r="GQ167" i="13"/>
  <c r="EN164" i="13"/>
  <c r="FL162" i="13"/>
  <c r="ID160" i="13"/>
  <c r="HC159" i="13"/>
  <c r="GF158" i="13"/>
  <c r="FI157" i="13"/>
  <c r="EL168" i="13"/>
  <c r="FK164" i="13"/>
  <c r="FZ162" i="13"/>
  <c r="IC160" i="13"/>
  <c r="HB159" i="13"/>
  <c r="GE158" i="13"/>
  <c r="EK167" i="13"/>
  <c r="IE163" i="13"/>
  <c r="EQ162" i="13"/>
  <c r="HM160" i="13"/>
  <c r="GN159" i="13"/>
  <c r="FQ158" i="13"/>
  <c r="FY162" i="13"/>
  <c r="GH156" i="13"/>
  <c r="EQ154" i="13"/>
  <c r="FX152" i="13"/>
  <c r="EO151" i="13"/>
  <c r="DR150" i="13"/>
  <c r="HL148" i="13"/>
  <c r="GO147" i="13"/>
  <c r="FR146" i="13"/>
  <c r="EU145" i="13"/>
  <c r="DX144" i="13"/>
  <c r="HR142" i="13"/>
  <c r="EY163" i="13"/>
  <c r="HN156" i="13"/>
  <c r="FJ154" i="13"/>
  <c r="GY152" i="13"/>
  <c r="FL151" i="13"/>
  <c r="EC150" i="13"/>
  <c r="HW148" i="13"/>
  <c r="GZ147" i="13"/>
  <c r="GC146" i="13"/>
  <c r="FF145" i="13"/>
  <c r="EI144" i="13"/>
  <c r="GC172" i="13"/>
  <c r="DV158" i="13"/>
  <c r="DY155" i="13"/>
  <c r="ER153" i="13"/>
  <c r="HK151" i="13"/>
  <c r="GJ150" i="13"/>
  <c r="FA149" i="13"/>
  <c r="ED148" i="13"/>
  <c r="HX146" i="13"/>
  <c r="HA145" i="13"/>
  <c r="GD144" i="13"/>
  <c r="FH162" i="13"/>
  <c r="GE156" i="13"/>
  <c r="EN154" i="13"/>
  <c r="GI152" i="13"/>
  <c r="EX151" i="13"/>
  <c r="EA150" i="13"/>
  <c r="HI148" i="13"/>
  <c r="GL147" i="13"/>
  <c r="FO146" i="13"/>
  <c r="ER145" i="13"/>
  <c r="EU162" i="13"/>
  <c r="GD156" i="13"/>
  <c r="EM154" i="13"/>
  <c r="GH152" i="13"/>
  <c r="EW151" i="13"/>
  <c r="DZ150" i="13"/>
  <c r="HT148" i="13"/>
  <c r="GK147" i="13"/>
  <c r="FN146" i="13"/>
  <c r="EQ145" i="13"/>
  <c r="HL160" i="13"/>
  <c r="DV156" i="13"/>
  <c r="GZ153" i="13"/>
  <c r="EQ152" i="13"/>
  <c r="IC150" i="13"/>
  <c r="HF149" i="13"/>
  <c r="GI148" i="13"/>
  <c r="FL147" i="13"/>
  <c r="EC146" i="13"/>
  <c r="FL161" i="13"/>
  <c r="EU156" i="13"/>
  <c r="DQ154" i="13"/>
  <c r="FP152" i="13"/>
  <c r="DW151" i="13"/>
  <c r="HQ149" i="13"/>
  <c r="GT148" i="13"/>
  <c r="FW147" i="13"/>
  <c r="HS162" i="13"/>
  <c r="GT156" i="13"/>
  <c r="EZ154" i="13"/>
  <c r="GC152" i="13"/>
  <c r="ET151" i="13"/>
  <c r="DW150" i="13"/>
  <c r="HQ148" i="13"/>
  <c r="GT147" i="13"/>
  <c r="ET158" i="13"/>
  <c r="EK155" i="13"/>
  <c r="FA153" i="13"/>
  <c r="HQ151" i="13"/>
  <c r="GP150" i="13"/>
  <c r="FS149" i="13"/>
  <c r="EK161" i="13"/>
  <c r="EJ156" i="13"/>
  <c r="ID153" i="13"/>
  <c r="FL152" i="13"/>
  <c r="EE151" i="13"/>
  <c r="HY149" i="13"/>
  <c r="HB148" i="13"/>
  <c r="IE153" i="13"/>
  <c r="FU147" i="13"/>
  <c r="DY145" i="13"/>
  <c r="FQ143" i="13"/>
  <c r="EC142" i="13"/>
  <c r="HW140" i="13"/>
  <c r="GZ139" i="13"/>
  <c r="GC138" i="13"/>
  <c r="FF137" i="13"/>
  <c r="EI136" i="13"/>
  <c r="IC134" i="13"/>
  <c r="HF133" i="13"/>
  <c r="GI132" i="13"/>
  <c r="GA150" i="13"/>
  <c r="FH146" i="13"/>
  <c r="FA144" i="13"/>
  <c r="HO142" i="13"/>
  <c r="FY141" i="13"/>
  <c r="FB140" i="13"/>
  <c r="EE139" i="13"/>
  <c r="HY137" i="13"/>
  <c r="HB136" i="13"/>
  <c r="GE135" i="13"/>
  <c r="FH134" i="13"/>
  <c r="IB155" i="13"/>
  <c r="GW200" i="13"/>
  <c r="HZ195" i="13"/>
  <c r="FZ198" i="13"/>
  <c r="HC193" i="13"/>
  <c r="FO196" i="13"/>
  <c r="HH198" i="13"/>
  <c r="IC200" i="13"/>
  <c r="EC196" i="13"/>
  <c r="EW199" i="13"/>
  <c r="FN194" i="13"/>
  <c r="DY198" i="13"/>
  <c r="HN200" i="13"/>
  <c r="DZ196" i="13"/>
  <c r="GQ198" i="13"/>
  <c r="HT193" i="13"/>
  <c r="HW200" i="13"/>
  <c r="EC190" i="13"/>
  <c r="GH194" i="13"/>
  <c r="HV188" i="13"/>
  <c r="IE190" i="13"/>
  <c r="EP193" i="13"/>
  <c r="HY198" i="13"/>
  <c r="GX200" i="13"/>
  <c r="EJ190" i="13"/>
  <c r="HE193" i="13"/>
  <c r="FQ191" i="13"/>
  <c r="DQ185" i="13"/>
  <c r="FP191" i="13"/>
  <c r="EN185" i="13"/>
  <c r="ER189" i="13"/>
  <c r="HU183" i="13"/>
  <c r="GQ187" i="13"/>
  <c r="DQ191" i="13"/>
  <c r="ID184" i="13"/>
  <c r="EA187" i="13"/>
  <c r="GI188" i="13"/>
  <c r="HM187" i="13"/>
  <c r="FZ190" i="13"/>
  <c r="DW183" i="13"/>
  <c r="EA178" i="13"/>
  <c r="FE185" i="13"/>
  <c r="FU179" i="13"/>
  <c r="GB185" i="13"/>
  <c r="GR179" i="13"/>
  <c r="HW185" i="13"/>
  <c r="HO179" i="13"/>
  <c r="HZ183" i="13"/>
  <c r="GQ178" i="13"/>
  <c r="EL182" i="13"/>
  <c r="GW187" i="13"/>
  <c r="GM180" i="13"/>
  <c r="EW189" i="13"/>
  <c r="EX187" i="13"/>
  <c r="FU182" i="13"/>
  <c r="FJ174" i="13"/>
  <c r="GA169" i="13"/>
  <c r="HD164" i="13"/>
  <c r="HM175" i="13"/>
  <c r="HU170" i="13"/>
  <c r="EG166" i="13"/>
  <c r="GO176" i="13"/>
  <c r="GU171" i="13"/>
  <c r="FY181" i="13"/>
  <c r="EI174" i="13"/>
  <c r="HQ176" i="13"/>
  <c r="HC185" i="13"/>
  <c r="HA174" i="13"/>
  <c r="GN183" i="13"/>
  <c r="GB174" i="13"/>
  <c r="GA179" i="13"/>
  <c r="GL186" i="13"/>
  <c r="HV174" i="13"/>
  <c r="HL176" i="13"/>
  <c r="HT179" i="13"/>
  <c r="EF172" i="13"/>
  <c r="EJ167" i="13"/>
  <c r="EG163" i="13"/>
  <c r="HA172" i="13"/>
  <c r="FY167" i="13"/>
  <c r="FP163" i="13"/>
  <c r="FB172" i="13"/>
  <c r="HZ168" i="13"/>
  <c r="FA166" i="13"/>
  <c r="HW163" i="13"/>
  <c r="GU179" i="13"/>
  <c r="GH171" i="13"/>
  <c r="EL169" i="13"/>
  <c r="EE167" i="13"/>
  <c r="FE165" i="13"/>
  <c r="FZ163" i="13"/>
  <c r="FU172" i="13"/>
  <c r="FH170" i="13"/>
  <c r="GQ168" i="13"/>
  <c r="HS166" i="13"/>
  <c r="FD165" i="13"/>
  <c r="HI163" i="13"/>
  <c r="FX173" i="13"/>
  <c r="HG170" i="13"/>
  <c r="DU169" i="13"/>
  <c r="FG167" i="13"/>
  <c r="HI165" i="13"/>
  <c r="FN164" i="13"/>
  <c r="FP172" i="13"/>
  <c r="FV170" i="13"/>
  <c r="HS168" i="13"/>
  <c r="FF167" i="13"/>
  <c r="HV165" i="13"/>
  <c r="EB175" i="13"/>
  <c r="GB171" i="13"/>
  <c r="HH169" i="13"/>
  <c r="DZ168" i="13"/>
  <c r="GL166" i="13"/>
  <c r="FN172" i="13"/>
  <c r="FS170" i="13"/>
  <c r="HQ168" i="13"/>
  <c r="IF174" i="13"/>
  <c r="FZ171" i="13"/>
  <c r="HF169" i="13"/>
  <c r="EM168" i="13"/>
  <c r="GW168" i="13"/>
  <c r="FZ164" i="13"/>
  <c r="FV162" i="13"/>
  <c r="DT161" i="13"/>
  <c r="HJ159" i="13"/>
  <c r="GM158" i="13"/>
  <c r="FP157" i="13"/>
  <c r="ES156" i="13"/>
  <c r="DV155" i="13"/>
  <c r="HP153" i="13"/>
  <c r="GS152" i="13"/>
  <c r="FV151" i="13"/>
  <c r="FI166" i="13"/>
  <c r="GJ163" i="13"/>
  <c r="IB161" i="13"/>
  <c r="GJ160" i="13"/>
  <c r="FA159" i="13"/>
  <c r="ED158" i="13"/>
  <c r="HX156" i="13"/>
  <c r="HA155" i="13"/>
  <c r="GD154" i="13"/>
  <c r="FG153" i="13"/>
  <c r="DQ172" i="13"/>
  <c r="FZ165" i="13"/>
  <c r="EC163" i="13"/>
  <c r="GI161" i="13"/>
  <c r="EY160" i="13"/>
  <c r="EB159" i="13"/>
  <c r="HJ157" i="13"/>
  <c r="GM156" i="13"/>
  <c r="FP155" i="13"/>
  <c r="ES154" i="13"/>
  <c r="DV153" i="13"/>
  <c r="FB167" i="13"/>
  <c r="DZ164" i="13"/>
  <c r="FA162" i="13"/>
  <c r="HU160" i="13"/>
  <c r="GU159" i="13"/>
  <c r="FX158" i="13"/>
  <c r="EO157" i="13"/>
  <c r="DR156" i="13"/>
  <c r="HL154" i="13"/>
  <c r="DT173" i="13"/>
  <c r="HD165" i="13"/>
  <c r="ET163" i="13"/>
  <c r="GU161" i="13"/>
  <c r="EW160" i="13"/>
  <c r="DZ159" i="13"/>
  <c r="HT157" i="13"/>
  <c r="GK156" i="13"/>
  <c r="FN155" i="13"/>
  <c r="DS173" i="13"/>
  <c r="FN165" i="13"/>
  <c r="DZ163" i="13"/>
  <c r="GF161" i="13"/>
  <c r="EV160" i="13"/>
  <c r="DY159" i="13"/>
  <c r="HS157" i="13"/>
  <c r="GV156" i="13"/>
  <c r="FM155" i="13"/>
  <c r="FA168" i="13"/>
  <c r="FM164" i="13"/>
  <c r="GE162" i="13"/>
  <c r="EA161" i="13"/>
  <c r="HP159" i="13"/>
  <c r="GS158" i="13"/>
  <c r="FV157" i="13"/>
  <c r="EY156" i="13"/>
  <c r="EN167" i="13"/>
  <c r="DV164" i="13"/>
  <c r="EW162" i="13"/>
  <c r="HQ160" i="13"/>
  <c r="GQ159" i="13"/>
  <c r="FT158" i="13"/>
  <c r="EW157" i="13"/>
  <c r="GF167" i="13"/>
  <c r="EM164" i="13"/>
  <c r="FK162" i="13"/>
  <c r="HO160" i="13"/>
  <c r="GP159" i="13"/>
  <c r="FS158" i="13"/>
  <c r="HJ166" i="13"/>
  <c r="HN163" i="13"/>
  <c r="EB162" i="13"/>
  <c r="GZ160" i="13"/>
  <c r="GB159" i="13"/>
  <c r="FE158" i="13"/>
  <c r="HD161" i="13"/>
  <c r="FH156" i="13"/>
  <c r="EA154" i="13"/>
  <c r="FJ152" i="13"/>
  <c r="EC151" i="13"/>
  <c r="HW149" i="13"/>
  <c r="GZ148" i="13"/>
  <c r="GC147" i="13"/>
  <c r="FF146" i="13"/>
  <c r="EI145" i="13"/>
  <c r="IC143" i="13"/>
  <c r="HF142" i="13"/>
  <c r="FW162" i="13"/>
  <c r="GG156" i="13"/>
  <c r="EP154" i="13"/>
  <c r="GK152" i="13"/>
  <c r="EZ151" i="13"/>
  <c r="DQ150" i="13"/>
  <c r="HK148" i="13"/>
  <c r="GN147" i="13"/>
  <c r="FQ146" i="13"/>
  <c r="ET145" i="13"/>
  <c r="DW144" i="13"/>
  <c r="GD167" i="13"/>
  <c r="GR157" i="13"/>
  <c r="HR154" i="13"/>
  <c r="EC153" i="13"/>
  <c r="GX151" i="13"/>
  <c r="FX150" i="13"/>
  <c r="EO149" i="13"/>
  <c r="DR148" i="13"/>
  <c r="HL146" i="13"/>
  <c r="GO145" i="13"/>
  <c r="FR144" i="13"/>
  <c r="GL161" i="13"/>
  <c r="EX156" i="13"/>
  <c r="DX154" i="13"/>
  <c r="FS152" i="13"/>
  <c r="EL151" i="13"/>
  <c r="IF149" i="13"/>
  <c r="GW148" i="13"/>
  <c r="FZ147" i="13"/>
  <c r="FC146" i="13"/>
  <c r="EF145" i="13"/>
  <c r="FZ161" i="13"/>
  <c r="EW156" i="13"/>
  <c r="DS154" i="13"/>
  <c r="FR152" i="13"/>
  <c r="EK151" i="13"/>
  <c r="IE149" i="13"/>
  <c r="HH148" i="13"/>
  <c r="FY147" i="13"/>
  <c r="FB146" i="13"/>
  <c r="EE145" i="13"/>
  <c r="EP160" i="13"/>
  <c r="HH155" i="13"/>
  <c r="GK153" i="13"/>
  <c r="ED152" i="13"/>
  <c r="HQ150" i="13"/>
  <c r="GT149" i="13"/>
  <c r="FW148" i="13"/>
  <c r="EZ147" i="13"/>
  <c r="DQ146" i="13"/>
  <c r="HA160" i="13"/>
  <c r="IE155" i="13"/>
  <c r="HR153" i="13"/>
  <c r="FC152" i="13"/>
  <c r="IB150" i="13"/>
  <c r="HE149" i="13"/>
  <c r="GH148" i="13"/>
  <c r="FK147" i="13"/>
  <c r="EA162" i="13"/>
  <c r="FT156" i="13"/>
  <c r="EJ154" i="13"/>
  <c r="FO152" i="13"/>
  <c r="EH151" i="13"/>
  <c r="IB149" i="13"/>
  <c r="HE148" i="13"/>
  <c r="HD169" i="13"/>
  <c r="HO157" i="13"/>
  <c r="ID154" i="13"/>
  <c r="EL153" i="13"/>
  <c r="HD151" i="13"/>
  <c r="GD150" i="13"/>
  <c r="FG149" i="13"/>
  <c r="GB160" i="13"/>
  <c r="IA155" i="13"/>
  <c r="HJ153" i="13"/>
  <c r="EY152" i="13"/>
  <c r="DS151" i="13"/>
  <c r="HM149" i="13"/>
  <c r="GP148" i="13"/>
  <c r="EK153" i="13"/>
  <c r="EU147" i="13"/>
  <c r="HT144" i="13"/>
  <c r="FC143" i="13"/>
  <c r="DQ142" i="13"/>
  <c r="HK140" i="13"/>
  <c r="GN139" i="13"/>
  <c r="FQ138" i="13"/>
  <c r="ET137" i="13"/>
  <c r="DW136" i="13"/>
  <c r="HQ134" i="13"/>
  <c r="GT133" i="13"/>
  <c r="FW132" i="13"/>
  <c r="HX149" i="13"/>
  <c r="EJ146" i="13"/>
  <c r="EL144" i="13"/>
  <c r="HB142" i="13"/>
  <c r="FM141" i="13"/>
  <c r="EP140" i="13"/>
  <c r="DS139" i="13"/>
  <c r="HM137" i="13"/>
  <c r="GP136" i="13"/>
  <c r="FS135" i="13"/>
  <c r="EV134" i="13"/>
  <c r="HF154" i="13"/>
  <c r="FY200" i="13"/>
  <c r="HB195" i="13"/>
  <c r="FB198" i="13"/>
  <c r="GE193" i="13"/>
  <c r="EQ196" i="13"/>
  <c r="GJ198" i="13"/>
  <c r="HE200" i="13"/>
  <c r="HV195" i="13"/>
  <c r="DY199" i="13"/>
  <c r="EP194" i="13"/>
  <c r="HR197" i="13"/>
  <c r="GP200" i="13"/>
  <c r="HS195" i="13"/>
  <c r="FS198" i="13"/>
  <c r="HL200" i="13"/>
  <c r="GZ199" i="13"/>
  <c r="HV189" i="13"/>
  <c r="HQ193" i="13"/>
  <c r="GX188" i="13"/>
  <c r="HG190" i="13"/>
  <c r="IF192" i="13"/>
  <c r="HB197" i="13"/>
  <c r="GA199" i="13"/>
  <c r="IC189" i="13"/>
  <c r="FQ193" i="13"/>
  <c r="DU191" i="13"/>
  <c r="HJ184" i="13"/>
  <c r="DT191" i="13"/>
  <c r="HU184" i="13"/>
  <c r="HY188" i="13"/>
  <c r="GW183" i="13"/>
  <c r="FQ187" i="13"/>
  <c r="GL190" i="13"/>
  <c r="HF184" i="13"/>
  <c r="HR186" i="13"/>
  <c r="FE188" i="13"/>
  <c r="GL187" i="13"/>
  <c r="ED190" i="13"/>
  <c r="HG182" i="13"/>
  <c r="HT177" i="13"/>
  <c r="IA184" i="13"/>
  <c r="EW179" i="13"/>
  <c r="EF185" i="13"/>
  <c r="FT179" i="13"/>
  <c r="GA185" i="13"/>
  <c r="GQ179" i="13"/>
  <c r="GS183" i="13"/>
  <c r="FS178" i="13"/>
  <c r="IC181" i="13"/>
  <c r="EH187" i="13"/>
  <c r="FO180" i="13"/>
  <c r="DR188" i="13"/>
  <c r="HK186" i="13"/>
  <c r="GK181" i="13"/>
  <c r="EL174" i="13"/>
  <c r="FC169" i="13"/>
  <c r="GF164" i="13"/>
  <c r="GM175" i="13"/>
  <c r="GW170" i="13"/>
  <c r="HZ165" i="13"/>
  <c r="FH176" i="13"/>
  <c r="FW171" i="13"/>
  <c r="ID180" i="13"/>
  <c r="IB173" i="13"/>
  <c r="GM176" i="13"/>
  <c r="HA183" i="13"/>
  <c r="GC174" i="13"/>
  <c r="ES182" i="13"/>
  <c r="FD174" i="13"/>
  <c r="EE179" i="13"/>
  <c r="FE184" i="13"/>
  <c r="GX174" i="13"/>
  <c r="GE176" i="13"/>
  <c r="FX179" i="13"/>
  <c r="HO170" i="13"/>
  <c r="EO166" i="13"/>
  <c r="FF162" i="13"/>
  <c r="EX171" i="13"/>
  <c r="GF166" i="13"/>
  <c r="GO162" i="13"/>
  <c r="ED172" i="13"/>
  <c r="HH168" i="13"/>
  <c r="IB165" i="13"/>
  <c r="GM163" i="13"/>
  <c r="FS177" i="13"/>
  <c r="FO171" i="13"/>
  <c r="DW169" i="13"/>
  <c r="DQ167" i="13"/>
  <c r="EQ165" i="13"/>
  <c r="FN163" i="13"/>
  <c r="EW172" i="13"/>
  <c r="ES170" i="13"/>
  <c r="FY168" i="13"/>
  <c r="HE166" i="13"/>
  <c r="EP165" i="13"/>
  <c r="GW163" i="13"/>
  <c r="HW172" i="13"/>
  <c r="GP170" i="13"/>
  <c r="HT168" i="13"/>
  <c r="EQ167" i="13"/>
  <c r="GU165" i="13"/>
  <c r="DU182" i="13"/>
  <c r="ER172" i="13"/>
  <c r="FF170" i="13"/>
  <c r="HD168" i="13"/>
  <c r="EP167" i="13"/>
  <c r="HH165" i="13"/>
  <c r="FX174" i="13"/>
  <c r="FG171" i="13"/>
  <c r="GS169" i="13"/>
  <c r="IB167" i="13"/>
  <c r="EZ181" i="13"/>
  <c r="EP172" i="13"/>
  <c r="FD170" i="13"/>
  <c r="HB168" i="13"/>
  <c r="FL174" i="13"/>
  <c r="FE171" i="13"/>
  <c r="GQ169" i="13"/>
  <c r="DX168" i="13"/>
  <c r="HV167" i="13"/>
  <c r="FA164" i="13"/>
  <c r="FG162" i="13"/>
  <c r="HX160" i="13"/>
  <c r="GX159" i="13"/>
  <c r="GA158" i="13"/>
  <c r="FD157" i="13"/>
  <c r="EG156" i="13"/>
  <c r="IA154" i="13"/>
  <c r="HD153" i="13"/>
  <c r="GG152" i="13"/>
  <c r="GH180" i="13"/>
  <c r="EC166" i="13"/>
  <c r="FS163" i="13"/>
  <c r="HL161" i="13"/>
  <c r="FX160" i="13"/>
  <c r="EO159" i="13"/>
  <c r="DR158" i="13"/>
  <c r="HL156" i="13"/>
  <c r="GO155" i="13"/>
  <c r="FR154" i="13"/>
  <c r="EU153" i="13"/>
  <c r="DT171" i="13"/>
  <c r="EM165" i="13"/>
  <c r="IE162" i="13"/>
  <c r="FU161" i="13"/>
  <c r="EM160" i="13"/>
  <c r="HU158" i="13"/>
  <c r="GX157" i="13"/>
  <c r="GA156" i="13"/>
  <c r="FD155" i="13"/>
  <c r="EG154" i="13"/>
  <c r="IA152" i="13"/>
  <c r="IC166" i="13"/>
  <c r="HZ163" i="13"/>
  <c r="EL162" i="13"/>
  <c r="HH160" i="13"/>
  <c r="GI159" i="13"/>
  <c r="FL158" i="13"/>
  <c r="EC157" i="13"/>
  <c r="HW155" i="13"/>
  <c r="GZ154" i="13"/>
  <c r="HL171" i="13"/>
  <c r="FO165" i="13"/>
  <c r="EA163" i="13"/>
  <c r="GG161" i="13"/>
  <c r="EK160" i="13"/>
  <c r="IE158" i="13"/>
  <c r="HH157" i="13"/>
  <c r="FY156" i="13"/>
  <c r="FB155" i="13"/>
  <c r="HK171" i="13"/>
  <c r="EJ165" i="13"/>
  <c r="IB162" i="13"/>
  <c r="FP161" i="13"/>
  <c r="EJ160" i="13"/>
  <c r="ID158" i="13"/>
  <c r="HG157" i="13"/>
  <c r="GJ156" i="13"/>
  <c r="FA155" i="13"/>
  <c r="GR167" i="13"/>
  <c r="ET164" i="13"/>
  <c r="FM162" i="13"/>
  <c r="IE160" i="13"/>
  <c r="HD159" i="13"/>
  <c r="GG158" i="13"/>
  <c r="FJ157" i="13"/>
  <c r="EM156" i="13"/>
  <c r="HO166" i="13"/>
  <c r="HQ163" i="13"/>
  <c r="EE162" i="13"/>
  <c r="HC160" i="13"/>
  <c r="GE159" i="13"/>
  <c r="FH158" i="13"/>
  <c r="EK157" i="13"/>
  <c r="EM167" i="13"/>
  <c r="DU164" i="13"/>
  <c r="EV162" i="13"/>
  <c r="HB160" i="13"/>
  <c r="GD159" i="13"/>
  <c r="FG158" i="13"/>
  <c r="FU166" i="13"/>
  <c r="GR163" i="13"/>
  <c r="IE161" i="13"/>
  <c r="GM160" i="13"/>
  <c r="FP159" i="13"/>
  <c r="ES158" i="13"/>
  <c r="DX161" i="13"/>
  <c r="EH156" i="13"/>
  <c r="HX153" i="13"/>
  <c r="EV152" i="13"/>
  <c r="DQ151" i="13"/>
  <c r="HK149" i="13"/>
  <c r="GN148" i="13"/>
  <c r="FQ147" i="13"/>
  <c r="ET146" i="13"/>
  <c r="DW145" i="13"/>
  <c r="HQ143" i="13"/>
  <c r="GT142" i="13"/>
  <c r="GZ161" i="13"/>
  <c r="FG156" i="13"/>
  <c r="DZ154" i="13"/>
  <c r="FW152" i="13"/>
  <c r="EN151" i="13"/>
  <c r="HV149" i="13"/>
  <c r="GY148" i="13"/>
  <c r="GB147" i="13"/>
  <c r="FE146" i="13"/>
  <c r="EH145" i="13"/>
  <c r="IB143" i="13"/>
  <c r="GN165" i="13"/>
  <c r="FH157" i="13"/>
  <c r="GV154" i="13"/>
  <c r="IE152" i="13"/>
  <c r="GK151" i="13"/>
  <c r="FL150" i="13"/>
  <c r="EC149" i="13"/>
  <c r="HW147" i="13"/>
  <c r="GZ146" i="13"/>
  <c r="GC145" i="13"/>
  <c r="FF144" i="13"/>
  <c r="HY160" i="13"/>
  <c r="DX156" i="13"/>
  <c r="HU153" i="13"/>
  <c r="FF152" i="13"/>
  <c r="DZ151" i="13"/>
  <c r="HT149" i="13"/>
  <c r="GK148" i="13"/>
  <c r="FN147" i="13"/>
  <c r="EQ146" i="13"/>
  <c r="DT145" i="13"/>
  <c r="HN160" i="13"/>
  <c r="DW156" i="13"/>
  <c r="HT153" i="13"/>
  <c r="FE152" i="13"/>
  <c r="DY151" i="13"/>
  <c r="HS149" i="13"/>
  <c r="GV148" i="13"/>
  <c r="FM147" i="13"/>
  <c r="EP146" i="13"/>
  <c r="DS145" i="13"/>
  <c r="GM159" i="13"/>
  <c r="GJ155" i="13"/>
  <c r="FV153" i="13"/>
  <c r="DQ152" i="13"/>
  <c r="HE150" i="13"/>
  <c r="GH149" i="13"/>
  <c r="FK148" i="13"/>
  <c r="EN147" i="13"/>
  <c r="HV145" i="13"/>
  <c r="EF160" i="13"/>
  <c r="HG155" i="13"/>
  <c r="GY153" i="13"/>
  <c r="EP152" i="13"/>
  <c r="HP150" i="13"/>
  <c r="GS149" i="13"/>
  <c r="FV148" i="13"/>
  <c r="EY147" i="13"/>
  <c r="FJ161" i="13"/>
  <c r="ET156" i="13"/>
  <c r="HQ153" i="13"/>
  <c r="FB152" i="13"/>
  <c r="DV151" i="13"/>
  <c r="HP149" i="13"/>
  <c r="GS148" i="13"/>
  <c r="FV166" i="13"/>
  <c r="GD157" i="13"/>
  <c r="HG154" i="13"/>
  <c r="DT153" i="13"/>
  <c r="GQ151" i="13"/>
  <c r="FR150" i="13"/>
  <c r="EU149" i="13"/>
  <c r="HY159" i="13"/>
  <c r="HC155" i="13"/>
  <c r="GU153" i="13"/>
  <c r="EL152" i="13"/>
  <c r="HX150" i="13"/>
  <c r="HA149" i="13"/>
  <c r="GD148" i="13"/>
  <c r="FM152" i="13"/>
  <c r="IE146" i="13"/>
  <c r="GY144" i="13"/>
  <c r="EO143" i="13"/>
  <c r="HV141" i="13"/>
  <c r="GY140" i="13"/>
  <c r="GB139" i="13"/>
  <c r="FE138" i="13"/>
  <c r="EH137" i="13"/>
  <c r="IB135" i="13"/>
  <c r="HE134" i="13"/>
  <c r="GH133" i="13"/>
  <c r="HN168" i="13"/>
  <c r="FD149" i="13"/>
  <c r="IC145" i="13"/>
  <c r="DT144" i="13"/>
  <c r="GO142" i="13"/>
  <c r="FA141" i="13"/>
  <c r="ED140" i="13"/>
  <c r="HX138" i="13"/>
  <c r="HA137" i="13"/>
  <c r="GD136" i="13"/>
  <c r="GL199" i="13"/>
  <c r="HO194" i="13"/>
  <c r="FO197" i="13"/>
  <c r="EM200" i="13"/>
  <c r="FD195" i="13"/>
  <c r="GK197" i="13"/>
  <c r="HR199" i="13"/>
  <c r="DR195" i="13"/>
  <c r="EL198" i="13"/>
  <c r="FC193" i="13"/>
  <c r="IE196" i="13"/>
  <c r="HC199" i="13"/>
  <c r="IF194" i="13"/>
  <c r="GF197" i="13"/>
  <c r="HY199" i="13"/>
  <c r="DW195" i="13"/>
  <c r="DR189" i="13"/>
  <c r="GU192" i="13"/>
  <c r="GN199" i="13"/>
  <c r="HT189" i="13"/>
  <c r="DX192" i="13"/>
  <c r="HH193" i="13"/>
  <c r="HQ194" i="13"/>
  <c r="GP197" i="13"/>
  <c r="FP192" i="13"/>
  <c r="FJ189" i="13"/>
  <c r="HW183" i="13"/>
  <c r="FI189" i="13"/>
  <c r="DQ184" i="13"/>
  <c r="HE187" i="13"/>
  <c r="HJ182" i="13"/>
  <c r="FI186" i="13"/>
  <c r="DV189" i="13"/>
  <c r="GC193" i="13"/>
  <c r="IB185" i="13"/>
  <c r="EZ187" i="13"/>
  <c r="FN192" i="13"/>
  <c r="GT188" i="13"/>
  <c r="HH181" i="13"/>
  <c r="HU176" i="13"/>
  <c r="GG183" i="13"/>
  <c r="FJ178" i="13"/>
  <c r="GU183" i="13"/>
  <c r="GG178" i="13"/>
  <c r="IA183" i="13"/>
  <c r="HD178" i="13"/>
  <c r="FM182" i="13"/>
  <c r="GQ190" i="13"/>
  <c r="DS181" i="13"/>
  <c r="ET185" i="13"/>
  <c r="GD188" i="13"/>
  <c r="HL185" i="13"/>
  <c r="DR185" i="13"/>
  <c r="ER179" i="13"/>
  <c r="EY173" i="13"/>
  <c r="FP168" i="13"/>
  <c r="IE183" i="13"/>
  <c r="GS174" i="13"/>
  <c r="HJ169" i="13"/>
  <c r="DV165" i="13"/>
  <c r="FK175" i="13"/>
  <c r="GJ170" i="13"/>
  <c r="HJ178" i="13"/>
  <c r="DX173" i="13"/>
  <c r="GI175" i="13"/>
  <c r="EN180" i="13"/>
  <c r="GP173" i="13"/>
  <c r="GZ179" i="13"/>
  <c r="FQ173" i="13"/>
  <c r="FZ177" i="13"/>
  <c r="FK180" i="13"/>
  <c r="HK173" i="13"/>
  <c r="GD175" i="13"/>
  <c r="HB177" i="13"/>
  <c r="GY170" i="13"/>
  <c r="EA166" i="13"/>
  <c r="ET162" i="13"/>
  <c r="EG171" i="13"/>
  <c r="FP166" i="13"/>
  <c r="GC162" i="13"/>
  <c r="HE171" i="13"/>
  <c r="GS168" i="13"/>
  <c r="HL165" i="13"/>
  <c r="GA163" i="13"/>
  <c r="IC175" i="13"/>
  <c r="IB170" i="13"/>
  <c r="HG168" i="13"/>
  <c r="HT166" i="13"/>
  <c r="HR164" i="13"/>
  <c r="FE183" i="13"/>
  <c r="DY172" i="13"/>
  <c r="EA170" i="13"/>
  <c r="FJ168" i="13"/>
  <c r="GQ166" i="13"/>
  <c r="EB165" i="13"/>
  <c r="FY163" i="13"/>
  <c r="GW172" i="13"/>
  <c r="FW170" i="13"/>
  <c r="HE168" i="13"/>
  <c r="EC167" i="13"/>
  <c r="GG165" i="13"/>
  <c r="EA179" i="13"/>
  <c r="DU172" i="13"/>
  <c r="EQ170" i="13"/>
  <c r="GO168" i="13"/>
  <c r="EB167" i="13"/>
  <c r="GT165" i="13"/>
  <c r="HU173" i="13"/>
  <c r="EQ171" i="13"/>
  <c r="GD169" i="13"/>
  <c r="HJ167" i="13"/>
  <c r="GV178" i="13"/>
  <c r="DS172" i="13"/>
  <c r="EL170" i="13"/>
  <c r="GJ168" i="13"/>
  <c r="HI173" i="13"/>
  <c r="EL171" i="13"/>
  <c r="GB169" i="13"/>
  <c r="HZ167" i="13"/>
  <c r="FO167" i="13"/>
  <c r="EH164" i="13"/>
  <c r="EO162" i="13"/>
  <c r="HK160" i="13"/>
  <c r="GL159" i="13"/>
  <c r="FO158" i="13"/>
  <c r="ER157" i="13"/>
  <c r="DU156" i="13"/>
  <c r="HO154" i="13"/>
  <c r="GR153" i="13"/>
  <c r="FU152" i="13"/>
  <c r="GW173" i="13"/>
  <c r="HG165" i="13"/>
  <c r="EW163" i="13"/>
  <c r="GX161" i="13"/>
  <c r="FL160" i="13"/>
  <c r="EC159" i="13"/>
  <c r="HW157" i="13"/>
  <c r="GZ156" i="13"/>
  <c r="GC155" i="13"/>
  <c r="FF154" i="13"/>
  <c r="EI153" i="13"/>
  <c r="EJ170" i="13"/>
  <c r="HY164" i="13"/>
  <c r="HP162" i="13"/>
  <c r="FE161" i="13"/>
  <c r="EA160" i="13"/>
  <c r="HI158" i="13"/>
  <c r="GL157" i="13"/>
  <c r="FO156" i="13"/>
  <c r="ER155" i="13"/>
  <c r="DU154" i="13"/>
  <c r="HO152" i="13"/>
  <c r="GK166" i="13"/>
  <c r="HD163" i="13"/>
  <c r="DW162" i="13"/>
  <c r="GU160" i="13"/>
  <c r="FW159" i="13"/>
  <c r="EZ158" i="13"/>
  <c r="DQ157" i="13"/>
  <c r="HK155" i="13"/>
  <c r="GN154" i="13"/>
  <c r="HR170" i="13"/>
  <c r="EK165" i="13"/>
  <c r="IC162" i="13"/>
  <c r="FQ161" i="13"/>
  <c r="DY160" i="13"/>
  <c r="HS158" i="13"/>
  <c r="GV157" i="13"/>
  <c r="FM156" i="13"/>
  <c r="EP155" i="13"/>
  <c r="HP170" i="13"/>
  <c r="HV164" i="13"/>
  <c r="HJ162" i="13"/>
  <c r="FB161" i="13"/>
  <c r="DX160" i="13"/>
  <c r="HR158" i="13"/>
  <c r="GU157" i="13"/>
  <c r="FX156" i="13"/>
  <c r="EO155" i="13"/>
  <c r="EY167" i="13"/>
  <c r="DW164" i="13"/>
  <c r="EX162" i="13"/>
  <c r="HR160" i="13"/>
  <c r="GR159" i="13"/>
  <c r="FU158" i="13"/>
  <c r="EX157" i="13"/>
  <c r="EA156" i="13"/>
  <c r="FX166" i="13"/>
  <c r="GU163" i="13"/>
  <c r="DQ162" i="13"/>
  <c r="GP160" i="13"/>
  <c r="FS159" i="13"/>
  <c r="EV158" i="13"/>
  <c r="DY157" i="13"/>
  <c r="HL166" i="13"/>
  <c r="HP163" i="13"/>
  <c r="ED162" i="13"/>
  <c r="GO160" i="13"/>
  <c r="FR159" i="13"/>
  <c r="EU158" i="13"/>
  <c r="EF166" i="13"/>
  <c r="FV163" i="13"/>
  <c r="HQ161" i="13"/>
  <c r="GA160" i="13"/>
  <c r="FD159" i="13"/>
  <c r="EG158" i="13"/>
  <c r="FP160" i="13"/>
  <c r="HS155" i="13"/>
  <c r="HH153" i="13"/>
  <c r="EI152" i="13"/>
  <c r="HV150" i="13"/>
  <c r="GY149" i="13"/>
  <c r="GB148" i="13"/>
  <c r="FE147" i="13"/>
  <c r="EH146" i="13"/>
  <c r="IB144" i="13"/>
  <c r="HE143" i="13"/>
  <c r="GH142" i="13"/>
  <c r="DU161" i="13"/>
  <c r="DZ156" i="13"/>
  <c r="HW153" i="13"/>
  <c r="FH152" i="13"/>
  <c r="EB151" i="13"/>
  <c r="HJ149" i="13"/>
  <c r="GM148" i="13"/>
  <c r="FP147" i="13"/>
  <c r="ES146" i="13"/>
  <c r="DV145" i="13"/>
  <c r="HP143" i="13"/>
  <c r="EL164" i="13"/>
  <c r="DX157" i="13"/>
  <c r="FZ154" i="13"/>
  <c r="HM152" i="13"/>
  <c r="FX151" i="13"/>
  <c r="EZ150" i="13"/>
  <c r="DQ149" i="13"/>
  <c r="HK147" i="13"/>
  <c r="GN146" i="13"/>
  <c r="FQ145" i="13"/>
  <c r="ET144" i="13"/>
  <c r="FB160" i="13"/>
  <c r="HP155" i="13"/>
  <c r="HE153" i="13"/>
  <c r="ES152" i="13"/>
  <c r="IE150" i="13"/>
  <c r="HH149" i="13"/>
  <c r="FY148" i="13"/>
  <c r="FB147" i="13"/>
  <c r="EE146" i="13"/>
  <c r="HY144" i="13"/>
  <c r="ER160" i="13"/>
  <c r="HO155" i="13"/>
  <c r="HA153" i="13"/>
  <c r="ER152" i="13"/>
  <c r="ID150" i="13"/>
  <c r="HG149" i="13"/>
  <c r="GJ148" i="13"/>
  <c r="FA147" i="13"/>
  <c r="ED146" i="13"/>
  <c r="HX144" i="13"/>
  <c r="DS159" i="13"/>
  <c r="FL155" i="13"/>
  <c r="FD153" i="13"/>
  <c r="HU151" i="13"/>
  <c r="GS150" i="13"/>
  <c r="FV149" i="13"/>
  <c r="EY148" i="13"/>
  <c r="EB147" i="13"/>
  <c r="HJ145" i="13"/>
  <c r="GC159" i="13"/>
  <c r="GI155" i="13"/>
  <c r="GJ153" i="13"/>
  <c r="EC152" i="13"/>
  <c r="HD150" i="13"/>
  <c r="GG149" i="13"/>
  <c r="FJ148" i="13"/>
  <c r="EM147" i="13"/>
  <c r="GY160" i="13"/>
  <c r="ID155" i="13"/>
  <c r="GX153" i="13"/>
  <c r="EO152" i="13"/>
  <c r="IA150" i="13"/>
  <c r="HD149" i="13"/>
  <c r="GG148" i="13"/>
  <c r="HJ164" i="13"/>
  <c r="ET157" i="13"/>
  <c r="GK154" i="13"/>
  <c r="HV152" i="13"/>
  <c r="GD151" i="13"/>
  <c r="FF150" i="13"/>
  <c r="EI149" i="13"/>
  <c r="FE159" i="13"/>
  <c r="GE155" i="13"/>
  <c r="GC153" i="13"/>
  <c r="DX152" i="13"/>
  <c r="HL150" i="13"/>
  <c r="GO149" i="13"/>
  <c r="FR148" i="13"/>
  <c r="HC151" i="13"/>
  <c r="HE146" i="13"/>
  <c r="GI144" i="13"/>
  <c r="EA143" i="13"/>
  <c r="HJ141" i="13"/>
  <c r="GM140" i="13"/>
  <c r="FP139" i="13"/>
  <c r="ES138" i="13"/>
  <c r="DV137" i="13"/>
  <c r="HP135" i="13"/>
  <c r="GS134" i="13"/>
  <c r="FV133" i="13"/>
  <c r="EH161" i="13"/>
  <c r="HD148" i="13"/>
  <c r="HE145" i="13"/>
  <c r="HV143" i="13"/>
  <c r="GB142" i="13"/>
  <c r="EO141" i="13"/>
  <c r="DR140" i="13"/>
  <c r="HL138" i="13"/>
  <c r="GO137" i="13"/>
  <c r="FR136" i="13"/>
  <c r="EU135" i="13"/>
  <c r="DX134" i="13"/>
  <c r="DS153" i="13"/>
  <c r="EL147" i="13"/>
  <c r="HR144" i="13"/>
  <c r="FA143" i="13"/>
  <c r="IF141" i="13"/>
  <c r="GW140" i="13"/>
  <c r="FZ139" i="13"/>
  <c r="FC138" i="13"/>
  <c r="EF137" i="13"/>
  <c r="HZ135" i="13"/>
  <c r="HC134" i="13"/>
  <c r="FO150" i="13"/>
  <c r="EZ146" i="13"/>
  <c r="EY144" i="13"/>
  <c r="HM142" i="13"/>
  <c r="GI141" i="13"/>
  <c r="FL140" i="13"/>
  <c r="EC139" i="13"/>
  <c r="HW137" i="13"/>
  <c r="FZ199" i="13"/>
  <c r="HC194" i="13"/>
  <c r="FC197" i="13"/>
  <c r="EA200" i="13"/>
  <c r="ER195" i="13"/>
  <c r="FY197" i="13"/>
  <c r="HF199" i="13"/>
  <c r="HW194" i="13"/>
  <c r="DZ198" i="13"/>
  <c r="EQ193" i="13"/>
  <c r="HS196" i="13"/>
  <c r="GQ199" i="13"/>
  <c r="HT194" i="13"/>
  <c r="FT197" i="13"/>
  <c r="HM199" i="13"/>
  <c r="GR194" i="13"/>
  <c r="HW188" i="13"/>
  <c r="GH192" i="13"/>
  <c r="DT199" i="13"/>
  <c r="HH189" i="13"/>
  <c r="IC191" i="13"/>
  <c r="GJ193" i="13"/>
  <c r="FU194" i="13"/>
  <c r="DV197" i="13"/>
  <c r="FD192" i="13"/>
  <c r="ET189" i="13"/>
  <c r="HK183" i="13"/>
  <c r="ES189" i="13"/>
  <c r="HV183" i="13"/>
  <c r="GR187" i="13"/>
  <c r="GX182" i="13"/>
  <c r="EW186" i="13"/>
  <c r="HS188" i="13"/>
  <c r="EI193" i="13"/>
  <c r="HP185" i="13"/>
  <c r="EM187" i="13"/>
  <c r="EE192" i="13"/>
  <c r="GE188" i="13"/>
  <c r="GU181" i="13"/>
  <c r="HI176" i="13"/>
  <c r="FR183" i="13"/>
  <c r="EX178" i="13"/>
  <c r="GF183" i="13"/>
  <c r="FU178" i="13"/>
  <c r="HL183" i="13"/>
  <c r="GR178" i="13"/>
  <c r="EZ182" i="13"/>
  <c r="GE189" i="13"/>
  <c r="HX180" i="13"/>
  <c r="DV185" i="13"/>
  <c r="DT188" i="13"/>
  <c r="GN185" i="13"/>
  <c r="HM184" i="13"/>
  <c r="DT179" i="13"/>
  <c r="EM173" i="13"/>
  <c r="FD168" i="13"/>
  <c r="EM183" i="13"/>
  <c r="GG174" i="13"/>
  <c r="GX169" i="13"/>
  <c r="IA164" i="13"/>
  <c r="EX175" i="13"/>
  <c r="FX170" i="13"/>
  <c r="GL178" i="13"/>
  <c r="IC172" i="13"/>
  <c r="FV175" i="13"/>
  <c r="IE179" i="13"/>
  <c r="GD173" i="13"/>
  <c r="GB179" i="13"/>
  <c r="FE173" i="13"/>
  <c r="FH177" i="13"/>
  <c r="ED180" i="13"/>
  <c r="GY173" i="13"/>
  <c r="FQ175" i="13"/>
  <c r="GL177" i="13"/>
  <c r="GE170" i="13"/>
  <c r="ID165" i="13"/>
  <c r="EH162" i="13"/>
  <c r="IE170" i="13"/>
  <c r="FB166" i="13"/>
  <c r="FQ162" i="13"/>
  <c r="EW171" i="13"/>
  <c r="FL168" i="13"/>
  <c r="GX165" i="13"/>
  <c r="EQ163" i="13"/>
  <c r="FC175" i="13"/>
  <c r="HL170" i="13"/>
  <c r="GR168" i="13"/>
  <c r="HF166" i="13"/>
  <c r="HC164" i="13"/>
  <c r="FW179" i="13"/>
  <c r="HW171" i="13"/>
  <c r="IC169" i="13"/>
  <c r="EU168" i="13"/>
  <c r="GA166" i="13"/>
  <c r="HQ164" i="13"/>
  <c r="FM163" i="13"/>
  <c r="FQ172" i="13"/>
  <c r="FG170" i="13"/>
  <c r="GP168" i="13"/>
  <c r="IF166" i="13"/>
  <c r="FQ165" i="13"/>
  <c r="DW177" i="13"/>
  <c r="HR171" i="13"/>
  <c r="DY170" i="13"/>
  <c r="FW168" i="13"/>
  <c r="IE166" i="13"/>
  <c r="GF165" i="13"/>
  <c r="FM173" i="13"/>
  <c r="DW171" i="13"/>
  <c r="FL169" i="13"/>
  <c r="GU167" i="13"/>
  <c r="HJ176" i="13"/>
  <c r="HN171" i="13"/>
  <c r="DW170" i="13"/>
  <c r="FU168" i="13"/>
  <c r="FD173" i="13"/>
  <c r="DU171" i="13"/>
  <c r="FJ169" i="13"/>
  <c r="HH167" i="13"/>
  <c r="DY167" i="13"/>
  <c r="IC163" i="13"/>
  <c r="DZ162" i="13"/>
  <c r="GX160" i="13"/>
  <c r="FZ159" i="13"/>
  <c r="FC158" i="13"/>
  <c r="EF157" i="13"/>
  <c r="HZ155" i="13"/>
  <c r="HC154" i="13"/>
  <c r="GF153" i="13"/>
  <c r="FI152" i="13"/>
  <c r="EG172" i="13"/>
  <c r="GA165" i="13"/>
  <c r="ED163" i="13"/>
  <c r="GJ161" i="13"/>
  <c r="EZ160" i="13"/>
  <c r="DQ159" i="13"/>
  <c r="HK157" i="13"/>
  <c r="GN156" i="13"/>
  <c r="FQ155" i="13"/>
  <c r="ET154" i="13"/>
  <c r="DW153" i="13"/>
  <c r="FI169" i="13"/>
  <c r="GX164" i="13"/>
  <c r="GX162" i="13"/>
  <c r="ER161" i="13"/>
  <c r="IF159" i="13"/>
  <c r="GW158" i="13"/>
  <c r="FZ157" i="13"/>
  <c r="FC156" i="13"/>
  <c r="EF155" i="13"/>
  <c r="HZ153" i="13"/>
  <c r="HC152" i="13"/>
  <c r="FG166" i="13"/>
  <c r="GH163" i="13"/>
  <c r="HX161" i="13"/>
  <c r="GH160" i="13"/>
  <c r="FK159" i="13"/>
  <c r="EN158" i="13"/>
  <c r="HV156" i="13"/>
  <c r="GY155" i="13"/>
  <c r="GB154" i="13"/>
  <c r="DU170" i="13"/>
  <c r="HW164" i="13"/>
  <c r="HK162" i="13"/>
  <c r="FC161" i="13"/>
  <c r="ID159" i="13"/>
  <c r="HG158" i="13"/>
  <c r="GJ157" i="13"/>
  <c r="FA156" i="13"/>
  <c r="ED155" i="13"/>
  <c r="DT170" i="13"/>
  <c r="GU164" i="13"/>
  <c r="GU162" i="13"/>
  <c r="EO161" i="13"/>
  <c r="IC159" i="13"/>
  <c r="HF158" i="13"/>
  <c r="GI157" i="13"/>
  <c r="FL156" i="13"/>
  <c r="EC155" i="13"/>
  <c r="HX166" i="13"/>
  <c r="HR163" i="13"/>
  <c r="EI162" i="13"/>
  <c r="HE160" i="13"/>
  <c r="GF159" i="13"/>
  <c r="FI158" i="13"/>
  <c r="EL157" i="13"/>
  <c r="IF155" i="13"/>
  <c r="ER166" i="13"/>
  <c r="GD163" i="13"/>
  <c r="HT161" i="13"/>
  <c r="GD160" i="13"/>
  <c r="FG159" i="13"/>
  <c r="EJ158" i="13"/>
  <c r="ID156" i="13"/>
  <c r="FW166" i="13"/>
  <c r="GT163" i="13"/>
  <c r="HS161" i="13"/>
  <c r="GC160" i="13"/>
  <c r="FF159" i="13"/>
  <c r="FK174" i="13"/>
  <c r="HS165" i="13"/>
  <c r="EZ163" i="13"/>
  <c r="HA161" i="13"/>
  <c r="FO160" i="13"/>
  <c r="ER159" i="13"/>
  <c r="DU158" i="13"/>
  <c r="HM159" i="13"/>
  <c r="GU155" i="13"/>
  <c r="GS153" i="13"/>
  <c r="DV152" i="13"/>
  <c r="HJ150" i="13"/>
  <c r="GM149" i="13"/>
  <c r="FP148" i="13"/>
  <c r="ES147" i="13"/>
  <c r="DV146" i="13"/>
  <c r="HP144" i="13"/>
  <c r="GS143" i="13"/>
  <c r="FV142" i="13"/>
  <c r="FN160" i="13"/>
  <c r="HR155" i="13"/>
  <c r="HG153" i="13"/>
  <c r="EU152" i="13"/>
  <c r="HU150" i="13"/>
  <c r="GX149" i="13"/>
  <c r="GA148" i="13"/>
  <c r="FD147" i="13"/>
  <c r="EG146" i="13"/>
  <c r="IA144" i="13"/>
  <c r="HD143" i="13"/>
  <c r="EK163" i="13"/>
  <c r="HF156" i="13"/>
  <c r="FI154" i="13"/>
  <c r="GX152" i="13"/>
  <c r="FK151" i="13"/>
  <c r="EN150" i="13"/>
  <c r="HV148" i="13"/>
  <c r="GY147" i="13"/>
  <c r="GB146" i="13"/>
  <c r="FE145" i="13"/>
  <c r="EH144" i="13"/>
  <c r="GY159" i="13"/>
  <c r="GR155" i="13"/>
  <c r="GM153" i="13"/>
  <c r="EF152" i="13"/>
  <c r="HS150" i="13"/>
  <c r="GV149" i="13"/>
  <c r="FM148" i="13"/>
  <c r="EP147" i="13"/>
  <c r="DS146" i="13"/>
  <c r="HM144" i="13"/>
  <c r="GO159" i="13"/>
  <c r="GQ155" i="13"/>
  <c r="GL153" i="13"/>
  <c r="EE152" i="13"/>
  <c r="HR150" i="13"/>
  <c r="GU149" i="13"/>
  <c r="FX148" i="13"/>
  <c r="EO147" i="13"/>
  <c r="DR146" i="13"/>
  <c r="HL144" i="13"/>
  <c r="FP158" i="13"/>
  <c r="EN155" i="13"/>
  <c r="EO153" i="13"/>
  <c r="HH151" i="13"/>
  <c r="GG150" i="13"/>
  <c r="FJ149" i="13"/>
  <c r="EM148" i="13"/>
  <c r="HU146" i="13"/>
  <c r="GX145" i="13"/>
  <c r="HZ158" i="13"/>
  <c r="FK155" i="13"/>
  <c r="FU153" i="13"/>
  <c r="HT151" i="13"/>
  <c r="GR150" i="13"/>
  <c r="FU149" i="13"/>
  <c r="EX148" i="13"/>
  <c r="EA147" i="13"/>
  <c r="ED160" i="13"/>
  <c r="HF155" i="13"/>
  <c r="GI153" i="13"/>
  <c r="EB152" i="13"/>
  <c r="HO150" i="13"/>
  <c r="GR149" i="13"/>
  <c r="FU148" i="13"/>
  <c r="GS163" i="13"/>
  <c r="IA156" i="13"/>
  <c r="FT154" i="13"/>
  <c r="HG152" i="13"/>
  <c r="FQ151" i="13"/>
  <c r="ET150" i="13"/>
  <c r="DW149" i="13"/>
  <c r="HB158" i="13"/>
  <c r="FG155" i="13"/>
  <c r="FN153" i="13"/>
  <c r="IB151" i="13"/>
  <c r="GZ150" i="13"/>
  <c r="GC149" i="13"/>
  <c r="FF148" i="13"/>
  <c r="EF151" i="13"/>
  <c r="GG146" i="13"/>
  <c r="FQ144" i="13"/>
  <c r="IC142" i="13"/>
  <c r="GX141" i="13"/>
  <c r="GA140" i="13"/>
  <c r="FD139" i="13"/>
  <c r="EG138" i="13"/>
  <c r="IA136" i="13"/>
  <c r="HD135" i="13"/>
  <c r="GG134" i="13"/>
  <c r="FJ133" i="13"/>
  <c r="HC157" i="13"/>
  <c r="FH148" i="13"/>
  <c r="GG145" i="13"/>
  <c r="HH143" i="13"/>
  <c r="FO142" i="13"/>
  <c r="EC141" i="13"/>
  <c r="HW139" i="13"/>
  <c r="GZ138" i="13"/>
  <c r="GC137" i="13"/>
  <c r="FF136" i="13"/>
  <c r="EI135" i="13"/>
  <c r="IC133" i="13"/>
  <c r="EZ152" i="13"/>
  <c r="IC146" i="13"/>
  <c r="FB199" i="13"/>
  <c r="GE194" i="13"/>
  <c r="EE197" i="13"/>
  <c r="HT199" i="13"/>
  <c r="DT195" i="13"/>
  <c r="FA197" i="13"/>
  <c r="GH199" i="13"/>
  <c r="GY194" i="13"/>
  <c r="HS197" i="13"/>
  <c r="DS193" i="13"/>
  <c r="GU196" i="13"/>
  <c r="FS199" i="13"/>
  <c r="GV194" i="13"/>
  <c r="EV197" i="13"/>
  <c r="GO199" i="13"/>
  <c r="HR193" i="13"/>
  <c r="GY188" i="13"/>
  <c r="FJ192" i="13"/>
  <c r="HN197" i="13"/>
  <c r="GJ189" i="13"/>
  <c r="HE191" i="13"/>
  <c r="FE193" i="13"/>
  <c r="HG193" i="13"/>
  <c r="DV196" i="13"/>
  <c r="EF192" i="13"/>
  <c r="IA188" i="13"/>
  <c r="GM183" i="13"/>
  <c r="HZ188" i="13"/>
  <c r="GX183" i="13"/>
  <c r="FR187" i="13"/>
  <c r="EU196" i="13"/>
  <c r="DY186" i="13"/>
  <c r="GN188" i="13"/>
  <c r="FY192" i="13"/>
  <c r="GR185" i="13"/>
  <c r="ID186" i="13"/>
  <c r="GY191" i="13"/>
  <c r="EX188" i="13"/>
  <c r="FU181" i="13"/>
  <c r="GK176" i="13"/>
  <c r="EK183" i="13"/>
  <c r="DZ178" i="13"/>
  <c r="EY183" i="13"/>
  <c r="EW178" i="13"/>
  <c r="GE183" i="13"/>
  <c r="FT178" i="13"/>
  <c r="DZ182" i="13"/>
  <c r="DV188" i="13"/>
  <c r="GZ180" i="13"/>
  <c r="GZ184" i="13"/>
  <c r="FI187" i="13"/>
  <c r="ER185" i="13"/>
  <c r="FU184" i="13"/>
  <c r="GO178" i="13"/>
  <c r="IF172" i="13"/>
  <c r="EF168" i="13"/>
  <c r="IA181" i="13"/>
  <c r="FI174" i="13"/>
  <c r="FZ169" i="13"/>
  <c r="FR191" i="13"/>
  <c r="DX175" i="13"/>
  <c r="EZ170" i="13"/>
  <c r="EP178" i="13"/>
  <c r="HE172" i="13"/>
  <c r="EV175" i="13"/>
  <c r="GI179" i="13"/>
  <c r="FF173" i="13"/>
  <c r="EF179" i="13"/>
  <c r="EG173" i="13"/>
  <c r="ED177" i="13"/>
  <c r="GX179" i="13"/>
  <c r="GA173" i="13"/>
  <c r="EQ175" i="13"/>
  <c r="FE177" i="13"/>
  <c r="EW170" i="13"/>
  <c r="GZ165" i="13"/>
  <c r="IA161" i="13"/>
  <c r="GU170" i="13"/>
  <c r="DZ166" i="13"/>
  <c r="ES162" i="13"/>
  <c r="GT170" i="13"/>
  <c r="HR167" i="13"/>
  <c r="GJ165" i="13"/>
  <c r="EE163" i="13"/>
  <c r="GV174" i="13"/>
  <c r="GR170" i="13"/>
  <c r="GC168" i="13"/>
  <c r="GR166" i="13"/>
  <c r="GP164" i="13"/>
  <c r="FD177" i="13"/>
  <c r="HA171" i="13"/>
  <c r="HN169" i="13"/>
  <c r="EC168" i="13"/>
  <c r="EY166" i="13"/>
  <c r="HB164" i="13"/>
  <c r="FA163" i="13"/>
  <c r="ES172" i="13"/>
  <c r="ER170" i="13"/>
  <c r="FX168" i="13"/>
  <c r="HR166" i="13"/>
  <c r="FC165" i="13"/>
  <c r="HO175" i="13"/>
  <c r="GY171" i="13"/>
  <c r="IA169" i="13"/>
  <c r="FH168" i="13"/>
  <c r="HQ166" i="13"/>
  <c r="FP165" i="13"/>
  <c r="ED173" i="13"/>
  <c r="HX170" i="13"/>
  <c r="EW169" i="13"/>
  <c r="GG167" i="13"/>
  <c r="HB175" i="13"/>
  <c r="GT171" i="13"/>
  <c r="HY169" i="13"/>
  <c r="FF168" i="13"/>
  <c r="EB173" i="13"/>
  <c r="HS170" i="13"/>
  <c r="EU169" i="13"/>
  <c r="GS167" i="13"/>
  <c r="GX166" i="13"/>
  <c r="HG163" i="13"/>
  <c r="IC161" i="13"/>
  <c r="GK160" i="13"/>
  <c r="FN159" i="13"/>
  <c r="EQ158" i="13"/>
  <c r="DT157" i="13"/>
  <c r="HN155" i="13"/>
  <c r="GQ154" i="13"/>
  <c r="FT153" i="13"/>
  <c r="EW152" i="13"/>
  <c r="EI171" i="13"/>
  <c r="EW165" i="13"/>
  <c r="IF162" i="13"/>
  <c r="FV161" i="13"/>
  <c r="EN160" i="13"/>
  <c r="HV158" i="13"/>
  <c r="GY157" i="13"/>
  <c r="GB156" i="13"/>
  <c r="FE155" i="13"/>
  <c r="EH154" i="13"/>
  <c r="IB152" i="13"/>
  <c r="GH168" i="13"/>
  <c r="FX164" i="13"/>
  <c r="GI162" i="13"/>
  <c r="EE161" i="13"/>
  <c r="HT159" i="13"/>
  <c r="GK158" i="13"/>
  <c r="FN157" i="13"/>
  <c r="EQ156" i="13"/>
  <c r="DT155" i="13"/>
  <c r="HN153" i="13"/>
  <c r="EB178" i="13"/>
  <c r="DR166" i="13"/>
  <c r="FL163" i="13"/>
  <c r="HJ161" i="13"/>
  <c r="FV160" i="13"/>
  <c r="EY159" i="13"/>
  <c r="EB158" i="13"/>
  <c r="HJ156" i="13"/>
  <c r="GM155" i="13"/>
  <c r="FP154" i="13"/>
  <c r="ET169" i="13"/>
  <c r="GV164" i="13"/>
  <c r="GV162" i="13"/>
  <c r="EP161" i="13"/>
  <c r="HR159" i="13"/>
  <c r="GU158" i="13"/>
  <c r="FX157" i="13"/>
  <c r="EO156" i="13"/>
  <c r="DR155" i="13"/>
  <c r="ES169" i="13"/>
  <c r="FU164" i="13"/>
  <c r="GF162" i="13"/>
  <c r="EB161" i="13"/>
  <c r="HQ159" i="13"/>
  <c r="GT158" i="13"/>
  <c r="FW157" i="13"/>
  <c r="EZ156" i="13"/>
  <c r="DQ155" i="13"/>
  <c r="GH166" i="13"/>
  <c r="GV163" i="13"/>
  <c r="DR162" i="13"/>
  <c r="GQ160" i="13"/>
  <c r="FT159" i="13"/>
  <c r="EW158" i="13"/>
  <c r="DZ157" i="13"/>
  <c r="GC175" i="13"/>
  <c r="IE165" i="13"/>
  <c r="FH163" i="13"/>
  <c r="HF161" i="13"/>
  <c r="FR160" i="13"/>
  <c r="EU159" i="13"/>
  <c r="DX158" i="13"/>
  <c r="HR156" i="13"/>
  <c r="EQ166" i="13"/>
  <c r="FX163" i="13"/>
  <c r="HE161" i="13"/>
  <c r="FQ160" i="13"/>
  <c r="ET159" i="13"/>
  <c r="FI172" i="13"/>
  <c r="GM165" i="13"/>
  <c r="EJ163" i="13"/>
  <c r="GM161" i="13"/>
  <c r="FC160" i="13"/>
  <c r="EF159" i="13"/>
  <c r="HZ157" i="13"/>
  <c r="ES159" i="13"/>
  <c r="FW155" i="13"/>
  <c r="GA153" i="13"/>
  <c r="HZ151" i="13"/>
  <c r="GX150" i="13"/>
  <c r="GA149" i="13"/>
  <c r="FD148" i="13"/>
  <c r="EG147" i="13"/>
  <c r="IA145" i="13"/>
  <c r="HD144" i="13"/>
  <c r="GG143" i="13"/>
  <c r="FJ142" i="13"/>
  <c r="HK159" i="13"/>
  <c r="GT155" i="13"/>
  <c r="GO153" i="13"/>
  <c r="EH152" i="13"/>
  <c r="HI150" i="13"/>
  <c r="GL149" i="13"/>
  <c r="FO148" i="13"/>
  <c r="ER147" i="13"/>
  <c r="DU146" i="13"/>
  <c r="HO144" i="13"/>
  <c r="GR143" i="13"/>
  <c r="FJ162" i="13"/>
  <c r="GF156" i="13"/>
  <c r="EO154" i="13"/>
  <c r="GJ152" i="13"/>
  <c r="EY151" i="13"/>
  <c r="EB150" i="13"/>
  <c r="HJ148" i="13"/>
  <c r="GM147" i="13"/>
  <c r="FP146" i="13"/>
  <c r="ES145" i="13"/>
  <c r="DV144" i="13"/>
  <c r="EE159" i="13"/>
  <c r="FT155" i="13"/>
  <c r="FX153" i="13"/>
  <c r="DS152" i="13"/>
  <c r="HG150" i="13"/>
  <c r="GJ149" i="13"/>
  <c r="FA148" i="13"/>
  <c r="ED147" i="13"/>
  <c r="HX145" i="13"/>
  <c r="HA144" i="13"/>
  <c r="DU159" i="13"/>
  <c r="FS155" i="13"/>
  <c r="FW153" i="13"/>
  <c r="DR152" i="13"/>
  <c r="HF150" i="13"/>
  <c r="GI149" i="13"/>
  <c r="FL148" i="13"/>
  <c r="EC147" i="13"/>
  <c r="HW145" i="13"/>
  <c r="FC171" i="13"/>
  <c r="IA157" i="13"/>
  <c r="HJ154" i="13"/>
  <c r="DZ153" i="13"/>
  <c r="GU151" i="13"/>
  <c r="FU150" i="13"/>
  <c r="EX149" i="13"/>
  <c r="EA148" i="13"/>
  <c r="HI146" i="13"/>
  <c r="GL145" i="13"/>
  <c r="FF158" i="13"/>
  <c r="EM155" i="13"/>
  <c r="FC153" i="13"/>
  <c r="HG151" i="13"/>
  <c r="GF150" i="13"/>
  <c r="FI149" i="13"/>
  <c r="EL148" i="13"/>
  <c r="IF146" i="13"/>
  <c r="GA159" i="13"/>
  <c r="GH155" i="13"/>
  <c r="FQ153" i="13"/>
  <c r="IF151" i="13"/>
  <c r="HC150" i="13"/>
  <c r="GF149" i="13"/>
  <c r="FI148" i="13"/>
  <c r="HF162" i="13"/>
  <c r="GS156" i="13"/>
  <c r="EY154" i="13"/>
  <c r="GP152" i="13"/>
  <c r="FE151" i="13"/>
  <c r="EH150" i="13"/>
  <c r="IB148" i="13"/>
  <c r="EI158" i="13"/>
  <c r="EI155" i="13"/>
  <c r="EY153" i="13"/>
  <c r="HO151" i="13"/>
  <c r="GN150" i="13"/>
  <c r="FQ149" i="13"/>
  <c r="ET148" i="13"/>
  <c r="GC150" i="13"/>
  <c r="FI146" i="13"/>
  <c r="FB144" i="13"/>
  <c r="HP142" i="13"/>
  <c r="GL141" i="13"/>
  <c r="FO140" i="13"/>
  <c r="ER139" i="13"/>
  <c r="DU138" i="13"/>
  <c r="HO136" i="13"/>
  <c r="GR135" i="13"/>
  <c r="FU134" i="13"/>
  <c r="EX133" i="13"/>
  <c r="EI156" i="13"/>
  <c r="DU148" i="13"/>
  <c r="FK145" i="13"/>
  <c r="GT143" i="13"/>
  <c r="FB142" i="13"/>
  <c r="DQ141" i="13"/>
  <c r="HK139" i="13"/>
  <c r="GN138" i="13"/>
  <c r="FQ137" i="13"/>
  <c r="ET136" i="13"/>
  <c r="DW135" i="13"/>
  <c r="HQ133" i="13"/>
  <c r="GP151" i="13"/>
  <c r="FO198" i="13"/>
  <c r="GR193" i="13"/>
  <c r="ER196" i="13"/>
  <c r="HU198" i="13"/>
  <c r="EG194" i="13"/>
  <c r="FN196" i="13"/>
  <c r="GU198" i="13"/>
  <c r="HL193" i="13"/>
  <c r="IF196" i="13"/>
  <c r="GE200" i="13"/>
  <c r="HH195" i="13"/>
  <c r="GF198" i="13"/>
  <c r="GW193" i="13"/>
  <c r="FI196" i="13"/>
  <c r="HB198" i="13"/>
  <c r="GV192" i="13"/>
  <c r="HL187" i="13"/>
  <c r="FW191" i="13"/>
  <c r="HN193" i="13"/>
  <c r="GK188" i="13"/>
  <c r="HR190" i="13"/>
  <c r="FG192" i="13"/>
  <c r="GQ192" i="13"/>
  <c r="FA193" i="13"/>
  <c r="FG196" i="13"/>
  <c r="GT187" i="13"/>
  <c r="GZ182" i="13"/>
  <c r="HF187" i="13"/>
  <c r="HK182" i="13"/>
  <c r="FV186" i="13"/>
  <c r="GL191" i="13"/>
  <c r="EL185" i="13"/>
  <c r="GC187" i="13"/>
  <c r="GE190" i="13"/>
  <c r="EW194" i="13"/>
  <c r="HX191" i="13"/>
  <c r="HY189" i="13"/>
  <c r="GH187" i="13"/>
  <c r="GG180" i="13"/>
  <c r="GX175" i="13"/>
  <c r="EC182" i="13"/>
  <c r="EM177" i="13"/>
  <c r="EO182" i="13"/>
  <c r="FJ177" i="13"/>
  <c r="FN182" i="13"/>
  <c r="HY193" i="13"/>
  <c r="EF181" i="13"/>
  <c r="HO185" i="13"/>
  <c r="HM179" i="13"/>
  <c r="FJ183" i="13"/>
  <c r="FQ185" i="13"/>
  <c r="HD183" i="13"/>
  <c r="EN183" i="13"/>
  <c r="EK177" i="13"/>
  <c r="EB172" i="13"/>
  <c r="ES167" i="13"/>
  <c r="GM179" i="13"/>
  <c r="FV173" i="13"/>
  <c r="GM168" i="13"/>
  <c r="EO181" i="13"/>
  <c r="EJ174" i="13"/>
  <c r="FA169" i="13"/>
  <c r="HR176" i="13"/>
  <c r="EW182" i="13"/>
  <c r="FF174" i="13"/>
  <c r="GQ177" i="13"/>
  <c r="FS172" i="13"/>
  <c r="GA177" i="13"/>
  <c r="ET172" i="13"/>
  <c r="IF175" i="13"/>
  <c r="HY177" i="13"/>
  <c r="GV181" i="13"/>
  <c r="EO174" i="13"/>
  <c r="EY176" i="13"/>
  <c r="ER169" i="13"/>
  <c r="HG164" i="13"/>
  <c r="EI161" i="13"/>
  <c r="GJ169" i="13"/>
  <c r="EE165" i="13"/>
  <c r="FR161" i="13"/>
  <c r="GC170" i="13"/>
  <c r="HC167" i="13"/>
  <c r="FH165" i="13"/>
  <c r="DS163" i="13"/>
  <c r="EO173" i="13"/>
  <c r="FI170" i="13"/>
  <c r="FK168" i="13"/>
  <c r="EZ166" i="13"/>
  <c r="FP164" i="13"/>
  <c r="IB175" i="13"/>
  <c r="GG171" i="13"/>
  <c r="GV169" i="13"/>
  <c r="HP167" i="13"/>
  <c r="EK166" i="13"/>
  <c r="GO164" i="13"/>
  <c r="EO163" i="13"/>
  <c r="DX172" i="13"/>
  <c r="DZ170" i="13"/>
  <c r="FI168" i="13"/>
  <c r="HD166" i="13"/>
  <c r="EO165" i="13"/>
  <c r="EN175" i="13"/>
  <c r="GC171" i="13"/>
  <c r="HL169" i="13"/>
  <c r="ES168" i="13"/>
  <c r="HC166" i="13"/>
  <c r="FB165" i="13"/>
  <c r="HU172" i="13"/>
  <c r="HD170" i="13"/>
  <c r="EH169" i="13"/>
  <c r="FS167" i="13"/>
  <c r="EA175" i="13"/>
  <c r="GA171" i="13"/>
  <c r="HG169" i="13"/>
  <c r="EN168" i="13"/>
  <c r="HL172" i="13"/>
  <c r="HB170" i="13"/>
  <c r="EF169" i="13"/>
  <c r="GE167" i="13"/>
  <c r="FJ166" i="13"/>
  <c r="GP163" i="13"/>
  <c r="HM161" i="13"/>
  <c r="FY160" i="13"/>
  <c r="FB159" i="13"/>
  <c r="EE158" i="13"/>
  <c r="HY156" i="13"/>
  <c r="HB155" i="13"/>
  <c r="GE154" i="13"/>
  <c r="FH153" i="13"/>
  <c r="EK152" i="13"/>
  <c r="EX170" i="13"/>
  <c r="HZ164" i="13"/>
  <c r="HQ162" i="13"/>
  <c r="FH161" i="13"/>
  <c r="EB160" i="13"/>
  <c r="HJ158" i="13"/>
  <c r="GM157" i="13"/>
  <c r="FP156" i="13"/>
  <c r="ES155" i="13"/>
  <c r="DV154" i="13"/>
  <c r="HP152" i="13"/>
  <c r="HI167" i="13"/>
  <c r="EY164" i="13"/>
  <c r="FT162" i="13"/>
  <c r="DR161" i="13"/>
  <c r="HH159" i="13"/>
  <c r="FY158" i="13"/>
  <c r="FB157" i="13"/>
  <c r="EE156" i="13"/>
  <c r="HY154" i="13"/>
  <c r="HB153" i="13"/>
  <c r="FA173" i="13"/>
  <c r="HE165" i="13"/>
  <c r="EU163" i="13"/>
  <c r="GV161" i="13"/>
  <c r="FJ160" i="13"/>
  <c r="EM159" i="13"/>
  <c r="HU157" i="13"/>
  <c r="GX156" i="13"/>
  <c r="GA155" i="13"/>
  <c r="FD154" i="13"/>
  <c r="FS168" i="13"/>
  <c r="FV164" i="13"/>
  <c r="GG162" i="13"/>
  <c r="EC161" i="13"/>
  <c r="HF159" i="13"/>
  <c r="GI158" i="13"/>
  <c r="FL157" i="13"/>
  <c r="EC156" i="13"/>
  <c r="HW154" i="13"/>
  <c r="FR168" i="13"/>
  <c r="EU164" i="13"/>
  <c r="FN162" i="13"/>
  <c r="IF160" i="13"/>
  <c r="HE159" i="13"/>
  <c r="GH158" i="13"/>
  <c r="FK157" i="13"/>
  <c r="EN156" i="13"/>
  <c r="HV154" i="13"/>
  <c r="EU166" i="13"/>
  <c r="GE163" i="13"/>
  <c r="HU161" i="13"/>
  <c r="GE160" i="13"/>
  <c r="FH159" i="13"/>
  <c r="EK158" i="13"/>
  <c r="IE156" i="13"/>
  <c r="HJ172" i="13"/>
  <c r="GR165" i="13"/>
  <c r="EM163" i="13"/>
  <c r="GR161" i="13"/>
  <c r="FF160" i="13"/>
  <c r="EI159" i="13"/>
  <c r="IC157" i="13"/>
  <c r="IE174" i="13"/>
  <c r="HU165" i="13"/>
  <c r="FG163" i="13"/>
  <c r="GO161" i="13"/>
  <c r="FE160" i="13"/>
  <c r="EH159" i="13"/>
  <c r="FD171" i="13"/>
  <c r="EZ165" i="13"/>
  <c r="DR163" i="13"/>
  <c r="FY161" i="13"/>
  <c r="EQ160" i="13"/>
  <c r="DT159" i="13"/>
  <c r="HN157" i="13"/>
  <c r="GP158" i="13"/>
  <c r="EY155" i="13"/>
  <c r="FL153" i="13"/>
  <c r="HM151" i="13"/>
  <c r="GL150" i="13"/>
  <c r="FO149" i="13"/>
  <c r="ER148" i="13"/>
  <c r="DU147" i="13"/>
  <c r="HO145" i="13"/>
  <c r="GR144" i="13"/>
  <c r="FU143" i="13"/>
  <c r="EX142" i="13"/>
  <c r="EQ159" i="13"/>
  <c r="FV155" i="13"/>
  <c r="FZ153" i="13"/>
  <c r="DU152" i="13"/>
  <c r="GW150" i="13"/>
  <c r="FZ149" i="13"/>
  <c r="FC148" i="13"/>
  <c r="EF147" i="13"/>
  <c r="HZ145" i="13"/>
  <c r="HC144" i="13"/>
  <c r="GF143" i="13"/>
  <c r="GN161" i="13"/>
  <c r="FF156" i="13"/>
  <c r="DY154" i="13"/>
  <c r="FV152" i="13"/>
  <c r="EM151" i="13"/>
  <c r="HU149" i="13"/>
  <c r="GX148" i="13"/>
  <c r="GA147" i="13"/>
  <c r="FD146" i="13"/>
  <c r="EG145" i="13"/>
  <c r="IA143" i="13"/>
  <c r="GB158" i="13"/>
  <c r="EV155" i="13"/>
  <c r="FI153" i="13"/>
  <c r="HW151" i="13"/>
  <c r="GU150" i="13"/>
  <c r="FX149" i="13"/>
  <c r="EO148" i="13"/>
  <c r="DR147" i="13"/>
  <c r="HL145" i="13"/>
  <c r="GO144" i="13"/>
  <c r="FR158" i="13"/>
  <c r="EU155" i="13"/>
  <c r="FE153" i="13"/>
  <c r="HV151" i="13"/>
  <c r="GT150" i="13"/>
  <c r="FW149" i="13"/>
  <c r="EZ148" i="13"/>
  <c r="DQ147" i="13"/>
  <c r="HK145" i="13"/>
  <c r="DZ167" i="13"/>
  <c r="GO157" i="13"/>
  <c r="GS154" i="13"/>
  <c r="HY152" i="13"/>
  <c r="GG151" i="13"/>
  <c r="FI150" i="13"/>
  <c r="EL149" i="13"/>
  <c r="IF147" i="13"/>
  <c r="GW146" i="13"/>
  <c r="GF170" i="13"/>
  <c r="HY157" i="13"/>
  <c r="IF154" i="13"/>
  <c r="EN153" i="13"/>
  <c r="GS151" i="13"/>
  <c r="FT150" i="13"/>
  <c r="EW149" i="13"/>
  <c r="DZ148" i="13"/>
  <c r="HT146" i="13"/>
  <c r="HX158" i="13"/>
  <c r="FJ155" i="13"/>
  <c r="FB153" i="13"/>
  <c r="HS151" i="13"/>
  <c r="GQ150" i="13"/>
  <c r="FT149" i="13"/>
  <c r="EW148" i="13"/>
  <c r="IF161" i="13"/>
  <c r="FS156" i="13"/>
  <c r="EE154" i="13"/>
  <c r="GB152" i="13"/>
  <c r="ES151" i="13"/>
  <c r="DV150" i="13"/>
  <c r="IC168" i="13"/>
  <c r="HD157" i="13"/>
  <c r="IB154" i="13"/>
  <c r="EG153" i="13"/>
  <c r="HB151" i="13"/>
  <c r="GB150" i="13"/>
  <c r="FE149" i="13"/>
  <c r="EH148" i="13"/>
  <c r="HZ149" i="13"/>
  <c r="EK146" i="13"/>
  <c r="EM144" i="13"/>
  <c r="HC142" i="13"/>
  <c r="FZ141" i="13"/>
  <c r="FC140" i="13"/>
  <c r="EF139" i="13"/>
  <c r="HZ137" i="13"/>
  <c r="HC136" i="13"/>
  <c r="GF135" i="13"/>
  <c r="FI134" i="13"/>
  <c r="EL133" i="13"/>
  <c r="HU154" i="13"/>
  <c r="HB147" i="13"/>
  <c r="EO145" i="13"/>
  <c r="GD143" i="13"/>
  <c r="EO142" i="13"/>
  <c r="HV140" i="13"/>
  <c r="GY139" i="13"/>
  <c r="GB138" i="13"/>
  <c r="FE137" i="13"/>
  <c r="EH136" i="13"/>
  <c r="FC198" i="13"/>
  <c r="IF200" i="13"/>
  <c r="EF196" i="13"/>
  <c r="HI198" i="13"/>
  <c r="DU194" i="13"/>
  <c r="FB196" i="13"/>
  <c r="GI198" i="13"/>
  <c r="GZ193" i="13"/>
  <c r="HT196" i="13"/>
  <c r="FS200" i="13"/>
  <c r="GV195" i="13"/>
  <c r="FT198" i="13"/>
  <c r="GK193" i="13"/>
  <c r="EW196" i="13"/>
  <c r="GP198" i="13"/>
  <c r="GI192" i="13"/>
  <c r="GZ187" i="13"/>
  <c r="FK191" i="13"/>
  <c r="GP193" i="13"/>
  <c r="FY188" i="13"/>
  <c r="HF190" i="13"/>
  <c r="EU192" i="13"/>
  <c r="GD192" i="13"/>
  <c r="EM193" i="13"/>
  <c r="IB195" i="13"/>
  <c r="GG187" i="13"/>
  <c r="GN182" i="13"/>
  <c r="GS187" i="13"/>
  <c r="GY182" i="13"/>
  <c r="FJ186" i="13"/>
  <c r="FN191" i="13"/>
  <c r="DZ185" i="13"/>
  <c r="FO187" i="13"/>
  <c r="FG190" i="13"/>
  <c r="FY193" i="13"/>
  <c r="GZ191" i="13"/>
  <c r="HC189" i="13"/>
  <c r="EV187" i="13"/>
  <c r="FU180" i="13"/>
  <c r="GL175" i="13"/>
  <c r="HT181" i="13"/>
  <c r="EA177" i="13"/>
  <c r="EB182" i="13"/>
  <c r="EX177" i="13"/>
  <c r="FA182" i="13"/>
  <c r="HV191" i="13"/>
  <c r="DT181" i="13"/>
  <c r="GQ185" i="13"/>
  <c r="HA179" i="13"/>
  <c r="EU183" i="13"/>
  <c r="ES185" i="13"/>
  <c r="GO183" i="13"/>
  <c r="DY183" i="13"/>
  <c r="DV177" i="13"/>
  <c r="HU171" i="13"/>
  <c r="EG167" i="13"/>
  <c r="FO179" i="13"/>
  <c r="FJ173" i="13"/>
  <c r="GA168" i="13"/>
  <c r="IE180" i="13"/>
  <c r="DX174" i="13"/>
  <c r="EO169" i="13"/>
  <c r="HC176" i="13"/>
  <c r="HN181" i="13"/>
  <c r="ET174" i="13"/>
  <c r="GB177" i="13"/>
  <c r="FG172" i="13"/>
  <c r="FI177" i="13"/>
  <c r="EH172" i="13"/>
  <c r="HS175" i="13"/>
  <c r="HD177" i="13"/>
  <c r="FI181" i="13"/>
  <c r="EC174" i="13"/>
  <c r="EL176" i="13"/>
  <c r="DZ169" i="13"/>
  <c r="GT164" i="13"/>
  <c r="DW161" i="13"/>
  <c r="FU169" i="13"/>
  <c r="DQ165" i="13"/>
  <c r="FF161" i="13"/>
  <c r="FJ170" i="13"/>
  <c r="FJ167" i="13"/>
  <c r="HS164" i="13"/>
  <c r="HX162" i="13"/>
  <c r="HY172" i="13"/>
  <c r="ET170" i="13"/>
  <c r="EV168" i="13"/>
  <c r="EL166" i="13"/>
  <c r="FC164" i="13"/>
  <c r="FA175" i="13"/>
  <c r="FN171" i="13"/>
  <c r="FR169" i="13"/>
  <c r="GX167" i="13"/>
  <c r="DW166" i="13"/>
  <c r="GB164" i="13"/>
  <c r="GF182" i="13"/>
  <c r="HV171" i="13"/>
  <c r="IB169" i="13"/>
  <c r="ET168" i="13"/>
  <c r="GN166" i="13"/>
  <c r="EA165" i="13"/>
  <c r="GI174" i="13"/>
  <c r="FI171" i="13"/>
  <c r="GT169" i="13"/>
  <c r="EA168" i="13"/>
  <c r="GM166" i="13"/>
  <c r="EN165" i="13"/>
  <c r="GN172" i="13"/>
  <c r="GN170" i="13"/>
  <c r="HR168" i="13"/>
  <c r="FC167" i="13"/>
  <c r="FW174" i="13"/>
  <c r="FF171" i="13"/>
  <c r="GR169" i="13"/>
  <c r="DY168" i="13"/>
  <c r="GL172" i="13"/>
  <c r="GI170" i="13"/>
  <c r="IE168" i="13"/>
  <c r="HH180" i="13"/>
  <c r="ED166" i="13"/>
  <c r="FT163" i="13"/>
  <c r="GY161" i="13"/>
  <c r="FM160" i="13"/>
  <c r="EP159" i="13"/>
  <c r="DS158" i="13"/>
  <c r="HM156" i="13"/>
  <c r="GP155" i="13"/>
  <c r="FS154" i="13"/>
  <c r="EV153" i="13"/>
  <c r="DY152" i="13"/>
  <c r="FW169" i="13"/>
  <c r="GY164" i="13"/>
  <c r="GY162" i="13"/>
  <c r="ES161" i="13"/>
  <c r="HU159" i="13"/>
  <c r="GX158" i="13"/>
  <c r="GA157" i="13"/>
  <c r="FD156" i="13"/>
  <c r="EG155" i="13"/>
  <c r="IA153" i="13"/>
  <c r="HD152" i="13"/>
  <c r="FM167" i="13"/>
  <c r="EA164" i="13"/>
  <c r="FB162" i="13"/>
  <c r="HV160" i="13"/>
  <c r="GV159" i="13"/>
  <c r="FM158" i="13"/>
  <c r="EP157" i="13"/>
  <c r="DS156" i="13"/>
  <c r="HM154" i="13"/>
  <c r="GP153" i="13"/>
  <c r="ID171" i="13"/>
  <c r="FY165" i="13"/>
  <c r="EB163" i="13"/>
  <c r="GH161" i="13"/>
  <c r="EX160" i="13"/>
  <c r="EA159" i="13"/>
  <c r="HI157" i="13"/>
  <c r="GL156" i="13"/>
  <c r="FO155" i="13"/>
  <c r="ER154" i="13"/>
  <c r="HF167" i="13"/>
  <c r="EW164" i="13"/>
  <c r="FO162" i="13"/>
  <c r="HT160" i="13"/>
  <c r="GT159" i="13"/>
  <c r="FW158" i="13"/>
  <c r="EZ157" i="13"/>
  <c r="DQ156" i="13"/>
  <c r="HK154" i="13"/>
  <c r="GT167" i="13"/>
  <c r="DX164" i="13"/>
  <c r="EY162" i="13"/>
  <c r="HS160" i="13"/>
  <c r="GS159" i="13"/>
  <c r="FV158" i="13"/>
  <c r="EY157" i="13"/>
  <c r="EB156" i="13"/>
  <c r="GO175" i="13"/>
  <c r="IF165" i="13"/>
  <c r="FI163" i="13"/>
  <c r="HG161" i="13"/>
  <c r="FS160" i="13"/>
  <c r="EV159" i="13"/>
  <c r="DY158" i="13"/>
  <c r="HS156" i="13"/>
  <c r="GO171" i="13"/>
  <c r="FL165" i="13"/>
  <c r="DX163" i="13"/>
  <c r="GB161" i="13"/>
  <c r="ET160" i="13"/>
  <c r="DW159" i="13"/>
  <c r="HQ157" i="13"/>
  <c r="GK172" i="13"/>
  <c r="GO165" i="13"/>
  <c r="EL163" i="13"/>
  <c r="GA161" i="13"/>
  <c r="ES160" i="13"/>
  <c r="DV159" i="13"/>
  <c r="FQ170" i="13"/>
  <c r="DT165" i="13"/>
  <c r="HT162" i="13"/>
  <c r="FK161" i="13"/>
  <c r="EE160" i="13"/>
  <c r="HY158" i="13"/>
  <c r="HT174" i="13"/>
  <c r="EF158" i="13"/>
  <c r="EA155" i="13"/>
  <c r="EW153" i="13"/>
  <c r="GZ151" i="13"/>
  <c r="FZ150" i="13"/>
  <c r="FC149" i="13"/>
  <c r="EF148" i="13"/>
  <c r="HZ146" i="13"/>
  <c r="HC145" i="13"/>
  <c r="GF144" i="13"/>
  <c r="FI143" i="13"/>
  <c r="EL142" i="13"/>
  <c r="GN158" i="13"/>
  <c r="EX155" i="13"/>
  <c r="FK153" i="13"/>
  <c r="HY151" i="13"/>
  <c r="GK150" i="13"/>
  <c r="FN149" i="13"/>
  <c r="EQ148" i="13"/>
  <c r="DT147" i="13"/>
  <c r="HN145" i="13"/>
  <c r="GQ144" i="13"/>
  <c r="FT143" i="13"/>
  <c r="IA160" i="13"/>
  <c r="DY156" i="13"/>
  <c r="HV153" i="13"/>
  <c r="FG152" i="13"/>
  <c r="EA151" i="13"/>
  <c r="HI149" i="13"/>
  <c r="GL148" i="13"/>
  <c r="FO147" i="13"/>
  <c r="ER146" i="13"/>
  <c r="DU145" i="13"/>
  <c r="FE172" i="13"/>
  <c r="DT158" i="13"/>
  <c r="DX155" i="13"/>
  <c r="EQ153" i="13"/>
  <c r="HJ151" i="13"/>
  <c r="GI150" i="13"/>
  <c r="FL149" i="13"/>
  <c r="EC148" i="13"/>
  <c r="HW146" i="13"/>
  <c r="GZ145" i="13"/>
  <c r="FU171" i="13"/>
  <c r="IB157" i="13"/>
  <c r="DW155" i="13"/>
  <c r="EP153" i="13"/>
  <c r="HI151" i="13"/>
  <c r="GH150" i="13"/>
  <c r="FK149" i="13"/>
  <c r="EN148" i="13"/>
  <c r="HV146" i="13"/>
  <c r="GY145" i="13"/>
  <c r="EY165" i="13"/>
  <c r="FE157" i="13"/>
  <c r="FW154" i="13"/>
  <c r="HJ152" i="13"/>
  <c r="FT151" i="13"/>
  <c r="EW150" i="13"/>
  <c r="DZ149" i="13"/>
  <c r="HT147" i="13"/>
  <c r="GK146" i="13"/>
  <c r="HK166" i="13"/>
  <c r="GF157" i="13"/>
  <c r="HI154" i="13"/>
  <c r="DY153" i="13"/>
  <c r="GF151" i="13"/>
  <c r="FH150" i="13"/>
  <c r="EK149" i="13"/>
  <c r="IE147" i="13"/>
  <c r="HH146" i="13"/>
  <c r="FD158" i="13"/>
  <c r="EL155" i="13"/>
  <c r="EM153" i="13"/>
  <c r="HE151" i="13"/>
  <c r="GE150" i="13"/>
  <c r="FH149" i="13"/>
  <c r="EK148" i="13"/>
  <c r="EE198" i="13"/>
  <c r="HH200" i="13"/>
  <c r="HY195" i="13"/>
  <c r="GK198" i="13"/>
  <c r="ID200" i="13"/>
  <c r="ED196" i="13"/>
  <c r="FK198" i="13"/>
  <c r="GB193" i="13"/>
  <c r="GV196" i="13"/>
  <c r="EU200" i="13"/>
  <c r="FX195" i="13"/>
  <c r="EV198" i="13"/>
  <c r="HM200" i="13"/>
  <c r="DY196" i="13"/>
  <c r="FR198" i="13"/>
  <c r="FK192" i="13"/>
  <c r="GB187" i="13"/>
  <c r="EM191" i="13"/>
  <c r="FG193" i="13"/>
  <c r="FA188" i="13"/>
  <c r="GH190" i="13"/>
  <c r="DW192" i="13"/>
  <c r="FF192" i="13"/>
  <c r="IC192" i="13"/>
  <c r="EJ195" i="13"/>
  <c r="FG187" i="13"/>
  <c r="FP182" i="13"/>
  <c r="FS187" i="13"/>
  <c r="FF196" i="13"/>
  <c r="EL186" i="13"/>
  <c r="DR191" i="13"/>
  <c r="HS184" i="13"/>
  <c r="EO187" i="13"/>
  <c r="IB189" i="13"/>
  <c r="HJ192" i="13"/>
  <c r="FD191" i="13"/>
  <c r="FR189" i="13"/>
  <c r="HC186" i="13"/>
  <c r="EW180" i="13"/>
  <c r="FN175" i="13"/>
  <c r="GT181" i="13"/>
  <c r="HT176" i="13"/>
  <c r="HS181" i="13"/>
  <c r="DZ177" i="13"/>
  <c r="EA182" i="13"/>
  <c r="GG189" i="13"/>
  <c r="HM180" i="13"/>
  <c r="EU185" i="13"/>
  <c r="GC179" i="13"/>
  <c r="IE182" i="13"/>
  <c r="HP184" i="13"/>
  <c r="FH183" i="13"/>
  <c r="HI182" i="13"/>
  <c r="HF176" i="13"/>
  <c r="GW171" i="13"/>
  <c r="HZ166" i="13"/>
  <c r="DS179" i="13"/>
  <c r="EL173" i="13"/>
  <c r="FC168" i="13"/>
  <c r="FX180" i="13"/>
  <c r="HQ173" i="13"/>
  <c r="DQ169" i="13"/>
  <c r="FV176" i="13"/>
  <c r="EM181" i="13"/>
  <c r="DV174" i="13"/>
  <c r="EU177" i="13"/>
  <c r="EI172" i="13"/>
  <c r="EE177" i="13"/>
  <c r="IA171" i="13"/>
  <c r="GS175" i="13"/>
  <c r="FY177" i="13"/>
  <c r="HJ180" i="13"/>
  <c r="HV173" i="13"/>
  <c r="DY176" i="13"/>
  <c r="IB168" i="13"/>
  <c r="GG164" i="13"/>
  <c r="IB160" i="13"/>
  <c r="FF169" i="13"/>
  <c r="HT164" i="13"/>
  <c r="EI185" i="13"/>
  <c r="EU170" i="13"/>
  <c r="EV167" i="13"/>
  <c r="HE164" i="13"/>
  <c r="GZ162" i="13"/>
  <c r="GY172" i="13"/>
  <c r="EE170" i="13"/>
  <c r="EG168" i="13"/>
  <c r="DX166" i="13"/>
  <c r="EP164" i="13"/>
  <c r="GU174" i="13"/>
  <c r="ED171" i="13"/>
  <c r="EZ169" i="13"/>
  <c r="GJ167" i="13"/>
  <c r="HX165" i="13"/>
  <c r="FO164" i="13"/>
  <c r="EY179" i="13"/>
  <c r="GZ171" i="13"/>
  <c r="HM169" i="13"/>
  <c r="EB168" i="13"/>
  <c r="FZ166" i="13"/>
  <c r="ID164" i="13"/>
  <c r="IF173" i="13"/>
  <c r="ER171" i="13"/>
  <c r="GE169" i="13"/>
  <c r="IC167" i="13"/>
  <c r="FY166" i="13"/>
  <c r="DZ165" i="13"/>
  <c r="FO172" i="13"/>
  <c r="FT170" i="13"/>
  <c r="HC168" i="13"/>
  <c r="EO167" i="13"/>
  <c r="HT173" i="13"/>
  <c r="EP171" i="13"/>
  <c r="GC169" i="13"/>
  <c r="IA167" i="13"/>
  <c r="FM172" i="13"/>
  <c r="FR170" i="13"/>
  <c r="HP168" i="13"/>
  <c r="HH173" i="13"/>
  <c r="HQ165" i="13"/>
  <c r="EX163" i="13"/>
  <c r="GK161" i="13"/>
  <c r="FA160" i="13"/>
  <c r="ED159" i="13"/>
  <c r="HX157" i="13"/>
  <c r="HA156" i="13"/>
  <c r="GD155" i="13"/>
  <c r="FG154" i="13"/>
  <c r="EJ153" i="13"/>
  <c r="ID151" i="13"/>
  <c r="GV168" i="13"/>
  <c r="FY164" i="13"/>
  <c r="GJ162" i="13"/>
  <c r="EF161" i="13"/>
  <c r="HI159" i="13"/>
  <c r="GL158" i="13"/>
  <c r="FO157" i="13"/>
  <c r="ER156" i="13"/>
  <c r="DU155" i="13"/>
  <c r="HO153" i="13"/>
  <c r="GR152" i="13"/>
  <c r="DW167" i="13"/>
  <c r="IA163" i="13"/>
  <c r="EM162" i="13"/>
  <c r="HI160" i="13"/>
  <c r="GJ159" i="13"/>
  <c r="FA158" i="13"/>
  <c r="ED157" i="13"/>
  <c r="HX155" i="13"/>
  <c r="HA154" i="13"/>
  <c r="GD153" i="13"/>
  <c r="DS171" i="13"/>
  <c r="EL165" i="13"/>
  <c r="ID162" i="13"/>
  <c r="FT161" i="13"/>
  <c r="EL160" i="13"/>
  <c r="IF158" i="13"/>
  <c r="GW157" i="13"/>
  <c r="FZ156" i="13"/>
  <c r="FC155" i="13"/>
  <c r="EF154" i="13"/>
  <c r="FA167" i="13"/>
  <c r="DY164" i="13"/>
  <c r="EZ162" i="13"/>
  <c r="HG160" i="13"/>
  <c r="GH159" i="13"/>
  <c r="FK158" i="13"/>
  <c r="EN157" i="13"/>
  <c r="HV155" i="13"/>
  <c r="GY154" i="13"/>
  <c r="EZ167" i="13"/>
  <c r="HS163" i="13"/>
  <c r="EJ162" i="13"/>
  <c r="HF160" i="13"/>
  <c r="GG159" i="13"/>
  <c r="FJ158" i="13"/>
  <c r="EM157" i="13"/>
  <c r="HU155" i="13"/>
  <c r="HK172" i="13"/>
  <c r="GS165" i="13"/>
  <c r="EN163" i="13"/>
  <c r="GS161" i="13"/>
  <c r="FG160" i="13"/>
  <c r="EJ159" i="13"/>
  <c r="ID157" i="13"/>
  <c r="HG156" i="13"/>
  <c r="GZ170" i="13"/>
  <c r="DY165" i="13"/>
  <c r="HW162" i="13"/>
  <c r="FN161" i="13"/>
  <c r="EH160" i="13"/>
  <c r="IB158" i="13"/>
  <c r="HE157" i="13"/>
  <c r="FV171" i="13"/>
  <c r="FK165" i="13"/>
  <c r="DW163" i="13"/>
  <c r="FM161" i="13"/>
  <c r="EG160" i="13"/>
  <c r="IA158" i="13"/>
  <c r="GP169" i="13"/>
  <c r="HI164" i="13"/>
  <c r="HE162" i="13"/>
  <c r="EW161" i="13"/>
  <c r="DS160" i="13"/>
  <c r="HM158" i="13"/>
  <c r="EK168" i="13"/>
  <c r="HB157" i="13"/>
  <c r="HT154" i="13"/>
  <c r="EE153" i="13"/>
  <c r="GM151" i="13"/>
  <c r="FN150" i="13"/>
  <c r="EQ149" i="13"/>
  <c r="DT148" i="13"/>
  <c r="HN146" i="13"/>
  <c r="GQ145" i="13"/>
  <c r="FT144" i="13"/>
  <c r="EW143" i="13"/>
  <c r="EZ174" i="13"/>
  <c r="DW158" i="13"/>
  <c r="DZ155" i="13"/>
  <c r="ES153" i="13"/>
  <c r="HL151" i="13"/>
  <c r="FY150" i="13"/>
  <c r="FB149" i="13"/>
  <c r="EE148" i="13"/>
  <c r="HY146" i="13"/>
  <c r="HB145" i="13"/>
  <c r="GE144" i="13"/>
  <c r="FH143" i="13"/>
  <c r="FD160" i="13"/>
  <c r="HQ155" i="13"/>
  <c r="HF153" i="13"/>
  <c r="ET152" i="13"/>
  <c r="IF150" i="13"/>
  <c r="GW149" i="13"/>
  <c r="FZ148" i="13"/>
  <c r="FC147" i="13"/>
  <c r="EF146" i="13"/>
  <c r="HZ144" i="13"/>
  <c r="FR167" i="13"/>
  <c r="GQ157" i="13"/>
  <c r="HQ154" i="13"/>
  <c r="EB153" i="13"/>
  <c r="GW151" i="13"/>
  <c r="FW150" i="13"/>
  <c r="EZ149" i="13"/>
  <c r="DQ148" i="13"/>
  <c r="HK146" i="13"/>
  <c r="GN145" i="13"/>
  <c r="EL167" i="13"/>
  <c r="GP157" i="13"/>
  <c r="HP154" i="13"/>
  <c r="EA153" i="13"/>
  <c r="GV151" i="13"/>
  <c r="FV150" i="13"/>
  <c r="EY149" i="13"/>
  <c r="EB148" i="13"/>
  <c r="HJ146" i="13"/>
  <c r="GM145" i="13"/>
  <c r="ID163" i="13"/>
  <c r="DU157" i="13"/>
  <c r="FB154" i="13"/>
  <c r="GU152" i="13"/>
  <c r="FH151" i="13"/>
  <c r="EK150" i="13"/>
  <c r="IE148" i="13"/>
  <c r="HH147" i="13"/>
  <c r="FY146" i="13"/>
  <c r="DU165" i="13"/>
  <c r="EV157" i="13"/>
  <c r="GR154" i="13"/>
  <c r="HX152" i="13"/>
  <c r="FS151" i="13"/>
  <c r="EV150" i="13"/>
  <c r="DY149" i="13"/>
  <c r="HS147" i="13"/>
  <c r="FP170" i="13"/>
  <c r="HP157" i="13"/>
  <c r="IE154" i="13"/>
  <c r="DU153" i="13"/>
  <c r="GR151" i="13"/>
  <c r="FS150" i="13"/>
  <c r="EV149" i="13"/>
  <c r="EF197" i="13"/>
  <c r="GW199" i="13"/>
  <c r="HZ194" i="13"/>
  <c r="GL197" i="13"/>
  <c r="IE199" i="13"/>
  <c r="EE195" i="13"/>
  <c r="FL197" i="13"/>
  <c r="FT200" i="13"/>
  <c r="GK195" i="13"/>
  <c r="EV199" i="13"/>
  <c r="FM194" i="13"/>
  <c r="EW197" i="13"/>
  <c r="HN199" i="13"/>
  <c r="DZ195" i="13"/>
  <c r="FS197" i="13"/>
  <c r="FL191" i="13"/>
  <c r="HV200" i="13"/>
  <c r="EN190" i="13"/>
  <c r="EK192" i="13"/>
  <c r="ES197" i="13"/>
  <c r="GI189" i="13"/>
  <c r="DX191" i="13"/>
  <c r="FG191" i="13"/>
  <c r="FO199" i="13"/>
  <c r="FU195" i="13"/>
  <c r="EZ186" i="13"/>
  <c r="FQ181" i="13"/>
  <c r="FK186" i="13"/>
  <c r="FO191" i="13"/>
  <c r="EM185" i="13"/>
  <c r="EQ189" i="13"/>
  <c r="FC199" i="13"/>
  <c r="EJ186" i="13"/>
  <c r="FU188" i="13"/>
  <c r="GD190" i="13"/>
  <c r="FS189" i="13"/>
  <c r="FJ193" i="13"/>
  <c r="HK184" i="13"/>
  <c r="EX179" i="13"/>
  <c r="EW188" i="13"/>
  <c r="GR180" i="13"/>
  <c r="HN188" i="13"/>
  <c r="HO180" i="13"/>
  <c r="HO190" i="13"/>
  <c r="DU181" i="13"/>
  <c r="EC186" i="13"/>
  <c r="HN179" i="13"/>
  <c r="GR183" i="13"/>
  <c r="GD178" i="13"/>
  <c r="HO181" i="13"/>
  <c r="FI183" i="13"/>
  <c r="EI182" i="13"/>
  <c r="GW181" i="13"/>
  <c r="GN175" i="13"/>
  <c r="GX170" i="13"/>
  <c r="IA165" i="13"/>
  <c r="FB177" i="13"/>
  <c r="EM172" i="13"/>
  <c r="FD167" i="13"/>
  <c r="FO178" i="13"/>
  <c r="HR172" i="13"/>
  <c r="DR168" i="13"/>
  <c r="FJ175" i="13"/>
  <c r="HI178" i="13"/>
  <c r="DW173" i="13"/>
  <c r="DR176" i="13"/>
  <c r="EJ171" i="13"/>
  <c r="HG175" i="13"/>
  <c r="GI183" i="13"/>
  <c r="GM174" i="13"/>
  <c r="EN176" i="13"/>
  <c r="GX178" i="13"/>
  <c r="EQ185" i="13"/>
  <c r="DR173" i="13"/>
  <c r="GP167" i="13"/>
  <c r="GC163" i="13"/>
  <c r="EN174" i="13"/>
  <c r="DQ168" i="13"/>
  <c r="HL163" i="13"/>
  <c r="HG174" i="13"/>
  <c r="GI169" i="13"/>
  <c r="DR167" i="13"/>
  <c r="FD164" i="13"/>
  <c r="FD162" i="13"/>
  <c r="EC172" i="13"/>
  <c r="HO169" i="13"/>
  <c r="GK167" i="13"/>
  <c r="GW165" i="13"/>
  <c r="DQ164" i="13"/>
  <c r="EN173" i="13"/>
  <c r="HK170" i="13"/>
  <c r="DV169" i="13"/>
  <c r="FH167" i="13"/>
  <c r="GV165" i="13"/>
  <c r="EO164" i="13"/>
  <c r="HP175" i="13"/>
  <c r="FJ171" i="13"/>
  <c r="GF169" i="13"/>
  <c r="HO167" i="13"/>
  <c r="EJ166" i="13"/>
  <c r="HA164" i="13"/>
  <c r="EE173" i="13"/>
  <c r="HY170" i="13"/>
  <c r="EX169" i="13"/>
  <c r="GV167" i="13"/>
  <c r="EW166" i="13"/>
  <c r="HT178" i="13"/>
  <c r="DT172" i="13"/>
  <c r="EM170" i="13"/>
  <c r="FV168" i="13"/>
  <c r="ID166" i="13"/>
  <c r="EC173" i="13"/>
  <c r="HW170" i="13"/>
  <c r="EV169" i="13"/>
  <c r="FX178" i="13"/>
  <c r="DR172" i="13"/>
  <c r="EK170" i="13"/>
  <c r="GI168" i="13"/>
  <c r="EK171" i="13"/>
  <c r="EX165" i="13"/>
  <c r="HR162" i="13"/>
  <c r="FI161" i="13"/>
  <c r="EC160" i="13"/>
  <c r="HW158" i="13"/>
  <c r="GZ157" i="13"/>
  <c r="GC156" i="13"/>
  <c r="FF155" i="13"/>
  <c r="EI154" i="13"/>
  <c r="IC152" i="13"/>
  <c r="HF151" i="13"/>
  <c r="FN167" i="13"/>
  <c r="EG164" i="13"/>
  <c r="FC162" i="13"/>
  <c r="HW160" i="13"/>
  <c r="GK159" i="13"/>
  <c r="FN158" i="13"/>
  <c r="EQ157" i="13"/>
  <c r="DT156" i="13"/>
  <c r="HN154" i="13"/>
  <c r="GQ153" i="13"/>
  <c r="FT152" i="13"/>
  <c r="FH166" i="13"/>
  <c r="GI163" i="13"/>
  <c r="HY161" i="13"/>
  <c r="GI160" i="13"/>
  <c r="FL159" i="13"/>
  <c r="EC158" i="13"/>
  <c r="HW156" i="13"/>
  <c r="GZ155" i="13"/>
  <c r="GC154" i="13"/>
  <c r="FF153" i="13"/>
  <c r="FH169" i="13"/>
  <c r="GW164" i="13"/>
  <c r="GW162" i="13"/>
  <c r="EQ161" i="13"/>
  <c r="IE159" i="13"/>
  <c r="HH158" i="13"/>
  <c r="FY157" i="13"/>
  <c r="FB156" i="13"/>
  <c r="EE155" i="13"/>
  <c r="HY153" i="13"/>
  <c r="GJ166" i="13"/>
  <c r="HC163" i="13"/>
  <c r="DT162" i="13"/>
  <c r="GG160" i="13"/>
  <c r="FJ159" i="13"/>
  <c r="EM158" i="13"/>
  <c r="HU156" i="13"/>
  <c r="GX155" i="13"/>
  <c r="GA154" i="13"/>
  <c r="GI166" i="13"/>
  <c r="GF163" i="13"/>
  <c r="HV161" i="13"/>
  <c r="GF160" i="13"/>
  <c r="FI159" i="13"/>
  <c r="EL158" i="13"/>
  <c r="IF156" i="13"/>
  <c r="GW155" i="13"/>
  <c r="HA170" i="13"/>
  <c r="EG165" i="13"/>
  <c r="IA162" i="13"/>
  <c r="FO161" i="13"/>
  <c r="EI160" i="13"/>
  <c r="IC158" i="13"/>
  <c r="HF157" i="13"/>
  <c r="GI156" i="13"/>
  <c r="EA169" i="13"/>
  <c r="GL164" i="13"/>
  <c r="GS162" i="13"/>
  <c r="EM161" i="13"/>
  <c r="IA159" i="13"/>
  <c r="HD158" i="13"/>
  <c r="GG157" i="13"/>
  <c r="HE169" i="13"/>
  <c r="HK164" i="13"/>
  <c r="HG162" i="13"/>
  <c r="EL161" i="13"/>
  <c r="HZ159" i="13"/>
  <c r="HC158" i="13"/>
  <c r="DW168" i="13"/>
  <c r="FI164" i="13"/>
  <c r="FX162" i="13"/>
  <c r="DV161" i="13"/>
  <c r="HL159" i="13"/>
  <c r="GO158" i="13"/>
  <c r="FJ164" i="13"/>
  <c r="EH157" i="13"/>
  <c r="GG154" i="13"/>
  <c r="GZ152" i="13"/>
  <c r="FM151" i="13"/>
  <c r="EP150" i="13"/>
  <c r="DS149" i="13"/>
  <c r="HM147" i="13"/>
  <c r="GP146" i="13"/>
  <c r="FS145" i="13"/>
  <c r="EV144" i="13"/>
  <c r="DY143" i="13"/>
  <c r="HR165" i="13"/>
  <c r="FQ157" i="13"/>
  <c r="GW154" i="13"/>
  <c r="IF152" i="13"/>
  <c r="GL151" i="13"/>
  <c r="FA150" i="13"/>
  <c r="ED149" i="13"/>
  <c r="HX147" i="13"/>
  <c r="HA146" i="13"/>
  <c r="GD145" i="13"/>
  <c r="FG144" i="13"/>
  <c r="EJ143" i="13"/>
  <c r="EG159" i="13"/>
  <c r="FU155" i="13"/>
  <c r="FY153" i="13"/>
  <c r="DT152" i="13"/>
  <c r="HH150" i="13"/>
  <c r="FY149" i="13"/>
  <c r="FB148" i="13"/>
  <c r="EE147" i="13"/>
  <c r="HY145" i="13"/>
  <c r="HB144" i="13"/>
  <c r="EI164" i="13"/>
  <c r="DW157" i="13"/>
  <c r="FY154" i="13"/>
  <c r="HL152" i="13"/>
  <c r="FW151" i="13"/>
  <c r="EY150" i="13"/>
  <c r="EB149" i="13"/>
  <c r="HJ147" i="13"/>
  <c r="GM146" i="13"/>
  <c r="FP145" i="13"/>
  <c r="IF163" i="13"/>
  <c r="DV157" i="13"/>
  <c r="FX154" i="13"/>
  <c r="HK152" i="13"/>
  <c r="FU151" i="13"/>
  <c r="EX150" i="13"/>
  <c r="EA149" i="13"/>
  <c r="HI147" i="13"/>
  <c r="GL146" i="13"/>
  <c r="FO145" i="13"/>
  <c r="EP162" i="13"/>
  <c r="FV156" i="13"/>
  <c r="DR154" i="13"/>
  <c r="FQ152" i="13"/>
  <c r="EJ151" i="13"/>
  <c r="ID149" i="13"/>
  <c r="HG148" i="13"/>
  <c r="GJ147" i="13"/>
  <c r="FA146" i="13"/>
  <c r="HU162" i="13"/>
  <c r="HB156" i="13"/>
  <c r="FA154" i="13"/>
  <c r="GT152" i="13"/>
  <c r="EU151" i="13"/>
  <c r="DX150" i="13"/>
  <c r="HR148" i="13"/>
  <c r="GU147" i="13"/>
  <c r="DS165" i="13"/>
  <c r="EU157" i="13"/>
  <c r="GL154" i="13"/>
  <c r="HH152" i="13"/>
  <c r="FR151" i="13"/>
  <c r="EU150" i="13"/>
  <c r="DX149" i="13"/>
  <c r="HR147" i="13"/>
  <c r="FQ159" i="13"/>
  <c r="GG155" i="13"/>
  <c r="GH153" i="13"/>
  <c r="EA152" i="13"/>
  <c r="HN150" i="13"/>
  <c r="GQ149" i="13"/>
  <c r="GQ162" i="13"/>
  <c r="GQ156" i="13"/>
  <c r="EW154" i="13"/>
  <c r="GN152" i="13"/>
  <c r="FC151" i="13"/>
  <c r="EF150" i="13"/>
  <c r="HZ148" i="13"/>
  <c r="EK156" i="13"/>
  <c r="DV148" i="13"/>
  <c r="FL145" i="13"/>
  <c r="GU143" i="13"/>
  <c r="FC142" i="13"/>
  <c r="ED141" i="13"/>
  <c r="HX139" i="13"/>
  <c r="HA138" i="13"/>
  <c r="GD137" i="13"/>
  <c r="FG136" i="13"/>
  <c r="EJ135" i="13"/>
  <c r="ID133" i="13"/>
  <c r="HG132" i="13"/>
  <c r="HA151" i="13"/>
  <c r="HD146" i="13"/>
  <c r="GH144" i="13"/>
  <c r="DZ143" i="13"/>
  <c r="GW141" i="13"/>
  <c r="FZ140" i="13"/>
  <c r="FC139" i="13"/>
  <c r="EF138" i="13"/>
  <c r="HZ136" i="13"/>
  <c r="HC135" i="13"/>
  <c r="GF134" i="13"/>
  <c r="GL160" i="13"/>
  <c r="HC148" i="13"/>
  <c r="ER197" i="13"/>
  <c r="FX197" i="13"/>
  <c r="HZ199" i="13"/>
  <c r="EW192" i="13"/>
  <c r="HQ195" i="13"/>
  <c r="FG189" i="13"/>
  <c r="HS193" i="13"/>
  <c r="IA180" i="13"/>
  <c r="GP178" i="13"/>
  <c r="HJ170" i="13"/>
  <c r="ID172" i="13"/>
  <c r="EV171" i="13"/>
  <c r="FN186" i="13"/>
  <c r="GS164" i="13"/>
  <c r="FA172" i="13"/>
  <c r="IA170" i="13"/>
  <c r="GD171" i="13"/>
  <c r="DY171" i="13"/>
  <c r="FE170" i="13"/>
  <c r="DQ181" i="13"/>
  <c r="EH163" i="13"/>
  <c r="FR155" i="13"/>
  <c r="FU162" i="13"/>
  <c r="HZ154" i="13"/>
  <c r="GV160" i="13"/>
  <c r="FR153" i="13"/>
  <c r="HT158" i="13"/>
  <c r="HT163" i="13"/>
  <c r="HJ155" i="13"/>
  <c r="FU159" i="13"/>
  <c r="DY163" i="13"/>
  <c r="HS169" i="13"/>
  <c r="GS157" i="13"/>
  <c r="HO158" i="13"/>
  <c r="HA158" i="13"/>
  <c r="FB150" i="13"/>
  <c r="EK143" i="13"/>
  <c r="FM150" i="13"/>
  <c r="EV143" i="13"/>
  <c r="GK149" i="13"/>
  <c r="FG157" i="13"/>
  <c r="HV147" i="13"/>
  <c r="HZ152" i="13"/>
  <c r="GA145" i="13"/>
  <c r="DY150" i="13"/>
  <c r="FV154" i="13"/>
  <c r="GY166" i="13"/>
  <c r="EJ149" i="13"/>
  <c r="FI155" i="13"/>
  <c r="HB150" i="13"/>
  <c r="FJ156" i="13"/>
  <c r="EQ151" i="13"/>
  <c r="IC154" i="13"/>
  <c r="GE143" i="13"/>
  <c r="HL139" i="13"/>
  <c r="EU136" i="13"/>
  <c r="GU132" i="13"/>
  <c r="FP144" i="13"/>
  <c r="FN140" i="13"/>
  <c r="HN136" i="13"/>
  <c r="HE133" i="13"/>
  <c r="GS147" i="13"/>
  <c r="GW144" i="13"/>
  <c r="DW143" i="13"/>
  <c r="GV141" i="13"/>
  <c r="FA140" i="13"/>
  <c r="DR139" i="13"/>
  <c r="GZ137" i="13"/>
  <c r="FQ136" i="13"/>
  <c r="EH135" i="13"/>
  <c r="EX152" i="13"/>
  <c r="GV146" i="13"/>
  <c r="FN144" i="13"/>
  <c r="GZ142" i="13"/>
  <c r="FK141" i="13"/>
  <c r="EB140" i="13"/>
  <c r="GX138" i="13"/>
  <c r="FO137" i="13"/>
  <c r="ER136" i="13"/>
  <c r="DU135" i="13"/>
  <c r="HB149" i="13"/>
  <c r="EA146" i="13"/>
  <c r="DQ144" i="13"/>
  <c r="GL142" i="13"/>
  <c r="FJ141" i="13"/>
  <c r="EM140" i="13"/>
  <c r="HU138" i="13"/>
  <c r="GX137" i="13"/>
  <c r="GA136" i="13"/>
  <c r="HW159" i="13"/>
  <c r="GQ148" i="13"/>
  <c r="GU145" i="13"/>
  <c r="HB143" i="13"/>
  <c r="FK142" i="13"/>
  <c r="EK141" i="13"/>
  <c r="IE139" i="13"/>
  <c r="HH138" i="13"/>
  <c r="FY137" i="13"/>
  <c r="FB136" i="13"/>
  <c r="DZ152" i="13"/>
  <c r="HR146" i="13"/>
  <c r="GS144" i="13"/>
  <c r="EG143" i="13"/>
  <c r="HP141" i="13"/>
  <c r="GS140" i="13"/>
  <c r="FV139" i="13"/>
  <c r="EY138" i="13"/>
  <c r="EB137" i="13"/>
  <c r="GN149" i="13"/>
  <c r="DX146" i="13"/>
  <c r="EC144" i="13"/>
  <c r="GV142" i="13"/>
  <c r="FS141" i="13"/>
  <c r="EV140" i="13"/>
  <c r="DY139" i="13"/>
  <c r="GR156" i="13"/>
  <c r="EI148" i="13"/>
  <c r="FU145" i="13"/>
  <c r="GY143" i="13"/>
  <c r="FG142" i="13"/>
  <c r="EH141" i="13"/>
  <c r="IB139" i="13"/>
  <c r="ER158" i="13"/>
  <c r="FT148" i="13"/>
  <c r="GJ145" i="13"/>
  <c r="HK143" i="13"/>
  <c r="FR142" i="13"/>
  <c r="ER141" i="13"/>
  <c r="DU140" i="13"/>
  <c r="HO138" i="13"/>
  <c r="ER143" i="13"/>
  <c r="FV137" i="13"/>
  <c r="DS135" i="13"/>
  <c r="GE133" i="13"/>
  <c r="EW132" i="13"/>
  <c r="DZ131" i="13"/>
  <c r="HT129" i="13"/>
  <c r="GK128" i="13"/>
  <c r="FN127" i="13"/>
  <c r="EQ126" i="13"/>
  <c r="DT125" i="13"/>
  <c r="HO148" i="13"/>
  <c r="HZ138" i="13"/>
  <c r="IF135" i="13"/>
  <c r="EU134" i="13"/>
  <c r="HU132" i="13"/>
  <c r="GS131" i="13"/>
  <c r="FV130" i="13"/>
  <c r="EY129" i="13"/>
  <c r="EB128" i="13"/>
  <c r="HJ126" i="13"/>
  <c r="GM125" i="13"/>
  <c r="FP124" i="13"/>
  <c r="GP140" i="13"/>
  <c r="GH136" i="13"/>
  <c r="GL134" i="13"/>
  <c r="EP133" i="13"/>
  <c r="HP131" i="13"/>
  <c r="GS130" i="13"/>
  <c r="FV129" i="13"/>
  <c r="EY128" i="13"/>
  <c r="EB127" i="13"/>
  <c r="HJ125" i="13"/>
  <c r="HK141" i="13"/>
  <c r="IC136" i="13"/>
  <c r="GZ134" i="13"/>
  <c r="FB133" i="13"/>
  <c r="DV132" i="13"/>
  <c r="HP130" i="13"/>
  <c r="GS129" i="13"/>
  <c r="FV128" i="13"/>
  <c r="EY127" i="13"/>
  <c r="FB151" i="13"/>
  <c r="HN138" i="13"/>
  <c r="IC135" i="13"/>
  <c r="ER134" i="13"/>
  <c r="HD132" i="13"/>
  <c r="GD131" i="13"/>
  <c r="FG130" i="13"/>
  <c r="EJ129" i="13"/>
  <c r="ID127" i="13"/>
  <c r="HG126" i="13"/>
  <c r="GJ125" i="13"/>
  <c r="GY141" i="13"/>
  <c r="HU136" i="13"/>
  <c r="HM134" i="13"/>
  <c r="FM133" i="13"/>
  <c r="EF132" i="13"/>
  <c r="HZ130" i="13"/>
  <c r="HC129" i="13"/>
  <c r="GF128" i="13"/>
  <c r="ES142" i="13"/>
  <c r="EI137" i="13"/>
  <c r="ID134" i="13"/>
  <c r="FY133" i="13"/>
  <c r="EQ132" i="13"/>
  <c r="DT131" i="13"/>
  <c r="HN129" i="13"/>
  <c r="GQ128" i="13"/>
  <c r="HQ142" i="13"/>
  <c r="FH137" i="13"/>
  <c r="EB135" i="13"/>
  <c r="GL133" i="13"/>
  <c r="FB132" i="13"/>
  <c r="EE131" i="13"/>
  <c r="HY129" i="13"/>
  <c r="EB145" i="13"/>
  <c r="DW138" i="13"/>
  <c r="GA135" i="13"/>
  <c r="IA133" i="13"/>
  <c r="GM132" i="13"/>
  <c r="FN131" i="13"/>
  <c r="EQ130" i="13"/>
  <c r="FD140" i="13"/>
  <c r="FU136" i="13"/>
  <c r="GC134" i="13"/>
  <c r="EH133" i="13"/>
  <c r="HI131" i="13"/>
  <c r="GL130" i="13"/>
  <c r="FO129" i="13"/>
  <c r="EN131" i="13"/>
  <c r="GN127" i="13"/>
  <c r="GR125" i="13"/>
  <c r="EO124" i="13"/>
  <c r="HV122" i="13"/>
  <c r="GY121" i="13"/>
  <c r="GB120" i="13"/>
  <c r="FE119" i="13"/>
  <c r="EH118" i="13"/>
  <c r="IB116" i="13"/>
  <c r="HE115" i="13"/>
  <c r="GH114" i="13"/>
  <c r="FK113" i="13"/>
  <c r="EN112" i="13"/>
  <c r="HG131" i="13"/>
  <c r="HD127" i="13"/>
  <c r="HG125" i="13"/>
  <c r="FA124" i="13"/>
  <c r="EB123" i="13"/>
  <c r="HJ121" i="13"/>
  <c r="GM120" i="13"/>
  <c r="FP119" i="13"/>
  <c r="ES118" i="13"/>
  <c r="DV117" i="13"/>
  <c r="HP115" i="13"/>
  <c r="GS114" i="13"/>
  <c r="FV113" i="13"/>
  <c r="EY112" i="13"/>
  <c r="GV131" i="13"/>
  <c r="HC127" i="13"/>
  <c r="HF125" i="13"/>
  <c r="EM124" i="13"/>
  <c r="IF122" i="13"/>
  <c r="GW121" i="13"/>
  <c r="FZ120" i="13"/>
  <c r="FC119" i="13"/>
  <c r="EF118" i="13"/>
  <c r="HZ116" i="13"/>
  <c r="HC115" i="13"/>
  <c r="GF114" i="13"/>
  <c r="EW137" i="13"/>
  <c r="DQ129" i="13"/>
  <c r="HA126" i="13"/>
  <c r="IF124" i="13"/>
  <c r="GT123" i="13"/>
  <c r="FW122" i="13"/>
  <c r="EZ121" i="13"/>
  <c r="DQ120" i="13"/>
  <c r="HK118" i="13"/>
  <c r="GN117" i="13"/>
  <c r="FQ116" i="13"/>
  <c r="ET115" i="13"/>
  <c r="DT142" i="13"/>
  <c r="GB129" i="13"/>
  <c r="DV127" i="13"/>
  <c r="EP125" i="13"/>
  <c r="HQ123" i="13"/>
  <c r="GT122" i="13"/>
  <c r="FW121" i="13"/>
  <c r="EZ120" i="13"/>
  <c r="DQ119" i="13"/>
  <c r="HK117" i="13"/>
  <c r="GN116" i="13"/>
  <c r="FQ115" i="13"/>
  <c r="ET114" i="13"/>
  <c r="HV134" i="13"/>
  <c r="GY128" i="13"/>
  <c r="GC126" i="13"/>
  <c r="HP124" i="13"/>
  <c r="GF123" i="13"/>
  <c r="FI122" i="13"/>
  <c r="EL121" i="13"/>
  <c r="IF119" i="13"/>
  <c r="GW118" i="13"/>
  <c r="FZ117" i="13"/>
  <c r="FC116" i="13"/>
  <c r="EF115" i="13"/>
  <c r="GX132" i="13"/>
  <c r="DU128" i="13"/>
  <c r="DU126" i="13"/>
  <c r="FW124" i="13"/>
  <c r="EU123" i="13"/>
  <c r="DX122" i="13"/>
  <c r="HR120" i="13"/>
  <c r="GU119" i="13"/>
  <c r="FX118" i="13"/>
  <c r="EO117" i="13"/>
  <c r="IE145" i="13"/>
  <c r="EZ130" i="13"/>
  <c r="FF127" i="13"/>
  <c r="FR125" i="13"/>
  <c r="DU124" i="13"/>
  <c r="HO122" i="13"/>
  <c r="GR121" i="13"/>
  <c r="FU120" i="13"/>
  <c r="EX119" i="13"/>
  <c r="EA118" i="13"/>
  <c r="IE137" i="13"/>
  <c r="FN129" i="13"/>
  <c r="ID126" i="13"/>
  <c r="DX125" i="13"/>
  <c r="HA123" i="13"/>
  <c r="GD122" i="13"/>
  <c r="FG121" i="13"/>
  <c r="EJ120" i="13"/>
  <c r="ID118" i="13"/>
  <c r="ID137" i="13"/>
  <c r="FM129" i="13"/>
  <c r="IC126" i="13"/>
  <c r="EK125" i="13"/>
  <c r="HL123" i="13"/>
  <c r="GO122" i="13"/>
  <c r="FR121" i="13"/>
  <c r="EU120" i="13"/>
  <c r="DX119" i="13"/>
  <c r="HR117" i="13"/>
  <c r="FF128" i="13"/>
  <c r="HO119" i="13"/>
  <c r="GL115" i="13"/>
  <c r="FR113" i="13"/>
  <c r="DT112" i="13"/>
  <c r="HN110" i="13"/>
  <c r="GQ109" i="13"/>
  <c r="FT108" i="13"/>
  <c r="EW107" i="13"/>
  <c r="DZ106" i="13"/>
  <c r="HT104" i="13"/>
  <c r="GK103" i="13"/>
  <c r="FN102" i="13"/>
  <c r="EQ101" i="13"/>
  <c r="EW127" i="13"/>
  <c r="ET119" i="13"/>
  <c r="EO115" i="13"/>
  <c r="FC113" i="13"/>
  <c r="HX111" i="13"/>
  <c r="HY196" i="13"/>
  <c r="EN197" i="13"/>
  <c r="GP199" i="13"/>
  <c r="ID191" i="13"/>
  <c r="HZ196" i="13"/>
  <c r="HX188" i="13"/>
  <c r="GW192" i="13"/>
  <c r="GQ180" i="13"/>
  <c r="FF178" i="13"/>
  <c r="FZ170" i="13"/>
  <c r="GT172" i="13"/>
  <c r="IC170" i="13"/>
  <c r="FG183" i="13"/>
  <c r="GZ163" i="13"/>
  <c r="HX171" i="13"/>
  <c r="GQ170" i="13"/>
  <c r="ES171" i="13"/>
  <c r="HF170" i="13"/>
  <c r="DX170" i="13"/>
  <c r="GR176" i="13"/>
  <c r="HC162" i="13"/>
  <c r="ET155" i="13"/>
  <c r="EN162" i="13"/>
  <c r="HB154" i="13"/>
  <c r="FW160" i="13"/>
  <c r="ET153" i="13"/>
  <c r="GV158" i="13"/>
  <c r="GG163" i="13"/>
  <c r="GL155" i="13"/>
  <c r="EW159" i="13"/>
  <c r="HI162" i="13"/>
  <c r="EZ168" i="13"/>
  <c r="FU157" i="13"/>
  <c r="GQ158" i="13"/>
  <c r="GC158" i="13"/>
  <c r="ED150" i="13"/>
  <c r="ID142" i="13"/>
  <c r="EO150" i="13"/>
  <c r="DX143" i="13"/>
  <c r="FM149" i="13"/>
  <c r="HE156" i="13"/>
  <c r="GX147" i="13"/>
  <c r="GV152" i="13"/>
  <c r="FC145" i="13"/>
  <c r="HR149" i="13"/>
  <c r="EK154" i="13"/>
  <c r="HH163" i="13"/>
  <c r="IC148" i="13"/>
  <c r="IF153" i="13"/>
  <c r="IA149" i="13"/>
  <c r="HE154" i="13"/>
  <c r="FP150" i="13"/>
  <c r="FF149" i="13"/>
  <c r="GP142" i="13"/>
  <c r="DT139" i="13"/>
  <c r="FT135" i="13"/>
  <c r="IC153" i="13"/>
  <c r="FP143" i="13"/>
  <c r="GM139" i="13"/>
  <c r="DV136" i="13"/>
  <c r="GS133" i="13"/>
  <c r="FS147" i="13"/>
  <c r="GG144" i="13"/>
  <c r="IA142" i="13"/>
  <c r="GJ141" i="13"/>
  <c r="EO140" i="13"/>
  <c r="HW138" i="13"/>
  <c r="GN137" i="13"/>
  <c r="FE136" i="13"/>
  <c r="DV135" i="13"/>
  <c r="GN151" i="13"/>
  <c r="FX146" i="13"/>
  <c r="EG144" i="13"/>
  <c r="GM142" i="13"/>
  <c r="EY141" i="13"/>
  <c r="HU139" i="13"/>
  <c r="GL138" i="13"/>
  <c r="FC137" i="13"/>
  <c r="EF136" i="13"/>
  <c r="HH164" i="13"/>
  <c r="EH149" i="13"/>
  <c r="HT145" i="13"/>
  <c r="HS143" i="13"/>
  <c r="FY142" i="13"/>
  <c r="EX141" i="13"/>
  <c r="EA140" i="13"/>
  <c r="HI138" i="13"/>
  <c r="GL137" i="13"/>
  <c r="FO136" i="13"/>
  <c r="EI157" i="13"/>
  <c r="EU148" i="13"/>
  <c r="FX145" i="13"/>
  <c r="GN143" i="13"/>
  <c r="EW142" i="13"/>
  <c r="DY141" i="13"/>
  <c r="HS139" i="13"/>
  <c r="GV138" i="13"/>
  <c r="FM137" i="13"/>
  <c r="EP136" i="13"/>
  <c r="FP151" i="13"/>
  <c r="GS146" i="13"/>
  <c r="FZ144" i="13"/>
  <c r="DS143" i="13"/>
  <c r="HD141" i="13"/>
  <c r="GG140" i="13"/>
  <c r="FJ139" i="13"/>
  <c r="EM138" i="13"/>
  <c r="FU163" i="13"/>
  <c r="DT149" i="13"/>
  <c r="HQ145" i="13"/>
  <c r="IE143" i="13"/>
  <c r="GI142" i="13"/>
  <c r="FG141" i="13"/>
  <c r="EJ140" i="13"/>
  <c r="ID138" i="13"/>
  <c r="FH155" i="13"/>
  <c r="HO147" i="13"/>
  <c r="EY145" i="13"/>
  <c r="GK143" i="13"/>
  <c r="ET142" i="13"/>
  <c r="DV141" i="13"/>
  <c r="HP139" i="13"/>
  <c r="FR156" i="13"/>
  <c r="DX148" i="13"/>
  <c r="FN145" i="13"/>
  <c r="GW143" i="13"/>
  <c r="FE142" i="13"/>
  <c r="EF141" i="13"/>
  <c r="HZ139" i="13"/>
  <c r="HC138" i="13"/>
  <c r="GF142" i="13"/>
  <c r="EV137" i="13"/>
  <c r="HU134" i="13"/>
  <c r="FR133" i="13"/>
  <c r="EK132" i="13"/>
  <c r="IE130" i="13"/>
  <c r="HH129" i="13"/>
  <c r="FY128" i="13"/>
  <c r="FB127" i="13"/>
  <c r="EE126" i="13"/>
  <c r="HY124" i="13"/>
  <c r="DV147" i="13"/>
  <c r="GD138" i="13"/>
  <c r="HI135" i="13"/>
  <c r="EG134" i="13"/>
  <c r="HH132" i="13"/>
  <c r="GG131" i="13"/>
  <c r="FJ130" i="13"/>
  <c r="EM129" i="13"/>
  <c r="HU127" i="13"/>
  <c r="GX126" i="13"/>
  <c r="GA125" i="13"/>
  <c r="GZ158" i="13"/>
  <c r="DV140" i="13"/>
  <c r="FJ136" i="13"/>
  <c r="FX134" i="13"/>
  <c r="EC133" i="13"/>
  <c r="HD131" i="13"/>
  <c r="GG130" i="13"/>
  <c r="FJ129" i="13"/>
  <c r="EM128" i="13"/>
  <c r="HU126" i="13"/>
  <c r="GX125" i="13"/>
  <c r="EQ141" i="13"/>
  <c r="HE136" i="13"/>
  <c r="GK134" i="13"/>
  <c r="EO133" i="13"/>
  <c r="IA131" i="13"/>
  <c r="HD130" i="13"/>
  <c r="GG129" i="13"/>
  <c r="FJ128" i="13"/>
  <c r="EM127" i="13"/>
  <c r="EG148" i="13"/>
  <c r="FR138" i="13"/>
  <c r="HF135" i="13"/>
  <c r="ED134" i="13"/>
  <c r="GQ132" i="13"/>
  <c r="FR131" i="13"/>
  <c r="EU130" i="13"/>
  <c r="DX129" i="13"/>
  <c r="HR127" i="13"/>
  <c r="GU126" i="13"/>
  <c r="FX125" i="13"/>
  <c r="EE141" i="13"/>
  <c r="GW136" i="13"/>
  <c r="GX134" i="13"/>
  <c r="EZ133" i="13"/>
  <c r="DT132" i="13"/>
  <c r="HN130" i="13"/>
  <c r="GQ129" i="13"/>
  <c r="FT128" i="13"/>
  <c r="GO141" i="13"/>
  <c r="HT136" i="13"/>
  <c r="HL134" i="13"/>
  <c r="FL133" i="13"/>
  <c r="EE132" i="13"/>
  <c r="HY130" i="13"/>
  <c r="HB129" i="13"/>
  <c r="GE128" i="13"/>
  <c r="EQ142" i="13"/>
  <c r="EA137" i="13"/>
  <c r="HZ134" i="13"/>
  <c r="FX133" i="13"/>
  <c r="EP132" i="13"/>
  <c r="DS131" i="13"/>
  <c r="HM129" i="13"/>
  <c r="EP144" i="13"/>
  <c r="HG137" i="13"/>
  <c r="FK135" i="13"/>
  <c r="HM133" i="13"/>
  <c r="FZ132" i="13"/>
  <c r="FB131" i="13"/>
  <c r="EB154" i="13"/>
  <c r="HA139" i="13"/>
  <c r="EW136" i="13"/>
  <c r="FO134" i="13"/>
  <c r="DU133" i="13"/>
  <c r="GW131" i="13"/>
  <c r="FZ130" i="13"/>
  <c r="FM153" i="13"/>
  <c r="GK130" i="13"/>
  <c r="FR127" i="13"/>
  <c r="FZ125" i="13"/>
  <c r="EB124" i="13"/>
  <c r="HJ122" i="13"/>
  <c r="GM121" i="13"/>
  <c r="FP120" i="13"/>
  <c r="ES119" i="13"/>
  <c r="DV118" i="13"/>
  <c r="HP116" i="13"/>
  <c r="GS115" i="13"/>
  <c r="FV114" i="13"/>
  <c r="EY113" i="13"/>
  <c r="EB112" i="13"/>
  <c r="EM131" i="13"/>
  <c r="GM127" i="13"/>
  <c r="GQ125" i="13"/>
  <c r="EN124" i="13"/>
  <c r="HU122" i="13"/>
  <c r="GX121" i="13"/>
  <c r="GA120" i="13"/>
  <c r="FD119" i="13"/>
  <c r="EG118" i="13"/>
  <c r="IA116" i="13"/>
  <c r="HD115" i="13"/>
  <c r="GG114" i="13"/>
  <c r="FJ113" i="13"/>
  <c r="EM112" i="13"/>
  <c r="EB131" i="13"/>
  <c r="GG127" i="13"/>
  <c r="GP125" i="13"/>
  <c r="DZ124" i="13"/>
  <c r="HT122" i="13"/>
  <c r="GK121" i="13"/>
  <c r="FN120" i="13"/>
  <c r="EQ119" i="13"/>
  <c r="DT118" i="13"/>
  <c r="HN116" i="13"/>
  <c r="GQ115" i="13"/>
  <c r="FT114" i="13"/>
  <c r="DQ136" i="13"/>
  <c r="HA128" i="13"/>
  <c r="GE126" i="13"/>
  <c r="HR124" i="13"/>
  <c r="GH123" i="13"/>
  <c r="FK122" i="13"/>
  <c r="EN121" i="13"/>
  <c r="HV119" i="13"/>
  <c r="GY118" i="13"/>
  <c r="GB117" i="13"/>
  <c r="FE116" i="13"/>
  <c r="EH115" i="13"/>
  <c r="GP138" i="13"/>
  <c r="EP129" i="13"/>
  <c r="HQ126" i="13"/>
  <c r="EB125" i="13"/>
  <c r="HE123" i="13"/>
  <c r="GH122" i="13"/>
  <c r="FK121" i="13"/>
  <c r="EN120" i="13"/>
  <c r="HV118" i="13"/>
  <c r="GY117" i="13"/>
  <c r="GB116" i="13"/>
  <c r="FE115" i="13"/>
  <c r="EH114" i="13"/>
  <c r="EI134" i="13"/>
  <c r="FR128" i="13"/>
  <c r="FG126" i="13"/>
  <c r="HB124" i="13"/>
  <c r="FT123" i="13"/>
  <c r="EW122" i="13"/>
  <c r="DZ121" i="13"/>
  <c r="HT119" i="13"/>
  <c r="GK118" i="13"/>
  <c r="FN117" i="13"/>
  <c r="EQ116" i="13"/>
  <c r="DT115" i="13"/>
  <c r="EA132" i="13"/>
  <c r="HP127" i="13"/>
  <c r="HR125" i="13"/>
  <c r="FI124" i="13"/>
  <c r="EI123" i="13"/>
  <c r="IC121" i="13"/>
  <c r="HF120" i="13"/>
  <c r="GI119" i="13"/>
  <c r="FL118" i="13"/>
  <c r="EC117" i="13"/>
  <c r="FO141" i="13"/>
  <c r="HL129" i="13"/>
  <c r="EJ127" i="13"/>
  <c r="FA125" i="13"/>
  <c r="HZ123" i="13"/>
  <c r="HC122" i="13"/>
  <c r="GF121" i="13"/>
  <c r="FI120" i="13"/>
  <c r="EL119" i="13"/>
  <c r="IF117" i="13"/>
  <c r="GR136" i="13"/>
  <c r="EE129" i="13"/>
  <c r="HM126" i="13"/>
  <c r="IA124" i="13"/>
  <c r="GO123" i="13"/>
  <c r="FR122" i="13"/>
  <c r="EU121" i="13"/>
  <c r="DX120" i="13"/>
  <c r="HR118" i="13"/>
  <c r="GK136" i="13"/>
  <c r="ED129" i="13"/>
  <c r="HL126" i="13"/>
  <c r="DW125" i="13"/>
  <c r="GZ123" i="13"/>
  <c r="GC122" i="13"/>
  <c r="FF121" i="13"/>
  <c r="EI120" i="13"/>
  <c r="IC118" i="13"/>
  <c r="HF117" i="13"/>
  <c r="FC127" i="13"/>
  <c r="EU119" i="13"/>
  <c r="FN115" i="13"/>
  <c r="FD113" i="13"/>
  <c r="HY111" i="13"/>
  <c r="HI199" i="13"/>
  <c r="GF200" i="13"/>
  <c r="EL195" i="13"/>
  <c r="HM197" i="13"/>
  <c r="FL186" i="13"/>
  <c r="IF183" i="13"/>
  <c r="IB184" i="13"/>
  <c r="EB192" i="13"/>
  <c r="IB181" i="13"/>
  <c r="DV166" i="13"/>
  <c r="ED168" i="13"/>
  <c r="HT175" i="13"/>
  <c r="FA180" i="13"/>
  <c r="GK177" i="13"/>
  <c r="ID169" i="13"/>
  <c r="EK169" i="13"/>
  <c r="GU169" i="13"/>
  <c r="FP169" i="13"/>
  <c r="GK168" i="13"/>
  <c r="EO172" i="13"/>
  <c r="FW161" i="13"/>
  <c r="EU154" i="13"/>
  <c r="DS161" i="13"/>
  <c r="HC153" i="13"/>
  <c r="FX159" i="13"/>
  <c r="EI170" i="13"/>
  <c r="GK157" i="13"/>
  <c r="EK162" i="13"/>
  <c r="GM154" i="13"/>
  <c r="EX158" i="13"/>
  <c r="GC161" i="13"/>
  <c r="HL164" i="13"/>
  <c r="GH170" i="13"/>
  <c r="HO168" i="13"/>
  <c r="HT165" i="13"/>
  <c r="EE149" i="13"/>
  <c r="DV168" i="13"/>
  <c r="EP149" i="13"/>
  <c r="HA159" i="13"/>
  <c r="FN148" i="13"/>
  <c r="GU154" i="13"/>
  <c r="GY146" i="13"/>
  <c r="GI151" i="13"/>
  <c r="DQ163" i="13"/>
  <c r="HS148" i="13"/>
  <c r="HI152" i="13"/>
  <c r="GE157" i="13"/>
  <c r="DY148" i="13"/>
  <c r="HL153" i="13"/>
  <c r="HO149" i="13"/>
  <c r="GI154" i="13"/>
  <c r="FD150" i="13"/>
  <c r="HM148" i="13"/>
  <c r="GC142" i="13"/>
  <c r="HY138" i="13"/>
  <c r="FH135" i="13"/>
  <c r="EF153" i="13"/>
  <c r="FB143" i="13"/>
  <c r="GA139" i="13"/>
  <c r="IA135" i="13"/>
  <c r="GG133" i="13"/>
  <c r="HC146" i="13"/>
  <c r="FO144" i="13"/>
  <c r="HN142" i="13"/>
  <c r="FX141" i="13"/>
  <c r="EC140" i="13"/>
  <c r="HK138" i="13"/>
  <c r="GB137" i="13"/>
  <c r="ES136" i="13"/>
  <c r="IA134" i="13"/>
  <c r="DR151" i="13"/>
  <c r="EB146" i="13"/>
  <c r="DR144" i="13"/>
  <c r="FZ142" i="13"/>
  <c r="EM141" i="13"/>
  <c r="HI139" i="13"/>
  <c r="FZ138" i="13"/>
  <c r="EQ137" i="13"/>
  <c r="DT136" i="13"/>
  <c r="DR160" i="13"/>
  <c r="GR148" i="13"/>
  <c r="GV145" i="13"/>
  <c r="HC143" i="13"/>
  <c r="FL142" i="13"/>
  <c r="EL141" i="13"/>
  <c r="IF139" i="13"/>
  <c r="GW138" i="13"/>
  <c r="FZ137" i="13"/>
  <c r="FC136" i="13"/>
  <c r="GV155" i="13"/>
  <c r="HZ147" i="13"/>
  <c r="FB145" i="13"/>
  <c r="FZ143" i="13"/>
  <c r="EJ142" i="13"/>
  <c r="ID140" i="13"/>
  <c r="HG139" i="13"/>
  <c r="GJ138" i="13"/>
  <c r="FA137" i="13"/>
  <c r="ED136" i="13"/>
  <c r="HM150" i="13"/>
  <c r="FU146" i="13"/>
  <c r="FK144" i="13"/>
  <c r="HW142" i="13"/>
  <c r="GR141" i="13"/>
  <c r="FU140" i="13"/>
  <c r="EX139" i="13"/>
  <c r="EA138" i="13"/>
  <c r="FC159" i="13"/>
  <c r="GF148" i="13"/>
  <c r="GS145" i="13"/>
  <c r="HN143" i="13"/>
  <c r="FU142" i="13"/>
  <c r="EU141" i="13"/>
  <c r="DX140" i="13"/>
  <c r="HR138" i="13"/>
  <c r="EX154" i="13"/>
  <c r="GF147" i="13"/>
  <c r="EC145" i="13"/>
  <c r="FW143" i="13"/>
  <c r="EG142" i="13"/>
  <c r="IA140" i="13"/>
  <c r="HD139" i="13"/>
  <c r="EJ155" i="13"/>
  <c r="HE147" i="13"/>
  <c r="EW145" i="13"/>
  <c r="GI143" i="13"/>
  <c r="ER142" i="13"/>
  <c r="DT141" i="13"/>
  <c r="HN139" i="13"/>
  <c r="GQ138" i="13"/>
  <c r="HY141" i="13"/>
  <c r="IF136" i="13"/>
  <c r="HF134" i="13"/>
  <c r="FE133" i="13"/>
  <c r="DY132" i="13"/>
  <c r="HS130" i="13"/>
  <c r="GV129" i="13"/>
  <c r="FM128" i="13"/>
  <c r="EP127" i="13"/>
  <c r="DS126" i="13"/>
  <c r="HM124" i="13"/>
  <c r="HG145" i="13"/>
  <c r="EK138" i="13"/>
  <c r="GM135" i="13"/>
  <c r="DS134" i="13"/>
  <c r="GT132" i="13"/>
  <c r="FU131" i="13"/>
  <c r="EX130" i="13"/>
  <c r="EA129" i="13"/>
  <c r="HI127" i="13"/>
  <c r="GL126" i="13"/>
  <c r="FO125" i="13"/>
  <c r="IA151" i="13"/>
  <c r="FS139" i="13"/>
  <c r="EL136" i="13"/>
  <c r="FJ134" i="13"/>
  <c r="HT132" i="13"/>
  <c r="GR131" i="13"/>
  <c r="FU130" i="13"/>
  <c r="EX129" i="13"/>
  <c r="EA128" i="13"/>
  <c r="HI126" i="13"/>
  <c r="GL125" i="13"/>
  <c r="GN140" i="13"/>
  <c r="GG136" i="13"/>
  <c r="FW134" i="13"/>
  <c r="EB133" i="13"/>
  <c r="HO131" i="13"/>
  <c r="GR130" i="13"/>
  <c r="FU129" i="13"/>
  <c r="EX128" i="13"/>
  <c r="EA127" i="13"/>
  <c r="GJ146" i="13"/>
  <c r="EH138" i="13"/>
  <c r="GJ135" i="13"/>
  <c r="HS133" i="13"/>
  <c r="GD132" i="13"/>
  <c r="FF131" i="13"/>
  <c r="EI130" i="13"/>
  <c r="IC128" i="13"/>
  <c r="HF127" i="13"/>
  <c r="GI126" i="13"/>
  <c r="FL125" i="13"/>
  <c r="GB140" i="13"/>
  <c r="FY136" i="13"/>
  <c r="GI134" i="13"/>
  <c r="EM133" i="13"/>
  <c r="HY131" i="13"/>
  <c r="HB130" i="13"/>
  <c r="GE129" i="13"/>
  <c r="FH128" i="13"/>
  <c r="DU141" i="13"/>
  <c r="GV136" i="13"/>
  <c r="GW134" i="13"/>
  <c r="EY133" i="13"/>
  <c r="DS132" i="13"/>
  <c r="HM130" i="13"/>
  <c r="GP129" i="13"/>
  <c r="FS128" i="13"/>
  <c r="GM141" i="13"/>
  <c r="HS136" i="13"/>
  <c r="HK134" i="13"/>
  <c r="FK133" i="13"/>
  <c r="ED132" i="13"/>
  <c r="HX130" i="13"/>
  <c r="HA129" i="13"/>
  <c r="FV143" i="13"/>
  <c r="GG137" i="13"/>
  <c r="EQ135" i="13"/>
  <c r="GY133" i="13"/>
  <c r="FM132" i="13"/>
  <c r="EP131" i="13"/>
  <c r="DS150" i="13"/>
  <c r="EG139" i="13"/>
  <c r="DY136" i="13"/>
  <c r="FA134" i="13"/>
  <c r="HY132" i="13"/>
  <c r="GK131" i="13"/>
  <c r="FN130" i="13"/>
  <c r="FF143" i="13"/>
  <c r="EB130" i="13"/>
  <c r="EV127" i="13"/>
  <c r="FJ125" i="13"/>
  <c r="HU123" i="13"/>
  <c r="GX122" i="13"/>
  <c r="GA121" i="13"/>
  <c r="FD120" i="13"/>
  <c r="EG119" i="13"/>
  <c r="IA117" i="13"/>
  <c r="HD116" i="13"/>
  <c r="GG115" i="13"/>
  <c r="FJ114" i="13"/>
  <c r="EM113" i="13"/>
  <c r="EX153" i="13"/>
  <c r="GJ130" i="13"/>
  <c r="FQ127" i="13"/>
  <c r="FY125" i="13"/>
  <c r="EA124" i="13"/>
  <c r="HI122" i="13"/>
  <c r="GL121" i="13"/>
  <c r="FO120" i="13"/>
  <c r="ER119" i="13"/>
  <c r="DU118" i="13"/>
  <c r="HO116" i="13"/>
  <c r="GR115" i="13"/>
  <c r="FU114" i="13"/>
  <c r="EX113" i="13"/>
  <c r="GB149" i="13"/>
  <c r="FY130" i="13"/>
  <c r="FP127" i="13"/>
  <c r="FW125" i="13"/>
  <c r="IE123" i="13"/>
  <c r="HH122" i="13"/>
  <c r="FY121" i="13"/>
  <c r="FB120" i="13"/>
  <c r="EE119" i="13"/>
  <c r="HY117" i="13"/>
  <c r="HB116" i="13"/>
  <c r="GE115" i="13"/>
  <c r="FH114" i="13"/>
  <c r="DT135" i="13"/>
  <c r="GA128" i="13"/>
  <c r="FI126" i="13"/>
  <c r="HD124" i="13"/>
  <c r="FV123" i="13"/>
  <c r="EY122" i="13"/>
  <c r="EB121" i="13"/>
  <c r="HJ119" i="13"/>
  <c r="GM118" i="13"/>
  <c r="FP117" i="13"/>
  <c r="ES116" i="13"/>
  <c r="DV115" i="13"/>
  <c r="DX137" i="13"/>
  <c r="HZ128" i="13"/>
  <c r="GZ126" i="13"/>
  <c r="IE124" i="13"/>
  <c r="GS123" i="13"/>
  <c r="FV122" i="13"/>
  <c r="EY121" i="13"/>
  <c r="EB120" i="13"/>
  <c r="HJ118" i="13"/>
  <c r="GM117" i="13"/>
  <c r="FP116" i="13"/>
  <c r="ES115" i="13"/>
  <c r="DV114" i="13"/>
  <c r="FS133" i="13"/>
  <c r="ER128" i="13"/>
  <c r="EL126" i="13"/>
  <c r="GL124" i="13"/>
  <c r="FH123" i="13"/>
  <c r="EK122" i="13"/>
  <c r="IE120" i="13"/>
  <c r="HH119" i="13"/>
  <c r="FY118" i="13"/>
  <c r="FB117" i="13"/>
  <c r="EE116" i="13"/>
  <c r="HY114" i="13"/>
  <c r="FX131" i="13"/>
  <c r="GY127" i="13"/>
  <c r="HB125" i="13"/>
  <c r="EV124" i="13"/>
  <c r="DW123" i="13"/>
  <c r="HQ121" i="13"/>
  <c r="GT120" i="13"/>
  <c r="FW119" i="13"/>
  <c r="EZ118" i="13"/>
  <c r="DQ117" i="13"/>
  <c r="EU138" i="13"/>
  <c r="FP129" i="13"/>
  <c r="DS127" i="13"/>
  <c r="EM125" i="13"/>
  <c r="HN123" i="13"/>
  <c r="GQ122" i="13"/>
  <c r="FT121" i="13"/>
  <c r="EW120" i="13"/>
  <c r="DZ119" i="13"/>
  <c r="HT117" i="13"/>
  <c r="FY135" i="13"/>
  <c r="HV128" i="13"/>
  <c r="GQ126" i="13"/>
  <c r="HK124" i="13"/>
  <c r="GC123" i="13"/>
  <c r="FF122" i="13"/>
  <c r="EI121" i="13"/>
  <c r="IC119" i="13"/>
  <c r="HF118" i="13"/>
  <c r="FX135" i="13"/>
  <c r="FY199" i="13"/>
  <c r="EV200" i="13"/>
  <c r="HS194" i="13"/>
  <c r="EH196" i="13"/>
  <c r="EB186" i="13"/>
  <c r="FH194" i="13"/>
  <c r="FS184" i="13"/>
  <c r="HL188" i="13"/>
  <c r="GN181" i="13"/>
  <c r="HC165" i="13"/>
  <c r="HK167" i="13"/>
  <c r="GG175" i="13"/>
  <c r="HI172" i="13"/>
  <c r="GZ172" i="13"/>
  <c r="GZ169" i="13"/>
  <c r="HU168" i="13"/>
  <c r="FQ169" i="13"/>
  <c r="EI169" i="13"/>
  <c r="FG168" i="13"/>
  <c r="HM171" i="13"/>
  <c r="ET161" i="13"/>
  <c r="DW154" i="13"/>
  <c r="HJ160" i="13"/>
  <c r="GE153" i="13"/>
  <c r="EZ159" i="13"/>
  <c r="GG168" i="13"/>
  <c r="FM157" i="13"/>
  <c r="HW161" i="13"/>
  <c r="FO154" i="13"/>
  <c r="DZ158" i="13"/>
  <c r="FA161" i="13"/>
  <c r="FL164" i="13"/>
  <c r="ID168" i="13"/>
  <c r="GA167" i="13"/>
  <c r="FF163" i="13"/>
  <c r="HX148" i="13"/>
  <c r="FG164" i="13"/>
  <c r="DR149" i="13"/>
  <c r="GD158" i="13"/>
  <c r="EP148" i="13"/>
  <c r="FH154" i="13"/>
  <c r="GA146" i="13"/>
  <c r="FI151" i="13"/>
  <c r="FX161" i="13"/>
  <c r="GU148" i="13"/>
  <c r="GD152" i="13"/>
  <c r="IB156" i="13"/>
  <c r="ID147" i="13"/>
  <c r="GW153" i="13"/>
  <c r="HC149" i="13"/>
  <c r="FM154" i="13"/>
  <c r="ER150" i="13"/>
  <c r="FQ148" i="13"/>
  <c r="FP142" i="13"/>
  <c r="HM138" i="13"/>
  <c r="EV135" i="13"/>
  <c r="FK152" i="13"/>
  <c r="EN143" i="13"/>
  <c r="FO139" i="13"/>
  <c r="HO135" i="13"/>
  <c r="FT166" i="13"/>
  <c r="GE146" i="13"/>
  <c r="EZ144" i="13"/>
  <c r="HA142" i="13"/>
  <c r="FL141" i="13"/>
  <c r="DQ140" i="13"/>
  <c r="GY138" i="13"/>
  <c r="FP137" i="13"/>
  <c r="EG136" i="13"/>
  <c r="HO134" i="13"/>
  <c r="HL149" i="13"/>
  <c r="HU145" i="13"/>
  <c r="HT143" i="13"/>
  <c r="FM142" i="13"/>
  <c r="EA141" i="13"/>
  <c r="GW139" i="13"/>
  <c r="FN138" i="13"/>
  <c r="EE137" i="13"/>
  <c r="HY135" i="13"/>
  <c r="ES157" i="13"/>
  <c r="EV148" i="13"/>
  <c r="FY145" i="13"/>
  <c r="GO143" i="13"/>
  <c r="EY142" i="13"/>
  <c r="DZ141" i="13"/>
  <c r="HT139" i="13"/>
  <c r="GK138" i="13"/>
  <c r="FN137" i="13"/>
  <c r="EQ136" i="13"/>
  <c r="GH154" i="13"/>
  <c r="GP147" i="13"/>
  <c r="EK145" i="13"/>
  <c r="FL143" i="13"/>
  <c r="DX142" i="13"/>
  <c r="HR140" i="13"/>
  <c r="GU139" i="13"/>
  <c r="FX138" i="13"/>
  <c r="EO137" i="13"/>
  <c r="DR136" i="13"/>
  <c r="ES150" i="13"/>
  <c r="EW146" i="13"/>
  <c r="ES144" i="13"/>
  <c r="HJ142" i="13"/>
  <c r="GF141" i="13"/>
  <c r="FI140" i="13"/>
  <c r="EL139" i="13"/>
  <c r="IF137" i="13"/>
  <c r="HP156" i="13"/>
  <c r="EJ148" i="13"/>
  <c r="FV145" i="13"/>
  <c r="GZ143" i="13"/>
  <c r="FH142" i="13"/>
  <c r="EI141" i="13"/>
  <c r="IC139" i="13"/>
  <c r="HF138" i="13"/>
  <c r="FO153" i="13"/>
  <c r="FF147" i="13"/>
  <c r="IC144" i="13"/>
  <c r="FG143" i="13"/>
  <c r="DU142" i="13"/>
  <c r="HO140" i="13"/>
  <c r="GR139" i="13"/>
  <c r="ED154" i="13"/>
  <c r="GD147" i="13"/>
  <c r="EA145" i="13"/>
  <c r="FS143" i="13"/>
  <c r="EE142" i="13"/>
  <c r="HY140" i="13"/>
  <c r="HB139" i="13"/>
  <c r="GE138" i="13"/>
  <c r="FE141" i="13"/>
  <c r="HH136" i="13"/>
  <c r="GN134" i="13"/>
  <c r="ER133" i="13"/>
  <c r="ID131" i="13"/>
  <c r="HG130" i="13"/>
  <c r="GJ129" i="13"/>
  <c r="FA128" i="13"/>
  <c r="ED127" i="13"/>
  <c r="HX125" i="13"/>
  <c r="HA124" i="13"/>
  <c r="GZ144" i="13"/>
  <c r="IB137" i="13"/>
  <c r="FV135" i="13"/>
  <c r="HV133" i="13"/>
  <c r="GG132" i="13"/>
  <c r="FI131" i="13"/>
  <c r="EL130" i="13"/>
  <c r="IF128" i="13"/>
  <c r="GW127" i="13"/>
  <c r="FZ126" i="13"/>
  <c r="FC125" i="13"/>
  <c r="GC148" i="13"/>
  <c r="HQ138" i="13"/>
  <c r="IE135" i="13"/>
  <c r="ET134" i="13"/>
  <c r="HF132" i="13"/>
  <c r="GF131" i="13"/>
  <c r="FI130" i="13"/>
  <c r="EL129" i="13"/>
  <c r="IF127" i="13"/>
  <c r="GW126" i="13"/>
  <c r="EH158" i="13"/>
  <c r="DT140" i="13"/>
  <c r="FI136" i="13"/>
  <c r="FG134" i="13"/>
  <c r="IF132" i="13"/>
  <c r="HC131" i="13"/>
  <c r="GF130" i="13"/>
  <c r="FI129" i="13"/>
  <c r="EL128" i="13"/>
  <c r="IF126" i="13"/>
  <c r="FT145" i="13"/>
  <c r="HR137" i="13"/>
  <c r="FO135" i="13"/>
  <c r="HC133" i="13"/>
  <c r="FQ132" i="13"/>
  <c r="ET131" i="13"/>
  <c r="DW130" i="13"/>
  <c r="HQ128" i="13"/>
  <c r="GT127" i="13"/>
  <c r="FW126" i="13"/>
  <c r="FI156" i="13"/>
  <c r="HY139" i="13"/>
  <c r="FA136" i="13"/>
  <c r="FS134" i="13"/>
  <c r="DY133" i="13"/>
  <c r="HM131" i="13"/>
  <c r="GP130" i="13"/>
  <c r="FS129" i="13"/>
  <c r="EV128" i="13"/>
  <c r="FR140" i="13"/>
  <c r="FX136" i="13"/>
  <c r="GH134" i="13"/>
  <c r="EK133" i="13"/>
  <c r="HX131" i="13"/>
  <c r="HA130" i="13"/>
  <c r="GD129" i="13"/>
  <c r="FG128" i="13"/>
  <c r="DS141" i="13"/>
  <c r="GU136" i="13"/>
  <c r="GV134" i="13"/>
  <c r="EW133" i="13"/>
  <c r="DR132" i="13"/>
  <c r="HL130" i="13"/>
  <c r="GO129" i="13"/>
  <c r="HG142" i="13"/>
  <c r="FG137" i="13"/>
  <c r="EA135" i="13"/>
  <c r="GK133" i="13"/>
  <c r="FA132" i="13"/>
  <c r="ED131" i="13"/>
  <c r="FV147" i="13"/>
  <c r="GR138" i="13"/>
  <c r="HR135" i="13"/>
  <c r="EM134" i="13"/>
  <c r="HL132" i="13"/>
  <c r="FY131" i="13"/>
  <c r="FB130" i="13"/>
  <c r="GQ139" i="13"/>
  <c r="GW129" i="13"/>
  <c r="EE127" i="13"/>
  <c r="EV125" i="13"/>
  <c r="HI123" i="13"/>
  <c r="GL122" i="13"/>
  <c r="FO121" i="13"/>
  <c r="ER120" i="13"/>
  <c r="DU119" i="13"/>
  <c r="HO117" i="13"/>
  <c r="GR116" i="13"/>
  <c r="FU115" i="13"/>
  <c r="EX114" i="13"/>
  <c r="EA113" i="13"/>
  <c r="FD143" i="13"/>
  <c r="DS130" i="13"/>
  <c r="EU127" i="13"/>
  <c r="FI125" i="13"/>
  <c r="IF123" i="13"/>
  <c r="GW122" i="13"/>
  <c r="FZ121" i="13"/>
  <c r="FC120" i="13"/>
  <c r="EF119" i="13"/>
  <c r="HZ117" i="13"/>
  <c r="HC116" i="13"/>
  <c r="GF115" i="13"/>
  <c r="FI114" i="13"/>
  <c r="EL113" i="13"/>
  <c r="GS142" i="13"/>
  <c r="DQ130" i="13"/>
  <c r="ET127" i="13"/>
  <c r="FH125" i="13"/>
  <c r="HS123" i="13"/>
  <c r="GV122" i="13"/>
  <c r="FM121" i="13"/>
  <c r="EP120" i="13"/>
  <c r="DS119" i="13"/>
  <c r="HM117" i="13"/>
  <c r="GP116" i="13"/>
  <c r="FS115" i="13"/>
  <c r="EV114" i="13"/>
  <c r="EY134" i="13"/>
  <c r="ET128" i="13"/>
  <c r="ER126" i="13"/>
  <c r="GP124" i="13"/>
  <c r="FJ123" i="13"/>
  <c r="EM122" i="13"/>
  <c r="HU120" i="13"/>
  <c r="GX119" i="13"/>
  <c r="GA118" i="13"/>
  <c r="FD117" i="13"/>
  <c r="EG116" i="13"/>
  <c r="IA114" i="13"/>
  <c r="HQ135" i="13"/>
  <c r="GZ128" i="13"/>
  <c r="GD126" i="13"/>
  <c r="HQ124" i="13"/>
  <c r="GG123" i="13"/>
  <c r="FJ122" i="13"/>
  <c r="EM121" i="13"/>
  <c r="HU119" i="13"/>
  <c r="GX118" i="13"/>
  <c r="GA117" i="13"/>
  <c r="FD116" i="13"/>
  <c r="EG115" i="13"/>
  <c r="IA113" i="13"/>
  <c r="HJ132" i="13"/>
  <c r="DV128" i="13"/>
  <c r="DV126" i="13"/>
  <c r="FX124" i="13"/>
  <c r="EV123" i="13"/>
  <c r="DY122" i="13"/>
  <c r="HS120" i="13"/>
  <c r="GV119" i="13"/>
  <c r="FM118" i="13"/>
  <c r="EP117" i="13"/>
  <c r="DS116" i="13"/>
  <c r="HM114" i="13"/>
  <c r="HU130" i="13"/>
  <c r="GC127" i="13"/>
  <c r="GH125" i="13"/>
  <c r="EI124" i="13"/>
  <c r="IB122" i="13"/>
  <c r="HE121" i="13"/>
  <c r="GH120" i="13"/>
  <c r="FK119" i="13"/>
  <c r="EN118" i="13"/>
  <c r="HV116" i="13"/>
  <c r="HI136" i="13"/>
  <c r="EF129" i="13"/>
  <c r="HN126" i="13"/>
  <c r="DY125" i="13"/>
  <c r="HB123" i="13"/>
  <c r="GE122" i="13"/>
  <c r="FH121" i="13"/>
  <c r="EK120" i="13"/>
  <c r="IE118" i="13"/>
  <c r="HH117" i="13"/>
  <c r="GP134" i="13"/>
  <c r="GO128" i="13"/>
  <c r="FU126" i="13"/>
  <c r="GW124" i="13"/>
  <c r="FQ123" i="13"/>
  <c r="ET122" i="13"/>
  <c r="DW121" i="13"/>
  <c r="HQ119" i="13"/>
  <c r="GT118" i="13"/>
  <c r="GO134" i="13"/>
  <c r="GN128" i="13"/>
  <c r="FT126" i="13"/>
  <c r="HJ124" i="13"/>
  <c r="GB123" i="13"/>
  <c r="FE122" i="13"/>
  <c r="EH121" i="13"/>
  <c r="IB119" i="13"/>
  <c r="HE118" i="13"/>
  <c r="GH117" i="13"/>
  <c r="FM125" i="13"/>
  <c r="DX118" i="13"/>
  <c r="DR115" i="13"/>
  <c r="EB113" i="13"/>
  <c r="HA111" i="13"/>
  <c r="GD110" i="13"/>
  <c r="FG109" i="13"/>
  <c r="EJ108" i="13"/>
  <c r="ID106" i="13"/>
  <c r="HG105" i="13"/>
  <c r="GJ104" i="13"/>
  <c r="FA103" i="13"/>
  <c r="ED102" i="13"/>
  <c r="HX100" i="13"/>
  <c r="GT124" i="13"/>
  <c r="GR117" i="13"/>
  <c r="GM114" i="13"/>
  <c r="IB112" i="13"/>
  <c r="GN111" i="13"/>
  <c r="DU195" i="13"/>
  <c r="GW195" i="13"/>
  <c r="GE197" i="13"/>
  <c r="GU189" i="13"/>
  <c r="GC181" i="13"/>
  <c r="EV186" i="13"/>
  <c r="FJ179" i="13"/>
  <c r="EG181" i="13"/>
  <c r="FX183" i="13"/>
  <c r="FQ177" i="13"/>
  <c r="FW175" i="13"/>
  <c r="FT184" i="13"/>
  <c r="GU168" i="13"/>
  <c r="IE169" i="13"/>
  <c r="HB167" i="13"/>
  <c r="FV167" i="13"/>
  <c r="ID167" i="13"/>
  <c r="HN167" i="13"/>
  <c r="EA167" i="13"/>
  <c r="FC170" i="13"/>
  <c r="EO160" i="13"/>
  <c r="DX153" i="13"/>
  <c r="GW159" i="13"/>
  <c r="GF152" i="13"/>
  <c r="EO158" i="13"/>
  <c r="HX164" i="13"/>
  <c r="FN156" i="13"/>
  <c r="GT160" i="13"/>
  <c r="IA166" i="13"/>
  <c r="EA157" i="13"/>
  <c r="EU160" i="13"/>
  <c r="HH162" i="13"/>
  <c r="DX165" i="13"/>
  <c r="GI164" i="13"/>
  <c r="FR157" i="13"/>
  <c r="HY147" i="13"/>
  <c r="HA157" i="13"/>
  <c r="DS148" i="13"/>
  <c r="GS155" i="13"/>
  <c r="EQ147" i="13"/>
  <c r="ID152" i="13"/>
  <c r="GB145" i="13"/>
  <c r="FJ150" i="13"/>
  <c r="HC156" i="13"/>
  <c r="GV147" i="13"/>
  <c r="FG151" i="13"/>
  <c r="HH154" i="13"/>
  <c r="HF147" i="13"/>
  <c r="FP153" i="13"/>
  <c r="GE149" i="13"/>
  <c r="EC154" i="13"/>
  <c r="DT150" i="13"/>
  <c r="HC147" i="13"/>
  <c r="EP142" i="13"/>
  <c r="GO138" i="13"/>
  <c r="DX135" i="13"/>
  <c r="ED151" i="13"/>
  <c r="IB142" i="13"/>
  <c r="EQ139" i="13"/>
  <c r="GQ135" i="13"/>
  <c r="GC157" i="13"/>
  <c r="FG146" i="13"/>
  <c r="EK144" i="13"/>
  <c r="GN142" i="13"/>
  <c r="EZ141" i="13"/>
  <c r="HV139" i="13"/>
  <c r="GM138" i="13"/>
  <c r="FD137" i="13"/>
  <c r="DU136" i="13"/>
  <c r="GQ134" i="13"/>
  <c r="ER149" i="13"/>
  <c r="GW145" i="13"/>
  <c r="HF143" i="13"/>
  <c r="EZ142" i="13"/>
  <c r="IF140" i="13"/>
  <c r="GK139" i="13"/>
  <c r="FB138" i="13"/>
  <c r="DS137" i="13"/>
  <c r="HM135" i="13"/>
  <c r="HD155" i="13"/>
  <c r="IA147" i="13"/>
  <c r="FH145" i="13"/>
  <c r="GA143" i="13"/>
  <c r="EK142" i="13"/>
  <c r="IE140" i="13"/>
  <c r="HH139" i="13"/>
  <c r="FY138" i="13"/>
  <c r="FB137" i="13"/>
  <c r="EE136" i="13"/>
  <c r="GT153" i="13"/>
  <c r="FI147" i="13"/>
  <c r="IF144" i="13"/>
  <c r="EX143" i="13"/>
  <c r="IC141" i="13"/>
  <c r="HF140" i="13"/>
  <c r="GI139" i="13"/>
  <c r="FL138" i="13"/>
  <c r="EC137" i="13"/>
  <c r="HW135" i="13"/>
  <c r="GP149" i="13"/>
  <c r="DY146" i="13"/>
  <c r="ED144" i="13"/>
  <c r="GW142" i="13"/>
  <c r="FT141" i="13"/>
  <c r="EW140" i="13"/>
  <c r="DZ139" i="13"/>
  <c r="HT137" i="13"/>
  <c r="FX155" i="13"/>
  <c r="HP147" i="13"/>
  <c r="EZ145" i="13"/>
  <c r="GL143" i="13"/>
  <c r="EU142" i="13"/>
  <c r="DW141" i="13"/>
  <c r="HQ139" i="13"/>
  <c r="GT138" i="13"/>
  <c r="GO152" i="13"/>
  <c r="DY147" i="13"/>
  <c r="HG144" i="13"/>
  <c r="ES143" i="13"/>
  <c r="HZ141" i="13"/>
  <c r="HC140" i="13"/>
  <c r="GF139" i="13"/>
  <c r="EZ153" i="13"/>
  <c r="EW147" i="13"/>
  <c r="HV144" i="13"/>
  <c r="FE143" i="13"/>
  <c r="DS142" i="13"/>
  <c r="HM140" i="13"/>
  <c r="GP139" i="13"/>
  <c r="FS138" i="13"/>
  <c r="HB140" i="13"/>
  <c r="GJ136" i="13"/>
  <c r="FZ134" i="13"/>
  <c r="EE133" i="13"/>
  <c r="HR131" i="13"/>
  <c r="GU130" i="13"/>
  <c r="FX129" i="13"/>
  <c r="EO128" i="13"/>
  <c r="DR127" i="13"/>
  <c r="HL125" i="13"/>
  <c r="GO124" i="13"/>
  <c r="HX143" i="13"/>
  <c r="GU137" i="13"/>
  <c r="FB135" i="13"/>
  <c r="HH133" i="13"/>
  <c r="FT132" i="13"/>
  <c r="EW131" i="13"/>
  <c r="DZ130" i="13"/>
  <c r="HT128" i="13"/>
  <c r="GK127" i="13"/>
  <c r="FN126" i="13"/>
  <c r="EQ125" i="13"/>
  <c r="HO146" i="13"/>
  <c r="FU138" i="13"/>
  <c r="HH135" i="13"/>
  <c r="EF134" i="13"/>
  <c r="GS132" i="13"/>
  <c r="FT131" i="13"/>
  <c r="EW130" i="13"/>
  <c r="DZ129" i="13"/>
  <c r="HT127" i="13"/>
  <c r="GK126" i="13"/>
  <c r="HN151" i="13"/>
  <c r="FQ139" i="13"/>
  <c r="EK136" i="13"/>
  <c r="ES134" i="13"/>
  <c r="HR132" i="13"/>
  <c r="GQ131" i="13"/>
  <c r="FT130" i="13"/>
  <c r="EW129" i="13"/>
  <c r="DZ128" i="13"/>
  <c r="HT126" i="13"/>
  <c r="FW144" i="13"/>
  <c r="GR137" i="13"/>
  <c r="EY135" i="13"/>
  <c r="GO133" i="13"/>
  <c r="FE132" i="13"/>
  <c r="EH131" i="13"/>
  <c r="IB129" i="13"/>
  <c r="HE128" i="13"/>
  <c r="GH127" i="13"/>
  <c r="FK126" i="13"/>
  <c r="EP151" i="13"/>
  <c r="FE139" i="13"/>
  <c r="EC136" i="13"/>
  <c r="FE134" i="13"/>
  <c r="IC132" i="13"/>
  <c r="HA131" i="13"/>
  <c r="GD130" i="13"/>
  <c r="FG129" i="13"/>
  <c r="EZ155" i="13"/>
  <c r="HO139" i="13"/>
  <c r="EZ136" i="13"/>
  <c r="FR134" i="13"/>
  <c r="DX133" i="13"/>
  <c r="HL131" i="13"/>
  <c r="GO130" i="13"/>
  <c r="FR129" i="13"/>
  <c r="EU128" i="13"/>
  <c r="FP140" i="13"/>
  <c r="FW136" i="13"/>
  <c r="GE134" i="13"/>
  <c r="EJ133" i="13"/>
  <c r="HW131" i="13"/>
  <c r="GZ130" i="13"/>
  <c r="GC129" i="13"/>
  <c r="EF142" i="13"/>
  <c r="DZ137" i="13"/>
  <c r="HY134" i="13"/>
  <c r="FW133" i="13"/>
  <c r="EO132" i="13"/>
  <c r="DR131" i="13"/>
  <c r="EL146" i="13"/>
  <c r="EW138" i="13"/>
  <c r="GV135" i="13"/>
  <c r="DW134" i="13"/>
  <c r="GY132" i="13"/>
  <c r="FM131" i="13"/>
  <c r="EP130" i="13"/>
  <c r="GE137" i="13"/>
  <c r="FB129" i="13"/>
  <c r="HZ126" i="13"/>
  <c r="EH125" i="13"/>
  <c r="GW123" i="13"/>
  <c r="FZ122" i="13"/>
  <c r="FC121" i="13"/>
  <c r="EF120" i="13"/>
  <c r="HZ118" i="13"/>
  <c r="HC117" i="13"/>
  <c r="GF116" i="13"/>
  <c r="FI115" i="13"/>
  <c r="EL114" i="13"/>
  <c r="IF112" i="13"/>
  <c r="GO139" i="13"/>
  <c r="GN129" i="13"/>
  <c r="DY127" i="13"/>
  <c r="EU125" i="13"/>
  <c r="HT123" i="13"/>
  <c r="GK122" i="13"/>
  <c r="FN121" i="13"/>
  <c r="EQ120" i="13"/>
  <c r="DT119" i="13"/>
  <c r="HN117" i="13"/>
  <c r="GQ116" i="13"/>
  <c r="FT115" i="13"/>
  <c r="EW114" i="13"/>
  <c r="DZ113" i="13"/>
  <c r="DW139" i="13"/>
  <c r="GL129" i="13"/>
  <c r="DX127" i="13"/>
  <c r="ET125" i="13"/>
  <c r="HG123" i="13"/>
  <c r="GJ122" i="13"/>
  <c r="FA121" i="13"/>
  <c r="ED120" i="13"/>
  <c r="HX118" i="13"/>
  <c r="HA117" i="13"/>
  <c r="GD116" i="13"/>
  <c r="FG115" i="13"/>
  <c r="EJ114" i="13"/>
  <c r="GF133" i="13"/>
  <c r="DX128" i="13"/>
  <c r="DX126" i="13"/>
  <c r="FZ124" i="13"/>
  <c r="EX123" i="13"/>
  <c r="EA122" i="13"/>
  <c r="HI120" i="13"/>
  <c r="GL119" i="13"/>
  <c r="FO118" i="13"/>
  <c r="ER117" i="13"/>
  <c r="DU116" i="13"/>
  <c r="HO114" i="13"/>
  <c r="HW134" i="13"/>
  <c r="FZ128" i="13"/>
  <c r="FH126" i="13"/>
  <c r="HC124" i="13"/>
  <c r="FU123" i="13"/>
  <c r="EX122" i="13"/>
  <c r="EA121" i="13"/>
  <c r="HI119" i="13"/>
  <c r="GL118" i="13"/>
  <c r="FO117" i="13"/>
  <c r="ER116" i="13"/>
  <c r="DU115" i="13"/>
  <c r="HO113" i="13"/>
  <c r="EL132" i="13"/>
  <c r="HQ127" i="13"/>
  <c r="HS125" i="13"/>
  <c r="FJ124" i="13"/>
  <c r="EJ123" i="13"/>
  <c r="ID121" i="13"/>
  <c r="HG120" i="13"/>
  <c r="GJ119" i="13"/>
  <c r="FA118" i="13"/>
  <c r="ED117" i="13"/>
  <c r="HX115" i="13"/>
  <c r="HA114" i="13"/>
  <c r="FA130" i="13"/>
  <c r="FG127" i="13"/>
  <c r="FS125" i="13"/>
  <c r="DV124" i="13"/>
  <c r="HP122" i="13"/>
  <c r="GS121" i="13"/>
  <c r="FV120" i="13"/>
  <c r="EY119" i="13"/>
  <c r="EB118" i="13"/>
  <c r="HJ116" i="13"/>
  <c r="GT135" i="13"/>
  <c r="HW128" i="13"/>
  <c r="GR126" i="13"/>
  <c r="IB124" i="13"/>
  <c r="GP123" i="13"/>
  <c r="FS122" i="13"/>
  <c r="EV121" i="13"/>
  <c r="DY120" i="13"/>
  <c r="HS118" i="13"/>
  <c r="GV117" i="13"/>
  <c r="HY133" i="13"/>
  <c r="FO128" i="13"/>
  <c r="FD126" i="13"/>
  <c r="GI124" i="13"/>
  <c r="FE123" i="13"/>
  <c r="EH122" i="13"/>
  <c r="IB120" i="13"/>
  <c r="HE119" i="13"/>
  <c r="GH118" i="13"/>
  <c r="HX133" i="13"/>
  <c r="FN128" i="13"/>
  <c r="EX126" i="13"/>
  <c r="GV124" i="13"/>
  <c r="FP123" i="13"/>
  <c r="HB194" i="13"/>
  <c r="FM195" i="13"/>
  <c r="EU197" i="13"/>
  <c r="FK189" i="13"/>
  <c r="HN196" i="13"/>
  <c r="IC185" i="13"/>
  <c r="DZ179" i="13"/>
  <c r="HN180" i="13"/>
  <c r="EB183" i="13"/>
  <c r="DU177" i="13"/>
  <c r="EJ175" i="13"/>
  <c r="EJ182" i="13"/>
  <c r="FZ167" i="13"/>
  <c r="FT169" i="13"/>
  <c r="FW167" i="13"/>
  <c r="ET167" i="13"/>
  <c r="GI167" i="13"/>
  <c r="GH167" i="13"/>
  <c r="HP166" i="13"/>
  <c r="DV170" i="13"/>
  <c r="DQ160" i="13"/>
  <c r="HQ152" i="13"/>
  <c r="FY159" i="13"/>
  <c r="EZ178" i="13"/>
  <c r="DQ158" i="13"/>
  <c r="FW164" i="13"/>
  <c r="EP156" i="13"/>
  <c r="FU160" i="13"/>
  <c r="EV166" i="13"/>
  <c r="HT156" i="13"/>
  <c r="DW160" i="13"/>
  <c r="GA162" i="13"/>
  <c r="GK164" i="13"/>
  <c r="EK164" i="13"/>
  <c r="HO156" i="13"/>
  <c r="HA147" i="13"/>
  <c r="EG157" i="13"/>
  <c r="HL147" i="13"/>
  <c r="EW155" i="13"/>
  <c r="DS147" i="13"/>
  <c r="GW152" i="13"/>
  <c r="FD145" i="13"/>
  <c r="EL150" i="13"/>
  <c r="EV156" i="13"/>
  <c r="FX147" i="13"/>
  <c r="EI151" i="13"/>
  <c r="FU154" i="13"/>
  <c r="EX161" i="13"/>
  <c r="FN152" i="13"/>
  <c r="EP166" i="13"/>
  <c r="DR153" i="13"/>
  <c r="ES149" i="13"/>
  <c r="ID145" i="13"/>
  <c r="FN141" i="13"/>
  <c r="HN137" i="13"/>
  <c r="EW134" i="13"/>
  <c r="FT147" i="13"/>
  <c r="EB142" i="13"/>
  <c r="FP138" i="13"/>
  <c r="FG135" i="13"/>
  <c r="HK153" i="13"/>
  <c r="EI146" i="13"/>
  <c r="DS144" i="13"/>
  <c r="GA142" i="13"/>
  <c r="EN141" i="13"/>
  <c r="HJ139" i="13"/>
  <c r="GA138" i="13"/>
  <c r="ER137" i="13"/>
  <c r="HN135" i="13"/>
  <c r="EE166" i="13"/>
  <c r="HA148" i="13"/>
  <c r="FZ145" i="13"/>
  <c r="GP143" i="13"/>
  <c r="EM142" i="13"/>
  <c r="HT140" i="13"/>
  <c r="FY139" i="13"/>
  <c r="EP138" i="13"/>
  <c r="HX136" i="13"/>
  <c r="HA135" i="13"/>
  <c r="GJ154" i="13"/>
  <c r="GQ147" i="13"/>
  <c r="EL145" i="13"/>
  <c r="FM143" i="13"/>
  <c r="DY142" i="13"/>
  <c r="HS140" i="13"/>
  <c r="GV139" i="13"/>
  <c r="FM138" i="13"/>
  <c r="EP137" i="13"/>
  <c r="DS136" i="13"/>
  <c r="HS152" i="13"/>
  <c r="EI147" i="13"/>
  <c r="HJ144" i="13"/>
  <c r="EH143" i="13"/>
  <c r="HQ141" i="13"/>
  <c r="GT140" i="13"/>
  <c r="FW139" i="13"/>
  <c r="EZ138" i="13"/>
  <c r="DQ137" i="13"/>
  <c r="GQ163" i="13"/>
  <c r="DV149" i="13"/>
  <c r="HR145" i="13"/>
  <c r="IF143" i="13"/>
  <c r="GJ142" i="13"/>
  <c r="FH141" i="13"/>
  <c r="EK140" i="13"/>
  <c r="IE138" i="13"/>
  <c r="HH137" i="13"/>
  <c r="FL154" i="13"/>
  <c r="GG147" i="13"/>
  <c r="ED145" i="13"/>
  <c r="FX143" i="13"/>
  <c r="EH142" i="13"/>
  <c r="IB140" i="13"/>
  <c r="HE139" i="13"/>
  <c r="GH138" i="13"/>
  <c r="IC151" i="13"/>
  <c r="HP146" i="13"/>
  <c r="GM144" i="13"/>
  <c r="EE143" i="13"/>
  <c r="HN141" i="13"/>
  <c r="GQ140" i="13"/>
  <c r="FT139" i="13"/>
  <c r="GA152" i="13"/>
  <c r="DW147" i="13"/>
  <c r="HE144" i="13"/>
  <c r="EQ143" i="13"/>
  <c r="HX141" i="13"/>
  <c r="HA140" i="13"/>
  <c r="GD139" i="13"/>
  <c r="GL162" i="13"/>
  <c r="EH140" i="13"/>
  <c r="FL136" i="13"/>
  <c r="FL134" i="13"/>
  <c r="DR133" i="13"/>
  <c r="HF131" i="13"/>
  <c r="GI130" i="13"/>
  <c r="FL129" i="13"/>
  <c r="EC128" i="13"/>
  <c r="HW126" i="13"/>
  <c r="GZ125" i="13"/>
  <c r="GC124" i="13"/>
  <c r="EP143" i="13"/>
  <c r="FU137" i="13"/>
  <c r="EL135" i="13"/>
  <c r="GR133" i="13"/>
  <c r="FH132" i="13"/>
  <c r="EK131" i="13"/>
  <c r="IE129" i="13"/>
  <c r="HH128" i="13"/>
  <c r="FY127" i="13"/>
  <c r="FB126" i="13"/>
  <c r="EE125" i="13"/>
  <c r="GK145" i="13"/>
  <c r="EJ138" i="13"/>
  <c r="GL135" i="13"/>
  <c r="DR134" i="13"/>
  <c r="GF132" i="13"/>
  <c r="FH131" i="13"/>
  <c r="EK130" i="13"/>
  <c r="IE128" i="13"/>
  <c r="HH127" i="13"/>
  <c r="FY126" i="13"/>
  <c r="FS148" i="13"/>
  <c r="HP138" i="13"/>
  <c r="ID135" i="13"/>
  <c r="EE134" i="13"/>
  <c r="HE132" i="13"/>
  <c r="GE131" i="13"/>
  <c r="FH130" i="13"/>
  <c r="EK129" i="13"/>
  <c r="IE127" i="13"/>
  <c r="HH126" i="13"/>
  <c r="GX143" i="13"/>
  <c r="FK137" i="13"/>
  <c r="EE135" i="13"/>
  <c r="GA133" i="13"/>
  <c r="ES132" i="13"/>
  <c r="DV131" i="13"/>
  <c r="HP129" i="13"/>
  <c r="GS128" i="13"/>
  <c r="FV127" i="13"/>
  <c r="EY126" i="13"/>
  <c r="DW148" i="13"/>
  <c r="HE138" i="13"/>
  <c r="HV135" i="13"/>
  <c r="EQ134" i="13"/>
  <c r="HP132" i="13"/>
  <c r="GO131" i="13"/>
  <c r="FR130" i="13"/>
  <c r="EU129" i="13"/>
  <c r="GY150" i="13"/>
  <c r="EU139" i="13"/>
  <c r="EB136" i="13"/>
  <c r="FD134" i="13"/>
  <c r="IB132" i="13"/>
  <c r="GZ131" i="13"/>
  <c r="GC130" i="13"/>
  <c r="FF129" i="13"/>
  <c r="EB155" i="13"/>
  <c r="HM139" i="13"/>
  <c r="EY136" i="13"/>
  <c r="FQ134" i="13"/>
  <c r="DW133" i="13"/>
  <c r="HK131" i="13"/>
  <c r="GN130" i="13"/>
  <c r="FQ129" i="13"/>
  <c r="GC141" i="13"/>
  <c r="HR136" i="13"/>
  <c r="HJ134" i="13"/>
  <c r="FI133" i="13"/>
  <c r="EC132" i="13"/>
  <c r="HW130" i="13"/>
  <c r="DZ145" i="13"/>
  <c r="DV138" i="13"/>
  <c r="FZ135" i="13"/>
  <c r="HZ133" i="13"/>
  <c r="GL132" i="13"/>
  <c r="FA131" i="13"/>
  <c r="ED130" i="13"/>
  <c r="EV136" i="13"/>
  <c r="DT129" i="13"/>
  <c r="HD126" i="13"/>
  <c r="DR125" i="13"/>
  <c r="GK123" i="13"/>
  <c r="FN122" i="13"/>
  <c r="EQ121" i="13"/>
  <c r="DT120" i="13"/>
  <c r="HN118" i="13"/>
  <c r="GQ117" i="13"/>
  <c r="FT116" i="13"/>
  <c r="EW115" i="13"/>
  <c r="DZ114" i="13"/>
  <c r="HT112" i="13"/>
  <c r="FW137" i="13"/>
  <c r="FA129" i="13"/>
  <c r="HY126" i="13"/>
  <c r="EG125" i="13"/>
  <c r="HH123" i="13"/>
  <c r="FY122" i="13"/>
  <c r="FB121" i="13"/>
  <c r="EE120" i="13"/>
  <c r="HY118" i="13"/>
  <c r="HB117" i="13"/>
  <c r="GE116" i="13"/>
  <c r="FH115" i="13"/>
  <c r="EK114" i="13"/>
  <c r="IE112" i="13"/>
  <c r="EX137" i="13"/>
  <c r="ER129" i="13"/>
  <c r="HX126" i="13"/>
  <c r="ED125" i="13"/>
  <c r="GU123" i="13"/>
  <c r="FX122" i="13"/>
  <c r="EO121" i="13"/>
  <c r="DR120" i="13"/>
  <c r="HL118" i="13"/>
  <c r="GO117" i="13"/>
  <c r="FR116" i="13"/>
  <c r="EU115" i="13"/>
  <c r="DX114" i="13"/>
  <c r="HW132" i="13"/>
  <c r="HX127" i="13"/>
  <c r="HY125" i="13"/>
  <c r="FL124" i="13"/>
  <c r="EL123" i="13"/>
  <c r="IF121" i="13"/>
  <c r="GW120" i="13"/>
  <c r="FZ119" i="13"/>
  <c r="FC118" i="13"/>
  <c r="EF117" i="13"/>
  <c r="HZ115" i="13"/>
  <c r="HC114" i="13"/>
  <c r="EL134" i="13"/>
  <c r="ES128" i="13"/>
  <c r="EN126" i="13"/>
  <c r="GM124" i="13"/>
  <c r="FI123" i="13"/>
  <c r="EL122" i="13"/>
  <c r="IF120" i="13"/>
  <c r="GW119" i="13"/>
  <c r="FZ118" i="13"/>
  <c r="FC117" i="13"/>
  <c r="EF116" i="13"/>
  <c r="HZ114" i="13"/>
  <c r="HC113" i="13"/>
  <c r="GI131" i="13"/>
  <c r="GZ127" i="13"/>
  <c r="HC125" i="13"/>
  <c r="EW124" i="13"/>
  <c r="DX123" i="13"/>
  <c r="HR121" i="13"/>
  <c r="GU120" i="13"/>
  <c r="FX119" i="13"/>
  <c r="EO118" i="13"/>
  <c r="DR117" i="13"/>
  <c r="HL115" i="13"/>
  <c r="FQ141" i="13"/>
  <c r="HU129" i="13"/>
  <c r="EK127" i="13"/>
  <c r="FB125" i="13"/>
  <c r="IA123" i="13"/>
  <c r="HD122" i="13"/>
  <c r="GG121" i="13"/>
  <c r="FJ120" i="13"/>
  <c r="EM119" i="13"/>
  <c r="HU117" i="13"/>
  <c r="GX116" i="13"/>
  <c r="HG134" i="13"/>
  <c r="GP128" i="13"/>
  <c r="FV126" i="13"/>
  <c r="HN124" i="13"/>
  <c r="GD123" i="13"/>
  <c r="FG122" i="13"/>
  <c r="EJ121" i="13"/>
  <c r="ID119" i="13"/>
  <c r="HG118" i="13"/>
  <c r="GJ117" i="13"/>
  <c r="ET133" i="13"/>
  <c r="EJ128" i="13"/>
  <c r="EI126" i="13"/>
  <c r="FU124" i="13"/>
  <c r="ES123" i="13"/>
  <c r="DV122" i="13"/>
  <c r="HP120" i="13"/>
  <c r="GS119" i="13"/>
  <c r="FV118" i="13"/>
  <c r="ES133" i="13"/>
  <c r="EI128" i="13"/>
  <c r="EH126" i="13"/>
  <c r="GH124" i="13"/>
  <c r="FD123" i="13"/>
  <c r="EG122" i="13"/>
  <c r="IA120" i="13"/>
  <c r="HD119" i="13"/>
  <c r="GG118" i="13"/>
  <c r="FJ117" i="13"/>
  <c r="DR124" i="13"/>
  <c r="EW117" i="13"/>
  <c r="GN114" i="13"/>
  <c r="HO112" i="13"/>
  <c r="GC111" i="13"/>
  <c r="GX197" i="13"/>
  <c r="FH199" i="13"/>
  <c r="FX191" i="13"/>
  <c r="EJ191" i="13"/>
  <c r="FW186" i="13"/>
  <c r="GJ188" i="13"/>
  <c r="IB188" i="13"/>
  <c r="FA186" i="13"/>
  <c r="EV182" i="13"/>
  <c r="EY172" i="13"/>
  <c r="EN179" i="13"/>
  <c r="GY174" i="13"/>
  <c r="FF164" i="13"/>
  <c r="EH167" i="13"/>
  <c r="HK165" i="13"/>
  <c r="HJ165" i="13"/>
  <c r="FL166" i="13"/>
  <c r="FK166" i="13"/>
  <c r="FL173" i="13"/>
  <c r="HA168" i="13"/>
  <c r="DR159" i="13"/>
  <c r="HR151" i="13"/>
  <c r="FZ158" i="13"/>
  <c r="GV166" i="13"/>
  <c r="DR157" i="13"/>
  <c r="HO162" i="13"/>
  <c r="EQ155" i="13"/>
  <c r="FV159" i="13"/>
  <c r="HB163" i="13"/>
  <c r="HI155" i="13"/>
  <c r="DX159" i="13"/>
  <c r="EZ161" i="13"/>
  <c r="HV162" i="13"/>
  <c r="GM162" i="13"/>
  <c r="GX154" i="13"/>
  <c r="HB146" i="13"/>
  <c r="HS154" i="13"/>
  <c r="HM146" i="13"/>
  <c r="GN153" i="13"/>
  <c r="DT146" i="13"/>
  <c r="GJ151" i="13"/>
  <c r="FA165" i="13"/>
  <c r="EM149" i="13"/>
  <c r="EL154" i="13"/>
  <c r="FM146" i="13"/>
  <c r="EJ150" i="13"/>
  <c r="HW152" i="13"/>
  <c r="GN160" i="13"/>
  <c r="FA152" i="13"/>
  <c r="GJ164" i="13"/>
  <c r="HT152" i="13"/>
  <c r="EG149" i="13"/>
  <c r="HF145" i="13"/>
  <c r="FB141" i="13"/>
  <c r="HB137" i="13"/>
  <c r="EK134" i="13"/>
  <c r="ET147" i="13"/>
  <c r="HU141" i="13"/>
  <c r="FD138" i="13"/>
  <c r="IB134" i="13"/>
  <c r="DT151" i="13"/>
  <c r="IB145" i="13"/>
  <c r="HU143" i="13"/>
  <c r="FN142" i="13"/>
  <c r="EB141" i="13"/>
  <c r="GX139" i="13"/>
  <c r="FO138" i="13"/>
  <c r="DT137" i="13"/>
  <c r="HB135" i="13"/>
  <c r="FZ160" i="13"/>
  <c r="FE148" i="13"/>
  <c r="FI145" i="13"/>
  <c r="GB143" i="13"/>
  <c r="DZ142" i="13"/>
  <c r="HH140" i="13"/>
  <c r="FM139" i="13"/>
  <c r="ED138" i="13"/>
  <c r="HL136" i="13"/>
  <c r="GO135" i="13"/>
  <c r="GV153" i="13"/>
  <c r="FJ147" i="13"/>
  <c r="HK144" i="13"/>
  <c r="EY143" i="13"/>
  <c r="ID141" i="13"/>
  <c r="HG140" i="13"/>
  <c r="GJ139" i="13"/>
  <c r="FA138" i="13"/>
  <c r="ED137" i="13"/>
  <c r="HX135" i="13"/>
  <c r="EJ152" i="13"/>
  <c r="HS146" i="13"/>
  <c r="GT144" i="13"/>
  <c r="DT143" i="13"/>
  <c r="HE141" i="13"/>
  <c r="GH140" i="13"/>
  <c r="FK139" i="13"/>
  <c r="EN138" i="13"/>
  <c r="HV136" i="13"/>
  <c r="FO159" i="13"/>
  <c r="GO148" i="13"/>
  <c r="GT145" i="13"/>
  <c r="HO143" i="13"/>
  <c r="FW142" i="13"/>
  <c r="EV141" i="13"/>
  <c r="DY140" i="13"/>
  <c r="HS138" i="13"/>
  <c r="GV137" i="13"/>
  <c r="GB153" i="13"/>
  <c r="FG147" i="13"/>
  <c r="ID144" i="13"/>
  <c r="FJ143" i="13"/>
  <c r="DV142" i="13"/>
  <c r="HP140" i="13"/>
  <c r="GS139" i="13"/>
  <c r="FV138" i="13"/>
  <c r="FD151" i="13"/>
  <c r="GQ146" i="13"/>
  <c r="FX144" i="13"/>
  <c r="DQ143" i="13"/>
  <c r="HB141" i="13"/>
  <c r="GE140" i="13"/>
  <c r="FH139" i="13"/>
  <c r="HP151" i="13"/>
  <c r="HG146" i="13"/>
  <c r="GK144" i="13"/>
  <c r="EC143" i="13"/>
  <c r="HL141" i="13"/>
  <c r="GO140" i="13"/>
  <c r="FR139" i="13"/>
  <c r="GM152" i="13"/>
  <c r="GE139" i="13"/>
  <c r="EN136" i="13"/>
  <c r="EX134" i="13"/>
  <c r="HV132" i="13"/>
  <c r="GT131" i="13"/>
  <c r="FW130" i="13"/>
  <c r="EZ129" i="13"/>
  <c r="DQ128" i="13"/>
  <c r="HK126" i="13"/>
  <c r="GN125" i="13"/>
  <c r="FQ124" i="13"/>
  <c r="GD142" i="13"/>
  <c r="EU137" i="13"/>
  <c r="DR135" i="13"/>
  <c r="GD133" i="13"/>
  <c r="EV132" i="13"/>
  <c r="DY131" i="13"/>
  <c r="HS129" i="13"/>
  <c r="GV128" i="13"/>
  <c r="FM127" i="13"/>
  <c r="EP126" i="13"/>
  <c r="DS125" i="13"/>
  <c r="GL144" i="13"/>
  <c r="IA137" i="13"/>
  <c r="FU135" i="13"/>
  <c r="HU133" i="13"/>
  <c r="FS132" i="13"/>
  <c r="EV131" i="13"/>
  <c r="DY130" i="13"/>
  <c r="HS128" i="13"/>
  <c r="GV127" i="13"/>
  <c r="FM126" i="13"/>
  <c r="HF146" i="13"/>
  <c r="FT138" i="13"/>
  <c r="HG135" i="13"/>
  <c r="DQ134" i="13"/>
  <c r="GR132" i="13"/>
  <c r="FS131" i="13"/>
  <c r="EV130" i="13"/>
  <c r="DY129" i="13"/>
  <c r="HS127" i="13"/>
  <c r="GV126" i="13"/>
  <c r="FF142" i="13"/>
  <c r="EK137" i="13"/>
  <c r="IF134" i="13"/>
  <c r="FN133" i="13"/>
  <c r="EG132" i="13"/>
  <c r="IA130" i="13"/>
  <c r="HD129" i="13"/>
  <c r="GG128" i="13"/>
  <c r="FJ127" i="13"/>
  <c r="EM126" i="13"/>
  <c r="GH146" i="13"/>
  <c r="FI138" i="13"/>
  <c r="HE135" i="13"/>
  <c r="EC134" i="13"/>
  <c r="HC132" i="13"/>
  <c r="GC131" i="13"/>
  <c r="FF130" i="13"/>
  <c r="EI129" i="13"/>
  <c r="HN147" i="13"/>
  <c r="HD138" i="13"/>
  <c r="HU135" i="13"/>
  <c r="EP134" i="13"/>
  <c r="HO132" i="13"/>
  <c r="GN131" i="13"/>
  <c r="FQ130" i="13"/>
  <c r="ET129" i="13"/>
  <c r="GM150" i="13"/>
  <c r="ES139" i="13"/>
  <c r="EA136" i="13"/>
  <c r="FC134" i="13"/>
  <c r="IA132" i="13"/>
  <c r="GY131" i="13"/>
  <c r="GB130" i="13"/>
  <c r="FE129" i="13"/>
  <c r="HZ140" i="13"/>
  <c r="GT136" i="13"/>
  <c r="GU134" i="13"/>
  <c r="EV133" i="13"/>
  <c r="DQ132" i="13"/>
  <c r="HK130" i="13"/>
  <c r="EN144" i="13"/>
  <c r="HF137" i="13"/>
  <c r="FJ135" i="13"/>
  <c r="HL133" i="13"/>
  <c r="FY132" i="13"/>
  <c r="EO131" i="13"/>
  <c r="DR130" i="13"/>
  <c r="EO135" i="13"/>
  <c r="HK128" i="13"/>
  <c r="GH126" i="13"/>
  <c r="HU124" i="13"/>
  <c r="FY123" i="13"/>
  <c r="FB122" i="13"/>
  <c r="EE121" i="13"/>
  <c r="HY119" i="13"/>
  <c r="HB118" i="13"/>
  <c r="GE117" i="13"/>
  <c r="FH116" i="13"/>
  <c r="EK115" i="13"/>
  <c r="IE113" i="13"/>
  <c r="HH112" i="13"/>
  <c r="EO136" i="13"/>
  <c r="DS129" i="13"/>
  <c r="HC126" i="13"/>
  <c r="DQ125" i="13"/>
  <c r="GV123" i="13"/>
  <c r="FM122" i="13"/>
  <c r="EP121" i="13"/>
  <c r="DS120" i="13"/>
  <c r="HM118" i="13"/>
  <c r="GP117" i="13"/>
  <c r="FS116" i="13"/>
  <c r="EV115" i="13"/>
  <c r="DY114" i="13"/>
  <c r="HS112" i="13"/>
  <c r="DX136" i="13"/>
  <c r="DR129" i="13"/>
  <c r="HB126" i="13"/>
  <c r="HS124" i="13"/>
  <c r="GI123" i="13"/>
  <c r="FL122" i="13"/>
  <c r="EC121" i="13"/>
  <c r="HW119" i="13"/>
  <c r="GZ118" i="13"/>
  <c r="GC117" i="13"/>
  <c r="FF116" i="13"/>
  <c r="EI115" i="13"/>
  <c r="IC113" i="13"/>
  <c r="EX132" i="13"/>
  <c r="HB127" i="13"/>
  <c r="HE125" i="13"/>
  <c r="EY124" i="13"/>
  <c r="DZ123" i="13"/>
  <c r="HT121" i="13"/>
  <c r="GK120" i="13"/>
  <c r="FN119" i="13"/>
  <c r="EQ118" i="13"/>
  <c r="DT117" i="13"/>
  <c r="HN115" i="13"/>
  <c r="GQ114" i="13"/>
  <c r="FT133" i="13"/>
  <c r="DW128" i="13"/>
  <c r="DW126" i="13"/>
  <c r="FY124" i="13"/>
  <c r="EW123" i="13"/>
  <c r="DZ122" i="13"/>
  <c r="HT120" i="13"/>
  <c r="GK119" i="13"/>
  <c r="FN118" i="13"/>
  <c r="EQ117" i="13"/>
  <c r="DT116" i="13"/>
  <c r="HN114" i="13"/>
  <c r="GQ113" i="13"/>
  <c r="IF130" i="13"/>
  <c r="GD127" i="13"/>
  <c r="GI125" i="13"/>
  <c r="EJ124" i="13"/>
  <c r="IC122" i="13"/>
  <c r="HF121" i="13"/>
  <c r="GI120" i="13"/>
  <c r="FL119" i="13"/>
  <c r="EC118" i="13"/>
  <c r="HW116" i="13"/>
  <c r="GZ115" i="13"/>
  <c r="EV138" i="13"/>
  <c r="FY129" i="13"/>
  <c r="DT127" i="13"/>
  <c r="EN125" i="13"/>
  <c r="HO123" i="13"/>
  <c r="GR122" i="13"/>
  <c r="FU121" i="13"/>
  <c r="EX120" i="13"/>
  <c r="EA119" i="13"/>
  <c r="HI117" i="13"/>
  <c r="GL116" i="13"/>
  <c r="DU134" i="13"/>
  <c r="FP128" i="13"/>
  <c r="FE126" i="13"/>
  <c r="GX124" i="13"/>
  <c r="FR123" i="13"/>
  <c r="EU122" i="13"/>
  <c r="DX121" i="13"/>
  <c r="HR119" i="13"/>
  <c r="GU118" i="13"/>
  <c r="FX117" i="13"/>
  <c r="GK132" i="13"/>
  <c r="DS128" i="13"/>
  <c r="HP125" i="13"/>
  <c r="FG124" i="13"/>
  <c r="EG123" i="13"/>
  <c r="IA121" i="13"/>
  <c r="HD120" i="13"/>
  <c r="GG119" i="13"/>
  <c r="FJ118" i="13"/>
  <c r="FN197" i="13"/>
  <c r="DX199" i="13"/>
  <c r="EN191" i="13"/>
  <c r="HQ190" i="13"/>
  <c r="EM186" i="13"/>
  <c r="EN188" i="13"/>
  <c r="FX187" i="13"/>
  <c r="GX185" i="13"/>
  <c r="HZ181" i="13"/>
  <c r="IF171" i="13"/>
  <c r="FM178" i="13"/>
  <c r="FO174" i="13"/>
  <c r="FQ163" i="13"/>
  <c r="HG166" i="13"/>
  <c r="GI165" i="13"/>
  <c r="GH165" i="13"/>
  <c r="DT166" i="13"/>
  <c r="EI166" i="13"/>
  <c r="HM172" i="13"/>
  <c r="FT168" i="13"/>
  <c r="HK158" i="13"/>
  <c r="GT151" i="13"/>
  <c r="FB158" i="13"/>
  <c r="EB166" i="13"/>
  <c r="HK156" i="13"/>
  <c r="GH162" i="13"/>
  <c r="DS155" i="13"/>
  <c r="EX159" i="13"/>
  <c r="FJ163" i="13"/>
  <c r="GK155" i="13"/>
  <c r="HQ158" i="13"/>
  <c r="DZ161" i="13"/>
  <c r="GR162" i="13"/>
  <c r="FI162" i="13"/>
  <c r="FK154" i="13"/>
  <c r="GD146" i="13"/>
  <c r="GF154" i="13"/>
  <c r="GO146" i="13"/>
  <c r="FJ153" i="13"/>
  <c r="HM145" i="13"/>
  <c r="FJ151" i="13"/>
  <c r="DV163" i="13"/>
  <c r="IF148" i="13"/>
  <c r="HS153" i="13"/>
  <c r="EO146" i="13"/>
  <c r="IC149" i="13"/>
  <c r="GQ152" i="13"/>
  <c r="DT160" i="13"/>
  <c r="EN152" i="13"/>
  <c r="FW163" i="13"/>
  <c r="HB152" i="13"/>
  <c r="DU149" i="13"/>
  <c r="GH145" i="13"/>
  <c r="EP141" i="13"/>
  <c r="GP137" i="13"/>
  <c r="DY134" i="13"/>
  <c r="ID146" i="13"/>
  <c r="HI141" i="13"/>
  <c r="ER138" i="13"/>
  <c r="HP134" i="13"/>
  <c r="FQ150" i="13"/>
  <c r="HD145" i="13"/>
  <c r="HG143" i="13"/>
  <c r="FA142" i="13"/>
  <c r="HU140" i="13"/>
  <c r="GL139" i="13"/>
  <c r="EQ138" i="13"/>
  <c r="HY136" i="13"/>
  <c r="GP135" i="13"/>
  <c r="FS157" i="13"/>
  <c r="IB147" i="13"/>
  <c r="EM145" i="13"/>
  <c r="FN143" i="13"/>
  <c r="IE141" i="13"/>
  <c r="GV140" i="13"/>
  <c r="FA139" i="13"/>
  <c r="DR138" i="13"/>
  <c r="GZ136" i="13"/>
  <c r="GC135" i="13"/>
  <c r="HU152" i="13"/>
  <c r="EJ147" i="13"/>
  <c r="GU144" i="13"/>
  <c r="EI143" i="13"/>
  <c r="HR141" i="13"/>
  <c r="GU140" i="13"/>
  <c r="FX139" i="13"/>
  <c r="EO138" i="13"/>
  <c r="DR137" i="13"/>
  <c r="HL135" i="13"/>
  <c r="GA151" i="13"/>
  <c r="GT146" i="13"/>
  <c r="GA144" i="13"/>
  <c r="HX142" i="13"/>
  <c r="GS141" i="13"/>
  <c r="FV140" i="13"/>
  <c r="EY139" i="13"/>
  <c r="EB138" i="13"/>
  <c r="HJ136" i="13"/>
  <c r="HZ156" i="13"/>
  <c r="ES148" i="13"/>
  <c r="FW145" i="13"/>
  <c r="HA143" i="13"/>
  <c r="FI142" i="13"/>
  <c r="EJ141" i="13"/>
  <c r="ID139" i="13"/>
  <c r="HG138" i="13"/>
  <c r="GJ137" i="13"/>
  <c r="HA152" i="13"/>
  <c r="DZ147" i="13"/>
  <c r="HH144" i="13"/>
  <c r="ET143" i="13"/>
  <c r="IA141" i="13"/>
  <c r="HD140" i="13"/>
  <c r="GG139" i="13"/>
  <c r="FJ138" i="13"/>
  <c r="HA150" i="13"/>
  <c r="FS146" i="13"/>
  <c r="FI144" i="13"/>
  <c r="HU142" i="13"/>
  <c r="GP141" i="13"/>
  <c r="FS140" i="13"/>
  <c r="EV139" i="13"/>
  <c r="ER151" i="13"/>
  <c r="GI146" i="13"/>
  <c r="FV144" i="13"/>
  <c r="IF142" i="13"/>
  <c r="GZ141" i="13"/>
  <c r="GC140" i="13"/>
  <c r="FF139" i="13"/>
  <c r="HY148" i="13"/>
  <c r="IB138" i="13"/>
  <c r="HJ135" i="13"/>
  <c r="EH134" i="13"/>
  <c r="HI132" i="13"/>
  <c r="GH131" i="13"/>
  <c r="FK130" i="13"/>
  <c r="EN129" i="13"/>
  <c r="HV127" i="13"/>
  <c r="GY126" i="13"/>
  <c r="GB125" i="13"/>
  <c r="FE124" i="13"/>
  <c r="HW141" i="13"/>
  <c r="IE136" i="13"/>
  <c r="HT134" i="13"/>
  <c r="FQ133" i="13"/>
  <c r="EJ132" i="13"/>
  <c r="ID130" i="13"/>
  <c r="HG129" i="13"/>
  <c r="GJ128" i="13"/>
  <c r="FA127" i="13"/>
  <c r="ED126" i="13"/>
  <c r="HX124" i="13"/>
  <c r="HL143" i="13"/>
  <c r="GT137" i="13"/>
  <c r="FA135" i="13"/>
  <c r="HG133" i="13"/>
  <c r="FG132" i="13"/>
  <c r="EJ131" i="13"/>
  <c r="ID129" i="13"/>
  <c r="HG128" i="13"/>
  <c r="GJ127" i="13"/>
  <c r="FA126" i="13"/>
  <c r="GI145" i="13"/>
  <c r="EI138" i="13"/>
  <c r="GK135" i="13"/>
  <c r="HT133" i="13"/>
  <c r="GE132" i="13"/>
  <c r="FG131" i="13"/>
  <c r="EJ130" i="13"/>
  <c r="ID128" i="13"/>
  <c r="HG127" i="13"/>
  <c r="GJ126" i="13"/>
  <c r="HA141" i="13"/>
  <c r="IB136" i="13"/>
  <c r="HN134" i="13"/>
  <c r="FA133" i="13"/>
  <c r="DU132" i="13"/>
  <c r="HO130" i="13"/>
  <c r="GR129" i="13"/>
  <c r="FU128" i="13"/>
  <c r="EX127" i="13"/>
  <c r="EA126" i="13"/>
  <c r="FM145" i="13"/>
  <c r="DZ138" i="13"/>
  <c r="GI135" i="13"/>
  <c r="IF133" i="13"/>
  <c r="GP132" i="13"/>
  <c r="FQ131" i="13"/>
  <c r="ET130" i="13"/>
  <c r="DW129" i="13"/>
  <c r="FL146" i="13"/>
  <c r="FH138" i="13"/>
  <c r="GY135" i="13"/>
  <c r="EB134" i="13"/>
  <c r="HB132" i="13"/>
  <c r="GB131" i="13"/>
  <c r="FE130" i="13"/>
  <c r="EH129" i="13"/>
  <c r="HD147" i="13"/>
  <c r="HB138" i="13"/>
  <c r="HT135" i="13"/>
  <c r="EO134" i="13"/>
  <c r="HN132" i="13"/>
  <c r="GM131" i="13"/>
  <c r="FP130" i="13"/>
  <c r="ES129" i="13"/>
  <c r="FF140" i="13"/>
  <c r="FV136" i="13"/>
  <c r="GD134" i="13"/>
  <c r="EI133" i="13"/>
  <c r="HV131" i="13"/>
  <c r="GY130" i="13"/>
  <c r="FR143" i="13"/>
  <c r="GF137" i="13"/>
  <c r="EP135" i="13"/>
  <c r="GX133" i="13"/>
  <c r="FL132" i="13"/>
  <c r="EC131" i="13"/>
  <c r="HW129" i="13"/>
  <c r="FN134" i="13"/>
  <c r="GD128" i="13"/>
  <c r="FQ126" i="13"/>
  <c r="HG124" i="13"/>
  <c r="FM123" i="13"/>
  <c r="EP122" i="13"/>
  <c r="DS121" i="13"/>
  <c r="HM119" i="13"/>
  <c r="GP118" i="13"/>
  <c r="FS117" i="13"/>
  <c r="EV116" i="13"/>
  <c r="DY115" i="13"/>
  <c r="HS113" i="13"/>
  <c r="GV112" i="13"/>
  <c r="EN135" i="13"/>
  <c r="HJ128" i="13"/>
  <c r="GG126" i="13"/>
  <c r="HT124" i="13"/>
  <c r="GJ123" i="13"/>
  <c r="FA122" i="13"/>
  <c r="ED121" i="13"/>
  <c r="HX119" i="13"/>
  <c r="HA118" i="13"/>
  <c r="GD117" i="13"/>
  <c r="FG116" i="13"/>
  <c r="EJ115" i="13"/>
  <c r="ID113" i="13"/>
  <c r="HG112" i="13"/>
  <c r="DY135" i="13"/>
  <c r="HB128" i="13"/>
  <c r="GF126" i="13"/>
  <c r="HE124" i="13"/>
  <c r="FW123" i="13"/>
  <c r="EZ122" i="13"/>
  <c r="DQ121" i="13"/>
  <c r="HK119" i="13"/>
  <c r="GN118" i="13"/>
  <c r="FQ117" i="13"/>
  <c r="ET116" i="13"/>
  <c r="DW115" i="13"/>
  <c r="HQ113" i="13"/>
  <c r="GU131" i="13"/>
  <c r="GF127" i="13"/>
  <c r="GO125" i="13"/>
  <c r="EL124" i="13"/>
  <c r="IE122" i="13"/>
  <c r="HH121" i="13"/>
  <c r="FY120" i="13"/>
  <c r="FB119" i="13"/>
  <c r="EE118" i="13"/>
  <c r="HY116" i="13"/>
  <c r="HB115" i="13"/>
  <c r="GE114" i="13"/>
  <c r="HK132" i="13"/>
  <c r="HW127" i="13"/>
  <c r="HU125" i="13"/>
  <c r="FK124" i="13"/>
  <c r="EK123" i="13"/>
  <c r="IE121" i="13"/>
  <c r="HH120" i="13"/>
  <c r="FY119" i="13"/>
  <c r="FB118" i="13"/>
  <c r="EE117" i="13"/>
  <c r="HY115" i="13"/>
  <c r="HB114" i="13"/>
  <c r="EV147" i="13"/>
  <c r="FL130" i="13"/>
  <c r="FH127" i="13"/>
  <c r="FT125" i="13"/>
  <c r="DW124" i="13"/>
  <c r="HQ122" i="13"/>
  <c r="GT121" i="13"/>
  <c r="FW120" i="13"/>
  <c r="EZ119" i="13"/>
  <c r="DQ118" i="13"/>
  <c r="HK116" i="13"/>
  <c r="GN115" i="13"/>
  <c r="HP136" i="13"/>
  <c r="EG129" i="13"/>
  <c r="HO126" i="13"/>
  <c r="DZ125" i="13"/>
  <c r="DZ200" i="13"/>
  <c r="FY194" i="13"/>
  <c r="GO186" i="13"/>
  <c r="FS191" i="13"/>
  <c r="GM191" i="13"/>
  <c r="HB190" i="13"/>
  <c r="HD180" i="13"/>
  <c r="HZ179" i="13"/>
  <c r="HJ181" i="13"/>
  <c r="FP167" i="13"/>
  <c r="EI173" i="13"/>
  <c r="FB176" i="13"/>
  <c r="HD160" i="13"/>
  <c r="FQ164" i="13"/>
  <c r="EC164" i="13"/>
  <c r="FB164" i="13"/>
  <c r="HN164" i="13"/>
  <c r="GL181" i="13"/>
  <c r="DV171" i="13"/>
  <c r="EK172" i="13"/>
  <c r="HL157" i="13"/>
  <c r="HU167" i="13"/>
  <c r="FC157" i="13"/>
  <c r="HE163" i="13"/>
  <c r="HL155" i="13"/>
  <c r="FD161" i="13"/>
  <c r="DT154" i="13"/>
  <c r="EY158" i="13"/>
  <c r="DS162" i="13"/>
  <c r="GP171" i="13"/>
  <c r="HR157" i="13"/>
  <c r="DV160" i="13"/>
  <c r="EY161" i="13"/>
  <c r="EJ161" i="13"/>
  <c r="HR152" i="13"/>
  <c r="GE145" i="13"/>
  <c r="ED153" i="13"/>
  <c r="GP145" i="13"/>
  <c r="EG152" i="13"/>
  <c r="HN144" i="13"/>
  <c r="FK150" i="13"/>
  <c r="FF157" i="13"/>
  <c r="HU147" i="13"/>
  <c r="GE152" i="13"/>
  <c r="HO163" i="13"/>
  <c r="ID148" i="13"/>
  <c r="GE151" i="13"/>
  <c r="HN158" i="13"/>
  <c r="IE151" i="13"/>
  <c r="HR161" i="13"/>
  <c r="FZ152" i="13"/>
  <c r="HN148" i="13"/>
  <c r="EP145" i="13"/>
  <c r="DR141" i="13"/>
  <c r="FR137" i="13"/>
  <c r="HR133" i="13"/>
  <c r="GF146" i="13"/>
  <c r="GK141" i="13"/>
  <c r="DT138" i="13"/>
  <c r="HD134" i="13"/>
  <c r="HN149" i="13"/>
  <c r="GF145" i="13"/>
  <c r="GQ143" i="13"/>
  <c r="EN142" i="13"/>
  <c r="HI140" i="13"/>
  <c r="FN139" i="13"/>
  <c r="EE138" i="13"/>
  <c r="HM136" i="13"/>
  <c r="GD135" i="13"/>
  <c r="HT155" i="13"/>
  <c r="GR147" i="13"/>
  <c r="DQ145" i="13"/>
  <c r="EZ143" i="13"/>
  <c r="HS141" i="13"/>
  <c r="GJ140" i="13"/>
  <c r="EO139" i="13"/>
  <c r="HK137" i="13"/>
  <c r="GN136" i="13"/>
  <c r="FQ135" i="13"/>
  <c r="EM152" i="13"/>
  <c r="IA146" i="13"/>
  <c r="GB144" i="13"/>
  <c r="DU143" i="13"/>
  <c r="HF141" i="13"/>
  <c r="GI140" i="13"/>
  <c r="FL139" i="13"/>
  <c r="EC138" i="13"/>
  <c r="HW136" i="13"/>
  <c r="GZ135" i="13"/>
  <c r="HW150" i="13"/>
  <c r="FV146" i="13"/>
  <c r="FL144" i="13"/>
  <c r="HK142" i="13"/>
  <c r="GG141" i="13"/>
  <c r="FJ140" i="13"/>
  <c r="EM139" i="13"/>
  <c r="HU137" i="13"/>
  <c r="GX136" i="13"/>
  <c r="GF155" i="13"/>
  <c r="HQ147" i="13"/>
  <c r="FA145" i="13"/>
  <c r="GM143" i="13"/>
  <c r="EV142" i="13"/>
  <c r="DX141" i="13"/>
  <c r="HR139" i="13"/>
  <c r="GU138" i="13"/>
  <c r="FX137" i="13"/>
  <c r="DW152" i="13"/>
  <c r="HQ146" i="13"/>
  <c r="GN144" i="13"/>
  <c r="EF143" i="13"/>
  <c r="HO141" i="13"/>
  <c r="GR140" i="13"/>
  <c r="FU139" i="13"/>
  <c r="EX138" i="13"/>
  <c r="EG150" i="13"/>
  <c r="EU146" i="13"/>
  <c r="EQ144" i="13"/>
  <c r="HH142" i="13"/>
  <c r="GD141" i="13"/>
  <c r="FG140" i="13"/>
  <c r="EJ139" i="13"/>
  <c r="GO150" i="13"/>
  <c r="FK146" i="13"/>
  <c r="FD144" i="13"/>
  <c r="HS142" i="13"/>
  <c r="GN141" i="13"/>
  <c r="FQ140" i="13"/>
  <c r="ET139" i="13"/>
  <c r="DX147" i="13"/>
  <c r="GF138" i="13"/>
  <c r="GS135" i="13"/>
  <c r="DT134" i="13"/>
  <c r="GV132" i="13"/>
  <c r="FV131" i="13"/>
  <c r="EY130" i="13"/>
  <c r="EB129" i="13"/>
  <c r="HJ127" i="13"/>
  <c r="GM126" i="13"/>
  <c r="FP125" i="13"/>
  <c r="ES124" i="13"/>
  <c r="FC141" i="13"/>
  <c r="HG136" i="13"/>
  <c r="HB134" i="13"/>
  <c r="FD133" i="13"/>
  <c r="DX132" i="13"/>
  <c r="HR130" i="13"/>
  <c r="GU129" i="13"/>
  <c r="FX128" i="13"/>
  <c r="EO127" i="13"/>
  <c r="DR126" i="13"/>
  <c r="HL124" i="13"/>
  <c r="ED143" i="13"/>
  <c r="FT137" i="13"/>
  <c r="EK135" i="13"/>
  <c r="GQ133" i="13"/>
  <c r="EU132" i="13"/>
  <c r="DX131" i="13"/>
  <c r="HR129" i="13"/>
  <c r="GU128" i="13"/>
  <c r="FX127" i="13"/>
  <c r="EO126" i="13"/>
  <c r="GJ144" i="13"/>
  <c r="HS137" i="13"/>
  <c r="FP135" i="13"/>
  <c r="HD133" i="13"/>
  <c r="FR132" i="13"/>
  <c r="EU131" i="13"/>
  <c r="DX130" i="13"/>
  <c r="HR128" i="13"/>
  <c r="GU127" i="13"/>
  <c r="FX126" i="13"/>
  <c r="EG141" i="13"/>
  <c r="HD136" i="13"/>
  <c r="GY134" i="13"/>
  <c r="EN133" i="13"/>
  <c r="HZ131" i="13"/>
  <c r="HC130" i="13"/>
  <c r="GF129" i="13"/>
  <c r="FI128" i="13"/>
  <c r="EL127" i="13"/>
  <c r="IF125" i="13"/>
  <c r="FU144" i="13"/>
  <c r="HQ137" i="13"/>
  <c r="FN135" i="13"/>
  <c r="HP133" i="13"/>
  <c r="GC132" i="13"/>
  <c r="FE131" i="13"/>
  <c r="EH130" i="13"/>
  <c r="IB128" i="13"/>
  <c r="EX145" i="13"/>
  <c r="DY138" i="13"/>
  <c r="GH135" i="13"/>
  <c r="IE133" i="13"/>
  <c r="GO132" i="13"/>
  <c r="FP131" i="13"/>
  <c r="ES130" i="13"/>
  <c r="DV129" i="13"/>
  <c r="FJ146" i="13"/>
  <c r="FG138" i="13"/>
  <c r="GX135" i="13"/>
  <c r="EA134" i="13"/>
  <c r="HA132" i="13"/>
  <c r="GA131" i="13"/>
  <c r="FD130" i="13"/>
  <c r="EV154" i="13"/>
  <c r="HC139" i="13"/>
  <c r="EX136" i="13"/>
  <c r="FP134" i="13"/>
  <c r="DV133" i="13"/>
  <c r="HJ131" i="13"/>
  <c r="GM130" i="13"/>
  <c r="HD142" i="13"/>
  <c r="EY137" i="13"/>
  <c r="DZ135" i="13"/>
  <c r="GJ133" i="13"/>
  <c r="EZ132" i="13"/>
  <c r="DQ131" i="13"/>
  <c r="HK129" i="13"/>
  <c r="GW133" i="13"/>
  <c r="FD128" i="13"/>
  <c r="EU126" i="13"/>
  <c r="GS124" i="13"/>
  <c r="FA123" i="13"/>
  <c r="ED122" i="13"/>
  <c r="HX120" i="13"/>
  <c r="HA119" i="13"/>
  <c r="GD118" i="13"/>
  <c r="FG117" i="13"/>
  <c r="EJ116" i="13"/>
  <c r="ID114" i="13"/>
  <c r="HG113" i="13"/>
  <c r="GJ112" i="13"/>
  <c r="FM134" i="13"/>
  <c r="GC128" i="13"/>
  <c r="FP126" i="13"/>
  <c r="HF124" i="13"/>
  <c r="FX123" i="13"/>
  <c r="EO122" i="13"/>
  <c r="DR121" i="13"/>
  <c r="HL119" i="13"/>
  <c r="GO118" i="13"/>
  <c r="FR117" i="13"/>
  <c r="EU116" i="13"/>
  <c r="DX115" i="13"/>
  <c r="HR113" i="13"/>
  <c r="GU112" i="13"/>
  <c r="EZ134" i="13"/>
  <c r="GB128" i="13"/>
  <c r="FJ126" i="13"/>
  <c r="GQ124" i="13"/>
  <c r="FK123" i="13"/>
  <c r="EN122" i="13"/>
  <c r="HV120" i="13"/>
  <c r="GY119" i="13"/>
  <c r="GB118" i="13"/>
  <c r="FE117" i="13"/>
  <c r="EH116" i="13"/>
  <c r="IB114" i="13"/>
  <c r="HE113" i="13"/>
  <c r="EA131" i="13"/>
  <c r="FO127" i="13"/>
  <c r="FV125" i="13"/>
  <c r="DY124" i="13"/>
  <c r="HS122" i="13"/>
  <c r="GV121" i="13"/>
  <c r="FM120" i="13"/>
  <c r="EP119" i="13"/>
  <c r="DS118" i="13"/>
  <c r="HM116" i="13"/>
  <c r="GP115" i="13"/>
  <c r="FS114" i="13"/>
  <c r="EM132" i="13"/>
  <c r="HA127" i="13"/>
  <c r="HD125" i="13"/>
  <c r="EX124" i="13"/>
  <c r="DY123" i="13"/>
  <c r="HS121" i="13"/>
  <c r="GV120" i="13"/>
  <c r="FM119" i="13"/>
  <c r="EP118" i="13"/>
  <c r="DS117" i="13"/>
  <c r="HM115" i="13"/>
  <c r="GP114" i="13"/>
  <c r="DR142" i="13"/>
  <c r="HV129" i="13"/>
  <c r="EQ127" i="13"/>
  <c r="FE125" i="13"/>
  <c r="IB123" i="13"/>
  <c r="HE122" i="13"/>
  <c r="GH121" i="13"/>
  <c r="FK120" i="13"/>
  <c r="EN119" i="13"/>
  <c r="HV117" i="13"/>
  <c r="EQ195" i="13"/>
  <c r="FI197" i="13"/>
  <c r="EZ190" i="13"/>
  <c r="DR200" i="13"/>
  <c r="EY185" i="13"/>
  <c r="GM189" i="13"/>
  <c r="HB189" i="13"/>
  <c r="HG183" i="13"/>
  <c r="HA175" i="13"/>
  <c r="GM178" i="13"/>
  <c r="EE176" i="13"/>
  <c r="HV178" i="13"/>
  <c r="DY169" i="13"/>
  <c r="FP162" i="13"/>
  <c r="FY173" i="13"/>
  <c r="EO177" i="13"/>
  <c r="FP173" i="13"/>
  <c r="EQ172" i="13"/>
  <c r="FK169" i="13"/>
  <c r="GB165" i="13"/>
  <c r="GO156" i="13"/>
  <c r="EZ164" i="13"/>
  <c r="EF156" i="13"/>
  <c r="DX162" i="13"/>
  <c r="GO154" i="13"/>
  <c r="DZ160" i="13"/>
  <c r="IB166" i="13"/>
  <c r="EB157" i="13"/>
  <c r="GS160" i="13"/>
  <c r="FM165" i="13"/>
  <c r="GU156" i="13"/>
  <c r="HP158" i="13"/>
  <c r="DU160" i="13"/>
  <c r="HX159" i="13"/>
  <c r="FZ151" i="13"/>
  <c r="FH144" i="13"/>
  <c r="GY151" i="13"/>
  <c r="FS144" i="13"/>
  <c r="HT150" i="13"/>
  <c r="GC165" i="13"/>
  <c r="EN149" i="13"/>
  <c r="GT154" i="13"/>
  <c r="GX146" i="13"/>
  <c r="EV151" i="13"/>
  <c r="IC156" i="13"/>
  <c r="HG147" i="13"/>
  <c r="FG150" i="13"/>
  <c r="IC155" i="13"/>
  <c r="DU151" i="13"/>
  <c r="EJ157" i="13"/>
  <c r="GB151" i="13"/>
  <c r="EV161" i="13"/>
  <c r="HW143" i="13"/>
  <c r="EE140" i="13"/>
  <c r="GE136" i="13"/>
  <c r="IE132" i="13"/>
  <c r="HS144" i="13"/>
  <c r="GX140" i="13"/>
  <c r="EG137" i="13"/>
  <c r="FT134" i="13"/>
  <c r="FG148" i="13"/>
  <c r="EN145" i="13"/>
  <c r="FO143" i="13"/>
  <c r="HT141" i="13"/>
  <c r="FY140" i="13"/>
  <c r="EP139" i="13"/>
  <c r="HX137" i="13"/>
  <c r="GO136" i="13"/>
  <c r="FF135" i="13"/>
  <c r="HI153" i="13"/>
  <c r="EK147" i="13"/>
  <c r="GV144" i="13"/>
  <c r="DV143" i="13"/>
  <c r="GU141" i="13"/>
  <c r="EZ140" i="13"/>
  <c r="HV138" i="13"/>
  <c r="GM137" i="13"/>
  <c r="FP136" i="13"/>
  <c r="ES135" i="13"/>
  <c r="HY150" i="13"/>
  <c r="FW146" i="13"/>
  <c r="EX144" i="13"/>
  <c r="HL142" i="13"/>
  <c r="GH141" i="13"/>
  <c r="FK140" i="13"/>
  <c r="EN139" i="13"/>
  <c r="HV137" i="13"/>
  <c r="GY136" i="13"/>
  <c r="GB135" i="13"/>
  <c r="GZ149" i="13"/>
  <c r="DZ146" i="13"/>
  <c r="EE144" i="13"/>
  <c r="GK142" i="13"/>
  <c r="FI141" i="13"/>
  <c r="EL140" i="13"/>
  <c r="IF138" i="13"/>
  <c r="GW137" i="13"/>
  <c r="FZ136" i="13"/>
  <c r="GG153" i="13"/>
  <c r="FH147" i="13"/>
  <c r="IE144" i="13"/>
  <c r="FK143" i="13"/>
  <c r="DW142" i="13"/>
  <c r="HQ140" i="13"/>
  <c r="GT139" i="13"/>
  <c r="FW138" i="13"/>
  <c r="EZ137" i="13"/>
  <c r="HK150" i="13"/>
  <c r="FT146" i="13"/>
  <c r="FJ144" i="13"/>
  <c r="HV142" i="13"/>
  <c r="GQ141" i="13"/>
  <c r="FT140" i="13"/>
  <c r="EW139" i="13"/>
  <c r="HD162" i="13"/>
  <c r="IA148" i="13"/>
  <c r="HP145" i="13"/>
  <c r="ID143" i="13"/>
  <c r="GG142" i="13"/>
  <c r="FF141" i="13"/>
  <c r="EI140" i="13"/>
  <c r="IC138" i="13"/>
  <c r="FR149" i="13"/>
  <c r="IF145" i="13"/>
  <c r="DZ144" i="13"/>
  <c r="GR142" i="13"/>
  <c r="FP141" i="13"/>
  <c r="ES140" i="13"/>
  <c r="DV139" i="13"/>
  <c r="HF144" i="13"/>
  <c r="IC137" i="13"/>
  <c r="FC135" i="13"/>
  <c r="HI133" i="13"/>
  <c r="FU132" i="13"/>
  <c r="EX131" i="13"/>
  <c r="EA130" i="13"/>
  <c r="HI128" i="13"/>
  <c r="GL127" i="13"/>
  <c r="FO126" i="13"/>
  <c r="ER125" i="13"/>
  <c r="HP161" i="13"/>
  <c r="EF140" i="13"/>
  <c r="FK136" i="13"/>
  <c r="FY134" i="13"/>
  <c r="ED133" i="13"/>
  <c r="HQ131" i="13"/>
  <c r="GT130" i="13"/>
  <c r="FW129" i="13"/>
  <c r="EZ128" i="13"/>
  <c r="DQ127" i="13"/>
  <c r="HK125" i="13"/>
  <c r="GN124" i="13"/>
  <c r="HM141" i="13"/>
  <c r="ID136" i="13"/>
  <c r="HS134" i="13"/>
  <c r="FP133" i="13"/>
  <c r="DW132" i="13"/>
  <c r="HQ130" i="13"/>
  <c r="GT129" i="13"/>
  <c r="FW128" i="13"/>
  <c r="EZ127" i="13"/>
  <c r="DQ126" i="13"/>
  <c r="EB143" i="13"/>
  <c r="FS137" i="13"/>
  <c r="EF135" i="13"/>
  <c r="GB133" i="13"/>
  <c r="ET132" i="13"/>
  <c r="DW131" i="13"/>
  <c r="HQ129" i="13"/>
  <c r="GT128" i="13"/>
  <c r="FW127" i="13"/>
  <c r="EZ126" i="13"/>
  <c r="IA139" i="13"/>
  <c r="FH136" i="13"/>
  <c r="FV134" i="13"/>
  <c r="ID132" i="13"/>
  <c r="HB131" i="13"/>
  <c r="GE130" i="13"/>
  <c r="FH129" i="13"/>
  <c r="EK128" i="13"/>
  <c r="IE126" i="13"/>
  <c r="HH125" i="13"/>
  <c r="IE142" i="13"/>
  <c r="FJ137" i="13"/>
  <c r="ED135" i="13"/>
  <c r="GN133" i="13"/>
  <c r="FD132" i="13"/>
  <c r="EG131" i="13"/>
  <c r="IA129" i="13"/>
  <c r="HD128" i="13"/>
  <c r="GJ143" i="13"/>
  <c r="GI137" i="13"/>
  <c r="EW135" i="13"/>
  <c r="HA133" i="13"/>
  <c r="FO132" i="13"/>
  <c r="ER131" i="13"/>
  <c r="DU130" i="13"/>
  <c r="HO128" i="13"/>
  <c r="FC144" i="13"/>
  <c r="HO137" i="13"/>
  <c r="FL135" i="13"/>
  <c r="HN133" i="13"/>
  <c r="GA132" i="13"/>
  <c r="FC131" i="13"/>
  <c r="EF130" i="13"/>
  <c r="GE147" i="13"/>
  <c r="GS138" i="13"/>
  <c r="HS135" i="13"/>
  <c r="EN134" i="13"/>
  <c r="HM132" i="13"/>
  <c r="GL131" i="13"/>
  <c r="FO130" i="13"/>
  <c r="GA141" i="13"/>
  <c r="HQ136" i="13"/>
  <c r="HI134" i="13"/>
  <c r="FH133" i="13"/>
  <c r="EB132" i="13"/>
  <c r="HJ130" i="13"/>
  <c r="GM129" i="13"/>
  <c r="FK132" i="13"/>
  <c r="IA127" i="13"/>
  <c r="IB125" i="13"/>
  <c r="FO124" i="13"/>
  <c r="EC123" i="13"/>
  <c r="HW121" i="13"/>
  <c r="GZ120" i="13"/>
  <c r="GC119" i="13"/>
  <c r="FF118" i="13"/>
  <c r="EI117" i="13"/>
  <c r="IC115" i="13"/>
  <c r="HF114" i="13"/>
  <c r="GI113" i="13"/>
  <c r="FL112" i="13"/>
  <c r="DS133" i="13"/>
  <c r="EE128" i="13"/>
  <c r="DZ126" i="13"/>
  <c r="GD124" i="13"/>
  <c r="EZ123" i="13"/>
  <c r="DQ122" i="13"/>
  <c r="HK120" i="13"/>
  <c r="GN119" i="13"/>
  <c r="FQ118" i="13"/>
  <c r="ET117" i="13"/>
  <c r="DW116" i="13"/>
  <c r="HQ114" i="13"/>
  <c r="GT113" i="13"/>
  <c r="FW112" i="13"/>
  <c r="HX132" i="13"/>
  <c r="ED128" i="13"/>
  <c r="DY126" i="13"/>
  <c r="FM124" i="13"/>
  <c r="EM123" i="13"/>
  <c r="HU121" i="13"/>
  <c r="GX120" i="13"/>
  <c r="GA119" i="13"/>
  <c r="FD118" i="13"/>
  <c r="EG117" i="13"/>
  <c r="IA115" i="13"/>
  <c r="HD114" i="13"/>
  <c r="GQ142" i="13"/>
  <c r="GK129" i="13"/>
  <c r="DW127" i="13"/>
  <c r="ES125" i="13"/>
  <c r="HR123" i="13"/>
  <c r="GU122" i="13"/>
  <c r="FX121" i="13"/>
  <c r="EO120" i="13"/>
  <c r="DR119" i="13"/>
  <c r="HL117" i="13"/>
  <c r="GO116" i="13"/>
  <c r="FR115" i="13"/>
  <c r="EU114" i="13"/>
  <c r="FM130" i="13"/>
  <c r="FI127" i="13"/>
  <c r="FU125" i="13"/>
  <c r="DX124" i="13"/>
  <c r="HR122" i="13"/>
  <c r="GU121" i="13"/>
  <c r="FX120" i="13"/>
  <c r="EO119" i="13"/>
  <c r="DR118" i="13"/>
  <c r="HL116" i="13"/>
  <c r="GO115" i="13"/>
  <c r="FR114" i="13"/>
  <c r="DW137" i="13"/>
  <c r="EO129" i="13"/>
  <c r="HP126" i="13"/>
  <c r="EA125" i="13"/>
  <c r="HD123" i="13"/>
  <c r="GG122" i="13"/>
  <c r="FJ121" i="13"/>
  <c r="EM120" i="13"/>
  <c r="HU118" i="13"/>
  <c r="GX117" i="13"/>
  <c r="GA116" i="13"/>
  <c r="FD115" i="13"/>
  <c r="DV134" i="13"/>
  <c r="FQ128" i="13"/>
  <c r="FF126" i="13"/>
  <c r="GY124" i="13"/>
  <c r="FS123" i="13"/>
  <c r="EV122" i="13"/>
  <c r="DY121" i="13"/>
  <c r="HS119" i="13"/>
  <c r="GV118" i="13"/>
  <c r="FM117" i="13"/>
  <c r="EP116" i="13"/>
  <c r="FW131" i="13"/>
  <c r="GS127" i="13"/>
  <c r="HA125" i="13"/>
  <c r="EU124" i="13"/>
  <c r="DV123" i="13"/>
  <c r="HP121" i="13"/>
  <c r="GS120" i="13"/>
  <c r="FV119" i="13"/>
  <c r="EY118" i="13"/>
  <c r="HW144" i="13"/>
  <c r="EO130" i="13"/>
  <c r="FE127" i="13"/>
  <c r="EZ125" i="13"/>
  <c r="HY123" i="13"/>
  <c r="HB122" i="13"/>
  <c r="GE121" i="13"/>
  <c r="FH120" i="13"/>
  <c r="EK119" i="13"/>
  <c r="HU144" i="13"/>
  <c r="EN130" i="13"/>
  <c r="FD127" i="13"/>
  <c r="FN125" i="13"/>
  <c r="DS124" i="13"/>
  <c r="HM122" i="13"/>
  <c r="HG199" i="13"/>
  <c r="FT180" i="13"/>
  <c r="GK173" i="13"/>
  <c r="HC170" i="13"/>
  <c r="GN155" i="13"/>
  <c r="GT157" i="13"/>
  <c r="HN152" i="13"/>
  <c r="GW147" i="13"/>
  <c r="EG151" i="13"/>
  <c r="GQ136" i="13"/>
  <c r="ET149" i="13"/>
  <c r="DS138" i="13"/>
  <c r="EL143" i="13"/>
  <c r="FE135" i="13"/>
  <c r="FW140" i="13"/>
  <c r="EX146" i="13"/>
  <c r="HI137" i="13"/>
  <c r="EI142" i="13"/>
  <c r="GR146" i="13"/>
  <c r="EL138" i="13"/>
  <c r="EU140" i="13"/>
  <c r="GB141" i="13"/>
  <c r="HW133" i="13"/>
  <c r="GA126" i="13"/>
  <c r="EQ133" i="13"/>
  <c r="HW125" i="13"/>
  <c r="EI132" i="13"/>
  <c r="HJ143" i="13"/>
  <c r="IC129" i="13"/>
  <c r="GJ134" i="13"/>
  <c r="DZ127" i="13"/>
  <c r="FP132" i="13"/>
  <c r="FM135" i="13"/>
  <c r="EV145" i="13"/>
  <c r="ER130" i="13"/>
  <c r="GX131" i="13"/>
  <c r="EN132" i="13"/>
  <c r="GE124" i="13"/>
  <c r="EU117" i="13"/>
  <c r="FC128" i="13"/>
  <c r="GZ119" i="13"/>
  <c r="GI112" i="13"/>
  <c r="EB122" i="13"/>
  <c r="HP114" i="13"/>
  <c r="HG122" i="13"/>
  <c r="GD115" i="13"/>
  <c r="ID122" i="13"/>
  <c r="HA115" i="13"/>
  <c r="HP123" i="13"/>
  <c r="GY116" i="13"/>
  <c r="GS126" i="13"/>
  <c r="FH122" i="13"/>
  <c r="HH118" i="13"/>
  <c r="DZ132" i="13"/>
  <c r="FH124" i="13"/>
  <c r="HE120" i="13"/>
  <c r="EN117" i="13"/>
  <c r="FQ125" i="13"/>
  <c r="GQ121" i="13"/>
  <c r="DZ118" i="13"/>
  <c r="EH127" i="13"/>
  <c r="HX123" i="13"/>
  <c r="HB121" i="13"/>
  <c r="HP119" i="13"/>
  <c r="EK118" i="13"/>
  <c r="GU124" i="13"/>
  <c r="EW116" i="13"/>
  <c r="IC112" i="13"/>
  <c r="EG111" i="13"/>
  <c r="HC109" i="13"/>
  <c r="EV108" i="13"/>
  <c r="HF106" i="13"/>
  <c r="FK105" i="13"/>
  <c r="HU103" i="13"/>
  <c r="FZ102" i="13"/>
  <c r="DS101" i="13"/>
  <c r="FN123" i="13"/>
  <c r="FV116" i="13"/>
  <c r="GV113" i="13"/>
  <c r="DS112" i="13"/>
  <c r="GO110" i="13"/>
  <c r="FR109" i="13"/>
  <c r="EU108" i="13"/>
  <c r="DX107" i="13"/>
  <c r="HR105" i="13"/>
  <c r="GU104" i="13"/>
  <c r="FX103" i="13"/>
  <c r="EO102" i="13"/>
  <c r="DR101" i="13"/>
  <c r="EG126" i="13"/>
  <c r="GF118" i="13"/>
  <c r="EN115" i="13"/>
  <c r="EN113" i="13"/>
  <c r="HK111" i="13"/>
  <c r="GN110" i="13"/>
  <c r="FQ109" i="13"/>
  <c r="ET108" i="13"/>
  <c r="DW107" i="13"/>
  <c r="HQ105" i="13"/>
  <c r="GT104" i="13"/>
  <c r="FW103" i="13"/>
  <c r="EZ102" i="13"/>
  <c r="ER140" i="13"/>
  <c r="GB121" i="13"/>
  <c r="EM116" i="13"/>
  <c r="HZ113" i="13"/>
  <c r="FT112" i="13"/>
  <c r="EP111" i="13"/>
  <c r="DS110" i="13"/>
  <c r="HM108" i="13"/>
  <c r="GP107" i="13"/>
  <c r="FS106" i="13"/>
  <c r="EV105" i="13"/>
  <c r="DY104" i="13"/>
  <c r="HS102" i="13"/>
  <c r="FD129" i="13"/>
  <c r="ET120" i="13"/>
  <c r="HF115" i="13"/>
  <c r="GP113" i="13"/>
  <c r="EQ112" i="13"/>
  <c r="HV110" i="13"/>
  <c r="GY109" i="13"/>
  <c r="GB108" i="13"/>
  <c r="FE107" i="13"/>
  <c r="EH106" i="13"/>
  <c r="IB104" i="13"/>
  <c r="HE103" i="13"/>
  <c r="GH102" i="13"/>
  <c r="IA126" i="13"/>
  <c r="DV119" i="13"/>
  <c r="FC115" i="13"/>
  <c r="FM113" i="13"/>
  <c r="IF111" i="13"/>
  <c r="GW110" i="13"/>
  <c r="FZ109" i="13"/>
  <c r="FC108" i="13"/>
  <c r="EF107" i="13"/>
  <c r="HZ105" i="13"/>
  <c r="HC104" i="13"/>
  <c r="GF103" i="13"/>
  <c r="FT136" i="13"/>
  <c r="FE121" i="13"/>
  <c r="EC116" i="13"/>
  <c r="HW113" i="13"/>
  <c r="FQ112" i="13"/>
  <c r="EM111" i="13"/>
  <c r="HU109" i="13"/>
  <c r="GX108" i="13"/>
  <c r="GA107" i="13"/>
  <c r="FD106" i="13"/>
  <c r="EG105" i="13"/>
  <c r="IA103" i="13"/>
  <c r="GX123" i="13"/>
  <c r="DY117" i="13"/>
  <c r="GB114" i="13"/>
  <c r="HV112" i="13"/>
  <c r="GH111" i="13"/>
  <c r="FK110" i="13"/>
  <c r="EN109" i="13"/>
  <c r="HV107" i="13"/>
  <c r="GY106" i="13"/>
  <c r="GB105" i="13"/>
  <c r="FP122" i="13"/>
  <c r="GH116" i="13"/>
  <c r="EN114" i="13"/>
  <c r="GQ112" i="13"/>
  <c r="FI111" i="13"/>
  <c r="EL110" i="13"/>
  <c r="IF108" i="13"/>
  <c r="GW107" i="13"/>
  <c r="FZ106" i="13"/>
  <c r="GD125" i="13"/>
  <c r="EJ118" i="13"/>
  <c r="DZ115" i="13"/>
  <c r="ER113" i="13"/>
  <c r="HC111" i="13"/>
  <c r="GF110" i="13"/>
  <c r="FI109" i="13"/>
  <c r="EL108" i="13"/>
  <c r="IF106" i="13"/>
  <c r="GW105" i="13"/>
  <c r="HE117" i="13"/>
  <c r="EM108" i="13"/>
  <c r="FQ103" i="13"/>
  <c r="FK101" i="13"/>
  <c r="HW99" i="13"/>
  <c r="GZ98" i="13"/>
  <c r="GC97" i="13"/>
  <c r="FF96" i="13"/>
  <c r="EI95" i="13"/>
  <c r="IC93" i="13"/>
  <c r="HF92" i="13"/>
  <c r="GI91" i="13"/>
  <c r="FL90" i="13"/>
  <c r="EC89" i="13"/>
  <c r="HW87" i="13"/>
  <c r="EF121" i="13"/>
  <c r="HE108" i="13"/>
  <c r="HN103" i="13"/>
  <c r="GQ101" i="13"/>
  <c r="EO100" i="13"/>
  <c r="DR99" i="13"/>
  <c r="HL97" i="13"/>
  <c r="GO96" i="13"/>
  <c r="FR95" i="13"/>
  <c r="EU94" i="13"/>
  <c r="DX93" i="13"/>
  <c r="HR91" i="13"/>
  <c r="GU90" i="13"/>
  <c r="FX89" i="13"/>
  <c r="EY131" i="13"/>
  <c r="HR109" i="13"/>
  <c r="FC104" i="13"/>
  <c r="HX101" i="13"/>
  <c r="FL100" i="13"/>
  <c r="EC99" i="13"/>
  <c r="HW97" i="13"/>
  <c r="GZ96" i="13"/>
  <c r="GC95" i="13"/>
  <c r="FF94" i="13"/>
  <c r="EI93" i="13"/>
  <c r="IC91" i="13"/>
  <c r="HF90" i="13"/>
  <c r="GI89" i="13"/>
  <c r="FL88" i="13"/>
  <c r="FS110" i="13"/>
  <c r="GB104" i="13"/>
  <c r="DW102" i="13"/>
  <c r="FX100" i="13"/>
  <c r="EZ99" i="13"/>
  <c r="DQ98" i="13"/>
  <c r="HK96" i="13"/>
  <c r="GN95" i="13"/>
  <c r="FQ94" i="13"/>
  <c r="ET93" i="13"/>
  <c r="DW92" i="13"/>
  <c r="HQ90" i="13"/>
  <c r="HL128" i="13"/>
  <c r="EL109" i="13"/>
  <c r="DT104" i="13"/>
  <c r="HC101" i="13"/>
  <c r="EX100" i="13"/>
  <c r="EA99" i="13"/>
  <c r="HI97" i="13"/>
  <c r="GL96" i="13"/>
  <c r="FO95" i="13"/>
  <c r="ER94" i="13"/>
  <c r="DU93" i="13"/>
  <c r="HO91" i="13"/>
  <c r="GR90" i="13"/>
  <c r="HZ119" i="13"/>
  <c r="GG108" i="13"/>
  <c r="HJ103" i="13"/>
  <c r="GJ101" i="13"/>
  <c r="EK100" i="13"/>
  <c r="IE98" i="13"/>
  <c r="HH97" i="13"/>
  <c r="FY96" i="13"/>
  <c r="FB95" i="13"/>
  <c r="EE94" i="13"/>
  <c r="HY92" i="13"/>
  <c r="HB91" i="13"/>
  <c r="GE90" i="13"/>
  <c r="FD114" i="13"/>
  <c r="GW106" i="13"/>
  <c r="HZ102" i="13"/>
  <c r="DX101" i="13"/>
  <c r="HE99" i="13"/>
  <c r="GH98" i="13"/>
  <c r="FK97" i="13"/>
  <c r="EN96" i="13"/>
  <c r="HV94" i="13"/>
  <c r="GY93" i="13"/>
  <c r="GB92" i="13"/>
  <c r="FE91" i="13"/>
  <c r="EU110" i="13"/>
  <c r="FQ104" i="13"/>
  <c r="DS102" i="13"/>
  <c r="FT100" i="13"/>
  <c r="EV99" i="13"/>
  <c r="DY98" i="13"/>
  <c r="HS96" i="13"/>
  <c r="GV95" i="13"/>
  <c r="FM94" i="13"/>
  <c r="EP93" i="13"/>
  <c r="FO122" i="13"/>
  <c r="IE108" i="13"/>
  <c r="HZ103" i="13"/>
  <c r="GV101" i="13"/>
  <c r="ET100" i="13"/>
  <c r="DW99" i="13"/>
  <c r="HQ97" i="13"/>
  <c r="GT96" i="13"/>
  <c r="FW95" i="13"/>
  <c r="EZ94" i="13"/>
  <c r="DQ93" i="13"/>
  <c r="GS110" i="13"/>
  <c r="GN104" i="13"/>
  <c r="EG102" i="13"/>
  <c r="GE100" i="13"/>
  <c r="FE99" i="13"/>
  <c r="EH98" i="13"/>
  <c r="IB96" i="13"/>
  <c r="HE95" i="13"/>
  <c r="GH94" i="13"/>
  <c r="FK93" i="13"/>
  <c r="EN92" i="13"/>
  <c r="EH99" i="13"/>
  <c r="FA92" i="13"/>
  <c r="GH89" i="13"/>
  <c r="DW88" i="13"/>
  <c r="HF86" i="13"/>
  <c r="GI85" i="13"/>
  <c r="FL84" i="13"/>
  <c r="EC83" i="13"/>
  <c r="HW81" i="13"/>
  <c r="GZ80" i="13"/>
  <c r="GC79" i="13"/>
  <c r="FF78" i="13"/>
  <c r="EI77" i="13"/>
  <c r="IC75" i="13"/>
  <c r="EQ113" i="13"/>
  <c r="FF97" i="13"/>
  <c r="FY91" i="13"/>
  <c r="FC89" i="13"/>
  <c r="HM87" i="13"/>
  <c r="GG86" i="13"/>
  <c r="FJ85" i="13"/>
  <c r="EM84" i="13"/>
  <c r="HU82" i="13"/>
  <c r="GX81" i="13"/>
  <c r="GA80" i="13"/>
  <c r="FD79" i="13"/>
  <c r="EG78" i="13"/>
  <c r="IA76" i="13"/>
  <c r="HD75" i="13"/>
  <c r="ES100" i="13"/>
  <c r="EB93" i="13"/>
  <c r="DU90" i="13"/>
  <c r="FI88" i="13"/>
  <c r="DX87" i="13"/>
  <c r="HQ85" i="13"/>
  <c r="GT84" i="13"/>
  <c r="FW83" i="13"/>
  <c r="EZ82" i="13"/>
  <c r="DQ81" i="13"/>
  <c r="HK79" i="13"/>
  <c r="GN78" i="13"/>
  <c r="FQ77" i="13"/>
  <c r="FX105" i="13"/>
  <c r="DW96" i="13"/>
  <c r="DS91" i="13"/>
  <c r="DT89" i="13"/>
  <c r="GJ87" i="13"/>
  <c r="FG86" i="13"/>
  <c r="EJ85" i="13"/>
  <c r="ID83" i="13"/>
  <c r="HG82" i="13"/>
  <c r="GJ81" i="13"/>
  <c r="FA80" i="13"/>
  <c r="ED79" i="13"/>
  <c r="HX77" i="13"/>
  <c r="GY103" i="13"/>
  <c r="HX194" i="13"/>
  <c r="HJ187" i="13"/>
  <c r="HS167" i="13"/>
  <c r="EG169" i="13"/>
  <c r="FQ154" i="13"/>
  <c r="FW156" i="13"/>
  <c r="FY151" i="13"/>
  <c r="FZ146" i="13"/>
  <c r="HZ150" i="13"/>
  <c r="FS136" i="13"/>
  <c r="IC147" i="13"/>
  <c r="HL137" i="13"/>
  <c r="HZ142" i="13"/>
  <c r="EG135" i="13"/>
  <c r="EY140" i="13"/>
  <c r="HS145" i="13"/>
  <c r="GK137" i="13"/>
  <c r="IB141" i="13"/>
  <c r="EV146" i="13"/>
  <c r="HL158" i="13"/>
  <c r="DW140" i="13"/>
  <c r="FD141" i="13"/>
  <c r="GU133" i="13"/>
  <c r="FC126" i="13"/>
  <c r="DQ133" i="13"/>
  <c r="GY125" i="13"/>
  <c r="IB131" i="13"/>
  <c r="FQ142" i="13"/>
  <c r="HE129" i="13"/>
  <c r="FF134" i="13"/>
  <c r="HS126" i="13"/>
  <c r="ER132" i="13"/>
  <c r="EC135" i="13"/>
  <c r="GH143" i="13"/>
  <c r="DT130" i="13"/>
  <c r="FZ131" i="13"/>
  <c r="HU131" i="13"/>
  <c r="FB124" i="13"/>
  <c r="DW117" i="13"/>
  <c r="HZ127" i="13"/>
  <c r="GB119" i="13"/>
  <c r="FK112" i="13"/>
  <c r="HI121" i="13"/>
  <c r="GR114" i="13"/>
  <c r="GI122" i="13"/>
  <c r="FF115" i="13"/>
  <c r="HF122" i="13"/>
  <c r="GC115" i="13"/>
  <c r="GR123" i="13"/>
  <c r="GM116" i="13"/>
  <c r="GB126" i="13"/>
  <c r="EJ122" i="13"/>
  <c r="GJ118" i="13"/>
  <c r="HT130" i="13"/>
  <c r="EH124" i="13"/>
  <c r="GG120" i="13"/>
  <c r="HN140" i="13"/>
  <c r="EL125" i="13"/>
  <c r="FS121" i="13"/>
  <c r="HL140" i="13"/>
  <c r="GP126" i="13"/>
  <c r="GN123" i="13"/>
  <c r="GP121" i="13"/>
  <c r="GR119" i="13"/>
  <c r="DY118" i="13"/>
  <c r="FO123" i="13"/>
  <c r="DQ116" i="13"/>
  <c r="HA112" i="13"/>
  <c r="DU111" i="13"/>
  <c r="GE109" i="13"/>
  <c r="DX108" i="13"/>
  <c r="GT106" i="13"/>
  <c r="EY105" i="13"/>
  <c r="HI103" i="13"/>
  <c r="FB102" i="13"/>
  <c r="HL100" i="13"/>
  <c r="HK122" i="13"/>
  <c r="EO116" i="13"/>
  <c r="GE113" i="13"/>
  <c r="HL111" i="13"/>
  <c r="GC110" i="13"/>
  <c r="FF109" i="13"/>
  <c r="EI108" i="13"/>
  <c r="IC106" i="13"/>
  <c r="HF105" i="13"/>
  <c r="GI104" i="13"/>
  <c r="FL103" i="13"/>
  <c r="EC102" i="13"/>
  <c r="HW100" i="13"/>
  <c r="EX125" i="13"/>
  <c r="IE117" i="13"/>
  <c r="HI114" i="13"/>
  <c r="DX113" i="13"/>
  <c r="GY111" i="13"/>
  <c r="GB110" i="13"/>
  <c r="FE109" i="13"/>
  <c r="EH108" i="13"/>
  <c r="IB106" i="13"/>
  <c r="HE105" i="13"/>
  <c r="GH104" i="13"/>
  <c r="FK103" i="13"/>
  <c r="EN102" i="13"/>
  <c r="EF133" i="13"/>
  <c r="HY120" i="13"/>
  <c r="IE115" i="13"/>
  <c r="HJ113" i="13"/>
  <c r="FF112" i="13"/>
  <c r="ED111" i="13"/>
  <c r="HX109" i="13"/>
  <c r="HA108" i="13"/>
  <c r="GD107" i="13"/>
  <c r="FG106" i="13"/>
  <c r="EJ105" i="13"/>
  <c r="ID103" i="13"/>
  <c r="HG102" i="13"/>
  <c r="IC127" i="13"/>
  <c r="GQ119" i="13"/>
  <c r="GH115" i="13"/>
  <c r="GB113" i="13"/>
  <c r="EC112" i="13"/>
  <c r="HJ110" i="13"/>
  <c r="GM109" i="13"/>
  <c r="FP108" i="13"/>
  <c r="ES107" i="13"/>
  <c r="DV106" i="13"/>
  <c r="HP104" i="13"/>
  <c r="GS103" i="13"/>
  <c r="FV102" i="13"/>
  <c r="IC125" i="13"/>
  <c r="FS118" i="13"/>
  <c r="EE115" i="13"/>
  <c r="EW113" i="13"/>
  <c r="HT111" i="13"/>
  <c r="GK110" i="13"/>
  <c r="FN109" i="13"/>
  <c r="EQ108" i="13"/>
  <c r="DT107" i="13"/>
  <c r="HN105" i="13"/>
  <c r="GQ104" i="13"/>
  <c r="FT103" i="13"/>
  <c r="HT131" i="13"/>
  <c r="HB120" i="13"/>
  <c r="HV115" i="13"/>
  <c r="HD113" i="13"/>
  <c r="FC112" i="13"/>
  <c r="EA111" i="13"/>
  <c r="HI109" i="13"/>
  <c r="GL108" i="13"/>
  <c r="FO107" i="13"/>
  <c r="ER106" i="13"/>
  <c r="DU105" i="13"/>
  <c r="HO103" i="13"/>
  <c r="ED123" i="13"/>
  <c r="HI116" i="13"/>
  <c r="FK114" i="13"/>
  <c r="HF112" i="13"/>
  <c r="FV111" i="13"/>
  <c r="EY110" i="13"/>
  <c r="EB109" i="13"/>
  <c r="HJ107" i="13"/>
  <c r="GM106" i="13"/>
  <c r="FP105" i="13"/>
  <c r="HM121" i="13"/>
  <c r="FA116" i="13"/>
  <c r="DT114" i="13"/>
  <c r="GC112" i="13"/>
  <c r="EW111" i="13"/>
  <c r="DZ110" i="13"/>
  <c r="HT108" i="13"/>
  <c r="GK107" i="13"/>
  <c r="FN106" i="13"/>
  <c r="HI124" i="13"/>
  <c r="HD117" i="13"/>
  <c r="HS114" i="13"/>
  <c r="ED113" i="13"/>
  <c r="GQ111" i="13"/>
  <c r="FT110" i="13"/>
  <c r="EW109" i="13"/>
  <c r="DZ108" i="13"/>
  <c r="HT106" i="13"/>
  <c r="GK105" i="13"/>
  <c r="DZ116" i="13"/>
  <c r="GJ107" i="13"/>
  <c r="ES103" i="13"/>
  <c r="EV101" i="13"/>
  <c r="HK99" i="13"/>
  <c r="GN98" i="13"/>
  <c r="FQ97" i="13"/>
  <c r="ET96" i="13"/>
  <c r="DW95" i="13"/>
  <c r="HQ93" i="13"/>
  <c r="GT92" i="13"/>
  <c r="FW91" i="13"/>
  <c r="EZ90" i="13"/>
  <c r="DQ89" i="13"/>
  <c r="HK87" i="13"/>
  <c r="GU117" i="13"/>
  <c r="EK108" i="13"/>
  <c r="GN103" i="13"/>
  <c r="GB101" i="13"/>
  <c r="EC100" i="13"/>
  <c r="HW98" i="13"/>
  <c r="GZ97" i="13"/>
  <c r="GC96" i="13"/>
  <c r="FF95" i="13"/>
  <c r="EI94" i="13"/>
  <c r="IC92" i="13"/>
  <c r="HF91" i="13"/>
  <c r="GI90" i="13"/>
  <c r="FL89" i="13"/>
  <c r="EP124" i="13"/>
  <c r="EX109" i="13"/>
  <c r="EC104" i="13"/>
  <c r="HE101" i="13"/>
  <c r="EZ100" i="13"/>
  <c r="DQ99" i="13"/>
  <c r="HK97" i="13"/>
  <c r="GN96" i="13"/>
  <c r="FQ95" i="13"/>
  <c r="ET94" i="13"/>
  <c r="DW93" i="13"/>
  <c r="HQ91" i="13"/>
  <c r="GT90" i="13"/>
  <c r="FW89" i="13"/>
  <c r="GV130" i="13"/>
  <c r="HP109" i="13"/>
  <c r="FB104" i="13"/>
  <c r="HT101" i="13"/>
  <c r="FK100" i="13"/>
  <c r="EN99" i="13"/>
  <c r="HV97" i="13"/>
  <c r="GY96" i="13"/>
  <c r="GB95" i="13"/>
  <c r="FE94" i="13"/>
  <c r="EH93" i="13"/>
  <c r="IB91" i="13"/>
  <c r="HE90" i="13"/>
  <c r="GL123" i="13"/>
  <c r="GI108" i="13"/>
  <c r="HK103" i="13"/>
  <c r="GN101" i="13"/>
  <c r="EL100" i="13"/>
  <c r="IF98" i="13"/>
  <c r="GW97" i="13"/>
  <c r="FZ96" i="13"/>
  <c r="FC95" i="13"/>
  <c r="EF94" i="13"/>
  <c r="HZ92" i="13"/>
  <c r="HC91" i="13"/>
  <c r="GF90" i="13"/>
  <c r="IE116" i="13"/>
  <c r="ID107" i="13"/>
  <c r="GD103" i="13"/>
  <c r="FU101" i="13"/>
  <c r="DY100" i="13"/>
  <c r="HS98" i="13"/>
  <c r="GV97" i="13"/>
  <c r="FM96" i="13"/>
  <c r="EP95" i="13"/>
  <c r="DS94" i="13"/>
  <c r="HM92" i="13"/>
  <c r="GP91" i="13"/>
  <c r="FS90" i="13"/>
  <c r="FU113" i="13"/>
  <c r="EC106" i="13"/>
  <c r="HB102" i="13"/>
  <c r="IA100" i="13"/>
  <c r="GS99" i="13"/>
  <c r="FV98" i="13"/>
  <c r="EY97" i="13"/>
  <c r="EB96" i="13"/>
  <c r="HJ94" i="13"/>
  <c r="GM93" i="13"/>
  <c r="FP92" i="13"/>
  <c r="FS127" i="13"/>
  <c r="GR109" i="13"/>
  <c r="EQ104" i="13"/>
  <c r="HO101" i="13"/>
  <c r="FG100" i="13"/>
  <c r="EJ99" i="13"/>
  <c r="ID97" i="13"/>
  <c r="HG96" i="13"/>
  <c r="GJ95" i="13"/>
  <c r="FA94" i="13"/>
  <c r="ED93" i="13"/>
  <c r="HO118" i="13"/>
  <c r="FK108" i="13"/>
  <c r="GZ103" i="13"/>
  <c r="GG101" i="13"/>
  <c r="EH100" i="13"/>
  <c r="IB98" i="13"/>
  <c r="HE97" i="13"/>
  <c r="GH96" i="13"/>
  <c r="FK95" i="13"/>
  <c r="EN94" i="13"/>
  <c r="HV92" i="13"/>
  <c r="DY110" i="13"/>
  <c r="FN104" i="13"/>
  <c r="IB101" i="13"/>
  <c r="FQ100" i="13"/>
  <c r="ES99" i="13"/>
  <c r="DV98" i="13"/>
  <c r="HP96" i="13"/>
  <c r="GS95" i="13"/>
  <c r="FV94" i="13"/>
  <c r="EY93" i="13"/>
  <c r="EB92" i="13"/>
  <c r="GE98" i="13"/>
  <c r="GZ91" i="13"/>
  <c r="FS89" i="13"/>
  <c r="IA87" i="13"/>
  <c r="GT86" i="13"/>
  <c r="FW85" i="13"/>
  <c r="EZ84" i="13"/>
  <c r="DQ83" i="13"/>
  <c r="HK81" i="13"/>
  <c r="GN80" i="13"/>
  <c r="FQ79" i="13"/>
  <c r="ET78" i="13"/>
  <c r="DW77" i="13"/>
  <c r="HQ75" i="13"/>
  <c r="FT109" i="13"/>
  <c r="HC96" i="13"/>
  <c r="ES91" i="13"/>
  <c r="EK89" i="13"/>
  <c r="GZ87" i="13"/>
  <c r="FU86" i="13"/>
  <c r="EX85" i="13"/>
  <c r="EA84" i="13"/>
  <c r="HI82" i="13"/>
  <c r="GL81" i="13"/>
  <c r="FO80" i="13"/>
  <c r="ER79" i="13"/>
  <c r="DU78" i="13"/>
  <c r="HO76" i="13"/>
  <c r="GR75" i="13"/>
  <c r="GP99" i="13"/>
  <c r="GL92" i="13"/>
  <c r="HO89" i="13"/>
  <c r="EU88" i="13"/>
  <c r="IB86" i="13"/>
  <c r="HE85" i="13"/>
  <c r="EO194" i="13"/>
  <c r="GP179" i="13"/>
  <c r="EQ164" i="13"/>
  <c r="EY170" i="13"/>
  <c r="ED161" i="13"/>
  <c r="HO159" i="13"/>
  <c r="FR145" i="13"/>
  <c r="FD152" i="13"/>
  <c r="FT157" i="13"/>
  <c r="DZ133" i="13"/>
  <c r="FJ145" i="13"/>
  <c r="HA136" i="13"/>
  <c r="HG141" i="13"/>
  <c r="GC151" i="13"/>
  <c r="EZ139" i="13"/>
  <c r="EW144" i="13"/>
  <c r="GL136" i="13"/>
  <c r="IC140" i="13"/>
  <c r="FY144" i="13"/>
  <c r="GD149" i="13"/>
  <c r="DX139" i="13"/>
  <c r="FE140" i="13"/>
  <c r="GH132" i="13"/>
  <c r="FD125" i="13"/>
  <c r="IC131" i="13"/>
  <c r="GZ124" i="13"/>
  <c r="IC130" i="13"/>
  <c r="GS137" i="13"/>
  <c r="HF128" i="13"/>
  <c r="EA133" i="13"/>
  <c r="HT125" i="13"/>
  <c r="ES131" i="13"/>
  <c r="HO133" i="13"/>
  <c r="DX138" i="13"/>
  <c r="EE150" i="13"/>
  <c r="GA130" i="13"/>
  <c r="HV130" i="13"/>
  <c r="EO123" i="13"/>
  <c r="DX116" i="13"/>
  <c r="ET126" i="13"/>
  <c r="GC118" i="13"/>
  <c r="GI133" i="13"/>
  <c r="HJ120" i="13"/>
  <c r="FP149" i="13"/>
  <c r="GJ121" i="13"/>
  <c r="FG114" i="13"/>
  <c r="HG121" i="13"/>
  <c r="GD114" i="13"/>
  <c r="GS122" i="13"/>
  <c r="FO116" i="13"/>
  <c r="EK126" i="13"/>
  <c r="FI121" i="13"/>
  <c r="GW117" i="13"/>
  <c r="EP128" i="13"/>
  <c r="FF123" i="13"/>
  <c r="HF119" i="13"/>
  <c r="IF131" i="13"/>
  <c r="ET124" i="13"/>
  <c r="GR120" i="13"/>
  <c r="GJ132" i="13"/>
  <c r="IE125" i="13"/>
  <c r="ER123" i="13"/>
  <c r="GD121" i="13"/>
  <c r="GF119" i="13"/>
  <c r="ID117" i="13"/>
  <c r="HL122" i="13"/>
  <c r="HJ115" i="13"/>
  <c r="GM112" i="13"/>
  <c r="HZ110" i="13"/>
  <c r="FS109" i="13"/>
  <c r="IC107" i="13"/>
  <c r="GH106" i="13"/>
  <c r="EM105" i="13"/>
  <c r="GW103" i="13"/>
  <c r="EP102" i="13"/>
  <c r="GZ100" i="13"/>
  <c r="EQ122" i="13"/>
  <c r="HI115" i="13"/>
  <c r="FQ113" i="13"/>
  <c r="GZ111" i="13"/>
  <c r="FQ110" i="13"/>
  <c r="ET109" i="13"/>
  <c r="DW108" i="13"/>
  <c r="HQ106" i="13"/>
  <c r="GT105" i="13"/>
  <c r="FW104" i="13"/>
  <c r="EZ103" i="13"/>
  <c r="DQ102" i="13"/>
  <c r="HK100" i="13"/>
  <c r="GG124" i="13"/>
  <c r="GI117" i="13"/>
  <c r="GL114" i="13"/>
  <c r="IA112" i="13"/>
  <c r="GM111" i="13"/>
  <c r="FP110" i="13"/>
  <c r="ES109" i="13"/>
  <c r="DV108" i="13"/>
  <c r="HP106" i="13"/>
  <c r="GS105" i="13"/>
  <c r="FV104" i="13"/>
  <c r="EY103" i="13"/>
  <c r="EB102" i="13"/>
  <c r="GX129" i="13"/>
  <c r="FE120" i="13"/>
  <c r="HG115" i="13"/>
  <c r="GR113" i="13"/>
  <c r="ER112" i="13"/>
  <c r="DR111" i="13"/>
  <c r="HL109" i="13"/>
  <c r="GO108" i="13"/>
  <c r="FR107" i="13"/>
  <c r="EU106" i="13"/>
  <c r="DX105" i="13"/>
  <c r="HR103" i="13"/>
  <c r="GU102" i="13"/>
  <c r="IB126" i="13"/>
  <c r="DW119" i="13"/>
  <c r="FJ115" i="13"/>
  <c r="FN113" i="13"/>
  <c r="HU111" i="13"/>
  <c r="GX110" i="13"/>
  <c r="GA109" i="13"/>
  <c r="FD108" i="13"/>
  <c r="EG107" i="13"/>
  <c r="IA105" i="13"/>
  <c r="HD104" i="13"/>
  <c r="GG103" i="13"/>
  <c r="FJ102" i="13"/>
  <c r="EI125" i="13"/>
  <c r="HS117" i="13"/>
  <c r="HX114" i="13"/>
  <c r="EI113" i="13"/>
  <c r="HH111" i="13"/>
  <c r="FY110" i="13"/>
  <c r="FB109" i="13"/>
  <c r="EE108" i="13"/>
  <c r="HY106" i="13"/>
  <c r="HB105" i="13"/>
  <c r="GE104" i="13"/>
  <c r="FH103" i="13"/>
  <c r="EC129" i="13"/>
  <c r="EH120" i="13"/>
  <c r="GX115" i="13"/>
  <c r="GN113" i="13"/>
  <c r="EO112" i="13"/>
  <c r="IF110" i="13"/>
  <c r="GW109" i="13"/>
  <c r="FZ108" i="13"/>
  <c r="FC107" i="13"/>
  <c r="EF106" i="13"/>
  <c r="HZ104" i="13"/>
  <c r="HC103" i="13"/>
  <c r="GA122" i="13"/>
  <c r="GI116" i="13"/>
  <c r="EO114" i="13"/>
  <c r="GR112" i="13"/>
  <c r="FJ111" i="13"/>
  <c r="EM110" i="13"/>
  <c r="HU108" i="13"/>
  <c r="GX107" i="13"/>
  <c r="GA106" i="13"/>
  <c r="FI135" i="13"/>
  <c r="ES121" i="13"/>
  <c r="EA116" i="13"/>
  <c r="HU113" i="13"/>
  <c r="FO112" i="13"/>
  <c r="EK111" i="13"/>
  <c r="IE109" i="13"/>
  <c r="HH108" i="13"/>
  <c r="FY107" i="13"/>
  <c r="FB106" i="13"/>
  <c r="ED124" i="13"/>
  <c r="FH117" i="13"/>
  <c r="GU114" i="13"/>
  <c r="HQ112" i="13"/>
  <c r="GE111" i="13"/>
  <c r="FH110" i="13"/>
  <c r="EK109" i="13"/>
  <c r="IE107" i="13"/>
  <c r="HH106" i="13"/>
  <c r="FY105" i="13"/>
  <c r="HT114" i="13"/>
  <c r="FM106" i="13"/>
  <c r="DU103" i="13"/>
  <c r="EG101" i="13"/>
  <c r="GY99" i="13"/>
  <c r="GB98" i="13"/>
  <c r="FE97" i="13"/>
  <c r="EH96" i="13"/>
  <c r="IB94" i="13"/>
  <c r="HE93" i="13"/>
  <c r="GH92" i="13"/>
  <c r="FK91" i="13"/>
  <c r="EN90" i="13"/>
  <c r="HV88" i="13"/>
  <c r="GY87" i="13"/>
  <c r="DR116" i="13"/>
  <c r="GH107" i="13"/>
  <c r="FP103" i="13"/>
  <c r="FJ101" i="13"/>
  <c r="DQ100" i="13"/>
  <c r="HK98" i="13"/>
  <c r="GN97" i="13"/>
  <c r="FQ96" i="13"/>
  <c r="ET95" i="13"/>
  <c r="DW94" i="13"/>
  <c r="HQ92" i="13"/>
  <c r="GT91" i="13"/>
  <c r="FW90" i="13"/>
  <c r="EZ89" i="13"/>
  <c r="GO120" i="13"/>
  <c r="GU108" i="13"/>
  <c r="HM103" i="13"/>
  <c r="GP101" i="13"/>
  <c r="EN100" i="13"/>
  <c r="HV98" i="13"/>
  <c r="GY97" i="13"/>
  <c r="GB96" i="13"/>
  <c r="FE95" i="13"/>
  <c r="EH94" i="13"/>
  <c r="IB92" i="13"/>
  <c r="HE91" i="13"/>
  <c r="GH90" i="13"/>
  <c r="FK89" i="13"/>
  <c r="EC124" i="13"/>
  <c r="EV109" i="13"/>
  <c r="DU104" i="13"/>
  <c r="HD101" i="13"/>
  <c r="EY100" i="13"/>
  <c r="EB99" i="13"/>
  <c r="HJ97" i="13"/>
  <c r="GM96" i="13"/>
  <c r="FP95" i="13"/>
  <c r="ES94" i="13"/>
  <c r="DV93" i="13"/>
  <c r="HP91" i="13"/>
  <c r="GS90" i="13"/>
  <c r="DU120" i="13"/>
  <c r="IF107" i="13"/>
  <c r="GE103" i="13"/>
  <c r="FV101" i="13"/>
  <c r="DZ100" i="13"/>
  <c r="HT98" i="13"/>
  <c r="GK97" i="13"/>
  <c r="FN96" i="13"/>
  <c r="EQ95" i="13"/>
  <c r="DT94" i="13"/>
  <c r="HN92" i="13"/>
  <c r="GQ91" i="13"/>
  <c r="FT90" i="13"/>
  <c r="GM115" i="13"/>
  <c r="FJ107" i="13"/>
  <c r="FF103" i="13"/>
  <c r="FF101" i="13"/>
  <c r="ID99" i="13"/>
  <c r="HG98" i="13"/>
  <c r="GJ97" i="13"/>
  <c r="FA96" i="13"/>
  <c r="ED95" i="13"/>
  <c r="HX93" i="13"/>
  <c r="HA92" i="13"/>
  <c r="GD91" i="13"/>
  <c r="FG90" i="13"/>
  <c r="HD112" i="13"/>
  <c r="GM105" i="13"/>
  <c r="GD102" i="13"/>
  <c r="HM100" i="13"/>
  <c r="GG99" i="13"/>
  <c r="FJ98" i="13"/>
  <c r="EM97" i="13"/>
  <c r="HU95" i="13"/>
  <c r="GX94" i="13"/>
  <c r="GA93" i="13"/>
  <c r="FD92" i="13"/>
  <c r="HW122" i="13"/>
  <c r="DX109" i="13"/>
  <c r="DQ104" i="13"/>
  <c r="GZ101" i="13"/>
  <c r="EU100" i="13"/>
  <c r="DX99" i="13"/>
  <c r="HR97" i="13"/>
  <c r="GU96" i="13"/>
  <c r="FX95" i="13"/>
  <c r="EO94" i="13"/>
  <c r="DR93" i="13"/>
  <c r="GG116" i="13"/>
  <c r="HH107" i="13"/>
  <c r="GA103" i="13"/>
  <c r="FR101" i="13"/>
  <c r="DV100" i="13"/>
  <c r="HP98" i="13"/>
  <c r="GS97" i="13"/>
  <c r="FV96" i="13"/>
  <c r="EY95" i="13"/>
  <c r="EB94" i="13"/>
  <c r="GS125" i="13"/>
  <c r="FV109" i="13"/>
  <c r="EG104" i="13"/>
  <c r="HL101" i="13"/>
  <c r="FD100" i="13"/>
  <c r="EG99" i="13"/>
  <c r="IA97" i="13"/>
  <c r="HD96" i="13"/>
  <c r="GG95" i="13"/>
  <c r="FJ94" i="13"/>
  <c r="EM93" i="13"/>
  <c r="FR126" i="13"/>
  <c r="IB97" i="13"/>
  <c r="FZ91" i="13"/>
  <c r="FD89" i="13"/>
  <c r="HN87" i="13"/>
  <c r="GH86" i="13"/>
  <c r="FK85" i="13"/>
  <c r="EN84" i="13"/>
  <c r="HV82" i="13"/>
  <c r="GY81" i="13"/>
  <c r="GB80" i="13"/>
  <c r="FE79" i="13"/>
  <c r="EH78" i="13"/>
  <c r="IB76" i="13"/>
  <c r="HE75" i="13"/>
  <c r="HT105" i="13"/>
  <c r="EI96" i="13"/>
  <c r="DU91" i="13"/>
  <c r="DV89" i="13"/>
  <c r="GL87" i="13"/>
  <c r="FI86" i="13"/>
  <c r="EL85" i="13"/>
  <c r="IF83" i="13"/>
  <c r="GW82" i="13"/>
  <c r="FZ81" i="13"/>
  <c r="FC80" i="13"/>
  <c r="EF79" i="13"/>
  <c r="HZ77" i="13"/>
  <c r="HC76" i="13"/>
  <c r="GF75" i="13"/>
  <c r="DV99" i="13"/>
  <c r="EP92" i="13"/>
  <c r="GX89" i="13"/>
  <c r="EH88" i="13"/>
  <c r="HP86" i="13"/>
  <c r="DY197" i="13"/>
  <c r="FK183" i="13"/>
  <c r="ER162" i="13"/>
  <c r="IC164" i="13"/>
  <c r="HS159" i="13"/>
  <c r="GR158" i="13"/>
  <c r="EU144" i="13"/>
  <c r="DX151" i="13"/>
  <c r="HQ156" i="13"/>
  <c r="HS132" i="13"/>
  <c r="DR145" i="13"/>
  <c r="GC136" i="13"/>
  <c r="FW141" i="13"/>
  <c r="FE150" i="13"/>
  <c r="EB139" i="13"/>
  <c r="HR143" i="13"/>
  <c r="FN136" i="13"/>
  <c r="HE140" i="13"/>
  <c r="ER144" i="13"/>
  <c r="GE148" i="13"/>
  <c r="ID161" i="13"/>
  <c r="EG140" i="13"/>
  <c r="FI132" i="13"/>
  <c r="EF125" i="13"/>
  <c r="HE131" i="13"/>
  <c r="GB124" i="13"/>
  <c r="HE130" i="13"/>
  <c r="EL137" i="13"/>
  <c r="GH128" i="13"/>
  <c r="HQ132" i="13"/>
  <c r="GV125" i="13"/>
  <c r="DU131" i="13"/>
  <c r="GM133" i="13"/>
  <c r="GH137" i="13"/>
  <c r="EN146" i="13"/>
  <c r="FC130" i="13"/>
  <c r="GX130" i="13"/>
  <c r="DQ123" i="13"/>
  <c r="HQ115" i="13"/>
  <c r="IA125" i="13"/>
  <c r="FE118" i="13"/>
  <c r="EY132" i="13"/>
  <c r="GL120" i="13"/>
  <c r="DU139" i="13"/>
  <c r="FL121" i="13"/>
  <c r="EX147" i="13"/>
  <c r="GI121" i="13"/>
  <c r="FF114" i="13"/>
  <c r="FU122" i="13"/>
  <c r="GB115" i="13"/>
  <c r="IC124" i="13"/>
  <c r="EW121" i="13"/>
  <c r="GK117" i="13"/>
  <c r="DT128" i="13"/>
  <c r="ET123" i="13"/>
  <c r="GT119" i="13"/>
  <c r="FL131" i="13"/>
  <c r="EF124" i="13"/>
  <c r="GF120" i="13"/>
  <c r="IE131" i="13"/>
  <c r="HO125" i="13"/>
  <c r="EF123" i="13"/>
  <c r="ET121" i="13"/>
  <c r="FT119" i="13"/>
  <c r="GT117" i="13"/>
  <c r="ER122" i="13"/>
  <c r="EP115" i="13"/>
  <c r="FY112" i="13"/>
  <c r="HB110" i="13"/>
  <c r="EU109" i="13"/>
  <c r="HQ107" i="13"/>
  <c r="FV106" i="13"/>
  <c r="EA105" i="13"/>
  <c r="FY103" i="13"/>
  <c r="DR102" i="13"/>
  <c r="GN100" i="13"/>
  <c r="GN121" i="13"/>
  <c r="GK115" i="13"/>
  <c r="EO113" i="13"/>
  <c r="GB111" i="13"/>
  <c r="FE110" i="13"/>
  <c r="EH109" i="13"/>
  <c r="IB107" i="13"/>
  <c r="HE106" i="13"/>
  <c r="GH105" i="13"/>
  <c r="FK104" i="13"/>
  <c r="EN103" i="13"/>
  <c r="HV101" i="13"/>
  <c r="GY100" i="13"/>
  <c r="HW123" i="13"/>
  <c r="EM117" i="13"/>
  <c r="FP114" i="13"/>
  <c r="HM112" i="13"/>
  <c r="GA111" i="13"/>
  <c r="FD110" i="13"/>
  <c r="EG109" i="13"/>
  <c r="IA107" i="13"/>
  <c r="HD106" i="13"/>
  <c r="GG105" i="13"/>
  <c r="FJ104" i="13"/>
  <c r="EM103" i="13"/>
  <c r="HU101" i="13"/>
  <c r="EG128" i="13"/>
  <c r="HB119" i="13"/>
  <c r="GI115" i="13"/>
  <c r="GC113" i="13"/>
  <c r="ED112" i="13"/>
  <c r="HW110" i="13"/>
  <c r="GZ109" i="13"/>
  <c r="GC108" i="13"/>
  <c r="FF107" i="13"/>
  <c r="EI106" i="13"/>
  <c r="IC104" i="13"/>
  <c r="HF103" i="13"/>
  <c r="GI102" i="13"/>
  <c r="ID125" i="13"/>
  <c r="FT118" i="13"/>
  <c r="EL115" i="13"/>
  <c r="EZ113" i="13"/>
  <c r="HI111" i="13"/>
  <c r="GL110" i="13"/>
  <c r="FO109" i="13"/>
  <c r="ER108" i="13"/>
  <c r="DU107" i="13"/>
  <c r="HO105" i="13"/>
  <c r="GR104" i="13"/>
  <c r="FU103" i="13"/>
  <c r="EX102" i="13"/>
  <c r="FR124" i="13"/>
  <c r="FW117" i="13"/>
  <c r="GZ114" i="13"/>
  <c r="DU113" i="13"/>
  <c r="GV111" i="13"/>
  <c r="FM110" i="13"/>
  <c r="EP109" i="13"/>
  <c r="DS108" i="13"/>
  <c r="HM106" i="13"/>
  <c r="GP105" i="13"/>
  <c r="FS104" i="13"/>
  <c r="EV103" i="13"/>
  <c r="HL127" i="13"/>
  <c r="GE119" i="13"/>
  <c r="FZ115" i="13"/>
  <c r="FZ113" i="13"/>
  <c r="DZ112" i="13"/>
  <c r="HT110" i="13"/>
  <c r="GK109" i="13"/>
  <c r="FN108" i="13"/>
  <c r="EQ107" i="13"/>
  <c r="DT106" i="13"/>
  <c r="HN104" i="13"/>
  <c r="GQ103" i="13"/>
  <c r="HX121" i="13"/>
  <c r="FI116" i="13"/>
  <c r="DU114" i="13"/>
  <c r="GD112" i="13"/>
  <c r="EX111" i="13"/>
  <c r="EA110" i="13"/>
  <c r="HI108" i="13"/>
  <c r="GL107" i="13"/>
  <c r="FO106" i="13"/>
  <c r="EZ131" i="13"/>
  <c r="GP120" i="13"/>
  <c r="HT115" i="13"/>
  <c r="HA113" i="13"/>
  <c r="FA112" i="13"/>
  <c r="DY111" i="13"/>
  <c r="HS109" i="13"/>
  <c r="GV108" i="13"/>
  <c r="FM107" i="13"/>
  <c r="EP106" i="13"/>
  <c r="GA123" i="13"/>
  <c r="IF116" i="13"/>
  <c r="FY114" i="13"/>
  <c r="HC112" i="13"/>
  <c r="FS111" i="13"/>
  <c r="EV110" i="13"/>
  <c r="DY109" i="13"/>
  <c r="HS107" i="13"/>
  <c r="GV106" i="13"/>
  <c r="FM105" i="13"/>
  <c r="HT113" i="13"/>
  <c r="HK105" i="13"/>
  <c r="HN102" i="13"/>
  <c r="HS100" i="13"/>
  <c r="GM99" i="13"/>
  <c r="FP98" i="13"/>
  <c r="ES97" i="13"/>
  <c r="DV96" i="13"/>
  <c r="HP94" i="13"/>
  <c r="GS93" i="13"/>
  <c r="FV92" i="13"/>
  <c r="EY91" i="13"/>
  <c r="EB90" i="13"/>
  <c r="HJ88" i="13"/>
  <c r="GM87" i="13"/>
  <c r="HL114" i="13"/>
  <c r="IE106" i="13"/>
  <c r="ER103" i="13"/>
  <c r="EU101" i="13"/>
  <c r="HV99" i="13"/>
  <c r="GY98" i="13"/>
  <c r="GB97" i="13"/>
  <c r="FE96" i="13"/>
  <c r="EH95" i="13"/>
  <c r="IB93" i="13"/>
  <c r="HE92" i="13"/>
  <c r="GH91" i="13"/>
  <c r="FK90" i="13"/>
  <c r="EN89" i="13"/>
  <c r="FI117" i="13"/>
  <c r="EA108" i="13"/>
  <c r="GM103" i="13"/>
  <c r="FX101" i="13"/>
  <c r="EB100" i="13"/>
  <c r="HJ98" i="13"/>
  <c r="GM97" i="13"/>
  <c r="FP96" i="13"/>
  <c r="ES95" i="13"/>
  <c r="DV94" i="13"/>
  <c r="HP92" i="13"/>
  <c r="GS91" i="13"/>
  <c r="FV90" i="13"/>
  <c r="EY89" i="13"/>
  <c r="GC120" i="13"/>
  <c r="GS108" i="13"/>
  <c r="HL103" i="13"/>
  <c r="GO101" i="13"/>
  <c r="EM100" i="13"/>
  <c r="HU98" i="13"/>
  <c r="GX97" i="13"/>
  <c r="GA96" i="13"/>
  <c r="FD95" i="13"/>
  <c r="EG94" i="13"/>
  <c r="IA92" i="13"/>
  <c r="HD91" i="13"/>
  <c r="GG90" i="13"/>
  <c r="GU115" i="13"/>
  <c r="FL107" i="13"/>
  <c r="FG103" i="13"/>
  <c r="FG101" i="13"/>
  <c r="IE99" i="13"/>
  <c r="HH98" i="13"/>
  <c r="FY97" i="13"/>
  <c r="FB96" i="13"/>
  <c r="EE95" i="13"/>
  <c r="HY93" i="13"/>
  <c r="HB92" i="13"/>
  <c r="GE91" i="13"/>
  <c r="FH90" i="13"/>
  <c r="FX114" i="13"/>
  <c r="HG106" i="13"/>
  <c r="EH103" i="13"/>
  <c r="EN101" i="13"/>
  <c r="HR99" i="13"/>
  <c r="GU98" i="13"/>
  <c r="FX97" i="13"/>
  <c r="EO96" i="13"/>
  <c r="DR95" i="13"/>
  <c r="HL93" i="13"/>
  <c r="GO92" i="13"/>
  <c r="FR91" i="13"/>
  <c r="EU90" i="13"/>
  <c r="DW112" i="13"/>
  <c r="EZ105" i="13"/>
  <c r="FG102" i="13"/>
  <c r="GW100" i="13"/>
  <c r="FU99" i="13"/>
  <c r="EX98" i="13"/>
  <c r="EA97" i="13"/>
  <c r="HI95" i="13"/>
  <c r="GL94" i="13"/>
  <c r="FO93" i="13"/>
  <c r="ER92" i="13"/>
  <c r="FF119" i="13"/>
  <c r="FU108" i="13"/>
  <c r="HA103" i="13"/>
  <c r="GH101" i="13"/>
  <c r="EI100" i="13"/>
  <c r="IC98" i="13"/>
  <c r="HF97" i="13"/>
  <c r="GI96" i="13"/>
  <c r="FL95" i="13"/>
  <c r="EC94" i="13"/>
  <c r="HW92" i="13"/>
  <c r="EY115" i="13"/>
  <c r="EN107" i="13"/>
  <c r="FC103" i="13"/>
  <c r="EZ101" i="13"/>
  <c r="IA99" i="13"/>
  <c r="HD98" i="13"/>
  <c r="GG97" i="13"/>
  <c r="FJ96" i="13"/>
  <c r="EM95" i="13"/>
  <c r="HU93" i="13"/>
  <c r="HL121" i="13"/>
  <c r="HS108" i="13"/>
  <c r="HX103" i="13"/>
  <c r="GT101" i="13"/>
  <c r="ER100" i="13"/>
  <c r="DU99" i="13"/>
  <c r="HO97" i="13"/>
  <c r="GR96" i="13"/>
  <c r="FU95" i="13"/>
  <c r="EX94" i="13"/>
  <c r="EA93" i="13"/>
  <c r="FE113" i="13"/>
  <c r="FH97" i="13"/>
  <c r="EZ91" i="13"/>
  <c r="EL89" i="13"/>
  <c r="HA87" i="13"/>
  <c r="FV86" i="13"/>
  <c r="EY85" i="13"/>
  <c r="EB84" i="13"/>
  <c r="HJ82" i="13"/>
  <c r="GM81" i="13"/>
  <c r="FP80" i="13"/>
  <c r="ES79" i="13"/>
  <c r="DV78" i="13"/>
  <c r="HP76" i="13"/>
  <c r="GS75" i="13"/>
  <c r="EF104" i="13"/>
  <c r="GF95" i="13"/>
  <c r="HN90" i="13"/>
  <c r="HX88" i="13"/>
  <c r="FY87" i="13"/>
  <c r="EW86" i="13"/>
  <c r="DZ85" i="13"/>
  <c r="HT83" i="13"/>
  <c r="GK82" i="13"/>
  <c r="FN81" i="13"/>
  <c r="EQ80" i="13"/>
  <c r="DT79" i="13"/>
  <c r="HN77" i="13"/>
  <c r="GQ76" i="13"/>
  <c r="FT75" i="13"/>
  <c r="FS98" i="13"/>
  <c r="HX91" i="13"/>
  <c r="GF89" i="13"/>
  <c r="DU88" i="13"/>
  <c r="HD86" i="13"/>
  <c r="GG85" i="13"/>
  <c r="FJ84" i="13"/>
  <c r="EM83" i="13"/>
  <c r="HU81" i="13"/>
  <c r="GX80" i="13"/>
  <c r="GA79" i="13"/>
  <c r="FD78" i="13"/>
  <c r="EG77" i="13"/>
  <c r="GS101" i="13"/>
  <c r="EW94" i="13"/>
  <c r="FP90" i="13"/>
  <c r="GO88" i="13"/>
  <c r="EW87" i="13"/>
  <c r="DW86" i="13"/>
  <c r="HQ84" i="13"/>
  <c r="GT83" i="13"/>
  <c r="FW82" i="13"/>
  <c r="EZ81" i="13"/>
  <c r="DQ80" i="13"/>
  <c r="HK78" i="13"/>
  <c r="GN77" i="13"/>
  <c r="HH100" i="13"/>
  <c r="GY199" i="13"/>
  <c r="FW181" i="13"/>
  <c r="HV163" i="13"/>
  <c r="GN157" i="13"/>
  <c r="HM153" i="13"/>
  <c r="DY161" i="13"/>
  <c r="HX151" i="13"/>
  <c r="EC162" i="13"/>
  <c r="GO151" i="13"/>
  <c r="DX145" i="13"/>
  <c r="GC143" i="13"/>
  <c r="FR135" i="13"/>
  <c r="FX140" i="13"/>
  <c r="GU146" i="13"/>
  <c r="DQ138" i="13"/>
  <c r="GX142" i="13"/>
  <c r="FN154" i="13"/>
  <c r="HF139" i="13"/>
  <c r="DR143" i="13"/>
  <c r="DW146" i="13"/>
  <c r="DU150" i="13"/>
  <c r="EH139" i="13"/>
  <c r="FJ131" i="13"/>
  <c r="EG124" i="13"/>
  <c r="HF130" i="13"/>
  <c r="FS142" i="13"/>
  <c r="HF129" i="13"/>
  <c r="EZ135" i="13"/>
  <c r="GI127" i="13"/>
  <c r="HN131" i="13"/>
  <c r="GV143" i="13"/>
  <c r="DV130" i="13"/>
  <c r="GB132" i="13"/>
  <c r="GG135" i="13"/>
  <c r="EI139" i="13"/>
  <c r="ED142" i="13"/>
  <c r="GY129" i="13"/>
  <c r="DR122" i="13"/>
  <c r="HR114" i="13"/>
  <c r="GR124" i="13"/>
  <c r="FF117" i="13"/>
  <c r="FB128" i="13"/>
  <c r="GM119" i="13"/>
  <c r="FX130" i="13"/>
  <c r="FA120" i="13"/>
  <c r="GJ131" i="13"/>
  <c r="GJ120" i="13"/>
  <c r="GG138" i="13"/>
  <c r="FV121" i="13"/>
  <c r="FP115" i="13"/>
  <c r="HO124" i="13"/>
  <c r="EK121" i="13"/>
  <c r="FY117" i="13"/>
  <c r="HO127" i="13"/>
  <c r="EH123" i="13"/>
  <c r="GH119" i="13"/>
  <c r="HI130" i="13"/>
  <c r="DT124" i="13"/>
  <c r="FT120" i="13"/>
  <c r="FK131" i="13"/>
  <c r="GU125" i="13"/>
  <c r="DT123" i="13"/>
  <c r="DV121" i="13"/>
  <c r="FH119" i="13"/>
  <c r="FV117" i="13"/>
  <c r="GO121" i="13"/>
  <c r="HK114" i="13"/>
  <c r="FI112" i="13"/>
  <c r="GP110" i="13"/>
  <c r="EI109" i="13"/>
  <c r="HE107" i="13"/>
  <c r="FJ106" i="13"/>
  <c r="IF104" i="13"/>
  <c r="FM103" i="13"/>
  <c r="HW101" i="13"/>
  <c r="GB100" i="13"/>
  <c r="DT121" i="13"/>
  <c r="FM115" i="13"/>
  <c r="DY113" i="13"/>
  <c r="FP111" i="13"/>
  <c r="ES110" i="13"/>
  <c r="DV109" i="13"/>
  <c r="HP107" i="13"/>
  <c r="GS106" i="13"/>
  <c r="FV105" i="13"/>
  <c r="EY104" i="13"/>
  <c r="EB103" i="13"/>
  <c r="HJ101" i="13"/>
  <c r="GM100" i="13"/>
  <c r="FC123" i="13"/>
  <c r="HU116" i="13"/>
  <c r="EY114" i="13"/>
  <c r="GY112" i="13"/>
  <c r="FO111" i="13"/>
  <c r="ER110" i="13"/>
  <c r="DU109" i="13"/>
  <c r="HO107" i="13"/>
  <c r="GR106" i="13"/>
  <c r="FU105" i="13"/>
  <c r="EX104" i="13"/>
  <c r="EA103" i="13"/>
  <c r="HI101" i="13"/>
  <c r="EF127" i="13"/>
  <c r="EH119" i="13"/>
  <c r="FK115" i="13"/>
  <c r="FO113" i="13"/>
  <c r="DQ112" i="13"/>
  <c r="HK110" i="13"/>
  <c r="GN109" i="13"/>
  <c r="FQ108" i="13"/>
  <c r="ET107" i="13"/>
  <c r="DW106" i="13"/>
  <c r="HQ104" i="13"/>
  <c r="GT103" i="13"/>
  <c r="FW102" i="13"/>
  <c r="EJ125" i="13"/>
  <c r="IB117" i="13"/>
  <c r="IE114" i="13"/>
  <c r="EJ113" i="13"/>
  <c r="GW111" i="13"/>
  <c r="FZ110" i="13"/>
  <c r="FC109" i="13"/>
  <c r="EF108" i="13"/>
  <c r="HZ106" i="13"/>
  <c r="HC105" i="13"/>
  <c r="GF104" i="13"/>
  <c r="FI103" i="13"/>
  <c r="EL102" i="13"/>
  <c r="HJ123" i="13"/>
  <c r="EB117" i="13"/>
  <c r="GI114" i="13"/>
  <c r="HX112" i="13"/>
  <c r="GJ111" i="13"/>
  <c r="FA110" i="13"/>
  <c r="ED109" i="13"/>
  <c r="HX107" i="13"/>
  <c r="HA106" i="13"/>
  <c r="GD105" i="13"/>
  <c r="FG104" i="13"/>
  <c r="EJ103" i="13"/>
  <c r="HF126" i="13"/>
  <c r="IB118" i="13"/>
  <c r="FB115" i="13"/>
  <c r="FL113" i="13"/>
  <c r="IE111" i="13"/>
  <c r="HH110" i="13"/>
  <c r="FY109" i="13"/>
  <c r="FB108" i="13"/>
  <c r="EE107" i="13"/>
  <c r="HY105" i="13"/>
  <c r="HB104" i="13"/>
  <c r="FM136" i="13"/>
  <c r="FD121" i="13"/>
  <c r="EB116" i="13"/>
  <c r="HV113" i="13"/>
  <c r="FP112" i="13"/>
  <c r="EL111" i="13"/>
  <c r="IF109" i="13"/>
  <c r="GW108" i="13"/>
  <c r="FZ107" i="13"/>
  <c r="FC106" i="13"/>
  <c r="HM128" i="13"/>
  <c r="DV120" i="13"/>
  <c r="GV115" i="13"/>
  <c r="GL113" i="13"/>
  <c r="EK112" i="13"/>
  <c r="ID110" i="13"/>
  <c r="HG109" i="13"/>
  <c r="GJ108" i="13"/>
  <c r="FA107" i="13"/>
  <c r="ED106" i="13"/>
  <c r="HX122" i="13"/>
  <c r="HF116" i="13"/>
  <c r="FC114" i="13"/>
  <c r="GO112" i="13"/>
  <c r="FG111" i="13"/>
  <c r="EJ110" i="13"/>
  <c r="ID108" i="13"/>
  <c r="HG107" i="13"/>
  <c r="GJ106" i="13"/>
  <c r="FA105" i="13"/>
  <c r="EE113" i="13"/>
  <c r="FO105" i="13"/>
  <c r="GP102" i="13"/>
  <c r="HE100" i="13"/>
  <c r="GA99" i="13"/>
  <c r="FD98" i="13"/>
  <c r="EG97" i="13"/>
  <c r="IA95" i="13"/>
  <c r="HD94" i="13"/>
  <c r="GG93" i="13"/>
  <c r="FJ92" i="13"/>
  <c r="EM91" i="13"/>
  <c r="HU89" i="13"/>
  <c r="GX88" i="13"/>
  <c r="GA87" i="13"/>
  <c r="HN113" i="13"/>
  <c r="FK106" i="13"/>
  <c r="DT103" i="13"/>
  <c r="EF101" i="13"/>
  <c r="HJ99" i="13"/>
  <c r="GM98" i="13"/>
  <c r="FP97" i="13"/>
  <c r="ES96" i="13"/>
  <c r="DV95" i="13"/>
  <c r="HP93" i="13"/>
  <c r="GS92" i="13"/>
  <c r="FV91" i="13"/>
  <c r="EY90" i="13"/>
  <c r="EB89" i="13"/>
  <c r="HS115" i="13"/>
  <c r="FX107" i="13"/>
  <c r="FO103" i="13"/>
  <c r="FI101" i="13"/>
  <c r="HU99" i="13"/>
  <c r="GX98" i="13"/>
  <c r="GA97" i="13"/>
  <c r="FD96" i="13"/>
  <c r="EG95" i="13"/>
  <c r="IA93" i="13"/>
  <c r="HD92" i="13"/>
  <c r="GG91" i="13"/>
  <c r="FJ90" i="13"/>
  <c r="EM89" i="13"/>
  <c r="EY117" i="13"/>
  <c r="DY108" i="13"/>
  <c r="GL103" i="13"/>
  <c r="FW101" i="13"/>
  <c r="EA100" i="13"/>
  <c r="HI98" i="13"/>
  <c r="GL97" i="13"/>
  <c r="FO96" i="13"/>
  <c r="ER95" i="13"/>
  <c r="DU94" i="13"/>
  <c r="HO92" i="13"/>
  <c r="GR91" i="13"/>
  <c r="FU90" i="13"/>
  <c r="FZ114" i="13"/>
  <c r="HI106" i="13"/>
  <c r="EI103" i="13"/>
  <c r="ER101" i="13"/>
  <c r="HS99" i="13"/>
  <c r="GV98" i="13"/>
  <c r="FM97" i="13"/>
  <c r="EP96" i="13"/>
  <c r="DS95" i="13"/>
  <c r="HM93" i="13"/>
  <c r="GP92" i="13"/>
  <c r="FS91" i="13"/>
  <c r="EV90" i="13"/>
  <c r="GG113" i="13"/>
  <c r="EM106" i="13"/>
  <c r="IA102" i="13"/>
  <c r="DY101" i="13"/>
  <c r="HF99" i="13"/>
  <c r="GI98" i="13"/>
  <c r="FL97" i="13"/>
  <c r="EC96" i="13"/>
  <c r="HW94" i="13"/>
  <c r="GZ93" i="13"/>
  <c r="GC92" i="13"/>
  <c r="FF91" i="13"/>
  <c r="EI90" i="13"/>
  <c r="FT111" i="13"/>
  <c r="GY104" i="13"/>
  <c r="EK102" i="13"/>
  <c r="GI100" i="13"/>
  <c r="FI99" i="13"/>
  <c r="EL98" i="13"/>
  <c r="IF96" i="13"/>
  <c r="GW95" i="13"/>
  <c r="FZ94" i="13"/>
  <c r="FC93" i="13"/>
  <c r="EF92" i="13"/>
  <c r="HE116" i="13"/>
  <c r="HR107" i="13"/>
  <c r="GB103" i="13"/>
  <c r="FS101" i="13"/>
  <c r="DW100" i="13"/>
  <c r="HQ98" i="13"/>
  <c r="GT97" i="13"/>
  <c r="FW96" i="13"/>
  <c r="EZ95" i="13"/>
  <c r="DQ94" i="13"/>
  <c r="HK92" i="13"/>
  <c r="EM114" i="13"/>
  <c r="GK106" i="13"/>
  <c r="EE103" i="13"/>
  <c r="EK101" i="13"/>
  <c r="HO99" i="13"/>
  <c r="GR98" i="13"/>
  <c r="FU97" i="13"/>
  <c r="EX96" i="13"/>
  <c r="EA95" i="13"/>
  <c r="HI93" i="13"/>
  <c r="EU118" i="13"/>
  <c r="EY108" i="13"/>
  <c r="GX103" i="13"/>
  <c r="GE101" i="13"/>
  <c r="EF100" i="13"/>
  <c r="HZ98" i="13"/>
  <c r="HC97" i="13"/>
  <c r="GF96" i="13"/>
  <c r="FI95" i="13"/>
  <c r="EL94" i="13"/>
  <c r="IF92" i="13"/>
  <c r="GF109" i="13"/>
  <c r="HE96" i="13"/>
  <c r="EB91" i="13"/>
  <c r="DW89" i="13"/>
  <c r="GN87" i="13"/>
  <c r="FJ86" i="13"/>
  <c r="EM85" i="13"/>
  <c r="HU83" i="13"/>
  <c r="GX82" i="13"/>
  <c r="GA81" i="13"/>
  <c r="FD80" i="13"/>
  <c r="EG79" i="13"/>
  <c r="IA77" i="13"/>
  <c r="HD76" i="13"/>
  <c r="GG75" i="13"/>
  <c r="HO102" i="13"/>
  <c r="IC94" i="13"/>
  <c r="GP90" i="13"/>
  <c r="HF88" i="13"/>
  <c r="FL87" i="13"/>
  <c r="EK86" i="13"/>
  <c r="IE84" i="13"/>
  <c r="HH83" i="13"/>
  <c r="FY82" i="13"/>
  <c r="FB81" i="13"/>
  <c r="EE80" i="13"/>
  <c r="HY78" i="13"/>
  <c r="HB77" i="13"/>
  <c r="GE76" i="13"/>
  <c r="FC122" i="13"/>
  <c r="HP97" i="13"/>
  <c r="GX91" i="13"/>
  <c r="FQ89" i="13"/>
  <c r="HY87" i="13"/>
  <c r="GR86" i="13"/>
  <c r="HU189" i="13"/>
  <c r="FM175" i="13"/>
  <c r="HX172" i="13"/>
  <c r="FQ156" i="13"/>
  <c r="FD166" i="13"/>
  <c r="HN159" i="13"/>
  <c r="GV150" i="13"/>
  <c r="FU156" i="13"/>
  <c r="FO151" i="13"/>
  <c r="GX144" i="13"/>
  <c r="EM143" i="13"/>
  <c r="ET135" i="13"/>
  <c r="EN140" i="13"/>
  <c r="EY146" i="13"/>
  <c r="HJ137" i="13"/>
  <c r="FX142" i="13"/>
  <c r="HF152" i="13"/>
  <c r="GH139" i="13"/>
  <c r="HI142" i="13"/>
  <c r="GR145" i="13"/>
  <c r="HP148" i="13"/>
  <c r="IA138" i="13"/>
  <c r="EL131" i="13"/>
  <c r="FY152" i="13"/>
  <c r="GH130" i="13"/>
  <c r="ES141" i="13"/>
  <c r="GH129" i="13"/>
  <c r="HR134" i="13"/>
  <c r="FK127" i="13"/>
  <c r="GP131" i="13"/>
  <c r="FD142" i="13"/>
  <c r="HO129" i="13"/>
  <c r="FC132" i="13"/>
  <c r="ER135" i="13"/>
  <c r="FF138" i="13"/>
  <c r="HX140" i="13"/>
  <c r="GA129" i="13"/>
  <c r="HK121" i="13"/>
  <c r="GT114" i="13"/>
  <c r="FN124" i="13"/>
  <c r="EH117" i="13"/>
  <c r="HY127" i="13"/>
  <c r="FO119" i="13"/>
  <c r="EQ129" i="13"/>
  <c r="EC120" i="13"/>
  <c r="HX129" i="13"/>
  <c r="FL120" i="13"/>
  <c r="HK135" i="13"/>
  <c r="EX121" i="13"/>
  <c r="ER115" i="13"/>
  <c r="GK124" i="13"/>
  <c r="ID120" i="13"/>
  <c r="FA117" i="13"/>
  <c r="GB127" i="13"/>
  <c r="IA122" i="13"/>
  <c r="FJ119" i="13"/>
  <c r="HJ129" i="13"/>
  <c r="HM123" i="13"/>
  <c r="EV120" i="13"/>
  <c r="HH130" i="13"/>
  <c r="GE125" i="13"/>
  <c r="HY122" i="13"/>
  <c r="HO120" i="13"/>
  <c r="EV119" i="13"/>
  <c r="EX117" i="13"/>
  <c r="DU121" i="13"/>
  <c r="FW114" i="13"/>
  <c r="EU112" i="13"/>
  <c r="FR110" i="13"/>
  <c r="DW109" i="13"/>
  <c r="GS107" i="13"/>
  <c r="EX106" i="13"/>
  <c r="HH104" i="13"/>
  <c r="EO103" i="13"/>
  <c r="HK101" i="13"/>
  <c r="DY144" i="13"/>
  <c r="FQ120" i="13"/>
  <c r="DQ115" i="13"/>
  <c r="HN112" i="13"/>
  <c r="FD111" i="13"/>
  <c r="EG110" i="13"/>
  <c r="IA108" i="13"/>
  <c r="HD107" i="13"/>
  <c r="GG106" i="13"/>
  <c r="FJ105" i="13"/>
  <c r="EM104" i="13"/>
  <c r="HU102" i="13"/>
  <c r="GX101" i="13"/>
  <c r="GA100" i="13"/>
  <c r="GZ122" i="13"/>
  <c r="GU116" i="13"/>
  <c r="ED114" i="13"/>
  <c r="GK112" i="13"/>
  <c r="FC111" i="13"/>
  <c r="EF110" i="13"/>
  <c r="HZ108" i="13"/>
  <c r="HC107" i="13"/>
  <c r="GF106" i="13"/>
  <c r="FI105" i="13"/>
  <c r="EL104" i="13"/>
  <c r="IF102" i="13"/>
  <c r="GW101" i="13"/>
  <c r="EF126" i="13"/>
  <c r="GE118" i="13"/>
  <c r="EM115" i="13"/>
  <c r="FA113" i="13"/>
  <c r="HV111" i="13"/>
  <c r="GY110" i="13"/>
  <c r="GB109" i="13"/>
  <c r="FE108" i="13"/>
  <c r="EH107" i="13"/>
  <c r="IB105" i="13"/>
  <c r="HE104" i="13"/>
  <c r="GH103" i="13"/>
  <c r="FK102" i="13"/>
  <c r="FS124" i="13"/>
  <c r="GF117" i="13"/>
  <c r="HG114" i="13"/>
  <c r="DV113" i="13"/>
  <c r="GK111" i="13"/>
  <c r="FN110" i="13"/>
  <c r="EQ109" i="13"/>
  <c r="DT108" i="13"/>
  <c r="HN106" i="13"/>
  <c r="GQ105" i="13"/>
  <c r="FT104" i="13"/>
  <c r="EW103" i="13"/>
  <c r="DZ102" i="13"/>
  <c r="EP123" i="13"/>
  <c r="HR116" i="13"/>
  <c r="FM114" i="13"/>
  <c r="HJ112" i="13"/>
  <c r="FX111" i="13"/>
  <c r="EO110" i="13"/>
  <c r="DR109" i="13"/>
  <c r="HL107" i="13"/>
  <c r="GO106" i="13"/>
  <c r="FR105" i="13"/>
  <c r="EU104" i="13"/>
  <c r="DX103" i="13"/>
  <c r="HN125" i="13"/>
  <c r="FH118" i="13"/>
  <c r="ED115" i="13"/>
  <c r="EV113" i="13"/>
  <c r="HS111" i="13"/>
  <c r="GV110" i="13"/>
  <c r="FM109" i="13"/>
  <c r="EP108" i="13"/>
  <c r="DS107" i="13"/>
  <c r="HM105" i="13"/>
  <c r="GP104" i="13"/>
  <c r="HS131" i="13"/>
  <c r="HA120" i="13"/>
  <c r="HU115" i="13"/>
  <c r="HB113" i="13"/>
  <c r="FB112" i="13"/>
  <c r="DZ111" i="13"/>
  <c r="HT109" i="13"/>
  <c r="GK108" i="13"/>
  <c r="FN107" i="13"/>
  <c r="EQ106" i="13"/>
  <c r="GP127" i="13"/>
  <c r="FS119" i="13"/>
  <c r="FX115" i="13"/>
  <c r="FX113" i="13"/>
  <c r="DX112" i="13"/>
  <c r="HR110" i="13"/>
  <c r="GU109" i="13"/>
  <c r="FX108" i="13"/>
  <c r="EO107" i="13"/>
  <c r="DR106" i="13"/>
  <c r="FD122" i="13"/>
  <c r="FY116" i="13"/>
  <c r="EI114" i="13"/>
  <c r="GA112" i="13"/>
  <c r="EU111" i="13"/>
  <c r="DX110" i="13"/>
  <c r="HR108" i="13"/>
  <c r="GU107" i="13"/>
  <c r="FX106" i="13"/>
  <c r="EO105" i="13"/>
  <c r="FN112" i="13"/>
  <c r="EE105" i="13"/>
  <c r="FR102" i="13"/>
  <c r="GQ100" i="13"/>
  <c r="FO99" i="13"/>
  <c r="ER98" i="13"/>
  <c r="DU97" i="13"/>
  <c r="HO95" i="13"/>
  <c r="GR94" i="13"/>
  <c r="FU93" i="13"/>
  <c r="EX92" i="13"/>
  <c r="EA91" i="13"/>
  <c r="HI89" i="13"/>
  <c r="GL88" i="13"/>
  <c r="FO87" i="13"/>
  <c r="EC113" i="13"/>
  <c r="HJ105" i="13"/>
  <c r="HM102" i="13"/>
  <c r="IF100" i="13"/>
  <c r="GX99" i="13"/>
  <c r="GA98" i="13"/>
  <c r="FD97" i="13"/>
  <c r="EG96" i="13"/>
  <c r="IA94" i="13"/>
  <c r="HD93" i="13"/>
  <c r="GG92" i="13"/>
  <c r="FJ91" i="13"/>
  <c r="EM90" i="13"/>
  <c r="HU88" i="13"/>
  <c r="GV114" i="13"/>
  <c r="HU106" i="13"/>
  <c r="EQ103" i="13"/>
  <c r="ET101" i="13"/>
  <c r="HI99" i="13"/>
  <c r="GL98" i="13"/>
  <c r="FO97" i="13"/>
  <c r="ER96" i="13"/>
  <c r="DU95" i="13"/>
  <c r="HO93" i="13"/>
  <c r="GR92" i="13"/>
  <c r="FU91" i="13"/>
  <c r="EX90" i="13"/>
  <c r="EA89" i="13"/>
  <c r="HK115" i="13"/>
  <c r="FV107" i="13"/>
  <c r="FN103" i="13"/>
  <c r="FH101" i="13"/>
  <c r="IF99" i="13"/>
  <c r="GW98" i="13"/>
  <c r="FZ97" i="13"/>
  <c r="FC96" i="13"/>
  <c r="EF95" i="13"/>
  <c r="HZ93" i="13"/>
  <c r="HC92" i="13"/>
  <c r="GF91" i="13"/>
  <c r="FI90" i="13"/>
  <c r="GK113" i="13"/>
  <c r="EO106" i="13"/>
  <c r="IB102" i="13"/>
  <c r="DZ101" i="13"/>
  <c r="HG99" i="13"/>
  <c r="GJ98" i="13"/>
  <c r="FA97" i="13"/>
  <c r="ED96" i="13"/>
  <c r="HX94" i="13"/>
  <c r="HA93" i="13"/>
  <c r="GD92" i="13"/>
  <c r="FG91" i="13"/>
  <c r="EJ90" i="13"/>
  <c r="HP112" i="13"/>
  <c r="GV105" i="13"/>
  <c r="HC102" i="13"/>
  <c r="IB100" i="13"/>
  <c r="GT99" i="13"/>
  <c r="FW98" i="13"/>
  <c r="EZ97" i="13"/>
  <c r="DQ96" i="13"/>
  <c r="HK94" i="13"/>
  <c r="GN93" i="13"/>
  <c r="FQ92" i="13"/>
  <c r="ET91" i="13"/>
  <c r="DW90" i="13"/>
  <c r="HQ110" i="13"/>
  <c r="FY104" i="13"/>
  <c r="DT102" i="13"/>
  <c r="FU100" i="13"/>
  <c r="EW99" i="13"/>
  <c r="DZ98" i="13"/>
  <c r="HT96" i="13"/>
  <c r="GK95" i="13"/>
  <c r="FN94" i="13"/>
  <c r="EQ93" i="13"/>
  <c r="DT92" i="13"/>
  <c r="FO115" i="13"/>
  <c r="EX107" i="13"/>
  <c r="FD103" i="13"/>
  <c r="FD101" i="13"/>
  <c r="IB99" i="13"/>
  <c r="HE98" i="13"/>
  <c r="GH97" i="13"/>
  <c r="FK96" i="13"/>
  <c r="EN95" i="13"/>
  <c r="HV93" i="13"/>
  <c r="GY92" i="13"/>
  <c r="FG113" i="13"/>
  <c r="DQ106" i="13"/>
  <c r="HX102" i="13"/>
  <c r="DV101" i="13"/>
  <c r="HC99" i="13"/>
  <c r="GF98" i="13"/>
  <c r="FI97" i="13"/>
  <c r="EL96" i="13"/>
  <c r="IF94" i="13"/>
  <c r="GW93" i="13"/>
  <c r="EZ116" i="13"/>
  <c r="GV107" i="13"/>
  <c r="FS103" i="13"/>
  <c r="FP101" i="13"/>
  <c r="DT100" i="13"/>
  <c r="HN98" i="13"/>
  <c r="GQ97" i="13"/>
  <c r="FT96" i="13"/>
  <c r="EW95" i="13"/>
  <c r="DZ94" i="13"/>
  <c r="HT92" i="13"/>
  <c r="IF105" i="13"/>
  <c r="EK96" i="13"/>
  <c r="HU90" i="13"/>
  <c r="HY88" i="13"/>
  <c r="FZ87" i="13"/>
  <c r="EX86" i="13"/>
  <c r="EA85" i="13"/>
  <c r="HI83" i="13"/>
  <c r="GL82" i="13"/>
  <c r="FO81" i="13"/>
  <c r="ER80" i="13"/>
  <c r="DU79" i="13"/>
  <c r="HO77" i="13"/>
  <c r="GR76" i="13"/>
  <c r="FU75" i="13"/>
  <c r="HH101" i="13"/>
  <c r="FI94" i="13"/>
  <c r="FR90" i="13"/>
  <c r="GQ88" i="13"/>
  <c r="EY87" i="13"/>
  <c r="DY86" i="13"/>
  <c r="HS84" i="13"/>
  <c r="GV83" i="13"/>
  <c r="FM82" i="13"/>
  <c r="EP81" i="13"/>
  <c r="DS80" i="13"/>
  <c r="HM78" i="13"/>
  <c r="GP77" i="13"/>
  <c r="FS76" i="13"/>
  <c r="GN112" i="13"/>
  <c r="EV97" i="13"/>
  <c r="FX91" i="13"/>
  <c r="EI191" i="13"/>
  <c r="EF167" i="13"/>
  <c r="EB164" i="13"/>
  <c r="DX167" i="13"/>
  <c r="EA158" i="13"/>
  <c r="HZ160" i="13"/>
  <c r="GP144" i="13"/>
  <c r="HF148" i="13"/>
  <c r="GO169" i="13"/>
  <c r="HJ140" i="13"/>
  <c r="EA142" i="13"/>
  <c r="HD154" i="13"/>
  <c r="DQ139" i="13"/>
  <c r="FM144" i="13"/>
  <c r="HK136" i="13"/>
  <c r="FU141" i="13"/>
  <c r="GH147" i="13"/>
  <c r="GI138" i="13"/>
  <c r="HC141" i="13"/>
  <c r="EB144" i="13"/>
  <c r="EM146" i="13"/>
  <c r="HI145" i="13"/>
  <c r="EM130" i="13"/>
  <c r="GZ140" i="13"/>
  <c r="GI129" i="13"/>
  <c r="EM137" i="13"/>
  <c r="GI128" i="13"/>
  <c r="GP133" i="13"/>
  <c r="FL126" i="13"/>
  <c r="GQ130" i="13"/>
  <c r="GQ137" i="13"/>
  <c r="HP128" i="13"/>
  <c r="FD131" i="13"/>
  <c r="IB133" i="13"/>
  <c r="DZ136" i="13"/>
  <c r="DY137" i="13"/>
  <c r="DT133" i="13"/>
  <c r="HL120" i="13"/>
  <c r="GU113" i="13"/>
  <c r="FL123" i="13"/>
  <c r="EI116" i="13"/>
  <c r="ES126" i="13"/>
  <c r="FP118" i="13"/>
  <c r="ES127" i="13"/>
  <c r="ED119" i="13"/>
  <c r="GE127" i="13"/>
  <c r="FA119" i="13"/>
  <c r="FZ129" i="13"/>
  <c r="EY120" i="13"/>
  <c r="GU135" i="13"/>
  <c r="HC123" i="13"/>
  <c r="EL120" i="13"/>
  <c r="FZ116" i="13"/>
  <c r="EJ126" i="13"/>
  <c r="EI122" i="13"/>
  <c r="GI118" i="13"/>
  <c r="HN127" i="13"/>
  <c r="DU123" i="13"/>
  <c r="FU119" i="13"/>
  <c r="HI129" i="13"/>
  <c r="EY125" i="13"/>
  <c r="HA122" i="13"/>
  <c r="HC120" i="13"/>
  <c r="EJ119" i="13"/>
  <c r="EL117" i="13"/>
  <c r="FR120" i="13"/>
  <c r="FA114" i="13"/>
  <c r="EG112" i="13"/>
  <c r="FF110" i="13"/>
  <c r="IB108" i="13"/>
  <c r="GG107" i="13"/>
  <c r="EL106" i="13"/>
  <c r="GV104" i="13"/>
  <c r="EC103" i="13"/>
  <c r="GY101" i="13"/>
  <c r="HJ133" i="13"/>
  <c r="HN119" i="13"/>
  <c r="HJ114" i="13"/>
  <c r="GZ112" i="13"/>
  <c r="ER111" i="13"/>
  <c r="DU110" i="13"/>
  <c r="HO108" i="13"/>
  <c r="GR107" i="13"/>
  <c r="FU106" i="13"/>
  <c r="EX105" i="13"/>
  <c r="EA104" i="13"/>
  <c r="HI102" i="13"/>
  <c r="GL101" i="13"/>
  <c r="FO100" i="13"/>
  <c r="EF122" i="13"/>
  <c r="FU116" i="13"/>
  <c r="IB113" i="13"/>
  <c r="FU112" i="13"/>
  <c r="EQ111" i="13"/>
  <c r="DT110" i="13"/>
  <c r="HN108" i="13"/>
  <c r="GQ107" i="13"/>
  <c r="FT106" i="13"/>
  <c r="EW105" i="13"/>
  <c r="DZ104" i="13"/>
  <c r="HT102" i="13"/>
  <c r="GK101" i="13"/>
  <c r="EW125" i="13"/>
  <c r="IC117" i="13"/>
  <c r="IF114" i="13"/>
  <c r="EK113" i="13"/>
  <c r="HJ111" i="13"/>
  <c r="GM110" i="13"/>
  <c r="FP109" i="13"/>
  <c r="ES108" i="13"/>
  <c r="DV107" i="13"/>
  <c r="HP105" i="13"/>
  <c r="GS104" i="13"/>
  <c r="FV103" i="13"/>
  <c r="EY102" i="13"/>
  <c r="HK123" i="13"/>
  <c r="EJ117" i="13"/>
  <c r="GJ114" i="13"/>
  <c r="HY112" i="13"/>
  <c r="FY111" i="13"/>
  <c r="FB110" i="13"/>
  <c r="EE109" i="13"/>
  <c r="HY107" i="13"/>
  <c r="HB106" i="13"/>
  <c r="GE105" i="13"/>
  <c r="FH104" i="13"/>
  <c r="EK103" i="13"/>
  <c r="IE101" i="13"/>
  <c r="GM122" i="13"/>
  <c r="GK116" i="13"/>
  <c r="EQ114" i="13"/>
  <c r="GT112" i="13"/>
  <c r="FL111" i="13"/>
  <c r="EC110" i="13"/>
  <c r="HW108" i="13"/>
  <c r="GZ107" i="13"/>
  <c r="GC106" i="13"/>
  <c r="FF105" i="13"/>
  <c r="EI104" i="13"/>
  <c r="IC102" i="13"/>
  <c r="DV125" i="13"/>
  <c r="HQ117" i="13"/>
  <c r="HW114" i="13"/>
  <c r="EH113" i="13"/>
  <c r="HG111" i="13"/>
  <c r="GJ110" i="13"/>
  <c r="FA109" i="13"/>
  <c r="ED108" i="13"/>
  <c r="HX106" i="13"/>
  <c r="HA105" i="13"/>
  <c r="GD104" i="13"/>
  <c r="DU129" i="13"/>
  <c r="EG120" i="13"/>
  <c r="GW115" i="13"/>
  <c r="GM113" i="13"/>
  <c r="EL112" i="13"/>
  <c r="IE110" i="13"/>
  <c r="HH109" i="13"/>
  <c r="FY108" i="13"/>
  <c r="FB107" i="13"/>
  <c r="EE106" i="13"/>
  <c r="GO126" i="13"/>
  <c r="HP118" i="13"/>
  <c r="EZ115" i="13"/>
  <c r="FH113" i="13"/>
  <c r="IC111" i="13"/>
  <c r="HF110" i="13"/>
  <c r="GI109" i="13"/>
  <c r="FL108" i="13"/>
  <c r="EC107" i="13"/>
  <c r="HW105" i="13"/>
  <c r="HA121" i="13"/>
  <c r="EY116" i="13"/>
  <c r="DR114" i="13"/>
  <c r="FM112" i="13"/>
  <c r="EI111" i="13"/>
  <c r="IC109" i="13"/>
  <c r="HF108" i="13"/>
  <c r="GI107" i="13"/>
  <c r="FL106" i="13"/>
  <c r="EC105" i="13"/>
  <c r="HD111" i="13"/>
  <c r="HL104" i="13"/>
  <c r="EV102" i="13"/>
  <c r="GC100" i="13"/>
  <c r="FC99" i="13"/>
  <c r="EF98" i="13"/>
  <c r="HZ96" i="13"/>
  <c r="HC95" i="13"/>
  <c r="GF94" i="13"/>
  <c r="FI93" i="13"/>
  <c r="EL92" i="13"/>
  <c r="IF90" i="13"/>
  <c r="GW89" i="13"/>
  <c r="FZ88" i="13"/>
  <c r="FC87" i="13"/>
  <c r="FJ112" i="13"/>
  <c r="FN105" i="13"/>
  <c r="GO102" i="13"/>
  <c r="HR100" i="13"/>
  <c r="GL99" i="13"/>
  <c r="FO98" i="13"/>
  <c r="ER97" i="13"/>
  <c r="DU96" i="13"/>
  <c r="HO94" i="13"/>
  <c r="GR93" i="13"/>
  <c r="FU92" i="13"/>
  <c r="EX91" i="13"/>
  <c r="EA90" i="13"/>
  <c r="HI88" i="13"/>
  <c r="GZ113" i="13"/>
  <c r="FA106" i="13"/>
  <c r="DS103" i="13"/>
  <c r="EB101" i="13"/>
  <c r="GW99" i="13"/>
  <c r="FZ98" i="13"/>
  <c r="FC97" i="13"/>
  <c r="EF96" i="13"/>
  <c r="HZ94" i="13"/>
  <c r="HC93" i="13"/>
  <c r="GF92" i="13"/>
  <c r="FI91" i="13"/>
  <c r="EL90" i="13"/>
  <c r="IF88" i="13"/>
  <c r="GO114" i="13"/>
  <c r="HS106" i="13"/>
  <c r="EP103" i="13"/>
  <c r="ES101" i="13"/>
  <c r="HT99" i="13"/>
  <c r="GK98" i="13"/>
  <c r="FN97" i="13"/>
  <c r="EQ96" i="13"/>
  <c r="DT95" i="13"/>
  <c r="HN93" i="13"/>
  <c r="GQ92" i="13"/>
  <c r="FT91" i="13"/>
  <c r="EW90" i="13"/>
  <c r="HR112" i="13"/>
  <c r="GX105" i="13"/>
  <c r="HD102" i="13"/>
  <c r="IC100" i="13"/>
  <c r="GU99" i="13"/>
  <c r="FX98" i="13"/>
  <c r="EO97" i="13"/>
  <c r="DR96" i="13"/>
  <c r="HL94" i="13"/>
  <c r="GO93" i="13"/>
  <c r="FR92" i="13"/>
  <c r="EU91" i="13"/>
  <c r="DX90" i="13"/>
  <c r="EH112" i="13"/>
  <c r="FB105" i="13"/>
  <c r="GE102" i="13"/>
  <c r="HN100" i="13"/>
  <c r="GH99" i="13"/>
  <c r="FK98" i="13"/>
  <c r="EN97" i="13"/>
  <c r="HV95" i="13"/>
  <c r="GY94" i="13"/>
  <c r="GB93" i="13"/>
  <c r="FE92" i="13"/>
  <c r="EH91" i="13"/>
  <c r="IB89" i="13"/>
  <c r="EW110" i="13"/>
  <c r="ER104" i="13"/>
  <c r="HP101" i="13"/>
  <c r="FH100" i="13"/>
  <c r="EK99" i="13"/>
  <c r="IE97" i="13"/>
  <c r="HH96" i="13"/>
  <c r="FY95" i="13"/>
  <c r="FB94" i="13"/>
  <c r="EE93" i="13"/>
  <c r="HY91" i="13"/>
  <c r="FB114" i="13"/>
  <c r="GU106" i="13"/>
  <c r="EF103" i="13"/>
  <c r="EL101" i="13"/>
  <c r="HP99" i="13"/>
  <c r="GS98" i="13"/>
  <c r="FV97" i="13"/>
  <c r="EY96" i="13"/>
  <c r="EB95" i="13"/>
  <c r="HJ93" i="13"/>
  <c r="GM92" i="13"/>
  <c r="GP112" i="13"/>
  <c r="GJ105" i="13"/>
  <c r="GZ102" i="13"/>
  <c r="HY100" i="13"/>
  <c r="GQ99" i="13"/>
  <c r="FT98" i="13"/>
  <c r="EW97" i="13"/>
  <c r="DZ96" i="13"/>
  <c r="HT94" i="13"/>
  <c r="GK93" i="13"/>
  <c r="EA115" i="13"/>
  <c r="EB107" i="13"/>
  <c r="EU103" i="13"/>
  <c r="EX101" i="13"/>
  <c r="HY99" i="13"/>
  <c r="HB98" i="13"/>
  <c r="GE97" i="13"/>
  <c r="FH96" i="13"/>
  <c r="EK95" i="13"/>
  <c r="IE93" i="13"/>
  <c r="HH92" i="13"/>
  <c r="EO104" i="13"/>
  <c r="GH95" i="13"/>
  <c r="GW90" i="13"/>
  <c r="HG88" i="13"/>
  <c r="FM87" i="13"/>
  <c r="EL86" i="13"/>
  <c r="IF84" i="13"/>
  <c r="GW83" i="13"/>
  <c r="FZ82" i="13"/>
  <c r="FC81" i="13"/>
  <c r="EF80" i="13"/>
  <c r="HZ78" i="13"/>
  <c r="HC77" i="13"/>
  <c r="GF76" i="13"/>
  <c r="FI75" i="13"/>
  <c r="DQ101" i="13"/>
  <c r="HF93" i="13"/>
  <c r="ET90" i="13"/>
  <c r="GB88" i="13"/>
  <c r="EL87" i="13"/>
  <c r="ID85" i="13"/>
  <c r="HG84" i="13"/>
  <c r="GJ83" i="13"/>
  <c r="FA82" i="13"/>
  <c r="ED81" i="13"/>
  <c r="HX79" i="13"/>
  <c r="HA78" i="13"/>
  <c r="GD77" i="13"/>
  <c r="FG76" i="13"/>
  <c r="IC108" i="13"/>
  <c r="GS96" i="13"/>
  <c r="ER198" i="13"/>
  <c r="DS178" i="13"/>
  <c r="EO175" i="13"/>
  <c r="IB163" i="13"/>
  <c r="HI156" i="13"/>
  <c r="GZ159" i="13"/>
  <c r="EI163" i="13"/>
  <c r="GI147" i="13"/>
  <c r="HM157" i="13"/>
  <c r="GL140" i="13"/>
  <c r="HH141" i="13"/>
  <c r="DQ153" i="13"/>
  <c r="HJ138" i="13"/>
  <c r="EF144" i="13"/>
  <c r="GM136" i="13"/>
  <c r="EW141" i="13"/>
  <c r="EH147" i="13"/>
  <c r="FK138" i="13"/>
  <c r="GE141" i="13"/>
  <c r="HM143" i="13"/>
  <c r="HH145" i="13"/>
  <c r="HZ143" i="13"/>
  <c r="IF129" i="13"/>
  <c r="GC139" i="13"/>
  <c r="FK129" i="13"/>
  <c r="HF136" i="13"/>
  <c r="FK128" i="13"/>
  <c r="FO133" i="13"/>
  <c r="GP156" i="13"/>
  <c r="FS130" i="13"/>
  <c r="EJ137" i="13"/>
  <c r="GR128" i="13"/>
  <c r="EF131" i="13"/>
  <c r="GZ133" i="13"/>
  <c r="GW135" i="13"/>
  <c r="GS136" i="13"/>
  <c r="HH131" i="13"/>
  <c r="GN120" i="13"/>
  <c r="FW113" i="13"/>
  <c r="EN123" i="13"/>
  <c r="IB115" i="13"/>
  <c r="HZ125" i="13"/>
  <c r="ER118" i="13"/>
  <c r="HR126" i="13"/>
  <c r="HW118" i="13"/>
  <c r="ER127" i="13"/>
  <c r="EC119" i="13"/>
  <c r="HY128" i="13"/>
  <c r="EA120" i="13"/>
  <c r="HH134" i="13"/>
  <c r="GQ123" i="13"/>
  <c r="DZ120" i="13"/>
  <c r="FN116" i="13"/>
  <c r="DT126" i="13"/>
  <c r="DW122" i="13"/>
  <c r="FW118" i="13"/>
  <c r="GR127" i="13"/>
  <c r="HZ122" i="13"/>
  <c r="FI119" i="13"/>
  <c r="HN128" i="13"/>
  <c r="HZ124" i="13"/>
  <c r="FQ122" i="13"/>
  <c r="GQ120" i="13"/>
  <c r="HQ118" i="13"/>
  <c r="DZ117" i="13"/>
  <c r="GR118" i="13"/>
  <c r="EF114" i="13"/>
  <c r="HM111" i="13"/>
  <c r="ET110" i="13"/>
  <c r="HP108" i="13"/>
  <c r="FU107" i="13"/>
  <c r="IE105" i="13"/>
  <c r="FX104" i="13"/>
  <c r="DQ103" i="13"/>
  <c r="GM101" i="13"/>
  <c r="EC130" i="13"/>
  <c r="GQ118" i="13"/>
  <c r="FQ114" i="13"/>
  <c r="GL112" i="13"/>
  <c r="EF111" i="13"/>
  <c r="HZ109" i="13"/>
  <c r="HC108" i="13"/>
  <c r="GF107" i="13"/>
  <c r="FI106" i="13"/>
  <c r="EL105" i="13"/>
  <c r="IF103" i="13"/>
  <c r="GW102" i="13"/>
  <c r="FZ101" i="13"/>
  <c r="ET140" i="13"/>
  <c r="GC121" i="13"/>
  <c r="EN116" i="13"/>
  <c r="HK113" i="13"/>
  <c r="FG112" i="13"/>
  <c r="EE111" i="13"/>
  <c r="HY109" i="13"/>
  <c r="HB108" i="13"/>
  <c r="GE107" i="13"/>
  <c r="FH106" i="13"/>
  <c r="EK105" i="13"/>
  <c r="IE103" i="13"/>
  <c r="HH102" i="13"/>
  <c r="FY101" i="13"/>
  <c r="GF124" i="13"/>
  <c r="GG117" i="13"/>
  <c r="HH114" i="13"/>
  <c r="DW113" i="13"/>
  <c r="GX111" i="13"/>
  <c r="GA110" i="13"/>
  <c r="FD109" i="13"/>
  <c r="EG108" i="13"/>
  <c r="IA106" i="13"/>
  <c r="HD105" i="13"/>
  <c r="GG104" i="13"/>
  <c r="FJ103" i="13"/>
  <c r="EM102" i="13"/>
  <c r="EQ123" i="13"/>
  <c r="HS116" i="13"/>
  <c r="FN114" i="13"/>
  <c r="HK112" i="13"/>
  <c r="FM111" i="13"/>
  <c r="EP110" i="13"/>
  <c r="DS109" i="13"/>
  <c r="HM107" i="13"/>
  <c r="GP106" i="13"/>
  <c r="FS105" i="13"/>
  <c r="EV104" i="13"/>
  <c r="DY103" i="13"/>
  <c r="HS101" i="13"/>
  <c r="DS122" i="13"/>
  <c r="FK116" i="13"/>
  <c r="EA114" i="13"/>
  <c r="GF112" i="13"/>
  <c r="EZ111" i="13"/>
  <c r="DQ110" i="13"/>
  <c r="HK108" i="13"/>
  <c r="GN107" i="13"/>
  <c r="FQ106" i="13"/>
  <c r="ET105" i="13"/>
  <c r="DW104" i="13"/>
  <c r="HQ102" i="13"/>
  <c r="FD124" i="13"/>
  <c r="FU117" i="13"/>
  <c r="GY114" i="13"/>
  <c r="DT113" i="13"/>
  <c r="GU111" i="13"/>
  <c r="FX110" i="13"/>
  <c r="EO109" i="13"/>
  <c r="DR108" i="13"/>
  <c r="HL106" i="13"/>
  <c r="GO105" i="13"/>
  <c r="FR104" i="13"/>
  <c r="HK127" i="13"/>
  <c r="GD119" i="13"/>
  <c r="FY115" i="13"/>
  <c r="FY113" i="13"/>
  <c r="DY112" i="13"/>
  <c r="HS110" i="13"/>
  <c r="GV109" i="13"/>
  <c r="FM108" i="13"/>
  <c r="EP107" i="13"/>
  <c r="DS106" i="13"/>
  <c r="GT125" i="13"/>
  <c r="EV118" i="13"/>
  <c r="EB115" i="13"/>
  <c r="ET113" i="13"/>
  <c r="HQ111" i="13"/>
  <c r="GT110" i="13"/>
  <c r="FW109" i="13"/>
  <c r="EZ108" i="13"/>
  <c r="DQ107" i="13"/>
  <c r="GB134" i="13"/>
  <c r="EG121" i="13"/>
  <c r="DY116" i="13"/>
  <c r="HP113" i="13"/>
  <c r="EW112" i="13"/>
  <c r="DW111" i="13"/>
  <c r="HQ109" i="13"/>
  <c r="GT108" i="13"/>
  <c r="FW107" i="13"/>
  <c r="EZ106" i="13"/>
  <c r="DQ105" i="13"/>
  <c r="EJ111" i="13"/>
  <c r="GL104" i="13"/>
  <c r="EE102" i="13"/>
  <c r="FN100" i="13"/>
  <c r="EQ99" i="13"/>
  <c r="DT98" i="13"/>
  <c r="HN96" i="13"/>
  <c r="GQ95" i="13"/>
  <c r="FT94" i="13"/>
  <c r="EW93" i="13"/>
  <c r="DZ92" i="13"/>
  <c r="HT90" i="13"/>
  <c r="GK89" i="13"/>
  <c r="FN88" i="13"/>
  <c r="EQ87" i="13"/>
  <c r="HB111" i="13"/>
  <c r="ED105" i="13"/>
  <c r="FQ102" i="13"/>
  <c r="HD100" i="13"/>
  <c r="FZ99" i="13"/>
  <c r="FC98" i="13"/>
  <c r="EF97" i="13"/>
  <c r="HZ95" i="13"/>
  <c r="HC94" i="13"/>
  <c r="GF93" i="13"/>
  <c r="FI92" i="13"/>
  <c r="EL91" i="13"/>
  <c r="IF89" i="13"/>
  <c r="GW88" i="13"/>
  <c r="DQ113" i="13"/>
  <c r="HH105" i="13"/>
  <c r="HL102" i="13"/>
  <c r="IE100" i="13"/>
  <c r="GK99" i="13"/>
  <c r="FN98" i="13"/>
  <c r="EQ97" i="13"/>
  <c r="DT96" i="13"/>
  <c r="HN94" i="13"/>
  <c r="GQ93" i="13"/>
  <c r="FT92" i="13"/>
  <c r="EW91" i="13"/>
  <c r="DZ90" i="13"/>
  <c r="HT88" i="13"/>
  <c r="GX113" i="13"/>
  <c r="EY106" i="13"/>
  <c r="DR103" i="13"/>
  <c r="EA101" i="13"/>
  <c r="HH99" i="13"/>
  <c r="FY98" i="13"/>
  <c r="FB97" i="13"/>
  <c r="EE96" i="13"/>
  <c r="HY94" i="13"/>
  <c r="HB93" i="13"/>
  <c r="GE92" i="13"/>
  <c r="FH91" i="13"/>
  <c r="EK90" i="13"/>
  <c r="EJ112" i="13"/>
  <c r="FC105" i="13"/>
  <c r="GF102" i="13"/>
  <c r="HO100" i="13"/>
  <c r="GI99" i="13"/>
  <c r="FL98" i="13"/>
  <c r="EC97" i="13"/>
  <c r="HW95" i="13"/>
  <c r="GZ94" i="13"/>
  <c r="GC93" i="13"/>
  <c r="FF92" i="13"/>
  <c r="EI91" i="13"/>
  <c r="IC89" i="13"/>
  <c r="GD111" i="13"/>
  <c r="DR105" i="13"/>
  <c r="FH102" i="13"/>
  <c r="GX100" i="13"/>
  <c r="FV99" i="13"/>
  <c r="EY98" i="13"/>
  <c r="EB97" i="13"/>
  <c r="HJ95" i="13"/>
  <c r="GM94" i="13"/>
  <c r="FP93" i="13"/>
  <c r="ES92" i="13"/>
  <c r="DV91" i="13"/>
  <c r="GO127" i="13"/>
  <c r="GT109" i="13"/>
  <c r="DR104" i="13"/>
  <c r="HA101" i="13"/>
  <c r="EV100" i="13"/>
  <c r="DY99" i="13"/>
  <c r="HS97" i="13"/>
  <c r="GV96" i="13"/>
  <c r="FM95" i="13"/>
  <c r="EP94" i="13"/>
  <c r="DS93" i="13"/>
  <c r="HM91" i="13"/>
  <c r="FS113" i="13"/>
  <c r="EA106" i="13"/>
  <c r="HY102" i="13"/>
  <c r="DW101" i="13"/>
  <c r="HD99" i="13"/>
  <c r="GG98" i="13"/>
  <c r="FJ97" i="13"/>
  <c r="EM96" i="13"/>
  <c r="HU94" i="13"/>
  <c r="GX93" i="13"/>
  <c r="GA92" i="13"/>
  <c r="IB111" i="13"/>
  <c r="EQ105" i="13"/>
  <c r="GB102" i="13"/>
  <c r="HI100" i="13"/>
  <c r="GE99" i="13"/>
  <c r="FH98" i="13"/>
  <c r="EK97" i="13"/>
  <c r="IE95" i="13"/>
  <c r="HH94" i="13"/>
  <c r="FY93" i="13"/>
  <c r="DS114" i="13"/>
  <c r="FY106" i="13"/>
  <c r="DW103" i="13"/>
  <c r="EI101" i="13"/>
  <c r="HM99" i="13"/>
  <c r="GP98" i="13"/>
  <c r="FS97" i="13"/>
  <c r="EV96" i="13"/>
  <c r="DY95" i="13"/>
  <c r="HS93" i="13"/>
  <c r="GV92" i="13"/>
  <c r="HW102" i="13"/>
  <c r="IE94" i="13"/>
  <c r="FY90" i="13"/>
  <c r="GR88" i="13"/>
  <c r="EZ87" i="13"/>
  <c r="DZ86" i="13"/>
  <c r="HT84" i="13"/>
  <c r="GK83" i="13"/>
  <c r="FN82" i="13"/>
  <c r="EQ81" i="13"/>
  <c r="DT80" i="13"/>
  <c r="DS191" i="13"/>
  <c r="HP172" i="13"/>
  <c r="GN164" i="13"/>
  <c r="EE157" i="13"/>
  <c r="HH161" i="13"/>
  <c r="GL152" i="13"/>
  <c r="EM150" i="13"/>
  <c r="FF151" i="13"/>
  <c r="DU144" i="13"/>
  <c r="ES137" i="13"/>
  <c r="GK140" i="13"/>
  <c r="FR147" i="13"/>
  <c r="GY137" i="13"/>
  <c r="HY142" i="13"/>
  <c r="GN135" i="13"/>
  <c r="EX140" i="13"/>
  <c r="EJ145" i="13"/>
  <c r="FL137" i="13"/>
  <c r="GF140" i="13"/>
  <c r="GU142" i="13"/>
  <c r="EO144" i="13"/>
  <c r="ET138" i="13"/>
  <c r="HU128" i="13"/>
  <c r="GI136" i="13"/>
  <c r="FL128" i="13"/>
  <c r="DQ135" i="13"/>
  <c r="FL127" i="13"/>
  <c r="FF132" i="13"/>
  <c r="GD140" i="13"/>
  <c r="FT129" i="13"/>
  <c r="EX135" i="13"/>
  <c r="FE144" i="13"/>
  <c r="EG130" i="13"/>
  <c r="GN132" i="13"/>
  <c r="FB134" i="13"/>
  <c r="HX134" i="13"/>
  <c r="EF128" i="13"/>
  <c r="GO119" i="13"/>
  <c r="FX112" i="13"/>
  <c r="EC122" i="13"/>
  <c r="IC114" i="13"/>
  <c r="GA124" i="13"/>
  <c r="ES117" i="13"/>
  <c r="FG125" i="13"/>
  <c r="HX117" i="13"/>
  <c r="GK125" i="13"/>
  <c r="ED118" i="13"/>
  <c r="DU127" i="13"/>
  <c r="EB119" i="13"/>
  <c r="FG133" i="13"/>
  <c r="GE123" i="13"/>
  <c r="IE119" i="13"/>
  <c r="FB116" i="13"/>
  <c r="HQ125" i="13"/>
  <c r="IB121" i="13"/>
  <c r="FK118" i="13"/>
  <c r="GA127" i="13"/>
  <c r="HN122" i="13"/>
  <c r="EW119" i="13"/>
  <c r="DR128" i="13"/>
  <c r="FT124" i="13"/>
  <c r="ES122" i="13"/>
  <c r="GE120" i="13"/>
  <c r="GS118" i="13"/>
  <c r="EA144" i="13"/>
  <c r="GS117" i="13"/>
  <c r="HM113" i="13"/>
  <c r="GO111" i="13"/>
  <c r="EH110" i="13"/>
  <c r="HD108" i="13"/>
  <c r="FI107" i="13"/>
  <c r="HS105" i="13"/>
  <c r="FL104" i="13"/>
  <c r="HV102" i="13"/>
  <c r="GA101" i="13"/>
  <c r="FE128" i="13"/>
  <c r="DW118" i="13"/>
  <c r="EZ114" i="13"/>
  <c r="FV112" i="13"/>
  <c r="DT111" i="13"/>
  <c r="HN109" i="13"/>
  <c r="GQ108" i="13"/>
  <c r="FT107" i="13"/>
  <c r="EW106" i="13"/>
  <c r="DZ105" i="13"/>
  <c r="HT103" i="13"/>
  <c r="GK102" i="13"/>
  <c r="FN101" i="13"/>
  <c r="EG133" i="13"/>
  <c r="HZ120" i="13"/>
  <c r="IF115" i="13"/>
  <c r="GS113" i="13"/>
  <c r="ES112" i="13"/>
  <c r="DS111" i="13"/>
  <c r="HM109" i="13"/>
  <c r="GP108" i="13"/>
  <c r="FS107" i="13"/>
  <c r="EV106" i="13"/>
  <c r="DY105" i="13"/>
  <c r="HS103" i="13"/>
  <c r="GV102" i="13"/>
  <c r="FM101" i="13"/>
  <c r="HV123" i="13"/>
  <c r="EK117" i="13"/>
  <c r="GK114" i="13"/>
  <c r="HZ112" i="13"/>
  <c r="GL111" i="13"/>
  <c r="FO110" i="13"/>
  <c r="ER109" i="13"/>
  <c r="DU108" i="13"/>
  <c r="HO106" i="13"/>
  <c r="GR105" i="13"/>
  <c r="FU104" i="13"/>
  <c r="EX103" i="13"/>
  <c r="EA102" i="13"/>
  <c r="GN122" i="13"/>
  <c r="GS116" i="13"/>
  <c r="ER114" i="13"/>
  <c r="GW112" i="13"/>
  <c r="FA111" i="13"/>
  <c r="ED110" i="13"/>
  <c r="HX108" i="13"/>
  <c r="HA107" i="13"/>
  <c r="GD106" i="13"/>
  <c r="FG105" i="13"/>
  <c r="EJ104" i="13"/>
  <c r="ID102" i="13"/>
  <c r="HD137" i="13"/>
  <c r="FP121" i="13"/>
  <c r="EK116" i="13"/>
  <c r="HX113" i="13"/>
  <c r="FR112" i="13"/>
  <c r="EN111" i="13"/>
  <c r="HV109" i="13"/>
  <c r="GY108" i="13"/>
  <c r="GB107" i="13"/>
  <c r="FE106" i="13"/>
  <c r="EH105" i="13"/>
  <c r="IB103" i="13"/>
  <c r="HE102" i="13"/>
  <c r="GY123" i="13"/>
  <c r="EA117" i="13"/>
  <c r="GC114" i="13"/>
  <c r="HW112" i="13"/>
  <c r="GI111" i="13"/>
  <c r="FL110" i="13"/>
  <c r="EC109" i="13"/>
  <c r="HW107" i="13"/>
  <c r="GZ106" i="13"/>
  <c r="GC105" i="13"/>
  <c r="FF104" i="13"/>
  <c r="HE126" i="13"/>
  <c r="IA118" i="13"/>
  <c r="FA115" i="13"/>
  <c r="FI113" i="13"/>
  <c r="ID111" i="13"/>
  <c r="HG110" i="13"/>
  <c r="GJ109" i="13"/>
  <c r="FA108" i="13"/>
  <c r="ED107" i="13"/>
  <c r="HX105" i="13"/>
  <c r="HW124" i="13"/>
  <c r="HG117" i="13"/>
  <c r="HU114" i="13"/>
  <c r="EF113" i="13"/>
  <c r="HE111" i="13"/>
  <c r="GH110" i="13"/>
  <c r="FK109" i="13"/>
  <c r="EN108" i="13"/>
  <c r="HV106" i="13"/>
  <c r="GW130" i="13"/>
  <c r="GD120" i="13"/>
  <c r="HR115" i="13"/>
  <c r="GY113" i="13"/>
  <c r="EI112" i="13"/>
  <c r="IB110" i="13"/>
  <c r="HE109" i="13"/>
  <c r="GH108" i="13"/>
  <c r="FK107" i="13"/>
  <c r="EN106" i="13"/>
  <c r="HV104" i="13"/>
  <c r="GG110" i="13"/>
  <c r="FE104" i="13"/>
  <c r="HZ101" i="13"/>
  <c r="FB100" i="13"/>
  <c r="EE99" i="13"/>
  <c r="HY97" i="13"/>
  <c r="HB96" i="13"/>
  <c r="GE95" i="13"/>
  <c r="FH94" i="13"/>
  <c r="EK93" i="13"/>
  <c r="IE91" i="13"/>
  <c r="HH90" i="13"/>
  <c r="FY89" i="13"/>
  <c r="FB88" i="13"/>
  <c r="EE87" i="13"/>
  <c r="EH111" i="13"/>
  <c r="HK104" i="13"/>
  <c r="EU102" i="13"/>
  <c r="GP100" i="13"/>
  <c r="FN99" i="13"/>
  <c r="EQ98" i="13"/>
  <c r="DT97" i="13"/>
  <c r="HN95" i="13"/>
  <c r="GQ94" i="13"/>
  <c r="FT93" i="13"/>
  <c r="EW92" i="13"/>
  <c r="DZ91" i="13"/>
  <c r="HT89" i="13"/>
  <c r="GK88" i="13"/>
  <c r="EX112" i="13"/>
  <c r="FL105" i="13"/>
  <c r="GN102" i="13"/>
  <c r="HQ100" i="13"/>
  <c r="FY99" i="13"/>
  <c r="FB98" i="13"/>
  <c r="EE97" i="13"/>
  <c r="HY95" i="13"/>
  <c r="HB94" i="13"/>
  <c r="GE93" i="13"/>
  <c r="FH92" i="13"/>
  <c r="EK91" i="13"/>
  <c r="IE89" i="13"/>
  <c r="HH88" i="13"/>
  <c r="ID112" i="13"/>
  <c r="GY105" i="13"/>
  <c r="HK102" i="13"/>
  <c r="ID100" i="13"/>
  <c r="GV99" i="13"/>
  <c r="FM98" i="13"/>
  <c r="EP97" i="13"/>
  <c r="DS96" i="13"/>
  <c r="HM94" i="13"/>
  <c r="GP93" i="13"/>
  <c r="FS92" i="13"/>
  <c r="EV91" i="13"/>
  <c r="DY90" i="13"/>
  <c r="GF111" i="13"/>
  <c r="DS105" i="13"/>
  <c r="FI102" i="13"/>
  <c r="HA100" i="13"/>
  <c r="FW99" i="13"/>
  <c r="EZ98" i="13"/>
  <c r="DQ97" i="13"/>
  <c r="HK95" i="13"/>
  <c r="GN94" i="13"/>
  <c r="FQ93" i="13"/>
  <c r="ET92" i="13"/>
  <c r="DW91" i="13"/>
  <c r="HQ89" i="13"/>
  <c r="IA110" i="13"/>
  <c r="GZ104" i="13"/>
  <c r="EQ102" i="13"/>
  <c r="GJ100" i="13"/>
  <c r="FJ99" i="13"/>
  <c r="EM98" i="13"/>
  <c r="HU96" i="13"/>
  <c r="GX95" i="13"/>
  <c r="GA94" i="13"/>
  <c r="FD93" i="13"/>
  <c r="EG92" i="13"/>
  <c r="IA90" i="13"/>
  <c r="DR123" i="13"/>
  <c r="DZ109" i="13"/>
  <c r="HB103" i="13"/>
  <c r="GI101" i="13"/>
  <c r="EJ100" i="13"/>
  <c r="ID98" i="13"/>
  <c r="HG97" i="13"/>
  <c r="GJ96" i="13"/>
  <c r="FA95" i="13"/>
  <c r="ED94" i="13"/>
  <c r="HX92" i="13"/>
  <c r="HA91" i="13"/>
  <c r="HB112" i="13"/>
  <c r="GL105" i="13"/>
  <c r="HA102" i="13"/>
  <c r="HZ100" i="13"/>
  <c r="GR99" i="13"/>
  <c r="FU98" i="13"/>
  <c r="EX97" i="13"/>
  <c r="EA96" i="13"/>
  <c r="HI94" i="13"/>
  <c r="GL93" i="13"/>
  <c r="FO92" i="13"/>
  <c r="FH111" i="13"/>
  <c r="HX104" i="13"/>
  <c r="FE102" i="13"/>
  <c r="GU100" i="13"/>
  <c r="FS99" i="13"/>
  <c r="EV98" i="13"/>
  <c r="DY97" i="13"/>
  <c r="HS95" i="13"/>
  <c r="GV94" i="13"/>
  <c r="FM93" i="13"/>
  <c r="ES113" i="13"/>
  <c r="HV105" i="13"/>
  <c r="HP102" i="13"/>
  <c r="DT101" i="13"/>
  <c r="HA99" i="13"/>
  <c r="GD98" i="13"/>
  <c r="FG97" i="13"/>
  <c r="EJ96" i="13"/>
  <c r="ID94" i="13"/>
  <c r="HG93" i="13"/>
  <c r="GJ92" i="13"/>
  <c r="HM101" i="13"/>
  <c r="FK94" i="13"/>
  <c r="FA90" i="13"/>
  <c r="GC88" i="13"/>
  <c r="EM87" i="13"/>
  <c r="EH190" i="13"/>
  <c r="IE175" i="13"/>
  <c r="HY176" i="13"/>
  <c r="FR163" i="13"/>
  <c r="HT169" i="13"/>
  <c r="FG145" i="13"/>
  <c r="HD156" i="13"/>
  <c r="EL156" i="13"/>
  <c r="EQ140" i="13"/>
  <c r="GR134" i="13"/>
  <c r="FB139" i="13"/>
  <c r="HQ144" i="13"/>
  <c r="GB136" i="13"/>
  <c r="GT141" i="13"/>
  <c r="FC150" i="13"/>
  <c r="EA139" i="13"/>
  <c r="FY143" i="13"/>
  <c r="FN151" i="13"/>
  <c r="FI139" i="13"/>
  <c r="FR141" i="13"/>
  <c r="HE142" i="13"/>
  <c r="FW135" i="13"/>
  <c r="GX127" i="13"/>
  <c r="GM134" i="13"/>
  <c r="EC127" i="13"/>
  <c r="GC133" i="13"/>
  <c r="EC126" i="13"/>
  <c r="EI131" i="13"/>
  <c r="GF136" i="13"/>
  <c r="EW128" i="13"/>
  <c r="HB133" i="13"/>
  <c r="HP137" i="13"/>
  <c r="IA128" i="13"/>
  <c r="FO131" i="13"/>
  <c r="HZ132" i="13"/>
  <c r="FU133" i="13"/>
  <c r="EB126" i="13"/>
  <c r="FR118" i="13"/>
  <c r="GV133" i="13"/>
  <c r="HW120" i="13"/>
  <c r="HF113" i="13"/>
  <c r="EY123" i="13"/>
  <c r="DV116" i="13"/>
  <c r="ID123" i="13"/>
  <c r="HA116" i="13"/>
  <c r="EK124" i="13"/>
  <c r="HX116" i="13"/>
  <c r="EO125" i="13"/>
  <c r="HJ117" i="13"/>
  <c r="GX128" i="13"/>
  <c r="GF122" i="13"/>
  <c r="IF118" i="13"/>
  <c r="FF133" i="13"/>
  <c r="GJ124" i="13"/>
  <c r="IC120" i="13"/>
  <c r="FL117" i="13"/>
  <c r="GW125" i="13"/>
  <c r="HO121" i="13"/>
  <c r="EX118" i="13"/>
  <c r="GQ127" i="13"/>
  <c r="ER124" i="13"/>
  <c r="HZ121" i="13"/>
  <c r="FG120" i="13"/>
  <c r="FI118" i="13"/>
  <c r="EE130" i="13"/>
  <c r="GW116" i="13"/>
  <c r="GF113" i="13"/>
  <c r="FE111" i="13"/>
  <c r="IA109" i="13"/>
  <c r="GF108" i="13"/>
  <c r="DY107" i="13"/>
  <c r="GI105" i="13"/>
  <c r="EN104" i="13"/>
  <c r="GX102" i="13"/>
  <c r="FC101" i="13"/>
  <c r="FK125" i="13"/>
  <c r="IC116" i="13"/>
  <c r="IF113" i="13"/>
  <c r="ET112" i="13"/>
  <c r="HM110" i="13"/>
  <c r="GP109" i="13"/>
  <c r="FS108" i="13"/>
  <c r="EV107" i="13"/>
  <c r="DY106" i="13"/>
  <c r="HS104" i="13"/>
  <c r="GV103" i="13"/>
  <c r="FM102" i="13"/>
  <c r="EP101" i="13"/>
  <c r="EH128" i="13"/>
  <c r="HC119" i="13"/>
  <c r="GJ115" i="13"/>
  <c r="FP113" i="13"/>
  <c r="DR112" i="13"/>
  <c r="HL110" i="13"/>
  <c r="GO109" i="13"/>
  <c r="FR108" i="13"/>
  <c r="EU107" i="13"/>
  <c r="DX106" i="13"/>
  <c r="HR104" i="13"/>
  <c r="GU103" i="13"/>
  <c r="FX102" i="13"/>
  <c r="EO101" i="13"/>
  <c r="GY122" i="13"/>
  <c r="GT116" i="13"/>
  <c r="ES114" i="13"/>
  <c r="GX112" i="13"/>
  <c r="FN111" i="13"/>
  <c r="EQ110" i="13"/>
  <c r="DT109" i="13"/>
  <c r="HN107" i="13"/>
  <c r="GQ106" i="13"/>
  <c r="FT105" i="13"/>
  <c r="EW104" i="13"/>
  <c r="DZ103" i="13"/>
  <c r="HE137" i="13"/>
  <c r="FQ121" i="13"/>
  <c r="EL116" i="13"/>
  <c r="HY113" i="13"/>
  <c r="FS112" i="13"/>
  <c r="EC111" i="13"/>
  <c r="HW109" i="13"/>
  <c r="GZ108" i="13"/>
  <c r="GC107" i="13"/>
  <c r="FF106" i="13"/>
  <c r="EI105" i="13"/>
  <c r="IC103" i="13"/>
  <c r="HF102" i="13"/>
  <c r="FC129" i="13"/>
  <c r="ES120" i="13"/>
  <c r="GY115" i="13"/>
  <c r="GO113" i="13"/>
  <c r="EP112" i="13"/>
  <c r="HU110" i="13"/>
  <c r="GX109" i="13"/>
  <c r="GA108" i="13"/>
  <c r="FD107" i="13"/>
  <c r="EG106" i="13"/>
  <c r="IA104" i="13"/>
  <c r="HD103" i="13"/>
  <c r="GG102" i="13"/>
  <c r="GB122" i="13"/>
  <c r="GJ116" i="13"/>
  <c r="EP114" i="13"/>
  <c r="GS112" i="13"/>
  <c r="FK111" i="13"/>
  <c r="EN110" i="13"/>
  <c r="HV108" i="13"/>
  <c r="GY107" i="13"/>
  <c r="GB106" i="13"/>
  <c r="FE105" i="13"/>
  <c r="EH104" i="13"/>
  <c r="DU125" i="13"/>
  <c r="HP117" i="13"/>
  <c r="HV114" i="13"/>
  <c r="EG113" i="13"/>
  <c r="HF111" i="13"/>
  <c r="GI110" i="13"/>
  <c r="FL109" i="13"/>
  <c r="EC108" i="13"/>
  <c r="HW106" i="13"/>
  <c r="GZ105" i="13"/>
  <c r="GM123" i="13"/>
  <c r="DX117" i="13"/>
  <c r="GA114" i="13"/>
  <c r="HU112" i="13"/>
  <c r="GG111" i="13"/>
  <c r="FJ110" i="13"/>
  <c r="EM109" i="13"/>
  <c r="HU107" i="13"/>
  <c r="GX106" i="13"/>
  <c r="FT127" i="13"/>
  <c r="FG119" i="13"/>
  <c r="FV115" i="13"/>
  <c r="FT113" i="13"/>
  <c r="IA111" i="13"/>
  <c r="HD110" i="13"/>
  <c r="GG109" i="13"/>
  <c r="FJ108" i="13"/>
  <c r="EM107" i="13"/>
  <c r="HU105" i="13"/>
  <c r="HV124" i="13"/>
  <c r="FJ109" i="13"/>
  <c r="HV103" i="13"/>
  <c r="GR101" i="13"/>
  <c r="ED100" i="13"/>
  <c r="HX98" i="13"/>
  <c r="HA97" i="13"/>
  <c r="GD96" i="13"/>
  <c r="FG95" i="13"/>
  <c r="EJ94" i="13"/>
  <c r="ID92" i="13"/>
  <c r="HG91" i="13"/>
  <c r="GJ90" i="13"/>
  <c r="FA89" i="13"/>
  <c r="ED88" i="13"/>
  <c r="GA134" i="13"/>
  <c r="IB109" i="13"/>
  <c r="FD104" i="13"/>
  <c r="HY101" i="13"/>
  <c r="FM100" i="13"/>
  <c r="EP99" i="13"/>
  <c r="DS98" i="13"/>
  <c r="HM96" i="13"/>
  <c r="GP95" i="13"/>
  <c r="FS94" i="13"/>
  <c r="EV93" i="13"/>
  <c r="DY92" i="13"/>
  <c r="HS90" i="13"/>
  <c r="GV89" i="13"/>
  <c r="FM88" i="13"/>
  <c r="DX111" i="13"/>
  <c r="HJ104" i="13"/>
  <c r="ET102" i="13"/>
  <c r="GO100" i="13"/>
  <c r="FA99" i="13"/>
  <c r="ED98" i="13"/>
  <c r="HX96" i="13"/>
  <c r="HA95" i="13"/>
  <c r="GD94" i="13"/>
  <c r="FG93" i="13"/>
  <c r="EJ92" i="13"/>
  <c r="ID90" i="13"/>
  <c r="HG89" i="13"/>
  <c r="GJ88" i="13"/>
  <c r="GP111" i="13"/>
  <c r="DT105" i="13"/>
  <c r="FO102" i="13"/>
  <c r="HB100" i="13"/>
  <c r="FX99" i="13"/>
  <c r="EO98" i="13"/>
  <c r="DR97" i="13"/>
  <c r="HL95" i="13"/>
  <c r="GO94" i="13"/>
  <c r="FR93" i="13"/>
  <c r="EU92" i="13"/>
  <c r="DX91" i="13"/>
  <c r="HR89" i="13"/>
  <c r="FI110" i="13"/>
  <c r="GA104" i="13"/>
  <c r="DV102" i="13"/>
  <c r="FW100" i="13"/>
  <c r="EY99" i="13"/>
  <c r="EB98" i="13"/>
  <c r="HJ96" i="13"/>
  <c r="GM95" i="13"/>
  <c r="FP94" i="13"/>
  <c r="ES93" i="13"/>
  <c r="DV92" i="13"/>
  <c r="HP90" i="13"/>
  <c r="GL128" i="13"/>
  <c r="HD109" i="13"/>
  <c r="ES104" i="13"/>
  <c r="HQ101" i="13"/>
  <c r="FI100" i="13"/>
  <c r="EL99" i="13"/>
  <c r="IF97" i="13"/>
  <c r="GW96" i="13"/>
  <c r="FZ95" i="13"/>
  <c r="FC94" i="13"/>
  <c r="EF93" i="13"/>
  <c r="HZ91" i="13"/>
  <c r="HC90" i="13"/>
  <c r="HG116" i="13"/>
  <c r="HT107" i="13"/>
  <c r="FE103" i="13"/>
  <c r="FE101" i="13"/>
  <c r="IC99" i="13"/>
  <c r="HF98" i="13"/>
  <c r="GI97" i="13"/>
  <c r="FL96" i="13"/>
  <c r="EC95" i="13"/>
  <c r="HW93" i="13"/>
  <c r="GZ92" i="13"/>
  <c r="GC91" i="13"/>
  <c r="FR111" i="13"/>
  <c r="HY104" i="13"/>
  <c r="FF102" i="13"/>
  <c r="GV100" i="13"/>
  <c r="FT99" i="13"/>
  <c r="EW98" i="13"/>
  <c r="DZ97" i="13"/>
  <c r="HT95" i="13"/>
  <c r="GK94" i="13"/>
  <c r="FN93" i="13"/>
  <c r="EQ92" i="13"/>
  <c r="EK110" i="13"/>
  <c r="FP104" i="13"/>
  <c r="ID101" i="13"/>
  <c r="FS100" i="13"/>
  <c r="EU99" i="13"/>
  <c r="DX98" i="13"/>
  <c r="HR96" i="13"/>
  <c r="GU95" i="13"/>
  <c r="FX94" i="13"/>
  <c r="EO93" i="13"/>
  <c r="HP111" i="13"/>
  <c r="EN105" i="13"/>
  <c r="FT102" i="13"/>
  <c r="HG100" i="13"/>
  <c r="GC99" i="13"/>
  <c r="FF98" i="13"/>
  <c r="EI97" i="13"/>
  <c r="IC95" i="13"/>
  <c r="HF94" i="13"/>
  <c r="GI93" i="13"/>
  <c r="FL92" i="13"/>
  <c r="FE100" i="13"/>
  <c r="EN93" i="13"/>
  <c r="HV89" i="13"/>
  <c r="EW88" i="13"/>
  <c r="ID86" i="13"/>
  <c r="HG85" i="13"/>
  <c r="GJ84" i="13"/>
  <c r="FA83" i="13"/>
  <c r="ED82" i="13"/>
  <c r="HX80" i="13"/>
  <c r="HA79" i="13"/>
  <c r="GD78" i="13"/>
  <c r="FG77" i="13"/>
  <c r="EJ76" i="13"/>
  <c r="ID74" i="13"/>
  <c r="GC98" i="13"/>
  <c r="IF91" i="13"/>
  <c r="GG89" i="13"/>
  <c r="DV88" i="13"/>
  <c r="HE86" i="13"/>
  <c r="GH85" i="13"/>
  <c r="FK84" i="13"/>
  <c r="EN83" i="13"/>
  <c r="HV81" i="13"/>
  <c r="GY80" i="13"/>
  <c r="GB79" i="13"/>
  <c r="FE78" i="13"/>
  <c r="EH77" i="13"/>
  <c r="IB75" i="13"/>
  <c r="GU101" i="13"/>
  <c r="EY94" i="13"/>
  <c r="FQ90" i="13"/>
  <c r="GP88" i="13"/>
  <c r="EX87" i="13"/>
  <c r="DX86" i="13"/>
  <c r="IF184" i="13"/>
  <c r="HU148" i="13"/>
  <c r="GA137" i="13"/>
  <c r="FH140" i="13"/>
  <c r="EN128" i="13"/>
  <c r="IE134" i="13"/>
  <c r="HE127" i="13"/>
  <c r="DU117" i="13"/>
  <c r="HI118" i="13"/>
  <c r="HD121" i="13"/>
  <c r="FF124" i="13"/>
  <c r="GW113" i="13"/>
  <c r="EZ104" i="13"/>
  <c r="FH112" i="13"/>
  <c r="IE104" i="13"/>
  <c r="HH115" i="13"/>
  <c r="FG107" i="13"/>
  <c r="FB123" i="13"/>
  <c r="EF109" i="13"/>
  <c r="IF101" i="13"/>
  <c r="DR110" i="13"/>
  <c r="HR102" i="13"/>
  <c r="EB111" i="13"/>
  <c r="HP103" i="13"/>
  <c r="FW111" i="13"/>
  <c r="ET104" i="13"/>
  <c r="GU110" i="13"/>
  <c r="FK117" i="13"/>
  <c r="EB108" i="13"/>
  <c r="DV112" i="13"/>
  <c r="FD135" i="13"/>
  <c r="HM97" i="13"/>
  <c r="GV90" i="13"/>
  <c r="DY102" i="13"/>
  <c r="GE94" i="13"/>
  <c r="GR111" i="13"/>
  <c r="DS97" i="13"/>
  <c r="HS89" i="13"/>
  <c r="GJ99" i="13"/>
  <c r="FG92" i="13"/>
  <c r="GK100" i="13"/>
  <c r="FE93" i="13"/>
  <c r="DU102" i="13"/>
  <c r="FO94" i="13"/>
  <c r="GC103" i="13"/>
  <c r="EO95" i="13"/>
  <c r="GC102" i="13"/>
  <c r="GW94" i="13"/>
  <c r="GG100" i="13"/>
  <c r="FA93" i="13"/>
  <c r="FR98" i="13"/>
  <c r="DU101" i="13"/>
  <c r="GU85" i="13"/>
  <c r="HL80" i="13"/>
  <c r="FT76" i="13"/>
  <c r="EL93" i="13"/>
  <c r="DY87" i="13"/>
  <c r="FX83" i="13"/>
  <c r="HL79" i="13"/>
  <c r="EU76" i="13"/>
  <c r="ER91" i="13"/>
  <c r="GX87" i="13"/>
  <c r="FU85" i="13"/>
  <c r="DZ84" i="13"/>
  <c r="GV82" i="13"/>
  <c r="EO81" i="13"/>
  <c r="GY79" i="13"/>
  <c r="ER78" i="13"/>
  <c r="HN76" i="13"/>
  <c r="FQ98" i="13"/>
  <c r="FP91" i="13"/>
  <c r="HS88" i="13"/>
  <c r="EJ87" i="13"/>
  <c r="HD85" i="13"/>
  <c r="FI84" i="13"/>
  <c r="IE82" i="13"/>
  <c r="FX81" i="13"/>
  <c r="HV79" i="13"/>
  <c r="GA78" i="13"/>
  <c r="HC118" i="13"/>
  <c r="GG96" i="13"/>
  <c r="DR91" i="13"/>
  <c r="DS89" i="13"/>
  <c r="GI87" i="13"/>
  <c r="FF86" i="13"/>
  <c r="EI85" i="13"/>
  <c r="IC83" i="13"/>
  <c r="HF82" i="13"/>
  <c r="GI81" i="13"/>
  <c r="FL80" i="13"/>
  <c r="EC79" i="13"/>
  <c r="HW77" i="13"/>
  <c r="GZ76" i="13"/>
  <c r="EW108" i="13"/>
  <c r="GE96" i="13"/>
  <c r="EO91" i="13"/>
  <c r="EG89" i="13"/>
  <c r="GU87" i="13"/>
  <c r="FQ86" i="13"/>
  <c r="ET85" i="13"/>
  <c r="DW84" i="13"/>
  <c r="HQ82" i="13"/>
  <c r="GT81" i="13"/>
  <c r="FW80" i="13"/>
  <c r="EZ79" i="13"/>
  <c r="GT100" i="13"/>
  <c r="FX93" i="13"/>
  <c r="DQ90" i="13"/>
  <c r="FE88" i="13"/>
  <c r="HX86" i="13"/>
  <c r="HA85" i="13"/>
  <c r="GD84" i="13"/>
  <c r="FG83" i="13"/>
  <c r="EJ82" i="13"/>
  <c r="ID80" i="13"/>
  <c r="HG79" i="13"/>
  <c r="FR103" i="13"/>
  <c r="EV95" i="13"/>
  <c r="HB90" i="13"/>
  <c r="HO88" i="13"/>
  <c r="FS87" i="13"/>
  <c r="EQ86" i="13"/>
  <c r="DT85" i="13"/>
  <c r="HN83" i="13"/>
  <c r="GQ82" i="13"/>
  <c r="FT81" i="13"/>
  <c r="EW80" i="13"/>
  <c r="HZ99" i="13"/>
  <c r="HJ92" i="13"/>
  <c r="HZ89" i="13"/>
  <c r="FC88" i="13"/>
  <c r="DQ87" i="13"/>
  <c r="HK85" i="13"/>
  <c r="GN84" i="13"/>
  <c r="FQ83" i="13"/>
  <c r="ET82" i="13"/>
  <c r="DW81" i="13"/>
  <c r="GD100" i="13"/>
  <c r="FJ93" i="13"/>
  <c r="EF90" i="13"/>
  <c r="FQ88" i="13"/>
  <c r="EC87" i="13"/>
  <c r="HJ85" i="13"/>
  <c r="GM84" i="13"/>
  <c r="FP83" i="13"/>
  <c r="ES82" i="13"/>
  <c r="DV81" i="13"/>
  <c r="HP79" i="13"/>
  <c r="HP87" i="13"/>
  <c r="ET80" i="13"/>
  <c r="FX77" i="13"/>
  <c r="HG75" i="13"/>
  <c r="FW74" i="13"/>
  <c r="EZ73" i="13"/>
  <c r="DQ72" i="13"/>
  <c r="HK70" i="13"/>
  <c r="GN69" i="13"/>
  <c r="FQ68" i="13"/>
  <c r="ET67" i="13"/>
  <c r="DW66" i="13"/>
  <c r="HQ64" i="13"/>
  <c r="GT63" i="13"/>
  <c r="FW62" i="13"/>
  <c r="EZ61" i="13"/>
  <c r="IF85" i="13"/>
  <c r="GE79" i="13"/>
  <c r="FA77" i="13"/>
  <c r="GB75" i="13"/>
  <c r="EX74" i="13"/>
  <c r="EA73" i="13"/>
  <c r="HI71" i="13"/>
  <c r="GL70" i="13"/>
  <c r="FO69" i="13"/>
  <c r="ER68" i="13"/>
  <c r="DU67" i="13"/>
  <c r="HO65" i="13"/>
  <c r="GR64" i="13"/>
  <c r="FU63" i="13"/>
  <c r="EX62" i="13"/>
  <c r="EQ89" i="13"/>
  <c r="HA81" i="13"/>
  <c r="EJ78" i="13"/>
  <c r="EY76" i="13"/>
  <c r="HQ74" i="13"/>
  <c r="GT73" i="13"/>
  <c r="FW72" i="13"/>
  <c r="EZ71" i="13"/>
  <c r="DQ70" i="13"/>
  <c r="HK68" i="13"/>
  <c r="GN67" i="13"/>
  <c r="FQ66" i="13"/>
  <c r="ET65" i="13"/>
  <c r="DW64" i="13"/>
  <c r="HQ62" i="13"/>
  <c r="EA87" i="13"/>
  <c r="EH80" i="13"/>
  <c r="GL77" i="13"/>
  <c r="HS75" i="13"/>
  <c r="GF74" i="13"/>
  <c r="FI73" i="13"/>
  <c r="EL72" i="13"/>
  <c r="IF70" i="13"/>
  <c r="GW69" i="13"/>
  <c r="FZ68" i="13"/>
  <c r="FC67" i="13"/>
  <c r="EF66" i="13"/>
  <c r="HZ64" i="13"/>
  <c r="HC63" i="13"/>
  <c r="GP87" i="13"/>
  <c r="GC80" i="13"/>
  <c r="HG77" i="13"/>
  <c r="HR75" i="13"/>
  <c r="GE74" i="13"/>
  <c r="FH73" i="13"/>
  <c r="EK72" i="13"/>
  <c r="IE70" i="13"/>
  <c r="HH69" i="13"/>
  <c r="FY68" i="13"/>
  <c r="FB67" i="13"/>
  <c r="EE66" i="13"/>
  <c r="HY64" i="13"/>
  <c r="HB63" i="13"/>
  <c r="EC91" i="13"/>
  <c r="HK82" i="13"/>
  <c r="FT78" i="13"/>
  <c r="FZ76" i="13"/>
  <c r="DV75" i="13"/>
  <c r="HO73" i="13"/>
  <c r="GR72" i="13"/>
  <c r="FU71" i="13"/>
  <c r="EX70" i="13"/>
  <c r="EA69" i="13"/>
  <c r="HI67" i="13"/>
  <c r="GL66" i="13"/>
  <c r="FO65" i="13"/>
  <c r="ER64" i="13"/>
  <c r="HB89" i="13"/>
  <c r="EF82" i="13"/>
  <c r="EW78" i="13"/>
  <c r="FJ76" i="13"/>
  <c r="HY74" i="13"/>
  <c r="HB73" i="13"/>
  <c r="GE72" i="13"/>
  <c r="FH71" i="13"/>
  <c r="EK70" i="13"/>
  <c r="IE68" i="13"/>
  <c r="HH67" i="13"/>
  <c r="FY66" i="13"/>
  <c r="FB65" i="13"/>
  <c r="GR95" i="13"/>
  <c r="HV83" i="13"/>
  <c r="HE78" i="13"/>
  <c r="HG76" i="13"/>
  <c r="ET75" i="13"/>
  <c r="DT74" i="13"/>
  <c r="HN72" i="13"/>
  <c r="GQ71" i="13"/>
  <c r="FT70" i="13"/>
  <c r="EW69" i="13"/>
  <c r="DZ68" i="13"/>
  <c r="HT66" i="13"/>
  <c r="DZ95" i="13"/>
  <c r="HK83" i="13"/>
  <c r="HD78" i="13"/>
  <c r="HF76" i="13"/>
  <c r="ES75" i="13"/>
  <c r="DS74" i="13"/>
  <c r="HM72" i="13"/>
  <c r="GP71" i="13"/>
  <c r="FS70" i="13"/>
  <c r="EV69" i="13"/>
  <c r="DY68" i="13"/>
  <c r="HS66" i="13"/>
  <c r="EM86" i="13"/>
  <c r="FI79" i="13"/>
  <c r="EN77" i="13"/>
  <c r="GH75" i="13"/>
  <c r="FB74" i="13"/>
  <c r="EE73" i="13"/>
  <c r="HY71" i="13"/>
  <c r="HB70" i="13"/>
  <c r="GE69" i="13"/>
  <c r="FH68" i="13"/>
  <c r="EK67" i="13"/>
  <c r="IC101" i="13"/>
  <c r="DR73" i="13"/>
  <c r="EK66" i="13"/>
  <c r="FP63" i="13"/>
  <c r="HD61" i="13"/>
  <c r="GB60" i="13"/>
  <c r="FE59" i="13"/>
  <c r="EH58" i="13"/>
  <c r="IB56" i="13"/>
  <c r="HE55" i="13"/>
  <c r="GH54" i="13"/>
  <c r="FK53" i="13"/>
  <c r="EN52" i="13"/>
  <c r="HV50" i="13"/>
  <c r="GY49" i="13"/>
  <c r="GB48" i="13"/>
  <c r="IA101" i="13"/>
  <c r="DQ73" i="13"/>
  <c r="EJ66" i="13"/>
  <c r="EY63" i="13"/>
  <c r="GP61" i="13"/>
  <c r="FO60" i="13"/>
  <c r="ER59" i="13"/>
  <c r="DU58" i="13"/>
  <c r="HO56" i="13"/>
  <c r="GR55" i="13"/>
  <c r="FU54" i="13"/>
  <c r="EX53" i="13"/>
  <c r="EA52" i="13"/>
  <c r="HI50" i="13"/>
  <c r="GL49" i="13"/>
  <c r="FO48" i="13"/>
  <c r="DW98" i="13"/>
  <c r="HW72" i="13"/>
  <c r="EA66" i="13"/>
  <c r="FN63" i="13"/>
  <c r="HP61" i="13"/>
  <c r="GL60" i="13"/>
  <c r="FO59" i="13"/>
  <c r="ER58" i="13"/>
  <c r="DU57" i="13"/>
  <c r="HO55" i="13"/>
  <c r="GR54" i="13"/>
  <c r="FU53" i="13"/>
  <c r="EX52" i="13"/>
  <c r="EA51" i="13"/>
  <c r="HI49" i="13"/>
  <c r="HA80" i="13"/>
  <c r="EE71" i="13"/>
  <c r="EZ65" i="13"/>
  <c r="IA62" i="13"/>
  <c r="GA61" i="13"/>
  <c r="EO60" i="13"/>
  <c r="DR59" i="13"/>
  <c r="HL57" i="13"/>
  <c r="GO56" i="13"/>
  <c r="FR55" i="13"/>
  <c r="EU54" i="13"/>
  <c r="DX53" i="13"/>
  <c r="HR51" i="13"/>
  <c r="GU50" i="13"/>
  <c r="GV77" i="13"/>
  <c r="HN69" i="13"/>
  <c r="HI64" i="13"/>
  <c r="GV62" i="13"/>
  <c r="EY61" i="13"/>
  <c r="EB60" i="13"/>
  <c r="HJ58" i="13"/>
  <c r="GM57" i="13"/>
  <c r="FP56" i="13"/>
  <c r="ES55" i="13"/>
  <c r="DV54" i="13"/>
  <c r="HP52" i="13"/>
  <c r="GS51" i="13"/>
  <c r="FV50" i="13"/>
  <c r="GX83" i="13"/>
  <c r="DS71" i="13"/>
  <c r="EX65" i="13"/>
  <c r="HY62" i="13"/>
  <c r="FY61" i="13"/>
  <c r="EY60" i="13"/>
  <c r="EI189" i="13"/>
  <c r="FC154" i="13"/>
  <c r="FD136" i="13"/>
  <c r="EK139" i="13"/>
  <c r="HV126" i="13"/>
  <c r="FZ133" i="13"/>
  <c r="HI125" i="13"/>
  <c r="HO115" i="13"/>
  <c r="GL117" i="13"/>
  <c r="HQ120" i="13"/>
  <c r="EE124" i="13"/>
  <c r="EP113" i="13"/>
  <c r="EB104" i="13"/>
  <c r="EF112" i="13"/>
  <c r="HG104" i="13"/>
  <c r="FL115" i="13"/>
  <c r="EI107" i="13"/>
  <c r="EE122" i="13"/>
  <c r="HY108" i="13"/>
  <c r="FX132" i="13"/>
  <c r="HK109" i="13"/>
  <c r="GT102" i="13"/>
  <c r="HI110" i="13"/>
  <c r="GR103" i="13"/>
  <c r="EY111" i="13"/>
  <c r="DV104" i="13"/>
  <c r="FW110" i="13"/>
  <c r="HH116" i="13"/>
  <c r="HI107" i="13"/>
  <c r="HO111" i="13"/>
  <c r="ER121" i="13"/>
  <c r="GO97" i="13"/>
  <c r="FX90" i="13"/>
  <c r="HF101" i="13"/>
  <c r="FG94" i="13"/>
  <c r="FU110" i="13"/>
  <c r="HL96" i="13"/>
  <c r="GU89" i="13"/>
  <c r="FL99" i="13"/>
  <c r="EI92" i="13"/>
  <c r="FJ100" i="13"/>
  <c r="EG93" i="13"/>
  <c r="HB101" i="13"/>
  <c r="EQ94" i="13"/>
  <c r="EG103" i="13"/>
  <c r="DQ95" i="13"/>
  <c r="EJ102" i="13"/>
  <c r="FY94" i="13"/>
  <c r="FF100" i="13"/>
  <c r="EC93" i="13"/>
  <c r="ET98" i="13"/>
  <c r="HB99" i="13"/>
  <c r="HH84" i="13"/>
  <c r="HY79" i="13"/>
  <c r="FH76" i="13"/>
  <c r="GU92" i="13"/>
  <c r="IC86" i="13"/>
  <c r="FL83" i="13"/>
  <c r="GZ79" i="13"/>
  <c r="EI76" i="13"/>
  <c r="DT91" i="13"/>
  <c r="GK87" i="13"/>
  <c r="FI85" i="13"/>
  <c r="IE83" i="13"/>
  <c r="GJ82" i="13"/>
  <c r="EC81" i="13"/>
  <c r="GM79" i="13"/>
  <c r="EF78" i="13"/>
  <c r="HB76" i="13"/>
  <c r="HN97" i="13"/>
  <c r="EQ91" i="13"/>
  <c r="HD88" i="13"/>
  <c r="DW87" i="13"/>
  <c r="GR85" i="13"/>
  <c r="EW84" i="13"/>
  <c r="HS82" i="13"/>
  <c r="FL81" i="13"/>
  <c r="HJ79" i="13"/>
  <c r="FO78" i="13"/>
  <c r="HZ111" i="13"/>
  <c r="ID95" i="13"/>
  <c r="HK90" i="13"/>
  <c r="HR88" i="13"/>
  <c r="FV87" i="13"/>
  <c r="ET86" i="13"/>
  <c r="DW85" i="13"/>
  <c r="HQ83" i="13"/>
  <c r="GT82" i="13"/>
  <c r="FW81" i="13"/>
  <c r="EZ80" i="13"/>
  <c r="DQ79" i="13"/>
  <c r="HK77" i="13"/>
  <c r="GN76" i="13"/>
  <c r="EF105" i="13"/>
  <c r="IB95" i="13"/>
  <c r="DQ91" i="13"/>
  <c r="DR89" i="13"/>
  <c r="GH87" i="13"/>
  <c r="FE86" i="13"/>
  <c r="EH85" i="13"/>
  <c r="IB83" i="13"/>
  <c r="HE82" i="13"/>
  <c r="GH81" i="13"/>
  <c r="FK80" i="13"/>
  <c r="EN79" i="13"/>
  <c r="DU100" i="13"/>
  <c r="HU92" i="13"/>
  <c r="HK89" i="13"/>
  <c r="EQ88" i="13"/>
  <c r="HL86" i="13"/>
  <c r="GO85" i="13"/>
  <c r="FR84" i="13"/>
  <c r="EU83" i="13"/>
  <c r="DX82" i="13"/>
  <c r="HR80" i="13"/>
  <c r="GU79" i="13"/>
  <c r="EW102" i="13"/>
  <c r="GS94" i="13"/>
  <c r="GD90" i="13"/>
  <c r="GZ88" i="13"/>
  <c r="FF87" i="13"/>
  <c r="EE86" i="13"/>
  <c r="HY84" i="13"/>
  <c r="HB83" i="13"/>
  <c r="GE82" i="13"/>
  <c r="FH81" i="13"/>
  <c r="EK80" i="13"/>
  <c r="FF99" i="13"/>
  <c r="FN92" i="13"/>
  <c r="HD89" i="13"/>
  <c r="EN88" i="13"/>
  <c r="HV86" i="13"/>
  <c r="GY85" i="13"/>
  <c r="GB84" i="13"/>
  <c r="FE83" i="13"/>
  <c r="EH82" i="13"/>
  <c r="IB80" i="13"/>
  <c r="HX99" i="13"/>
  <c r="HI92" i="13"/>
  <c r="HY89" i="13"/>
  <c r="EZ88" i="13"/>
  <c r="HU86" i="13"/>
  <c r="GX85" i="13"/>
  <c r="GA84" i="13"/>
  <c r="FD83" i="13"/>
  <c r="EG82" i="13"/>
  <c r="IA80" i="13"/>
  <c r="HD79" i="13"/>
  <c r="EO87" i="13"/>
  <c r="HQ79" i="13"/>
  <c r="FB77" i="13"/>
  <c r="GQ75" i="13"/>
  <c r="FK74" i="13"/>
  <c r="EN73" i="13"/>
  <c r="HV71" i="13"/>
  <c r="GY70" i="13"/>
  <c r="GB69" i="13"/>
  <c r="FE68" i="13"/>
  <c r="EH67" i="13"/>
  <c r="IB65" i="13"/>
  <c r="HE64" i="13"/>
  <c r="GH63" i="13"/>
  <c r="FK62" i="13"/>
  <c r="DQ114" i="13"/>
  <c r="FL85" i="13"/>
  <c r="EX79" i="13"/>
  <c r="EJ77" i="13"/>
  <c r="FN75" i="13"/>
  <c r="EL74" i="13"/>
  <c r="IF72" i="13"/>
  <c r="GW71" i="13"/>
  <c r="FZ70" i="13"/>
  <c r="FC69" i="13"/>
  <c r="EF68" i="13"/>
  <c r="HZ66" i="13"/>
  <c r="HC65" i="13"/>
  <c r="GF64" i="13"/>
  <c r="FI63" i="13"/>
  <c r="EL62" i="13"/>
  <c r="FP88" i="13"/>
  <c r="EG81" i="13"/>
  <c r="IE77" i="13"/>
  <c r="EH76" i="13"/>
  <c r="HE74" i="13"/>
  <c r="GH73" i="13"/>
  <c r="FK72" i="13"/>
  <c r="EN71" i="13"/>
  <c r="HV69" i="13"/>
  <c r="GY68" i="13"/>
  <c r="GB67" i="13"/>
  <c r="FE66" i="13"/>
  <c r="EH65" i="13"/>
  <c r="IB63" i="13"/>
  <c r="HE62" i="13"/>
  <c r="FW86" i="13"/>
  <c r="HF79" i="13"/>
  <c r="FU77" i="13"/>
  <c r="HB75" i="13"/>
  <c r="FT74" i="13"/>
  <c r="EW73" i="13"/>
  <c r="DZ72" i="13"/>
  <c r="HT70" i="13"/>
  <c r="GK69" i="13"/>
  <c r="FN68" i="13"/>
  <c r="EQ67" i="13"/>
  <c r="DT66" i="13"/>
  <c r="HN64" i="13"/>
  <c r="GQ63" i="13"/>
  <c r="IF86" i="13"/>
  <c r="EG80" i="13"/>
  <c r="GK77" i="13"/>
  <c r="HA75" i="13"/>
  <c r="FS74" i="13"/>
  <c r="EV73" i="13"/>
  <c r="DY72" i="13"/>
  <c r="HS70" i="13"/>
  <c r="GV69" i="13"/>
  <c r="FM68" i="13"/>
  <c r="EP67" i="13"/>
  <c r="DS66" i="13"/>
  <c r="HM64" i="13"/>
  <c r="GP63" i="13"/>
  <c r="HW89" i="13"/>
  <c r="EQ82" i="13"/>
  <c r="EX78" i="13"/>
  <c r="FK76" i="13"/>
  <c r="HZ74" i="13"/>
  <c r="HC73" i="13"/>
  <c r="GF72" i="13"/>
  <c r="FI71" i="13"/>
  <c r="EL70" i="13"/>
  <c r="IF68" i="13"/>
  <c r="GW67" i="13"/>
  <c r="FZ66" i="13"/>
  <c r="FC65" i="13"/>
  <c r="EF64" i="13"/>
  <c r="IA88" i="13"/>
  <c r="GC81" i="13"/>
  <c r="EA78" i="13"/>
  <c r="ES76" i="13"/>
  <c r="HM74" i="13"/>
  <c r="GP73" i="13"/>
  <c r="FS72" i="13"/>
  <c r="EV71" i="13"/>
  <c r="DY70" i="13"/>
  <c r="HS68" i="13"/>
  <c r="GV67" i="13"/>
  <c r="FM66" i="13"/>
  <c r="EP65" i="13"/>
  <c r="FB92" i="13"/>
  <c r="FB83" i="13"/>
  <c r="GI78" i="13"/>
  <c r="GM76" i="13"/>
  <c r="EG75" i="13"/>
  <c r="HY73" i="13"/>
  <c r="HB72" i="13"/>
  <c r="GE71" i="13"/>
  <c r="FH70" i="13"/>
  <c r="EK69" i="13"/>
  <c r="IE67" i="13"/>
  <c r="HH66" i="13"/>
  <c r="DR92" i="13"/>
  <c r="EQ83" i="13"/>
  <c r="GH78" i="13"/>
  <c r="GL76" i="13"/>
  <c r="EF75" i="13"/>
  <c r="HX73" i="13"/>
  <c r="HA72" i="13"/>
  <c r="GD71" i="13"/>
  <c r="FG70" i="13"/>
  <c r="EJ69" i="13"/>
  <c r="ID67" i="13"/>
  <c r="HG66" i="13"/>
  <c r="GJ85" i="13"/>
  <c r="EI79" i="13"/>
  <c r="DX77" i="13"/>
  <c r="FR75" i="13"/>
  <c r="EP74" i="13"/>
  <c r="DS73" i="13"/>
  <c r="HM71" i="13"/>
  <c r="GP70" i="13"/>
  <c r="FS69" i="13"/>
  <c r="EV68" i="13"/>
  <c r="DY67" i="13"/>
  <c r="GT88" i="13"/>
  <c r="FO72" i="13"/>
  <c r="HQ65" i="13"/>
  <c r="EZ63" i="13"/>
  <c r="GQ61" i="13"/>
  <c r="FP60" i="13"/>
  <c r="ES59" i="13"/>
  <c r="DV58" i="13"/>
  <c r="HP56" i="13"/>
  <c r="GS55" i="13"/>
  <c r="FV54" i="13"/>
  <c r="EY53" i="13"/>
  <c r="EB52" i="13"/>
  <c r="HJ50" i="13"/>
  <c r="GM49" i="13"/>
  <c r="FP48" i="13"/>
  <c r="GS88" i="13"/>
  <c r="FN72" i="13"/>
  <c r="HI65" i="13"/>
  <c r="EE63" i="13"/>
  <c r="GC61" i="13"/>
  <c r="FC60" i="13"/>
  <c r="EF59" i="13"/>
  <c r="HZ57" i="13"/>
  <c r="HC56" i="13"/>
  <c r="GF55" i="13"/>
  <c r="FI54" i="13"/>
  <c r="EL53" i="13"/>
  <c r="IF51" i="13"/>
  <c r="GW50" i="13"/>
  <c r="FZ49" i="13"/>
  <c r="FC48" i="13"/>
  <c r="IC87" i="13"/>
  <c r="FC72" i="13"/>
  <c r="HH65" i="13"/>
  <c r="EU63" i="13"/>
  <c r="HB61" i="13"/>
  <c r="FZ60" i="13"/>
  <c r="FC59" i="13"/>
  <c r="EF58" i="13"/>
  <c r="HZ56" i="13"/>
  <c r="HC55" i="13"/>
  <c r="GF54" i="13"/>
  <c r="FI53" i="13"/>
  <c r="EL52" i="13"/>
  <c r="IF50" i="13"/>
  <c r="GW49" i="13"/>
  <c r="HS78" i="13"/>
  <c r="GB70" i="13"/>
  <c r="DZ65" i="13"/>
  <c r="HL62" i="13"/>
  <c r="FN61" i="13"/>
  <c r="EC60" i="13"/>
  <c r="HW58" i="13"/>
  <c r="GZ57" i="13"/>
  <c r="GC56" i="13"/>
  <c r="HH175" i="13"/>
  <c r="EI150" i="13"/>
  <c r="GY142" i="13"/>
  <c r="FT142" i="13"/>
  <c r="HA134" i="13"/>
  <c r="HT142" i="13"/>
  <c r="FQ119" i="13"/>
  <c r="EC125" i="13"/>
  <c r="HX128" i="13"/>
  <c r="EM118" i="13"/>
  <c r="DU122" i="13"/>
  <c r="FQ111" i="13"/>
  <c r="HJ102" i="13"/>
  <c r="HY110" i="13"/>
  <c r="HH103" i="13"/>
  <c r="GD113" i="13"/>
  <c r="EJ106" i="13"/>
  <c r="HT116" i="13"/>
  <c r="HZ107" i="13"/>
  <c r="DT122" i="13"/>
  <c r="HL108" i="13"/>
  <c r="FV132" i="13"/>
  <c r="HJ109" i="13"/>
  <c r="GS102" i="13"/>
  <c r="EZ110" i="13"/>
  <c r="HM125" i="13"/>
  <c r="FX109" i="13"/>
  <c r="GW114" i="13"/>
  <c r="HJ106" i="13"/>
  <c r="HP110" i="13"/>
  <c r="ID109" i="13"/>
  <c r="GP96" i="13"/>
  <c r="FM89" i="13"/>
  <c r="FZ100" i="13"/>
  <c r="FH93" i="13"/>
  <c r="EB105" i="13"/>
  <c r="HM95" i="13"/>
  <c r="GV88" i="13"/>
  <c r="FA98" i="13"/>
  <c r="EJ91" i="13"/>
  <c r="FK99" i="13"/>
  <c r="EH92" i="13"/>
  <c r="FV100" i="13"/>
  <c r="ER93" i="13"/>
  <c r="FT101" i="13"/>
  <c r="DR94" i="13"/>
  <c r="HJ100" i="13"/>
  <c r="FZ93" i="13"/>
  <c r="FG99" i="13"/>
  <c r="GB112" i="13"/>
  <c r="EU97" i="13"/>
  <c r="HH93" i="13"/>
  <c r="GV84" i="13"/>
  <c r="HM79" i="13"/>
  <c r="EV76" i="13"/>
  <c r="EY92" i="13"/>
  <c r="HQ86" i="13"/>
  <c r="EZ83" i="13"/>
  <c r="GN79" i="13"/>
  <c r="DW76" i="13"/>
  <c r="HM90" i="13"/>
  <c r="FX87" i="13"/>
  <c r="EW85" i="13"/>
  <c r="HS83" i="13"/>
  <c r="FX82" i="13"/>
  <c r="HV80" i="13"/>
  <c r="FO79" i="13"/>
  <c r="DT78" i="13"/>
  <c r="GP76" i="13"/>
  <c r="ET97" i="13"/>
  <c r="HL90" i="13"/>
  <c r="FW88" i="13"/>
  <c r="IA86" i="13"/>
  <c r="GF85" i="13"/>
  <c r="EK84" i="13"/>
  <c r="GU82" i="13"/>
  <c r="EN81" i="13"/>
  <c r="GX79" i="13"/>
  <c r="FC78" i="13"/>
  <c r="FI108" i="13"/>
  <c r="FJ95" i="13"/>
  <c r="GM90" i="13"/>
  <c r="HC88" i="13"/>
  <c r="FI87" i="13"/>
  <c r="EH86" i="13"/>
  <c r="IB84" i="13"/>
  <c r="HE83" i="13"/>
  <c r="GH82" i="13"/>
  <c r="FK81" i="13"/>
  <c r="EN80" i="13"/>
  <c r="HV78" i="13"/>
  <c r="GY77" i="13"/>
  <c r="GB76" i="13"/>
  <c r="GP103" i="13"/>
  <c r="FH95" i="13"/>
  <c r="HJ90" i="13"/>
  <c r="HQ88" i="13"/>
  <c r="FU87" i="13"/>
  <c r="ES86" i="13"/>
  <c r="DV85" i="13"/>
  <c r="HP83" i="13"/>
  <c r="GS82" i="13"/>
  <c r="FV81" i="13"/>
  <c r="EY80" i="13"/>
  <c r="EB79" i="13"/>
  <c r="FR99" i="13"/>
  <c r="FY92" i="13"/>
  <c r="GQ89" i="13"/>
  <c r="EC88" i="13"/>
  <c r="GZ86" i="13"/>
  <c r="GC85" i="13"/>
  <c r="FF84" i="13"/>
  <c r="EI83" i="13"/>
  <c r="IC81" i="13"/>
  <c r="HF80" i="13"/>
  <c r="GI79" i="13"/>
  <c r="FL101" i="13"/>
  <c r="DY94" i="13"/>
  <c r="FF90" i="13"/>
  <c r="GH88" i="13"/>
  <c r="ES87" i="13"/>
  <c r="DS86" i="13"/>
  <c r="HM84" i="13"/>
  <c r="GP83" i="13"/>
  <c r="FS82" i="13"/>
  <c r="EV81" i="13"/>
  <c r="DY80" i="13"/>
  <c r="HC98" i="13"/>
  <c r="EA92" i="13"/>
  <c r="GO89" i="13"/>
  <c r="EA88" i="13"/>
  <c r="HJ86" i="13"/>
  <c r="GM85" i="13"/>
  <c r="FP84" i="13"/>
  <c r="ES83" i="13"/>
  <c r="DV82" i="13"/>
  <c r="HP80" i="13"/>
  <c r="FD99" i="13"/>
  <c r="FM92" i="13"/>
  <c r="HC89" i="13"/>
  <c r="EM88" i="13"/>
  <c r="HI86" i="13"/>
  <c r="GL85" i="13"/>
  <c r="FO84" i="13"/>
  <c r="ER83" i="13"/>
  <c r="DU82" i="13"/>
  <c r="HO80" i="13"/>
  <c r="GR79" i="13"/>
  <c r="GJ86" i="13"/>
  <c r="GG79" i="13"/>
  <c r="EK77" i="13"/>
  <c r="GC75" i="13"/>
  <c r="EY74" i="13"/>
  <c r="EB73" i="13"/>
  <c r="HJ71" i="13"/>
  <c r="GM70" i="13"/>
  <c r="FP69" i="13"/>
  <c r="ES68" i="13"/>
  <c r="DV67" i="13"/>
  <c r="HP65" i="13"/>
  <c r="GS64" i="13"/>
  <c r="FV63" i="13"/>
  <c r="EY62" i="13"/>
  <c r="EH101" i="13"/>
  <c r="HI84" i="13"/>
  <c r="DX79" i="13"/>
  <c r="HQ76" i="13"/>
  <c r="FA75" i="13"/>
  <c r="DZ74" i="13"/>
  <c r="HT72" i="13"/>
  <c r="GK71" i="13"/>
  <c r="FN70" i="13"/>
  <c r="EQ69" i="13"/>
  <c r="DT68" i="13"/>
  <c r="HN66" i="13"/>
  <c r="GQ65" i="13"/>
  <c r="FT64" i="13"/>
  <c r="EW63" i="13"/>
  <c r="DZ62" i="13"/>
  <c r="HC87" i="13"/>
  <c r="GF80" i="13"/>
  <c r="HI77" i="13"/>
  <c r="DR76" i="13"/>
  <c r="GS74" i="13"/>
  <c r="FV73" i="13"/>
  <c r="EY72" i="13"/>
  <c r="EB71" i="13"/>
  <c r="HJ69" i="13"/>
  <c r="GM68" i="13"/>
  <c r="FP67" i="13"/>
  <c r="ES66" i="13"/>
  <c r="DV65" i="13"/>
  <c r="HP63" i="13"/>
  <c r="GS62" i="13"/>
  <c r="HT85" i="13"/>
  <c r="FV79" i="13"/>
  <c r="EY77" i="13"/>
  <c r="GN75" i="13"/>
  <c r="FH74" i="13"/>
  <c r="EK73" i="13"/>
  <c r="IE71" i="13"/>
  <c r="HH70" i="13"/>
  <c r="FY69" i="13"/>
  <c r="FB68" i="13"/>
  <c r="EE67" i="13"/>
  <c r="HY65" i="13"/>
  <c r="HB64" i="13"/>
  <c r="GE63" i="13"/>
  <c r="FL86" i="13"/>
  <c r="HE79" i="13"/>
  <c r="FT77" i="13"/>
  <c r="GM75" i="13"/>
  <c r="FG74" i="13"/>
  <c r="EJ73" i="13"/>
  <c r="ID71" i="13"/>
  <c r="HG70" i="13"/>
  <c r="GJ69" i="13"/>
  <c r="FA68" i="13"/>
  <c r="ED67" i="13"/>
  <c r="HX65" i="13"/>
  <c r="HA64" i="13"/>
  <c r="GD63" i="13"/>
  <c r="DX89" i="13"/>
  <c r="GN81" i="13"/>
  <c r="EB78" i="13"/>
  <c r="ET76" i="13"/>
  <c r="HN74" i="13"/>
  <c r="GQ73" i="13"/>
  <c r="FT72" i="13"/>
  <c r="EW71" i="13"/>
  <c r="DZ70" i="13"/>
  <c r="HT68" i="13"/>
  <c r="GK67" i="13"/>
  <c r="FN66" i="13"/>
  <c r="EQ65" i="13"/>
  <c r="DT64" i="13"/>
  <c r="EL88" i="13"/>
  <c r="HZ80" i="13"/>
  <c r="HV77" i="13"/>
  <c r="EC76" i="13"/>
  <c r="HA74" i="13"/>
  <c r="GD73" i="13"/>
  <c r="FG72" i="13"/>
  <c r="EJ71" i="13"/>
  <c r="ID69" i="13"/>
  <c r="HG68" i="13"/>
  <c r="GJ67" i="13"/>
  <c r="FA66" i="13"/>
  <c r="ED65" i="13"/>
  <c r="HV90" i="13"/>
  <c r="GY82" i="13"/>
  <c r="FM78" i="13"/>
  <c r="FX76" i="13"/>
  <c r="DT75" i="13"/>
  <c r="HM73" i="13"/>
  <c r="GP72" i="13"/>
  <c r="FS71" i="13"/>
  <c r="EV70" i="13"/>
  <c r="DY69" i="13"/>
  <c r="HS67" i="13"/>
  <c r="GV66" i="13"/>
  <c r="GY90" i="13"/>
  <c r="GN82" i="13"/>
  <c r="FL78" i="13"/>
  <c r="FW76" i="13"/>
  <c r="DS75" i="13"/>
  <c r="HL73" i="13"/>
  <c r="GO72" i="13"/>
  <c r="FR71" i="13"/>
  <c r="EU70" i="13"/>
  <c r="DX69" i="13"/>
  <c r="HR67" i="13"/>
  <c r="DV103" i="13"/>
  <c r="FM84" i="13"/>
  <c r="IA78" i="13"/>
  <c r="HU76" i="13"/>
  <c r="FE75" i="13"/>
  <c r="ED74" i="13"/>
  <c r="HX72" i="13"/>
  <c r="HA71" i="13"/>
  <c r="GD70" i="13"/>
  <c r="FG69" i="13"/>
  <c r="EJ68" i="13"/>
  <c r="ID66" i="13"/>
  <c r="HV84" i="13"/>
  <c r="HL71" i="13"/>
  <c r="GJ65" i="13"/>
  <c r="EF63" i="13"/>
  <c r="GD61" i="13"/>
  <c r="FD60" i="13"/>
  <c r="EG59" i="13"/>
  <c r="IA57" i="13"/>
  <c r="HD56" i="13"/>
  <c r="GG55" i="13"/>
  <c r="FJ54" i="13"/>
  <c r="EM53" i="13"/>
  <c r="HU51" i="13"/>
  <c r="GX50" i="13"/>
  <c r="GA49" i="13"/>
  <c r="FD48" i="13"/>
  <c r="HU84" i="13"/>
  <c r="HK71" i="13"/>
  <c r="GI65" i="13"/>
  <c r="IF62" i="13"/>
  <c r="FP61" i="13"/>
  <c r="EQ60" i="13"/>
  <c r="DT59" i="13"/>
  <c r="HN57" i="13"/>
  <c r="GQ56" i="13"/>
  <c r="FT55" i="13"/>
  <c r="EW54" i="13"/>
  <c r="DZ53" i="13"/>
  <c r="HT51" i="13"/>
  <c r="GK50" i="13"/>
  <c r="FN49" i="13"/>
  <c r="EQ48" i="13"/>
  <c r="FB84" i="13"/>
  <c r="GZ71" i="13"/>
  <c r="GH65" i="13"/>
  <c r="ED63" i="13"/>
  <c r="GO61" i="13"/>
  <c r="FN60" i="13"/>
  <c r="EQ59" i="13"/>
  <c r="DT58" i="13"/>
  <c r="HN56" i="13"/>
  <c r="GQ55" i="13"/>
  <c r="FT54" i="13"/>
  <c r="EW53" i="13"/>
  <c r="DZ52" i="13"/>
  <c r="HT50" i="13"/>
  <c r="GK49" i="13"/>
  <c r="HQ77" i="13"/>
  <c r="HY69" i="13"/>
  <c r="HJ64" i="13"/>
  <c r="GW62" i="13"/>
  <c r="FA61" i="13"/>
  <c r="DQ60" i="13"/>
  <c r="HK58" i="13"/>
  <c r="GN57" i="13"/>
  <c r="FB178" i="13"/>
  <c r="HE155" i="13"/>
  <c r="FV141" i="13"/>
  <c r="ET141" i="13"/>
  <c r="FC133" i="13"/>
  <c r="FI137" i="13"/>
  <c r="ET118" i="13"/>
  <c r="HF123" i="13"/>
  <c r="EQ128" i="13"/>
  <c r="EZ117" i="13"/>
  <c r="HN121" i="13"/>
  <c r="ES111" i="13"/>
  <c r="GL102" i="13"/>
  <c r="HA110" i="13"/>
  <c r="GJ103" i="13"/>
  <c r="FB113" i="13"/>
  <c r="IC105" i="13"/>
  <c r="FM116" i="13"/>
  <c r="HB107" i="13"/>
  <c r="HN120" i="13"/>
  <c r="GN108" i="13"/>
  <c r="IB127" i="13"/>
  <c r="GL109" i="13"/>
  <c r="FU102" i="13"/>
  <c r="EB110" i="13"/>
  <c r="FC124" i="13"/>
  <c r="EZ109" i="13"/>
  <c r="FE114" i="13"/>
  <c r="GL106" i="13"/>
  <c r="GR110" i="13"/>
  <c r="HG108" i="13"/>
  <c r="FR96" i="13"/>
  <c r="EO89" i="13"/>
  <c r="FA100" i="13"/>
  <c r="EJ93" i="13"/>
  <c r="GC104" i="13"/>
  <c r="GO95" i="13"/>
  <c r="FX88" i="13"/>
  <c r="EC98" i="13"/>
  <c r="IC90" i="13"/>
  <c r="EM99" i="13"/>
  <c r="IA91" i="13"/>
  <c r="EW100" i="13"/>
  <c r="DT93" i="13"/>
  <c r="EM101" i="13"/>
  <c r="HK93" i="13"/>
  <c r="GH100" i="13"/>
  <c r="FB93" i="13"/>
  <c r="EI99" i="13"/>
  <c r="EV111" i="13"/>
  <c r="DW97" i="13"/>
  <c r="GW92" i="13"/>
  <c r="FX84" i="13"/>
  <c r="GO79" i="13"/>
  <c r="DX76" i="13"/>
  <c r="GY91" i="13"/>
  <c r="GS86" i="13"/>
  <c r="EB83" i="13"/>
  <c r="FP79" i="13"/>
  <c r="HP75" i="13"/>
  <c r="GO90" i="13"/>
  <c r="FK87" i="13"/>
  <c r="EK85" i="13"/>
  <c r="HG83" i="13"/>
  <c r="FL82" i="13"/>
  <c r="HJ80" i="13"/>
  <c r="FC79" i="13"/>
  <c r="HY77" i="13"/>
  <c r="GZ121" i="13"/>
  <c r="GQ96" i="13"/>
  <c r="GN90" i="13"/>
  <c r="FH88" i="13"/>
  <c r="HO86" i="13"/>
  <c r="FT85" i="13"/>
  <c r="DY84" i="13"/>
  <c r="GI82" i="13"/>
  <c r="EB81" i="13"/>
  <c r="GL79" i="13"/>
  <c r="EQ78" i="13"/>
  <c r="EP105" i="13"/>
  <c r="HG94" i="13"/>
  <c r="FO90" i="13"/>
  <c r="GN88" i="13"/>
  <c r="EV87" i="13"/>
  <c r="DV86" i="13"/>
  <c r="HP84" i="13"/>
  <c r="GS83" i="13"/>
  <c r="FV82" i="13"/>
  <c r="EY81" i="13"/>
  <c r="EB80" i="13"/>
  <c r="HJ78" i="13"/>
  <c r="GM77" i="13"/>
  <c r="FP76" i="13"/>
  <c r="FS102" i="13"/>
  <c r="HE94" i="13"/>
  <c r="GL90" i="13"/>
  <c r="HB88" i="13"/>
  <c r="FH87" i="13"/>
  <c r="EG86" i="13"/>
  <c r="IA84" i="13"/>
  <c r="HD83" i="13"/>
  <c r="GG82" i="13"/>
  <c r="FJ81" i="13"/>
  <c r="EM80" i="13"/>
  <c r="HU78" i="13"/>
  <c r="HO98" i="13"/>
  <c r="ED92" i="13"/>
  <c r="GB89" i="13"/>
  <c r="HT87" i="13"/>
  <c r="GN86" i="13"/>
  <c r="FQ85" i="13"/>
  <c r="ET84" i="13"/>
  <c r="DW83" i="13"/>
  <c r="HQ81" i="13"/>
  <c r="GT80" i="13"/>
  <c r="FW79" i="13"/>
  <c r="GR100" i="13"/>
  <c r="FV93" i="13"/>
  <c r="EH90" i="13"/>
  <c r="FS88" i="13"/>
  <c r="EF87" i="13"/>
  <c r="HX85" i="13"/>
  <c r="HA84" i="13"/>
  <c r="GD83" i="13"/>
  <c r="FG82" i="13"/>
  <c r="EJ81" i="13"/>
  <c r="ID79" i="13"/>
  <c r="EI98" i="13"/>
  <c r="HK91" i="13"/>
  <c r="FZ89" i="13"/>
  <c r="IE87" i="13"/>
  <c r="GX86" i="13"/>
  <c r="GA85" i="13"/>
  <c r="FD84" i="13"/>
  <c r="EG83" i="13"/>
  <c r="IA81" i="13"/>
  <c r="HD80" i="13"/>
  <c r="HA98" i="13"/>
  <c r="DS92" i="13"/>
  <c r="GN89" i="13"/>
  <c r="DZ88" i="13"/>
  <c r="GW86" i="13"/>
  <c r="FZ85" i="13"/>
  <c r="FC84" i="13"/>
  <c r="EF83" i="13"/>
  <c r="HZ81" i="13"/>
  <c r="HC80" i="13"/>
  <c r="GF79" i="13"/>
  <c r="FM85" i="13"/>
  <c r="FF79" i="13"/>
  <c r="DQ77" i="13"/>
  <c r="FO75" i="13"/>
  <c r="EM74" i="13"/>
  <c r="HU72" i="13"/>
  <c r="GX71" i="13"/>
  <c r="GA70" i="13"/>
  <c r="FD69" i="13"/>
  <c r="EG68" i="13"/>
  <c r="IA66" i="13"/>
  <c r="HD65" i="13"/>
  <c r="GG64" i="13"/>
  <c r="FJ63" i="13"/>
  <c r="EM62" i="13"/>
  <c r="FR97" i="13"/>
  <c r="EO84" i="13"/>
  <c r="HQ78" i="13"/>
  <c r="GW76" i="13"/>
  <c r="EN75" i="13"/>
  <c r="IE73" i="13"/>
  <c r="HH72" i="13"/>
  <c r="FY71" i="13"/>
  <c r="FB70" i="13"/>
  <c r="EE69" i="13"/>
  <c r="HY67" i="13"/>
  <c r="HB66" i="13"/>
  <c r="GE65" i="13"/>
  <c r="FH64" i="13"/>
  <c r="EK63" i="13"/>
  <c r="IE61" i="13"/>
  <c r="EB87" i="13"/>
  <c r="EJ80" i="13"/>
  <c r="GR77" i="13"/>
  <c r="HT75" i="13"/>
  <c r="GG74" i="13"/>
  <c r="FJ73" i="13"/>
  <c r="EM72" i="13"/>
  <c r="HU70" i="13"/>
  <c r="GX69" i="13"/>
  <c r="GA68" i="13"/>
  <c r="FD67" i="13"/>
  <c r="EG66" i="13"/>
  <c r="IA64" i="13"/>
  <c r="HD63" i="13"/>
  <c r="DW110" i="13"/>
  <c r="EZ85" i="13"/>
  <c r="EV79" i="13"/>
  <c r="ED77" i="13"/>
  <c r="FZ75" i="13"/>
  <c r="EV74" i="13"/>
  <c r="DY73" i="13"/>
  <c r="HS71" i="13"/>
  <c r="GV70" i="13"/>
  <c r="FM69" i="13"/>
  <c r="EP68" i="13"/>
  <c r="DS67" i="13"/>
  <c r="HM65" i="13"/>
  <c r="GP64" i="13"/>
  <c r="FS63" i="13"/>
  <c r="HI85" i="13"/>
  <c r="FU79" i="13"/>
  <c r="EX77" i="13"/>
  <c r="FY75" i="13"/>
  <c r="EU74" i="13"/>
  <c r="DX73" i="13"/>
  <c r="HR71" i="13"/>
  <c r="GU70" i="13"/>
  <c r="FX69" i="13"/>
  <c r="EO68" i="13"/>
  <c r="DR67" i="13"/>
  <c r="HL65" i="13"/>
  <c r="GO64" i="13"/>
  <c r="FR63" i="13"/>
  <c r="EX88" i="13"/>
  <c r="DT81" i="13"/>
  <c r="IB77" i="13"/>
  <c r="ED76" i="13"/>
  <c r="HB74" i="13"/>
  <c r="GE73" i="13"/>
  <c r="FH72" i="13"/>
  <c r="EK71" i="13"/>
  <c r="IE69" i="13"/>
  <c r="HH68" i="13"/>
  <c r="FY67" i="13"/>
  <c r="FB66" i="13"/>
  <c r="EE65" i="13"/>
  <c r="HY63" i="13"/>
  <c r="GC87" i="13"/>
  <c r="FR80" i="13"/>
  <c r="HE77" i="13"/>
  <c r="IE75" i="13"/>
  <c r="GO74" i="13"/>
  <c r="FR73" i="13"/>
  <c r="EU72" i="13"/>
  <c r="DX71" i="13"/>
  <c r="HR69" i="13"/>
  <c r="GU68" i="13"/>
  <c r="FX67" i="13"/>
  <c r="EO66" i="13"/>
  <c r="DR65" i="13"/>
  <c r="HA89" i="13"/>
  <c r="EE82" i="13"/>
  <c r="EV78" i="13"/>
  <c r="FI76" i="13"/>
  <c r="HX74" i="13"/>
  <c r="HA73" i="13"/>
  <c r="GD72" i="13"/>
  <c r="FG71" i="13"/>
  <c r="EJ70" i="13"/>
  <c r="ID68" i="13"/>
  <c r="HG67" i="13"/>
  <c r="GJ66" i="13"/>
  <c r="GM89" i="13"/>
  <c r="DT82" i="13"/>
  <c r="EU78" i="13"/>
  <c r="FF76" i="13"/>
  <c r="HW74" i="13"/>
  <c r="GZ73" i="13"/>
  <c r="GC72" i="13"/>
  <c r="FF71" i="13"/>
  <c r="EI70" i="13"/>
  <c r="IC68" i="13"/>
  <c r="HF67" i="13"/>
  <c r="GO98" i="13"/>
  <c r="HJ83" i="13"/>
  <c r="HC78" i="13"/>
  <c r="HE76" i="13"/>
  <c r="ER75" i="13"/>
  <c r="DR74" i="13"/>
  <c r="HL72" i="13"/>
  <c r="GO71" i="13"/>
  <c r="FR70" i="13"/>
  <c r="EU69" i="13"/>
  <c r="DX68" i="13"/>
  <c r="HR66" i="13"/>
  <c r="FE81" i="13"/>
  <c r="ER71" i="13"/>
  <c r="FJ65" i="13"/>
  <c r="HO62" i="13"/>
  <c r="FQ61" i="13"/>
  <c r="ER60" i="13"/>
  <c r="DU59" i="13"/>
  <c r="HO57" i="13"/>
  <c r="GR56" i="13"/>
  <c r="FU55" i="13"/>
  <c r="EX54" i="13"/>
  <c r="EA53" i="13"/>
  <c r="HI51" i="13"/>
  <c r="GL50" i="13"/>
  <c r="FO49" i="13"/>
  <c r="ER48" i="13"/>
  <c r="FD81" i="13"/>
  <c r="EQ71" i="13"/>
  <c r="FI65" i="13"/>
  <c r="HN62" i="13"/>
  <c r="FC61" i="13"/>
  <c r="EE60" i="13"/>
  <c r="HY58" i="13"/>
  <c r="HB57" i="13"/>
  <c r="GE56" i="13"/>
  <c r="FH55" i="13"/>
  <c r="EK54" i="13"/>
  <c r="IE52" i="13"/>
  <c r="HH51" i="13"/>
  <c r="FY50" i="13"/>
  <c r="FB49" i="13"/>
  <c r="EE48" i="13"/>
  <c r="HB80" i="13"/>
  <c r="EF71" i="13"/>
  <c r="FA65" i="13"/>
  <c r="IB62" i="13"/>
  <c r="GB61" i="13"/>
  <c r="FB60" i="13"/>
  <c r="EE59" i="13"/>
  <c r="HY57" i="13"/>
  <c r="HB56" i="13"/>
  <c r="GE55" i="13"/>
  <c r="FH54" i="13"/>
  <c r="EK53" i="13"/>
  <c r="IE51" i="13"/>
  <c r="HH50" i="13"/>
  <c r="FY49" i="13"/>
  <c r="HS76" i="13"/>
  <c r="FE69" i="13"/>
  <c r="GJ64" i="13"/>
  <c r="HV172" i="13"/>
  <c r="HI143" i="13"/>
  <c r="GH164" i="13"/>
  <c r="HY143" i="13"/>
  <c r="EN127" i="13"/>
  <c r="HZ129" i="13"/>
  <c r="EZ112" i="13"/>
  <c r="GZ117" i="13"/>
  <c r="FG123" i="13"/>
  <c r="EI127" i="13"/>
  <c r="FS120" i="13"/>
  <c r="DV110" i="13"/>
  <c r="FO101" i="13"/>
  <c r="HB109" i="13"/>
  <c r="FY102" i="13"/>
  <c r="EE112" i="13"/>
  <c r="ID104" i="13"/>
  <c r="FO114" i="13"/>
  <c r="HC106" i="13"/>
  <c r="FL116" i="13"/>
  <c r="GO107" i="13"/>
  <c r="HM120" i="13"/>
  <c r="GM108" i="13"/>
  <c r="EE123" i="13"/>
  <c r="DQ109" i="13"/>
  <c r="FG118" i="13"/>
  <c r="EO108" i="13"/>
  <c r="DR113" i="13"/>
  <c r="GM128" i="13"/>
  <c r="GS109" i="13"/>
  <c r="EE104" i="13"/>
  <c r="FS95" i="13"/>
  <c r="EP88" i="13"/>
  <c r="FB99" i="13"/>
  <c r="EK92" i="13"/>
  <c r="FP102" i="13"/>
  <c r="GP94" i="13"/>
  <c r="EV112" i="13"/>
  <c r="ED97" i="13"/>
  <c r="ID89" i="13"/>
  <c r="EN98" i="13"/>
  <c r="IB90" i="13"/>
  <c r="EX99" i="13"/>
  <c r="DU92" i="13"/>
  <c r="DX100" i="13"/>
  <c r="HL92" i="13"/>
  <c r="GF99" i="13"/>
  <c r="FC92" i="13"/>
  <c r="EJ98" i="13"/>
  <c r="FZ105" i="13"/>
  <c r="DX96" i="13"/>
  <c r="EC90" i="13"/>
  <c r="FY83" i="13"/>
  <c r="HN78" i="13"/>
  <c r="EW75" i="13"/>
  <c r="DV90" i="13"/>
  <c r="HR85" i="13"/>
  <c r="EO82" i="13"/>
  <c r="GO78" i="13"/>
  <c r="GA105" i="13"/>
  <c r="ES90" i="13"/>
  <c r="EK87" i="13"/>
  <c r="DY85" i="13"/>
  <c r="GU83" i="13"/>
  <c r="EN82" i="13"/>
  <c r="GL80" i="13"/>
  <c r="EQ79" i="13"/>
  <c r="HM77" i="13"/>
  <c r="FZ112" i="13"/>
  <c r="FT95" i="13"/>
  <c r="ER90" i="13"/>
  <c r="ET88" i="13"/>
  <c r="HC86" i="13"/>
  <c r="FH85" i="13"/>
  <c r="HR83" i="13"/>
  <c r="FK82" i="13"/>
  <c r="HU80" i="13"/>
  <c r="FZ79" i="13"/>
  <c r="EE78" i="13"/>
  <c r="GA102" i="13"/>
  <c r="EM94" i="13"/>
  <c r="EQ90" i="13"/>
  <c r="FV88" i="13"/>
  <c r="EI87" i="13"/>
  <c r="IA85" i="13"/>
  <c r="HD84" i="13"/>
  <c r="GG83" i="13"/>
  <c r="FJ82" i="13"/>
  <c r="EM81" i="13"/>
  <c r="HU79" i="13"/>
  <c r="GX78" i="13"/>
  <c r="GA77" i="13"/>
  <c r="FD76" i="13"/>
  <c r="GD101" i="13"/>
  <c r="EK94" i="13"/>
  <c r="FN90" i="13"/>
  <c r="GM88" i="13"/>
  <c r="EU87" i="13"/>
  <c r="DU86" i="13"/>
  <c r="HO84" i="13"/>
  <c r="GR83" i="13"/>
  <c r="FU82" i="13"/>
  <c r="EX81" i="13"/>
  <c r="EA80" i="13"/>
  <c r="HI78" i="13"/>
  <c r="EU98" i="13"/>
  <c r="HT91" i="13"/>
  <c r="FJ89" i="13"/>
  <c r="HG87" i="13"/>
  <c r="GB86" i="13"/>
  <c r="FE85" i="13"/>
  <c r="EH84" i="13"/>
  <c r="IB82" i="13"/>
  <c r="HE81" i="13"/>
  <c r="GH80" i="13"/>
  <c r="FK79" i="13"/>
  <c r="DS100" i="13"/>
  <c r="HS92" i="13"/>
  <c r="IA89" i="13"/>
  <c r="FD88" i="13"/>
  <c r="DR87" i="13"/>
  <c r="HL85" i="13"/>
  <c r="GO84" i="13"/>
  <c r="FR83" i="13"/>
  <c r="EU82" i="13"/>
  <c r="DX81" i="13"/>
  <c r="EQ115" i="13"/>
  <c r="GF97" i="13"/>
  <c r="GK91" i="13"/>
  <c r="FH89" i="13"/>
  <c r="HR87" i="13"/>
  <c r="GL86" i="13"/>
  <c r="FO85" i="13"/>
  <c r="ER84" i="13"/>
  <c r="DU83" i="13"/>
  <c r="HO81" i="13"/>
  <c r="GR80" i="13"/>
  <c r="EG98" i="13"/>
  <c r="HJ91" i="13"/>
  <c r="FV89" i="13"/>
  <c r="ID87" i="13"/>
  <c r="GK86" i="13"/>
  <c r="FN85" i="13"/>
  <c r="EQ84" i="13"/>
  <c r="DT83" i="13"/>
  <c r="HN81" i="13"/>
  <c r="GQ80" i="13"/>
  <c r="EG114" i="13"/>
  <c r="HJ84" i="13"/>
  <c r="DY79" i="13"/>
  <c r="HR76" i="13"/>
  <c r="FB75" i="13"/>
  <c r="EA74" i="13"/>
  <c r="HI72" i="13"/>
  <c r="GL71" i="13"/>
  <c r="FO70" i="13"/>
  <c r="ER69" i="13"/>
  <c r="DU68" i="13"/>
  <c r="HO66" i="13"/>
  <c r="GR65" i="13"/>
  <c r="FU64" i="13"/>
  <c r="EX63" i="13"/>
  <c r="EA62" i="13"/>
  <c r="HR93" i="13"/>
  <c r="GL83" i="13"/>
  <c r="GT78" i="13"/>
  <c r="GG76" i="13"/>
  <c r="EA75" i="13"/>
  <c r="HS73" i="13"/>
  <c r="GV72" i="13"/>
  <c r="FM71" i="13"/>
  <c r="EP70" i="13"/>
  <c r="DS69" i="13"/>
  <c r="HM67" i="13"/>
  <c r="GP66" i="13"/>
  <c r="FS65" i="13"/>
  <c r="EV64" i="13"/>
  <c r="DY63" i="13"/>
  <c r="HS61" i="13"/>
  <c r="FX86" i="13"/>
  <c r="HN79" i="13"/>
  <c r="FV77" i="13"/>
  <c r="HC75" i="13"/>
  <c r="FU74" i="13"/>
  <c r="EX73" i="13"/>
  <c r="EA72" i="13"/>
  <c r="HI70" i="13"/>
  <c r="GL69" i="13"/>
  <c r="FO68" i="13"/>
  <c r="ER67" i="13"/>
  <c r="DU66" i="13"/>
  <c r="HO64" i="13"/>
  <c r="GR63" i="13"/>
  <c r="FP100" i="13"/>
  <c r="GW84" i="13"/>
  <c r="DV79" i="13"/>
  <c r="IE76" i="13"/>
  <c r="FL75" i="13"/>
  <c r="EJ74" i="13"/>
  <c r="ID72" i="13"/>
  <c r="HG71" i="13"/>
  <c r="GJ70" i="13"/>
  <c r="FA69" i="13"/>
  <c r="ED68" i="13"/>
  <c r="HX66" i="13"/>
  <c r="HA65" i="13"/>
  <c r="GD64" i="13"/>
  <c r="GI106" i="13"/>
  <c r="EO85" i="13"/>
  <c r="EU79" i="13"/>
  <c r="EC77" i="13"/>
  <c r="FK75" i="13"/>
  <c r="EI74" i="13"/>
  <c r="IC72" i="13"/>
  <c r="HF71" i="13"/>
  <c r="GI70" i="13"/>
  <c r="FL69" i="13"/>
  <c r="EC68" i="13"/>
  <c r="HW66" i="13"/>
  <c r="GZ65" i="13"/>
  <c r="GC64" i="13"/>
  <c r="FF63" i="13"/>
  <c r="GO87" i="13"/>
  <c r="FT80" i="13"/>
  <c r="HF77" i="13"/>
  <c r="IF75" i="13"/>
  <c r="GP74" i="13"/>
  <c r="FS73" i="13"/>
  <c r="EV72" i="13"/>
  <c r="DY71" i="13"/>
  <c r="HS69" i="13"/>
  <c r="GV68" i="13"/>
  <c r="FM67" i="13"/>
  <c r="EP66" i="13"/>
  <c r="DS65" i="13"/>
  <c r="HM63" i="13"/>
  <c r="HT86" i="13"/>
  <c r="DV80" i="13"/>
  <c r="GI77" i="13"/>
  <c r="HN75" i="13"/>
  <c r="GC74" i="13"/>
  <c r="FF73" i="13"/>
  <c r="EI72" i="13"/>
  <c r="IC70" i="13"/>
  <c r="HF69" i="13"/>
  <c r="GI68" i="13"/>
  <c r="FL67" i="13"/>
  <c r="EC66" i="13"/>
  <c r="HW64" i="13"/>
  <c r="HZ88" i="13"/>
  <c r="GB81" i="13"/>
  <c r="DZ78" i="13"/>
  <c r="EQ76" i="13"/>
  <c r="HL74" i="13"/>
  <c r="GO73" i="13"/>
  <c r="FR72" i="13"/>
  <c r="EU71" i="13"/>
  <c r="DX70" i="13"/>
  <c r="HR68" i="13"/>
  <c r="GU67" i="13"/>
  <c r="FX66" i="13"/>
  <c r="HL88" i="13"/>
  <c r="FQ81" i="13"/>
  <c r="DY78" i="13"/>
  <c r="EP76" i="13"/>
  <c r="HK74" i="13"/>
  <c r="GN73" i="13"/>
  <c r="FQ72" i="13"/>
  <c r="ET71" i="13"/>
  <c r="DW70" i="13"/>
  <c r="HQ68" i="13"/>
  <c r="GT67" i="13"/>
  <c r="DX95" i="13"/>
  <c r="EP83" i="13"/>
  <c r="GG78" i="13"/>
  <c r="GK76" i="13"/>
  <c r="EE75" i="13"/>
  <c r="HW73" i="13"/>
  <c r="GZ72" i="13"/>
  <c r="GC71" i="13"/>
  <c r="FF70" i="13"/>
  <c r="EI69" i="13"/>
  <c r="IC67" i="13"/>
  <c r="HF66" i="13"/>
  <c r="EH79" i="13"/>
  <c r="GO70" i="13"/>
  <c r="EC65" i="13"/>
  <c r="GZ62" i="13"/>
  <c r="FD61" i="13"/>
  <c r="EF60" i="13"/>
  <c r="HZ58" i="13"/>
  <c r="HC57" i="13"/>
  <c r="GF56" i="13"/>
  <c r="FI55" i="13"/>
  <c r="EL54" i="13"/>
  <c r="IF52" i="13"/>
  <c r="GW51" i="13"/>
  <c r="FZ50" i="13"/>
  <c r="FC49" i="13"/>
  <c r="EF48" i="13"/>
  <c r="DZ79" i="13"/>
  <c r="GN70" i="13"/>
  <c r="EB65" i="13"/>
  <c r="GY62" i="13"/>
  <c r="EP61" i="13"/>
  <c r="DS60" i="13"/>
  <c r="HM58" i="13"/>
  <c r="GP57" i="13"/>
  <c r="FS56" i="13"/>
  <c r="EV55" i="13"/>
  <c r="DY54" i="13"/>
  <c r="HS52" i="13"/>
  <c r="GV51" i="13"/>
  <c r="FM50" i="13"/>
  <c r="EP49" i="13"/>
  <c r="DS48" i="13"/>
  <c r="HT78" i="13"/>
  <c r="GC70" i="13"/>
  <c r="EA65" i="13"/>
  <c r="HM62" i="13"/>
  <c r="FO61" i="13"/>
  <c r="EP60" i="13"/>
  <c r="DS59" i="13"/>
  <c r="HM57" i="13"/>
  <c r="GP56" i="13"/>
  <c r="FS55" i="13"/>
  <c r="EV54" i="13"/>
  <c r="DY53" i="13"/>
  <c r="HS51" i="13"/>
  <c r="GV50" i="13"/>
  <c r="FM49" i="13"/>
  <c r="DV76" i="13"/>
  <c r="HB68" i="13"/>
  <c r="FJ64" i="13"/>
  <c r="FR62" i="13"/>
  <c r="EB61" i="13"/>
  <c r="HJ59" i="13"/>
  <c r="GM58" i="13"/>
  <c r="FP57" i="13"/>
  <c r="ES56" i="13"/>
  <c r="DV55" i="13"/>
  <c r="HP53" i="13"/>
  <c r="GS52" i="13"/>
  <c r="FV51" i="13"/>
  <c r="EY50" i="13"/>
  <c r="GK74" i="13"/>
  <c r="FT67" i="13"/>
  <c r="HX63" i="13"/>
  <c r="EO62" i="13"/>
  <c r="HT60" i="13"/>
  <c r="GK59" i="13"/>
  <c r="FN58" i="13"/>
  <c r="EQ57" i="13"/>
  <c r="DT56" i="13"/>
  <c r="HN54" i="13"/>
  <c r="GQ53" i="13"/>
  <c r="FT52" i="13"/>
  <c r="EW51" i="13"/>
  <c r="DZ50" i="13"/>
  <c r="GY76" i="13"/>
  <c r="GP68" i="13"/>
  <c r="FB64" i="13"/>
  <c r="FP62" i="13"/>
  <c r="DZ61" i="13"/>
  <c r="HT59" i="13"/>
  <c r="HQ171" i="13"/>
  <c r="DS140" i="13"/>
  <c r="EF149" i="13"/>
  <c r="GE142" i="13"/>
  <c r="HV125" i="13"/>
  <c r="HC128" i="13"/>
  <c r="FJ132" i="13"/>
  <c r="GC116" i="13"/>
  <c r="FT122" i="13"/>
  <c r="GF125" i="13"/>
  <c r="DW120" i="13"/>
  <c r="HO109" i="13"/>
  <c r="EE101" i="13"/>
  <c r="GD109" i="13"/>
  <c r="FA102" i="13"/>
  <c r="HW111" i="13"/>
  <c r="HF104" i="13"/>
  <c r="EC114" i="13"/>
  <c r="GE106" i="13"/>
  <c r="ID115" i="13"/>
  <c r="FQ107" i="13"/>
  <c r="GP119" i="13"/>
  <c r="FO108" i="13"/>
  <c r="HY121" i="13"/>
  <c r="HJ108" i="13"/>
  <c r="FT117" i="13"/>
  <c r="DQ108" i="13"/>
  <c r="HE112" i="13"/>
  <c r="FS126" i="13"/>
  <c r="FU109" i="13"/>
  <c r="GO103" i="13"/>
  <c r="EU95" i="13"/>
  <c r="DR88" i="13"/>
  <c r="ED99" i="13"/>
  <c r="ID91" i="13"/>
  <c r="DX102" i="13"/>
  <c r="FR94" i="13"/>
  <c r="DV111" i="13"/>
  <c r="HW96" i="13"/>
  <c r="HF89" i="13"/>
  <c r="HU97" i="13"/>
  <c r="HD90" i="13"/>
  <c r="DZ99" i="13"/>
  <c r="HN91" i="13"/>
  <c r="HQ99" i="13"/>
  <c r="GN92" i="13"/>
  <c r="FH99" i="13"/>
  <c r="GN126" i="13"/>
  <c r="IC97" i="13"/>
  <c r="HU104" i="13"/>
  <c r="HQ95" i="13"/>
  <c r="GZ89" i="13"/>
  <c r="FM83" i="13"/>
  <c r="HB78" i="13"/>
  <c r="EK75" i="13"/>
  <c r="HP89" i="13"/>
  <c r="HF85" i="13"/>
  <c r="EC82" i="13"/>
  <c r="GC78" i="13"/>
  <c r="HY103" i="13"/>
  <c r="FB89" i="13"/>
  <c r="GF86" i="13"/>
  <c r="ID84" i="13"/>
  <c r="GI83" i="13"/>
  <c r="EB82" i="13"/>
  <c r="FZ80" i="13"/>
  <c r="EE79" i="13"/>
  <c r="HA77" i="13"/>
  <c r="HQ108" i="13"/>
  <c r="HQ94" i="13"/>
  <c r="DT90" i="13"/>
  <c r="EG88" i="13"/>
  <c r="GQ86" i="13"/>
  <c r="EV85" i="13"/>
  <c r="HF83" i="13"/>
  <c r="EY82" i="13"/>
  <c r="HI80" i="13"/>
  <c r="FN79" i="13"/>
  <c r="DS78" i="13"/>
  <c r="GF101" i="13"/>
  <c r="GJ93" i="13"/>
  <c r="DS90" i="13"/>
  <c r="FG88" i="13"/>
  <c r="DV87" i="13"/>
  <c r="HO85" i="13"/>
  <c r="GR84" i="13"/>
  <c r="FU83" i="13"/>
  <c r="EX82" i="13"/>
  <c r="EA81" i="13"/>
  <c r="HI79" i="13"/>
  <c r="GL78" i="13"/>
  <c r="FO77" i="13"/>
  <c r="ER76" i="13"/>
  <c r="HF100" i="13"/>
  <c r="GH93" i="13"/>
  <c r="EP90" i="13"/>
  <c r="FU88" i="13"/>
  <c r="EH87" i="13"/>
  <c r="HZ85" i="13"/>
  <c r="HC84" i="13"/>
  <c r="GF83" i="13"/>
  <c r="FI82" i="13"/>
  <c r="EL81" i="13"/>
  <c r="IF79" i="13"/>
  <c r="FX116" i="13"/>
  <c r="GR97" i="13"/>
  <c r="GM91" i="13"/>
  <c r="EU89" i="13"/>
  <c r="GT87" i="13"/>
  <c r="FP86" i="13"/>
  <c r="ES85" i="13"/>
  <c r="DV84" i="13"/>
  <c r="HP82" i="13"/>
  <c r="GS81" i="13"/>
  <c r="FV80" i="13"/>
  <c r="EY79" i="13"/>
  <c r="FP99" i="13"/>
  <c r="FW92" i="13"/>
  <c r="HJ89" i="13"/>
  <c r="EO88" i="13"/>
  <c r="HW86" i="13"/>
  <c r="GZ85" i="13"/>
  <c r="GC84" i="13"/>
  <c r="FF83" i="13"/>
  <c r="EI82" i="13"/>
  <c r="IC80" i="13"/>
  <c r="HC110" i="13"/>
  <c r="IC96" i="13"/>
  <c r="FD91" i="13"/>
  <c r="ES89" i="13"/>
  <c r="HE87" i="13"/>
  <c r="FZ86" i="13"/>
  <c r="FC85" i="13"/>
  <c r="EF84" i="13"/>
  <c r="HZ82" i="13"/>
  <c r="HC81" i="13"/>
  <c r="DS115" i="13"/>
  <c r="GD97" i="13"/>
  <c r="GJ91" i="13"/>
  <c r="FG89" i="13"/>
  <c r="HQ87" i="13"/>
  <c r="FY86" i="13"/>
  <c r="FB85" i="13"/>
  <c r="EE84" i="13"/>
  <c r="HY82" i="13"/>
  <c r="HB81" i="13"/>
  <c r="GE80" i="13"/>
  <c r="EJ101" i="13"/>
  <c r="EP84" i="13"/>
  <c r="HR78" i="13"/>
  <c r="GX76" i="13"/>
  <c r="EO75" i="13"/>
  <c r="IF73" i="13"/>
  <c r="GW72" i="13"/>
  <c r="FZ71" i="13"/>
  <c r="FC70" i="13"/>
  <c r="EF69" i="13"/>
  <c r="HZ67" i="13"/>
  <c r="HC66" i="13"/>
  <c r="GF65" i="13"/>
  <c r="FI64" i="13"/>
  <c r="EL63" i="13"/>
  <c r="IF61" i="13"/>
  <c r="GA91" i="13"/>
  <c r="DR83" i="13"/>
  <c r="FX78" i="13"/>
  <c r="FO76" i="13"/>
  <c r="IE74" i="13"/>
  <c r="HG73" i="13"/>
  <c r="GJ72" i="13"/>
  <c r="FA71" i="13"/>
  <c r="ED70" i="13"/>
  <c r="HX68" i="13"/>
  <c r="HA67" i="13"/>
  <c r="GD66" i="13"/>
  <c r="FG65" i="13"/>
  <c r="EJ64" i="13"/>
  <c r="ID62" i="13"/>
  <c r="HG61" i="13"/>
  <c r="HU85" i="13"/>
  <c r="GD79" i="13"/>
  <c r="EZ77" i="13"/>
  <c r="GO75" i="13"/>
  <c r="FI74" i="13"/>
  <c r="EL73" i="13"/>
  <c r="IF71" i="13"/>
  <c r="GW70" i="13"/>
  <c r="FZ69" i="13"/>
  <c r="FC68" i="13"/>
  <c r="EF67" i="13"/>
  <c r="HZ65" i="13"/>
  <c r="HC64" i="13"/>
  <c r="GF63" i="13"/>
  <c r="HO96" i="13"/>
  <c r="EC84" i="13"/>
  <c r="HO78" i="13"/>
  <c r="HK76" i="13"/>
  <c r="EY75" i="13"/>
  <c r="DX74" i="13"/>
  <c r="HR72" i="13"/>
  <c r="GU71" i="13"/>
  <c r="FX70" i="13"/>
  <c r="EO69" i="13"/>
  <c r="DR68" i="13"/>
  <c r="HL66" i="13"/>
  <c r="GO65" i="13"/>
  <c r="FR64" i="13"/>
  <c r="HN99" i="13"/>
  <c r="GL84" i="13"/>
  <c r="IF78" i="13"/>
  <c r="ID76" i="13"/>
  <c r="EX75" i="13"/>
  <c r="DW74" i="13"/>
  <c r="HQ72" i="13"/>
  <c r="GT71" i="13"/>
  <c r="FW70" i="13"/>
  <c r="EZ69" i="13"/>
  <c r="DQ68" i="13"/>
  <c r="HK66" i="13"/>
  <c r="GN65" i="13"/>
  <c r="FQ64" i="13"/>
  <c r="ET63" i="13"/>
  <c r="IE86" i="13"/>
  <c r="DX80" i="13"/>
  <c r="GJ77" i="13"/>
  <c r="HO75" i="13"/>
  <c r="GD74" i="13"/>
  <c r="FG73" i="13"/>
  <c r="EJ72" i="13"/>
  <c r="ID70" i="13"/>
  <c r="HG69" i="13"/>
  <c r="GJ68" i="13"/>
  <c r="FA67" i="13"/>
  <c r="ED66" i="13"/>
  <c r="HX64" i="13"/>
  <c r="HA63" i="13"/>
  <c r="EZ86" i="13"/>
  <c r="HB79" i="13"/>
  <c r="FM77" i="13"/>
  <c r="GY75" i="13"/>
  <c r="FQ74" i="13"/>
  <c r="ET73" i="13"/>
  <c r="DW72" i="13"/>
  <c r="HQ70" i="13"/>
  <c r="GT69" i="13"/>
  <c r="FW68" i="13"/>
  <c r="EZ67" i="13"/>
  <c r="DQ66" i="13"/>
  <c r="HK64" i="13"/>
  <c r="EK88" i="13"/>
  <c r="HY80" i="13"/>
  <c r="HU77" i="13"/>
  <c r="EB76" i="13"/>
  <c r="GZ74" i="13"/>
  <c r="GC73" i="13"/>
  <c r="FF72" i="13"/>
  <c r="EI71" i="13"/>
  <c r="IC69" i="13"/>
  <c r="HF68" i="13"/>
  <c r="GI67" i="13"/>
  <c r="FL66" i="13"/>
  <c r="DY88" i="13"/>
  <c r="HN80" i="13"/>
  <c r="HT77" i="13"/>
  <c r="EA76" i="13"/>
  <c r="GY74" i="13"/>
  <c r="GB73" i="13"/>
  <c r="FE72" i="13"/>
  <c r="EH71" i="13"/>
  <c r="IB69" i="13"/>
  <c r="HE68" i="13"/>
  <c r="GH67" i="13"/>
  <c r="DQ92" i="13"/>
  <c r="GM82" i="13"/>
  <c r="FK78" i="13"/>
  <c r="FV76" i="13"/>
  <c r="DR75" i="13"/>
  <c r="HK73" i="13"/>
  <c r="GN72" i="13"/>
  <c r="FQ71" i="13"/>
  <c r="ET70" i="13"/>
  <c r="DW69" i="13"/>
  <c r="HQ67" i="13"/>
  <c r="GT66" i="13"/>
  <c r="DW78" i="13"/>
  <c r="DU70" i="13"/>
  <c r="HT64" i="13"/>
  <c r="GK62" i="13"/>
  <c r="EQ61" i="13"/>
  <c r="DT60" i="13"/>
  <c r="HN58" i="13"/>
  <c r="GQ57" i="13"/>
  <c r="FT56" i="13"/>
  <c r="EW55" i="13"/>
  <c r="DZ54" i="13"/>
  <c r="HT52" i="13"/>
  <c r="GK51" i="13"/>
  <c r="FN50" i="13"/>
  <c r="EQ49" i="13"/>
  <c r="DT48" i="13"/>
  <c r="DQ78" i="13"/>
  <c r="DT70" i="13"/>
  <c r="HS64" i="13"/>
  <c r="GJ62" i="13"/>
  <c r="ED61" i="13"/>
  <c r="HX59" i="13"/>
  <c r="HA58" i="13"/>
  <c r="GD57" i="13"/>
  <c r="FG56" i="13"/>
  <c r="EJ55" i="13"/>
  <c r="ID53" i="13"/>
  <c r="HG52" i="13"/>
  <c r="GJ51" i="13"/>
  <c r="FA50" i="13"/>
  <c r="ED49" i="13"/>
  <c r="HX47" i="13"/>
  <c r="HR77" i="13"/>
  <c r="HZ69" i="13"/>
  <c r="HR64" i="13"/>
  <c r="GX62" i="13"/>
  <c r="FB61" i="13"/>
  <c r="ED60" i="13"/>
  <c r="HX58" i="13"/>
  <c r="HA57" i="13"/>
  <c r="GD56" i="13"/>
  <c r="FG55" i="13"/>
  <c r="EJ54" i="13"/>
  <c r="ID52" i="13"/>
  <c r="HG51" i="13"/>
  <c r="GJ50" i="13"/>
  <c r="FA49" i="13"/>
  <c r="FC75" i="13"/>
  <c r="EH68" i="13"/>
  <c r="EL64" i="13"/>
  <c r="FD62" i="13"/>
  <c r="HU60" i="13"/>
  <c r="GX59" i="13"/>
  <c r="GA58" i="13"/>
  <c r="FD57" i="13"/>
  <c r="EG56" i="13"/>
  <c r="HY155" i="13"/>
  <c r="DU137" i="13"/>
  <c r="DZ140" i="13"/>
  <c r="HC137" i="13"/>
  <c r="EH132" i="13"/>
  <c r="FN132" i="13"/>
  <c r="HV121" i="13"/>
  <c r="FF125" i="13"/>
  <c r="HG119" i="13"/>
  <c r="GP122" i="13"/>
  <c r="FU118" i="13"/>
  <c r="GR108" i="13"/>
  <c r="EV126" i="13"/>
  <c r="GE108" i="13"/>
  <c r="FB101" i="13"/>
  <c r="HX110" i="13"/>
  <c r="HG103" i="13"/>
  <c r="HL112" i="13"/>
  <c r="GF105" i="13"/>
  <c r="EB114" i="13"/>
  <c r="FR106" i="13"/>
  <c r="HW115" i="13"/>
  <c r="FP107" i="13"/>
  <c r="HQ116" i="13"/>
  <c r="HK107" i="13"/>
  <c r="EC115" i="13"/>
  <c r="DR107" i="13"/>
  <c r="GS111" i="13"/>
  <c r="IA119" i="13"/>
  <c r="FV108" i="13"/>
  <c r="HG101" i="13"/>
  <c r="EV94" i="13"/>
  <c r="DS87" i="13"/>
  <c r="EE98" i="13"/>
  <c r="IE90" i="13"/>
  <c r="HC100" i="13"/>
  <c r="FS93" i="13"/>
  <c r="FD105" i="13"/>
  <c r="HX95" i="13"/>
  <c r="IC110" i="13"/>
  <c r="HV96" i="13"/>
  <c r="HE89" i="13"/>
  <c r="EA98" i="13"/>
  <c r="HO90" i="13"/>
  <c r="HR98" i="13"/>
  <c r="GO91" i="13"/>
  <c r="FI98" i="13"/>
  <c r="HE110" i="13"/>
  <c r="ID96" i="13"/>
  <c r="GR102" i="13"/>
  <c r="HR94" i="13"/>
  <c r="FK88" i="13"/>
  <c r="EO83" i="13"/>
  <c r="GP78" i="13"/>
  <c r="DY75" i="13"/>
  <c r="GY89" i="13"/>
  <c r="GT85" i="13"/>
  <c r="DQ82" i="13"/>
  <c r="FQ78" i="13"/>
  <c r="GY102" i="13"/>
  <c r="EJ89" i="13"/>
  <c r="FT86" i="13"/>
  <c r="HR84" i="13"/>
  <c r="FK83" i="13"/>
  <c r="HI81" i="13"/>
  <c r="FN80" i="13"/>
  <c r="DS79" i="13"/>
  <c r="GO77" i="13"/>
  <c r="HW103" i="13"/>
  <c r="GT93" i="13"/>
  <c r="HN89" i="13"/>
  <c r="DT88" i="13"/>
  <c r="GE86" i="13"/>
  <c r="DX85" i="13"/>
  <c r="GH83" i="13"/>
  <c r="EM82" i="13"/>
  <c r="GW80" i="13"/>
  <c r="FB79" i="13"/>
  <c r="HL77" i="13"/>
  <c r="EG100" i="13"/>
  <c r="GI92" i="13"/>
  <c r="HM89" i="13"/>
  <c r="ES88" i="13"/>
  <c r="HZ86" i="13"/>
  <c r="HC85" i="13"/>
  <c r="GF84" i="13"/>
  <c r="FI83" i="13"/>
  <c r="EL82" i="13"/>
  <c r="IF80" i="13"/>
  <c r="GW79" i="13"/>
  <c r="FZ78" i="13"/>
  <c r="FC77" i="13"/>
  <c r="EF76" i="13"/>
  <c r="EE100" i="13"/>
  <c r="IE92" i="13"/>
  <c r="DR90" i="13"/>
  <c r="FF88" i="13"/>
  <c r="DU87" i="13"/>
  <c r="HN85" i="13"/>
  <c r="GQ84" i="13"/>
  <c r="FT83" i="13"/>
  <c r="EW82" i="13"/>
  <c r="DZ81" i="13"/>
  <c r="HT79" i="13"/>
  <c r="FF111" i="13"/>
  <c r="DX97" i="13"/>
  <c r="FM91" i="13"/>
  <c r="EF89" i="13"/>
  <c r="GG87" i="13"/>
  <c r="FD86" i="13"/>
  <c r="EG85" i="13"/>
  <c r="IA83" i="13"/>
  <c r="HD82" i="13"/>
  <c r="GG81" i="13"/>
  <c r="FJ80" i="13"/>
  <c r="EM79" i="13"/>
  <c r="HM98" i="13"/>
  <c r="EC92" i="13"/>
  <c r="GP89" i="13"/>
  <c r="EB88" i="13"/>
  <c r="HK86" i="13"/>
  <c r="GN85" i="13"/>
  <c r="FQ84" i="13"/>
  <c r="ET83" i="13"/>
  <c r="DW82" i="13"/>
  <c r="HQ80" i="13"/>
  <c r="EL107" i="13"/>
  <c r="FI96" i="13"/>
  <c r="EF91" i="13"/>
  <c r="ED89" i="13"/>
  <c r="GR87" i="13"/>
  <c r="FN86" i="13"/>
  <c r="EQ85" i="13"/>
  <c r="DT84" i="13"/>
  <c r="HN82" i="13"/>
  <c r="GQ81" i="13"/>
  <c r="GQ110" i="13"/>
  <c r="IA96" i="13"/>
  <c r="FC91" i="13"/>
  <c r="ER89" i="13"/>
  <c r="HD87" i="13"/>
  <c r="FM86" i="13"/>
  <c r="EP85" i="13"/>
  <c r="DS84" i="13"/>
  <c r="HM82" i="13"/>
  <c r="GP81" i="13"/>
  <c r="FS80" i="13"/>
  <c r="FT97" i="13"/>
  <c r="GM83" i="13"/>
  <c r="GU78" i="13"/>
  <c r="GH76" i="13"/>
  <c r="EB75" i="13"/>
  <c r="HT73" i="13"/>
  <c r="GK72" i="13"/>
  <c r="FN71" i="13"/>
  <c r="EQ70" i="13"/>
  <c r="DT69" i="13"/>
  <c r="HN67" i="13"/>
  <c r="GQ66" i="13"/>
  <c r="FT65" i="13"/>
  <c r="EW64" i="13"/>
  <c r="DZ63" i="13"/>
  <c r="HT61" i="13"/>
  <c r="FB90" i="13"/>
  <c r="FO82" i="13"/>
  <c r="FG78" i="13"/>
  <c r="EZ76" i="13"/>
  <c r="HR74" i="13"/>
  <c r="GU73" i="13"/>
  <c r="FX72" i="13"/>
  <c r="EO71" i="13"/>
  <c r="DR70" i="13"/>
  <c r="HL68" i="13"/>
  <c r="GO67" i="13"/>
  <c r="FR66" i="13"/>
  <c r="EU65" i="13"/>
  <c r="DX64" i="13"/>
  <c r="HR62" i="13"/>
  <c r="EI110" i="13"/>
  <c r="FA85" i="13"/>
  <c r="EW79" i="13"/>
  <c r="EF77" i="13"/>
  <c r="GA75" i="13"/>
  <c r="EW74" i="13"/>
  <c r="DZ73" i="13"/>
  <c r="HT71" i="13"/>
  <c r="GK70" i="13"/>
  <c r="FN69" i="13"/>
  <c r="EQ68" i="13"/>
  <c r="DT67" i="13"/>
  <c r="HN65" i="13"/>
  <c r="GQ64" i="13"/>
  <c r="FT63" i="13"/>
  <c r="EX93" i="13"/>
  <c r="FZ83" i="13"/>
  <c r="GR78" i="13"/>
  <c r="GU76" i="13"/>
  <c r="EL75" i="13"/>
  <c r="IC73" i="13"/>
  <c r="HF72" i="13"/>
  <c r="GI71" i="13"/>
  <c r="FL70" i="13"/>
  <c r="EC69" i="13"/>
  <c r="HW67" i="13"/>
  <c r="GZ66" i="13"/>
  <c r="GC65" i="13"/>
  <c r="FF64" i="13"/>
  <c r="EW96" i="13"/>
  <c r="DR84" i="13"/>
  <c r="HH78" i="13"/>
  <c r="HJ76" i="13"/>
  <c r="EJ75" i="13"/>
  <c r="IB73" i="13"/>
  <c r="HE72" i="13"/>
  <c r="GH71" i="13"/>
  <c r="FK70" i="13"/>
  <c r="EN69" i="13"/>
  <c r="HV67" i="13"/>
  <c r="GY66" i="13"/>
  <c r="GB65" i="13"/>
  <c r="FE64" i="13"/>
  <c r="EH63" i="13"/>
  <c r="FK86" i="13"/>
  <c r="HC79" i="13"/>
  <c r="FN77" i="13"/>
  <c r="GZ75" i="13"/>
  <c r="FR74" i="13"/>
  <c r="EU73" i="13"/>
  <c r="DX72" i="13"/>
  <c r="HR70" i="13"/>
  <c r="GU69" i="13"/>
  <c r="FX68" i="13"/>
  <c r="EO67" i="13"/>
  <c r="DR66" i="13"/>
  <c r="HL64" i="13"/>
  <c r="GO63" i="13"/>
  <c r="GW85" i="13"/>
  <c r="FS79" i="13"/>
  <c r="EV77" i="13"/>
  <c r="GK75" i="13"/>
  <c r="FE74" i="13"/>
  <c r="EH73" i="13"/>
  <c r="IB71" i="13"/>
  <c r="HE70" i="13"/>
  <c r="GH69" i="13"/>
  <c r="FK68" i="13"/>
  <c r="EN67" i="13"/>
  <c r="HV65" i="13"/>
  <c r="GY64" i="13"/>
  <c r="GB87" i="13"/>
  <c r="FQ80" i="13"/>
  <c r="HD77" i="13"/>
  <c r="ID75" i="13"/>
  <c r="GN74" i="13"/>
  <c r="FQ73" i="13"/>
  <c r="ET72" i="13"/>
  <c r="DW71" i="13"/>
  <c r="HQ69" i="13"/>
  <c r="GT68" i="13"/>
  <c r="FW67" i="13"/>
  <c r="EZ66" i="13"/>
  <c r="FP87" i="13"/>
  <c r="FH80" i="13"/>
  <c r="GX77" i="13"/>
  <c r="IA75" i="13"/>
  <c r="GM74" i="13"/>
  <c r="FP73" i="13"/>
  <c r="ES72" i="13"/>
  <c r="DV71" i="13"/>
  <c r="HP69" i="13"/>
  <c r="GS68" i="13"/>
  <c r="FV67" i="13"/>
  <c r="GX90" i="13"/>
  <c r="DS82" i="13"/>
  <c r="EO78" i="13"/>
  <c r="FE76" i="13"/>
  <c r="HV74" i="13"/>
  <c r="GY73" i="13"/>
  <c r="GB72" i="13"/>
  <c r="FE71" i="13"/>
  <c r="EH70" i="13"/>
  <c r="IB68" i="13"/>
  <c r="HE67" i="13"/>
  <c r="GH66" i="13"/>
  <c r="DT77" i="13"/>
  <c r="FR69" i="13"/>
  <c r="GT64" i="13"/>
  <c r="FU62" i="13"/>
  <c r="EE61" i="13"/>
  <c r="HY59" i="13"/>
  <c r="HB58" i="13"/>
  <c r="GE57" i="13"/>
  <c r="FH56" i="13"/>
  <c r="EK55" i="13"/>
  <c r="IE53" i="13"/>
  <c r="HH52" i="13"/>
  <c r="FY51" i="13"/>
  <c r="FB50" i="13"/>
  <c r="EE49" i="13"/>
  <c r="HY47" i="13"/>
  <c r="DR77" i="13"/>
  <c r="FQ69" i="13"/>
  <c r="GL64" i="13"/>
  <c r="FT62" i="13"/>
  <c r="DR61" i="13"/>
  <c r="HL59" i="13"/>
  <c r="GO58" i="13"/>
  <c r="FR57" i="13"/>
  <c r="EU56" i="13"/>
  <c r="DX55" i="13"/>
  <c r="HR53" i="13"/>
  <c r="GU52" i="13"/>
  <c r="FX51" i="13"/>
  <c r="EO50" i="13"/>
  <c r="DR49" i="13"/>
  <c r="HL47" i="13"/>
  <c r="HT76" i="13"/>
  <c r="FF69" i="13"/>
  <c r="GK64" i="13"/>
  <c r="GG62" i="13"/>
  <c r="EO61" i="13"/>
  <c r="DR60" i="13"/>
  <c r="HL58" i="13"/>
  <c r="GO57" i="13"/>
  <c r="FR56" i="13"/>
  <c r="EU55" i="13"/>
  <c r="DX54" i="13"/>
  <c r="HR52" i="13"/>
  <c r="GU51" i="13"/>
  <c r="FX50" i="13"/>
  <c r="EO49" i="13"/>
  <c r="GV74" i="13"/>
  <c r="GE67" i="13"/>
  <c r="IE63" i="13"/>
  <c r="EP62" i="13"/>
  <c r="HI60" i="13"/>
  <c r="GL59" i="13"/>
  <c r="FO58" i="13"/>
  <c r="ER57" i="13"/>
  <c r="DU56" i="13"/>
  <c r="HO54" i="13"/>
  <c r="HK161" i="13"/>
  <c r="EJ134" i="13"/>
  <c r="HT138" i="13"/>
  <c r="EM135" i="13"/>
  <c r="IB130" i="13"/>
  <c r="EQ131" i="13"/>
  <c r="GY120" i="13"/>
  <c r="IC123" i="13"/>
  <c r="HT118" i="13"/>
  <c r="HC121" i="13"/>
  <c r="EW118" i="13"/>
  <c r="FH108" i="13"/>
  <c r="DQ124" i="13"/>
  <c r="FG108" i="13"/>
  <c r="ED101" i="13"/>
  <c r="GZ110" i="13"/>
  <c r="GI103" i="13"/>
  <c r="GH112" i="13"/>
  <c r="FH105" i="13"/>
  <c r="HI113" i="13"/>
  <c r="ET106" i="13"/>
  <c r="GA115" i="13"/>
  <c r="ER107" i="13"/>
  <c r="FJ116" i="13"/>
  <c r="GM107" i="13"/>
  <c r="GX114" i="13"/>
  <c r="HK106" i="13"/>
  <c r="FU111" i="13"/>
  <c r="HD118" i="13"/>
  <c r="EX108" i="13"/>
  <c r="GC101" i="13"/>
  <c r="DX94" i="13"/>
  <c r="HH124" i="13"/>
  <c r="HX97" i="13"/>
  <c r="HG90" i="13"/>
  <c r="FY100" i="13"/>
  <c r="EU93" i="13"/>
  <c r="HI104" i="13"/>
  <c r="GZ95" i="13"/>
  <c r="HF109" i="13"/>
  <c r="GX96" i="13"/>
  <c r="FZ123" i="13"/>
  <c r="HT97" i="13"/>
  <c r="GQ90" i="13"/>
  <c r="GT98" i="13"/>
  <c r="FQ91" i="13"/>
  <c r="EK98" i="13"/>
  <c r="GH109" i="13"/>
  <c r="HF96" i="13"/>
  <c r="FC102" i="13"/>
  <c r="GT94" i="13"/>
  <c r="EJ88" i="13"/>
  <c r="FB82" i="13"/>
  <c r="FR78" i="13"/>
  <c r="GC125" i="13"/>
  <c r="FR89" i="13"/>
  <c r="FV85" i="13"/>
  <c r="HJ81" i="13"/>
  <c r="ES78" i="13"/>
  <c r="HV100" i="13"/>
  <c r="DU89" i="13"/>
  <c r="FH86" i="13"/>
  <c r="HF84" i="13"/>
  <c r="EY83" i="13"/>
  <c r="GW81" i="13"/>
  <c r="FB80" i="13"/>
  <c r="HX78" i="13"/>
  <c r="GC77" i="13"/>
  <c r="GQ102" i="13"/>
  <c r="DZ93" i="13"/>
  <c r="GT89" i="13"/>
  <c r="HX87" i="13"/>
  <c r="FS86" i="13"/>
  <c r="IC84" i="13"/>
  <c r="FV83" i="13"/>
  <c r="EA82" i="13"/>
  <c r="GK80" i="13"/>
  <c r="EP79" i="13"/>
  <c r="GZ77" i="13"/>
  <c r="GD99" i="13"/>
  <c r="EM92" i="13"/>
  <c r="GS89" i="13"/>
  <c r="EF88" i="13"/>
  <c r="HN86" i="13"/>
  <c r="GQ85" i="13"/>
  <c r="FT84" i="13"/>
  <c r="EW83" i="13"/>
  <c r="DZ82" i="13"/>
  <c r="HT80" i="13"/>
  <c r="GK79" i="13"/>
  <c r="FN78" i="13"/>
  <c r="EQ77" i="13"/>
  <c r="DT76" i="13"/>
  <c r="GB99" i="13"/>
  <c r="FZ92" i="13"/>
  <c r="HL89" i="13"/>
  <c r="ER88" i="13"/>
  <c r="HY86" i="13"/>
  <c r="HB85" i="13"/>
  <c r="GE84" i="13"/>
  <c r="FH83" i="13"/>
  <c r="EK82" i="13"/>
  <c r="IE80" i="13"/>
  <c r="HH79" i="13"/>
  <c r="HF107" i="13"/>
  <c r="FU96" i="13"/>
  <c r="EN91" i="13"/>
  <c r="IE88" i="13"/>
  <c r="FT87" i="13"/>
  <c r="ER86" i="13"/>
  <c r="DU85" i="13"/>
  <c r="HO83" i="13"/>
  <c r="GR82" i="13"/>
  <c r="FU81" i="13"/>
  <c r="EX80" i="13"/>
  <c r="EA79" i="13"/>
  <c r="ES98" i="13"/>
  <c r="HL91" i="13"/>
  <c r="GA89" i="13"/>
  <c r="IF87" i="13"/>
  <c r="GY86" i="13"/>
  <c r="GB85" i="13"/>
  <c r="FE84" i="13"/>
  <c r="EH83" i="13"/>
  <c r="IB81" i="13"/>
  <c r="HE80" i="13"/>
  <c r="GO104" i="13"/>
  <c r="HF95" i="13"/>
  <c r="HY90" i="13"/>
  <c r="IC88" i="13"/>
  <c r="GE87" i="13"/>
  <c r="FB86" i="13"/>
  <c r="EE85" i="13"/>
  <c r="HY83" i="13"/>
  <c r="HB82" i="13"/>
  <c r="GE81" i="13"/>
  <c r="DZ107" i="13"/>
  <c r="FG96" i="13"/>
  <c r="EE91" i="13"/>
  <c r="DZ89" i="13"/>
  <c r="GQ87" i="13"/>
  <c r="FA86" i="13"/>
  <c r="ED85" i="13"/>
  <c r="HX83" i="13"/>
  <c r="HA82" i="13"/>
  <c r="GD81" i="13"/>
  <c r="FG80" i="13"/>
  <c r="HT93" i="13"/>
  <c r="DS83" i="13"/>
  <c r="FY78" i="13"/>
  <c r="FQ76" i="13"/>
  <c r="IF74" i="13"/>
  <c r="HH73" i="13"/>
  <c r="FY72" i="13"/>
  <c r="FB71" i="13"/>
  <c r="EE70" i="13"/>
  <c r="HY68" i="13"/>
  <c r="HB67" i="13"/>
  <c r="GE66" i="13"/>
  <c r="FH65" i="13"/>
  <c r="EK64" i="13"/>
  <c r="IE62" i="13"/>
  <c r="HH61" i="13"/>
  <c r="FE89" i="13"/>
  <c r="HL81" i="13"/>
  <c r="EK78" i="13"/>
  <c r="EK76" i="13"/>
  <c r="HF74" i="13"/>
  <c r="GI73" i="13"/>
  <c r="FL72" i="13"/>
  <c r="EC71" i="13"/>
  <c r="HW69" i="13"/>
  <c r="GZ68" i="13"/>
  <c r="GC67" i="13"/>
  <c r="FF66" i="13"/>
  <c r="EI65" i="13"/>
  <c r="IC63" i="13"/>
  <c r="HF62" i="13"/>
  <c r="FR100" i="13"/>
  <c r="GX84" i="13"/>
  <c r="DW79" i="13"/>
  <c r="IF76" i="13"/>
  <c r="FM75" i="13"/>
  <c r="EK74" i="13"/>
  <c r="IE72" i="13"/>
  <c r="HH71" i="13"/>
  <c r="FY70" i="13"/>
  <c r="FB69" i="13"/>
  <c r="EE68" i="13"/>
  <c r="HY66" i="13"/>
  <c r="HB65" i="13"/>
  <c r="GE64" i="13"/>
  <c r="FH63" i="13"/>
  <c r="FA91" i="13"/>
  <c r="HW82" i="13"/>
  <c r="FV78" i="13"/>
  <c r="GC76" i="13"/>
  <c r="DX75" i="13"/>
  <c r="HQ73" i="13"/>
  <c r="GT72" i="13"/>
  <c r="FW71" i="13"/>
  <c r="EZ70" i="13"/>
  <c r="DQ69" i="13"/>
  <c r="HK67" i="13"/>
  <c r="GN66" i="13"/>
  <c r="FQ65" i="13"/>
  <c r="ET64" i="13"/>
  <c r="HG92" i="13"/>
  <c r="FO83" i="13"/>
  <c r="GQ78" i="13"/>
  <c r="GT76" i="13"/>
  <c r="DW75" i="13"/>
  <c r="HP73" i="13"/>
  <c r="GS72" i="13"/>
  <c r="FV71" i="13"/>
  <c r="EY70" i="13"/>
  <c r="EB69" i="13"/>
  <c r="HJ67" i="13"/>
  <c r="GM66" i="13"/>
  <c r="FP65" i="13"/>
  <c r="ES64" i="13"/>
  <c r="DV63" i="13"/>
  <c r="HH85" i="13"/>
  <c r="FT79" i="13"/>
  <c r="EW77" i="13"/>
  <c r="GL75" i="13"/>
  <c r="FF74" i="13"/>
  <c r="EI73" i="13"/>
  <c r="IC71" i="13"/>
  <c r="HF70" i="13"/>
  <c r="GI69" i="13"/>
  <c r="FL68" i="13"/>
  <c r="EC67" i="13"/>
  <c r="HW65" i="13"/>
  <c r="GZ64" i="13"/>
  <c r="FO104" i="13"/>
  <c r="EC85" i="13"/>
  <c r="EL79" i="13"/>
  <c r="EA77" i="13"/>
  <c r="FW75" i="13"/>
  <c r="ES74" i="13"/>
  <c r="DV73" i="13"/>
  <c r="HP71" i="13"/>
  <c r="GS70" i="13"/>
  <c r="FV69" i="13"/>
  <c r="EY68" i="13"/>
  <c r="EB67" i="13"/>
  <c r="HJ65" i="13"/>
  <c r="GM64" i="13"/>
  <c r="HS86" i="13"/>
  <c r="DU80" i="13"/>
  <c r="GH77" i="13"/>
  <c r="HL75" i="13"/>
  <c r="GB74" i="13"/>
  <c r="FE73" i="13"/>
  <c r="EH72" i="13"/>
  <c r="IB70" i="13"/>
  <c r="HE69" i="13"/>
  <c r="GH68" i="13"/>
  <c r="FK67" i="13"/>
  <c r="EN66" i="13"/>
  <c r="HH86" i="13"/>
  <c r="IC79" i="13"/>
  <c r="GG77" i="13"/>
  <c r="HK75" i="13"/>
  <c r="GA74" i="13"/>
  <c r="FD73" i="13"/>
  <c r="EG72" i="13"/>
  <c r="IA70" i="13"/>
  <c r="HD69" i="13"/>
  <c r="GG68" i="13"/>
  <c r="FJ67" i="13"/>
  <c r="GL89" i="13"/>
  <c r="FP81" i="13"/>
  <c r="DX78" i="13"/>
  <c r="EO76" i="13"/>
  <c r="HJ74" i="13"/>
  <c r="GM73" i="13"/>
  <c r="FP72" i="13"/>
  <c r="ES71" i="13"/>
  <c r="DV70" i="13"/>
  <c r="HP68" i="13"/>
  <c r="GS67" i="13"/>
  <c r="FV66" i="13"/>
  <c r="EN76" i="13"/>
  <c r="HO68" i="13"/>
  <c r="FM64" i="13"/>
  <c r="FG62" i="13"/>
  <c r="DS61" i="13"/>
  <c r="HM59" i="13"/>
  <c r="GP58" i="13"/>
  <c r="FS57" i="13"/>
  <c r="EV56" i="13"/>
  <c r="DY55" i="13"/>
  <c r="HS53" i="13"/>
  <c r="GV52" i="13"/>
  <c r="FM51" i="13"/>
  <c r="EP50" i="13"/>
  <c r="DS49" i="13"/>
  <c r="HM47" i="13"/>
  <c r="EM76" i="13"/>
  <c r="HN68" i="13"/>
  <c r="FL64" i="13"/>
  <c r="FF62" i="13"/>
  <c r="HW60" i="13"/>
  <c r="GZ59" i="13"/>
  <c r="GC58" i="13"/>
  <c r="FT160" i="13"/>
  <c r="FM140" i="13"/>
  <c r="HI144" i="13"/>
  <c r="GW128" i="13"/>
  <c r="FG139" i="13"/>
  <c r="DZ134" i="13"/>
  <c r="HE114" i="13"/>
  <c r="HW117" i="13"/>
  <c r="ED116" i="13"/>
  <c r="DY119" i="13"/>
  <c r="HK133" i="13"/>
  <c r="EK107" i="13"/>
  <c r="EV117" i="13"/>
  <c r="FH107" i="13"/>
  <c r="GZ129" i="13"/>
  <c r="HA109" i="13"/>
  <c r="GJ102" i="13"/>
  <c r="FZ111" i="13"/>
  <c r="FI104" i="13"/>
  <c r="GG112" i="13"/>
  <c r="EU105" i="13"/>
  <c r="HH113" i="13"/>
  <c r="ES106" i="13"/>
  <c r="FL114" i="13"/>
  <c r="GN106" i="13"/>
  <c r="EU113" i="13"/>
  <c r="HL105" i="13"/>
  <c r="FV110" i="13"/>
  <c r="GT115" i="13"/>
  <c r="EY107" i="13"/>
  <c r="EP100" i="13"/>
  <c r="DY93" i="13"/>
  <c r="GE110" i="13"/>
  <c r="HY96" i="13"/>
  <c r="HH89" i="13"/>
  <c r="FM99" i="13"/>
  <c r="EV92" i="13"/>
  <c r="GM102" i="13"/>
  <c r="HA94" i="13"/>
  <c r="HA104" i="13"/>
  <c r="GY95" i="13"/>
  <c r="FG110" i="13"/>
  <c r="HI96" i="13"/>
  <c r="FR119" i="13"/>
  <c r="GU97" i="13"/>
  <c r="DU112" i="13"/>
  <c r="EL97" i="13"/>
  <c r="GW104" i="13"/>
  <c r="HG95" i="13"/>
  <c r="HU100" i="13"/>
  <c r="GU93" i="13"/>
  <c r="DZ87" i="13"/>
  <c r="EP82" i="13"/>
  <c r="GQ77" i="13"/>
  <c r="FC100" i="13"/>
  <c r="FJ88" i="13"/>
  <c r="GU84" i="13"/>
  <c r="DR81" i="13"/>
  <c r="FR77" i="13"/>
  <c r="DY96" i="13"/>
  <c r="HW88" i="13"/>
  <c r="EV86" i="13"/>
  <c r="GH84" i="13"/>
  <c r="EA83" i="13"/>
  <c r="GK81" i="13"/>
  <c r="EP80" i="13"/>
  <c r="HL78" i="13"/>
  <c r="FE77" i="13"/>
  <c r="HT100" i="13"/>
  <c r="GK92" i="13"/>
  <c r="GE89" i="13"/>
  <c r="HJ87" i="13"/>
  <c r="EU86" i="13"/>
  <c r="HE84" i="13"/>
  <c r="FJ83" i="13"/>
  <c r="IF81" i="13"/>
  <c r="FY80" i="13"/>
  <c r="DR79" i="13"/>
  <c r="GB77" i="13"/>
  <c r="IA98" i="13"/>
  <c r="HV91" i="13"/>
  <c r="GD89" i="13"/>
  <c r="DS88" i="13"/>
  <c r="HB86" i="13"/>
  <c r="GE85" i="13"/>
  <c r="FH84" i="13"/>
  <c r="EK83" i="13"/>
  <c r="IE81" i="13"/>
  <c r="HH80" i="13"/>
  <c r="FY79" i="13"/>
  <c r="FB78" i="13"/>
  <c r="EE77" i="13"/>
  <c r="HY75" i="13"/>
  <c r="HY98" i="13"/>
  <c r="EE92" i="13"/>
  <c r="GR89" i="13"/>
  <c r="EE88" i="13"/>
  <c r="HM86" i="13"/>
  <c r="GP85" i="13"/>
  <c r="FS84" i="13"/>
  <c r="EV83" i="13"/>
  <c r="DY82" i="13"/>
  <c r="HS80" i="13"/>
  <c r="GV79" i="13"/>
  <c r="HW104" i="13"/>
  <c r="HR95" i="13"/>
  <c r="HI90" i="13"/>
  <c r="HP88" i="13"/>
  <c r="FG87" i="13"/>
  <c r="EF86" i="13"/>
  <c r="HZ84" i="13"/>
  <c r="HC83" i="13"/>
  <c r="GF82" i="13"/>
  <c r="FI81" i="13"/>
  <c r="EL80" i="13"/>
  <c r="EX116" i="13"/>
  <c r="GP97" i="13"/>
  <c r="GL91" i="13"/>
  <c r="FI89" i="13"/>
  <c r="HS87" i="13"/>
  <c r="GM86" i="13"/>
  <c r="FP85" i="13"/>
  <c r="ES84" i="13"/>
  <c r="DV83" i="13"/>
  <c r="HP81" i="13"/>
  <c r="GS80" i="13"/>
  <c r="FB103" i="13"/>
  <c r="EL95" i="13"/>
  <c r="HA90" i="13"/>
  <c r="HN88" i="13"/>
  <c r="FR87" i="13"/>
  <c r="EP86" i="13"/>
  <c r="DS85" i="13"/>
  <c r="HM83" i="13"/>
  <c r="GP82" i="13"/>
  <c r="FS81" i="13"/>
  <c r="GM104" i="13"/>
  <c r="HD95" i="13"/>
  <c r="HX90" i="13"/>
  <c r="IB88" i="13"/>
  <c r="GD87" i="13"/>
  <c r="EO86" i="13"/>
  <c r="DR85" i="13"/>
  <c r="HL83" i="13"/>
  <c r="GO82" i="13"/>
  <c r="FR81" i="13"/>
  <c r="EU80" i="13"/>
  <c r="GB91" i="13"/>
  <c r="FP82" i="13"/>
  <c r="FH78" i="13"/>
  <c r="FA76" i="13"/>
  <c r="HS74" i="13"/>
  <c r="GV73" i="13"/>
  <c r="FM72" i="13"/>
  <c r="EP71" i="13"/>
  <c r="DS70" i="13"/>
  <c r="HM68" i="13"/>
  <c r="GP67" i="13"/>
  <c r="FS66" i="13"/>
  <c r="EV65" i="13"/>
  <c r="DY64" i="13"/>
  <c r="HS62" i="13"/>
  <c r="GV61" i="13"/>
  <c r="GD88" i="13"/>
  <c r="ER81" i="13"/>
  <c r="IF77" i="13"/>
  <c r="DS76" i="13"/>
  <c r="GT74" i="13"/>
  <c r="FW73" i="13"/>
  <c r="EZ72" i="13"/>
  <c r="DQ71" i="13"/>
  <c r="HK69" i="13"/>
  <c r="GN68" i="13"/>
  <c r="FQ67" i="13"/>
  <c r="ET66" i="13"/>
  <c r="DW65" i="13"/>
  <c r="HQ63" i="13"/>
  <c r="GT62" i="13"/>
  <c r="HQ96" i="13"/>
  <c r="ED84" i="13"/>
  <c r="HP78" i="13"/>
  <c r="HM76" i="13"/>
  <c r="EZ75" i="13"/>
  <c r="DY74" i="13"/>
  <c r="HS72" i="13"/>
  <c r="GV71" i="13"/>
  <c r="FM70" i="13"/>
  <c r="EP69" i="13"/>
  <c r="DS68" i="13"/>
  <c r="HM66" i="13"/>
  <c r="GP65" i="13"/>
  <c r="FS64" i="13"/>
  <c r="EV63" i="13"/>
  <c r="ED90" i="13"/>
  <c r="FC82" i="13"/>
  <c r="EZ78" i="13"/>
  <c r="FM76" i="13"/>
  <c r="IB74" i="13"/>
  <c r="HE73" i="13"/>
  <c r="GH72" i="13"/>
  <c r="FK71" i="13"/>
  <c r="EN70" i="13"/>
  <c r="HV68" i="13"/>
  <c r="GY67" i="13"/>
  <c r="GB66" i="13"/>
  <c r="FE65" i="13"/>
  <c r="EH64" i="13"/>
  <c r="ED91" i="13"/>
  <c r="HL82" i="13"/>
  <c r="FU78" i="13"/>
  <c r="GA76" i="13"/>
  <c r="IA74" i="13"/>
  <c r="HD73" i="13"/>
  <c r="GG72" i="13"/>
  <c r="FJ71" i="13"/>
  <c r="EM70" i="13"/>
  <c r="HU68" i="13"/>
  <c r="GX67" i="13"/>
  <c r="GA66" i="13"/>
  <c r="FD65" i="13"/>
  <c r="EG64" i="13"/>
  <c r="FW106" i="13"/>
  <c r="EN85" i="13"/>
  <c r="ET79" i="13"/>
  <c r="EB77" i="13"/>
  <c r="FX75" i="13"/>
  <c r="ET74" i="13"/>
  <c r="DW73" i="13"/>
  <c r="HQ71" i="13"/>
  <c r="GT70" i="13"/>
  <c r="FW69" i="13"/>
  <c r="EZ68" i="13"/>
  <c r="DQ67" i="13"/>
  <c r="HK65" i="13"/>
  <c r="GN64" i="13"/>
  <c r="ET99" i="13"/>
  <c r="FZ84" i="13"/>
  <c r="ID78" i="13"/>
  <c r="HY76" i="13"/>
  <c r="FH75" i="13"/>
  <c r="EG74" i="13"/>
  <c r="IA72" i="13"/>
  <c r="HD71" i="13"/>
  <c r="GG70" i="13"/>
  <c r="FJ69" i="13"/>
  <c r="EM68" i="13"/>
  <c r="HU66" i="13"/>
  <c r="GX65" i="13"/>
  <c r="GA64" i="13"/>
  <c r="EY86" i="13"/>
  <c r="GT79" i="13"/>
  <c r="FL77" i="13"/>
  <c r="GX75" i="13"/>
  <c r="FP74" i="13"/>
  <c r="ES73" i="13"/>
  <c r="DV72" i="13"/>
  <c r="HP70" i="13"/>
  <c r="GS69" i="13"/>
  <c r="FV68" i="13"/>
  <c r="EY67" i="13"/>
  <c r="EB66" i="13"/>
  <c r="EN86" i="13"/>
  <c r="GS79" i="13"/>
  <c r="FK77" i="13"/>
  <c r="GW75" i="13"/>
  <c r="FO74" i="13"/>
  <c r="ER73" i="13"/>
  <c r="DU72" i="13"/>
  <c r="HO70" i="13"/>
  <c r="GR69" i="13"/>
  <c r="FU68" i="13"/>
  <c r="EX67" i="13"/>
  <c r="HK88" i="13"/>
  <c r="HM80" i="13"/>
  <c r="HS77" i="13"/>
  <c r="DZ76" i="13"/>
  <c r="GX74" i="13"/>
  <c r="GA73" i="13"/>
  <c r="FD72" i="13"/>
  <c r="EG71" i="13"/>
  <c r="IA69" i="13"/>
  <c r="HD68" i="13"/>
  <c r="GG67" i="13"/>
  <c r="FJ66" i="13"/>
  <c r="FQ75" i="13"/>
  <c r="EU68" i="13"/>
  <c r="EO64" i="13"/>
  <c r="ES62" i="13"/>
  <c r="HX60" i="13"/>
  <c r="HA59" i="13"/>
  <c r="GD58" i="13"/>
  <c r="FG57" i="13"/>
  <c r="EJ56" i="13"/>
  <c r="ID54" i="13"/>
  <c r="HG53" i="13"/>
  <c r="GJ52" i="13"/>
  <c r="FA51" i="13"/>
  <c r="ED50" i="13"/>
  <c r="HX48" i="13"/>
  <c r="HA47" i="13"/>
  <c r="HM164" i="13"/>
  <c r="ED139" i="13"/>
  <c r="EU143" i="13"/>
  <c r="FZ127" i="13"/>
  <c r="EJ136" i="13"/>
  <c r="GZ132" i="13"/>
  <c r="GH113" i="13"/>
  <c r="GZ116" i="13"/>
  <c r="GW132" i="13"/>
  <c r="EL118" i="13"/>
  <c r="EW126" i="13"/>
  <c r="HR106" i="13"/>
  <c r="GV116" i="13"/>
  <c r="EJ107" i="13"/>
  <c r="EG127" i="13"/>
  <c r="GC109" i="13"/>
  <c r="FL102" i="13"/>
  <c r="FB111" i="13"/>
  <c r="EK104" i="13"/>
  <c r="FE112" i="13"/>
  <c r="DW105" i="13"/>
  <c r="GA113" i="13"/>
  <c r="DU106" i="13"/>
  <c r="DW114" i="13"/>
  <c r="FP106" i="13"/>
  <c r="DS113" i="13"/>
  <c r="GN105" i="13"/>
  <c r="EX110" i="13"/>
  <c r="EX115" i="13"/>
  <c r="EA107" i="13"/>
  <c r="DR100" i="13"/>
  <c r="HR92" i="13"/>
  <c r="FH109" i="13"/>
  <c r="HA96" i="13"/>
  <c r="GJ89" i="13"/>
  <c r="EO99" i="13"/>
  <c r="DX92" i="13"/>
  <c r="ES102" i="13"/>
  <c r="GC94" i="13"/>
  <c r="FA104" i="13"/>
  <c r="GA95" i="13"/>
  <c r="EJ109" i="13"/>
  <c r="GK96" i="13"/>
  <c r="FW115" i="13"/>
  <c r="FW97" i="13"/>
  <c r="HO110" i="13"/>
  <c r="IE96" i="13"/>
  <c r="EP104" i="13"/>
  <c r="GI95" i="13"/>
  <c r="GS100" i="13"/>
  <c r="FW93" i="13"/>
  <c r="HR86" i="13"/>
  <c r="DR82" i="13"/>
  <c r="GE77" i="13"/>
  <c r="GZ99" i="13"/>
  <c r="EV88" i="13"/>
  <c r="GI84" i="13"/>
  <c r="HW80" i="13"/>
  <c r="FF77" i="13"/>
  <c r="FV95" i="13"/>
  <c r="HE88" i="13"/>
  <c r="EJ86" i="13"/>
  <c r="FV84" i="13"/>
  <c r="IF82" i="13"/>
  <c r="FY81" i="13"/>
  <c r="ED80" i="13"/>
  <c r="GZ78" i="13"/>
  <c r="ES77" i="13"/>
  <c r="EQ100" i="13"/>
  <c r="EO92" i="13"/>
  <c r="FP89" i="13"/>
  <c r="GW87" i="13"/>
  <c r="EI86" i="13"/>
  <c r="GS84" i="13"/>
  <c r="EX83" i="13"/>
  <c r="HT81" i="13"/>
  <c r="FM80" i="13"/>
  <c r="HW78" i="13"/>
  <c r="FP77" i="13"/>
  <c r="FG98" i="13"/>
  <c r="GV91" i="13"/>
  <c r="FO89" i="13"/>
  <c r="HV87" i="13"/>
  <c r="GP86" i="13"/>
  <c r="FS85" i="13"/>
  <c r="EV84" i="13"/>
  <c r="DY83" i="13"/>
  <c r="HS81" i="13"/>
  <c r="GV80" i="13"/>
  <c r="FM79" i="13"/>
  <c r="EP78" i="13"/>
  <c r="DS77" i="13"/>
  <c r="HM75" i="13"/>
  <c r="FE98" i="13"/>
  <c r="HU91" i="13"/>
  <c r="GC89" i="13"/>
  <c r="DQ88" i="13"/>
  <c r="HA86" i="13"/>
  <c r="GD85" i="13"/>
  <c r="FG84" i="13"/>
  <c r="EJ83" i="13"/>
  <c r="ID81" i="13"/>
  <c r="HG80" i="13"/>
  <c r="GJ79" i="13"/>
  <c r="FZ103" i="13"/>
  <c r="EX95" i="13"/>
  <c r="GK90" i="13"/>
  <c r="HA88" i="13"/>
  <c r="ET87" i="13"/>
  <c r="DT86" i="13"/>
  <c r="HN84" i="13"/>
  <c r="GQ83" i="13"/>
  <c r="FT82" i="13"/>
  <c r="EW81" i="13"/>
  <c r="DZ80" i="13"/>
  <c r="ET111" i="13"/>
  <c r="DV97" i="13"/>
  <c r="FL91" i="13"/>
  <c r="ET89" i="13"/>
  <c r="HF87" i="13"/>
  <c r="GA86" i="13"/>
  <c r="FD85" i="13"/>
  <c r="EG84" i="13"/>
  <c r="IA82" i="13"/>
  <c r="HD81" i="13"/>
  <c r="GG80" i="13"/>
  <c r="EH102" i="13"/>
  <c r="GI94" i="13"/>
  <c r="GC90" i="13"/>
  <c r="GY88" i="13"/>
  <c r="FE87" i="13"/>
  <c r="ED86" i="13"/>
  <c r="HX84" i="13"/>
  <c r="HA83" i="13"/>
  <c r="GD82" i="13"/>
  <c r="FG81" i="13"/>
  <c r="ET103" i="13"/>
  <c r="EJ95" i="13"/>
  <c r="GZ90" i="13"/>
  <c r="HM88" i="13"/>
  <c r="FQ87" i="13"/>
  <c r="EC86" i="13"/>
  <c r="HW84" i="13"/>
  <c r="GZ83" i="13"/>
  <c r="GC82" i="13"/>
  <c r="FF81" i="13"/>
  <c r="EI80" i="13"/>
  <c r="FC90" i="13"/>
  <c r="HM81" i="13"/>
  <c r="EL78" i="13"/>
  <c r="EL76" i="13"/>
  <c r="HG74" i="13"/>
  <c r="GJ73" i="13"/>
  <c r="FA72" i="13"/>
  <c r="ED71" i="13"/>
  <c r="HX69" i="13"/>
  <c r="HA68" i="13"/>
  <c r="GD67" i="13"/>
  <c r="FG66" i="13"/>
  <c r="EJ65" i="13"/>
  <c r="ID63" i="13"/>
  <c r="HG62" i="13"/>
  <c r="GJ61" i="13"/>
  <c r="HO87" i="13"/>
  <c r="GO80" i="13"/>
  <c r="HJ77" i="13"/>
  <c r="HU75" i="13"/>
  <c r="GH74" i="13"/>
  <c r="FK73" i="13"/>
  <c r="EN72" i="13"/>
  <c r="HV70" i="13"/>
  <c r="GY69" i="13"/>
  <c r="GB68" i="13"/>
  <c r="FE67" i="13"/>
  <c r="EH66" i="13"/>
  <c r="IB64" i="13"/>
  <c r="HE63" i="13"/>
  <c r="GH62" i="13"/>
  <c r="EZ93" i="13"/>
  <c r="GA83" i="13"/>
  <c r="GS78" i="13"/>
  <c r="GV76" i="13"/>
  <c r="EM75" i="13"/>
  <c r="ID73" i="13"/>
  <c r="HG72" i="13"/>
  <c r="GJ71" i="13"/>
  <c r="FA70" i="13"/>
  <c r="ED69" i="13"/>
  <c r="HX67" i="13"/>
  <c r="HA66" i="13"/>
  <c r="GD65" i="13"/>
  <c r="FG64" i="13"/>
  <c r="EJ63" i="13"/>
  <c r="EP89" i="13"/>
  <c r="GZ81" i="13"/>
  <c r="EI78" i="13"/>
  <c r="EX76" i="13"/>
  <c r="HP74" i="13"/>
  <c r="GS73" i="13"/>
  <c r="FV72" i="13"/>
  <c r="EY71" i="13"/>
  <c r="EB70" i="13"/>
  <c r="HJ68" i="13"/>
  <c r="GM67" i="13"/>
  <c r="FP66" i="13"/>
  <c r="ES65" i="13"/>
  <c r="DV64" i="13"/>
  <c r="HX89" i="13"/>
  <c r="ER82" i="13"/>
  <c r="EY78" i="13"/>
  <c r="FL76" i="13"/>
  <c r="HO74" i="13"/>
  <c r="GR73" i="13"/>
  <c r="FU72" i="13"/>
  <c r="EX71" i="13"/>
  <c r="EA70" i="13"/>
  <c r="HI68" i="13"/>
  <c r="GL67" i="13"/>
  <c r="FO66" i="13"/>
  <c r="ER65" i="13"/>
  <c r="DU64" i="13"/>
  <c r="HL99" i="13"/>
  <c r="GK84" i="13"/>
  <c r="IE78" i="13"/>
  <c r="IC76" i="13"/>
  <c r="FJ75" i="13"/>
  <c r="EH74" i="13"/>
  <c r="IB72" i="13"/>
  <c r="HE71" i="13"/>
  <c r="GH70" i="13"/>
  <c r="FK69" i="13"/>
  <c r="EN68" i="13"/>
  <c r="HV66" i="13"/>
  <c r="GY65" i="13"/>
  <c r="GB64" i="13"/>
  <c r="GT95" i="13"/>
  <c r="HW83" i="13"/>
  <c r="HF78" i="13"/>
  <c r="HH76" i="13"/>
  <c r="EU75" i="13"/>
  <c r="DU74" i="13"/>
  <c r="HO72" i="13"/>
  <c r="GR71" i="13"/>
  <c r="FU70" i="13"/>
  <c r="EX69" i="13"/>
  <c r="EA68" i="13"/>
  <c r="HI66" i="13"/>
  <c r="GL65" i="13"/>
  <c r="FO64" i="13"/>
  <c r="GV85" i="13"/>
  <c r="FR79" i="13"/>
  <c r="EP77" i="13"/>
  <c r="GJ75" i="13"/>
  <c r="FD74" i="13"/>
  <c r="EG73" i="13"/>
  <c r="IA71" i="13"/>
  <c r="HD70" i="13"/>
  <c r="GG69" i="13"/>
  <c r="FJ68" i="13"/>
  <c r="EM67" i="13"/>
  <c r="HU65" i="13"/>
  <c r="GK85" i="13"/>
  <c r="FJ79" i="13"/>
  <c r="EO77" i="13"/>
  <c r="GI75" i="13"/>
  <c r="FC74" i="13"/>
  <c r="EF73" i="13"/>
  <c r="HZ71" i="13"/>
  <c r="HC70" i="13"/>
  <c r="GF69" i="13"/>
  <c r="FI68" i="13"/>
  <c r="EL67" i="13"/>
  <c r="DX88" i="13"/>
  <c r="FF80" i="13"/>
  <c r="GW77" i="13"/>
  <c r="HZ75" i="13"/>
  <c r="GL74" i="13"/>
  <c r="FO73" i="13"/>
  <c r="ER72" i="13"/>
  <c r="DU71" i="13"/>
  <c r="HO69" i="13"/>
  <c r="GR68" i="13"/>
  <c r="FU67" i="13"/>
  <c r="EX66" i="13"/>
  <c r="HI74" i="13"/>
  <c r="GR67" i="13"/>
  <c r="DQ64" i="13"/>
  <c r="EE62" i="13"/>
  <c r="HL60" i="13"/>
  <c r="GO59" i="13"/>
  <c r="FR58" i="13"/>
  <c r="EU57" i="13"/>
  <c r="DX56" i="13"/>
  <c r="HR54" i="13"/>
  <c r="GU53" i="13"/>
  <c r="FX52" i="13"/>
  <c r="EO51" i="13"/>
  <c r="DR50" i="13"/>
  <c r="HL48" i="13"/>
  <c r="GO47" i="13"/>
  <c r="HH74" i="13"/>
  <c r="GQ67" i="13"/>
  <c r="HI63" i="13"/>
  <c r="ED62" i="13"/>
  <c r="GY60" i="13"/>
  <c r="GB59" i="13"/>
  <c r="FE58" i="13"/>
  <c r="EH57" i="13"/>
  <c r="IB55" i="13"/>
  <c r="HE54" i="13"/>
  <c r="GH53" i="13"/>
  <c r="FK52" i="13"/>
  <c r="EN51" i="13"/>
  <c r="HV49" i="13"/>
  <c r="GY48" i="13"/>
  <c r="GB47" i="13"/>
  <c r="GW74" i="13"/>
  <c r="GF67" i="13"/>
  <c r="IF63" i="13"/>
  <c r="EQ62" i="13"/>
  <c r="HV60" i="13"/>
  <c r="GY59" i="13"/>
  <c r="GB58" i="13"/>
  <c r="FE57" i="13"/>
  <c r="EH56" i="13"/>
  <c r="IB54" i="13"/>
  <c r="HE53" i="13"/>
  <c r="GH52" i="13"/>
  <c r="FK51" i="13"/>
  <c r="EN50" i="13"/>
  <c r="DU98" i="13"/>
  <c r="HV72" i="13"/>
  <c r="DY66" i="13"/>
  <c r="FA151" i="13"/>
  <c r="EZ124" i="13"/>
  <c r="EE114" i="13"/>
  <c r="EL103" i="13"/>
  <c r="FQ105" i="13"/>
  <c r="DS99" i="13"/>
  <c r="DY91" i="13"/>
  <c r="GL95" i="13"/>
  <c r="GJ94" i="13"/>
  <c r="EF99" i="13"/>
  <c r="GA88" i="13"/>
  <c r="GB78" i="13"/>
  <c r="IB85" i="13"/>
  <c r="FD77" i="13"/>
  <c r="FG85" i="13"/>
  <c r="ED78" i="13"/>
  <c r="HU87" i="13"/>
  <c r="GU80" i="13"/>
  <c r="EG87" i="13"/>
  <c r="IE79" i="13"/>
  <c r="FO86" i="13"/>
  <c r="EY101" i="13"/>
  <c r="HL84" i="13"/>
  <c r="GB90" i="13"/>
  <c r="FQ82" i="13"/>
  <c r="DU76" i="13"/>
  <c r="GO68" i="13"/>
  <c r="FX61" i="13"/>
  <c r="EY73" i="13"/>
  <c r="DV66" i="13"/>
  <c r="FW78" i="13"/>
  <c r="EO70" i="13"/>
  <c r="DX63" i="13"/>
  <c r="GG73" i="13"/>
  <c r="FD66" i="13"/>
  <c r="EW76" i="13"/>
  <c r="GW68" i="13"/>
  <c r="DQ84" i="13"/>
  <c r="GS71" i="13"/>
  <c r="FP64" i="13"/>
  <c r="HZ73" i="13"/>
  <c r="GW66" i="13"/>
  <c r="FV75" i="13"/>
  <c r="EX68" i="13"/>
  <c r="FS75" i="13"/>
  <c r="EW68" i="13"/>
  <c r="FZ74" i="13"/>
  <c r="FI67" i="13"/>
  <c r="GZ60" i="13"/>
  <c r="GI53" i="13"/>
  <c r="FP75" i="13"/>
  <c r="HK60" i="13"/>
  <c r="IA56" i="13"/>
  <c r="FJ53" i="13"/>
  <c r="GX49" i="13"/>
  <c r="FZ73" i="13"/>
  <c r="ID61" i="13"/>
  <c r="FD58" i="13"/>
  <c r="HD54" i="13"/>
  <c r="EM51" i="13"/>
  <c r="GY71" i="13"/>
  <c r="IC61" i="13"/>
  <c r="FN59" i="13"/>
  <c r="DT57" i="13"/>
  <c r="ET55" i="13"/>
  <c r="GR53" i="13"/>
  <c r="EW52" i="13"/>
  <c r="HS50" i="13"/>
  <c r="HA76" i="13"/>
  <c r="DW68" i="13"/>
  <c r="GC63" i="13"/>
  <c r="GZ61" i="13"/>
  <c r="EZ60" i="13"/>
  <c r="GX58" i="13"/>
  <c r="FC57" i="13"/>
  <c r="HM55" i="13"/>
  <c r="FR54" i="13"/>
  <c r="DW53" i="13"/>
  <c r="GG51" i="13"/>
  <c r="EL50" i="13"/>
  <c r="EP75" i="13"/>
  <c r="FK66" i="13"/>
  <c r="EQ63" i="13"/>
  <c r="FK61" i="13"/>
  <c r="IF59" i="13"/>
  <c r="GK58" i="13"/>
  <c r="FN57" i="13"/>
  <c r="EQ56" i="13"/>
  <c r="DT55" i="13"/>
  <c r="HN53" i="13"/>
  <c r="GQ52" i="13"/>
  <c r="FT51" i="13"/>
  <c r="EW50" i="13"/>
  <c r="GJ76" i="13"/>
  <c r="EH69" i="13"/>
  <c r="FA64" i="13"/>
  <c r="FO62" i="13"/>
  <c r="DY61" i="13"/>
  <c r="HS59" i="13"/>
  <c r="GV58" i="13"/>
  <c r="FM57" i="13"/>
  <c r="EP56" i="13"/>
  <c r="DS55" i="13"/>
  <c r="HM53" i="13"/>
  <c r="GP52" i="13"/>
  <c r="FS51" i="13"/>
  <c r="FX74" i="13"/>
  <c r="FG67" i="13"/>
  <c r="HU63" i="13"/>
  <c r="EJ62" i="13"/>
  <c r="HQ60" i="13"/>
  <c r="GT59" i="13"/>
  <c r="FW58" i="13"/>
  <c r="EZ57" i="13"/>
  <c r="DQ56" i="13"/>
  <c r="HK54" i="13"/>
  <c r="GN53" i="13"/>
  <c r="FQ52" i="13"/>
  <c r="GU75" i="13"/>
  <c r="FS68" i="13"/>
  <c r="EY64" i="13"/>
  <c r="FM62" i="13"/>
  <c r="DW61" i="13"/>
  <c r="HQ59" i="13"/>
  <c r="GT58" i="13"/>
  <c r="FW57" i="13"/>
  <c r="EZ56" i="13"/>
  <c r="DQ55" i="13"/>
  <c r="HK53" i="13"/>
  <c r="EM77" i="13"/>
  <c r="GD69" i="13"/>
  <c r="GV64" i="13"/>
  <c r="GM62" i="13"/>
  <c r="ES61" i="13"/>
  <c r="DV60" i="13"/>
  <c r="HP58" i="13"/>
  <c r="GS57" i="13"/>
  <c r="FV56" i="13"/>
  <c r="EY55" i="13"/>
  <c r="EB54" i="13"/>
  <c r="HJ52" i="13"/>
  <c r="DU69" i="13"/>
  <c r="GH57" i="13"/>
  <c r="GM51" i="13"/>
  <c r="FH49" i="13"/>
  <c r="HT47" i="13"/>
  <c r="GL46" i="13"/>
  <c r="FO45" i="13"/>
  <c r="ER44" i="13"/>
  <c r="DU43" i="13"/>
  <c r="HO41" i="13"/>
  <c r="GR40" i="13"/>
  <c r="FU39" i="13"/>
  <c r="EX38" i="13"/>
  <c r="EA37" i="13"/>
  <c r="HI35" i="13"/>
  <c r="GL34" i="13"/>
  <c r="FO33" i="13"/>
  <c r="HE61" i="13"/>
  <c r="GI54" i="13"/>
  <c r="GC50" i="13"/>
  <c r="GX48" i="13"/>
  <c r="EN47" i="13"/>
  <c r="HV45" i="13"/>
  <c r="GY44" i="13"/>
  <c r="GB43" i="13"/>
  <c r="FE42" i="13"/>
  <c r="EH41" i="13"/>
  <c r="IB39" i="13"/>
  <c r="HE38" i="13"/>
  <c r="GH37" i="13"/>
  <c r="FK36" i="13"/>
  <c r="EN35" i="13"/>
  <c r="HV33" i="13"/>
  <c r="EM63" i="13"/>
  <c r="GV55" i="13"/>
  <c r="HX50" i="13"/>
  <c r="IA48" i="13"/>
  <c r="FZ47" i="13"/>
  <c r="EZ46" i="13"/>
  <c r="DQ45" i="13"/>
  <c r="HK43" i="13"/>
  <c r="GN42" i="13"/>
  <c r="FQ41" i="13"/>
  <c r="ET40" i="13"/>
  <c r="DW39" i="13"/>
  <c r="HQ37" i="13"/>
  <c r="GT36" i="13"/>
  <c r="FW35" i="13"/>
  <c r="EZ34" i="13"/>
  <c r="FQ60" i="13"/>
  <c r="EZ53" i="13"/>
  <c r="EE50" i="13"/>
  <c r="FT48" i="13"/>
  <c r="DZ47" i="13"/>
  <c r="HT45" i="13"/>
  <c r="GK44" i="13"/>
  <c r="FN43" i="13"/>
  <c r="EQ42" i="13"/>
  <c r="DT41" i="13"/>
  <c r="HN39" i="13"/>
  <c r="GQ38" i="13"/>
  <c r="FT37" i="13"/>
  <c r="EW36" i="13"/>
  <c r="DZ35" i="13"/>
  <c r="IA60" i="13"/>
  <c r="EP53" i="13"/>
  <c r="DX50" i="13"/>
  <c r="FS48" i="13"/>
  <c r="DY47" i="13"/>
  <c r="HS45" i="13"/>
  <c r="GV44" i="13"/>
  <c r="FM43" i="13"/>
  <c r="EP42" i="13"/>
  <c r="DS41" i="13"/>
  <c r="HM39" i="13"/>
  <c r="GP38" i="13"/>
  <c r="FS37" i="13"/>
  <c r="EV36" i="13"/>
  <c r="DY35" i="13"/>
  <c r="HS33" i="13"/>
  <c r="FK65" i="13"/>
  <c r="HE56" i="13"/>
  <c r="ET51" i="13"/>
  <c r="EK49" i="13"/>
  <c r="GY47" i="13"/>
  <c r="FU46" i="13"/>
  <c r="EX45" i="13"/>
  <c r="EA44" i="13"/>
  <c r="HI42" i="13"/>
  <c r="GL41" i="13"/>
  <c r="FO40" i="13"/>
  <c r="ER39" i="13"/>
  <c r="DU38" i="13"/>
  <c r="HO36" i="13"/>
  <c r="FT61" i="13"/>
  <c r="FA54" i="13"/>
  <c r="FR50" i="13"/>
  <c r="GS48" i="13"/>
  <c r="EU47" i="13"/>
  <c r="DX46" i="13"/>
  <c r="HR44" i="13"/>
  <c r="GU43" i="13"/>
  <c r="FX42" i="13"/>
  <c r="EO41" i="13"/>
  <c r="DR40" i="13"/>
  <c r="HL38" i="13"/>
  <c r="GO37" i="13"/>
  <c r="FR36" i="13"/>
  <c r="EF62" i="13"/>
  <c r="HS54" i="13"/>
  <c r="GO50" i="13"/>
  <c r="HF48" i="13"/>
  <c r="FG47" i="13"/>
  <c r="EI46" i="13"/>
  <c r="IC44" i="13"/>
  <c r="HF43" i="13"/>
  <c r="GI42" i="13"/>
  <c r="FL41" i="13"/>
  <c r="EC40" i="13"/>
  <c r="HW38" i="13"/>
  <c r="FI78" i="13"/>
  <c r="IC58" i="13"/>
  <c r="FA52" i="13"/>
  <c r="GT49" i="13"/>
  <c r="DW48" i="13"/>
  <c r="HB46" i="13"/>
  <c r="GE45" i="13"/>
  <c r="FH44" i="13"/>
  <c r="EK43" i="13"/>
  <c r="IE41" i="13"/>
  <c r="HH40" i="13"/>
  <c r="FY39" i="13"/>
  <c r="HU64" i="13"/>
  <c r="GG56" i="13"/>
  <c r="EP51" i="13"/>
  <c r="EG49" i="13"/>
  <c r="GU47" i="13"/>
  <c r="FQ46" i="13"/>
  <c r="ET45" i="13"/>
  <c r="DW44" i="13"/>
  <c r="HQ42" i="13"/>
  <c r="GT41" i="13"/>
  <c r="FW40" i="13"/>
  <c r="EZ39" i="13"/>
  <c r="DQ38" i="13"/>
  <c r="HK36" i="13"/>
  <c r="HL46" i="13"/>
  <c r="GU39" i="13"/>
  <c r="HM35" i="13"/>
  <c r="HZ33" i="13"/>
  <c r="GF32" i="13"/>
  <c r="FI31" i="13"/>
  <c r="EL30" i="13"/>
  <c r="IF28" i="13"/>
  <c r="GW27" i="13"/>
  <c r="FZ26" i="13"/>
  <c r="FC25" i="13"/>
  <c r="EF24" i="13"/>
  <c r="HZ22" i="13"/>
  <c r="HC21" i="13"/>
  <c r="GF20" i="13"/>
  <c r="FI19" i="13"/>
  <c r="EL18" i="13"/>
  <c r="IF16" i="13"/>
  <c r="EH48" i="13"/>
  <c r="HQ40" i="13"/>
  <c r="EO36" i="13"/>
  <c r="EM34" i="13"/>
  <c r="HC32" i="13"/>
  <c r="GF31" i="13"/>
  <c r="FI30" i="13"/>
  <c r="EL29" i="13"/>
  <c r="IF27" i="13"/>
  <c r="GW26" i="13"/>
  <c r="FZ25" i="13"/>
  <c r="FC24" i="13"/>
  <c r="EF23" i="13"/>
  <c r="HZ21" i="13"/>
  <c r="HC20" i="13"/>
  <c r="GF19" i="13"/>
  <c r="FI18" i="13"/>
  <c r="EO73" i="13"/>
  <c r="GC45" i="13"/>
  <c r="FZ38" i="13"/>
  <c r="FS35" i="13"/>
  <c r="GQ33" i="13"/>
  <c r="FF32" i="13"/>
  <c r="EI31" i="13"/>
  <c r="IC29" i="13"/>
  <c r="HF28" i="13"/>
  <c r="GI27" i="13"/>
  <c r="FL26" i="13"/>
  <c r="EC25" i="13"/>
  <c r="HW23" i="13"/>
  <c r="GZ22" i="13"/>
  <c r="GC21" i="13"/>
  <c r="FF20" i="13"/>
  <c r="EI19" i="13"/>
  <c r="HN51" i="13"/>
  <c r="EH43" i="13"/>
  <c r="EE37" i="13"/>
  <c r="HD34" i="13"/>
  <c r="EG33" i="13"/>
  <c r="HZ31" i="13"/>
  <c r="HC30" i="13"/>
  <c r="GF29" i="13"/>
  <c r="FI28" i="13"/>
  <c r="EL27" i="13"/>
  <c r="IF25" i="13"/>
  <c r="GW24" i="13"/>
  <c r="FZ23" i="13"/>
  <c r="FC22" i="13"/>
  <c r="EF21" i="13"/>
  <c r="HZ19" i="13"/>
  <c r="GO51" i="13"/>
  <c r="DW43" i="13"/>
  <c r="EC37" i="13"/>
  <c r="HC34" i="13"/>
  <c r="EF33" i="13"/>
  <c r="HY31" i="13"/>
  <c r="HB30" i="13"/>
  <c r="GE29" i="13"/>
  <c r="FH28" i="13"/>
  <c r="EK27" i="13"/>
  <c r="IE25" i="13"/>
  <c r="HH24" i="13"/>
  <c r="FY23" i="13"/>
  <c r="FB22" i="13"/>
  <c r="EE21" i="13"/>
  <c r="HY19" i="13"/>
  <c r="HB18" i="13"/>
  <c r="GE17" i="13"/>
  <c r="EP47" i="13"/>
  <c r="DY40" i="13"/>
  <c r="HY35" i="13"/>
  <c r="DS34" i="13"/>
  <c r="GM32" i="13"/>
  <c r="FP31" i="13"/>
  <c r="ES30" i="13"/>
  <c r="DV29" i="13"/>
  <c r="HP27" i="13"/>
  <c r="GS26" i="13"/>
  <c r="FV25" i="13"/>
  <c r="EY24" i="13"/>
  <c r="EB23" i="13"/>
  <c r="HJ21" i="13"/>
  <c r="GM20" i="13"/>
  <c r="HH47" i="13"/>
  <c r="GH40" i="13"/>
  <c r="HX35" i="13"/>
  <c r="HQ33" i="13"/>
  <c r="FZ32" i="13"/>
  <c r="FC31" i="13"/>
  <c r="EF30" i="13"/>
  <c r="EJ144" i="13"/>
  <c r="EA123" i="13"/>
  <c r="HL113" i="13"/>
  <c r="IE102" i="13"/>
  <c r="ES105" i="13"/>
  <c r="HL98" i="13"/>
  <c r="HR90" i="13"/>
  <c r="FN95" i="13"/>
  <c r="FL94" i="13"/>
  <c r="HZ97" i="13"/>
  <c r="HL87" i="13"/>
  <c r="FP78" i="13"/>
  <c r="HP85" i="13"/>
  <c r="ER77" i="13"/>
  <c r="EU85" i="13"/>
  <c r="DR78" i="13"/>
  <c r="HH87" i="13"/>
  <c r="GI80" i="13"/>
  <c r="DT87" i="13"/>
  <c r="HS79" i="13"/>
  <c r="FC86" i="13"/>
  <c r="GF100" i="13"/>
  <c r="GZ84" i="13"/>
  <c r="FD90" i="13"/>
  <c r="FE82" i="13"/>
  <c r="HV75" i="13"/>
  <c r="GC68" i="13"/>
  <c r="FL61" i="13"/>
  <c r="EM73" i="13"/>
  <c r="IA65" i="13"/>
  <c r="FA78" i="13"/>
  <c r="EC70" i="13"/>
  <c r="IC62" i="13"/>
  <c r="FU73" i="13"/>
  <c r="ER66" i="13"/>
  <c r="EE76" i="13"/>
  <c r="GK68" i="13"/>
  <c r="FN83" i="13"/>
  <c r="GG71" i="13"/>
  <c r="FD64" i="13"/>
  <c r="HN73" i="13"/>
  <c r="GK66" i="13"/>
  <c r="FG75" i="13"/>
  <c r="EL68" i="13"/>
  <c r="FF75" i="13"/>
  <c r="EK68" i="13"/>
  <c r="FN74" i="13"/>
  <c r="EW67" i="13"/>
  <c r="GN60" i="13"/>
  <c r="FW53" i="13"/>
  <c r="EN74" i="13"/>
  <c r="GM60" i="13"/>
  <c r="EI56" i="13"/>
  <c r="GI52" i="13"/>
  <c r="HW48" i="13"/>
  <c r="HC68" i="13"/>
  <c r="EC61" i="13"/>
  <c r="GC57" i="13"/>
  <c r="IC53" i="13"/>
  <c r="FL50" i="13"/>
  <c r="IB66" i="13"/>
  <c r="HO61" i="13"/>
  <c r="FB59" i="13"/>
  <c r="HY56" i="13"/>
  <c r="EH55" i="13"/>
  <c r="GF53" i="13"/>
  <c r="EK52" i="13"/>
  <c r="HG50" i="13"/>
  <c r="HX75" i="13"/>
  <c r="HQ66" i="13"/>
  <c r="FL63" i="13"/>
  <c r="GM61" i="13"/>
  <c r="EN60" i="13"/>
  <c r="GL58" i="13"/>
  <c r="EE57" i="13"/>
  <c r="HA55" i="13"/>
  <c r="FF54" i="13"/>
  <c r="IB52" i="13"/>
  <c r="FU51" i="13"/>
  <c r="IE49" i="13"/>
  <c r="GJ74" i="13"/>
  <c r="IF65" i="13"/>
  <c r="EA63" i="13"/>
  <c r="EX61" i="13"/>
  <c r="HH59" i="13"/>
  <c r="FY58" i="13"/>
  <c r="FB57" i="13"/>
  <c r="EE56" i="13"/>
  <c r="HY54" i="13"/>
  <c r="HB53" i="13"/>
  <c r="GE52" i="13"/>
  <c r="FH51" i="13"/>
  <c r="EK50" i="13"/>
  <c r="HI75" i="13"/>
  <c r="GE68" i="13"/>
  <c r="EC64" i="13"/>
  <c r="FA62" i="13"/>
  <c r="ID60" i="13"/>
  <c r="HG59" i="13"/>
  <c r="GJ58" i="13"/>
  <c r="FA57" i="13"/>
  <c r="ED56" i="13"/>
  <c r="HX54" i="13"/>
  <c r="HA53" i="13"/>
  <c r="GD52" i="13"/>
  <c r="FG51" i="13"/>
  <c r="HU73" i="13"/>
  <c r="HD66" i="13"/>
  <c r="GW63" i="13"/>
  <c r="DV62" i="13"/>
  <c r="HE60" i="13"/>
  <c r="GH59" i="13"/>
  <c r="FK58" i="13"/>
  <c r="EN57" i="13"/>
  <c r="HV55" i="13"/>
  <c r="GY54" i="13"/>
  <c r="GB53" i="13"/>
  <c r="FE52" i="13"/>
  <c r="DQ75" i="13"/>
  <c r="HP67" i="13"/>
  <c r="EA64" i="13"/>
  <c r="EW62" i="13"/>
  <c r="IB60" i="13"/>
  <c r="HE59" i="13"/>
  <c r="GH58" i="13"/>
  <c r="FK57" i="13"/>
  <c r="EN56" i="13"/>
  <c r="HV54" i="13"/>
  <c r="GY53" i="13"/>
  <c r="FC76" i="13"/>
  <c r="IA68" i="13"/>
  <c r="FV64" i="13"/>
  <c r="FY62" i="13"/>
  <c r="EG61" i="13"/>
  <c r="IA59" i="13"/>
  <c r="HD58" i="13"/>
  <c r="GG57" i="13"/>
  <c r="FJ56" i="13"/>
  <c r="EM55" i="13"/>
  <c r="HU53" i="13"/>
  <c r="GX52" i="13"/>
  <c r="HT65" i="13"/>
  <c r="IE56" i="13"/>
  <c r="FF51" i="13"/>
  <c r="ES49" i="13"/>
  <c r="HF47" i="13"/>
  <c r="FZ46" i="13"/>
  <c r="FC45" i="13"/>
  <c r="EF44" i="13"/>
  <c r="HZ42" i="13"/>
  <c r="HC41" i="13"/>
  <c r="GF40" i="13"/>
  <c r="FI39" i="13"/>
  <c r="EL38" i="13"/>
  <c r="IF36" i="13"/>
  <c r="GW35" i="13"/>
  <c r="FZ34" i="13"/>
  <c r="FC33" i="13"/>
  <c r="EF61" i="13"/>
  <c r="IF53" i="13"/>
  <c r="FE50" i="13"/>
  <c r="GJ48" i="13"/>
  <c r="EB47" i="13"/>
  <c r="HJ45" i="13"/>
  <c r="GM44" i="13"/>
  <c r="FP43" i="13"/>
  <c r="ES42" i="13"/>
  <c r="DV41" i="13"/>
  <c r="HP39" i="13"/>
  <c r="GS38" i="13"/>
  <c r="FV37" i="13"/>
  <c r="EY36" i="13"/>
  <c r="EB35" i="13"/>
  <c r="HJ33" i="13"/>
  <c r="FL62" i="13"/>
  <c r="EB55" i="13"/>
  <c r="GZ50" i="13"/>
  <c r="HM48" i="13"/>
  <c r="FL47" i="13"/>
  <c r="EN46" i="13"/>
  <c r="HV44" i="13"/>
  <c r="GY43" i="13"/>
  <c r="GB42" i="13"/>
  <c r="FE41" i="13"/>
  <c r="EH40" i="13"/>
  <c r="IB38" i="13"/>
  <c r="HE37" i="13"/>
  <c r="GH36" i="13"/>
  <c r="FK35" i="13"/>
  <c r="EN34" i="13"/>
  <c r="HN59" i="13"/>
  <c r="HL52" i="13"/>
  <c r="HY49" i="13"/>
  <c r="FF48" i="13"/>
  <c r="IE46" i="13"/>
  <c r="HH45" i="13"/>
  <c r="FY44" i="13"/>
  <c r="FB43" i="13"/>
  <c r="EE42" i="13"/>
  <c r="HY40" i="13"/>
  <c r="HB39" i="13"/>
  <c r="GE38" i="13"/>
  <c r="FH37" i="13"/>
  <c r="EK36" i="13"/>
  <c r="IE34" i="13"/>
  <c r="FG60" i="13"/>
  <c r="HK52" i="13"/>
  <c r="HX49" i="13"/>
  <c r="FE48" i="13"/>
  <c r="ID46" i="13"/>
  <c r="HG45" i="13"/>
  <c r="GJ44" i="13"/>
  <c r="FA43" i="13"/>
  <c r="ED42" i="13"/>
  <c r="HX40" i="13"/>
  <c r="HA39" i="13"/>
  <c r="GD38" i="13"/>
  <c r="FG37" i="13"/>
  <c r="EJ36" i="13"/>
  <c r="ID34" i="13"/>
  <c r="HG33" i="13"/>
  <c r="DR64" i="13"/>
  <c r="EK56" i="13"/>
  <c r="DV51" i="13"/>
  <c r="DV49" i="13"/>
  <c r="GK47" i="13"/>
  <c r="FI46" i="13"/>
  <c r="EL45" i="13"/>
  <c r="IF43" i="13"/>
  <c r="GW42" i="13"/>
  <c r="FZ41" i="13"/>
  <c r="FC40" i="13"/>
  <c r="EF39" i="13"/>
  <c r="HZ37" i="13"/>
  <c r="HC36" i="13"/>
  <c r="HO60" i="13"/>
  <c r="GX53" i="13"/>
  <c r="ET50" i="13"/>
  <c r="GE48" i="13"/>
  <c r="EI47" i="13"/>
  <c r="IC45" i="13"/>
  <c r="HF44" i="13"/>
  <c r="GI43" i="13"/>
  <c r="FL42" i="13"/>
  <c r="EC41" i="13"/>
  <c r="HW39" i="13"/>
  <c r="GZ38" i="13"/>
  <c r="GC37" i="13"/>
  <c r="FF36" i="13"/>
  <c r="FR61" i="13"/>
  <c r="EY54" i="13"/>
  <c r="FQ50" i="13"/>
  <c r="GR48" i="13"/>
  <c r="ET47" i="13"/>
  <c r="DW46" i="13"/>
  <c r="HQ44" i="13"/>
  <c r="GT43" i="13"/>
  <c r="FW42" i="13"/>
  <c r="EZ41" i="13"/>
  <c r="DQ40" i="13"/>
  <c r="HK38" i="13"/>
  <c r="HI73" i="13"/>
  <c r="FI58" i="13"/>
  <c r="HX51" i="13"/>
  <c r="GD49" i="13"/>
  <c r="HZ47" i="13"/>
  <c r="GP46" i="13"/>
  <c r="FS45" i="13"/>
  <c r="EV44" i="13"/>
  <c r="DY43" i="13"/>
  <c r="HS41" i="13"/>
  <c r="GV40" i="13"/>
  <c r="FM39" i="13"/>
  <c r="GM63" i="13"/>
  <c r="ID55" i="13"/>
  <c r="DR51" i="13"/>
  <c r="IF48" i="13"/>
  <c r="GG47" i="13"/>
  <c r="FE46" i="13"/>
  <c r="EH45" i="13"/>
  <c r="IB43" i="13"/>
  <c r="HE42" i="13"/>
  <c r="GH41" i="13"/>
  <c r="FK40" i="13"/>
  <c r="EN39" i="13"/>
  <c r="HV37" i="13"/>
  <c r="GY36" i="13"/>
  <c r="ER46" i="13"/>
  <c r="EA39" i="13"/>
  <c r="GQ35" i="13"/>
  <c r="HI33" i="13"/>
  <c r="FT32" i="13"/>
  <c r="EW31" i="13"/>
  <c r="DZ30" i="13"/>
  <c r="HT28" i="13"/>
  <c r="GK27" i="13"/>
  <c r="FN26" i="13"/>
  <c r="EQ25" i="13"/>
  <c r="DT24" i="13"/>
  <c r="HN22" i="13"/>
  <c r="GQ21" i="13"/>
  <c r="FT20" i="13"/>
  <c r="EW19" i="13"/>
  <c r="DZ18" i="13"/>
  <c r="HT16" i="13"/>
  <c r="FO47" i="13"/>
  <c r="EW40" i="13"/>
  <c r="DQ36" i="13"/>
  <c r="DW34" i="13"/>
  <c r="GQ32" i="13"/>
  <c r="FT31" i="13"/>
  <c r="EW30" i="13"/>
  <c r="DZ29" i="13"/>
  <c r="HT27" i="13"/>
  <c r="GK26" i="13"/>
  <c r="FN25" i="13"/>
  <c r="EQ24" i="13"/>
  <c r="DT23" i="13"/>
  <c r="HN21" i="13"/>
  <c r="GQ20" i="13"/>
  <c r="FT19" i="13"/>
  <c r="EW18" i="13"/>
  <c r="HW61" i="13"/>
  <c r="HZ44" i="13"/>
  <c r="ED38" i="13"/>
  <c r="FB35" i="13"/>
  <c r="GB33" i="13"/>
  <c r="ET32" i="13"/>
  <c r="DW31" i="13"/>
  <c r="HQ29" i="13"/>
  <c r="GT28" i="13"/>
  <c r="FW27" i="13"/>
  <c r="EZ26" i="13"/>
  <c r="DQ25" i="13"/>
  <c r="HK23" i="13"/>
  <c r="GN22" i="13"/>
  <c r="FQ21" i="13"/>
  <c r="ET20" i="13"/>
  <c r="DW19" i="13"/>
  <c r="GE50" i="13"/>
  <c r="GE42" i="13"/>
  <c r="HL36" i="13"/>
  <c r="GN34" i="13"/>
  <c r="DT33" i="13"/>
  <c r="HN31" i="13"/>
  <c r="GQ30" i="13"/>
  <c r="FT29" i="13"/>
  <c r="EW28" i="13"/>
  <c r="DZ27" i="13"/>
  <c r="HT25" i="13"/>
  <c r="GK24" i="13"/>
  <c r="FN23" i="13"/>
  <c r="EQ22" i="13"/>
  <c r="DT21" i="13"/>
  <c r="HN19" i="13"/>
  <c r="FH50" i="13"/>
  <c r="FT42" i="13"/>
  <c r="HJ36" i="13"/>
  <c r="GM34" i="13"/>
  <c r="DS33" i="13"/>
  <c r="HM31" i="13"/>
  <c r="GP30" i="13"/>
  <c r="FS29" i="13"/>
  <c r="EV28" i="13"/>
  <c r="DY27" i="13"/>
  <c r="HS25" i="13"/>
  <c r="GV24" i="13"/>
  <c r="FM23" i="13"/>
  <c r="EP22" i="13"/>
  <c r="IB146" i="13"/>
  <c r="GT126" i="13"/>
  <c r="EK106" i="13"/>
  <c r="EO111" i="13"/>
  <c r="HR111" i="13"/>
  <c r="HS91" i="13"/>
  <c r="HP100" i="13"/>
  <c r="FW108" i="13"/>
  <c r="GO99" i="13"/>
  <c r="EI88" i="13"/>
  <c r="IC85" i="13"/>
  <c r="DU77" i="13"/>
  <c r="GG84" i="13"/>
  <c r="HD97" i="13"/>
  <c r="EJ84" i="13"/>
  <c r="HX76" i="13"/>
  <c r="GO86" i="13"/>
  <c r="FX79" i="13"/>
  <c r="HY85" i="13"/>
  <c r="GT107" i="13"/>
  <c r="ER85" i="13"/>
  <c r="IF93" i="13"/>
  <c r="GO83" i="13"/>
  <c r="GU88" i="13"/>
  <c r="ET81" i="13"/>
  <c r="GU74" i="13"/>
  <c r="FR67" i="13"/>
  <c r="EN87" i="13"/>
  <c r="EB72" i="13"/>
  <c r="HP64" i="13"/>
  <c r="GD76" i="13"/>
  <c r="DR69" i="13"/>
  <c r="FO88" i="13"/>
  <c r="FJ72" i="13"/>
  <c r="EG65" i="13"/>
  <c r="HC74" i="13"/>
  <c r="FZ67" i="13"/>
  <c r="HG78" i="13"/>
  <c r="FV70" i="13"/>
  <c r="FK92" i="13"/>
  <c r="HC72" i="13"/>
  <c r="FZ65" i="13"/>
  <c r="ER74" i="13"/>
  <c r="EA67" i="13"/>
  <c r="EQ74" i="13"/>
  <c r="DZ67" i="13"/>
  <c r="FC73" i="13"/>
  <c r="EL66" i="13"/>
  <c r="GC59" i="13"/>
  <c r="FL52" i="13"/>
  <c r="GK73" i="13"/>
  <c r="GA60" i="13"/>
  <c r="DW56" i="13"/>
  <c r="FW52" i="13"/>
  <c r="HK48" i="13"/>
  <c r="EI68" i="13"/>
  <c r="DQ61" i="13"/>
  <c r="FQ57" i="13"/>
  <c r="HQ53" i="13"/>
  <c r="EZ50" i="13"/>
  <c r="FU66" i="13"/>
  <c r="HA61" i="13"/>
  <c r="EP59" i="13"/>
  <c r="HM56" i="13"/>
  <c r="IA54" i="13"/>
  <c r="FT53" i="13"/>
  <c r="DY52" i="13"/>
  <c r="GI50" i="13"/>
  <c r="EQ75" i="13"/>
  <c r="FT66" i="13"/>
  <c r="ER63" i="13"/>
  <c r="FZ61" i="13"/>
  <c r="HU59" i="13"/>
  <c r="FZ58" i="13"/>
  <c r="DS57" i="13"/>
  <c r="GO55" i="13"/>
  <c r="ET54" i="13"/>
  <c r="HD52" i="13"/>
  <c r="FI51" i="13"/>
  <c r="HS49" i="13"/>
  <c r="FM73" i="13"/>
  <c r="HE65" i="13"/>
  <c r="HJ62" i="13"/>
  <c r="EL61" i="13"/>
  <c r="GV59" i="13"/>
  <c r="FM58" i="13"/>
  <c r="EP57" i="13"/>
  <c r="DS56" i="13"/>
  <c r="HM54" i="13"/>
  <c r="GP53" i="13"/>
  <c r="FS52" i="13"/>
  <c r="EV51" i="13"/>
  <c r="DY50" i="13"/>
  <c r="ED75" i="13"/>
  <c r="IB67" i="13"/>
  <c r="HV63" i="13"/>
  <c r="EK62" i="13"/>
  <c r="HR60" i="13"/>
  <c r="GU59" i="13"/>
  <c r="FX58" i="13"/>
  <c r="EO57" i="13"/>
  <c r="DR56" i="13"/>
  <c r="HL54" i="13"/>
  <c r="GO53" i="13"/>
  <c r="FR52" i="13"/>
  <c r="EU51" i="13"/>
  <c r="FA73" i="13"/>
  <c r="FH66" i="13"/>
  <c r="FZ63" i="13"/>
  <c r="HY61" i="13"/>
  <c r="GS60" i="13"/>
  <c r="FV59" i="13"/>
  <c r="EY58" i="13"/>
  <c r="EB57" i="13"/>
  <c r="HJ55" i="13"/>
  <c r="GM54" i="13"/>
  <c r="FP53" i="13"/>
  <c r="ES52" i="13"/>
  <c r="FM74" i="13"/>
  <c r="EV67" i="13"/>
  <c r="HT63" i="13"/>
  <c r="EI62" i="13"/>
  <c r="HP60" i="13"/>
  <c r="GS59" i="13"/>
  <c r="FV58" i="13"/>
  <c r="EY57" i="13"/>
  <c r="EB56" i="13"/>
  <c r="HJ54" i="13"/>
  <c r="GM53" i="13"/>
  <c r="GE75" i="13"/>
  <c r="FG68" i="13"/>
  <c r="EQ64" i="13"/>
  <c r="FI62" i="13"/>
  <c r="DU61" i="13"/>
  <c r="HO59" i="13"/>
  <c r="GR58" i="13"/>
  <c r="FU57" i="13"/>
  <c r="EX56" i="13"/>
  <c r="EA55" i="13"/>
  <c r="HI53" i="13"/>
  <c r="GL52" i="13"/>
  <c r="FW64" i="13"/>
  <c r="FK56" i="13"/>
  <c r="EG51" i="13"/>
  <c r="EA49" i="13"/>
  <c r="GR47" i="13"/>
  <c r="FN46" i="13"/>
  <c r="EQ45" i="13"/>
  <c r="DT44" i="13"/>
  <c r="HN42" i="13"/>
  <c r="GQ41" i="13"/>
  <c r="FT40" i="13"/>
  <c r="EW39" i="13"/>
  <c r="DZ38" i="13"/>
  <c r="HT36" i="13"/>
  <c r="GK35" i="13"/>
  <c r="FN34" i="13"/>
  <c r="EQ33" i="13"/>
  <c r="GC60" i="13"/>
  <c r="FL53" i="13"/>
  <c r="EG50" i="13"/>
  <c r="FV48" i="13"/>
  <c r="HU46" i="13"/>
  <c r="GX45" i="13"/>
  <c r="GA44" i="13"/>
  <c r="FD43" i="13"/>
  <c r="EG42" i="13"/>
  <c r="IA40" i="13"/>
  <c r="HD39" i="13"/>
  <c r="GG38" i="13"/>
  <c r="FJ37" i="13"/>
  <c r="EM36" i="13"/>
  <c r="HU34" i="13"/>
  <c r="GX33" i="13"/>
  <c r="GT61" i="13"/>
  <c r="FY54" i="13"/>
  <c r="GB50" i="13"/>
  <c r="GW48" i="13"/>
  <c r="EY47" i="13"/>
  <c r="EB46" i="13"/>
  <c r="HJ44" i="13"/>
  <c r="GM43" i="13"/>
  <c r="FP42" i="13"/>
  <c r="ES41" i="13"/>
  <c r="DV40" i="13"/>
  <c r="HP38" i="13"/>
  <c r="GS37" i="13"/>
  <c r="FV36" i="13"/>
  <c r="EY35" i="13"/>
  <c r="FX85" i="13"/>
  <c r="ET59" i="13"/>
  <c r="FP52" i="13"/>
  <c r="HC49" i="13"/>
  <c r="EP48" i="13"/>
  <c r="HS46" i="13"/>
  <c r="GV45" i="13"/>
  <c r="FM44" i="13"/>
  <c r="EP43" i="13"/>
  <c r="DS42" i="13"/>
  <c r="HM40" i="13"/>
  <c r="GP39" i="13"/>
  <c r="FS38" i="13"/>
  <c r="EV37" i="13"/>
  <c r="DY36" i="13"/>
  <c r="HS34" i="13"/>
  <c r="HD59" i="13"/>
  <c r="FO52" i="13"/>
  <c r="HB49" i="13"/>
  <c r="EO48" i="13"/>
  <c r="HR46" i="13"/>
  <c r="GU45" i="13"/>
  <c r="FX44" i="13"/>
  <c r="EO43" i="13"/>
  <c r="DR42" i="13"/>
  <c r="HL40" i="13"/>
  <c r="GO39" i="13"/>
  <c r="FR38" i="13"/>
  <c r="EU37" i="13"/>
  <c r="DX36" i="13"/>
  <c r="HR34" i="13"/>
  <c r="GU33" i="13"/>
  <c r="DQ63" i="13"/>
  <c r="GH55" i="13"/>
  <c r="HO50" i="13"/>
  <c r="HV48" i="13"/>
  <c r="FW47" i="13"/>
  <c r="EW46" i="13"/>
  <c r="DZ45" i="13"/>
  <c r="HT43" i="13"/>
  <c r="GK42" i="13"/>
  <c r="FN41" i="13"/>
  <c r="EQ40" i="13"/>
  <c r="DT39" i="13"/>
  <c r="HN37" i="13"/>
  <c r="GQ36" i="13"/>
  <c r="EU60" i="13"/>
  <c r="EE53" i="13"/>
  <c r="DV50" i="13"/>
  <c r="FQ48" i="13"/>
  <c r="DW47" i="13"/>
  <c r="HQ45" i="13"/>
  <c r="GT44" i="13"/>
  <c r="FW43" i="13"/>
  <c r="EZ42" i="13"/>
  <c r="DQ41" i="13"/>
  <c r="HK39" i="13"/>
  <c r="GN38" i="13"/>
  <c r="FQ37" i="13"/>
  <c r="ET36" i="13"/>
  <c r="HM60" i="13"/>
  <c r="GV53" i="13"/>
  <c r="ES50" i="13"/>
  <c r="GD48" i="13"/>
  <c r="EH47" i="13"/>
  <c r="IB45" i="13"/>
  <c r="HE44" i="13"/>
  <c r="GH43" i="13"/>
  <c r="FK42" i="13"/>
  <c r="EN41" i="13"/>
  <c r="HV39" i="13"/>
  <c r="GY38" i="13"/>
  <c r="ER70" i="13"/>
  <c r="HF57" i="13"/>
  <c r="GX51" i="13"/>
  <c r="FL49" i="13"/>
  <c r="HJ47" i="13"/>
  <c r="GD46" i="13"/>
  <c r="FG45" i="13"/>
  <c r="EJ44" i="13"/>
  <c r="ID42" i="13"/>
  <c r="HG41" i="13"/>
  <c r="GJ40" i="13"/>
  <c r="FA39" i="13"/>
  <c r="HA62" i="13"/>
  <c r="FJ55" i="13"/>
  <c r="HK50" i="13"/>
  <c r="HR48" i="13"/>
  <c r="FS47" i="13"/>
  <c r="ES46" i="13"/>
  <c r="DV45" i="13"/>
  <c r="HP43" i="13"/>
  <c r="GS42" i="13"/>
  <c r="FV41" i="13"/>
  <c r="EY40" i="13"/>
  <c r="EB39" i="13"/>
  <c r="HJ37" i="13"/>
  <c r="FH77" i="13"/>
  <c r="GO45" i="13"/>
  <c r="GJ38" i="13"/>
  <c r="FZ35" i="13"/>
  <c r="GS33" i="13"/>
  <c r="FH32" i="13"/>
  <c r="EK31" i="13"/>
  <c r="IE29" i="13"/>
  <c r="HH28" i="13"/>
  <c r="FY27" i="13"/>
  <c r="FB26" i="13"/>
  <c r="EE25" i="13"/>
  <c r="HY23" i="13"/>
  <c r="HB22" i="13"/>
  <c r="GE21" i="13"/>
  <c r="FH20" i="13"/>
  <c r="EK19" i="13"/>
  <c r="IE17" i="13"/>
  <c r="HH16" i="13"/>
  <c r="HK46" i="13"/>
  <c r="GT39" i="13"/>
  <c r="HL35" i="13"/>
  <c r="HY33" i="13"/>
  <c r="GE32" i="13"/>
  <c r="FH31" i="13"/>
  <c r="EK30" i="13"/>
  <c r="IE28" i="13"/>
  <c r="HH27" i="13"/>
  <c r="FY26" i="13"/>
  <c r="FB25" i="13"/>
  <c r="EE24" i="13"/>
  <c r="HY22" i="13"/>
  <c r="HB21" i="13"/>
  <c r="GE20" i="13"/>
  <c r="FH19" i="13"/>
  <c r="EK18" i="13"/>
  <c r="EW58" i="13"/>
  <c r="FF44" i="13"/>
  <c r="GZ37" i="13"/>
  <c r="EF35" i="13"/>
  <c r="FJ33" i="13"/>
  <c r="EH32" i="13"/>
  <c r="IB30" i="13"/>
  <c r="HE29" i="13"/>
  <c r="GH28" i="13"/>
  <c r="FK27" i="13"/>
  <c r="EN26" i="13"/>
  <c r="HV24" i="13"/>
  <c r="GY23" i="13"/>
  <c r="GB22" i="13"/>
  <c r="FE21" i="13"/>
  <c r="EH20" i="13"/>
  <c r="IB18" i="13"/>
  <c r="FX49" i="13"/>
  <c r="IB41" i="13"/>
  <c r="GC36" i="13"/>
  <c r="FT34" i="13"/>
  <c r="HY32" i="13"/>
  <c r="HB31" i="13"/>
  <c r="GE30" i="13"/>
  <c r="FH29" i="13"/>
  <c r="EK28" i="13"/>
  <c r="IE26" i="13"/>
  <c r="HH25" i="13"/>
  <c r="FY24" i="13"/>
  <c r="FB23" i="13"/>
  <c r="EE22" i="13"/>
  <c r="HY20" i="13"/>
  <c r="HB19" i="13"/>
  <c r="FJ49" i="13"/>
  <c r="HQ41" i="13"/>
  <c r="GB36" i="13"/>
  <c r="FS34" i="13"/>
  <c r="HX32" i="13"/>
  <c r="HA31" i="13"/>
  <c r="GD30" i="13"/>
  <c r="FG29" i="13"/>
  <c r="EJ28" i="13"/>
  <c r="ID26" i="13"/>
  <c r="HG25" i="13"/>
  <c r="GJ24" i="13"/>
  <c r="FA23" i="13"/>
  <c r="ED22" i="13"/>
  <c r="HX20" i="13"/>
  <c r="HA19" i="13"/>
  <c r="GD18" i="13"/>
  <c r="FG17" i="13"/>
  <c r="DS46" i="13"/>
  <c r="HS38" i="13"/>
  <c r="GC144" i="13"/>
  <c r="ID124" i="13"/>
  <c r="ID105" i="13"/>
  <c r="DQ111" i="13"/>
  <c r="GT111" i="13"/>
  <c r="GU91" i="13"/>
  <c r="GL100" i="13"/>
  <c r="EZ107" i="13"/>
  <c r="FQ99" i="13"/>
  <c r="HZ87" i="13"/>
  <c r="GS85" i="13"/>
  <c r="HZ76" i="13"/>
  <c r="FU84" i="13"/>
  <c r="EJ97" i="13"/>
  <c r="DX84" i="13"/>
  <c r="HL76" i="13"/>
  <c r="GC86" i="13"/>
  <c r="FL79" i="13"/>
  <c r="HM85" i="13"/>
  <c r="HM104" i="13"/>
  <c r="EF85" i="13"/>
  <c r="FL93" i="13"/>
  <c r="GC83" i="13"/>
  <c r="GF88" i="13"/>
  <c r="EH81" i="13"/>
  <c r="GI74" i="13"/>
  <c r="FF67" i="13"/>
  <c r="GI86" i="13"/>
  <c r="HU71" i="13"/>
  <c r="HD64" i="13"/>
  <c r="FN76" i="13"/>
  <c r="HW68" i="13"/>
  <c r="HB87" i="13"/>
  <c r="EX72" i="13"/>
  <c r="DU65" i="13"/>
  <c r="GQ74" i="13"/>
  <c r="FN67" i="13"/>
  <c r="GK78" i="13"/>
  <c r="FJ70" i="13"/>
  <c r="HW90" i="13"/>
  <c r="GQ72" i="13"/>
  <c r="FN65" i="13"/>
  <c r="EF74" i="13"/>
  <c r="IF66" i="13"/>
  <c r="EE74" i="13"/>
  <c r="IE66" i="13"/>
  <c r="EQ73" i="13"/>
  <c r="DZ66" i="13"/>
  <c r="FQ59" i="13"/>
  <c r="EZ52" i="13"/>
  <c r="ET68" i="13"/>
  <c r="GN59" i="13"/>
  <c r="HP55" i="13"/>
  <c r="EY52" i="13"/>
  <c r="GM48" i="13"/>
  <c r="IC66" i="13"/>
  <c r="HJ60" i="13"/>
  <c r="ES57" i="13"/>
  <c r="GS53" i="13"/>
  <c r="EB50" i="13"/>
  <c r="HG65" i="13"/>
  <c r="GN61" i="13"/>
  <c r="ED59" i="13"/>
  <c r="HA56" i="13"/>
  <c r="HC54" i="13"/>
  <c r="FH53" i="13"/>
  <c r="ID51" i="13"/>
  <c r="FW50" i="13"/>
  <c r="DQ74" i="13"/>
  <c r="DX66" i="13"/>
  <c r="EB63" i="13"/>
  <c r="FM61" i="13"/>
  <c r="HI59" i="13"/>
  <c r="FB58" i="13"/>
  <c r="HX56" i="13"/>
  <c r="GC55" i="13"/>
  <c r="EH54" i="13"/>
  <c r="GR52" i="13"/>
  <c r="EK51" i="13"/>
  <c r="HG49" i="13"/>
  <c r="HJ72" i="13"/>
  <c r="FX65" i="13"/>
  <c r="GR62" i="13"/>
  <c r="IE60" i="13"/>
  <c r="GJ59" i="13"/>
  <c r="FA58" i="13"/>
  <c r="ED57" i="13"/>
  <c r="HX55" i="13"/>
  <c r="HA54" i="13"/>
  <c r="GD53" i="13"/>
  <c r="FG52" i="13"/>
  <c r="EJ51" i="13"/>
  <c r="ID49" i="13"/>
  <c r="FY74" i="13"/>
  <c r="FH67" i="13"/>
  <c r="GX63" i="13"/>
  <c r="DW62" i="13"/>
  <c r="HF60" i="13"/>
  <c r="GI59" i="13"/>
  <c r="FL58" i="13"/>
  <c r="EC57" i="13"/>
  <c r="HW55" i="13"/>
  <c r="GZ54" i="13"/>
  <c r="GC53" i="13"/>
  <c r="FF52" i="13"/>
  <c r="HH91" i="13"/>
  <c r="GX72" i="13"/>
  <c r="ID65" i="13"/>
  <c r="FE63" i="13"/>
  <c r="HK61" i="13"/>
  <c r="GG60" i="13"/>
  <c r="FJ59" i="13"/>
  <c r="EM58" i="13"/>
  <c r="HU56" i="13"/>
  <c r="GX55" i="13"/>
  <c r="GA54" i="13"/>
  <c r="FD53" i="13"/>
  <c r="EG52" i="13"/>
  <c r="HJ73" i="13"/>
  <c r="GU66" i="13"/>
  <c r="GV63" i="13"/>
  <c r="DU62" i="13"/>
  <c r="HD60" i="13"/>
  <c r="GG59" i="13"/>
  <c r="FJ58" i="13"/>
  <c r="EM57" i="13"/>
  <c r="HU55" i="13"/>
  <c r="GX54" i="13"/>
  <c r="GA53" i="13"/>
  <c r="HU74" i="13"/>
  <c r="HD67" i="13"/>
  <c r="DS64" i="13"/>
  <c r="EU62" i="13"/>
  <c r="HZ60" i="13"/>
  <c r="HC59" i="13"/>
  <c r="GF58" i="13"/>
  <c r="FI57" i="13"/>
  <c r="EL56" i="13"/>
  <c r="IF54" i="13"/>
  <c r="GW53" i="13"/>
  <c r="FZ52" i="13"/>
  <c r="FC63" i="13"/>
  <c r="HH55" i="13"/>
  <c r="HZ50" i="13"/>
  <c r="IC48" i="13"/>
  <c r="GD47" i="13"/>
  <c r="FB46" i="13"/>
  <c r="EE45" i="13"/>
  <c r="HY43" i="13"/>
  <c r="HB42" i="13"/>
  <c r="GE41" i="13"/>
  <c r="FH40" i="13"/>
  <c r="EK39" i="13"/>
  <c r="IE37" i="13"/>
  <c r="HH36" i="13"/>
  <c r="FY35" i="13"/>
  <c r="FB34" i="13"/>
  <c r="EE33" i="13"/>
  <c r="HZ59" i="13"/>
  <c r="HW52" i="13"/>
  <c r="IA49" i="13"/>
  <c r="FH48" i="13"/>
  <c r="HI46" i="13"/>
  <c r="GL45" i="13"/>
  <c r="FO44" i="13"/>
  <c r="ER43" i="13"/>
  <c r="DU42" i="13"/>
  <c r="HO40" i="13"/>
  <c r="GR39" i="13"/>
  <c r="FU38" i="13"/>
  <c r="EX37" i="13"/>
  <c r="EA36" i="13"/>
  <c r="HI34" i="13"/>
  <c r="GL33" i="13"/>
  <c r="DV61" i="13"/>
  <c r="HV53" i="13"/>
  <c r="FD50" i="13"/>
  <c r="GI48" i="13"/>
  <c r="EM47" i="13"/>
  <c r="HU45" i="13"/>
  <c r="GX44" i="13"/>
  <c r="GA43" i="13"/>
  <c r="FD42" i="13"/>
  <c r="EG41" i="13"/>
  <c r="IA39" i="13"/>
  <c r="HD38" i="13"/>
  <c r="GG37" i="13"/>
  <c r="FJ36" i="13"/>
  <c r="EM35" i="13"/>
  <c r="GD75" i="13"/>
  <c r="GQ58" i="13"/>
  <c r="DT52" i="13"/>
  <c r="GJ49" i="13"/>
  <c r="EB48" i="13"/>
  <c r="HG46" i="13"/>
  <c r="GJ45" i="13"/>
  <c r="FA44" i="13"/>
  <c r="ED43" i="13"/>
  <c r="HX41" i="13"/>
  <c r="HA40" i="13"/>
  <c r="GD39" i="13"/>
  <c r="FG38" i="13"/>
  <c r="EJ37" i="13"/>
  <c r="ID35" i="13"/>
  <c r="HG34" i="13"/>
  <c r="EJ59" i="13"/>
  <c r="DS52" i="13"/>
  <c r="GH49" i="13"/>
  <c r="EA48" i="13"/>
  <c r="HF46" i="13"/>
  <c r="GI45" i="13"/>
  <c r="FL44" i="13"/>
  <c r="EC43" i="13"/>
  <c r="HW41" i="13"/>
  <c r="GZ40" i="13"/>
  <c r="GC39" i="13"/>
  <c r="FF38" i="13"/>
  <c r="EI37" i="13"/>
  <c r="IC35" i="13"/>
  <c r="HF34" i="13"/>
  <c r="GI33" i="13"/>
  <c r="ET62" i="13"/>
  <c r="IE54" i="13"/>
  <c r="GQ50" i="13"/>
  <c r="HH48" i="13"/>
  <c r="FI47" i="13"/>
  <c r="EK46" i="13"/>
  <c r="IE44" i="13"/>
  <c r="HH43" i="13"/>
  <c r="FY42" i="13"/>
  <c r="FB41" i="13"/>
  <c r="EE40" i="13"/>
  <c r="HY38" i="13"/>
  <c r="HB37" i="13"/>
  <c r="GE36" i="13"/>
  <c r="GR59" i="13"/>
  <c r="GZ52" i="13"/>
  <c r="HQ49" i="13"/>
  <c r="FA48" i="13"/>
  <c r="IB46" i="13"/>
  <c r="HE45" i="13"/>
  <c r="GH44" i="13"/>
  <c r="FK43" i="13"/>
  <c r="EN42" i="13"/>
  <c r="HV40" i="13"/>
  <c r="GY39" i="13"/>
  <c r="GB38" i="13"/>
  <c r="FE37" i="13"/>
  <c r="EH36" i="13"/>
  <c r="ES60" i="13"/>
  <c r="ED53" i="13"/>
  <c r="DU50" i="13"/>
  <c r="FN48" i="13"/>
  <c r="DV47" i="13"/>
  <c r="HP45" i="13"/>
  <c r="GS44" i="13"/>
  <c r="FV43" i="13"/>
  <c r="EY42" i="13"/>
  <c r="EB41" i="13"/>
  <c r="HJ39" i="13"/>
  <c r="GM38" i="13"/>
  <c r="GS66" i="13"/>
  <c r="EL57" i="13"/>
  <c r="FQ51" i="13"/>
  <c r="EW49" i="13"/>
  <c r="GV47" i="13"/>
  <c r="FR46" i="13"/>
  <c r="EU45" i="13"/>
  <c r="DX44" i="13"/>
  <c r="HR42" i="13"/>
  <c r="GU41" i="13"/>
  <c r="FX40" i="13"/>
  <c r="EO39" i="13"/>
  <c r="DR62" i="13"/>
  <c r="HG54" i="13"/>
  <c r="GM50" i="13"/>
  <c r="HD48" i="13"/>
  <c r="FE47" i="13"/>
  <c r="EG46" i="13"/>
  <c r="IA44" i="13"/>
  <c r="HD43" i="13"/>
  <c r="GG42" i="13"/>
  <c r="FJ41" i="13"/>
  <c r="EM40" i="13"/>
  <c r="HU38" i="13"/>
  <c r="GX37" i="13"/>
  <c r="GN62" i="13"/>
  <c r="DU45" i="13"/>
  <c r="EN38" i="13"/>
  <c r="FD35" i="13"/>
  <c r="GD33" i="13"/>
  <c r="EV32" i="13"/>
  <c r="DY31" i="13"/>
  <c r="HS29" i="13"/>
  <c r="GV28" i="13"/>
  <c r="FM27" i="13"/>
  <c r="EP26" i="13"/>
  <c r="DS25" i="13"/>
  <c r="HM23" i="13"/>
  <c r="GP22" i="13"/>
  <c r="FS21" i="13"/>
  <c r="EV20" i="13"/>
  <c r="DY19" i="13"/>
  <c r="HS17" i="13"/>
  <c r="GV16" i="13"/>
  <c r="EQ46" i="13"/>
  <c r="DZ39" i="13"/>
  <c r="GP35" i="13"/>
  <c r="HH33" i="13"/>
  <c r="FS32" i="13"/>
  <c r="EV31" i="13"/>
  <c r="DY30" i="13"/>
  <c r="HS28" i="13"/>
  <c r="GV27" i="13"/>
  <c r="FM26" i="13"/>
  <c r="EP25" i="13"/>
  <c r="DS24" i="13"/>
  <c r="HM22" i="13"/>
  <c r="GP21" i="13"/>
  <c r="FS20" i="13"/>
  <c r="EV19" i="13"/>
  <c r="DY18" i="13"/>
  <c r="GW54" i="13"/>
  <c r="HC43" i="13"/>
  <c r="FP37" i="13"/>
  <c r="IA34" i="13"/>
  <c r="EV33" i="13"/>
  <c r="DV32" i="13"/>
  <c r="HP30" i="13"/>
  <c r="GS29" i="13"/>
  <c r="FV28" i="13"/>
  <c r="EY27" i="13"/>
  <c r="EB26" i="13"/>
  <c r="HJ24" i="13"/>
  <c r="GM23" i="13"/>
  <c r="FP22" i="13"/>
  <c r="ES21" i="13"/>
  <c r="DV20" i="13"/>
  <c r="HP18" i="13"/>
  <c r="HB48" i="13"/>
  <c r="FH41" i="13"/>
  <c r="FE36" i="13"/>
  <c r="FD34" i="13"/>
  <c r="HM32" i="13"/>
  <c r="GP31" i="13"/>
  <c r="FS30" i="13"/>
  <c r="EV29" i="13"/>
  <c r="DY28" i="13"/>
  <c r="HS26" i="13"/>
  <c r="GV25" i="13"/>
  <c r="FM24" i="13"/>
  <c r="EP23" i="13"/>
  <c r="DS22" i="13"/>
  <c r="HM20" i="13"/>
  <c r="GP19" i="13"/>
  <c r="GO48" i="13"/>
  <c r="EW41" i="13"/>
  <c r="FD36" i="13"/>
  <c r="FC34" i="13"/>
  <c r="HL32" i="13"/>
  <c r="GO31" i="13"/>
  <c r="FR30" i="13"/>
  <c r="EU29" i="13"/>
  <c r="DX28" i="13"/>
  <c r="HR26" i="13"/>
  <c r="GU25" i="13"/>
  <c r="FX24" i="13"/>
  <c r="EO23" i="13"/>
  <c r="DR22" i="13"/>
  <c r="HL20" i="13"/>
  <c r="GO19" i="13"/>
  <c r="FR18" i="13"/>
  <c r="GC69" i="13"/>
  <c r="FP45" i="13"/>
  <c r="FN38" i="13"/>
  <c r="FP35" i="13"/>
  <c r="GN33" i="13"/>
  <c r="FC32" i="13"/>
  <c r="EF31" i="13"/>
  <c r="HZ29" i="13"/>
  <c r="HC28" i="13"/>
  <c r="GF27" i="13"/>
  <c r="FI26" i="13"/>
  <c r="EL25" i="13"/>
  <c r="IF23" i="13"/>
  <c r="GW22" i="13"/>
  <c r="FZ21" i="13"/>
  <c r="FC20" i="13"/>
  <c r="HY45" i="13"/>
  <c r="HH38" i="13"/>
  <c r="FO35" i="13"/>
  <c r="FU33" i="13"/>
  <c r="EP32" i="13"/>
  <c r="DS31" i="13"/>
  <c r="HM29" i="13"/>
  <c r="EN137" i="13"/>
  <c r="GG125" i="13"/>
  <c r="FF120" i="13"/>
  <c r="DX104" i="13"/>
  <c r="EQ124" i="13"/>
  <c r="GK104" i="13"/>
  <c r="GD93" i="13"/>
  <c r="FX96" i="13"/>
  <c r="FX92" i="13"/>
  <c r="FW84" i="13"/>
  <c r="EX84" i="13"/>
  <c r="GN99" i="13"/>
  <c r="EL83" i="13"/>
  <c r="FO91" i="13"/>
  <c r="ID82" i="13"/>
  <c r="EI118" i="13"/>
  <c r="FR85" i="13"/>
  <c r="FD102" i="13"/>
  <c r="HB84" i="13"/>
  <c r="FS96" i="13"/>
  <c r="DU84" i="13"/>
  <c r="FE90" i="13"/>
  <c r="FR82" i="13"/>
  <c r="FD87" i="13"/>
  <c r="DW80" i="13"/>
  <c r="FX73" i="13"/>
  <c r="EU66" i="13"/>
  <c r="ES80" i="13"/>
  <c r="HJ70" i="13"/>
  <c r="GS63" i="13"/>
  <c r="DZ75" i="13"/>
  <c r="HL67" i="13"/>
  <c r="EF81" i="13"/>
  <c r="EM71" i="13"/>
  <c r="IA63" i="13"/>
  <c r="GF73" i="13"/>
  <c r="FC66" i="13"/>
  <c r="HI76" i="13"/>
  <c r="EY69" i="13"/>
  <c r="FC83" i="13"/>
  <c r="GF71" i="13"/>
  <c r="FM104" i="13"/>
  <c r="DU73" i="13"/>
  <c r="ED103" i="13"/>
  <c r="DT73" i="13"/>
  <c r="FN87" i="13"/>
  <c r="EF72" i="13"/>
  <c r="EO74" i="13"/>
  <c r="FF58" i="13"/>
  <c r="EC51" i="13"/>
  <c r="DW67" i="13"/>
  <c r="FP59" i="13"/>
  <c r="HD55" i="13"/>
  <c r="EM52" i="13"/>
  <c r="GA48" i="13"/>
  <c r="FW66" i="13"/>
  <c r="GX60" i="13"/>
  <c r="EG57" i="13"/>
  <c r="GG53" i="13"/>
  <c r="HU49" i="13"/>
  <c r="GG65" i="13"/>
  <c r="EN61" i="13"/>
  <c r="GY58" i="13"/>
  <c r="FQ56" i="13"/>
  <c r="GQ54" i="13"/>
  <c r="EV53" i="13"/>
  <c r="HF51" i="13"/>
  <c r="FK50" i="13"/>
  <c r="FN73" i="13"/>
  <c r="HF65" i="13"/>
  <c r="HZ62" i="13"/>
  <c r="EM61" i="13"/>
  <c r="GW59" i="13"/>
  <c r="EP58" i="13"/>
  <c r="HL56" i="13"/>
  <c r="FQ55" i="13"/>
  <c r="IA53" i="13"/>
  <c r="GF52" i="13"/>
  <c r="DY51" i="13"/>
  <c r="GU49" i="13"/>
  <c r="EP72" i="13"/>
  <c r="DQ65" i="13"/>
  <c r="GD62" i="13"/>
  <c r="HS60" i="13"/>
  <c r="FX59" i="13"/>
  <c r="EO58" i="13"/>
  <c r="DR57" i="13"/>
  <c r="HL55" i="13"/>
  <c r="GO54" i="13"/>
  <c r="FR53" i="13"/>
  <c r="EU52" i="13"/>
  <c r="DX51" i="13"/>
  <c r="HR49" i="13"/>
  <c r="HV73" i="13"/>
  <c r="HE66" i="13"/>
  <c r="GA63" i="13"/>
  <c r="HZ61" i="13"/>
  <c r="GT60" i="13"/>
  <c r="FW59" i="13"/>
  <c r="EZ58" i="13"/>
  <c r="DQ57" i="13"/>
  <c r="HK55" i="13"/>
  <c r="GN54" i="13"/>
  <c r="FQ53" i="13"/>
  <c r="ET52" i="13"/>
  <c r="GU86" i="13"/>
  <c r="ED72" i="13"/>
  <c r="GV65" i="13"/>
  <c r="EO63" i="13"/>
  <c r="GW61" i="13"/>
  <c r="FU60" i="13"/>
  <c r="EX59" i="13"/>
  <c r="EA58" i="13"/>
  <c r="HI56" i="13"/>
  <c r="GL55" i="13"/>
  <c r="FO54" i="13"/>
  <c r="ER53" i="13"/>
  <c r="DU52" i="13"/>
  <c r="EP73" i="13"/>
  <c r="EY66" i="13"/>
  <c r="FY63" i="13"/>
  <c r="HX61" i="13"/>
  <c r="GR60" i="13"/>
  <c r="FU59" i="13"/>
  <c r="EX58" i="13"/>
  <c r="EA57" i="13"/>
  <c r="HI55" i="13"/>
  <c r="GL54" i="13"/>
  <c r="FO53" i="13"/>
  <c r="FA74" i="13"/>
  <c r="EJ67" i="13"/>
  <c r="HL63" i="13"/>
  <c r="EG62" i="13"/>
  <c r="HN60" i="13"/>
  <c r="GQ59" i="13"/>
  <c r="FT58" i="13"/>
  <c r="EW57" i="13"/>
  <c r="DZ56" i="13"/>
  <c r="HT54" i="13"/>
  <c r="GK53" i="13"/>
  <c r="FN52" i="13"/>
  <c r="FZ62" i="13"/>
  <c r="EN55" i="13"/>
  <c r="HB50" i="13"/>
  <c r="HO48" i="13"/>
  <c r="FN47" i="13"/>
  <c r="EP46" i="13"/>
  <c r="DS45" i="13"/>
  <c r="HM43" i="13"/>
  <c r="GP42" i="13"/>
  <c r="FS41" i="13"/>
  <c r="EV40" i="13"/>
  <c r="DY39" i="13"/>
  <c r="HS37" i="13"/>
  <c r="GV36" i="13"/>
  <c r="FM35" i="13"/>
  <c r="EP34" i="13"/>
  <c r="FT89" i="13"/>
  <c r="FF59" i="13"/>
  <c r="GA52" i="13"/>
  <c r="HE49" i="13"/>
  <c r="ET48" i="13"/>
  <c r="GW46" i="13"/>
  <c r="FZ45" i="13"/>
  <c r="FC44" i="13"/>
  <c r="EF43" i="13"/>
  <c r="HZ41" i="13"/>
  <c r="HC40" i="13"/>
  <c r="GF39" i="13"/>
  <c r="FI38" i="13"/>
  <c r="EL37" i="13"/>
  <c r="IF35" i="13"/>
  <c r="GW34" i="13"/>
  <c r="FZ33" i="13"/>
  <c r="FS60" i="13"/>
  <c r="FB53" i="13"/>
  <c r="EF50" i="13"/>
  <c r="FU48" i="13"/>
  <c r="EA47" i="13"/>
  <c r="HI45" i="13"/>
  <c r="GL44" i="13"/>
  <c r="FO43" i="13"/>
  <c r="ER42" i="13"/>
  <c r="DU41" i="13"/>
  <c r="HO39" i="13"/>
  <c r="GR38" i="13"/>
  <c r="FU37" i="13"/>
  <c r="EX36" i="13"/>
  <c r="EA35" i="13"/>
  <c r="HW71" i="13"/>
  <c r="DW58" i="13"/>
  <c r="HJ51" i="13"/>
  <c r="FT49" i="13"/>
  <c r="IE47" i="13"/>
  <c r="GU46" i="13"/>
  <c r="FX45" i="13"/>
  <c r="EO44" i="13"/>
  <c r="DR43" i="13"/>
  <c r="HL41" i="13"/>
  <c r="GO40" i="13"/>
  <c r="FR39" i="13"/>
  <c r="EU38" i="13"/>
  <c r="DX37" i="13"/>
  <c r="HR35" i="13"/>
  <c r="GA82" i="13"/>
  <c r="GG58" i="13"/>
  <c r="HB51" i="13"/>
  <c r="FS49" i="13"/>
  <c r="ID47" i="13"/>
  <c r="GT46" i="13"/>
  <c r="FW45" i="13"/>
  <c r="EZ44" i="13"/>
  <c r="DQ43" i="13"/>
  <c r="HK41" i="13"/>
  <c r="GN40" i="13"/>
  <c r="FQ39" i="13"/>
  <c r="ET38" i="13"/>
  <c r="DW37" i="13"/>
  <c r="HQ35" i="13"/>
  <c r="GT34" i="13"/>
  <c r="FW33" i="13"/>
  <c r="GE61" i="13"/>
  <c r="FK54" i="13"/>
  <c r="FS50" i="13"/>
  <c r="GT48" i="13"/>
  <c r="EV47" i="13"/>
  <c r="DY46" i="13"/>
  <c r="HS44" i="13"/>
  <c r="GV43" i="13"/>
  <c r="FM42" i="13"/>
  <c r="EP41" i="13"/>
  <c r="DS40" i="13"/>
  <c r="HM38" i="13"/>
  <c r="GP37" i="13"/>
  <c r="GH79" i="13"/>
  <c r="DX59" i="13"/>
  <c r="FD52" i="13"/>
  <c r="GZ49" i="13"/>
  <c r="EM48" i="13"/>
  <c r="HP46" i="13"/>
  <c r="GS45" i="13"/>
  <c r="FV44" i="13"/>
  <c r="EY43" i="13"/>
  <c r="EB42" i="13"/>
  <c r="HJ40" i="13"/>
  <c r="GM39" i="13"/>
  <c r="FP38" i="13"/>
  <c r="ES37" i="13"/>
  <c r="DV36" i="13"/>
  <c r="GP59" i="13"/>
  <c r="GY52" i="13"/>
  <c r="HP49" i="13"/>
  <c r="EZ48" i="13"/>
  <c r="IA46" i="13"/>
  <c r="HD45" i="13"/>
  <c r="GG44" i="13"/>
  <c r="FJ43" i="13"/>
  <c r="EM42" i="13"/>
  <c r="HU40" i="13"/>
  <c r="GX39" i="13"/>
  <c r="GA38" i="13"/>
  <c r="ID64" i="13"/>
  <c r="GI56" i="13"/>
  <c r="EQ51" i="13"/>
  <c r="EH49" i="13"/>
  <c r="GH47" i="13"/>
  <c r="FF46" i="13"/>
  <c r="EI45" i="13"/>
  <c r="IC43" i="13"/>
  <c r="HF42" i="13"/>
  <c r="GI41" i="13"/>
  <c r="FL40" i="13"/>
  <c r="EC39" i="13"/>
  <c r="FE61" i="13"/>
  <c r="EM54" i="13"/>
  <c r="FO50" i="13"/>
  <c r="GP48" i="13"/>
  <c r="ER47" i="13"/>
  <c r="DU46" i="13"/>
  <c r="HO44" i="13"/>
  <c r="GR43" i="13"/>
  <c r="FU42" i="13"/>
  <c r="EX41" i="13"/>
  <c r="EA40" i="13"/>
  <c r="HI38" i="13"/>
  <c r="GL37" i="13"/>
  <c r="HQ58" i="13"/>
  <c r="FR44" i="13"/>
  <c r="HI37" i="13"/>
  <c r="EH35" i="13"/>
  <c r="FM33" i="13"/>
  <c r="EJ32" i="13"/>
  <c r="ID30" i="13"/>
  <c r="HG29" i="13"/>
  <c r="GJ28" i="13"/>
  <c r="FA27" i="13"/>
  <c r="ED26" i="13"/>
  <c r="HX24" i="13"/>
  <c r="HA23" i="13"/>
  <c r="GD22" i="13"/>
  <c r="FG21" i="13"/>
  <c r="EJ20" i="13"/>
  <c r="ID18" i="13"/>
  <c r="HG17" i="13"/>
  <c r="EL77" i="13"/>
  <c r="GN45" i="13"/>
  <c r="GI38" i="13"/>
  <c r="FT35" i="13"/>
  <c r="GR33" i="13"/>
  <c r="FG32" i="13"/>
  <c r="EJ31" i="13"/>
  <c r="ID29" i="13"/>
  <c r="HG28" i="13"/>
  <c r="GJ27" i="13"/>
  <c r="FA26" i="13"/>
  <c r="ED25" i="13"/>
  <c r="HX23" i="13"/>
  <c r="HA22" i="13"/>
  <c r="GD21" i="13"/>
  <c r="FG20" i="13"/>
  <c r="EJ19" i="13"/>
  <c r="ID17" i="13"/>
  <c r="HV51" i="13"/>
  <c r="EI43" i="13"/>
  <c r="EF37" i="13"/>
  <c r="HE34" i="13"/>
  <c r="EH33" i="13"/>
  <c r="IA31" i="13"/>
  <c r="HD30" i="13"/>
  <c r="GG29" i="13"/>
  <c r="FJ28" i="13"/>
  <c r="EM27" i="13"/>
  <c r="HU25" i="13"/>
  <c r="GX24" i="13"/>
  <c r="GA23" i="13"/>
  <c r="FD22" i="13"/>
  <c r="EG21" i="13"/>
  <c r="IA19" i="13"/>
  <c r="HD18" i="13"/>
  <c r="DR48" i="13"/>
  <c r="HE40" i="13"/>
  <c r="EG36" i="13"/>
  <c r="EJ34" i="13"/>
  <c r="HA32" i="13"/>
  <c r="GD31" i="13"/>
  <c r="FG30" i="13"/>
  <c r="EJ29" i="13"/>
  <c r="ID27" i="13"/>
  <c r="HG26" i="13"/>
  <c r="GJ25" i="13"/>
  <c r="FA24" i="13"/>
  <c r="ED23" i="13"/>
  <c r="HX21" i="13"/>
  <c r="HA20" i="13"/>
  <c r="GD19" i="13"/>
  <c r="HV47" i="13"/>
  <c r="GT40" i="13"/>
  <c r="EF36" i="13"/>
  <c r="EI34" i="13"/>
  <c r="GZ32" i="13"/>
  <c r="GC31" i="13"/>
  <c r="FF30" i="13"/>
  <c r="EI29" i="13"/>
  <c r="IC27" i="13"/>
  <c r="HF26" i="13"/>
  <c r="GI25" i="13"/>
  <c r="FL24" i="13"/>
  <c r="EC23" i="13"/>
  <c r="HW21" i="13"/>
  <c r="GZ20" i="13"/>
  <c r="GC19" i="13"/>
  <c r="FF18" i="13"/>
  <c r="EQ150" i="13"/>
  <c r="FV124" i="13"/>
  <c r="EI119" i="13"/>
  <c r="HQ103" i="13"/>
  <c r="DS123" i="13"/>
  <c r="ED104" i="13"/>
  <c r="FF93" i="13"/>
  <c r="EZ96" i="13"/>
  <c r="EZ92" i="13"/>
  <c r="EY84" i="13"/>
  <c r="EL84" i="13"/>
  <c r="DT99" i="13"/>
  <c r="DZ83" i="13"/>
  <c r="EP91" i="13"/>
  <c r="HR82" i="13"/>
  <c r="HN111" i="13"/>
  <c r="FF85" i="13"/>
  <c r="FQ101" i="13"/>
  <c r="GP84" i="13"/>
  <c r="HP95" i="13"/>
  <c r="HZ83" i="13"/>
  <c r="EG90" i="13"/>
  <c r="FF82" i="13"/>
  <c r="EP87" i="13"/>
  <c r="IB79" i="13"/>
  <c r="FL73" i="13"/>
  <c r="EI66" i="13"/>
  <c r="HO79" i="13"/>
  <c r="GX70" i="13"/>
  <c r="GG63" i="13"/>
  <c r="IC74" i="13"/>
  <c r="GZ67" i="13"/>
  <c r="GD80" i="13"/>
  <c r="EA71" i="13"/>
  <c r="HO63" i="13"/>
  <c r="FT73" i="13"/>
  <c r="EQ66" i="13"/>
  <c r="GS76" i="13"/>
  <c r="EM69" i="13"/>
  <c r="GZ82" i="13"/>
  <c r="FT71" i="13"/>
  <c r="ER99" i="13"/>
  <c r="HZ72" i="13"/>
  <c r="GQ98" i="13"/>
  <c r="HY72" i="13"/>
  <c r="HG86" i="13"/>
  <c r="DT72" i="13"/>
  <c r="GL73" i="13"/>
  <c r="ET58" i="13"/>
  <c r="DQ51" i="13"/>
  <c r="GF66" i="13"/>
  <c r="FD59" i="13"/>
  <c r="IC54" i="13"/>
  <c r="FL51" i="13"/>
  <c r="GZ47" i="13"/>
  <c r="FK64" i="13"/>
  <c r="HW59" i="13"/>
  <c r="FF56" i="13"/>
  <c r="HF52" i="13"/>
  <c r="EC49" i="13"/>
  <c r="HG63" i="13"/>
  <c r="GW60" i="13"/>
  <c r="FC58" i="13"/>
  <c r="FE56" i="13"/>
  <c r="GE54" i="13"/>
  <c r="EJ53" i="13"/>
  <c r="GT51" i="13"/>
  <c r="EM50" i="13"/>
  <c r="HK72" i="13"/>
  <c r="FY65" i="13"/>
  <c r="HK62" i="13"/>
  <c r="EA61" i="13"/>
  <c r="FY59" i="13"/>
  <c r="ED58" i="13"/>
  <c r="GZ56" i="13"/>
  <c r="FE55" i="13"/>
  <c r="HO53" i="13"/>
  <c r="FH52" i="13"/>
  <c r="ID50" i="13"/>
  <c r="GI49" i="13"/>
  <c r="GM71" i="13"/>
  <c r="HH64" i="13"/>
  <c r="FB62" i="13"/>
  <c r="HG60" i="13"/>
  <c r="FL59" i="13"/>
  <c r="EC58" i="13"/>
  <c r="HW56" i="13"/>
  <c r="GZ55" i="13"/>
  <c r="GC54" i="13"/>
  <c r="FF53" i="13"/>
  <c r="EI52" i="13"/>
  <c r="IC50" i="13"/>
  <c r="HF49" i="13"/>
  <c r="FB73" i="13"/>
  <c r="FI66" i="13"/>
  <c r="FG63" i="13"/>
  <c r="HL61" i="13"/>
  <c r="GH60" i="13"/>
  <c r="FK59" i="13"/>
  <c r="EN58" i="13"/>
  <c r="HV56" i="13"/>
  <c r="GY55" i="13"/>
  <c r="GB54" i="13"/>
  <c r="FE53" i="13"/>
  <c r="EH52" i="13"/>
  <c r="ED83" i="13"/>
  <c r="GA71" i="13"/>
  <c r="FV65" i="13"/>
  <c r="DU63" i="13"/>
  <c r="GI61" i="13"/>
  <c r="FI60" i="13"/>
  <c r="EL59" i="13"/>
  <c r="IF57" i="13"/>
  <c r="GW56" i="13"/>
  <c r="FZ55" i="13"/>
  <c r="FC54" i="13"/>
  <c r="EF53" i="13"/>
  <c r="GA90" i="13"/>
  <c r="GM72" i="13"/>
  <c r="IC65" i="13"/>
  <c r="FD63" i="13"/>
  <c r="HJ61" i="13"/>
  <c r="GF60" i="13"/>
  <c r="FI59" i="13"/>
  <c r="EL58" i="13"/>
  <c r="IF56" i="13"/>
  <c r="GW55" i="13"/>
  <c r="FZ54" i="13"/>
  <c r="FC53" i="13"/>
  <c r="GX73" i="13"/>
  <c r="GR66" i="13"/>
  <c r="GN63" i="13"/>
  <c r="DS62" i="13"/>
  <c r="HB60" i="13"/>
  <c r="GE59" i="13"/>
  <c r="FH58" i="13"/>
  <c r="EK57" i="13"/>
  <c r="IE55" i="13"/>
  <c r="HH54" i="13"/>
  <c r="FY53" i="13"/>
  <c r="FB52" i="13"/>
  <c r="HI61" i="13"/>
  <c r="GK54" i="13"/>
  <c r="GD50" i="13"/>
  <c r="HA48" i="13"/>
  <c r="FA47" i="13"/>
  <c r="ED46" i="13"/>
  <c r="HX44" i="13"/>
  <c r="HA43" i="13"/>
  <c r="GD42" i="13"/>
  <c r="FG41" i="13"/>
  <c r="EJ40" i="13"/>
  <c r="ID38" i="13"/>
  <c r="HG37" i="13"/>
  <c r="GJ36" i="13"/>
  <c r="FA35" i="13"/>
  <c r="ED34" i="13"/>
  <c r="FB76" i="13"/>
  <c r="HC58" i="13"/>
  <c r="EE52" i="13"/>
  <c r="GO49" i="13"/>
  <c r="ED48" i="13"/>
  <c r="GK46" i="13"/>
  <c r="FN45" i="13"/>
  <c r="EQ44" i="13"/>
  <c r="DT43" i="13"/>
  <c r="HN41" i="13"/>
  <c r="GQ40" i="13"/>
  <c r="FT39" i="13"/>
  <c r="EW38" i="13"/>
  <c r="DZ37" i="13"/>
  <c r="HT35" i="13"/>
  <c r="GK34" i="13"/>
  <c r="FN33" i="13"/>
  <c r="HP59" i="13"/>
  <c r="HU52" i="13"/>
  <c r="HZ49" i="13"/>
  <c r="FG48" i="13"/>
  <c r="IF46" i="13"/>
  <c r="GW45" i="13"/>
  <c r="FZ44" i="13"/>
  <c r="FC43" i="13"/>
  <c r="EF42" i="13"/>
  <c r="HZ40" i="13"/>
  <c r="HC39" i="13"/>
  <c r="GF38" i="13"/>
  <c r="FI37" i="13"/>
  <c r="EL36" i="13"/>
  <c r="IF34" i="13"/>
  <c r="FF68" i="13"/>
  <c r="FT57" i="13"/>
  <c r="GC51" i="13"/>
  <c r="FE49" i="13"/>
  <c r="HQ47" i="13"/>
  <c r="GI46" i="13"/>
  <c r="FL45" i="13"/>
  <c r="EC44" i="13"/>
  <c r="HW42" i="13"/>
  <c r="GZ41" i="13"/>
  <c r="GC40" i="13"/>
  <c r="FF39" i="13"/>
  <c r="EI38" i="13"/>
  <c r="IC36" i="13"/>
  <c r="HF35" i="13"/>
  <c r="FO71" i="13"/>
  <c r="ID57" i="13"/>
  <c r="GB51" i="13"/>
  <c r="FD49" i="13"/>
  <c r="HP47" i="13"/>
  <c r="GH46" i="13"/>
  <c r="FK45" i="13"/>
  <c r="EN44" i="13"/>
  <c r="HV42" i="13"/>
  <c r="GY41" i="13"/>
  <c r="GB40" i="13"/>
  <c r="FE39" i="13"/>
  <c r="EH38" i="13"/>
  <c r="IB36" i="13"/>
  <c r="HE35" i="13"/>
  <c r="GH34" i="13"/>
  <c r="FK33" i="13"/>
  <c r="HY60" i="13"/>
  <c r="HH53" i="13"/>
  <c r="EU50" i="13"/>
  <c r="GF48" i="13"/>
  <c r="EJ47" i="13"/>
  <c r="ID45" i="13"/>
  <c r="HG44" i="13"/>
  <c r="GJ43" i="13"/>
  <c r="FA42" i="13"/>
  <c r="ED41" i="13"/>
  <c r="HX39" i="13"/>
  <c r="HA38" i="13"/>
  <c r="GD37" i="13"/>
  <c r="FL74" i="13"/>
  <c r="FU58" i="13"/>
  <c r="HZ51" i="13"/>
  <c r="GF49" i="13"/>
  <c r="DY48" i="13"/>
  <c r="HD46" i="13"/>
  <c r="GG45" i="13"/>
  <c r="FJ44" i="13"/>
  <c r="EM43" i="13"/>
  <c r="HU41" i="13"/>
  <c r="GX40" i="13"/>
  <c r="GA39" i="13"/>
  <c r="FD38" i="13"/>
  <c r="EG37" i="13"/>
  <c r="FG79" i="13"/>
  <c r="DV59" i="13"/>
  <c r="FC52" i="13"/>
  <c r="GV49" i="13"/>
  <c r="EL48" i="13"/>
  <c r="HO46" i="13"/>
  <c r="GR45" i="13"/>
  <c r="FU44" i="13"/>
  <c r="EX43" i="13"/>
  <c r="EA42" i="13"/>
  <c r="HI40" i="13"/>
  <c r="GL39" i="13"/>
  <c r="FO38" i="13"/>
  <c r="GU63" i="13"/>
  <c r="IF55" i="13"/>
  <c r="DS51" i="13"/>
  <c r="HS48" i="13"/>
  <c r="FT47" i="13"/>
  <c r="ET46" i="13"/>
  <c r="DW45" i="13"/>
  <c r="HQ43" i="13"/>
  <c r="GT42" i="13"/>
  <c r="FW41" i="13"/>
  <c r="EZ40" i="13"/>
  <c r="DQ39" i="13"/>
  <c r="HA60" i="13"/>
  <c r="GJ53" i="13"/>
  <c r="EQ50" i="13"/>
  <c r="FZ48" i="13"/>
  <c r="EF47" i="13"/>
  <c r="HZ45" i="13"/>
  <c r="HC44" i="13"/>
  <c r="GF43" i="13"/>
  <c r="FI42" i="13"/>
  <c r="EL41" i="13"/>
  <c r="IF39" i="13"/>
  <c r="GW38" i="13"/>
  <c r="FZ37" i="13"/>
  <c r="EZ55" i="13"/>
  <c r="HO43" i="13"/>
  <c r="FY37" i="13"/>
  <c r="IC34" i="13"/>
  <c r="EX33" i="13"/>
  <c r="DX32" i="13"/>
  <c r="HR30" i="13"/>
  <c r="GU29" i="13"/>
  <c r="FX28" i="13"/>
  <c r="EO27" i="13"/>
  <c r="DR26" i="13"/>
  <c r="HL24" i="13"/>
  <c r="GO23" i="13"/>
  <c r="FR22" i="13"/>
  <c r="EU21" i="13"/>
  <c r="DX20" i="13"/>
  <c r="HR18" i="13"/>
  <c r="GU17" i="13"/>
  <c r="GL62" i="13"/>
  <c r="DT45" i="13"/>
  <c r="EM38" i="13"/>
  <c r="FC35" i="13"/>
  <c r="GC33" i="13"/>
  <c r="EU32" i="13"/>
  <c r="DX31" i="13"/>
  <c r="HR29" i="13"/>
  <c r="GU28" i="13"/>
  <c r="FX27" i="13"/>
  <c r="EO26" i="13"/>
  <c r="DR25" i="13"/>
  <c r="HL23" i="13"/>
  <c r="GO22" i="13"/>
  <c r="FR21" i="13"/>
  <c r="EU20" i="13"/>
  <c r="DX19" i="13"/>
  <c r="HR17" i="13"/>
  <c r="GF50" i="13"/>
  <c r="GF42" i="13"/>
  <c r="HM36" i="13"/>
  <c r="GO34" i="13"/>
  <c r="DU33" i="13"/>
  <c r="HO31" i="13"/>
  <c r="GR30" i="13"/>
  <c r="FU29" i="13"/>
  <c r="EX28" i="13"/>
  <c r="EA27" i="13"/>
  <c r="HI25" i="13"/>
  <c r="GL24" i="13"/>
  <c r="FO23" i="13"/>
  <c r="ER22" i="13"/>
  <c r="DU21" i="13"/>
  <c r="HO19" i="13"/>
  <c r="GR18" i="13"/>
  <c r="FB47" i="13"/>
  <c r="EK40" i="13"/>
  <c r="IA35" i="13"/>
  <c r="DU34" i="13"/>
  <c r="GO32" i="13"/>
  <c r="FR31" i="13"/>
  <c r="EU30" i="13"/>
  <c r="DX29" i="13"/>
  <c r="HR27" i="13"/>
  <c r="GU26" i="13"/>
  <c r="FX25" i="13"/>
  <c r="EO24" i="13"/>
  <c r="DR23" i="13"/>
  <c r="HL21" i="13"/>
  <c r="GO20" i="13"/>
  <c r="FR19" i="13"/>
  <c r="EQ47" i="13"/>
  <c r="DZ40" i="13"/>
  <c r="HZ35" i="13"/>
  <c r="DT34" i="13"/>
  <c r="GN32" i="13"/>
  <c r="FQ31" i="13"/>
  <c r="ET30" i="13"/>
  <c r="DW29" i="13"/>
  <c r="HQ27" i="13"/>
  <c r="GT26" i="13"/>
  <c r="FW25" i="13"/>
  <c r="EZ24" i="13"/>
  <c r="DQ23" i="13"/>
  <c r="HK21" i="13"/>
  <c r="EM136" i="13"/>
  <c r="HM127" i="13"/>
  <c r="GD108" i="13"/>
  <c r="FD112" i="13"/>
  <c r="EY109" i="13"/>
  <c r="HB95" i="13"/>
  <c r="ER102" i="13"/>
  <c r="ER105" i="13"/>
  <c r="IE85" i="13"/>
  <c r="HK80" i="13"/>
  <c r="HT82" i="13"/>
  <c r="HW91" i="13"/>
  <c r="HH81" i="13"/>
  <c r="EW89" i="13"/>
  <c r="HG81" i="13"/>
  <c r="HB97" i="13"/>
  <c r="EU84" i="13"/>
  <c r="GU94" i="13"/>
  <c r="GE83" i="13"/>
  <c r="EG91" i="13"/>
  <c r="HO82" i="13"/>
  <c r="GG88" i="13"/>
  <c r="EU81" i="13"/>
  <c r="DQ86" i="13"/>
  <c r="FF89" i="13"/>
  <c r="EO72" i="13"/>
  <c r="DX65" i="13"/>
  <c r="GS77" i="13"/>
  <c r="GM69" i="13"/>
  <c r="FV62" i="13"/>
  <c r="HR73" i="13"/>
  <c r="GO66" i="13"/>
  <c r="ID77" i="13"/>
  <c r="HU69" i="13"/>
  <c r="DY89" i="13"/>
  <c r="FI72" i="13"/>
  <c r="EF65" i="13"/>
  <c r="EV75" i="13"/>
  <c r="EB68" i="13"/>
  <c r="GJ78" i="13"/>
  <c r="FI70" i="13"/>
  <c r="EB85" i="13"/>
  <c r="HO71" i="13"/>
  <c r="DQ85" i="13"/>
  <c r="HN71" i="13"/>
  <c r="IA79" i="13"/>
  <c r="HZ70" i="13"/>
  <c r="DX67" i="13"/>
  <c r="EI57" i="13"/>
  <c r="HW49" i="13"/>
  <c r="EN64" i="13"/>
  <c r="FQ58" i="13"/>
  <c r="HQ54" i="13"/>
  <c r="EZ51" i="13"/>
  <c r="GN47" i="13"/>
  <c r="EM64" i="13"/>
  <c r="HK59" i="13"/>
  <c r="ET56" i="13"/>
  <c r="GT52" i="13"/>
  <c r="DQ49" i="13"/>
  <c r="GI63" i="13"/>
  <c r="GK60" i="13"/>
  <c r="EQ58" i="13"/>
  <c r="HZ55" i="13"/>
  <c r="FS54" i="13"/>
  <c r="IC52" i="13"/>
  <c r="GH51" i="13"/>
  <c r="EA50" i="13"/>
  <c r="EQ72" i="13"/>
  <c r="EY65" i="13"/>
  <c r="GE62" i="13"/>
  <c r="IF60" i="13"/>
  <c r="FM59" i="13"/>
  <c r="DR58" i="13"/>
  <c r="GN56" i="13"/>
  <c r="EG55" i="13"/>
  <c r="HC53" i="13"/>
  <c r="EV52" i="13"/>
  <c r="HR50" i="13"/>
  <c r="FU94" i="13"/>
  <c r="FP70" i="13"/>
  <c r="GH64" i="13"/>
  <c r="EN62" i="13"/>
  <c r="GU60" i="13"/>
  <c r="EZ59" i="13"/>
  <c r="DQ58" i="13"/>
  <c r="HK56" i="13"/>
  <c r="GN55" i="13"/>
  <c r="FQ54" i="13"/>
  <c r="ET53" i="13"/>
  <c r="DW52" i="13"/>
  <c r="HQ50" i="13"/>
  <c r="HI91" i="13"/>
  <c r="GY72" i="13"/>
  <c r="IE65" i="13"/>
  <c r="EP63" i="13"/>
  <c r="GX61" i="13"/>
  <c r="FV60" i="13"/>
  <c r="EY59" i="13"/>
  <c r="EB58" i="13"/>
  <c r="HJ56" i="13"/>
  <c r="GM55" i="13"/>
  <c r="FP54" i="13"/>
  <c r="ES53" i="13"/>
  <c r="DV52" i="13"/>
  <c r="HR79" i="13"/>
  <c r="HX70" i="13"/>
  <c r="EO65" i="13"/>
  <c r="HW62" i="13"/>
  <c r="FV61" i="13"/>
  <c r="EW60" i="13"/>
  <c r="DZ59" i="13"/>
  <c r="HT57" i="13"/>
  <c r="GK56" i="13"/>
  <c r="FN55" i="13"/>
  <c r="EQ54" i="13"/>
  <c r="DT53" i="13"/>
  <c r="EB86" i="13"/>
  <c r="DS72" i="13"/>
  <c r="GU65" i="13"/>
  <c r="EN63" i="13"/>
  <c r="GU61" i="13"/>
  <c r="FT60" i="13"/>
  <c r="EW59" i="13"/>
  <c r="DZ58" i="13"/>
  <c r="HT56" i="13"/>
  <c r="GK55" i="13"/>
  <c r="FN54" i="13"/>
  <c r="EQ53" i="13"/>
  <c r="ED73" i="13"/>
  <c r="EV66" i="13"/>
  <c r="FW63" i="13"/>
  <c r="HV61" i="13"/>
  <c r="GP60" i="13"/>
  <c r="FS59" i="13"/>
  <c r="EV58" i="13"/>
  <c r="DY57" i="13"/>
  <c r="HS55" i="13"/>
  <c r="GV54" i="13"/>
  <c r="FM53" i="13"/>
  <c r="EP52" i="13"/>
  <c r="EH61" i="13"/>
  <c r="DQ54" i="13"/>
  <c r="FF50" i="13"/>
  <c r="GK48" i="13"/>
  <c r="EO47" i="13"/>
  <c r="DR46" i="13"/>
  <c r="HL44" i="13"/>
  <c r="GO43" i="13"/>
  <c r="FR42" i="13"/>
  <c r="EU41" i="13"/>
  <c r="DX40" i="13"/>
  <c r="HR38" i="13"/>
  <c r="GU37" i="13"/>
  <c r="FX36" i="13"/>
  <c r="EO35" i="13"/>
  <c r="DR34" i="13"/>
  <c r="FZ72" i="13"/>
  <c r="EI58" i="13"/>
  <c r="HL51" i="13"/>
  <c r="FV49" i="13"/>
  <c r="HS47" i="13"/>
  <c r="FY46" i="13"/>
  <c r="FB45" i="13"/>
  <c r="EE44" i="13"/>
  <c r="HY42" i="13"/>
  <c r="HB41" i="13"/>
  <c r="GE40" i="13"/>
  <c r="FH39" i="13"/>
  <c r="EK38" i="13"/>
  <c r="IE36" i="13"/>
  <c r="HH35" i="13"/>
  <c r="FY34" i="13"/>
  <c r="EA86" i="13"/>
  <c r="EV59" i="13"/>
  <c r="FY52" i="13"/>
  <c r="HD49" i="13"/>
  <c r="ES48" i="13"/>
  <c r="HT46" i="13"/>
  <c r="GK45" i="13"/>
  <c r="FN44" i="13"/>
  <c r="EQ43" i="13"/>
  <c r="DT42" i="13"/>
  <c r="HN40" i="13"/>
  <c r="GQ39" i="13"/>
  <c r="FT38" i="13"/>
  <c r="EW37" i="13"/>
  <c r="DZ36" i="13"/>
  <c r="HT34" i="13"/>
  <c r="GK65" i="13"/>
  <c r="HQ56" i="13"/>
  <c r="FC51" i="13"/>
  <c r="EM49" i="13"/>
  <c r="HC47" i="13"/>
  <c r="FW46" i="13"/>
  <c r="EZ45" i="13"/>
  <c r="DQ44" i="13"/>
  <c r="HK42" i="13"/>
  <c r="GN41" i="13"/>
  <c r="FQ40" i="13"/>
  <c r="ET39" i="13"/>
  <c r="DW38" i="13"/>
  <c r="HQ36" i="13"/>
  <c r="GT35" i="13"/>
  <c r="HO67" i="13"/>
  <c r="FJ57" i="13"/>
  <c r="FB51" i="13"/>
  <c r="EL49" i="13"/>
  <c r="HB47" i="13"/>
  <c r="FV46" i="13"/>
  <c r="EY45" i="13"/>
  <c r="EB44" i="13"/>
  <c r="HJ42" i="13"/>
  <c r="GM41" i="13"/>
  <c r="FP40" i="13"/>
  <c r="ES39" i="13"/>
  <c r="DV38" i="13"/>
  <c r="HP36" i="13"/>
  <c r="GS35" i="13"/>
  <c r="FV34" i="13"/>
  <c r="EY33" i="13"/>
  <c r="FE60" i="13"/>
  <c r="EN53" i="13"/>
  <c r="DW50" i="13"/>
  <c r="FR48" i="13"/>
  <c r="DX47" i="13"/>
  <c r="HR45" i="13"/>
  <c r="GU44" i="13"/>
  <c r="FX43" i="13"/>
  <c r="EO42" i="13"/>
  <c r="DR41" i="13"/>
  <c r="HL39" i="13"/>
  <c r="GO38" i="13"/>
  <c r="FR37" i="13"/>
  <c r="HL70" i="13"/>
  <c r="HR57" i="13"/>
  <c r="GZ51" i="13"/>
  <c r="FQ49" i="13"/>
  <c r="IB47" i="13"/>
  <c r="GR46" i="13"/>
  <c r="FU45" i="13"/>
  <c r="EX44" i="13"/>
  <c r="EA43" i="13"/>
  <c r="HI41" i="13"/>
  <c r="GL40" i="13"/>
  <c r="FO39" i="13"/>
  <c r="ER38" i="13"/>
  <c r="DU37" i="13"/>
  <c r="EZ74" i="13"/>
  <c r="FS58" i="13"/>
  <c r="HY51" i="13"/>
  <c r="GE49" i="13"/>
  <c r="DX48" i="13"/>
  <c r="HC46" i="13"/>
  <c r="GF45" i="13"/>
  <c r="FI44" i="13"/>
  <c r="EL43" i="13"/>
  <c r="IF41" i="13"/>
  <c r="GW40" i="13"/>
  <c r="FZ39" i="13"/>
  <c r="FC38" i="13"/>
  <c r="HC62" i="13"/>
  <c r="FL55" i="13"/>
  <c r="HL50" i="13"/>
  <c r="HE48" i="13"/>
  <c r="FF47" i="13"/>
  <c r="EH46" i="13"/>
  <c r="IB44" i="13"/>
  <c r="HE43" i="13"/>
  <c r="GH42" i="13"/>
  <c r="FK41" i="13"/>
  <c r="EN40" i="13"/>
  <c r="HV38" i="13"/>
  <c r="EG60" i="13"/>
  <c r="DS53" i="13"/>
  <c r="DS50" i="13"/>
  <c r="FL48" i="13"/>
  <c r="DT47" i="13"/>
  <c r="HN45" i="13"/>
  <c r="GQ44" i="13"/>
  <c r="FT43" i="13"/>
  <c r="EW42" i="13"/>
  <c r="DZ41" i="13"/>
  <c r="HT39" i="13"/>
  <c r="GK38" i="13"/>
  <c r="FN37" i="13"/>
  <c r="EQ52" i="13"/>
  <c r="EU43" i="13"/>
  <c r="EO37" i="13"/>
  <c r="HL34" i="13"/>
  <c r="EJ33" i="13"/>
  <c r="IC31" i="13"/>
  <c r="HF30" i="13"/>
  <c r="GI29" i="13"/>
  <c r="FL28" i="13"/>
  <c r="EC27" i="13"/>
  <c r="HW25" i="13"/>
  <c r="GZ24" i="13"/>
  <c r="GC23" i="13"/>
  <c r="FF22" i="13"/>
  <c r="EI21" i="13"/>
  <c r="IC19" i="13"/>
  <c r="HF18" i="13"/>
  <c r="GI17" i="13"/>
  <c r="HO58" i="13"/>
  <c r="FQ44" i="13"/>
  <c r="HH37" i="13"/>
  <c r="EG35" i="13"/>
  <c r="FL33" i="13"/>
  <c r="EI32" i="13"/>
  <c r="IC30" i="13"/>
  <c r="HF29" i="13"/>
  <c r="GI28" i="13"/>
  <c r="FL27" i="13"/>
  <c r="EC26" i="13"/>
  <c r="HW24" i="13"/>
  <c r="GZ23" i="13"/>
  <c r="GC22" i="13"/>
  <c r="FF21" i="13"/>
  <c r="EI20" i="13"/>
  <c r="IC18" i="13"/>
  <c r="HF17" i="13"/>
  <c r="GB49" i="13"/>
  <c r="IC41" i="13"/>
  <c r="GK36" i="13"/>
  <c r="FU34" i="13"/>
  <c r="HZ32" i="13"/>
  <c r="HC31" i="13"/>
  <c r="GF30" i="13"/>
  <c r="FI29" i="13"/>
  <c r="EL28" i="13"/>
  <c r="IF26" i="13"/>
  <c r="GW25" i="13"/>
  <c r="FZ24" i="13"/>
  <c r="FC23" i="13"/>
  <c r="EF22" i="13"/>
  <c r="HZ20" i="13"/>
  <c r="HC19" i="13"/>
  <c r="GF18" i="13"/>
  <c r="GY46" i="13"/>
  <c r="GH39" i="13"/>
  <c r="HJ35" i="13"/>
  <c r="HU33" i="13"/>
  <c r="GC32" i="13"/>
  <c r="FF31" i="13"/>
  <c r="EI30" i="13"/>
  <c r="IC28" i="13"/>
  <c r="HF27" i="13"/>
  <c r="GI26" i="13"/>
  <c r="FL25" i="13"/>
  <c r="EC24" i="13"/>
  <c r="HW22" i="13"/>
  <c r="GZ21" i="13"/>
  <c r="GC20" i="13"/>
  <c r="FF19" i="13"/>
  <c r="GN46" i="13"/>
  <c r="FW39" i="13"/>
  <c r="HD35" i="13"/>
  <c r="HT33" i="13"/>
  <c r="GB32" i="13"/>
  <c r="FE31" i="13"/>
  <c r="EH30" i="13"/>
  <c r="IB28" i="13"/>
  <c r="HE27" i="13"/>
  <c r="GH26" i="13"/>
  <c r="FK25" i="13"/>
  <c r="EN24" i="13"/>
  <c r="HV22" i="13"/>
  <c r="GY21" i="13"/>
  <c r="GB20" i="13"/>
  <c r="FE19" i="13"/>
  <c r="EH18" i="13"/>
  <c r="EA54" i="13"/>
  <c r="GP43" i="13"/>
  <c r="FK134" i="13"/>
  <c r="FU127" i="13"/>
  <c r="FF108" i="13"/>
  <c r="EA112" i="13"/>
  <c r="EA109" i="13"/>
  <c r="GD95" i="13"/>
  <c r="HR101" i="13"/>
  <c r="GX104" i="13"/>
  <c r="HS85" i="13"/>
  <c r="GM80" i="13"/>
  <c r="HH82" i="13"/>
  <c r="GW91" i="13"/>
  <c r="GV81" i="13"/>
  <c r="EH89" i="13"/>
  <c r="GU81" i="13"/>
  <c r="EH97" i="13"/>
  <c r="EI84" i="13"/>
  <c r="EA94" i="13"/>
  <c r="FS83" i="13"/>
  <c r="HZ90" i="13"/>
  <c r="HC82" i="13"/>
  <c r="FR88" i="13"/>
  <c r="EI81" i="13"/>
  <c r="HV85" i="13"/>
  <c r="GE88" i="13"/>
  <c r="EC72" i="13"/>
  <c r="IC64" i="13"/>
  <c r="FW77" i="13"/>
  <c r="GA69" i="13"/>
  <c r="FJ62" i="13"/>
  <c r="HF73" i="13"/>
  <c r="GC66" i="13"/>
  <c r="HH77" i="13"/>
  <c r="HI69" i="13"/>
  <c r="EY88" i="13"/>
  <c r="EW72" i="13"/>
  <c r="DT65" i="13"/>
  <c r="EI75" i="13"/>
  <c r="HU67" i="13"/>
  <c r="FS78" i="13"/>
  <c r="EW70" i="13"/>
  <c r="FY84" i="13"/>
  <c r="HC71" i="13"/>
  <c r="FN84" i="13"/>
  <c r="HB71" i="13"/>
  <c r="GQ79" i="13"/>
  <c r="HN70" i="13"/>
  <c r="GG66" i="13"/>
  <c r="DW57" i="13"/>
  <c r="HK49" i="13"/>
  <c r="GK63" i="13"/>
  <c r="ES58" i="13"/>
  <c r="GS54" i="13"/>
  <c r="EB51" i="13"/>
  <c r="FP47" i="13"/>
  <c r="HH63" i="13"/>
  <c r="GM59" i="13"/>
  <c r="DV56" i="13"/>
  <c r="FV52" i="13"/>
  <c r="IB87" i="13"/>
  <c r="FM63" i="13"/>
  <c r="FY60" i="13"/>
  <c r="EE58" i="13"/>
  <c r="HN55" i="13"/>
  <c r="FG54" i="13"/>
  <c r="HQ52" i="13"/>
  <c r="FJ51" i="13"/>
  <c r="FW94" i="13"/>
  <c r="GN71" i="13"/>
  <c r="DY65" i="13"/>
  <c r="FQ62" i="13"/>
  <c r="HH60" i="13"/>
  <c r="FA59" i="13"/>
  <c r="HW57" i="13"/>
  <c r="GB56" i="13"/>
  <c r="DU55" i="13"/>
  <c r="GE53" i="13"/>
  <c r="EJ52" i="13"/>
  <c r="HF50" i="13"/>
  <c r="FA87" i="13"/>
  <c r="HM69" i="13"/>
  <c r="ED64" i="13"/>
  <c r="DX62" i="13"/>
  <c r="GI60" i="13"/>
  <c r="EN59" i="13"/>
  <c r="HV57" i="13"/>
  <c r="GY56" i="13"/>
  <c r="GB55" i="13"/>
  <c r="FE54" i="13"/>
  <c r="EH53" i="13"/>
  <c r="IB51" i="13"/>
  <c r="HE50" i="13"/>
  <c r="GV86" i="13"/>
  <c r="EE72" i="13"/>
  <c r="GW65" i="13"/>
  <c r="DW63" i="13"/>
  <c r="GK61" i="13"/>
  <c r="FJ60" i="13"/>
  <c r="EM59" i="13"/>
  <c r="HU57" i="13"/>
  <c r="GX56" i="13"/>
  <c r="GA55" i="13"/>
  <c r="FD54" i="13"/>
  <c r="EG53" i="13"/>
  <c r="IA51" i="13"/>
  <c r="GE78" i="13"/>
  <c r="FD70" i="13"/>
  <c r="IF64" i="13"/>
  <c r="HH62" i="13"/>
  <c r="FI61" i="13"/>
  <c r="EK60" i="13"/>
  <c r="IE58" i="13"/>
  <c r="HH57" i="13"/>
  <c r="FY56" i="13"/>
  <c r="FB55" i="13"/>
  <c r="EE54" i="13"/>
  <c r="HY52" i="13"/>
  <c r="GB82" i="13"/>
  <c r="FP71" i="13"/>
  <c r="FU65" i="13"/>
  <c r="DT63" i="13"/>
  <c r="GH61" i="13"/>
  <c r="FH60" i="13"/>
  <c r="EK59" i="13"/>
  <c r="IE57" i="13"/>
  <c r="HH56" i="13"/>
  <c r="FY55" i="13"/>
  <c r="FB54" i="13"/>
  <c r="FU89" i="13"/>
  <c r="GA72" i="13"/>
  <c r="HS65" i="13"/>
  <c r="FB63" i="13"/>
  <c r="HF61" i="13"/>
  <c r="GD60" i="13"/>
  <c r="FG59" i="13"/>
  <c r="EJ58" i="13"/>
  <c r="ID56" i="13"/>
  <c r="HG55" i="13"/>
  <c r="GJ54" i="13"/>
  <c r="FA53" i="13"/>
  <c r="ED52" i="13"/>
  <c r="GE60" i="13"/>
  <c r="FN53" i="13"/>
  <c r="EH50" i="13"/>
  <c r="FW48" i="13"/>
  <c r="EC47" i="13"/>
  <c r="HW45" i="13"/>
  <c r="GZ44" i="13"/>
  <c r="GC43" i="13"/>
  <c r="FF42" i="13"/>
  <c r="EI41" i="13"/>
  <c r="IC39" i="13"/>
  <c r="HF38" i="13"/>
  <c r="GI37" i="13"/>
  <c r="FL36" i="13"/>
  <c r="EC35" i="13"/>
  <c r="HW33" i="13"/>
  <c r="HZ68" i="13"/>
  <c r="GF57" i="13"/>
  <c r="GL51" i="13"/>
  <c r="FG49" i="13"/>
  <c r="HE47" i="13"/>
  <c r="FM46" i="13"/>
  <c r="EP45" i="13"/>
  <c r="DS44" i="13"/>
  <c r="HM42" i="13"/>
  <c r="GP41" i="13"/>
  <c r="FS40" i="13"/>
  <c r="EV39" i="13"/>
  <c r="DY38" i="13"/>
  <c r="HS36" i="13"/>
  <c r="GV35" i="13"/>
  <c r="FM34" i="13"/>
  <c r="GT75" i="13"/>
  <c r="GS58" i="13"/>
  <c r="EC52" i="13"/>
  <c r="GN49" i="13"/>
  <c r="EC48" i="13"/>
  <c r="HH46" i="13"/>
  <c r="FY45" i="13"/>
  <c r="FB44" i="13"/>
  <c r="EE43" i="13"/>
  <c r="HY41" i="13"/>
  <c r="HB40" i="13"/>
  <c r="GE39" i="13"/>
  <c r="FH38" i="13"/>
  <c r="EK37" i="13"/>
  <c r="IE35" i="13"/>
  <c r="HH34" i="13"/>
  <c r="EP64" i="13"/>
  <c r="EW56" i="13"/>
  <c r="ED51" i="13"/>
  <c r="DX49" i="13"/>
  <c r="GM47" i="13"/>
  <c r="FK46" i="13"/>
  <c r="EN45" i="13"/>
  <c r="HV43" i="13"/>
  <c r="GY42" i="13"/>
  <c r="GB41" i="13"/>
  <c r="FE40" i="13"/>
  <c r="EH39" i="13"/>
  <c r="IB37" i="13"/>
  <c r="HE36" i="13"/>
  <c r="GH35" i="13"/>
  <c r="FM65" i="13"/>
  <c r="HG56" i="13"/>
  <c r="DW51" i="13"/>
  <c r="DW49" i="13"/>
  <c r="GL47" i="13"/>
  <c r="FJ46" i="13"/>
  <c r="EM45" i="13"/>
  <c r="HU43" i="13"/>
  <c r="GX42" i="13"/>
  <c r="GA41" i="13"/>
  <c r="FD40" i="13"/>
  <c r="EG39" i="13"/>
  <c r="IA37" i="13"/>
  <c r="HD36" i="13"/>
  <c r="GG35" i="13"/>
  <c r="FJ34" i="13"/>
  <c r="EM33" i="13"/>
  <c r="HB59" i="13"/>
  <c r="HI52" i="13"/>
  <c r="HT49" i="13"/>
  <c r="FB48" i="13"/>
  <c r="IC46" i="13"/>
  <c r="HF45" i="13"/>
  <c r="GI44" i="13"/>
  <c r="FL43" i="13"/>
  <c r="EC42" i="13"/>
  <c r="HW40" i="13"/>
  <c r="GZ39" i="13"/>
  <c r="GC38" i="13"/>
  <c r="FF37" i="13"/>
  <c r="EU67" i="13"/>
  <c r="EX57" i="13"/>
  <c r="FZ51" i="13"/>
  <c r="EY49" i="13"/>
  <c r="HN47" i="13"/>
  <c r="GF46" i="13"/>
  <c r="FI45" i="13"/>
  <c r="EL44" i="13"/>
  <c r="IF42" i="13"/>
  <c r="GW41" i="13"/>
  <c r="FZ40" i="13"/>
  <c r="FC39" i="13"/>
  <c r="EF38" i="13"/>
  <c r="HZ36" i="13"/>
  <c r="GZ70" i="13"/>
  <c r="HP57" i="13"/>
  <c r="GY51" i="13"/>
  <c r="FP49" i="13"/>
  <c r="IA47" i="13"/>
  <c r="GQ46" i="13"/>
  <c r="FT45" i="13"/>
  <c r="EW44" i="13"/>
  <c r="DZ43" i="13"/>
  <c r="HT41" i="13"/>
  <c r="GK40" i="13"/>
  <c r="FN39" i="13"/>
  <c r="EQ38" i="13"/>
  <c r="DT62" i="13"/>
  <c r="HI54" i="13"/>
  <c r="GN50" i="13"/>
  <c r="GQ48" i="13"/>
  <c r="ES47" i="13"/>
  <c r="DV46" i="13"/>
  <c r="HP44" i="13"/>
  <c r="GS43" i="13"/>
  <c r="FV42" i="13"/>
  <c r="EY41" i="13"/>
  <c r="EB40" i="13"/>
  <c r="HJ38" i="13"/>
  <c r="GD59" i="13"/>
  <c r="GN52" i="13"/>
  <c r="HN49" i="13"/>
  <c r="EX48" i="13"/>
  <c r="HY46" i="13"/>
  <c r="HB45" i="13"/>
  <c r="GE44" i="13"/>
  <c r="FH43" i="13"/>
  <c r="EK42" i="13"/>
  <c r="IE40" i="13"/>
  <c r="HH39" i="13"/>
  <c r="FY38" i="13"/>
  <c r="FB37" i="13"/>
  <c r="HD50" i="13"/>
  <c r="GR42" i="13"/>
  <c r="HV36" i="13"/>
  <c r="GQ34" i="13"/>
  <c r="DW33" i="13"/>
  <c r="HQ31" i="13"/>
  <c r="GT30" i="13"/>
  <c r="FW29" i="13"/>
  <c r="EZ28" i="13"/>
  <c r="DQ27" i="13"/>
  <c r="HK25" i="13"/>
  <c r="GN24" i="13"/>
  <c r="FQ23" i="13"/>
  <c r="ET22" i="13"/>
  <c r="DW21" i="13"/>
  <c r="HQ19" i="13"/>
  <c r="GT18" i="13"/>
  <c r="FW17" i="13"/>
  <c r="EX55" i="13"/>
  <c r="HN43" i="13"/>
  <c r="FX37" i="13"/>
  <c r="IB34" i="13"/>
  <c r="EW33" i="13"/>
  <c r="DW32" i="13"/>
  <c r="HQ30" i="13"/>
  <c r="GT29" i="13"/>
  <c r="FW28" i="13"/>
  <c r="EZ27" i="13"/>
  <c r="DQ26" i="13"/>
  <c r="HK24" i="13"/>
  <c r="GN23" i="13"/>
  <c r="FQ22" i="13"/>
  <c r="ET21" i="13"/>
  <c r="DW20" i="13"/>
  <c r="HQ18" i="13"/>
  <c r="GT17" i="13"/>
  <c r="HC48" i="13"/>
  <c r="FI41" i="13"/>
  <c r="FG36" i="13"/>
  <c r="FE34" i="13"/>
  <c r="HN32" i="13"/>
  <c r="GQ31" i="13"/>
  <c r="FT30" i="13"/>
  <c r="EW29" i="13"/>
  <c r="DZ28" i="13"/>
  <c r="HT26" i="13"/>
  <c r="GK25" i="13"/>
  <c r="FN24" i="13"/>
  <c r="EQ23" i="13"/>
  <c r="DT22" i="13"/>
  <c r="HN20" i="13"/>
  <c r="EV129" i="13"/>
  <c r="ID116" i="13"/>
  <c r="FA101" i="13"/>
  <c r="DV105" i="13"/>
  <c r="GJ113" i="13"/>
  <c r="FY88" i="13"/>
  <c r="GB94" i="13"/>
  <c r="IF95" i="13"/>
  <c r="EE81" i="13"/>
  <c r="ET77" i="13"/>
  <c r="FM81" i="13"/>
  <c r="EX89" i="13"/>
  <c r="EO80" i="13"/>
  <c r="HI87" i="13"/>
  <c r="GJ80" i="13"/>
  <c r="GN91" i="13"/>
  <c r="DX83" i="13"/>
  <c r="FM90" i="13"/>
  <c r="FH82" i="13"/>
  <c r="EE89" i="13"/>
  <c r="GR81" i="13"/>
  <c r="ER87" i="13"/>
  <c r="EF102" i="13"/>
  <c r="HK84" i="13"/>
  <c r="ES81" i="13"/>
  <c r="DR71" i="13"/>
  <c r="HR63" i="13"/>
  <c r="HF75" i="13"/>
  <c r="FP68" i="13"/>
  <c r="FB91" i="13"/>
  <c r="GU72" i="13"/>
  <c r="FR65" i="13"/>
  <c r="EG76" i="13"/>
  <c r="GX68" i="13"/>
  <c r="GO81" i="13"/>
  <c r="EL71" i="13"/>
  <c r="HZ63" i="13"/>
  <c r="DV74" i="13"/>
  <c r="HJ66" i="13"/>
  <c r="GO76" i="13"/>
  <c r="EL69" i="13"/>
  <c r="EK79" i="13"/>
  <c r="GR70" i="13"/>
  <c r="EJ79" i="13"/>
  <c r="GQ70" i="13"/>
  <c r="GF77" i="13"/>
  <c r="HC69" i="13"/>
  <c r="HJ63" i="13"/>
  <c r="IC55" i="13"/>
  <c r="GZ48" i="13"/>
  <c r="FO63" i="13"/>
  <c r="EG58" i="13"/>
  <c r="GG54" i="13"/>
  <c r="HU50" i="13"/>
  <c r="FD47" i="13"/>
  <c r="GJ63" i="13"/>
  <c r="GA59" i="13"/>
  <c r="IA55" i="13"/>
  <c r="FJ52" i="13"/>
  <c r="FA84" i="13"/>
  <c r="ES63" i="13"/>
  <c r="FM60" i="13"/>
  <c r="DS58" i="13"/>
  <c r="HB55" i="13"/>
  <c r="EI54" i="13"/>
  <c r="HE52" i="13"/>
  <c r="EX51" i="13"/>
  <c r="FB87" i="13"/>
  <c r="DT71" i="13"/>
  <c r="GI64" i="13"/>
  <c r="FC62" i="13"/>
  <c r="GV60" i="13"/>
  <c r="EO59" i="13"/>
  <c r="HK57" i="13"/>
  <c r="FD56" i="13"/>
  <c r="HZ54" i="13"/>
  <c r="FS53" i="13"/>
  <c r="DX52" i="13"/>
  <c r="GT50" i="13"/>
  <c r="EV80" i="13"/>
  <c r="ES69" i="13"/>
  <c r="HW63" i="13"/>
  <c r="IA61" i="13"/>
  <c r="FW60" i="13"/>
  <c r="EB59" i="13"/>
  <c r="HJ57" i="13"/>
  <c r="GM56" i="13"/>
  <c r="FP55" i="13"/>
  <c r="ES54" i="13"/>
  <c r="DV53" i="13"/>
  <c r="HP51" i="13"/>
  <c r="GS50" i="13"/>
  <c r="EE83" i="13"/>
  <c r="GB71" i="13"/>
  <c r="FW65" i="13"/>
  <c r="HX62" i="13"/>
  <c r="FW61" i="13"/>
  <c r="EX60" i="13"/>
  <c r="EA59" i="13"/>
  <c r="HI57" i="13"/>
  <c r="GL56" i="13"/>
  <c r="FO55" i="13"/>
  <c r="ER54" i="13"/>
  <c r="DU53" i="13"/>
  <c r="HO51" i="13"/>
  <c r="FY77" i="13"/>
  <c r="HA69" i="13"/>
  <c r="HF64" i="13"/>
  <c r="GP62" i="13"/>
  <c r="EV61" i="13"/>
  <c r="DY60" i="13"/>
  <c r="HS58" i="13"/>
  <c r="GV57" i="13"/>
  <c r="FM56" i="13"/>
  <c r="EP55" i="13"/>
  <c r="DS54" i="13"/>
  <c r="HM52" i="13"/>
  <c r="GP79" i="13"/>
  <c r="HM70" i="13"/>
  <c r="EN65" i="13"/>
  <c r="HV62" i="13"/>
  <c r="FU61" i="13"/>
  <c r="EV60" i="13"/>
  <c r="DY59" i="13"/>
  <c r="HS57" i="13"/>
  <c r="GV56" i="13"/>
  <c r="FM55" i="13"/>
  <c r="EP54" i="13"/>
  <c r="FY85" i="13"/>
  <c r="HX71" i="13"/>
  <c r="GS65" i="13"/>
  <c r="EI63" i="13"/>
  <c r="GS61" i="13"/>
  <c r="FR60" i="13"/>
  <c r="EU59" i="13"/>
  <c r="DX58" i="13"/>
  <c r="HR56" i="13"/>
  <c r="GU55" i="13"/>
  <c r="FX54" i="13"/>
  <c r="EO53" i="13"/>
  <c r="DR52" i="13"/>
  <c r="IB59" i="13"/>
  <c r="HX52" i="13"/>
  <c r="IB49" i="13"/>
  <c r="FI48" i="13"/>
  <c r="DQ47" i="13"/>
  <c r="HK45" i="13"/>
  <c r="GN44" i="13"/>
  <c r="FQ43" i="13"/>
  <c r="ET42" i="13"/>
  <c r="DW41" i="13"/>
  <c r="HQ39" i="13"/>
  <c r="GT38" i="13"/>
  <c r="FW37" i="13"/>
  <c r="EZ36" i="13"/>
  <c r="DQ35" i="13"/>
  <c r="HK33" i="13"/>
  <c r="HR65" i="13"/>
  <c r="IC56" i="13"/>
  <c r="FE51" i="13"/>
  <c r="ER49" i="13"/>
  <c r="GQ47" i="13"/>
  <c r="FA46" i="13"/>
  <c r="ED45" i="13"/>
  <c r="HX43" i="13"/>
  <c r="HA42" i="13"/>
  <c r="GD41" i="13"/>
  <c r="FG40" i="13"/>
  <c r="EJ39" i="13"/>
  <c r="ID37" i="13"/>
  <c r="HG36" i="13"/>
  <c r="GJ35" i="13"/>
  <c r="FA34" i="13"/>
  <c r="DR72" i="13"/>
  <c r="DY58" i="13"/>
  <c r="HK51" i="13"/>
  <c r="FU49" i="13"/>
  <c r="IF47" i="13"/>
  <c r="GV46" i="13"/>
  <c r="FM45" i="13"/>
  <c r="EP44" i="13"/>
  <c r="DS43" i="13"/>
  <c r="HM41" i="13"/>
  <c r="GP40" i="13"/>
  <c r="FS39" i="13"/>
  <c r="EV38" i="13"/>
  <c r="DY37" i="13"/>
  <c r="HS35" i="13"/>
  <c r="GV34" i="13"/>
  <c r="EG63" i="13"/>
  <c r="GT55" i="13"/>
  <c r="HW50" i="13"/>
  <c r="HZ48" i="13"/>
  <c r="FY47" i="13"/>
  <c r="EY46" i="13"/>
  <c r="EB45" i="13"/>
  <c r="HJ43" i="13"/>
  <c r="GM42" i="13"/>
  <c r="FP41" i="13"/>
  <c r="ES40" i="13"/>
  <c r="DV39" i="13"/>
  <c r="HP37" i="13"/>
  <c r="GS36" i="13"/>
  <c r="FV35" i="13"/>
  <c r="DZ64" i="13"/>
  <c r="EM56" i="13"/>
  <c r="HP50" i="13"/>
  <c r="HY48" i="13"/>
  <c r="FX47" i="13"/>
  <c r="EX46" i="13"/>
  <c r="EA45" i="13"/>
  <c r="HI43" i="13"/>
  <c r="GL42" i="13"/>
  <c r="FO41" i="13"/>
  <c r="ER40" i="13"/>
  <c r="DU39" i="13"/>
  <c r="HO37" i="13"/>
  <c r="GR36" i="13"/>
  <c r="FU35" i="13"/>
  <c r="EX34" i="13"/>
  <c r="HX81" i="13"/>
  <c r="EH59" i="13"/>
  <c r="FM52" i="13"/>
  <c r="HA49" i="13"/>
  <c r="EN48" i="13"/>
  <c r="HQ46" i="13"/>
  <c r="GT45" i="13"/>
  <c r="FW44" i="13"/>
  <c r="EZ43" i="13"/>
  <c r="DQ42" i="13"/>
  <c r="HK40" i="13"/>
  <c r="GN39" i="13"/>
  <c r="FQ38" i="13"/>
  <c r="ET37" i="13"/>
  <c r="EM65" i="13"/>
  <c r="GU56" i="13"/>
  <c r="ES51" i="13"/>
  <c r="EJ49" i="13"/>
  <c r="GX47" i="13"/>
  <c r="FT46" i="13"/>
  <c r="EW45" i="13"/>
  <c r="DZ44" i="13"/>
  <c r="HT42" i="13"/>
  <c r="GK41" i="13"/>
  <c r="FN40" i="13"/>
  <c r="EQ39" i="13"/>
  <c r="DT38" i="13"/>
  <c r="HN36" i="13"/>
  <c r="EI67" i="13"/>
  <c r="EV57" i="13"/>
  <c r="FR51" i="13"/>
  <c r="EX49" i="13"/>
  <c r="HK47" i="13"/>
  <c r="GE46" i="13"/>
  <c r="FH45" i="13"/>
  <c r="EK44" i="13"/>
  <c r="IE42" i="13"/>
  <c r="HH41" i="13"/>
  <c r="FY40" i="13"/>
  <c r="FB39" i="13"/>
  <c r="EE38" i="13"/>
  <c r="FG61" i="13"/>
  <c r="EO54" i="13"/>
  <c r="FP50" i="13"/>
  <c r="GC48" i="13"/>
  <c r="EG47" i="13"/>
  <c r="IA45" i="13"/>
  <c r="HD44" i="13"/>
  <c r="GG43" i="13"/>
  <c r="FJ42" i="13"/>
  <c r="EM41" i="13"/>
  <c r="HU39" i="13"/>
  <c r="EM78" i="13"/>
  <c r="IA58" i="13"/>
  <c r="ER52" i="13"/>
  <c r="GS49" i="13"/>
  <c r="EJ48" i="13"/>
  <c r="HM46" i="13"/>
  <c r="GP45" i="13"/>
  <c r="FS44" i="13"/>
  <c r="EV43" i="13"/>
  <c r="DY42" i="13"/>
  <c r="HS40" i="13"/>
  <c r="GV39" i="13"/>
  <c r="FM38" i="13"/>
  <c r="EP37" i="13"/>
  <c r="GR49" i="13"/>
  <c r="DX42" i="13"/>
  <c r="GM36" i="13"/>
  <c r="GA34" i="13"/>
  <c r="IB32" i="13"/>
  <c r="HE31" i="13"/>
  <c r="GH30" i="13"/>
  <c r="FK29" i="13"/>
  <c r="EN28" i="13"/>
  <c r="HV26" i="13"/>
  <c r="GY25" i="13"/>
  <c r="GB24" i="13"/>
  <c r="FE23" i="13"/>
  <c r="EH22" i="13"/>
  <c r="IB20" i="13"/>
  <c r="HE19" i="13"/>
  <c r="GH18" i="13"/>
  <c r="FK17" i="13"/>
  <c r="EO52" i="13"/>
  <c r="ET43" i="13"/>
  <c r="EN37" i="13"/>
  <c r="HK34" i="13"/>
  <c r="EI33" i="13"/>
  <c r="IB31" i="13"/>
  <c r="HE30" i="13"/>
  <c r="GH29" i="13"/>
  <c r="FK28" i="13"/>
  <c r="EN27" i="13"/>
  <c r="HV25" i="13"/>
  <c r="GY24" i="13"/>
  <c r="GB23" i="13"/>
  <c r="FE22" i="13"/>
  <c r="EH21" i="13"/>
  <c r="IB19" i="13"/>
  <c r="HE18" i="13"/>
  <c r="GH17" i="13"/>
  <c r="DU48" i="13"/>
  <c r="HF40" i="13"/>
  <c r="EI36" i="13"/>
  <c r="EK34" i="13"/>
  <c r="HB32" i="13"/>
  <c r="GE31" i="13"/>
  <c r="FH30" i="13"/>
  <c r="EK29" i="13"/>
  <c r="IE27" i="13"/>
  <c r="HH26" i="13"/>
  <c r="FY25" i="13"/>
  <c r="FB24" i="13"/>
  <c r="EE23" i="13"/>
  <c r="HY21" i="13"/>
  <c r="HB20" i="13"/>
  <c r="GE19" i="13"/>
  <c r="EC73" i="13"/>
  <c r="GB45" i="13"/>
  <c r="FX38" i="13"/>
  <c r="GT134" i="13"/>
  <c r="GU105" i="13"/>
  <c r="FC110" i="13"/>
  <c r="HI112" i="13"/>
  <c r="EB106" i="13"/>
  <c r="EP98" i="13"/>
  <c r="FZ104" i="13"/>
  <c r="EI102" i="13"/>
  <c r="FS77" i="13"/>
  <c r="HS94" i="13"/>
  <c r="DR80" i="13"/>
  <c r="FW87" i="13"/>
  <c r="GY78" i="13"/>
  <c r="GD86" i="13"/>
  <c r="FA79" i="13"/>
  <c r="FN89" i="13"/>
  <c r="HR81" i="13"/>
  <c r="GI88" i="13"/>
  <c r="EK81" i="13"/>
  <c r="GS87" i="13"/>
  <c r="FU80" i="13"/>
  <c r="DR86" i="13"/>
  <c r="GG94" i="13"/>
  <c r="GN83" i="13"/>
  <c r="HP77" i="13"/>
  <c r="HL69" i="13"/>
  <c r="GU62" i="13"/>
  <c r="FV74" i="13"/>
  <c r="ES67" i="13"/>
  <c r="HX82" i="13"/>
  <c r="FX71" i="13"/>
  <c r="EU64" i="13"/>
  <c r="HD74" i="13"/>
  <c r="GA67" i="13"/>
  <c r="EC78" i="13"/>
  <c r="IF69" i="13"/>
  <c r="EU96" i="13"/>
  <c r="HP72" i="13"/>
  <c r="GM65" i="13"/>
  <c r="EH75" i="13"/>
  <c r="IF67" i="13"/>
  <c r="DZ77" i="13"/>
  <c r="FU69" i="13"/>
  <c r="DY77" i="13"/>
  <c r="FT69" i="13"/>
  <c r="HJ75" i="13"/>
  <c r="GF68" i="13"/>
  <c r="DQ62" i="13"/>
  <c r="HF54" i="13"/>
  <c r="GC47" i="13"/>
  <c r="HQ61" i="13"/>
  <c r="ET57" i="13"/>
  <c r="GT53" i="13"/>
  <c r="DQ50" i="13"/>
  <c r="FD75" i="13"/>
  <c r="FE62" i="13"/>
  <c r="GN58" i="13"/>
  <c r="DW55" i="13"/>
  <c r="FW51" i="13"/>
  <c r="FY73" i="13"/>
  <c r="GF62" i="13"/>
  <c r="HV59" i="13"/>
  <c r="GB57" i="13"/>
  <c r="GD55" i="13"/>
  <c r="IB53" i="13"/>
  <c r="FU52" i="13"/>
  <c r="DZ51" i="13"/>
  <c r="FE80" i="13"/>
  <c r="ET69" i="13"/>
  <c r="EE64" i="13"/>
  <c r="IB61" i="13"/>
  <c r="FX60" i="13"/>
  <c r="DQ59" i="13"/>
  <c r="GA57" i="13"/>
  <c r="EF56" i="13"/>
  <c r="GP54" i="13"/>
  <c r="EU53" i="13"/>
  <c r="HQ51" i="13"/>
  <c r="FJ50" i="13"/>
  <c r="GU77" i="13"/>
  <c r="FS67" i="13"/>
  <c r="GB63" i="13"/>
  <c r="GY61" i="13"/>
  <c r="EM60" i="13"/>
  <c r="HI58" i="13"/>
  <c r="GL57" i="13"/>
  <c r="FO56" i="13"/>
  <c r="ER55" i="13"/>
  <c r="DU54" i="13"/>
  <c r="HO52" i="13"/>
  <c r="GR51" i="13"/>
  <c r="FU50" i="13"/>
  <c r="GF78" i="13"/>
  <c r="FE70" i="13"/>
  <c r="HG64" i="13"/>
  <c r="GQ62" i="13"/>
  <c r="EW61" i="13"/>
  <c r="DZ60" i="13"/>
  <c r="HT58" i="13"/>
  <c r="GK57" i="13"/>
  <c r="FN56" i="13"/>
  <c r="EQ55" i="13"/>
  <c r="DT54" i="13"/>
  <c r="HN52" i="13"/>
  <c r="GQ51" i="13"/>
  <c r="HH75" i="13"/>
  <c r="GD68" i="13"/>
  <c r="EZ64" i="13"/>
  <c r="FN62" i="13"/>
  <c r="DX61" i="13"/>
  <c r="HR59" i="13"/>
  <c r="GU58" i="13"/>
  <c r="FX57" i="13"/>
  <c r="EO56" i="13"/>
  <c r="DR55" i="13"/>
  <c r="HL53" i="13"/>
  <c r="GO52" i="13"/>
  <c r="FI77" i="13"/>
  <c r="GP69" i="13"/>
  <c r="GX64" i="13"/>
  <c r="GO62" i="13"/>
  <c r="EU61" i="13"/>
  <c r="DX60" i="13"/>
  <c r="HR58" i="13"/>
  <c r="GU57" i="13"/>
  <c r="FX56" i="13"/>
  <c r="EO55" i="13"/>
  <c r="DR54" i="13"/>
  <c r="FH79" i="13"/>
  <c r="HA70" i="13"/>
  <c r="EL65" i="13"/>
  <c r="HT62" i="13"/>
  <c r="FS61" i="13"/>
  <c r="ET60" i="13"/>
  <c r="DW59" i="13"/>
  <c r="HQ57" i="13"/>
  <c r="GT56" i="13"/>
  <c r="FW55" i="13"/>
  <c r="EZ54" i="13"/>
  <c r="DQ53" i="13"/>
  <c r="FR76" i="13"/>
  <c r="HE58" i="13"/>
  <c r="EF52" i="13"/>
  <c r="GP49" i="13"/>
  <c r="EG48" i="13"/>
  <c r="HJ46" i="13"/>
  <c r="GM45" i="13"/>
  <c r="FP44" i="13"/>
  <c r="ES43" i="13"/>
  <c r="DV42" i="13"/>
  <c r="HP40" i="13"/>
  <c r="GS39" i="13"/>
  <c r="FV38" i="13"/>
  <c r="EY37" i="13"/>
  <c r="EB36" i="13"/>
  <c r="HJ34" i="13"/>
  <c r="GM33" i="13"/>
  <c r="FA63" i="13"/>
  <c r="HF55" i="13"/>
  <c r="HY50" i="13"/>
  <c r="IB48" i="13"/>
  <c r="FM47" i="13"/>
  <c r="EC46" i="13"/>
  <c r="HW44" i="13"/>
  <c r="GZ43" i="13"/>
  <c r="GC42" i="13"/>
  <c r="FF41" i="13"/>
  <c r="EI40" i="13"/>
  <c r="IC38" i="13"/>
  <c r="HF37" i="13"/>
  <c r="GI36" i="13"/>
  <c r="FL35" i="13"/>
  <c r="EC34" i="13"/>
  <c r="GT65" i="13"/>
  <c r="HS56" i="13"/>
  <c r="FD51" i="13"/>
  <c r="EN49" i="13"/>
  <c r="HD47" i="13"/>
  <c r="FX46" i="13"/>
  <c r="EO45" i="13"/>
  <c r="DR44" i="13"/>
  <c r="HL42" i="13"/>
  <c r="GO41" i="13"/>
  <c r="FR40" i="13"/>
  <c r="EU39" i="13"/>
  <c r="DX38" i="13"/>
  <c r="HR36" i="13"/>
  <c r="GU35" i="13"/>
  <c r="FX34" i="13"/>
  <c r="GR61" i="13"/>
  <c r="FW54" i="13"/>
  <c r="GA50" i="13"/>
  <c r="GV48" i="13"/>
  <c r="EX47" i="13"/>
  <c r="EA46" i="13"/>
  <c r="HI44" i="13"/>
  <c r="GL43" i="13"/>
  <c r="FO42" i="13"/>
  <c r="ER41" i="13"/>
  <c r="DU40" i="13"/>
  <c r="HO38" i="13"/>
  <c r="GR37" i="13"/>
  <c r="FU36" i="13"/>
  <c r="EX35" i="13"/>
  <c r="EV62" i="13"/>
  <c r="FM54" i="13"/>
  <c r="FT50" i="13"/>
  <c r="GU48" i="13"/>
  <c r="EW47" i="13"/>
  <c r="DZ46" i="13"/>
  <c r="HT44" i="13"/>
  <c r="GK43" i="13"/>
  <c r="FN42" i="13"/>
  <c r="EQ41" i="13"/>
  <c r="DT40" i="13"/>
  <c r="HN38" i="13"/>
  <c r="GQ37" i="13"/>
  <c r="FT36" i="13"/>
  <c r="EW35" i="13"/>
  <c r="DZ34" i="13"/>
  <c r="FC71" i="13"/>
  <c r="IB57" i="13"/>
  <c r="HA51" i="13"/>
  <c r="FR49" i="13"/>
  <c r="IC47" i="13"/>
  <c r="GS46" i="13"/>
  <c r="FV45" i="13"/>
  <c r="EY44" i="13"/>
  <c r="EB43" i="13"/>
  <c r="HJ41" i="13"/>
  <c r="GM40" i="13"/>
  <c r="FP39" i="13"/>
  <c r="ES38" i="13"/>
  <c r="DV37" i="13"/>
  <c r="HU62" i="13"/>
  <c r="FX55" i="13"/>
  <c r="HN50" i="13"/>
  <c r="HU48" i="13"/>
  <c r="FV47" i="13"/>
  <c r="EV46" i="13"/>
  <c r="DY45" i="13"/>
  <c r="HS43" i="13"/>
  <c r="GV42" i="13"/>
  <c r="FM41" i="13"/>
  <c r="EP40" i="13"/>
  <c r="DS39" i="13"/>
  <c r="HM37" i="13"/>
  <c r="GP36" i="13"/>
  <c r="HK63" i="13"/>
  <c r="DY56" i="13"/>
  <c r="DT51" i="13"/>
  <c r="DT49" i="13"/>
  <c r="GI47" i="13"/>
  <c r="FG46" i="13"/>
  <c r="EJ45" i="13"/>
  <c r="ID43" i="13"/>
  <c r="HG42" i="13"/>
  <c r="GJ41" i="13"/>
  <c r="FA40" i="13"/>
  <c r="ED39" i="13"/>
  <c r="HX37" i="13"/>
  <c r="EI60" i="13"/>
  <c r="EB53" i="13"/>
  <c r="DT50" i="13"/>
  <c r="EY48" i="13"/>
  <c r="HZ46" i="13"/>
  <c r="HC45" i="13"/>
  <c r="GF44" i="13"/>
  <c r="FI43" i="13"/>
  <c r="EL42" i="13"/>
  <c r="IF40" i="13"/>
  <c r="GW39" i="13"/>
  <c r="EF70" i="13"/>
  <c r="HD57" i="13"/>
  <c r="GP51" i="13"/>
  <c r="FK49" i="13"/>
  <c r="HW47" i="13"/>
  <c r="GO46" i="13"/>
  <c r="FR45" i="13"/>
  <c r="EU44" i="13"/>
  <c r="DX43" i="13"/>
  <c r="HR41" i="13"/>
  <c r="GU40" i="13"/>
  <c r="FX39" i="13"/>
  <c r="EO38" i="13"/>
  <c r="DR37" i="13"/>
  <c r="EI48" i="13"/>
  <c r="HR40" i="13"/>
  <c r="EP36" i="13"/>
  <c r="EQ34" i="13"/>
  <c r="HD32" i="13"/>
  <c r="GG31" i="13"/>
  <c r="FJ30" i="13"/>
  <c r="EM29" i="13"/>
  <c r="HU27" i="13"/>
  <c r="GX26" i="13"/>
  <c r="GA25" i="13"/>
  <c r="FD24" i="13"/>
  <c r="EG23" i="13"/>
  <c r="IA21" i="13"/>
  <c r="HD20" i="13"/>
  <c r="GG19" i="13"/>
  <c r="FJ18" i="13"/>
  <c r="EM17" i="13"/>
  <c r="GQ49" i="13"/>
  <c r="DW42" i="13"/>
  <c r="GL36" i="13"/>
  <c r="FW34" i="13"/>
  <c r="IA32" i="13"/>
  <c r="HD31" i="13"/>
  <c r="GG30" i="13"/>
  <c r="FJ29" i="13"/>
  <c r="EM28" i="13"/>
  <c r="HU26" i="13"/>
  <c r="GX25" i="13"/>
  <c r="GA24" i="13"/>
  <c r="FD23" i="13"/>
  <c r="EG22" i="13"/>
  <c r="IA20" i="13"/>
  <c r="HD19" i="13"/>
  <c r="GG18" i="13"/>
  <c r="FJ17" i="13"/>
  <c r="GZ46" i="13"/>
  <c r="GI39" i="13"/>
  <c r="HK35" i="13"/>
  <c r="HX33" i="13"/>
  <c r="GD32" i="13"/>
  <c r="FG31" i="13"/>
  <c r="EJ30" i="13"/>
  <c r="ID28" i="13"/>
  <c r="HG27" i="13"/>
  <c r="GJ26" i="13"/>
  <c r="FA25" i="13"/>
  <c r="ED24" i="13"/>
  <c r="HX22" i="13"/>
  <c r="HA21" i="13"/>
  <c r="GD20" i="13"/>
  <c r="FG19" i="13"/>
  <c r="EU58" i="13"/>
  <c r="FE44" i="13"/>
  <c r="GY37" i="13"/>
  <c r="EE35" i="13"/>
  <c r="FI33" i="13"/>
  <c r="EG32" i="13"/>
  <c r="IA30" i="13"/>
  <c r="HD29" i="13"/>
  <c r="GG28" i="13"/>
  <c r="FJ27" i="13"/>
  <c r="EM26" i="13"/>
  <c r="HU24" i="13"/>
  <c r="GX23" i="13"/>
  <c r="GA22" i="13"/>
  <c r="FD21" i="13"/>
  <c r="EG20" i="13"/>
  <c r="GT57" i="13"/>
  <c r="ET44" i="13"/>
  <c r="GW37" i="13"/>
  <c r="ED35" i="13"/>
  <c r="FH33" i="13"/>
  <c r="EF32" i="13"/>
  <c r="HZ30" i="13"/>
  <c r="HC29" i="13"/>
  <c r="GF28" i="13"/>
  <c r="FI27" i="13"/>
  <c r="EL26" i="13"/>
  <c r="IF24" i="13"/>
  <c r="GW23" i="13"/>
  <c r="FZ22" i="13"/>
  <c r="FC21" i="13"/>
  <c r="EF20" i="13"/>
  <c r="HZ18" i="13"/>
  <c r="HC17" i="13"/>
  <c r="DY128" i="13"/>
  <c r="FD94" i="13"/>
  <c r="EC80" i="13"/>
  <c r="EV82" i="13"/>
  <c r="GP80" i="13"/>
  <c r="GI72" i="13"/>
  <c r="HN63" i="13"/>
  <c r="GF70" i="13"/>
  <c r="HQ55" i="13"/>
  <c r="DY76" i="13"/>
  <c r="EC63" i="13"/>
  <c r="EL51" i="13"/>
  <c r="EC59" i="13"/>
  <c r="GH50" i="13"/>
  <c r="HU58" i="13"/>
  <c r="HD51" i="13"/>
  <c r="FJ61" i="13"/>
  <c r="EF54" i="13"/>
  <c r="GB62" i="13"/>
  <c r="ED55" i="13"/>
  <c r="HD62" i="13"/>
  <c r="FA55" i="13"/>
  <c r="GF61" i="13"/>
  <c r="FL54" i="13"/>
  <c r="EU48" i="13"/>
  <c r="IB40" i="13"/>
  <c r="GY33" i="13"/>
  <c r="EO46" i="13"/>
  <c r="DX39" i="13"/>
  <c r="FV57" i="13"/>
  <c r="ED44" i="13"/>
  <c r="ID36" i="13"/>
  <c r="HJ48" i="13"/>
  <c r="FD41" i="13"/>
  <c r="DS63" i="13"/>
  <c r="IF44" i="13"/>
  <c r="HC37" i="13"/>
  <c r="DQ52" i="13"/>
  <c r="EN43" i="13"/>
  <c r="HS63" i="13"/>
  <c r="EK45" i="13"/>
  <c r="HY37" i="13"/>
  <c r="GW47" i="13"/>
  <c r="FM40" i="13"/>
  <c r="FM48" i="13"/>
  <c r="EA41" i="13"/>
  <c r="DV48" i="13"/>
  <c r="HG40" i="13"/>
  <c r="FN36" i="13"/>
  <c r="EB28" i="13"/>
  <c r="HP20" i="13"/>
  <c r="HU36" i="13"/>
  <c r="EY28" i="13"/>
  <c r="DV21" i="13"/>
  <c r="IB35" i="13"/>
  <c r="HS27" i="13"/>
  <c r="GP20" i="13"/>
  <c r="EB38" i="13"/>
  <c r="ES32" i="13"/>
  <c r="GS28" i="13"/>
  <c r="EB25" i="13"/>
  <c r="FP21" i="13"/>
  <c r="HN44" i="13"/>
  <c r="FX33" i="13"/>
  <c r="HO29" i="13"/>
  <c r="EX26" i="13"/>
  <c r="GL22" i="13"/>
  <c r="HM19" i="13"/>
  <c r="FS17" i="13"/>
  <c r="FS42" i="13"/>
  <c r="EE36" i="13"/>
  <c r="HC33" i="13"/>
  <c r="EE32" i="13"/>
  <c r="HA30" i="13"/>
  <c r="FF29" i="13"/>
  <c r="IB27" i="13"/>
  <c r="FU26" i="13"/>
  <c r="IE24" i="13"/>
  <c r="GJ23" i="13"/>
  <c r="EC22" i="13"/>
  <c r="GY20" i="13"/>
  <c r="GB46" i="13"/>
  <c r="GN37" i="13"/>
  <c r="HA34" i="13"/>
  <c r="HJ32" i="13"/>
  <c r="FO31" i="13"/>
  <c r="HY29" i="13"/>
  <c r="GP28" i="13"/>
  <c r="FS27" i="13"/>
  <c r="EV26" i="13"/>
  <c r="DY25" i="13"/>
  <c r="HS23" i="13"/>
  <c r="GV22" i="13"/>
  <c r="FM21" i="13"/>
  <c r="HG47" i="13"/>
  <c r="GG40" i="13"/>
  <c r="EC36" i="13"/>
  <c r="EF34" i="13"/>
  <c r="GK32" i="13"/>
  <c r="FN31" i="13"/>
  <c r="EQ30" i="13"/>
  <c r="DT29" i="13"/>
  <c r="HN27" i="13"/>
  <c r="GQ26" i="13"/>
  <c r="FT25" i="13"/>
  <c r="EW24" i="13"/>
  <c r="DZ23" i="13"/>
  <c r="HT21" i="13"/>
  <c r="HM45" i="13"/>
  <c r="GX38" i="13"/>
  <c r="GD35" i="13"/>
  <c r="GZ33" i="13"/>
  <c r="FL32" i="13"/>
  <c r="EC31" i="13"/>
  <c r="HW29" i="13"/>
  <c r="GZ28" i="13"/>
  <c r="GC27" i="13"/>
  <c r="FF26" i="13"/>
  <c r="EI25" i="13"/>
  <c r="IC23" i="13"/>
  <c r="HF22" i="13"/>
  <c r="FJ48" i="13"/>
  <c r="DX41" i="13"/>
  <c r="DU36" i="13"/>
  <c r="EB34" i="13"/>
  <c r="GU32" i="13"/>
  <c r="FX31" i="13"/>
  <c r="EO30" i="13"/>
  <c r="DR29" i="13"/>
  <c r="HL27" i="13"/>
  <c r="GO26" i="13"/>
  <c r="FR25" i="13"/>
  <c r="EU24" i="13"/>
  <c r="DX23" i="13"/>
  <c r="HR21" i="13"/>
  <c r="FI34" i="13"/>
  <c r="HX26" i="13"/>
  <c r="DQ21" i="13"/>
  <c r="HW18" i="13"/>
  <c r="EW17" i="13"/>
  <c r="DT16" i="13"/>
  <c r="HN14" i="13"/>
  <c r="GQ13" i="13"/>
  <c r="FT12" i="13"/>
  <c r="EW11" i="13"/>
  <c r="DZ10" i="13"/>
  <c r="HT8" i="13"/>
  <c r="GK7" i="13"/>
  <c r="FN6" i="13"/>
  <c r="EQ5" i="13"/>
  <c r="DT4" i="13"/>
  <c r="HN2" i="13"/>
  <c r="GQ1" i="13"/>
  <c r="FE35" i="13"/>
  <c r="FZ27" i="13"/>
  <c r="EV21" i="13"/>
  <c r="HV18" i="13"/>
  <c r="EV17" i="13"/>
  <c r="DS16" i="13"/>
  <c r="HM14" i="13"/>
  <c r="GP13" i="13"/>
  <c r="FS12" i="13"/>
  <c r="EV11" i="13"/>
  <c r="DY10" i="13"/>
  <c r="HS8" i="13"/>
  <c r="GV7" i="13"/>
  <c r="FM6" i="13"/>
  <c r="EP5" i="13"/>
  <c r="DS4" i="13"/>
  <c r="HM2" i="13"/>
  <c r="GP1" i="13"/>
  <c r="FQ33" i="13"/>
  <c r="ER26" i="13"/>
  <c r="HH20" i="13"/>
  <c r="HA18" i="13"/>
  <c r="EH17" i="13"/>
  <c r="HW15" i="13"/>
  <c r="GZ14" i="13"/>
  <c r="GC13" i="13"/>
  <c r="FF12" i="13"/>
  <c r="EI11" i="13"/>
  <c r="IC9" i="13"/>
  <c r="HF8" i="13"/>
  <c r="GI7" i="13"/>
  <c r="FL6" i="13"/>
  <c r="EC5" i="13"/>
  <c r="HW3" i="13"/>
  <c r="GZ2" i="13"/>
  <c r="EK32" i="13"/>
  <c r="DT25" i="13"/>
  <c r="FK20" i="13"/>
  <c r="FP18" i="13"/>
  <c r="HX16" i="13"/>
  <c r="GX15" i="13"/>
  <c r="GA14" i="13"/>
  <c r="FD13" i="13"/>
  <c r="EG12" i="13"/>
  <c r="IA10" i="13"/>
  <c r="HD9" i="13"/>
  <c r="GG8" i="13"/>
  <c r="FJ7" i="13"/>
  <c r="EM6" i="13"/>
  <c r="HU4" i="13"/>
  <c r="GX3" i="13"/>
  <c r="EA34" i="13"/>
  <c r="GZ26" i="13"/>
  <c r="ID20" i="13"/>
  <c r="HS18" i="13"/>
  <c r="ES17" i="13"/>
  <c r="HU15" i="13"/>
  <c r="GX14" i="13"/>
  <c r="GA13" i="13"/>
  <c r="FD12" i="13"/>
  <c r="EG11" i="13"/>
  <c r="IA9" i="13"/>
  <c r="HD8" i="13"/>
  <c r="GG7" i="13"/>
  <c r="FJ6" i="13"/>
  <c r="EM5" i="13"/>
  <c r="HU3" i="13"/>
  <c r="GX2" i="13"/>
  <c r="GA1" i="13"/>
  <c r="DY34" i="13"/>
  <c r="GY26" i="13"/>
  <c r="IC20" i="13"/>
  <c r="GX18" i="13"/>
  <c r="EE17" i="13"/>
  <c r="HT15" i="13"/>
  <c r="GK14" i="13"/>
  <c r="FN13" i="13"/>
  <c r="EQ12" i="13"/>
  <c r="DT11" i="13"/>
  <c r="HN9" i="13"/>
  <c r="GQ8" i="13"/>
  <c r="FT7" i="13"/>
  <c r="EW6" i="13"/>
  <c r="DZ5" i="13"/>
  <c r="HX46" i="13"/>
  <c r="EN30" i="13"/>
  <c r="DW23" i="13"/>
  <c r="HJ19" i="13"/>
  <c r="HQ17" i="13"/>
  <c r="FV16" i="13"/>
  <c r="EY15" i="13"/>
  <c r="EB14" i="13"/>
  <c r="HJ12" i="13"/>
  <c r="GM11" i="13"/>
  <c r="FP10" i="13"/>
  <c r="ES9" i="13"/>
  <c r="DV8" i="13"/>
  <c r="HP6" i="13"/>
  <c r="GS5" i="13"/>
  <c r="HF39" i="13"/>
  <c r="FM28" i="13"/>
  <c r="GR21" i="13"/>
  <c r="EZ19" i="13"/>
  <c r="FT17" i="13"/>
  <c r="DY16" i="13"/>
  <c r="HS14" i="13"/>
  <c r="GV13" i="13"/>
  <c r="FM12" i="13"/>
  <c r="EP11" i="13"/>
  <c r="DS10" i="13"/>
  <c r="HM8" i="13"/>
  <c r="GP7" i="13"/>
  <c r="FS6" i="13"/>
  <c r="GX35" i="13"/>
  <c r="GY27" i="13"/>
  <c r="FH21" i="13"/>
  <c r="ED19" i="13"/>
  <c r="FR17" i="13"/>
  <c r="EJ16" i="13"/>
  <c r="ID14" i="13"/>
  <c r="HG13" i="13"/>
  <c r="GJ12" i="13"/>
  <c r="FA11" i="13"/>
  <c r="ED10" i="13"/>
  <c r="HX8" i="13"/>
  <c r="HA7" i="13"/>
  <c r="EL39" i="13"/>
  <c r="HU28" i="13"/>
  <c r="HS21" i="13"/>
  <c r="FO19" i="13"/>
  <c r="GX17" i="13"/>
  <c r="FG16" i="13"/>
  <c r="EJ15" i="13"/>
  <c r="ID13" i="13"/>
  <c r="HG12" i="13"/>
  <c r="GJ11" i="13"/>
  <c r="FA10" i="13"/>
  <c r="ED9" i="13"/>
  <c r="HX7" i="13"/>
  <c r="HA6" i="13"/>
  <c r="DY21" i="13"/>
  <c r="FV12" i="13"/>
  <c r="HY5" i="13"/>
  <c r="FS3" i="13"/>
  <c r="GK1" i="13"/>
  <c r="HX18" i="13"/>
  <c r="EX11" i="13"/>
  <c r="FP5" i="13"/>
  <c r="EB3" i="13"/>
  <c r="FU1" i="13"/>
  <c r="EL17" i="13"/>
  <c r="FM9" i="13"/>
  <c r="GT4" i="13"/>
  <c r="GR2" i="13"/>
  <c r="DZ1" i="13"/>
  <c r="HZ15" i="13"/>
  <c r="HI8" i="13"/>
  <c r="FU4" i="13"/>
  <c r="FX2" i="13"/>
  <c r="EJ42" i="13"/>
  <c r="EU15" i="13"/>
  <c r="ED8" i="13"/>
  <c r="EV4" i="13"/>
  <c r="FH2" i="13"/>
  <c r="IC32" i="13"/>
  <c r="GQ14" i="13"/>
  <c r="FZ7" i="13"/>
  <c r="DW4" i="13"/>
  <c r="EO2" i="13"/>
  <c r="HJ28" i="13"/>
  <c r="IC13" i="13"/>
  <c r="HN6" i="13"/>
  <c r="HQ3" i="13"/>
  <c r="DY2" i="13"/>
  <c r="ER25" i="13"/>
  <c r="FH13" i="13"/>
  <c r="FP6" i="13"/>
  <c r="GT3" i="13"/>
  <c r="HX1" i="13"/>
  <c r="GG21" i="13"/>
  <c r="GT12" i="13"/>
  <c r="DT6" i="13"/>
  <c r="FW3" i="13"/>
  <c r="HG1" i="13"/>
  <c r="EW20" i="13"/>
  <c r="DY12" i="13"/>
  <c r="HA5" i="13"/>
  <c r="EZ3" i="13"/>
  <c r="FY1" i="13"/>
  <c r="EQ18" i="13"/>
  <c r="HH10" i="13"/>
  <c r="ES5" i="13"/>
  <c r="IF2" i="13"/>
  <c r="FI1" i="13"/>
  <c r="FO17" i="13"/>
  <c r="EM10" i="13"/>
  <c r="HC4" i="13"/>
  <c r="GU2" i="13"/>
  <c r="EC1" i="13"/>
  <c r="N118" i="4"/>
  <c r="N70" i="4"/>
  <c r="N45" i="4"/>
  <c r="I11" i="4"/>
  <c r="K11" i="4" s="1"/>
  <c r="L11" i="4" s="1"/>
  <c r="N81" i="4"/>
  <c r="C40" i="4"/>
  <c r="D40" i="4" s="1"/>
  <c r="N76" i="4"/>
  <c r="I17" i="4"/>
  <c r="K17" i="4" s="1"/>
  <c r="L17" i="4" s="1"/>
  <c r="N75" i="4"/>
  <c r="N13" i="4"/>
  <c r="O13" i="4" s="1"/>
  <c r="C49" i="4"/>
  <c r="D49" i="4" s="1"/>
  <c r="N67" i="4"/>
  <c r="N104" i="4"/>
  <c r="C47" i="4"/>
  <c r="D47" i="4" s="1"/>
  <c r="EU133" i="13"/>
  <c r="DS104" i="13"/>
  <c r="GM78" i="13"/>
  <c r="DY81" i="13"/>
  <c r="GT77" i="13"/>
  <c r="FL71" i="13"/>
  <c r="GX92" i="13"/>
  <c r="FI69" i="13"/>
  <c r="GT54" i="13"/>
  <c r="EC74" i="13"/>
  <c r="EB62" i="13"/>
  <c r="IE50" i="13"/>
  <c r="HV58" i="13"/>
  <c r="EX50" i="13"/>
  <c r="GW58" i="13"/>
  <c r="GF51" i="13"/>
  <c r="EK61" i="13"/>
  <c r="HY53" i="13"/>
  <c r="EZ62" i="13"/>
  <c r="HW54" i="13"/>
  <c r="GA62" i="13"/>
  <c r="EC55" i="13"/>
  <c r="FF61" i="13"/>
  <c r="EN54" i="13"/>
  <c r="DQ48" i="13"/>
  <c r="HD40" i="13"/>
  <c r="GA33" i="13"/>
  <c r="DQ46" i="13"/>
  <c r="HQ38" i="13"/>
  <c r="EY56" i="13"/>
  <c r="HW43" i="13"/>
  <c r="HF36" i="13"/>
  <c r="GH48" i="13"/>
  <c r="EF41" i="13"/>
  <c r="GG61" i="13"/>
  <c r="HH44" i="13"/>
  <c r="GE37" i="13"/>
  <c r="GA51" i="13"/>
  <c r="HU42" i="13"/>
  <c r="EH62" i="13"/>
  <c r="ID44" i="13"/>
  <c r="HA37" i="13"/>
  <c r="FU47" i="13"/>
  <c r="EO40" i="13"/>
  <c r="EK48" i="13"/>
  <c r="HT40" i="13"/>
  <c r="HI47" i="13"/>
  <c r="GI40" i="13"/>
  <c r="DR36" i="13"/>
  <c r="HI27" i="13"/>
  <c r="GR20" i="13"/>
  <c r="FM36" i="13"/>
  <c r="EA28" i="13"/>
  <c r="HO20" i="13"/>
  <c r="GO35" i="13"/>
  <c r="GU27" i="13"/>
  <c r="FR20" i="13"/>
  <c r="FO37" i="13"/>
  <c r="DU32" i="13"/>
  <c r="FU28" i="13"/>
  <c r="HI24" i="13"/>
  <c r="ER21" i="13"/>
  <c r="GQ43" i="13"/>
  <c r="ET33" i="13"/>
  <c r="GQ29" i="13"/>
  <c r="DZ26" i="13"/>
  <c r="FN22" i="13"/>
  <c r="FQ19" i="13"/>
  <c r="ER61" i="13"/>
  <c r="HP41" i="13"/>
  <c r="HC35" i="13"/>
  <c r="FV33" i="13"/>
  <c r="DS32" i="13"/>
  <c r="GO30" i="13"/>
  <c r="ET29" i="13"/>
  <c r="HD27" i="13"/>
  <c r="EW26" i="13"/>
  <c r="HS24" i="13"/>
  <c r="FX23" i="13"/>
  <c r="DQ22" i="13"/>
  <c r="GA20" i="13"/>
  <c r="FE45" i="13"/>
  <c r="FD37" i="13"/>
  <c r="GG34" i="13"/>
  <c r="GX32" i="13"/>
  <c r="EQ31" i="13"/>
  <c r="HA29" i="13"/>
  <c r="GD28" i="13"/>
  <c r="FG27" i="13"/>
  <c r="EJ26" i="13"/>
  <c r="ID24" i="13"/>
  <c r="HG23" i="13"/>
  <c r="GJ22" i="13"/>
  <c r="FA21" i="13"/>
  <c r="ED47" i="13"/>
  <c r="ID39" i="13"/>
  <c r="HW35" i="13"/>
  <c r="IF33" i="13"/>
  <c r="FY32" i="13"/>
  <c r="FB31" i="13"/>
  <c r="EE30" i="13"/>
  <c r="HY28" i="13"/>
  <c r="HB27" i="13"/>
  <c r="GE26" i="13"/>
  <c r="FH25" i="13"/>
  <c r="EK24" i="13"/>
  <c r="IE22" i="13"/>
  <c r="GW64" i="13"/>
  <c r="ES45" i="13"/>
  <c r="FB38" i="13"/>
  <c r="FH35" i="13"/>
  <c r="GH33" i="13"/>
  <c r="EZ32" i="13"/>
  <c r="DQ31" i="13"/>
  <c r="HK29" i="13"/>
  <c r="GN28" i="13"/>
  <c r="FQ27" i="13"/>
  <c r="ET26" i="13"/>
  <c r="DW25" i="13"/>
  <c r="HQ23" i="13"/>
  <c r="GT22" i="13"/>
  <c r="GS47" i="13"/>
  <c r="FU40" i="13"/>
  <c r="HP35" i="13"/>
  <c r="IC33" i="13"/>
  <c r="GI32" i="13"/>
  <c r="FL31" i="13"/>
  <c r="EC30" i="13"/>
  <c r="HW28" i="13"/>
  <c r="GZ27" i="13"/>
  <c r="GC26" i="13"/>
  <c r="FF25" i="13"/>
  <c r="EI24" i="13"/>
  <c r="IC22" i="13"/>
  <c r="HF21" i="13"/>
  <c r="GF33" i="13"/>
  <c r="FD26" i="13"/>
  <c r="HJ20" i="13"/>
  <c r="HG18" i="13"/>
  <c r="EJ17" i="13"/>
  <c r="HY15" i="13"/>
  <c r="HB14" i="13"/>
  <c r="GE13" i="13"/>
  <c r="FH12" i="13"/>
  <c r="EK11" i="13"/>
  <c r="IE9" i="13"/>
  <c r="HH8" i="13"/>
  <c r="FY7" i="13"/>
  <c r="FB6" i="13"/>
  <c r="EE5" i="13"/>
  <c r="HY3" i="13"/>
  <c r="HB2" i="13"/>
  <c r="GE1" i="13"/>
  <c r="FH34" i="13"/>
  <c r="HW26" i="13"/>
  <c r="HI20" i="13"/>
  <c r="HC18" i="13"/>
  <c r="EI17" i="13"/>
  <c r="HX15" i="13"/>
  <c r="HA14" i="13"/>
  <c r="GD13" i="13"/>
  <c r="FG12" i="13"/>
  <c r="EJ11" i="13"/>
  <c r="ID9" i="13"/>
  <c r="HG8" i="13"/>
  <c r="GJ7" i="13"/>
  <c r="FA6" i="13"/>
  <c r="ED5" i="13"/>
  <c r="HX3" i="13"/>
  <c r="HA2" i="13"/>
  <c r="GD1" i="13"/>
  <c r="HF32" i="13"/>
  <c r="GO25" i="13"/>
  <c r="GJ20" i="13"/>
  <c r="GK18" i="13"/>
  <c r="DU17" i="13"/>
  <c r="HK15" i="13"/>
  <c r="GN14" i="13"/>
  <c r="FQ13" i="13"/>
  <c r="ET12" i="13"/>
  <c r="DW11" i="13"/>
  <c r="HQ9" i="13"/>
  <c r="GT8" i="13"/>
  <c r="FW7" i="13"/>
  <c r="EZ6" i="13"/>
  <c r="DQ5" i="13"/>
  <c r="HK3" i="13"/>
  <c r="GN2" i="13"/>
  <c r="GH31" i="13"/>
  <c r="FQ24" i="13"/>
  <c r="EN20" i="13"/>
  <c r="FA18" i="13"/>
  <c r="HK16" i="13"/>
  <c r="GL15" i="13"/>
  <c r="FO14" i="13"/>
  <c r="ER13" i="13"/>
  <c r="DU12" i="13"/>
  <c r="HO10" i="13"/>
  <c r="GR9" i="13"/>
  <c r="FU8" i="13"/>
  <c r="EX7" i="13"/>
  <c r="EA6" i="13"/>
  <c r="HI4" i="13"/>
  <c r="GL3" i="13"/>
  <c r="FA33" i="13"/>
  <c r="EF26" i="13"/>
  <c r="HF20" i="13"/>
  <c r="GY18" i="13"/>
  <c r="EF17" i="13"/>
  <c r="HI15" i="13"/>
  <c r="GL14" i="13"/>
  <c r="FO13" i="13"/>
  <c r="ER12" i="13"/>
  <c r="DU11" i="13"/>
  <c r="HO9" i="13"/>
  <c r="GR8" i="13"/>
  <c r="FU7" i="13"/>
  <c r="EX6" i="13"/>
  <c r="EA5" i="13"/>
  <c r="HI3" i="13"/>
  <c r="GL2" i="13"/>
  <c r="FO1" i="13"/>
  <c r="EZ33" i="13"/>
  <c r="EE26" i="13"/>
  <c r="HE20" i="13"/>
  <c r="GE18" i="13"/>
  <c r="DR17" i="13"/>
  <c r="HH15" i="13"/>
  <c r="FY14" i="13"/>
  <c r="FB13" i="13"/>
  <c r="EE12" i="13"/>
  <c r="HY10" i="13"/>
  <c r="HB9" i="13"/>
  <c r="GE8" i="13"/>
  <c r="FH7" i="13"/>
  <c r="EK6" i="13"/>
  <c r="IE4" i="13"/>
  <c r="FG43" i="13"/>
  <c r="GK29" i="13"/>
  <c r="FT22" i="13"/>
  <c r="GN19" i="13"/>
  <c r="HA17" i="13"/>
  <c r="FJ16" i="13"/>
  <c r="EM15" i="13"/>
  <c r="HU13" i="13"/>
  <c r="GX12" i="13"/>
  <c r="GA11" i="13"/>
  <c r="FD10" i="13"/>
  <c r="EG9" i="13"/>
  <c r="IA7" i="13"/>
  <c r="HD6" i="13"/>
  <c r="GG5" i="13"/>
  <c r="EQ37" i="13"/>
  <c r="HJ27" i="13"/>
  <c r="FI21" i="13"/>
  <c r="EE19" i="13"/>
  <c r="FD17" i="13"/>
  <c r="ID15" i="13"/>
  <c r="HG14" i="13"/>
  <c r="GJ13" i="13"/>
  <c r="FA12" i="13"/>
  <c r="ED11" i="13"/>
  <c r="HX9" i="13"/>
  <c r="HA8" i="13"/>
  <c r="GD7" i="13"/>
  <c r="FG6" i="13"/>
  <c r="GS34" i="13"/>
  <c r="EE27" i="13"/>
  <c r="EA21" i="13"/>
  <c r="IE18" i="13"/>
  <c r="FC17" i="13"/>
  <c r="DX16" i="13"/>
  <c r="HR14" i="13"/>
  <c r="GU13" i="13"/>
  <c r="FX12" i="13"/>
  <c r="EO11" i="13"/>
  <c r="DR10" i="13"/>
  <c r="HL8" i="13"/>
  <c r="GO7" i="13"/>
  <c r="HX36" i="13"/>
  <c r="FA28" i="13"/>
  <c r="GI21" i="13"/>
  <c r="EX19" i="13"/>
  <c r="GG17" i="13"/>
  <c r="EU16" i="13"/>
  <c r="DX15" i="13"/>
  <c r="HR13" i="13"/>
  <c r="GU12" i="13"/>
  <c r="FX11" i="13"/>
  <c r="EO10" i="13"/>
  <c r="DR9" i="13"/>
  <c r="HL7" i="13"/>
  <c r="GO6" i="13"/>
  <c r="HW19" i="13"/>
  <c r="HS11" i="13"/>
  <c r="GQ5" i="13"/>
  <c r="EW3" i="13"/>
  <c r="FV1" i="13"/>
  <c r="EA18" i="13"/>
  <c r="GU10" i="13"/>
  <c r="EI5" i="13"/>
  <c r="IC2" i="13"/>
  <c r="FD1" i="13"/>
  <c r="GD16" i="13"/>
  <c r="HJ8" i="13"/>
  <c r="FV4" i="13"/>
  <c r="FY2" i="13"/>
  <c r="GZ45" i="13"/>
  <c r="FF15" i="13"/>
  <c r="EO8" i="13"/>
  <c r="EW4" i="13"/>
  <c r="FI2" i="13"/>
  <c r="ID32" i="13"/>
  <c r="GR14" i="13"/>
  <c r="GA7" i="13"/>
  <c r="DX4" i="13"/>
  <c r="EQ2" i="13"/>
  <c r="FL29" i="13"/>
  <c r="DW14" i="13"/>
  <c r="HW6" i="13"/>
  <c r="HR3" i="13"/>
  <c r="DZ2" i="13"/>
  <c r="ES25" i="13"/>
  <c r="FI13" i="13"/>
  <c r="FR6" i="13"/>
  <c r="GU3" i="13"/>
  <c r="HY1" i="13"/>
  <c r="HP21" i="13"/>
  <c r="HE12" i="13"/>
  <c r="DU6" i="13"/>
  <c r="FX3" i="13"/>
  <c r="HH1" i="13"/>
  <c r="EX20" i="13"/>
  <c r="DZ12" i="13"/>
  <c r="HB5" i="13"/>
  <c r="FF3" i="13"/>
  <c r="GR1" i="13"/>
  <c r="EQ19" i="13"/>
  <c r="FV11" i="13"/>
  <c r="FT5" i="13"/>
  <c r="EJ3" i="13"/>
  <c r="FJ1" i="13"/>
  <c r="FP17" i="13"/>
  <c r="FW116" i="13"/>
  <c r="HH95" i="13"/>
  <c r="GV87" i="13"/>
  <c r="ID88" i="13"/>
  <c r="HW70" i="13"/>
  <c r="FF65" i="13"/>
  <c r="IA73" i="13"/>
  <c r="IB78" i="13"/>
  <c r="GN48" i="13"/>
  <c r="FS62" i="13"/>
  <c r="FA60" i="13"/>
  <c r="GY83" i="13"/>
  <c r="GY57" i="13"/>
  <c r="GV78" i="13"/>
  <c r="GX57" i="13"/>
  <c r="GG50" i="13"/>
  <c r="EL60" i="13"/>
  <c r="HZ52" i="13"/>
  <c r="EJ61" i="13"/>
  <c r="HX53" i="13"/>
  <c r="FH61" i="13"/>
  <c r="ED54" i="13"/>
  <c r="FF60" i="13"/>
  <c r="EC53" i="13"/>
  <c r="HV46" i="13"/>
  <c r="HE39" i="13"/>
  <c r="FN64" i="13"/>
  <c r="DR45" i="13"/>
  <c r="HR37" i="13"/>
  <c r="GD51" i="13"/>
  <c r="HX42" i="13"/>
  <c r="HG35" i="13"/>
  <c r="FK47" i="13"/>
  <c r="EG40" i="13"/>
  <c r="GJ55" i="13"/>
  <c r="GW43" i="13"/>
  <c r="GF36" i="13"/>
  <c r="GG49" i="13"/>
  <c r="HV41" i="13"/>
  <c r="EA56" i="13"/>
  <c r="IE43" i="13"/>
  <c r="HB36" i="13"/>
  <c r="FS46" i="13"/>
  <c r="EP39" i="13"/>
  <c r="DU47" i="13"/>
  <c r="HI39" i="13"/>
  <c r="HA46" i="13"/>
  <c r="GJ39" i="13"/>
  <c r="FG34" i="13"/>
  <c r="HJ26" i="13"/>
  <c r="GS19" i="13"/>
  <c r="GP34" i="13"/>
  <c r="EB27" i="13"/>
  <c r="HP19" i="13"/>
  <c r="DV34" i="13"/>
  <c r="GV26" i="13"/>
  <c r="GQ19" i="13"/>
  <c r="GN35" i="13"/>
  <c r="ET31" i="13"/>
  <c r="GT27" i="13"/>
  <c r="DQ24" i="13"/>
  <c r="FQ20" i="13"/>
  <c r="HT38" i="13"/>
  <c r="FP32" i="13"/>
  <c r="HP28" i="13"/>
  <c r="EY25" i="13"/>
  <c r="GM21" i="13"/>
  <c r="ES19" i="13"/>
  <c r="GR57" i="13"/>
  <c r="EV41" i="13"/>
  <c r="GL35" i="13"/>
  <c r="FG33" i="13"/>
  <c r="HX31" i="13"/>
  <c r="GC30" i="13"/>
  <c r="EH29" i="13"/>
  <c r="GR27" i="13"/>
  <c r="EK26" i="13"/>
  <c r="HG24" i="13"/>
  <c r="FL23" i="13"/>
  <c r="HV21" i="13"/>
  <c r="FO20" i="13"/>
  <c r="HB44" i="13"/>
  <c r="DT37" i="13"/>
  <c r="FQ34" i="13"/>
  <c r="GL32" i="13"/>
  <c r="EE31" i="13"/>
  <c r="GO29" i="13"/>
  <c r="FR28" i="13"/>
  <c r="EU27" i="13"/>
  <c r="DX26" i="13"/>
  <c r="HR24" i="13"/>
  <c r="GU23" i="13"/>
  <c r="FX22" i="13"/>
  <c r="EO21" i="13"/>
  <c r="GA46" i="13"/>
  <c r="FJ39" i="13"/>
  <c r="HA35" i="13"/>
  <c r="HP33" i="13"/>
  <c r="FM32" i="13"/>
  <c r="EP31" i="13"/>
  <c r="DS30" i="13"/>
  <c r="HM28" i="13"/>
  <c r="GP27" i="13"/>
  <c r="FS26" i="13"/>
  <c r="EV25" i="13"/>
  <c r="DY24" i="13"/>
  <c r="HS22" i="13"/>
  <c r="DW60" i="13"/>
  <c r="GP44" i="13"/>
  <c r="HW37" i="13"/>
  <c r="EQ35" i="13"/>
  <c r="FS33" i="13"/>
  <c r="EN32" i="13"/>
  <c r="HV30" i="13"/>
  <c r="GY29" i="13"/>
  <c r="GB28" i="13"/>
  <c r="FE27" i="13"/>
  <c r="EH26" i="13"/>
  <c r="IB24" i="13"/>
  <c r="HE23" i="13"/>
  <c r="GH22" i="13"/>
  <c r="DR47" i="13"/>
  <c r="HR39" i="13"/>
  <c r="GY35" i="13"/>
  <c r="HN33" i="13"/>
  <c r="FW32" i="13"/>
  <c r="EZ31" i="13"/>
  <c r="DQ30" i="13"/>
  <c r="HK28" i="13"/>
  <c r="GN27" i="13"/>
  <c r="FQ26" i="13"/>
  <c r="ET25" i="13"/>
  <c r="DW24" i="13"/>
  <c r="HQ22" i="13"/>
  <c r="GT21" i="13"/>
  <c r="HR32" i="13"/>
  <c r="HA25" i="13"/>
  <c r="GL20" i="13"/>
  <c r="GM18" i="13"/>
  <c r="DW17" i="13"/>
  <c r="HM15" i="13"/>
  <c r="GP14" i="13"/>
  <c r="FS13" i="13"/>
  <c r="EV12" i="13"/>
  <c r="DY11" i="13"/>
  <c r="HS9" i="13"/>
  <c r="GV8" i="13"/>
  <c r="FM7" i="13"/>
  <c r="EP6" i="13"/>
  <c r="DS5" i="13"/>
  <c r="HM3" i="13"/>
  <c r="GP2" i="13"/>
  <c r="FS1" i="13"/>
  <c r="GE33" i="13"/>
  <c r="FC26" i="13"/>
  <c r="GK20" i="13"/>
  <c r="GL18" i="13"/>
  <c r="DV17" i="13"/>
  <c r="HL15" i="13"/>
  <c r="GO14" i="13"/>
  <c r="FR13" i="13"/>
  <c r="EU12" i="13"/>
  <c r="DX11" i="13"/>
  <c r="HR9" i="13"/>
  <c r="GU8" i="13"/>
  <c r="FX7" i="13"/>
  <c r="EO6" i="13"/>
  <c r="DR5" i="13"/>
  <c r="HL3" i="13"/>
  <c r="GO2" i="13"/>
  <c r="FR1" i="13"/>
  <c r="EL32" i="13"/>
  <c r="DU25" i="13"/>
  <c r="FL20" i="13"/>
  <c r="FQ18" i="13"/>
  <c r="HY16" i="13"/>
  <c r="GY15" i="13"/>
  <c r="GB14" i="13"/>
  <c r="FE13" i="13"/>
  <c r="EH12" i="13"/>
  <c r="IB10" i="13"/>
  <c r="HE9" i="13"/>
  <c r="GH8" i="13"/>
  <c r="FK7" i="13"/>
  <c r="EN6" i="13"/>
  <c r="HV4" i="13"/>
  <c r="GY3" i="13"/>
  <c r="FR59" i="13"/>
  <c r="IE30" i="13"/>
  <c r="HN23" i="13"/>
  <c r="DR20" i="13"/>
  <c r="EJ18" i="13"/>
  <c r="GX16" i="13"/>
  <c r="FZ15" i="13"/>
  <c r="FC14" i="13"/>
  <c r="EF13" i="13"/>
  <c r="HZ11" i="13"/>
  <c r="HC10" i="13"/>
  <c r="GF9" i="13"/>
  <c r="FI8" i="13"/>
  <c r="EL7" i="13"/>
  <c r="IF5" i="13"/>
  <c r="GW4" i="13"/>
  <c r="FZ3" i="13"/>
  <c r="GT32" i="13"/>
  <c r="GC25" i="13"/>
  <c r="GH20" i="13"/>
  <c r="GI18" i="13"/>
  <c r="DS17" i="13"/>
  <c r="GW15" i="13"/>
  <c r="FZ14" i="13"/>
  <c r="FC13" i="13"/>
  <c r="EF12" i="13"/>
  <c r="HZ10" i="13"/>
  <c r="HC9" i="13"/>
  <c r="GF8" i="13"/>
  <c r="FI7" i="13"/>
  <c r="EL6" i="13"/>
  <c r="IF4" i="13"/>
  <c r="GW3" i="13"/>
  <c r="FZ2" i="13"/>
  <c r="FC1" i="13"/>
  <c r="GS32" i="13"/>
  <c r="GB25" i="13"/>
  <c r="GG20" i="13"/>
  <c r="FN18" i="13"/>
  <c r="HV16" i="13"/>
  <c r="GV15" i="13"/>
  <c r="FM14" i="13"/>
  <c r="EP13" i="13"/>
  <c r="DS12" i="13"/>
  <c r="HM10" i="13"/>
  <c r="GP9" i="13"/>
  <c r="FS8" i="13"/>
  <c r="EV7" i="13"/>
  <c r="DY6" i="13"/>
  <c r="HS4" i="13"/>
  <c r="HG39" i="13"/>
  <c r="DQ29" i="13"/>
  <c r="IE21" i="13"/>
  <c r="FW19" i="13"/>
  <c r="GL17" i="13"/>
  <c r="EX16" i="13"/>
  <c r="EA15" i="13"/>
  <c r="HI13" i="13"/>
  <c r="GL12" i="13"/>
  <c r="FO11" i="13"/>
  <c r="ER10" i="13"/>
  <c r="DU9" i="13"/>
  <c r="HO7" i="13"/>
  <c r="GR6" i="13"/>
  <c r="FU5" i="13"/>
  <c r="HN35" i="13"/>
  <c r="EP27" i="13"/>
  <c r="EB21" i="13"/>
  <c r="IF18" i="13"/>
  <c r="EP17" i="13"/>
  <c r="HR15" i="13"/>
  <c r="GU14" i="13"/>
  <c r="FX13" i="13"/>
  <c r="EO12" i="13"/>
  <c r="DR11" i="13"/>
  <c r="HL9" i="13"/>
  <c r="GO8" i="13"/>
  <c r="FR7" i="13"/>
  <c r="EU6" i="13"/>
  <c r="HM33" i="13"/>
  <c r="GB26" i="13"/>
  <c r="HT20" i="13"/>
  <c r="HK18" i="13"/>
  <c r="EO17" i="13"/>
  <c r="IC15" i="13"/>
  <c r="HF14" i="13"/>
  <c r="GI13" i="13"/>
  <c r="FL12" i="13"/>
  <c r="EC11" i="13"/>
  <c r="HW9" i="13"/>
  <c r="GZ8" i="13"/>
  <c r="GC7" i="13"/>
  <c r="GR35" i="13"/>
  <c r="GX27" i="13"/>
  <c r="EZ21" i="13"/>
  <c r="EC19" i="13"/>
  <c r="FQ17" i="13"/>
  <c r="EI16" i="13"/>
  <c r="IC14" i="13"/>
  <c r="HF13" i="13"/>
  <c r="GI12" i="13"/>
  <c r="FL11" i="13"/>
  <c r="EC10" i="13"/>
  <c r="HW8" i="13"/>
  <c r="GZ7" i="13"/>
  <c r="GC6" i="13"/>
  <c r="HY18" i="13"/>
  <c r="EY11" i="13"/>
  <c r="FQ5" i="13"/>
  <c r="ED3" i="13"/>
  <c r="FE1" i="13"/>
  <c r="EZ17" i="13"/>
  <c r="EA10" i="13"/>
  <c r="HZ4" i="13"/>
  <c r="HI2" i="13"/>
  <c r="EO1" i="13"/>
  <c r="IA15" i="13"/>
  <c r="EP8" i="13"/>
  <c r="EX4" i="13"/>
  <c r="FJ2" i="13"/>
  <c r="GT33" i="13"/>
  <c r="HC14" i="13"/>
  <c r="GL7" i="13"/>
  <c r="DY4" i="13"/>
  <c r="ER2" i="13"/>
  <c r="FM29" i="13"/>
  <c r="DX14" i="13"/>
  <c r="HX6" i="13"/>
  <c r="HS3" i="13"/>
  <c r="EA2" i="13"/>
  <c r="HL25" i="13"/>
  <c r="FT13" i="13"/>
  <c r="GA6" i="13"/>
  <c r="GV3" i="13"/>
  <c r="IB1" i="13"/>
  <c r="HQ21" i="13"/>
  <c r="HF12" i="13"/>
  <c r="DV6" i="13"/>
  <c r="GD3" i="13"/>
  <c r="HI1" i="13"/>
  <c r="FU20" i="13"/>
  <c r="EK12" i="13"/>
  <c r="HC5" i="13"/>
  <c r="FG3" i="13"/>
  <c r="GS1" i="13"/>
  <c r="ER19" i="13"/>
  <c r="FW11" i="13"/>
  <c r="GB5" i="13"/>
  <c r="EK3" i="13"/>
  <c r="FZ1" i="13"/>
  <c r="FE18" i="13"/>
  <c r="HS10" i="13"/>
  <c r="ET5" i="13"/>
  <c r="HQ2" i="13"/>
  <c r="ET1" i="13"/>
  <c r="HC16" i="13"/>
  <c r="GK9" i="13"/>
  <c r="HD4" i="13"/>
  <c r="GV2" i="13"/>
  <c r="ED1" i="13"/>
  <c r="FW105" i="13"/>
  <c r="HN101" i="13"/>
  <c r="FR86" i="13"/>
  <c r="GF87" i="13"/>
  <c r="GZ69" i="13"/>
  <c r="EI64" i="13"/>
  <c r="HD72" i="13"/>
  <c r="HV76" i="13"/>
  <c r="FQ47" i="13"/>
  <c r="EC62" i="13"/>
  <c r="FZ59" i="13"/>
  <c r="GW78" i="13"/>
  <c r="FO57" i="13"/>
  <c r="HW75" i="13"/>
  <c r="FZ57" i="13"/>
  <c r="FI50" i="13"/>
  <c r="IE59" i="13"/>
  <c r="HB52" i="13"/>
  <c r="IC60" i="13"/>
  <c r="GZ53" i="13"/>
  <c r="EI61" i="13"/>
  <c r="HW53" i="13"/>
  <c r="EH60" i="13"/>
  <c r="HV52" i="13"/>
  <c r="GX46" i="13"/>
  <c r="GG39" i="13"/>
  <c r="FX62" i="13"/>
  <c r="HK44" i="13"/>
  <c r="GT37" i="13"/>
  <c r="EE51" i="13"/>
  <c r="GZ42" i="13"/>
  <c r="GI35" i="13"/>
  <c r="EL47" i="13"/>
  <c r="HZ39" i="13"/>
  <c r="HJ53" i="13"/>
  <c r="FY43" i="13"/>
  <c r="FH36" i="13"/>
  <c r="EZ49" i="13"/>
  <c r="GX41" i="13"/>
  <c r="HU54" i="13"/>
  <c r="HG43" i="13"/>
  <c r="GD36" i="13"/>
  <c r="EU46" i="13"/>
  <c r="DR39" i="13"/>
  <c r="HN46" i="13"/>
  <c r="GK39" i="13"/>
  <c r="GC46" i="13"/>
  <c r="FL39" i="13"/>
  <c r="DX34" i="13"/>
  <c r="GL26" i="13"/>
  <c r="FU19" i="13"/>
  <c r="FF34" i="13"/>
  <c r="HI26" i="13"/>
  <c r="GR19" i="13"/>
  <c r="HF33" i="13"/>
  <c r="FX26" i="13"/>
  <c r="FS19" i="13"/>
  <c r="FR35" i="13"/>
  <c r="EH31" i="13"/>
  <c r="GH27" i="13"/>
  <c r="HV23" i="13"/>
  <c r="FE20" i="13"/>
  <c r="FW38" i="13"/>
  <c r="FD32" i="13"/>
  <c r="HD28" i="13"/>
  <c r="EM25" i="13"/>
  <c r="GA21" i="13"/>
  <c r="EG19" i="13"/>
  <c r="GN51" i="13"/>
  <c r="GS40" i="13"/>
  <c r="ET35" i="13"/>
  <c r="ES33" i="13"/>
  <c r="HL31" i="13"/>
  <c r="FQ30" i="13"/>
  <c r="IA28" i="13"/>
  <c r="FT27" i="13"/>
  <c r="DY26" i="13"/>
  <c r="GU24" i="13"/>
  <c r="EZ23" i="13"/>
  <c r="GX21" i="13"/>
  <c r="EW66" i="13"/>
  <c r="EH44" i="13"/>
  <c r="HA36" i="13"/>
  <c r="EW34" i="13"/>
  <c r="FN32" i="13"/>
  <c r="HX30" i="13"/>
  <c r="GC29" i="13"/>
  <c r="FF28" i="13"/>
  <c r="EI27" i="13"/>
  <c r="IC25" i="13"/>
  <c r="HF24" i="13"/>
  <c r="GI23" i="13"/>
  <c r="FL22" i="13"/>
  <c r="EC21" i="13"/>
  <c r="HX45" i="13"/>
  <c r="HG38" i="13"/>
  <c r="GE35" i="13"/>
  <c r="HA33" i="13"/>
  <c r="FA32" i="13"/>
  <c r="ED31" i="13"/>
  <c r="HX29" i="13"/>
  <c r="HA28" i="13"/>
  <c r="GD27" i="13"/>
  <c r="FG26" i="13"/>
  <c r="EJ25" i="13"/>
  <c r="ID23" i="13"/>
  <c r="HG22" i="13"/>
  <c r="FW56" i="13"/>
  <c r="DV44" i="13"/>
  <c r="GK37" i="13"/>
  <c r="DU35" i="13"/>
  <c r="FD33" i="13"/>
  <c r="EB32" i="13"/>
  <c r="HJ30" i="13"/>
  <c r="GM29" i="13"/>
  <c r="FP28" i="13"/>
  <c r="ES27" i="13"/>
  <c r="DV26" i="13"/>
  <c r="HP24" i="13"/>
  <c r="GS23" i="13"/>
  <c r="FV22" i="13"/>
  <c r="FO46" i="13"/>
  <c r="EX39" i="13"/>
  <c r="GC35" i="13"/>
  <c r="GW33" i="13"/>
  <c r="FK32" i="13"/>
  <c r="EN31" i="13"/>
  <c r="HV29" i="13"/>
  <c r="GY28" i="13"/>
  <c r="GB27" i="13"/>
  <c r="FE26" i="13"/>
  <c r="EH25" i="13"/>
  <c r="IB23" i="13"/>
  <c r="HE22" i="13"/>
  <c r="GH21" i="13"/>
  <c r="EX32" i="13"/>
  <c r="EG25" i="13"/>
  <c r="FN20" i="13"/>
  <c r="FW18" i="13"/>
  <c r="IA16" i="13"/>
  <c r="HA15" i="13"/>
  <c r="GD14" i="13"/>
  <c r="FG13" i="13"/>
  <c r="EJ12" i="13"/>
  <c r="ID10" i="13"/>
  <c r="HG9" i="13"/>
  <c r="GJ8" i="13"/>
  <c r="FA7" i="13"/>
  <c r="ED6" i="13"/>
  <c r="HX4" i="13"/>
  <c r="HA3" i="13"/>
  <c r="GD2" i="13"/>
  <c r="FG1" i="13"/>
  <c r="HQ32" i="13"/>
  <c r="GZ25" i="13"/>
  <c r="FM20" i="13"/>
  <c r="FS18" i="13"/>
  <c r="HZ16" i="13"/>
  <c r="GZ15" i="13"/>
  <c r="GC14" i="13"/>
  <c r="FF13" i="13"/>
  <c r="EI12" i="13"/>
  <c r="IC10" i="13"/>
  <c r="HF9" i="13"/>
  <c r="GI8" i="13"/>
  <c r="FL7" i="13"/>
  <c r="EC6" i="13"/>
  <c r="HW4" i="13"/>
  <c r="GZ3" i="13"/>
  <c r="GC2" i="13"/>
  <c r="FF1" i="13"/>
  <c r="GI31" i="13"/>
  <c r="FR24" i="13"/>
  <c r="EO20" i="13"/>
  <c r="FB18" i="13"/>
  <c r="HL16" i="13"/>
  <c r="GM15" i="13"/>
  <c r="FP14" i="13"/>
  <c r="ES13" i="13"/>
  <c r="DV12" i="13"/>
  <c r="HP10" i="13"/>
  <c r="GS9" i="13"/>
  <c r="FV8" i="13"/>
  <c r="EY7" i="13"/>
  <c r="EB6" i="13"/>
  <c r="HJ4" i="13"/>
  <c r="GM3" i="13"/>
  <c r="EV48" i="13"/>
  <c r="FK30" i="13"/>
  <c r="ET23" i="13"/>
  <c r="HR19" i="13"/>
  <c r="DT18" i="13"/>
  <c r="GK16" i="13"/>
  <c r="FN15" i="13"/>
  <c r="EQ14" i="13"/>
  <c r="DT13" i="13"/>
  <c r="HN11" i="13"/>
  <c r="GQ10" i="13"/>
  <c r="FT9" i="13"/>
  <c r="EW8" i="13"/>
  <c r="DZ7" i="13"/>
  <c r="HT5" i="13"/>
  <c r="GK4" i="13"/>
  <c r="FN3" i="13"/>
  <c r="DZ32" i="13"/>
  <c r="HZ24" i="13"/>
  <c r="FJ20" i="13"/>
  <c r="FO18" i="13"/>
  <c r="HW16" i="13"/>
  <c r="GK15" i="13"/>
  <c r="FN14" i="13"/>
  <c r="EQ13" i="13"/>
  <c r="DT12" i="13"/>
  <c r="HN10" i="13"/>
  <c r="GQ9" i="13"/>
  <c r="FT8" i="13"/>
  <c r="EW7" i="13"/>
  <c r="DZ6" i="13"/>
  <c r="HT4" i="13"/>
  <c r="GK3" i="13"/>
  <c r="FN2" i="13"/>
  <c r="EQ1" i="13"/>
  <c r="DY32" i="13"/>
  <c r="HY24" i="13"/>
  <c r="FI20" i="13"/>
  <c r="EY18" i="13"/>
  <c r="HI16" i="13"/>
  <c r="GJ15" i="13"/>
  <c r="FA14" i="13"/>
  <c r="ED13" i="13"/>
  <c r="HX11" i="13"/>
  <c r="HA10" i="13"/>
  <c r="GD9" i="13"/>
  <c r="FG8" i="13"/>
  <c r="EJ7" i="13"/>
  <c r="ID5" i="13"/>
  <c r="HG4" i="13"/>
  <c r="ER37" i="13"/>
  <c r="FN28" i="13"/>
  <c r="GS21" i="13"/>
  <c r="FA19" i="13"/>
  <c r="FU17" i="13"/>
  <c r="EL16" i="13"/>
  <c r="IF14" i="13"/>
  <c r="GW13" i="13"/>
  <c r="FZ12" i="13"/>
  <c r="FC11" i="13"/>
  <c r="EF10" i="13"/>
  <c r="HZ8" i="13"/>
  <c r="HC7" i="13"/>
  <c r="GF6" i="13"/>
  <c r="FI5" i="13"/>
  <c r="HM34" i="13"/>
  <c r="GM26" i="13"/>
  <c r="HU20" i="13"/>
  <c r="HL18" i="13"/>
  <c r="EC17" i="13"/>
  <c r="HF15" i="13"/>
  <c r="GI14" i="13"/>
  <c r="FL13" i="13"/>
  <c r="EC12" i="13"/>
  <c r="HW10" i="13"/>
  <c r="GZ9" i="13"/>
  <c r="GC8" i="13"/>
  <c r="FF7" i="13"/>
  <c r="EI6" i="13"/>
  <c r="DY33" i="13"/>
  <c r="HY25" i="13"/>
  <c r="GV20" i="13"/>
  <c r="GU18" i="13"/>
  <c r="EB17" i="13"/>
  <c r="HQ15" i="13"/>
  <c r="GT14" i="13"/>
  <c r="FW13" i="13"/>
  <c r="EZ12" i="13"/>
  <c r="DQ11" i="13"/>
  <c r="HK9" i="13"/>
  <c r="GN8" i="13"/>
  <c r="FQ7" i="13"/>
  <c r="GR34" i="13"/>
  <c r="ED27" i="13"/>
  <c r="DZ21" i="13"/>
  <c r="IA18" i="13"/>
  <c r="FB17" i="13"/>
  <c r="DW16" i="13"/>
  <c r="HQ14" i="13"/>
  <c r="GT13" i="13"/>
  <c r="FW12" i="13"/>
  <c r="EZ11" i="13"/>
  <c r="DQ10" i="13"/>
  <c r="HK8" i="13"/>
  <c r="GN7" i="13"/>
  <c r="FQ6" i="13"/>
  <c r="EB18" i="13"/>
  <c r="GV10" i="13"/>
  <c r="EJ5" i="13"/>
  <c r="ID2" i="13"/>
  <c r="EP1" i="13"/>
  <c r="GO16" i="13"/>
  <c r="FX9" i="13"/>
  <c r="HA4" i="13"/>
  <c r="GS2" i="13"/>
  <c r="EA1" i="13"/>
  <c r="FG15" i="13"/>
  <c r="GM7" i="13"/>
  <c r="DZ4" i="13"/>
  <c r="EU2" i="13"/>
  <c r="IF29" i="13"/>
  <c r="EI14" i="13"/>
  <c r="DR7" i="13"/>
  <c r="HT3" i="13"/>
  <c r="EB2" i="13"/>
  <c r="HM25" i="13"/>
  <c r="FU13" i="13"/>
  <c r="GB6" i="13"/>
  <c r="HB3" i="13"/>
  <c r="IC1" i="13"/>
  <c r="EU22" i="13"/>
  <c r="HQ12" i="13"/>
  <c r="EE6" i="13"/>
  <c r="GE3" i="13"/>
  <c r="HJ1" i="13"/>
  <c r="FV20" i="13"/>
  <c r="EL12" i="13"/>
  <c r="HD5" i="13"/>
  <c r="FH3" i="13"/>
  <c r="GT1" i="13"/>
  <c r="FM19" i="13"/>
  <c r="GH11" i="13"/>
  <c r="GC5" i="13"/>
  <c r="EL3" i="13"/>
  <c r="GB1" i="13"/>
  <c r="FG18" i="13"/>
  <c r="HT10" i="13"/>
  <c r="EU5" i="13"/>
  <c r="DR3" i="13"/>
  <c r="FK1" i="13"/>
  <c r="GD17" i="13"/>
  <c r="EY10" i="13"/>
  <c r="DT5" i="13"/>
  <c r="GW2" i="13"/>
  <c r="EF1" i="13"/>
  <c r="EC101" i="13"/>
  <c r="DS81" i="13"/>
  <c r="FX80" i="13"/>
  <c r="GF81" i="13"/>
  <c r="HF63" i="13"/>
  <c r="DQ76" i="13"/>
  <c r="GX66" i="13"/>
  <c r="GE70" i="13"/>
  <c r="ER62" i="13"/>
  <c r="GZ58" i="13"/>
  <c r="HX57" i="13"/>
  <c r="FQ70" i="13"/>
  <c r="ER56" i="13"/>
  <c r="DV68" i="13"/>
  <c r="GA56" i="13"/>
  <c r="HZ79" i="13"/>
  <c r="IF58" i="13"/>
  <c r="HC51" i="13"/>
  <c r="ID59" i="13"/>
  <c r="HA52" i="13"/>
  <c r="EJ60" i="13"/>
  <c r="HY81" i="13"/>
  <c r="EI59" i="13"/>
  <c r="FZ90" i="13"/>
  <c r="GY45" i="13"/>
  <c r="GH38" i="13"/>
  <c r="FI56" i="13"/>
  <c r="HL43" i="13"/>
  <c r="GU36" i="13"/>
  <c r="FF49" i="13"/>
  <c r="HA41" i="13"/>
  <c r="GJ34" i="13"/>
  <c r="EM46" i="13"/>
  <c r="IA38" i="13"/>
  <c r="GR50" i="13"/>
  <c r="FZ42" i="13"/>
  <c r="FI35" i="13"/>
  <c r="DZ48" i="13"/>
  <c r="GY40" i="13"/>
  <c r="DU51" i="13"/>
  <c r="HH42" i="13"/>
  <c r="EK65" i="13"/>
  <c r="EV45" i="13"/>
  <c r="DS38" i="13"/>
  <c r="HO45" i="13"/>
  <c r="GW73" i="13"/>
  <c r="GD45" i="13"/>
  <c r="FA38" i="13"/>
  <c r="HP32" i="13"/>
  <c r="GM25" i="13"/>
  <c r="FV18" i="13"/>
  <c r="DV33" i="13"/>
  <c r="HJ25" i="13"/>
  <c r="GS18" i="13"/>
  <c r="GP32" i="13"/>
  <c r="FM25" i="13"/>
  <c r="EU19" i="13"/>
  <c r="EV35" i="13"/>
  <c r="DV31" i="13"/>
  <c r="FV27" i="13"/>
  <c r="HJ23" i="13"/>
  <c r="ES20" i="13"/>
  <c r="EA38" i="13"/>
  <c r="ER32" i="13"/>
  <c r="GR28" i="13"/>
  <c r="EA25" i="13"/>
  <c r="FO21" i="13"/>
  <c r="DU19" i="13"/>
  <c r="FG50" i="13"/>
  <c r="FV39" i="13"/>
  <c r="DX35" i="13"/>
  <c r="ED33" i="13"/>
  <c r="GZ31" i="13"/>
  <c r="FE30" i="13"/>
  <c r="HO28" i="13"/>
  <c r="FH27" i="13"/>
  <c r="ID25" i="13"/>
  <c r="GI24" i="13"/>
  <c r="EN23" i="13"/>
  <c r="GL21" i="13"/>
  <c r="GQ60" i="13"/>
  <c r="GE43" i="13"/>
  <c r="FZ36" i="13"/>
  <c r="EG34" i="13"/>
  <c r="FB32" i="13"/>
  <c r="HL30" i="13"/>
  <c r="FQ29" i="13"/>
  <c r="ET28" i="13"/>
  <c r="DW27" i="13"/>
  <c r="HQ25" i="13"/>
  <c r="GT24" i="13"/>
  <c r="FW23" i="13"/>
  <c r="EZ22" i="13"/>
  <c r="EM66" i="13"/>
  <c r="FD45" i="13"/>
  <c r="FK38" i="13"/>
  <c r="FN35" i="13"/>
  <c r="GJ33" i="13"/>
  <c r="EO32" i="13"/>
  <c r="DR31" i="13"/>
  <c r="HL29" i="13"/>
  <c r="GO28" i="13"/>
  <c r="FR27" i="13"/>
  <c r="EU26" i="13"/>
  <c r="DX25" i="13"/>
  <c r="HR23" i="13"/>
  <c r="GU22" i="13"/>
  <c r="DR53" i="13"/>
  <c r="FS43" i="13"/>
  <c r="FA37" i="13"/>
  <c r="HP34" i="13"/>
  <c r="EO33" i="13"/>
  <c r="HU31" i="13"/>
  <c r="GX30" i="13"/>
  <c r="GA29" i="13"/>
  <c r="FD28" i="13"/>
  <c r="EG27" i="13"/>
  <c r="IA25" i="13"/>
  <c r="HD24" i="13"/>
  <c r="GG23" i="13"/>
  <c r="FJ22" i="13"/>
  <c r="HL45" i="13"/>
  <c r="GV38" i="13"/>
  <c r="FG35" i="13"/>
  <c r="GG33" i="13"/>
  <c r="EY32" i="13"/>
  <c r="EB31" i="13"/>
  <c r="HJ29" i="13"/>
  <c r="GM28" i="13"/>
  <c r="FP27" i="13"/>
  <c r="ES26" i="13"/>
  <c r="DV25" i="13"/>
  <c r="HP23" i="13"/>
  <c r="GS22" i="13"/>
  <c r="FV21" i="13"/>
  <c r="GU31" i="13"/>
  <c r="GD24" i="13"/>
  <c r="EQ20" i="13"/>
  <c r="FD18" i="13"/>
  <c r="HN16" i="13"/>
  <c r="GO15" i="13"/>
  <c r="FR14" i="13"/>
  <c r="EU13" i="13"/>
  <c r="DX12" i="13"/>
  <c r="HR10" i="13"/>
  <c r="GU9" i="13"/>
  <c r="FX8" i="13"/>
  <c r="EO7" i="13"/>
  <c r="DR6" i="13"/>
  <c r="HL4" i="13"/>
  <c r="GO3" i="13"/>
  <c r="FR2" i="13"/>
  <c r="EU1" i="13"/>
  <c r="EW32" i="13"/>
  <c r="EF25" i="13"/>
  <c r="EP20" i="13"/>
  <c r="FC18" i="13"/>
  <c r="HM16" i="13"/>
  <c r="GN15" i="13"/>
  <c r="FQ14" i="13"/>
  <c r="ET13" i="13"/>
  <c r="DW12" i="13"/>
  <c r="HQ10" i="13"/>
  <c r="GT9" i="13"/>
  <c r="FW8" i="13"/>
  <c r="EZ7" i="13"/>
  <c r="DQ6" i="13"/>
  <c r="HK4" i="13"/>
  <c r="GN3" i="13"/>
  <c r="FQ2" i="13"/>
  <c r="FT59" i="13"/>
  <c r="IF30" i="13"/>
  <c r="HO23" i="13"/>
  <c r="DS20" i="13"/>
  <c r="EM18" i="13"/>
  <c r="GY16" i="13"/>
  <c r="GA15" i="13"/>
  <c r="FD14" i="13"/>
  <c r="EG13" i="13"/>
  <c r="IA11" i="13"/>
  <c r="HD10" i="13"/>
  <c r="GG9" i="13"/>
  <c r="FJ8" i="13"/>
  <c r="EM7" i="13"/>
  <c r="HU5" i="13"/>
  <c r="GX4" i="13"/>
  <c r="GA3" i="13"/>
  <c r="GC44" i="13"/>
  <c r="HH29" i="13"/>
  <c r="GQ22" i="13"/>
  <c r="GV19" i="13"/>
  <c r="HV17" i="13"/>
  <c r="FY16" i="13"/>
  <c r="FB15" i="13"/>
  <c r="EE14" i="13"/>
  <c r="HY12" i="13"/>
  <c r="HB11" i="13"/>
  <c r="GE10" i="13"/>
  <c r="FH9" i="13"/>
  <c r="EK8" i="13"/>
  <c r="IE6" i="13"/>
  <c r="HH5" i="13"/>
  <c r="FY4" i="13"/>
  <c r="FB3" i="13"/>
  <c r="FW31" i="13"/>
  <c r="FF24" i="13"/>
  <c r="EM20" i="13"/>
  <c r="EZ18" i="13"/>
  <c r="HJ16" i="13"/>
  <c r="FY15" i="13"/>
  <c r="FB14" i="13"/>
  <c r="EE13" i="13"/>
  <c r="HY11" i="13"/>
  <c r="HB10" i="13"/>
  <c r="GE9" i="13"/>
  <c r="FH8" i="13"/>
  <c r="EK7" i="13"/>
  <c r="IE5" i="13"/>
  <c r="HH4" i="13"/>
  <c r="FY3" i="13"/>
  <c r="FB2" i="13"/>
  <c r="EE1" i="13"/>
  <c r="FV31" i="13"/>
  <c r="FE24" i="13"/>
  <c r="EL20" i="13"/>
  <c r="EG18" i="13"/>
  <c r="GU16" i="13"/>
  <c r="FX15" i="13"/>
  <c r="EO14" i="13"/>
  <c r="DR13" i="13"/>
  <c r="HL11" i="13"/>
  <c r="GO10" i="13"/>
  <c r="FR9" i="13"/>
  <c r="EU8" i="13"/>
  <c r="DX7" i="13"/>
  <c r="HR5" i="13"/>
  <c r="GU4" i="13"/>
  <c r="HO35" i="13"/>
  <c r="HK27" i="13"/>
  <c r="FJ21" i="13"/>
  <c r="EF19" i="13"/>
  <c r="FE17" i="13"/>
  <c r="DZ16" i="13"/>
  <c r="HT14" i="13"/>
  <c r="GK13" i="13"/>
  <c r="FN12" i="13"/>
  <c r="EQ11" i="13"/>
  <c r="DT10" i="13"/>
  <c r="HN8" i="13"/>
  <c r="GQ7" i="13"/>
  <c r="FT6" i="13"/>
  <c r="EW5" i="13"/>
  <c r="IA33" i="13"/>
  <c r="DS26" i="13"/>
  <c r="GW20" i="13"/>
  <c r="GV18" i="13"/>
  <c r="HS16" i="13"/>
  <c r="GT15" i="13"/>
  <c r="FW14" i="13"/>
  <c r="EZ13" i="13"/>
  <c r="DQ12" i="13"/>
  <c r="HK10" i="13"/>
  <c r="GN9" i="13"/>
  <c r="FQ8" i="13"/>
  <c r="ET7" i="13"/>
  <c r="DW6" i="13"/>
  <c r="FV32" i="13"/>
  <c r="FE25" i="13"/>
  <c r="FX20" i="13"/>
  <c r="GA18" i="13"/>
  <c r="IE16" i="13"/>
  <c r="HE15" i="13"/>
  <c r="GH14" i="13"/>
  <c r="FK13" i="13"/>
  <c r="EN12" i="13"/>
  <c r="HV10" i="13"/>
  <c r="GY9" i="13"/>
  <c r="GB8" i="13"/>
  <c r="FE7" i="13"/>
  <c r="HL33" i="13"/>
  <c r="GA26" i="13"/>
  <c r="HS20" i="13"/>
  <c r="HJ18" i="13"/>
  <c r="EN17" i="13"/>
  <c r="IB15" i="13"/>
  <c r="HE14" i="13"/>
  <c r="GH13" i="13"/>
  <c r="FK12" i="13"/>
  <c r="EN11" i="13"/>
  <c r="HV9" i="13"/>
  <c r="GY8" i="13"/>
  <c r="GB7" i="13"/>
  <c r="FE6" i="13"/>
  <c r="FA17" i="13"/>
  <c r="EB10" i="13"/>
  <c r="IA4" i="13"/>
  <c r="HK2" i="13"/>
  <c r="EB1" i="13"/>
  <c r="DU16" i="13"/>
  <c r="HU8" i="13"/>
  <c r="GC4" i="13"/>
  <c r="GA2" i="13"/>
  <c r="HA45" i="13"/>
  <c r="HD14" i="13"/>
  <c r="DS7" i="13"/>
  <c r="HZ3" i="13"/>
  <c r="EC2" i="13"/>
  <c r="FO26" i="13"/>
  <c r="GF13" i="13"/>
  <c r="GD6" i="13"/>
  <c r="HC3" i="13"/>
  <c r="ID1" i="13"/>
  <c r="EV22" i="13"/>
  <c r="HR12" i="13"/>
  <c r="EF6" i="13"/>
  <c r="GF3" i="13"/>
  <c r="HL1" i="13"/>
  <c r="GS20" i="13"/>
  <c r="EW12" i="13"/>
  <c r="HL5" i="13"/>
  <c r="FI3" i="13"/>
  <c r="GU1" i="13"/>
  <c r="FN19" i="13"/>
  <c r="GI11" i="13"/>
  <c r="GD5" i="13"/>
  <c r="EM3" i="13"/>
  <c r="GC1" i="13"/>
  <c r="FX18" i="13"/>
  <c r="IE10" i="13"/>
  <c r="EV5" i="13"/>
  <c r="DV3" i="13"/>
  <c r="FL1" i="13"/>
  <c r="GF17" i="13"/>
  <c r="EZ10" i="13"/>
  <c r="DU5" i="13"/>
  <c r="HR2" i="13"/>
  <c r="EV1" i="13"/>
  <c r="HO16" i="13"/>
  <c r="GV9" i="13"/>
  <c r="HE4" i="13"/>
  <c r="GG2" i="13"/>
  <c r="DS1" i="13"/>
  <c r="GE15" i="13"/>
  <c r="FN8" i="13"/>
  <c r="FH4" i="13"/>
  <c r="FO2" i="13"/>
  <c r="GA35" i="13"/>
  <c r="IA14" i="13"/>
  <c r="EP7" i="13"/>
  <c r="IC3" i="13"/>
  <c r="EI2" i="13"/>
  <c r="C41" i="4"/>
  <c r="D41" i="4" s="1"/>
  <c r="N102" i="4"/>
  <c r="N54" i="4"/>
  <c r="C50" i="4"/>
  <c r="D50" i="4" s="1"/>
  <c r="N113" i="4"/>
  <c r="N65" i="4"/>
  <c r="H18" i="4"/>
  <c r="C42" i="4"/>
  <c r="D42" i="4" s="1"/>
  <c r="N46" i="4"/>
  <c r="C46" i="4"/>
  <c r="D46" i="4" s="1"/>
  <c r="N80" i="4"/>
  <c r="I18" i="4"/>
  <c r="K18" i="4" s="1"/>
  <c r="L18" i="4" s="1"/>
  <c r="N79" i="4"/>
  <c r="D28" i="4"/>
  <c r="F28" i="4" s="1"/>
  <c r="N20" i="4"/>
  <c r="EE110" i="13"/>
  <c r="EU77" i="13"/>
  <c r="EO79" i="13"/>
  <c r="FI80" i="13"/>
  <c r="GI62" i="13"/>
  <c r="GR74" i="13"/>
  <c r="GA65" i="13"/>
  <c r="FH69" i="13"/>
  <c r="HC61" i="13"/>
  <c r="FP58" i="13"/>
  <c r="EF57" i="13"/>
  <c r="GQ68" i="13"/>
  <c r="HY55" i="13"/>
  <c r="HP66" i="13"/>
  <c r="FC56" i="13"/>
  <c r="FZ77" i="13"/>
  <c r="HH58" i="13"/>
  <c r="GE51" i="13"/>
  <c r="HF59" i="13"/>
  <c r="GC52" i="13"/>
  <c r="IC59" i="13"/>
  <c r="EN78" i="13"/>
  <c r="IB58" i="13"/>
  <c r="GL72" i="13"/>
  <c r="GA45" i="13"/>
  <c r="FJ38" i="13"/>
  <c r="EL55" i="13"/>
  <c r="GN43" i="13"/>
  <c r="FW36" i="13"/>
  <c r="DY49" i="13"/>
  <c r="GC41" i="13"/>
  <c r="FL34" i="13"/>
  <c r="IF45" i="13"/>
  <c r="HC38" i="13"/>
  <c r="EV50" i="13"/>
  <c r="FB42" i="13"/>
  <c r="EK35" i="13"/>
  <c r="HO47" i="13"/>
  <c r="GA40" i="13"/>
  <c r="GP50" i="13"/>
  <c r="GJ42" i="13"/>
  <c r="HP62" i="13"/>
  <c r="DX45" i="13"/>
  <c r="HL37" i="13"/>
  <c r="GQ45" i="13"/>
  <c r="GI66" i="13"/>
  <c r="FF45" i="13"/>
  <c r="EC38" i="13"/>
  <c r="GR32" i="13"/>
  <c r="FO25" i="13"/>
  <c r="EX18" i="13"/>
  <c r="HO32" i="13"/>
  <c r="GL25" i="13"/>
  <c r="FU18" i="13"/>
  <c r="FR32" i="13"/>
  <c r="EO25" i="13"/>
  <c r="FT18" i="13"/>
  <c r="HZ34" i="13"/>
  <c r="HO30" i="13"/>
  <c r="EX27" i="13"/>
  <c r="GL23" i="13"/>
  <c r="DU20" i="13"/>
  <c r="FM37" i="13"/>
  <c r="DT32" i="13"/>
  <c r="FT28" i="13"/>
  <c r="HT24" i="13"/>
  <c r="EQ21" i="13"/>
  <c r="HN18" i="13"/>
  <c r="FI49" i="13"/>
  <c r="DR38" i="13"/>
  <c r="HX34" i="13"/>
  <c r="DR33" i="13"/>
  <c r="GN31" i="13"/>
  <c r="EG30" i="13"/>
  <c r="GQ28" i="13"/>
  <c r="EV27" i="13"/>
  <c r="HR25" i="13"/>
  <c r="FW24" i="13"/>
  <c r="HU22" i="13"/>
  <c r="FN21" i="13"/>
  <c r="DZ57" i="13"/>
  <c r="IB42" i="13"/>
  <c r="FB36" i="13"/>
  <c r="HB33" i="13"/>
  <c r="ED32" i="13"/>
  <c r="GZ30" i="13"/>
  <c r="FE29" i="13"/>
  <c r="EH28" i="13"/>
  <c r="IB26" i="13"/>
  <c r="HE25" i="13"/>
  <c r="GH24" i="13"/>
  <c r="FK23" i="13"/>
  <c r="EN22" i="13"/>
  <c r="GO60" i="13"/>
  <c r="HA44" i="13"/>
  <c r="IF37" i="13"/>
  <c r="ER35" i="13"/>
  <c r="FT33" i="13"/>
  <c r="EC32" i="13"/>
  <c r="HW30" i="13"/>
  <c r="GZ29" i="13"/>
  <c r="GC28" i="13"/>
  <c r="FF27" i="13"/>
  <c r="EI26" i="13"/>
  <c r="IC24" i="13"/>
  <c r="HF23" i="13"/>
  <c r="GI22" i="13"/>
  <c r="EI51" i="13"/>
  <c r="HP42" i="13"/>
  <c r="DQ37" i="13"/>
  <c r="GY34" i="13"/>
  <c r="EA33" i="13"/>
  <c r="HI31" i="13"/>
  <c r="GL30" i="13"/>
  <c r="FO29" i="13"/>
  <c r="ER28" i="13"/>
  <c r="DU27" i="13"/>
  <c r="HO25" i="13"/>
  <c r="GR24" i="13"/>
  <c r="FU23" i="13"/>
  <c r="EX22" i="13"/>
  <c r="ER45" i="13"/>
  <c r="EZ38" i="13"/>
  <c r="EP35" i="13"/>
  <c r="FR33" i="13"/>
  <c r="EM32" i="13"/>
  <c r="HU30" i="13"/>
  <c r="GX29" i="13"/>
  <c r="GA28" i="13"/>
  <c r="FD27" i="13"/>
  <c r="EG26" i="13"/>
  <c r="IA24" i="13"/>
  <c r="HD23" i="13"/>
  <c r="GG22" i="13"/>
  <c r="FX63" i="13"/>
  <c r="EA31" i="13"/>
  <c r="IA23" i="13"/>
  <c r="DZ20" i="13"/>
  <c r="EO18" i="13"/>
  <c r="HA16" i="13"/>
  <c r="GC15" i="13"/>
  <c r="FF14" i="13"/>
  <c r="EI13" i="13"/>
  <c r="IC11" i="13"/>
  <c r="HF10" i="13"/>
  <c r="GI9" i="13"/>
  <c r="FL8" i="13"/>
  <c r="EC7" i="13"/>
  <c r="HW5" i="13"/>
  <c r="GZ4" i="13"/>
  <c r="GC3" i="13"/>
  <c r="FF2" i="13"/>
  <c r="EI1" i="13"/>
  <c r="GT31" i="13"/>
  <c r="GC24" i="13"/>
  <c r="DY20" i="13"/>
  <c r="EN18" i="13"/>
  <c r="GZ16" i="13"/>
  <c r="GB15" i="13"/>
  <c r="FE14" i="13"/>
  <c r="EH13" i="13"/>
  <c r="IB11" i="13"/>
  <c r="HE10" i="13"/>
  <c r="GH9" i="13"/>
  <c r="FK8" i="13"/>
  <c r="EN7" i="13"/>
  <c r="HV5" i="13"/>
  <c r="GY4" i="13"/>
  <c r="GB3" i="13"/>
  <c r="FE2" i="13"/>
  <c r="EW48" i="13"/>
  <c r="FL30" i="13"/>
  <c r="EU23" i="13"/>
  <c r="HS19" i="13"/>
  <c r="DU18" i="13"/>
  <c r="GL16" i="13"/>
  <c r="FO15" i="13"/>
  <c r="ER14" i="13"/>
  <c r="DU13" i="13"/>
  <c r="HO11" i="13"/>
  <c r="GR10" i="13"/>
  <c r="FU9" i="13"/>
  <c r="EX8" i="13"/>
  <c r="EA7" i="13"/>
  <c r="HI5" i="13"/>
  <c r="GL4" i="13"/>
  <c r="FO3" i="13"/>
  <c r="IC40" i="13"/>
  <c r="EN29" i="13"/>
  <c r="DZ22" i="13"/>
  <c r="FZ19" i="13"/>
  <c r="HE17" i="13"/>
  <c r="FM16" i="13"/>
  <c r="EP15" i="13"/>
  <c r="DS14" i="13"/>
  <c r="HM12" i="13"/>
  <c r="GP11" i="13"/>
  <c r="FS10" i="13"/>
  <c r="EV9" i="13"/>
  <c r="DY8" i="13"/>
  <c r="HS6" i="13"/>
  <c r="GV5" i="13"/>
  <c r="FM4" i="13"/>
  <c r="HT55" i="13"/>
  <c r="HT30" i="13"/>
  <c r="HC23" i="13"/>
  <c r="DQ20" i="13"/>
  <c r="EI18" i="13"/>
  <c r="GW16" i="13"/>
  <c r="FM15" i="13"/>
  <c r="EP14" i="13"/>
  <c r="DS13" i="13"/>
  <c r="HM11" i="13"/>
  <c r="GP10" i="13"/>
  <c r="FS9" i="13"/>
  <c r="EV8" i="13"/>
  <c r="DY7" i="13"/>
  <c r="HS5" i="13"/>
  <c r="GV4" i="13"/>
  <c r="FM3" i="13"/>
  <c r="EP2" i="13"/>
  <c r="HR55" i="13"/>
  <c r="HS30" i="13"/>
  <c r="HB23" i="13"/>
  <c r="HK19" i="13"/>
  <c r="DR18" i="13"/>
  <c r="GI16" i="13"/>
  <c r="FL15" i="13"/>
  <c r="EC14" i="13"/>
  <c r="HW12" i="13"/>
  <c r="GZ11" i="13"/>
  <c r="GC10" i="13"/>
  <c r="FF9" i="13"/>
  <c r="EI8" i="13"/>
  <c r="IC6" i="13"/>
  <c r="HF5" i="13"/>
  <c r="GI4" i="13"/>
  <c r="HN34" i="13"/>
  <c r="EQ27" i="13"/>
  <c r="EJ21" i="13"/>
  <c r="HM18" i="13"/>
  <c r="EQ17" i="13"/>
  <c r="IE15" i="13"/>
  <c r="HH14" i="13"/>
  <c r="FY13" i="13"/>
  <c r="FB12" i="13"/>
  <c r="EE11" i="13"/>
  <c r="HY9" i="13"/>
  <c r="HB8" i="13"/>
  <c r="GE7" i="13"/>
  <c r="FH6" i="13"/>
  <c r="EK5" i="13"/>
  <c r="EK33" i="13"/>
  <c r="FP25" i="13"/>
  <c r="FY20" i="13"/>
  <c r="GB18" i="13"/>
  <c r="HF16" i="13"/>
  <c r="GH15" i="13"/>
  <c r="FK14" i="13"/>
  <c r="EN13" i="13"/>
  <c r="HV11" i="13"/>
  <c r="GY10" i="13"/>
  <c r="GB9" i="13"/>
  <c r="FE8" i="13"/>
  <c r="EH7" i="13"/>
  <c r="IB5" i="13"/>
  <c r="HS31" i="13"/>
  <c r="HB24" i="13"/>
  <c r="EZ20" i="13"/>
  <c r="FK18" i="13"/>
  <c r="HR16" i="13"/>
  <c r="GS15" i="13"/>
  <c r="FV14" i="13"/>
  <c r="EY13" i="13"/>
  <c r="EB12" i="13"/>
  <c r="HJ10" i="13"/>
  <c r="GM9" i="13"/>
  <c r="FP8" i="13"/>
  <c r="ES7" i="13"/>
  <c r="DX33" i="13"/>
  <c r="HX25" i="13"/>
  <c r="GU20" i="13"/>
  <c r="GQ18" i="13"/>
  <c r="DZ17" i="13"/>
  <c r="HP15" i="13"/>
  <c r="GS14" i="13"/>
  <c r="FV13" i="13"/>
  <c r="EY12" i="13"/>
  <c r="EB11" i="13"/>
  <c r="HJ9" i="13"/>
  <c r="GM8" i="13"/>
  <c r="FP7" i="13"/>
  <c r="ES6" i="13"/>
  <c r="GP16" i="13"/>
  <c r="FY9" i="13"/>
  <c r="HB4" i="13"/>
  <c r="GT2" i="13"/>
  <c r="HL49" i="13"/>
  <c r="FR15" i="13"/>
  <c r="FA8" i="13"/>
  <c r="FE4" i="13"/>
  <c r="FK2" i="13"/>
  <c r="GV33" i="13"/>
  <c r="EJ14" i="13"/>
  <c r="GM6" i="13"/>
  <c r="HD3" i="13"/>
  <c r="IE1" i="13"/>
  <c r="HO22" i="13"/>
  <c r="IC12" i="13"/>
  <c r="EH6" i="13"/>
  <c r="GG3" i="13"/>
  <c r="HM1" i="13"/>
  <c r="GT20" i="13"/>
  <c r="EX12" i="13"/>
  <c r="HM5" i="13"/>
  <c r="FJ3" i="13"/>
  <c r="GV1" i="13"/>
  <c r="GI19" i="13"/>
  <c r="GT11" i="13"/>
  <c r="GE5" i="13"/>
  <c r="EN3" i="13"/>
  <c r="GF1" i="13"/>
  <c r="FY18" i="13"/>
  <c r="IF10" i="13"/>
  <c r="FD5" i="13"/>
  <c r="DW3" i="13"/>
  <c r="FM1" i="13"/>
  <c r="GV17" i="13"/>
  <c r="FK10" i="13"/>
  <c r="DV5" i="13"/>
  <c r="HS2" i="13"/>
  <c r="EW1" i="13"/>
  <c r="HP16" i="13"/>
  <c r="GW9" i="13"/>
  <c r="HF4" i="13"/>
  <c r="GY2" i="13"/>
  <c r="EG1" i="13"/>
  <c r="ES16" i="13"/>
  <c r="EB9" i="13"/>
  <c r="GG4" i="13"/>
  <c r="FP2" i="13"/>
  <c r="GB35" i="13"/>
  <c r="IB14" i="13"/>
  <c r="HO104" i="13"/>
  <c r="DV77" i="13"/>
  <c r="FN91" i="13"/>
  <c r="ED87" i="13"/>
  <c r="GP75" i="13"/>
  <c r="GL68" i="13"/>
  <c r="FY76" i="13"/>
  <c r="FJ77" i="13"/>
  <c r="FF57" i="13"/>
  <c r="EI55" i="13"/>
  <c r="GP55" i="13"/>
  <c r="FC64" i="13"/>
  <c r="HB54" i="13"/>
  <c r="GY63" i="13"/>
  <c r="FD55" i="13"/>
  <c r="HY70" i="13"/>
  <c r="GW57" i="13"/>
  <c r="GI76" i="13"/>
  <c r="HG58" i="13"/>
  <c r="FJ78" i="13"/>
  <c r="ID58" i="13"/>
  <c r="FD71" i="13"/>
  <c r="IC57" i="13"/>
  <c r="FH59" i="13"/>
  <c r="GB44" i="13"/>
  <c r="FK37" i="13"/>
  <c r="EF51" i="13"/>
  <c r="GO42" i="13"/>
  <c r="FX35" i="13"/>
  <c r="HR47" i="13"/>
  <c r="GD40" i="13"/>
  <c r="FH62" i="13"/>
  <c r="HU44" i="13"/>
  <c r="HD37" i="13"/>
  <c r="HI48" i="13"/>
  <c r="FC41" i="13"/>
  <c r="EL34" i="13"/>
  <c r="HE46" i="13"/>
  <c r="GB39" i="13"/>
  <c r="DU49" i="13"/>
  <c r="FY41" i="13"/>
  <c r="GS56" i="13"/>
  <c r="DY44" i="13"/>
  <c r="HC60" i="13"/>
  <c r="GR44" i="13"/>
  <c r="FG58" i="13"/>
  <c r="FG44" i="13"/>
  <c r="ED37" i="13"/>
  <c r="GS31" i="13"/>
  <c r="FP24" i="13"/>
  <c r="EY17" i="13"/>
  <c r="HP31" i="13"/>
  <c r="GM24" i="13"/>
  <c r="FV17" i="13"/>
  <c r="FS31" i="13"/>
  <c r="EP24" i="13"/>
  <c r="HU61" i="13"/>
  <c r="HE33" i="13"/>
  <c r="DW30" i="13"/>
  <c r="FW26" i="13"/>
  <c r="HK22" i="13"/>
  <c r="ET19" i="13"/>
  <c r="GM35" i="13"/>
  <c r="ES31" i="13"/>
  <c r="GS27" i="13"/>
  <c r="EB24" i="13"/>
  <c r="DS21" i="13"/>
  <c r="GP18" i="13"/>
  <c r="GL48" i="13"/>
  <c r="GV37" i="13"/>
  <c r="HB34" i="13"/>
  <c r="HW32" i="13"/>
  <c r="GB31" i="13"/>
  <c r="DU30" i="13"/>
  <c r="GE28" i="13"/>
  <c r="EJ27" i="13"/>
  <c r="HF25" i="13"/>
  <c r="FK24" i="13"/>
  <c r="HI22" i="13"/>
  <c r="FB21" i="13"/>
  <c r="FZ53" i="13"/>
  <c r="FH42" i="13"/>
  <c r="ED36" i="13"/>
  <c r="GK33" i="13"/>
  <c r="DR32" i="13"/>
  <c r="GN30" i="13"/>
  <c r="ES29" i="13"/>
  <c r="DV28" i="13"/>
  <c r="HP26" i="13"/>
  <c r="GS25" i="13"/>
  <c r="FV24" i="13"/>
  <c r="EY23" i="13"/>
  <c r="EB22" i="13"/>
  <c r="DX57" i="13"/>
  <c r="EG44" i="13"/>
  <c r="GM37" i="13"/>
  <c r="DV35" i="13"/>
  <c r="FE33" i="13"/>
  <c r="DQ32" i="13"/>
  <c r="HK30" i="13"/>
  <c r="GN29" i="13"/>
  <c r="FQ28" i="13"/>
  <c r="ET27" i="13"/>
  <c r="DW26" i="13"/>
  <c r="HQ24" i="13"/>
  <c r="GT23" i="13"/>
  <c r="FW22" i="13"/>
  <c r="IF49" i="13"/>
  <c r="EV42" i="13"/>
  <c r="GX36" i="13"/>
  <c r="GE34" i="13"/>
  <c r="IF32" i="13"/>
  <c r="GW31" i="13"/>
  <c r="FZ30" i="13"/>
  <c r="FC29" i="13"/>
  <c r="EF28" i="13"/>
  <c r="HZ26" i="13"/>
  <c r="HC25" i="13"/>
  <c r="GF24" i="13"/>
  <c r="FI23" i="13"/>
  <c r="GU64" i="13"/>
  <c r="GO44" i="13"/>
  <c r="HU37" i="13"/>
  <c r="DT35" i="13"/>
  <c r="FB33" i="13"/>
  <c r="EA32" i="13"/>
  <c r="HI30" i="13"/>
  <c r="GL29" i="13"/>
  <c r="FO28" i="13"/>
  <c r="ER27" i="13"/>
  <c r="DU26" i="13"/>
  <c r="HO24" i="13"/>
  <c r="GR23" i="13"/>
  <c r="FU22" i="13"/>
  <c r="IE48" i="13"/>
  <c r="FX30" i="13"/>
  <c r="FG23" i="13"/>
  <c r="HU19" i="13"/>
  <c r="DX18" i="13"/>
  <c r="GN16" i="13"/>
  <c r="FQ15" i="13"/>
  <c r="ET14" i="13"/>
  <c r="DW13" i="13"/>
  <c r="HQ11" i="13"/>
  <c r="GT10" i="13"/>
  <c r="FW9" i="13"/>
  <c r="EZ8" i="13"/>
  <c r="DQ7" i="13"/>
  <c r="HK5" i="13"/>
  <c r="GN4" i="13"/>
  <c r="FQ3" i="13"/>
  <c r="ET2" i="13"/>
  <c r="FQ63" i="13"/>
  <c r="DZ31" i="13"/>
  <c r="HZ23" i="13"/>
  <c r="HT19" i="13"/>
  <c r="DW18" i="13"/>
  <c r="GM16" i="13"/>
  <c r="FP15" i="13"/>
  <c r="ES14" i="13"/>
  <c r="DV13" i="13"/>
  <c r="HP11" i="13"/>
  <c r="GS10" i="13"/>
  <c r="FV9" i="13"/>
  <c r="EY8" i="13"/>
  <c r="EB7" i="13"/>
  <c r="HJ5" i="13"/>
  <c r="GM4" i="13"/>
  <c r="FP3" i="13"/>
  <c r="ES2" i="13"/>
  <c r="GD44" i="13"/>
  <c r="HI29" i="13"/>
  <c r="GR22" i="13"/>
  <c r="GW19" i="13"/>
  <c r="HW17" i="13"/>
  <c r="FZ16" i="13"/>
  <c r="FC15" i="13"/>
  <c r="EF14" i="13"/>
  <c r="HZ12" i="13"/>
  <c r="HC11" i="13"/>
  <c r="GF10" i="13"/>
  <c r="FI9" i="13"/>
  <c r="EL8" i="13"/>
  <c r="IF6" i="13"/>
  <c r="GW5" i="13"/>
  <c r="FZ4" i="13"/>
  <c r="FC3" i="13"/>
  <c r="HK37" i="13"/>
  <c r="GK28" i="13"/>
  <c r="HD21" i="13"/>
  <c r="FD19" i="13"/>
  <c r="GO17" i="13"/>
  <c r="FA16" i="13"/>
  <c r="ED15" i="13"/>
  <c r="HX13" i="13"/>
  <c r="HA12" i="13"/>
  <c r="GD11" i="13"/>
  <c r="FG10" i="13"/>
  <c r="EJ9" i="13"/>
  <c r="ID7" i="13"/>
  <c r="HG6" i="13"/>
  <c r="GJ5" i="13"/>
  <c r="FA4" i="13"/>
  <c r="GF47" i="13"/>
  <c r="EZ30" i="13"/>
  <c r="EI23" i="13"/>
  <c r="HL19" i="13"/>
  <c r="DS18" i="13"/>
  <c r="GJ16" i="13"/>
  <c r="FA15" i="13"/>
  <c r="ED14" i="13"/>
  <c r="HX12" i="13"/>
  <c r="HA11" i="13"/>
  <c r="GD10" i="13"/>
  <c r="FG9" i="13"/>
  <c r="EJ8" i="13"/>
  <c r="ID6" i="13"/>
  <c r="HG5" i="13"/>
  <c r="GJ4" i="13"/>
  <c r="FA3" i="13"/>
  <c r="ED2" i="13"/>
  <c r="GE47" i="13"/>
  <c r="EY30" i="13"/>
  <c r="EH23" i="13"/>
  <c r="GT19" i="13"/>
  <c r="HT17" i="13"/>
  <c r="FW16" i="13"/>
  <c r="EZ15" i="13"/>
  <c r="DQ14" i="13"/>
  <c r="HK12" i="13"/>
  <c r="GN11" i="13"/>
  <c r="FQ10" i="13"/>
  <c r="ET9" i="13"/>
  <c r="DW8" i="13"/>
  <c r="HQ6" i="13"/>
  <c r="GT5" i="13"/>
  <c r="FW4" i="13"/>
  <c r="IB33" i="13"/>
  <c r="GN26" i="13"/>
  <c r="HV20" i="13"/>
  <c r="GW18" i="13"/>
  <c r="ED17" i="13"/>
  <c r="HS15" i="13"/>
  <c r="GV14" i="13"/>
  <c r="FM13" i="13"/>
  <c r="EP12" i="13"/>
  <c r="DS11" i="13"/>
  <c r="HM9" i="13"/>
  <c r="GP8" i="13"/>
  <c r="FS7" i="13"/>
  <c r="EV6" i="13"/>
  <c r="DY5" i="13"/>
  <c r="GG32" i="13"/>
  <c r="HM24" i="13"/>
  <c r="FA20" i="13"/>
  <c r="FL18" i="13"/>
  <c r="GS16" i="13"/>
  <c r="FV15" i="13"/>
  <c r="EY14" i="13"/>
  <c r="EB13" i="13"/>
  <c r="HJ11" i="13"/>
  <c r="GM10" i="13"/>
  <c r="FP9" i="13"/>
  <c r="ES8" i="13"/>
  <c r="DV7" i="13"/>
  <c r="HP5" i="13"/>
  <c r="EY31" i="13"/>
  <c r="EH24" i="13"/>
  <c r="ED20" i="13"/>
  <c r="ES18" i="13"/>
  <c r="HE16" i="13"/>
  <c r="GG15" i="13"/>
  <c r="FJ14" i="13"/>
  <c r="EM13" i="13"/>
  <c r="HU11" i="13"/>
  <c r="GX10" i="13"/>
  <c r="GA9" i="13"/>
  <c r="FD8" i="13"/>
  <c r="EG7" i="13"/>
  <c r="FU32" i="13"/>
  <c r="FD25" i="13"/>
  <c r="FW20" i="13"/>
  <c r="FZ18" i="13"/>
  <c r="ID16" i="13"/>
  <c r="HD15" i="13"/>
  <c r="GG14" i="13"/>
  <c r="FJ13" i="13"/>
  <c r="EM12" i="13"/>
  <c r="HU10" i="13"/>
  <c r="GX9" i="13"/>
  <c r="GA8" i="13"/>
  <c r="FD7" i="13"/>
  <c r="EG6" i="13"/>
  <c r="DV16" i="13"/>
  <c r="HV8" i="13"/>
  <c r="GD4" i="13"/>
  <c r="GB2" i="13"/>
  <c r="GB34" i="13"/>
  <c r="HO14" i="13"/>
  <c r="GX7" i="13"/>
  <c r="EG4" i="13"/>
  <c r="EV2" i="13"/>
  <c r="FP26" i="13"/>
  <c r="GG13" i="13"/>
  <c r="EQ6" i="13"/>
  <c r="GH3" i="13"/>
  <c r="HP1" i="13"/>
  <c r="HQ20" i="13"/>
  <c r="FI12" i="13"/>
  <c r="HN5" i="13"/>
  <c r="FK3" i="13"/>
  <c r="GW1" i="13"/>
  <c r="GJ19" i="13"/>
  <c r="GU11" i="13"/>
  <c r="GF5" i="13"/>
  <c r="EP3" i="13"/>
  <c r="GG1" i="13"/>
  <c r="GN18" i="13"/>
  <c r="DZ11" i="13"/>
  <c r="FE5" i="13"/>
  <c r="DX3" i="13"/>
  <c r="FN1" i="13"/>
  <c r="GW17" i="13"/>
  <c r="FL10" i="13"/>
  <c r="DW5" i="13"/>
  <c r="HT2" i="13"/>
  <c r="EX1" i="13"/>
  <c r="IB16" i="13"/>
  <c r="HH9" i="13"/>
  <c r="HM4" i="13"/>
  <c r="HC2" i="13"/>
  <c r="EH1" i="13"/>
  <c r="ET16" i="13"/>
  <c r="EC9" i="13"/>
  <c r="GH4" i="13"/>
  <c r="GH2" i="13"/>
  <c r="DT1" i="13"/>
  <c r="GP15" i="13"/>
  <c r="FY8" i="13"/>
  <c r="FI4" i="13"/>
  <c r="EZ2" i="13"/>
  <c r="EM31" i="13"/>
  <c r="FH14" i="13"/>
  <c r="EQ7" i="13"/>
  <c r="ID3" i="13"/>
  <c r="EJ2" i="13"/>
  <c r="GL27" i="13"/>
  <c r="GE112" i="13"/>
  <c r="GV93" i="13"/>
  <c r="EV89" i="13"/>
  <c r="HW85" i="13"/>
  <c r="FJ74" i="13"/>
  <c r="FO67" i="13"/>
  <c r="DU75" i="13"/>
  <c r="GV75" i="13"/>
  <c r="DV57" i="13"/>
  <c r="HP54" i="13"/>
  <c r="FF55" i="13"/>
  <c r="GZ63" i="13"/>
  <c r="GD54" i="13"/>
  <c r="FK63" i="13"/>
  <c r="EF55" i="13"/>
  <c r="HB69" i="13"/>
  <c r="FY57" i="13"/>
  <c r="EC75" i="13"/>
  <c r="GI58" i="13"/>
  <c r="FU76" i="13"/>
  <c r="HF58" i="13"/>
  <c r="EG70" i="13"/>
  <c r="HE57" i="13"/>
  <c r="EK58" i="13"/>
  <c r="FD44" i="13"/>
  <c r="EM37" i="13"/>
  <c r="HA50" i="13"/>
  <c r="FQ42" i="13"/>
  <c r="EZ35" i="13"/>
  <c r="GP47" i="13"/>
  <c r="FF40" i="13"/>
  <c r="DT61" i="13"/>
  <c r="GW44" i="13"/>
  <c r="GF37" i="13"/>
  <c r="GG48" i="13"/>
  <c r="EE41" i="13"/>
  <c r="IE33" i="13"/>
  <c r="GG46" i="13"/>
  <c r="FD39" i="13"/>
  <c r="HG48" i="13"/>
  <c r="FA41" i="13"/>
  <c r="FV55" i="13"/>
  <c r="HR43" i="13"/>
  <c r="GF59" i="13"/>
  <c r="FT44" i="13"/>
  <c r="EJ57" i="13"/>
  <c r="EI44" i="13"/>
  <c r="HW36" i="13"/>
  <c r="FU31" i="13"/>
  <c r="ER24" i="13"/>
  <c r="EA17" i="13"/>
  <c r="GR31" i="13"/>
  <c r="FO24" i="13"/>
  <c r="EX17" i="13"/>
  <c r="EU31" i="13"/>
  <c r="DR24" i="13"/>
  <c r="GU54" i="13"/>
  <c r="GP33" i="13"/>
  <c r="IB29" i="13"/>
  <c r="FK26" i="13"/>
  <c r="GY22" i="13"/>
  <c r="GO69" i="13"/>
  <c r="FQ35" i="13"/>
  <c r="EG31" i="13"/>
  <c r="GG27" i="13"/>
  <c r="HU23" i="13"/>
  <c r="GN20" i="13"/>
  <c r="ET18" i="13"/>
  <c r="HU47" i="13"/>
  <c r="FL37" i="13"/>
  <c r="GI34" i="13"/>
  <c r="HK32" i="13"/>
  <c r="FD31" i="13"/>
  <c r="HN29" i="13"/>
  <c r="FS28" i="13"/>
  <c r="DX27" i="13"/>
  <c r="GT25" i="13"/>
  <c r="EM24" i="13"/>
  <c r="GK22" i="13"/>
  <c r="EP21" i="13"/>
  <c r="FO51" i="13"/>
  <c r="HE41" i="13"/>
  <c r="HB35" i="13"/>
  <c r="FF33" i="13"/>
  <c r="HW31" i="13"/>
  <c r="GB30" i="13"/>
  <c r="EG29" i="13"/>
  <c r="IA27" i="13"/>
  <c r="HD26" i="13"/>
  <c r="GG25" i="13"/>
  <c r="FJ24" i="13"/>
  <c r="EM23" i="13"/>
  <c r="HU21" i="13"/>
  <c r="FX53" i="13"/>
  <c r="GD43" i="13"/>
  <c r="FC37" i="13"/>
  <c r="HQ34" i="13"/>
  <c r="EP33" i="13"/>
  <c r="HV31" i="13"/>
  <c r="GY30" i="13"/>
  <c r="GB29" i="13"/>
  <c r="FE28" i="13"/>
  <c r="EH27" i="13"/>
  <c r="IB25" i="13"/>
  <c r="HE24" i="13"/>
  <c r="GH23" i="13"/>
  <c r="FK22" i="13"/>
  <c r="EF49" i="13"/>
  <c r="GS41" i="13"/>
  <c r="FS36" i="13"/>
  <c r="FO34" i="13"/>
  <c r="HT32" i="13"/>
  <c r="GK31" i="13"/>
  <c r="FN30" i="13"/>
  <c r="EQ29" i="13"/>
  <c r="DT28" i="13"/>
  <c r="HN26" i="13"/>
  <c r="GQ25" i="13"/>
  <c r="FT24" i="13"/>
  <c r="EW23" i="13"/>
  <c r="DU60" i="13"/>
  <c r="DU44" i="13"/>
  <c r="GJ37" i="13"/>
  <c r="HO34" i="13"/>
  <c r="EN33" i="13"/>
  <c r="IF31" i="13"/>
  <c r="GW30" i="13"/>
  <c r="FZ29" i="13"/>
  <c r="FC28" i="13"/>
  <c r="EF27" i="13"/>
  <c r="HZ25" i="13"/>
  <c r="HC24" i="13"/>
  <c r="GF23" i="13"/>
  <c r="FI22" i="13"/>
  <c r="EG45" i="13"/>
  <c r="HU29" i="13"/>
  <c r="HD22" i="13"/>
  <c r="GY19" i="13"/>
  <c r="HY17" i="13"/>
  <c r="GB16" i="13"/>
  <c r="FE15" i="13"/>
  <c r="EH14" i="13"/>
  <c r="IB12" i="13"/>
  <c r="HE11" i="13"/>
  <c r="GH10" i="13"/>
  <c r="FK9" i="13"/>
  <c r="EN8" i="13"/>
  <c r="HV6" i="13"/>
  <c r="GY5" i="13"/>
  <c r="GB4" i="13"/>
  <c r="FE3" i="13"/>
  <c r="EH2" i="13"/>
  <c r="ID48" i="13"/>
  <c r="FW30" i="13"/>
  <c r="FF23" i="13"/>
  <c r="GX19" i="13"/>
  <c r="HX17" i="13"/>
  <c r="GA16" i="13"/>
  <c r="FD15" i="13"/>
  <c r="EG14" i="13"/>
  <c r="IA12" i="13"/>
  <c r="HD11" i="13"/>
  <c r="GG10" i="13"/>
  <c r="FJ9" i="13"/>
  <c r="EM8" i="13"/>
  <c r="HU6" i="13"/>
  <c r="GX5" i="13"/>
  <c r="GA4" i="13"/>
  <c r="FD3" i="13"/>
  <c r="EG2" i="13"/>
  <c r="ID40" i="13"/>
  <c r="EO29" i="13"/>
  <c r="EI22" i="13"/>
  <c r="GA19" i="13"/>
  <c r="HH17" i="13"/>
  <c r="FN16" i="13"/>
  <c r="EQ15" i="13"/>
  <c r="DT14" i="13"/>
  <c r="HN12" i="13"/>
  <c r="GQ11" i="13"/>
  <c r="FT10" i="13"/>
  <c r="EW9" i="13"/>
  <c r="DZ8" i="13"/>
  <c r="HT6" i="13"/>
  <c r="GK5" i="13"/>
  <c r="FN4" i="13"/>
  <c r="EQ3" i="13"/>
  <c r="EQ36" i="13"/>
  <c r="DQ28" i="13"/>
  <c r="FT21" i="13"/>
  <c r="EM19" i="13"/>
  <c r="FZ17" i="13"/>
  <c r="EO16" i="13"/>
  <c r="DR15" i="13"/>
  <c r="HL13" i="13"/>
  <c r="GO12" i="13"/>
  <c r="FR11" i="13"/>
  <c r="EU10" i="13"/>
  <c r="DX9" i="13"/>
  <c r="HR7" i="13"/>
  <c r="GU6" i="13"/>
  <c r="FX5" i="13"/>
  <c r="EO4" i="13"/>
  <c r="IA43" i="13"/>
  <c r="GW29" i="13"/>
  <c r="GF22" i="13"/>
  <c r="GU19" i="13"/>
  <c r="HU17" i="13"/>
  <c r="FX16" i="13"/>
  <c r="EO15" i="13"/>
  <c r="DR14" i="13"/>
  <c r="HL12" i="13"/>
  <c r="GO11" i="13"/>
  <c r="FR10" i="13"/>
  <c r="EU9" i="13"/>
  <c r="DX8" i="13"/>
  <c r="HR6" i="13"/>
  <c r="GU5" i="13"/>
  <c r="FX4" i="13"/>
  <c r="EO3" i="13"/>
  <c r="DR2" i="13"/>
  <c r="HZ43" i="13"/>
  <c r="GV29" i="13"/>
  <c r="GE22" i="13"/>
  <c r="FX19" i="13"/>
  <c r="HB17" i="13"/>
  <c r="FK16" i="13"/>
  <c r="EN15" i="13"/>
  <c r="HV13" i="13"/>
  <c r="GY12" i="13"/>
  <c r="GB11" i="13"/>
  <c r="FE10" i="13"/>
  <c r="EH9" i="13"/>
  <c r="IB7" i="13"/>
  <c r="HE6" i="13"/>
  <c r="GH5" i="13"/>
  <c r="FK4" i="13"/>
  <c r="EL33" i="13"/>
  <c r="DT26" i="13"/>
  <c r="GX20" i="13"/>
  <c r="GC18" i="13"/>
  <c r="DQ17" i="13"/>
  <c r="HG15" i="13"/>
  <c r="GJ14" i="13"/>
  <c r="FA13" i="13"/>
  <c r="ED12" i="13"/>
  <c r="HX10" i="13"/>
  <c r="HA9" i="13"/>
  <c r="GD8" i="13"/>
  <c r="FG7" i="13"/>
  <c r="EJ6" i="13"/>
  <c r="ID4" i="13"/>
  <c r="ID31" i="13"/>
  <c r="ES24" i="13"/>
  <c r="EE20" i="13"/>
  <c r="EU18" i="13"/>
  <c r="GG16" i="13"/>
  <c r="FJ15" i="13"/>
  <c r="EM14" i="13"/>
  <c r="HU12" i="13"/>
  <c r="GX11" i="13"/>
  <c r="GA10" i="13"/>
  <c r="FD9" i="13"/>
  <c r="EG8" i="13"/>
  <c r="IA6" i="13"/>
  <c r="IB50" i="13"/>
  <c r="GV30" i="13"/>
  <c r="GE23" i="13"/>
  <c r="ID19" i="13"/>
  <c r="ED18" i="13"/>
  <c r="GR16" i="13"/>
  <c r="FU15" i="13"/>
  <c r="EX14" i="13"/>
  <c r="EA13" i="13"/>
  <c r="HI11" i="13"/>
  <c r="GL10" i="13"/>
  <c r="FO9" i="13"/>
  <c r="ER8" i="13"/>
  <c r="DU7" i="13"/>
  <c r="HR31" i="13"/>
  <c r="HA24" i="13"/>
  <c r="EY20" i="13"/>
  <c r="FH18" i="13"/>
  <c r="HQ16" i="13"/>
  <c r="GR15" i="13"/>
  <c r="FU14" i="13"/>
  <c r="EX13" i="13"/>
  <c r="EA12" i="13"/>
  <c r="HI10" i="13"/>
  <c r="GL9" i="13"/>
  <c r="FO8" i="13"/>
  <c r="ER7" i="13"/>
  <c r="HM49" i="13"/>
  <c r="FS15" i="13"/>
  <c r="FB8" i="13"/>
  <c r="FF4" i="13"/>
  <c r="FL2" i="13"/>
  <c r="GI30" i="13"/>
  <c r="EU14" i="13"/>
  <c r="ED7" i="13"/>
  <c r="IA3" i="13"/>
  <c r="EE2" i="13"/>
  <c r="HP22" i="13"/>
  <c r="ID12" i="13"/>
  <c r="HO5" i="13"/>
  <c r="FL3" i="13"/>
  <c r="GX1" i="13"/>
  <c r="GZ19" i="13"/>
  <c r="HF11" i="13"/>
  <c r="GN5" i="13"/>
  <c r="ET3" i="13"/>
  <c r="FF113" i="13"/>
  <c r="FA81" i="13"/>
  <c r="IC82" i="13"/>
  <c r="EW101" i="13"/>
  <c r="FD68" i="13"/>
  <c r="DU81" i="13"/>
  <c r="DZ69" i="13"/>
  <c r="GQ69" i="13"/>
  <c r="HF53" i="13"/>
  <c r="GI51" i="13"/>
  <c r="DW54" i="13"/>
  <c r="DY62" i="13"/>
  <c r="FG53" i="13"/>
  <c r="HM61" i="13"/>
  <c r="EG54" i="13"/>
  <c r="EW65" i="13"/>
  <c r="FZ56" i="13"/>
  <c r="EG69" i="13"/>
  <c r="GJ57" i="13"/>
  <c r="ES70" i="13"/>
  <c r="HG57" i="13"/>
  <c r="FL65" i="13"/>
  <c r="HF56" i="13"/>
  <c r="GB52" i="13"/>
  <c r="FE43" i="13"/>
  <c r="EN36" i="13"/>
  <c r="DZ49" i="13"/>
  <c r="FR41" i="13"/>
  <c r="EO34" i="13"/>
  <c r="GJ46" i="13"/>
  <c r="FG39" i="13"/>
  <c r="DZ55" i="13"/>
  <c r="GX43" i="13"/>
  <c r="GG36" i="13"/>
  <c r="FJ47" i="13"/>
  <c r="EF40" i="13"/>
  <c r="HT74" i="13"/>
  <c r="GH45" i="13"/>
  <c r="FE38" i="13"/>
  <c r="GJ47" i="13"/>
  <c r="FB40" i="13"/>
  <c r="ER51" i="13"/>
  <c r="HS42" i="13"/>
  <c r="GL53" i="13"/>
  <c r="FU43" i="13"/>
  <c r="HW51" i="13"/>
  <c r="EJ43" i="13"/>
  <c r="HQ48" i="13"/>
  <c r="FV30" i="13"/>
  <c r="ES23" i="13"/>
  <c r="HC50" i="13"/>
  <c r="GS30" i="13"/>
  <c r="FP23" i="13"/>
  <c r="FC47" i="13"/>
  <c r="EV30" i="13"/>
  <c r="DS23" i="13"/>
  <c r="EE46" i="13"/>
  <c r="FY33" i="13"/>
  <c r="HP29" i="13"/>
  <c r="EY26" i="13"/>
  <c r="GM22" i="13"/>
  <c r="ET61" i="13"/>
  <c r="EU35" i="13"/>
  <c r="DU31" i="13"/>
  <c r="FU27" i="13"/>
  <c r="HI23" i="13"/>
  <c r="FP20" i="13"/>
  <c r="DV18" i="13"/>
  <c r="GM46" i="13"/>
  <c r="EB37" i="13"/>
  <c r="FR34" i="13"/>
  <c r="GY32" i="13"/>
  <c r="ER31" i="13"/>
  <c r="HB29" i="13"/>
  <c r="FG28" i="13"/>
  <c r="IC26" i="13"/>
  <c r="GH25" i="13"/>
  <c r="EA24" i="13"/>
  <c r="FY22" i="13"/>
  <c r="ED21" i="13"/>
  <c r="EJ50" i="13"/>
  <c r="EK41" i="13"/>
  <c r="GF35" i="13"/>
  <c r="ER33" i="13"/>
  <c r="HK31" i="13"/>
  <c r="FP30" i="13"/>
  <c r="DU29" i="13"/>
  <c r="HO27" i="13"/>
  <c r="GR26" i="13"/>
  <c r="FU25" i="13"/>
  <c r="EX24" i="13"/>
  <c r="EA23" i="13"/>
  <c r="HI21" i="13"/>
  <c r="FN51" i="13"/>
  <c r="IA42" i="13"/>
  <c r="DS37" i="13"/>
  <c r="GZ34" i="13"/>
  <c r="EB33" i="13"/>
  <c r="HJ31" i="13"/>
  <c r="GM30" i="13"/>
  <c r="FP29" i="13"/>
  <c r="ES28" i="13"/>
  <c r="DV27" i="13"/>
  <c r="HP25" i="13"/>
  <c r="GS24" i="13"/>
  <c r="FV23" i="13"/>
  <c r="EY22" i="13"/>
  <c r="FK48" i="13"/>
  <c r="DY41" i="13"/>
  <c r="EU36" i="13"/>
  <c r="EU34" i="13"/>
  <c r="HH32" i="13"/>
  <c r="FY31" i="13"/>
  <c r="FB30" i="13"/>
  <c r="EE29" i="13"/>
  <c r="HY27" i="13"/>
  <c r="HB26" i="13"/>
  <c r="GE25" i="13"/>
  <c r="FH24" i="13"/>
  <c r="EK23" i="13"/>
  <c r="FU56" i="13"/>
  <c r="FR43" i="13"/>
  <c r="EZ37" i="13"/>
  <c r="GU34" i="13"/>
  <c r="DZ33" i="13"/>
  <c r="HT31" i="13"/>
  <c r="GK30" i="13"/>
  <c r="FN29" i="13"/>
  <c r="EQ28" i="13"/>
  <c r="DT27" i="13"/>
  <c r="HN25" i="13"/>
  <c r="GQ24" i="13"/>
  <c r="FT23" i="13"/>
  <c r="EW22" i="13"/>
  <c r="GG41" i="13"/>
  <c r="FA29" i="13"/>
  <c r="EL22" i="13"/>
  <c r="GH19" i="13"/>
  <c r="HJ17" i="13"/>
  <c r="FP16" i="13"/>
  <c r="ES15" i="13"/>
  <c r="DV14" i="13"/>
  <c r="HP12" i="13"/>
  <c r="GS11" i="13"/>
  <c r="FV10" i="13"/>
  <c r="EY9" i="13"/>
  <c r="EB8" i="13"/>
  <c r="HJ6" i="13"/>
  <c r="GM5" i="13"/>
  <c r="FP4" i="13"/>
  <c r="ES3" i="13"/>
  <c r="DV2" i="13"/>
  <c r="EF45" i="13"/>
  <c r="HT29" i="13"/>
  <c r="HC22" i="13"/>
  <c r="GB19" i="13"/>
  <c r="HI17" i="13"/>
  <c r="FO16" i="13"/>
  <c r="ER15" i="13"/>
  <c r="DU14" i="13"/>
  <c r="HO12" i="13"/>
  <c r="GR11" i="13"/>
  <c r="FU10" i="13"/>
  <c r="EX9" i="13"/>
  <c r="EA8" i="13"/>
  <c r="HI6" i="13"/>
  <c r="GL5" i="13"/>
  <c r="FO4" i="13"/>
  <c r="ER3" i="13"/>
  <c r="DU2" i="13"/>
  <c r="HT37" i="13"/>
  <c r="GL28" i="13"/>
  <c r="HE21" i="13"/>
  <c r="FJ19" i="13"/>
  <c r="GP17" i="13"/>
  <c r="FB16" i="13"/>
  <c r="EE15" i="13"/>
  <c r="HY13" i="13"/>
  <c r="HB12" i="13"/>
  <c r="GE11" i="13"/>
  <c r="FH10" i="13"/>
  <c r="EK9" i="13"/>
  <c r="IE7" i="13"/>
  <c r="HH6" i="13"/>
  <c r="FY5" i="13"/>
  <c r="FB4" i="13"/>
  <c r="EE3" i="13"/>
  <c r="EI35" i="13"/>
  <c r="FN27" i="13"/>
  <c r="EM21" i="13"/>
  <c r="DS19" i="13"/>
  <c r="FI17" i="13"/>
  <c r="EC16" i="13"/>
  <c r="HW14" i="13"/>
  <c r="GZ13" i="13"/>
  <c r="GC12" i="13"/>
  <c r="FF11" i="13"/>
  <c r="EI10" i="13"/>
  <c r="IC8" i="13"/>
  <c r="HF7" i="13"/>
  <c r="GI6" i="13"/>
  <c r="FL5" i="13"/>
  <c r="EC4" i="13"/>
  <c r="FJ40" i="13"/>
  <c r="EC29" i="13"/>
  <c r="DX22" i="13"/>
  <c r="FY19" i="13"/>
  <c r="HD17" i="13"/>
  <c r="FL16" i="13"/>
  <c r="EC15" i="13"/>
  <c r="HW13" i="13"/>
  <c r="GZ12" i="13"/>
  <c r="GC11" i="13"/>
  <c r="FF10" i="13"/>
  <c r="EI9" i="13"/>
  <c r="IC7" i="13"/>
  <c r="HF6" i="13"/>
  <c r="GI5" i="13"/>
  <c r="FL4" i="13"/>
  <c r="EC3" i="13"/>
  <c r="HW1" i="13"/>
  <c r="FI40" i="13"/>
  <c r="EB29" i="13"/>
  <c r="DW22" i="13"/>
  <c r="FB19" i="13"/>
  <c r="GM17" i="13"/>
  <c r="EY16" i="13"/>
  <c r="EB15" i="13"/>
  <c r="HJ13" i="13"/>
  <c r="GM12" i="13"/>
  <c r="FP11" i="13"/>
  <c r="ES10" i="13"/>
  <c r="DV9" i="13"/>
  <c r="HP7" i="13"/>
  <c r="GS6" i="13"/>
  <c r="FV5" i="13"/>
  <c r="EY4" i="13"/>
  <c r="GH32" i="13"/>
  <c r="FQ25" i="13"/>
  <c r="FZ20" i="13"/>
  <c r="FM18" i="13"/>
  <c r="HU16" i="13"/>
  <c r="GU15" i="13"/>
  <c r="FX14" i="13"/>
  <c r="EO13" i="13"/>
  <c r="DR12" i="13"/>
  <c r="HL10" i="13"/>
  <c r="GO9" i="13"/>
  <c r="FR8" i="13"/>
  <c r="EU7" i="13"/>
  <c r="DX6" i="13"/>
  <c r="HR4" i="13"/>
  <c r="FJ31" i="13"/>
  <c r="GP23" i="13"/>
  <c r="IE19" i="13"/>
  <c r="EE18" i="13"/>
  <c r="FU16" i="13"/>
  <c r="EX15" i="13"/>
  <c r="EA14" i="13"/>
  <c r="HI12" i="13"/>
  <c r="GL11" i="13"/>
  <c r="FO10" i="13"/>
  <c r="ER9" i="13"/>
  <c r="DU8" i="13"/>
  <c r="HO6" i="13"/>
  <c r="FD46" i="13"/>
  <c r="EB30" i="13"/>
  <c r="IB22" i="13"/>
  <c r="HH19" i="13"/>
  <c r="IF17" i="13"/>
  <c r="GF16" i="13"/>
  <c r="FI15" i="13"/>
  <c r="EL14" i="13"/>
  <c r="IF12" i="13"/>
  <c r="GW11" i="13"/>
  <c r="FZ10" i="13"/>
  <c r="FC9" i="13"/>
  <c r="EF8" i="13"/>
  <c r="HZ6" i="13"/>
  <c r="EX31" i="13"/>
  <c r="EG24" i="13"/>
  <c r="EC20" i="13"/>
  <c r="ER18" i="13"/>
  <c r="HD16" i="13"/>
  <c r="GF15" i="13"/>
  <c r="FI14" i="13"/>
  <c r="EL13" i="13"/>
  <c r="IF11" i="13"/>
  <c r="GW10" i="13"/>
  <c r="FZ9" i="13"/>
  <c r="FC8" i="13"/>
  <c r="EF7" i="13"/>
  <c r="GC34" i="13"/>
  <c r="HP14" i="13"/>
  <c r="GY7" i="13"/>
  <c r="EH4" i="13"/>
  <c r="EW2" i="13"/>
  <c r="DR27" i="13"/>
  <c r="GR13" i="13"/>
  <c r="GN6" i="13"/>
  <c r="HE3" i="13"/>
  <c r="IF1" i="13"/>
  <c r="HR20" i="13"/>
  <c r="FJ12" i="13"/>
  <c r="GO5" i="13"/>
  <c r="EU3" i="13"/>
  <c r="GI1" i="13"/>
  <c r="HH18" i="13"/>
  <c r="EL11" i="13"/>
  <c r="FG5" i="13"/>
  <c r="HI105" i="13"/>
  <c r="HW79" i="13"/>
  <c r="HF81" i="13"/>
  <c r="ID93" i="13"/>
  <c r="EG67" i="13"/>
  <c r="IC77" i="13"/>
  <c r="HT67" i="13"/>
  <c r="FT68" i="13"/>
  <c r="FV53" i="13"/>
  <c r="EY51" i="13"/>
  <c r="HD53" i="13"/>
  <c r="HN61" i="13"/>
  <c r="EI53" i="13"/>
  <c r="GL61" i="13"/>
  <c r="HZ53" i="13"/>
  <c r="FZ64" i="13"/>
  <c r="FB56" i="13"/>
  <c r="IA67" i="13"/>
  <c r="FL57" i="13"/>
  <c r="DV69" i="13"/>
  <c r="GI57" i="13"/>
  <c r="HV64" i="13"/>
  <c r="GH56" i="13"/>
  <c r="HM51" i="13"/>
  <c r="EG43" i="13"/>
  <c r="HU35" i="13"/>
  <c r="HN48" i="13"/>
  <c r="ET41" i="13"/>
  <c r="DQ34" i="13"/>
  <c r="FL46" i="13"/>
  <c r="EI39" i="13"/>
  <c r="HT53" i="13"/>
  <c r="FZ43" i="13"/>
  <c r="FI36" i="13"/>
  <c r="EK47" i="13"/>
  <c r="HY39" i="13"/>
  <c r="HC67" i="13"/>
  <c r="FJ45" i="13"/>
  <c r="EG38" i="13"/>
  <c r="FH47" i="13"/>
  <c r="ED40" i="13"/>
  <c r="HM50" i="13"/>
  <c r="GU42" i="13"/>
  <c r="GW52" i="13"/>
  <c r="EW43" i="13"/>
  <c r="FP51" i="13"/>
  <c r="IC42" i="13"/>
  <c r="FR47" i="13"/>
  <c r="EX30" i="13"/>
  <c r="DU23" i="13"/>
  <c r="HP48" i="13"/>
  <c r="FU30" i="13"/>
  <c r="ER23" i="13"/>
  <c r="EF46" i="13"/>
  <c r="DX30" i="13"/>
  <c r="HL22" i="13"/>
  <c r="HY44" i="13"/>
  <c r="EU33" i="13"/>
  <c r="GR29" i="13"/>
  <c r="EA26" i="13"/>
  <c r="FO22" i="13"/>
  <c r="EC54" i="13"/>
  <c r="HY34" i="13"/>
  <c r="HN30" i="13"/>
  <c r="EW27" i="13"/>
  <c r="GK23" i="13"/>
  <c r="FD20" i="13"/>
  <c r="IA17" i="13"/>
  <c r="HM44" i="13"/>
  <c r="HI36" i="13"/>
  <c r="EY34" i="13"/>
  <c r="GA32" i="13"/>
  <c r="DT31" i="13"/>
  <c r="GP29" i="13"/>
  <c r="EU28" i="13"/>
  <c r="HQ26" i="13"/>
  <c r="FJ25" i="13"/>
  <c r="HT23" i="13"/>
  <c r="FM22" i="13"/>
  <c r="DR21" i="13"/>
  <c r="EU49" i="13"/>
  <c r="IE39" i="13"/>
  <c r="ES35" i="13"/>
  <c r="EC33" i="13"/>
  <c r="GY31" i="13"/>
  <c r="FD30" i="13"/>
  <c r="HZ28" i="13"/>
  <c r="HC27" i="13"/>
  <c r="GF26" i="13"/>
  <c r="FI25" i="13"/>
  <c r="EL24" i="13"/>
  <c r="IF22" i="13"/>
  <c r="GW21" i="13"/>
  <c r="EI50" i="13"/>
  <c r="FG42" i="13"/>
  <c r="GZ36" i="13"/>
  <c r="GF34" i="13"/>
  <c r="HU32" i="13"/>
  <c r="GX31" i="13"/>
  <c r="GA30" i="13"/>
  <c r="FD29" i="13"/>
  <c r="EG28" i="13"/>
  <c r="IA26" i="13"/>
  <c r="HD25" i="13"/>
  <c r="GG24" i="13"/>
  <c r="FJ23" i="13"/>
  <c r="EM22" i="13"/>
  <c r="GT47" i="13"/>
  <c r="FV40" i="13"/>
  <c r="DW36" i="13"/>
  <c r="EE34" i="13"/>
  <c r="GV32" i="13"/>
  <c r="FM31" i="13"/>
  <c r="EP30" i="13"/>
  <c r="DS29" i="13"/>
  <c r="HM27" i="13"/>
  <c r="GP26" i="13"/>
  <c r="FS25" i="13"/>
  <c r="EV24" i="13"/>
  <c r="DY23" i="13"/>
  <c r="EH51" i="13"/>
  <c r="HO42" i="13"/>
  <c r="GW36" i="13"/>
  <c r="GD34" i="13"/>
  <c r="IE32" i="13"/>
  <c r="HH31" i="13"/>
  <c r="FY30" i="13"/>
  <c r="FB29" i="13"/>
  <c r="EE28" i="13"/>
  <c r="HY26" i="13"/>
  <c r="HB25" i="13"/>
  <c r="GE24" i="13"/>
  <c r="FH23" i="13"/>
  <c r="EK22" i="13"/>
  <c r="EY38" i="13"/>
  <c r="GX28" i="13"/>
  <c r="HH21" i="13"/>
  <c r="FL19" i="13"/>
  <c r="GS17" i="13"/>
  <c r="FD16" i="13"/>
  <c r="EG15" i="13"/>
  <c r="IA13" i="13"/>
  <c r="HD12" i="13"/>
  <c r="GG11" i="13"/>
  <c r="FJ10" i="13"/>
  <c r="EM9" i="13"/>
  <c r="HU7" i="13"/>
  <c r="GX6" i="13"/>
  <c r="GA5" i="13"/>
  <c r="FD4" i="13"/>
  <c r="EG3" i="13"/>
  <c r="IA1" i="13"/>
  <c r="GF41" i="13"/>
  <c r="EZ29" i="13"/>
  <c r="EJ22" i="13"/>
  <c r="FK19" i="13"/>
  <c r="GR17" i="13"/>
  <c r="FC16" i="13"/>
  <c r="EF15" i="13"/>
  <c r="HZ13" i="13"/>
  <c r="HC12" i="13"/>
  <c r="GF11" i="13"/>
  <c r="FI10" i="13"/>
  <c r="EL9" i="13"/>
  <c r="IF7" i="13"/>
  <c r="GW6" i="13"/>
  <c r="FZ5" i="13"/>
  <c r="FC4" i="13"/>
  <c r="EF3" i="13"/>
  <c r="HZ1" i="13"/>
  <c r="ER36" i="13"/>
  <c r="DR28" i="13"/>
  <c r="FU21" i="13"/>
  <c r="EN19" i="13"/>
  <c r="GA17" i="13"/>
  <c r="EP16" i="13"/>
  <c r="DS15" i="13"/>
  <c r="HM13" i="13"/>
  <c r="GP12" i="13"/>
  <c r="FS11" i="13"/>
  <c r="EV10" i="13"/>
  <c r="DY9" i="13"/>
  <c r="HS7" i="13"/>
  <c r="GV6" i="13"/>
  <c r="FM5" i="13"/>
  <c r="EP4" i="13"/>
  <c r="DS3" i="13"/>
  <c r="ER34" i="13"/>
  <c r="HK26" i="13"/>
  <c r="IE20" i="13"/>
  <c r="HT18" i="13"/>
  <c r="ET17" i="13"/>
  <c r="DQ16" i="13"/>
  <c r="HK14" i="13"/>
  <c r="GN13" i="13"/>
  <c r="FQ12" i="13"/>
  <c r="ET11" i="13"/>
  <c r="DW10" i="13"/>
  <c r="HQ8" i="13"/>
  <c r="GT7" i="13"/>
  <c r="FW6" i="13"/>
  <c r="EZ5" i="13"/>
  <c r="DQ4" i="13"/>
  <c r="GB37" i="13"/>
  <c r="FZ28" i="13"/>
  <c r="GV21" i="13"/>
  <c r="FC19" i="13"/>
  <c r="GN17" i="13"/>
  <c r="EZ16" i="13"/>
  <c r="DQ15" i="13"/>
  <c r="HK13" i="13"/>
  <c r="GN12" i="13"/>
  <c r="FQ11" i="13"/>
  <c r="ET10" i="13"/>
  <c r="DW9" i="13"/>
  <c r="HQ7" i="13"/>
  <c r="GT6" i="13"/>
  <c r="FW5" i="13"/>
  <c r="EZ4" i="13"/>
  <c r="DQ3" i="13"/>
  <c r="HK1" i="13"/>
  <c r="GA37" i="13"/>
  <c r="FY28" i="13"/>
  <c r="GU21" i="13"/>
  <c r="EH19" i="13"/>
  <c r="FX17" i="13"/>
  <c r="EM16" i="13"/>
  <c r="HU14" i="13"/>
  <c r="GX13" i="13"/>
  <c r="GA12" i="13"/>
  <c r="FD11" i="13"/>
  <c r="EG10" i="13"/>
  <c r="IA8" i="13"/>
  <c r="HD7" i="13"/>
  <c r="GG6" i="13"/>
  <c r="FJ5" i="13"/>
  <c r="EM4" i="13"/>
  <c r="IE31" i="13"/>
  <c r="HN24" i="13"/>
  <c r="FB20" i="13"/>
  <c r="EV18" i="13"/>
  <c r="HG16" i="13"/>
  <c r="GI15" i="13"/>
  <c r="FL14" i="13"/>
  <c r="EC13" i="13"/>
  <c r="HW11" i="13"/>
  <c r="GZ10" i="13"/>
  <c r="GC9" i="13"/>
  <c r="FF8" i="13"/>
  <c r="EI7" i="13"/>
  <c r="IC5" i="13"/>
  <c r="GK52" i="13"/>
  <c r="HG30" i="13"/>
  <c r="DV23" i="13"/>
  <c r="HI19" i="13"/>
  <c r="HP17" i="13"/>
  <c r="FI16" i="13"/>
  <c r="EL15" i="13"/>
  <c r="IF13" i="13"/>
  <c r="GW12" i="13"/>
  <c r="FZ11" i="13"/>
  <c r="FC10" i="13"/>
  <c r="EF9" i="13"/>
  <c r="HZ7" i="13"/>
  <c r="HC6" i="13"/>
  <c r="HD42" i="13"/>
  <c r="FY29" i="13"/>
  <c r="FH22" i="13"/>
  <c r="GL19" i="13"/>
  <c r="HN17" i="13"/>
  <c r="FT16" i="13"/>
  <c r="EW15" i="13"/>
  <c r="DZ14" i="13"/>
  <c r="HT12" i="13"/>
  <c r="GK11" i="13"/>
  <c r="FN10" i="13"/>
  <c r="EQ9" i="13"/>
  <c r="DT8" i="13"/>
  <c r="IA50" i="13"/>
  <c r="GU30" i="13"/>
  <c r="GD23" i="13"/>
  <c r="HX19" i="13"/>
  <c r="EC18" i="13"/>
  <c r="GQ16" i="13"/>
  <c r="FT15" i="13"/>
  <c r="EW14" i="13"/>
  <c r="DZ13" i="13"/>
  <c r="HT11" i="13"/>
  <c r="GK10" i="13"/>
  <c r="FN9" i="13"/>
  <c r="EQ8" i="13"/>
  <c r="DT7" i="13"/>
  <c r="GJ30" i="13"/>
  <c r="EV14" i="13"/>
  <c r="EE7" i="13"/>
  <c r="IB3" i="13"/>
  <c r="EF2" i="13"/>
  <c r="FR23" i="13"/>
  <c r="DX13" i="13"/>
  <c r="ER6" i="13"/>
  <c r="GI3" i="13"/>
  <c r="HQ1" i="13"/>
  <c r="HF19" i="13"/>
  <c r="HG11" i="13"/>
  <c r="FH5" i="13"/>
  <c r="EA3" i="13"/>
  <c r="FT1" i="13"/>
  <c r="HZ17" i="13"/>
  <c r="GI10" i="13"/>
  <c r="EG5" i="13"/>
  <c r="IA2" i="13"/>
  <c r="FA1" i="13"/>
  <c r="DY17" i="13"/>
  <c r="HU9" i="13"/>
  <c r="HP4" i="13"/>
  <c r="HF2" i="13"/>
  <c r="EL1" i="13"/>
  <c r="FQ16" i="13"/>
  <c r="EZ9" i="13"/>
  <c r="GQ4" i="13"/>
  <c r="GK2" i="13"/>
  <c r="DW1" i="13"/>
  <c r="HC15" i="13"/>
  <c r="GL8" i="13"/>
  <c r="FR4" i="13"/>
  <c r="FU2" i="13"/>
  <c r="GL38" i="13"/>
  <c r="EH15" i="13"/>
  <c r="DQ8" i="13"/>
  <c r="ES4" i="13"/>
  <c r="FC2" i="13"/>
  <c r="HG31" i="13"/>
  <c r="FT14" i="13"/>
  <c r="FC7" i="13"/>
  <c r="IF3" i="13"/>
  <c r="EL2" i="13"/>
  <c r="EO28" i="13"/>
  <c r="HP13" i="13"/>
  <c r="HB6" i="13"/>
  <c r="HN3" i="13"/>
  <c r="HU1" i="13"/>
  <c r="N82" i="4"/>
  <c r="N18" i="4"/>
  <c r="O18" i="4" s="1"/>
  <c r="DQ2" i="13"/>
  <c r="FG4" i="13"/>
  <c r="HG10" i="13"/>
  <c r="EA20" i="13"/>
  <c r="GF2" i="13"/>
  <c r="IA5" i="13"/>
  <c r="EB19" i="13"/>
  <c r="EK4" i="13"/>
  <c r="GN36" i="13"/>
  <c r="FZ8" i="13"/>
  <c r="GI2" i="13"/>
  <c r="FE16" i="13"/>
  <c r="HN4" i="13"/>
  <c r="EY1" i="13"/>
  <c r="FW10" i="13"/>
  <c r="DY3" i="13"/>
  <c r="GO18" i="13"/>
  <c r="GC16" i="13"/>
  <c r="GJ1" i="13"/>
  <c r="GJ3" i="13"/>
  <c r="EP9" i="13"/>
  <c r="FS16" i="13"/>
  <c r="HM7" i="13"/>
  <c r="DY15" i="13"/>
  <c r="HY36" i="13"/>
  <c r="FY12" i="13"/>
  <c r="IC21" i="13"/>
  <c r="FE9" i="13"/>
  <c r="GH16" i="13"/>
  <c r="EL5" i="13"/>
  <c r="FC12" i="13"/>
  <c r="EK21" i="13"/>
  <c r="EY5" i="13"/>
  <c r="FP12" i="13"/>
  <c r="EL21" i="13"/>
  <c r="FV7" i="13"/>
  <c r="GM14" i="13"/>
  <c r="HE32" i="13"/>
  <c r="HR8" i="13"/>
  <c r="DR16" i="13"/>
  <c r="HB1" i="13"/>
  <c r="IE8" i="13"/>
  <c r="EE16" i="13"/>
  <c r="HC1" i="13"/>
  <c r="IF8" i="13"/>
  <c r="EF16" i="13"/>
  <c r="ID21" i="13"/>
  <c r="ED29" i="13"/>
  <c r="GR41" i="13"/>
  <c r="GO27" i="13"/>
  <c r="GZ35" i="13"/>
  <c r="GF25" i="13"/>
  <c r="GW32" i="13"/>
  <c r="HH22" i="13"/>
  <c r="DT30" i="13"/>
  <c r="HK20" i="13"/>
  <c r="FR29" i="13"/>
  <c r="GQ17" i="13"/>
  <c r="FQ45" i="13"/>
  <c r="GO21" i="13"/>
  <c r="HO21" i="13"/>
  <c r="HO49" i="13"/>
  <c r="EM44" i="13"/>
  <c r="FC50" i="13"/>
  <c r="GX34" i="13"/>
  <c r="FX64" i="13"/>
  <c r="EA60" i="13"/>
  <c r="HR61" i="13"/>
  <c r="FJ87" i="13"/>
  <c r="P108" i="4"/>
  <c r="O108" i="4"/>
  <c r="P33" i="4"/>
  <c r="O33" i="4"/>
  <c r="P107" i="4"/>
  <c r="O107" i="4"/>
  <c r="H18" i="8"/>
  <c r="F50" i="8" s="1"/>
  <c r="G50" i="8" s="1"/>
  <c r="H50" i="8" s="1"/>
  <c r="I22" i="2"/>
  <c r="P100" i="4"/>
  <c r="O100" i="4"/>
  <c r="P63" i="4"/>
  <c r="O63" i="4"/>
  <c r="N28" i="4"/>
  <c r="N8" i="4"/>
  <c r="I14" i="4"/>
  <c r="K14" i="4" s="1"/>
  <c r="L14" i="4" s="1"/>
  <c r="H11" i="4"/>
  <c r="N12" i="4"/>
  <c r="N69" i="4"/>
  <c r="N125" i="4"/>
  <c r="I15" i="4"/>
  <c r="K15" i="4" s="1"/>
  <c r="L15" i="4" s="1"/>
  <c r="N86" i="4"/>
  <c r="N24" i="4"/>
  <c r="EX2" i="13"/>
  <c r="GE4" i="13"/>
  <c r="FJ11" i="13"/>
  <c r="EX21" i="13"/>
  <c r="HP2" i="13"/>
  <c r="FD6" i="13"/>
  <c r="EB20" i="13"/>
  <c r="DS6" i="13"/>
  <c r="HV1" i="13"/>
  <c r="EW13" i="13"/>
  <c r="HP3" i="13"/>
  <c r="HI28" i="13"/>
  <c r="FO7" i="13"/>
  <c r="FG2" i="13"/>
  <c r="ET15" i="13"/>
  <c r="FT4" i="13"/>
  <c r="DY1" i="13"/>
  <c r="EK17" i="13"/>
  <c r="GZ1" i="13"/>
  <c r="HF3" i="13"/>
  <c r="FB9" i="13"/>
  <c r="GE16" i="13"/>
  <c r="HY7" i="13"/>
  <c r="EK15" i="13"/>
  <c r="EM39" i="13"/>
  <c r="GK12" i="13"/>
  <c r="FS22" i="13"/>
  <c r="FQ9" i="13"/>
  <c r="GT16" i="13"/>
  <c r="EX5" i="13"/>
  <c r="FO12" i="13"/>
  <c r="FK21" i="13"/>
  <c r="FK5" i="13"/>
  <c r="GB12" i="13"/>
  <c r="FL21" i="13"/>
  <c r="GH7" i="13"/>
  <c r="GY14" i="13"/>
  <c r="FP33" i="13"/>
  <c r="ID8" i="13"/>
  <c r="ED16" i="13"/>
  <c r="HN1" i="13"/>
  <c r="DZ9" i="13"/>
  <c r="EQ16" i="13"/>
  <c r="HO1" i="13"/>
  <c r="EA9" i="13"/>
  <c r="ER16" i="13"/>
  <c r="DY22" i="13"/>
  <c r="EP29" i="13"/>
  <c r="EU42" i="13"/>
  <c r="HA27" i="13"/>
  <c r="HV35" i="13"/>
  <c r="GR25" i="13"/>
  <c r="HI32" i="13"/>
  <c r="HT22" i="13"/>
  <c r="ER30" i="13"/>
  <c r="HW20" i="13"/>
  <c r="GD29" i="13"/>
  <c r="HO17" i="13"/>
  <c r="DT46" i="13"/>
  <c r="HM21" i="13"/>
  <c r="DV22" i="13"/>
  <c r="ER50" i="13"/>
  <c r="FK44" i="13"/>
  <c r="GY50" i="13"/>
  <c r="HV34" i="13"/>
  <c r="IE64" i="13"/>
  <c r="FK60" i="13"/>
  <c r="GL63" i="13"/>
  <c r="EI89" i="13"/>
  <c r="P25" i="4"/>
  <c r="O25" i="4"/>
  <c r="P119" i="4"/>
  <c r="O119" i="4"/>
  <c r="P84" i="4"/>
  <c r="O84" i="4"/>
  <c r="P41" i="4"/>
  <c r="O41" i="4"/>
  <c r="C23" i="5"/>
  <c r="F22" i="5"/>
  <c r="P71" i="4"/>
  <c r="O71" i="4"/>
  <c r="N32" i="4"/>
  <c r="H16" i="4"/>
  <c r="N16" i="4"/>
  <c r="O16" i="4" s="1"/>
  <c r="N83" i="4"/>
  <c r="J16" i="4"/>
  <c r="N73" i="4"/>
  <c r="I13" i="4"/>
  <c r="K13" i="4" s="1"/>
  <c r="L13" i="4" s="1"/>
  <c r="N29" i="4"/>
  <c r="N90" i="4"/>
  <c r="C28" i="4"/>
  <c r="FM2" i="13"/>
  <c r="IB4" i="13"/>
  <c r="ID11" i="13"/>
  <c r="DU24" i="13"/>
  <c r="EI3" i="13"/>
  <c r="GZ6" i="13"/>
  <c r="EY21" i="13"/>
  <c r="FF6" i="13"/>
  <c r="DW2" i="13"/>
  <c r="HQ13" i="13"/>
  <c r="DU4" i="13"/>
  <c r="FI32" i="13"/>
  <c r="DR8" i="13"/>
  <c r="FV2" i="13"/>
  <c r="HN15" i="13"/>
  <c r="GR4" i="13"/>
  <c r="EM1" i="13"/>
  <c r="EN1" i="13"/>
  <c r="EV3" i="13"/>
  <c r="ET6" i="13"/>
  <c r="FM10" i="13"/>
  <c r="HM17" i="13"/>
  <c r="DS9" i="13"/>
  <c r="EV16" i="13"/>
  <c r="GE6" i="13"/>
  <c r="HH13" i="13"/>
  <c r="GJ29" i="13"/>
  <c r="GB10" i="13"/>
  <c r="DQ18" i="13"/>
  <c r="FI6" i="13"/>
  <c r="FZ13" i="13"/>
  <c r="FB27" i="13"/>
  <c r="FV6" i="13"/>
  <c r="GM13" i="13"/>
  <c r="FC27" i="13"/>
  <c r="GS8" i="13"/>
  <c r="HJ15" i="13"/>
  <c r="HL2" i="13"/>
  <c r="DX10" i="13"/>
  <c r="EU17" i="13"/>
  <c r="HY2" i="13"/>
  <c r="EK10" i="13"/>
  <c r="FM17" i="13"/>
  <c r="HZ2" i="13"/>
  <c r="EL10" i="13"/>
  <c r="FN17" i="13"/>
  <c r="EJ23" i="13"/>
  <c r="FA30" i="13"/>
  <c r="EB49" i="13"/>
  <c r="HL28" i="13"/>
  <c r="EY39" i="13"/>
  <c r="HC26" i="13"/>
  <c r="EV34" i="13"/>
  <c r="IE23" i="13"/>
  <c r="GA31" i="13"/>
  <c r="EO22" i="13"/>
  <c r="HM30" i="13"/>
  <c r="DT20" i="13"/>
  <c r="GB21" i="13"/>
  <c r="HR28" i="13"/>
  <c r="EA29" i="13"/>
  <c r="FX41" i="13"/>
  <c r="FH57" i="13"/>
  <c r="IC37" i="13"/>
  <c r="IA41" i="13"/>
  <c r="EC56" i="13"/>
  <c r="HE51" i="13"/>
  <c r="HW76" i="13"/>
  <c r="DR98" i="13"/>
  <c r="D45" i="3"/>
  <c r="F45" i="3"/>
  <c r="G45" i="3" s="1"/>
  <c r="P85" i="4"/>
  <c r="O85" i="4"/>
  <c r="F30" i="4"/>
  <c r="O58" i="4"/>
  <c r="P58" i="4"/>
  <c r="P115" i="4"/>
  <c r="O115" i="4"/>
  <c r="P40" i="4"/>
  <c r="O40" i="4"/>
  <c r="H15" i="4"/>
  <c r="N87" i="4"/>
  <c r="N39" i="4"/>
  <c r="N49" i="4"/>
  <c r="J19" i="4"/>
  <c r="H12" i="4"/>
  <c r="N19" i="4"/>
  <c r="N77" i="4"/>
  <c r="J18" i="4"/>
  <c r="E31" i="4"/>
  <c r="N94" i="4"/>
  <c r="N43" i="4"/>
  <c r="GE2" i="13"/>
  <c r="ER5" i="13"/>
  <c r="GG12" i="13"/>
  <c r="EL31" i="13"/>
  <c r="EY3" i="13"/>
  <c r="HK7" i="13"/>
  <c r="DV24" i="13"/>
  <c r="FB7" i="13"/>
  <c r="FA2" i="13"/>
  <c r="DW15" i="13"/>
  <c r="FQ4" i="13"/>
  <c r="DV1" i="13"/>
  <c r="EO9" i="13"/>
  <c r="HE2" i="13"/>
  <c r="DX17" i="13"/>
  <c r="EF5" i="13"/>
  <c r="FQ1" i="13"/>
  <c r="FB1" i="13"/>
  <c r="FR3" i="13"/>
  <c r="GP6" i="13"/>
  <c r="FY10" i="13"/>
  <c r="IC17" i="13"/>
  <c r="EE9" i="13"/>
  <c r="FH16" i="13"/>
  <c r="GQ6" i="13"/>
  <c r="HT13" i="13"/>
  <c r="EM30" i="13"/>
  <c r="GN10" i="13"/>
  <c r="EF18" i="13"/>
  <c r="FU6" i="13"/>
  <c r="GL13" i="13"/>
  <c r="HV27" i="13"/>
  <c r="GH6" i="13"/>
  <c r="GY13" i="13"/>
  <c r="HW27" i="13"/>
  <c r="HE8" i="13"/>
  <c r="HV15" i="13"/>
  <c r="HX2" i="13"/>
  <c r="EJ10" i="13"/>
  <c r="FL17" i="13"/>
  <c r="DT3" i="13"/>
  <c r="EW10" i="13"/>
  <c r="GB17" i="13"/>
  <c r="DU3" i="13"/>
  <c r="EX10" i="13"/>
  <c r="GC17" i="13"/>
  <c r="EV23" i="13"/>
  <c r="FM30" i="13"/>
  <c r="IC49" i="13"/>
  <c r="HX28" i="13"/>
  <c r="HS39" i="13"/>
  <c r="HO26" i="13"/>
  <c r="FP34" i="13"/>
  <c r="DZ24" i="13"/>
  <c r="GM31" i="13"/>
  <c r="FA22" i="13"/>
  <c r="HY30" i="13"/>
  <c r="ER20" i="13"/>
  <c r="GN21" i="13"/>
  <c r="DY29" i="13"/>
  <c r="EY29" i="13"/>
  <c r="GV41" i="13"/>
  <c r="GE58" i="13"/>
  <c r="EJ38" i="13"/>
  <c r="EH42" i="13"/>
  <c r="FA56" i="13"/>
  <c r="IC51" i="13"/>
  <c r="IC78" i="13"/>
  <c r="FA88" i="13"/>
  <c r="I23" i="2"/>
  <c r="H19" i="8"/>
  <c r="F51" i="8" s="1"/>
  <c r="G51" i="8" s="1"/>
  <c r="H51" i="8" s="1"/>
  <c r="E28" i="5"/>
  <c r="H27" i="5"/>
  <c r="E143" i="3"/>
  <c r="D143" i="3"/>
  <c r="C143" i="3"/>
  <c r="B144" i="3"/>
  <c r="IG33" i="13" l="1"/>
  <c r="IG1" i="13"/>
  <c r="IG9" i="13"/>
  <c r="I51" i="8"/>
  <c r="IG135" i="13"/>
  <c r="IG113" i="13"/>
  <c r="P39" i="4"/>
  <c r="O39" i="4"/>
  <c r="IG20" i="13"/>
  <c r="IG193" i="13"/>
  <c r="P109" i="4"/>
  <c r="O109" i="4"/>
  <c r="P105" i="4"/>
  <c r="O105" i="4"/>
  <c r="IG23" i="13"/>
  <c r="IG140" i="13"/>
  <c r="O90" i="4"/>
  <c r="P90" i="4"/>
  <c r="P113" i="4"/>
  <c r="O113" i="4"/>
  <c r="IG181" i="13"/>
  <c r="E29" i="5"/>
  <c r="H28" i="5"/>
  <c r="P75" i="4"/>
  <c r="O75" i="4"/>
  <c r="IG59" i="13"/>
  <c r="IG88" i="13"/>
  <c r="IG70" i="13"/>
  <c r="IG100" i="13"/>
  <c r="IG83" i="13"/>
  <c r="IG89" i="13"/>
  <c r="IG125" i="13"/>
  <c r="IG137" i="13"/>
  <c r="IG117" i="13"/>
  <c r="IG168" i="13"/>
  <c r="IG141" i="13"/>
  <c r="IG159" i="13"/>
  <c r="IG170" i="13"/>
  <c r="IG186" i="13"/>
  <c r="P53" i="4"/>
  <c r="O53" i="4"/>
  <c r="P47" i="4"/>
  <c r="O47" i="4"/>
  <c r="IG12" i="13"/>
  <c r="IG60" i="13"/>
  <c r="P88" i="4"/>
  <c r="O88" i="4"/>
  <c r="IG13" i="13"/>
  <c r="C24" i="5"/>
  <c r="F23" i="5"/>
  <c r="P20" i="4"/>
  <c r="O20" i="4"/>
  <c r="O54" i="4"/>
  <c r="P54" i="4"/>
  <c r="IG76" i="13"/>
  <c r="IG11" i="13"/>
  <c r="IG29" i="13"/>
  <c r="IG5" i="13"/>
  <c r="IG31" i="13"/>
  <c r="IG62" i="13"/>
  <c r="IG85" i="13"/>
  <c r="IG57" i="13"/>
  <c r="IG111" i="13"/>
  <c r="IG77" i="13"/>
  <c r="IG118" i="13"/>
  <c r="IG158" i="13"/>
  <c r="IG164" i="13"/>
  <c r="IG149" i="13"/>
  <c r="IG167" i="13"/>
  <c r="IG142" i="13"/>
  <c r="IG185" i="13"/>
  <c r="IG194" i="13"/>
  <c r="C24" i="8"/>
  <c r="C27" i="2" s="1"/>
  <c r="C98" i="11"/>
  <c r="P123" i="4"/>
  <c r="O123" i="4"/>
  <c r="P112" i="4"/>
  <c r="O112" i="4"/>
  <c r="O110" i="4"/>
  <c r="P110" i="4"/>
  <c r="IG93" i="13"/>
  <c r="IG177" i="13"/>
  <c r="IG24" i="13"/>
  <c r="IG146" i="13"/>
  <c r="O29" i="4"/>
  <c r="P29" i="4"/>
  <c r="O94" i="4"/>
  <c r="P94" i="4"/>
  <c r="P73" i="4"/>
  <c r="O73" i="4"/>
  <c r="IG2" i="13"/>
  <c r="IG7" i="13"/>
  <c r="O102" i="4"/>
  <c r="P102" i="4"/>
  <c r="P76" i="4"/>
  <c r="O76" i="4"/>
  <c r="IG63" i="13"/>
  <c r="IG84" i="13"/>
  <c r="IG64" i="13"/>
  <c r="IG108" i="13"/>
  <c r="IG96" i="13"/>
  <c r="IG115" i="13"/>
  <c r="IG112" i="13"/>
  <c r="IG123" i="13"/>
  <c r="IG133" i="13"/>
  <c r="IG122" i="13"/>
  <c r="IG132" i="13"/>
  <c r="IG119" i="13"/>
  <c r="IG165" i="13"/>
  <c r="IG171" i="13"/>
  <c r="IG200" i="13"/>
  <c r="H16" i="8"/>
  <c r="F48" i="8" s="1"/>
  <c r="G48" i="8" s="1"/>
  <c r="I20" i="2"/>
  <c r="I49" i="8"/>
  <c r="O50" i="4"/>
  <c r="P50" i="4"/>
  <c r="IG151" i="13"/>
  <c r="IG188" i="13"/>
  <c r="P37" i="4"/>
  <c r="O37" i="4"/>
  <c r="IG37" i="13"/>
  <c r="IG10" i="13"/>
  <c r="P43" i="4"/>
  <c r="O43" i="4"/>
  <c r="P28" i="4"/>
  <c r="O28" i="4"/>
  <c r="IG32" i="13"/>
  <c r="P79" i="4"/>
  <c r="O79" i="4"/>
  <c r="IG46" i="13"/>
  <c r="C22" i="4"/>
  <c r="IG41" i="13"/>
  <c r="IG45" i="13"/>
  <c r="IG82" i="13"/>
  <c r="IG68" i="13"/>
  <c r="IG91" i="13"/>
  <c r="IG107" i="13"/>
  <c r="IG110" i="13"/>
  <c r="IG103" i="13"/>
  <c r="IG99" i="13"/>
  <c r="IG98" i="13"/>
  <c r="IG128" i="13"/>
  <c r="IG136" i="13"/>
  <c r="IG120" i="13"/>
  <c r="IG161" i="13"/>
  <c r="IG175" i="13"/>
  <c r="IG192" i="13"/>
  <c r="P91" i="4"/>
  <c r="O91" i="4"/>
  <c r="IG134" i="13"/>
  <c r="IG15" i="13"/>
  <c r="IG30" i="13"/>
  <c r="P81" i="4"/>
  <c r="O81" i="4"/>
  <c r="IG42" i="13"/>
  <c r="IG47" i="13"/>
  <c r="IG26" i="13"/>
  <c r="IG44" i="13"/>
  <c r="IG51" i="13"/>
  <c r="IG78" i="13"/>
  <c r="IG105" i="13"/>
  <c r="IG80" i="13"/>
  <c r="IG184" i="13"/>
  <c r="IG183" i="13"/>
  <c r="O78" i="4"/>
  <c r="P78" i="4"/>
  <c r="P72" i="4"/>
  <c r="O72" i="4"/>
  <c r="P64" i="4"/>
  <c r="O64" i="4"/>
  <c r="P93" i="4"/>
  <c r="O93" i="4"/>
  <c r="IG180" i="13"/>
  <c r="P87" i="4"/>
  <c r="O87" i="4"/>
  <c r="IG147" i="13"/>
  <c r="IG162" i="13"/>
  <c r="P83" i="4"/>
  <c r="O83" i="4"/>
  <c r="O82" i="4"/>
  <c r="P82" i="4"/>
  <c r="P77" i="4"/>
  <c r="O77" i="4"/>
  <c r="IG18" i="13"/>
  <c r="IG8" i="13"/>
  <c r="IG34" i="13"/>
  <c r="IG17" i="13"/>
  <c r="IG14" i="13"/>
  <c r="P80" i="4"/>
  <c r="O80" i="4"/>
  <c r="IG53" i="13"/>
  <c r="IG95" i="13"/>
  <c r="IG153" i="13"/>
  <c r="IG139" i="13"/>
  <c r="IG94" i="13"/>
  <c r="IG102" i="13"/>
  <c r="IG131" i="13"/>
  <c r="IG121" i="13"/>
  <c r="IG160" i="13"/>
  <c r="IG155" i="13"/>
  <c r="IG152" i="13"/>
  <c r="IG198" i="13"/>
  <c r="IG195" i="13"/>
  <c r="IG178" i="13"/>
  <c r="IG28" i="13"/>
  <c r="IG71" i="13"/>
  <c r="IG22" i="13"/>
  <c r="IG27" i="13"/>
  <c r="IG163" i="13"/>
  <c r="P19" i="4"/>
  <c r="O19" i="4"/>
  <c r="IG48" i="13"/>
  <c r="P45" i="4"/>
  <c r="O45" i="4"/>
  <c r="IG35" i="13"/>
  <c r="IG75" i="13"/>
  <c r="IG38" i="13"/>
  <c r="IG73" i="13"/>
  <c r="IG148" i="13"/>
  <c r="IG157" i="13"/>
  <c r="IG172" i="13"/>
  <c r="IG173" i="13"/>
  <c r="IG190" i="13"/>
  <c r="IG196" i="13"/>
  <c r="IG176" i="13"/>
  <c r="P117" i="4"/>
  <c r="O117" i="4"/>
  <c r="D29" i="5"/>
  <c r="G28" i="5"/>
  <c r="B48" i="3"/>
  <c r="C47" i="3"/>
  <c r="E47" i="3"/>
  <c r="IG4" i="13"/>
  <c r="IG52" i="13"/>
  <c r="IG169" i="13"/>
  <c r="O24" i="4"/>
  <c r="P24" i="4"/>
  <c r="IG3" i="13"/>
  <c r="D144" i="3"/>
  <c r="C144" i="3"/>
  <c r="B145" i="3"/>
  <c r="E144" i="3"/>
  <c r="P32" i="4"/>
  <c r="O32" i="4"/>
  <c r="O86" i="4"/>
  <c r="P86" i="4"/>
  <c r="P46" i="4"/>
  <c r="O46" i="4"/>
  <c r="O70" i="4"/>
  <c r="P70" i="4"/>
  <c r="IG21" i="13"/>
  <c r="IG50" i="13"/>
  <c r="IG58" i="13"/>
  <c r="IG25" i="13"/>
  <c r="IG124" i="13"/>
  <c r="IG114" i="13"/>
  <c r="IG126" i="13"/>
  <c r="IG127" i="13"/>
  <c r="IG145" i="13"/>
  <c r="IG130" i="13"/>
  <c r="IG191" i="13"/>
  <c r="IG154" i="13"/>
  <c r="IG179" i="13"/>
  <c r="IG199" i="13"/>
  <c r="IG187" i="13"/>
  <c r="IG197" i="13"/>
  <c r="IG19" i="13"/>
  <c r="P57" i="4"/>
  <c r="O57" i="4"/>
  <c r="D46" i="3"/>
  <c r="F46" i="3"/>
  <c r="G46" i="3" s="1"/>
  <c r="P69" i="4"/>
  <c r="O69" i="4"/>
  <c r="IG54" i="13"/>
  <c r="IG138" i="13"/>
  <c r="IG61" i="13"/>
  <c r="I50" i="8"/>
  <c r="IG6" i="13"/>
  <c r="P104" i="4"/>
  <c r="O104" i="4"/>
  <c r="O118" i="4"/>
  <c r="P118" i="4"/>
  <c r="IG65" i="13"/>
  <c r="IG74" i="13"/>
  <c r="IG55" i="13"/>
  <c r="IG67" i="13"/>
  <c r="IG92" i="13"/>
  <c r="IG79" i="13"/>
  <c r="IG87" i="13"/>
  <c r="IG90" i="13"/>
  <c r="IG97" i="13"/>
  <c r="IG101" i="13"/>
  <c r="IG104" i="13"/>
  <c r="IG116" i="13"/>
  <c r="IG81" i="13"/>
  <c r="IG144" i="13"/>
  <c r="IG156" i="13"/>
  <c r="IG150" i="13"/>
  <c r="IG166" i="13"/>
  <c r="IG189" i="13"/>
  <c r="IG174" i="13"/>
  <c r="IG182" i="13"/>
  <c r="P92" i="4"/>
  <c r="O92" i="4"/>
  <c r="O126" i="4"/>
  <c r="P126" i="4"/>
  <c r="P65" i="4"/>
  <c r="O65" i="4"/>
  <c r="IG143" i="13"/>
  <c r="F143" i="3"/>
  <c r="G143" i="3" s="1"/>
  <c r="P49" i="4"/>
  <c r="O49" i="4"/>
  <c r="P125" i="4"/>
  <c r="O125" i="4"/>
  <c r="IG16" i="13"/>
  <c r="P67" i="4"/>
  <c r="O67" i="4"/>
  <c r="IG49" i="13"/>
  <c r="IG86" i="13"/>
  <c r="IG39" i="13"/>
  <c r="IG43" i="13"/>
  <c r="IG36" i="13"/>
  <c r="IG40" i="13"/>
  <c r="IG56" i="13"/>
  <c r="IG69" i="13"/>
  <c r="IG66" i="13"/>
  <c r="IG109" i="13"/>
  <c r="IG72" i="13"/>
  <c r="IG106" i="13"/>
  <c r="IG129" i="13"/>
  <c r="P51" i="4"/>
  <c r="O51" i="4"/>
  <c r="O74" i="4"/>
  <c r="P74" i="4"/>
  <c r="O66" i="4"/>
  <c r="P66" i="4"/>
  <c r="C18" i="5" l="1"/>
  <c r="I48" i="8"/>
  <c r="C34" i="4"/>
  <c r="B37" i="4" s="1"/>
  <c r="H29" i="5"/>
  <c r="E30" i="5"/>
  <c r="G20" i="8"/>
  <c r="C100" i="11"/>
  <c r="C23" i="4"/>
  <c r="C33" i="2"/>
  <c r="C25" i="5"/>
  <c r="F24" i="5"/>
  <c r="D47" i="3"/>
  <c r="F47" i="3"/>
  <c r="G47" i="3" s="1"/>
  <c r="C48" i="3"/>
  <c r="B49" i="3"/>
  <c r="E48" i="3"/>
  <c r="C17" i="5"/>
  <c r="C35" i="4"/>
  <c r="E145" i="3"/>
  <c r="D145" i="3"/>
  <c r="C145" i="3"/>
  <c r="B146" i="3"/>
  <c r="E17" i="5"/>
  <c r="F144" i="3"/>
  <c r="G144" i="3" s="1"/>
  <c r="D30" i="5"/>
  <c r="G29" i="5"/>
  <c r="H48" i="8"/>
  <c r="D31" i="5" l="1"/>
  <c r="G30" i="5"/>
  <c r="D48" i="3"/>
  <c r="F48" i="3"/>
  <c r="G48" i="3" s="1"/>
  <c r="D146" i="3"/>
  <c r="C146" i="3"/>
  <c r="B147" i="3"/>
  <c r="E146" i="3"/>
  <c r="C105" i="11"/>
  <c r="C29" i="8" s="1"/>
  <c r="C32" i="2" s="1"/>
  <c r="C103" i="11"/>
  <c r="C25" i="8"/>
  <c r="C28" i="2" s="1"/>
  <c r="C26" i="5"/>
  <c r="F25" i="5"/>
  <c r="H20" i="8"/>
  <c r="F52" i="8" s="1"/>
  <c r="G52" i="8" s="1"/>
  <c r="G53" i="8" s="1"/>
  <c r="I52" i="8"/>
  <c r="G21" i="8"/>
  <c r="E31" i="5"/>
  <c r="H30" i="5"/>
  <c r="F145" i="3"/>
  <c r="G145" i="3" s="1"/>
  <c r="B50" i="3"/>
  <c r="C49" i="3"/>
  <c r="E49" i="3"/>
  <c r="D49" i="3" l="1"/>
  <c r="F49" i="3"/>
  <c r="G49" i="3" s="1"/>
  <c r="C50" i="3"/>
  <c r="B51" i="3"/>
  <c r="E50" i="3"/>
  <c r="H31" i="5"/>
  <c r="E32" i="5"/>
  <c r="E147" i="3"/>
  <c r="D147" i="3"/>
  <c r="C147" i="3"/>
  <c r="B148" i="3"/>
  <c r="F26" i="5"/>
  <c r="C27" i="5"/>
  <c r="G31" i="5"/>
  <c r="D32" i="5"/>
  <c r="C27" i="8"/>
  <c r="C30" i="2" s="1"/>
  <c r="C104" i="11"/>
  <c r="C28" i="8" s="1"/>
  <c r="C31" i="2" s="1"/>
  <c r="F146" i="3"/>
  <c r="G146" i="3" s="1"/>
  <c r="B52" i="3" l="1"/>
  <c r="C51" i="3"/>
  <c r="E51" i="3"/>
  <c r="E33" i="5"/>
  <c r="H32" i="5"/>
  <c r="F147" i="3"/>
  <c r="G147" i="3" s="1"/>
  <c r="D33" i="5"/>
  <c r="G32" i="5"/>
  <c r="D148" i="3"/>
  <c r="C148" i="3"/>
  <c r="B149" i="3"/>
  <c r="E148" i="3"/>
  <c r="D50" i="3"/>
  <c r="F50" i="3"/>
  <c r="G50" i="3" s="1"/>
  <c r="C28" i="5"/>
  <c r="F27" i="5"/>
  <c r="E149" i="3" l="1"/>
  <c r="D149" i="3"/>
  <c r="F149" i="3" s="1"/>
  <c r="G149" i="3" s="1"/>
  <c r="C149" i="3"/>
  <c r="B150" i="3"/>
  <c r="F28" i="5"/>
  <c r="C29" i="5"/>
  <c r="F148" i="3"/>
  <c r="G148" i="3" s="1"/>
  <c r="D51" i="3"/>
  <c r="F51" i="3"/>
  <c r="G51" i="3" s="1"/>
  <c r="G33" i="5"/>
  <c r="D34" i="5"/>
  <c r="E34" i="5"/>
  <c r="H33" i="5"/>
  <c r="B53" i="3"/>
  <c r="C52" i="3"/>
  <c r="E52" i="3"/>
  <c r="C30" i="5" l="1"/>
  <c r="F29" i="5"/>
  <c r="D150" i="3"/>
  <c r="C150" i="3"/>
  <c r="E150" i="3"/>
  <c r="B151" i="3"/>
  <c r="D52" i="3"/>
  <c r="F52" i="3"/>
  <c r="G52" i="3" s="1"/>
  <c r="B54" i="3"/>
  <c r="C53" i="3"/>
  <c r="E53" i="3"/>
  <c r="D35" i="5"/>
  <c r="G34" i="5"/>
  <c r="E35" i="5"/>
  <c r="H34" i="5"/>
  <c r="D36" i="5" l="1"/>
  <c r="G35" i="5"/>
  <c r="E151" i="3"/>
  <c r="D151" i="3"/>
  <c r="F151" i="3" s="1"/>
  <c r="G151" i="3" s="1"/>
  <c r="C151" i="3"/>
  <c r="B152" i="3"/>
  <c r="F150" i="3"/>
  <c r="G150" i="3" s="1"/>
  <c r="B55" i="3"/>
  <c r="C54" i="3"/>
  <c r="E54" i="3"/>
  <c r="E36" i="5"/>
  <c r="H35" i="5"/>
  <c r="D53" i="3"/>
  <c r="F53" i="3"/>
  <c r="G53" i="3" s="1"/>
  <c r="C31" i="5"/>
  <c r="F30" i="5"/>
  <c r="F31" i="5" l="1"/>
  <c r="C32" i="5"/>
  <c r="D54" i="3"/>
  <c r="F54" i="3"/>
  <c r="G54" i="3" s="1"/>
  <c r="B56" i="3"/>
  <c r="C55" i="3"/>
  <c r="E55" i="3"/>
  <c r="D152" i="3"/>
  <c r="C152" i="3"/>
  <c r="B153" i="3"/>
  <c r="E152" i="3"/>
  <c r="H36" i="5"/>
  <c r="E37" i="5"/>
  <c r="G36" i="5"/>
  <c r="D37" i="5"/>
  <c r="F152" i="3" l="1"/>
  <c r="G152" i="3" s="1"/>
  <c r="B57" i="3"/>
  <c r="C56" i="3"/>
  <c r="E56" i="3"/>
  <c r="E153" i="3"/>
  <c r="D153" i="3"/>
  <c r="C153" i="3"/>
  <c r="B154" i="3"/>
  <c r="D55" i="3"/>
  <c r="F55" i="3"/>
  <c r="G55" i="3" s="1"/>
  <c r="D38" i="5"/>
  <c r="G37" i="5"/>
  <c r="C33" i="5"/>
  <c r="F32" i="5"/>
  <c r="E38" i="5"/>
  <c r="H37" i="5"/>
  <c r="G38" i="5" l="1"/>
  <c r="D39" i="5"/>
  <c r="D154" i="3"/>
  <c r="C154" i="3"/>
  <c r="E154" i="3"/>
  <c r="D56" i="3"/>
  <c r="F56" i="3"/>
  <c r="G56" i="3" s="1"/>
  <c r="F153" i="3"/>
  <c r="G153" i="3" s="1"/>
  <c r="H38" i="5"/>
  <c r="E39" i="5"/>
  <c r="B58" i="3"/>
  <c r="C57" i="3"/>
  <c r="E57" i="3"/>
  <c r="F33" i="5"/>
  <c r="C34" i="5"/>
  <c r="B59" i="3" l="1"/>
  <c r="C58" i="3"/>
  <c r="E58" i="3"/>
  <c r="D57" i="3"/>
  <c r="F57" i="3"/>
  <c r="G57" i="3" s="1"/>
  <c r="E40" i="5"/>
  <c r="H39" i="5"/>
  <c r="F154" i="3"/>
  <c r="G154" i="3" s="1"/>
  <c r="D40" i="5"/>
  <c r="G39" i="5"/>
  <c r="C35" i="5"/>
  <c r="F34" i="5"/>
  <c r="C36" i="5" l="1"/>
  <c r="F35" i="5"/>
  <c r="D41" i="5"/>
  <c r="G40" i="5"/>
  <c r="E41" i="5"/>
  <c r="H40" i="5"/>
  <c r="D58" i="3"/>
  <c r="F58" i="3"/>
  <c r="G58" i="3" s="1"/>
  <c r="B60" i="3"/>
  <c r="C59" i="3"/>
  <c r="E59" i="3"/>
  <c r="B61" i="3" l="1"/>
  <c r="C60" i="3"/>
  <c r="E60" i="3"/>
  <c r="H41" i="5"/>
  <c r="E42" i="5"/>
  <c r="D42" i="5"/>
  <c r="G41" i="5"/>
  <c r="D59" i="3"/>
  <c r="F59" i="3"/>
  <c r="G59" i="3" s="1"/>
  <c r="C37" i="5"/>
  <c r="F36" i="5"/>
  <c r="C38" i="5" l="1"/>
  <c r="F37" i="5"/>
  <c r="D43" i="5"/>
  <c r="G42" i="5"/>
  <c r="E43" i="5"/>
  <c r="H42" i="5"/>
  <c r="D60" i="3"/>
  <c r="F60" i="3"/>
  <c r="G60" i="3" s="1"/>
  <c r="B62" i="3"/>
  <c r="C61" i="3"/>
  <c r="E61" i="3"/>
  <c r="D61" i="3" l="1"/>
  <c r="F61" i="3"/>
  <c r="G61" i="3" s="1"/>
  <c r="B63" i="3"/>
  <c r="C62" i="3"/>
  <c r="E62" i="3"/>
  <c r="H43" i="5"/>
  <c r="E44" i="5"/>
  <c r="G43" i="5"/>
  <c r="D44" i="5"/>
  <c r="F38" i="5"/>
  <c r="C39" i="5"/>
  <c r="C40" i="5" l="1"/>
  <c r="F39" i="5"/>
  <c r="E45" i="5"/>
  <c r="H44" i="5"/>
  <c r="B64" i="3"/>
  <c r="C63" i="3"/>
  <c r="E63" i="3"/>
  <c r="D45" i="5"/>
  <c r="G44" i="5"/>
  <c r="D62" i="3"/>
  <c r="F62" i="3"/>
  <c r="G62" i="3" s="1"/>
  <c r="B65" i="3" l="1"/>
  <c r="C64" i="3"/>
  <c r="E64" i="3"/>
  <c r="G45" i="5"/>
  <c r="D46" i="5"/>
  <c r="E46" i="5"/>
  <c r="H45" i="5"/>
  <c r="D63" i="3"/>
  <c r="F63" i="3"/>
  <c r="G63" i="3" s="1"/>
  <c r="F40" i="5"/>
  <c r="C41" i="5"/>
  <c r="E47" i="5" l="1"/>
  <c r="H46" i="5"/>
  <c r="C42" i="5"/>
  <c r="F41" i="5"/>
  <c r="D47" i="5"/>
  <c r="G46" i="5"/>
  <c r="D64" i="3"/>
  <c r="F64" i="3"/>
  <c r="G64" i="3" s="1"/>
  <c r="C65" i="3"/>
  <c r="E65" i="3"/>
  <c r="D48" i="5" l="1"/>
  <c r="G47" i="5"/>
  <c r="C43" i="5"/>
  <c r="F42" i="5"/>
  <c r="D65" i="3"/>
  <c r="F65" i="3"/>
  <c r="G65" i="3" s="1"/>
  <c r="E48" i="5"/>
  <c r="H47" i="5"/>
  <c r="H48" i="5" l="1"/>
  <c r="E49" i="5"/>
  <c r="F43" i="5"/>
  <c r="C44" i="5"/>
  <c r="G48" i="5"/>
  <c r="D49" i="5"/>
  <c r="D50" i="5" l="1"/>
  <c r="G49" i="5"/>
  <c r="E50" i="5"/>
  <c r="H49" i="5"/>
  <c r="C45" i="5"/>
  <c r="F44" i="5"/>
  <c r="H50" i="5" l="1"/>
  <c r="E51" i="5"/>
  <c r="F45" i="5"/>
  <c r="C46" i="5"/>
  <c r="G50" i="5"/>
  <c r="D51" i="5"/>
  <c r="E52" i="5" l="1"/>
  <c r="H51" i="5"/>
  <c r="D52" i="5"/>
  <c r="G51" i="5"/>
  <c r="C47" i="5"/>
  <c r="F46" i="5"/>
  <c r="C48" i="5" l="1"/>
  <c r="F47" i="5"/>
  <c r="D53" i="5"/>
  <c r="G52" i="5"/>
  <c r="E53" i="5"/>
  <c r="H52" i="5"/>
  <c r="H53" i="5" l="1"/>
  <c r="E54" i="5"/>
  <c r="D54" i="5"/>
  <c r="G53" i="5"/>
  <c r="C49" i="5"/>
  <c r="F48" i="5"/>
  <c r="C50" i="5" l="1"/>
  <c r="F49" i="5"/>
  <c r="D55" i="5"/>
  <c r="G54" i="5"/>
  <c r="E55" i="5"/>
  <c r="H54" i="5"/>
  <c r="H55" i="5" l="1"/>
  <c r="E56" i="5"/>
  <c r="G55" i="5"/>
  <c r="D56" i="5"/>
  <c r="F50" i="5"/>
  <c r="C51" i="5"/>
  <c r="C52" i="5" l="1"/>
  <c r="F51" i="5"/>
  <c r="D57" i="5"/>
  <c r="G56" i="5"/>
  <c r="E57" i="5"/>
  <c r="H56" i="5"/>
  <c r="G57" i="5" l="1"/>
  <c r="D58" i="5"/>
  <c r="E58" i="5"/>
  <c r="H57" i="5"/>
  <c r="F52" i="5"/>
  <c r="C53" i="5"/>
  <c r="E59" i="5" l="1"/>
  <c r="H58" i="5"/>
  <c r="D59" i="5"/>
  <c r="G58" i="5"/>
  <c r="C54" i="5"/>
  <c r="F53" i="5"/>
  <c r="C55" i="5" l="1"/>
  <c r="F54" i="5"/>
  <c r="D60" i="5"/>
  <c r="G59" i="5"/>
  <c r="E60" i="5"/>
  <c r="H59" i="5"/>
  <c r="H60" i="5" l="1"/>
  <c r="E61" i="5"/>
  <c r="G60" i="5"/>
  <c r="D61" i="5"/>
  <c r="F55" i="5"/>
  <c r="C56" i="5"/>
  <c r="C57" i="5" l="1"/>
  <c r="F56" i="5"/>
  <c r="D62" i="5"/>
  <c r="G61" i="5"/>
  <c r="E62" i="5"/>
  <c r="H61" i="5"/>
  <c r="G62" i="5" l="1"/>
  <c r="D63" i="5"/>
  <c r="H62" i="5"/>
  <c r="E63" i="5"/>
  <c r="F57" i="5"/>
  <c r="C58" i="5"/>
  <c r="E64" i="5" l="1"/>
  <c r="H63" i="5"/>
  <c r="D64" i="5"/>
  <c r="G63" i="5"/>
  <c r="C59" i="5"/>
  <c r="F58" i="5"/>
  <c r="C60" i="5" l="1"/>
  <c r="F59" i="5"/>
  <c r="D65" i="5"/>
  <c r="G64" i="5"/>
  <c r="E65" i="5"/>
  <c r="H64" i="5"/>
  <c r="H65" i="5" l="1"/>
  <c r="E66" i="5"/>
  <c r="D66" i="5"/>
  <c r="G65" i="5"/>
  <c r="C61" i="5"/>
  <c r="F60" i="5"/>
  <c r="C62" i="5" l="1"/>
  <c r="F61" i="5"/>
  <c r="D67" i="5"/>
  <c r="G66" i="5"/>
  <c r="E67" i="5"/>
  <c r="H66" i="5"/>
  <c r="H67" i="5" l="1"/>
  <c r="E68" i="5"/>
  <c r="G67" i="5"/>
  <c r="D68" i="5"/>
  <c r="F62" i="5"/>
  <c r="C63" i="5"/>
  <c r="C64" i="5" l="1"/>
  <c r="F63" i="5"/>
  <c r="D69" i="5"/>
  <c r="G68" i="5"/>
  <c r="E69" i="5"/>
  <c r="H68" i="5"/>
  <c r="E70" i="5" l="1"/>
  <c r="H69" i="5"/>
  <c r="G69" i="5"/>
  <c r="D70" i="5"/>
  <c r="F64" i="5"/>
  <c r="C65" i="5"/>
  <c r="C66" i="5" l="1"/>
  <c r="F65" i="5"/>
  <c r="D71" i="5"/>
  <c r="G70" i="5"/>
  <c r="E71" i="5"/>
  <c r="H70" i="5"/>
  <c r="E72" i="5" l="1"/>
  <c r="H71" i="5"/>
  <c r="D72" i="5"/>
  <c r="G71" i="5"/>
  <c r="C67" i="5"/>
  <c r="F66" i="5"/>
  <c r="F67" i="5" l="1"/>
  <c r="C68" i="5"/>
  <c r="G72" i="5"/>
  <c r="D73" i="5"/>
  <c r="H72" i="5"/>
  <c r="E73" i="5"/>
  <c r="E74" i="5" l="1"/>
  <c r="H73" i="5"/>
  <c r="D74" i="5"/>
  <c r="G73" i="5"/>
  <c r="C69" i="5"/>
  <c r="F68" i="5"/>
  <c r="F69" i="5" l="1"/>
  <c r="C70" i="5"/>
  <c r="G74" i="5"/>
  <c r="D75" i="5"/>
  <c r="H74" i="5"/>
  <c r="E75" i="5"/>
  <c r="E76" i="5" l="1"/>
  <c r="H75" i="5"/>
  <c r="D76" i="5"/>
  <c r="G75" i="5"/>
  <c r="C71" i="5"/>
  <c r="F70" i="5"/>
  <c r="D77" i="5" l="1"/>
  <c r="G76" i="5"/>
  <c r="C72" i="5"/>
  <c r="F71" i="5"/>
  <c r="E77" i="5"/>
  <c r="H76" i="5"/>
  <c r="H77" i="5" l="1"/>
  <c r="E78" i="5"/>
  <c r="C73" i="5"/>
  <c r="F72" i="5"/>
  <c r="D78" i="5"/>
  <c r="G77" i="5"/>
  <c r="D79" i="5" l="1"/>
  <c r="G78" i="5"/>
  <c r="C74" i="5"/>
  <c r="F73" i="5"/>
  <c r="E79" i="5"/>
  <c r="H78" i="5"/>
  <c r="H79" i="5" l="1"/>
  <c r="E80" i="5"/>
  <c r="F74" i="5"/>
  <c r="C75" i="5"/>
  <c r="G79" i="5"/>
  <c r="D80" i="5"/>
  <c r="D81" i="5" l="1"/>
  <c r="G80" i="5"/>
  <c r="C76" i="5"/>
  <c r="F75" i="5"/>
  <c r="E81" i="5"/>
  <c r="H80" i="5"/>
  <c r="F76" i="5" l="1"/>
  <c r="C77" i="5"/>
  <c r="E82" i="5"/>
  <c r="H81" i="5"/>
  <c r="G81" i="5"/>
  <c r="D82" i="5"/>
  <c r="E83" i="5" l="1"/>
  <c r="H82" i="5"/>
  <c r="C78" i="5"/>
  <c r="F77" i="5"/>
  <c r="D83" i="5"/>
  <c r="G82" i="5"/>
  <c r="D84" i="5" l="1"/>
  <c r="G83" i="5"/>
  <c r="C79" i="5"/>
  <c r="F78" i="5"/>
  <c r="E84" i="5"/>
  <c r="H83" i="5"/>
  <c r="F79" i="5" l="1"/>
  <c r="C80" i="5"/>
  <c r="H84" i="5"/>
  <c r="E85" i="5"/>
  <c r="G84" i="5"/>
  <c r="D85" i="5"/>
  <c r="D86" i="5" l="1"/>
  <c r="G85" i="5"/>
  <c r="E86" i="5"/>
  <c r="H85" i="5"/>
  <c r="C81" i="5"/>
  <c r="F80" i="5"/>
  <c r="F81" i="5" l="1"/>
  <c r="C82" i="5"/>
  <c r="H86" i="5"/>
  <c r="E87" i="5"/>
  <c r="G86" i="5"/>
  <c r="D87" i="5"/>
  <c r="D88" i="5" l="1"/>
  <c r="G87" i="5"/>
  <c r="E88" i="5"/>
  <c r="H87" i="5"/>
  <c r="C83" i="5"/>
  <c r="F82" i="5"/>
  <c r="C84" i="5" l="1"/>
  <c r="F83" i="5"/>
  <c r="E89" i="5"/>
  <c r="H88" i="5"/>
  <c r="D89" i="5"/>
  <c r="G88" i="5"/>
  <c r="D90" i="5" l="1"/>
  <c r="G89" i="5"/>
  <c r="H89" i="5"/>
  <c r="E90" i="5"/>
  <c r="C85" i="5"/>
  <c r="F84" i="5"/>
  <c r="C86" i="5" l="1"/>
  <c r="F85" i="5"/>
  <c r="E91" i="5"/>
  <c r="H90" i="5"/>
  <c r="D91" i="5"/>
  <c r="G90" i="5"/>
  <c r="G91" i="5" l="1"/>
  <c r="D92" i="5"/>
  <c r="H91" i="5"/>
  <c r="E92" i="5"/>
  <c r="F86" i="5"/>
  <c r="C87" i="5"/>
  <c r="D93" i="5" l="1"/>
  <c r="G92" i="5"/>
  <c r="C88" i="5"/>
  <c r="F87" i="5"/>
  <c r="E93" i="5"/>
  <c r="H92" i="5"/>
  <c r="E94" i="5" l="1"/>
  <c r="H93" i="5"/>
  <c r="F88" i="5"/>
  <c r="C89" i="5"/>
  <c r="G93" i="5"/>
  <c r="D94" i="5"/>
  <c r="D95" i="5" l="1"/>
  <c r="G94" i="5"/>
  <c r="C90" i="5"/>
  <c r="F89" i="5"/>
  <c r="E95" i="5"/>
  <c r="H94" i="5"/>
  <c r="E96" i="5" l="1"/>
  <c r="H95" i="5"/>
  <c r="C91" i="5"/>
  <c r="F90" i="5"/>
  <c r="D96" i="5"/>
  <c r="G95" i="5"/>
  <c r="G96" i="5" l="1"/>
  <c r="D97" i="5"/>
  <c r="F91" i="5"/>
  <c r="C92" i="5"/>
  <c r="H96" i="5"/>
  <c r="E97" i="5"/>
  <c r="E98" i="5" l="1"/>
  <c r="H97" i="5"/>
  <c r="C93" i="5"/>
  <c r="F92" i="5"/>
  <c r="D98" i="5"/>
  <c r="G97" i="5"/>
  <c r="G98" i="5" l="1"/>
  <c r="D99" i="5"/>
  <c r="F93" i="5"/>
  <c r="C94" i="5"/>
  <c r="H98" i="5"/>
  <c r="E99" i="5"/>
  <c r="E100" i="5" l="1"/>
  <c r="H99" i="5"/>
  <c r="C95" i="5"/>
  <c r="F94" i="5"/>
  <c r="D100" i="5"/>
  <c r="G99" i="5"/>
  <c r="D101" i="5" l="1"/>
  <c r="G100" i="5"/>
  <c r="C96" i="5"/>
  <c r="F95" i="5"/>
  <c r="E101" i="5"/>
  <c r="H100" i="5"/>
  <c r="C97" i="5" l="1"/>
  <c r="F96" i="5"/>
  <c r="H101" i="5"/>
  <c r="E102" i="5"/>
  <c r="D102" i="5"/>
  <c r="G101" i="5"/>
  <c r="D13" i="5" l="1"/>
  <c r="D7" i="5"/>
  <c r="G102" i="5"/>
  <c r="D8" i="5"/>
  <c r="D9" i="5" s="1"/>
  <c r="E13" i="5"/>
  <c r="H102" i="5"/>
  <c r="E7" i="5"/>
  <c r="E8" i="5"/>
  <c r="E9" i="5" s="1"/>
  <c r="C98" i="5"/>
  <c r="F97" i="5"/>
  <c r="F98" i="5" l="1"/>
  <c r="C99" i="5"/>
  <c r="E10" i="5"/>
  <c r="E12" i="5" s="1"/>
  <c r="E11" i="5"/>
  <c r="D10" i="5"/>
  <c r="D12" i="5" s="1"/>
  <c r="D11" i="5"/>
  <c r="C100" i="5" l="1"/>
  <c r="F99" i="5"/>
  <c r="F100" i="5" l="1"/>
  <c r="C101" i="5"/>
  <c r="C102" i="5" l="1"/>
  <c r="F101" i="5"/>
  <c r="C13" i="5" l="1"/>
  <c r="F102" i="5"/>
  <c r="C7" i="5"/>
  <c r="C8" i="5"/>
  <c r="C9" i="5" s="1"/>
  <c r="C10" i="5" l="1"/>
  <c r="C12" i="5" s="1"/>
  <c r="C11" i="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Kelly</author>
  </authors>
  <commentList>
    <comment ref="C7" authorId="0" shapeId="0" xr:uid="{00000000-0006-0000-0500-000001000000}">
      <text>
        <r>
          <rPr>
            <sz val="11"/>
            <color theme="1"/>
            <rFont val="Calibri"/>
            <family val="2"/>
            <scheme val="minor"/>
          </rPr>
          <t>1 = Einsatz verdoppelt at Profit</t>
        </r>
      </text>
    </comment>
    <comment ref="C8" authorId="0" shapeId="0" xr:uid="{00000000-0006-0000-0500-000002000000}">
      <text>
        <r>
          <rPr>
            <sz val="11"/>
            <color theme="1"/>
            <rFont val="Calibri"/>
            <family val="2"/>
            <scheme val="minor"/>
          </rPr>
          <t>1 = gesamter Einsatz weg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Kelly</author>
  </authors>
  <commentList>
    <comment ref="C7" authorId="0" shapeId="0" xr:uid="{00000000-0006-0000-0600-000001000000}">
      <text>
        <r>
          <rPr>
            <sz val="11"/>
            <color theme="1"/>
            <rFont val="Calibri"/>
            <family val="2"/>
            <scheme val="minor"/>
          </rPr>
          <t>6 World, 7 BTC, 8 Gold, 9 REITs, 10–13 Custom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Kelly</author>
  </authors>
  <commentList>
    <comment ref="I6" authorId="0" shapeId="0" xr:uid="{00000000-0006-0000-0800-000001000000}">
      <text>
        <r>
          <rPr>
            <sz val="11"/>
            <color theme="1"/>
            <rFont val="Calibri"/>
            <family val="2"/>
            <scheme val="minor"/>
          </rPr>
          <t>Nur ausfüllen wenn du μ selbst setzt</t>
        </r>
      </text>
    </comment>
    <comment ref="J6" authorId="0" shapeId="0" xr:uid="{00000000-0006-0000-0800-000002000000}">
      <text>
        <r>
          <rPr>
            <sz val="11"/>
            <color theme="1"/>
            <rFont val="Calibri"/>
            <family val="2"/>
            <scheme val="minor"/>
          </rPr>
          <t>Nur ausfüllen wenn du σ selbst setzt</t>
        </r>
      </text>
    </comment>
    <comment ref="I7" authorId="0" shapeId="0" xr:uid="{00000000-0006-0000-0800-000003000000}">
      <text>
        <r>
          <rPr>
            <sz val="11"/>
            <color theme="1"/>
            <rFont val="Calibri"/>
            <family val="2"/>
            <scheme val="minor"/>
          </rPr>
          <t>Nur ausfüllen wenn du μ selbst setzt</t>
        </r>
      </text>
    </comment>
    <comment ref="J7" authorId="0" shapeId="0" xr:uid="{00000000-0006-0000-0800-000004000000}">
      <text>
        <r>
          <rPr>
            <sz val="11"/>
            <color theme="1"/>
            <rFont val="Calibri"/>
            <family val="2"/>
            <scheme val="minor"/>
          </rPr>
          <t>Nur ausfüllen wenn du σ selbst setzt</t>
        </r>
      </text>
    </comment>
    <comment ref="I8" authorId="0" shapeId="0" xr:uid="{00000000-0006-0000-0800-000005000000}">
      <text>
        <r>
          <rPr>
            <sz val="11"/>
            <color theme="1"/>
            <rFont val="Calibri"/>
            <family val="2"/>
            <scheme val="minor"/>
          </rPr>
          <t>Nur ausfüllen wenn du μ selbst setzt</t>
        </r>
      </text>
    </comment>
    <comment ref="J8" authorId="0" shapeId="0" xr:uid="{00000000-0006-0000-0800-000006000000}">
      <text>
        <r>
          <rPr>
            <sz val="11"/>
            <color theme="1"/>
            <rFont val="Calibri"/>
            <family val="2"/>
            <scheme val="minor"/>
          </rPr>
          <t>Nur ausfüllen wenn du σ selbst setzt</t>
        </r>
      </text>
    </comment>
    <comment ref="I9" authorId="0" shapeId="0" xr:uid="{00000000-0006-0000-0800-000007000000}">
      <text>
        <r>
          <rPr>
            <sz val="11"/>
            <color theme="1"/>
            <rFont val="Calibri"/>
            <family val="2"/>
            <scheme val="minor"/>
          </rPr>
          <t>Nur ausfüllen wenn du μ selbst setzt</t>
        </r>
      </text>
    </comment>
    <comment ref="J9" authorId="0" shapeId="0" xr:uid="{00000000-0006-0000-0800-000008000000}">
      <text>
        <r>
          <rPr>
            <sz val="11"/>
            <color theme="1"/>
            <rFont val="Calibri"/>
            <family val="2"/>
            <scheme val="minor"/>
          </rPr>
          <t>Nur ausfüllen wenn du σ selbst setzt</t>
        </r>
      </text>
    </comment>
    <comment ref="C24" authorId="0" shapeId="0" xr:uid="{00000000-0006-0000-0800-000009000000}">
      <text>
        <r>
          <rPr>
            <sz val="11"/>
            <color theme="1"/>
            <rFont val="Calibri"/>
            <family val="2"/>
            <scheme val="minor"/>
          </rPr>
          <t>Default = BIL, änderbar</t>
        </r>
      </text>
    </comment>
    <comment ref="C30" authorId="0" shapeId="0" xr:uid="{00000000-0006-0000-0800-00000A000000}">
      <text>
        <r>
          <rPr>
            <sz val="11"/>
            <color theme="1"/>
            <rFont val="Calibri"/>
            <family val="2"/>
            <scheme val="minor"/>
          </rPr>
          <t>0.5 = Half Kelly</t>
        </r>
      </text>
    </comment>
  </commentList>
</comments>
</file>

<file path=xl/sharedStrings.xml><?xml version="1.0" encoding="utf-8"?>
<sst xmlns="http://schemas.openxmlformats.org/spreadsheetml/2006/main" count="668" uniqueCount="364">
  <si>
    <t>Kelly criterion Tool v1.1.9</t>
  </si>
  <si>
    <t>Data basis</t>
  </si>
  <si>
    <t>Period</t>
  </si>
  <si>
    <t>2016-08-01 to 2026-07-01</t>
  </si>
  <si>
    <t>Monthly returns (n)</t>
  </si>
  <si>
    <t>Tickers</t>
  </si>
  <si>
    <t>MSCI World=URTH, Bitcoin=BTC-USD, Gold=GLD, REITs=VNQ (USD)</t>
  </si>
  <si>
    <t>Cash proxy</t>
  </si>
  <si>
    <t>Cash Proxy (BIL) = BIL</t>
  </si>
  <si>
    <t>As of</t>
  </si>
  <si>
    <t>2026-08-07</t>
  </si>
  <si>
    <t>μ and σ</t>
  </si>
  <si>
    <t>mean(r_m)×12 and stdev(r_m)×√12. μ is arithmetic drift, not geometric.</t>
  </si>
  <si>
    <t>Sheets</t>
  </si>
  <si>
    <t>→ Control</t>
  </si>
  <si>
    <t>Preset, Fraktion, Active, Kappe, Starting capital</t>
  </si>
  <si>
    <t>→ Classic Kelly</t>
  </si>
  <si>
    <t>Wette: p, Gewinnquote b, Loss rate a → Einsatz f*</t>
  </si>
  <si>
    <t>→ Single Investment</t>
  </si>
  <si>
    <t>One asset: μ, σ, inflation, and optional borrowing → f* and ending capital</t>
  </si>
  <si>
    <t>→ Portfolio</t>
  </si>
  <si>
    <t>Four assets: weights from Σ⁻¹(μ−r), fractional Kelly, and ending capital</t>
  </si>
  <si>
    <t>→ Asset Universe</t>
  </si>
  <si>
    <t>Assets, Active, Overrides, globale Parameters</t>
  </si>
  <si>
    <t>→ Monthly Data</t>
  </si>
  <si>
    <t>Prices and monthly returns; custom columns are ready for input</t>
  </si>
  <si>
    <t>→ Calculations</t>
  </si>
  <si>
    <t>Statistics, correlation, covariance, and Kelly formulas</t>
  </si>
  <si>
    <t>→ Sensitivity</t>
  </si>
  <si>
    <t>→ Scenarios</t>
  </si>
  <si>
    <t>→ Paths</t>
  </si>
  <si>
    <t>How to use</t>
  </si>
  <si>
    <t>Light blue = input. Green = result. Start in Control: preset, fraction, active assets, and caps. Leave μ override blank to use the preset. Enter actual holdings on Portfolio. Tickers are in USD.</t>
  </si>
  <si>
    <t>Colors: light blue input | green result | dark blue header</t>
  </si>
  <si>
    <t>Control</t>
  </si>
  <si>
    <t>Enter inputs here. The calculations remain on the other sheets.</t>
  </si>
  <si>
    <t>Vorgaben</t>
  </si>
  <si>
    <t>Preset-μ</t>
  </si>
  <si>
    <t>Basis</t>
  </si>
  <si>
    <t>Full</t>
  </si>
  <si>
    <t>Kelly-Fraktion</t>
  </si>
  <si>
    <t>From</t>
  </si>
  <si>
    <t>Starting capital €</t>
  </si>
  <si>
    <t>To</t>
  </si>
  <si>
    <t>Years</t>
  </si>
  <si>
    <t>n</t>
  </si>
  <si>
    <t>Cash return p.a.</t>
  </si>
  <si>
    <t>n Fenster</t>
  </si>
  <si>
    <t>Inflation p.a.</t>
  </si>
  <si>
    <t>The planning μ stays the same. Only the history and risk change.</t>
  </si>
  <si>
    <t>Borrowing-Spread</t>
  </si>
  <si>
    <t>Borrowing rate p.a.</t>
  </si>
  <si>
    <t>Borrowing</t>
  </si>
  <si>
    <t>Mindest-Cash</t>
  </si>
  <si>
    <t>Entnahme p.a.</t>
  </si>
  <si>
    <t>Assets</t>
  </si>
  <si>
    <t>Asset</t>
  </si>
  <si>
    <t>Active</t>
  </si>
  <si>
    <t>μ Override</t>
  </si>
  <si>
    <t>Kappe</t>
  </si>
  <si>
    <t>TER</t>
  </si>
  <si>
    <t>μ Planung</t>
  </si>
  <si>
    <t>σ</t>
  </si>
  <si>
    <t>w Fraktion</t>
  </si>
  <si>
    <t>Portfolio</t>
  </si>
  <si>
    <t>Risky Exposure</t>
  </si>
  <si>
    <t>Nominal E[r]</t>
  </si>
  <si>
    <t>Portfolio σ</t>
  </si>
  <si>
    <t>Nominal ending capital</t>
  </si>
  <si>
    <t>Purchasing power</t>
  </si>
  <si>
    <t>before withdrawals</t>
  </si>
  <si>
    <t>f_max Floor</t>
  </si>
  <si>
    <t>Status</t>
  </si>
  <si>
    <t>→ Start</t>
  </si>
  <si>
    <t>Sensitivity</t>
  </si>
  <si>
    <t>Based on Control. This sheet only calculates; it does not overwrite anything.</t>
  </si>
  <si>
    <t>Raster</t>
  </si>
  <si>
    <t>MSCI World</t>
  </si>
  <si>
    <t>μ-Schritt</t>
  </si>
  <si>
    <t>μ-Band</t>
  </si>
  <si>
    <t>σ-Schritt</t>
  </si>
  <si>
    <t>Cash-Schritt</t>
  </si>
  <si>
    <t>Zeile Universum</t>
  </si>
  <si>
    <t>σ 5y/Fenster</t>
  </si>
  <si>
    <t>Cash</t>
  </si>
  <si>
    <t>Borrowing</t>
  </si>
  <si>
    <t>Starting capital</t>
  </si>
  <si>
    <t>Inflation</t>
  </si>
  <si>
    <t>f* Full</t>
  </si>
  <si>
    <t>f* ungekappt</t>
  </si>
  <si>
    <t>f_break</t>
  </si>
  <si>
    <t>Lesart</t>
  </si>
  <si>
    <t>g(f) Single</t>
  </si>
  <si>
    <t>f</t>
  </si>
  <si>
    <t>g</t>
  </si>
  <si>
    <t>g minus g(0)</t>
  </si>
  <si>
    <t>σ_pos</t>
  </si>
  <si>
    <t>Ending capital</t>
  </si>
  <si>
    <t>Marken</t>
  </si>
  <si>
    <t>Marke</t>
  </si>
  <si>
    <t>Quarter</t>
  </si>
  <si>
    <t>Half</t>
  </si>
  <si>
    <t>Einweg μ</t>
  </si>
  <si>
    <t>μ</t>
  </si>
  <si>
    <t>f*</t>
  </si>
  <si>
    <t>Green row = base case. The μ grid uses a 5 pp band so 2% and 12% appear around the 7% World assumption.</t>
  </si>
  <si>
    <t>Einweg σ</t>
  </si>
  <si>
    <t>Einweg Cashzins</t>
  </si>
  <si>
    <t>Cash-Anteil</t>
  </si>
  <si>
    <t>Einweg Fraktion</t>
  </si>
  <si>
    <t>Fraktion</t>
  </si>
  <si>
    <t>Einweg Horizont</t>
  </si>
  <si>
    <t>g(f) Portfolio</t>
  </si>
  <si>
    <t>f scales the full-Kelly weights. σ comes from the 4×4 covariance matrix.</t>
  </si>
  <si>
    <t>Exposure</t>
  </si>
  <si>
    <t>E[r]</t>
  </si>
  <si>
    <t>σ_p</t>
  </si>
  <si>
    <t>Einweg μ World (Portfolio)</t>
  </si>
  <si>
    <t>μ World</t>
  </si>
  <si>
    <t>w World</t>
  </si>
  <si>
    <t>w BTC</t>
  </si>
  <si>
    <t>Einweg μ Bitcoin (Portfolio)</t>
  </si>
  <si>
    <t>μ BTC</t>
  </si>
  <si>
    <t>Estimation error</t>
  </si>
  <si>
    <t>SE depends on history, while Kelly uses the planning assumptions. The arithmetic monthly mean × 12 is not an expected future return.</t>
  </si>
  <si>
    <t>μ Historie</t>
  </si>
  <si>
    <t>SE μ</t>
  </si>
  <si>
    <t>f* Planung</t>
  </si>
  <si>
    <t>f* μ-1SE</t>
  </si>
  <si>
    <t>f* μ-2SE</t>
  </si>
  <si>
    <t>f* μ+1SE</t>
  </si>
  <si>
    <t>Portfolio weights with planned μ ± 1 SE (World μ only, planning assumptions for the rest)</t>
  </si>
  <si>
    <t>Satz</t>
  </si>
  <si>
    <t>Planung</t>
  </si>
  <si>
    <t>Planung-1SE</t>
  </si>
  <si>
    <t>Planung+1SE</t>
  </si>
  <si>
    <t>Tornado</t>
  </si>
  <si>
    <t>Left: assumptions ±2pp / ±100bp. Right: μ ±1 SE. Sorted by |Δ f*|.</t>
  </si>
  <si>
    <t>Factor</t>
  </si>
  <si>
    <t>f* down</t>
  </si>
  <si>
    <t>f* up</t>
  </si>
  <si>
    <t>|Δ|</t>
  </si>
  <si>
    <t>Δ down</t>
  </si>
  <si>
    <t>Δ up</t>
  </si>
  <si>
    <t>μ ±1 SE</t>
  </si>
  <si>
    <t>Tornado Portfolio (Exposure)</t>
  </si>
  <si>
    <t>Schock</t>
  </si>
  <si>
    <t>Δ Exposure</t>
  </si>
  <si>
    <t>World +2pp</t>
  </si>
  <si>
    <t>World -2pp</t>
  </si>
  <si>
    <t>BTC +2pp</t>
  </si>
  <si>
    <t>BTC -2pp</t>
  </si>
  <si>
    <t>Cash +100bp</t>
  </si>
  <si>
    <t>Cash -100bp</t>
  </si>
  <si>
    <t>|Δ| max</t>
  </si>
  <si>
    <t>Rang</t>
  </si>
  <si>
    <t>μ ±2pp</t>
  </si>
  <si>
    <t>σ ±2pp</t>
  </si>
  <si>
    <t>Cash ±100bp</t>
  </si>
  <si>
    <t>Zweiweg μ vs σ (f*)</t>
  </si>
  <si>
    <t>Zeilen: μ Planung ±3pp. Spalten: σ ±3pp.</t>
  </si>
  <si>
    <t>μ \ σ</t>
  </si>
  <si>
    <t>Zweiweg μ_BTC vs μ_World (w BTC Full)</t>
  </si>
  <si>
    <t>BTC \ World</t>
  </si>
  <si>
    <t>Einweg ρ(World, REIT)</t>
  </si>
  <si>
    <t>Covariance stays unchanged. At 0.80 in the sample, this is the instability axis.</t>
  </si>
  <si>
    <t>ρ</t>
  </si>
  <si>
    <t>w Gold</t>
  </si>
  <si>
    <t>w REIT</t>
  </si>
  <si>
    <t>Scenarios</t>
  </si>
  <si>
    <t>Fixed shocks applied to today's allocation. The floor determines f_max.</t>
  </si>
  <si>
    <t>Floor</t>
  </si>
  <si>
    <t>Floor % vom Start</t>
  </si>
  <si>
    <t>Floor €</t>
  </si>
  <si>
    <t>Stilisierte Schocks</t>
  </si>
  <si>
    <t>Scenario</t>
  </si>
  <si>
    <t>World</t>
  </si>
  <si>
    <t>BTC</t>
  </si>
  <si>
    <t>Gold</t>
  </si>
  <si>
    <t>REIT</t>
  </si>
  <si>
    <t>r Q</t>
  </si>
  <si>
    <t>r Half</t>
  </si>
  <si>
    <t>r Full</t>
  </si>
  <si>
    <t>K Half</t>
  </si>
  <si>
    <t>vs Floor</t>
  </si>
  <si>
    <t>Equity-Crash</t>
  </si>
  <si>
    <t>BTC-Drawdown</t>
  </si>
  <si>
    <t>Inflation 2022ish</t>
  </si>
  <si>
    <t>Gold-Stress</t>
  </si>
  <si>
    <t>Alles riskant -25%</t>
  </si>
  <si>
    <t>Custom 1</t>
  </si>
  <si>
    <t>Custom 2</t>
  </si>
  <si>
    <t>Custom 3</t>
  </si>
  <si>
    <t>Custom 4</t>
  </si>
  <si>
    <t>f_max</t>
  </si>
  <si>
    <t>f_max (all 5 Schocks &gt;= Floor)</t>
  </si>
  <si>
    <t>Empfehlung</t>
  </si>
  <si>
    <t>Recommendation = min(half Kelly, f_max). Use full Kelly only when the floor allows it.</t>
  </si>
  <si>
    <t>Historische Fenster</t>
  </si>
  <si>
    <t>Fenster</t>
  </si>
  <si>
    <t>2018-Q4</t>
  </si>
  <si>
    <t>2020-02/03</t>
  </si>
  <si>
    <t>2022 Jan-Sep</t>
  </si>
  <si>
    <t>2022 Kalenderjahr</t>
  </si>
  <si>
    <t>Schlechteste Rollfenster (Half)</t>
  </si>
  <si>
    <t>schlechteste 6 Months</t>
  </si>
  <si>
    <t>schlechteste 12 Months</t>
  </si>
  <si>
    <t>Paths</t>
  </si>
  <si>
    <t>Walk-forward: σ and ρ expand over at least 36 months. μ is today's planning assumption. Weights follow v1.1 (long-only, capped, fractional Kelly).</t>
  </si>
  <si>
    <t>Kennzahlen</t>
  </si>
  <si>
    <t>Kelly</t>
  </si>
  <si>
    <t>60/40</t>
  </si>
  <si>
    <t>CAGR</t>
  </si>
  <si>
    <t>Vol p.a.</t>
  </si>
  <si>
    <t>Sharpe vs Cash</t>
  </si>
  <si>
    <t>Max Drawdown</t>
  </si>
  <si>
    <t>Zeit unter Wasser</t>
  </si>
  <si>
    <t>Calmar</t>
  </si>
  <si>
    <t>Endvermögen</t>
  </si>
  <si>
    <t>Resampling (draft, 200 paths, fixed draws)</t>
  </si>
  <si>
    <t>iid months, allocation fixed at today's v1.1 weights. No re-optimisation along the path.</t>
  </si>
  <si>
    <t>Median ending capital</t>
  </si>
  <si>
    <t>5% Quantil</t>
  </si>
  <si>
    <t>P(End &lt; Start)</t>
  </si>
  <si>
    <t>P(MaxDD) n/a</t>
  </si>
  <si>
    <t>ending-capital quantiles only</t>
  </si>
  <si>
    <t>Datum</t>
  </si>
  <si>
    <t>DD Kelly</t>
  </si>
  <si>
    <t>DD World</t>
  </si>
  <si>
    <t>DD 60/40</t>
  </si>
  <si>
    <t>Classic Kelly</t>
  </si>
  <si>
    <t>Position size for repeated binary bets</t>
  </si>
  <si>
    <t>Inputs</t>
  </si>
  <si>
    <t>Win probability p</t>
  </si>
  <si>
    <t>Profit odds b (net profit / stake)</t>
  </si>
  <si>
    <t>Loss rate a (loss / stake)</t>
  </si>
  <si>
    <t>Kapital €</t>
  </si>
  <si>
    <t>Result</t>
  </si>
  <si>
    <t>q = 1 − p</t>
  </si>
  <si>
    <t>Kelly f* = p/a − q/b</t>
  </si>
  <si>
    <t>f capped at 0–100%</t>
  </si>
  <si>
    <t>Einsatz €</t>
  </si>
  <si>
    <t>Fractional Kelly</t>
  </si>
  <si>
    <t>Variant</t>
  </si>
  <si>
    <t>Formel</t>
  </si>
  <si>
    <t>f* = p/a − q/b with q = 1 − p. When a=b=1, f* = 2p − 1. Overestimating p makes the position too large. Half Kelly reduces it.</t>
  </si>
  <si>
    <t>Single Investment Kelly</t>
  </si>
  <si>
    <t>One asset from the asset universe, inflation, and optional borrowing</t>
  </si>
  <si>
    <t>Asset-universe row</t>
  </si>
  <si>
    <t>μ p.a. nominal</t>
  </si>
  <si>
    <t>σ p.a.</t>
  </si>
  <si>
    <t>Parameters (from asset universe)</t>
  </si>
  <si>
    <t>Cash return</t>
  </si>
  <si>
    <t>Borrowing rate</t>
  </si>
  <si>
    <t>Real μ</t>
  </si>
  <si>
    <t>Full Kelly f*</t>
  </si>
  <si>
    <t>Cash / financing</t>
  </si>
  <si>
    <t>Exposure (€)</t>
  </si>
  <si>
    <t>Real risk premium</t>
  </si>
  <si>
    <t>Fractional Kelly and ending capital</t>
  </si>
  <si>
    <t>In brief</t>
  </si>
  <si>
    <t>f* maximises g(f)=r+f(μ−r)−½f²σ². μ comes from the preset or override in the universe, while σ comes from the history. Ending capital ≈ K*e^(g*T).</t>
  </si>
  <si>
    <t>Portfolio Kelly</t>
  </si>
  <si>
    <t>Four assets (World, Bitcoin, Gold, and REITs). Historical covariance, long-only clipping, and Active=0 to exclude an asset. Custom assets are not included in the matrix.</t>
  </si>
  <si>
    <t>Inputs (global)</t>
  </si>
  <si>
    <t>Allocation</t>
  </si>
  <si>
    <t>w Full</t>
  </si>
  <si>
    <t>Amount (€)</t>
  </si>
  <si>
    <t>Bitcoin</t>
  </si>
  <si>
    <t>REITs</t>
  </si>
  <si>
    <t>Total</t>
  </si>
  <si>
    <t>Fractional Kelly metrics</t>
  </si>
  <si>
    <t>Ending capital before withdrawals</t>
  </si>
  <si>
    <t>Correlation</t>
  </si>
  <si>
    <t>Method</t>
  </si>
  <si>
    <t>Unconstrained: w = Σ⁻¹(μ−r−TER). Active=0 or a negative result becomes 0, then the cap applies. Without borrowing, risky exposure is limited to 1 minus minimum cash. With borrowing, the capped weights remain and the total may exceed 100%. Only World, Bitcoin, Gold, and REITs are included. Half Kelly is the default.</t>
  </si>
  <si>
    <t>Portfolio (actual vs. target)</t>
  </si>
  <si>
    <t>Absolute band</t>
  </si>
  <si>
    <t>Relative band</t>
  </si>
  <si>
    <t>Price</t>
  </si>
  <si>
    <t>Actual €</t>
  </si>
  <si>
    <t>Actual %</t>
  </si>
  <si>
    <t>Target €</t>
  </si>
  <si>
    <t>Delta €</t>
  </si>
  <si>
    <t>Units</t>
  </si>
  <si>
    <t>Order</t>
  </si>
  <si>
    <t>Total Ist</t>
  </si>
  <si>
    <t>Actual € is the current holding. Units are the order based on the difference. ETFs use whole units, Bitcoin uses four decimal places. Absolute band 3 pp, relative band 20% of target. Tickers are in USD.</t>
  </si>
  <si>
    <t>Covariance status</t>
  </si>
  <si>
    <t>Asset Universe</t>
  </si>
  <si>
    <t>Historical μ comes from Monthly Data. Kelly uses planned μ from the preset, not historical μ. An override takes precedence over the preset. The portfolio includes only World, Bitcoin, Gold, and REITs.</t>
  </si>
  <si>
    <t>#</t>
  </si>
  <si>
    <t>Name</t>
  </si>
  <si>
    <t>Ticker</t>
  </si>
  <si>
    <t>Klasse</t>
  </si>
  <si>
    <t>σ Historie</t>
  </si>
  <si>
    <t>σ Override</t>
  </si>
  <si>
    <t>σ verwendet</t>
  </si>
  <si>
    <t>Notiz</t>
  </si>
  <si>
    <t>URTH</t>
  </si>
  <si>
    <t>ETF/Asset</t>
  </si>
  <si>
    <t>σ from history, μ from preset/override</t>
  </si>
  <si>
    <t>BTC-USD</t>
  </si>
  <si>
    <t>Never default to BTC history</t>
  </si>
  <si>
    <t>GLD</t>
  </si>
  <si>
    <t>VNQ</t>
  </si>
  <si>
    <t>Custom</t>
  </si>
  <si>
    <t>Enter prices in Monthly Data</t>
  </si>
  <si>
    <t>Cash Proxy (BIL)</t>
  </si>
  <si>
    <t>BIL</t>
  </si>
  <si>
    <t>USD tickers; FX is not modelled</t>
  </si>
  <si>
    <t>Monthly-return correlation (A1-A4, live)</t>
  </si>
  <si>
    <t>Globale Parameters</t>
  </si>
  <si>
    <t>Cash return p.a. (current)</t>
  </si>
  <si>
    <t>Borrowing (1=yes, 0=no)</t>
  </si>
  <si>
    <t>Kelly-Fraktion Portfolio</t>
  </si>
  <si>
    <t>Kelly uses real rates: μ−π, cash−π, and borrowing rate−π. Planned μ minus TER goes into the inverse. SE(μ) = annual σ × √12 / √n is shown in column P. The arithmetic monthly mean × 12 is not an expected future return.</t>
  </si>
  <si>
    <t>Preset</t>
  </si>
  <si>
    <t>Konservativ</t>
  </si>
  <si>
    <t>Optimistisch</t>
  </si>
  <si>
    <t>The preset figures are planning assumptions, not a forecast.</t>
  </si>
  <si>
    <t>Monthly Data</t>
  </si>
  <si>
    <t>Yahoo 1mo, adjusted | 2016-08-01 – 2026-07-01 | Custom columns for your own inputs</t>
  </si>
  <si>
    <t>PREISE</t>
  </si>
  <si>
    <t>MONATSRENDITEN</t>
  </si>
  <si>
    <t>Calculations</t>
  </si>
  <si>
    <t>Everything here feeds Single Investment and Portfolio. Formulas use IFERROR/N/ISNUMBER.</t>
  </si>
  <si>
    <t>1. Statistics from monthly returns (rows = asset universe)</t>
  </si>
  <si>
    <t>SE μ p.a.</t>
  </si>
  <si>
    <t>SE σ p.a.</t>
  </si>
  <si>
    <t>2. Correlation A1-A4 (live from monthly returns)</t>
  </si>
  <si>
    <t>3. Kovarianz p.a. = σi·σj·ρij</t>
  </si>
  <si>
    <t>4. Covariance block for MINVERSE (C33:F36)</t>
  </si>
  <si>
    <t>Det Σ</t>
  </si>
  <si>
    <t>5. Single-Kelly</t>
  </si>
  <si>
    <t>μ nom</t>
  </si>
  <si>
    <t>Cash nom</t>
  </si>
  <si>
    <t>Borrowing nom</t>
  </si>
  <si>
    <t>Borrow</t>
  </si>
  <si>
    <t>r_cash real</t>
  </si>
  <si>
    <t>r_borrow real</t>
  </si>
  <si>
    <t>f_cash*</t>
  </si>
  <si>
    <t>f_borrow*</t>
  </si>
  <si>
    <t>g real @ Full</t>
  </si>
  <si>
    <t>Inv-Check</t>
  </si>
  <si>
    <t>6. Portfolio Kelly A1–A4</t>
  </si>
  <si>
    <t>Excess = μ_verwendet − Cash_nom</t>
  </si>
  <si>
    <t>Σ⁻¹</t>
  </si>
  <si>
    <t>w unc.</t>
  </si>
  <si>
    <t>Unconstrained total</t>
  </si>
  <si>
    <t>Long-only clip</t>
  </si>
  <si>
    <t>Clipped total</t>
  </si>
  <si>
    <t>Limit risky</t>
  </si>
  <si>
    <t>Full Kelly total</t>
  </si>
  <si>
    <t>Cash Full</t>
  </si>
  <si>
    <t>Fractional Kelly total</t>
  </si>
  <si>
    <t>Cash Fraktion</t>
  </si>
  <si>
    <t>E[r] nom Fraktion</t>
  </si>
  <si>
    <t>σ Fraktion</t>
  </si>
  <si>
    <t>Nominal ending capital</t>
  </si>
  <si>
    <t>7. Snapshot (Python, Kontrolle) v1.1.9</t>
  </si>
  <si>
    <t>μ p.a.</t>
  </si>
  <si>
    <t>Return start row</t>
  </si>
  <si>
    <t>Return end row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</si>
</sst>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%"/>
    <numFmt numFmtId="165" formatCode="yyyy\-mm\-dd"/>
    <numFmt numFmtId="166" formatCode="0.0000"/>
    <numFmt numFmtId="167" formatCode="yyyy\-mm"/>
  </numFmts>
  <fonts count="32" x14ac:knownFonts="1">
    <font>
      <sz val="11"/>
      <color theme="1"/>
      <name val="Calibri"/>
      <family val="2"/>
      <scheme val="minor"/>
    </font>
    <font>
      <b/>
      <sz val="18"/>
      <color rgb="FF1F4E78"/>
      <name val="Calibri"/>
      <family val="2"/>
    </font>
    <font>
      <sz val="11"/>
      <color rgb="FF595959"/>
      <name val="Calibri"/>
      <family val="2"/>
    </font>
    <font>
      <b/>
      <sz val="11"/>
      <color rgb="FF1F4E78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u/>
      <sz val="11"/>
      <color rgb="FF1F4E78"/>
      <name val="Calibri"/>
      <family val="2"/>
    </font>
    <font>
      <i/>
      <sz val="9"/>
      <color rgb="FF595959"/>
      <name val="Calibri"/>
      <family val="2"/>
    </font>
    <font>
      <b/>
      <sz val="11"/>
      <color rgb="FFFFFFFF"/>
      <name val="Calibri"/>
      <family val="2"/>
    </font>
    <font>
      <sz val="11"/>
      <color rgb="FF002060"/>
      <name val="Calibri"/>
      <family val="2"/>
    </font>
    <font>
      <b/>
      <sz val="14"/>
      <color rgb="FF1F4E78"/>
      <name val="Calibri"/>
      <family val="2"/>
    </font>
    <font>
      <b/>
      <sz val="14"/>
      <color rgb="FF1F4E78"/>
      <name val="Calibri"/>
      <family val="2"/>
    </font>
    <font>
      <sz val="11"/>
      <color rgb="FF000000"/>
      <name val="Calibri"/>
      <family val="2"/>
    </font>
    <font>
      <b/>
      <sz val="18"/>
      <color rgb="FF1F4E78"/>
      <name val="Calibri"/>
    </font>
    <font>
      <sz val="11"/>
      <color rgb="FF000000"/>
      <name val="Calibri"/>
    </font>
    <font>
      <sz val="11"/>
      <color rgb="FF595959"/>
      <name val="Calibri"/>
    </font>
    <font>
      <b/>
      <sz val="11"/>
      <color rgb="FF000000"/>
      <name val="Calibri"/>
    </font>
    <font>
      <sz val="11"/>
      <color rgb="FF002060"/>
      <name val="Calibri"/>
    </font>
    <font>
      <b/>
      <sz val="11"/>
      <color rgb="FF1F4E78"/>
      <name val="Calibri"/>
    </font>
    <font>
      <b/>
      <sz val="11"/>
      <color rgb="FFFFFFFF"/>
      <name val="Calibri"/>
    </font>
    <font>
      <i/>
      <sz val="9"/>
      <color rgb="FF595959"/>
      <name val="Calibri"/>
    </font>
    <font>
      <b/>
      <sz val="14"/>
      <color rgb="FF1F4E78"/>
      <name val="Calibri"/>
    </font>
    <font>
      <sz val="11"/>
      <color rgb="FF1F4E78"/>
      <name val="Calibri"/>
    </font>
    <font>
      <b/>
      <sz val="18"/>
      <color rgb="FF1F4E78"/>
      <name val="Calibri"/>
    </font>
    <font>
      <sz val="11"/>
      <color rgb="FF595959"/>
      <name val="Calibri"/>
    </font>
    <font>
      <b/>
      <sz val="11"/>
      <color rgb="FF1F4E78"/>
      <name val="Calibri"/>
    </font>
    <font>
      <b/>
      <sz val="11"/>
      <color rgb="FF000000"/>
      <name val="Calibri"/>
    </font>
    <font>
      <sz val="11"/>
      <color rgb="FF002060"/>
      <name val="Calibri"/>
    </font>
    <font>
      <sz val="11"/>
      <color rgb="FF000000"/>
      <name val="Calibri"/>
    </font>
    <font>
      <b/>
      <sz val="11"/>
      <color rgb="FFFFFFFF"/>
      <name val="Calibri"/>
    </font>
    <font>
      <i/>
      <sz val="9"/>
      <color rgb="FF595959"/>
      <name val="Calibri"/>
    </font>
    <font>
      <sz val="11"/>
      <color rgb="FF1F4E78"/>
      <name val="Calibri"/>
    </font>
  </fonts>
  <fills count="17">
    <fill>
      <patternFill patternType="none"/>
    </fill>
    <fill>
      <patternFill patternType="gray125"/>
    </fill>
    <fill>
      <patternFill patternType="solid">
        <fgColor rgb="FFF2F4F7"/>
      </patternFill>
    </fill>
    <fill>
      <patternFill patternType="solid">
        <fgColor rgb="FFE2EFDA"/>
      </patternFill>
    </fill>
    <fill>
      <patternFill patternType="solid">
        <fgColor rgb="FF1F4E78"/>
      </patternFill>
    </fill>
    <fill>
      <patternFill patternType="solid">
        <fgColor rgb="FFB4C7DC"/>
      </patternFill>
    </fill>
    <fill>
      <patternFill patternType="solid">
        <fgColor rgb="FFE2EFDA"/>
      </patternFill>
    </fill>
    <fill>
      <patternFill patternType="solid">
        <fgColor rgb="FFE2EFDA"/>
      </patternFill>
    </fill>
    <fill>
      <patternFill patternType="solid">
        <fgColor rgb="FFB4C7DC"/>
      </patternFill>
    </fill>
    <fill>
      <patternFill patternType="solid">
        <fgColor rgb="FFF2F4F7"/>
      </patternFill>
    </fill>
    <fill>
      <patternFill patternType="solid">
        <fgColor rgb="FF1F4E78"/>
      </patternFill>
    </fill>
    <fill>
      <patternFill patternType="solid">
        <fgColor rgb="FFF2F4F7"/>
      </patternFill>
    </fill>
    <fill>
      <patternFill patternType="solid">
        <fgColor rgb="FFB4C7DC"/>
      </patternFill>
    </fill>
    <fill>
      <patternFill patternType="solid">
        <fgColor rgb="FFE2EFDA"/>
      </patternFill>
    </fill>
    <fill>
      <patternFill patternType="solid">
        <fgColor rgb="FF1F4E78"/>
      </patternFill>
    </fill>
    <fill>
      <patternFill patternType="solid">
        <fgColor rgb="FFC6EFCE"/>
      </patternFill>
    </fill>
    <fill>
      <patternFill patternType="solid">
        <fgColor rgb="FFFFF2CC"/>
      </patternFill>
    </fill>
  </fills>
  <borders count="3">
    <border>
      <left/>
      <right/>
      <top/>
      <bottom/>
      <diagonal/>
    </border>
    <border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  <border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</borders>
  <cellStyleXfs count="1">
    <xf numFmtId="0" fontId="0" fillId="0" borderId="0"/>
  </cellStyleXfs>
  <cellXfs count="119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3" borderId="1" xfId="0" applyFont="1" applyFill="1" applyBorder="1"/>
    <xf numFmtId="0" fontId="6" fillId="0" borderId="0" xfId="0" applyFont="1"/>
    <xf numFmtId="2" fontId="9" fillId="5" borderId="1" xfId="0" applyNumberFormat="1" applyFont="1" applyFill="1" applyBorder="1"/>
    <xf numFmtId="3" fontId="9" fillId="5" borderId="1" xfId="0" applyNumberFormat="1" applyFont="1" applyFill="1" applyBorder="1"/>
    <xf numFmtId="10" fontId="5" fillId="3" borderId="1" xfId="0" applyNumberFormat="1" applyFont="1" applyFill="1" applyBorder="1"/>
    <xf numFmtId="4" fontId="10" fillId="3" borderId="1" xfId="0" applyNumberFormat="1" applyFont="1" applyFill="1" applyBorder="1"/>
    <xf numFmtId="0" fontId="8" fillId="4" borderId="1" xfId="0" applyFont="1" applyFill="1" applyBorder="1" applyAlignment="1">
      <alignment horizontal="center" wrapText="1"/>
    </xf>
    <xf numFmtId="9" fontId="5" fillId="3" borderId="1" xfId="0" applyNumberFormat="1" applyFont="1" applyFill="1" applyBorder="1"/>
    <xf numFmtId="4" fontId="5" fillId="3" borderId="1" xfId="0" applyNumberFormat="1" applyFont="1" applyFill="1" applyBorder="1"/>
    <xf numFmtId="0" fontId="9" fillId="5" borderId="1" xfId="0" applyFont="1" applyFill="1" applyBorder="1"/>
    <xf numFmtId="3" fontId="5" fillId="3" borderId="1" xfId="0" applyNumberFormat="1" applyFont="1" applyFill="1" applyBorder="1"/>
    <xf numFmtId="1" fontId="5" fillId="3" borderId="1" xfId="0" applyNumberFormat="1" applyFont="1" applyFill="1" applyBorder="1"/>
    <xf numFmtId="10" fontId="10" fillId="3" borderId="1" xfId="0" applyNumberFormat="1" applyFont="1" applyFill="1" applyBorder="1"/>
    <xf numFmtId="0" fontId="4" fillId="0" borderId="0" xfId="0" applyFont="1" applyAlignment="1">
      <alignment vertical="top" wrapText="1"/>
    </xf>
    <xf numFmtId="3" fontId="10" fillId="3" borderId="1" xfId="0" applyNumberFormat="1" applyFont="1" applyFill="1" applyBorder="1"/>
    <xf numFmtId="2" fontId="5" fillId="3" borderId="1" xfId="0" applyNumberFormat="1" applyFont="1" applyFill="1" applyBorder="1"/>
    <xf numFmtId="0" fontId="0" fillId="0" borderId="1" xfId="0" applyBorder="1"/>
    <xf numFmtId="0" fontId="5" fillId="0" borderId="1" xfId="0" applyFont="1" applyBorder="1" applyAlignment="1">
      <alignment vertical="top" wrapText="1"/>
    </xf>
    <xf numFmtId="10" fontId="9" fillId="5" borderId="1" xfId="0" applyNumberFormat="1" applyFont="1" applyFill="1" applyBorder="1"/>
    <xf numFmtId="0" fontId="4" fillId="0" borderId="1" xfId="0" applyFont="1" applyBorder="1"/>
    <xf numFmtId="4" fontId="0" fillId="3" borderId="1" xfId="0" applyNumberFormat="1" applyFill="1" applyBorder="1"/>
    <xf numFmtId="4" fontId="0" fillId="5" borderId="1" xfId="0" applyNumberFormat="1" applyFill="1" applyBorder="1"/>
    <xf numFmtId="10" fontId="0" fillId="3" borderId="1" xfId="0" applyNumberFormat="1" applyFill="1" applyBorder="1"/>
    <xf numFmtId="1" fontId="5" fillId="3" borderId="1" xfId="0" applyNumberFormat="1" applyFont="1" applyFill="1" applyBorder="1" applyAlignment="1">
      <alignment horizontal="center" wrapText="1"/>
    </xf>
    <xf numFmtId="10" fontId="5" fillId="3" borderId="1" xfId="0" applyNumberFormat="1" applyFont="1" applyFill="1" applyBorder="1" applyAlignment="1">
      <alignment horizontal="center" wrapText="1"/>
    </xf>
    <xf numFmtId="0" fontId="8" fillId="4" borderId="0" xfId="0" applyFont="1" applyFill="1"/>
    <xf numFmtId="0" fontId="5" fillId="0" borderId="0" xfId="0" applyFont="1"/>
    <xf numFmtId="164" fontId="9" fillId="5" borderId="1" xfId="0" applyNumberFormat="1" applyFont="1" applyFill="1" applyBorder="1"/>
    <xf numFmtId="164" fontId="5" fillId="3" borderId="1" xfId="0" applyNumberFormat="1" applyFont="1" applyFill="1" applyBorder="1"/>
    <xf numFmtId="10" fontId="11" fillId="6" borderId="2" xfId="0" applyNumberFormat="1" applyFont="1" applyFill="1" applyBorder="1"/>
    <xf numFmtId="165" fontId="0" fillId="0" borderId="1" xfId="0" applyNumberFormat="1" applyBorder="1"/>
    <xf numFmtId="166" fontId="0" fillId="3" borderId="1" xfId="0" applyNumberFormat="1" applyFill="1" applyBorder="1"/>
    <xf numFmtId="166" fontId="5" fillId="3" borderId="1" xfId="0" applyNumberFormat="1" applyFont="1" applyFill="1" applyBorder="1"/>
    <xf numFmtId="10" fontId="12" fillId="6" borderId="2" xfId="0" applyNumberFormat="1" applyFont="1" applyFill="1" applyBorder="1"/>
    <xf numFmtId="0" fontId="12" fillId="6" borderId="2" xfId="0" applyFont="1" applyFill="1" applyBorder="1"/>
    <xf numFmtId="0" fontId="7" fillId="0" borderId="0" xfId="0" applyFont="1" applyAlignment="1">
      <alignment vertical="top" wrapText="1"/>
    </xf>
    <xf numFmtId="0" fontId="13" fillId="0" borderId="0" xfId="0" applyFont="1"/>
    <xf numFmtId="0" fontId="15" fillId="0" borderId="0" xfId="0" applyFont="1"/>
    <xf numFmtId="0" fontId="16" fillId="0" borderId="0" xfId="0" applyFont="1"/>
    <xf numFmtId="0" fontId="17" fillId="8" borderId="1" xfId="0" applyFont="1" applyFill="1" applyBorder="1"/>
    <xf numFmtId="1" fontId="14" fillId="7" borderId="1" xfId="0" applyNumberFormat="1" applyFont="1" applyFill="1" applyBorder="1"/>
    <xf numFmtId="10" fontId="14" fillId="7" borderId="2" xfId="0" applyNumberFormat="1" applyFont="1" applyFill="1" applyBorder="1"/>
    <xf numFmtId="0" fontId="14" fillId="7" borderId="2" xfId="0" applyFont="1" applyFill="1" applyBorder="1"/>
    <xf numFmtId="3" fontId="14" fillId="7" borderId="2" xfId="0" applyNumberFormat="1" applyFont="1" applyFill="1" applyBorder="1"/>
    <xf numFmtId="1" fontId="14" fillId="7" borderId="2" xfId="0" applyNumberFormat="1" applyFont="1" applyFill="1" applyBorder="1"/>
    <xf numFmtId="10" fontId="14" fillId="7" borderId="1" xfId="0" applyNumberFormat="1" applyFont="1" applyFill="1" applyBorder="1"/>
    <xf numFmtId="2" fontId="14" fillId="7" borderId="1" xfId="0" applyNumberFormat="1" applyFont="1" applyFill="1" applyBorder="1"/>
    <xf numFmtId="2" fontId="0" fillId="7" borderId="1" xfId="0" applyNumberFormat="1" applyFill="1" applyBorder="1"/>
    <xf numFmtId="0" fontId="19" fillId="10" borderId="0" xfId="0" applyFont="1" applyFill="1" applyAlignment="1">
      <alignment horizontal="center" wrapText="1"/>
    </xf>
    <xf numFmtId="0" fontId="14" fillId="0" borderId="0" xfId="0" applyFont="1"/>
    <xf numFmtId="10" fontId="17" fillId="8" borderId="0" xfId="0" applyNumberFormat="1" applyFont="1" applyFill="1"/>
    <xf numFmtId="0" fontId="20" fillId="0" borderId="0" xfId="0" applyFont="1"/>
    <xf numFmtId="3" fontId="14" fillId="7" borderId="0" xfId="0" applyNumberFormat="1" applyFont="1" applyFill="1"/>
    <xf numFmtId="10" fontId="14" fillId="7" borderId="0" xfId="0" applyNumberFormat="1" applyFont="1" applyFill="1"/>
    <xf numFmtId="4" fontId="14" fillId="7" borderId="0" xfId="0" applyNumberFormat="1" applyFont="1" applyFill="1"/>
    <xf numFmtId="3" fontId="17" fillId="8" borderId="0" xfId="0" applyNumberFormat="1" applyFont="1" applyFill="1"/>
    <xf numFmtId="1" fontId="14" fillId="7" borderId="0" xfId="0" applyNumberFormat="1" applyFont="1" applyFill="1"/>
    <xf numFmtId="0" fontId="14" fillId="7" borderId="0" xfId="0" applyFont="1" applyFill="1"/>
    <xf numFmtId="166" fontId="14" fillId="7" borderId="0" xfId="0" applyNumberFormat="1" applyFont="1" applyFill="1"/>
    <xf numFmtId="0" fontId="22" fillId="0" borderId="0" xfId="0" applyFont="1"/>
    <xf numFmtId="0" fontId="14" fillId="0" borderId="0" xfId="0" applyFont="1" applyAlignment="1">
      <alignment vertical="top" wrapText="1"/>
    </xf>
    <xf numFmtId="0" fontId="17" fillId="8" borderId="0" xfId="0" applyFont="1" applyFill="1"/>
    <xf numFmtId="9" fontId="17" fillId="8" borderId="0" xfId="0" applyNumberFormat="1" applyFont="1" applyFill="1"/>
    <xf numFmtId="1" fontId="17" fillId="8" borderId="0" xfId="0" applyNumberFormat="1" applyFont="1" applyFill="1"/>
    <xf numFmtId="164" fontId="17" fillId="8" borderId="0" xfId="0" applyNumberFormat="1" applyFont="1" applyFill="1"/>
    <xf numFmtId="3" fontId="21" fillId="7" borderId="0" xfId="0" applyNumberFormat="1" applyFont="1" applyFill="1"/>
    <xf numFmtId="0" fontId="14" fillId="7" borderId="1" xfId="0" applyFont="1" applyFill="1" applyBorder="1"/>
    <xf numFmtId="9" fontId="14" fillId="7" borderId="0" xfId="0" applyNumberFormat="1" applyFont="1" applyFill="1"/>
    <xf numFmtId="164" fontId="14" fillId="7" borderId="0" xfId="0" applyNumberFormat="1" applyFont="1" applyFill="1"/>
    <xf numFmtId="3" fontId="14" fillId="7" borderId="1" xfId="0" applyNumberFormat="1" applyFont="1" applyFill="1" applyBorder="1"/>
    <xf numFmtId="9" fontId="14" fillId="7" borderId="1" xfId="0" applyNumberFormat="1" applyFont="1" applyFill="1" applyBorder="1"/>
    <xf numFmtId="0" fontId="3" fillId="2" borderId="0" xfId="0" applyFont="1" applyFill="1"/>
    <xf numFmtId="0" fontId="0" fillId="0" borderId="0" xfId="0"/>
    <xf numFmtId="0" fontId="5" fillId="0" borderId="0" xfId="0" applyFont="1" applyAlignment="1">
      <alignment vertical="top" wrapText="1"/>
    </xf>
    <xf numFmtId="0" fontId="23" fillId="0" borderId="0" xfId="0" applyFont="1"/>
    <xf numFmtId="0" fontId="31" fillId="0" borderId="0" xfId="0" applyFont="1"/>
    <xf numFmtId="0" fontId="24" fillId="0" borderId="0" xfId="0" applyFont="1"/>
    <xf numFmtId="0" fontId="25" fillId="11" borderId="0" xfId="0" applyFont="1" applyFill="1"/>
    <xf numFmtId="0" fontId="26" fillId="0" borderId="0" xfId="0" applyFont="1"/>
    <xf numFmtId="0" fontId="27" fillId="12" borderId="0" xfId="0" applyFont="1" applyFill="1"/>
    <xf numFmtId="10" fontId="27" fillId="12" borderId="0" xfId="0" applyNumberFormat="1" applyFont="1" applyFill="1"/>
    <xf numFmtId="1" fontId="28" fillId="13" borderId="0" xfId="0" applyNumberFormat="1" applyFont="1" applyFill="1"/>
    <xf numFmtId="10" fontId="28" fillId="13" borderId="0" xfId="0" applyNumberFormat="1" applyFont="1" applyFill="1"/>
    <xf numFmtId="0" fontId="28" fillId="13" borderId="0" xfId="0" applyFont="1" applyFill="1"/>
    <xf numFmtId="3" fontId="28" fillId="13" borderId="0" xfId="0" applyNumberFormat="1" applyFont="1" applyFill="1"/>
    <xf numFmtId="0" fontId="29" fillId="14" borderId="0" xfId="0" applyFont="1" applyFill="1" applyAlignment="1">
      <alignment horizontal="center" wrapText="1"/>
    </xf>
    <xf numFmtId="9" fontId="28" fillId="13" borderId="0" xfId="0" applyNumberFormat="1" applyFont="1" applyFill="1"/>
    <xf numFmtId="0" fontId="28" fillId="0" borderId="0" xfId="0" applyFont="1"/>
    <xf numFmtId="10" fontId="28" fillId="15" borderId="0" xfId="0" applyNumberFormat="1" applyFont="1" applyFill="1"/>
    <xf numFmtId="3" fontId="28" fillId="15" borderId="0" xfId="0" applyNumberFormat="1" applyFont="1" applyFill="1"/>
    <xf numFmtId="0" fontId="30" fillId="0" borderId="0" xfId="0" applyFont="1" applyAlignment="1">
      <alignment vertical="top" wrapText="1"/>
    </xf>
    <xf numFmtId="164" fontId="29" fillId="14" borderId="0" xfId="0" applyNumberFormat="1" applyFont="1" applyFill="1" applyAlignment="1">
      <alignment horizontal="center" wrapText="1"/>
    </xf>
    <xf numFmtId="164" fontId="28" fillId="13" borderId="0" xfId="0" applyNumberFormat="1" applyFont="1" applyFill="1"/>
    <xf numFmtId="164" fontId="29" fillId="14" borderId="0" xfId="0" applyNumberFormat="1" applyFont="1" applyFill="1"/>
    <xf numFmtId="2" fontId="28" fillId="13" borderId="0" xfId="0" applyNumberFormat="1" applyFont="1" applyFill="1"/>
    <xf numFmtId="166" fontId="28" fillId="13" borderId="0" xfId="0" applyNumberFormat="1" applyFont="1" applyFill="1"/>
    <xf numFmtId="11" fontId="28" fillId="13" borderId="0" xfId="0" applyNumberFormat="1" applyFont="1" applyFill="1"/>
    <xf numFmtId="0" fontId="31" fillId="0" borderId="0" xfId="0" applyFont="1" applyAlignment="1">
      <alignment vertical="top" wrapText="1"/>
    </xf>
    <xf numFmtId="9" fontId="27" fillId="12" borderId="0" xfId="0" applyNumberFormat="1" applyFont="1" applyFill="1"/>
    <xf numFmtId="167" fontId="28" fillId="13" borderId="0" xfId="0" applyNumberFormat="1" applyFont="1" applyFill="1"/>
    <xf numFmtId="167" fontId="27" fillId="12" borderId="0" xfId="0" applyNumberFormat="1" applyFont="1" applyFill="1"/>
    <xf numFmtId="0" fontId="26" fillId="0" borderId="0" xfId="0" applyFont="1" applyAlignment="1">
      <alignment vertical="top" wrapText="1"/>
    </xf>
    <xf numFmtId="0" fontId="3" fillId="2" borderId="0" xfId="0" applyFont="1" applyFill="1"/>
    <xf numFmtId="0" fontId="0" fillId="0" borderId="0" xfId="0"/>
    <xf numFmtId="0" fontId="5" fillId="0" borderId="0" xfId="0" applyFont="1" applyAlignment="1">
      <alignment vertical="top" wrapText="1"/>
    </xf>
    <xf numFmtId="0" fontId="18" fillId="9" borderId="0" xfId="0" applyFont="1" applyFill="1"/>
    <xf numFmtId="0" fontId="30" fillId="0" borderId="0" xfId="0" applyFont="1" applyAlignment="1">
      <alignment vertical="top" wrapText="1"/>
    </xf>
    <xf numFmtId="0" fontId="14" fillId="7" borderId="0" xfId="0" applyFont="1" applyFill="1" applyAlignment="1">
      <alignment vertical="top" wrapText="1"/>
    </xf>
    <xf numFmtId="0" fontId="28" fillId="13" borderId="0" xfId="0" applyFont="1" applyFill="1"/>
    <xf numFmtId="0" fontId="25" fillId="11" borderId="0" xfId="0" applyFont="1" applyFill="1"/>
    <xf numFmtId="0" fontId="28" fillId="13" borderId="0" xfId="0" applyFont="1" applyFill="1" applyAlignment="1">
      <alignment vertical="top" wrapText="1"/>
    </xf>
    <xf numFmtId="0" fontId="28" fillId="16" borderId="0" xfId="0" applyFont="1" applyFill="1" applyAlignment="1">
      <alignment vertical="top" wrapText="1"/>
    </xf>
    <xf numFmtId="0" fontId="24" fillId="0" borderId="0" xfId="0" applyFont="1"/>
    <xf numFmtId="0" fontId="15" fillId="0" borderId="0" xfId="0" applyFont="1" applyAlignment="1">
      <alignment vertical="top" wrapText="1"/>
    </xf>
    <xf numFmtId="0" fontId="24" fillId="0" borderId="0" xfId="0" applyFont="1" applyAlignment="1">
      <alignment vertical="top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10"/>
  <c:chart>
    <c:autoTitleDeleted val="1"/>
    <c:plotArea>
      <c:layout/>
      <c:lineChart>
        <c:grouping val="standard"/>
        <c:varyColors val="1"/>
        <c:ser>
          <c:idx val="0"/>
          <c:order val="0"/>
          <c:tx>
            <c:strRef>
              <c:f>Sensitivity!$C$34</c:f>
              <c:strCache>
                <c:ptCount val="1"/>
                <c:pt idx="0">
                  <c:v>g</c:v>
                </c:pt>
              </c:strCache>
            </c:strRef>
          </c:tx>
          <c:spPr>
            <a:ln>
              <a:solidFill>
                <a:srgbClr val="1F4E78"/>
              </a:solidFill>
              <a:prstDash val="solid"/>
            </a:ln>
          </c:spPr>
          <c:marker>
            <c:symbol val="none"/>
          </c:marker>
          <c:cat>
            <c:numRef>
              <c:f>Sensitivity!$B$35:$B$65</c:f>
              <c:numCache>
                <c:formatCode>0%</c:formatCode>
                <c:ptCount val="31"/>
                <c:pt idx="0">
                  <c:v>0</c:v>
                </c:pt>
                <c:pt idx="1">
                  <c:v>0.05</c:v>
                </c:pt>
                <c:pt idx="2">
                  <c:v>0.1</c:v>
                </c:pt>
                <c:pt idx="3">
                  <c:v>0.15000000000000002</c:v>
                </c:pt>
                <c:pt idx="4">
                  <c:v>0.2</c:v>
                </c:pt>
                <c:pt idx="5">
                  <c:v>0.25</c:v>
                </c:pt>
                <c:pt idx="6">
                  <c:v>0.3</c:v>
                </c:pt>
                <c:pt idx="7">
                  <c:v>0.35</c:v>
                </c:pt>
                <c:pt idx="8">
                  <c:v>0.39999999999999997</c:v>
                </c:pt>
                <c:pt idx="9">
                  <c:v>0.44999999999999996</c:v>
                </c:pt>
                <c:pt idx="10">
                  <c:v>0.49999999999999994</c:v>
                </c:pt>
                <c:pt idx="11">
                  <c:v>0.54999999999999993</c:v>
                </c:pt>
                <c:pt idx="12">
                  <c:v>0.6</c:v>
                </c:pt>
                <c:pt idx="13">
                  <c:v>0.65</c:v>
                </c:pt>
                <c:pt idx="14">
                  <c:v>0.70000000000000007</c:v>
                </c:pt>
                <c:pt idx="15">
                  <c:v>0.75000000000000011</c:v>
                </c:pt>
                <c:pt idx="16">
                  <c:v>0.80000000000000016</c:v>
                </c:pt>
                <c:pt idx="17">
                  <c:v>0.8500000000000002</c:v>
                </c:pt>
                <c:pt idx="18">
                  <c:v>0.90000000000000024</c:v>
                </c:pt>
                <c:pt idx="19">
                  <c:v>0.95000000000000029</c:v>
                </c:pt>
                <c:pt idx="20">
                  <c:v>1.0000000000000002</c:v>
                </c:pt>
                <c:pt idx="21">
                  <c:v>1.0500000000000003</c:v>
                </c:pt>
                <c:pt idx="22">
                  <c:v>1.1000000000000003</c:v>
                </c:pt>
                <c:pt idx="23">
                  <c:v>1.1500000000000004</c:v>
                </c:pt>
                <c:pt idx="24">
                  <c:v>1.2000000000000004</c:v>
                </c:pt>
                <c:pt idx="25">
                  <c:v>1.2500000000000004</c:v>
                </c:pt>
                <c:pt idx="26">
                  <c:v>1.3000000000000005</c:v>
                </c:pt>
                <c:pt idx="27">
                  <c:v>1.3500000000000005</c:v>
                </c:pt>
                <c:pt idx="28">
                  <c:v>1.4000000000000006</c:v>
                </c:pt>
                <c:pt idx="29">
                  <c:v>1.4500000000000006</c:v>
                </c:pt>
                <c:pt idx="30">
                  <c:v>1.5000000000000007</c:v>
                </c:pt>
              </c:numCache>
            </c:numRef>
          </c:cat>
          <c:val>
            <c:numRef>
              <c:f>Sensitivity!$C$35:$C$65</c:f>
              <c:numCache>
                <c:formatCode>0.00%</c:formatCode>
                <c:ptCount val="31"/>
                <c:pt idx="0">
                  <c:v>2.5000000000000001E-2</c:v>
                </c:pt>
                <c:pt idx="1">
                  <c:v>2.7122304762001819E-2</c:v>
                </c:pt>
                <c:pt idx="2">
                  <c:v>2.9189219048007281E-2</c:v>
                </c:pt>
                <c:pt idx="3">
                  <c:v>3.1200742858016384E-2</c:v>
                </c:pt>
                <c:pt idx="4">
                  <c:v>3.3156876192029124E-2</c:v>
                </c:pt>
                <c:pt idx="5">
                  <c:v>3.5057619050045501E-2</c:v>
                </c:pt>
                <c:pt idx="6">
                  <c:v>3.6902971432065515E-2</c:v>
                </c:pt>
                <c:pt idx="7">
                  <c:v>3.8692933338089174E-2</c:v>
                </c:pt>
                <c:pt idx="8">
                  <c:v>4.0427504768116469E-2</c:v>
                </c:pt>
                <c:pt idx="9">
                  <c:v>4.2106685722147402E-2</c:v>
                </c:pt>
                <c:pt idx="10">
                  <c:v>4.3730476200181979E-2</c:v>
                </c:pt>
                <c:pt idx="11">
                  <c:v>4.5298876202220194E-2</c:v>
                </c:pt>
                <c:pt idx="12">
                  <c:v>4.6811885728262045E-2</c:v>
                </c:pt>
                <c:pt idx="13">
                  <c:v>4.8269504778307548E-2</c:v>
                </c:pt>
                <c:pt idx="14">
                  <c:v>4.9671733352356688E-2</c:v>
                </c:pt>
                <c:pt idx="15">
                  <c:v>5.1018571450409458E-2</c:v>
                </c:pt>
                <c:pt idx="16">
                  <c:v>5.2310019072465873E-2</c:v>
                </c:pt>
                <c:pt idx="17">
                  <c:v>5.3546076218525931E-2</c:v>
                </c:pt>
                <c:pt idx="18">
                  <c:v>5.4726742888589613E-2</c:v>
                </c:pt>
                <c:pt idx="19">
                  <c:v>5.585201908265696E-2</c:v>
                </c:pt>
                <c:pt idx="20">
                  <c:v>5.6921904800727924E-2</c:v>
                </c:pt>
                <c:pt idx="21">
                  <c:v>5.6921904800727924E-2</c:v>
                </c:pt>
                <c:pt idx="22">
                  <c:v>5.6921904800727924E-2</c:v>
                </c:pt>
                <c:pt idx="23">
                  <c:v>5.6921904800727924E-2</c:v>
                </c:pt>
                <c:pt idx="24">
                  <c:v>5.6921904800727924E-2</c:v>
                </c:pt>
                <c:pt idx="25">
                  <c:v>5.6921904800727924E-2</c:v>
                </c:pt>
                <c:pt idx="26">
                  <c:v>5.6921904800727924E-2</c:v>
                </c:pt>
                <c:pt idx="27">
                  <c:v>5.6921904800727924E-2</c:v>
                </c:pt>
                <c:pt idx="28">
                  <c:v>5.6921904800727924E-2</c:v>
                </c:pt>
                <c:pt idx="29">
                  <c:v>5.6921904800727924E-2</c:v>
                </c:pt>
                <c:pt idx="30">
                  <c:v>5.6921904800727924E-2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11A9-4F70-8DDE-CE6D79FDDE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"/>
        <c:axId val="100"/>
      </c:lineChart>
      <c:catAx>
        <c:axId val="10"/>
        <c:scaling>
          <c:orientation val="minMax"/>
        </c:scaling>
        <c:delete val="1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t>f</a:t>
                </a:r>
              </a:p>
            </c:rich>
          </c:tx>
          <c:overlay val="1"/>
        </c:title>
        <c:numFmt formatCode="0%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t>g</a:t>
                </a:r>
              </a:p>
            </c:rich>
          </c:tx>
          <c:overlay val="1"/>
        </c:title>
        <c:numFmt formatCode="0.00%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plotVisOnly val="1"/>
    <c:dispBlanksAs val="gap"/>
    <c:showDLblsOverMax val="1"/>
  </c:chart>
  <c:printSettings>
    <c:headerFooter/>
    <c:pageMargins b="0.78740157499999996" l="0.7" r="0.7" t="0.78740157499999996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10"/>
  <c:chart>
    <c:autoTitleDeleted val="1"/>
    <c:plotArea>
      <c:layout/>
      <c:barChart>
        <c:barDir val="bar"/>
        <c:grouping val="clustered"/>
        <c:varyColors val="1"/>
        <c:ser>
          <c:idx val="0"/>
          <c:order val="0"/>
          <c:tx>
            <c:strRef>
              <c:f>Sensitivity!$E$207</c:f>
              <c:strCache>
                <c:ptCount val="1"/>
                <c:pt idx="0">
                  <c:v>|Δ|</c:v>
                </c:pt>
              </c:strCache>
            </c:strRef>
          </c:tx>
          <c:spPr>
            <a:solidFill>
              <a:srgbClr val="1F4E78"/>
            </a:solidFill>
            <a:ln>
              <a:prstDash val="solid"/>
            </a:ln>
          </c:spPr>
          <c:invertIfNegative val="1"/>
          <c:cat>
            <c:strRef>
              <c:f>Sensitivity!$B$208:$B$210</c:f>
              <c:strCache>
                <c:ptCount val="3"/>
                <c:pt idx="0">
                  <c:v>μ ±2pp</c:v>
                </c:pt>
                <c:pt idx="1">
                  <c:v>σ ±2pp</c:v>
                </c:pt>
                <c:pt idx="2">
                  <c:v>Cash ±100bp</c:v>
                </c:pt>
              </c:strCache>
            </c:strRef>
          </c:cat>
          <c:val>
            <c:numRef>
              <c:f>Sensitivity!$E$208:$E$210</c:f>
              <c:numCache>
                <c:formatCode>0.00%</c:formatCode>
                <c:ptCount val="3"/>
                <c:pt idx="0">
                  <c:v>0.90268225900938992</c:v>
                </c:pt>
                <c:pt idx="1">
                  <c:v>0.64925006233811544</c:v>
                </c:pt>
                <c:pt idx="2">
                  <c:v>0.45134112950469518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D20E-4367-BAD9-75F183C5B2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catAx>
        <c:axId val="10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b"/>
        <c:majorGridlines/>
        <c:numFmt formatCode="0.00%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plotVisOnly val="1"/>
    <c:dispBlanksAs val="gap"/>
    <c:showDLblsOverMax val="1"/>
  </c:chart>
  <c:printSettings>
    <c:headerFooter/>
    <c:pageMargins b="0.78740157499999996" l="0.7" r="0.7" t="0.78740157499999996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10"/>
  <c:chart>
    <c:autoTitleDeleted val="1"/>
    <c:plotArea>
      <c:layout/>
      <c:lineChart>
        <c:grouping val="standard"/>
        <c:varyColors val="1"/>
        <c:ser>
          <c:idx val="0"/>
          <c:order val="0"/>
          <c:tx>
            <c:strRef>
              <c:f>Paths!$C$19</c:f>
              <c:strCache>
                <c:ptCount val="1"/>
                <c:pt idx="0">
                  <c:v>Kelly</c:v>
                </c:pt>
              </c:strCache>
            </c:strRef>
          </c:tx>
          <c:spPr>
            <a:ln>
              <a:solidFill>
                <a:srgbClr val="1F4E78"/>
              </a:solidFill>
              <a:prstDash val="solid"/>
            </a:ln>
          </c:spPr>
          <c:marker>
            <c:symbol val="none"/>
          </c:marker>
          <c:cat>
            <c:numRef>
              <c:f>Paths!$B$20:$B$102</c:f>
              <c:numCache>
                <c:formatCode>yyyy\-mm</c:formatCode>
                <c:ptCount val="83"/>
                <c:pt idx="0">
                  <c:v>43709</c:v>
                </c:pt>
                <c:pt idx="1">
                  <c:v>43739</c:v>
                </c:pt>
                <c:pt idx="2">
                  <c:v>43770</c:v>
                </c:pt>
                <c:pt idx="3">
                  <c:v>43800</c:v>
                </c:pt>
                <c:pt idx="4">
                  <c:v>43831</c:v>
                </c:pt>
                <c:pt idx="5">
                  <c:v>43862</c:v>
                </c:pt>
                <c:pt idx="6">
                  <c:v>43891</c:v>
                </c:pt>
                <c:pt idx="7">
                  <c:v>43922</c:v>
                </c:pt>
                <c:pt idx="8">
                  <c:v>43952</c:v>
                </c:pt>
                <c:pt idx="9">
                  <c:v>43983</c:v>
                </c:pt>
                <c:pt idx="10">
                  <c:v>44013</c:v>
                </c:pt>
                <c:pt idx="11">
                  <c:v>44044</c:v>
                </c:pt>
                <c:pt idx="12">
                  <c:v>44075</c:v>
                </c:pt>
                <c:pt idx="13">
                  <c:v>44105</c:v>
                </c:pt>
                <c:pt idx="14">
                  <c:v>44136</c:v>
                </c:pt>
                <c:pt idx="15">
                  <c:v>44166</c:v>
                </c:pt>
                <c:pt idx="16">
                  <c:v>44197</c:v>
                </c:pt>
                <c:pt idx="17">
                  <c:v>44228</c:v>
                </c:pt>
                <c:pt idx="18">
                  <c:v>44256</c:v>
                </c:pt>
                <c:pt idx="19">
                  <c:v>44287</c:v>
                </c:pt>
                <c:pt idx="20">
                  <c:v>44317</c:v>
                </c:pt>
                <c:pt idx="21">
                  <c:v>44348</c:v>
                </c:pt>
                <c:pt idx="22">
                  <c:v>44378</c:v>
                </c:pt>
                <c:pt idx="23">
                  <c:v>44409</c:v>
                </c:pt>
                <c:pt idx="24">
                  <c:v>44440</c:v>
                </c:pt>
                <c:pt idx="25">
                  <c:v>44470</c:v>
                </c:pt>
                <c:pt idx="26">
                  <c:v>44501</c:v>
                </c:pt>
                <c:pt idx="27">
                  <c:v>44531</c:v>
                </c:pt>
                <c:pt idx="28">
                  <c:v>44562</c:v>
                </c:pt>
                <c:pt idx="29">
                  <c:v>44593</c:v>
                </c:pt>
                <c:pt idx="30">
                  <c:v>44621</c:v>
                </c:pt>
                <c:pt idx="31">
                  <c:v>44652</c:v>
                </c:pt>
                <c:pt idx="32">
                  <c:v>44682</c:v>
                </c:pt>
                <c:pt idx="33">
                  <c:v>44713</c:v>
                </c:pt>
                <c:pt idx="34">
                  <c:v>44743</c:v>
                </c:pt>
                <c:pt idx="35">
                  <c:v>44774</c:v>
                </c:pt>
                <c:pt idx="36">
                  <c:v>44805</c:v>
                </c:pt>
                <c:pt idx="37">
                  <c:v>44835</c:v>
                </c:pt>
                <c:pt idx="38">
                  <c:v>44866</c:v>
                </c:pt>
                <c:pt idx="39">
                  <c:v>44896</c:v>
                </c:pt>
                <c:pt idx="40">
                  <c:v>44927</c:v>
                </c:pt>
                <c:pt idx="41">
                  <c:v>44958</c:v>
                </c:pt>
                <c:pt idx="42">
                  <c:v>44986</c:v>
                </c:pt>
                <c:pt idx="43">
                  <c:v>45017</c:v>
                </c:pt>
                <c:pt idx="44">
                  <c:v>45047</c:v>
                </c:pt>
                <c:pt idx="45">
                  <c:v>45078</c:v>
                </c:pt>
                <c:pt idx="46">
                  <c:v>45108</c:v>
                </c:pt>
                <c:pt idx="47">
                  <c:v>45139</c:v>
                </c:pt>
                <c:pt idx="48">
                  <c:v>45170</c:v>
                </c:pt>
                <c:pt idx="49">
                  <c:v>45200</c:v>
                </c:pt>
                <c:pt idx="50">
                  <c:v>45231</c:v>
                </c:pt>
                <c:pt idx="51">
                  <c:v>45261</c:v>
                </c:pt>
                <c:pt idx="52">
                  <c:v>45292</c:v>
                </c:pt>
                <c:pt idx="53">
                  <c:v>45323</c:v>
                </c:pt>
                <c:pt idx="54">
                  <c:v>45352</c:v>
                </c:pt>
                <c:pt idx="55">
                  <c:v>45383</c:v>
                </c:pt>
                <c:pt idx="56">
                  <c:v>45413</c:v>
                </c:pt>
                <c:pt idx="57">
                  <c:v>45444</c:v>
                </c:pt>
                <c:pt idx="58">
                  <c:v>45474</c:v>
                </c:pt>
                <c:pt idx="59">
                  <c:v>45505</c:v>
                </c:pt>
                <c:pt idx="60">
                  <c:v>45536</c:v>
                </c:pt>
                <c:pt idx="61">
                  <c:v>45566</c:v>
                </c:pt>
                <c:pt idx="62">
                  <c:v>45597</c:v>
                </c:pt>
                <c:pt idx="63">
                  <c:v>45627</c:v>
                </c:pt>
                <c:pt idx="64">
                  <c:v>45658</c:v>
                </c:pt>
                <c:pt idx="65">
                  <c:v>45689</c:v>
                </c:pt>
                <c:pt idx="66">
                  <c:v>45717</c:v>
                </c:pt>
                <c:pt idx="67">
                  <c:v>45748</c:v>
                </c:pt>
                <c:pt idx="68">
                  <c:v>45778</c:v>
                </c:pt>
                <c:pt idx="69">
                  <c:v>45809</c:v>
                </c:pt>
                <c:pt idx="70">
                  <c:v>45839</c:v>
                </c:pt>
                <c:pt idx="71">
                  <c:v>45870</c:v>
                </c:pt>
                <c:pt idx="72">
                  <c:v>45901</c:v>
                </c:pt>
                <c:pt idx="73">
                  <c:v>45931</c:v>
                </c:pt>
                <c:pt idx="74">
                  <c:v>45962</c:v>
                </c:pt>
                <c:pt idx="75">
                  <c:v>45992</c:v>
                </c:pt>
                <c:pt idx="76">
                  <c:v>46023</c:v>
                </c:pt>
                <c:pt idx="77">
                  <c:v>46054</c:v>
                </c:pt>
                <c:pt idx="78">
                  <c:v>46082</c:v>
                </c:pt>
                <c:pt idx="79">
                  <c:v>46113</c:v>
                </c:pt>
                <c:pt idx="80">
                  <c:v>46143</c:v>
                </c:pt>
                <c:pt idx="81">
                  <c:v>46174</c:v>
                </c:pt>
                <c:pt idx="82">
                  <c:v>46204</c:v>
                </c:pt>
              </c:numCache>
            </c:numRef>
          </c:cat>
          <c:val>
            <c:numRef>
              <c:f>Paths!$C$20:$C$102</c:f>
              <c:numCache>
                <c:formatCode>0.00</c:formatCode>
                <c:ptCount val="83"/>
                <c:pt idx="0">
                  <c:v>1.0079214258630933</c:v>
                </c:pt>
                <c:pt idx="1">
                  <c:v>1.0215243034454844</c:v>
                </c:pt>
                <c:pt idx="2">
                  <c:v>1.0281324818930375</c:v>
                </c:pt>
                <c:pt idx="3">
                  <c:v>1.040192378397266</c:v>
                </c:pt>
                <c:pt idx="4">
                  <c:v>1.0452552077870381</c:v>
                </c:pt>
                <c:pt idx="5">
                  <c:v>1.0065598032871641</c:v>
                </c:pt>
                <c:pt idx="6">
                  <c:v>0.93786115964275207</c:v>
                </c:pt>
                <c:pt idx="7">
                  <c:v>0.98664248137906274</c:v>
                </c:pt>
                <c:pt idx="8">
                  <c:v>1.0102810558354951</c:v>
                </c:pt>
                <c:pt idx="9">
                  <c:v>1.0225132694935202</c:v>
                </c:pt>
                <c:pt idx="10">
                  <c:v>1.0475808671865319</c:v>
                </c:pt>
                <c:pt idx="11">
                  <c:v>1.0798362246249715</c:v>
                </c:pt>
                <c:pt idx="12">
                  <c:v>1.0621558602457093</c:v>
                </c:pt>
                <c:pt idx="13">
                  <c:v>1.0497858618648361</c:v>
                </c:pt>
                <c:pt idx="14">
                  <c:v>1.117319696951266</c:v>
                </c:pt>
                <c:pt idx="15">
                  <c:v>1.1385780051179675</c:v>
                </c:pt>
                <c:pt idx="16">
                  <c:v>1.1341517241646062</c:v>
                </c:pt>
                <c:pt idx="17">
                  <c:v>1.1475197045699177</c:v>
                </c:pt>
                <c:pt idx="18">
                  <c:v>1.1675832893760907</c:v>
                </c:pt>
                <c:pt idx="19">
                  <c:v>1.1915478611374757</c:v>
                </c:pt>
                <c:pt idx="20">
                  <c:v>1.2005914100390143</c:v>
                </c:pt>
                <c:pt idx="21">
                  <c:v>1.2094203534690775</c:v>
                </c:pt>
                <c:pt idx="22">
                  <c:v>1.2196085922805175</c:v>
                </c:pt>
                <c:pt idx="23">
                  <c:v>1.2338830367102021</c:v>
                </c:pt>
                <c:pt idx="24">
                  <c:v>1.2092706954265282</c:v>
                </c:pt>
                <c:pt idx="25">
                  <c:v>1.2427225286736112</c:v>
                </c:pt>
                <c:pt idx="26">
                  <c:v>1.2304952656041117</c:v>
                </c:pt>
                <c:pt idx="27">
                  <c:v>1.2539655142169928</c:v>
                </c:pt>
                <c:pt idx="28">
                  <c:v>1.2231537840480746</c:v>
                </c:pt>
                <c:pt idx="29">
                  <c:v>1.2060795354555416</c:v>
                </c:pt>
                <c:pt idx="30">
                  <c:v>1.2228335532693684</c:v>
                </c:pt>
                <c:pt idx="31">
                  <c:v>1.1740874327527391</c:v>
                </c:pt>
                <c:pt idx="32">
                  <c:v>1.1767594199997906</c:v>
                </c:pt>
                <c:pt idx="33">
                  <c:v>1.1292025929878711</c:v>
                </c:pt>
                <c:pt idx="34">
                  <c:v>1.1730267399979184</c:v>
                </c:pt>
                <c:pt idx="35">
                  <c:v>1.1487155525287693</c:v>
                </c:pt>
                <c:pt idx="36">
                  <c:v>1.0988520483950914</c:v>
                </c:pt>
                <c:pt idx="37">
                  <c:v>1.1387763270078437</c:v>
                </c:pt>
                <c:pt idx="38">
                  <c:v>1.1810456722054583</c:v>
                </c:pt>
                <c:pt idx="39">
                  <c:v>1.157117736126724</c:v>
                </c:pt>
                <c:pt idx="40">
                  <c:v>1.1978845398955806</c:v>
                </c:pt>
                <c:pt idx="41">
                  <c:v>1.1853245991886714</c:v>
                </c:pt>
                <c:pt idx="42">
                  <c:v>1.2060356976652848</c:v>
                </c:pt>
                <c:pt idx="43">
                  <c:v>1.218655529096289</c:v>
                </c:pt>
                <c:pt idx="44">
                  <c:v>1.215305437575444</c:v>
                </c:pt>
                <c:pt idx="45">
                  <c:v>1.2529287938396811</c:v>
                </c:pt>
                <c:pt idx="46">
                  <c:v>1.2746816360886026</c:v>
                </c:pt>
                <c:pt idx="47">
                  <c:v>1.2646278453269446</c:v>
                </c:pt>
                <c:pt idx="48">
                  <c:v>1.2408508794690676</c:v>
                </c:pt>
                <c:pt idx="49">
                  <c:v>1.2286498588641954</c:v>
                </c:pt>
                <c:pt idx="50">
                  <c:v>1.2848429268175838</c:v>
                </c:pt>
                <c:pt idx="51">
                  <c:v>1.3179799193533281</c:v>
                </c:pt>
                <c:pt idx="52">
                  <c:v>1.3264860823432305</c:v>
                </c:pt>
                <c:pt idx="53">
                  <c:v>1.3581265218638896</c:v>
                </c:pt>
                <c:pt idx="54">
                  <c:v>1.3823434002661923</c:v>
                </c:pt>
                <c:pt idx="55">
                  <c:v>1.3594709711984478</c:v>
                </c:pt>
                <c:pt idx="56">
                  <c:v>1.393080600253352</c:v>
                </c:pt>
                <c:pt idx="57">
                  <c:v>1.4095327304185719</c:v>
                </c:pt>
                <c:pt idx="58">
                  <c:v>1.4241266831893675</c:v>
                </c:pt>
                <c:pt idx="59">
                  <c:v>1.4465684680544821</c:v>
                </c:pt>
                <c:pt idx="60">
                  <c:v>1.461941577779152</c:v>
                </c:pt>
                <c:pt idx="61">
                  <c:v>1.4508981086344637</c:v>
                </c:pt>
                <c:pt idx="62">
                  <c:v>1.4869415612979835</c:v>
                </c:pt>
                <c:pt idx="63">
                  <c:v>1.4700487131619997</c:v>
                </c:pt>
                <c:pt idx="64">
                  <c:v>1.4959210136776711</c:v>
                </c:pt>
                <c:pt idx="65">
                  <c:v>1.4955445149284652</c:v>
                </c:pt>
                <c:pt idx="66">
                  <c:v>1.4678320148750805</c:v>
                </c:pt>
                <c:pt idx="67">
                  <c:v>1.4754607209412784</c:v>
                </c:pt>
                <c:pt idx="68">
                  <c:v>1.5192944008548641</c:v>
                </c:pt>
                <c:pt idx="69">
                  <c:v>1.5545519615242462</c:v>
                </c:pt>
                <c:pt idx="70">
                  <c:v>1.5649603973281192</c:v>
                </c:pt>
                <c:pt idx="71">
                  <c:v>1.5887738217471579</c:v>
                </c:pt>
                <c:pt idx="72">
                  <c:v>1.6159000150979408</c:v>
                </c:pt>
                <c:pt idx="73">
                  <c:v>1.6335477408351611</c:v>
                </c:pt>
                <c:pt idx="74">
                  <c:v>1.6386559280487407</c:v>
                </c:pt>
                <c:pt idx="75">
                  <c:v>1.6483024874219141</c:v>
                </c:pt>
                <c:pt idx="76">
                  <c:v>1.6671277726282403</c:v>
                </c:pt>
                <c:pt idx="77">
                  <c:v>1.6745177787405345</c:v>
                </c:pt>
                <c:pt idx="78">
                  <c:v>1.6319517696083135</c:v>
                </c:pt>
                <c:pt idx="79">
                  <c:v>1.705606329156462</c:v>
                </c:pt>
                <c:pt idx="80">
                  <c:v>1.7429900436151662</c:v>
                </c:pt>
                <c:pt idx="81">
                  <c:v>1.7417063094056096</c:v>
                </c:pt>
                <c:pt idx="82">
                  <c:v>1.747768915418185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E53C-47AA-BE95-030FCB0EB789}"/>
            </c:ext>
          </c:extLst>
        </c:ser>
        <c:ser>
          <c:idx val="1"/>
          <c:order val="1"/>
          <c:tx>
            <c:strRef>
              <c:f>Paths!$D$19</c:f>
              <c:strCache>
                <c:ptCount val="1"/>
                <c:pt idx="0">
                  <c:v>World</c:v>
                </c:pt>
              </c:strCache>
            </c:strRef>
          </c:tx>
          <c:spPr>
            <a:ln>
              <a:solidFill>
                <a:srgbClr val="7F7F7F"/>
              </a:solidFill>
              <a:prstDash val="solid"/>
            </a:ln>
          </c:spPr>
          <c:marker>
            <c:symbol val="none"/>
          </c:marker>
          <c:cat>
            <c:numRef>
              <c:f>Paths!$B$20:$B$102</c:f>
              <c:numCache>
                <c:formatCode>yyyy\-mm</c:formatCode>
                <c:ptCount val="83"/>
                <c:pt idx="0">
                  <c:v>43709</c:v>
                </c:pt>
                <c:pt idx="1">
                  <c:v>43739</c:v>
                </c:pt>
                <c:pt idx="2">
                  <c:v>43770</c:v>
                </c:pt>
                <c:pt idx="3">
                  <c:v>43800</c:v>
                </c:pt>
                <c:pt idx="4">
                  <c:v>43831</c:v>
                </c:pt>
                <c:pt idx="5">
                  <c:v>43862</c:v>
                </c:pt>
                <c:pt idx="6">
                  <c:v>43891</c:v>
                </c:pt>
                <c:pt idx="7">
                  <c:v>43922</c:v>
                </c:pt>
                <c:pt idx="8">
                  <c:v>43952</c:v>
                </c:pt>
                <c:pt idx="9">
                  <c:v>43983</c:v>
                </c:pt>
                <c:pt idx="10">
                  <c:v>44013</c:v>
                </c:pt>
                <c:pt idx="11">
                  <c:v>44044</c:v>
                </c:pt>
                <c:pt idx="12">
                  <c:v>44075</c:v>
                </c:pt>
                <c:pt idx="13">
                  <c:v>44105</c:v>
                </c:pt>
                <c:pt idx="14">
                  <c:v>44136</c:v>
                </c:pt>
                <c:pt idx="15">
                  <c:v>44166</c:v>
                </c:pt>
                <c:pt idx="16">
                  <c:v>44197</c:v>
                </c:pt>
                <c:pt idx="17">
                  <c:v>44228</c:v>
                </c:pt>
                <c:pt idx="18">
                  <c:v>44256</c:v>
                </c:pt>
                <c:pt idx="19">
                  <c:v>44287</c:v>
                </c:pt>
                <c:pt idx="20">
                  <c:v>44317</c:v>
                </c:pt>
                <c:pt idx="21">
                  <c:v>44348</c:v>
                </c:pt>
                <c:pt idx="22">
                  <c:v>44378</c:v>
                </c:pt>
                <c:pt idx="23">
                  <c:v>44409</c:v>
                </c:pt>
                <c:pt idx="24">
                  <c:v>44440</c:v>
                </c:pt>
                <c:pt idx="25">
                  <c:v>44470</c:v>
                </c:pt>
                <c:pt idx="26">
                  <c:v>44501</c:v>
                </c:pt>
                <c:pt idx="27">
                  <c:v>44531</c:v>
                </c:pt>
                <c:pt idx="28">
                  <c:v>44562</c:v>
                </c:pt>
                <c:pt idx="29">
                  <c:v>44593</c:v>
                </c:pt>
                <c:pt idx="30">
                  <c:v>44621</c:v>
                </c:pt>
                <c:pt idx="31">
                  <c:v>44652</c:v>
                </c:pt>
                <c:pt idx="32">
                  <c:v>44682</c:v>
                </c:pt>
                <c:pt idx="33">
                  <c:v>44713</c:v>
                </c:pt>
                <c:pt idx="34">
                  <c:v>44743</c:v>
                </c:pt>
                <c:pt idx="35">
                  <c:v>44774</c:v>
                </c:pt>
                <c:pt idx="36">
                  <c:v>44805</c:v>
                </c:pt>
                <c:pt idx="37">
                  <c:v>44835</c:v>
                </c:pt>
                <c:pt idx="38">
                  <c:v>44866</c:v>
                </c:pt>
                <c:pt idx="39">
                  <c:v>44896</c:v>
                </c:pt>
                <c:pt idx="40">
                  <c:v>44927</c:v>
                </c:pt>
                <c:pt idx="41">
                  <c:v>44958</c:v>
                </c:pt>
                <c:pt idx="42">
                  <c:v>44986</c:v>
                </c:pt>
                <c:pt idx="43">
                  <c:v>45017</c:v>
                </c:pt>
                <c:pt idx="44">
                  <c:v>45047</c:v>
                </c:pt>
                <c:pt idx="45">
                  <c:v>45078</c:v>
                </c:pt>
                <c:pt idx="46">
                  <c:v>45108</c:v>
                </c:pt>
                <c:pt idx="47">
                  <c:v>45139</c:v>
                </c:pt>
                <c:pt idx="48">
                  <c:v>45170</c:v>
                </c:pt>
                <c:pt idx="49">
                  <c:v>45200</c:v>
                </c:pt>
                <c:pt idx="50">
                  <c:v>45231</c:v>
                </c:pt>
                <c:pt idx="51">
                  <c:v>45261</c:v>
                </c:pt>
                <c:pt idx="52">
                  <c:v>45292</c:v>
                </c:pt>
                <c:pt idx="53">
                  <c:v>45323</c:v>
                </c:pt>
                <c:pt idx="54">
                  <c:v>45352</c:v>
                </c:pt>
                <c:pt idx="55">
                  <c:v>45383</c:v>
                </c:pt>
                <c:pt idx="56">
                  <c:v>45413</c:v>
                </c:pt>
                <c:pt idx="57">
                  <c:v>45444</c:v>
                </c:pt>
                <c:pt idx="58">
                  <c:v>45474</c:v>
                </c:pt>
                <c:pt idx="59">
                  <c:v>45505</c:v>
                </c:pt>
                <c:pt idx="60">
                  <c:v>45536</c:v>
                </c:pt>
                <c:pt idx="61">
                  <c:v>45566</c:v>
                </c:pt>
                <c:pt idx="62">
                  <c:v>45597</c:v>
                </c:pt>
                <c:pt idx="63">
                  <c:v>45627</c:v>
                </c:pt>
                <c:pt idx="64">
                  <c:v>45658</c:v>
                </c:pt>
                <c:pt idx="65">
                  <c:v>45689</c:v>
                </c:pt>
                <c:pt idx="66">
                  <c:v>45717</c:v>
                </c:pt>
                <c:pt idx="67">
                  <c:v>45748</c:v>
                </c:pt>
                <c:pt idx="68">
                  <c:v>45778</c:v>
                </c:pt>
                <c:pt idx="69">
                  <c:v>45809</c:v>
                </c:pt>
                <c:pt idx="70">
                  <c:v>45839</c:v>
                </c:pt>
                <c:pt idx="71">
                  <c:v>45870</c:v>
                </c:pt>
                <c:pt idx="72">
                  <c:v>45901</c:v>
                </c:pt>
                <c:pt idx="73">
                  <c:v>45931</c:v>
                </c:pt>
                <c:pt idx="74">
                  <c:v>45962</c:v>
                </c:pt>
                <c:pt idx="75">
                  <c:v>45992</c:v>
                </c:pt>
                <c:pt idx="76">
                  <c:v>46023</c:v>
                </c:pt>
                <c:pt idx="77">
                  <c:v>46054</c:v>
                </c:pt>
                <c:pt idx="78">
                  <c:v>46082</c:v>
                </c:pt>
                <c:pt idx="79">
                  <c:v>46113</c:v>
                </c:pt>
                <c:pt idx="80">
                  <c:v>46143</c:v>
                </c:pt>
                <c:pt idx="81">
                  <c:v>46174</c:v>
                </c:pt>
                <c:pt idx="82">
                  <c:v>46204</c:v>
                </c:pt>
              </c:numCache>
            </c:numRef>
          </c:cat>
          <c:val>
            <c:numRef>
              <c:f>Paths!$D$20:$D$102</c:f>
              <c:numCache>
                <c:formatCode>0.00</c:formatCode>
                <c:ptCount val="83"/>
                <c:pt idx="0">
                  <c:v>1.0215942114866465</c:v>
                </c:pt>
                <c:pt idx="1">
                  <c:v>1.0476404670508692</c:v>
                </c:pt>
                <c:pt idx="2">
                  <c:v>1.0770260885826077</c:v>
                </c:pt>
                <c:pt idx="3">
                  <c:v>1.1098528512210111</c:v>
                </c:pt>
                <c:pt idx="4">
                  <c:v>1.0980553053715487</c:v>
                </c:pt>
                <c:pt idx="5">
                  <c:v>1.0074963572585121</c:v>
                </c:pt>
                <c:pt idx="6">
                  <c:v>0.87559054548906379</c:v>
                </c:pt>
                <c:pt idx="7">
                  <c:v>0.97030667512700197</c:v>
                </c:pt>
                <c:pt idx="8">
                  <c:v>1.019069046632322</c:v>
                </c:pt>
                <c:pt idx="9">
                  <c:v>1.0457481152813655</c:v>
                </c:pt>
                <c:pt idx="10">
                  <c:v>1.096934732554433</c:v>
                </c:pt>
                <c:pt idx="11">
                  <c:v>1.1685502835293675</c:v>
                </c:pt>
                <c:pt idx="12">
                  <c:v>1.1295077231636315</c:v>
                </c:pt>
                <c:pt idx="13">
                  <c:v>1.095572562678029</c:v>
                </c:pt>
                <c:pt idx="14">
                  <c:v>1.2364207947344774</c:v>
                </c:pt>
                <c:pt idx="15">
                  <c:v>1.2850398249924164</c:v>
                </c:pt>
                <c:pt idx="16">
                  <c:v>1.2745226484402297</c:v>
                </c:pt>
                <c:pt idx="17">
                  <c:v>1.3063027441335906</c:v>
                </c:pt>
                <c:pt idx="18">
                  <c:v>1.3545447307919167</c:v>
                </c:pt>
                <c:pt idx="19">
                  <c:v>1.413075137731725</c:v>
                </c:pt>
                <c:pt idx="20">
                  <c:v>1.4358240690214263</c:v>
                </c:pt>
                <c:pt idx="21">
                  <c:v>1.4583998874576216</c:v>
                </c:pt>
                <c:pt idx="22">
                  <c:v>1.4844408164725063</c:v>
                </c:pt>
                <c:pt idx="23">
                  <c:v>1.5211975262363475</c:v>
                </c:pt>
                <c:pt idx="24">
                  <c:v>1.4571324540658832</c:v>
                </c:pt>
                <c:pt idx="25">
                  <c:v>1.5421686265673258</c:v>
                </c:pt>
                <c:pt idx="26">
                  <c:v>1.5105969321168382</c:v>
                </c:pt>
                <c:pt idx="27">
                  <c:v>1.5712555808682906</c:v>
                </c:pt>
                <c:pt idx="28">
                  <c:v>1.4899755768201126</c:v>
                </c:pt>
                <c:pt idx="29">
                  <c:v>1.4465488858808682</c:v>
                </c:pt>
                <c:pt idx="30">
                  <c:v>1.4881179427382627</c:v>
                </c:pt>
                <c:pt idx="31">
                  <c:v>1.3634113428677925</c:v>
                </c:pt>
                <c:pt idx="32">
                  <c:v>1.3694492718939955</c:v>
                </c:pt>
                <c:pt idx="33">
                  <c:v>1.2517595447246088</c:v>
                </c:pt>
                <c:pt idx="34">
                  <c:v>1.3535351594583396</c:v>
                </c:pt>
                <c:pt idx="35">
                  <c:v>1.2915796861768334</c:v>
                </c:pt>
                <c:pt idx="36">
                  <c:v>1.1705966296449293</c:v>
                </c:pt>
                <c:pt idx="37">
                  <c:v>1.2580838708947164</c:v>
                </c:pt>
                <c:pt idx="38">
                  <c:v>1.3520126224000619</c:v>
                </c:pt>
                <c:pt idx="39">
                  <c:v>1.288927540190955</c:v>
                </c:pt>
                <c:pt idx="40">
                  <c:v>1.3804796995217425</c:v>
                </c:pt>
                <c:pt idx="41">
                  <c:v>1.3447319903897643</c:v>
                </c:pt>
                <c:pt idx="42">
                  <c:v>1.3882664488361636</c:v>
                </c:pt>
                <c:pt idx="43">
                  <c:v>1.4132780221913563</c:v>
                </c:pt>
                <c:pt idx="44">
                  <c:v>1.3992384746550899</c:v>
                </c:pt>
                <c:pt idx="45">
                  <c:v>1.48330987590757</c:v>
                </c:pt>
                <c:pt idx="46">
                  <c:v>1.5311970763331613</c:v>
                </c:pt>
                <c:pt idx="47">
                  <c:v>1.4973663542613775</c:v>
                </c:pt>
                <c:pt idx="48">
                  <c:v>1.4314917771870175</c:v>
                </c:pt>
                <c:pt idx="49">
                  <c:v>1.3950404879575762</c:v>
                </c:pt>
                <c:pt idx="50">
                  <c:v>1.5221437496795747</c:v>
                </c:pt>
                <c:pt idx="51">
                  <c:v>1.5975978403886175</c:v>
                </c:pt>
                <c:pt idx="52">
                  <c:v>1.6117698858396832</c:v>
                </c:pt>
                <c:pt idx="53">
                  <c:v>1.6847919311908748</c:v>
                </c:pt>
                <c:pt idx="54">
                  <c:v>1.7403992039472016</c:v>
                </c:pt>
                <c:pt idx="55">
                  <c:v>1.6714607195996953</c:v>
                </c:pt>
                <c:pt idx="56">
                  <c:v>1.7500075380184845</c:v>
                </c:pt>
                <c:pt idx="57">
                  <c:v>1.7857945304518352</c:v>
                </c:pt>
                <c:pt idx="58">
                  <c:v>1.8158223816466903</c:v>
                </c:pt>
                <c:pt idx="59">
                  <c:v>1.8667963174140219</c:v>
                </c:pt>
                <c:pt idx="60">
                  <c:v>1.8998511705044618</c:v>
                </c:pt>
                <c:pt idx="61">
                  <c:v>1.861347637908406</c:v>
                </c:pt>
                <c:pt idx="62">
                  <c:v>1.9510674642667023</c:v>
                </c:pt>
                <c:pt idx="63">
                  <c:v>1.8957099686275769</c:v>
                </c:pt>
                <c:pt idx="64">
                  <c:v>1.9586161358490757</c:v>
                </c:pt>
                <c:pt idx="65">
                  <c:v>1.9505698123713495</c:v>
                </c:pt>
                <c:pt idx="66">
                  <c:v>1.8674267525750308</c:v>
                </c:pt>
                <c:pt idx="67">
                  <c:v>1.8808369112367651</c:v>
                </c:pt>
                <c:pt idx="68">
                  <c:v>1.9909220380557227</c:v>
                </c:pt>
                <c:pt idx="69">
                  <c:v>2.0808246791966769</c:v>
                </c:pt>
                <c:pt idx="70">
                  <c:v>2.1019547199552422</c:v>
                </c:pt>
                <c:pt idx="71">
                  <c:v>2.1606768826712424</c:v>
                </c:pt>
                <c:pt idx="72">
                  <c:v>2.2304552497091081</c:v>
                </c:pt>
                <c:pt idx="73">
                  <c:v>2.2730840045340348</c:v>
                </c:pt>
                <c:pt idx="74">
                  <c:v>2.2808234807230758</c:v>
                </c:pt>
                <c:pt idx="75">
                  <c:v>2.3006409075374759</c:v>
                </c:pt>
                <c:pt idx="76">
                  <c:v>2.3484444050448898</c:v>
                </c:pt>
                <c:pt idx="77">
                  <c:v>2.3634295102057159</c:v>
                </c:pt>
                <c:pt idx="78">
                  <c:v>2.2294308401309455</c:v>
                </c:pt>
                <c:pt idx="79">
                  <c:v>2.4341442085237532</c:v>
                </c:pt>
                <c:pt idx="80">
                  <c:v>2.5379247934987181</c:v>
                </c:pt>
                <c:pt idx="81">
                  <c:v>2.5263471580433792</c:v>
                </c:pt>
                <c:pt idx="82">
                  <c:v>2.5354481382901564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E53C-47AA-BE95-030FCB0EB789}"/>
            </c:ext>
          </c:extLst>
        </c:ser>
        <c:ser>
          <c:idx val="2"/>
          <c:order val="2"/>
          <c:tx>
            <c:strRef>
              <c:f>Paths!$E$19</c:f>
              <c:strCache>
                <c:ptCount val="1"/>
                <c:pt idx="0">
                  <c:v>60/40</c:v>
                </c:pt>
              </c:strCache>
            </c:strRef>
          </c:tx>
          <c:spPr>
            <a:ln>
              <a:solidFill>
                <a:srgbClr val="548235"/>
              </a:solidFill>
              <a:prstDash val="solid"/>
            </a:ln>
          </c:spPr>
          <c:marker>
            <c:symbol val="none"/>
          </c:marker>
          <c:cat>
            <c:numRef>
              <c:f>Paths!$B$20:$B$102</c:f>
              <c:numCache>
                <c:formatCode>yyyy\-mm</c:formatCode>
                <c:ptCount val="83"/>
                <c:pt idx="0">
                  <c:v>43709</c:v>
                </c:pt>
                <c:pt idx="1">
                  <c:v>43739</c:v>
                </c:pt>
                <c:pt idx="2">
                  <c:v>43770</c:v>
                </c:pt>
                <c:pt idx="3">
                  <c:v>43800</c:v>
                </c:pt>
                <c:pt idx="4">
                  <c:v>43831</c:v>
                </c:pt>
                <c:pt idx="5">
                  <c:v>43862</c:v>
                </c:pt>
                <c:pt idx="6">
                  <c:v>43891</c:v>
                </c:pt>
                <c:pt idx="7">
                  <c:v>43922</c:v>
                </c:pt>
                <c:pt idx="8">
                  <c:v>43952</c:v>
                </c:pt>
                <c:pt idx="9">
                  <c:v>43983</c:v>
                </c:pt>
                <c:pt idx="10">
                  <c:v>44013</c:v>
                </c:pt>
                <c:pt idx="11">
                  <c:v>44044</c:v>
                </c:pt>
                <c:pt idx="12">
                  <c:v>44075</c:v>
                </c:pt>
                <c:pt idx="13">
                  <c:v>44105</c:v>
                </c:pt>
                <c:pt idx="14">
                  <c:v>44136</c:v>
                </c:pt>
                <c:pt idx="15">
                  <c:v>44166</c:v>
                </c:pt>
                <c:pt idx="16">
                  <c:v>44197</c:v>
                </c:pt>
                <c:pt idx="17">
                  <c:v>44228</c:v>
                </c:pt>
                <c:pt idx="18">
                  <c:v>44256</c:v>
                </c:pt>
                <c:pt idx="19">
                  <c:v>44287</c:v>
                </c:pt>
                <c:pt idx="20">
                  <c:v>44317</c:v>
                </c:pt>
                <c:pt idx="21">
                  <c:v>44348</c:v>
                </c:pt>
                <c:pt idx="22">
                  <c:v>44378</c:v>
                </c:pt>
                <c:pt idx="23">
                  <c:v>44409</c:v>
                </c:pt>
                <c:pt idx="24">
                  <c:v>44440</c:v>
                </c:pt>
                <c:pt idx="25">
                  <c:v>44470</c:v>
                </c:pt>
                <c:pt idx="26">
                  <c:v>44501</c:v>
                </c:pt>
                <c:pt idx="27">
                  <c:v>44531</c:v>
                </c:pt>
                <c:pt idx="28">
                  <c:v>44562</c:v>
                </c:pt>
                <c:pt idx="29">
                  <c:v>44593</c:v>
                </c:pt>
                <c:pt idx="30">
                  <c:v>44621</c:v>
                </c:pt>
                <c:pt idx="31">
                  <c:v>44652</c:v>
                </c:pt>
                <c:pt idx="32">
                  <c:v>44682</c:v>
                </c:pt>
                <c:pt idx="33">
                  <c:v>44713</c:v>
                </c:pt>
                <c:pt idx="34">
                  <c:v>44743</c:v>
                </c:pt>
                <c:pt idx="35">
                  <c:v>44774</c:v>
                </c:pt>
                <c:pt idx="36">
                  <c:v>44805</c:v>
                </c:pt>
                <c:pt idx="37">
                  <c:v>44835</c:v>
                </c:pt>
                <c:pt idx="38">
                  <c:v>44866</c:v>
                </c:pt>
                <c:pt idx="39">
                  <c:v>44896</c:v>
                </c:pt>
                <c:pt idx="40">
                  <c:v>44927</c:v>
                </c:pt>
                <c:pt idx="41">
                  <c:v>44958</c:v>
                </c:pt>
                <c:pt idx="42">
                  <c:v>44986</c:v>
                </c:pt>
                <c:pt idx="43">
                  <c:v>45017</c:v>
                </c:pt>
                <c:pt idx="44">
                  <c:v>45047</c:v>
                </c:pt>
                <c:pt idx="45">
                  <c:v>45078</c:v>
                </c:pt>
                <c:pt idx="46">
                  <c:v>45108</c:v>
                </c:pt>
                <c:pt idx="47">
                  <c:v>45139</c:v>
                </c:pt>
                <c:pt idx="48">
                  <c:v>45170</c:v>
                </c:pt>
                <c:pt idx="49">
                  <c:v>45200</c:v>
                </c:pt>
                <c:pt idx="50">
                  <c:v>45231</c:v>
                </c:pt>
                <c:pt idx="51">
                  <c:v>45261</c:v>
                </c:pt>
                <c:pt idx="52">
                  <c:v>45292</c:v>
                </c:pt>
                <c:pt idx="53">
                  <c:v>45323</c:v>
                </c:pt>
                <c:pt idx="54">
                  <c:v>45352</c:v>
                </c:pt>
                <c:pt idx="55">
                  <c:v>45383</c:v>
                </c:pt>
                <c:pt idx="56">
                  <c:v>45413</c:v>
                </c:pt>
                <c:pt idx="57">
                  <c:v>45444</c:v>
                </c:pt>
                <c:pt idx="58">
                  <c:v>45474</c:v>
                </c:pt>
                <c:pt idx="59">
                  <c:v>45505</c:v>
                </c:pt>
                <c:pt idx="60">
                  <c:v>45536</c:v>
                </c:pt>
                <c:pt idx="61">
                  <c:v>45566</c:v>
                </c:pt>
                <c:pt idx="62">
                  <c:v>45597</c:v>
                </c:pt>
                <c:pt idx="63">
                  <c:v>45627</c:v>
                </c:pt>
                <c:pt idx="64">
                  <c:v>45658</c:v>
                </c:pt>
                <c:pt idx="65">
                  <c:v>45689</c:v>
                </c:pt>
                <c:pt idx="66">
                  <c:v>45717</c:v>
                </c:pt>
                <c:pt idx="67">
                  <c:v>45748</c:v>
                </c:pt>
                <c:pt idx="68">
                  <c:v>45778</c:v>
                </c:pt>
                <c:pt idx="69">
                  <c:v>45809</c:v>
                </c:pt>
                <c:pt idx="70">
                  <c:v>45839</c:v>
                </c:pt>
                <c:pt idx="71">
                  <c:v>45870</c:v>
                </c:pt>
                <c:pt idx="72">
                  <c:v>45901</c:v>
                </c:pt>
                <c:pt idx="73">
                  <c:v>45931</c:v>
                </c:pt>
                <c:pt idx="74">
                  <c:v>45962</c:v>
                </c:pt>
                <c:pt idx="75">
                  <c:v>45992</c:v>
                </c:pt>
                <c:pt idx="76">
                  <c:v>46023</c:v>
                </c:pt>
                <c:pt idx="77">
                  <c:v>46054</c:v>
                </c:pt>
                <c:pt idx="78">
                  <c:v>46082</c:v>
                </c:pt>
                <c:pt idx="79">
                  <c:v>46113</c:v>
                </c:pt>
                <c:pt idx="80">
                  <c:v>46143</c:v>
                </c:pt>
                <c:pt idx="81">
                  <c:v>46174</c:v>
                </c:pt>
                <c:pt idx="82">
                  <c:v>46204</c:v>
                </c:pt>
              </c:numCache>
            </c:numRef>
          </c:cat>
          <c:val>
            <c:numRef>
              <c:f>Paths!$E$20:$E$102</c:f>
              <c:numCache>
                <c:formatCode>0.00</c:formatCode>
                <c:ptCount val="83"/>
                <c:pt idx="0">
                  <c:v>1.0136038452033744</c:v>
                </c:pt>
                <c:pt idx="1">
                  <c:v>1.0297612272677934</c:v>
                </c:pt>
                <c:pt idx="2">
                  <c:v>1.0475374416089849</c:v>
                </c:pt>
                <c:pt idx="3">
                  <c:v>1.0671618439921475</c:v>
                </c:pt>
                <c:pt idx="4">
                  <c:v>1.0608692522296124</c:v>
                </c:pt>
                <c:pt idx="5">
                  <c:v>1.0088752014039317</c:v>
                </c:pt>
                <c:pt idx="6">
                  <c:v>0.93044852628098307</c:v>
                </c:pt>
                <c:pt idx="7">
                  <c:v>0.99076566491814966</c:v>
                </c:pt>
                <c:pt idx="8">
                  <c:v>1.0205705429737078</c:v>
                </c:pt>
                <c:pt idx="9">
                  <c:v>1.0366015695271091</c:v>
                </c:pt>
                <c:pt idx="10">
                  <c:v>1.0670902227996453</c:v>
                </c:pt>
                <c:pt idx="11">
                  <c:v>1.108890478718866</c:v>
                </c:pt>
                <c:pt idx="12">
                  <c:v>1.0865640977463651</c:v>
                </c:pt>
                <c:pt idx="13">
                  <c:v>1.0670245306098232</c:v>
                </c:pt>
                <c:pt idx="14">
                  <c:v>1.1492848192140206</c:v>
                </c:pt>
                <c:pt idx="15">
                  <c:v>1.1764155017866242</c:v>
                </c:pt>
                <c:pt idx="16">
                  <c:v>1.1706386055580149</c:v>
                </c:pt>
                <c:pt idx="17">
                  <c:v>1.1881013422489837</c:v>
                </c:pt>
                <c:pt idx="18">
                  <c:v>1.2143753406679403</c:v>
                </c:pt>
                <c:pt idx="19">
                  <c:v>1.2458595203710683</c:v>
                </c:pt>
                <c:pt idx="20">
                  <c:v>1.2578393729978052</c:v>
                </c:pt>
                <c:pt idx="21">
                  <c:v>1.2695958285438604</c:v>
                </c:pt>
                <c:pt idx="22">
                  <c:v>1.2831420649194312</c:v>
                </c:pt>
                <c:pt idx="23">
                  <c:v>1.3021492173989531</c:v>
                </c:pt>
                <c:pt idx="24">
                  <c:v>1.2693023509309793</c:v>
                </c:pt>
                <c:pt idx="25">
                  <c:v>1.3136915425507198</c:v>
                </c:pt>
                <c:pt idx="26">
                  <c:v>1.2974401240128712</c:v>
                </c:pt>
                <c:pt idx="27">
                  <c:v>1.3286996730369456</c:v>
                </c:pt>
                <c:pt idx="28">
                  <c:v>1.2874600238856946</c:v>
                </c:pt>
                <c:pt idx="29">
                  <c:v>1.2648328070877073</c:v>
                </c:pt>
                <c:pt idx="30">
                  <c:v>1.2868736885425787</c:v>
                </c:pt>
                <c:pt idx="31">
                  <c:v>1.2221120891897508</c:v>
                </c:pt>
                <c:pt idx="32">
                  <c:v>1.2255197749938649</c:v>
                </c:pt>
                <c:pt idx="33">
                  <c:v>1.1627083041930368</c:v>
                </c:pt>
                <c:pt idx="34">
                  <c:v>1.2195972572837839</c:v>
                </c:pt>
                <c:pt idx="35">
                  <c:v>1.1870474701350724</c:v>
                </c:pt>
                <c:pt idx="36">
                  <c:v>1.1213143278203066</c:v>
                </c:pt>
                <c:pt idx="37">
                  <c:v>1.1723079649995916</c:v>
                </c:pt>
                <c:pt idx="38">
                  <c:v>1.2263006896001103</c:v>
                </c:pt>
                <c:pt idx="39">
                  <c:v>1.1937476634053845</c:v>
                </c:pt>
                <c:pt idx="40">
                  <c:v>1.2459798061898504</c:v>
                </c:pt>
                <c:pt idx="41">
                  <c:v>1.2283440122930462</c:v>
                </c:pt>
                <c:pt idx="42">
                  <c:v>1.2541648173528031</c:v>
                </c:pt>
                <c:pt idx="43">
                  <c:v>1.2695435274018128</c:v>
                </c:pt>
                <c:pt idx="44">
                  <c:v>1.2638817107273268</c:v>
                </c:pt>
                <c:pt idx="45">
                  <c:v>1.31177352909232</c:v>
                </c:pt>
                <c:pt idx="46">
                  <c:v>1.339208685390421</c:v>
                </c:pt>
                <c:pt idx="47">
                  <c:v>1.3241159176298698</c:v>
                </c:pt>
                <c:pt idx="48">
                  <c:v>1.2912782865512999</c:v>
                </c:pt>
                <c:pt idx="49">
                  <c:v>1.2737756974684142</c:v>
                </c:pt>
                <c:pt idx="50">
                  <c:v>1.3457940054070088</c:v>
                </c:pt>
                <c:pt idx="51">
                  <c:v>1.3881228032983075</c:v>
                </c:pt>
                <c:pt idx="52">
                  <c:v>1.3978804650881669</c:v>
                </c:pt>
                <c:pt idx="53">
                  <c:v>1.4383639290350971</c:v>
                </c:pt>
                <c:pt idx="54">
                  <c:v>1.4692082453737436</c:v>
                </c:pt>
                <c:pt idx="55">
                  <c:v>1.4368302761214224</c:v>
                </c:pt>
                <c:pt idx="56">
                  <c:v>1.479971164438346</c:v>
                </c:pt>
                <c:pt idx="57">
                  <c:v>1.5004938799497902</c:v>
                </c:pt>
                <c:pt idx="58">
                  <c:v>1.5183379133900559</c:v>
                </c:pt>
                <c:pt idx="59">
                  <c:v>1.5467158603609976</c:v>
                </c:pt>
                <c:pt idx="60">
                  <c:v>1.565760377902607</c:v>
                </c:pt>
                <c:pt idx="61">
                  <c:v>1.5491933944727982</c:v>
                </c:pt>
                <c:pt idx="62">
                  <c:v>1.5962949507122433</c:v>
                </c:pt>
                <c:pt idx="63">
                  <c:v>1.5716939578994571</c:v>
                </c:pt>
                <c:pt idx="64">
                  <c:v>1.6051868392900555</c:v>
                </c:pt>
                <c:pt idx="65">
                  <c:v>1.6033089407208061</c:v>
                </c:pt>
                <c:pt idx="66">
                  <c:v>1.5644015419711637</c:v>
                </c:pt>
                <c:pt idx="67">
                  <c:v>1.5732710746918712</c:v>
                </c:pt>
                <c:pt idx="68">
                  <c:v>1.6308067087840918</c:v>
                </c:pt>
                <c:pt idx="69">
                  <c:v>1.677174892432276</c:v>
                </c:pt>
                <c:pt idx="70">
                  <c:v>1.6897856941221878</c:v>
                </c:pt>
                <c:pt idx="71">
                  <c:v>1.7206162962378739</c:v>
                </c:pt>
                <c:pt idx="72">
                  <c:v>1.7562291248512487</c:v>
                </c:pt>
                <c:pt idx="73">
                  <c:v>1.7788344220600674</c:v>
                </c:pt>
                <c:pt idx="74">
                  <c:v>1.7845145785696543</c:v>
                </c:pt>
                <c:pt idx="75">
                  <c:v>1.7962102486141491</c:v>
                </c:pt>
                <c:pt idx="76">
                  <c:v>1.8207266295060902</c:v>
                </c:pt>
                <c:pt idx="77">
                  <c:v>1.8296420132340534</c:v>
                </c:pt>
                <c:pt idx="78">
                  <c:v>1.7695076649517492</c:v>
                </c:pt>
                <c:pt idx="79">
                  <c:v>1.8690416815024711</c:v>
                </c:pt>
                <c:pt idx="80">
                  <c:v>1.9192269586112363</c:v>
                </c:pt>
                <c:pt idx="81">
                  <c:v>1.9160654015369027</c:v>
                </c:pt>
                <c:pt idx="82">
                  <c:v>1.9227903913891575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E53C-47AA-BE95-030FCB0EB7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"/>
        <c:axId val="100"/>
      </c:lineChart>
      <c:dateAx>
        <c:axId val="10"/>
        <c:scaling>
          <c:orientation val="minMax"/>
        </c:scaling>
        <c:delete val="1"/>
        <c:axPos val="b"/>
        <c:numFmt formatCode="yyyy\-mm" sourceLinked="1"/>
        <c:majorTickMark val="none"/>
        <c:minorTickMark val="none"/>
        <c:tickLblPos val="nextTo"/>
        <c:crossAx val="100"/>
        <c:crosses val="autoZero"/>
        <c:auto val="1"/>
        <c:lblOffset val="100"/>
        <c:baseTimeUnit val="months"/>
      </c:dateAx>
      <c:valAx>
        <c:axId val="100"/>
        <c:scaling>
          <c:orientation val="minMax"/>
        </c:scaling>
        <c:delete val="1"/>
        <c:axPos val="l"/>
        <c:majorGridlines/>
        <c:numFmt formatCode="0.00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b"/>
      <c:overlay val="1"/>
    </c:legend>
    <c:plotVisOnly val="1"/>
    <c:dispBlanksAs val="gap"/>
    <c:showDLblsOverMax val="1"/>
  </c:chart>
  <c:printSettings>
    <c:headerFooter/>
    <c:pageMargins b="0.78740157499999996" l="0.7" r="0.7" t="0.78740157499999996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10"/>
  <c:chart>
    <c:autoTitleDeleted val="1"/>
    <c:plotArea>
      <c:layout/>
      <c:lineChart>
        <c:grouping val="standard"/>
        <c:varyColors val="1"/>
        <c:ser>
          <c:idx val="0"/>
          <c:order val="0"/>
          <c:tx>
            <c:strRef>
              <c:f>Paths!$F$19</c:f>
              <c:strCache>
                <c:ptCount val="1"/>
                <c:pt idx="0">
                  <c:v>DD Kelly</c:v>
                </c:pt>
              </c:strCache>
            </c:strRef>
          </c:tx>
          <c:spPr>
            <a:ln>
              <a:solidFill>
                <a:srgbClr val="1F4E78"/>
              </a:solidFill>
              <a:prstDash val="solid"/>
            </a:ln>
          </c:spPr>
          <c:marker>
            <c:symbol val="none"/>
          </c:marker>
          <c:cat>
            <c:numRef>
              <c:f>Paths!$B$20:$B$102</c:f>
              <c:numCache>
                <c:formatCode>yyyy\-mm</c:formatCode>
                <c:ptCount val="83"/>
                <c:pt idx="0">
                  <c:v>43709</c:v>
                </c:pt>
                <c:pt idx="1">
                  <c:v>43739</c:v>
                </c:pt>
                <c:pt idx="2">
                  <c:v>43770</c:v>
                </c:pt>
                <c:pt idx="3">
                  <c:v>43800</c:v>
                </c:pt>
                <c:pt idx="4">
                  <c:v>43831</c:v>
                </c:pt>
                <c:pt idx="5">
                  <c:v>43862</c:v>
                </c:pt>
                <c:pt idx="6">
                  <c:v>43891</c:v>
                </c:pt>
                <c:pt idx="7">
                  <c:v>43922</c:v>
                </c:pt>
                <c:pt idx="8">
                  <c:v>43952</c:v>
                </c:pt>
                <c:pt idx="9">
                  <c:v>43983</c:v>
                </c:pt>
                <c:pt idx="10">
                  <c:v>44013</c:v>
                </c:pt>
                <c:pt idx="11">
                  <c:v>44044</c:v>
                </c:pt>
                <c:pt idx="12">
                  <c:v>44075</c:v>
                </c:pt>
                <c:pt idx="13">
                  <c:v>44105</c:v>
                </c:pt>
                <c:pt idx="14">
                  <c:v>44136</c:v>
                </c:pt>
                <c:pt idx="15">
                  <c:v>44166</c:v>
                </c:pt>
                <c:pt idx="16">
                  <c:v>44197</c:v>
                </c:pt>
                <c:pt idx="17">
                  <c:v>44228</c:v>
                </c:pt>
                <c:pt idx="18">
                  <c:v>44256</c:v>
                </c:pt>
                <c:pt idx="19">
                  <c:v>44287</c:v>
                </c:pt>
                <c:pt idx="20">
                  <c:v>44317</c:v>
                </c:pt>
                <c:pt idx="21">
                  <c:v>44348</c:v>
                </c:pt>
                <c:pt idx="22">
                  <c:v>44378</c:v>
                </c:pt>
                <c:pt idx="23">
                  <c:v>44409</c:v>
                </c:pt>
                <c:pt idx="24">
                  <c:v>44440</c:v>
                </c:pt>
                <c:pt idx="25">
                  <c:v>44470</c:v>
                </c:pt>
                <c:pt idx="26">
                  <c:v>44501</c:v>
                </c:pt>
                <c:pt idx="27">
                  <c:v>44531</c:v>
                </c:pt>
                <c:pt idx="28">
                  <c:v>44562</c:v>
                </c:pt>
                <c:pt idx="29">
                  <c:v>44593</c:v>
                </c:pt>
                <c:pt idx="30">
                  <c:v>44621</c:v>
                </c:pt>
                <c:pt idx="31">
                  <c:v>44652</c:v>
                </c:pt>
                <c:pt idx="32">
                  <c:v>44682</c:v>
                </c:pt>
                <c:pt idx="33">
                  <c:v>44713</c:v>
                </c:pt>
                <c:pt idx="34">
                  <c:v>44743</c:v>
                </c:pt>
                <c:pt idx="35">
                  <c:v>44774</c:v>
                </c:pt>
                <c:pt idx="36">
                  <c:v>44805</c:v>
                </c:pt>
                <c:pt idx="37">
                  <c:v>44835</c:v>
                </c:pt>
                <c:pt idx="38">
                  <c:v>44866</c:v>
                </c:pt>
                <c:pt idx="39">
                  <c:v>44896</c:v>
                </c:pt>
                <c:pt idx="40">
                  <c:v>44927</c:v>
                </c:pt>
                <c:pt idx="41">
                  <c:v>44958</c:v>
                </c:pt>
                <c:pt idx="42">
                  <c:v>44986</c:v>
                </c:pt>
                <c:pt idx="43">
                  <c:v>45017</c:v>
                </c:pt>
                <c:pt idx="44">
                  <c:v>45047</c:v>
                </c:pt>
                <c:pt idx="45">
                  <c:v>45078</c:v>
                </c:pt>
                <c:pt idx="46">
                  <c:v>45108</c:v>
                </c:pt>
                <c:pt idx="47">
                  <c:v>45139</c:v>
                </c:pt>
                <c:pt idx="48">
                  <c:v>45170</c:v>
                </c:pt>
                <c:pt idx="49">
                  <c:v>45200</c:v>
                </c:pt>
                <c:pt idx="50">
                  <c:v>45231</c:v>
                </c:pt>
                <c:pt idx="51">
                  <c:v>45261</c:v>
                </c:pt>
                <c:pt idx="52">
                  <c:v>45292</c:v>
                </c:pt>
                <c:pt idx="53">
                  <c:v>45323</c:v>
                </c:pt>
                <c:pt idx="54">
                  <c:v>45352</c:v>
                </c:pt>
                <c:pt idx="55">
                  <c:v>45383</c:v>
                </c:pt>
                <c:pt idx="56">
                  <c:v>45413</c:v>
                </c:pt>
                <c:pt idx="57">
                  <c:v>45444</c:v>
                </c:pt>
                <c:pt idx="58">
                  <c:v>45474</c:v>
                </c:pt>
                <c:pt idx="59">
                  <c:v>45505</c:v>
                </c:pt>
                <c:pt idx="60">
                  <c:v>45536</c:v>
                </c:pt>
                <c:pt idx="61">
                  <c:v>45566</c:v>
                </c:pt>
                <c:pt idx="62">
                  <c:v>45597</c:v>
                </c:pt>
                <c:pt idx="63">
                  <c:v>45627</c:v>
                </c:pt>
                <c:pt idx="64">
                  <c:v>45658</c:v>
                </c:pt>
                <c:pt idx="65">
                  <c:v>45689</c:v>
                </c:pt>
                <c:pt idx="66">
                  <c:v>45717</c:v>
                </c:pt>
                <c:pt idx="67">
                  <c:v>45748</c:v>
                </c:pt>
                <c:pt idx="68">
                  <c:v>45778</c:v>
                </c:pt>
                <c:pt idx="69">
                  <c:v>45809</c:v>
                </c:pt>
                <c:pt idx="70">
                  <c:v>45839</c:v>
                </c:pt>
                <c:pt idx="71">
                  <c:v>45870</c:v>
                </c:pt>
                <c:pt idx="72">
                  <c:v>45901</c:v>
                </c:pt>
                <c:pt idx="73">
                  <c:v>45931</c:v>
                </c:pt>
                <c:pt idx="74">
                  <c:v>45962</c:v>
                </c:pt>
                <c:pt idx="75">
                  <c:v>45992</c:v>
                </c:pt>
                <c:pt idx="76">
                  <c:v>46023</c:v>
                </c:pt>
                <c:pt idx="77">
                  <c:v>46054</c:v>
                </c:pt>
                <c:pt idx="78">
                  <c:v>46082</c:v>
                </c:pt>
                <c:pt idx="79">
                  <c:v>46113</c:v>
                </c:pt>
                <c:pt idx="80">
                  <c:v>46143</c:v>
                </c:pt>
                <c:pt idx="81">
                  <c:v>46174</c:v>
                </c:pt>
                <c:pt idx="82">
                  <c:v>46204</c:v>
                </c:pt>
              </c:numCache>
            </c:numRef>
          </c:cat>
          <c:val>
            <c:numRef>
              <c:f>Paths!$F$20:$F$102</c:f>
              <c:numCache>
                <c:formatCode>0.0%</c:formatCode>
                <c:ptCount val="8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-3.7020054252394408E-2</c:v>
                </c:pt>
                <c:pt idx="6">
                  <c:v>-0.10274433204849109</c:v>
                </c:pt>
                <c:pt idx="7">
                  <c:v>-5.6075038872149929E-2</c:v>
                </c:pt>
                <c:pt idx="8">
                  <c:v>-3.3459916478759788E-2</c:v>
                </c:pt>
                <c:pt idx="9">
                  <c:v>-2.1757306851085678E-2</c:v>
                </c:pt>
                <c:pt idx="10">
                  <c:v>0</c:v>
                </c:pt>
                <c:pt idx="11">
                  <c:v>0</c:v>
                </c:pt>
                <c:pt idx="12">
                  <c:v>-1.6373190652501646E-2</c:v>
                </c:pt>
                <c:pt idx="13">
                  <c:v>-2.7828630004121169E-2</c:v>
                </c:pt>
                <c:pt idx="14">
                  <c:v>0</c:v>
                </c:pt>
                <c:pt idx="15">
                  <c:v>0</c:v>
                </c:pt>
                <c:pt idx="16">
                  <c:v>-3.8875517825436301E-3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-1.9947061878162864E-2</c:v>
                </c:pt>
                <c:pt idx="25">
                  <c:v>0</c:v>
                </c:pt>
                <c:pt idx="26">
                  <c:v>-9.8390934318620671E-3</c:v>
                </c:pt>
                <c:pt idx="27">
                  <c:v>0</c:v>
                </c:pt>
                <c:pt idx="28">
                  <c:v>-2.4571433440223278E-2</c:v>
                </c:pt>
                <c:pt idx="29">
                  <c:v>-3.818763611800946E-2</c:v>
                </c:pt>
                <c:pt idx="30">
                  <c:v>-2.4826807910314774E-2</c:v>
                </c:pt>
                <c:pt idx="31">
                  <c:v>-6.3700381357083447E-2</c:v>
                </c:pt>
                <c:pt idx="32">
                  <c:v>-6.1569551428542701E-2</c:v>
                </c:pt>
                <c:pt idx="33">
                  <c:v>-9.9494698868992981E-2</c:v>
                </c:pt>
                <c:pt idx="34">
                  <c:v>-6.4546252110939895E-2</c:v>
                </c:pt>
                <c:pt idx="35">
                  <c:v>-8.3933697135159302E-2</c:v>
                </c:pt>
                <c:pt idx="36">
                  <c:v>-0.12369835060317269</c:v>
                </c:pt>
                <c:pt idx="37">
                  <c:v>-9.1859932273397504E-2</c:v>
                </c:pt>
                <c:pt idx="38">
                  <c:v>-5.8151393467201884E-2</c:v>
                </c:pt>
                <c:pt idx="39">
                  <c:v>-7.7233206968010504E-2</c:v>
                </c:pt>
                <c:pt idx="40">
                  <c:v>-4.4722900020444767E-2</c:v>
                </c:pt>
                <c:pt idx="41">
                  <c:v>-5.4739077151720883E-2</c:v>
                </c:pt>
                <c:pt idx="42">
                  <c:v>-3.822259544484885E-2</c:v>
                </c:pt>
                <c:pt idx="43">
                  <c:v>-2.8158657252031483E-2</c:v>
                </c:pt>
                <c:pt idx="44">
                  <c:v>-3.0830255061431333E-2</c:v>
                </c:pt>
                <c:pt idx="45">
                  <c:v>-8.2675349964389522E-4</c:v>
                </c:pt>
                <c:pt idx="46">
                  <c:v>0</c:v>
                </c:pt>
                <c:pt idx="47">
                  <c:v>-7.8872955230675501E-3</c:v>
                </c:pt>
                <c:pt idx="48">
                  <c:v>-2.6540553862018257E-2</c:v>
                </c:pt>
                <c:pt idx="49">
                  <c:v>-3.6112371843417312E-2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-1.6546126717384424E-2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-7.5539743260223391E-3</c:v>
                </c:pt>
                <c:pt idx="62">
                  <c:v>0</c:v>
                </c:pt>
                <c:pt idx="63">
                  <c:v>-1.136080164524933E-2</c:v>
                </c:pt>
                <c:pt idx="64">
                  <c:v>0</c:v>
                </c:pt>
                <c:pt idx="65">
                  <c:v>-2.516835753783031E-4</c:v>
                </c:pt>
                <c:pt idx="66">
                  <c:v>-1.8777060115984789E-2</c:v>
                </c:pt>
                <c:pt idx="67">
                  <c:v>-1.3677388411097779E-2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-2.5419860972892505E-2</c:v>
                </c:pt>
                <c:pt idx="79">
                  <c:v>0</c:v>
                </c:pt>
                <c:pt idx="80">
                  <c:v>0</c:v>
                </c:pt>
                <c:pt idx="81">
                  <c:v>-7.3651264633389779E-4</c:v>
                </c:pt>
                <c:pt idx="82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3D49-4C2B-BA4C-AFCD1C9301AB}"/>
            </c:ext>
          </c:extLst>
        </c:ser>
        <c:ser>
          <c:idx val="1"/>
          <c:order val="1"/>
          <c:tx>
            <c:strRef>
              <c:f>Paths!$G$19</c:f>
              <c:strCache>
                <c:ptCount val="1"/>
                <c:pt idx="0">
                  <c:v>DD World</c:v>
                </c:pt>
              </c:strCache>
            </c:strRef>
          </c:tx>
          <c:spPr>
            <a:ln>
              <a:solidFill>
                <a:srgbClr val="7F7F7F"/>
              </a:solidFill>
              <a:prstDash val="solid"/>
            </a:ln>
          </c:spPr>
          <c:marker>
            <c:symbol val="none"/>
          </c:marker>
          <c:cat>
            <c:numRef>
              <c:f>Paths!$B$20:$B$102</c:f>
              <c:numCache>
                <c:formatCode>yyyy\-mm</c:formatCode>
                <c:ptCount val="83"/>
                <c:pt idx="0">
                  <c:v>43709</c:v>
                </c:pt>
                <c:pt idx="1">
                  <c:v>43739</c:v>
                </c:pt>
                <c:pt idx="2">
                  <c:v>43770</c:v>
                </c:pt>
                <c:pt idx="3">
                  <c:v>43800</c:v>
                </c:pt>
                <c:pt idx="4">
                  <c:v>43831</c:v>
                </c:pt>
                <c:pt idx="5">
                  <c:v>43862</c:v>
                </c:pt>
                <c:pt idx="6">
                  <c:v>43891</c:v>
                </c:pt>
                <c:pt idx="7">
                  <c:v>43922</c:v>
                </c:pt>
                <c:pt idx="8">
                  <c:v>43952</c:v>
                </c:pt>
                <c:pt idx="9">
                  <c:v>43983</c:v>
                </c:pt>
                <c:pt idx="10">
                  <c:v>44013</c:v>
                </c:pt>
                <c:pt idx="11">
                  <c:v>44044</c:v>
                </c:pt>
                <c:pt idx="12">
                  <c:v>44075</c:v>
                </c:pt>
                <c:pt idx="13">
                  <c:v>44105</c:v>
                </c:pt>
                <c:pt idx="14">
                  <c:v>44136</c:v>
                </c:pt>
                <c:pt idx="15">
                  <c:v>44166</c:v>
                </c:pt>
                <c:pt idx="16">
                  <c:v>44197</c:v>
                </c:pt>
                <c:pt idx="17">
                  <c:v>44228</c:v>
                </c:pt>
                <c:pt idx="18">
                  <c:v>44256</c:v>
                </c:pt>
                <c:pt idx="19">
                  <c:v>44287</c:v>
                </c:pt>
                <c:pt idx="20">
                  <c:v>44317</c:v>
                </c:pt>
                <c:pt idx="21">
                  <c:v>44348</c:v>
                </c:pt>
                <c:pt idx="22">
                  <c:v>44378</c:v>
                </c:pt>
                <c:pt idx="23">
                  <c:v>44409</c:v>
                </c:pt>
                <c:pt idx="24">
                  <c:v>44440</c:v>
                </c:pt>
                <c:pt idx="25">
                  <c:v>44470</c:v>
                </c:pt>
                <c:pt idx="26">
                  <c:v>44501</c:v>
                </c:pt>
                <c:pt idx="27">
                  <c:v>44531</c:v>
                </c:pt>
                <c:pt idx="28">
                  <c:v>44562</c:v>
                </c:pt>
                <c:pt idx="29">
                  <c:v>44593</c:v>
                </c:pt>
                <c:pt idx="30">
                  <c:v>44621</c:v>
                </c:pt>
                <c:pt idx="31">
                  <c:v>44652</c:v>
                </c:pt>
                <c:pt idx="32">
                  <c:v>44682</c:v>
                </c:pt>
                <c:pt idx="33">
                  <c:v>44713</c:v>
                </c:pt>
                <c:pt idx="34">
                  <c:v>44743</c:v>
                </c:pt>
                <c:pt idx="35">
                  <c:v>44774</c:v>
                </c:pt>
                <c:pt idx="36">
                  <c:v>44805</c:v>
                </c:pt>
                <c:pt idx="37">
                  <c:v>44835</c:v>
                </c:pt>
                <c:pt idx="38">
                  <c:v>44866</c:v>
                </c:pt>
                <c:pt idx="39">
                  <c:v>44896</c:v>
                </c:pt>
                <c:pt idx="40">
                  <c:v>44927</c:v>
                </c:pt>
                <c:pt idx="41">
                  <c:v>44958</c:v>
                </c:pt>
                <c:pt idx="42">
                  <c:v>44986</c:v>
                </c:pt>
                <c:pt idx="43">
                  <c:v>45017</c:v>
                </c:pt>
                <c:pt idx="44">
                  <c:v>45047</c:v>
                </c:pt>
                <c:pt idx="45">
                  <c:v>45078</c:v>
                </c:pt>
                <c:pt idx="46">
                  <c:v>45108</c:v>
                </c:pt>
                <c:pt idx="47">
                  <c:v>45139</c:v>
                </c:pt>
                <c:pt idx="48">
                  <c:v>45170</c:v>
                </c:pt>
                <c:pt idx="49">
                  <c:v>45200</c:v>
                </c:pt>
                <c:pt idx="50">
                  <c:v>45231</c:v>
                </c:pt>
                <c:pt idx="51">
                  <c:v>45261</c:v>
                </c:pt>
                <c:pt idx="52">
                  <c:v>45292</c:v>
                </c:pt>
                <c:pt idx="53">
                  <c:v>45323</c:v>
                </c:pt>
                <c:pt idx="54">
                  <c:v>45352</c:v>
                </c:pt>
                <c:pt idx="55">
                  <c:v>45383</c:v>
                </c:pt>
                <c:pt idx="56">
                  <c:v>45413</c:v>
                </c:pt>
                <c:pt idx="57">
                  <c:v>45444</c:v>
                </c:pt>
                <c:pt idx="58">
                  <c:v>45474</c:v>
                </c:pt>
                <c:pt idx="59">
                  <c:v>45505</c:v>
                </c:pt>
                <c:pt idx="60">
                  <c:v>45536</c:v>
                </c:pt>
                <c:pt idx="61">
                  <c:v>45566</c:v>
                </c:pt>
                <c:pt idx="62">
                  <c:v>45597</c:v>
                </c:pt>
                <c:pt idx="63">
                  <c:v>45627</c:v>
                </c:pt>
                <c:pt idx="64">
                  <c:v>45658</c:v>
                </c:pt>
                <c:pt idx="65">
                  <c:v>45689</c:v>
                </c:pt>
                <c:pt idx="66">
                  <c:v>45717</c:v>
                </c:pt>
                <c:pt idx="67">
                  <c:v>45748</c:v>
                </c:pt>
                <c:pt idx="68">
                  <c:v>45778</c:v>
                </c:pt>
                <c:pt idx="69">
                  <c:v>45809</c:v>
                </c:pt>
                <c:pt idx="70">
                  <c:v>45839</c:v>
                </c:pt>
                <c:pt idx="71">
                  <c:v>45870</c:v>
                </c:pt>
                <c:pt idx="72">
                  <c:v>45901</c:v>
                </c:pt>
                <c:pt idx="73">
                  <c:v>45931</c:v>
                </c:pt>
                <c:pt idx="74">
                  <c:v>45962</c:v>
                </c:pt>
                <c:pt idx="75">
                  <c:v>45992</c:v>
                </c:pt>
                <c:pt idx="76">
                  <c:v>46023</c:v>
                </c:pt>
                <c:pt idx="77">
                  <c:v>46054</c:v>
                </c:pt>
                <c:pt idx="78">
                  <c:v>46082</c:v>
                </c:pt>
                <c:pt idx="79">
                  <c:v>46113</c:v>
                </c:pt>
                <c:pt idx="80">
                  <c:v>46143</c:v>
                </c:pt>
                <c:pt idx="81">
                  <c:v>46174</c:v>
                </c:pt>
                <c:pt idx="82">
                  <c:v>46204</c:v>
                </c:pt>
              </c:numCache>
            </c:numRef>
          </c:cat>
          <c:val>
            <c:numRef>
              <c:f>Paths!$G$20:$G$102</c:f>
              <c:numCache>
                <c:formatCode>0.0%</c:formatCode>
                <c:ptCount val="8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-1.062982884306074E-2</c:v>
                </c:pt>
                <c:pt idx="5">
                  <c:v>-9.2225283603939889E-2</c:v>
                </c:pt>
                <c:pt idx="6">
                  <c:v>-0.21107510376192862</c:v>
                </c:pt>
                <c:pt idx="7">
                  <c:v>-0.12573394386515879</c:v>
                </c:pt>
                <c:pt idx="8">
                  <c:v>-8.179805502036841E-2</c:v>
                </c:pt>
                <c:pt idx="9">
                  <c:v>-5.7759671355639974E-2</c:v>
                </c:pt>
                <c:pt idx="10">
                  <c:v>-1.1639487750440214E-2</c:v>
                </c:pt>
                <c:pt idx="11">
                  <c:v>0</c:v>
                </c:pt>
                <c:pt idx="12">
                  <c:v>-3.341110854709306E-2</c:v>
                </c:pt>
                <c:pt idx="13">
                  <c:v>-6.2451502412822268E-2</c:v>
                </c:pt>
                <c:pt idx="14">
                  <c:v>0</c:v>
                </c:pt>
                <c:pt idx="15">
                  <c:v>0</c:v>
                </c:pt>
                <c:pt idx="16">
                  <c:v>-8.1843195421968939E-3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-4.2114893737021819E-2</c:v>
                </c:pt>
                <c:pt idx="25">
                  <c:v>0</c:v>
                </c:pt>
                <c:pt idx="26">
                  <c:v>-2.0472271259182717E-2</c:v>
                </c:pt>
                <c:pt idx="27">
                  <c:v>0</c:v>
                </c:pt>
                <c:pt idx="28">
                  <c:v>-5.1729333558364843E-2</c:v>
                </c:pt>
                <c:pt idx="29">
                  <c:v>-7.9367543069287505E-2</c:v>
                </c:pt>
                <c:pt idx="30">
                  <c:v>-5.2911594486802271E-2</c:v>
                </c:pt>
                <c:pt idx="31">
                  <c:v>-0.13227907702045616</c:v>
                </c:pt>
                <c:pt idx="32">
                  <c:v>-0.12843633552141476</c:v>
                </c:pt>
                <c:pt idx="33">
                  <c:v>-0.20333804381278653</c:v>
                </c:pt>
                <c:pt idx="34">
                  <c:v>-0.13856461295089673</c:v>
                </c:pt>
                <c:pt idx="35">
                  <c:v>-0.17799516392928627</c:v>
                </c:pt>
                <c:pt idx="36">
                  <c:v>-0.25499285800592253</c:v>
                </c:pt>
                <c:pt idx="37">
                  <c:v>-0.19931302952032326</c:v>
                </c:pt>
                <c:pt idx="38">
                  <c:v>-0.13953360684139815</c:v>
                </c:pt>
                <c:pt idx="39">
                  <c:v>-0.17968307900699287</c:v>
                </c:pt>
                <c:pt idx="40">
                  <c:v>-0.12141619967460904</c:v>
                </c:pt>
                <c:pt idx="41">
                  <c:v>-0.14416724639625289</c:v>
                </c:pt>
                <c:pt idx="42">
                  <c:v>-0.11646045001221605</c:v>
                </c:pt>
                <c:pt idx="43">
                  <c:v>-0.1005422418863483</c:v>
                </c:pt>
                <c:pt idx="44">
                  <c:v>-0.10947748304457416</c:v>
                </c:pt>
                <c:pt idx="45">
                  <c:v>-5.5971610240595604E-2</c:v>
                </c:pt>
                <c:pt idx="46">
                  <c:v>-2.5494582181845082E-2</c:v>
                </c:pt>
                <c:pt idx="47">
                  <c:v>-4.7025593739550176E-2</c:v>
                </c:pt>
                <c:pt idx="48">
                  <c:v>-8.8950394438082725E-2</c:v>
                </c:pt>
                <c:pt idx="49">
                  <c:v>-0.11214922324306809</c:v>
                </c:pt>
                <c:pt idx="50">
                  <c:v>-3.1256424344139E-2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-3.9610730797368099E-2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-2.0266604665581278E-2</c:v>
                </c:pt>
                <c:pt idx="62">
                  <c:v>0</c:v>
                </c:pt>
                <c:pt idx="63">
                  <c:v>-2.8372927463034325E-2</c:v>
                </c:pt>
                <c:pt idx="64">
                  <c:v>0</c:v>
                </c:pt>
                <c:pt idx="65">
                  <c:v>-4.1081676651448795E-3</c:v>
                </c:pt>
                <c:pt idx="66">
                  <c:v>-4.6558068018015986E-2</c:v>
                </c:pt>
                <c:pt idx="67">
                  <c:v>-3.971131616282364E-2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-5.6696706838998079E-2</c:v>
                </c:pt>
                <c:pt idx="79">
                  <c:v>0</c:v>
                </c:pt>
                <c:pt idx="80">
                  <c:v>0</c:v>
                </c:pt>
                <c:pt idx="81">
                  <c:v>-4.5618512751035567E-3</c:v>
                </c:pt>
                <c:pt idx="82">
                  <c:v>-9.7585839222114057E-4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3D49-4C2B-BA4C-AFCD1C9301AB}"/>
            </c:ext>
          </c:extLst>
        </c:ser>
        <c:ser>
          <c:idx val="2"/>
          <c:order val="2"/>
          <c:tx>
            <c:strRef>
              <c:f>Paths!$H$19</c:f>
              <c:strCache>
                <c:ptCount val="1"/>
                <c:pt idx="0">
                  <c:v>DD 60/40</c:v>
                </c:pt>
              </c:strCache>
            </c:strRef>
          </c:tx>
          <c:spPr>
            <a:ln>
              <a:solidFill>
                <a:srgbClr val="548235"/>
              </a:solidFill>
              <a:prstDash val="solid"/>
            </a:ln>
          </c:spPr>
          <c:marker>
            <c:symbol val="none"/>
          </c:marker>
          <c:cat>
            <c:numRef>
              <c:f>Paths!$B$20:$B$102</c:f>
              <c:numCache>
                <c:formatCode>yyyy\-mm</c:formatCode>
                <c:ptCount val="83"/>
                <c:pt idx="0">
                  <c:v>43709</c:v>
                </c:pt>
                <c:pt idx="1">
                  <c:v>43739</c:v>
                </c:pt>
                <c:pt idx="2">
                  <c:v>43770</c:v>
                </c:pt>
                <c:pt idx="3">
                  <c:v>43800</c:v>
                </c:pt>
                <c:pt idx="4">
                  <c:v>43831</c:v>
                </c:pt>
                <c:pt idx="5">
                  <c:v>43862</c:v>
                </c:pt>
                <c:pt idx="6">
                  <c:v>43891</c:v>
                </c:pt>
                <c:pt idx="7">
                  <c:v>43922</c:v>
                </c:pt>
                <c:pt idx="8">
                  <c:v>43952</c:v>
                </c:pt>
                <c:pt idx="9">
                  <c:v>43983</c:v>
                </c:pt>
                <c:pt idx="10">
                  <c:v>44013</c:v>
                </c:pt>
                <c:pt idx="11">
                  <c:v>44044</c:v>
                </c:pt>
                <c:pt idx="12">
                  <c:v>44075</c:v>
                </c:pt>
                <c:pt idx="13">
                  <c:v>44105</c:v>
                </c:pt>
                <c:pt idx="14">
                  <c:v>44136</c:v>
                </c:pt>
                <c:pt idx="15">
                  <c:v>44166</c:v>
                </c:pt>
                <c:pt idx="16">
                  <c:v>44197</c:v>
                </c:pt>
                <c:pt idx="17">
                  <c:v>44228</c:v>
                </c:pt>
                <c:pt idx="18">
                  <c:v>44256</c:v>
                </c:pt>
                <c:pt idx="19">
                  <c:v>44287</c:v>
                </c:pt>
                <c:pt idx="20">
                  <c:v>44317</c:v>
                </c:pt>
                <c:pt idx="21">
                  <c:v>44348</c:v>
                </c:pt>
                <c:pt idx="22">
                  <c:v>44378</c:v>
                </c:pt>
                <c:pt idx="23">
                  <c:v>44409</c:v>
                </c:pt>
                <c:pt idx="24">
                  <c:v>44440</c:v>
                </c:pt>
                <c:pt idx="25">
                  <c:v>44470</c:v>
                </c:pt>
                <c:pt idx="26">
                  <c:v>44501</c:v>
                </c:pt>
                <c:pt idx="27">
                  <c:v>44531</c:v>
                </c:pt>
                <c:pt idx="28">
                  <c:v>44562</c:v>
                </c:pt>
                <c:pt idx="29">
                  <c:v>44593</c:v>
                </c:pt>
                <c:pt idx="30">
                  <c:v>44621</c:v>
                </c:pt>
                <c:pt idx="31">
                  <c:v>44652</c:v>
                </c:pt>
                <c:pt idx="32">
                  <c:v>44682</c:v>
                </c:pt>
                <c:pt idx="33">
                  <c:v>44713</c:v>
                </c:pt>
                <c:pt idx="34">
                  <c:v>44743</c:v>
                </c:pt>
                <c:pt idx="35">
                  <c:v>44774</c:v>
                </c:pt>
                <c:pt idx="36">
                  <c:v>44805</c:v>
                </c:pt>
                <c:pt idx="37">
                  <c:v>44835</c:v>
                </c:pt>
                <c:pt idx="38">
                  <c:v>44866</c:v>
                </c:pt>
                <c:pt idx="39">
                  <c:v>44896</c:v>
                </c:pt>
                <c:pt idx="40">
                  <c:v>44927</c:v>
                </c:pt>
                <c:pt idx="41">
                  <c:v>44958</c:v>
                </c:pt>
                <c:pt idx="42">
                  <c:v>44986</c:v>
                </c:pt>
                <c:pt idx="43">
                  <c:v>45017</c:v>
                </c:pt>
                <c:pt idx="44">
                  <c:v>45047</c:v>
                </c:pt>
                <c:pt idx="45">
                  <c:v>45078</c:v>
                </c:pt>
                <c:pt idx="46">
                  <c:v>45108</c:v>
                </c:pt>
                <c:pt idx="47">
                  <c:v>45139</c:v>
                </c:pt>
                <c:pt idx="48">
                  <c:v>45170</c:v>
                </c:pt>
                <c:pt idx="49">
                  <c:v>45200</c:v>
                </c:pt>
                <c:pt idx="50">
                  <c:v>45231</c:v>
                </c:pt>
                <c:pt idx="51">
                  <c:v>45261</c:v>
                </c:pt>
                <c:pt idx="52">
                  <c:v>45292</c:v>
                </c:pt>
                <c:pt idx="53">
                  <c:v>45323</c:v>
                </c:pt>
                <c:pt idx="54">
                  <c:v>45352</c:v>
                </c:pt>
                <c:pt idx="55">
                  <c:v>45383</c:v>
                </c:pt>
                <c:pt idx="56">
                  <c:v>45413</c:v>
                </c:pt>
                <c:pt idx="57">
                  <c:v>45444</c:v>
                </c:pt>
                <c:pt idx="58">
                  <c:v>45474</c:v>
                </c:pt>
                <c:pt idx="59">
                  <c:v>45505</c:v>
                </c:pt>
                <c:pt idx="60">
                  <c:v>45536</c:v>
                </c:pt>
                <c:pt idx="61">
                  <c:v>45566</c:v>
                </c:pt>
                <c:pt idx="62">
                  <c:v>45597</c:v>
                </c:pt>
                <c:pt idx="63">
                  <c:v>45627</c:v>
                </c:pt>
                <c:pt idx="64">
                  <c:v>45658</c:v>
                </c:pt>
                <c:pt idx="65">
                  <c:v>45689</c:v>
                </c:pt>
                <c:pt idx="66">
                  <c:v>45717</c:v>
                </c:pt>
                <c:pt idx="67">
                  <c:v>45748</c:v>
                </c:pt>
                <c:pt idx="68">
                  <c:v>45778</c:v>
                </c:pt>
                <c:pt idx="69">
                  <c:v>45809</c:v>
                </c:pt>
                <c:pt idx="70">
                  <c:v>45839</c:v>
                </c:pt>
                <c:pt idx="71">
                  <c:v>45870</c:v>
                </c:pt>
                <c:pt idx="72">
                  <c:v>45901</c:v>
                </c:pt>
                <c:pt idx="73">
                  <c:v>45931</c:v>
                </c:pt>
                <c:pt idx="74">
                  <c:v>45962</c:v>
                </c:pt>
                <c:pt idx="75">
                  <c:v>45992</c:v>
                </c:pt>
                <c:pt idx="76">
                  <c:v>46023</c:v>
                </c:pt>
                <c:pt idx="77">
                  <c:v>46054</c:v>
                </c:pt>
                <c:pt idx="78">
                  <c:v>46082</c:v>
                </c:pt>
                <c:pt idx="79">
                  <c:v>46113</c:v>
                </c:pt>
                <c:pt idx="80">
                  <c:v>46143</c:v>
                </c:pt>
                <c:pt idx="81">
                  <c:v>46174</c:v>
                </c:pt>
                <c:pt idx="82">
                  <c:v>46204</c:v>
                </c:pt>
              </c:numCache>
            </c:numRef>
          </c:cat>
          <c:val>
            <c:numRef>
              <c:f>Paths!$H$20:$H$102</c:f>
              <c:numCache>
                <c:formatCode>0.0%</c:formatCode>
                <c:ptCount val="8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-5.89656742129685E-3</c:v>
                </c:pt>
                <c:pt idx="5">
                  <c:v>-5.4618372008290006E-2</c:v>
                </c:pt>
                <c:pt idx="6">
                  <c:v>-0.12810926335197048</c:v>
                </c:pt>
                <c:pt idx="7">
                  <c:v>-7.1588184588953552E-2</c:v>
                </c:pt>
                <c:pt idx="8">
                  <c:v>-4.3659076906410244E-2</c:v>
                </c:pt>
                <c:pt idx="9">
                  <c:v>-2.8636963209549782E-2</c:v>
                </c:pt>
                <c:pt idx="10">
                  <c:v>-6.7113711856747749E-5</c:v>
                </c:pt>
                <c:pt idx="11">
                  <c:v>0</c:v>
                </c:pt>
                <c:pt idx="12">
                  <c:v>-2.0133982030664854E-2</c:v>
                </c:pt>
                <c:pt idx="13">
                  <c:v>-3.7754808894573499E-2</c:v>
                </c:pt>
                <c:pt idx="14">
                  <c:v>0</c:v>
                </c:pt>
                <c:pt idx="15">
                  <c:v>0</c:v>
                </c:pt>
                <c:pt idx="16">
                  <c:v>-4.9105917253180476E-3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-2.5225117082653181E-2</c:v>
                </c:pt>
                <c:pt idx="25">
                  <c:v>0</c:v>
                </c:pt>
                <c:pt idx="26">
                  <c:v>-1.2370802438367079E-2</c:v>
                </c:pt>
                <c:pt idx="27">
                  <c:v>0</c:v>
                </c:pt>
                <c:pt idx="28">
                  <c:v>-3.1037600135018883E-2</c:v>
                </c:pt>
                <c:pt idx="29">
                  <c:v>-4.8067194750835429E-2</c:v>
                </c:pt>
                <c:pt idx="30">
                  <c:v>-3.1478885216225883E-2</c:v>
                </c:pt>
                <c:pt idx="31">
                  <c:v>-8.0219470215998956E-2</c:v>
                </c:pt>
                <c:pt idx="32">
                  <c:v>-7.7654792980604403E-2</c:v>
                </c:pt>
                <c:pt idx="33">
                  <c:v>-0.12492768095931728</c:v>
                </c:pt>
                <c:pt idx="34">
                  <c:v>-8.2112171747428464E-2</c:v>
                </c:pt>
                <c:pt idx="35">
                  <c:v>-0.1066096468422435</c:v>
                </c:pt>
                <c:pt idx="36">
                  <c:v>-0.15608143015692044</c:v>
                </c:pt>
                <c:pt idx="37">
                  <c:v>-0.11770282721594783</c:v>
                </c:pt>
                <c:pt idx="38">
                  <c:v>-7.7067064525414342E-2</c:v>
                </c:pt>
                <c:pt idx="39">
                  <c:v>-0.10156697737654119</c:v>
                </c:pt>
                <c:pt idx="40">
                  <c:v>-6.2256255891164902E-2</c:v>
                </c:pt>
                <c:pt idx="41">
                  <c:v>-7.5529228147186322E-2</c:v>
                </c:pt>
                <c:pt idx="42">
                  <c:v>-5.6096089429887308E-2</c:v>
                </c:pt>
                <c:pt idx="43">
                  <c:v>-4.4521833515562159E-2</c:v>
                </c:pt>
                <c:pt idx="44">
                  <c:v>-4.8783004636004379E-2</c:v>
                </c:pt>
                <c:pt idx="45">
                  <c:v>-1.2738878685759181E-2</c:v>
                </c:pt>
                <c:pt idx="46">
                  <c:v>0</c:v>
                </c:pt>
                <c:pt idx="47">
                  <c:v>-1.126991478266226E-2</c:v>
                </c:pt>
                <c:pt idx="48">
                  <c:v>-3.5790089596938301E-2</c:v>
                </c:pt>
                <c:pt idx="49">
                  <c:v>-4.8859441128050185E-2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-2.2037699117380516E-2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-1.0580791073536377E-2</c:v>
                </c:pt>
                <c:pt idx="62">
                  <c:v>0</c:v>
                </c:pt>
                <c:pt idx="63">
                  <c:v>-1.5411307792341011E-2</c:v>
                </c:pt>
                <c:pt idx="64">
                  <c:v>0</c:v>
                </c:pt>
                <c:pt idx="65">
                  <c:v>-1.1698940729416574E-3</c:v>
                </c:pt>
                <c:pt idx="66">
                  <c:v>-2.5408442382277685E-2</c:v>
                </c:pt>
                <c:pt idx="67">
                  <c:v>-1.9882897004251499E-2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-3.2866729036250875E-2</c:v>
                </c:pt>
                <c:pt idx="79">
                  <c:v>0</c:v>
                </c:pt>
                <c:pt idx="80">
                  <c:v>0</c:v>
                </c:pt>
                <c:pt idx="81">
                  <c:v>-1.6473075579457319E-3</c:v>
                </c:pt>
                <c:pt idx="82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3D49-4C2B-BA4C-AFCD1C9301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"/>
        <c:axId val="100"/>
      </c:lineChart>
      <c:dateAx>
        <c:axId val="10"/>
        <c:scaling>
          <c:orientation val="minMax"/>
        </c:scaling>
        <c:delete val="1"/>
        <c:axPos val="b"/>
        <c:numFmt formatCode="yyyy\-mm" sourceLinked="1"/>
        <c:majorTickMark val="none"/>
        <c:minorTickMark val="none"/>
        <c:tickLblPos val="nextTo"/>
        <c:crossAx val="100"/>
        <c:crosses val="autoZero"/>
        <c:auto val="1"/>
        <c:lblOffset val="100"/>
        <c:baseTimeUnit val="months"/>
      </c:dateAx>
      <c:valAx>
        <c:axId val="100"/>
        <c:scaling>
          <c:orientation val="minMax"/>
        </c:scaling>
        <c:delete val="1"/>
        <c:axPos val="l"/>
        <c:majorGridlines/>
        <c:numFmt formatCode="0.0%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b"/>
      <c:overlay val="1"/>
    </c:legend>
    <c:plotVisOnly val="1"/>
    <c:dispBlanksAs val="gap"/>
    <c:showDLblsOverMax val="1"/>
  </c:chart>
  <c:printSettings>
    <c:headerFooter/>
    <c:pageMargins b="0.78740157499999996" l="0.7" r="0.7" t="0.78740157499999996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4</xdr:row>
      <xdr:rowOff>0</xdr:rowOff>
    </xdr:from>
    <xdr:ext cx="4320000" cy="252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8</xdr:col>
      <xdr:colOff>0</xdr:colOff>
      <xdr:row>206</xdr:row>
      <xdr:rowOff>0</xdr:rowOff>
    </xdr:from>
    <xdr:ext cx="3600000" cy="216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4</xdr:row>
      <xdr:rowOff>0</xdr:rowOff>
    </xdr:from>
    <xdr:ext cx="5040000" cy="252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9</xdr:col>
      <xdr:colOff>0</xdr:colOff>
      <xdr:row>19</xdr:row>
      <xdr:rowOff>0</xdr:rowOff>
    </xdr:from>
    <xdr:ext cx="5040000" cy="216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27"/>
  <sheetViews>
    <sheetView workbookViewId="0">
      <pane xSplit="1" ySplit="3" topLeftCell="B4" activePane="bottomRight" state="frozen"/>
      <selection pane="topRight"/>
      <selection pane="bottomLeft"/>
      <selection pane="bottomRight" activeCell="B27" sqref="B27"/>
    </sheetView>
  </sheetViews>
  <sheetFormatPr baseColWidth="10" defaultColWidth="9.140625" defaultRowHeight="15" x14ac:dyDescent="0.25"/>
  <cols>
    <col min="1" max="1" width="3" style="76" customWidth="1"/>
    <col min="2" max="2" width="40" style="76" customWidth="1"/>
    <col min="3" max="3" width="36" style="76" customWidth="1"/>
    <col min="4" max="4" width="22" style="76" customWidth="1"/>
    <col min="5" max="5" width="16" style="76" customWidth="1"/>
  </cols>
  <sheetData>
    <row r="2" spans="2:4" ht="23.25" customHeight="1" x14ac:dyDescent="0.35">
      <c r="B2" s="78" t="s">
        <v>0</v>
      </c>
    </row>
    <row r="4" spans="2:4" x14ac:dyDescent="0.25">
      <c r="B4" s="106" t="s">
        <v>1</v>
      </c>
      <c r="C4" s="107"/>
      <c r="D4" s="107"/>
    </row>
    <row r="5" spans="2:4" x14ac:dyDescent="0.25">
      <c r="B5" s="3" t="s">
        <v>2</v>
      </c>
      <c r="C5" s="4" t="s">
        <v>3</v>
      </c>
    </row>
    <row r="6" spans="2:4" x14ac:dyDescent="0.25">
      <c r="B6" s="3" t="s">
        <v>4</v>
      </c>
      <c r="C6" s="15">
        <f ca="1">N(Calculations!D6)</f>
        <v>119</v>
      </c>
    </row>
    <row r="7" spans="2:4" x14ac:dyDescent="0.25">
      <c r="B7" s="3" t="s">
        <v>5</v>
      </c>
      <c r="C7" s="4" t="s">
        <v>6</v>
      </c>
    </row>
    <row r="8" spans="2:4" x14ac:dyDescent="0.25">
      <c r="B8" s="3" t="s">
        <v>7</v>
      </c>
      <c r="C8" s="4" t="s">
        <v>8</v>
      </c>
    </row>
    <row r="9" spans="2:4" x14ac:dyDescent="0.25">
      <c r="B9" s="3" t="s">
        <v>9</v>
      </c>
      <c r="C9" s="4" t="s">
        <v>10</v>
      </c>
    </row>
    <row r="10" spans="2:4" x14ac:dyDescent="0.25">
      <c r="B10" s="3" t="s">
        <v>11</v>
      </c>
      <c r="C10" s="4" t="s">
        <v>12</v>
      </c>
    </row>
    <row r="12" spans="2:4" x14ac:dyDescent="0.25">
      <c r="B12" s="106" t="s">
        <v>13</v>
      </c>
      <c r="C12" s="107"/>
      <c r="D12" s="107"/>
    </row>
    <row r="13" spans="2:4" ht="30" customHeight="1" x14ac:dyDescent="0.25">
      <c r="B13" s="63" t="s">
        <v>14</v>
      </c>
      <c r="C13" s="64" t="s">
        <v>15</v>
      </c>
    </row>
    <row r="14" spans="2:4" ht="30" customHeight="1" x14ac:dyDescent="0.25">
      <c r="B14" s="63" t="s">
        <v>16</v>
      </c>
      <c r="C14" s="77" t="s">
        <v>17</v>
      </c>
    </row>
    <row r="15" spans="2:4" ht="30" customHeight="1" x14ac:dyDescent="0.25">
      <c r="B15" s="5" t="s">
        <v>18</v>
      </c>
      <c r="C15" s="77" t="s">
        <v>19</v>
      </c>
    </row>
    <row r="16" spans="2:4" ht="30" customHeight="1" x14ac:dyDescent="0.25">
      <c r="B16" s="5" t="s">
        <v>20</v>
      </c>
      <c r="C16" s="77" t="s">
        <v>21</v>
      </c>
    </row>
    <row r="17" spans="2:5" ht="30" customHeight="1" x14ac:dyDescent="0.25">
      <c r="B17" s="5" t="s">
        <v>22</v>
      </c>
      <c r="C17" s="77" t="s">
        <v>23</v>
      </c>
    </row>
    <row r="18" spans="2:5" ht="30" customHeight="1" x14ac:dyDescent="0.25">
      <c r="B18" s="5" t="s">
        <v>24</v>
      </c>
      <c r="C18" s="77" t="s">
        <v>25</v>
      </c>
    </row>
    <row r="19" spans="2:5" x14ac:dyDescent="0.25">
      <c r="B19" s="5" t="s">
        <v>26</v>
      </c>
      <c r="C19" s="77" t="s">
        <v>27</v>
      </c>
    </row>
    <row r="20" spans="2:5" x14ac:dyDescent="0.25">
      <c r="B20" s="79" t="s">
        <v>28</v>
      </c>
      <c r="C20" s="101" t="s">
        <v>29</v>
      </c>
      <c r="D20" s="79" t="s">
        <v>30</v>
      </c>
    </row>
    <row r="21" spans="2:5" x14ac:dyDescent="0.25">
      <c r="B21" s="106" t="s">
        <v>31</v>
      </c>
      <c r="C21" s="107"/>
      <c r="D21" s="107"/>
    </row>
    <row r="22" spans="2:5" ht="68.099999999999994" customHeight="1" x14ac:dyDescent="0.25">
      <c r="B22" s="108" t="s">
        <v>32</v>
      </c>
      <c r="C22" s="107"/>
      <c r="D22" s="107"/>
      <c r="E22" s="107"/>
    </row>
    <row r="23" spans="2:5" x14ac:dyDescent="0.25">
      <c r="B23" s="107"/>
      <c r="C23" s="107"/>
      <c r="D23" s="107"/>
      <c r="E23" s="107"/>
    </row>
    <row r="24" spans="2:5" x14ac:dyDescent="0.25">
      <c r="B24" s="107"/>
      <c r="C24" s="107"/>
      <c r="D24" s="107"/>
      <c r="E24" s="107"/>
    </row>
    <row r="25" spans="2:5" x14ac:dyDescent="0.25">
      <c r="B25" s="107"/>
      <c r="C25" s="107"/>
      <c r="D25" s="107"/>
      <c r="E25" s="107"/>
    </row>
    <row r="27" spans="2:5" ht="24" customHeight="1" x14ac:dyDescent="0.25">
      <c r="B27" s="39" t="s">
        <v>33</v>
      </c>
    </row>
  </sheetData>
  <mergeCells count="4">
    <mergeCell ref="B12:D12"/>
    <mergeCell ref="B21:D21"/>
    <mergeCell ref="B22:E25"/>
    <mergeCell ref="B4:D4"/>
  </mergeCells>
  <hyperlinks>
    <hyperlink ref="B13" location="'Control'!A1" display="→ Control" xr:uid="{00000000-0004-0000-0000-000000000000}"/>
    <hyperlink ref="B14" location="'Classic Kelly'!A1" display="→ Classic Kelly" xr:uid="{00000000-0004-0000-0000-000001000000}"/>
    <hyperlink ref="B15" location="'Single Investment'!A1" display="→ Single Investment" xr:uid="{00000000-0004-0000-0000-000002000000}"/>
    <hyperlink ref="B16" location="'Portfolio'!A1" display="→ Portfolio" xr:uid="{00000000-0004-0000-0000-000003000000}"/>
    <hyperlink ref="B17" location="'Asset Universe'!A1" display="→ Asset Universe" xr:uid="{00000000-0004-0000-0000-000004000000}"/>
    <hyperlink ref="B18" location="'Monthly Data'!A1" display="→ Monthly Data" xr:uid="{00000000-0004-0000-0000-000005000000}"/>
    <hyperlink ref="B19" location="'Calculations'!A1" display="→ Calculations" xr:uid="{00000000-0004-0000-0000-000006000000}"/>
    <hyperlink ref="B20" location="'Sensitivity'!A1" display="→ Sensitivity" xr:uid="{00000000-0004-0000-0000-000007000000}"/>
    <hyperlink ref="C20" location="'Scenarios'!A1" display="→ Scenarios" xr:uid="{00000000-0004-0000-0000-000008000000}"/>
    <hyperlink ref="D20" location="'Paths'!A1" display="→ Paths" xr:uid="{00000000-0004-0000-0000-000009000000}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I42"/>
  <sheetViews>
    <sheetView workbookViewId="0">
      <pane xSplit="1" ySplit="4" topLeftCell="B5" activePane="bottomRight" state="frozen"/>
      <selection pane="topRight"/>
      <selection pane="bottomLeft"/>
      <selection pane="bottomRight"/>
    </sheetView>
  </sheetViews>
  <sheetFormatPr baseColWidth="10" defaultColWidth="9.140625" defaultRowHeight="15" x14ac:dyDescent="0.25"/>
  <cols>
    <col min="1" max="1" width="3" style="76" customWidth="1"/>
    <col min="2" max="2" width="26" style="76" customWidth="1"/>
    <col min="3" max="3" width="16" style="76" customWidth="1"/>
    <col min="4" max="5" width="12" style="76" customWidth="1"/>
    <col min="6" max="7" width="13" style="76" customWidth="1"/>
    <col min="8" max="8" width="14" style="76" customWidth="1"/>
    <col min="9" max="9" width="13" style="76" customWidth="1"/>
  </cols>
  <sheetData>
    <row r="2" spans="2:6" ht="23.25" customHeight="1" x14ac:dyDescent="0.35">
      <c r="B2" s="40" t="s">
        <v>34</v>
      </c>
    </row>
    <row r="3" spans="2:6" x14ac:dyDescent="0.25">
      <c r="B3" s="41" t="s">
        <v>35</v>
      </c>
    </row>
    <row r="5" spans="2:6" x14ac:dyDescent="0.25">
      <c r="B5" s="109" t="s">
        <v>36</v>
      </c>
      <c r="C5" s="107"/>
    </row>
    <row r="6" spans="2:6" x14ac:dyDescent="0.25">
      <c r="B6" s="42" t="s">
        <v>37</v>
      </c>
      <c r="C6" s="65" t="s">
        <v>38</v>
      </c>
      <c r="E6" s="82" t="s">
        <v>2</v>
      </c>
      <c r="F6" s="83" t="s">
        <v>39</v>
      </c>
    </row>
    <row r="7" spans="2:6" x14ac:dyDescent="0.25">
      <c r="B7" s="42" t="s">
        <v>40</v>
      </c>
      <c r="C7" s="66">
        <v>0.5</v>
      </c>
      <c r="E7" s="82" t="s">
        <v>41</v>
      </c>
      <c r="F7" s="104">
        <v>42614</v>
      </c>
    </row>
    <row r="8" spans="2:6" x14ac:dyDescent="0.25">
      <c r="B8" s="42" t="s">
        <v>42</v>
      </c>
      <c r="C8" s="59">
        <v>50000</v>
      </c>
      <c r="E8" s="82" t="s">
        <v>43</v>
      </c>
      <c r="F8" s="104">
        <v>46204</v>
      </c>
    </row>
    <row r="9" spans="2:6" x14ac:dyDescent="0.25">
      <c r="B9" s="42" t="s">
        <v>44</v>
      </c>
      <c r="C9" s="67">
        <v>10</v>
      </c>
      <c r="E9" s="105" t="s">
        <v>45</v>
      </c>
      <c r="F9" s="85">
        <f>Calculations!C118</f>
        <v>119</v>
      </c>
    </row>
    <row r="10" spans="2:6" x14ac:dyDescent="0.25">
      <c r="B10" s="42" t="s">
        <v>46</v>
      </c>
      <c r="C10" s="54">
        <v>2.5000000000000001E-2</v>
      </c>
      <c r="E10" s="82" t="s">
        <v>47</v>
      </c>
      <c r="F10" s="85">
        <f>Calculations!C118</f>
        <v>119</v>
      </c>
    </row>
    <row r="11" spans="2:6" x14ac:dyDescent="0.25">
      <c r="B11" s="42" t="s">
        <v>48</v>
      </c>
      <c r="C11" s="54">
        <v>0.02</v>
      </c>
      <c r="E11" s="110" t="s">
        <v>49</v>
      </c>
      <c r="F11" s="107"/>
    </row>
    <row r="12" spans="2:6" x14ac:dyDescent="0.25">
      <c r="B12" s="42" t="s">
        <v>50</v>
      </c>
      <c r="C12" s="54">
        <v>2.5000000000000001E-2</v>
      </c>
      <c r="E12" s="107"/>
      <c r="F12" s="107"/>
    </row>
    <row r="13" spans="2:6" x14ac:dyDescent="0.25">
      <c r="B13" s="42" t="s">
        <v>51</v>
      </c>
      <c r="C13" s="57">
        <f>C10+C12</f>
        <v>0.05</v>
      </c>
    </row>
    <row r="14" spans="2:6" x14ac:dyDescent="0.25">
      <c r="B14" s="42" t="s">
        <v>52</v>
      </c>
      <c r="C14" s="67">
        <v>0</v>
      </c>
    </row>
    <row r="15" spans="2:6" x14ac:dyDescent="0.25">
      <c r="B15" s="42" t="s">
        <v>53</v>
      </c>
      <c r="C15" s="66">
        <v>0.05</v>
      </c>
    </row>
    <row r="16" spans="2:6" x14ac:dyDescent="0.25">
      <c r="B16" s="42" t="s">
        <v>54</v>
      </c>
      <c r="C16" s="68">
        <v>0</v>
      </c>
    </row>
    <row r="18" spans="2:9" x14ac:dyDescent="0.25">
      <c r="B18" s="109" t="s">
        <v>55</v>
      </c>
      <c r="C18" s="107"/>
      <c r="D18" s="107"/>
      <c r="E18" s="107"/>
      <c r="F18" s="107"/>
      <c r="G18" s="107"/>
      <c r="H18" s="107"/>
    </row>
    <row r="19" spans="2:9" ht="30" customHeight="1" x14ac:dyDescent="0.25">
      <c r="B19" s="52" t="s">
        <v>56</v>
      </c>
      <c r="C19" s="52" t="s">
        <v>57</v>
      </c>
      <c r="D19" s="52" t="s">
        <v>58</v>
      </c>
      <c r="E19" s="52" t="s">
        <v>59</v>
      </c>
      <c r="F19" s="52" t="s">
        <v>60</v>
      </c>
      <c r="G19" s="52" t="s">
        <v>61</v>
      </c>
      <c r="H19" s="52" t="s">
        <v>62</v>
      </c>
      <c r="I19" s="52" t="s">
        <v>63</v>
      </c>
    </row>
    <row r="20" spans="2:9" x14ac:dyDescent="0.25">
      <c r="B20" s="61" t="str">
        <f>'Asset Universe'!C6</f>
        <v>MSCI World</v>
      </c>
      <c r="C20" s="67">
        <v>1</v>
      </c>
      <c r="D20" s="54"/>
      <c r="E20" s="66">
        <v>1</v>
      </c>
      <c r="F20" s="54">
        <v>2E-3</v>
      </c>
      <c r="G20" s="57">
        <f>'Asset Universe'!K6</f>
        <v>7.0000000000000007E-2</v>
      </c>
      <c r="H20" s="57">
        <f ca="1">'Asset Universe'!L6</f>
        <v>0.14884955625914431</v>
      </c>
      <c r="I20" s="57">
        <f ca="1">N(Portfolio!G16)</f>
        <v>0.47499999999999998</v>
      </c>
    </row>
    <row r="21" spans="2:9" x14ac:dyDescent="0.25">
      <c r="B21" s="61" t="str">
        <f>'Asset Universe'!C7</f>
        <v>Bitcoin</v>
      </c>
      <c r="C21" s="67">
        <v>1</v>
      </c>
      <c r="D21" s="54"/>
      <c r="E21" s="66">
        <v>0.1</v>
      </c>
      <c r="F21" s="54">
        <v>0</v>
      </c>
      <c r="G21" s="57">
        <f>'Asset Universe'!K7</f>
        <v>0.08</v>
      </c>
      <c r="H21" s="57">
        <f ca="1">'Asset Universe'!L7</f>
        <v>0.74134717608039125</v>
      </c>
      <c r="I21" s="57">
        <f ca="1">N(Portfolio!G17)</f>
        <v>0</v>
      </c>
    </row>
    <row r="22" spans="2:9" x14ac:dyDescent="0.25">
      <c r="B22" s="61" t="str">
        <f>'Asset Universe'!C8</f>
        <v>Gold</v>
      </c>
      <c r="C22" s="67">
        <v>1</v>
      </c>
      <c r="D22" s="54"/>
      <c r="E22" s="66">
        <v>1</v>
      </c>
      <c r="F22" s="54">
        <v>4.0000000000000001E-3</v>
      </c>
      <c r="G22" s="57">
        <f>'Asset Universe'!K8</f>
        <v>0.03</v>
      </c>
      <c r="H22" s="57">
        <f ca="1">'Asset Universe'!L8</f>
        <v>0.15099625327741573</v>
      </c>
      <c r="I22" s="57">
        <f ca="1">N(Portfolio!G18)</f>
        <v>0</v>
      </c>
    </row>
    <row r="23" spans="2:9" x14ac:dyDescent="0.25">
      <c r="B23" s="61" t="str">
        <f>'Asset Universe'!C9</f>
        <v>REITs</v>
      </c>
      <c r="C23" s="67">
        <v>1</v>
      </c>
      <c r="D23" s="54"/>
      <c r="E23" s="66">
        <v>0.2</v>
      </c>
      <c r="F23" s="54">
        <v>3.8E-3</v>
      </c>
      <c r="G23" s="57">
        <f>'Asset Universe'!K9</f>
        <v>0.06</v>
      </c>
      <c r="H23" s="57">
        <f ca="1">'Asset Universe'!L9</f>
        <v>0.17632003097699178</v>
      </c>
      <c r="I23" s="57">
        <f ca="1">N(Portfolio!G19)</f>
        <v>0</v>
      </c>
    </row>
    <row r="26" spans="2:9" x14ac:dyDescent="0.25">
      <c r="B26" s="109" t="s">
        <v>64</v>
      </c>
      <c r="C26" s="107"/>
    </row>
    <row r="27" spans="2:9" x14ac:dyDescent="0.25">
      <c r="B27" s="42" t="s">
        <v>65</v>
      </c>
      <c r="C27" s="57">
        <f ca="1">N(Portfolio!C24)</f>
        <v>0.47499999999999998</v>
      </c>
    </row>
    <row r="28" spans="2:9" x14ac:dyDescent="0.25">
      <c r="B28" s="42" t="s">
        <v>66</v>
      </c>
      <c r="C28" s="57">
        <f ca="1">N(Portfolio!C25)</f>
        <v>4.6375E-2</v>
      </c>
    </row>
    <row r="29" spans="2:9" x14ac:dyDescent="0.25">
      <c r="B29" s="42" t="s">
        <v>67</v>
      </c>
      <c r="C29" s="57">
        <f ca="1">N(Portfolio!C26)</f>
        <v>7.0703539223093539E-2</v>
      </c>
    </row>
    <row r="30" spans="2:9" ht="18.75" customHeight="1" x14ac:dyDescent="0.3">
      <c r="B30" s="42" t="s">
        <v>68</v>
      </c>
      <c r="C30" s="69">
        <f ca="1">N(Portfolio!C27)</f>
        <v>77538.768743741748</v>
      </c>
    </row>
    <row r="31" spans="2:9" x14ac:dyDescent="0.25">
      <c r="B31" s="42" t="s">
        <v>69</v>
      </c>
      <c r="C31" s="56">
        <f ca="1">N(Portfolio!C28)</f>
        <v>63608.797113341374</v>
      </c>
    </row>
    <row r="32" spans="2:9" x14ac:dyDescent="0.25">
      <c r="B32" s="42" t="s">
        <v>70</v>
      </c>
      <c r="C32" s="56">
        <f ca="1">N(Portfolio!C29)</f>
        <v>77538.768743741748</v>
      </c>
    </row>
    <row r="33" spans="2:8" x14ac:dyDescent="0.25">
      <c r="B33" s="82" t="s">
        <v>71</v>
      </c>
      <c r="C33" s="90">
        <f ca="1">N(Scenarios!C22)</f>
        <v>0.7</v>
      </c>
    </row>
    <row r="34" spans="2:8" x14ac:dyDescent="0.25">
      <c r="B34" s="109" t="s">
        <v>72</v>
      </c>
      <c r="C34" s="107"/>
      <c r="D34" s="107"/>
      <c r="E34" s="107"/>
    </row>
    <row r="35" spans="2:8" ht="24" customHeight="1" x14ac:dyDescent="0.25">
      <c r="B35" s="111" t="str">
        <f>IF(C14&gt;=1,"Borrowing an","without Borrowing")&amp;" | Preset "&amp;C6&amp;" | Fraktion "&amp;TEXT(C7,"0%")&amp;IF(C21=0," | BTC from"," | BTC Kappe "&amp;TEXT(E21,"0%"))</f>
        <v>no borrowing | Base preset | 50% fractional Kelly | BTC cap 10%</v>
      </c>
      <c r="C35" s="107"/>
      <c r="D35" s="107"/>
      <c r="E35" s="107"/>
    </row>
    <row r="36" spans="2:8" x14ac:dyDescent="0.25">
      <c r="B36" s="107"/>
      <c r="C36" s="107"/>
      <c r="D36" s="107"/>
      <c r="E36" s="107"/>
    </row>
    <row r="37" spans="2:8" ht="24" customHeight="1" x14ac:dyDescent="0.25">
      <c r="B37" s="111" t="str">
        <f>IF(N('Asset Universe'!K7)&gt;0.2,"BTC-μ ist sehr hoch, Preset prüfen","ok")</f>
        <v>ok</v>
      </c>
      <c r="C37" s="107"/>
      <c r="D37" s="107"/>
      <c r="E37" s="107"/>
    </row>
    <row r="38" spans="2:8" x14ac:dyDescent="0.25">
      <c r="B38" s="107"/>
      <c r="C38" s="107"/>
      <c r="D38" s="107"/>
      <c r="E38" s="107"/>
    </row>
    <row r="40" spans="2:8" x14ac:dyDescent="0.25">
      <c r="B40" s="63" t="s">
        <v>73</v>
      </c>
      <c r="C40" s="63" t="s">
        <v>20</v>
      </c>
      <c r="D40" s="63" t="s">
        <v>22</v>
      </c>
      <c r="E40" s="63" t="s">
        <v>18</v>
      </c>
      <c r="F40" s="79" t="s">
        <v>28</v>
      </c>
      <c r="G40" s="79" t="s">
        <v>29</v>
      </c>
      <c r="H40" s="79" t="s">
        <v>30</v>
      </c>
    </row>
    <row r="42" spans="2:8" x14ac:dyDescent="0.25">
      <c r="B42" s="55" t="s">
        <v>33</v>
      </c>
    </row>
  </sheetData>
  <mergeCells count="7">
    <mergeCell ref="B18:H18"/>
    <mergeCell ref="B5:C5"/>
    <mergeCell ref="E11:F12"/>
    <mergeCell ref="B26:C26"/>
    <mergeCell ref="B37:E38"/>
    <mergeCell ref="B35:E36"/>
    <mergeCell ref="B34:E34"/>
  </mergeCells>
  <dataValidations count="11">
    <dataValidation type="list" showErrorMessage="1" errorTitle="Eingabe" error="Wert aus der Liste wählen." sqref="C6" xr:uid="{00000000-0002-0000-0100-000000000000}">
      <formula1>"Konservativ,Basis,Optimistisch"</formula1>
    </dataValidation>
    <dataValidation type="decimal" showErrorMessage="1" errorTitle="Eingabe" error="Zahl außerhalb des zulässigen Bereichs." sqref="C7" xr:uid="{00000000-0002-0000-0100-000001000000}">
      <formula1>0</formula1>
      <formula2>1</formula2>
    </dataValidation>
    <dataValidation type="decimal" allowBlank="1" showErrorMessage="1" errorTitle="Eingabe" error="Zahl außerhalb des zulässigen Bereichs." sqref="C10:C11" xr:uid="{00000000-0002-0000-0100-000002000000}">
      <formula1>-0.05</formula1>
      <formula2>0.2</formula2>
    </dataValidation>
    <dataValidation type="decimal" allowBlank="1" showErrorMessage="1" errorTitle="Eingabe" error="Zahl außerhalb des zulässigen Bereichs." sqref="C12 C16" xr:uid="{00000000-0002-0000-0100-000003000000}">
      <formula1>0</formula1>
      <formula2>0.2</formula2>
    </dataValidation>
    <dataValidation type="whole" showErrorMessage="1" errorTitle="Eingabe" error="Nur 0 oder 1." sqref="C14 C20:C23" xr:uid="{00000000-0002-0000-0100-000004000000}">
      <formula1>0</formula1>
      <formula2>1</formula2>
    </dataValidation>
    <dataValidation type="decimal" allowBlank="1" showErrorMessage="1" errorTitle="Eingabe" error="Zahl außerhalb des zulässigen Bereichs." sqref="C15" xr:uid="{00000000-0002-0000-0100-000005000000}">
      <formula1>0</formula1>
      <formula2>1</formula2>
    </dataValidation>
    <dataValidation type="decimal" allowBlank="1" showErrorMessage="1" errorTitle="Eingabe" error="Zahl außerhalb des zulässigen Bereichs." sqref="C8" xr:uid="{00000000-0002-0000-0100-000006000000}">
      <formula1>0</formula1>
      <formula2>1000000000</formula2>
    </dataValidation>
    <dataValidation type="decimal" allowBlank="1" showErrorMessage="1" errorTitle="Eingabe" error="Zahl außerhalb des zulässigen Bereichs." sqref="C9" xr:uid="{00000000-0002-0000-0100-000007000000}">
      <formula1>0</formula1>
      <formula2>100</formula2>
    </dataValidation>
    <dataValidation type="decimal" allowBlank="1" showErrorMessage="1" errorTitle="Eingabe" error="Zahl außerhalb des zulässigen Bereichs." sqref="E20:E23" xr:uid="{00000000-0002-0000-0100-000008000000}">
      <formula1>0</formula1>
      <formula2>2</formula2>
    </dataValidation>
    <dataValidation type="decimal" allowBlank="1" showErrorMessage="1" errorTitle="Eingabe" error="Zahl außerhalb des zulässigen Bereichs." sqref="F20:F23" xr:uid="{00000000-0002-0000-0100-000009000000}">
      <formula1>0</formula1>
      <formula2>0.05</formula2>
    </dataValidation>
    <dataValidation type="list" showErrorMessage="1" errorTitle="Eingabe" error="Wert aus der Liste wählen." sqref="F6" xr:uid="{00000000-0002-0000-0100-00000A000000}">
      <formula1>"Full,10y,5y,Custom"</formula1>
    </dataValidation>
  </dataValidations>
  <hyperlinks>
    <hyperlink ref="B40" location="'Start'!A1" display="→ Start" xr:uid="{00000000-0004-0000-0100-000000000000}"/>
    <hyperlink ref="C40" location="'Portfolio'!A1" display="→ Portfolio" xr:uid="{00000000-0004-0000-0100-000001000000}"/>
    <hyperlink ref="D40" location="'Asset Universe'!A1" display="→ Asset Universe" xr:uid="{00000000-0004-0000-0100-000002000000}"/>
    <hyperlink ref="E40" location="'Single Investment'!A1" display="→ Single Investment" xr:uid="{00000000-0004-0000-0100-000003000000}"/>
    <hyperlink ref="F40" location="'Sensitivity'!A1" display="→ Sensitivity" xr:uid="{00000000-0004-0000-0100-000004000000}"/>
    <hyperlink ref="G40" location="'Scenarios'!A1" display="→ Scenarios" xr:uid="{00000000-0004-0000-0100-000005000000}"/>
    <hyperlink ref="H40" location="'Paths'!A1" display="→ Paths" xr:uid="{00000000-0004-0000-0100-000006000000}"/>
  </hyperlinks>
  <pageMargins left="0.75" right="0.75" top="1" bottom="1" header="0.5" footer="0.5"/>
</worksheet>
</file>

<file path=xl/worksheets/sheet3.xml><?xml version="1.0" encoding="UTF-8" standalone="yes"?>
<worksheet xmlns="http://schemas.openxmlformats.org/spreadsheetml/2006/main" xmlns:r="http://schemas.openxmlformats.org/officeDocument/2006/relationships" xmlns:mc="http://schemas.openxmlformats.org/markup-compatibility/2006" mc:Ignorable="x14ac xr xr2 xr3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00000000-0001-0000-0200-000000000000}"><dimension ref="A2:AN319"/><sheetViews><sheetView tabSelected="1" workbookViewId="0"><pane xSplit="1" ySplit="4" topLeftCell="B5" activePane="bottomRight" state="frozen"/><selection pane="topRight"/><selection pane="bottomLeft"/><selection pane="bottomRight"/></sheetView></sheetViews><sheetFormatPr baseColWidth="10" defaultColWidth="9.140625" defaultRowHeight="15" x14ac:dyDescent="0.25"/><cols><col min="1" max="1" width="3" style="76" customWidth="1"/><col min="2" max="2" width="28" style="76" customWidth="1"/><col min="3" max="5" width="12" style="76" customWidth="1"/><col min="6" max="8" width="14" style="76" customWidth="1"/><col min="9" max="13" width="13" style="76" customWidth="1"/><col min="20" max="40" width="13" style="76" hidden="1" customWidth="1"/></cols><sheetData><row r="2" spans="2:8" ht="23.25" customHeight="1" x14ac:dyDescent="0.35"><c r="B2" s="78" t="s"><v>74</v></c></row><row r="3" spans="2:8" x14ac:dyDescent="0.25"><c r="B3" s="80" t="s"><v>75</v></c></row><row r="5" spans="2:8" x14ac:dyDescent="0.25"><c r="B5" s="113" t="s"><v>76</v></c><c r="C5" s="107"/></row><row r="6" spans="2:8" x14ac:dyDescent="0.25"><c r="B6" s="82" t="s"><v>56</v></c><c r="C6" s="83" t="s"><v>77</v></c></row><row r="7" spans="2:8" x14ac:dyDescent="0.25"><c r="B7" s="82" t="s"><v>78</v></c><c r="C7" s="84"><v>0.01</v></c></row><row r="8" spans="2:8" x14ac:dyDescent="0.25"><c r="B8" s="82" t="s"><v>79</v></c><c r="C8" s="84"><v>0.05</v></c></row><row r="9" spans="2:8" x14ac:dyDescent="0.25"><c r="B9" s="82" t="s"><v>80</v></c><c r="C9" s="84"><v>0.01</v></c></row><row r="10" spans="2:8" x14ac:dyDescent="0.25"><c r="B10" s="82" t="s"><v>81</v></c><c r="C10" s="84"><v>5.0000000000000001E-3</v></c></row><row r="12" spans="2:8" x14ac:dyDescent="0.25"><c r="B12" s="113" t="s"><v>38</v></c><c r="C12" s="107"/></row><row r="13" spans="2:8" x14ac:dyDescent="0.25"><c r="B13" s="82" t="s"><v>82</v></c><c r="C13" s="85"><f>IFERROR(MATCH(C6,&apos;Asset Universe&apos;!C6:C9,0)+5,6)</f><v>6</v></c><c r="G13" s="82" t="s"><v>83</v></c><c r="H13" s="86"><f ca="1">Calculations!H6</f><v>0.14884955625914431</v></c></row><row r="14" spans="2:8" x14ac:dyDescent="0.25"><c r="B14" s="82" t="s"><v>61</v></c><c r="C14" s="86"><f>IFERROR(INDEX(&apos;Asset Universe&apos;!K6:K9,C13-5),0)</f><v>7.0000000000000007E-2</v></c><c r="G14" s="82" t="s"><v>47</v></c><c r="H14" s="85"><f>Calculations!C118</f><v>119</v></c></row><row r="15" spans="2:8" x14ac:dyDescent="0.25"><c r="B15" s="82" t="s"><v>62</v></c><c r="C15" s="86"><f ca="1">IFERROR(INDEX(&apos;Asset Universe&apos;!L6:L9,C13-5),0)</f><v>0.14884955625914431</v></c></row><row r="16" spans="2:8" x14ac:dyDescent="0.25"><c r="B16" s="82" t="s"><v>60</v></c><c r="C16" s="86"><f>IFERROR(INDEX(&apos;Asset Universe&apos;!N6:N9,C13-5),0)</f><v>2E-3</v></c></row><row r="17" spans="2:7" x14ac:dyDescent="0.25"><c r="B17" s="82" t="s"><v>84</v></c><c r="C17" s="86"><f>N(Control!C10)</f><v>2.5000000000000001E-2</v></c></row><row r="18" spans="2:7" x14ac:dyDescent="0.25"><c r="B18" s="82" t="s"><v>85</v></c><c r="C18" s="86"><f>N(Control!C13)</f><v>0.05</v></c></row><row r="19" spans="2:7" x14ac:dyDescent="0.25"><c r="B19" s="82" t="s"><v>52</v></c><c r="C19" s="87"><f>N(Control!C14)</f><v>0</v></c></row><row r="20" spans="2:7" x14ac:dyDescent="0.25"><c r="B20" s="82" t="s"><v>86</v></c><c r="C20" s="88"><f>N(Control!C8)</f><v>50000</v></c></row><row r="21" spans="2:7" x14ac:dyDescent="0.25"><c r="B21" s="82" t="s"><v>44</v></c><c r="C21" s="85"><f>N(Control!C9)</f><v>10</v></c></row><row r="22" spans="2:7" x14ac:dyDescent="0.25"><c r="B22" s="82" t="s"><v>87</v></c><c r="C22" s="86"><f>N(Control!C11)</f><v>0.02</v></c></row><row r="23" spans="2:7" x14ac:dyDescent="0.25"><c r="B23" s="82" t="s"><v>88</v></c><c r="C23" s="86"><f ca="1">IF(C15&lt;=0,0,IF(C19&gt;=1,IF((C14-C16-C17)/C15^2&lt;=1,MAX((C14-C16-C17)/C15^2,0),IF((C14-C16-C18)/C15^2&gt;=1,(C14-C16-C18)/C15^2,1)),MIN(MAX((C14-C16-C17)/C15^2,0),1)))</f><v>1</v></c></row><row r="24" spans="2:7" x14ac:dyDescent="0.25"><c r="B24" s="82" t="s"><v>89</v></c><c r="C24" s="86"><f ca="1">IF(C15&lt;=0,0,(C14-C16-C17)/C15^2)</f><v>1.9407668568701881</v></c></row><row r="25" spans="2:7" x14ac:dyDescent="0.25"><c r="B25" s="82" t="s"><v>90</v></c><c r="C25" s="86"><f ca="1">IF(C24&lt;=0,0,2*C24)</f><v>3.8815337137403763</v></c></row><row r="27" spans="2:7" x14ac:dyDescent="0.25"><c r="B27" s="113" t="s"><v>91</v></c><c r="C27" s="107"/><c r="D27" s="107"/><c r="E27" s="107"/><c r="F27" s="107"/><c r="G27" s="107"/></row><row r="28" spans="2:7" x14ac:dyDescent="0.25"><c r="B28" s="112" t="str"><f>&quot;f* = 0, wenn μ auf &quot;&amp;TEXT(C17+C16,&quot;0.00%&quot;)&amp;&quot; fällt.&quot;</f><v>f* = 0 when μ falls to 0.03%.</v></c><c r="C28" s="107"/><c r="D28" s="107"/><c r="E28" s="107"/><c r="F28" s="107"/><c r="G28" s="107"/></row><row r="29" spans="2:7" x14ac:dyDescent="0.25"><c r="B29" s="112" t="str"><f>&quot;Half Kelly bleibt positiv, solange μ &gt; &quot;&amp;TEXT(C17+C16,&quot;0.00%&quot;)&amp;&quot;.&quot;</f><v>Half Kelly remains positive while μ &gt; 0.03%.</v></c><c r="C29" s="107"/><c r="D29" s="107"/><c r="E29" s="107"/><c r="F29" s="107"/><c r="G29" s="107"/></row><row r="30" spans="2:7" ht="30" customHeight="1" x14ac:dyDescent="0.25"><c r="B30" s="114" t="str"><f ca="1">&quot;Half: g = &quot;&amp;TEXT(IF(C23*0.5&lt;=1,C17+(C23*0.5)*((C14-C16)-C17)-0.5*(C23*0.5)^2*C15^2,C18+(C23*0.5)*((C14-C16)-C18)-0.5*(C23*0.5)^2*C15^2),&quot;0.00%&quot;)&amp;&quot;  (Δ vs Full: &quot;&amp;TEXT(10000*(IF(C23*0.5&lt;=1,C17+(C23*0.5)*((C14-C16)-C17)-0.5*(C23*0.5)^2*C15^2,C18+(C23*0.5)*((C14-C16)-C18)-0.5*(C23*0.5)^2*C15^2)-IF(C23&lt;=1,C17+C23*((C14-C16)-C17)-0.5*C23^2*C15^2,C18+C23*((C14-C16)-C18)-0.5*C23^2*C15^2)),&quot;0&quot;)&amp;&quot; bp). σ_pos = &quot;&amp;TEXT(C23*0.5*C15,&quot;0.00%&quot;)&amp;&quot; statt &quot;&amp;TEXT(C23*C15,&quot;0.00%&quot;)&amp;&quot;.&quot;</f><v>Half: g = 004%  (Δ vs Full: -132 bp). σ_pos = 007% statt 015%.</v></c><c r="C30" s="107"/><c r="D30" s="107"/><c r="E30" s="107"/><c r="F30" s="107"/><c r="G30" s="107"/></row><row r="31" spans="2:7" x14ac:dyDescent="0.25"><c r="B31" s="107"/><c r="C31" s="107"/><c r="D31" s="107"/><c r="E31" s="107"/><c r="F31" s="107"/><c r="G31" s="107"/></row><row r="33" spans="2:7" x14ac:dyDescent="0.25"><c r="B33" s="113" t="s"><v>92</v></c><c r="C33" s="107"/><c r="D33" s="107"/><c r="E33" s="107"/><c r="F33" s="107"/><c r="G33" s="107"/></row><row r="34" spans="2:7" ht="30" customHeight="1" x14ac:dyDescent="0.25"><c r="B34" s="89" t="s"><v>93</v></c><c r="C34" s="89" t="s"><v>94</v></c><c r="D34" s="89" t="s"><v>95</v></c><c r="E34" s="89" t="s"><v>96</v></c><c r="F34" s="89" t="s"><v>97</v></c><c r="G34" s="89" t="s"><v>69</v></c></row><row r="35" spans="2:7" x14ac:dyDescent="0.25"><c r="B35" s="90"><v>0</v></c><c r="C35" s="86"><f t="shared" ref="C35:C65" ca="1" si="0">IF(MIN(B35,IF($C$19&gt;=1,1.5,1))&lt;=1,$C$17+MIN(B35,IF($C$19&gt;=1,1.5,1))*($C$14-$C$16-$C$17)-0.5*MIN(B35,IF($C$19&gt;=1,1.5,1))^2*$C$15^2,$C$18+MIN(B35,IF($C$19&gt;=1,1.5,1))*($C$14-$C$16-$C$18)-0.5*MIN(B35,IF($C$19&gt;=1,1.5,1))^2*$C$15^2)</f><v>2.5000000000000001E-2</v></c><c r="D35" s="86"><f t="shared" ref="D35:D65" ca="1" si="1">C35-$C$35</f><v>0</v></c><c r="E35" s="86"><f t="shared" ref="E35:E65" ca="1" si="2">MIN(B35,IF($C$19&gt;=1,1.5,1))*$C$15</f><v>0</v></c><c r="F35" s="88"><f t="shared" ref="F35:F65" ca="1" si="3">$C$20*EXP(C35*$C$21)</f><v>64201.270834387069</v></c><c r="G35" s="88"><f t="shared" ref="G35:G65" ca="1" si="4">F35/(1+$C$22)^$C$21</f><v>52667.403378813826</v></c></row><row r="36" spans="2:7" x14ac:dyDescent="0.25"><c r="B36" s="90"><f t="shared" ref="B36:B65" si="5">B35+0.05</f><v>0.05</v></c><c r="C36" s="86"><f t="shared" ca="1" si="0"/>&lt;v&gt;2.7122304762001819E-2&lt;/v&gt;&lt;/c&gt;&lt;c r=&quot;D36&quot; s=&quot;86&quot;&gt;&lt;f t=&quot;shared&quot; ca=&quot;1&quot; si=&quot;1&quot;/&gt;&lt;v&gt;2.1223047620018178E-3&lt;/v&gt;&lt;/c&gt;&lt;c r=&quot;E36&quot; s=&quot;86&quot;&gt;&lt;f t=&quot;shared&quot; ca=&quot;1&quot; si=&quot;2&quot;/&gt;&lt;v&gt;7.4424778129572157E-3&lt;/v&gt;&lt;/c&gt;&lt;c r=&quot;F36&quot; s=&quot;88&quot;&gt;&lt;f t=&quot;shared&quot; ca=&quot;1&quot; si=&quot;3&quot;/&gt;&lt;v&gt;65578.378989438846&lt;/v&gt;&lt;/c&gt;&lt;c r=&quot;G36&quot; s=&quot;88&quot;&gt;&lt;f t=&quot;shared&quot; ca=&quot;1&quot; si=&quot;4&quot;/&gt;&lt;v&gt;53797.111712554761&lt;/v&gt;&lt;/c&gt;&lt;/row&gt;&lt;row r=&quot;37&quot; spans=&quot;2:7&quot; x14ac:dyDescent=&quot;0.25&quot;&gt;&lt;c r=&quot;B37&quot; s=&quot;90&quot;&gt;&lt;f t=&quot;shared&quot; si=&quot;5&quot;/&gt;&lt;v&gt;0.1&lt;/v&gt;&lt;/c&gt;&lt;c r=&quot;C37&quot; s=&quot;86&quot;&gt;&lt;f t=&quot;shared&quot; ca=&quot;1&quot; si=&quot;0&quot;/&gt;&lt;v&gt;2.9189219048007281E-2&lt;/v&gt;&lt;/c&gt;&lt;c r=&quot;D37&quot; s=&quot;86&quot;&gt;&lt;f t=&quot;shared&quot; ca=&quot;1&quot; si=&quot;1&quot;/&gt;&lt;v&gt;4.1892190480072797E-3&lt;/v&gt;&lt;/c&gt;&lt;c r=&quot;E37&quot; s=&quot;86&quot;&gt;&lt;f t=&quot;shared&quot; ca=&quot;1&quot; si=&quot;2&quot;/&gt;&lt;v&gt;1.4884955625914431E-2&lt;/v&gt;&lt;/c&gt;&lt;c r=&quot;F37&quot; s=&quot;88&quot;&gt;&lt;f t=&quot;shared&quot; ca=&quot;1&quot; si=&quot;3&quot;/&gt;&lt;v&gt;66947.932868383738&lt;/v&gt;&lt;/c&gt;&lt;c r=&quot;G37&quot; s=&quot;88&quot;&gt;&lt;f t=&quot;shared&quot; ca=&quot;1&quot; si=&quot;4&quot;/&gt;&lt;v&gt;54920.622908734629&lt;/v&gt;&lt;/c&gt;&lt;/row&gt;&lt;row r=&quot;38&quot; spans=&quot;2:7&quot; x14ac:dyDescent=&quot;0.25&quot;&gt;&lt;c r=&quot;B38&quot; s=&quot;90&quot;&gt;&lt;f t=&quot;shared&quot; si=&quot;5&quot;/&gt;&lt;v&gt;0.15000000000000002&lt;/v&gt;&lt;/c&gt;&lt;c r=&quot;C38&quot; s=&quot;86&quot;&gt;&lt;f t=&quot;shared&quot; ca=&quot;1&quot; si=&quot;0&quot;/&gt;&lt;v&gt;3.1200742858016384E-2&lt;/v&gt;&lt;/c&gt;&lt;c r=&quot;D38&quot; s=&quot;86&quot;&gt;&lt;f t=&quot;shared&quot; ca=&quot;1&quot; si=&quot;1&quot;/&gt;&lt;v&gt;6.2007428580163823E-3&lt;/v&gt;&lt;/c&gt;&lt;c r=&quot;E38&quot; s=&quot;86&quot;&gt;&lt;f t=&quot;shared&quot; ca=&quot;1&quot; si=&quot;2&quot;/&gt;&lt;v&gt;2.2327433438871652E-2&lt;/v&gt;&lt;/c&gt;&lt;c r=&quot;F38&quot; s=&quot;88&quot;&gt;&lt;f t=&quot;shared&quot; ca=&quot;1&quot; si=&quot;3&quot;/&gt;&lt;v&gt;68308.242082841403&lt;/v&gt;&lt;/c&gt;&lt;c r=&quot;G38&quot; s=&quot;88&quot;&gt;&lt;f t=&quot;shared&quot; ca=&quot;1&quot; si=&quot;4&quot;/&gt;&lt;v&gt;56036.550260119482&lt;/v&gt;&lt;/c&gt;&lt;/row&gt;&lt;row r=&quot;39&quot; spans=&quot;2:7&quot; x14ac:dyDescent=&quot;0.25&quot;&gt;&lt;c r=&quot;B39&quot; s=&quot;90&quot;&gt;&lt;f t=&quot;shared&quot; si=&quot;5&quot;/&gt;&lt;v&gt;0.2&lt;/v&gt;&lt;/c&gt;&lt;c r=&quot;C39&quot; s=&quot;86&quot;&gt;&lt;f t=&quot;shared&quot; ca=&quot;1&quot; si=&quot;0&quot;/&gt;&lt;v&gt;3.3156876192029124E-2&lt;/v&gt;&lt;/c&gt;&lt;c r=&quot;D39&quot; s=&quot;86&quot;&gt;&lt;f t=&quot;shared&quot; ca=&quot;1&quot; si=&quot;1&quot;/&gt;&lt;v&gt;8.1568761920291222E-3&lt;/v&gt;&lt;/c&gt;&lt;c r=&quot;E39&quot; s=&quot;86&quot;&gt;&lt;f t=&quot;shared&quot; ca=&quot;1&quot; si=&quot;2&quot;/&gt;&lt;v&gt;2.9769911251828863E-2&lt;/v&gt;&lt;/c&gt;&lt;c r=&quot;F39&quot; s=&quot;88&quot;&gt;&lt;f t=&quot;shared&quot; ca=&quot;1&quot; si=&quot;3&quot;/&gt;&lt;v&gt;69657.596939371288&lt;/v&gt;&lt;/c&gt;&lt;c r=&quot;G39&quot; s=&quot;88&quot;&gt;&lt;f t=&quot;shared&quot; ca=&quot;1&quot; si=&quot;4&quot;/&gt;&lt;v&gt;57143.491222602053&lt;/v&gt;&lt;/c&gt;&lt;/row&gt;&lt;row r=&quot;40&quot; spans=&quot;2:7&quot; x14ac:dyDescent=&quot;0.25&quot;&gt;&lt;c r=&quot;B40&quot; s=&quot;90&quot;&gt;&lt;f t=&quot;shared&quot; si=&quot;5&quot;/&gt;&lt;v&gt;0.25&lt;/v&gt;&lt;/c&gt;&lt;c r=&quot;C40&quot; s=&quot;86&quot;&gt;&lt;f t=&quot;shared&quot; ca=&quot;1&quot; si=&quot;0&quot;/&gt;&lt;v&gt;3.5057619050045501E-2&lt;/v&gt;&lt;/c&gt;&lt;c r=&quot;D40&quot; s=&quot;86&quot;&gt;&lt;f t=&quot;shared&quot; ca=&quot;1&quot; si=&quot;1&quot;/&gt;&lt;v&gt;1.0057619050045499E-2&lt;/v&gt;&lt;/c&gt;&lt;c r=&quot;E40&quot; s=&quot;86&quot;&gt;&lt;f t=&quot;shared&quot; ca=&quot;1&quot; si=&quot;2&quot;/&gt;&lt;v&gt;3.7212389064786078E-2&lt;/v&gt;&lt;/c&gt;&lt;c r=&quot;F40&quot; s=&quot;88&quot;&gt;&lt;f t=&quot;shared&quot; ca=&quot;1&quot; si=&quot;3&quot;/&gt;&lt;v&gt;70994.27187207625&lt;/v&gt;&lt;/c&gt;&lt;c r=&quot;G40&quot; s=&quot;88&quot;&gt;&lt;f t=&quot;shared&quot; ca=&quot;1&quot; si=&quot;4&quot;/&gt;&lt;v&gt;58240.03023113231&lt;/v&gt;&lt;/c&gt;&lt;/row&gt;&lt;row r=&quot;41&quot; spans=&quot;2:7&quot; x14ac:dyDescent=&quot;0.25&quot;&gt;&lt;c r=&quot;B41&quot; s=&quot;90&quot;&gt;&lt;f t=&quot;shared&quot; si=&quot;5&quot;/&gt;&lt;v&gt;0.3&lt;/v&gt;&lt;/c&gt;&lt;c r=&quot;C41&quot; s=&quot;86&quot;&gt;&lt;f t=&quot;shared&quot; ca=&quot;1&quot; si=&quot;0&quot;/&gt;&lt;v&gt;3.6902971432065515E-2&lt;/v&gt;&lt;/c&gt;&lt;c r=&quot;D41&quot; s=&quot;86&quot;&gt;&lt;f t=&quot;shared&quot; ca=&quot;1&quot; si=&quot;1&quot;/&gt;&lt;v&gt;1.1902971432065514E-2&lt;/v&gt;&lt;/c&gt;&lt;c r=&quot;E41&quot; s=&quot;86&quot;&gt;&lt;f t=&quot;shared&quot; ca=&quot;1&quot; si=&quot;2&quot;/&gt;&lt;v&gt;4.4654866877743289E-2&lt;/v&gt;&lt;/c&gt;&lt;c r=&quot;F41&quot; s=&quot;88&quot;&gt;&lt;f t=&quot;shared&quot; ca=&quot;1&quot; si=&quot;3&quot;/&gt;&lt;v&gt;72316.528988342718&lt;/v&gt;&lt;/c&gt;&lt;c r=&quot;G41&quot; s=&quot;88&quot;&gt;&lt;f t=&quot;shared&quot; ca=&quot;1&quot; si=&quot;4&quot;/&gt;&lt;v&gt;59324.741608459335&lt;/v&gt;&lt;/c&gt;&lt;/row&gt;&lt;row r=&quot;42&quot; spans=&quot;2:7&quot; x14ac:dyDescent=&quot;0.25&quot;&gt;&lt;c r=&quot;B42&quot; s=&quot;90&quot;&gt;&lt;f t=&quot;shared&quot; si=&quot;5&quot;/&gt;&lt;v&gt;0.35&lt;/v&gt;&lt;/c&gt;&lt;c r=&quot;C42&quot; s=&quot;86&quot;&gt;&lt;f t=&quot;shared&quot; ca=&quot;1&quot; si=&quot;0&quot;/&gt;&lt;v&gt;3.8692933338089174E-2&lt;/v&gt;&lt;/c&gt;&lt;c r=&quot;D42&quot; s=&quot;86&quot;&gt;&lt;f t=&quot;shared&quot; ca=&quot;1&quot; si=&quot;1&quot;/&gt;&lt;v&gt;1.3692933338089172E-2&lt;/v&gt;&lt;/c&gt;&lt;c r=&quot;E42&quot; s=&quot;86&quot;&gt;&lt;f t=&quot;shared&quot; ca=&quot;1&quot; si=&quot;2&quot;/&gt;&lt;v&gt;5.2097344690700507E-2&lt;/v&gt;&lt;/c&gt;&lt;c r=&quot;F42&quot; s=&quot;88&quot;&gt;&lt;f t=&quot;shared&quot; ca=&quot;1&quot; si=&quot;3&quot;/&gt;&lt;v&gt;73622.621718058479&lt;/v&gt;&lt;/c&gt;&lt;c r=&quot;G42&quot; s=&quot;88&quot;&gt;&lt;f t=&quot;shared&quot; ca=&quot;1&quot; si=&quot;4&quot;/&gt;&lt;v&gt;60396.192558760958&lt;/v&gt;&lt;/c&gt;&lt;/row&gt;&lt;row r=&quot;43&quot; spans=&quot;2:7&quot; x14ac:dyDescent=&quot;0.25&quot;&gt;&lt;c r=&quot;B43&quot; s=&quot;90&quot;&gt;&lt;f t=&quot;shared&quot; si=&quot;5&quot;/&gt;&lt;v&gt;0.39999999999999997&lt;/v&gt;&lt;/c&gt;&lt;c r=&quot;C43&quot; s=&quot;86&quot;&gt;&lt;f t=&quot;shared&quot; ca=&quot;1&quot; si=&quot;0&quot;/&gt;&lt;v&gt;4.0427504768116469E-2&lt;/v&gt;&lt;/c&gt;&lt;c r=&quot;D43&quot; s=&quot;86&quot;&gt;&lt;f t=&quot;shared&quot; ca=&quot;1&quot; si=&quot;1&quot;/&gt;&lt;v&gt;1.5427504768116468E-2&lt;/v&gt;&lt;/c&gt;&lt;c r=&quot;E43&quot; s=&quot;86&quot;&gt;&lt;f t=&quot;shared&quot; ca=&quot;1&quot; si=&quot;2&quot;/&gt;&lt;v&gt;5.9539822503657719E-2&lt;/v&gt;&lt;/c&gt;&lt;c r=&quot;F43&quot; s=&quot;88&quot;&gt;&lt;f t=&quot;shared&quot; ca=&quot;1&quot; si=&quot;3&quot;/&gt;&lt;v&gt;74910.798556056834&lt;/v&gt;&lt;/c&gt;&lt;c r=&quot;G43&quot; s=&quot;88&quot;&gt;&lt;f t=&quot;shared&quot; ca=&quot;1&quot; si=&quot;4&quot;/&gt;&lt;v&gt;61452.946237751465&lt;/v&gt;&lt;/c&gt;&lt;/row&gt;&lt;row r=&quot;44&quot; spans=&quot;2:7&quot; x14ac:dyDescent=&quot;0.25&quot;&gt;&lt;c r=&quot;B44&quot; s=&quot;90&quot;&gt;&lt;f t=&quot;shared&quot; si=&quot;5&quot;/&gt;&lt;v&gt;0.44999999999999996&lt;/v&gt;&lt;/c&gt;&lt;c r=&quot;C44&quot; s=&quot;86&quot;&gt;&lt;f t=&quot;shared&quot; ca=&quot;1&quot; si=&quot;0&quot;/&gt;&lt;v&gt;4.2106685722147402E-2&lt;/v&gt;&lt;/c&gt;&lt;c r=&quot;D44&quot; s=&quot;86&quot;&gt;&lt;f t=&quot;shared&quot; ca=&quot;1&quot; si=&quot;1&quot;/&gt;&lt;v&gt;1.7106685722147401E-2&lt;/v&gt;&lt;/c&gt;&lt;c r=&quot;E44&quot; s=&quot;86&quot;&gt;&lt;f t=&quot;shared&quot; ca=&quot;1&quot; si=&quot;2&quot;/&gt;&lt;v&gt;6.6982300316614937E-2&lt;/v&gt;&lt;/c&gt;&lt;c r=&quot;F44&quot; s=&quot;88&quot;&gt;&lt;f t=&quot;shared&quot; ca=&quot;1&quot; si=&quot;3&quot;/&gt;&lt;v&gt;76179.306886977283&lt;/v&gt;&lt;/c&gt;&lt;c r=&quot;G44&quot; s=&quot;88&quot;&gt;&lt;f t=&quot;shared&quot; ca=&quot;1&quot; si=&quot;4&quot;/&gt;&lt;v&gt;62493.564890399524&lt;/v&gt;&lt;/c&gt;&lt;/row&gt;&lt;row r=&quot;45&quot; spans=&quot;2:7&quot; x14ac:dyDescent=&quot;0.25&quot;&gt;&lt;c r=&quot;B45&quot; s=&quot;90&quot;&gt;&lt;f t=&quot;shared&quot; si=&quot;5&quot;/&gt;&lt;v&gt;0.49999999999999994&lt;/v&gt;&lt;/c&gt;&lt;c r=&quot;C45&quot; s=&quot;86&quot;&gt;&lt;f t=&quot;shared&quot; ca=&quot;1&quot; si=&quot;0&quot;/&gt;&lt;v&gt;4.3730476200181979E-2&lt;/v&gt;&lt;/c&gt;&lt;c r=&quot;D45&quot; s=&quot;86&quot;&gt;&lt;f t=&quot;shared&quot; ca=&quot;1&quot; si=&quot;1&quot;/&gt;&lt;v&gt;1.8730476200181978E-2&lt;/v&gt;&lt;/c&gt;&lt;c r=&quot;E45&quot; s=&quot;86&quot;&gt;&lt;f t=&quot;shared&quot; ca=&quot;1&quot; si=&quot;2&quot;/&gt;&lt;v&gt;7.4424778129572142E-2&lt;/v&gt;&lt;/c&gt;&lt;c r=&quot;F45&quot; s=&quot;88&quot;&gt;&lt;f t=&quot;shared&quot; ca=&quot;1&quot; si=&quot;3&quot;/&gt;&lt;v&gt;77426.39688121232&lt;/v&gt;&lt;/c&gt;&lt;c r=&quot;G45&quot; s=&quot;88&quot;&gt;&lt;f t=&quot;shared&quot; ca=&quot;1&quot; si=&quot;4&quot;/&gt;&lt;v&gt;63516.613046961553&lt;/v&gt;&lt;/c&gt;&lt;/row&gt;&lt;row r=&quot;46&quot; spans=&quot;2:7&quot; x14ac:dyDescent=&quot;0.25&quot;&gt;&lt;c r=&quot;B46&quot; s=&quot;90&quot;&gt;&lt;f t=&quot;shared&quot; si=&quot;5&quot;/&gt;&lt;v&gt;0.54999999999999993&lt;/v&gt;&lt;/c&gt;&lt;c r=&quot;C46&quot; s=&quot;86&quot;&gt;&lt;f t=&quot;shared&quot; ca=&quot;1&quot; si=&quot;0&quot;/&gt;&lt;v&gt;4.5298876202220194E-2&lt;/v&gt;&lt;/c&gt;&lt;c r=&quot;D46&quot; s=&quot;86&quot;&gt;&lt;f t=&quot;shared&quot; ca=&quot;1&quot; si=&quot;1&quot;/&gt;&lt;v&gt;2.0298876202220192E-2&lt;/v&gt;&lt;/c&gt;&lt;c r=&quot;E46&quot; s=&quot;86&quot;&gt;&lt;f t=&quot;shared&quot; ca=&quot;1&quot; si=&quot;2&quot;/&gt;&lt;v&gt;8.186725594252936E-2&lt;/v&gt;&lt;/c&gt;&lt;c r=&quot;F46&quot; s=&quot;88&quot;&gt;&lt;f t=&quot;shared&quot; ca=&quot;1&quot; si=&quot;3&quot;/&gt;&lt;v&gt;78650.325450131058&lt;/v&gt;&lt;/c&gt;&lt;c r=&quot;G46&quot; s=&quot;88&quot;&gt;&lt;f t=&quot;shared&quot; ca=&quot;1&quot; si=&quot;4&quot;/&gt;&lt;v&gt;64520.660767642672&lt;/v&gt;&lt;/c&gt;&lt;/row&gt;&lt;row r=&quot;47&quot; spans=&quot;2:7&quot; x14ac:dyDescent=&quot;0.25&quot;&gt;&lt;c r=&quot;B47&quot; s=&quot;90&quot;&gt;&lt;f t=&quot;shared&quot; si=&quot;5&quot;/&gt;&lt;v&gt;0.6&lt;/v&gt;&lt;/c&gt;&lt;c r=&quot;C47&quot; s=&quot;86&quot;&gt;&lt;f t=&quot;shared&quot; ca=&quot;1&quot; si=&quot;0&quot;/&gt;&lt;v&gt;4.6811885728262045E-2&lt;/v&gt;&lt;/c&gt;&lt;c r=&quot;D47&quot; s=&quot;86&quot;&gt;&lt;f t=&quot;shared&quot; ca=&quot;1&quot; si=&quot;1&quot;/&gt;&lt;v&gt;2.1811885728262044E-2&lt;/v&gt;&lt;/c&gt;&lt;c r=&quot;E47&quot; s=&quot;86&quot;&gt;&lt;f t=&quot;shared&quot; ca=&quot;1&quot; si=&quot;2&quot;/&gt;&lt;v&gt;8.9309733755486578E-2&lt;/v&gt;&lt;/c&gt;&lt;c r=&quot;F47&quot; s=&quot;88&quot;&gt;&lt;f t=&quot;shared&quot; ca=&quot;1&quot; si=&quot;3&quot;/&gt;&lt;v&gt;79849.360248334982&lt;/v&gt;&lt;/c&gt;&lt;c r=&quot;G47&quot; s=&quot;88&quot;&gt;&lt;f t=&quot;shared&quot; ca=&quot;1&quot; si=&quot;4&quot;/&gt;&lt;v&gt;65504.28692584041&lt;/v&gt;&lt;/c&gt;&lt;/row&gt;&lt;row r=&quot;48&quot; spans=&quot;2:7&quot; x14ac:dyDescent=&quot;0.25&quot;&gt;&lt;c r=&quot;B48&quot; s=&quot;90&quot;&gt;&lt;f t=&quot;shared&quot; si=&quot;5&quot;/&gt;&lt;v&gt;0.65&lt;/v&gt;&lt;/c&gt;&lt;c r=&quot;C48&quot; s=&quot;86&quot;&gt;&lt;f t=&quot;shared&quot; ca=&quot;1&quot; si=&quot;0&quot;/&gt;&lt;v&gt;4.8269504778307548E-2&lt;/v&gt;&lt;/c&gt;&lt;c r=&quot;D48&quot; s=&quot;86&quot;&gt;&lt;f t=&quot;shared&quot; ca=&quot;1&quot; si=&quot;1&quot;/&gt;&lt;v&gt;2.3269504778307547E-2&lt;/v&gt;&lt;/c&gt;&lt;c r=&quot;E48&quot; s=&quot;86&quot;&gt;&lt;f t=&quot;shared&quot; ca=&quot;1&quot; si=&quot;2&quot;/&gt;&lt;v&gt;9.6752211568443811E-2&lt;/v&gt;&lt;/c&gt;&lt;c r=&quot;F48&quot; s=&quot;88&quot;&gt;&lt;f t=&quot;shared&quot; ca=&quot;1&quot; si=&quot;3&quot;/&gt;&lt;v&gt;81021.783710314092&lt;/v&gt;&lt;/c&gt;&lt;c r=&quot;G48&quot; s=&quot;88&quot;&gt;&lt;f t=&quot;shared&quot; ca=&quot;1&quot; si=&quot;4&quot;/&gt;&lt;v&gt;66466.08251960871&lt;/v&gt;&lt;/c&gt;&lt;/row&gt;&lt;row r=&quot;49&quot; spans=&quot;2:7&quot; x14ac:dyDescent=&quot;0.25&quot;&gt;&lt;c r=&quot;B49&quot; s=&quot;90&quot;&gt;&lt;f t=&quot;shared&quot; si=&quot;5&quot;/&gt;&lt;v&gt;0.70000000000000007&lt;/v&gt;&lt;/c&gt;&lt;c r=&quot;C49&quot; s=&quot;86&quot;&gt;&lt;f t=&quot;shared&quot; ca=&quot;1&quot; si=&quot;0&quot;/&gt;&lt;v&gt;4.9671733352356688E-2&lt;/v&gt;&lt;/c&gt;&lt;c r=&quot;D49&quot; s=&quot;86&quot;&gt;&lt;f t=&quot;shared&quot; ca=&quot;1&quot; si=&quot;1&quot;/&gt;&lt;v&gt;2.4671733352356687E-2&lt;/v&gt;&lt;/c&gt;&lt;c r=&quot;E49&quot; s=&quot;86&quot;&gt;&lt;f t=&quot;shared&quot; ca=&quot;1&quot; si=&quot;2&quot;/&gt;&lt;v&gt;0.10419468938140103&lt;/v&gt;&lt;/c&gt;&lt;c r=&quot;F49&quot; s=&quot;88&quot;&gt;&lt;f t=&quot;shared&quot; ca=&quot;1&quot; si=&quot;3&quot;/&gt;&lt;v&gt;82165.897108533696&lt;/v&gt;&lt;/c&gt;&lt;c r=&quot;G49&quot; s=&quot;88&quot;&gt;&lt;f t=&quot;shared&quot; ca=&quot;1&quot; si=&quot;4&quot;/&gt;&lt;v&gt;67404.654000702561&lt;/v&gt;&lt;/c&gt;&lt;/row&gt;&lt;row r=&quot;50&quot; spans=&quot;2:7&quot; x14ac:dyDescent=&quot;0.25&quot;&gt;&lt;c r=&quot;B50&quot; s=&quot;90&quot;&gt;&lt;f t=&quot;shared&quot; si=&quot;5&quot;/&gt;&lt;v&gt;0.75000000000000011&lt;/v&gt;&lt;/c&gt;&lt;c r=&quot;C50&quot; s=&quot;86&quot;&gt;&lt;f t=&quot;shared&quot; ca=&quot;1&quot; si=&quot;0&quot;/&gt;&lt;v&gt;5.1018571450409458E-2&lt;/v&gt;&lt;/c&gt;&lt;c r=&quot;D50&quot; s=&quot;86&quot;&gt;&lt;f t=&quot;shared&quot; ca=&quot;1&quot; si=&quot;1&quot;/&gt;&lt;v&gt;2.6018571450409457E-2&lt;/v&gt;&lt;/c&gt;&lt;c r=&quot;E50&quot; s=&quot;86&quot;&gt;&lt;f t=&quot;shared&quot; ca=&quot;1&quot; si=&quot;2&quot;/&gt;&lt;v&gt;0.11163716719435825&lt;/v&gt;&lt;/c&gt;&lt;c r=&quot;F50&quot; s=&quot;88&quot;&gt;&lt;f t=&quot;shared&quot; ca=&quot;1&quot; si=&quot;3&quot;/&gt;&lt;v&gt;83280.024619697549&lt;/v&gt;&lt;/c&gt;&lt;c r=&quot;G50&quot; s=&quot;88&quot;&gt;&lt;f t=&quot;shared&quot; ca=&quot;1&quot; si=&quot;4&quot;/&gt;&lt;v&gt;68318.626610329957&lt;/v&gt;&lt;/c&gt;&lt;/row&gt;&lt;row r=&quot;51&quot; spans=&quot;2:7&quot; x14ac:dyDescent=&quot;0.25&quot;&gt;&lt;c r=&quot;B51&quot; s=&quot;90&quot;&gt;&lt;f t=&quot;shared&quot; si=&quot;5&quot;/&gt;&lt;v&gt;0.80000000000000016&lt;/v&gt;&lt;/c&gt;&lt;c r=&quot;C51&quot; s=&quot;86&quot;&gt;&lt;f t=&quot;shared&quot; ca=&quot;1&quot; si=&quot;0&quot;/&gt;&lt;v&gt;5.2310019072465873E-2&lt;/v&gt;&lt;/c&gt;&lt;c r=&quot;D51&quot; s=&quot;86&quot;&gt;&lt;f t=&quot;shared&quot; ca=&quot;1&quot; si=&quot;1&quot;/&gt;&lt;v&gt;2.7310019072465871E-2&lt;/v&gt;&lt;/c&gt;&lt;c r=&quot;E51&quot; s=&quot;86&quot;&gt;&lt;f t=&quot;shared&quot; ca=&quot;1&quot; si=&quot;2&quot;/&gt;&lt;v&gt;0.11907964500731547&lt;/v&gt;&lt;/c&gt;&lt;c r=&quot;F51&quot; s=&quot;88&quot;&gt;&lt;f t=&quot;shared&quot; ca=&quot;1&quot; si=&quot;3&quot;/&gt;&lt;v&gt;84362.517385702493&lt;/v&gt;&lt;/c&gt;&lt;c r=&quot;G51&quot; s=&quot;88&quot;&gt;&lt;f t=&quot;shared&quot; ca=&quot;1&quot; si=&quot;4&quot;/&gt;&lt;v&gt;69206.647710549267&lt;/v&gt;&lt;/c&gt;&lt;/row&gt;&lt;row r=&quot;52&quot; spans=&quot;2:7&quot; x14ac:dyDescent=&quot;0.25&quot;&gt;&lt;c r=&quot;B52&quot; s=&quot;90&quot;&gt;&lt;f t=&quot;shared&quot; si=&quot;5&quot;/&gt;&lt;v&gt;0.8500000000000002&lt;/v&gt;&lt;/c&gt;&lt;c r=&quot;C52&quot; s=&quot;86&quot;&gt;&lt;f t=&quot;shared&quot; ca=&quot;1&quot; si=&quot;0&quot;/&gt;&lt;v&gt;5.3546076218525931E-2&lt;/v&gt;&lt;/c&gt;&lt;c r=&quot;D52&quot; s=&quot;86&quot;&gt;&lt;f t=&quot;shared&quot; ca=&quot;1&quot; si=&quot;1&quot;/&gt;&lt;v&gt;2.854607621852593E-2&lt;/v&gt;&lt;/c&gt;&lt;c r=&quot;E52&quot; s=&quot;86&quot;&gt;&lt;f t=&quot;shared&quot; ca=&quot;1&quot; si=&quot;2&quot;/&gt;&lt;v&gt;0.1265221228202727&lt;/v&gt;&lt;/c&gt;&lt;c r=&quot;F52&quot; s=&quot;88&quot;&gt;&lt;f t=&quot;shared&quot; ca=&quot;1&quot; si=&quot;3&quot;/&gt;&lt;v&gt;85411.757555626522&lt;/v&gt;&lt;/c&gt;&lt;c r=&quot;G52&quot; s=&quot;88&quot;&gt;&lt;f t=&quot;shared&quot; ca=&quot;1&quot; si=&quot;4&quot;/&gt;&lt;v&gt;70067.390100107164&lt;/v&gt;&lt;/c&gt;&lt;/row&gt;&lt;row r=&quot;53&quot; spans=&quot;2:7&quot; x14ac:dyDescent=&quot;0.25&quot;&gt;&lt;c r=&quot;B53&quot; s=&quot;90&quot;&gt;&lt;f t=&quot;shared&quot; si=&quot;5&quot;/&gt;&lt;v&gt;0.90000000000000024&lt;/v&gt;&lt;/c&gt;&lt;c r=&quot;C53&quot; s=&quot;86&quot;&gt;&lt;f t=&quot;shared&quot; ca=&quot;1&quot; si=&quot;0&quot;/&gt;&lt;v&gt;5.4726742888589613E-2&lt;/v&gt;&lt;/c&gt;&lt;c r=&quot;D53&quot; s=&quot;86&quot;&gt;&lt;f t=&quot;shared&quot; ca=&quot;1&quot; si=&quot;1&quot;/&gt;&lt;v&gt;2.9726742888589612E-2&lt;/v&gt;&lt;/c&gt;&lt;c r=&quot;E53&quot; s=&quot;86&quot;&gt;&lt;f t=&quot;shared&quot; ca=&quot;1&quot; si=&quot;2&quot;/&gt;&lt;v&gt;0.13396460063322993&lt;/v&gt;&lt;/c&gt;&lt;c r=&quot;F53&quot; s=&quot;88&quot;&gt;&lt;f t=&quot;shared&quot; ca=&quot;1&quot; si=&quot;3&quot;/&gt;&lt;v&gt;86426.162294977185&lt;/v&gt;&lt;/c&gt;&lt;c r=&quot;G53&quot; s=&quot;88&quot;&gt;&lt;f t=&quot;shared&quot; ca=&quot;1&quot; si=&quot;4&quot;/&gt;&lt;v&gt;70899.555303418776&lt;/v&gt;&lt;/c&gt;&lt;/row&gt;&lt;row r=&quot;54&quot; spans=&quot;2:7&quot; x14ac:dyDescent=&quot;0.25&quot;&gt;&lt;c r=&quot;B54&quot; s=&quot;90&quot;&gt;&lt;f t=&quot;shared&quot; si=&quot;5&quot;/&gt;&lt;v&gt;0.95000000000000029&lt;/v&gt;&lt;/c&gt;&lt;c r=&quot;C54&quot; s=&quot;86&quot;&gt;&lt;f t=&quot;shared&quot; ca=&quot;1&quot; si=&quot;0&quot;/&gt;&lt;v&gt;5.585201908265696E-2&lt;/v&gt;&lt;/c&gt;&lt;c r=&quot;D54&quot; s=&quot;86&quot;&gt;&lt;f t=&quot;shared&quot; ca=&quot;1&quot; si=&quot;1&quot;/&gt;&lt;v&gt;3.0852019082656959E-2&lt;/v&gt;&lt;/c&gt;&lt;c r=&quot;E54&quot; s=&quot;86&quot;&gt;&lt;f t=&quot;shared&quot; ca=&quot;1&quot; si=&quot;2&quot;/&gt;&lt;v&gt;0.14140707844618713&lt;/v&gt;&lt;/c&gt;&lt;c r=&quot;F54&quot; s=&quot;88&quot;&gt;&lt;f t=&quot;shared&quot; ca=&quot;1&quot; si=&quot;3&quot;/&gt;&lt;v&gt;87404.187748372176&lt;/v&gt;&lt;/c&gt;&lt;c r=&quot;G54&quot; s=&quot;88&quot;&gt;&lt;f t=&quot;shared&quot; ca=&quot;1&quot; si=&quot;4&quot;/&gt;&lt;v&gt;71701.876821345999&lt;/v&gt;&lt;/c&gt;&lt;/row&gt;&lt;row r=&quot;55&quot; spans=&quot;2:7&quot; x14ac:dyDescent=&quot;0.25&quot;&gt;&lt;c r=&quot;B55&quot; s=&quot;90&quot;&gt;&lt;f t=&quot;shared&quot; si=&quot;5&quot;/&gt;&lt;v&gt;1.0000000000000002&lt;/v&gt;&lt;/c&gt;&lt;c r=&quot;C55&quot; s=&quot;86&quot;&gt;&lt;f t=&quot;shared&quot; ca=&quot;1&quot; si=&quot;0&quot;/&gt;&lt;v&gt;5.6921904800727924E-2&lt;/v&gt;&lt;/c&gt;&lt;c r=&quot;D55&quot; s=&quot;86&quot;&gt;&lt;f t=&quot;shared&quot; ca=&quot;1&quot; si=&quot;1&quot;/&gt;&lt;v&gt;3.1921904800727922E-2&lt;/v&gt;&lt;/c&gt;&lt;c r=&quot;E55&quot; s=&quot;86&quot;&gt;&lt;f t=&quot;shared&quot; ca=&quot;1&quot; si=&quot;2&quot;/&gt;&lt;v&gt;0.14884955625914431&lt;/v&gt;&lt;/c&gt;&lt;c r=&quot;F55&quot; s=&quot;88&quot;&gt;&lt;f t=&quot;shared&quot; ca=&quot;1&quot; si=&quot;3&quot;/&gt;&lt;v&gt;88344.332941829358&lt;/v&gt;&lt;/c&gt;&lt;c r=&quot;G55&quot; s=&quot;88&quot;&gt;&lt;f t=&quot;shared&quot; ca=&quot;1&quot; si=&quot;4&quot;/&gt;&lt;v&gt;72473.123332434392&lt;/v&gt;&lt;/c&gt;&lt;/row&gt;&lt;row r=&quot;56&quot; spans=&quot;2:7&quot; x14ac:dyDescent=&quot;0.25&quot;&gt;&lt;c r=&quot;B56&quot; s=&quot;90&quot;&gt;&lt;f t=&quot;shared&quot; si=&quot;5&quot;/&gt;&lt;v&gt;1.0500000000000003&lt;/v&gt;&lt;/c&gt;&lt;c r=&quot;C56&quot; s=&quot;86&quot;&gt;&lt;f t=&quot;shared&quot; ca=&quot;1&quot; si=&quot;0&quot;/&gt;&lt;v&gt;5.6921904800727924E-2&lt;/v&gt;&lt;/c&gt;&lt;c r=&quot;D56&quot; s=&quot;86&quot;&gt;&lt;f t=&quot;shared&quot; ca=&quot;1&quot; si=&quot;1&quot;/&gt;&lt;v&gt;3.1921904800727922E-2&lt;/v&gt;&lt;/c&gt;&lt;c r=&quot;E56&quot; s=&quot;86&quot;&gt;&lt;f t=&quot;shared&quot; ca=&quot;1&quot; si=&quot;2&quot;/&gt;&lt;v&gt;0.14884955625914431&lt;/v&gt;&lt;/c&gt;&lt;c r=&quot;F56&quot; s=&quot;88&quot;&gt;&lt;f t=&quot;shared&quot; ca=&quot;1&quot; si=&quot;3&quot;/&gt;&lt;v&gt;88344.332941829358&lt;/v&gt;&lt;/c&gt;&lt;c r=&quot;G56&quot; s=&quot;88&quot;&gt;&lt;f t=&quot;shared&quot; ca=&quot;1&quot; si=&quot;4&quot;/&gt;&lt;v&gt;72473.123332434392&lt;/v&gt;&lt;/c&gt;&lt;/row&gt;&lt;row r=&quot;57&quot; spans=&quot;2:7&quot; x14ac:dyDescent=&quot;0.25&quot;&gt;&lt;c r=&quot;B57&quot; s=&quot;90&quot;&gt;&lt;f t=&quot;shared&quot; si=&quot;5&quot;/&gt;&lt;v&gt;1.1000000000000003&lt;/v&gt;&lt;/c&gt;&lt;c r=&quot;C57&quot; s=&quot;86&quot;&gt;&lt;f t=&quot;shared&quot; ca=&quot;1&quot; si=&quot;0&quot;/&gt;&lt;v&gt;5.6921904800727924E-2&lt;/v&gt;&lt;/c&gt;&lt;c r=&quot;D57&quot; s=&quot;86&quot;&gt;&lt;f t=&quot;shared&quot; ca=&quot;1&quot; si=&quot;1&quot;/&gt;&lt;v&gt;3.1921904800727922E-2&lt;/v&gt;&lt;/c&gt;&lt;c r=&quot;E57&quot; s=&quot;86&quot;&gt;&lt;f t=&quot;shared&quot; ca=&quot;1&quot; si=&quot;2&quot;/&gt;&lt;v&gt;0.14884955625914431&lt;/v&gt;&lt;/c&gt;&lt;c r=&quot;F57&quot; s=&quot;88&quot;&gt;&lt;f t=&quot;shared&quot; ca=&quot;1&quot; si=&quot;3&quot;/&gt;&lt;v&gt;88344.332941829358&lt;/v&gt;&lt;/c&gt;&lt;c r=&quot;G57&quot; s=&quot;88&quot;&gt;&lt;f t=&quot;shared&quot; ca=&quot;1&quot; si=&quot;4&quot;/&gt;&lt;v&gt;72473.123332434392&lt;/v&gt;&lt;/c&gt;&lt;/row&gt;&lt;row r=&quot;58&quot; spans=&quot;2:7&quot; x14ac:dyDescent=&quot;0.25&quot;&gt;&lt;c r=&quot;B58&quot; s=&quot;90&quot;&gt;&lt;f t=&quot;shared&quot; si=&quot;5&quot;/&gt;&lt;v&gt;1.1500000000000004&lt;/v&gt;&lt;/c&gt;&lt;c r=&quot;C58&quot; s=&quot;86&quot;&gt;&lt;f t=&quot;shared&quot; ca=&quot;1&quot; si=&quot;0&quot;/&gt;&lt;v&gt;5.6921904800727924E-2&lt;/v&gt;&lt;/c&gt;&lt;c r=&quot;D58&quot; s=&quot;86&quot;&gt;&lt;f t=&quot;shared&quot; ca=&quot;1&quot; si=&quot;1&quot;/&gt;&lt;v&gt;3.1921904800727922E-2&lt;/v&gt;&lt;/c&gt;&lt;c r=&quot;E58&quot; s=&quot;86&quot;&gt;&lt;f t=&quot;shared&quot; ca=&quot;1&quot; si=&quot;2&quot;/&gt;&lt;v&gt;0.14884955625914431&lt;/v&gt;&lt;/c&gt;&lt;c r=&quot;F58&quot; s=&quot;88&quot;&gt;&lt;f t=&quot;shared&quot; ca=&quot;1&quot; si=&quot;3&quot;/&gt;&lt;v&gt;88344.332941829358&lt;/v&gt;&lt;/c&gt;&lt;c r=&quot;G58&quot; s=&quot;88&quot;&gt;&lt;f t=&quot;shared&quot; ca=&quot;1&quot; si=&quot;4&quot;/&gt;&lt;v&gt;72473.123332434392&lt;/v&gt;&lt;/c&gt;&lt;/row&gt;&lt;row r=&quot;59&quot; spans=&quot;2:7&quot; x14ac:dyDescent=&quot;0.25&quot;&gt;&lt;c r=&quot;B59&quot; s=&quot;90&quot;&gt;&lt;f t=&quot;shared&quot; si=&quot;5&quot;/&gt;&lt;v&gt;1.2000000000000004&lt;/v&gt;&lt;/c&gt;&lt;c r=&quot;C59&quot; s=&quot;86&quot;&gt;&lt;f t=&quot;shared&quot; ca=&quot;1&quot; si=&quot;0&quot;/&gt;&lt;v&gt;5.6921904800727924E-2&lt;/v&gt;&lt;/c&gt;&lt;c r=&quot;D59&quot; s=&quot;86&quot;&gt;&lt;f t=&quot;shared&quot; ca=&quot;1&quot; si=&quot;1&quot;/&gt;&lt;v&gt;3.1921904800727922E-2&lt;/v&gt;&lt;/c&gt;&lt;c r=&quot;E59&quot; s=&quot;86&quot;&gt;&lt;f t=&quot;shared&quot; ca=&quot;1&quot; si=&quot;2&quot;/&gt;&lt;v&gt;0.14884955625914431&lt;/v&gt;&lt;/c&gt;&lt;c r=&quot;F59&quot; s=&quot;88&quot;&gt;&lt;f t=&quot;shared&quot; ca=&quot;1&quot; si=&quot;3&quot;/&gt;&lt;v&gt;88344.332941829358&lt;/v&gt;&lt;/c&gt;&lt;c r=&quot;G59&quot; s=&quot;88&quot;&gt;&lt;f t=&quot;shared&quot; ca=&quot;1&quot; si=&quot;4&quot;/&gt;&lt;v&gt;72473.123332434392&lt;/v&gt;&lt;/c&gt;&lt;/row&gt;&lt;row r=&quot;60&quot; spans=&quot;2:7&quot; x14ac:dyDescent=&quot;0.25&quot;&gt;&lt;c r=&quot;B60&quot; s=&quot;90&quot;&gt;&lt;f t=&quot;shared&quot; si=&quot;5&quot;/&gt;&lt;v&gt;1.2500000000000004&lt;/v&gt;&lt;/c&gt;&lt;c r=&quot;C60&quot; s=&quot;86&quot;&gt;&lt;f t=&quot;shared&quot; ca=&quot;1&quot; si=&quot;0&quot;/&gt;&lt;v&gt;5.6921904800727924E-2&lt;/v&gt;&lt;/c&gt;&lt;c r=&quot;D60&quot; s=&quot;86&quot;&gt;&lt;f t=&quot;shared&quot; ca=&quot;1&quot; si=&quot;1&quot;/&gt;&lt;v&gt;3.1921904800727922E-2&lt;/v&gt;&lt;/c&gt;&lt;c r=&quot;E60&quot; s=&quot;86&quot;&gt;&lt;f t=&quot;shared&quot; ca=&quot;1&quot; si=&quot;2&quot;/&gt;&lt;v&gt;0.14884955625914431&lt;/v&gt;&lt;/c&gt;&lt;c r=&quot;F60&quot; s=&quot;88&quot;&gt;&lt;f t=&quot;shared&quot; ca=&quot;1&quot; si=&quot;3&quot;/&gt;&lt;v&gt;88344.332941829358&lt;/v&gt;&lt;/c&gt;&lt;c r=&quot;G60&quot; s=&quot;88&quot;&gt;&lt;f t=&quot;shared&quot; ca=&quot;1&quot; si=&quot;4&quot;/&gt;&lt;v&gt;72473.123332434392&lt;/v&gt;&lt;/c&gt;&lt;/row&gt;&lt;row r=&quot;61&quot; spans=&quot;2:7&quot; x14ac:dyDescent=&quot;0.25&quot;&gt;&lt;c r=&quot;B61&quot; s=&quot;90&quot;&gt;&lt;f t=&quot;shared&quot; si=&quot;5&quot;/&gt;&lt;v&gt;1.3000000000000005&lt;/v&gt;&lt;/c&gt;&lt;c r=&quot;C61&quot; s=&quot;86&quot;&gt;&lt;f t=&quot;shared&quot; ca=&quot;1&quot; si=&quot;0&quot;/&gt;&lt;v&gt;5.6921904800727924E-2&lt;/v&gt;&lt;/c&gt;&lt;c r=&quot;D61&quot; s=&quot;86&quot;&gt;&lt;f t=&quot;shared&quot; ca=&quot;1&quot; si=&quot;1&quot;/&gt;&lt;v&gt;3.1921904800727922E-2&lt;/v&gt;&lt;/c&gt;&lt;c r=&quot;E61&quot; s=&quot;86&quot;&gt;&lt;f t=&quot;shared&quot; ca=&quot;1&quot; si=&quot;2&quot;/&gt;&lt;v&gt;0.14884955625914431&lt;/v&gt;&lt;/c&gt;&lt;c r=&quot;F61&quot; s=&quot;88&quot;&gt;&lt;f t=&quot;shared&quot; ca=&quot;1&quot; si=&quot;3&quot;/&gt;&lt;v&gt;88344.332941829358&lt;/v&gt;&lt;/c&gt;&lt;c r=&quot;G61&quot; s=&quot;88&quot;&gt;&lt;f t=&quot;shared&quot; ca=&quot;1&quot; si=&quot;4&quot;/&gt;&lt;v&gt;72473.123332434392&lt;/v&gt;&lt;/c&gt;&lt;/row&gt;&lt;row r=&quot;62&quot; spans=&quot;2:7&quot; x14ac:dyDescent=&quot;0.25&quot;&gt;&lt;c r=&quot;B62&quot; s=&quot;90&quot;&gt;&lt;f t=&quot;shared&quot; si=&quot;5&quot;/&gt;&lt;v&gt;1.3500000000000005&lt;/v&gt;&lt;/c&gt;&lt;c r=&quot;C62&quot; s=&quot;86&quot;&gt;&lt;f t=&quot;shared&quot; ca=&quot;1&quot; si=&quot;0&quot;/&gt;&lt;v&gt;5.6921904800727924E-2&lt;/v&gt;&lt;/c&gt;&lt;c r=&quot;D62&quot; s=&quot;86&quot;&gt;&lt;f t=&quot;shared&quot; ca=&quot;1&quot; si=&quot;1&quot;/&gt;&lt;v&gt;3.1921904800727922E-2&lt;/v&gt;&lt;/c&gt;&lt;c r=&quot;E62&quot; s=&quot;86&quot;&gt;&lt;f t=&quot;shared&quot; ca=&quot;1&quot; si=&quot;2&quot;/&gt;&lt;v&gt;0.14884955625914431&lt;/v&gt;&lt;/c&gt;&lt;c r=&quot;F62&quot; s=&quot;88&quot;&gt;&lt;f t=&quot;shared&quot; ca=&quot;1&quot; si=&quot;3&quot;/&gt;&lt;v&gt;88344.332941829358&lt;/v&gt;&lt;/c&gt;&lt;c r=&quot;G62&quot; s=&quot;88&quot;&gt;&lt;f t=&quot;shared&quot; ca=&quot;1&quot; si=&quot;4&quot;/&gt;&lt;v&gt;72473.123332434392&lt;/v&gt;&lt;/c&gt;&lt;/row&gt;&lt;row r=&quot;63&quot; spans=&quot;2:7&quot; x14ac:dyDescent=&quot;0.25&quot;&gt;&lt;c r=&quot;B63&quot; s=&quot;90&quot;&gt;&lt;f t=&quot;shared&quot; si=&quot;5&quot;/&gt;&lt;v&gt;1.4000000000000006&lt;/v&gt;&lt;/c&gt;&lt;c r=&quot;C63&quot; s=&quot;86&quot;&gt;&lt;f t=&quot;shared&quot; ca=&quot;1&quot; si=&quot;0&quot;/&gt;&lt;v&gt;5.6921904800727924E-2&lt;/v&gt;&lt;/c&gt;&lt;c r=&quot;D63&quot; s=&quot;86&quot;&gt;&lt;f t=&quot;shared&quot; ca=&quot;1&quot; si=&quot;1&quot;/&gt;&lt;v&gt;3.1921904800727922E-2&lt;/v&gt;&lt;/c&gt;&lt;c r=&quot;E63&quot; s=&quot;86&quot;&gt;&lt;f t=&quot;shared&quot; ca=&quot;1&quot; si=&quot;2&quot;/&gt;&lt;v&gt;0.14884955625914431&lt;/v&gt;&lt;/c&gt;&lt;c r=&quot;F63&quot; s=&quot;88&quot;&gt;&lt;f t=&quot;shared&quot; ca=&quot;1&quot; si=&quot;3&quot;/&gt;&lt;v&gt;88344.332941829358&lt;/v&gt;&lt;/c&gt;&lt;c r=&quot;G63&quot; s=&quot;88&quot;&gt;&lt;f t=&quot;shared&quot; ca=&quot;1&quot; si=&quot;4&quot;/&gt;&lt;v&gt;72473.123332434392&lt;/v&gt;&lt;/c&gt;&lt;/row&gt;&lt;row r=&quot;64&quot; spans=&quot;2:7&quot; x14ac:dyDescent=&quot;0.25&quot;&gt;&lt;c r=&quot;B64&quot; s=&quot;90&quot;&gt;&lt;f t=&quot;shared&quot; si=&quot;5&quot;/&gt;&lt;v&gt;1.4500000000000006&lt;/v&gt;&lt;/c&gt;&lt;c r=&quot;C64&quot; s=&quot;86&quot;&gt;&lt;f t=&quot;shared&quot; ca=&quot;1&quot; si=&quot;0&quot;/&gt;&lt;v&gt;5.6921904800727924E-2&lt;/v&gt;&lt;/c&gt;&lt;c r=&quot;D64&quot; s=&quot;86&quot;&gt;&lt;f t=&quot;shared&quot; ca=&quot;1&quot; si=&quot;1&quot;/&gt;&lt;v&gt;3.1921904800727922E-2&lt;/v&gt;&lt;/c&gt;&lt;c r=&quot;E64&quot; s=&quot;86&quot;&gt;&lt;f t=&quot;shared&quot; ca=&quot;1&quot; si=&quot;2&quot;/&gt;&lt;v&gt;0.14884955625914431&lt;/v&gt;&lt;/c&gt;&lt;c r=&quot;F64&quot; s=&quot;88&quot;&gt;&lt;f t=&quot;shared&quot; ca=&quot;1&quot; si=&quot;3&quot;/&gt;&lt;v&gt;88344.332941829358&lt;/v&gt;&lt;/c&gt;&lt;c r=&quot;G64&quot; s=&quot;88&quot;&gt;&lt;f t=&quot;shared&quot; ca=&quot;1&quot; si=&quot;4&quot;/&gt;&lt;v&gt;72473.123332434392&lt;/v&gt;&lt;/c&gt;&lt;/row&gt;&lt;row r=&quot;65&quot; spans=&quot;2:7&quot; x14ac:dyDescent=&quot;0.25&quot;&gt;&lt;c r=&quot;B65&quot; s=&quot;90&quot;&gt;&lt;f t=&quot;shared&quot; si=&quot;5&quot;/&gt;&lt;v&gt;1.5000000000000007&lt;/v&gt;&lt;/c&gt;&lt;c r=&quot;C65&quot; s=&quot;86&quot;&gt;&lt;f t=&quot;shared&quot; ca=&quot;1&quot; si=&quot;0&quot;/&gt;&lt;v&gt;5.6921904800727924E-2&lt;/v&gt;&lt;/c&gt;&lt;c r=&quot;D65&quot; s=&quot;86&quot;&gt;&lt;f t=&quot;shared&quot; ca=&quot;1&quot; si=&quot;1&quot;/&gt;&lt;v&gt;3.1921904800727922E-2&lt;/v&gt;&lt;/c&gt;&lt;c r=&quot;E65&quot; s=&quot;86&quot;&gt;&lt;f t=&quot;shared&quot; ca=&quot;1&quot; si=&quot;2&quot;/&gt;&lt;v&gt;0.14884955625914431&lt;/v&gt;&lt;/c&gt;&lt;c r=&quot;F65&quot; s=&quot;88&quot;&gt;&lt;f t=&quot;shared&quot; ca=&quot;1&quot; si=&quot;3&quot;/&gt;&lt;v&gt;88344.332941829358&lt;/v&gt;&lt;/c&gt;&lt;c r=&quot;G65&quot; s=&quot;88&quot;&gt;&lt;f t=&quot;shared&quot; ca=&quot;1&quot; si=&quot;4&quot;/&gt;&lt;v&gt;72473.123332434392&lt;/v&gt;&lt;/c&gt;&lt;/row&gt;&lt;row r=&quot;67&quot; spans=&quot;2:7&quot; x14ac:dyDescent=&quot;0.25&quot;&gt;&lt;c r=&quot;B67&quot; s=&quot;81&quot; t=&quot;s&quot;&gt;&lt;v&gt;98&lt;/v&gt;&lt;/c&gt;&lt;/row&gt;&lt;row r=&quot;68&quot; spans=&quot;2:7&quot; x14ac:dyDescent=&quot;0.25&quot;&gt;&lt;c r=&quot;B68&quot; s=&quot;89&quot; t=&quot;s&quot;&gt;&lt;v&gt;99&lt;/v&gt;&lt;/c&gt;&lt;c r=&quot;C68&quot; s=&quot;89&quot; t=&quot;s&quot;&gt;&lt;v&gt;93&lt;/v&gt;&lt;/c&gt;&lt;c r=&quot;D68&quot; s=&quot;89&quot; t=&quot;s&quot;&gt;&lt;v&gt;94&lt;/v&gt;&lt;/c&gt;&lt;c r=&quot;E68&quot; s=&quot;89&quot; t=&quot;s&quot;&gt;&lt;v&gt;96&lt;/v&gt;&lt;/c&gt;&lt;c r=&quot;F68&quot; s=&quot;89&quot; t=&quot;s&quot;&gt;&lt;v&gt;97&lt;/v&gt;&lt;/c&gt;&lt;/row&gt;&lt;row r=&quot;69&quot; spans=&quot;2:7&quot; x14ac:dyDescent=&quot;0.25&quot;&gt;&lt;c r=&quot;B69&quot; s=&quot;91&quot; t=&quot;s&quot;&gt;&lt;v&gt;84&lt;/v&gt;&lt;/c&gt;&lt;c r=&quot;C69&quot; s=&quot;86&quot;&gt;&lt;f&gt;0</f><v>0</v></c><c r="D69" s="86"><f t="shared" ref="D69:D74" ca="1" si="6">IF(MIN(C69,IF($C$19&gt;=1,1.5,1))&lt;=1,$C$17+MIN(C69,IF($C$19&gt;=1,1.5,1))*($C$14-$C$16-$C$17)-0.5*MIN(C69,IF($C$19&gt;=1,1.5,1))^2*$C$15^2,$C$18+MIN(C69,IF($C$19&gt;=1,1.5,1))*($C$14-$C$16-$C$18)-0.5*MIN(C69,IF($C$19&gt;=1,1.5,1))^2*$C$15^2)</f><v>2.5000000000000001E-2</v></c><c r="E69" s="86"><f t="shared" ref="E69:E74" ca="1" si="7">MIN(C69,IF($C$19&gt;=1,1.5,1))*$C$15</f><v>0</v></c><c r="F69" s="88"><f t="shared" ref="F69:F74" ca="1" si="8">$C$20*EXP(D69*$C$21)</f><v>64201.270834387069</v></c></row><row r="70" spans="2:7" x14ac:dyDescent="0.25"><c r="B70" s="91" t="s"><v>100</v></c><c r="C70" s="86"><f ca="1">$C$23*0.25</f><v>0.25</v></c><c r="D70" s="86"><f t="shared" ca="1" si="6"/>&lt;v&gt;3.5057619050045501E-2&lt;/v&gt;&lt;/c&gt;&lt;c r=&quot;E70&quot; s=&quot;86&quot;&gt;&lt;f t=&quot;shared&quot; ca=&quot;1&quot; si=&quot;7&quot;/&gt;&lt;v&gt;3.7212389064786078E-2&lt;/v&gt;&lt;/c&gt;&lt;c r=&quot;F70&quot; s=&quot;88&quot;&gt;&lt;f t=&quot;shared&quot; ca=&quot;1&quot; si=&quot;8&quot;/&gt;&lt;v&gt;70994.27187207625&lt;/v&gt;&lt;/c&gt;&lt;/row&gt;&lt;row r=&quot;71&quot; spans=&quot;2:7&quot; x14ac:dyDescent=&quot;0.25&quot;&gt;&lt;c r=&quot;B71&quot; s=&quot;91&quot; t=&quot;s&quot;&gt;&lt;v&gt;101&lt;/v&gt;&lt;/c&gt;&lt;c r=&quot;C71&quot; s=&quot;86&quot;&gt;&lt;f ca=&quot;1&quot;&gt;$C$23*0.5</f><v>0.5</v></c><c r="D71" s="86"><f t="shared" ca="1" si="6"/>&lt;v&gt;4.3730476200181979E-2&lt;/v&gt;&lt;/c&gt;&lt;c r=&quot;E71&quot; s=&quot;86&quot;&gt;&lt;f t=&quot;shared&quot; ca=&quot;1&quot; si=&quot;7&quot;/&gt;&lt;v&gt;7.4424778129572156E-2&lt;/v&gt;&lt;/c&gt;&lt;c r=&quot;F71&quot; s=&quot;88&quot;&gt;&lt;f t=&quot;shared&quot; ca=&quot;1&quot; si=&quot;8&quot;/&gt;&lt;v&gt;77426.39688121232&lt;/v&gt;&lt;/c&gt;&lt;/row&gt;&lt;row r=&quot;72&quot; spans=&quot;2:7&quot; x14ac:dyDescent=&quot;0.25&quot;&gt;&lt;c r=&quot;B72&quot; s=&quot;91&quot; t=&quot;s&quot;&gt;&lt;v&gt;39&lt;/v&gt;&lt;/c&gt;&lt;c r=&quot;C72&quot; s=&quot;86&quot;&gt;&lt;f ca=&quot;1&quot;&gt;$C$23</f><v>1</v></c><c r="D72" s="86"><f t="shared" ca="1" si="6"/>&lt;v&gt;5.6921904800727924E-2&lt;/v&gt;&lt;/c&gt;&lt;c r=&quot;E72&quot; s=&quot;86&quot;&gt;&lt;f t=&quot;shared&quot; ca=&quot;1&quot; si=&quot;7&quot;/&gt;&lt;v&gt;0.14884955625914431&lt;/v&gt;&lt;/c&gt;&lt;c r=&quot;F72&quot; s=&quot;88&quot;&gt;&lt;f t=&quot;shared&quot; ca=&quot;1&quot; si=&quot;8&quot;/&gt;&lt;v&gt;88344.332941829358&lt;/v&gt;&lt;/c&gt;&lt;/row&gt;&lt;row r=&quot;73&quot; spans=&quot;2:7&quot; x14ac:dyDescent=&quot;0.25&quot;&gt;&lt;c r=&quot;B73&quot; s=&quot;91&quot; t=&quot;s&quot;&gt;&lt;v&gt;89&lt;/v&gt;&lt;/c&gt;&lt;c r=&quot;C73&quot; s=&quot;86&quot;&gt;&lt;f ca=&quot;1&quot;&gt;$C$24</f><v>1.9407668568701881</v></c><c r="D73" s="86"><f t="shared" ca="1" si="6"/>&lt;v&gt;5.6921904800727924E-2&lt;/v&gt;&lt;/c&gt;&lt;c r=&quot;E73&quot; s=&quot;86&quot;&gt;&lt;f t=&quot;shared&quot; ca=&quot;1&quot; si=&quot;7&quot;/&gt;&lt;v&gt;0.14884955625914431&lt;/v&gt;&lt;/c&gt;&lt;c r=&quot;F73&quot; s=&quot;88&quot;&gt;&lt;f t=&quot;shared&quot; ca=&quot;1&quot; si=&quot;8&quot;/&gt;&lt;v&gt;88344.332941829358&lt;/v&gt;&lt;/c&gt;&lt;/row&gt;&lt;row r=&quot;74&quot; spans=&quot;2:7&quot; x14ac:dyDescent=&quot;0.25&quot;&gt;&lt;c r=&quot;B74&quot; s=&quot;91&quot; t=&quot;s&quot;&gt;&lt;v&gt;90&lt;/v&gt;&lt;/c&gt;&lt;c r=&quot;C74&quot; s=&quot;86&quot;&gt;&lt;f ca=&quot;1&quot;&gt;$C$25</f><v>3.8815337137403763</v></c><c r="D74" s="86"><f t="shared" ca="1" si="6"/>&lt;v&gt;5.6921904800727924E-2&lt;/v&gt;&lt;/c&gt;&lt;c r=&quot;E74&quot; s=&quot;86&quot;&gt;&lt;f t=&quot;shared&quot; ca=&quot;1&quot; si=&quot;7&quot;/&gt;&lt;v&gt;0.14884955625914431&lt;/v&gt;&lt;/c&gt;&lt;c r=&quot;F74&quot; s=&quot;88&quot;&gt;&lt;f t=&quot;shared&quot; ca=&quot;1&quot; si=&quot;8&quot;/&gt;&lt;v&gt;88344.332941829358&lt;/v&gt;&lt;/c&gt;&lt;/row&gt;&lt;row r=&quot;76&quot; spans=&quot;2:7&quot; x14ac:dyDescent=&quot;0.25&quot;&gt;&lt;c r=&quot;B76&quot; s=&quot;113&quot; t=&quot;s&quot;&gt;&lt;v&gt;102&lt;/v&gt;&lt;/c&gt;&lt;c r=&quot;C76&quot; s=&quot;107&quot;/&gt;&lt;c r=&quot;D76&quot; s=&quot;107&quot;/&gt;&lt;c r=&quot;E76&quot; s=&quot;107&quot;/&gt;&lt;c r=&quot;F76&quot; s=&quot;107&quot;/&gt;&lt;c r=&quot;G76&quot; s=&quot;107&quot;/&gt;&lt;/row&gt;&lt;row r=&quot;77&quot; spans=&quot;2:7&quot; x14ac:dyDescent=&quot;0.25&quot;&gt;&lt;c r=&quot;B77&quot; s=&quot;89&quot; t=&quot;s&quot;&gt;&lt;v&gt;103&lt;/v&gt;&lt;/c&gt;&lt;c r=&quot;C77&quot; s=&quot;89&quot; t=&quot;s&quot;&gt;&lt;v&gt;104&lt;/v&gt;&lt;/c&gt;&lt;c r=&quot;D77&quot; s=&quot;89&quot; t=&quot;s&quot;&gt;&lt;v&gt;84&lt;/v&gt;&lt;/c&gt;&lt;c r=&quot;E77&quot; s=&quot;89&quot; t=&quot;s&quot;&gt;&lt;v&gt;94&lt;/v&gt;&lt;/c&gt;&lt;c r=&quot;F77&quot; s=&quot;89&quot; t=&quot;s&quot;&gt;&lt;v&gt;97&lt;/v&gt;&lt;/c&gt;&lt;c r=&quot;G77&quot; s=&quot;89&quot; t=&quot;s&quot;&gt;&lt;v&gt;69&lt;/v&gt;&lt;/c&gt;&lt;/row&gt;&lt;row r=&quot;78&quot; spans=&quot;2:7&quot; x14ac:dyDescent=&quot;0.25&quot;&gt;&lt;c r=&quot;B78&quot; s=&quot;86&quot;&gt;&lt;f&gt;$C$14+(-5)*$C$7</f><v>2.0000000000000004E-2</v></c><c r="C78" s="86"><f t="shared" ref="C78:C88" ca="1" si="9">IF($C$15&lt;=0,0,IF($C$19&gt;=1,IF((B78-$C$16-$C$17)/$C$15^2&lt;=1,MAX((B78-$C$16-$C$17)/$C$15^2,0),IF((B78-$C$16-$C$18)/$C$15^2&gt;=1,(B78-$C$16-$C$18)/$C$15^2,1)),MIN(MAX((B78-$C$16-$C$17)/$C$15^2,0),1)))</f><v>0</v></c><c r="D78" s="86"><f t="shared" ref="D78:D88" ca="1" si="10">1-C78</f><v>1</v></c><c r="E78" s="86"><f t="shared" ref="E78:E88" ca="1" si="11">IF(C78&lt;=1,$C$17+C78*(B78-$C$16-$C$17)-0.5*C78^2*$C$15^2,$C$18+C78*(B78-$C$16-$C$18)-0.5*C78^2*$C$15^2)</f><v>2.5000000000000001E-2</v></c><c r="F78" s="88"><f t="shared" ref="F78:F88" ca="1" si="12">$C$20*EXP(E78*$C$21)</f><v>64201.270834387069</v></c><c r="G78" s="88"><f t="shared" ref="G78:G88" ca="1" si="13">F78/(1+$C$22)^$C$21</f><v>52667.403378813826</v></c></row><row r="79" spans="2:7" x14ac:dyDescent="0.25"><c r="B79" s="86"><f>$C$14+(-4)*$C$7</f><v>3.0000000000000006E-2</v></c><c r="C79" s="86"><f t="shared" ca="1" si="9"/>&lt;v&gt;0.13540233885140859&lt;/v&gt;&lt;/c&gt;&lt;c r=&quot;D79&quot; s=&quot;86&quot;&gt;&lt;f t=&quot;shared&quot; ca=&quot;1&quot; si=&quot;10&quot;/&gt;&lt;v&gt;0.86459766114859138&lt;/v&gt;&lt;/c&gt;&lt;c r=&quot;E79&quot; s=&quot;86&quot;&gt;&lt;f t=&quot;shared&quot; ca=&quot;1&quot; si=&quot;11&quot;/&gt;&lt;v&gt;2.5203103508277112E-2&lt;/v&gt;&lt;/c&gt;&lt;c r=&quot;F79&quot; s=&quot;88&quot;&gt;&lt;f t=&quot;shared&quot; ca=&quot;1&quot; si=&quot;12&quot;/&gt;&lt;v&gt;64331.798375948332&lt;/v&gt;&lt;/c&gt;&lt;c r=&quot;G79&quot; s=&quot;88&quot;&gt;&lt;f t=&quot;shared&quot; ca=&quot;1&quot; si=&quot;13&quot;/&gt;&lt;v&gt;52774.481425620492&lt;/v&gt;&lt;/c&gt;&lt;/row&gt;&lt;row r=&quot;80&quot; spans=&quot;2:7&quot; x14ac:dyDescent=&quot;0.25&quot;&gt;&lt;c r=&quot;B80&quot; s=&quot;86&quot;&gt;&lt;f&gt;$C$14+(-3)*$C$7</f><v>4.0000000000000008E-2</v></c><c r="C80" s="86"><f t="shared" ca="1" si="9"/>&lt;v&gt;0.58674346835610358&lt;/v&gt;&lt;/c&gt;&lt;c r=&quot;D80&quot; s=&quot;86&quot;&gt;&lt;f t=&quot;shared&quot; ca=&quot;1&quot; si=&quot;10&quot;/&gt;&lt;v&gt;0.41325653164389642&lt;/v&gt;&lt;/c&gt;&lt;c r=&quot;E80&quot; s=&quot;86&quot;&gt;&lt;f t=&quot;shared&quot; ca=&quot;1&quot; si=&quot;11&quot;/&gt;&lt;v&gt;2.8813832544314681E-2&lt;/v&gt;&lt;/c&gt;&lt;c r=&quot;F80&quot; s=&quot;88&quot;&gt;&lt;f t=&quot;shared&quot; ca=&quot;1&quot; si=&quot;12&quot;/&gt;&lt;v&gt;66697.090472706215&lt;/v&gt;&lt;/c&gt;&lt;c r=&quot;G80&quot; s=&quot;88&quot;&gt;&lt;f t=&quot;shared&quot; ca=&quot;1&quot; si=&quot;13&quot;/&gt;&lt;v&gt;54714.844775903963&lt;/v&gt;&lt;/c&gt;&lt;/row&gt;&lt;row r=&quot;81&quot; spans=&quot;2:7&quot; x14ac:dyDescent=&quot;0.25&quot;&gt;&lt;c r=&quot;B81&quot; s=&quot;86&quot;&gt;&lt;f&gt;$C$14+(-2)*$C$7</f><v>0.05</v></c><c r="C81" s="86"><f t="shared" ca="1" si="9"/>&lt;v&gt;1&lt;/v&gt;&lt;/c&gt;&lt;c r=&quot;D81&quot; s=&quot;86&quot;&gt;&lt;f t=&quot;shared&quot; ca=&quot;1&quot; si=&quot;10&quot;/&gt;&lt;v&gt;0&lt;/v&gt;&lt;/c&gt;&lt;c r=&quot;E81&quot; s=&quot;86&quot;&gt;&lt;f t=&quot;shared&quot; ca=&quot;1&quot; si=&quot;11&quot;/&gt;&lt;v&gt;3.692190480072792E-2&lt;/v&gt;&lt;/c&gt;&lt;c r=&quot;F81&quot; s=&quot;88&quot;&gt;&lt;f t=&quot;shared&quot; ca=&quot;1&quot; si=&quot;12&quot;/&gt;&lt;v&gt;72330.222239635914&lt;/v&gt;&lt;/c&gt;&lt;c r=&quot;G81&quot; s=&quot;88&quot;&gt;&lt;f t=&quot;shared&quot; ca=&quot;1&quot; si=&quot;13&quot;/&gt;&lt;v&gt;59335.97484387747&lt;/v&gt;&lt;/c&gt;&lt;/row&gt;&lt;row r=&quot;82&quot; spans=&quot;2:7&quot; x14ac:dyDescent=&quot;0.25&quot;&gt;&lt;c r=&quot;B82&quot; s=&quot;86&quot;&gt;&lt;f&gt;$C$14+(-1)*$C$7</f><v>6.0000000000000005E-2</v></c><c r="C82" s="86"><f t="shared" ca="1" si="9"/>&lt;v&gt;1&lt;/v&gt;&lt;/c&gt;&lt;c r=&quot;D82&quot; s=&quot;86&quot;&gt;&lt;f t=&quot;shared&quot; ca=&quot;1&quot; si=&quot;10&quot;/&gt;&lt;v&gt;0&lt;/v&gt;&lt;/c&gt;&lt;c r=&quot;E82&quot; s=&quot;86&quot;&gt;&lt;f t=&quot;shared&quot; ca=&quot;1&quot; si=&quot;11&quot;/&gt;&lt;v&gt;4.6921904800727922E-2&lt;/v&gt;&lt;/c&gt;&lt;c r=&quot;F82&quot; s=&quot;88&quot;&gt;&lt;f t=&quot;shared&quot; ca=&quot;1&quot; si=&quot;12&quot;/&gt;&lt;v&gt;79937.25811719404&lt;/v&gt;&lt;/c&gt;&lt;c r=&quot;G82&quot; s=&quot;88&quot;&gt;&lt;f t=&quot;shared&quot; ca=&quot;1&quot; si=&quot;13&quot;/&gt;&lt;v&gt;65576.393793121591&lt;/v&gt;&lt;/c&gt;&lt;/row&gt;&lt;row r=&quot;83&quot; spans=&quot;2:7&quot; x14ac:dyDescent=&quot;0.25&quot;&gt;&lt;c r=&quot;B83&quot; s=&quot;92&quot;&gt;&lt;f&gt;$C$14+(0)*$C$7</f><v>7.0000000000000007E-2</v></c><c r="C83" s="92"><f t="shared" ca="1" si="9"/>&lt;v&gt;1&lt;/v&gt;&lt;/c&gt;&lt;c r=&quot;D83&quot; s=&quot;92&quot;&gt;&lt;f t=&quot;shared&quot; ca=&quot;1&quot; si=&quot;10&quot;/&gt;&lt;v&gt;0&lt;/v&gt;&lt;/c&gt;&lt;c r=&quot;E83&quot; s=&quot;92&quot;&gt;&lt;f t=&quot;shared&quot; ca=&quot;1&quot; si=&quot;11&quot;/&gt;&lt;v&gt;5.6921904800727924E-2&lt;/v&gt;&lt;/c&gt;&lt;c r=&quot;F83&quot; s=&quot;93&quot;&gt;&lt;f t=&quot;shared&quot; ca=&quot;1&quot; si=&quot;12&quot;/&gt;&lt;v&gt;88344.332941829358&lt;/v&gt;&lt;/c&gt;&lt;c r=&quot;G83&quot; s=&quot;93&quot;&gt;&lt;f t=&quot;shared&quot; ca=&quot;1&quot; si=&quot;13&quot;/&gt;&lt;v&gt;72473.123332434392&lt;/v&gt;&lt;/c&gt;&lt;/row&gt;&lt;row r=&quot;84&quot; spans=&quot;2:7&quot; x14ac:dyDescent=&quot;0.25&quot;&gt;&lt;c r=&quot;B84&quot; s=&quot;86&quot;&gt;&lt;f&gt;$C$14+(1)*$C$7</f><v>0.08</v></c><c r="C84" s="86"><f t="shared" ca="1" si="9"/>&lt;v&gt;1&lt;/v&gt;&lt;/c&gt;&lt;c r=&quot;D84&quot; s=&quot;86&quot;&gt;&lt;f t=&quot;shared&quot; ca=&quot;1&quot; si=&quot;10&quot;/&gt;&lt;v&gt;0&lt;/v&gt;&lt;/c&gt;&lt;c r=&quot;E84&quot; s=&quot;86&quot;&gt;&lt;f t=&quot;shared&quot; ca=&quot;1&quot; si=&quot;11&quot;/&gt;&lt;v&gt;6.6921904800727919E-2&lt;/v&gt;&lt;/c&gt;&lt;c r=&quot;F84&quot; s=&quot;88&quot;&gt;&lt;f t=&quot;shared&quot; ca=&quot;1&quot; si=&quot;12&quot;/&gt;&lt;v&gt;97635.587544102222&lt;/v&gt;&lt;/c&gt;&lt;c r=&quot;G84&quot; s=&quot;88&quot;&gt;&lt;f t=&quot;shared&quot; ca=&quot;1&quot; si=&quot;13&quot;/&gt;&lt;v&gt;80095.188249116152&lt;/v&gt;&lt;/c&gt;&lt;/row&gt;&lt;row r=&quot;85&quot; spans=&quot;2:7&quot; x14ac:dyDescent=&quot;0.25&quot;&gt;&lt;c r=&quot;B85&quot; s=&quot;86&quot;&gt;&lt;f&gt;$C$14+(2)*$C$7</f><v>9.0000000000000011E-2</v></c><c r="C85" s="86"><f t="shared" ca="1" si="9"/>&lt;v&gt;1&lt;/v&gt;&lt;/c&gt;&lt;c r=&quot;D85&quot; s=&quot;86&quot;&gt;&lt;f t=&quot;shared&quot; ca=&quot;1&quot; si=&quot;10&quot;/&gt;&lt;v&gt;0&lt;/v&gt;&lt;/c&gt;&lt;c r=&quot;E85&quot; s=&quot;86&quot;&gt;&lt;f t=&quot;shared&quot; ca=&quot;1&quot; si=&quot;11&quot;/&gt;&lt;v&gt;7.6921904800727914E-2&lt;/v&gt;&lt;/c&gt;&lt;c r=&quot;F85&quot; s=&quot;88&quot;&gt;&lt;f t=&quot;shared&quot; ca=&quot;1&quot; si=&quot;12&quot;/&gt;&lt;v&gt;107904.01192297072&lt;/v&gt;&lt;/c&gt;&lt;c r=&quot;G85&quot; s=&quot;88&quot;&gt;&lt;f t=&quot;shared&quot; ca=&quot;1&quot; si=&quot;13&quot;/&gt;&lt;v&gt;88518.872730717514&lt;/v&gt;&lt;/c&gt;&lt;/row&gt;&lt;row r=&quot;86&quot; spans=&quot;2:7&quot; x14ac:dyDescent=&quot;0.25&quot;&gt;&lt;c r=&quot;B86&quot; s=&quot;86&quot;&gt;&lt;f&gt;$C$14+(3)*$C$7</f><v>0.1</v></c><c r="C86" s="86"><f t="shared" ca="1" si="9"/>&lt;v&gt;1&lt;/v&gt;&lt;/c&gt;&lt;c r=&quot;D86&quot; s=&quot;86&quot;&gt;&lt;f t=&quot;shared&quot; ca=&quot;1&quot; si=&quot;10&quot;/&gt;&lt;v&gt;0&lt;/v&gt;&lt;/c&gt;&lt;c r=&quot;E86&quot; s=&quot;86&quot;&gt;&lt;f t=&quot;shared&quot; ca=&quot;1&quot; si=&quot;11&quot;/&gt;&lt;v&gt;8.6921904800727923E-2&lt;/v&gt;&lt;/c&gt;&lt;c r=&quot;F86&quot; s=&quot;88&quot;&gt;&lt;f t=&quot;shared&quot; ca=&quot;1&quot; si=&quot;12&quot;/&gt;&lt;v&gt;119252.37592095519&lt;/v&gt;&lt;/c&gt;&lt;c r=&quot;G86&quot; s=&quot;88&quot;&gt;&lt;f t=&quot;shared&quot; ca=&quot;1&quot; si=&quot;13&quot;/&gt;&lt;v&gt;97828.4838428285&lt;/v&gt;&lt;/c&gt;&lt;/row&gt;&lt;row r=&quot;87&quot; spans=&quot;2:7&quot; x14ac:dyDescent=&quot;0.25&quot;&gt;&lt;c r=&quot;B87&quot; s=&quot;86&quot;&gt;&lt;f&gt;$C$14+(4)*$C$7</f><v>0.11000000000000001</v></c><c r="C87" s="86"><f t="shared" ca="1" si="9"/>&lt;v&gt;1&lt;/v&gt;&lt;/c&gt;&lt;c r=&quot;D87&quot; s=&quot;86&quot;&gt;&lt;f t=&quot;shared&quot; ca=&quot;1&quot; si=&quot;10&quot;/&gt;&lt;v&gt;0&lt;/v&gt;&lt;/c&gt;&lt;c r=&quot;E87&quot; s=&quot;86&quot;&gt;&lt;f t=&quot;shared&quot; ca=&quot;1&quot; si=&quot;11&quot;/&gt;&lt;v&gt;9.6921904800727932E-2&lt;/v&gt;&lt;/c&gt;&lt;c r=&quot;F87&quot; s=&quot;88&quot;&gt;&lt;f t=&quot;shared&quot; ca=&quot;1&quot; si=&quot;12&quot;/&gt;&lt;v&gt;131794.2577792643&lt;/v&gt;&lt;/c&gt;&lt;c r=&quot;G87&quot; s=&quot;88&quot;&gt;&lt;f t=&quot;shared&quot; ca=&quot;1&quot; si=&quot;13&quot;/&gt;&lt;v&gt;108117.19530252743&lt;/v&gt;&lt;/c&gt;&lt;/row&gt;&lt;row r=&quot;88&quot; spans=&quot;2:7&quot; x14ac:dyDescent=&quot;0.25&quot;&gt;&lt;c r=&quot;B88&quot; s=&quot;86&quot;&gt;&lt;f&gt;$C$14+(5)*$C$7</f><v>0.12000000000000001</v></c><c r="C88" s="86"><f t="shared" ca="1" si="9"/>&lt;v&gt;1&lt;/v&gt;&lt;/c&gt;&lt;c r=&quot;D88&quot; s=&quot;86&quot;&gt;&lt;f t=&quot;shared&quot; ca=&quot;1&quot; si=&quot;10&quot;/&gt;&lt;v&gt;0&lt;/v&gt;&lt;/c&gt;&lt;c r=&quot;E88&quot; s=&quot;86&quot;&gt;&lt;f t=&quot;shared&quot; ca=&quot;1&quot; si=&quot;11&quot;/&gt;&lt;v&gt;0.10692190480072791&lt;/v&gt;&lt;/c&gt;&lt;c r=&quot;F88&quot; s=&quot;88&quot;&gt;&lt;f t=&quot;shared&quot; ca=&quot;1&quot; si=&quot;12&quot;/&gt;&lt;v&gt;145655.18086700808&lt;/v&gt;&lt;/c&gt;&lt;c r=&quot;G88&quot; s=&quot;88&quot;&gt;&lt;f t=&quot;shared&quot; ca=&quot;1&quot; si=&quot;13&quot;/&gt;&lt;v&gt;119487.97999225832&lt;/v&gt;&lt;/c&gt;&lt;/row&gt;&lt;row r=&quot;89&quot; spans=&quot;2:7&quot; ht=&quot;36&quot; x14ac:dyDescent=&quot;0.25&quot;&gt;&lt;c r=&quot;B89&quot; s=&quot;94&quot; t=&quot;s&quot;&gt;&lt;v&gt;105&lt;/v&gt;&lt;/c&gt;&lt;/row&gt;&lt;row r=&quot;91&quot; spans=&quot;2:7&quot; x14ac:dyDescent=&quot;0.25&quot;&gt;&lt;c r=&quot;B91&quot; s=&quot;81&quot; t=&quot;s&quot;&gt;&lt;v&gt;106&lt;/v&gt;&lt;/c&gt;&lt;/row&gt;&lt;row r=&quot;92&quot; spans=&quot;2:7&quot; x14ac:dyDescent=&quot;0.25&quot;&gt;&lt;c r=&quot;B92&quot; s=&quot;89&quot; t=&quot;s&quot;&gt;&lt;v&gt;62&lt;/v&gt;&lt;/c&gt;&lt;c r=&quot;C92&quot; s=&quot;89&quot; t=&quot;s&quot;&gt;&lt;v&gt;104&lt;/v&gt;&lt;/c&gt;&lt;c r=&quot;D92&quot; s=&quot;89&quot; t=&quot;s&quot;&gt;&lt;v&gt;84&lt;/v&gt;&lt;/c&gt;&lt;c r=&quot;E92&quot; s=&quot;89&quot; t=&quot;s&quot;&gt;&lt;v&gt;94&lt;/v&gt;&lt;/c&gt;&lt;c r=&quot;F92&quot; s=&quot;89&quot; t=&quot;s&quot;&gt;&lt;v&gt;97&lt;/v&gt;&lt;/c&gt;&lt;c r=&quot;G92&quot; s=&quot;89&quot; t=&quot;s&quot;&gt;&lt;v&gt;69&lt;/v&gt;&lt;/c&gt;&lt;/row&gt;&lt;row r=&quot;93&quot; spans=&quot;2:7&quot; x14ac:dyDescent=&quot;0.25&quot;&gt;&lt;c r=&quot;B93&quot; s=&quot;86&quot;&gt;&lt;f ca=&quot;1&quot;&gt;MAX(0.01,$C$15+(-4)*$C$9)</f><v>0.1088495562591443</v></c><c r="C93" s="86"><f t="shared" ref="C93:C101" ca="1" si="14">IF(B93&lt;=0,0,IF($C$19&gt;=1,IF(($C$14-$C$16-$C$17)/B93^2&lt;=1,MAX(($C$14-$C$16-$C$17)/B93^2,0),IF(($C$14-$C$16-$C$18)/B93^2&gt;=1,($C$14-$C$16-$C$18)/B93^2,1)),MIN(MAX(($C$14-$C$16-$C$17)/B93^2,0),1)))</f><v>1</v></c><c r="D93" s="86"><f t="shared" ref="D93:D101" ca="1" si="15">1-C93</f><v>0</v></c><c r="E93" s="86"><f t="shared" ref="E93:E101" ca="1" si="16">IF(C93&lt;=1,$C$17+C93*($C$14-$C$16-$C$17)-0.5*C93^2*B93^2,$C$18+C93*($C$14-$C$16-$C$18)-0.5*C93^2*B93^2)</f><v>6.2075887051093695E-2</v></c><c r="F93" s="88"><f t="shared" ref="F93:F101" ca="1" si="17">$C$20*EXP(E93*$C$21)</f><v>93016.963145927803</v></c><c r="G93" s="88"><f t="shared" ref="G93:G101" ca="1" si="18">F93/(1+$C$22)^$C$21</f><v>76306.307576311854</v></c></row><row r="94" spans="2:7" x14ac:dyDescent="0.25"><c r="B94" s="86"><f ca="1">MAX(0.01,$C$15+(-3)*$C$9)</f><v>0.11884955625914431</v></c><c r="C94" s="86"><f t="shared" ca="1" si="14"/>&lt;v&gt;1&lt;/v&gt;&lt;/c&gt;&lt;c r=&quot;D94&quot; s=&quot;86&quot;&gt;&lt;f t=&quot;shared&quot; ca=&quot;1&quot; si=&quot;15&quot;/&gt;&lt;v&gt;0&lt;/v&gt;&lt;/c&gt;&lt;c r=&quot;E94&quot; s=&quot;86&quot;&gt;&lt;f t=&quot;shared&quot; ca=&quot;1&quot; si=&quot;16&quot;/&gt;&lt;v&gt;6.0937391488502253E-2&lt;/v&gt;&lt;/c&gt;&lt;c r=&quot;F94&quot; s=&quot;88&quot;&gt;&lt;f t=&quot;shared&quot; ca=&quot;1&quot; si=&quot;17&quot;/&gt;&lt;v&gt;91963.974635548642&lt;/v&gt;&lt;/c&gt;&lt;c r=&quot;G94&quot; s=&quot;88&quot;&gt;&lt;f t=&quot;shared&quot; ca=&quot;1&quot; si=&quot;18&quot;/&gt;&lt;v&gt;75442.490242034226&lt;/v&gt;&lt;/c&gt;&lt;/row&gt;&lt;row r=&quot;95&quot; spans=&quot;2:7&quot; x14ac:dyDescent=&quot;0.25&quot;&gt;&lt;c r=&quot;B95&quot; s=&quot;86&quot;&gt;&lt;f ca=&quot;1&quot;&gt;MAX(0.01,$C$15+(-2)*$C$9)</f><v>0.12884955625914432</v></c><c r="C95" s="86"><f t="shared" ca="1" si="14"/>&lt;v&gt;1&lt;/v&gt;&lt;/c&gt;&lt;c r=&quot;D95&quot; s=&quot;86&quot;&gt;&lt;f t=&quot;shared&quot; ca=&quot;1&quot; si=&quot;15&quot;/&gt;&lt;v&gt;0&lt;/v&gt;&lt;/c&gt;&lt;c r=&quot;E95&quot; s=&quot;86&quot;&gt;&lt;f t=&quot;shared&quot; ca=&quot;1&quot; si=&quot;16&quot;/&gt;&lt;v&gt;5.9698895925910808E-2&lt;/v&gt;&lt;/c&gt;&lt;c r=&quot;F95&quot; s=&quot;88&quot;&gt;&lt;f t=&quot;shared&quot; ca=&quot;1&quot; si=&quot;17&quot;/&gt;&lt;v&gt;90832.028908095526&lt;/v&gt;&lt;/c&gt;&lt;c r=&quot;G95&quot; s=&quot;88&quot;&gt;&lt;f t=&quot;shared&quot; ca=&quot;1&quot; si=&quot;18&quot;/&gt;&lt;v&gt;74513.90048896712&lt;/v&gt;&lt;/c&gt;&lt;/row&gt;&lt;row r=&quot;96&quot; spans=&quot;2:7&quot; x14ac:dyDescent=&quot;0.25&quot;&gt;&lt;c r=&quot;B96&quot; s=&quot;86&quot;&gt;&lt;f ca=&quot;1&quot;&gt;MAX(0.01,$C$15+(-1)*$C$9)</f><v>0.1388495562591443</v></c><c r="C96" s="86"><f t="shared" ca="1" si="14"/>&lt;v&gt;1&lt;/v&gt;&lt;/c&gt;&lt;c r=&quot;D96&quot; s=&quot;86&quot;&gt;&lt;f t=&quot;shared&quot; ca=&quot;1&quot; si=&quot;15&quot;/&gt;&lt;v&gt;0&lt;/v&gt;&lt;/c&gt;&lt;c r=&quot;E96&quot; s=&quot;86&quot;&gt;&lt;f t=&quot;shared&quot; ca=&quot;1&quot; si=&quot;16&quot;/&gt;&lt;v&gt;5.8360400363319367E-2&lt;/v&gt;&lt;/c&gt;&lt;c r=&quot;F96&quot; s=&quot;88&quot;&gt;&lt;f t=&quot;shared&quot; ca=&quot;1&quot; si=&quot;17&quot;/&gt;&lt;v&gt;89624.346648818304&lt;/v&gt;&lt;/c&gt;&lt;c r=&quot;G96&quot; s=&quot;88&quot;&gt;&lt;f t=&quot;shared&quot; ca=&quot;1&quot; si=&quot;18&quot;/&gt;&lt;v&gt;73523.180400779675&lt;/v&gt;&lt;/c&gt;&lt;/row&gt;&lt;row r=&quot;97&quot; spans=&quot;2:7&quot; x14ac:dyDescent=&quot;0.25&quot;&gt;&lt;c r=&quot;B97&quot; s=&quot;92&quot;&gt;&lt;f ca=&quot;1&quot;&gt;MAX(0.01,$C$15+(0)*$C$9)</f><v>0.14884955625914431</v></c><c r="C97" s="92"><f t="shared" ca="1" si="14"/>&lt;v&gt;1&lt;/v&gt;&lt;/c&gt;&lt;c r=&quot;D97&quot; s=&quot;92&quot;&gt;&lt;f t=&quot;shared&quot; ca=&quot;1&quot; si=&quot;15&quot;/&gt;&lt;v&gt;0&lt;/v&gt;&lt;/c&gt;&lt;c r=&quot;E97&quot; s=&quot;92&quot;&gt;&lt;f t=&quot;shared&quot; ca=&quot;1&quot; si=&quot;16&quot;/&gt;&lt;v&gt;5.6921904800727924E-2&lt;/v&gt;&lt;/c&gt;&lt;c r=&quot;F97&quot; s=&quot;93&quot;&gt;&lt;f t=&quot;shared&quot; ca=&quot;1&quot; si=&quot;17&quot;/&gt;&lt;v&gt;88344.332941829358&lt;/v&gt;&lt;/c&gt;&lt;c r=&quot;G97&quot; s=&quot;93&quot;&gt;&lt;f t=&quot;shared&quot; ca=&quot;1&quot; si=&quot;18&quot;/&gt;&lt;v&gt;72473.123332434392&lt;/v&gt;&lt;/c&gt;&lt;/row&gt;&lt;row r=&quot;98&quot; spans=&quot;2:7&quot; x14ac:dyDescent=&quot;0.25&quot;&gt;&lt;c r=&quot;B98&quot; s=&quot;86&quot;&gt;&lt;f ca=&quot;1&quot;&gt;MAX(0.01,$C$15+(1)*$C$9)</f><v>0.15884955625914432</v></c><c r="C98" s="86"><f t="shared" ca="1" si="14"/>&lt;v&gt;1&lt;/v&gt;&lt;/c&gt;&lt;c r=&quot;D98&quot; s=&quot;86&quot;&gt;&lt;f t=&quot;shared&quot; ca=&quot;1&quot; si=&quot;15&quot;/&gt;&lt;v&gt;0&lt;/v&gt;&lt;/c&gt;&lt;c r=&quot;E98&quot; s=&quot;86&quot;&gt;&lt;f t=&quot;shared&quot; ca=&quot;1&quot; si=&quot;16&quot;/&gt;&lt;v&gt;5.5383409238136477E-2&lt;/v&gt;&lt;/c&gt;&lt;c r=&quot;F98&quot; s=&quot;88&quot;&gt;&lt;f t=&quot;shared&quot; ca=&quot;1&quot; si=&quot;17&quot;/&gt;&lt;v&gt;86995.561299712732&lt;/v&gt;&lt;/c&gt;&lt;c r=&quot;G98&quot; s=&quot;88&quot;&gt;&lt;f t=&quot;shared&quot; ca=&quot;1&quot; si=&quot;18&quot;/&gt;&lt;v&gt;71366.660808904198&lt;/v&gt;&lt;/c&gt;&lt;/row&gt;&lt;row r=&quot;99&quot; spans=&quot;2:7&quot; x14ac:dyDescent=&quot;0.25&quot;&gt;&lt;c r=&quot;B99&quot; s=&quot;86&quot;&gt;&lt;f ca=&quot;1&quot;&gt;MAX(0.01,$C$15+(2)*$C$9)</f><v>0.1688495562591443</v></c><c r="C99" s="86"><f t="shared" ca="1" si="14"/>&lt;v&gt;1&lt;/v&gt;&lt;/c&gt;&lt;c r=&quot;D99&quot; s=&quot;86&quot;&gt;&lt;f t=&quot;shared&quot; ca=&quot;1&quot; si=&quot;15&quot;/&gt;&lt;v&gt;0&lt;/v&gt;&lt;/c&gt;&lt;c r=&quot;E99&quot; s=&quot;86&quot;&gt;&lt;f t=&quot;shared&quot; ca=&quot;1&quot; si=&quot;16&quot;/&gt;&lt;v&gt;5.3744913675545035E-2&lt;/v&gt;&lt;/c&gt;&lt;c r=&quot;F99&quot; s=&quot;88&quot;&gt;&lt;f t=&quot;shared&quot; ca=&quot;1&quot; si=&quot;17&quot;/&gt;&lt;v&gt;85581.757077699134&lt;/v&gt;&lt;/c&gt;&lt;c r=&quot;G99&quot; s=&quot;88&quot;&gt;&lt;f t=&quot;shared&quot; ca=&quot;1&quot; si=&quot;18&quot;/&gt;&lt;v&gt;70206.84891901903&lt;/v&gt;&lt;/c&gt;&lt;/row&gt;&lt;row r=&quot;100&quot; spans=&quot;2:7&quot; x14ac:dyDescent=&quot;0.25&quot;&gt;&lt;c r=&quot;B100&quot; s=&quot;86&quot;&gt;&lt;f ca=&quot;1&quot;&gt;MAX(0.01,$C$15+(3)*$C$9)</f><v>0.17884955625914431</v></c><c r="C100" s="86"><f t="shared" ca="1" si="14"/>&lt;v&gt;1&lt;/v&gt;&lt;/c&gt;&lt;c r=&quot;D100&quot; s=&quot;86&quot;&gt;&lt;f t=&quot;shared&quot; ca=&quot;1&quot; si=&quot;15&quot;/&gt;&lt;v&gt;0&lt;/v&gt;&lt;/c&gt;&lt;c r=&quot;E100&quot; s=&quot;86&quot;&gt;&lt;f t=&quot;shared&quot; ca=&quot;1&quot; si=&quot;16&quot;/&gt;&lt;v&gt;5.200641811295359E-2&lt;/v&gt;&lt;/c&gt;&lt;c r=&quot;F100&quot; s=&quot;88&quot;&gt;&lt;f t=&quot;shared&quot; ca=&quot;1&quot; si=&quot;17&quot;/&gt;&lt;v&gt;84106.780379887379&lt;/v&gt;&lt;/c&gt;&lt;c r=&quot;G100&quot; s=&quot;88&quot;&gt;&lt;f t=&quot;shared&quot; ca=&quot;1&quot; si=&quot;18&quot;/&gt;&lt;v&gt;68996.854292613672&lt;/v&gt;&lt;/c&gt;&lt;/row&gt;&lt;row r=&quot;101&quot; spans=&quot;2:7&quot; x14ac:dyDescent=&quot;0.25&quot;&gt;&lt;c r=&quot;B101&quot; s=&quot;86&quot;&gt;&lt;f ca=&quot;1&quot;&gt;MAX(0.01,$C$15+(4)*$C$9)</f><v>0.18884955625914432</v></c><c r="C101" s="86"><f t="shared" ca="1" si="14"/>&lt;v&gt;1&lt;/v&gt;&lt;/c&gt;&lt;c r=&quot;D101&quot; s=&quot;86&quot;&gt;&lt;f t=&quot;shared&quot; ca=&quot;1&quot; si=&quot;15&quot;/&gt;&lt;v&gt;0&lt;/v&gt;&lt;/c&gt;&lt;c r=&quot;E101&quot; s=&quot;86&quot;&gt;&lt;f t=&quot;shared&quot; ca=&quot;1&quot; si=&quot;16&quot;/&gt;&lt;v&gt;5.0167922550362148E-2&lt;/v&gt;&lt;/c&gt;&lt;c r=&quot;F101&quot; s=&quot;88&quot;&gt;&lt;f t=&quot;shared&quot; ca=&quot;1&quot; si=&quot;17&quot;/&gt;&lt;v&gt;82574.608566932307&lt;/v&gt;&lt;/c&gt;&lt;c r=&quot;G101&quot; s=&quot;88&quot;&gt;&lt;f t=&quot;shared&quot; ca=&quot;1&quot; si=&quot;18&quot;/&gt;&lt;v&gt;67739.939750739359&lt;/v&gt;&lt;/c&gt;&lt;/row&gt;&lt;row r=&quot;103&quot; spans=&quot;2:7&quot; x14ac:dyDescent=&quot;0.25&quot;&gt;&lt;c r=&quot;B103&quot; s=&quot;81&quot; t=&quot;s&quot;&gt;&lt;v&gt;107&lt;/v&gt;&lt;/c&gt;&lt;/row&gt;&lt;row r=&quot;104&quot; spans=&quot;2:7&quot; x14ac:dyDescent=&quot;0.25&quot;&gt;&lt;c r=&quot;B104&quot; s=&quot;89&quot; t=&quot;s&quot;&gt;&lt;v&gt;84&lt;/v&gt;&lt;/c&gt;&lt;c r=&quot;C104&quot; s=&quot;89&quot; t=&quot;s&quot;&gt;&lt;v&gt;104&lt;/v&gt;&lt;/c&gt;&lt;c r=&quot;D104&quot; s=&quot;89&quot; t=&quot;s&quot;&gt;&lt;v&gt;108&lt;/v&gt;&lt;/c&gt;&lt;c r=&quot;E104&quot; s=&quot;89&quot; t=&quot;s&quot;&gt;&lt;v&gt;94&lt;/v&gt;&lt;/c&gt;&lt;c r=&quot;F104&quot; s=&quot;89&quot; t=&quot;s&quot;&gt;&lt;v&gt;97&lt;/v&gt;&lt;/c&gt;&lt;c r=&quot;G104&quot; s=&quot;89&quot; t=&quot;s&quot;&gt;&lt;v&gt;69&lt;/v&gt;&lt;/c&gt;&lt;/row&gt;&lt;row r=&quot;105&quot; spans=&quot;2:7&quot; x14ac:dyDescent=&quot;0.25&quot;&gt;&lt;c r=&quot;B105&quot; s=&quot;86&quot;&gt;&lt;f&gt;$C$17+(-4)*$C$10</f><v>5.000000000000001E-3</v></c><c r="C105" s="86"><f ca="1">IF($C$15&lt;=0,0,IF($C$19&gt;=1,IF(($C$14-$C$16-B105)/$C$15^2&lt;=1,MAX(($C$14-$C$16-B105)/$C$15^2,0),IF(($C$14-$C$16-B105+Control!$C$12)/$C$15^2&gt;=1,($C$14-$C$16-B105+Control!$C$12)/$C$15^2,1)),MIN(MAX(($C$14-$C$16-B105)/$C$15^2,0),1)))</f><v>1</v></c><c r="D105" s="86"><f t="shared" ref="D105:D113" ca="1" si="19">1-C105</f><v>0</v></c><c r="E105" s="86"><f ca="1">IF(C105&lt;=1,B105+C105*($C$14-$C$16-B105)-0.5*C105^2*$C$15^2,B105+Control!$C$12+C105*($C$14-$C$16-B105+Control!$C$12)-0.5*C105^2*$C$15^2)</f><v>5.6921904800727924E-2</v></c><c r="F105" s="88"><f t="shared" ref="F105:F113" ca="1" si="20">$C$20*EXP(E105*$C$21)</f><v>88344.332941829358</v></c><c r="G105" s="88"><f t="shared" ref="G105:G113" ca="1" si="21">F105/(1+$C$22)^$C$21</f><v>72473.123332434392</v></c></row><row r="106" spans="2:7" x14ac:dyDescent="0.25"><c r="B106" s="86"><f>$C$17+(-3)*$C$10</f><v>1.0000000000000002E-2</v></c><c r="C106" s="86"><f ca="1">IF($C$15&lt;=0,0,IF($C$19&gt;=1,IF(($C$14-$C$16-B106)/$C$15^2&lt;=1,MAX(($C$14-$C$16-B106)/$C$15^2,0),IF(($C$14-$C$16-B106+Control!$C$12)/$C$15^2&gt;=1,($C$14-$C$16-B106+Control!$C$12)/$C$15^2,1)),MIN(MAX(($C$14-$C$16-B106)/$C$15^2,0),1)))</f><v>1</v></c><c r="D106" s="86"><f t="shared" ca="1" si="19"/>&lt;v&gt;0&lt;/v&gt;&lt;/c&gt;&lt;c r=&quot;E106&quot; s=&quot;86&quot;&gt;&lt;f ca=&quot;1&quot;&gt;IF(C106&lt;=1,B106+C106*($C$14-$C$16-B106)-0.5*C106^2*$C$15^2,B106+Control!$C$12+C106*($C$14-$C$16-B106+Control!$C$12)-0.5*C106^2*$C$15^2)</f><v>5.6921904800727924E-2</v></c><c r="F106" s="88"><f t="shared" ca="1" si="20"/>&lt;v&gt;88344.332941829358&lt;/v&gt;&lt;/c&gt;&lt;c r=&quot;G106&quot; s=&quot;88&quot;&gt;&lt;f t=&quot;shared&quot; ca=&quot;1&quot; si=&quot;21&quot;/&gt;&lt;v&gt;72473.123332434392&lt;/v&gt;&lt;/c&gt;&lt;/row&gt;&lt;row r=&quot;107&quot; spans=&quot;2:7&quot; x14ac:dyDescent=&quot;0.25&quot;&gt;&lt;c r=&quot;B107&quot; s=&quot;86&quot;&gt;&lt;f&gt;$C$17+(-2)*$C$10</f><v>1.5000000000000001E-2</v></c><c r="C107" s="86"><f ca="1">IF($C$15&lt;=0,0,IF($C$19&gt;=1,IF(($C$14-$C$16-B107)/$C$15^2&lt;=1,MAX(($C$14-$C$16-B107)/$C$15^2,0),IF(($C$14-$C$16-B107+Control!$C$12)/$C$15^2&gt;=1,($C$14-$C$16-B107+Control!$C$12)/$C$15^2,1)),MIN(MAX(($C$14-$C$16-B107)/$C$15^2,0),1)))</f><v>1</v></c><c r="D107" s="86"><f t="shared" ca="1" si="19"/>&lt;v&gt;0&lt;/v&gt;&lt;/c&gt;&lt;c r=&quot;E107&quot; s=&quot;86&quot;&gt;&lt;f ca=&quot;1&quot;&gt;IF(C107&lt;=1,B107+C107*($C$14-$C$16-B107)-0.5*C107^2*$C$15^2,B107+Control!$C$12+C107*($C$14-$C$16-B107+Control!$C$12)-0.5*C107^2*$C$15^2)</f><v>5.6921904800727924E-2</v></c><c r="F107" s="88"><f t="shared" ca="1" si="20"/>&lt;v&gt;88344.332941829358&lt;/v&gt;&lt;/c&gt;&lt;c r=&quot;G107&quot; s=&quot;88&quot;&gt;&lt;f t=&quot;shared&quot; ca=&quot;1&quot; si=&quot;21&quot;/&gt;&lt;v&gt;72473.123332434392&lt;/v&gt;&lt;/c&gt;&lt;/row&gt;&lt;row r=&quot;108&quot; spans=&quot;2:7&quot; x14ac:dyDescent=&quot;0.25&quot;&gt;&lt;c r=&quot;B108&quot; s=&quot;86&quot;&gt;&lt;f&gt;$C$17+(-1)*$C$10</f><v>0.02</v></c><c r="C108" s="86"><f ca="1">IF($C$15&lt;=0,0,IF($C$19&gt;=1,IF(($C$14-$C$16-B108)/$C$15^2&lt;=1,MAX(($C$14-$C$16-B108)/$C$15^2,0),IF(($C$14-$C$16-B108+Control!$C$12)/$C$15^2&gt;=1,($C$14-$C$16-B108+Control!$C$12)/$C$15^2,1)),MIN(MAX(($C$14-$C$16-B108)/$C$15^2,0),1)))</f><v>1</v></c><c r="D108" s="86"><f t="shared" ca="1" si="19"/>&lt;v&gt;0&lt;/v&gt;&lt;/c&gt;&lt;c r=&quot;E108&quot; s=&quot;86&quot;&gt;&lt;f ca=&quot;1&quot;&gt;IF(C108&lt;=1,B108+C108*($C$14-$C$16-B108)-0.5*C108^2*$C$15^2,B108+Control!$C$12+C108*($C$14-$C$16-B108+Control!$C$12)-0.5*C108^2*$C$15^2)</f><v>5.6921904800727924E-2</v></c><c r="F108" s="88"><f t="shared" ca="1" si="20"/>&lt;v&gt;88344.332941829358&lt;/v&gt;&lt;/c&gt;&lt;c r=&quot;G108&quot; s=&quot;88&quot;&gt;&lt;f t=&quot;shared&quot; ca=&quot;1&quot; si=&quot;21&quot;/&gt;&lt;v&gt;72473.123332434392&lt;/v&gt;&lt;/c&gt;&lt;/row&gt;&lt;row r=&quot;109&quot; spans=&quot;2:7&quot; x14ac:dyDescent=&quot;0.25&quot;&gt;&lt;c r=&quot;B109&quot; s=&quot;92&quot;&gt;&lt;f&gt;$C$17+(0)*$C$10</f><v>2.5000000000000001E-2</v></c><c r="C109" s="92"><f ca="1">IF($C$15&lt;=0,0,IF($C$19&gt;=1,IF(($C$14-$C$16-B109)/$C$15^2&lt;=1,MAX(($C$14-$C$16-B109)/$C$15^2,0),IF(($C$14-$C$16-B109+Control!$C$12)/$C$15^2&gt;=1,($C$14-$C$16-B109+Control!$C$12)/$C$15^2,1)),MIN(MAX(($C$14-$C$16-B109)/$C$15^2,0),1)))</f><v>1</v></c><c r="D109" s="92"><f t="shared" ca="1" si="19"/>&lt;v&gt;0&lt;/v&gt;&lt;/c&gt;&lt;c r=&quot;E109&quot; s=&quot;92&quot;&gt;&lt;f ca=&quot;1&quot;&gt;IF(C109&lt;=1,B109+C109*($C$14-$C$16-B109)-0.5*C109^2*$C$15^2,B109+Control!$C$12+C109*($C$14-$C$16-B109+Control!$C$12)-0.5*C109^2*$C$15^2)</f><v>5.6921904800727924E-2</v></c><c r="F109" s="93"><f t="shared" ca="1" si="20"/>&lt;v&gt;88344.332941829358&lt;/v&gt;&lt;/c&gt;&lt;c r=&quot;G109&quot; s=&quot;93&quot;&gt;&lt;f t=&quot;shared&quot; ca=&quot;1&quot; si=&quot;21&quot;/&gt;&lt;v&gt;72473.123332434392&lt;/v&gt;&lt;/c&gt;&lt;/row&gt;&lt;row r=&quot;110&quot; spans=&quot;2:7&quot; x14ac:dyDescent=&quot;0.25&quot;&gt;&lt;c r=&quot;B110&quot; s=&quot;86&quot;&gt;&lt;f&gt;$C$17+(1)*$C$10</f><v>3.0000000000000002E-2</v></c><c r="C110" s="86"><f ca="1">IF($C$15&lt;=0,0,IF($C$19&gt;=1,IF(($C$14-$C$16-B110)/$C$15^2&lt;=1,MAX(($C$14-$C$16-B110)/$C$15^2,0),IF(($C$14-$C$16-B110+Control!$C$12)/$C$15^2&gt;=1,($C$14-$C$16-B110+Control!$C$12)/$C$15^2,1)),MIN(MAX(($C$14-$C$16-B110)/$C$15^2,0),1)))</f><v>1</v></c><c r="D110" s="86"><f t="shared" ca="1" si="19"/>&lt;v&gt;0&lt;/v&gt;&lt;/c&gt;&lt;c r=&quot;E110&quot; s=&quot;86&quot;&gt;&lt;f ca=&quot;1&quot;&gt;IF(C110&lt;=1,B110+C110*($C$14-$C$16-B110)-0.5*C110^2*$C$15^2,B110+Control!$C$12+C110*($C$14-$C$16-B110+Control!$C$12)-0.5*C110^2*$C$15^2)</f><v>5.6921904800727924E-2</v></c><c r="F110" s="88"><f t="shared" ca="1" si="20"/>&lt;v&gt;88344.332941829358&lt;/v&gt;&lt;/c&gt;&lt;c r=&quot;G110&quot; s=&quot;88&quot;&gt;&lt;f t=&quot;shared&quot; ca=&quot;1&quot; si=&quot;21&quot;/&gt;&lt;v&gt;72473.123332434392&lt;/v&gt;&lt;/c&gt;&lt;/row&gt;&lt;row r=&quot;111&quot; spans=&quot;2:7&quot; x14ac:dyDescent=&quot;0.25&quot;&gt;&lt;c r=&quot;B111&quot; s=&quot;86&quot;&gt;&lt;f&gt;$C$17+(2)*$C$10</f><v>3.5000000000000003E-2</v></c><c r="C111" s="86"><f ca="1">IF($C$15&lt;=0,0,IF($C$19&gt;=1,IF(($C$14-$C$16-B111)/$C$15^2&lt;=1,MAX(($C$14-$C$16-B111)/$C$15^2,0),IF(($C$14-$C$16-B111+Control!$C$12)/$C$15^2&gt;=1,($C$14-$C$16-B111+Control!$C$12)/$C$15^2,1)),MIN(MAX(($C$14-$C$16-B111)/$C$15^2,0),1)))</f><v>1</v></c><c r="D111" s="86"><f t="shared" ca="1" si="19"/>&lt;v&gt;0&lt;/v&gt;&lt;/c&gt;&lt;c r=&quot;E111&quot; s=&quot;86&quot;&gt;&lt;f ca=&quot;1&quot;&gt;IF(C111&lt;=1,B111+C111*($C$14-$C$16-B111)-0.5*C111^2*$C$15^2,B111+Control!$C$12+C111*($C$14-$C$16-B111+Control!$C$12)-0.5*C111^2*$C$15^2)</f><v>5.6921904800727924E-2</v></c><c r="F111" s="88"><f t="shared" ca="1" si="20"/>&lt;v&gt;88344.332941829358&lt;/v&gt;&lt;/c&gt;&lt;c r=&quot;G111&quot; s=&quot;88&quot;&gt;&lt;f t=&quot;shared&quot; ca=&quot;1&quot; si=&quot;21&quot;/&gt;&lt;v&gt;72473.123332434392&lt;/v&gt;&lt;/c&gt;&lt;/row&gt;&lt;row r=&quot;112&quot; spans=&quot;2:7&quot; x14ac:dyDescent=&quot;0.25&quot;&gt;&lt;c r=&quot;B112&quot; s=&quot;86&quot;&gt;&lt;f&gt;$C$17+(3)*$C$10</f><v>0.04</v></c><c r="C112" s="86"><f ca="1">IF($C$15&lt;=0,0,IF($C$19&gt;=1,IF(($C$14-$C$16-B112)/$C$15^2&lt;=1,MAX(($C$14-$C$16-B112)/$C$15^2,0),IF(($C$14-$C$16-B112+Control!$C$12)/$C$15^2&gt;=1,($C$14-$C$16-B112+Control!$C$12)/$C$15^2,1)),MIN(MAX(($C$14-$C$16-B112)/$C$15^2,0),1)))</f><v>1</v></c><c r="D112" s="86"><f t="shared" ca="1" si="19"/>&lt;v&gt;0&lt;/v&gt;&lt;/c&gt;&lt;c r=&quot;E112&quot; s=&quot;86&quot;&gt;&lt;f ca=&quot;1&quot;&gt;IF(C112&lt;=1,B112+C112*($C$14-$C$16-B112)-0.5*C112^2*$C$15^2,B112+Control!$C$12+C112*($C$14-$C$16-B112+Control!$C$12)-0.5*C112^2*$C$15^2)</f><v>5.6921904800727924E-2</v></c><c r="F112" s="88"><f t="shared" ca="1" si="20"/>&lt;v&gt;88344.332941829358&lt;/v&gt;&lt;/c&gt;&lt;c r=&quot;G112&quot; s=&quot;88&quot;&gt;&lt;f t=&quot;shared&quot; ca=&quot;1&quot; si=&quot;21&quot;/&gt;&lt;v&gt;72473.123332434392&lt;/v&gt;&lt;/c&gt;&lt;/row&gt;&lt;row r=&quot;113&quot; spans=&quot;2:7&quot; x14ac:dyDescent=&quot;0.25&quot;&gt;&lt;c r=&quot;B113&quot; s=&quot;86&quot;&gt;&lt;f&gt;$C$17+(4)*$C$10</f><v>4.4999999999999998E-2</v></c><c r="C113" s="86"><f ca="1">IF($C$15&lt;=0,0,IF($C$19&gt;=1,IF(($C$14-$C$16-B113)/$C$15^2&lt;=1,MAX(($C$14-$C$16-B113)/$C$15^2,0),IF(($C$14-$C$16-B113+Control!$C$12)/$C$15^2&gt;=1,($C$14-$C$16-B113+Control!$C$12)/$C$15^2,1)),MIN(MAX(($C$14-$C$16-B113)/$C$15^2,0),1)))</f><v>1</v></c><c r="D113" s="86"><f t="shared" ca="1" si="19"/>&lt;v&gt;0&lt;/v&gt;&lt;/c&gt;&lt;c r=&quot;E113&quot; s=&quot;86&quot;&gt;&lt;f ca=&quot;1&quot;&gt;IF(C113&lt;=1,B113+C113*($C$14-$C$16-B113)-0.5*C113^2*$C$15^2,B113+Control!$C$12+C113*($C$14-$C$16-B113+Control!$C$12)-0.5*C113^2*$C$15^2)</f><v>5.6921904800727924E-2</v></c><c r="F113" s="88"><f t="shared" ca="1" si="20"/>&lt;v&gt;88344.332941829358&lt;/v&gt;&lt;/c&gt;&lt;c r=&quot;G113&quot; s=&quot;88&quot;&gt;&lt;f t=&quot;shared&quot; ca=&quot;1&quot; si=&quot;21&quot;/&gt;&lt;v&gt;72473.123332434392&lt;/v&gt;&lt;/c&gt;&lt;/row&gt;&lt;row r=&quot;115&quot; spans=&quot;2:7&quot; x14ac:dyDescent=&quot;0.25&quot;&gt;&lt;c r=&quot;B115&quot; s=&quot;81&quot; t=&quot;s&quot;&gt;&lt;v&gt;109&lt;/v&gt;&lt;/c&gt;&lt;/row&gt;&lt;row r=&quot;116&quot; spans=&quot;2:7&quot; x14ac:dyDescent=&quot;0.25&quot;&gt;&lt;c r=&quot;B116&quot; s=&quot;89&quot; t=&quot;s&quot;&gt;&lt;v&gt;110&lt;/v&gt;&lt;/c&gt;&lt;c r=&quot;C116&quot; s=&quot;89&quot; t=&quot;s&quot;&gt;&lt;v&gt;93&lt;/v&gt;&lt;/c&gt;&lt;c r=&quot;D116&quot; s=&quot;89&quot; t=&quot;s&quot;&gt;&lt;v&gt;96&lt;/v&gt;&lt;/c&gt;&lt;c r=&quot;E116&quot; s=&quot;89&quot; t=&quot;s&quot;&gt;&lt;v&gt;94&lt;/v&gt;&lt;/c&gt;&lt;c r=&quot;F116&quot; s=&quot;89&quot; t=&quot;s&quot;&gt;&lt;v&gt;97&lt;/v&gt;&lt;/c&gt;&lt;c r=&quot;G116&quot; s=&quot;89&quot; t=&quot;s&quot;&gt;&lt;v&gt;69&lt;/v&gt;&lt;/c&gt;&lt;/row&gt;&lt;row r=&quot;117&quot; spans=&quot;2:7&quot; x14ac:dyDescent=&quot;0.25&quot;&gt;&lt;c r=&quot;B117&quot; s=&quot;90&quot;&gt;&lt;v&gt;0&lt;/v&gt;&lt;/c&gt;&lt;c r=&quot;C117&quot; s=&quot;86&quot;&gt;&lt;f ca=&quot;1&quot;&gt;$C$23*B117</f><v>0</v></c><c r="D117" s="86"><f ca="1">C117*$C$15</f><v>0</v></c><c r="E117" s="86"><f ca="1">IF(C117&lt;=1,$C$17+C117*($C$14-$C$16-$C$17)-0.5*C117^2*$C$15^2,$C$18+C117*($C$14-$C$16-$C$18)-0.5*C117^2*$C$15^2)</f><v>2.5000000000000001E-2</v></c><c r="F117" s="88"><f ca="1">$C$20*EXP(E117*$C$21)</f><v>64201.270834387069</v></c><c r="G117" s="88"><f ca="1">F117/(1+$C$22)^$C$21</f><v>52667.403378813826</v></c></row><row r="118" spans="2:7" x14ac:dyDescent="0.25"><c r="B118" s="90"><v>0.25</v></c><c r="C118" s="86"><f ca="1">$C$23*B118</f><v>0.25</v></c><c r="D118" s="86"><f ca="1">C118*$C$15</f><v>3.7212389064786078E-2</v></c><c r="E118" s="86"><f ca="1">IF(C118&lt;=1,$C$17+C118*($C$14-$C$16-$C$17)-0.5*C118^2*$C$15^2,$C$18+C118*($C$14-$C$16-$C$18)-0.5*C118^2*$C$15^2)</f><v>3.5057619050045501E-2</v></c><c r="F118" s="88"><f ca="1">$C$20*EXP(E118*$C$21)</f><v>70994.27187207625</v></c><c r="G118" s="88"><f ca="1">F118/(1+$C$22)^$C$21</f><v>58240.03023113231</v></c></row><row r="119" spans="2:7" x14ac:dyDescent="0.25"><c r="B119" s="90"><v>0.5</v></c><c r="C119" s="86"><f ca="1">$C$23*B119</f><v>0.5</v></c><c r="D119" s="86"><f ca="1">C119*$C$15</f><v>7.4424778129572156E-2</v></c><c r="E119" s="86"><f ca="1">IF(C119&lt;=1,$C$17+C119*($C$14-$C$16-$C$17)-0.5*C119^2*$C$15^2,$C$18+C119*($C$14-$C$16-$C$18)-0.5*C119^2*$C$15^2)</f><v>4.3730476200181979E-2</v></c><c r="F119" s="88"><f ca="1">$C$20*EXP(E119*$C$21)</f><v>77426.39688121232</v></c><c r="G119" s="88"><f ca="1">F119/(1+$C$22)^$C$21</f><v>63516.613046961553</v></c></row><row r="120" spans="2:7" x14ac:dyDescent="0.25"><c r="B120" s="90"><v>0.75</v></c><c r="C120" s="86"><f ca="1">$C$23*B120</f><v>0.75</v></c><c r="D120" s="86"><f ca="1">C120*$C$15</f><v>0.11163716719435823</v></c><c r="E120" s="86"><f ca="1">IF(C120&lt;=1,$C$17+C120*($C$14-$C$16-$C$17)-0.5*C120^2*$C$15^2,$C$18+C120*($C$14-$C$16-$C$18)-0.5*C120^2*$C$15^2)</f><v>5.1018571450409458E-2</v></c><c r="F120" s="88"><f ca="1">$C$20*EXP(E120*$C$21)</f><v>83280.024619697549</v></c><c r="G120" s="88"><f ca="1">F120/(1+$C$22)^$C$21</f><v>68318.626610329957</v></c></row><row r="121" spans="2:7" x14ac:dyDescent="0.25"><c r="B121" s="90"><v>1</v></c><c r="C121" s="86"><f ca="1">$C$23*B121</f><v>1</v></c><c r="D121" s="86"><f ca="1">C121*$C$15</f><v>0.14884955625914431</v></c><c r="E121" s="86"><f ca="1">IF(C121&lt;=1,$C$17+C121*($C$14-$C$16-$C$17)-0.5*C121^2*$C$15^2,$C$18+C121*($C$14-$C$16-$C$18)-0.5*C121^2*$C$15^2)</f><v>5.6921904800727924E-2</v></c><c r="F121" s="88"><f ca="1">$C$20*EXP(E121*$C$21)</f><v>88344.332941829358</v></c><c r="G121" s="88"><f ca="1">F121/(1+$C$22)^$C$21</f><v>72473.123332434392</v></c></row><row r="123" spans="2:7" x14ac:dyDescent="0.25"><c r="B123" s="81" t="s"><v>111</v></c></row><row r="124" spans="2:7" x14ac:dyDescent="0.25"><c r="B124" s="89" t="s"><v>44</v></c><c r="C124" s="89" t="s"><v>104</v></c><c r="D124" s="89" t="s"><v>94</v></c><c r="E124" s="89" t="s"><v>97</v></c><c r="F124" s="89" t="s"><v>69</v></c></row><row r="125" spans="2:7" x14ac:dyDescent="0.25"><c r="B125" s="85"><v>5</v></c><c r="C125" s="86"><f ca="1">$C$23</f><v>1</v></c><c r="D125" s="86"><f ca="1">IF($C$23&lt;=1,$C$17+$C$23*($C$14-$C$16-$C$17)-0.5*$C$23^2*$C$15^2,$C$18+$C$23*($C$14-$C$16-$C$18)-0.5*$C$23^2*$C$15^2)</f><v>5.6921904800727924E-2</v></c><c r="E125" s="88"><f ca="1">$C$20*EXP(D125*B125)</f><v>66462.144466541766</v></c><c r="F125" s="88"><f ca="1">E125/(1+$C$22)^B125</f><v>60196.811930713739</v></c></row><row r="126" spans="2:7" x14ac:dyDescent="0.25"><c r="B126" s="85"><v>10</v></c><c r="C126" s="86"><f ca="1">$C$23</f><v>1</v></c><c r="D126" s="86"><f ca="1">IF($C$23&lt;=1,$C$17+$C$23*($C$14-$C$16-$C$17)-0.5*$C$23^2*$C$15^2,$C$18+$C$23*($C$14-$C$16-$C$18)-0.5*$C$23^2*$C$15^2)</f><v>5.6921904800727924E-2</v></c><c r="E126" s="88"><f ca="1">$C$20*EXP(D126*B126)</f><v>88344.332941829358</v></c><c r="F126" s="88"><f ca="1">E126/(1+$C$22)^B126</f><v>72473.123332434392</v></c></row><row r="127" spans="2:7" x14ac:dyDescent="0.25"><c r="B127" s="85"><v>15</v></c><c r="C127" s="86"><f ca="1">$C$23</f><v>1</v></c><c r="D127" s="86"><f ca="1">IF($C$23&lt;=1,$C$17+$C$23*($C$14-$C$16-$C$17)-0.5*$C$23^2*$C$15^2,$C$18+$C$23*($C$14-$C$16-$C$18)-0.5*$C$23^2*$C$15^2)</f><v>5.6921904800727924E-2</v></c><c r="E127" s="88"><f ca="1">$C$20*EXP(D127*B127)</f><v>117431.07637560256</v></c><c r="F127" s="88"><f ca="1">E127/(1+$C$22)^B127</f><v>87253.019505479519</v></c></row><row r="128" spans="2:7" x14ac:dyDescent="0.25"><c r="B128" s="85"><v>20</v></c><c r="C128" s="86"><f ca="1">$C$23</f><v>1</v></c><c r="D128" s="86"><f ca="1">IF($C$23&lt;=1,$C$17+$C$23*($C$14-$C$16-$C$17)-0.5*$C$23^2*$C$15^2,$C$18+$C$23*($C$14-$C$16-$C$18)-0.5*$C$23^2*$C$15^2)</f><v>5.6921904800727924E-2</v></c><c r="E128" s="88"><f ca="1">$C$20*EXP(D128*B128)</f><v>156094.42325873589</v></c><c r="F128" s="88"><f ca="1">E128/(1+$C$22)^B128</f><v>105047.0721111649</v></c></row><row r="129" spans="2:7" x14ac:dyDescent="0.25"><c r="B129" s="85"><v>30</v></c><c r="C129" s="86"><f ca="1">$C$23</f><v>1</v></c><c r="D129" s="86"><f ca="1">IF($C$23&lt;=1,$C$17+$C$23*($C$14-$C$16-$C$17)-0.5*$C$23^2*$C$15^2,$C$18+$C$23*($C$14-$C$16-$C$18)-0.5*$C$23^2*$C$15^2)</f><v>5.6921904800727924E-2</v></c><c r="E129" s="88"><f ca="1">$C$20*EXP(D129*B129)</f><v>275801.15397465194</v></c><c r="F129" s="88"><f ca="1">E129/(1+$C$22)^B129</f><v>152261.78825647169</v></c></row><row r="131" spans="2:7" x14ac:dyDescent="0.25"><c r="B131" s="113" t="s"><v>112</v></c><c r="C131" s="107"/><c r="D131" s="107"/><c r="E131" s="107"/><c r="F131" s="107"/><c r="G131" s="107"/></row><row r="132" spans="2:7" ht="24" x14ac:dyDescent="0.25"><c r="B132" s="94" t="s"><v>113</v></c></row><row r="133" spans="2:7" x14ac:dyDescent="0.25"><c r="B133" s="89" t="s"><v>93</v></c><c r="C133" s="89" t="s"><v>114</v></c><c r="D133" s="89" t="s"><v>115</v></c><c r="E133" s="89" t="s"><v>116</v></c><c r="F133" s="89" t="s"><v>94</v></c><c r="G133" s="89" t="s"><v>97</v></c></row><row r="134" spans="2:7" x14ac:dyDescent="0.25"><c r="B134" s="90"><v>0</v></c><c r="C134" s="86"><f ca="1">B134*Calculations!$C$87</f><v>0</v></c><c r="D134" s="86"><f ca="1">B134*SUMPRODUCT(Calculations!$C$82:$C$85,&apos;Asset Universe&apos;!$K$6:$K$9)+(1-B134*Calculations!$C$87)*$C$17</f><v>2.5000000000000001E-2</v></c><c r="E134" s="86"><f ca="1">IFERROR(SQRT(B134*Calculations!$C$82*(B134*Calculations!$C$82*Calculations!C32+B134*Calculations!$C$83*Calculations!D32+B134*Calculations!$C$84*Calculations!E32+B134*Calculations!$C$85*Calculations!F32)+B134*Calculations!$C$83*(B134*Calculations!$C$82*Calculations!C33+B134*Calculations!$C$83*Calculations!D33+B134*Calculations!$C$84*Calculations!E33+B134*Calculations!$C$85*Calculations!F33)+B134*Calculations!$C$84*(B134*Calculations!$C$82*Calculations!C34+B134*Calculations!$C$83*Calculations!D34+B134*Calculations!$C$84*Calculations!E34+B134*Calculations!$C$85*Calculations!F34)+B134*Calculations!$C$85*(B134*Calculations!$C$82*Calculations!C35+B134*Calculations!$C$83*Calculations!D35+B134*Calculations!$C$84*Calculations!E35+B134*Calculations!$C$85*Calculations!F35)),0)</f><v>0</v></c><c r="F134" s="86"><f t="shared" ref="F134:F154" ca="1" si="22">D134-0.5*E134^2</f><v>2.5000000000000001E-2</v></c><c r="G134" s="88"><f t="shared" ref="G134:G154" ca="1" si="23">$C$20*EXP(F134*$C$21)</f><v>64201.270834387069</v></c></row><row r="135" spans="2:7" x14ac:dyDescent="0.25"><c r="B135" s="90"><f t="shared" ref="B135:B154" si="24">B134+0.05</f><v>0.05</v></c><c r="C135" s="86"><f ca="1">B135*Calculations!$C$87</f><v>4.7500000000000001E-2</v></c><c r="D135" s="86"><f ca="1">B135*SUMPRODUCT(Calculations!$C$82:$C$85,&apos;Asset Universe&apos;!$K$6:$K$9)+(1-B135*Calculations!$C$87)*$C$17</f><v>2.7137500000000002E-2</v></c><c r="E135" s="86"><f ca="1">IFERROR(SQRT(B135*Calculations!$C$82*(B135*Calculations!$C$82*Calculations!C32+B135*Calculations!$C$83*Calculations!D32+B135*Calculations!$C$84*Calculations!E32+B135*Calculations!$C$85*Calculations!F32)+B135*Calculations!$C$83*(B135*Calculations!$C$82*Calculations!C33+B135*Calculations!$C$83*Calculations!D33+B135*Calculations!$C$84*Calculations!E33+B135*Calculations!$C$85*Calculations!F33)+B135*Calculations!$C$84*(B135*Calculations!$C$82*Calculations!C34+B135*Calculations!$C$83*Calculations!D34+B135*Calculations!$C$84*Calculations!E34+B135*Calculations!$C$85*Calculations!F34)+B135*Calculations!$C$85*(B135*Calculations!$C$82*Calculations!C35+B135*Calculations!$C$83*Calculations!D35+B135*Calculations!$C$84*Calculations!E35+B135*Calculations!$C$85*Calculations!F35)),0)</f><v>7.0703539223093545E-3</v></c><c r="F135" s="86"><f t="shared" ca="1" si="22"/>&lt;v&gt;2.7112505047706643E-2&lt;/v&gt;&lt;/c&gt;&lt;c r=&quot;G135&quot; s=&quot;88&quot;&gt;&lt;f t=&quot;shared&quot; ca=&quot;1&quot; si=&quot;23&quot;/&gt;&lt;v&gt;65571.952810537201&lt;/v&gt;&lt;/c&gt;&lt;/row&gt;&lt;row r=&quot;136&quot; spans=&quot;2:7&quot; x14ac:dyDescent=&quot;0.25&quot;&gt;&lt;c r=&quot;B136&quot; s=&quot;90&quot;&gt;&lt;f t=&quot;shared&quot; si=&quot;24&quot;/&gt;&lt;v&gt;0.1&lt;/v&gt;&lt;/c&gt;&lt;c r=&quot;C136&quot; s=&quot;86&quot;&gt;&lt;f ca=&quot;1&quot;&gt;B136*Calculations!$C$87</f><v>9.5000000000000001E-2</v></c><c r="D136" s="86"><f ca="1">B136*SUMPRODUCT(Calculations!$C$82:$C$85,&apos;Asset Universe&apos;!$K$6:$K$9)+(1-B136*Calculations!$C$87)*$C$17</f><v>2.9275000000000002E-2</v></c><c r="E136" s="86"><f ca="1">IFERROR(SQRT(B136*Calculations!$C$82*(B136*Calculations!$C$82*Calculations!C32+B136*Calculations!$C$83*Calculations!D32+B136*Calculations!$C$84*Calculations!E32+B136*Calculations!$C$85*Calculations!F32)+B136*Calculations!$C$83*(B136*Calculations!$C$82*Calculations!C33+B136*Calculations!$C$83*Calculations!D33+B136*Calculations!$C$84*Calculations!E33+B136*Calculations!$C$85*Calculations!F33)+B136*Calculations!$C$84*(B136*Calculations!$C$82*Calculations!C34+B136*Calculations!$C$83*Calculations!D34+B136*Calculations!$C$84*Calculations!E34+B136*Calculations!$C$85*Calculations!F34)+B136*Calculations!$C$85*(B136*Calculations!$C$82*Calculations!C35+B136*Calculations!$C$83*Calculations!D35+B136*Calculations!$C$84*Calculations!E35+B136*Calculations!$C$85*Calculations!F35)),0)</f><v>1.4140707844618709E-2</v></c><c r="F136" s="86"><f t="shared" ca="1" si="22"/>&lt;v&gt;2.9175020190826573E-2&lt;/v&gt;&lt;/c&gt;&lt;c r=&quot;G136&quot; s=&quot;88&quot;&gt;&lt;f t=&quot;shared&quot; ca=&quot;1&quot; si=&quot;23&quot;/&gt;&lt;v&gt;66938.42770183878&lt;/v&gt;&lt;/c&gt;&lt;/row&gt;&lt;row r=&quot;137&quot; spans=&quot;2:7&quot; x14ac:dyDescent=&quot;0.25&quot;&gt;&lt;c r=&quot;B137&quot; s=&quot;90&quot;&gt;&lt;f t=&quot;shared&quot; si=&quot;24&quot;/&gt;&lt;v&gt;0.15000000000000002&lt;/v&gt;&lt;/c&gt;&lt;c r=&quot;C137&quot; s=&quot;86&quot;&gt;&lt;f ca=&quot;1&quot;&gt;B137*Calculations!$C$87</f><v>0.14250000000000002</v></c><c r="D137" s="86"><f ca="1">B137*SUMPRODUCT(Calculations!$C$82:$C$85,&apos;Asset Universe&apos;!$K$6:$K$9)+(1-B137*Calculations!$C$87)*$C$17</f><v>3.1412499999999996E-2</v></c><c r="E137" s="86"><f ca="1">IFERROR(SQRT(B137*Calculations!$C$82*(B137*Calculations!$C$82*Calculations!C32+B137*Calculations!$C$83*Calculations!D32+B137*Calculations!$C$84*Calculations!E32+B137*Calculations!$C$85*Calculations!F32)+B137*Calculations!$C$83*(B137*Calculations!$C$82*Calculations!C33+B137*Calculations!$C$83*Calculations!D33+B137*Calculations!$C$84*Calculations!E33+B137*Calculations!$C$85*Calculations!F33)+B137*Calculations!$C$84*(B137*Calculations!$C$82*Calculations!C34+B137*Calculations!$C$83*Calculations!D34+B137*Calculations!$C$84*Calculations!E34+B137*Calculations!$C$85*Calculations!F34)+B137*Calculations!$C$85*(B137*Calculations!$C$82*Calculations!C35+B137*Calculations!$C$83*Calculations!D35+B137*Calculations!$C$84*Calculations!E35+B137*Calculations!$C$85*Calculations!F35)),0)</f><v>2.1211061766928066E-2</v></c><c r="F137" s="86"><f t="shared" ca="1" si="22"/>&lt;v&gt;3.1187545429359777E-2&lt;/v&gt;&lt;/c&gt;&lt;c r=&quot;G137&quot; s=&quot;88&quot;&gt;&lt;f t=&quot;shared&quot; ca=&quot;1&quot; si=&quot;23&quot;/&gt;&lt;v&gt;68299.227746169359&lt;/v&gt;&lt;/c&gt;&lt;/row&gt;&lt;row r=&quot;138&quot; spans=&quot;2:7&quot; x14ac:dyDescent=&quot;0.25&quot;&gt;&lt;c r=&quot;B138&quot; s=&quot;90&quot;&gt;&lt;f t=&quot;shared&quot; si=&quot;24&quot;/&gt;&lt;v&gt;0.2&lt;/v&gt;&lt;/c&gt;&lt;c r=&quot;C138&quot; s=&quot;86&quot;&gt;&lt;f ca=&quot;1&quot;&gt;B138*Calculations!$C$87</f><v>0.19</v></c><c r="D138" s="86"><f ca="1">B138*SUMPRODUCT(Calculations!$C$82:$C$85,&apos;Asset Universe&apos;!$K$6:$K$9)+(1-B138*Calculations!$C$87)*$C$17</f><v>3.3550000000000003E-2</v></c><c r="E138" s="86"><f ca="1">IFERROR(SQRT(B138*Calculations!$C$82*(B138*Calculations!$C$82*Calculations!C32+B138*Calculations!$C$83*Calculations!D32+B138*Calculations!$C$84*Calculations!E32+B138*Calculations!$C$85*Calculations!F32)+B138*Calculations!$C$83*(B138*Calculations!$C$82*Calculations!C33+B138*Calculations!$C$83*Calculations!D33+B138*Calculations!$C$84*Calculations!E33+B138*Calculations!$C$85*Calculations!F33)+B138*Calculations!$C$84*(B138*Calculations!$C$82*Calculations!C34+B138*Calculations!$C$83*Calculations!D34+B138*Calculations!$C$84*Calculations!E34+B138*Calculations!$C$85*Calculations!F34)+B138*Calculations!$C$85*(B138*Calculations!$C$82*Calculations!C35+B138*Calculations!$C$83*Calculations!D35+B138*Calculations!$C$84*Calculations!E35+B138*Calculations!$C$85*Calculations!F35)),0)</f><v>2.8281415689237418E-2</v></c><c r="F138" s="86"><f t="shared" ca="1" si="22"/>&lt;v&gt;3.3150080763306285E-2&lt;/v&gt;&lt;/c&gt;&lt;c r=&quot;G138&quot; s=&quot;88&quot;&gt;&lt;f t=&quot;shared&quot; ca=&quot;1&quot; si=&quot;23&quot;/&gt;&lt;v&gt;69652.863567849505&lt;/v&gt;&lt;/c&gt;&lt;/row&gt;&lt;row r=&quot;139&quot; spans=&quot;2:7&quot; x14ac:dyDescent=&quot;0.25&quot;&gt;&lt;c r=&quot;B139&quot; s=&quot;90&quot;&gt;&lt;f t=&quot;shared&quot; si=&quot;24&quot;/&gt;&lt;v&gt;0.25&lt;/v&gt;&lt;/c&gt;&lt;c r=&quot;C139&quot; s=&quot;86&quot;&gt;&lt;f ca=&quot;1&quot;&gt;B139*Calculations!$C$87</f><v>0.23749999999999999</v></c><c r="D139" s="86"><f ca="1">B139*SUMPRODUCT(Calculations!$C$82:$C$85,&apos;Asset Universe&apos;!$K$6:$K$9)+(1-B139*Calculations!$C$87)*$C$17</f><v>3.5687499999999997E-2</v></c><c r="E139" s="86"><f ca="1">IFERROR(SQRT(B139*Calculations!$C$82*(B139*Calculations!$C$82*Calculations!C32+B139*Calculations!$C$83*Calculations!D32+B139*Calculations!$C$84*Calculations!E32+B139*Calculations!$C$85*Calculations!F32)+B139*Calculations!$C$83*(B139*Calculations!$C$82*Calculations!C33+B139*Calculations!$C$83*Calculations!D33+B139*Calculations!$C$84*Calculations!E33+B139*Calculations!$C$85*Calculations!F33)+B139*Calculations!$C$84*(B139*Calculations!$C$82*Calculations!C34+B139*Calculations!$C$83*Calculations!D34+B139*Calculations!$C$84*Calculations!E34+B139*Calculations!$C$85*Calculations!F34)+B139*Calculations!$C$85*(B139*Calculations!$C$82*Calculations!C35+B139*Calculations!$C$83*Calculations!D35+B139*Calculations!$C$84*Calculations!E35+B139*Calculations!$C$85*Calculations!F35)),0)</f><v>3.535176961154677E-2</v></c><c r="F139" s="86"><f t="shared" ca="1" si="22"/>&lt;v&gt;3.5062626192666056E-2&lt;/v&gt;&lt;/c&gt;&lt;c r=&quot;G139&quot; s=&quot;88&quot;&gt;&lt;f t=&quot;shared&quot; ca=&quot;1&quot; si=&quot;23&quot;/&gt;&lt;v&gt;70997.826745519371&lt;/v&gt;&lt;/c&gt;&lt;/row&gt;&lt;row r=&quot;140&quot; spans=&quot;2:7&quot; x14ac:dyDescent=&quot;0.25&quot;&gt;&lt;c r=&quot;B140&quot; s=&quot;90&quot;&gt;&lt;f t=&quot;shared&quot; si=&quot;24&quot;/&gt;&lt;v&gt;0.3&lt;/v&gt;&lt;/c&gt;&lt;c r=&quot;C140&quot; s=&quot;86&quot;&gt;&lt;f ca=&quot;1&quot;&gt;B140*Calculations!$C$87</f><v>0.28499999999999998</v></c><c r="D140" s="86"><f ca="1">B140*SUMPRODUCT(Calculations!$C$82:$C$85,&apos;Asset Universe&apos;!$K$6:$K$9)+(1-B140*Calculations!$C$87)*$C$17</f><v>3.7824999999999998E-2</v></c><c r="E140" s="86"><f ca="1">IFERROR(SQRT(B140*Calculations!$C$82*(B140*Calculations!$C$82*Calculations!C32+B140*Calculations!$C$83*Calculations!D32+B140*Calculations!$C$84*Calculations!E32+B140*Calculations!$C$85*Calculations!F32)+B140*Calculations!$C$83*(B140*Calculations!$C$82*Calculations!C33+B140*Calculations!$C$83*Calculations!D33+B140*Calculations!$C$84*Calculations!E33+B140*Calculations!$C$85*Calculations!F33)+B140*Calculations!$C$84*(B140*Calculations!$C$82*Calculations!C34+B140*Calculations!$C$83*Calculations!D34+B140*Calculations!$C$84*Calculations!E34+B140*Calculations!$C$85*Calculations!F34)+B140*Calculations!$C$85*(B140*Calculations!$C$82*Calculations!C35+B140*Calculations!$C$83*Calculations!D35+B140*Calculations!$C$84*Calculations!E35+B140*Calculations!$C$85*Calculations!F35)),0)</f><v>4.2422123533856118E-2</v></c><c r="F140" s="86"><f t="shared" ca="1" si="22"/>&lt;v&gt;3.6925181717439123E-2&lt;/v&gt;&lt;/c&gt;&lt;c r=&quot;G140&quot; s=&quot;88&quot;&gt;&lt;f t=&quot;shared&quot; ca=&quot;1&quot; si=&quot;23&quot;/&gt;&lt;v&gt;72332.592479610918&lt;/v&gt;&lt;/c&gt;&lt;/row&gt;&lt;row r=&quot;141&quot; spans=&quot;2:7&quot; x14ac:dyDescent=&quot;0.25&quot;&gt;&lt;c r=&quot;B141&quot; s=&quot;90&quot;&gt;&lt;f t=&quot;shared&quot; si=&quot;24&quot;/&gt;&lt;v&gt;0.35&lt;/v&gt;&lt;/c&gt;&lt;c r=&quot;C141&quot; s=&quot;86&quot;&gt;&lt;f ca=&quot;1&quot;&gt;B141*Calculations!$C$87</f><v>0.33249999999999996</v></c><c r="D141" s="86"><f ca="1">B141*SUMPRODUCT(Calculations!$C$82:$C$85,&apos;Asset Universe&apos;!$K$6:$K$9)+(1-B141*Calculations!$C$87)*$C$17</f><v>3.9962499999999998E-2</v></c><c r="E141" s="86"><f ca="1">IFERROR(SQRT(B141*Calculations!$C$82*(B141*Calculations!$C$82*Calculations!C32+B141*Calculations!$C$83*Calculations!D32+B141*Calculations!$C$84*Calculations!E32+B141*Calculations!$C$85*Calculations!F32)+B141*Calculations!$C$83*(B141*Calculations!$C$82*Calculations!C33+B141*Calculations!$C$83*Calculations!D33+B141*Calculations!$C$84*Calculations!E33+B141*Calculations!$C$85*Calculations!F33)+B141*Calculations!$C$84*(B141*Calculations!$C$82*Calculations!C34+B141*Calculations!$C$83*Calculations!D34+B141*Calculations!$C$84*Calculations!E34+B141*Calculations!$C$85*Calculations!F34)+B141*Calculations!$C$85*(B141*Calculations!$C$82*Calculations!C35+B141*Calculations!$C$83*Calculations!D35+B141*Calculations!$C$84*Calculations!E35+B141*Calculations!$C$85*Calculations!F35)),0)</f><v>4.9492477456165473E-2</v></c><c r="F141" s="86"><f t="shared" ca="1" si="22"/>&lt;v&gt;3.8737747337625472E-2&lt;/v&gt;&lt;/c&gt;&lt;c r=&quot;G141&quot; s=&quot;88&quot;&gt;&lt;f t=&quot;shared&quot; ca=&quot;1&quot; si=&quot;23&quot;/&gt;&lt;v&gt;73655.622353313782&lt;/v&gt;&lt;/c&gt;&lt;/row&gt;&lt;row r=&quot;142&quot; spans=&quot;2:7&quot; x14ac:dyDescent=&quot;0.25&quot;&gt;&lt;c r=&quot;B142&quot; s=&quot;90&quot;&gt;&lt;f t=&quot;shared&quot; si=&quot;24&quot;/&gt;&lt;v&gt;0.39999999999999997&lt;/v&gt;&lt;/c&gt;&lt;c r=&quot;C142&quot; s=&quot;86&quot;&gt;&lt;f ca=&quot;1&quot;&gt;B142*Calculations!$C$87</f><v>0.37999999999999995</v></c><c r="D142" s="86"><f ca="1">B142*SUMPRODUCT(Calculations!$C$82:$C$85,&apos;Asset Universe&apos;!$K$6:$K$9)+(1-B142*Calculations!$C$87)*$C$17</f><v>4.2099999999999999E-2</v></c><c r="E142" s="86"><f ca="1">IFERROR(SQRT(B142*Calculations!$C$82*(B142*Calculations!$C$82*Calculations!C32+B142*Calculations!$C$83*Calculations!D32+B142*Calculations!$C$84*Calculations!E32+B142*Calculations!$C$85*Calculations!F32)+B142*Calculations!$C$83*(B142*Calculations!$C$82*Calculations!C33+B142*Calculations!$C$83*Calculations!D33+B142*Calculations!$C$84*Calculations!E33+B142*Calculations!$C$85*Calculations!F33)+B142*Calculations!$C$84*(B142*Calculations!$C$82*Calculations!C34+B142*Calculations!$C$83*Calculations!D34+B142*Calculations!$C$84*Calculations!E34+B142*Calculations!$C$85*Calculations!F34)+B142*Calculations!$C$85*(B142*Calculations!$C$82*Calculations!C35+B142*Calculations!$C$83*Calculations!D35+B142*Calculations!$C$84*Calculations!E35+B142*Calculations!$C$85*Calculations!F35)),0)</f><v>5.6562831378474829E-2</v></c><c r="F142" s="86"><f t="shared" ca="1" si="22"/>&lt;v&gt;4.050032305322511E-2&lt;/v&gt;&lt;/c&gt;&lt;c r=&quot;G142&quot; s=&quot;88&quot;&gt;&lt;f t=&quot;shared&quot; ca=&quot;1&quot; si=&quot;23&quot;/&gt;&lt;v&gt;74965.367180483561&lt;/v&gt;&lt;/c&gt;&lt;/row&gt;&lt;row r=&quot;143&quot; spans=&quot;2:7&quot; x14ac:dyDescent=&quot;0.25&quot;&gt;&lt;c r=&quot;B143&quot; s=&quot;90&quot;&gt;&lt;f t=&quot;shared&quot; si=&quot;24&quot;/&gt;&lt;v&gt;0.44999999999999996&lt;/v&gt;&lt;/c&gt;&lt;c r=&quot;C143&quot; s=&quot;86&quot;&gt;&lt;f ca=&quot;1&quot;&gt;B143*Calculations!$C$87</f><v>0.42749999999999994</v></c><c r="D143" s="86"><f ca="1">B143*SUMPRODUCT(Calculations!$C$82:$C$85,&apos;Asset Universe&apos;!$K$6:$K$9)+(1-B143*Calculations!$C$87)*$C$17</f><v>4.4237499999999999E-2</v></c><c r="E143" s="86"><f ca="1">IFERROR(SQRT(B143*Calculations!$C$82*(B143*Calculations!$C$82*Calculations!C32+B143*Calculations!$C$83*Calculations!D32+B143*Calculations!$C$84*Calculations!E32+B143*Calculations!$C$85*Calculations!F32)+B143*Calculations!$C$83*(B143*Calculations!$C$82*Calculations!C33+B143*Calculations!$C$83*Calculations!D33+B143*Calculations!$C$84*Calculations!E33+B143*Calculations!$C$85*Calculations!F33)+B143*Calculations!$C$84*(B143*Calculations!$C$82*Calculations!C34+B143*Calculations!$C$83*Calculations!D34+B143*Calculations!$C$84*Calculations!E34+B143*Calculations!$C$85*Calculations!F34)+B143*Calculations!$C$85*(B143*Calculations!$C$82*Calculations!C35+B143*Calculations!$C$83*Calculations!D35+B143*Calculations!$C$84*Calculations!E35+B143*Calculations!$C$85*Calculations!F35)),0)</f><v>6.363318530078417E-2</v></c><c r="F143" s="86"><f t="shared" ca="1" si="22"/>&lt;v&gt;4.2212908864238029E-2&lt;/v&gt;&lt;/c&gt;&lt;c r=&quot;G143&quot; s=&quot;88&quot;&gt;&lt;f t=&quot;shared&quot; ca=&quot;1&quot; si=&quot;23&quot;/&gt;&lt;v&gt;76260.26993350868&lt;/v&gt;&lt;/c&gt;&lt;/row&gt;&lt;row r=&quot;144&quot; spans=&quot;2:7&quot; x14ac:dyDescent=&quot;0.25&quot;&gt;&lt;c r=&quot;B144&quot; s=&quot;90&quot;&gt;&lt;f t=&quot;shared&quot; si=&quot;24&quot;/&gt;&lt;v&gt;0.49999999999999994&lt;/v&gt;&lt;/c&gt;&lt;c r=&quot;C144&quot; s=&quot;86&quot;&gt;&lt;f ca=&quot;1&quot;&gt;B144*Calculations!$C$87</f><v>0.47499999999999992</v></c><c r="D144" s="86"><f ca="1">B144*SUMPRODUCT(Calculations!$C$82:$C$85,&apos;Asset Universe&apos;!$K$6:$K$9)+(1-B144*Calculations!$C$87)*$C$17</f><v>4.6375E-2</v></c><c r="E144" s="86"><f ca="1">IFERROR(SQRT(B144*Calculations!$C$82*(B144*Calculations!$C$82*Calculations!C32+B144*Calculations!$C$83*Calculations!D32+B144*Calculations!$C$84*Calculations!E32+B144*Calculations!$C$85*Calculations!F32)+B144*Calculations!$C$83*(B144*Calculations!$C$82*Calculations!C33+B144*Calculations!$C$83*Calculations!D33+B144*Calculations!$C$84*Calculations!E33+B144*Calculations!$C$85*Calculations!F33)+B144*Calculations!$C$84*(B144*Calculations!$C$82*Calculations!C34+B144*Calculations!$C$83*Calculations!D34+B144*Calculations!$C$84*Calculations!E34+B144*Calculations!$C$85*Calculations!F34)+B144*Calculations!$C$85*(B144*Calculations!$C$82*Calculations!C35+B144*Calculations!$C$83*Calculations!D35+B144*Calculations!$C$84*Calculations!E35+B144*Calculations!$C$85*Calculations!F35)),0)</f><v>7.0703539223093539E-2</v></c><c r="F144" s="86"><f t="shared" ca="1" si="22"/>&lt;v&gt;4.3875504770664236E-2&lt;/v&gt;&lt;/c&gt;&lt;c r=&quot;G144&quot; s=&quot;88&quot;&gt;&lt;f t=&quot;shared&quot; ca=&quot;1&quot; si=&quot;23&quot;/&gt;&lt;v&gt;77538.768743741748&lt;/v&gt;&lt;/c&gt;&lt;/row&gt;&lt;row r=&quot;145&quot; spans=&quot;2:40&quot; x14ac:dyDescent=&quot;0.25&quot;&gt;&lt;c r=&quot;B145&quot; s=&quot;90&quot;&gt;&lt;f t=&quot;shared&quot; si=&quot;24&quot;/&gt;&lt;v&gt;0.54999999999999993&lt;/v&gt;&lt;/c&gt;&lt;c r=&quot;C145&quot; s=&quot;86&quot;&gt;&lt;f ca=&quot;1&quot;&gt;B145*Calculations!$C$87</f><v>0.52249999999999996</v></c><c r="D145" s="86"><f ca="1">B145*SUMPRODUCT(Calculations!$C$82:$C$85,&apos;Asset Universe&apos;!$K$6:$K$9)+(1-B145*Calculations!$C$87)*$C$17</f><v>4.85125E-2</v></c><c r="E145" s="86"><f ca="1">IFERROR(SQRT(B145*Calculations!$C$82*(B145*Calculations!$C$82*Calculations!C32+B145*Calculations!$C$83*Calculations!D32+B145*Calculations!$C$84*Calculations!E32+B145*Calculations!$C$85*Calculations!F32)+B145*Calculations!$C$83*(B145*Calculations!$C$82*Calculations!C33+B145*Calculations!$C$83*Calculations!D33+B145*Calculations!$C$84*Calculations!E33+B145*Calculations!$C$85*Calculations!F33)+B145*Calculations!$C$84*(B145*Calculations!$C$82*Calculations!C34+B145*Calculations!$C$83*Calculations!D34+B145*Calculations!$C$84*Calculations!E34+B145*Calculations!$C$85*Calculations!F34)+B145*Calculations!$C$85*(B145*Calculations!$C$82*Calculations!C35+B145*Calculations!$C$83*Calculations!D35+B145*Calculations!$C$84*Calculations!E35+B145*Calculations!$C$85*Calculations!F35)),0)</f><v>7.7773893145402895E-2</v></c><c r="F145" s="86"><f t="shared" ca="1" si="22"/>&lt;v&gt;4.5488110772503726E-2&lt;/v&gt;&lt;/c&gt;&lt;c r=&quot;G145&quot; s=&quot;88&quot;&gt;&lt;f t=&quot;shared&quot; ca=&quot;1&quot; si=&quot;23&quot;/&gt;&lt;v&gt;78799.299966710227&lt;/v&gt;&lt;/c&gt;&lt;/row&gt;&lt;row r=&quot;146&quot; spans=&quot;2:40&quot; x14ac:dyDescent=&quot;0.25&quot;&gt;&lt;c r=&quot;B146&quot; s=&quot;90&quot;&gt;&lt;f t=&quot;shared&quot; si=&quot;24&quot;/&gt;&lt;v&gt;0.6&lt;/v&gt;&lt;/c&gt;&lt;c r=&quot;C146&quot; s=&quot;86&quot;&gt;&lt;f ca=&quot;1&quot;&gt;B146*Calculations!$C$87</f><v>0.56999999999999995</v></c><c r="D146" s="86"><f ca="1">B146*SUMPRODUCT(Calculations!$C$82:$C$85,&apos;Asset Universe&apos;!$K$6:$K$9)+(1-B146*Calculations!$C$87)*$C$17</f><v>5.0650000000000001E-2</v></c><c r="E146" s="86"><f ca="1">IFERROR(SQRT(B146*Calculations!$C$82*(B146*Calculations!$C$82*Calculations!C32+B146*Calculations!$C$83*Calculations!D32+B146*Calculations!$C$84*Calculations!E32+B146*Calculations!$C$85*Calculations!F32)+B146*Calculations!$C$83*(B146*Calculations!$C$82*Calculations!C33+B146*Calculations!$C$83*Calculations!D33+B146*Calculations!$C$84*Calculations!E33+B146*Calculations!$C$85*Calculations!F33)+B146*Calculations!$C$84*(B146*Calculations!$C$82*Calculations!C34+B146*Calculations!$C$83*Calculations!D34+B146*Calculations!$C$84*Calculations!E34+B146*Calculations!$C$85*Calculations!F34)+B146*Calculations!$C$85*(B146*Calculations!$C$82*Calculations!C35+B146*Calculations!$C$83*Calculations!D35+B146*Calculations!$C$84*Calculations!E35+B146*Calculations!$C$85*Calculations!F35)),0)</f><v>8.4844247067712236E-2</v></c><c r="F146" s="86"><f t="shared" ca="1" si="22"/>&lt;v&gt;4.7050726869756504E-2&lt;/v&gt;&lt;/c&gt;&lt;c r=&quot;G146&quot; s=&quot;88&quot;&gt;&lt;f t=&quot;shared&quot; ca=&quot;1&quot; si=&quot;23&quot;/&gt;&lt;v&gt;80040.301303957793&lt;/v&gt;&lt;/c&gt;&lt;/row&gt;&lt;row r=&quot;147&quot; spans=&quot;2:40&quot; x14ac:dyDescent=&quot;0.25&quot;&gt;&lt;c r=&quot;B147&quot; s=&quot;90&quot;&gt;&lt;f t=&quot;shared&quot; si=&quot;24&quot;/&gt;&lt;v&gt;0.65&lt;/v&gt;&lt;/c&gt;&lt;c r=&quot;C147&quot; s=&quot;86&quot;&gt;&lt;f ca=&quot;1&quot;&gt;B147*Calculations!$C$87</f><v>0.61749999999999994</v></c><c r="D147" s="86"><f ca="1">B147*SUMPRODUCT(Calculations!$C$82:$C$85,&apos;Asset Universe&apos;!$K$6:$K$9)+(1-B147*Calculations!$C$87)*$C$17</f><v>5.2787500000000008E-2</v></c><c r="E147" s="86"><f ca="1">IFERROR(SQRT(B147*Calculations!$C$82*(B147*Calculations!$C$82*Calculations!C32+B147*Calculations!$C$83*Calculations!D32+B147*Calculations!$C$84*Calculations!E32+B147*Calculations!$C$85*Calculations!F32)+B147*Calculations!$C$83*(B147*Calculations!$C$82*Calculations!C33+B147*Calculations!$C$83*Calculations!D33+B147*Calculations!$C$84*Calculations!E33+B147*Calculations!$C$85*Calculations!F33)+B147*Calculations!$C$84*(B147*Calculations!$C$82*Calculations!C34+B147*Calculations!$C$83*Calculations!D34+B147*Calculations!$C$84*Calculations!E34+B147*Calculations!$C$85*Calculations!F34)+B147*Calculations!$C$85*(B147*Calculations!$C$82*Calculations!C35+B147*Calculations!$C$83*Calculations!D35+B147*Calculations!$C$84*Calculations!E35+B147*Calculations!$C$85*Calculations!F35)),0)</f><v>9.1914600990021605E-2</v></c><c r="F147" s="86"><f t="shared" ca="1" si="22"/>&lt;v&gt;4.8563353062422571E-2&lt;/v&gt;&lt;/c&gt;&lt;c r=&quot;G147&quot; s=&quot;88&quot;&gt;&lt;f t=&quot;shared&quot; ca=&quot;1&quot; si=&quot;23&quot;/&gt;&lt;v&gt;81260.21497302856&lt;/v&gt;&lt;/c&gt;&lt;/row&gt;&lt;row r=&quot;148&quot; spans=&quot;2:40&quot; x14ac:dyDescent=&quot;0.25&quot;&gt;&lt;c r=&quot;B148&quot; s=&quot;90&quot;&gt;&lt;f t=&quot;shared&quot; si=&quot;24&quot;/&gt;&lt;v&gt;0.70000000000000007&lt;/v&gt;&lt;/c&gt;&lt;c r=&quot;C148&quot; s=&quot;86&quot;&gt;&lt;f ca=&quot;1&quot;&gt;B148*Calculations!$C$87</f><v>0.66500000000000004</v></c><c r="D148" s="86"><f ca="1">B148*SUMPRODUCT(Calculations!$C$82:$C$85,&apos;Asset Universe&apos;!$K$6:$K$9)+(1-B148*Calculations!$C$87)*$C$17</f><v>5.4925000000000009E-2</v></c><c r="E148" s="86"><f ca="1">IFERROR(SQRT(B148*Calculations!$C$82*(B148*Calculations!$C$82*Calculations!C32+B148*Calculations!$C$83*Calculations!D32+B148*Calculations!$C$84*Calculations!E32+B148*Calculations!$C$85*Calculations!F32)+B148*Calculations!$C$83*(B148*Calculations!$C$82*Calculations!C33+B148*Calculations!$C$83*Calculations!D33+B148*Calculations!$C$84*Calculations!E33+B148*Calculations!$C$85*Calculations!F33)+B148*Calculations!$C$84*(B148*Calculations!$C$82*Calculations!C34+B148*Calculations!$C$83*Calculations!D34+B148*Calculations!$C$84*Calculations!E34+B148*Calculations!$C$85*Calculations!F34)+B148*Calculations!$C$85*(B148*Calculations!$C$82*Calculations!C35+B148*Calculations!$C$83*Calculations!D35+B148*Calculations!$C$84*Calculations!E35+B148*Calculations!$C$85*Calculations!F35)),0)</f><v>9.8984954912330975E-2</v></c><c r="F148" s="86"><f t="shared" ca="1" si="22"/>&lt;v&gt;5.0025989350501912E-2&lt;/v&gt;&lt;/c&gt;&lt;c r=&quot;G148&quot; s=&quot;88&quot;&gt;&lt;f t=&quot;shared&quot; ca=&quot;1&quot; si=&quot;23&quot;/&gt;&lt;v&gt;82457.490916796567&lt;/v&gt;&lt;/c&gt;&lt;/row&gt;&lt;row r=&quot;149&quot; spans=&quot;2:40&quot; x14ac:dyDescent=&quot;0.25&quot;&gt;&lt;c r=&quot;B149&quot; s=&quot;90&quot;&gt;&lt;f t=&quot;shared&quot; si=&quot;24&quot;/&gt;&lt;v&gt;0.75000000000000011&lt;/v&gt;&lt;/c&gt;&lt;c r=&quot;C149&quot; s=&quot;86&quot;&gt;&lt;f ca=&quot;1&quot;&gt;B149*Calculations!$C$87</f><v>0.71250000000000002</v></c><c r="D149" s="86"><f ca="1">B149*SUMPRODUCT(Calculations!$C$82:$C$85,&apos;Asset Universe&apos;!$K$6:$K$9)+(1-B149*Calculations!$C$87)*$C$17</f><v>5.7062500000000009E-2</v></c><c r="E149" s="86"><f ca="1">IFERROR(SQRT(B149*Calculations!$C$82*(B149*Calculations!$C$82*Calculations!C32+B149*Calculations!$C$83*Calculations!D32+B149*Calculations!$C$84*Calculations!E32+B149*Calculations!$C$85*Calculations!F32)+B149*Calculations!$C$83*(B149*Calculations!$C$82*Calculations!C33+B149*Calculations!$C$83*Calculations!D33+B149*Calculations!$C$84*Calculations!E33+B149*Calculations!$C$85*Calculations!F33)+B149*Calculations!$C$84*(B149*Calculations!$C$82*Calculations!C34+B149*Calculations!$C$83*Calculations!D34+B149*Calculations!$C$84*Calculations!E34+B149*Calculations!$C$85*Calculations!F34)+B149*Calculations!$C$85*(B149*Calculations!$C$82*Calculations!C35+B149*Calculations!$C$83*Calculations!D35+B149*Calculations!$C$84*Calculations!E35+B149*Calculations!$C$85*Calculations!F35)),0)</f><v>0.10605530883464032</v></c><c r="F149" s="86"><f t="shared" ca="1" si="22"/>&lt;v&gt;5.1438635733994542E-2&lt;/v&gt;&lt;/c&gt;&lt;c r=&quot;G149&quot; s=&quot;88&quot;&gt;&lt;f t=&quot;shared&quot; ca=&quot;1&quot; si=&quot;23&quot;/&gt;&lt;v&gt;83630.590043064061&lt;/v&gt;&lt;/c&gt;&lt;/row&gt;&lt;row r=&quot;150&quot; spans=&quot;2:40&quot; x14ac:dyDescent=&quot;0.25&quot;&gt;&lt;c r=&quot;B150&quot; s=&quot;90&quot;&gt;&lt;f t=&quot;shared&quot; si=&quot;24&quot;/&gt;&lt;v&gt;0.80000000000000016&lt;/v&gt;&lt;/c&gt;&lt;c r=&quot;C150&quot; s=&quot;86&quot;&gt;&lt;f ca=&quot;1&quot;&gt;B150*Calculations!$C$87</f><v>0.76000000000000012</v></c><c r="D150" s="86"><f ca="1">B150*SUMPRODUCT(Calculations!$C$82:$C$85,&apos;Asset Universe&apos;!$K$6:$K$9)+(1-B150*Calculations!$C$87)*$C$17</f><v>5.920000000000001E-2</v></c><c r="E150" s="86"><f ca="1">IFERROR(SQRT(B150*Calculations!$C$82*(B150*Calculations!$C$82*Calculations!C32+B150*Calculations!$C$83*Calculations!D32+B150*Calculations!$C$84*Calculations!E32+B150*Calculations!$C$85*Calculations!F32)+B150*Calculations!$C$83*(B150*Calculations!$C$82*Calculations!C33+B150*Calculations!$C$83*Calculations!D33+B150*Calculations!$C$84*Calculations!E33+B150*Calculations!$C$85*Calculations!F33)+B150*Calculations!$C$84*(B150*Calculations!$C$82*Calculations!C34+B150*Calculations!$C$83*Calculations!D34+B150*Calculations!$C$84*Calculations!E34+B150*Calculations!$C$85*Calculations!F34)+B150*Calculations!$C$85*(B150*Calculations!$C$82*Calculations!C35+B150*Calculations!$C$83*Calculations!D35+B150*Calculations!$C$84*Calculations!E35+B150*Calculations!$C$85*Calculations!F35)),0)</f><v>0.1131256627569497</v></c><c r="F150" s="86"><f t="shared" ca="1" si="22"/>&lt;v&gt;5.2801292212900454E-2&lt;/v&gt;&lt;/c&gt;&lt;c r=&quot;G150&quot; s=&quot;88&quot;&gt;&lt;f t=&quot;shared&quot; ca=&quot;1&quot; si=&quot;23&quot;/&gt;&lt;v&gt;84777.987485103877&lt;/v&gt;&lt;/c&gt;&lt;/row&gt;&lt;row r=&quot;151&quot; spans=&quot;2:40&quot; x14ac:dyDescent=&quot;0.25&quot;&gt;&lt;c r=&quot;B151&quot; s=&quot;90&quot;&gt;&lt;f t=&quot;shared&quot; si=&quot;24&quot;/&gt;&lt;v&gt;0.8500000000000002&lt;/v&gt;&lt;/c&gt;&lt;c r=&quot;C151&quot; s=&quot;86&quot;&gt;&lt;f ca=&quot;1&quot;&gt;B151*Calculations!$C$87</f><v>0.80750000000000011</v></c><c r="D151" s="86"><f ca="1">B151*SUMPRODUCT(Calculations!$C$82:$C$85,&apos;Asset Universe&apos;!$K$6:$K$9)+(1-B151*Calculations!$C$87)*$C$17</f><v>6.1337500000000017E-2</v></c><c r="E151" s="86"><f ca="1">IFERROR(SQRT(B151*Calculations!$C$82*(B151*Calculations!$C$82*Calculations!C32+B151*Calculations!$C$83*Calculations!D32+B151*Calculations!$C$84*Calculations!E32+B151*Calculations!$C$85*Calculations!F32)+B151*Calculations!$C$83*(B151*Calculations!$C$82*Calculations!C33+B151*Calculations!$C$83*Calculations!D33+B151*Calculations!$C$84*Calculations!E33+B151*Calculations!$C$85*Calculations!F33)+B151*Calculations!$C$84*(B151*Calculations!$C$82*Calculations!C34+B151*Calculations!$C$83*Calculations!D34+B151*Calculations!$C$84*Calculations!E34+B151*Calculations!$C$85*Calculations!F34)+B151*Calculations!$C$85*(B151*Calculations!$C$82*Calculations!C35+B151*Calculations!$C$83*Calculations!D35+B151*Calculations!$C$84*Calculations!E35+B151*Calculations!$C$85*Calculations!F35)),0)</f><v>0.12019601667925904</v></c><c r="F151" s="86"><f t="shared" ca="1" si="22"/>&lt;v&gt;5.4113958787219661E-2&lt;/v&gt;&lt;/c&gt;&lt;c r=&quot;G151&quot; s=&quot;88&quot;&gt;&lt;f t=&quot;shared&quot; ca=&quot;1&quot; si=&quot;23&quot;/&gt;&lt;v&gt;85898.17587360878&lt;/v&gt;&lt;/c&gt;&lt;/row&gt;&lt;row r=&quot;152&quot; spans=&quot;2:40&quot; x14ac:dyDescent=&quot;0.25&quot;&gt;&lt;c r=&quot;B152&quot; s=&quot;90&quot;&gt;&lt;f t=&quot;shared&quot; si=&quot;24&quot;/&gt;&lt;v&gt;0.90000000000000024&lt;/v&gt;&lt;/c&gt;&lt;c r=&quot;C152&quot; s=&quot;86&quot;&gt;&lt;f ca=&quot;1&quot;&gt;B152*Calculations!$C$87</f><v>0.8550000000000002</v></c><c r="D152" s="86"><f ca="1">B152*SUMPRODUCT(Calculations!$C$82:$C$85,&apos;Asset Universe&apos;!$K$6:$K$9)+(1-B152*Calculations!$C$87)*$C$17</f><v>6.3475000000000018E-2</v></c><c r="E152" s="86"><f ca="1">IFERROR(SQRT(B152*Calculations!$C$82*(B152*Calculations!$C$82*Calculations!C32+B152*Calculations!$C$83*Calculations!D32+B152*Calculations!$C$84*Calculations!E32+B152*Calculations!$C$85*Calculations!F32)+B152*Calculations!$C$83*(B152*Calculations!$C$82*Calculations!C33+B152*Calculations!$C$83*Calculations!D33+B152*Calculations!$C$84*Calculations!E33+B152*Calculations!$C$85*Calculations!F33)+B152*Calculations!$C$84*(B152*Calculations!$C$82*Calculations!C34+B152*Calculations!$C$83*Calculations!D34+B152*Calculations!$C$84*Calculations!E34+B152*Calculations!$C$85*Calculations!F34)+B152*Calculations!$C$85*(B152*Calculations!$C$82*Calculations!C35+B152*Calculations!$C$83*Calculations!D35+B152*Calculations!$C$84*Calculations!E35+B152*Calculations!$C$85*Calculations!F35)),0)</f><v>0.12726637060156842</v></c><c r="F152" s="86"><f t="shared" ca="1" si="22"/>&lt;v&gt;5.5376635456952136E-2&lt;/v&gt;&lt;/c&gt;&lt;c r=&quot;G152&quot; s=&quot;88&quot;&gt;&lt;f t=&quot;shared&quot; ca=&quot;1&quot; si=&quot;23&quot;/&gt;&lt;v&gt;86989.668610331399&lt;/v&gt;&lt;/c&gt;&lt;/row&gt;&lt;row r=&quot;153&quot; spans=&quot;2:40&quot; x14ac:dyDescent=&quot;0.25&quot;&gt;&lt;c r=&quot;B153&quot; s=&quot;90&quot;&gt;&lt;f t=&quot;shared&quot; si=&quot;24&quot;/&gt;&lt;v&gt;0.95000000000000029&lt;/v&gt;&lt;/c&gt;&lt;c r=&quot;C153&quot; s=&quot;86&quot;&gt;&lt;f ca=&quot;1&quot;&gt;B153*Calculations!$C$87</f><v>0.90250000000000019</v></c><c r="D153" s="86"><f ca="1">B153*SUMPRODUCT(Calculations!$C$82:$C$85,&apos;Asset Universe&apos;!$K$6:$K$9)+(1-B153*Calculations!$C$87)*$C$17</f><v>6.5612500000000018E-2</v></c><c r="E153" s="86"><f ca="1">IFERROR(SQRT(B153*Calculations!$C$82*(B153*Calculations!$C$82*Calculations!C32+B153*Calculations!$C$83*Calculations!D32+B153*Calculations!$C$84*Calculations!E32+B153*Calculations!$C$85*Calculations!F32)+B153*Calculations!$C$83*(B153*Calculations!$C$82*Calculations!C33+B153*Calculations!$C$83*Calculations!D33+B153*Calculations!$C$84*Calculations!E33+B153*Calculations!$C$85*Calculations!F33)+B153*Calculations!$C$84*(B153*Calculations!$C$82*Calculations!C34+B153*Calculations!$C$83*Calculations!D34+B153*Calculations!$C$84*Calculations!E34+B153*Calculations!$C$85*Calculations!F34)+B153*Calculations!$C$85*(B153*Calculations!$C$82*Calculations!C35+B153*Calculations!$C$83*Calculations!D35+B153*Calculations!$C$84*Calculations!E35+B153*Calculations!$C$85*Calculations!F35)),0)</f><v>0.13433672452387777</v></c><c r="F153" s="86"><f t="shared" ca="1" si="22"/>&lt;v&gt;5.6589322222097907E-2&lt;/v&gt;&lt;/c&gt;&lt;c r=&quot;G153&quot; s=&quot;88&quot;&gt;&lt;f t=&quot;shared&quot; ca=&quot;1&quot; si=&quot;23&quot;/&gt;&lt;v&gt;88051.00313355762&lt;/v&gt;&lt;/c&gt;&lt;/row&gt;&lt;row r=&quot;154&quot; spans=&quot;2:40&quot; x14ac:dyDescent=&quot;0.25&quot;&gt;&lt;c r=&quot;B154&quot; s=&quot;90&quot;&gt;&lt;f t=&quot;shared&quot; si=&quot;24&quot;/&gt;&lt;v&gt;1.0000000000000002&lt;/v&gt;&lt;/c&gt;&lt;c r=&quot;C154&quot; s=&quot;86&quot;&gt;&lt;f ca=&quot;1&quot;&gt;B154*Calculations!$C$87</f><v>0.95000000000000018</v></c><c r="D154" s="86"><f ca="1">B154*SUMPRODUCT(Calculations!$C$82:$C$85,&apos;Asset Universe&apos;!$K$6:$K$9)+(1-B154*Calculations!$C$87)*$C$17</f><v>6.7750000000000019E-2</v></c><c r="E154" s="86"><f ca="1">IFERROR(SQRT(B154*Calculations!$C$82*(B154*Calculations!$C$82*Calculations!C32+B154*Calculations!$C$83*Calculations!D32+B154*Calculations!$C$84*Calculations!E32+B154*Calculations!$C$85*Calculations!F32)+B154*Calculations!$C$83*(B154*Calculations!$C$82*Calculations!C33+B154*Calculations!$C$83*Calculations!D33+B154*Calculations!$C$84*Calculations!E33+B154*Calculations!$C$85*Calculations!F33)+B154*Calculations!$C$84*(B154*Calculations!$C$82*Calculations!C34+B154*Calculations!$C$83*Calculations!D34+B154*Calculations!$C$84*Calculations!E34+B154*Calculations!$C$85*Calculations!F34)+B154*Calculations!$C$85*(B154*Calculations!$C$82*Calculations!C35+B154*Calculations!$C$83*Calculations!D35+B154*Calculations!$C$84*Calculations!E35+B154*Calculations!$C$85*Calculations!F35)),0)</f><v>0.14140707844618713</v></c><c r="F154" s="86"><f t="shared" ca="1" si="22"/>&lt;v&gt;5.7752019082656959E-2&lt;/v&gt;&lt;/c&gt;&lt;c r=&quot;G154&quot; s=&quot;88&quot;&gt;&lt;f t=&quot;shared&quot; ca=&quot;1&quot; si=&quot;23&quot;/&gt;&lt;v&gt;89080.744165451411&lt;/v&gt;&lt;/c&gt;&lt;/row&gt;&lt;row r=&quot;156&quot; spans=&quot;2:40&quot; x14ac:dyDescent=&quot;0.25&quot;&gt;&lt;c r=&quot;B156&quot; s=&quot;81&quot; t=&quot;s&quot;&gt;&lt;v&gt;117&lt;/v&gt;&lt;/c&gt;&lt;/row&gt;&lt;row r=&quot;157&quot; spans=&quot;2:40&quot; x14ac:dyDescent=&quot;0.25&quot;&gt;&lt;c r=&quot;B157&quot; s=&quot;89&quot; t=&quot;s&quot;&gt;&lt;v&gt;118&lt;/v&gt;&lt;/c&gt;&lt;c r=&quot;C157&quot; s=&quot;89&quot; t=&quot;s&quot;&gt;&lt;v&gt;119&lt;/v&gt;&lt;/c&gt;&lt;c r=&quot;D157&quot; s=&quot;89&quot; t=&quot;s&quot;&gt;&lt;v&gt;120&lt;/v&gt;&lt;/c&gt;&lt;c r=&quot;E157&quot; s=&quot;89&quot; t=&quot;s&quot;&gt;&lt;v&gt;114&lt;/v&gt;&lt;/c&gt;&lt;c r=&quot;F157&quot; s=&quot;89&quot; t=&quot;s&quot;&gt;&lt;v&gt;115&lt;/v&gt;&lt;/c&gt;&lt;c r=&quot;G157&quot; s=&quot;89&quot; t=&quot;s&quot;&gt;&lt;v&gt;116&lt;/v&gt;&lt;/c&gt;&lt;/row&gt;&lt;row r=&quot;158&quot; spans=&quot;2:40&quot; x14ac:dyDescent=&quot;0.25&quot;&gt;&lt;c r=&quot;B158&quot; s=&quot;86&quot;&gt;&lt;f&gt;&apos;Asset Universe&apos;!K6+(-5)*$C$7</f><v>2.0000000000000004E-2</v></c><c r="C158" s="86"><f t="shared" ref="C158:C168" ca="1" si="25">IF($AM158&lt;=0,0,AI158*IF($AM158&gt;$AN158,$AN158/$AM158,1))</f><v>0</v></c><c r="D158" s="86"><f t="shared" ref="D158:D168" ca="1" si="26">IF($AM158&lt;=0,0,AJ158*IF($AM158&gt;$AN158,$AN158/$AM158,1))</f><v>0.1</v></c><c r="E158" s="86"><f t="shared" ref="E158:E168" ca="1" si="27">C158+D158+IF($AM158&lt;=0,0,AK158*IF($AM158&gt;$AN158,$AN158/$AM158,1))+IF($AM158&lt;=0,0,AL158*IF($AM158&gt;$AN158,$AN158/$AM158,1))</f><v>0.30000000000000004</v></c><c r="F158" s="86"><f ca="1">C158*&apos;Asset Universe&apos;!K6+D158*&apos;Asset Universe&apos;!K7+IF($AM158&lt;=0,0,AK158*IF($AM158&gt;$AN158,$AN158/$AM158,1))*&apos;Asset Universe&apos;!K8+IF($AM158&lt;=0,0,AL158*IF($AM158&gt;$AN158,$AN158/$AM158,1))*&apos;Asset Universe&apos;!K9+(1-E158)*$C$17</f><v>3.7499999999999999E-2</v></c><c r="G158" s="86"><f ca="1">IFERROR(SQRT(C158*(C158*Calculations!C32+D158*Calculations!D32+IF($AM158&lt;=0,0,AK158*IF($AM158&gt;$AN158,$AN158/$AM158,1))*Calculations!E32+IF($AM158&lt;=0,0,AL158*IF($AM158&gt;$AN158,$AN158/$AM158,1))*Calculations!F32)+D158*(C158*Calculations!C33+D158*Calculations!D33+IF($AM158&lt;=0,0,AK158*IF($AM158&gt;$AN158,$AN158/$AM158,1))*Calculations!E33+IF($AM158&lt;=0,0,AL158*IF($AM158&gt;$AN158,$AN158/$AM158,1))*Calculations!F33)+IF($AM158&lt;=0,0,AK158*IF($AM158&gt;$AN158,$AN158/$AM158,1))*(C158*Calculations!C34+D158*Calculations!D34+IF($AM158&lt;=0,0,AK158*IF($AM158&gt;$AN158,$AN158/$AM158,1))*Calculations!E34+IF($AM158&lt;=0,0,AL158*IF($AM158&gt;$AN158,$AN158/$AM158,1))*Calculations!F34)+IF($AM158&lt;=0,0,AL158*IF($AM158&gt;$AN158,$AN158/$AM158,1))*(C158*Calculations!C35+D158*Calculations!D35+IF($AM158&lt;=0,0,AK158*IF($AM158&gt;$AN158,$AN158/$AM158,1))*Calculations!E35+IF($AM158&lt;=0,0,AL158*IF($AM158&gt;$AN158,$AN158/$AM158,1))*Calculations!F35)),0)</f><v>8.9536845001877849E-2</v></c><c r="AA158" s="86"><f>IF(N(&apos;Asset Universe&apos;!F6)=0,0,$B158-N(&apos;Asset Universe&apos;!N6)-N($C$17))</f><v>-6.9999999999999993E-3</v></c><c r="AB158" s="86"><f>IF(N(&apos;Asset Universe&apos;!F7)=0,0,&apos;Asset Universe&apos;!K7-N(&apos;Asset Universe&apos;!N7)-N($C$17))</f><v>5.5E-2</v></c><c r="AC158" s="86"><f>IF(N(&apos;Asset Universe&apos;!F8)=0,0,&apos;Asset Universe&apos;!K8-N(&apos;Asset Universe&apos;!N8)-N($C$17))</f><v>9.9999999999999742E-4</v></c><c r="AD158" s="86"><f>IF(N(&apos;Asset Universe&apos;!F9)=0,0,&apos;Asset Universe&apos;!K9-N(&apos;Asset Universe&apos;!N9)-N($C$17))</f><v>3.1199999999999999E-2</v></c><c r="AE158" s="86"><f ca="1">IFERROR(SUMPRODUCT(Calculations!C60:F60,$AA158:$AD158),0)</f><v>-3.7648702664917151</v></c><c r="AF158" s="86"><f ca="1">IFERROR(SUMPRODUCT(Calculations!C61:F61,$AA158:$AD158),0)</f><v>0.14972182400656045</v></c><c r="AG158" s="86"><f ca="1">IFERROR(SUMPRODUCT(Calculations!C62:F62,$AA158:$AD158),0)</f><v>-0.19180550179724418</v></c><c r="AH158" s="86"><f ca="1">IFERROR(SUMPRODUCT(Calculations!C63:F63,$AA158:$AD158),0)</f><v>3.4242978671585735</v></c><c r="AI158" s="86"><f ca="1">IF(N(&apos;Asset Universe&apos;!F6)=0,0,MIN(MAX(AE158,0),IF(N(&apos;Asset Universe&apos;!O6)&gt;0,N(&apos;Asset Universe&apos;!O6),1)))</f><v>0</v></c><c r="AJ158" s="86"><f ca="1">IF(N(&apos;Asset Universe&apos;!F7)=0,0,MIN(MAX(AF158,0),IF(N(&apos;Asset Universe&apos;!O7)&gt;0,N(&apos;Asset Universe&apos;!O7),1)))</f><v>0.1</v></c><c r="AK158" s="86"><f ca="1">IF(N(&apos;Asset Universe&apos;!F8)=0,0,MIN(MAX(AG158,0),IF(N(&apos;Asset Universe&apos;!O8)&gt;0,N(&apos;Asset Universe&apos;!O8),1)))</f><v>0</v></c><c r="AL158" s="86"><f ca="1">IF(N(&apos;Asset Universe&apos;!F9)=0,0,MIN(MAX(AH158,0),IF(N(&apos;Asset Universe&apos;!O9)&gt;0,N(&apos;Asset Universe&apos;!O9),1)))</f><v>0.2</v></c><c r="AM158" s="86"><f t="shared" ref="AM158:AM168" ca="1" si="28">SUM(AI158:AL158)</f><v>0.30000000000000004</v></c><c r="AN158" s="86"><f>MAX(0,1-N(Control!C15))</f><v>0.95</v></c></row><row r="159" spans="2:40" x14ac:dyDescent="0.25"><c r="B159" s="86"><f>&apos;Asset Universe&apos;!K6+(-4)*$C$7</f><v>3.0000000000000006E-2</v></c><c r="C159" s="86"><f t="shared" ca="1" si="25"/>&lt;v&gt;0&lt;/v&gt;&lt;/c&gt;&lt;c r=&quot;D159&quot; s=&quot;86&quot;&gt;&lt;f t=&quot;shared&quot; ca=&quot;1&quot; si=&quot;26&quot;/&gt;&lt;v&gt;0.1&lt;/v&gt;&lt;/c&gt;&lt;c r=&quot;E159&quot; s=&quot;86&quot;&gt;&lt;f t=&quot;shared&quot; ca=&quot;1&quot; si=&quot;27&quot;/&gt;&lt;v&gt;0.30000000000000004&lt;/v&gt;&lt;/c&gt;&lt;c r=&quot;F159&quot; s=&quot;86&quot;&gt;&lt;f ca=&quot;1&quot;&gt;C159*&apos;Asset Universe&apos;!K6+D159*&apos;Asset Universe&apos;!K7+IF($AM159&lt;=0,0,AK159*IF($AM159&gt;$AN159,$AN159/$AM159,1))*&apos;Asset Universe&apos;!K8+IF($AM159&lt;=0,0,AL159*IF($AM159&gt;$AN159,$AN159/$AM159,1))*&apos;Asset Universe&apos;!K9+(1-E159)*$C$17</f><v>3.7499999999999999E-2</v></c><c r="G159" s="86"><f ca="1">IFERROR(SQRT(C159*(C159*Calculations!C32+D159*Calculations!D32+IF($AM159&lt;=0,0,AK159*IF($AM159&gt;$AN159,$AN159/$AM159,1))*Calculations!E32+IF($AM159&lt;=0,0,AL159*IF($AM159&gt;$AN159,$AN159/$AM159,1))*Calculations!F32)+D159*(C159*Calculations!C33+D159*Calculations!D33+IF($AM159&lt;=0,0,AK159*IF($AM159&gt;$AN159,$AN159/$AM159,1))*Calculations!E33+IF($AM159&lt;=0,0,AL159*IF($AM159&gt;$AN159,$AN159/$AM159,1))*Calculations!F33)+IF($AM159&lt;=0,0,AK159*IF($AM159&gt;$AN159,$AN159/$AM159,1))*(C159*Calculations!C34+D159*Calculations!D34+IF($AM159&lt;=0,0,AK159*IF($AM159&gt;$AN159,$AN159/$AM159,1))*Calculations!E34+IF($AM159&lt;=0,0,AL159*IF($AM159&gt;$AN159,$AN159/$AM159,1))*Calculations!F34)+IF($AM159&lt;=0,0,AL159*IF($AM159&gt;$AN159,$AN159/$AM159,1))*(C159*Calculations!C35+D159*Calculations!D35+IF($AM159&lt;=0,0,AK159*IF($AM159&gt;$AN159,$AN159/$AM159,1))*Calculations!E35+IF($AM159&lt;=0,0,AL159*IF($AM159&gt;$AN159,$AN159/$AM159,1))*Calculations!F35)),0)</f><v>8.9536845001877849E-2</v></c><c r="AA159" s="86"><f>IF(N(&apos;Asset Universe&apos;!F6)=0,0,$B159-N(&apos;Asset Universe&apos;!N6)-N($C$17))</f><v>3.0000000000000027E-3</v></c><c r="AB159" s="86"><f>IF(N(&apos;Asset Universe&apos;!F7)=0,0,&apos;Asset Universe&apos;!K7-N(&apos;Asset Universe&apos;!N7)-N($C$17))</f><v>5.5E-2</v></c><c r="AC159" s="86"><f>IF(N(&apos;Asset Universe&apos;!F8)=0,0,&apos;Asset Universe&apos;!K8-N(&apos;Asset Universe&apos;!N8)-N($C$17))</f><v>9.9999999999999742E-4</v></c><c r="AD159" s="86"><f>IF(N(&apos;Asset Universe&apos;!F9)=0,0,&apos;Asset Universe&apos;!K9-N(&apos;Asset Universe&apos;!N9)-N($C$17))</f><v>3.1199999999999999E-2</v></c><c r="AE159" s="86"><f ca="1">IFERROR(SUMPRODUCT(Calculations!C60:F60,$AA159:$AD159),0)</f><v>-2.4507647870932741</v></c><c r="AF159" s="86"><f ca="1">IFERROR(SUMPRODUCT(Calculations!C61:F61,$AA159:$AD159),0)</f><v>0.1134790506971441</v></c><c r="AG159" s="86"><f ca="1">IFERROR(SUMPRODUCT(Calculations!C62:F62,$AA159:$AD159),0)</f><v>-0.20120684999501318</v></c><c r="AH159" s="86"><f ca="1">IFERROR(SUMPRODUCT(Calculations!C63:F63,$AA159:$AD159),0)</f><v>2.576630866231894</v></c><c r="AI159" s="86"><f ca="1">IF(N(&apos;Asset Universe&apos;!F6)=0,0,MIN(MAX(AE159,0),IF(N(&apos;Asset Universe&apos;!O6)&gt;0,N(&apos;Asset Universe&apos;!O6),1)))</f><v>0</v></c><c r="AJ159" s="86"><f ca="1">IF(N(&apos;Asset Universe&apos;!F7)=0,0,MIN(MAX(AF159,0),IF(N(&apos;Asset Universe&apos;!O7)&gt;0,N(&apos;Asset Universe&apos;!O7),1)))</f><v>0.1</v></c><c r="AK159" s="86"><f ca="1">IF(N(&apos;Asset Universe&apos;!F8)=0,0,MIN(MAX(AG159,0),IF(N(&apos;Asset Universe&apos;!O8)&gt;0,N(&apos;Asset Universe&apos;!O8),1)))</f><v>0</v></c><c r="AL159" s="86"><f ca="1">IF(N(&apos;Asset Universe&apos;!F9)=0,0,MIN(MAX(AH159,0),IF(N(&apos;Asset Universe&apos;!O9)&gt;0,N(&apos;Asset Universe&apos;!O9),1)))</f><v>0.2</v></c><c r="AM159" s="86"><f t="shared" ca="1" si="28"/>&lt;v&gt;0.30000000000000004&lt;/v&gt;&lt;/c&gt;&lt;c r=&quot;AN159&quot; s=&quot;86&quot;&gt;&lt;f&gt;MAX(0,1-N(Control!C15))</f><v>0.95</v></c></row><row r="160" spans="2:40" x14ac:dyDescent="0.25"><c r="B160" s="86"><f>&apos;Asset Universe&apos;!K6+(-3)*$C$7</f><v>4.0000000000000008E-2</v></c><c r="C160" s="86"><f t="shared" ca="1" si="25"/>&lt;v&gt;0&lt;/v&gt;&lt;/c&gt;&lt;c r=&quot;D160&quot; s=&quot;86&quot;&gt;&lt;f t=&quot;shared&quot; ca=&quot;1&quot; si=&quot;26&quot;/&gt;&lt;v&gt;7.7236277387727731E-2&lt;/v&gt;&lt;/c&gt;&lt;c r=&quot;E160&quot; s=&quot;86&quot;&gt;&lt;f t=&quot;shared&quot; ca=&quot;1&quot; si=&quot;27&quot;/&gt;&lt;v&gt;0.27723627738772771&lt;/v&gt;&lt;/c&gt;&lt;c r=&quot;F160&quot; s=&quot;86&quot;&gt;&lt;f ca=&quot;1&quot;&gt;C160*&apos;Asset Universe&apos;!K6+D160*&apos;Asset Universe&apos;!K7+IF($AM160&lt;=0,0,AK160*IF($AM160&gt;$AN160,$AN160/$AM160,1))*&apos;Asset Universe&apos;!K8+IF($AM160&lt;=0,0,AL160*IF($AM160&gt;$AN160,$AN160/$AM160,1))*&apos;Asset Universe&apos;!K9+(1-E160)*$C$17</f><v>3.6247995256325022E-2</v></c><c r="G160" s="86"><f ca="1">IFERROR(SQRT(C160*(C160*Calculations!C32+D160*Calculations!D32+IF($AM160&lt;=0,0,AK160*IF($AM160&gt;$AN160,$AN160/$AM160,1))*Calculations!E32+IF($AM160&lt;=0,0,AL160*IF($AM160&gt;$AN160,$AN160/$AM160,1))*Calculations!F32)+D160*(C160*Calculations!C33+D160*Calculations!D33+IF($AM160&lt;=0,0,AK160*IF($AM160&gt;$AN160,$AN160/$AM160,1))*Calculations!E33+IF($AM160&lt;=0,0,AL160*IF($AM160&gt;$AN160,$AN160/$AM160,1))*Calculations!F33)+IF($AM160&lt;=0,0,AK160*IF($AM160&gt;$AN160,$AN160/$AM160,1))*(C160*Calculations!C34+D160*Calculations!D34+IF($AM160&lt;=0,0,AK160*IF($AM160&gt;$AN160,$AN160/$AM160,1))*Calculations!E34+IF($AM160&lt;=0,0,AL160*IF($AM160&gt;$AN160,$AN160/$AM160,1))*Calculations!F34)+IF($AM160&lt;=0,0,AL160*IF($AM160&gt;$AN160,$AN160/$AM160,1))*(C160*Calculations!C35+D160*Calculations!D35+IF($AM160&lt;=0,0,AK160*IF($AM160&gt;$AN160,$AN160/$AM160,1))*Calculations!E35+IF($AM160&lt;=0,0,AL160*IF($AM160&gt;$AN160,$AN160/$AM160,1))*Calculations!F35)),0)</f><v>7.4220625714590052E-2</v></c><c r="AA160" s="86"><f>IF(N(&apos;Asset Universe&apos;!F6)=0,0,$B160-N(&apos;Asset Universe&apos;!N6)-N($C$17))</f><v>1.3000000000000005E-2</v></c><c r="AB160" s="86"><f>IF(N(&apos;Asset Universe&apos;!F7)=0,0,&apos;Asset Universe&apos;!K7-N(&apos;Asset Universe&apos;!N7)-N($C$17))</f><v>5.5E-2</v></c><c r="AC160" s="86"><f>IF(N(&apos;Asset Universe&apos;!F8)=0,0,&apos;Asset Universe&apos;!K8-N(&apos;Asset Universe&apos;!N8)-N($C$17))</f><v>9.9999999999999742E-4</v></c><c r="AD160" s="86"><f>IF(N(&apos;Asset Universe&apos;!F9)=0,0,&apos;Asset Universe&apos;!K9-N(&apos;Asset Universe&apos;!N9)-N($C$17))</f><v>3.1199999999999999E-2</v></c><c r="AE160" s="86"><f ca="1">IFERROR(SUMPRODUCT(Calculations!C60:F60,$AA160:$AD160),0)</f><v>-1.1366593076948328</v></c><c r="AF160" s="86"><f ca="1">IFERROR(SUMPRODUCT(Calculations!C61:F61,$AA160:$AD160),0)</f><v>7.7236277387727731E-2</v></c><c r="AG160" s="86"><f ca="1">IFERROR(SUMPRODUCT(Calculations!C62:F62,$AA160:$AD160),0)</f><v>-0.21060819819278218</v></c><c r="AH160" s="86"><f ca="1">IFERROR(SUMPRODUCT(Calculations!C63:F63,$AA160:$AD160),0)</f><v>1.7289638653052144</v></c><c r="AI160" s="86"><f ca="1">IF(N(&apos;Asset Universe&apos;!F6)=0,0,MIN(MAX(AE160,0),IF(N(&apos;Asset Universe&apos;!O6)&gt;0,N(&apos;Asset Universe&apos;!O6),1)))</f><v>0</v></c><c r="AJ160" s="86"><f ca="1">IF(N(&apos;Asset Universe&apos;!F7)=0,0,MIN(MAX(AF160,0),IF(N(&apos;Asset Universe&apos;!O7)&gt;0,N(&apos;Asset Universe&apos;!O7),1)))</f><v>7.7236277387727731E-2</v></c><c r="AK160" s="86"><f ca="1">IF(N(&apos;Asset Universe&apos;!F8)=0,0,MIN(MAX(AG160,0),IF(N(&apos;Asset Universe&apos;!O8)&gt;0,N(&apos;Asset Universe&apos;!O8),1)))</f><v>0</v></c><c r="AL160" s="86"><f ca="1">IF(N(&apos;Asset Universe&apos;!F9)=0,0,MIN(MAX(AH160,0),IF(N(&apos;Asset Universe&apos;!O9)&gt;0,N(&apos;Asset Universe&apos;!O9),1)))</f><v>0.2</v></c><c r="AM160" s="86"><f t="shared" ca="1" si="28"/>&lt;v&gt;0.27723627738772771&lt;/v&gt;&lt;/c&gt;&lt;c r=&quot;AN160&quot; s=&quot;86&quot;&gt;&lt;f&gt;MAX(0,1-N(Control!C15))</f><v>0.95</v></c></row><row r="161" spans="2:40" x14ac:dyDescent="0.25"><c r="B161" s="86"><f>&apos;Asset Universe&apos;!K6+(-2)*$C$7</f><v>0.05</v></c><c r="C161" s="86"><f t="shared" ca="1" si="25"/>&lt;v&gt;0.1774461717036071&lt;/v&gt;&lt;/c&gt;&lt;c r=&quot;D161&quot; s=&quot;86&quot;&gt;&lt;f t=&quot;shared&quot; ca=&quot;1&quot; si=&quot;26&quot;/&gt;&lt;v&gt;4.0993504078311378E-2&lt;/v&gt;&lt;/c&gt;&lt;c r=&quot;E161&quot; s=&quot;86&quot;&gt;&lt;f t=&quot;shared&quot; ca=&quot;1&quot; si=&quot;27&quot;/&gt;&lt;v&gt;0.41843967578191849&lt;/v&gt;&lt;/c&gt;&lt;c r=&quot;F161&quot; s=&quot;86&quot;&gt;&lt;f ca=&quot;1&quot;&gt;C161*&apos;Asset Universe&apos;!K6+D161*&apos;Asset Universe&apos;!K7+IF($AM161&lt;=0,0,AK161*IF($AM161&gt;$AN161,$AN161/$AM161,1))*&apos;Asset Universe&apos;!K8+IF($AM161&lt;=0,0,AL161*IF($AM161&gt;$AN161,$AN161/$AM161,1))*&apos;Asset Universe&apos;!K9+(1-E161)*$C$17</f><v>4.2239720450969451E-2</v></c><c r="G161" s="86"><f ca="1">IFERROR(SQRT(C161*(C161*Calculations!C32+D161*Calculations!D32+IF($AM161&lt;=0,0,AK161*IF($AM161&gt;$AN161,$AN161/$AM161,1))*Calculations!E32+IF($AM161&lt;=0,0,AL161*IF($AM161&gt;$AN161,$AN161/$AM161,1))*Calculations!F32)+D161*(C161*Calculations!C33+D161*Calculations!D33+IF($AM161&lt;=0,0,AK161*IF($AM161&gt;$AN161,$AN161/$AM161,1))*Calculations!E33+IF($AM161&lt;=0,0,AL161*IF($AM161&gt;$AN161,$AN161/$AM161,1))*Calculations!F33)+IF($AM161&lt;=0,0,AK161*IF($AM161&gt;$AN161,$AN161/$AM161,1))*(C161*Calculations!C34+D161*Calculations!D34+IF($AM161&lt;=0,0,AK161*IF($AM161&gt;$AN161,$AN161/$AM161,1))*Calculations!E34+IF($AM161&lt;=0,0,AL161*IF($AM161&gt;$AN161,$AN161/$AM161,1))*Calculations!F34)+IF($AM161&lt;=0,0,AL161*IF($AM161&gt;$AN161,$AN161/$AM161,1))*(C161*Calculations!C35+D161*Calculations!D35+IF($AM161&lt;=0,0,AK161*IF($AM161&gt;$AN161,$AN161/$AM161,1))*Calculations!E35+IF($AM161&lt;=0,0,AL161*IF($AM161&gt;$AN161,$AN161/$AM161,1))*Calculations!F35)),0)</f><v>7.3473045007310028E-2</v></c><c r="AA161" s="86"><f>IF(N(&apos;Asset Universe&apos;!F6)=0,0,$B161-N(&apos;Asset Universe&apos;!N6)-N($C$17))</f><v>2.3E-2</v></c><c r="AB161" s="86"><f>IF(N(&apos;Asset Universe&apos;!F7)=0,0,&apos;Asset Universe&apos;!K7-N(&apos;Asset Universe&apos;!N7)-N($C$17))</f><v>5.5E-2</v></c><c r="AC161" s="86"><f>IF(N(&apos;Asset Universe&apos;!F8)=0,0,&apos;Asset Universe&apos;!K8-N(&apos;Asset Universe&apos;!N8)-N($C$17))</f><v>9.9999999999999742E-4</v></c><c r="AD161" s="86"><f>IF(N(&apos;Asset Universe&apos;!F9)=0,0,&apos;Asset Universe&apos;!K9-N(&apos;Asset Universe&apos;!N9)-N($C$17))</f><v>3.1199999999999999E-2</v></c><c r="AE161" s="86"><f ca="1">IFERROR(SUMPRODUCT(Calculations!C60:F60,$AA161:$AD161),0)</f><v>0.1774461717036071</v></c><c r="AF161" s="86"><f ca="1">IFERROR(SUMPRODUCT(Calculations!C61:F61,$AA161:$AD161),0)</f><v>4.0993504078311378E-2</v></c><c r="AG161" s="86"><f ca="1">IFERROR(SUMPRODUCT(Calculations!C62:F62,$AA161:$AD161),0)</f><v>-0.22000954639055115</v></c><c r="AH161" s="86"><f ca="1">IFERROR(SUMPRODUCT(Calculations!C63:F63,$AA161:$AD161),0)</f><v>0.88129686437853549</v></c><c r="AI161" s="86"><f ca="1">IF(N(&apos;Asset Universe&apos;!F6)=0,0,MIN(MAX(AE161,0),IF(N(&apos;Asset Universe&apos;!O6)&gt;0,N(&apos;Asset Universe&apos;!O6),1)))</f><v>0.1774461717036071</v></c><c r="AJ161" s="86"><f ca="1">IF(N(&apos;Asset Universe&apos;!F7)=0,0,MIN(MAX(AF161,0),IF(N(&apos;Asset Universe&apos;!O7)&gt;0,N(&apos;Asset Universe&apos;!O7),1)))</f><v>4.0993504078311378E-2</v></c><c r="AK161" s="86"><f ca="1">IF(N(&apos;Asset Universe&apos;!F8)=0,0,MIN(MAX(AG161,0),IF(N(&apos;Asset Universe&apos;!O8)&gt;0,N(&apos;Asset Universe&apos;!O8),1)))</f><v>0</v></c><c r="AL161" s="86"><f ca="1">IF(N(&apos;Asset Universe&apos;!F9)=0,0,MIN(MAX(AH161,0),IF(N(&apos;Asset Universe&apos;!O9)&gt;0,N(&apos;Asset Universe&apos;!O9),1)))</f><v>0.2</v></c><c r="AM161" s="86"><f t="shared" ca="1" si="28"/>&lt;v&gt;0.41843967578191849&lt;/v&gt;&lt;/c&gt;&lt;c r=&quot;AN161&quot; s=&quot;86&quot;&gt;&lt;f&gt;MAX(0,1-N(Control!C15))</f><v>0.95</v></c></row><row r="162" spans="2:40" x14ac:dyDescent="0.25"><c r="B162" s="86"><f>&apos;Asset Universe&apos;!K6+(-1)*$C$7</f><v>6.0000000000000005E-2</v></c><c r="C162" s="86"><f t="shared" ca="1" si="25"/>&lt;v&gt;0.91488612680875792&lt;/v&gt;&lt;/c&gt;&lt;c r=&quot;D162&quot; s=&quot;86&quot;&gt;&lt;f t=&quot;shared&quot; ca=&quot;1&quot; si=&quot;26&quot;/&gt;&lt;v&gt;4.3463776726655415E-3&lt;/v&gt;&lt;/c&gt;&lt;c r=&quot;E162&quot; s=&quot;86&quot;&gt;&lt;f t=&quot;shared&quot; ca=&quot;1&quot; si=&quot;27&quot;/&gt;&lt;v&gt;0.95&lt;/v&gt;&lt;/c&gt;&lt;c r=&quot;F162&quot; s=&quot;86&quot;&gt;&lt;f ca=&quot;1&quot;&gt;C162*&apos;Asset Universe&apos;!K6+D162*&apos;Asset Universe&apos;!K7+IF($AM162&lt;=0,0,AK162*IF($AM162&gt;$AN162,$AN162/$AM162,1))*&apos;Asset Universe&apos;!K8+IF($AM162&lt;=0,0,AL162*IF($AM162&gt;$AN162,$AN162/$AM162,1))*&apos;Asset Universe&apos;!K9+(1-E162)*$C$17</f><v>6.7485788821540896E-2</v></c><c r="G162" s="86"><f ca="1">IFERROR(SQRT(C162*(C162*Calculations!C32+D162*Calculations!D32+IF($AM162&lt;=0,0,AK162*IF($AM162&gt;$AN162,$AN162/$AM162,1))*Calculations!E32+IF($AM162&lt;=0,0,AL162*IF($AM162&gt;$AN162,$AN162/$AM162,1))*Calculations!F32)+D162*(C162*Calculations!C33+D162*Calculations!D33+IF($AM162&lt;=0,0,AK162*IF($AM162&gt;$AN162,$AN162/$AM162,1))*Calculations!E33+IF($AM162&lt;=0,0,AL162*IF($AM162&gt;$AN162,$AN162/$AM162,1))*Calculations!F33)+IF($AM162&lt;=0,0,AK162*IF($AM162&gt;$AN162,$AN162/$AM162,1))*(C162*Calculations!C34+D162*Calculations!D34+IF($AM162&lt;=0,0,AK162*IF($AM162&gt;$AN162,$AN162/$AM162,1))*Calculations!E34+IF($AM162&lt;=0,0,AL162*IF($AM162&gt;$AN162,$AN162/$AM162,1))*Calculations!F34)+IF($AM162&lt;=0,0,AL162*IF($AM162&gt;$AN162,$AN162/$AM162,1))*(C162*Calculations!C35+D162*Calculations!D35+IF($AM162&lt;=0,0,AK162*IF($AM162&gt;$AN162,$AN162/$AM162,1))*Calculations!E35+IF($AM162&lt;=0,0,AL162*IF($AM162&gt;$AN162,$AN162/$AM162,1))*Calculations!F35)),0)</f><v>0.14163036786782615</v></c><c r="AA162" s="86"><f>IF(N(&apos;Asset Universe&apos;!F6)=0,0,$B162-N(&apos;Asset Universe&apos;!N6)-N($C$17))</f><v>3.3000000000000002E-2</v></c><c r="AB162" s="86"><f>IF(N(&apos;Asset Universe&apos;!F7)=0,0,&apos;Asset Universe&apos;!K7-N(&apos;Asset Universe&apos;!N7)-N($C$17))</f><v>5.5E-2</v></c><c r="AC162" s="86"><f>IF(N(&apos;Asset Universe&apos;!F8)=0,0,&apos;Asset Universe&apos;!K8-N(&apos;Asset Universe&apos;!N8)-N($C$17))</f><v>9.9999999999999742E-4</v></c><c r="AD162" s="86"><f>IF(N(&apos;Asset Universe&apos;!F9)=0,0,&apos;Asset Universe&apos;!K9-N(&apos;Asset Universe&apos;!N9)-N($C$17))</f><v>3.1199999999999999E-2</v></c><c r="AE162" s="86"><f ca="1">IFERROR(SUMPRODUCT(Calculations!C60:F60,$AA162:$AD162),0)</f><v>1.4915516511020486</v></c><c r="AF162" s="86"><f ca="1">IFERROR(SUMPRODUCT(Calculations!C61:F61,$AA162:$AD162),0)</f><v>4.7507307688950031E-3</v></c><c r="AG162" s="86"><f ca="1">IFERROR(SUMPRODUCT(Calculations!C62:F62,$AA162:$AD162),0)</f><v>-0.22941089458832015</v></c><c r="AH162" s="86"><f ca="1">IFERROR(SUMPRODUCT(Calculations!C63:F63,$AA162:$AD162),0)</f><v>3.362986345185659E-2</v></c><c r="AI162" s="86"><f ca="1">IF(N(&apos;Asset Universe&apos;!F6)=0,0,MIN(MAX(AE162,0),IF(N(&apos;Asset Universe&apos;!O6)&gt;0,N(&apos;Asset Universe&apos;!O6),1)))</f><v>1</v></c><c r="AJ162" s="86"><f ca="1">IF(N(&apos;Asset Universe&apos;!F7)=0,0,MIN(MAX(AF162,0),IF(N(&apos;Asset Universe&apos;!O7)&gt;0,N(&apos;Asset Universe&apos;!O7),1)))</f><v>4.7507307688950031E-3</v></c><c r="AK162" s="86"><f ca="1">IF(N(&apos;Asset Universe&apos;!F8)=0,0,MIN(MAX(AG162,0),IF(N(&apos;Asset Universe&apos;!O8)&gt;0,N(&apos;Asset Universe&apos;!O8),1)))</f><v>0</v></c><c r="AL162" s="86"><f ca="1">IF(N(&apos;Asset Universe&apos;!F9)=0,0,MIN(MAX(AH162,0),IF(N(&apos;Asset Universe&apos;!O9)&gt;0,N(&apos;Asset Universe&apos;!O9),1)))</f><v>3.362986345185659E-2</v></c><c r="AM162" s="86"><f t="shared" ca="1" si="28"/>&lt;v&gt;1.0383805942207516&lt;/v&gt;&lt;/c&gt;&lt;c r=&quot;AN162&quot; s=&quot;86&quot;&gt;&lt;f&gt;MAX(0,1-N(Control!C15))</f><v>0.95</v></c></row><row r="163" spans="2:40" x14ac:dyDescent="0.25"><c r="B163" s="92"><f>&apos;Asset Universe&apos;!K6+(0)*$C$7</f><v>7.0000000000000007E-2</v></c><c r="C163" s="92"><f t="shared" ca="1" si="25"/>&lt;v&gt;0.95&lt;/v&gt;&lt;/c&gt;&lt;c r=&quot;D163&quot; s=&quot;92&quot;&gt;&lt;f t=&quot;shared&quot; ca=&quot;1&quot; si=&quot;26&quot;/&gt;&lt;v&gt;0&lt;/v&gt;&lt;/c&gt;&lt;c r=&quot;E163&quot; s=&quot;92&quot;&gt;&lt;f t=&quot;shared&quot; ca=&quot;1&quot; si=&quot;27&quot;/&gt;&lt;v&gt;0.95&lt;/v&gt;&lt;/c&gt;&lt;c r=&quot;F163&quot; s=&quot;92&quot;&gt;&lt;f ca=&quot;1&quot;&gt;C163*&apos;Asset Universe&apos;!K6+D163*&apos;Asset Universe&apos;!K7+IF($AM163&lt;=0,0,AK163*IF($AM163&gt;$AN163,$AN163/$AM163,1))*&apos;Asset Universe&apos;!K8+IF($AM163&lt;=0,0,AL163*IF($AM163&gt;$AN163,$AN163/$AM163,1))*&apos;Asset Universe&apos;!K9+(1-E163)*$C$17</f><v>6.7750000000000005E-2</v></c><c r="G163" s="92"><f ca="1">IFERROR(SQRT(C163*(C163*Calculations!C32+D163*Calculations!D32+IF($AM163&lt;=0,0,AK163*IF($AM163&gt;$AN163,$AN163/$AM163,1))*Calculations!E32+IF($AM163&lt;=0,0,AL163*IF($AM163&gt;$AN163,$AN163/$AM163,1))*Calculations!F32)+D163*(C163*Calculations!C33+D163*Calculations!D33+IF($AM163&lt;=0,0,AK163*IF($AM163&gt;$AN163,$AN163/$AM163,1))*Calculations!E33+IF($AM163&lt;=0,0,AL163*IF($AM163&gt;$AN163,$AN163/$AM163,1))*Calculations!F33)+IF($AM163&lt;=0,0,AK163*IF($AM163&gt;$AN163,$AN163/$AM163,1))*(C163*Calculations!C34+D163*Calculations!D34+IF($AM163&lt;=0,0,AK163*IF($AM163&gt;$AN163,$AN163/$AM163,1))*Calculations!E34+IF($AM163&lt;=0,0,AL163*IF($AM163&gt;$AN163,$AN163/$AM163,1))*Calculations!F34)+IF($AM163&lt;=0,0,AL163*IF($AM163&gt;$AN163,$AN163/$AM163,1))*(C163*Calculations!C35+D163*Calculations!D35+IF($AM163&lt;=0,0,AK163*IF($AM163&gt;$AN163,$AN163/$AM163,1))*Calculations!E35+IF($AM163&lt;=0,0,AL163*IF($AM163&gt;$AN163,$AN163/$AM163,1))*Calculations!F35)),0)</f><v>0.14140707844618708</v></c><c r="AA163" s="86"><f>IF(N(&apos;Asset Universe&apos;!F6)=0,0,$B163-N(&apos;Asset Universe&apos;!N6)-N($C$17))</f><v>4.3000000000000003E-2</v></c><c r="AB163" s="86"><f>IF(N(&apos;Asset Universe&apos;!F7)=0,0,&apos;Asset Universe&apos;!K7-N(&apos;Asset Universe&apos;!N7)-N($C$17))</f><v>5.5E-2</v></c><c r="AC163" s="86"><f>IF(N(&apos;Asset Universe&apos;!F8)=0,0,&apos;Asset Universe&apos;!K8-N(&apos;Asset Universe&apos;!N8)-N($C$17))</f><v>9.9999999999999742E-4</v></c><c r="AD163" s="86"><f>IF(N(&apos;Asset Universe&apos;!F9)=0,0,&apos;Asset Universe&apos;!K9-N(&apos;Asset Universe&apos;!N9)-N($C$17))</f><v>3.1199999999999999E-2</v></c><c r="AE163" s="86"><f ca="1">IFERROR(SUMPRODUCT(Calculations!C60:F60,$AA163:$AD163),0)</f><v>2.80565713050049</v></c><c r="AF163" s="86"><f ca="1">IFERROR(SUMPRODUCT(Calculations!C61:F61,$AA163:$AD163),0)</f><v>-3.1492042540521362E-2</v></c><c r="AG163" s="86"><f ca="1">IFERROR(SUMPRODUCT(Calculations!C62:F62,$AA163:$AD163),0)</f><v>-0.23881224278608915</v></c><c r="AH163" s="86"><f ca="1">IFERROR(SUMPRODUCT(Calculations!C63:F63,$AA163:$AD163),0)</f><v>-0.81403713747482298</v></c><c r="AI163" s="86"><f ca="1">IF(N(&apos;Asset Universe&apos;!F6)=0,0,MIN(MAX(AE163,0),IF(N(&apos;Asset Universe&apos;!O6)&gt;0,N(&apos;Asset Universe&apos;!O6),1)))</f><v>1</v></c><c r="AJ163" s="86"><f ca="1">IF(N(&apos;Asset Universe&apos;!F7)=0,0,MIN(MAX(AF163,0),IF(N(&apos;Asset Universe&apos;!O7)&gt;0,N(&apos;Asset Universe&apos;!O7),1)))</f><v>0</v></c><c r="AK163" s="86"><f ca="1">IF(N(&apos;Asset Universe&apos;!F8)=0,0,MIN(MAX(AG163,0),IF(N(&apos;Asset Universe&apos;!O8)&gt;0,N(&apos;Asset Universe&apos;!O8),1)))</f><v>0</v></c><c r="AL163" s="86"><f ca="1">IF(N(&apos;Asset Universe&apos;!F9)=0,0,MIN(MAX(AH163,0),IF(N(&apos;Asset Universe&apos;!O9)&gt;0,N(&apos;Asset Universe&apos;!O9),1)))</f><v>0</v></c><c r="AM163" s="86"><f t="shared" ca="1" si="28"/>&lt;v&gt;1&lt;/v&gt;&lt;/c&gt;&lt;c r=&quot;AN163&quot; s=&quot;86&quot;&gt;&lt;f&gt;MAX(0,1-N(Control!C15))</f><v>0.95</v></c></row><row r="164" spans="2:40" x14ac:dyDescent="0.25"><c r="B164" s="86"><f>&apos;Asset Universe&apos;!K6+(1)*$C$7</f><v>0.08</v></c><c r="C164" s="86"><f t="shared" ca="1" si="25"/>&lt;v&gt;0.95&lt;/v&gt;&lt;/c&gt;&lt;c r=&quot;D164&quot; s=&quot;86&quot;&gt;&lt;f t=&quot;shared&quot; ca=&quot;1&quot; si=&quot;26&quot;/&gt;&lt;v&gt;0&lt;/v&gt;&lt;/c&gt;&lt;c r=&quot;E164&quot; s=&quot;86&quot;&gt;&lt;f t=&quot;shared&quot; ca=&quot;1&quot; si=&quot;27&quot;/&gt;&lt;v&gt;0.95&lt;/v&gt;&lt;/c&gt;&lt;c r=&quot;F164&quot; s=&quot;86&quot;&gt;&lt;f ca=&quot;1&quot;&gt;C164*&apos;Asset Universe&apos;!K6+D164*&apos;Asset Universe&apos;!K7+IF($AM164&lt;=0,0,AK164*IF($AM164&gt;$AN164,$AN164/$AM164,1))*&apos;Asset Universe&apos;!K8+IF($AM164&lt;=0,0,AL164*IF($AM164&gt;$AN164,$AN164/$AM164,1))*&apos;Asset Universe&apos;!K9+(1-E164)*$C$17</f><v>6.7750000000000005E-2</v></c><c r="G164" s="86"><f ca="1">IFERROR(SQRT(C164*(C164*Calculations!C32+D164*Calculations!D32+IF($AM164&lt;=0,0,AK164*IF($AM164&gt;$AN164,$AN164/$AM164,1))*Calculations!E32+IF($AM164&lt;=0,0,AL164*IF($AM164&gt;$AN164,$AN164/$AM164,1))*Calculations!F32)+D164*(C164*Calculations!C33+D164*Calculations!D33+IF($AM164&lt;=0,0,AK164*IF($AM164&gt;$AN164,$AN164/$AM164,1))*Calculations!E33+IF($AM164&lt;=0,0,AL164*IF($AM164&gt;$AN164,$AN164/$AM164,1))*Calculations!F33)+IF($AM164&lt;=0,0,AK164*IF($AM164&gt;$AN164,$AN164/$AM164,1))*(C164*Calculations!C34+D164*Calculations!D34+IF($AM164&lt;=0,0,AK164*IF($AM164&gt;$AN164,$AN164/$AM164,1))*Calculations!E34+IF($AM164&lt;=0,0,AL164*IF($AM164&gt;$AN164,$AN164/$AM164,1))*Calculations!F34)+IF($AM164&lt;=0,0,AL164*IF($AM164&gt;$AN164,$AN164/$AM164,1))*(C164*Calculations!C35+D164*Calculations!D35+IF($AM164&lt;=0,0,AK164*IF($AM164&gt;$AN164,$AN164/$AM164,1))*Calculations!E35+IF($AM164&lt;=0,0,AL164*IF($AM164&gt;$AN164,$AN164/$AM164,1))*Calculations!F35)),0)</f><v>0.14140707844618708</v></c><c r="AA164" s="86"><f>IF(N(&apos;Asset Universe&apos;!F6)=0,0,$B164-N(&apos;Asset Universe&apos;!N6)-N($C$17))</f><v>5.2999999999999999E-2</v></c><c r="AB164" s="86"><f>IF(N(&apos;Asset Universe&apos;!F7)=0,0,&apos;Asset Universe&apos;!K7-N(&apos;Asset Universe&apos;!N7)-N($C$17))</f><v>5.5E-2</v></c><c r="AC164" s="86"><f>IF(N(&apos;Asset Universe&apos;!F8)=0,0,&apos;Asset Universe&apos;!K8-N(&apos;Asset Universe&apos;!N8)-N($C$17))</f><v>9.9999999999999742E-4</v></c><c r="AD164" s="86"><f>IF(N(&apos;Asset Universe&apos;!F9)=0,0,&apos;Asset Universe&apos;!K9-N(&apos;Asset Universe&apos;!N9)-N($C$17))</f><v>3.1199999999999999E-2</v></c><c r="AE164" s="86"><f ca="1">IFERROR(SUMPRODUCT(Calculations!C60:F60,$AA164:$AD164),0)</f><v>4.1197626098989311</v></c><c r="AF164" s="86"><f ca="1">IFERROR(SUMPRODUCT(Calculations!C61:F61,$AA164:$AD164),0)</f><v>-6.7734815849937707E-2</v></c><c r="AG164" s="86"><f ca="1">IFERROR(SUMPRODUCT(Calculations!C62:F62,$AA164:$AD164),0)</f><v>-0.24821359098385815</v></c><c r="AH164" s="86"><f ca="1">IFERROR(SUMPRODUCT(Calculations!C63:F63,$AA164:$AD164),0)</f><v>-1.6617041384015026</v></c><c r="AI164" s="86"><f ca="1">IF(N(&apos;Asset Universe&apos;!F6)=0,0,MIN(MAX(AE164,0),IF(N(&apos;Asset Universe&apos;!O6)&gt;0,N(&apos;Asset Universe&apos;!O6),1)))</f><v>1</v></c><c r="AJ164" s="86"><f ca="1">IF(N(&apos;Asset Universe&apos;!F7)=0,0,MIN(MAX(AF164,0),IF(N(&apos;Asset Universe&apos;!O7)&gt;0,N(&apos;Asset Universe&apos;!O7),1)))</f><v>0</v></c><c r="AK164" s="86"><f ca="1">IF(N(&apos;Asset Universe&apos;!F8)=0,0,MIN(MAX(AG164,0),IF(N(&apos;Asset Universe&apos;!O8)&gt;0,N(&apos;Asset Universe&apos;!O8),1)))</f><v>0</v></c><c r="AL164" s="86"><f ca="1">IF(N(&apos;Asset Universe&apos;!F9)=0,0,MIN(MAX(AH164,0),IF(N(&apos;Asset Universe&apos;!O9)&gt;0,N(&apos;Asset Universe&apos;!O9),1)))</f><v>0</v></c><c r="AM164" s="86"><f t="shared" ca="1" si="28"/>&lt;v&gt;1&lt;/v&gt;&lt;/c&gt;&lt;c r=&quot;AN164&quot; s=&quot;86&quot;&gt;&lt;f&gt;MAX(0,1-N(Control!C15))</f><v>0.95</v></c></row><row r="165" spans="2:40" x14ac:dyDescent="0.25"><c r="B165" s="86"><f>&apos;Asset Universe&apos;!K6+(2)*$C$7</f><v>9.0000000000000011E-2</v></c><c r="C165" s="86"><f t="shared" ca="1" si="25"/>&lt;v&gt;0.95&lt;/v&gt;&lt;/c&gt;&lt;c r=&quot;D165&quot; s=&quot;86&quot;&gt;&lt;f t=&quot;shared&quot; ca=&quot;1&quot; si=&quot;26&quot;/&gt;&lt;v&gt;0&lt;/v&gt;&lt;/c&gt;&lt;c r=&quot;E165&quot; s=&quot;86&quot;&gt;&lt;f t=&quot;shared&quot; ca=&quot;1&quot; si=&quot;27&quot;/&gt;&lt;v&gt;0.95&lt;/v&gt;&lt;/c&gt;&lt;c r=&quot;F165&quot; s=&quot;86&quot;&gt;&lt;f ca=&quot;1&quot;&gt;C165*&apos;Asset Universe&apos;!K6+D165*&apos;Asset Universe&apos;!K7+IF($AM165&lt;=0,0,AK165*IF($AM165&gt;$AN165,$AN165/$AM165,1))*&apos;Asset Universe&apos;!K8+IF($AM165&lt;=0,0,AL165*IF($AM165&gt;$AN165,$AN165/$AM165,1))*&apos;Asset Universe&apos;!K9+(1-E165)*$C$17</f><v>6.7750000000000005E-2</v></c><c r="G165" s="86"><f ca="1">IFERROR(SQRT(C165*(C165*Calculations!C32+D165*Calculations!D32+IF($AM165&lt;=0,0,AK165*IF($AM165&gt;$AN165,$AN165/$AM165,1))*Calculations!E32+IF($AM165&lt;=0,0,AL165*IF($AM165&gt;$AN165,$AN165/$AM165,1))*Calculations!F32)+D165*(C165*Calculations!C33+D165*Calculations!D33+IF($AM165&lt;=0,0,AK165*IF($AM165&gt;$AN165,$AN165/$AM165,1))*Calculations!E33+IF($AM165&lt;=0,0,AL165*IF($AM165&gt;$AN165,$AN165/$AM165,1))*Calculations!F33)+IF($AM165&lt;=0,0,AK165*IF($AM165&gt;$AN165,$AN165/$AM165,1))*(C165*Calculations!C34+D165*Calculations!D34+IF($AM165&lt;=0,0,AK165*IF($AM165&gt;$AN165,$AN165/$AM165,1))*Calculations!E34+IF($AM165&lt;=0,0,AL165*IF($AM165&gt;$AN165,$AN165/$AM165,1))*Calculations!F34)+IF($AM165&lt;=0,0,AL165*IF($AM165&gt;$AN165,$AN165/$AM165,1))*(C165*Calculations!C35+D165*Calculations!D35+IF($AM165&lt;=0,0,AK165*IF($AM165&gt;$AN165,$AN165/$AM165,1))*Calculations!E35+IF($AM165&lt;=0,0,AL165*IF($AM165&gt;$AN165,$AN165/$AM165,1))*Calculations!F35)),0)</f><v>0.14140707844618708</v></c><c r="AA165" s="86"><f>IF(N(&apos;Asset Universe&apos;!F6)=0,0,$B165-N(&apos;Asset Universe&apos;!N6)-N($C$17))</f><v>6.3E-2</v></c><c r="AB165" s="86"><f>IF(N(&apos;Asset Universe&apos;!F7)=0,0,&apos;Asset Universe&apos;!K7-N(&apos;Asset Universe&apos;!N7)-N($C$17))</f><v>5.5E-2</v></c><c r="AC165" s="86"><f>IF(N(&apos;Asset Universe&apos;!F8)=0,0,&apos;Asset Universe&apos;!K8-N(&apos;Asset Universe&apos;!N8)-N($C$17))</f><v>9.9999999999999742E-4</v></c><c r="AD165" s="86"><f>IF(N(&apos;Asset Universe&apos;!F9)=0,0,&apos;Asset Universe&apos;!K9-N(&apos;Asset Universe&apos;!N9)-N($C$17))</f><v>3.1199999999999999E-2</v></c><c r="AE165" s="86"><f ca="1">IFERROR(SUMPRODUCT(Calculations!C60:F60,$AA165:$AD165),0)</f><v>5.4338680892973716</v></c><c r="AF165" s="86"><f ca="1">IFERROR(SUMPRODUCT(Calculations!C61:F61,$AA165:$AD165),0)</f><v>-0.10397758915935407</v></c><c r="AG165" s="86"><f ca="1">IFERROR(SUMPRODUCT(Calculations!C62:F62,$AA165:$AD165),0)</f><v>-0.25761493918162715</v></c><c r="AH165" s="86"><f ca="1">IFERROR(SUMPRODUCT(Calculations!C63:F63,$AA165:$AD165),0)</f><v>-2.5093711393281821</v></c><c r="AI165" s="86"><f ca="1">IF(N(&apos;Asset Universe&apos;!F6)=0,0,MIN(MAX(AE165,0),IF(N(&apos;Asset Universe&apos;!O6)&gt;0,N(&apos;Asset Universe&apos;!O6),1)))</f><v>1</v></c><c r="AJ165" s="86"><f ca="1">IF(N(&apos;Asset Universe&apos;!F7)=0,0,MIN(MAX(AF165,0),IF(N(&apos;Asset Universe&apos;!O7)&gt;0,N(&apos;Asset Universe&apos;!O7),1)))</f><v>0</v></c><c r="AK165" s="86"><f ca="1">IF(N(&apos;Asset Universe&apos;!F8)=0,0,MIN(MAX(AG165,0),IF(N(&apos;Asset Universe&apos;!O8)&gt;0,N(&apos;Asset Universe&apos;!O8),1)))</f><v>0</v></c><c r="AL165" s="86"><f ca="1">IF(N(&apos;Asset Universe&apos;!F9)=0,0,MIN(MAX(AH165,0),IF(N(&apos;Asset Universe&apos;!O9)&gt;0,N(&apos;Asset Universe&apos;!O9),1)))</f><v>0</v></c><c r="AM165" s="86"><f t="shared" ca="1" si="28"/>&lt;v&gt;1&lt;/v&gt;&lt;/c&gt;&lt;c r=&quot;AN165&quot; s=&quot;86&quot;&gt;&lt;f&gt;MAX(0,1-N(Control!C15))</f><v>0.95</v></c></row><row r="166" spans="2:40" x14ac:dyDescent="0.25"><c r="B166" s="86"><f>&apos;Asset Universe&apos;!K6+(3)*$C$7</f><v>0.1</v></c><c r="C166" s="86"><f t="shared" ca="1" si="25"/>&lt;v&gt;0.95&lt;/v&gt;&lt;/c&gt;&lt;c r=&quot;D166&quot; s=&quot;86&quot;&gt;&lt;f t=&quot;shared&quot; ca=&quot;1&quot; si=&quot;26&quot;/&gt;&lt;v&gt;0&lt;/v&gt;&lt;/c&gt;&lt;c r=&quot;E166&quot; s=&quot;86&quot;&gt;&lt;f t=&quot;shared&quot; ca=&quot;1&quot; si=&quot;27&quot;/&gt;&lt;v&gt;0.95&lt;/v&gt;&lt;/c&gt;&lt;c r=&quot;F166&quot; s=&quot;86&quot;&gt;&lt;f ca=&quot;1&quot;&gt;C166*&apos;Asset Universe&apos;!K6+D166*&apos;Asset Universe&apos;!K7+IF($AM166&lt;=0,0,AK166*IF($AM166&gt;$AN166,$AN166/$AM166,1))*&apos;Asset Universe&apos;!K8+IF($AM166&lt;=0,0,AL166*IF($AM166&gt;$AN166,$AN166/$AM166,1))*&apos;Asset Universe&apos;!K9+(1-E166)*$C$17</f><v>6.7750000000000005E-2</v></c><c r="G166" s="86"><f ca="1">IFERROR(SQRT(C166*(C166*Calculations!C32+D166*Calculations!D32+IF($AM166&lt;=0,0,AK166*IF($AM166&gt;$AN166,$AN166/$AM166,1))*Calculations!E32+IF($AM166&lt;=0,0,AL166*IF($AM166&gt;$AN166,$AN166/$AM166,1))*Calculations!F32)+D166*(C166*Calculations!C33+D166*Calculations!D33+IF($AM166&lt;=0,0,AK166*IF($AM166&gt;$AN166,$AN166/$AM166,1))*Calculations!E33+IF($AM166&lt;=0,0,AL166*IF($AM166&gt;$AN166,$AN166/$AM166,1))*Calculations!F33)+IF($AM166&lt;=0,0,AK166*IF($AM166&gt;$AN166,$AN166/$AM166,1))*(C166*Calculations!C34+D166*Calculations!D34+IF($AM166&lt;=0,0,AK166*IF($AM166&gt;$AN166,$AN166/$AM166,1))*Calculations!E34+IF($AM166&lt;=0,0,AL166*IF($AM166&gt;$AN166,$AN166/$AM166,1))*Calculations!F34)+IF($AM166&lt;=0,0,AL166*IF($AM166&gt;$AN166,$AN166/$AM166,1))*(C166*Calculations!C35+D166*Calculations!D35+IF($AM166&lt;=0,0,AK166*IF($AM166&gt;$AN166,$AN166/$AM166,1))*Calculations!E35+IF($AM166&lt;=0,0,AL166*IF($AM166&gt;$AN166,$AN166/$AM166,1))*Calculations!F35)),0)</f><v>0.14140707844618708</v></c><c r="AA166" s="86"><f>IF(N(&apos;Asset Universe&apos;!F6)=0,0,$B166-N(&apos;Asset Universe&apos;!N6)-N($C$17))</f><v>7.3000000000000009E-2</v></c><c r="AB166" s="86"><f>IF(N(&apos;Asset Universe&apos;!F7)=0,0,&apos;Asset Universe&apos;!K7-N(&apos;Asset Universe&apos;!N7)-N($C$17))</f><v>5.5E-2</v></c><c r="AC166" s="86"><f>IF(N(&apos;Asset Universe&apos;!F8)=0,0,&apos;Asset Universe&apos;!K8-N(&apos;Asset Universe&apos;!N8)-N($C$17))</f><v>9.9999999999999742E-4</v></c><c r="AD166" s="86"><f>IF(N(&apos;Asset Universe&apos;!F9)=0,0,&apos;Asset Universe&apos;!K9-N(&apos;Asset Universe&apos;!N9)-N($C$17))</f><v>3.1199999999999999E-2</v></c><c r="AE166" s="86"><f ca="1">IFERROR(SUMPRODUCT(Calculations!C60:F60,$AA166:$AD166),0)</f><v>6.747973568695814</v></c><c r="AF166" s="86"><f ca="1">IFERROR(SUMPRODUCT(Calculations!C61:F61,$AA166:$AD166),0)</f><v>-0.14022036246877048</v></c><c r="AG166" s="86"><f ca="1">IFERROR(SUMPRODUCT(Calculations!C62:F62,$AA166:$AD166),0)</f><v>-0.26701628737939614</v></c><c r="AH166" s="86"><f ca="1">IFERROR(SUMPRODUCT(Calculations!C63:F63,$AA166:$AD166),0)</f><v>-3.3570381402548617</v></c><c r="AI166" s="86"><f ca="1">IF(N(&apos;Asset Universe&apos;!F6)=0,0,MIN(MAX(AE166,0),IF(N(&apos;Asset Universe&apos;!O6)&gt;0,N(&apos;Asset Universe&apos;!O6),1)))</f><v>1</v></c><c r="AJ166" s="86"><f ca="1">IF(N(&apos;Asset Universe&apos;!F7)=0,0,MIN(MAX(AF166,0),IF(N(&apos;Asset Universe&apos;!O7)&gt;0,N(&apos;Asset Universe&apos;!O7),1)))</f><v>0</v></c><c r="AK166" s="86"><f ca="1">IF(N(&apos;Asset Universe&apos;!F8)=0,0,MIN(MAX(AG166,0),IF(N(&apos;Asset Universe&apos;!O8)&gt;0,N(&apos;Asset Universe&apos;!O8),1)))</f><v>0</v></c><c r="AL166" s="86"><f ca="1">IF(N(&apos;Asset Universe&apos;!F9)=0,0,MIN(MAX(AH166,0),IF(N(&apos;Asset Universe&apos;!O9)&gt;0,N(&apos;Asset Universe&apos;!O9),1)))</f><v>0</v></c><c r="AM166" s="86"><f t="shared" ca="1" si="28"/>&lt;v&gt;1&lt;/v&gt;&lt;/c&gt;&lt;c r=&quot;AN166&quot; s=&quot;86&quot;&gt;&lt;f&gt;MAX(0,1-N(Control!C15))</f><v>0.95</v></c></row><row r="167" spans="2:40" x14ac:dyDescent="0.25"><c r="B167" s="86"><f>&apos;Asset Universe&apos;!K6+(4)*$C$7</f><v>0.11000000000000001</v></c><c r="C167" s="86"><f t="shared" ca="1" si="25"/>&lt;v&gt;0.95&lt;/v&gt;&lt;/c&gt;&lt;c r=&quot;D167&quot; s=&quot;86&quot;&gt;&lt;f t=&quot;shared&quot; ca=&quot;1&quot; si=&quot;26&quot;/&gt;&lt;v&gt;0&lt;/v&gt;&lt;/c&gt;&lt;c r=&quot;E167&quot; s=&quot;86&quot;&gt;&lt;f t=&quot;shared&quot; ca=&quot;1&quot; si=&quot;27&quot;/&gt;&lt;v&gt;0.95&lt;/v&gt;&lt;/c&gt;&lt;c r=&quot;F167&quot; s=&quot;86&quot;&gt;&lt;f ca=&quot;1&quot;&gt;C167*&apos;Asset Universe&apos;!K6+D167*&apos;Asset Universe&apos;!K7+IF($AM167&lt;=0,0,AK167*IF($AM167&gt;$AN167,$AN167/$AM167,1))*&apos;Asset Universe&apos;!K8+IF($AM167&lt;=0,0,AL167*IF($AM167&gt;$AN167,$AN167/$AM167,1))*&apos;Asset Universe&apos;!K9+(1-E167)*$C$17</f><v>6.7750000000000005E-2</v></c><c r="G167" s="86"><f ca="1">IFERROR(SQRT(C167*(C167*Calculations!C32+D167*Calculations!D32+IF($AM167&lt;=0,0,AK167*IF($AM167&gt;$AN167,$AN167/$AM167,1))*Calculations!E32+IF($AM167&lt;=0,0,AL167*IF($AM167&gt;$AN167,$AN167/$AM167,1))*Calculations!F32)+D167*(C167*Calculations!C33+D167*Calculations!D33+IF($AM167&lt;=0,0,AK167*IF($AM167&gt;$AN167,$AN167/$AM167,1))*Calculations!E33+IF($AM167&lt;=0,0,AL167*IF($AM167&gt;$AN167,$AN167/$AM167,1))*Calculations!F33)+IF($AM167&lt;=0,0,AK167*IF($AM167&gt;$AN167,$AN167/$AM167,1))*(C167*Calculations!C34+D167*Calculations!D34+IF($AM167&lt;=0,0,AK167*IF($AM167&gt;$AN167,$AN167/$AM167,1))*Calculations!E34+IF($AM167&lt;=0,0,AL167*IF($AM167&gt;$AN167,$AN167/$AM167,1))*Calculations!F34)+IF($AM167&lt;=0,0,AL167*IF($AM167&gt;$AN167,$AN167/$AM167,1))*(C167*Calculations!C35+D167*Calculations!D35+IF($AM167&lt;=0,0,AK167*IF($AM167&gt;$AN167,$AN167/$AM167,1))*Calculations!E35+IF($AM167&lt;=0,0,AL167*IF($AM167&gt;$AN167,$AN167/$AM167,1))*Calculations!F35)),0)</f><v>0.14140707844618708</v></c><c r="AA167" s="86"><f>IF(N(&apos;Asset Universe&apos;!F6)=0,0,$B167-N(&apos;Asset Universe&apos;!N6)-N($C$17))</f><v>8.3000000000000018E-2</v></c><c r="AB167" s="86"><f>IF(N(&apos;Asset Universe&apos;!F7)=0,0,&apos;Asset Universe&apos;!K7-N(&apos;Asset Universe&apos;!N7)-N($C$17))</f><v>5.5E-2</v></c><c r="AC167" s="86"><f>IF(N(&apos;Asset Universe&apos;!F8)=0,0,&apos;Asset Universe&apos;!K8-N(&apos;Asset Universe&apos;!N8)-N($C$17))</f><v>9.9999999999999742E-4</v></c><c r="AD167" s="86"><f>IF(N(&apos;Asset Universe&apos;!F9)=0,0,&apos;Asset Universe&apos;!K9-N(&apos;Asset Universe&apos;!N9)-N($C$17))</f><v>3.1199999999999999E-2</v></c><c r="AE167" s="86"><f ca="1">IFERROR(SUMPRODUCT(Calculations!C60:F60,$AA167:$AD167),0)</f><v>8.0620790480942564</v></c><c r="AF167" s="86"><f ca="1">IFERROR(SUMPRODUCT(Calculations!C61:F61,$AA167:$AD167),0)</f><v>-0.17646313577818687</v></c><c r="AG167" s="86"><f ca="1">IFERROR(SUMPRODUCT(Calculations!C62:F62,$AA167:$AD167),0)</f><v>-0.27641763557716514</v></c><c r="AH167" s="86"><f ca="1">IFERROR(SUMPRODUCT(Calculations!C63:F63,$AA167:$AD167),0)</f><v>-4.2047051411815417</v></c><c r="AI167" s="86"><f ca="1">IF(N(&apos;Asset Universe&apos;!F6)=0,0,MIN(MAX(AE167,0),IF(N(&apos;Asset Universe&apos;!O6)&gt;0,N(&apos;Asset Universe&apos;!O6),1)))</f><v>1</v></c><c r="AJ167" s="86"><f ca="1">IF(N(&apos;Asset Universe&apos;!F7)=0,0,MIN(MAX(AF167,0),IF(N(&apos;Asset Universe&apos;!O7)&gt;0,N(&apos;Asset Universe&apos;!O7),1)))</f><v>0</v></c><c r="AK167" s="86"><f ca="1">IF(N(&apos;Asset Universe&apos;!F8)=0,0,MIN(MAX(AG167,0),IF(N(&apos;Asset Universe&apos;!O8)&gt;0,N(&apos;Asset Universe&apos;!O8),1)))</f><v>0</v></c><c r="AL167" s="86"><f ca="1">IF(N(&apos;Asset Universe&apos;!F9)=0,0,MIN(MAX(AH167,0),IF(N(&apos;Asset Universe&apos;!O9)&gt;0,N(&apos;Asset Universe&apos;!O9),1)))</f><v>0</v></c><c r="AM167" s="86"><f t="shared" ca="1" si="28"/>&lt;v&gt;1&lt;/v&gt;&lt;/c&gt;&lt;c r=&quot;AN167&quot; s=&quot;86&quot;&gt;&lt;f&gt;MAX(0,1-N(Control!C15))</f><v>0.95</v></c></row><row r="168" spans="2:40" x14ac:dyDescent="0.25"><c r="B168" s="86"><f>&apos;Asset Universe&apos;!K6+(5)*$C$7</f><v>0.12000000000000001</v></c><c r="C168" s="86"><f t="shared" ca="1" si="25"/>&lt;v&gt;0.95&lt;/v&gt;&lt;/c&gt;&lt;c r=&quot;D168&quot; s=&quot;86&quot;&gt;&lt;f t=&quot;shared&quot; ca=&quot;1&quot; si=&quot;26&quot;/&gt;&lt;v&gt;0&lt;/v&gt;&lt;/c&gt;&lt;c r=&quot;E168&quot; s=&quot;86&quot;&gt;&lt;f t=&quot;shared&quot; ca=&quot;1&quot; si=&quot;27&quot;/&gt;&lt;v&gt;0.95&lt;/v&gt;&lt;/c&gt;&lt;c r=&quot;F168&quot; s=&quot;86&quot;&gt;&lt;f ca=&quot;1&quot;&gt;C168*&apos;Asset Universe&apos;!K6+D168*&apos;Asset Universe&apos;!K7+IF($AM168&lt;=0,0,AK168*IF($AM168&gt;$AN168,$AN168/$AM168,1))*&apos;Asset Universe&apos;!K8+IF($AM168&lt;=0,0,AL168*IF($AM168&gt;$AN168,$AN168/$AM168,1))*&apos;Asset Universe&apos;!K9+(1-E168)*$C$17</f><v>6.7750000000000005E-2</v></c><c r="G168" s="86"><f ca="1">IFERROR(SQRT(C168*(C168*Calculations!C32+D168*Calculations!D32+IF($AM168&lt;=0,0,AK168*IF($AM168&gt;$AN168,$AN168/$AM168,1))*Calculations!E32+IF($AM168&lt;=0,0,AL168*IF($AM168&gt;$AN168,$AN168/$AM168,1))*Calculations!F32)+D168*(C168*Calculations!C33+D168*Calculations!D33+IF($AM168&lt;=0,0,AK168*IF($AM168&gt;$AN168,$AN168/$AM168,1))*Calculations!E33+IF($AM168&lt;=0,0,AL168*IF($AM168&gt;$AN168,$AN168/$AM168,1))*Calculations!F33)+IF($AM168&lt;=0,0,AK168*IF($AM168&gt;$AN168,$AN168/$AM168,1))*(C168*Calculations!C34+D168*Calculations!D34+IF($AM168&lt;=0,0,AK168*IF($AM168&gt;$AN168,$AN168/$AM168,1))*Calculations!E34+IF($AM168&lt;=0,0,AL168*IF($AM168&gt;$AN168,$AN168/$AM168,1))*Calculations!F34)+IF($AM168&lt;=0,0,AL168*IF($AM168&gt;$AN168,$AN168/$AM168,1))*(C168*Calculations!C35+D168*Calculations!D35+IF($AM168&lt;=0,0,AK168*IF($AM168&gt;$AN168,$AN168/$AM168,1))*Calculations!E35+IF($AM168&lt;=0,0,AL168*IF($AM168&gt;$AN168,$AN168/$AM168,1))*Calculations!F35)),0)</f><v>0.14140707844618708</v></c><c r="AA168" s="86"><f>IF(N(&apos;Asset Universe&apos;!F6)=0,0,$B168-N(&apos;Asset Universe&apos;!N6)-N($C$17))</f><v>9.2999999999999999E-2</v></c><c r="AB168" s="86"><f>IF(N(&apos;Asset Universe&apos;!F7)=0,0,&apos;Asset Universe&apos;!K7-N(&apos;Asset Universe&apos;!N7)-N($C$17))</f><v>5.5E-2</v></c><c r="AC168" s="86"><f>IF(N(&apos;Asset Universe&apos;!F8)=0,0,&apos;Asset Universe&apos;!K8-N(&apos;Asset Universe&apos;!N8)-N($C$17))</f><v>9.9999999999999742E-4</v></c><c r="AD168" s="86"><f>IF(N(&apos;Asset Universe&apos;!F9)=0,0,&apos;Asset Universe&apos;!K9-N(&apos;Asset Universe&apos;!N9)-N($C$17))</f><v>3.1199999999999999E-2</v></c><c r="AE168" s="86"><f ca="1">IFERROR(SUMPRODUCT(Calculations!C60:F60,$AA168:$AD168),0)</f><v>9.3761845274926952</v></c><c r="AF168" s="86"><f ca="1">IFERROR(SUMPRODUCT(Calculations!C61:F61,$AA168:$AD168),0)</f><v>-0.21270590908760315</v></c><c r="AG168" s="86"><f ca="1">IFERROR(SUMPRODUCT(Calculations!C62:F62,$AA168:$AD168),0)</f><v>-0.28581898377493409</v></c><c r="AH168" s="86"><f ca="1">IFERROR(SUMPRODUCT(Calculations!C63:F63,$AA168:$AD168),0)</f><v>-5.0523721421082204</v></c><c r="AI168" s="86"><f ca="1">IF(N(&apos;Asset Universe&apos;!F6)=0,0,MIN(MAX(AE168,0),IF(N(&apos;Asset Universe&apos;!O6)&gt;0,N(&apos;Asset Universe&apos;!O6),1)))</f><v>1</v></c><c r="AJ168" s="86"><f ca="1">IF(N(&apos;Asset Universe&apos;!F7)=0,0,MIN(MAX(AF168,0),IF(N(&apos;Asset Universe&apos;!O7)&gt;0,N(&apos;Asset Universe&apos;!O7),1)))</f><v>0</v></c><c r="AK168" s="86"><f ca="1">IF(N(&apos;Asset Universe&apos;!F8)=0,0,MIN(MAX(AG168,0),IF(N(&apos;Asset Universe&apos;!O8)&gt;0,N(&apos;Asset Universe&apos;!O8),1)))</f><v>0</v></c><c r="AL168" s="86"><f ca="1">IF(N(&apos;Asset Universe&apos;!F9)=0,0,MIN(MAX(AH168,0),IF(N(&apos;Asset Universe&apos;!O9)&gt;0,N(&apos;Asset Universe&apos;!O9),1)))</f><v>0</v></c><c r="AM168" s="86"><f t="shared" ca="1" si="28"/>&lt;v&gt;1&lt;/v&gt;&lt;/c&gt;&lt;c r=&quot;AN168&quot; s=&quot;86&quot;&gt;&lt;f&gt;MAX(0,1-N(Control!C15))</f><v>0.95</v></c></row><row r="170" spans="2:40" x14ac:dyDescent="0.25"><c r="B170" s="81" t="s"><v>121</v></c></row><row r="171" spans="2:40" x14ac:dyDescent="0.25"><c r="B171" s="89" t="s"><v>122</v></c><c r="C171" s="89" t="s"><v>119</v></c><c r="D171" s="89" t="s"><v>120</v></c><c r="E171" s="89" t="s"><v>114</v></c><c r="F171" s="89" t="s"><v>115</v></c><c r="G171" s="89" t="s"><v>116</v></c></row><row r="172" spans="2:40" x14ac:dyDescent="0.25"><c r="B172" s="86"><f>&apos;Asset Universe&apos;!K7+(-5)*$C$7</f><v>0.03</v></c><c r="C172" s="86"><f t="shared" ref="C172:C182" ca="1" si="29">IF($AM172&lt;=0,0,AI172*IF($AM172&gt;$AN172,$AN172/$AM172,1))</f><v>0.95</v></c><c r="D172" s="86"><f t="shared" ref="D172:D182" ca="1" si="30">IF($AM172&lt;=0,0,AJ172*IF($AM172&gt;$AN172,$AN172/$AM172,1))</f><v>0</v></c><c r="E172" s="86"><f t="shared" ref="E172:E182" ca="1" si="31">C172+D172+IF($AM172&lt;=0,0,AK172*IF($AM172&gt;$AN172,$AN172/$AM172,1))+IF($AM172&lt;=0,0,AL172*IF($AM172&gt;$AN172,$AN172/$AM172,1))</f><v>0.95</v></c><c r="F172" s="86"><f ca="1">C172*&apos;Asset Universe&apos;!K6+D172*&apos;Asset Universe&apos;!K7+IF($AM172&lt;=0,0,AK172*IF($AM172&gt;$AN172,$AN172/$AM172,1))*&apos;Asset Universe&apos;!K8+IF($AM172&lt;=0,0,AL172*IF($AM172&gt;$AN172,$AN172/$AM172,1))*&apos;Asset Universe&apos;!K9+(1-E172)*$C$17</f><v>6.7750000000000005E-2</v></c><c r="G172" s="86"><f ca="1">IFERROR(SQRT(C172*(C172*Calculations!C32+D172*Calculations!D32+IF($AM172&lt;=0,0,AK172*IF($AM172&gt;$AN172,$AN172/$AM172,1))*Calculations!E32+IF($AM172&lt;=0,0,AL172*IF($AM172&gt;$AN172,$AN172/$AM172,1))*Calculations!F32)+D172*(C172*Calculations!C33+D172*Calculations!D33+IF($AM172&lt;=0,0,AK172*IF($AM172&gt;$AN172,$AN172/$AM172,1))*Calculations!E33+IF($AM172&lt;=0,0,AL172*IF($AM172&gt;$AN172,$AN172/$AM172,1))*Calculations!F33)+IF($AM172&lt;=0,0,AK172*IF($AM172&gt;$AN172,$AN172/$AM172,1))*(C172*Calculations!C34+D172*Calculations!D34+IF($AM172&lt;=0,0,AK172*IF($AM172&gt;$AN172,$AN172/$AM172,1))*Calculations!E34+IF($AM172&lt;=0,0,AL172*IF($AM172&gt;$AN172,$AN172/$AM172,1))*Calculations!F34)+IF($AM172&lt;=0,0,AL172*IF($AM172&gt;$AN172,$AN172/$AM172,1))*(C172*Calculations!C35+D172*Calculations!D35+IF($AM172&lt;=0,0,AK172*IF($AM172&gt;$AN172,$AN172/$AM172,1))*Calculations!E35+IF($AM172&lt;=0,0,AL172*IF($AM172&gt;$AN172,$AN172/$AM172,1))*Calculations!F35)),0)</f><v>0.14140707844618708</v></c><c r="AA172" s="86"><f>IF(N(&apos;Asset Universe&apos;!F6)=0,0,&apos;Asset Universe&apos;!K6-N(&apos;Asset Universe&apos;!N6)-N($C$17))</f><v>4.3000000000000003E-2</v></c><c r="AB172" s="86"><f>IF(N(&apos;Asset Universe&apos;!F7)=0,0,$B172-N(&apos;Asset Universe&apos;!N7)-N($C$17))</f><v>4.9999999999999975E-3</v></c><c r="AC172" s="86"><f>IF(N(&apos;Asset Universe&apos;!F8)=0,0,&apos;Asset Universe&apos;!K8-N(&apos;Asset Universe&apos;!N8)-N($C$17))</f><v>9.9999999999999742E-4</v></c><c r="AD172" s="86"><f>IF(N(&apos;Asset Universe&apos;!F9)=0,0,&apos;Asset Universe&apos;!K9-N(&apos;Asset Universe&apos;!N9)-N($C$17))</f><v>3.1199999999999999E-2</v></c><c r="AE172" s="86"><f ca="1">IFERROR(SUMPRODUCT(Calculations!C60:F60,$AA172:$AD172),0)</f><v>2.9868709970475726</v></c><c r="AF172" s="86"><f ca="1">IFERROR(SUMPRODUCT(Calculations!C61:F61,$AA172:$AD172),0)</f><v>-0.1333445427978871</v></c><c r="AG172" s="86"><f ca="1">IFERROR(SUMPRODUCT(Calculations!C62:F62,$AA172:$AD172),0)</f><v>-0.2246254866955896</v></c><c r="AH172" s="86"><f ca="1">IFERROR(SUMPRODUCT(Calculations!C63:F63,$AA172:$AD172),0)</f><v>-0.83422602774513877</v></c><c r="AI172" s="86"><f ca="1">IF(N(&apos;Asset Universe&apos;!F6)=0,0,MIN(MAX(AE172,0),IF(N(&apos;Asset Universe&apos;!O6)&gt;0,N(&apos;Asset Universe&apos;!O6),1)))</f><v>1</v></c><c r="AJ172" s="86"><f ca="1">IF(N(&apos;Asset Universe&apos;!F7)=0,0,MIN(MAX(AF172,0),IF(N(&apos;Asset Universe&apos;!O7)&gt;0,N(&apos;Asset Universe&apos;!O7),1)))</f><v>0</v></c><c r="AK172" s="86"><f ca="1">IF(N(&apos;Asset Universe&apos;!F8)=0,0,MIN(MAX(AG172,0),IF(N(&apos;Asset Universe&apos;!O8)&gt;0,N(&apos;Asset Universe&apos;!O8),1)))</f><v>0</v></c><c r="AL172" s="86"><f ca="1">IF(N(&apos;Asset Universe&apos;!F9)=0,0,MIN(MAX(AH172,0),IF(N(&apos;Asset Universe&apos;!O9)&gt;0,N(&apos;Asset Universe&apos;!O9),1)))</f><v>0</v></c><c r="AM172" s="86"><f t="shared" ref="AM172:AM182" ca="1" si="32">SUM(AI172:AL172)</f><v>1</v></c><c r="AN172" s="86"><f>MAX(0,1-N(Control!C15))</f><v>0.95</v></c></row><row r="173" spans="2:40" x14ac:dyDescent="0.25"><c r="B173" s="86"><f>&apos;Asset Universe&apos;!K7+(-4)*$C$7</f><v>0.04</v></c><c r="C173" s="86"><f t="shared" ca="1" si="29"/>&lt;v&gt;0.95&lt;/v&gt;&lt;/c&gt;&lt;c r=&quot;D173&quot; s=&quot;86&quot;&gt;&lt;f t=&quot;shared&quot; ca=&quot;1&quot; si=&quot;30&quot;/&gt;&lt;v&gt;0&lt;/v&gt;&lt;/c&gt;&lt;c r=&quot;E173&quot; s=&quot;86&quot;&gt;&lt;f t=&quot;shared&quot; ca=&quot;1&quot; si=&quot;31&quot;/&gt;&lt;v&gt;0.95&lt;/v&gt;&lt;/c&gt;&lt;c r=&quot;F173&quot; s=&quot;86&quot;&gt;&lt;f ca=&quot;1&quot;&gt;C173*&apos;Asset Universe&apos;!K6+D173*&apos;Asset Universe&apos;!K7+IF($AM173&lt;=0,0,AK173*IF($AM173&gt;$AN173,$AN173/$AM173,1))*&apos;Asset Universe&apos;!K8+IF($AM173&lt;=0,0,AL173*IF($AM173&gt;$AN173,$AN173/$AM173,1))*&apos;Asset Universe&apos;!K9+(1-E173)*$C$17</f><v>6.7750000000000005E-2</v></c><c r="G173" s="86"><f ca="1">IFERROR(SQRT(C173*(C173*Calculations!C32+D173*Calculations!D32+IF($AM173&lt;=0,0,AK173*IF($AM173&gt;$AN173,$AN173/$AM173,1))*Calculations!E32+IF($AM173&lt;=0,0,AL173*IF($AM173&gt;$AN173,$AN173/$AM173,1))*Calculations!F32)+D173*(C173*Calculations!C33+D173*Calculations!D33+IF($AM173&lt;=0,0,AK173*IF($AM173&gt;$AN173,$AN173/$AM173,1))*Calculations!E33+IF($AM173&lt;=0,0,AL173*IF($AM173&gt;$AN173,$AN173/$AM173,1))*Calculations!F33)+IF($AM173&lt;=0,0,AK173*IF($AM173&gt;$AN173,$AN173/$AM173,1))*(C173*Calculations!C34+D173*Calculations!D34+IF($AM173&lt;=0,0,AK173*IF($AM173&gt;$AN173,$AN173/$AM173,1))*Calculations!E34+IF($AM173&lt;=0,0,AL173*IF($AM173&gt;$AN173,$AN173/$AM173,1))*Calculations!F34)+IF($AM173&lt;=0,0,AL173*IF($AM173&gt;$AN173,$AN173/$AM173,1))*(C173*Calculations!C35+D173*Calculations!D35+IF($AM173&lt;=0,0,AK173*IF($AM173&gt;$AN173,$AN173/$AM173,1))*Calculations!E35+IF($AM173&lt;=0,0,AL173*IF($AM173&gt;$AN173,$AN173/$AM173,1))*Calculations!F35)),0)</f><v>0.14140707844618708</v></c><c r="AA173" s="86"><f>IF(N(&apos;Asset Universe&apos;!F6)=0,0,&apos;Asset Universe&apos;!K6-N(&apos;Asset Universe&apos;!N6)-N($C$17))</f><v>4.3000000000000003E-2</v></c><c r="AB173" s="86"><f>IF(N(&apos;Asset Universe&apos;!F7)=0,0,$B173-N(&apos;Asset Universe&apos;!N7)-N($C$17))</f><v>1.4999999999999999E-2</v></c><c r="AC173" s="86"><f>IF(N(&apos;Asset Universe&apos;!F8)=0,0,&apos;Asset Universe&apos;!K8-N(&apos;Asset Universe&apos;!N8)-N($C$17))</f><v>9.9999999999999742E-4</v></c><c r="AD173" s="86"><f>IF(N(&apos;Asset Universe&apos;!F9)=0,0,&apos;Asset Universe&apos;!K9-N(&apos;Asset Universe&apos;!N9)-N($C$17))</f><v>3.1199999999999999E-2</v></c><c r="AE173" s="86"><f ca="1">IFERROR(SUMPRODUCT(Calculations!C60:F60,$AA173:$AD173),0)</f><v>2.9506282237381556</v></c><c r="AF173" s="86"><f ca="1">IFERROR(SUMPRODUCT(Calculations!C61:F61,$AA173:$AD173),0)</f><v>-0.11297404274641394</v></c><c r="AG173" s="86"><f ca="1">IFERROR(SUMPRODUCT(Calculations!C62:F62,$AA173:$AD173),0)</f><v>-0.22746283791368951</v></c><c r="AH173" s="86"><f ca="1">IFERROR(SUMPRODUCT(Calculations!C63:F63,$AA173:$AD173),0)</f><v>-0.83018824969107552</v></c><c r="AI173" s="86"><f ca="1">IF(N(&apos;Asset Universe&apos;!F6)=0,0,MIN(MAX(AE173,0),IF(N(&apos;Asset Universe&apos;!O6)&gt;0,N(&apos;Asset Universe&apos;!O6),1)))</f><v>1</v></c><c r="AJ173" s="86"><f ca="1">IF(N(&apos;Asset Universe&apos;!F7)=0,0,MIN(MAX(AF173,0),IF(N(&apos;Asset Universe&apos;!O7)&gt;0,N(&apos;Asset Universe&apos;!O7),1)))</f><v>0</v></c><c r="AK173" s="86"><f ca="1">IF(N(&apos;Asset Universe&apos;!F8)=0,0,MIN(MAX(AG173,0),IF(N(&apos;Asset Universe&apos;!O8)&gt;0,N(&apos;Asset Universe&apos;!O8),1)))</f><v>0</v></c><c r="AL173" s="86"><f ca="1">IF(N(&apos;Asset Universe&apos;!F9)=0,0,MIN(MAX(AH173,0),IF(N(&apos;Asset Universe&apos;!O9)&gt;0,N(&apos;Asset Universe&apos;!O9),1)))</f><v>0</v></c><c r="AM173" s="86"><f t="shared" ca="1" si="32"/>&lt;v&gt;1&lt;/v&gt;&lt;/c&gt;&lt;c r=&quot;AN173&quot; s=&quot;86&quot;&gt;&lt;f&gt;MAX(0,1-N(Control!C15))</f><v>0.95</v></c></row><row r="174" spans="2:40" x14ac:dyDescent="0.25"><c r="B174" s="86"><f>&apos;Asset Universe&apos;!K7+(-3)*$C$7</f><v>0.05</v></c><c r="C174" s="86"><f t="shared" ca="1" si="29"/>&lt;v&gt;0.95&lt;/v&gt;&lt;/c&gt;&lt;c r=&quot;D174&quot; s=&quot;86&quot;&gt;&lt;f t=&quot;shared&quot; ca=&quot;1&quot; si=&quot;30&quot;/&gt;&lt;v&gt;0&lt;/v&gt;&lt;/c&gt;&lt;c r=&quot;E174&quot; s=&quot;86&quot;&gt;&lt;f t=&quot;shared&quot; ca=&quot;1&quot; si=&quot;31&quot;/&gt;&lt;v&gt;0.95&lt;/v&gt;&lt;/c&gt;&lt;c r=&quot;F174&quot; s=&quot;86&quot;&gt;&lt;f ca=&quot;1&quot;&gt;C174*&apos;Asset Universe&apos;!K6+D174*&apos;Asset Universe&apos;!K7+IF($AM174&lt;=0,0,AK174*IF($AM174&gt;$AN174,$AN174/$AM174,1))*&apos;Asset Universe&apos;!K8+IF($AM174&lt;=0,0,AL174*IF($AM174&gt;$AN174,$AN174/$AM174,1))*&apos;Asset Universe&apos;!K9+(1-E174)*$C$17</f><v>6.7750000000000005E-2</v></c><c r="G174" s="86"><f ca="1">IFERROR(SQRT(C174*(C174*Calculations!C32+D174*Calculations!D32+IF($AM174&lt;=0,0,AK174*IF($AM174&gt;$AN174,$AN174/$AM174,1))*Calculations!E32+IF($AM174&lt;=0,0,AL174*IF($AM174&gt;$AN174,$AN174/$AM174,1))*Calculations!F32)+D174*(C174*Calculations!C33+D174*Calculations!D33+IF($AM174&lt;=0,0,AK174*IF($AM174&gt;$AN174,$AN174/$AM174,1))*Calculations!E33+IF($AM174&lt;=0,0,AL174*IF($AM174&gt;$AN174,$AN174/$AM174,1))*Calculations!F33)+IF($AM174&lt;=0,0,AK174*IF($AM174&gt;$AN174,$AN174/$AM174,1))*(C174*Calculations!C34+D174*Calculations!D34+IF($AM174&lt;=0,0,AK174*IF($AM174&gt;$AN174,$AN174/$AM174,1))*Calculations!E34+IF($AM174&lt;=0,0,AL174*IF($AM174&gt;$AN174,$AN174/$AM174,1))*Calculations!F34)+IF($AM174&lt;=0,0,AL174*IF($AM174&gt;$AN174,$AN174/$AM174,1))*(C174*Calculations!C35+D174*Calculations!D35+IF($AM174&lt;=0,0,AK174*IF($AM174&gt;$AN174,$AN174/$AM174,1))*Calculations!E35+IF($AM174&lt;=0,0,AL174*IF($AM174&gt;$AN174,$AN174/$AM174,1))*Calculations!F35)),0)</f><v>0.14140707844618708</v></c><c r="AA174" s="86"><f>IF(N(&apos;Asset Universe&apos;!F6)=0,0,&apos;Asset Universe&apos;!K6-N(&apos;Asset Universe&apos;!N6)-N($C$17))</f><v>4.3000000000000003E-2</v></c><c r="AB174" s="86"><f>IF(N(&apos;Asset Universe&apos;!F7)=0,0,$B174-N(&apos;Asset Universe&apos;!N7)-N($C$17))</f><v>2.5000000000000001E-2</v></c><c r="AC174" s="86"><f>IF(N(&apos;Asset Universe&apos;!F8)=0,0,&apos;Asset Universe&apos;!K8-N(&apos;Asset Universe&apos;!N8)-N($C$17))</f><v>9.9999999999999742E-4</v></c><c r="AD174" s="86"><f>IF(N(&apos;Asset Universe&apos;!F9)=0,0,&apos;Asset Universe&apos;!K9-N(&apos;Asset Universe&apos;!N9)-N($C$17))</f><v>3.1199999999999999E-2</v></c><c r="AE174" s="86"><f ca="1">IFERROR(SUMPRODUCT(Calculations!C60:F60,$AA174:$AD174),0)</f><v>2.9143854504287394</v></c><c r="AF174" s="86"><f ca="1">IFERROR(SUMPRODUCT(Calculations!C61:F61,$AA174:$AD174),0)</f><v>-9.2603542694940782E-2</v></c><c r="AG174" s="86"><f ca="1">IFERROR(SUMPRODUCT(Calculations!C62:F62,$AA174:$AD174),0)</f><v>-0.23030018913178943</v></c><c r="AH174" s="86"><f ca="1">IFERROR(SUMPRODUCT(Calculations!C63:F63,$AA174:$AD174),0)</f><v>-0.82615047163701272</v></c><c r="AI174" s="86"><f ca="1">IF(N(&apos;Asset Universe&apos;!F6)=0,0,MIN(MAX(AE174,0),IF(N(&apos;Asset Universe&apos;!O6)&gt;0,N(&apos;Asset Universe&apos;!O6),1)))</f><v>1</v></c><c r="AJ174" s="86"><f ca="1">IF(N(&apos;Asset Universe&apos;!F7)=0,0,MIN(MAX(AF174,0),IF(N(&apos;Asset Universe&apos;!O7)&gt;0,N(&apos;Asset Universe&apos;!O7),1)))</f><v>0</v></c><c r="AK174" s="86"><f ca="1">IF(N(&apos;Asset Universe&apos;!F8)=0,0,MIN(MAX(AG174,0),IF(N(&apos;Asset Universe&apos;!O8)&gt;0,N(&apos;Asset Universe&apos;!O8),1)))</f><v>0</v></c><c r="AL174" s="86"><f ca="1">IF(N(&apos;Asset Universe&apos;!F9)=0,0,MIN(MAX(AH174,0),IF(N(&apos;Asset Universe&apos;!O9)&gt;0,N(&apos;Asset Universe&apos;!O9),1)))</f><v>0</v></c><c r="AM174" s="86"><f t="shared" ca="1" si="32"/>&lt;v&gt;1&lt;/v&gt;&lt;/c&gt;&lt;c r=&quot;AN174&quot; s=&quot;86&quot;&gt;&lt;f&gt;MAX(0,1-N(Control!C15))</f><v>0.95</v></c></row><row r="175" spans="2:40" x14ac:dyDescent="0.25"><c r="B175" s="86"><f>&apos;Asset Universe&apos;!K7+(-2)*$C$7</f><v>0.06</v></c><c r="C175" s="86"><f t="shared" ca="1" si="29"/>&lt;v&gt;0.95&lt;/v&gt;&lt;/c&gt;&lt;c r=&quot;D175&quot; s=&quot;86&quot;&gt;&lt;f t=&quot;shared&quot; ca=&quot;1&quot; si=&quot;30&quot;/&gt;&lt;v&gt;0&lt;/v&gt;&lt;/c&gt;&lt;c r=&quot;E175&quot; s=&quot;86&quot;&gt;&lt;f t=&quot;shared&quot; ca=&quot;1&quot; si=&quot;31&quot;/&gt;&lt;v&gt;0.95&lt;/v&gt;&lt;/c&gt;&lt;c r=&quot;F175&quot; s=&quot;86&quot;&gt;&lt;f ca=&quot;1&quot;&gt;C175*&apos;Asset Universe&apos;!K6+D175*&apos;Asset Universe&apos;!K7+IF($AM175&lt;=0,0,AK175*IF($AM175&gt;$AN175,$AN175/$AM175,1))*&apos;Asset Universe&apos;!K8+IF($AM175&lt;=0,0,AL175*IF($AM175&gt;$AN175,$AN175/$AM175,1))*&apos;Asset Universe&apos;!K9+(1-E175)*$C$17</f><v>6.7750000000000005E-2</v></c><c r="G175" s="86"><f ca="1">IFERROR(SQRT(C175*(C175*Calculations!C32+D175*Calculations!D32+IF($AM175&lt;=0,0,AK175*IF($AM175&gt;$AN175,$AN175/$AM175,1))*Calculations!E32+IF($AM175&lt;=0,0,AL175*IF($AM175&gt;$AN175,$AN175/$AM175,1))*Calculations!F32)+D175*(C175*Calculations!C33+D175*Calculations!D33+IF($AM175&lt;=0,0,AK175*IF($AM175&gt;$AN175,$AN175/$AM175,1))*Calculations!E33+IF($AM175&lt;=0,0,AL175*IF($AM175&gt;$AN175,$AN175/$AM175,1))*Calculations!F33)+IF($AM175&lt;=0,0,AK175*IF($AM175&gt;$AN175,$AN175/$AM175,1))*(C175*Calculations!C34+D175*Calculations!D34+IF($AM175&lt;=0,0,AK175*IF($AM175&gt;$AN175,$AN175/$AM175,1))*Calculations!E34+IF($AM175&lt;=0,0,AL175*IF($AM175&gt;$AN175,$AN175/$AM175,1))*Calculations!F34)+IF($AM175&lt;=0,0,AL175*IF($AM175&gt;$AN175,$AN175/$AM175,1))*(C175*Calculations!C35+D175*Calculations!D35+IF($AM175&lt;=0,0,AK175*IF($AM175&gt;$AN175,$AN175/$AM175,1))*Calculations!E35+IF($AM175&lt;=0,0,AL175*IF($AM175&gt;$AN175,$AN175/$AM175,1))*Calculations!F35)),0)</f><v>0.14140707844618708</v></c><c r="AA175" s="86"><f>IF(N(&apos;Asset Universe&apos;!F6)=0,0,&apos;Asset Universe&apos;!K6-N(&apos;Asset Universe&apos;!N6)-N($C$17))</f><v>4.3000000000000003E-2</v></c><c r="AB175" s="86"><f>IF(N(&apos;Asset Universe&apos;!F7)=0,0,$B175-N(&apos;Asset Universe&apos;!N7)-N($C$17))</f><v>3.4999999999999996E-2</v></c><c r="AC175" s="86"><f>IF(N(&apos;Asset Universe&apos;!F8)=0,0,&apos;Asset Universe&apos;!K8-N(&apos;Asset Universe&apos;!N8)-N($C$17))</f><v>9.9999999999999742E-4</v></c><c r="AD175" s="86"><f>IF(N(&apos;Asset Universe&apos;!F9)=0,0,&apos;Asset Universe&apos;!K9-N(&apos;Asset Universe&apos;!N9)-N($C$17))</f><v>3.1199999999999999E-2</v></c><c r="AE175" s="86"><f ca="1">IFERROR(SUMPRODUCT(Calculations!C60:F60,$AA175:$AD175),0)</f><v>2.8781426771193233</v></c><c r="AF175" s="86"><f ca="1">IFERROR(SUMPRODUCT(Calculations!C61:F61,$AA175:$AD175),0)</f><v>-7.2233042643467651E-2</v></c><c r="AG175" s="86"><f ca="1">IFERROR(SUMPRODUCT(Calculations!C62:F62,$AA175:$AD175),0)</f><v>-0.23313754034988932</v></c><c r="AH175" s="86"><f ca="1">IFERROR(SUMPRODUCT(Calculations!C63:F63,$AA175:$AD175),0)</f><v>-0.82211269358294947</v></c><c r="AI175" s="86"><f ca="1">IF(N(&apos;Asset Universe&apos;!F6)=0,0,MIN(MAX(AE175,0),IF(N(&apos;Asset Universe&apos;!O6)&gt;0,N(&apos;Asset Universe&apos;!O6),1)))</f><v>1</v></c><c r="AJ175" s="86"><f ca="1">IF(N(&apos;Asset Universe&apos;!F7)=0,0,MIN(MAX(AF175,0),IF(N(&apos;Asset Universe&apos;!O7)&gt;0,N(&apos;Asset Universe&apos;!O7),1)))</f><v>0</v></c><c r="AK175" s="86"><f ca="1">IF(N(&apos;Asset Universe&apos;!F8)=0,0,MIN(MAX(AG175,0),IF(N(&apos;Asset Universe&apos;!O8)&gt;0,N(&apos;Asset Universe&apos;!O8),1)))</f><v>0</v></c><c r="AL175" s="86"><f ca="1">IF(N(&apos;Asset Universe&apos;!F9)=0,0,MIN(MAX(AH175,0),IF(N(&apos;Asset Universe&apos;!O9)&gt;0,N(&apos;Asset Universe&apos;!O9),1)))</f><v>0</v></c><c r="AM175" s="86"><f t="shared" ca="1" si="32"/>&lt;v&gt;1&lt;/v&gt;&lt;/c&gt;&lt;c r=&quot;AN175&quot; s=&quot;86&quot;&gt;&lt;f&gt;MAX(0,1-N(Control!C15))</f><v>0.95</v></c></row><row r="176" spans="2:40" x14ac:dyDescent="0.25"><c r="B176" s="86"><f>&apos;Asset Universe&apos;!K7+(-1)*$C$7</f><v>7.0000000000000007E-2</v></c><c r="C176" s="86"><f t="shared" ca="1" si="29"/>&lt;v&gt;0.95&lt;/v&gt;&lt;/c&gt;&lt;c r=&quot;D176&quot; s=&quot;86&quot;&gt;&lt;f t=&quot;shared&quot; ca=&quot;1&quot; si=&quot;30&quot;/&gt;&lt;v&gt;0&lt;/v&gt;&lt;/c&gt;&lt;c r=&quot;E176&quot; s=&quot;86&quot;&gt;&lt;f t=&quot;shared&quot; ca=&quot;1&quot; si=&quot;31&quot;/&gt;&lt;v&gt;0.95&lt;/v&gt;&lt;/c&gt;&lt;c r=&quot;F176&quot; s=&quot;86&quot;&gt;&lt;f ca=&quot;1&quot;&gt;C176*&apos;Asset Universe&apos;!K6+D176*&apos;Asset Universe&apos;!K7+IF($AM176&lt;=0,0,AK176*IF($AM176&gt;$AN176,$AN176/$AM176,1))*&apos;Asset Universe&apos;!K8+IF($AM176&lt;=0,0,AL176*IF($AM176&gt;$AN176,$AN176/$AM176,1))*&apos;Asset Universe&apos;!K9+(1-E176)*$C$17</f><v>6.7750000000000005E-2</v></c><c r="G176" s="86"><f ca="1">IFERROR(SQRT(C176*(C176*Calculations!C32+D176*Calculations!D32+IF($AM176&lt;=0,0,AK176*IF($AM176&gt;$AN176,$AN176/$AM176,1))*Calculations!E32+IF($AM176&lt;=0,0,AL176*IF($AM176&gt;$AN176,$AN176/$AM176,1))*Calculations!F32)+D176*(C176*Calculations!C33+D176*Calculations!D33+IF($AM176&lt;=0,0,AK176*IF($AM176&gt;$AN176,$AN176/$AM176,1))*Calculations!E33+IF($AM176&lt;=0,0,AL176*IF($AM176&gt;$AN176,$AN176/$AM176,1))*Calculations!F33)+IF($AM176&lt;=0,0,AK176*IF($AM176&gt;$AN176,$AN176/$AM176,1))*(C176*Calculations!C34+D176*Calculations!D34+IF($AM176&lt;=0,0,AK176*IF($AM176&gt;$AN176,$AN176/$AM176,1))*Calculations!E34+IF($AM176&lt;=0,0,AL176*IF($AM176&gt;$AN176,$AN176/$AM176,1))*Calculations!F34)+IF($AM176&lt;=0,0,AL176*IF($AM176&gt;$AN176,$AN176/$AM176,1))*(C176*Calculations!C35+D176*Calculations!D35+IF($AM176&lt;=0,0,AK176*IF($AM176&gt;$AN176,$AN176/$AM176,1))*Calculations!E35+IF($AM176&lt;=0,0,AL176*IF($AM176&gt;$AN176,$AN176/$AM176,1))*Calculations!F35)),0)</f><v>0.14140707844618708</v></c><c r="AA176" s="86"><f>IF(N(&apos;Asset Universe&apos;!F6)=0,0,&apos;Asset Universe&apos;!K6-N(&apos;Asset Universe&apos;!N6)-N($C$17))</f><v>4.3000000000000003E-2</v></c><c r="AB176" s="86"><f>IF(N(&apos;Asset Universe&apos;!F7)=0,0,$B176-N(&apos;Asset Universe&apos;!N7)-N($C$17))</f><v>4.5000000000000005E-2</v></c><c r="AC176" s="86"><f>IF(N(&apos;Asset Universe&apos;!F8)=0,0,&apos;Asset Universe&apos;!K8-N(&apos;Asset Universe&apos;!N8)-N($C$17))</f><v>9.9999999999999742E-4</v></c><c r="AD176" s="86"><f>IF(N(&apos;Asset Universe&apos;!F9)=0,0,&apos;Asset Universe&apos;!K9-N(&apos;Asset Universe&apos;!N9)-N($C$17))</f><v>3.1199999999999999E-2</v></c><c r="AE176" s="86"><f ca="1">IFERROR(SUMPRODUCT(Calculations!C60:F60,$AA176:$AD176),0)</f><v>2.8418999038099062</v></c><c r="AF176" s="86"><f ca="1">IFERROR(SUMPRODUCT(Calculations!C61:F61,$AA176:$AD176),0)</f><v>-5.18625425919945E-2</v></c><c r="AG176" s="86"><f ca="1">IFERROR(SUMPRODUCT(Calculations!C62:F62,$AA176:$AD176),0)</f><v>-0.23597489156798923</v></c><c r="AH176" s="86"><f ca="1">IFERROR(SUMPRODUCT(Calculations!C63:F63,$AA176:$AD176),0)</f><v>-0.81807491552888623</v></c><c r="AI176" s="86"><f ca="1">IF(N(&apos;Asset Universe&apos;!F6)=0,0,MIN(MAX(AE176,0),IF(N(&apos;Asset Universe&apos;!O6)&gt;0,N(&apos;Asset Universe&apos;!O6),1)))</f><v>1</v></c><c r="AJ176" s="86"><f ca="1">IF(N(&apos;Asset Universe&apos;!F7)=0,0,MIN(MAX(AF176,0),IF(N(&apos;Asset Universe&apos;!O7)&gt;0,N(&apos;Asset Universe&apos;!O7),1)))</f><v>0</v></c><c r="AK176" s="86"><f ca="1">IF(N(&apos;Asset Universe&apos;!F8)=0,0,MIN(MAX(AG176,0),IF(N(&apos;Asset Universe&apos;!O8)&gt;0,N(&apos;Asset Universe&apos;!O8),1)))</f><v>0</v></c><c r="AL176" s="86"><f ca="1">IF(N(&apos;Asset Universe&apos;!F9)=0,0,MIN(MAX(AH176,0),IF(N(&apos;Asset Universe&apos;!O9)&gt;0,N(&apos;Asset Universe&apos;!O9),1)))</f><v>0</v></c><c r="AM176" s="86"><f t="shared" ca="1" si="32"/>&lt;v&gt;1&lt;/v&gt;&lt;/c&gt;&lt;c r=&quot;AN176&quot; s=&quot;86&quot;&gt;&lt;f&gt;MAX(0,1-N(Control!C15))</f><v>0.95</v></c></row><row r="177" spans="2:40" x14ac:dyDescent="0.25"><c r="B177" s="92"><f>&apos;Asset Universe&apos;!K7+(0)*$C$7</f><v>0.08</v></c><c r="C177" s="92"><f t="shared" ca="1" si="29"/>&lt;v&gt;0.95&lt;/v&gt;&lt;/c&gt;&lt;c r=&quot;D177&quot; s=&quot;92&quot;&gt;&lt;f t=&quot;shared&quot; ca=&quot;1&quot; si=&quot;30&quot;/&gt;&lt;v&gt;0&lt;/v&gt;&lt;/c&gt;&lt;c r=&quot;E177&quot; s=&quot;92&quot;&gt;&lt;f t=&quot;shared&quot; ca=&quot;1&quot; si=&quot;31&quot;/&gt;&lt;v&gt;0.95&lt;/v&gt;&lt;/c&gt;&lt;c r=&quot;F177&quot; s=&quot;92&quot;&gt;&lt;f ca=&quot;1&quot;&gt;C177*&apos;Asset Universe&apos;!K6+D177*&apos;Asset Universe&apos;!K7+IF($AM177&lt;=0,0,AK177*IF($AM177&gt;$AN177,$AN177/$AM177,1))*&apos;Asset Universe&apos;!K8+IF($AM177&lt;=0,0,AL177*IF($AM177&gt;$AN177,$AN177/$AM177,1))*&apos;Asset Universe&apos;!K9+(1-E177)*$C$17</f><v>6.7750000000000005E-2</v></c><c r="G177" s="92"><f ca="1">IFERROR(SQRT(C177*(C177*Calculations!C32+D177*Calculations!D32+IF($AM177&lt;=0,0,AK177*IF($AM177&gt;$AN177,$AN177/$AM177,1))*Calculations!E32+IF($AM177&lt;=0,0,AL177*IF($AM177&gt;$AN177,$AN177/$AM177,1))*Calculations!F32)+D177*(C177*Calculations!C33+D177*Calculations!D33+IF($AM177&lt;=0,0,AK177*IF($AM177&gt;$AN177,$AN177/$AM177,1))*Calculations!E33+IF($AM177&lt;=0,0,AL177*IF($AM177&gt;$AN177,$AN177/$AM177,1))*Calculations!F33)+IF($AM177&lt;=0,0,AK177*IF($AM177&gt;$AN177,$AN177/$AM177,1))*(C177*Calculations!C34+D177*Calculations!D34+IF($AM177&lt;=0,0,AK177*IF($AM177&gt;$AN177,$AN177/$AM177,1))*Calculations!E34+IF($AM177&lt;=0,0,AL177*IF($AM177&gt;$AN177,$AN177/$AM177,1))*Calculations!F34)+IF($AM177&lt;=0,0,AL177*IF($AM177&gt;$AN177,$AN177/$AM177,1))*(C177*Calculations!C35+D177*Calculations!D35+IF($AM177&lt;=0,0,AK177*IF($AM177&gt;$AN177,$AN177/$AM177,1))*Calculations!E35+IF($AM177&lt;=0,0,AL177*IF($AM177&gt;$AN177,$AN177/$AM177,1))*Calculations!F35)),0)</f><v>0.14140707844618708</v></c><c r="AA177" s="86"><f>IF(N(&apos;Asset Universe&apos;!F6)=0,0,&apos;Asset Universe&apos;!K6-N(&apos;Asset Universe&apos;!N6)-N($C$17))</f><v>4.3000000000000003E-2</v></c><c r="AB177" s="86"><f>IF(N(&apos;Asset Universe&apos;!F7)=0,0,$B177-N(&apos;Asset Universe&apos;!N7)-N($C$17))</f><v>5.5E-2</v></c><c r="AC177" s="86"><f>IF(N(&apos;Asset Universe&apos;!F8)=0,0,&apos;Asset Universe&apos;!K8-N(&apos;Asset Universe&apos;!N8)-N($C$17))</f><v>9.9999999999999742E-4</v></c><c r="AD177" s="86"><f>IF(N(&apos;Asset Universe&apos;!F9)=0,0,&apos;Asset Universe&apos;!K9-N(&apos;Asset Universe&apos;!N9)-N($C$17))</f><v>3.1199999999999999E-2</v></c><c r="AE177" s="86"><f ca="1">IFERROR(SUMPRODUCT(Calculations!C60:F60,$AA177:$AD177),0)</f><v>2.80565713050049</v></c><c r="AF177" s="86"><f ca="1">IFERROR(SUMPRODUCT(Calculations!C61:F61,$AA177:$AD177),0)</f><v>-3.1492042540521362E-2</v></c><c r="AG177" s="86"><f ca="1">IFERROR(SUMPRODUCT(Calculations!C62:F62,$AA177:$AD177),0)</f><v>-0.23881224278608915</v></c><c r="AH177" s="86"><f ca="1">IFERROR(SUMPRODUCT(Calculations!C63:F63,$AA177:$AD177),0)</f><v>-0.81403713747482298</v></c><c r="AI177" s="86"><f ca="1">IF(N(&apos;Asset Universe&apos;!F6)=0,0,MIN(MAX(AE177,0),IF(N(&apos;Asset Universe&apos;!O6)&gt;0,N(&apos;Asset Universe&apos;!O6),1)))</f><v>1</v></c><c r="AJ177" s="86"><f ca="1">IF(N(&apos;Asset Universe&apos;!F7)=0,0,MIN(MAX(AF177,0),IF(N(&apos;Asset Universe&apos;!O7)&gt;0,N(&apos;Asset Universe&apos;!O7),1)))</f><v>0</v></c><c r="AK177" s="86"><f ca="1">IF(N(&apos;Asset Universe&apos;!F8)=0,0,MIN(MAX(AG177,0),IF(N(&apos;Asset Universe&apos;!O8)&gt;0,N(&apos;Asset Universe&apos;!O8),1)))</f><v>0</v></c><c r="AL177" s="86"><f ca="1">IF(N(&apos;Asset Universe&apos;!F9)=0,0,MIN(MAX(AH177,0),IF(N(&apos;Asset Universe&apos;!O9)&gt;0,N(&apos;Asset Universe&apos;!O9),1)))</f><v>0</v></c><c r="AM177" s="86"><f t="shared" ca="1" si="32"/>&lt;v&gt;1&lt;/v&gt;&lt;/c&gt;&lt;c r=&quot;AN177&quot; s=&quot;86&quot;&gt;&lt;f&gt;MAX(0,1-N(Control!C15))</f><v>0.95</v></c></row><row r="178" spans="2:40" x14ac:dyDescent="0.25"><c r="B178" s="86"><f>&apos;Asset Universe&apos;!K7+(1)*$C$7</f><v>0.09</v></c><c r="C178" s="86"><f t="shared" ca="1" si="29"/>&lt;v&gt;0.95&lt;/v&gt;&lt;/c&gt;&lt;c r=&quot;D178&quot; s=&quot;86&quot;&gt;&lt;f t=&quot;shared&quot; ca=&quot;1&quot; si=&quot;30&quot;/&gt;&lt;v&gt;0&lt;/v&gt;&lt;/c&gt;&lt;c r=&quot;E178&quot; s=&quot;86&quot;&gt;&lt;f t=&quot;shared&quot; ca=&quot;1&quot; si=&quot;31&quot;/&gt;&lt;v&gt;0.95&lt;/v&gt;&lt;/c&gt;&lt;c r=&quot;F178&quot; s=&quot;86&quot;&gt;&lt;f ca=&quot;1&quot;&gt;C178*&apos;Asset Universe&apos;!K6+D178*&apos;Asset Universe&apos;!K7+IF($AM178&lt;=0,0,AK178*IF($AM178&gt;$AN178,$AN178/$AM178,1))*&apos;Asset Universe&apos;!K8+IF($AM178&lt;=0,0,AL178*IF($AM178&gt;$AN178,$AN178/$AM178,1))*&apos;Asset Universe&apos;!K9+(1-E178)*$C$17</f><v>6.7750000000000005E-2</v></c><c r="G178" s="86"><f ca="1">IFERROR(SQRT(C178*(C178*Calculations!C32+D178*Calculations!D32+IF($AM178&lt;=0,0,AK178*IF($AM178&gt;$AN178,$AN178/$AM178,1))*Calculations!E32+IF($AM178&lt;=0,0,AL178*IF($AM178&gt;$AN178,$AN178/$AM178,1))*Calculations!F32)+D178*(C178*Calculations!C33+D178*Calculations!D33+IF($AM178&lt;=0,0,AK178*IF($AM178&gt;$AN178,$AN178/$AM178,1))*Calculations!E33+IF($AM178&lt;=0,0,AL178*IF($AM178&gt;$AN178,$AN178/$AM178,1))*Calculations!F33)+IF($AM178&lt;=0,0,AK178*IF($AM178&gt;$AN178,$AN178/$AM178,1))*(C178*Calculations!C34+D178*Calculations!D34+IF($AM178&lt;=0,0,AK178*IF($AM178&gt;$AN178,$AN178/$AM178,1))*Calculations!E34+IF($AM178&lt;=0,0,AL178*IF($AM178&gt;$AN178,$AN178/$AM178,1))*Calculations!F34)+IF($AM178&lt;=0,0,AL178*IF($AM178&gt;$AN178,$AN178/$AM178,1))*(C178*Calculations!C35+D178*Calculations!D35+IF($AM178&lt;=0,0,AK178*IF($AM178&gt;$AN178,$AN178/$AM178,1))*Calculations!E35+IF($AM178&lt;=0,0,AL178*IF($AM178&gt;$AN178,$AN178/$AM178,1))*Calculations!F35)),0)</f><v>0.14140707844618708</v></c><c r="AA178" s="86"><f>IF(N(&apos;Asset Universe&apos;!F6)=0,0,&apos;Asset Universe&apos;!K6-N(&apos;Asset Universe&apos;!N6)-N($C$17))</f><v>4.3000000000000003E-2</v></c><c r="AB178" s="86"><f>IF(N(&apos;Asset Universe&apos;!F7)=0,0,$B178-N(&apos;Asset Universe&apos;!N7)-N($C$17))</f><v>6.5000000000000002E-2</v></c><c r="AC178" s="86"><f>IF(N(&apos;Asset Universe&apos;!F8)=0,0,&apos;Asset Universe&apos;!K8-N(&apos;Asset Universe&apos;!N8)-N($C$17))</f><v>9.9999999999999742E-4</v></c><c r="AD178" s="86"><f>IF(N(&apos;Asset Universe&apos;!F9)=0,0,&apos;Asset Universe&apos;!K9-N(&apos;Asset Universe&apos;!N9)-N($C$17))</f><v>3.1199999999999999E-2</v></c><c r="AE178" s="86"><f ca="1">IFERROR(SUMPRODUCT(Calculations!C60:F60,$AA178:$AD178),0)</f><v>2.7694143571910739</v></c><c r="AF178" s="86"><f ca="1">IFERROR(SUMPRODUCT(Calculations!C61:F61,$AA178:$AD178),0)</f><v>-1.1121542489048225E-2</v></c><c r="AG178" s="86"><f ca="1">IFERROR(SUMPRODUCT(Calculations!C62:F62,$AA178:$AD178),0)</f><v>-0.24164959400418906</v></c><c r="AH178" s="86"><f ca="1">IFERROR(SUMPRODUCT(Calculations!C63:F63,$AA178:$AD178),0)</f><v>-0.80999935942076018</v></c><c r="AI178" s="86"><f ca="1">IF(N(&apos;Asset Universe&apos;!F6)=0,0,MIN(MAX(AE178,0),IF(N(&apos;Asset Universe&apos;!O6)&gt;0,N(&apos;Asset Universe&apos;!O6),1)))</f><v>1</v></c><c r="AJ178" s="86"><f ca="1">IF(N(&apos;Asset Universe&apos;!F7)=0,0,MIN(MAX(AF178,0),IF(N(&apos;Asset Universe&apos;!O7)&gt;0,N(&apos;Asset Universe&apos;!O7),1)))</f><v>0</v></c><c r="AK178" s="86"><f ca="1">IF(N(&apos;Asset Universe&apos;!F8)=0,0,MIN(MAX(AG178,0),IF(N(&apos;Asset Universe&apos;!O8)&gt;0,N(&apos;Asset Universe&apos;!O8),1)))</f><v>0</v></c><c r="AL178" s="86"><f ca="1">IF(N(&apos;Asset Universe&apos;!F9)=0,0,MIN(MAX(AH178,0),IF(N(&apos;Asset Universe&apos;!O9)&gt;0,N(&apos;Asset Universe&apos;!O9),1)))</f><v>0</v></c><c r="AM178" s="86"><f t="shared" ca="1" si="32"/>&lt;v&gt;1&lt;/v&gt;&lt;/c&gt;&lt;c r=&quot;AN178&quot; s=&quot;86&quot;&gt;&lt;f&gt;MAX(0,1-N(Control!C15))</f><v>0.95</v></c></row><row r="179" spans="2:40" x14ac:dyDescent="0.25"><c r="B179" s="86"><f>&apos;Asset Universe&apos;!K7+(2)*$C$7</f><v>0.1</v></c><c r="C179" s="86"><f t="shared" ca="1" si="29"/>&lt;v&gt;0.94129401163264481&lt;/v&gt;&lt;/c&gt;&lt;c r=&quot;D179&quot; s=&quot;86&quot;&gt;&lt;f t=&quot;shared&quot; ca=&quot;1&quot; si=&quot;30&quot;/&gt;&lt;v&gt;8.7059883673550661E-3&lt;/v&gt;&lt;/c&gt;&lt;c r=&quot;E179&quot; s=&quot;86&quot;&gt;&lt;f t=&quot;shared&quot; ca=&quot;1&quot; si=&quot;31&quot;/&gt;&lt;v&gt;0.94999999999999984&lt;/v&gt;&lt;/c&gt;&lt;c r=&quot;F179&quot; s=&quot;86&quot;&gt;&lt;f ca=&quot;1&quot;&gt;C179*&apos;Asset Universe&apos;!K6+D179*&apos;Asset Universe&apos;!K7+IF($AM179&lt;=0,0,AK179*IF($AM179&gt;$AN179,$AN179/$AM179,1))*&apos;Asset Universe&apos;!K8+IF($AM179&lt;=0,0,AL179*IF($AM179&gt;$AN179,$AN179/$AM179,1))*&apos;Asset Universe&apos;!K9+(1-E179)*$C$17</f><v>6.7837059883673556E-2</v></c><c r="G179" s="86"><f ca="1">IFERROR(SQRT(C179*(C179*Calculations!C32+D179*Calculations!D32+IF($AM179&lt;=0,0,AK179*IF($AM179&gt;$AN179,$AN179/$AM179,1))*Calculations!E32+IF($AM179&lt;=0,0,AL179*IF($AM179&gt;$AN179,$AN179/$AM179,1))*Calculations!F32)+D179*(C179*Calculations!C33+D179*Calculations!D33+IF($AM179&lt;=0,0,AK179*IF($AM179&gt;$AN179,$AN179/$AM179,1))*Calculations!E33+IF($AM179&lt;=0,0,AL179*IF($AM179&gt;$AN179,$AN179/$AM179,1))*Calculations!F33)+IF($AM179&lt;=0,0,AK179*IF($AM179&gt;$AN179,$AN179/$AM179,1))*(C179*Calculations!C34+D179*Calculations!D34+IF($AM179&lt;=0,0,AK179*IF($AM179&gt;$AN179,$AN179/$AM179,1))*Calculations!E34+IF($AM179&lt;=0,0,AL179*IF($AM179&gt;$AN179,$AN179/$AM179,1))*Calculations!F34)+IF($AM179&lt;=0,0,AL179*IF($AM179&gt;$AN179,$AN179/$AM179,1))*(C179*Calculations!C35+D179*Calculations!D35+IF($AM179&lt;=0,0,AK179*IF($AM179&gt;$AN179,$AN179/$AM179,1))*Calculations!E35+IF($AM179&lt;=0,0,AL179*IF($AM179&gt;$AN179,$AN179/$AM179,1))*Calculations!F35)),0)</f><v>0.14233736992768739</v></c><c r="AA179" s="86"><f>IF(N(&apos;Asset Universe&apos;!F6)=0,0,&apos;Asset Universe&apos;!K6-N(&apos;Asset Universe&apos;!N6)-N($C$17))</f><v>4.3000000000000003E-2</v></c><c r="AB179" s="86"><f>IF(N(&apos;Asset Universe&apos;!F7)=0,0,$B179-N(&apos;Asset Universe&apos;!N7)-N($C$17))</f><v>7.5000000000000011E-2</v></c><c r="AC179" s="86"><f>IF(N(&apos;Asset Universe&apos;!F8)=0,0,&apos;Asset Universe&apos;!K8-N(&apos;Asset Universe&apos;!N8)-N($C$17))</f><v>9.9999999999999742E-4</v></c><c r="AD179" s="86"><f>IF(N(&apos;Asset Universe&apos;!F9)=0,0,&apos;Asset Universe&apos;!K9-N(&apos;Asset Universe&apos;!N9)-N($C$17))</f><v>3.1199999999999999E-2</v></c><c r="AE179" s="86"><f ca="1">IFERROR(SUMPRODUCT(Calculations!C60:F60,$AA179:$AD179),0)</f><v>2.7331715838816568</v></c><c r="AF179" s="86"><f ca="1">IFERROR(SUMPRODUCT(Calculations!C61:F61,$AA179:$AD179),0)</f><v>9.2489575624249473E-3</v></c><c r="AG179" s="86"><f ca="1">IFERROR(SUMPRODUCT(Calculations!C62:F62,$AA179:$AD179),0)</f><v>-0.24448694522228898</v></c><c r="AH179" s="86"><f ca="1">IFERROR(SUMPRODUCT(Calculations!C63:F63,$AA179:$AD179),0)</f><v>-0.80596158136669693</v></c><c r="AI179" s="86"><f ca="1">IF(N(&apos;Asset Universe&apos;!F6)=0,0,MIN(MAX(AE179,0),IF(N(&apos;Asset Universe&apos;!O6)&gt;0,N(&apos;Asset Universe&apos;!O6),1)))</f><v>1</v></c><c r="AJ179" s="86"><f ca="1">IF(N(&apos;Asset Universe&apos;!F7)=0,0,MIN(MAX(AF179,0),IF(N(&apos;Asset Universe&apos;!O7)&gt;0,N(&apos;Asset Universe&apos;!O7),1)))</f><v>9.2489575624249473E-3</v></c><c r="AK179" s="86"><f ca="1">IF(N(&apos;Asset Universe&apos;!F8)=0,0,MIN(MAX(AG179,0),IF(N(&apos;Asset Universe&apos;!O8)&gt;0,N(&apos;Asset Universe&apos;!O8),1)))</f><v>0</v></c><c r="AL179" s="86"><f ca="1">IF(N(&apos;Asset Universe&apos;!F9)=0,0,MIN(MAX(AH179,0),IF(N(&apos;Asset Universe&apos;!O9)&gt;0,N(&apos;Asset Universe&apos;!O9),1)))</f><v>0</v></c><c r="AM179" s="86"><f t="shared" ca="1" si="32"/>&lt;v&gt;1.0092489575624251&lt;/v&gt;&lt;/c&gt;&lt;c r=&quot;AN179&quot; s=&quot;86&quot;&gt;&lt;f&gt;MAX(0,1-N(Control!C15))</f><v>0.95</v></c></row><row r="180" spans="2:40" x14ac:dyDescent="0.25"><c r="B180" s="86"><f>&apos;Asset Universe&apos;!K7+(3)*$C$7</f><v>0.11</v></c><c r="C180" s="86"><f t="shared" ca="1" si="29"/>&lt;v&gt;0.92267098584324236&lt;/v&gt;&lt;/c&gt;&lt;c r=&quot;D180&quot; s=&quot;86&quot;&gt;&lt;f t=&quot;shared&quot; ca=&quot;1&quot; si=&quot;30&quot;/&gt;&lt;v&gt;2.732901415675746E-2&lt;/v&gt;&lt;/c&gt;&lt;c r=&quot;E180&quot; s=&quot;86&quot;&gt;&lt;f t=&quot;shared&quot; ca=&quot;1&quot; si=&quot;31&quot;/&gt;&lt;v&gt;0.94999999999999984&lt;/v&gt;&lt;/c&gt;&lt;c r=&quot;F180&quot; s=&quot;86&quot;&gt;&lt;f ca=&quot;1&quot;&gt;C180*&apos;Asset Universe&apos;!K6+D180*&apos;Asset Universe&apos;!K7+IF($AM180&lt;=0,0,AK180*IF($AM180&gt;$AN180,$AN180/$AM180,1))*&apos;Asset Universe&apos;!K8+IF($AM180&lt;=0,0,AL180*IF($AM180&gt;$AN180,$AN180/$AM180,1))*&apos;Asset Universe&apos;!K9+(1-E180)*$C$17</f><v>6.8023290141567563E-2</v></c><c r="G180" s="86"><f ca="1">IFERROR(SQRT(C180*(C180*Calculations!C32+D180*Calculations!D32+IF($AM180&lt;=0,0,AK180*IF($AM180&gt;$AN180,$AN180/$AM180,1))*Calculations!E32+IF($AM180&lt;=0,0,AL180*IF($AM180&gt;$AN180,$AN180/$AM180,1))*Calculations!F32)+D180*(C180*Calculations!C33+D180*Calculations!D33+IF($AM180&lt;=0,0,AK180*IF($AM180&gt;$AN180,$AN180/$AM180,1))*Calculations!E33+IF($AM180&lt;=0,0,AL180*IF($AM180&gt;$AN180,$AN180/$AM180,1))*Calculations!F33)+IF($AM180&lt;=0,0,AK180*IF($AM180&gt;$AN180,$AN180/$AM180,1))*(C180*Calculations!C34+D180*Calculations!D34+IF($AM180&lt;=0,0,AK180*IF($AM180&gt;$AN180,$AN180/$AM180,1))*Calculations!E34+IF($AM180&lt;=0,0,AL180*IF($AM180&gt;$AN180,$AN180/$AM180,1))*Calculations!F34)+IF($AM180&lt;=0,0,AL180*IF($AM180&gt;$AN180,$AN180/$AM180,1))*(C180*Calculations!C35+D180*Calculations!D35+IF($AM180&lt;=0,0,AK180*IF($AM180&gt;$AN180,$AN180/$AM180,1))*Calculations!E35+IF($AM180&lt;=0,0,AL180*IF($AM180&gt;$AN180,$AN180/$AM180,1))*Calculations!F35)),0)</f><v>0.14518644813036052</v></c><c r="AA180" s="86"><f>IF(N(&apos;Asset Universe&apos;!F6)=0,0,&apos;Asset Universe&apos;!K6-N(&apos;Asset Universe&apos;!N6)-N($C$17))</f><v>4.3000000000000003E-2</v></c><c r="AB180" s="86"><f>IF(N(&apos;Asset Universe&apos;!F7)=0,0,$B180-N(&apos;Asset Universe&apos;!N7)-N($C$17))</f><v>8.4999999999999992E-2</v></c><c r="AC180" s="86"><f>IF(N(&apos;Asset Universe&apos;!F8)=0,0,&apos;Asset Universe&apos;!K8-N(&apos;Asset Universe&apos;!N8)-N($C$17))</f><v>9.9999999999999742E-4</v></c><c r="AD180" s="86"><f>IF(N(&apos;Asset Universe&apos;!F9)=0,0,&apos;Asset Universe&apos;!K9-N(&apos;Asset Universe&apos;!N9)-N($C$17))</f><v>3.1199999999999999E-2</v></c><c r="AE180" s="86"><f ca="1">IFERROR(SUMPRODUCT(Calculations!C60:F60,$AA180:$AD180),0)</f><v>2.6969288105722407</v></c><c r="AF180" s="86"><f ca="1">IFERROR(SUMPRODUCT(Calculations!C61:F61,$AA180:$AD180),0)</f><v>2.9619457613898066E-2</v></c><c r="AG180" s="86"><f ca="1">IFERROR(SUMPRODUCT(Calculations!C62:F62,$AA180:$AD180),0)</f><v>-0.24732429644038889</v></c><c r="AH180" s="86"><f ca="1">IFERROR(SUMPRODUCT(Calculations!C63:F63,$AA180:$AD180),0)</f><v>-0.80192380331263369</v></c><c r="AI180" s="86"><f ca="1">IF(N(&apos;Asset Universe&apos;!F6)=0,0,MIN(MAX(AE180,0),IF(N(&apos;Asset Universe&apos;!O6)&gt;0,N(&apos;Asset Universe&apos;!O6),1)))</f><v>1</v></c><c r="AJ180" s="86"><f ca="1">IF(N(&apos;Asset Universe&apos;!F7)=0,0,MIN(MAX(AF180,0),IF(N(&apos;Asset Universe&apos;!O7)&gt;0,N(&apos;Asset Universe&apos;!O7),1)))</f><v>2.9619457613898066E-2</v></c><c r="AK180" s="86"><f ca="1">IF(N(&apos;Asset Universe&apos;!F8)=0,0,MIN(MAX(AG180,0),IF(N(&apos;Asset Universe&apos;!O8)&gt;0,N(&apos;Asset Universe&apos;!O8),1)))</f><v>0</v></c><c r="AL180" s="86"><f ca="1">IF(N(&apos;Asset Universe&apos;!F9)=0,0,MIN(MAX(AH180,0),IF(N(&apos;Asset Universe&apos;!O9)&gt;0,N(&apos;Asset Universe&apos;!O9),1)))</f><v>0</v></c><c r="AM180" s="86"><f t="shared" ca="1" si="32"/>&lt;v&gt;1.0296194576138982&lt;/v&gt;&lt;/c&gt;&lt;c r=&quot;AN180&quot; s=&quot;86&quot;&gt;&lt;f&gt;MAX(0,1-N(Control!C15))</f><v>0.95</v></c></row><row r="181" spans="2:40" x14ac:dyDescent="0.25"><c r="B181" s="86"><f>&apos;Asset Universe&apos;!K7+(4)*$C$7</f><v>0.12</v></c><c r="C181" s="86"><f t="shared" ca="1" si="29"/>&lt;v&gt;0.90477055810353013&lt;/v&gt;&lt;/c&gt;&lt;c r=&quot;D181&quot; s=&quot;86&quot;&gt;&lt;f t=&quot;shared&quot; ca=&quot;1&quot; si=&quot;30&quot;/&gt;&lt;v&gt;4.5229441896469748E-2&lt;/v&gt;&lt;/c&gt;&lt;c r=&quot;E181&quot; s=&quot;86&quot;&gt;&lt;f t=&quot;shared&quot; ca=&quot;1&quot; si=&quot;31&quot;/&gt;&lt;v&gt;0.94999999999999984&lt;/v&gt;&lt;/c&gt;&lt;c r=&quot;F181&quot; s=&quot;86&quot;&gt;&lt;f ca=&quot;1&quot;&gt;C181*&apos;Asset Universe&apos;!K6+D181*&apos;Asset Universe&apos;!K7+IF($AM181&lt;=0,0,AK181*IF($AM181&gt;$AN181,$AN181/$AM181,1))*&apos;Asset Universe&apos;!K8+IF($AM181&lt;=0,0,AL181*IF($AM181&gt;$AN181,$AN181/$AM181,1))*&apos;Asset Universe&apos;!K9+(1-E181)*$C$17</f><v>6.8202294418964693E-2</v></c><c r="G181" s="86"><f ca="1">IFERROR(SQRT(C181*(C181*Calculations!C32+D181*Calculations!D32+IF($AM181&lt;=0,0,AK181*IF($AM181&gt;$AN181,$AN181/$AM181,1))*Calculations!E32+IF($AM181&lt;=0,0,AL181*IF($AM181&gt;$AN181,$AN181/$AM181,1))*Calculations!F32)+D181*(C181*Calculations!C33+D181*Calculations!D33+IF($AM181&lt;=0,0,AK181*IF($AM181&gt;$AN181,$AN181/$AM181,1))*Calculations!E33+IF($AM181&lt;=0,0,AL181*IF($AM181&gt;$AN181,$AN181/$AM181,1))*Calculations!F33)+IF($AM181&lt;=0,0,AK181*IF($AM181&gt;$AN181,$AN181/$AM181,1))*(C181*Calculations!C34+D181*Calculations!D34+IF($AM181&lt;=0,0,AK181*IF($AM181&gt;$AN181,$AN181/$AM181,1))*Calculations!E34+IF($AM181&lt;=0,0,AL181*IF($AM181&gt;$AN181,$AN181/$AM181,1))*Calculations!F34)+IF($AM181&lt;=0,0,AL181*IF($AM181&gt;$AN181,$AN181/$AM181,1))*(C181*Calculations!C35+D181*Calculations!D35+IF($AM181&lt;=0,0,AK181*IF($AM181&gt;$AN181,$AN181/$AM181,1))*Calculations!E35+IF($AM181&lt;=0,0,AL181*IF($AM181&gt;$AN181,$AN181/$AM181,1))*Calculations!F35)),0)</f><v>0.14897469557444712</v></c><c r="AA181" s="86"><f>IF(N(&apos;Asset Universe&apos;!F6)=0,0,&apos;Asset Universe&apos;!K6-N(&apos;Asset Universe&apos;!N6)-N($C$17))</f><v>4.3000000000000003E-2</v></c><c r="AB181" s="86"><f>IF(N(&apos;Asset Universe&apos;!F7)=0,0,$B181-N(&apos;Asset Universe&apos;!N7)-N($C$17))</f><v>9.5000000000000001E-2</v></c><c r="AC181" s="86"><f>IF(N(&apos;Asset Universe&apos;!F8)=0,0,&apos;Asset Universe&apos;!K8-N(&apos;Asset Universe&apos;!N8)-N($C$17))</f><v>9.9999999999999742E-4</v></c><c r="AD181" s="86"><f>IF(N(&apos;Asset Universe&apos;!F9)=0,0,&apos;Asset Universe&apos;!K9-N(&apos;Asset Universe&apos;!N9)-N($C$17))</f><v>3.1199999999999999E-2</v></c><c r="AE181" s="86"><f ca="1">IFERROR(SUMPRODUCT(Calculations!C60:F60,$AA181:$AD181),0)</f><v>2.6606860372628245</v></c><c r="AF181" s="86"><f ca="1">IFERROR(SUMPRODUCT(Calculations!C61:F61,$AA181:$AD181),0)</f><v>4.9989957665371204E-2</v></c><c r="AG181" s="86"><f ca="1">IFERROR(SUMPRODUCT(Calculations!C62:F62,$AA181:$AD181),0)</f><v>-0.25016164765848881</v></c><c r="AH181" s="86"><f ca="1">IFERROR(SUMPRODUCT(Calculations!C63:F63,$AA181:$AD181),0)</f><v>-0.79788602525857044</v></c><c r="AI181" s="86"><f ca="1">IF(N(&apos;Asset Universe&apos;!F6)=0,0,MIN(MAX(AE181,0),IF(N(&apos;Asset Universe&apos;!O6)&gt;0,N(&apos;Asset Universe&apos;!O6),1)))</f><v>1</v></c><c r="AJ181" s="86"><f ca="1">IF(N(&apos;Asset Universe&apos;!F7)=0,0,MIN(MAX(AF181,0),IF(N(&apos;Asset Universe&apos;!O7)&gt;0,N(&apos;Asset Universe&apos;!O7),1)))</f><v>4.9989957665371204E-2</v></c><c r="AK181" s="86"><f ca="1">IF(N(&apos;Asset Universe&apos;!F8)=0,0,MIN(MAX(AG181,0),IF(N(&apos;Asset Universe&apos;!O8)&gt;0,N(&apos;Asset Universe&apos;!O8),1)))</f><v>0</v></c><c r="AL181" s="86"><f ca="1">IF(N(&apos;Asset Universe&apos;!F9)=0,0,MIN(MAX(AH181,0),IF(N(&apos;Asset Universe&apos;!O9)&gt;0,N(&apos;Asset Universe&apos;!O9),1)))</f><v>0</v></c><c r="AM181" s="86"><f t="shared" ca="1" si="32"/>&lt;v&gt;1.0499899576653713&lt;/v&gt;&lt;/c&gt;&lt;c r=&quot;AN181&quot; s=&quot;86&quot;&gt;&lt;f&gt;MAX(0,1-N(Control!C15))</f><v>0.95</v></c></row><row r="182" spans="2:40" x14ac:dyDescent="0.25"><c r="B182" s="86"><f>&apos;Asset Universe&apos;!K7+(5)*$C$7</f><v>0.13</v></c><c r="C182" s="86"><f t="shared" ca="1" si="29"/>&lt;v&gt;0.8875514721708031&lt;/v&gt;&lt;/c&gt;&lt;c r=&quot;D182&quot; s=&quot;86&quot;&gt;&lt;f t=&quot;shared&quot; ca=&quot;1&quot; si=&quot;30&quot;/&gt;&lt;v&gt;6.244852782919677E-2&lt;/v&gt;&lt;/c&gt;&lt;c r=&quot;E182&quot; s=&quot;86&quot;&gt;&lt;f t=&quot;shared&quot; ca=&quot;1&quot; si=&quot;31&quot;/&gt;&lt;v&gt;0.94999999999999984&lt;/v&gt;&lt;/c&gt;&lt;c r=&quot;F182&quot; s=&quot;86&quot;&gt;&lt;f ca=&quot;1&quot;&gt;C182*&apos;Asset Universe&apos;!K6+D182*&apos;Asset Universe&apos;!K7+IF($AM182&lt;=0,0,AK182*IF($AM182&gt;$AN182,$AN182/$AM182,1))*&apos;Asset Universe&apos;!K8+IF($AM182&lt;=0,0,AL182*IF($AM182&gt;$AN182,$AN182/$AM182,1))*&apos;Asset Universe&apos;!K9+(1-E182)*$C$17</f><v>6.8374485278291958E-2</v></c><c r="G182" s="86"><f ca="1">IFERROR(SQRT(C182*(C182*Calculations!C32+D182*Calculations!D32+IF($AM182&lt;=0,0,AK182*IF($AM182&gt;$AN182,$AN182/$AM182,1))*Calculations!E32+IF($AM182&lt;=0,0,AL182*IF($AM182&gt;$AN182,$AN182/$AM182,1))*Calculations!F32)+D182*(C182*Calculations!C33+D182*Calculations!D33+IF($AM182&lt;=0,0,AK182*IF($AM182&gt;$AN182,$AN182/$AM182,1))*Calculations!E33+IF($AM182&lt;=0,0,AL182*IF($AM182&gt;$AN182,$AN182/$AM182,1))*Calculations!F33)+IF($AM182&lt;=0,0,AK182*IF($AM182&gt;$AN182,$AN182/$AM182,1))*(C182*Calculations!C34+D182*Calculations!D34+IF($AM182&lt;=0,0,AK182*IF($AM182&gt;$AN182,$AN182/$AM182,1))*Calculations!E34+IF($AM182&lt;=0,0,AL182*IF($AM182&gt;$AN182,$AN182/$AM182,1))*Calculations!F34)+IF($AM182&lt;=0,0,AL182*IF($AM182&gt;$AN182,$AN182/$AM182,1))*(C182*Calculations!C35+D182*Calculations!D35+IF($AM182&lt;=0,0,AK182*IF($AM182&gt;$AN182,$AN182/$AM182,1))*Calculations!E35+IF($AM182&lt;=0,0,AL182*IF($AM182&gt;$AN182,$AN182/$AM182,1))*Calculations!F35)),0)</f><v>0.15351816537579546</v></c><c r="AA182" s="86"><f>IF(N(&apos;Asset Universe&apos;!F6)=0,0,&apos;Asset Universe&apos;!K6-N(&apos;Asset Universe&apos;!N6)-N($C$17))</f><v>4.3000000000000003E-2</v></c><c r="AB182" s="86"><f>IF(N(&apos;Asset Universe&apos;!F7)=0,0,$B182-N(&apos;Asset Universe&apos;!N7)-N($C$17))</f><v>0.10500000000000001</v></c><c r="AC182" s="86"><f>IF(N(&apos;Asset Universe&apos;!F8)=0,0,&apos;Asset Universe&apos;!K8-N(&apos;Asset Universe&apos;!N8)-N($C$17))</f><v>9.9999999999999742E-4</v></c><c r="AD182" s="86"><f>IF(N(&apos;Asset Universe&apos;!F9)=0,0,&apos;Asset Universe&apos;!K9-N(&apos;Asset Universe&apos;!N9)-N($C$17))</f><v>3.1199999999999999E-2</v></c><c r="AE182" s="86"><f ca="1">IFERROR(SUMPRODUCT(Calculations!C60:F60,$AA182:$AD182),0)</f><v>2.6244432639534074</v></c><c r="AF182" s="86"><f ca="1">IFERROR(SUMPRODUCT(Calculations!C61:F61,$AA182:$AD182),0)</f><v>7.0360457716844377E-2</v></c><c r="AG182" s="86"><f ca="1">IFERROR(SUMPRODUCT(Calculations!C62:F62,$AA182:$AD182),0)</f><v>-0.25299899887658872</v></c><c r="AH182" s="86"><f ca="1">IFERROR(SUMPRODUCT(Calculations!C63:F63,$AA182:$AD182),0)</f><v>-0.79384824720450764</v></c><c r="AI182" s="86"><f ca="1">IF(N(&apos;Asset Universe&apos;!F6)=0,0,MIN(MAX(AE182,0),IF(N(&apos;Asset Universe&apos;!O6)&gt;0,N(&apos;Asset Universe&apos;!O6),1)))</f><v>1</v></c><c r="AJ182" s="86"><f ca="1">IF(N(&apos;Asset Universe&apos;!F7)=0,0,MIN(MAX(AF182,0),IF(N(&apos;Asset Universe&apos;!O7)&gt;0,N(&apos;Asset Universe&apos;!O7),1)))</f><v>7.0360457716844377E-2</v></c><c r="AK182" s="86"><f ca="1">IF(N(&apos;Asset Universe&apos;!F8)=0,0,MIN(MAX(AG182,0),IF(N(&apos;Asset Universe&apos;!O8)&gt;0,N(&apos;Asset Universe&apos;!O8),1)))</f><v>0</v></c><c r="AL182" s="86"><f ca="1">IF(N(&apos;Asset Universe&apos;!F9)=0,0,MIN(MAX(AH182,0),IF(N(&apos;Asset Universe&apos;!O9)&gt;0,N(&apos;Asset Universe&apos;!O9),1)))</f><v>0</v></c><c r="AM182" s="86"><f t="shared" ca="1" si="32"/>&lt;v&gt;1.0703604577168444&lt;/v&gt;&lt;/c&gt;&lt;c r=&quot;AN182&quot; s=&quot;86&quot;&gt;&lt;f&gt;MAX(0,1-N(Control!C15))</f><v>0.95</v></c></row><row r="184" spans="2:40" x14ac:dyDescent="0.25"><c r="B184" s="79" t="s"><v>14</v></c><c r="C184" s="79" t="s"><v>73</v></c><c r="D184" s="79" t="s"><v>20</v></c></row><row r="188" spans="2:40" x14ac:dyDescent="0.25"><c r="B188" s="113" t="s"><v>123</v></c><c r="C188" s="107"/><c r="D188" s="107"/><c r="E188" s="107"/><c r="F188" s="107"/><c r="G188" s="107"/><c r="H188" s="107"/></row><row r="189" spans="2:40" x14ac:dyDescent="0.25"><c r="B189" s="110" t="s"><v>124</v></c><c r="C189" s="107"/><c r="D189" s="107"/><c r="E189" s="107"/><c r="F189" s="107"/><c r="G189" s="107"/><c r="H189" s="107"/></row><row r="190" spans="2:40" ht="30" customHeight="1" x14ac:dyDescent="0.25"><c r="B190" s="89" t="s"><v>56</v></c><c r="C190" s="89" t="s"><v>45</v></c><c r="D190" s="89" t="s"><v>125</v></c><c r="E190" s="89" t="s"><v>61</v></c><c r="F190" s="89" t="s"><v>126</v></c><c r="G190" s="89" t="s"><v>127</v></c><c r="H190" s="89" t="s"><v>128</v></c><c r="I190" s="89" t="s"><v>129</v></c><c r="J190" s="89" t="s"><v>130</v></c></row><row r="191" spans="2:40" x14ac:dyDescent="0.25"><c r="B191" s="87" t="str"><f>&apos;Asset Universe&apos;!C6</f><v>MSCI World</v></c><c r="C191" s="85"><f ca="1">Calculations!D6</f><v>119</v></c><c r="D191" s="86"><f ca="1">&apos;Asset Universe&apos;!G6</f><v>0.13365899544286611</v></c><c r="E191" s="86"><f>&apos;Asset Universe&apos;!K6</f><v>7.0000000000000007E-2</v></c><c r="F191" s="86"><f ca="1">Calculations!J6</f><v>4.7267723525130249E-2</v></c><c r="G191" s="86"><f ca="1">IF(&apos;Asset Universe&apos;!L6&lt;=0,0,IF($C$19&gt;=1,IF((E191-&apos;Asset Universe&apos;!N6-$C$17)/&apos;Asset Universe&apos;!L6^2&lt;=1,MAX((E191-&apos;Asset Universe&apos;!N6-$C$17)/&apos;Asset Universe&apos;!L6^2,0),IF((E191-&apos;Asset Universe&apos;!N6-$C$18)/&apos;Asset Universe&apos;!L6^2&gt;=1,(E191-&apos;Asset Universe&apos;!N6-$C$18)/&apos;Asset Universe&apos;!L6^2,1)),MIN(MAX((E191-&apos;Asset Universe&apos;!N6-$C$17)/&apos;Asset Universe&apos;!L6^2,0),1)))</f><v>1</v></c><c r="H191" s="86"><f ca="1">IF(&apos;Asset Universe&apos;!L6&lt;=0,0,IF($C$19&gt;=1,IF((E191-F191-&apos;Asset Universe&apos;!N6-$C$17)/&apos;Asset Universe&apos;!L6^2&lt;=1,MAX((E191-F191-&apos;Asset Universe&apos;!N6-$C$17)/&apos;Asset Universe&apos;!L6^2,0),IF((E191-F191-&apos;Asset Universe&apos;!N6-$C$18)/&apos;Asset Universe&apos;!L6^2&gt;=1,(E191-F191-&apos;Asset Universe&apos;!N6-$C$18)/&apos;Asset Universe&apos;!L6^2,1)),MIN(MAX((E191-F191-&apos;Asset Universe&apos;!N6-$C$17)/&apos;Asset Universe&apos;!L6^2,0),1)))</f><v>0</v></c><c r="I191" s="86"><f ca="1">IF(&apos;Asset Universe&apos;!L6&lt;=0,0,IF($C$19&gt;=1,IF((E191-2*F191-&apos;Asset Universe&apos;!N6-$C$17)/&apos;Asset Universe&apos;!L6^2&lt;=1,MAX((E191-2*F191-&apos;Asset Universe&apos;!N6-$C$17)/&apos;Asset Universe&apos;!L6^2,0),IF((E191-2*F191-&apos;Asset Universe&apos;!N6-$C$18)/&apos;Asset Universe&apos;!L6^2&gt;=1,(E191-2*F191-&apos;Asset Universe&apos;!N6-$C$18)/&apos;Asset Universe&apos;!L6^2,1)),MIN(MAX((E191-2*F191-&apos;Asset Universe&apos;!N6-$C$17)/&apos;Asset Universe&apos;!L6^2,0),1)))</f><v>0</v></c><c r="J191" s="86"><f ca="1">IF(&apos;Asset Universe&apos;!L6&lt;=0,0,IF($C$19&gt;=1,IF((E191+F191-&apos;Asset Universe&apos;!N6-$C$17)/&apos;Asset Universe&apos;!L6^2&lt;=1,MAX((E191+F191-&apos;Asset Universe&apos;!N6-$C$17)/&apos;Asset Universe&apos;!L6^2,0),IF((E191+F191-&apos;Asset Universe&apos;!N6-$C$18)/&apos;Asset Universe&apos;!L6^2&gt;=1,(E191+F191-&apos;Asset Universe&apos;!N6-$C$18)/&apos;Asset Universe&apos;!L6^2,1)),MIN(MAX((E191+F191-&apos;Asset Universe&apos;!N6-$C$17)/&apos;Asset Universe&apos;!L6^2,0),1)))</f><v>1</v></c></row><row r="192" spans="2:40" x14ac:dyDescent="0.25"><c r="B192" s="87" t="str"><f>&apos;Asset Universe&apos;!C7</f><v>Bitcoin</v></c><c r="C192" s="85"><f ca="1">Calculations!D7</f><v>119</v></c><c r="D192" s="86"><f ca="1">&apos;Asset Universe&apos;!G7</f><v>0.7306688995247016</v></c><c r="E192" s="86"><f>&apos;Asset Universe&apos;!K7</f><v>0.08</v></c><c r="F192" s="86"><f ca="1">Calculations!J7</f><v>0.23541751978149583</v></c><c r="G192" s="86"><f ca="1">IF(&apos;Asset Universe&apos;!L7&lt;=0,0,IF($C$19&gt;=1,IF((E192-&apos;Asset Universe&apos;!N7-$C$17)/&apos;Asset Universe&apos;!L7^2&lt;=1,MAX((E192-&apos;Asset Universe&apos;!N7-$C$17)/&apos;Asset Universe&apos;!L7^2,0),IF((E192-&apos;Asset Universe&apos;!N7-$C$18)/&apos;Asset Universe&apos;!L7^2&gt;=1,(E192-&apos;Asset Universe&apos;!N7-$C$18)/&apos;Asset Universe&apos;!L7^2,1)),MIN(MAX((E192-&apos;Asset Universe&apos;!N7-$C$17)/&apos;Asset Universe&apos;!L7^2,0),1)))</f><v>0.10007357491426845</v></c><c r="H192" s="86"><f ca="1">IF(&apos;Asset Universe&apos;!L7&lt;=0,0,IF($C$19&gt;=1,IF((E192-F192-&apos;Asset Universe&apos;!N7-$C$17)/&apos;Asset Universe&apos;!L7^2&lt;=1,MAX((E192-F192-&apos;Asset Universe&apos;!N7-$C$17)/&apos;Asset Universe&apos;!L7^2,0),IF((E192-F192-&apos;Asset Universe&apos;!N7-$C$18)/&apos;Asset Universe&apos;!L7^2&gt;=1,(E192-F192-&apos;Asset Universe&apos;!N7-$C$18)/&apos;Asset Universe&apos;!L7^2,1)),MIN(MAX((E192-F192-&apos;Asset Universe&apos;!N7-$C$17)/&apos;Asset Universe&apos;!L7^2,0),1)))</f><v>0</v></c><c r="I192" s="86"><f ca="1">IF(&apos;Asset Universe&apos;!L7&lt;=0,0,IF($C$19&gt;=1,IF((E192-2*F192-&apos;Asset Universe&apos;!N7-$C$17)/&apos;Asset Universe&apos;!L7^2&lt;=1,MAX((E192-2*F192-&apos;Asset Universe&apos;!N7-$C$17)/&apos;Asset Universe&apos;!L7^2,0),IF((E192-2*F192-&apos;Asset Universe&apos;!N7-$C$18)/&apos;Asset Universe&apos;!L7^2&gt;=1,(E192-2*F192-&apos;Asset Universe&apos;!N7-$C$18)/&apos;Asset Universe&apos;!L7^2,1)),MIN(MAX((E192-2*F192-&apos;Asset Universe&apos;!N7-$C$17)/&apos;Asset Universe&apos;!L7^2,0),1)))</f><v>0</v></c><c r="J192" s="86"><f ca="1">IF(&apos;Asset Universe&apos;!L7&lt;=0,0,IF($C$19&gt;=1,IF((E192+F192-&apos;Asset Universe&apos;!N7-$C$17)/&apos;Asset Universe&apos;!L7^2&lt;=1,MAX((E192+F192-&apos;Asset Universe&apos;!N7-$C$17)/&apos;Asset Universe&apos;!L7^2,0),IF((E192+F192-&apos;Asset Universe&apos;!N7-$C$18)/&apos;Asset Universe&apos;!L7^2&gt;=1,(E192+F192-&apos;Asset Universe&apos;!N7-$C$18)/&apos;Asset Universe&apos;!L7^2,1)),MIN(MAX((E192+F192-&apos;Asset Universe&apos;!N7-$C$17)/&apos;Asset Universe&apos;!L7^2,0),1)))</f><v>0.52842035313217384</v></c></row><row r="193" spans="2:22" x14ac:dyDescent="0.25"><c r="B193" s="87" t="str"><f>&apos;Asset Universe&apos;!C8</f><v>Gold</v></c><c r="C193" s="85"><f ca="1">Calculations!D8</f><v>119</v></c><c r="D193" s="86"><f ca="1">&apos;Asset Universe&apos;!G8</f><v>0.12172178375126635</v></c><c r="E193" s="86"><f>&apos;Asset Universe&apos;!K8</f><v>0.03</v></c><c r="F193" s="86"><f ca="1">Calculations!J8</f><v>4.7949415051138013E-2</v></c><c r="G193" s="86"><f ca="1">IF(&apos;Asset Universe&apos;!L8&lt;=0,0,IF($C$19&gt;=1,IF((E193-&apos;Asset Universe&apos;!N8-$C$17)/&apos;Asset Universe&apos;!L8^2&lt;=1,MAX((E193-&apos;Asset Universe&apos;!N8-$C$17)/&apos;Asset Universe&apos;!L8^2,0),IF((E193-&apos;Asset Universe&apos;!N8-$C$18)/&apos;Asset Universe&apos;!L8^2&gt;=1,(E193-&apos;Asset Universe&apos;!N8-$C$18)/&apos;Asset Universe&apos;!L8^2,1)),MIN(MAX((E193-&apos;Asset Universe&apos;!N8-$C$17)/&apos;Asset Universe&apos;!L8^2,0),1)))</f><v>4.3859902079372223E-2</v></c><c r="H193" s="86"><f ca="1">IF(&apos;Asset Universe&apos;!L8&lt;=0,0,IF($C$19&gt;=1,IF((E193-F193-&apos;Asset Universe&apos;!N8-$C$17)/&apos;Asset Universe&apos;!L8^2&lt;=1,MAX((E193-F193-&apos;Asset Universe&apos;!N8-$C$17)/&apos;Asset Universe&apos;!L8^2,0),IF((E193-F193-&apos;Asset Universe&apos;!N8-$C$18)/&apos;Asset Universe&apos;!L8^2&gt;=1,(E193-F193-&apos;Asset Universe&apos;!N8-$C$18)/&apos;Asset Universe&apos;!L8^2,1)),MIN(MAX((E193-F193-&apos;Asset Universe&apos;!N8-$C$17)/&apos;Asset Universe&apos;!L8^2,0),1)))</f><v>0</v></c><c r="I193" s="86"><f ca="1">IF(&apos;Asset Universe&apos;!L8&lt;=0,0,IF($C$19&gt;=1,IF((E193-2*F193-&apos;Asset Universe&apos;!N8-$C$17)/&apos;Asset Universe&apos;!L8^2&lt;=1,MAX((E193-2*F193-&apos;Asset Universe&apos;!N8-$C$17)/&apos;Asset Universe&apos;!L8^2,0),IF((E193-2*F193-&apos;Asset Universe&apos;!N8-$C$18)/&apos;Asset Universe&apos;!L8^2&gt;=1,(E193-2*F193-&apos;Asset Universe&apos;!N8-$C$18)/&apos;Asset Universe&apos;!L8^2,1)),MIN(MAX((E193-2*F193-&apos;Asset Universe&apos;!N8-$C$17)/&apos;Asset Universe&apos;!L8^2,0),1)))</f><v>0</v></c><c r="J193" s="86"><f ca="1">IF(&apos;Asset Universe&apos;!L8&lt;=0,0,IF($C$19&gt;=1,IF((E193+F193-&apos;Asset Universe&apos;!N8-$C$17)/&apos;Asset Universe&apos;!L8^2&lt;=1,MAX((E193+F193-&apos;Asset Universe&apos;!N8-$C$17)/&apos;Asset Universe&apos;!L8^2,0),IF((E193+F193-&apos;Asset Universe&apos;!N8-$C$18)/&apos;Asset Universe&apos;!L8^2&gt;=1,(E193+F193-&apos;Asset Universe&apos;!N8-$C$18)/&apos;Asset Universe&apos;!L8^2,1)),MIN(MAX((E193+F193-&apos;Asset Universe&apos;!N8-$C$17)/&apos;Asset Universe&apos;!L8^2,0),1)))</f><v>1</v></c></row><row r="194" spans="2:22" x14ac:dyDescent="0.25"><c r="B194" s="87" t="str"><f>&apos;Asset Universe&apos;!C9</f><v>REITs</v></c><c r="C194" s="85"><f ca="1">Calculations!D9</f><v>119</v></c><c r="D194" s="86"><f ca="1">&apos;Asset Universe&apos;!G9</f><v>6.6463788039165111E-2</v></c><c r="E194" s="86"><f>&apos;Asset Universe&apos;!K9</f><v>0.06</v></c><c r="F194" s="86"><f ca="1">Calculations!J9</f><v>5.5991073709706463E-2</v></c><c r="G194" s="86"><f ca="1">IF(&apos;Asset Universe&apos;!L9&lt;=0,0,IF($C$19&gt;=1,IF((E194-&apos;Asset Universe&apos;!N9-$C$17)/&apos;Asset Universe&apos;!L9^2&lt;=1,MAX((E194-&apos;Asset Universe&apos;!N9-$C$17)/&apos;Asset Universe&apos;!L9^2,0),IF((E194-&apos;Asset Universe&apos;!N9-$C$18)/&apos;Asset Universe&apos;!L9^2&gt;=1,(E194-&apos;Asset Universe&apos;!N9-$C$18)/&apos;Asset Universe&apos;!L9^2,1)),MIN(MAX((E194-&apos;Asset Universe&apos;!N9-$C$17)/&apos;Asset Universe&apos;!L9^2,0),1)))</f><v>1</v></c><c r="H194" s="86"><f ca="1">IF(&apos;Asset Universe&apos;!L9&lt;=0,0,IF($C$19&gt;=1,IF((E194-F194-&apos;Asset Universe&apos;!N9-$C$17)/&apos;Asset Universe&apos;!L9^2&lt;=1,MAX((E194-F194-&apos;Asset Universe&apos;!N9-$C$17)/&apos;Asset Universe&apos;!L9^2,0),IF((E194-F194-&apos;Asset Universe&apos;!N9-$C$18)/&apos;Asset Universe&apos;!L9^2&gt;=1,(E194-F194-&apos;Asset Universe&apos;!N9-$C$18)/&apos;Asset Universe&apos;!L9^2,1)),MIN(MAX((E194-F194-&apos;Asset Universe&apos;!N9-$C$17)/&apos;Asset Universe&apos;!L9^2,0),1)))</f><v>0</v></c><c r="I194" s="86"><f ca="1">IF(&apos;Asset Universe&apos;!L9&lt;=0,0,IF($C$19&gt;=1,IF((E194-2*F194-&apos;Asset Universe&apos;!N9-$C$17)/&apos;Asset Universe&apos;!L9^2&lt;=1,MAX((E194-2*F194-&apos;Asset Universe&apos;!N9-$C$17)/&apos;Asset Universe&apos;!L9^2,0),IF((E194-2*F194-&apos;Asset Universe&apos;!N9-$C$18)/&apos;Asset Universe&apos;!L9^2&gt;=1,(E194-2*F194-&apos;Asset Universe&apos;!N9-$C$18)/&apos;Asset Universe&apos;!L9^2,1)),MIN(MAX((E194-2*F194-&apos;Asset Universe&apos;!N9-$C$17)/&apos;Asset Universe&apos;!L9^2,0),1)))</f><v>0</v></c><c r="J194" s="86"><f ca="1">IF(&apos;Asset Universe&apos;!L9&lt;=0,0,IF($C$19&gt;=1,IF((E194+F194-&apos;Asset Universe&apos;!N9-$C$17)/&apos;Asset Universe&apos;!L9^2&lt;=1,MAX((E194+F194-&apos;Asset Universe&apos;!N9-$C$17)/&apos;Asset Universe&apos;!L9^2,0),IF((E194+F194-&apos;Asset Universe&apos;!N9-$C$18)/&apos;Asset Universe&apos;!L9^2&gt;=1,(E194+F194-&apos;Asset Universe&apos;!N9-$C$18)/&apos;Asset Universe&apos;!L9^2,1)),MIN(MAX((E194+F194-&apos;Asset Universe&apos;!N9-$C$17)/&apos;Asset Universe&apos;!L9^2,0),1)))</f><v>1</v></c></row><row r="196" spans="2:22" x14ac:dyDescent="0.25"><c r="B196" s="115" t="str"><f ca="1">IF(H191&lt;=0.0000001,&quot;Full Kelly not verwendbar&quot;,&quot;ok&quot;)&amp;IF(AND(C6=&quot;MSCI World&quot;,H191&lt;=0.0000001),&quot; (Half at μ-1SE schon 0)&quot;,&quot;&quot;)</f><v>Full Kelly not verwendbar (Half at μ-1SE schon 0)</v></c><c r="C196" s="107"/><c r="D196" s="107"/><c r="E196" s="107"/><c r="F196" s="107"/><c r="G196" s="107"/><c r="H196" s="107"/></row><row r="197" spans="2:22" x14ac:dyDescent="0.25"><c r="B197" s="107"/><c r="C197" s="107"/><c r="D197" s="107"/><c r="E197" s="107"/><c r="F197" s="107"/><c r="G197" s="107"/><c r="H197" s="107"/></row><row r="199" spans="2:22" x14ac:dyDescent="0.25"><c r="B199" s="113" t="s"><v>131</v></c><c r="C199" s="107"/><c r="D199" s="107"/><c r="E199" s="107"/><c r="F199" s="107"/><c r="G199" s="107"/></row><row r="200" spans="2:22" x14ac:dyDescent="0.25"><c r="B200" s="89" t="s"><v>132</v></c><c r="C200" s="89" t="s"><v>118</v></c><c r="D200" s="89" t="s"><v>119</v></c><c r="E200" s="89" t="s"><v>120</v></c><c r="F200" s="89" t="s"><v>114</v></c></row><row r="201" spans="2:22" x14ac:dyDescent="0.25"><c r="B201" s="91" t="s"><v>133</v></c><c r="C201" s="86"><f>&apos;Asset Universe&apos;!K6</f><v>7.0000000000000007E-2</v></c><c r="D201" s="86"><f t="shared" ref="D201:E203" ca="1" si="33">IF($U201&lt;=0,0,Q201*IF($U201&gt;$V201,$V201/$U201,1))</f><v>0.95</v></c><c r="E201" s="86"><f t="shared" ca="1" si="33"/>&lt;v&gt;0&lt;/v&gt;&lt;/c&gt;&lt;c r=&quot;F201&quot; s=&quot;86&quot;&gt;&lt;f ca=&quot;1&quot;&gt;D201+E201+IF($U201&lt;=0,0,S201*IF($U201&gt;$V201,$V201/$U201,1))+IF($U201&lt;=0,0,T201*IF($U201&gt;$V201,$V201/$U201,1))</f><v>0.95</v></c><c r="I201" s="86"><f>IF(N(&apos;Asset Universe&apos;!F6)=0,0,C201-N(&apos;Asset Universe&apos;!N6)-N($C$17))</f><v>4.3000000000000003E-2</v></c><c r="J201" s="86"><f>Calculations!D57</f><v>5.5E-2</v></c><c r="K201" s="86"><f>Calculations!E57</f><v>9.9999999999999742E-4</v></c><c r="L201" s="86"><f>Calculations!F57</f><v>3.1199999999999999E-2</v></c><c r="M201" s="86"><f ca="1">IFERROR(SUMPRODUCT(Calculations!C60:F60,$I201:$L201),0)</f><v>2.80565713050049</v></c><c r="N201" s="86"><f ca="1">IFERROR(SUMPRODUCT(Calculations!C61:F61,$I201:$L201),0)</f><v>-3.1492042540521362E-2</v></c><c r="O201" s="86"><f ca="1">IFERROR(SUMPRODUCT(Calculations!C62:F62,$I201:$L201),0)</f><v>-0.23881224278608915</v></c><c r="P201" s="86"><f ca="1">IFERROR(SUMPRODUCT(Calculations!C63:F63,$I201:$L201),0)</f><v>-0.81403713747482298</v></c><c r="Q201" s="86"><f ca="1">IF(N(&apos;Asset Universe&apos;!F6)=0,0,MIN(MAX(M201,0),IF(N(&apos;Asset Universe&apos;!O6)&gt;0,N(&apos;Asset Universe&apos;!O6),1)))</f><v>1</v></c><c r="R201" s="86"><f ca="1">IF(N(&apos;Asset Universe&apos;!F7)=0,0,MIN(MAX(N201,0),IF(N(&apos;Asset Universe&apos;!O7)&gt;0,N(&apos;Asset Universe&apos;!O7),1)))</f><v>0</v></c><c r="S201" s="86"><f ca="1">IF(N(&apos;Asset Universe&apos;!F8)=0,0,MIN(MAX(O201,0),IF(N(&apos;Asset Universe&apos;!O8)&gt;0,N(&apos;Asset Universe&apos;!O8),1)))</f><v>0</v></c><c r="T201" s="86"><f ca="1">IF(N(&apos;Asset Universe&apos;!F9)=0,0,MIN(MAX(P201,0),IF(N(&apos;Asset Universe&apos;!O9)&gt;0,N(&apos;Asset Universe&apos;!O9),1)))</f><v>0</v></c><c r="U201" s="86"><f ca="1">SUM(Q201:T201)</f><v>1</v></c><c r="V201" s="86"><f>MAX(0,1-N(Control!C15))</f><v>0.95</v></c></row><row r="202" spans="2:22" x14ac:dyDescent="0.25"><c r="B202" s="91" t="s"><v>134</v></c><c r="C202" s="86"><f ca="1">&apos;Asset Universe&apos;!K6-Calculations!J6</f><v>2.2732276474869757E-2</v></c><c r="D202" s="86"><f t="shared" ca="1" si="33"/>&lt;v&gt;0&lt;/v&gt;&lt;/c&gt;&lt;c r=&quot;E202&quot; s=&quot;86&quot;&gt;&lt;f t=&quot;shared&quot; ca=&quot;1&quot; si=&quot;33&quot;/&gt;&lt;v&gt;0.1&lt;/v&gt;&lt;/c&gt;&lt;c r=&quot;F202&quot; s=&quot;86&quot;&gt;&lt;f ca=&quot;1&quot;&gt;D202+E202+IF($U202&lt;=0,0,S202*IF($U202&gt;$V202,$V202/$U202,1))+IF($U202&lt;=0,0,T202*IF($U202&gt;$V202,$V202/$U202,1))</f><v>0.30000000000000004</v></c><c r="I202" s="86"><f ca="1">IF(N(&apos;Asset Universe&apos;!F6)=0,0,C202-N(&apos;Asset Universe&apos;!N6)-N($C$17))</f><v>-4.2677235251302459E-3</v></c><c r="J202" s="86"><f>Calculations!D57</f><v>5.5E-2</v></c><c r="K202" s="86"><f>Calculations!E57</f><v>9.9999999999999742E-4</v></c><c r="L202" s="86"><f>Calculations!F57</f><v>3.1199999999999999E-2</v></c><c r="M202" s="86"><f ca="1">IFERROR(SUMPRODUCT(Calculations!C60:F60,$I202:$L202),0)</f><v>-3.4058203178059352</v></c><c r="N202" s="86"><f ca="1">IFERROR(SUMPRODUCT(Calculations!C61:F61,$I202:$L202),0)</f><v>0.13981929631682488</v></c><c r="O202" s="86"><f ca="1">IFERROR(SUMPRODUCT(Calculations!C62:F62,$I202:$L202),0)</f><v>-0.19437421004852651</v></c><c r="P202" s="86"><f ca="1">IFERROR(SUMPRODUCT(Calculations!C63:F63,$I202:$L202),0)</f><v>3.1926918066430372</v></c><c r="Q202" s="86"><f ca="1">IF(N(&apos;Asset Universe&apos;!F6)=0,0,MIN(MAX(M202,0),IF(N(&apos;Asset Universe&apos;!O6)&gt;0,N(&apos;Asset Universe&apos;!O6),1)))</f><v>0</v></c><c r="R202" s="86"><f ca="1">IF(N(&apos;Asset Universe&apos;!F7)=0,0,MIN(MAX(N202,0),IF(N(&apos;Asset Universe&apos;!O7)&gt;0,N(&apos;Asset Universe&apos;!O7),1)))</f><v>0.1</v></c><c r="S202" s="86"><f ca="1">IF(N(&apos;Asset Universe&apos;!F8)=0,0,MIN(MAX(O202,0),IF(N(&apos;Asset Universe&apos;!O8)&gt;0,N(&apos;Asset Universe&apos;!O8),1)))</f><v>0</v></c><c r="T202" s="86"><f ca="1">IF(N(&apos;Asset Universe&apos;!F9)=0,0,MIN(MAX(P202,0),IF(N(&apos;Asset Universe&apos;!O9)&gt;0,N(&apos;Asset Universe&apos;!O9),1)))</f><v>0.2</v></c><c r="U202" s="86"><f ca="1">SUM(Q202:T202)</f><v>0.30000000000000004</v></c><c r="V202" s="86"><f>MAX(0,1-N(Control!C15))</f><v>0.95</v></c></row><row r="203" spans="2:22" x14ac:dyDescent="0.25"><c r="B203" s="91" t="s"><v>135</v></c><c r="C203" s="86"><f ca="1">&apos;Asset Universe&apos;!K6+Calculations!J6</f><v>0.11726772352513026</v></c><c r="D203" s="86"><f t="shared" ca="1" si="33"/>&lt;v&gt;0.95&lt;/v&gt;&lt;/c&gt;&lt;c r=&quot;E203&quot; s=&quot;86&quot;&gt;&lt;f t=&quot;shared&quot; ca=&quot;1&quot; si=&quot;33&quot;/&gt;&lt;v&gt;0&lt;/v&gt;&lt;/c&gt;&lt;c r=&quot;F203&quot; s=&quot;86&quot;&gt;&lt;f ca=&quot;1&quot;&gt;D203+E203+IF($U203&lt;=0,0,S203*IF($U203&gt;$V203,$V203/$U203,1))+IF($U203&lt;=0,0,T203*IF($U203&gt;$V203,$V203/$U203,1))</f><v>0.95</v></c><c r="I203" s="86"><f ca="1">IF(N(&apos;Asset Universe&apos;!F6)=0,0,C203-N(&apos;Asset Universe&apos;!N6)-N($C$17))</f><v>9.0267723525130267E-2</v></c><c r="J203" s="86"><f>Calculations!D57</f><v>5.5E-2</v></c><c r="K203" s="86"><f>Calculations!E57</f><v>9.9999999999999742E-4</v></c><c r="L203" s="86"><f>Calculations!F57</f><v>3.1199999999999999E-2</v></c><c r="M203" s="86"><f ca="1">IFERROR(SUMPRODUCT(Calculations!C60:F60,$I203:$L203),0)</f><v>9.0171345788069175</v></c><c r="N203" s="86"><f ca="1">IFERROR(SUMPRODUCT(Calculations!C61:F61,$I203:$L203),0)</f><v>-0.20280338139786766</v></c><c r="O203" s="86"><f ca="1">IFERROR(SUMPRODUCT(Calculations!C62:F62,$I203:$L203),0)</f><v>-0.28325027552365178</v></c><c r="P203" s="86"><f ca="1">IFERROR(SUMPRODUCT(Calculations!C63:F63,$I203:$L203),0)</f><v>-4.8207660815926854</v></c><c r="Q203" s="86"><f ca="1">IF(N(&apos;Asset Universe&apos;!F6)=0,0,MIN(MAX(M203,0),IF(N(&apos;Asset Universe&apos;!O6)&gt;0,N(&apos;Asset Universe&apos;!O6),1)))</f><v>1</v></c><c r="R203" s="86"><f ca="1">IF(N(&apos;Asset Universe&apos;!F7)=0,0,MIN(MAX(N203,0),IF(N(&apos;Asset Universe&apos;!O7)&gt;0,N(&apos;Asset Universe&apos;!O7),1)))</f><v>0</v></c><c r="S203" s="86"><f ca="1">IF(N(&apos;Asset Universe&apos;!F8)=0,0,MIN(MAX(O203,0),IF(N(&apos;Asset Universe&apos;!O8)&gt;0,N(&apos;Asset Universe&apos;!O8),1)))</f><v>0</v></c><c r="T203" s="86"><f ca="1">IF(N(&apos;Asset Universe&apos;!F9)=0,0,MIN(MAX(P203,0),IF(N(&apos;Asset Universe&apos;!O9)&gt;0,N(&apos;Asset Universe&apos;!O9),1)))</f><v>0</v></c><c r="U203" s="86"><f ca="1">SUM(Q203:T203)</f><v>1</v></c><c r="V203" s="86"><f>MAX(0,1-N(Control!C15))</f><v>0.95</v></c></row><row r="205" spans="2:22" x14ac:dyDescent="0.25"><c r="B205" s="113" t="s"><v>136</v></c><c r="C205" s="107"/><c r="D205" s="107"/><c r="E205" s="107"/><c r="F205" s="107"/><c r="G205" s="107"/><c r="H205" s="107"/></row><row r="206" spans="2:22" ht="24" x14ac:dyDescent="0.25"><c r="B206" s="94" t="s"><v>137</v></c></row><row r="207" spans="2:22" x14ac:dyDescent="0.25"><c r="B207" s="89" t="s"><v>138</v></c><c r="C207" s="89" t="s"><v>139</v></c><c r="D207" s="89" t="s"><v>140</v></c><c r="E207" s="89" t="s"><v>141</v></c><c r="F207" s="89" t="s"><v>142</v></c><c r="G207" s="89" t="s"><v>143</v></c></row><row r="208" spans="2:22" x14ac:dyDescent="0.25"><c r="B208" s="87" t="str"><f ca="1">INDEX($B$230:$B$232,MATCH(1,$F$230:$F$232,0))</f><v>μ ±2pp</v></c><c r="C208" s="86"><f ca="1">INDEX($C$230:$C$232,MATCH(1,$F$230:$F$232,0))</f><v>1.0380845978607982</v></c><c r="D208" s="86"><f ca="1">INDEX($D$230:$D$232,MATCH(1,$F$230:$F$232,0))</f><v>2.843449115879578</v></c><c r="E208" s="86"><f ca="1">INDEX($E$230:$E$232,MATCH(1,$F$230:$F$232,0))</f><v>0.90268225900938992</v></c><c r="F208" s="86"><f t="shared" ref="F208:G210" ca="1" si="34">C208-$C$24</f><v>-0.90268225900938992</v></c><c r="G208" s="86"><f t="shared" ca="1" si="34"/>&lt;v&gt;0.90268225900938992&lt;/v&gt;&lt;/c&gt;&lt;/row&gt;&lt;row r=&quot;209&quot; spans=&quot;2:22&quot; x14ac:dyDescent=&quot;0.25&quot;&gt;&lt;c r=&quot;B209&quot; s=&quot;87&quot; t=&quot;str&quot;&gt;&lt;f ca=&quot;1&quot;&gt;INDEX($B$230:$B$232,MATCH(2,$F$230:$F$232,0))</f><v>σ ±2pp</v></c><c r="C209" s="86"><f ca="1">INDEX($C$230:$C$232,MATCH(2,$F$230:$F$232,0))</f><v>2.5900169192083036</v></c><c r="D209" s="86"><f ca="1">INDEX($D$230:$D$232,MATCH(2,$F$230:$F$232,0))</f><v>1.5082335883940736</v></c><c r="E209" s="86"><f ca="1">INDEX($E$230:$E$232,MATCH(2,$F$230:$F$232,0))</f><v>0.64925006233811544</v></c><c r="F209" s="86"><f t="shared" ca="1" si="34"/>&lt;v&gt;0.64925006233811544&lt;/v&gt;&lt;/c&gt;&lt;c r=&quot;G209&quot; s=&quot;86&quot;&gt;&lt;f t=&quot;shared&quot; ca=&quot;1&quot; si=&quot;34&quot;/&gt;&lt;v&gt;-0.43253326847611451&lt;/v&gt;&lt;/c&gt;&lt;/row&gt;&lt;row r=&quot;210&quot; spans=&quot;2:22&quot; x14ac:dyDescent=&quot;0.25&quot;&gt;&lt;c r=&quot;B210&quot; s=&quot;87&quot; t=&quot;str&quot;&gt;&lt;f ca=&quot;1&quot;&gt;INDEX($B$230:$B$232,MATCH(3,$F$230:$F$232,0))</f><v>Cash ±100bp</v></c><c r="C210" s="86"><f ca="1">INDEX($C$230:$C$232,MATCH(3,$F$230:$F$232,0))</f><v>2.3921079863748833</v></c><c r="D210" s="86"><f ca="1">INDEX($D$230:$D$232,MATCH(3,$F$230:$F$232,0))</f><v>1.4894257273654932</v></c><c r="E210" s="86"><f ca="1">INDEX($E$230:$E$232,MATCH(3,$F$230:$F$232,0))</f><v>0.45134112950469518</v></c><c r="F210" s="86"><f t="shared" ca="1" si="34"/>&lt;v&gt;0.45134112950469518&lt;/v&gt;&lt;/c&gt;&lt;c r=&quot;G210&quot; s=&quot;86&quot;&gt;&lt;f t=&quot;shared&quot; ca=&quot;1&quot; si=&quot;34&quot;/&gt;&lt;v&gt;-0.45134112950469496&lt;/v&gt;&lt;/c&gt;&lt;/row&gt;&lt;row r=&quot;212&quot; spans=&quot;2:22&quot; x14ac:dyDescent=&quot;0.25&quot;&gt;&lt;c r=&quot;B212&quot; s=&quot;112&quot; t=&quot;str&quot;&gt;&lt;f ca=&quot;1&quot;&gt;&quot;Größter Hebel auf f*: &quot;&amp;B208&amp;&quot; (±&quot;&amp;TEXT(E208,&quot;0.00%&quot;)&amp;&quot; an f*).&quot;</f><v>Largest driver of f*: μ ±2 pp (±0.90% of f*).</v></c><c r="C212" s="107"/><c r="D212" s="107"/><c r="E212" s="107"/><c r="F212" s="107"/><c r="G212" s="107"/></row><row r="214" spans="2:22" x14ac:dyDescent="0.25"><c r="B214" s="89" t="s"><v>123</v></c><c r="C214" s="89" t="s"><v>128</v></c><c r="D214" s="89" t="s"><v>130</v></c><c r="E214" s="89" t="s"><v>141</v></c></row><row r="215" spans="2:22" x14ac:dyDescent="0.25"><c r="B215" t="s"><v>144</v></c><c r="C215" s="86"><f ca="1">IF(($C$15)&lt;=0,0,($C$14-INDEX(Calculations!J6:J9,$C$13-5)-$C$16-($C$17))/($C$15)^2)</f><v>-0.19261991562460434</v></c><c r="D215" s="86"><f ca="1">IF(($C$15)&lt;=0,0,($C$14+INDEX(Calculations!J6:J9,$C$13-5)-$C$16-($C$17))/($C$15)^2)</f><v>4.0741536293649814</v></c><c r="E215" s="86"><f ca="1">MAX(ABS(C215-$C$24),ABS(D215-$C$24))</f><v>2.1333867724947932</v></c></row><row r="217" spans="2:22" x14ac:dyDescent="0.25"><c r="B217" s="81" t="s"><v>145</v></c></row><row r="218" spans="2:22" x14ac:dyDescent="0.25"><c r="B218" s="89" t="s"><v>146</v></c><c r="C218" s="89" t="s"><v>114</v></c><c r="D218" s="89" t="s"><v>119</v></c><c r="E218" s="89" t="s"><v>120</v></c><c r="F218" s="89" t="s"><v>147</v></c></row><row r="219" spans="2:22" x14ac:dyDescent="0.25"><c r="B219" s="91" t="s"><v>38</v></c><c r="C219" s="86"><f t="shared" ref="C219:C225" ca="1" si="35">D219+E219+IF($U219&lt;=0,0,S219*IF($U219&gt;$V219,$V219/$U219,1))+IF($U219&lt;=0,0,T219*IF($U219&gt;$V219,$V219/$U219,1))</f><v>0.95</v></c><c r="D219" s="86"><f t="shared" ref="D219:E225" ca="1" si="36">IF($U219&lt;=0,0,Q219*IF($U219&gt;$V219,$V219/$U219,1))</f><v>0.95</v></c><c r="E219" s="86"><f t="shared" ca="1" si="36"/>&lt;v&gt;0&lt;/v&gt;&lt;/c&gt;&lt;c r=&quot;F219&quot; s=&quot;86&quot;&gt;&lt;v&gt;0&lt;/v&gt;&lt;/c&gt;&lt;c r=&quot;I219&quot; s=&quot;86&quot;&gt;&lt;f&gt;IF(N(&apos;Asset Universe&apos;!F6)=0,0,(&apos;Asset Universe&apos;!K6)-N(&apos;Asset Universe&apos;!N6)-($C$17))</f><v>4.3000000000000003E-2</v></c><c r="J219" s="86"><f>IF(N(&apos;Asset Universe&apos;!F7)=0,0,(&apos;Asset Universe&apos;!K7)-N(&apos;Asset Universe&apos;!N7)-($C$17))</f><v>5.5E-2</v></c><c r="K219" s="86"><f>Calculations!E57</f><v>9.9999999999999742E-4</v></c><c r="L219" s="86"><f>Calculations!F57</f><v>3.1199999999999999E-2</v></c><c r="M219" s="86"><f ca="1">IFERROR(SUMPRODUCT(Calculations!C60:F60,$I219:$L219),0)</f><v>2.80565713050049</v></c><c r="N219" s="86"><f ca="1">IFERROR(SUMPRODUCT(Calculations!C61:F61,$I219:$L219),0)</f><v>-3.1492042540521362E-2</v></c><c r="O219" s="86"><f ca="1">IFERROR(SUMPRODUCT(Calculations!C62:F62,$I219:$L219),0)</f><v>-0.23881224278608915</v></c><c r="P219" s="86"><f ca="1">IFERROR(SUMPRODUCT(Calculations!C63:F63,$I219:$L219),0)</f><v>-0.81403713747482298</v></c><c r="Q219" s="86"><f ca="1">IF(N(&apos;Asset Universe&apos;!F6)=0,0,MIN(MAX(M219,0),IF(N(&apos;Asset Universe&apos;!O6)&gt;0,N(&apos;Asset Universe&apos;!O6),1)))</f><v>1</v></c><c r="R219" s="86"><f ca="1">IF(N(&apos;Asset Universe&apos;!F7)=0,0,MIN(MAX(N219,0),IF(N(&apos;Asset Universe&apos;!O7)&gt;0,N(&apos;Asset Universe&apos;!O7),1)))</f><v>0</v></c><c r="S219" s="86"><f ca="1">IF(N(&apos;Asset Universe&apos;!F8)=0,0,MIN(MAX(O219,0),IF(N(&apos;Asset Universe&apos;!O8)&gt;0,N(&apos;Asset Universe&apos;!O8),1)))</f><v>0</v></c><c r="T219" s="86"><f ca="1">IF(N(&apos;Asset Universe&apos;!F9)=0,0,MIN(MAX(P219,0),IF(N(&apos;Asset Universe&apos;!O9)&gt;0,N(&apos;Asset Universe&apos;!O9),1)))</f><v>0</v></c><c r="U219" s="86"><f t="shared" ref="U219:U225" ca="1" si="37">SUM(Q219:T219)</f><v>1</v></c><c r="V219" s="86"><f>MAX(0,1-N(Control!C15))</f><v>0.95</v></c></row><row r="220" spans="2:22" x14ac:dyDescent="0.25"><c r="B220" s="91" t="s"><v>148</v></c><c r="C220" s="86"><f t="shared" ca="1" si="35"/>&lt;v&gt;0.95&lt;/v&gt;&lt;/c&gt;&lt;c r=&quot;D220&quot; s=&quot;86&quot;&gt;&lt;f t=&quot;shared&quot; ca=&quot;1&quot; si=&quot;36&quot;/&gt;&lt;v&gt;0.95&lt;/v&gt;&lt;/c&gt;&lt;c r=&quot;E220&quot; s=&quot;86&quot;&gt;&lt;f t=&quot;shared&quot; ca=&quot;1&quot; si=&quot;36&quot;/&gt;&lt;v&gt;0&lt;/v&gt;&lt;/c&gt;&lt;c r=&quot;F220&quot; s=&quot;86&quot;&gt;&lt;f t=&quot;shared&quot; ref=&quot;F220:F225&quot; ca=&quot;1&quot; si=&quot;38&quot;&gt;C220-$C$219</f><v>0</v></c><c r="I220" s="86"><f>IF(N(&apos;Asset Universe&apos;!F6)=0,0,(&apos;Asset Universe&apos;!K6+0.02)-N(&apos;Asset Universe&apos;!N6)-($C$17))</f><v>6.3E-2</v></c><c r="J220" s="86"><f>IF(N(&apos;Asset Universe&apos;!F7)=0,0,(&apos;Asset Universe&apos;!K7)-N(&apos;Asset Universe&apos;!N7)-($C$17))</f><v>5.5E-2</v></c><c r="K220" s="86"><f>Calculations!E57</f><v>9.9999999999999742E-4</v></c><c r="L220" s="86"><f>Calculations!F57</f><v>3.1199999999999999E-2</v></c><c r="M220" s="86"><f ca="1">IFERROR(SUMPRODUCT(Calculations!C60:F60,$I220:$L220),0)</f><v>5.4338680892973716</v></c><c r="N220" s="86"><f ca="1">IFERROR(SUMPRODUCT(Calculations!C61:F61,$I220:$L220),0)</f><v>-0.10397758915935407</v></c><c r="O220" s="86"><f ca="1">IFERROR(SUMPRODUCT(Calculations!C62:F62,$I220:$L220),0)</f><v>-0.25761493918162715</v></c><c r="P220" s="86"><f ca="1">IFERROR(SUMPRODUCT(Calculations!C63:F63,$I220:$L220),0)</f><v>-2.5093711393281821</v></c><c r="Q220" s="86"><f ca="1">IF(N(&apos;Asset Universe&apos;!F6)=0,0,MIN(MAX(M220,0),IF(N(&apos;Asset Universe&apos;!O6)&gt;0,N(&apos;Asset Universe&apos;!O6),1)))</f><v>1</v></c><c r="R220" s="86"><f ca="1">IF(N(&apos;Asset Universe&apos;!F7)=0,0,MIN(MAX(N220,0),IF(N(&apos;Asset Universe&apos;!O7)&gt;0,N(&apos;Asset Universe&apos;!O7),1)))</f><v>0</v></c><c r="S220" s="86"><f ca="1">IF(N(&apos;Asset Universe&apos;!F8)=0,0,MIN(MAX(O220,0),IF(N(&apos;Asset Universe&apos;!O8)&gt;0,N(&apos;Asset Universe&apos;!O8),1)))</f><v>0</v></c><c r="T220" s="86"><f ca="1">IF(N(&apos;Asset Universe&apos;!F9)=0,0,MIN(MAX(P220,0),IF(N(&apos;Asset Universe&apos;!O9)&gt;0,N(&apos;Asset Universe&apos;!O9),1)))</f><v>0</v></c><c r="U220" s="86"><f t="shared" ca="1" si="37"/>&lt;v&gt;1&lt;/v&gt;&lt;/c&gt;&lt;c r=&quot;V220&quot; s=&quot;86&quot;&gt;&lt;f&gt;MAX(0,1-N(Control!C15))</f><v>0.95</v></c></row><row r="221" spans="2:22" x14ac:dyDescent="0.25"><c r="B221" s="91" t="s"><v>149</v></c><c r="C221" s="86"><f t="shared" ca="1" si="35"/>&lt;v&gt;0.41843967578191849&lt;/v&gt;&lt;/c&gt;&lt;c r=&quot;D221&quot; s=&quot;86&quot;&gt;&lt;f t=&quot;shared&quot; ca=&quot;1&quot; si=&quot;36&quot;/&gt;&lt;v&gt;0.1774461717036071&lt;/v&gt;&lt;/c&gt;&lt;c r=&quot;E221&quot; s=&quot;86&quot;&gt;&lt;f t=&quot;shared&quot; ca=&quot;1&quot; si=&quot;36&quot;/&gt;&lt;v&gt;4.0993504078311378E-2&lt;/v&gt;&lt;/c&gt;&lt;c r=&quot;F221&quot; s=&quot;86&quot;&gt;&lt;f t=&quot;shared&quot; ca=&quot;1&quot; si=&quot;38&quot;/&gt;&lt;v&gt;-0.53156032421808153&lt;/v&gt;&lt;/c&gt;&lt;c r=&quot;I221&quot; s=&quot;86&quot;&gt;&lt;f&gt;IF(N(&apos;Asset Universe&apos;!F6)=0,0,(&apos;Asset Universe&apos;!K6-0.02)-N(&apos;Asset Universe&apos;!N6)-($C$17))</f><v>2.3E-2</v></c><c r="J221" s="86"><f>IF(N(&apos;Asset Universe&apos;!F7)=0,0,(&apos;Asset Universe&apos;!K7)-N(&apos;Asset Universe&apos;!N7)-($C$17))</f><v>5.5E-2</v></c><c r="K221" s="86"><f>Calculations!E57</f><v>9.9999999999999742E-4</v></c><c r="L221" s="86"><f>Calculations!F57</f><v>3.1199999999999999E-2</v></c><c r="M221" s="86"><f ca="1">IFERROR(SUMPRODUCT(Calculations!C60:F60,$I221:$L221),0)</f><v>0.1774461717036071</v></c><c r="N221" s="86"><f ca="1">IFERROR(SUMPRODUCT(Calculations!C61:F61,$I221:$L221),0)</f><v>4.0993504078311378E-2</v></c><c r="O221" s="86"><f ca="1">IFERROR(SUMPRODUCT(Calculations!C62:F62,$I221:$L221),0)</f><v>-0.22000954639055115</v></c><c r="P221" s="86"><f ca="1">IFERROR(SUMPRODUCT(Calculations!C63:F63,$I221:$L221),0)</f><v>0.88129686437853549</v></c><c r="Q221" s="86"><f ca="1">IF(N(&apos;Asset Universe&apos;!F6)=0,0,MIN(MAX(M221,0),IF(N(&apos;Asset Universe&apos;!O6)&gt;0,N(&apos;Asset Universe&apos;!O6),1)))</f><v>0.1774461717036071</v></c><c r="R221" s="86"><f ca="1">IF(N(&apos;Asset Universe&apos;!F7)=0,0,MIN(MAX(N221,0),IF(N(&apos;Asset Universe&apos;!O7)&gt;0,N(&apos;Asset Universe&apos;!O7),1)))</f><v>4.0993504078311378E-2</v></c><c r="S221" s="86"><f ca="1">IF(N(&apos;Asset Universe&apos;!F8)=0,0,MIN(MAX(O221,0),IF(N(&apos;Asset Universe&apos;!O8)&gt;0,N(&apos;Asset Universe&apos;!O8),1)))</f><v>0</v></c><c r="T221" s="86"><f ca="1">IF(N(&apos;Asset Universe&apos;!F9)=0,0,MIN(MAX(P221,0),IF(N(&apos;Asset Universe&apos;!O9)&gt;0,N(&apos;Asset Universe&apos;!O9),1)))</f><v>0.2</v></c><c r="U221" s="86"><f t="shared" ca="1" si="37"/>&lt;v&gt;0.41843967578191849&lt;/v&gt;&lt;/c&gt;&lt;c r=&quot;V221&quot; s=&quot;86&quot;&gt;&lt;f&gt;MAX(0,1-N(Control!C15))</f><v>0.95</v></c></row><row r="222" spans="2:22" x14ac:dyDescent="0.25"><c r="B222" s="91" t="s"><v>150</v></c><c r="C222" s="86"><f t="shared" ca="1" si="35"/>&lt;v&gt;0.94999999999999984&lt;/v&gt;&lt;/c&gt;&lt;c r=&quot;D222&quot; s=&quot;86&quot;&gt;&lt;f t=&quot;shared&quot; ca=&quot;1&quot; si=&quot;36&quot;/&gt;&lt;v&gt;0.94129401163264481&lt;/v&gt;&lt;/c&gt;&lt;c r=&quot;E222&quot; s=&quot;86&quot;&gt;&lt;f t=&quot;shared&quot; ca=&quot;1&quot; si=&quot;36&quot;/&gt;&lt;v&gt;8.7059883673550661E-3&lt;/v&gt;&lt;/c&gt;&lt;c r=&quot;F222&quot; s=&quot;86&quot;&gt;&lt;f t=&quot;shared&quot; ca=&quot;1&quot; si=&quot;38&quot;/&gt;&lt;v&gt;0&lt;/v&gt;&lt;/c&gt;&lt;c r=&quot;I222&quot; s=&quot;86&quot;&gt;&lt;f&gt;IF(N(&apos;Asset Universe&apos;!F6)=0,0,(&apos;Asset Universe&apos;!K6)-N(&apos;Asset Universe&apos;!N6)-($C$17))</f><v>4.3000000000000003E-2</v></c><c r="J222" s="86"><f>IF(N(&apos;Asset Universe&apos;!F7)=0,0,(&apos;Asset Universe&apos;!K7+0.02)-N(&apos;Asset Universe&apos;!N7)-($C$17))</f><v>7.5000000000000011E-2</v></c><c r="K222" s="86"><f>Calculations!E57</f><v>9.9999999999999742E-4</v></c><c r="L222" s="86"><f>Calculations!F57</f><v>3.1199999999999999E-2</v></c><c r="M222" s="86"><f ca="1">IFERROR(SUMPRODUCT(Calculations!C60:F60,$I222:$L222),0)</f><v>2.7331715838816568</v></c><c r="N222" s="86"><f ca="1">IFERROR(SUMPRODUCT(Calculations!C61:F61,$I222:$L222),0)</f><v>9.2489575624249473E-3</v></c><c r="O222" s="86"><f ca="1">IFERROR(SUMPRODUCT(Calculations!C62:F62,$I222:$L222),0)</f><v>-0.24448694522228898</v></c><c r="P222" s="86"><f ca="1">IFERROR(SUMPRODUCT(Calculations!C63:F63,$I222:$L222),0)</f><v>-0.80596158136669693</v></c><c r="Q222" s="86"><f ca="1">IF(N(&apos;Asset Universe&apos;!F6)=0,0,MIN(MAX(M222,0),IF(N(&apos;Asset Universe&apos;!O6)&gt;0,N(&apos;Asset Universe&apos;!O6),1)))</f><v>1</v></c><c r="R222" s="86"><f ca="1">IF(N(&apos;Asset Universe&apos;!F7)=0,0,MIN(MAX(N222,0),IF(N(&apos;Asset Universe&apos;!O7)&gt;0,N(&apos;Asset Universe&apos;!O7),1)))</f><v>9.2489575624249473E-3</v></c><c r="S222" s="86"><f ca="1">IF(N(&apos;Asset Universe&apos;!F8)=0,0,MIN(MAX(O222,0),IF(N(&apos;Asset Universe&apos;!O8)&gt;0,N(&apos;Asset Universe&apos;!O8),1)))</f><v>0</v></c><c r="T222" s="86"><f ca="1">IF(N(&apos;Asset Universe&apos;!F9)=0,0,MIN(MAX(P222,0),IF(N(&apos;Asset Universe&apos;!O9)&gt;0,N(&apos;Asset Universe&apos;!O9),1)))</f><v>0</v></c><c r="U222" s="86"><f t="shared" ca="1" si="37"/>&lt;v&gt;1.0092489575624251&lt;/v&gt;&lt;/c&gt;&lt;c r=&quot;V222&quot; s=&quot;86&quot;&gt;&lt;f&gt;MAX(0,1-N(Control!C15))</f><v>0.95</v></c></row><row r="223" spans="2:22" x14ac:dyDescent="0.25"><c r="B223" s="91" t="s"><v>151</v></c><c r="C223" s="86"><f t="shared" ca="1" si="35"/>&lt;v&gt;0.95&lt;/v&gt;&lt;/c&gt;&lt;c r=&quot;D223&quot; s=&quot;86&quot;&gt;&lt;f t=&quot;shared&quot; ca=&quot;1&quot; si=&quot;36&quot;/&gt;&lt;v&gt;0.95&lt;/v&gt;&lt;/c&gt;&lt;c r=&quot;E223&quot; s=&quot;86&quot;&gt;&lt;f t=&quot;shared&quot; ca=&quot;1&quot; si=&quot;36&quot;/&gt;&lt;v&gt;0&lt;/v&gt;&lt;/c&gt;&lt;c r=&quot;F223&quot; s=&quot;86&quot;&gt;&lt;f t=&quot;shared&quot; ca=&quot;1&quot; si=&quot;38&quot;/&gt;&lt;v&gt;0&lt;/v&gt;&lt;/c&gt;&lt;c r=&quot;I223&quot; s=&quot;86&quot;&gt;&lt;f&gt;IF(N(&apos;Asset Universe&apos;!F6)=0,0,(&apos;Asset Universe&apos;!K6)-N(&apos;Asset Universe&apos;!N6)-($C$17))</f><v>4.3000000000000003E-2</v></c><c r="J223" s="86"><f>IF(N(&apos;Asset Universe&apos;!F7)=0,0,(&apos;Asset Universe&apos;!K7-0.02)-N(&apos;Asset Universe&apos;!N7)-($C$17))</f><v>3.4999999999999996E-2</v></c><c r="K223" s="86"><f>Calculations!E57</f><v>9.9999999999999742E-4</v></c><c r="L223" s="86"><f>Calculations!F57</f><v>3.1199999999999999E-2</v></c><c r="M223" s="86"><f ca="1">IFERROR(SUMPRODUCT(Calculations!C60:F60,$I223:$L223),0)</f><v>2.8781426771193233</v></c><c r="N223" s="86"><f ca="1">IFERROR(SUMPRODUCT(Calculations!C61:F61,$I223:$L223),0)</f><v>-7.2233042643467651E-2</v></c><c r="O223" s="86"><f ca="1">IFERROR(SUMPRODUCT(Calculations!C62:F62,$I223:$L223),0)</f><v>-0.23313754034988932</v></c><c r="P223" s="86"><f ca="1">IFERROR(SUMPRODUCT(Calculations!C63:F63,$I223:$L223),0)</f><v>-0.82211269358294947</v></c><c r="Q223" s="86"><f ca="1">IF(N(&apos;Asset Universe&apos;!F6)=0,0,MIN(MAX(M223,0),IF(N(&apos;Asset Universe&apos;!O6)&gt;0,N(&apos;Asset Universe&apos;!O6),1)))</f><v>1</v></c><c r="R223" s="86"><f ca="1">IF(N(&apos;Asset Universe&apos;!F7)=0,0,MIN(MAX(N223,0),IF(N(&apos;Asset Universe&apos;!O7)&gt;0,N(&apos;Asset Universe&apos;!O7),1)))</f><v>0</v></c><c r="S223" s="86"><f ca="1">IF(N(&apos;Asset Universe&apos;!F8)=0,0,MIN(MAX(O223,0),IF(N(&apos;Asset Universe&apos;!O8)&gt;0,N(&apos;Asset Universe&apos;!O8),1)))</f><v>0</v></c><c r="T223" s="86"><f ca="1">IF(N(&apos;Asset Universe&apos;!F9)=0,0,MIN(MAX(P223,0),IF(N(&apos;Asset Universe&apos;!O9)&gt;0,N(&apos;Asset Universe&apos;!O9),1)))</f><v>0</v></c><c r="U223" s="86"><f t="shared" ca="1" si="37"/>&lt;v&gt;1&lt;/v&gt;&lt;/c&gt;&lt;c r=&quot;V223&quot; s=&quot;86&quot;&gt;&lt;f&gt;MAX(0,1-N(Control!C15))</f><v>0.95</v></c></row><row r="224" spans="2:22" x14ac:dyDescent="0.25"><c r="B224" s="91" t="s"><v>152</v></c><c r="C224" s="86"><f t="shared" ca="1" si="35"/>&lt;v&gt;0.95&lt;/v&gt;&lt;/c&gt;&lt;c r=&quot;D224&quot; s=&quot;86&quot;&gt;&lt;f t=&quot;shared&quot; ca=&quot;1&quot; si=&quot;36&quot;/&gt;&lt;v&gt;0.92269551550889961&lt;/v&gt;&lt;/c&gt;&lt;c r=&quot;E224&quot; s=&quot;86&quot;&gt;&lt;f t=&quot;shared&quot; ca=&quot;1&quot; si=&quot;36&quot;/&gt;&lt;v&gt;0&lt;/v&gt;&lt;/c&gt;&lt;c r=&quot;F224&quot; s=&quot;86&quot;&gt;&lt;f t=&quot;shared&quot; ca=&quot;1&quot; si=&quot;38&quot;/&gt;&lt;v&gt;0&lt;/v&gt;&lt;/c&gt;&lt;c r=&quot;I224&quot; s=&quot;86&quot;&gt;&lt;f&gt;IF(N(&apos;Asset Universe&apos;!F6)=0,0,(&apos;Asset Universe&apos;!K6)-N(&apos;Asset Universe&apos;!N6)-($C$17+0.01))</f><v>3.3000000000000002E-2</v></c><c r="J224" s="86"><f>IF(N(&apos;Asset Universe&apos;!F7)=0,0,(&apos;Asset Universe&apos;!K7)-N(&apos;Asset Universe&apos;!N7)-($C$17+0.01))</f><v>4.4999999999999998E-2</v></c><c r="K224" s="86"><f>Calculations!E57</f><v>9.9999999999999742E-4</v></c><c r="L224" s="86"><f>Calculations!F57</f><v>3.1199999999999999E-2</v></c><c r="M224" s="86"><f ca="1">IFERROR(SUMPRODUCT(Calculations!C60:F60,$I224:$L224),0)</f><v>1.5277944244114647</v></c><c r="N224" s="86"><f ca="1">IFERROR(SUMPRODUCT(Calculations!C61:F61,$I224:$L224),0)</f><v>-1.5619769282578156E-2</v></c><c r="O224" s="86"><f ca="1">IFERROR(SUMPRODUCT(Calculations!C62:F62,$I224:$L224),0)</f><v>-0.22657354337022023</v></c><c r="P224" s="86"><f ca="1">IFERROR(SUMPRODUCT(Calculations!C63:F63,$I224:$L224),0)</f><v>2.9592085397793344E-2</v></c><c r="Q224" s="86"><f ca="1">IF(N(&apos;Asset Universe&apos;!F6)=0,0,MIN(MAX(M224,0),IF(N(&apos;Asset Universe&apos;!O6)&gt;0,N(&apos;Asset Universe&apos;!O6),1)))</f><v>1</v></c><c r="R224" s="86"><f ca="1">IF(N(&apos;Asset Universe&apos;!F7)=0,0,MIN(MAX(N224,0),IF(N(&apos;Asset Universe&apos;!O7)&gt;0,N(&apos;Asset Universe&apos;!O7),1)))</f><v>0</v></c><c r="S224" s="86"><f ca="1">IF(N(&apos;Asset Universe&apos;!F8)=0,0,MIN(MAX(O224,0),IF(N(&apos;Asset Universe&apos;!O8)&gt;0,N(&apos;Asset Universe&apos;!O8),1)))</f><v>0</v></c><c r="T224" s="86"><f ca="1">IF(N(&apos;Asset Universe&apos;!F9)=0,0,MIN(MAX(P224,0),IF(N(&apos;Asset Universe&apos;!O9)&gt;0,N(&apos;Asset Universe&apos;!O9),1)))</f><v>2.9592085397793344E-2</v></c><c r="U224" s="86"><f t="shared" ca="1" si="37"/>&lt;v&gt;1.0295920853977933&lt;/v&gt;&lt;/c&gt;&lt;c r=&quot;V224&quot; s=&quot;86&quot;&gt;&lt;f&gt;MAX(0,1-N(Control!C15))</f><v>0.95</v></c></row><row r="225" spans="2:22" x14ac:dyDescent="0.25"><c r="B225" s="91" t="s"><v>153</v></c><c r="C225" s="86"><f t="shared" ca="1" si="35"/>&lt;v&gt;0.95&lt;/v&gt;&lt;/c&gt;&lt;c r=&quot;D225&quot; s=&quot;86&quot;&gt;&lt;f t=&quot;shared&quot; ca=&quot;1&quot; si=&quot;36&quot;/&gt;&lt;v&gt;0.95&lt;/v&gt;&lt;/c&gt;&lt;c r=&quot;E225&quot; s=&quot;86&quot;&gt;&lt;f t=&quot;shared&quot; ca=&quot;1&quot; si=&quot;36&quot;/&gt;&lt;v&gt;0&lt;/v&gt;&lt;/c&gt;&lt;c r=&quot;F225&quot; s=&quot;86&quot;&gt;&lt;f t=&quot;shared&quot; ca=&quot;1&quot; si=&quot;38&quot;/&gt;&lt;v&gt;0&lt;/v&gt;&lt;/c&gt;&lt;c r=&quot;I225&quot; s=&quot;86&quot;&gt;&lt;f&gt;IF(N(&apos;Asset Universe&apos;!F6)=0,0,(&apos;Asset Universe&apos;!K6)-N(&apos;Asset Universe&apos;!N6)-($C$17-0.01))</f><v>5.3000000000000005E-2</v></c><c r="J225" s="86"><f>IF(N(&apos;Asset Universe&apos;!F7)=0,0,(&apos;Asset Universe&apos;!K7)-N(&apos;Asset Universe&apos;!N7)-($C$17-0.01))</f><v>6.5000000000000002E-2</v></c><c r="K225" s="86"><f>Calculations!E57</f><v>9.9999999999999742E-4</v></c><c r="L225" s="86"><f>Calculations!F57</f><v>3.1199999999999999E-2</v></c><c r="M225" s="86"><f ca="1">IFERROR(SUMPRODUCT(Calculations!C60:F60,$I225:$L225),0)</f><v>4.0835198365895149</v></c><c r="N225" s="86"><f ca="1">IFERROR(SUMPRODUCT(Calculations!C61:F61,$I225:$L225),0)</f><v>-4.7364315798464618E-2</v></c><c r="O225" s="86"><f ca="1">IFERROR(SUMPRODUCT(Calculations!C62:F62,$I225:$L225),0)</f><v>-0.25105094220195806</v></c><c r="P225" s="86"><f ca="1">IFERROR(SUMPRODUCT(Calculations!C63:F63,$I225:$L225),0)</f><v>-1.6576663603474402</v></c><c r="Q225" s="86"><f ca="1">IF(N(&apos;Asset Universe&apos;!F6)=0,0,MIN(MAX(M225,0),IF(N(&apos;Asset Universe&apos;!O6)&gt;0,N(&apos;Asset Universe&apos;!O6),1)))</f><v>1</v></c><c r="R225" s="86"><f ca="1">IF(N(&apos;Asset Universe&apos;!F7)=0,0,MIN(MAX(N225,0),IF(N(&apos;Asset Universe&apos;!O7)&gt;0,N(&apos;Asset Universe&apos;!O7),1)))</f><v>0</v></c><c r="S225" s="86"><f ca="1">IF(N(&apos;Asset Universe&apos;!F8)=0,0,MIN(MAX(O225,0),IF(N(&apos;Asset Universe&apos;!O8)&gt;0,N(&apos;Asset Universe&apos;!O8),1)))</f><v>0</v></c><c r="T225" s="86"><f ca="1">IF(N(&apos;Asset Universe&apos;!F9)=0,0,MIN(MAX(P225,0),IF(N(&apos;Asset Universe&apos;!O9)&gt;0,N(&apos;Asset Universe&apos;!O9),1)))</f><v>0</v></c><c r="U225" s="86"><f t="shared" ca="1" si="37"/>&lt;v&gt;1&lt;/v&gt;&lt;/c&gt;&lt;c r=&quot;V225&quot; s=&quot;86&quot;&gt;&lt;f&gt;MAX(0,1-N(Control!C15))</f><v>0.95</v></c></row><row r="229" spans="2:22" x14ac:dyDescent="0.25"><c r="B229" s="89" t="s"><v>138</v></c><c r="C229" s="89" t="s"><v>139</v></c><c r="D229" s="89" t="s"><v>140</v></c><c r="E229" s="89" t="s"><v>154</v></c><c r="F229" s="89" t="s"><v>155</v></c></row><row r="230" spans="2:22" x14ac:dyDescent="0.25"><c r="B230" t="s"><v>156</v></c><c r="C230" s="86"><f ca="1">IF(($C$15)&lt;=0,0,($C$14-0.02-$C$16-($C$17))/($C$15)^2)</f><v>1.0380845978607982</v></c><c r="D230" s="86"><f ca="1">IF(($C$15)&lt;=0,0,($C$14+0.02-$C$16-($C$17))/($C$15)^2)</f><v>2.843449115879578</v></c><c r="E230" s="86"><f ca="1">MAX(ABS(C230-$C$24),ABS(D230-$C$24))</f><v>0.90268225900938992</v></c><c r="F230" s="85"><f ca="1">RANK(E230,$E$230:$E$232,0)</f><v>1</v></c></row><row r="231" spans="2:22" x14ac:dyDescent="0.25"><c r="B231" t="s"><v>157</v></c><c r="C231" s="86"><f ca="1">IF((MAX(0.01,$C$15-0.02))&lt;=0,0,($C$14-$C$16-($C$17))/(MAX(0.01,$C$15-0.02))^2)</f><v>2.5900169192083036</v></c><c r="D231" s="86"><f ca="1">IF(($C$15+0.02)&lt;=0,0,($C$14-$C$16-($C$17))/($C$15+0.02)^2)</f><v>1.5082335883940736</v></c><c r="E231" s="86"><f ca="1">MAX(ABS(C231-$C$24),ABS(D231-$C$24))</f><v>0.64925006233811544</v></c><c r="F231" s="85"><f ca="1">RANK(E231,$E$230:$E$232,0)</f><v>2</v></c></row><row r="232" spans="2:22" x14ac:dyDescent="0.25"><c r="B232" t="s"><v>158</v></c><c r="C232" s="86"><f ca="1">IF(($C$15)&lt;=0,0,($C$14-$C$16-($C$17-0.01))/($C$15)^2)</f><v>2.3921079863748833</v></c><c r="D232" s="86"><f ca="1">IF(($C$15)&lt;=0,0,($C$14-$C$16-($C$17+0.01))/($C$15)^2)</f><v>1.4894257273654932</v></c><c r="E232" s="86"><f ca="1">MAX(ABS(C232-$C$24),ABS(D232-$C$24))</f><v>0.45134112950469518</v></c><c r="F232" s="85"><f ca="1">RANK(E232,$E$230:$E$232,0)</f><v>3</v></c></row><row r="243" spans="2:9" x14ac:dyDescent="0.25"><c r="B243" s="113" t="s"><v>159</v></c><c r="C243" s="107"/><c r="D243" s="107"/><c r="E243" s="107"/><c r="F243" s="107"/><c r="G243" s="107"/><c r="H243" s="107"/></row><row r="244" spans="2:9" ht="24" x14ac:dyDescent="0.25"><c r="B244" s="94" t="s"><v>160</v></c></row><row r="245" spans="2:9" x14ac:dyDescent="0.25"><c r="B245" s="89" t="s"><v>161</v></c><c r="C245" s="95"><f ca="1">$C$15+(-3)*0.01</f><v>0.11884955625914431</v></c><c r="D245" s="95"><f ca="1">$C$15+(-2)*0.01</f><v>0.12884955625914432</v></c><c r="E245" s="95"><f ca="1">$C$15+(-1)*0.01</f><v>0.1388495562591443</v></c><c r="F245" s="95"><f ca="1">$C$15+(0)*0.01</f><v>0.14884955625914431</v></c><c r="G245" s="95"><f ca="1">$C$15+(1)*0.01</f><v>0.15884955625914432</v></c><c r="H245" s="95"><f ca="1">$C$15+(2)*0.01</f><v>0.1688495562591443</v></c><c r="I245" s="95"><f ca="1">$C$15+(3)*0.01</f><v>0.17884955625914431</v></c></row><row r="246" spans="2:9" x14ac:dyDescent="0.25"><c r="B246" s="96"><f>$C$14+(-3)*0.01</f><v>4.0000000000000008E-2</v></c><c r="C246" s="86"><f t="shared" ref="C246:I252" ca="1" si="39">IF(MAX(0.01,C$245)&lt;=0,0,IF($C$19&gt;=1,IF(($B246-$C$16-$C$17)/MAX(0.01,C$245)^2&lt;=1,MAX(($B246-$C$16-$C$17)/MAX(0.01,C$245)^2,0),IF(($B246-$C$16-$C$18)/MAX(0.01,C$245)^2&gt;=1,($B246-$C$16-$C$18)/MAX(0.01,C$245)^2,1)),MIN(MAX(($B246-$C$16-$C$17)/MAX(0.01,C$245)^2,0),1)))</f><v>0.92033984177632966</v></c><c r="D246" s="86"><f t="shared" ca="1" si="39"/>&lt;v&gt;0.7830283709234408&lt;/v&gt;&lt;/c&gt;&lt;c r=&quot;E246&quot; s=&quot;86&quot;&gt;&lt;f t=&quot;shared&quot; ca=&quot;1&quot; si=&quot;39&quot;/&gt;&lt;v&gt;0.67430186366518574&lt;/v&gt;&lt;/c&gt;&lt;c r=&quot;F246&quot; s=&quot;86&quot;&gt;&lt;f t=&quot;shared&quot; ca=&quot;1&quot; si=&quot;39&quot;/&gt;&lt;v&gt;0.58674346835610358&lt;/v&gt;&lt;/c&gt;&lt;c r=&quot;G246&quot; s=&quot;86&quot;&gt;&lt;f t=&quot;shared&quot; ca=&quot;1&quot; si=&quot;39&quot;/&gt;&lt;v&gt;0.51519464510553115&lt;/v&gt;&lt;/c&gt;&lt;c r=&quot;H246&quot; s=&quot;86&quot;&gt;&lt;f t=&quot;shared&quot; ca=&quot;1&quot; si=&quot;39&quot;/&gt;&lt;v&gt;0.45597759649123165&lt;/v&gt;&lt;/c&gt;&lt;c r=&quot;I246&quot; s=&quot;86&quot;&gt;&lt;f t=&quot;shared&quot; ca=&quot;1&quot; si=&quot;39&quot;/&gt;&lt;v&gt;0.40641302529388423&lt;/v&gt;&lt;/c&gt;&lt;/row&gt;&lt;row r=&quot;247&quot; spans=&quot;2:9&quot; x14ac:dyDescent=&quot;0.25&quot;&gt;&lt;c r=&quot;B247&quot; s=&quot;96&quot;&gt;&lt;f&gt;$C$14+(-2)*0.01</f><v>0.05</v></c><c r="C247" s="86"><f t="shared" ca="1" si="39"/>&lt;v&gt;1&lt;/v&gt;&lt;/c&gt;&lt;c r=&quot;D247&quot; s=&quot;86&quot;&gt;&lt;f t=&quot;shared&quot; ca=&quot;1&quot; si=&quot;39&quot;/&gt;&lt;v&gt;1&lt;/v&gt;&lt;/c&gt;&lt;c r=&quot;E247&quot; s=&quot;86&quot;&gt;&lt;f t=&quot;shared&quot; ca=&quot;1&quot; si=&quot;39&quot;/&gt;&lt;v&gt;1&lt;/v&gt;&lt;/c&gt;&lt;c r=&quot;F247&quot; s=&quot;86&quot;&gt;&lt;f t=&quot;shared&quot; ca=&quot;1&quot; si=&quot;39&quot;/&gt;&lt;v&gt;1&lt;/v&gt;&lt;/c&gt;&lt;c r=&quot;G247&quot; s=&quot;86&quot;&gt;&lt;f t=&quot;shared&quot; ca=&quot;1&quot; si=&quot;39&quot;/&gt;&lt;v&gt;0.91149821826363164&lt;/v&gt;&lt;/c&gt;&lt;c r=&quot;H247&quot; s=&quot;86&quot;&gt;&lt;f t=&quot;shared&quot; ca=&quot;1&quot; si=&quot;39&quot;/&gt;&lt;v&gt;0.80672959379217879&lt;/v&gt;&lt;/c&gt;&lt;c r=&quot;I247&quot; s=&quot;86&quot;&gt;&lt;f t=&quot;shared&quot; ca=&quot;1&quot; si=&quot;39&quot;/&gt;&lt;v&gt;0.71903842936610263&lt;/v&gt;&lt;/c&gt;&lt;/row&gt;&lt;row r=&quot;248&quot; spans=&quot;2:9&quot; x14ac:dyDescent=&quot;0.25&quot;&gt;&lt;c r=&quot;B248&quot; s=&quot;96&quot;&gt;&lt;f&gt;$C$14+(-1)*0.01</f><v>6.0000000000000005E-2</v></c><c r="C248" s="86"><f t="shared" ca="1" si="39"/>&lt;v&gt;1&lt;/v&gt;&lt;/c&gt;&lt;c r=&quot;D248&quot; s=&quot;86&quot;&gt;&lt;f t=&quot;shared&quot; ca=&quot;1&quot; si=&quot;39&quot;/&gt;&lt;v&gt;1&lt;/v&gt;&lt;/c&gt;&lt;c r=&quot;E248&quot; s=&quot;86&quot;&gt;&lt;f t=&quot;shared&quot; ca=&quot;1&quot; si=&quot;39&quot;/&gt;&lt;v&gt;1&lt;/v&gt;&lt;/c&gt;&lt;c r=&quot;F248&quot; s=&quot;86&quot;&gt;&lt;f t=&quot;shared&quot; ca=&quot;1&quot; si=&quot;39&quot;/&gt;&lt;v&gt;1&lt;/v&gt;&lt;/c&gt;&lt;c r=&quot;G248&quot; s=&quot;86&quot;&gt;&lt;f t=&quot;shared&quot; ca=&quot;1&quot; si=&quot;39&quot;/&gt;&lt;v&gt;1&lt;/v&gt;&lt;/c&gt;&lt;c r=&quot;H248&quot; s=&quot;86&quot;&gt;&lt;f t=&quot;shared&quot; ca=&quot;1&quot; si=&quot;39&quot;/&gt;&lt;v&gt;1&lt;/v&gt;&lt;/c&gt;&lt;c r=&quot;I248&quot; s=&quot;86&quot;&gt;&lt;f t=&quot;shared&quot; ca=&quot;1&quot; si=&quot;39&quot;/&gt;&lt;v&gt;1&lt;/v&gt;&lt;/c&gt;&lt;/row&gt;&lt;row r=&quot;249&quot; spans=&quot;2:9&quot; x14ac:dyDescent=&quot;0.25&quot;&gt;&lt;c r=&quot;B249&quot; s=&quot;96&quot;&gt;&lt;f&gt;$C$14+(0)*0.01</f><v>7.0000000000000007E-2</v></c><c r="C249" s="86"><f t="shared" ca="1" si="39"/>&lt;v&gt;1&lt;/v&gt;&lt;/c&gt;&lt;c r=&quot;D249&quot; s=&quot;86&quot;&gt;&lt;f t=&quot;shared&quot; ca=&quot;1&quot; si=&quot;39&quot;/&gt;&lt;v&gt;1&lt;/v&gt;&lt;/c&gt;&lt;c r=&quot;E249&quot; s=&quot;86&quot;&gt;&lt;f t=&quot;shared&quot; ca=&quot;1&quot; si=&quot;39&quot;/&gt;&lt;v&gt;1&lt;/v&gt;&lt;/c&gt;&lt;c r=&quot;F249&quot; s=&quot;86&quot;&gt;&lt;f t=&quot;shared&quot; ca=&quot;1&quot; si=&quot;39&quot;/&gt;&lt;v&gt;1&lt;/v&gt;&lt;/c&gt;&lt;c r=&quot;G249&quot; s=&quot;86&quot;&gt;&lt;f t=&quot;shared&quot; ca=&quot;1&quot; si=&quot;39&quot;/&gt;&lt;v&gt;1&lt;/v&gt;&lt;/c&gt;&lt;c r=&quot;H249&quot; s=&quot;86&quot;&gt;&lt;f t=&quot;shared&quot; ca=&quot;1&quot; si=&quot;39&quot;/&gt;&lt;v&gt;1&lt;/v&gt;&lt;/c&gt;&lt;c r=&quot;I249&quot; s=&quot;86&quot;&gt;&lt;f t=&quot;shared&quot; ca=&quot;1&quot; si=&quot;39&quot;/&gt;&lt;v&gt;1&lt;/v&gt;&lt;/c&gt;&lt;/row&gt;&lt;row r=&quot;250&quot; spans=&quot;2:9&quot; x14ac:dyDescent=&quot;0.25&quot;&gt;&lt;c r=&quot;B250&quot; s=&quot;96&quot;&gt;&lt;f&gt;$C$14+(1)*0.01</f><v>0.08</v></c><c r="C250" s="86"><f t="shared" ca="1" si="39"/>&lt;v&gt;1&lt;/v&gt;&lt;/c&gt;&lt;c r=&quot;D250&quot; s=&quot;86&quot;&gt;&lt;f t=&quot;shared&quot; ca=&quot;1&quot; si=&quot;39&quot;/&gt;&lt;v&gt;1&lt;/v&gt;&lt;/c&gt;&lt;c r=&quot;E250&quot; s=&quot;86&quot;&gt;&lt;f t=&quot;shared&quot; ca=&quot;1&quot; si=&quot;39&quot;/&gt;&lt;v&gt;1&lt;/v&gt;&lt;/c&gt;&lt;c r=&quot;F250&quot; s=&quot;86&quot;&gt;&lt;f t=&quot;shared&quot; ca=&quot;1&quot; si=&quot;39&quot;/&gt;&lt;v&gt;1&lt;/v&gt;&lt;/c&gt;&lt;c r=&quot;G250&quot; s=&quot;86&quot;&gt;&lt;f t=&quot;shared&quot; ca=&quot;1&quot; si=&quot;39&quot;/&gt;&lt;v&gt;1&lt;/v&gt;&lt;/c&gt;&lt;c r=&quot;H250&quot; s=&quot;86&quot;&gt;&lt;f t=&quot;shared&quot; ca=&quot;1&quot; si=&quot;39&quot;/&gt;&lt;v&gt;1&lt;/v&gt;&lt;/c&gt;&lt;c r=&quot;I250&quot; s=&quot;86&quot;&gt;&lt;f t=&quot;shared&quot; ca=&quot;1&quot; si=&quot;39&quot;/&gt;&lt;v&gt;1&lt;/v&gt;&lt;/c&gt;&lt;/row&gt;&lt;row r=&quot;251&quot; spans=&quot;2:9&quot; x14ac:dyDescent=&quot;0.25&quot;&gt;&lt;c r=&quot;B251&quot; s=&quot;96&quot;&gt;&lt;f&gt;$C$14+(2)*0.01</f><v>9.0000000000000011E-2</v></c><c r="C251" s="86"><f t="shared" ca="1" si="39"/>&lt;v&gt;1&lt;/v&gt;&lt;/c&gt;&lt;c r=&quot;D251&quot; s=&quot;86&quot;&gt;&lt;f t=&quot;shared&quot; ca=&quot;1&quot; si=&quot;39&quot;/&gt;&lt;v&gt;1&lt;/v&gt;&lt;/c&gt;&lt;c r=&quot;E251&quot; s=&quot;86&quot;&gt;&lt;f t=&quot;shared&quot; ca=&quot;1&quot; si=&quot;39&quot;/&gt;&lt;v&gt;1&lt;/v&gt;&lt;/c&gt;&lt;c r=&quot;F251&quot; s=&quot;86&quot;&gt;&lt;f t=&quot;shared&quot; ca=&quot;1&quot; si=&quot;39&quot;/&gt;&lt;v&gt;1&lt;/v&gt;&lt;/c&gt;&lt;c r=&quot;G251&quot; s=&quot;86&quot;&gt;&lt;f t=&quot;shared&quot; ca=&quot;1&quot; si=&quot;39&quot;/&gt;&lt;v&gt;1&lt;/v&gt;&lt;/c&gt;&lt;c r=&quot;H251&quot; s=&quot;86&quot;&gt;&lt;f t=&quot;shared&quot; ca=&quot;1&quot; si=&quot;39&quot;/&gt;&lt;v&gt;1&lt;/v&gt;&lt;/c&gt;&lt;c r=&quot;I251&quot; s=&quot;86&quot;&gt;&lt;f t=&quot;shared&quot; ca=&quot;1&quot; si=&quot;39&quot;/&gt;&lt;v&gt;1&lt;/v&gt;&lt;/c&gt;&lt;/row&gt;&lt;row r=&quot;252&quot; spans=&quot;2:9&quot; x14ac:dyDescent=&quot;0.25&quot;&gt;&lt;c r=&quot;B252&quot; s=&quot;96&quot;&gt;&lt;f&gt;$C$14+(3)*0.01</f><v>0.1</v></c><c r="C252" s="86"><f t="shared" ca="1" si="39"/>&lt;v&gt;1&lt;/v&gt;&lt;/c&gt;&lt;c r=&quot;D252&quot; s=&quot;86&quot;&gt;&lt;f t=&quot;shared&quot; ca=&quot;1&quot; si=&quot;39&quot;/&gt;&lt;v&gt;1&lt;/v&gt;&lt;/c&gt;&lt;c r=&quot;E252&quot; s=&quot;86&quot;&gt;&lt;f t=&quot;shared&quot; ca=&quot;1&quot; si=&quot;39&quot;/&gt;&lt;v&gt;1&lt;/v&gt;&lt;/c&gt;&lt;c r=&quot;F252&quot; s=&quot;86&quot;&gt;&lt;f t=&quot;shared&quot; ca=&quot;1&quot; si=&quot;39&quot;/&gt;&lt;v&gt;1&lt;/v&gt;&lt;/c&gt;&lt;c r=&quot;G252&quot; s=&quot;86&quot;&gt;&lt;f t=&quot;shared&quot; ca=&quot;1&quot; si=&quot;39&quot;/&gt;&lt;v&gt;1&lt;/v&gt;&lt;/c&gt;&lt;c r=&quot;H252&quot; s=&quot;86&quot;&gt;&lt;f t=&quot;shared&quot; ca=&quot;1&quot; si=&quot;39&quot;/&gt;&lt;v&gt;1&lt;/v&gt;&lt;/c&gt;&lt;c r=&quot;I252&quot; s=&quot;86&quot;&gt;&lt;f t=&quot;shared&quot; ca=&quot;1&quot; si=&quot;39&quot;/&gt;&lt;v&gt;1&lt;/v&gt;&lt;/c&gt;&lt;/row&gt;&lt;row r=&quot;254&quot; spans=&quot;2:9&quot; x14ac:dyDescent=&quot;0.25&quot;&gt;&lt;c r=&quot;B254&quot; s=&quot;81&quot; t=&quot;s&quot;&gt;&lt;v&gt;162&lt;/v&gt;&lt;/c&gt;&lt;/row&gt;&lt;row r=&quot;255&quot; spans=&quot;2:9&quot; x14ac:dyDescent=&quot;0.25&quot;&gt;&lt;c r=&quot;B255&quot; s=&quot;89&quot; t=&quot;s&quot;&gt;&lt;v&gt;163&lt;/v&gt;&lt;/c&gt;&lt;c r=&quot;C255&quot; s=&quot;97&quot;&gt;&lt;f&gt;&apos;Asset Universe&apos;!K6+(-2)*0.01</f><v>0.05</v></c><c r="D255" s="97"><f>&apos;Asset Universe&apos;!K6+(-1)*0.01</f><v>6.0000000000000005E-2</v></c><c r="E255" s="97"><f>&apos;Asset Universe&apos;!K6+(0)*0.01</f><v>7.0000000000000007E-2</v></c><c r="F255" s="97"><f>&apos;Asset Universe&apos;!K6+(1)*0.01</f><v>0.08</v></c><c r="G255" s="97"><f>&apos;Asset Universe&apos;!K6+(2)*0.01</f><v>9.0000000000000011E-2</v></c></row><row r="256" spans="2:9" x14ac:dyDescent="0.25"><c r="B256" s="96"><f>&apos;Asset Universe&apos;!K7+(-2)*0.01</f><v>0.06</v></c><c r="C256" s="86"><f ca="1">IFERROR(MAX(0,MIN(IF(N(&apos;Asset Universe&apos;!O7)&gt;0,N(&apos;Asset Universe&apos;!O7),1),Calculations!C61*IF(N(&apos;Asset Universe&apos;!F6)=0,0,C$255-N(&apos;Asset Universe&apos;!N6)-N($C$17))+Calculations!D61*IF(N(&apos;Asset Universe&apos;!F7)=0,0,$B256-N(&apos;Asset Universe&apos;!N7)-N($C$17))+Calculations!E61*Calculations!E57+Calculations!F61*Calculations!F57)),0)</f><v>2.5250397536507284E-4</v></c><c r="D256" s="86"><f ca="1">IFERROR(MAX(0,MIN(IF(N(&apos;Asset Universe&apos;!O7)&gt;0,N(&apos;Asset Universe&apos;!O7),1),Calculations!C61*IF(N(&apos;Asset Universe&apos;!F6)=0,0,D$255-N(&apos;Asset Universe&apos;!N6)-N($C$17))+Calculations!D61*IF(N(&apos;Asset Universe&apos;!F7)=0,0,$B256-N(&apos;Asset Universe&apos;!N7)-N($C$17))+Calculations!E61*Calculations!E57+Calculations!F61*Calculations!F57)),0)</f><v>0</v></c><c r="E256" s="86"><f ca="1">IFERROR(MAX(0,MIN(IF(N(&apos;Asset Universe&apos;!O7)&gt;0,N(&apos;Asset Universe&apos;!O7),1),Calculations!C61*IF(N(&apos;Asset Universe&apos;!F6)=0,0,E$255-N(&apos;Asset Universe&apos;!N6)-N($C$17))+Calculations!D61*IF(N(&apos;Asset Universe&apos;!F7)=0,0,$B256-N(&apos;Asset Universe&apos;!N7)-N($C$17))+Calculations!E61*Calculations!E57+Calculations!F61*Calculations!F57)),0)</f><v>0</v></c><c r="F256" s="86"><f ca="1">IFERROR(MAX(0,MIN(IF(N(&apos;Asset Universe&apos;!O7)&gt;0,N(&apos;Asset Universe&apos;!O7),1),Calculations!C61*IF(N(&apos;Asset Universe&apos;!F6)=0,0,F$255-N(&apos;Asset Universe&apos;!N6)-N($C$17))+Calculations!D61*IF(N(&apos;Asset Universe&apos;!F7)=0,0,$B256-N(&apos;Asset Universe&apos;!N7)-N($C$17))+Calculations!E61*Calculations!E57+Calculations!F61*Calculations!F57)),0)</f><v>0</v></c><c r="G256" s="86"><f ca="1">IFERROR(MAX(0,MIN(IF(N(&apos;Asset Universe&apos;!O7)&gt;0,N(&apos;Asset Universe&apos;!O7),1),Calculations!C61*IF(N(&apos;Asset Universe&apos;!F6)=0,0,G$255-N(&apos;Asset Universe&apos;!N6)-N($C$17))+Calculations!D61*IF(N(&apos;Asset Universe&apos;!F7)=0,0,$B256-N(&apos;Asset Universe&apos;!N7)-N($C$17))+Calculations!E61*Calculations!E57+Calculations!F61*Calculations!F57)),0)</f><v>0</v></c></row><row r="257" spans="2:29" x14ac:dyDescent="0.25"><c r="B257" s="96"><f>&apos;Asset Universe&apos;!K7+(-1)*0.01</f><v>7.0000000000000007E-2</v></c><c r="C257" s="86"><f ca="1">IFERROR(MAX(0,MIN(IF(N(&apos;Asset Universe&apos;!O7)&gt;0,N(&apos;Asset Universe&apos;!O7),1),Calculations!C61*IF(N(&apos;Asset Universe&apos;!F6)=0,0,C$255-N(&apos;Asset Universe&apos;!N6)-N($C$17))+Calculations!D61*IF(N(&apos;Asset Universe&apos;!F7)=0,0,$B257-N(&apos;Asset Universe&apos;!N7)-N($C$17))+Calculations!E61*Calculations!E57+Calculations!F61*Calculations!F57)),0)</f><v>2.0623004026838233E-2</v></c><c r="D257" s="86"><f ca="1">IFERROR(MAX(0,MIN(IF(N(&apos;Asset Universe&apos;!O7)&gt;0,N(&apos;Asset Universe&apos;!O7),1),Calculations!C61*IF(N(&apos;Asset Universe&apos;!F6)=0,0,D$255-N(&apos;Asset Universe&apos;!N6)-N($C$17))+Calculations!D61*IF(N(&apos;Asset Universe&apos;!F7)=0,0,$B257-N(&apos;Asset Universe&apos;!N7)-N($C$17))+Calculations!E61*Calculations!E57+Calculations!F61*Calculations!F57)),0)</f><v>0</v></c><c r="E257" s="86"><f ca="1">IFERROR(MAX(0,MIN(IF(N(&apos;Asset Universe&apos;!O7)&gt;0,N(&apos;Asset Universe&apos;!O7),1),Calculations!C61*IF(N(&apos;Asset Universe&apos;!F6)=0,0,E$255-N(&apos;Asset Universe&apos;!N6)-N($C$17))+Calculations!D61*IF(N(&apos;Asset Universe&apos;!F7)=0,0,$B257-N(&apos;Asset Universe&apos;!N7)-N($C$17))+Calculations!E61*Calculations!E57+Calculations!F61*Calculations!F57)),0)</f><v>0</v></c><c r="F257" s="86"><f ca="1">IFERROR(MAX(0,MIN(IF(N(&apos;Asset Universe&apos;!O7)&gt;0,N(&apos;Asset Universe&apos;!O7),1),Calculations!C61*IF(N(&apos;Asset Universe&apos;!F6)=0,0,F$255-N(&apos;Asset Universe&apos;!N6)-N($C$17))+Calculations!D61*IF(N(&apos;Asset Universe&apos;!F7)=0,0,$B257-N(&apos;Asset Universe&apos;!N7)-N($C$17))+Calculations!E61*Calculations!E57+Calculations!F61*Calculations!F57)),0)</f><v>0</v></c><c r="G257" s="86"><f ca="1">IFERROR(MAX(0,MIN(IF(N(&apos;Asset Universe&apos;!O7)&gt;0,N(&apos;Asset Universe&apos;!O7),1),Calculations!C61*IF(N(&apos;Asset Universe&apos;!F6)=0,0,G$255-N(&apos;Asset Universe&apos;!N6)-N($C$17))+Calculations!D61*IF(N(&apos;Asset Universe&apos;!F7)=0,0,$B257-N(&apos;Asset Universe&apos;!N7)-N($C$17))+Calculations!E61*Calculations!E57+Calculations!F61*Calculations!F57)),0)</f><v>0</v></c></row><row r="258" spans="2:29" x14ac:dyDescent="0.25"><c r="B258" s="96"><f>&apos;Asset Universe&apos;!K7+(0)*0.01</f><v>0.08</v></c><c r="C258" s="86"><f ca="1">IFERROR(MAX(0,MIN(IF(N(&apos;Asset Universe&apos;!O7)&gt;0,N(&apos;Asset Universe&apos;!O7),1),Calculations!C61*IF(N(&apos;Asset Universe&apos;!F6)=0,0,C$255-N(&apos;Asset Universe&apos;!N6)-N($C$17))+Calculations!D61*IF(N(&apos;Asset Universe&apos;!F7)=0,0,$B258-N(&apos;Asset Universe&apos;!N7)-N($C$17))+Calculations!E61*Calculations!E57+Calculations!F61*Calculations!F57)),0)</f><v>4.0993504078311378E-2</v></c><c r="D258" s="86"><f ca="1">IFERROR(MAX(0,MIN(IF(N(&apos;Asset Universe&apos;!O7)&gt;0,N(&apos;Asset Universe&apos;!O7),1),Calculations!C61*IF(N(&apos;Asset Universe&apos;!F6)=0,0,D$255-N(&apos;Asset Universe&apos;!N6)-N($C$17))+Calculations!D61*IF(N(&apos;Asset Universe&apos;!F7)=0,0,$B258-N(&apos;Asset Universe&apos;!N7)-N($C$17))+Calculations!E61*Calculations!E57+Calculations!F61*Calculations!F57)),0)</f><v>4.7507307688950031E-3</v></c><c r="E258" s="86"><f ca="1">IFERROR(MAX(0,MIN(IF(N(&apos;Asset Universe&apos;!O7)&gt;0,N(&apos;Asset Universe&apos;!O7),1),Calculations!C61*IF(N(&apos;Asset Universe&apos;!F6)=0,0,E$255-N(&apos;Asset Universe&apos;!N6)-N($C$17))+Calculations!D61*IF(N(&apos;Asset Universe&apos;!F7)=0,0,$B258-N(&apos;Asset Universe&apos;!N7)-N($C$17))+Calculations!E61*Calculations!E57+Calculations!F61*Calculations!F57)),0)</f><v>0</v></c><c r="F258" s="86"><f ca="1">IFERROR(MAX(0,MIN(IF(N(&apos;Asset Universe&apos;!O7)&gt;0,N(&apos;Asset Universe&apos;!O7),1),Calculations!C61*IF(N(&apos;Asset Universe&apos;!F6)=0,0,F$255-N(&apos;Asset Universe&apos;!N6)-N($C$17))+Calculations!D61*IF(N(&apos;Asset Universe&apos;!F7)=0,0,$B258-N(&apos;Asset Universe&apos;!N7)-N($C$17))+Calculations!E61*Calculations!E57+Calculations!F61*Calculations!F57)),0)</f><v>0</v></c><c r="G258" s="86"><f ca="1">IFERROR(MAX(0,MIN(IF(N(&apos;Asset Universe&apos;!O7)&gt;0,N(&apos;Asset Universe&apos;!O7),1),Calculations!C61*IF(N(&apos;Asset Universe&apos;!F6)=0,0,G$255-N(&apos;Asset Universe&apos;!N6)-N($C$17))+Calculations!D61*IF(N(&apos;Asset Universe&apos;!F7)=0,0,$B258-N(&apos;Asset Universe&apos;!N7)-N($C$17))+Calculations!E61*Calculations!E57+Calculations!F61*Calculations!F57)),0)</f><v>0</v></c></row><row r="259" spans="2:29" x14ac:dyDescent="0.25"><c r="B259" s="96"><f>&apos;Asset Universe&apos;!K7+(1)*0.01</f><v>0.09</v></c><c r="C259" s="86"><f ca="1">IFERROR(MAX(0,MIN(IF(N(&apos;Asset Universe&apos;!O7)&gt;0,N(&apos;Asset Universe&apos;!O7),1),Calculations!C61*IF(N(&apos;Asset Universe&apos;!F6)=0,0,C$255-N(&apos;Asset Universe&apos;!N6)-N($C$17))+Calculations!D61*IF(N(&apos;Asset Universe&apos;!F7)=0,0,$B259-N(&apos;Asset Universe&apos;!N7)-N($C$17))+Calculations!E61*Calculations!E57+Calculations!F61*Calculations!F57)),0)</f><v>6.1364004129784502E-2</v></c><c r="D259" s="86"><f ca="1">IFERROR(MAX(0,MIN(IF(N(&apos;Asset Universe&apos;!O7)&gt;0,N(&apos;Asset Universe&apos;!O7),1),Calculations!C61*IF(N(&apos;Asset Universe&apos;!F6)=0,0,D$255-N(&apos;Asset Universe&apos;!N6)-N($C$17))+Calculations!D61*IF(N(&apos;Asset Universe&apos;!F7)=0,0,$B259-N(&apos;Asset Universe&apos;!N7)-N($C$17))+Calculations!E61*Calculations!E57+Calculations!F61*Calculations!F57)),0)</f><v>2.5121230820368136E-2</v></c><c r="E259" s="86"><f ca="1">IFERROR(MAX(0,MIN(IF(N(&apos;Asset Universe&apos;!O7)&gt;0,N(&apos;Asset Universe&apos;!O7),1),Calculations!C61*IF(N(&apos;Asset Universe&apos;!F6)=0,0,E$255-N(&apos;Asset Universe&apos;!N6)-N($C$17))+Calculations!D61*IF(N(&apos;Asset Universe&apos;!F7)=0,0,$B259-N(&apos;Asset Universe&apos;!N7)-N($C$17))+Calculations!E61*Calculations!E57+Calculations!F61*Calculations!F57)),0)</f><v>0</v></c><c r="F259" s="86"><f ca="1">IFERROR(MAX(0,MIN(IF(N(&apos;Asset Universe&apos;!O7)&gt;0,N(&apos;Asset Universe&apos;!O7),1),Calculations!C61*IF(N(&apos;Asset Universe&apos;!F6)=0,0,F$255-N(&apos;Asset Universe&apos;!N6)-N($C$17))+Calculations!D61*IF(N(&apos;Asset Universe&apos;!F7)=0,0,$B259-N(&apos;Asset Universe&apos;!N7)-N($C$17))+Calculations!E61*Calculations!E57+Calculations!F61*Calculations!F57)),0)</f><v>0</v></c><c r="G259" s="86"><f ca="1">IFERROR(MAX(0,MIN(IF(N(&apos;Asset Universe&apos;!O7)&gt;0,N(&apos;Asset Universe&apos;!O7),1),Calculations!C61*IF(N(&apos;Asset Universe&apos;!F6)=0,0,G$255-N(&apos;Asset Universe&apos;!N6)-N($C$17))+Calculations!D61*IF(N(&apos;Asset Universe&apos;!F7)=0,0,$B259-N(&apos;Asset Universe&apos;!N7)-N($C$17))+Calculations!E61*Calculations!E57+Calculations!F61*Calculations!F57)),0)</f><v>0</v></c></row><row r="260" spans="2:29" x14ac:dyDescent="0.25"><c r="B260" s="96"><f>&apos;Asset Universe&apos;!K7+(2)*0.01</f><v>0.1</v></c><c r="C260" s="86"><f ca="1">IFERROR(MAX(0,MIN(IF(N(&apos;Asset Universe&apos;!O7)&gt;0,N(&apos;Asset Universe&apos;!O7),1),Calculations!C61*IF(N(&apos;Asset Universe&apos;!F6)=0,0,C$255-N(&apos;Asset Universe&apos;!N6)-N($C$17))+Calculations!D61*IF(N(&apos;Asset Universe&apos;!F7)=0,0,$B260-N(&apos;Asset Universe&apos;!N7)-N($C$17))+Calculations!E61*Calculations!E57+Calculations!F61*Calculations!F57)),0)</f><v>8.1734504181257689E-2</v></c><c r="D260" s="86"><f ca="1">IFERROR(MAX(0,MIN(IF(N(&apos;Asset Universe&apos;!O7)&gt;0,N(&apos;Asset Universe&apos;!O7),1),Calculations!C61*IF(N(&apos;Asset Universe&apos;!F6)=0,0,D$255-N(&apos;Asset Universe&apos;!N6)-N($C$17))+Calculations!D61*IF(N(&apos;Asset Universe&apos;!F7)=0,0,$B260-N(&apos;Asset Universe&apos;!N7)-N($C$17))+Calculations!E61*Calculations!E57+Calculations!F61*Calculations!F57)),0)</f><v>4.5491730871841302E-2</v></c><c r="E260" s="86"><f ca="1">IFERROR(MAX(0,MIN(IF(N(&apos;Asset Universe&apos;!O7)&gt;0,N(&apos;Asset Universe&apos;!O7),1),Calculations!C61*IF(N(&apos;Asset Universe&apos;!F6)=0,0,E$255-N(&apos;Asset Universe&apos;!N6)-N($C$17))+Calculations!D61*IF(N(&apos;Asset Universe&apos;!F7)=0,0,$B260-N(&apos;Asset Universe&apos;!N7)-N($C$17))+Calculations!E61*Calculations!E57+Calculations!F61*Calculations!F57)),0)</f><v>9.2489575624249473E-3</v></c><c r="F260" s="86"><f ca="1">IFERROR(MAX(0,MIN(IF(N(&apos;Asset Universe&apos;!O7)&gt;0,N(&apos;Asset Universe&apos;!O7),1),Calculations!C61*IF(N(&apos;Asset Universe&apos;!F6)=0,0,F$255-N(&apos;Asset Universe&apos;!N6)-N($C$17))+Calculations!D61*IF(N(&apos;Asset Universe&apos;!F7)=0,0,$B260-N(&apos;Asset Universe&apos;!N7)-N($C$17))+Calculations!E61*Calculations!E57+Calculations!F61*Calculations!F57)),0)</f><v>0</v></c><c r="G260" s="86"><f ca="1">IFERROR(MAX(0,MIN(IF(N(&apos;Asset Universe&apos;!O7)&gt;0,N(&apos;Asset Universe&apos;!O7),1),Calculations!C61*IF(N(&apos;Asset Universe&apos;!F6)=0,0,G$255-N(&apos;Asset Universe&apos;!N6)-N($C$17))+Calculations!D61*IF(N(&apos;Asset Universe&apos;!F7)=0,0,$B260-N(&apos;Asset Universe&apos;!N7)-N($C$17))+Calculations!E61*Calculations!E57+Calculations!F61*Calculations!F57)),0)</f><v>0</v></c></row><row r="262" spans="2:29" x14ac:dyDescent="0.25"><c r="B262" s="81" t="s"><v>164</v></c></row><row r="263" spans="2:29" ht="36" x14ac:dyDescent="0.25"><c r="B263" s="94" t="s"><v>165</v></c></row><row r="264" spans="2:29" x14ac:dyDescent="0.25"><c r="B264" s="89" t="s"><v>166</v></c><c r="C264" s="89" t="s"><v>119</v></c><c r="D264" s="89" t="s"><v>120</v></c><c r="E264" s="89" t="s"><v>167</v></c><c r="F264" s="89" t="s"><v>168</v></c><c r="G264" s="89" t="s"><v>114</v></c></row><row r="265" spans="2:29" x14ac:dyDescent="0.25"><c r="B265" s="98"><v>0.5</v></c><c r="C265" s="86"><f t="shared" ref="C265:C274" ca="1" si="40">IF($AB265&lt;=0,0,X265*IF($AB265&gt;$AC265,$AC265/$AB265,1))</f><v>0.79166666666666663</v></c><c r="D265" s="86"><f t="shared" ref="D265:D274" ca="1" si="41">IF($AB265&lt;=0,0,Y265*IF($AB265&gt;$AC265,$AC265/$AB265,1))</f><v>0</v></c><c r="E265" s="86"><f t="shared" ref="E265:E274" ca="1" si="42">IF($AB265&lt;=0,0,Z265*IF($AB265&gt;$AC265,$AC265/$AB265,1))</f><v>0</v></c><c r="F265" s="86"><f t="shared" ref="F265:F274" ca="1" si="43">IF($AB265&lt;=0,0,AA265*IF($AB265&gt;$AC265,$AC265/$AB265,1))</f><v>0.15833333333333333</v></c><c r="G265" s="86"><f t="shared" ref="G265:G274" ca="1" si="44">SUM(C265:F265)</f><v>0.95</v></c><c r="T265" s="86"><f ca="1">IFERROR(SUMPRODUCT($AE280:$AH280,Calculations!$C$57:$F$57),0)</f><v>1.8762980382992236</v></c><c r="U265" s="86"><f ca="1">IFERROR(SUMPRODUCT($AE281:$AH281,Calculations!$C$57:$F$57),0)</f><v>-3.4354552741590473E-2</v></c><c r="V265" s="86"><f ca="1">IFERROR(SUMPRODUCT($AE282:$AH282,Calculations!$C$57:$F$57),0)</f><v>-0.34909885862146361</v></c><c r="W265" s="86"><f ca="1">IFERROR(SUMPRODUCT($AE283:$AH283,Calculations!$C$57:$F$57),0)</f><v>0.30962473526309542</v></c><c r="X265" s="86"><f ca="1">IF(N(&apos;Asset Universe&apos;!F6)=0,0,MIN(MAX(T265,0),IF(N(&apos;Asset Universe&apos;!O6)&gt;0,N(&apos;Asset Universe&apos;!O6),1)))</f><v>1</v></c><c r="Y265" s="86"><f ca="1">IF(N(&apos;Asset Universe&apos;!F7)=0,0,MIN(MAX(U265,0),IF(N(&apos;Asset Universe&apos;!O7)&gt;0,N(&apos;Asset Universe&apos;!O7),1)))</f><v>0</v></c><c r="Z265" s="86"><f ca="1">IF(N(&apos;Asset Universe&apos;!F8)=0,0,MIN(MAX(V265,0),IF(N(&apos;Asset Universe&apos;!O8)&gt;0,N(&apos;Asset Universe&apos;!O8),1)))</f><v>0</v></c><c r="AA265" s="86"><f ca="1">IF(N(&apos;Asset Universe&apos;!F9)=0,0,MIN(MAX(W265,0),IF(N(&apos;Asset Universe&apos;!O9)&gt;0,N(&apos;Asset Universe&apos;!O9),1)))</f><v>0.2</v></c><c r="AB265" s="86"><f t="shared" ref="AB265:AB274" ca="1" si="45">SUM(X265:AA265)</f><v>1.2</v></c><c r="AC265" s="86"><f>MAX(0,1-N(Control!C15))</f><v>0.95</v></c></row><row r="266" spans="2:29" x14ac:dyDescent="0.25"><c r="B266" s="98"><v>0.55000000000000004</v></c><c r="C266" s="86"><f t="shared" ca="1" si="40"/>&lt;v&gt;0.79166666666666663&lt;/v&gt;&lt;/c&gt;&lt;c r=&quot;D266&quot; s=&quot;86&quot;&gt;&lt;f t=&quot;shared&quot; ca=&quot;1&quot; si=&quot;41&quot;/&gt;&lt;v&gt;0&lt;/v&gt;&lt;/c&gt;&lt;c r=&quot;E266&quot; s=&quot;86&quot;&gt;&lt;f t=&quot;shared&quot; ca=&quot;1&quot; si=&quot;42&quot;/&gt;&lt;v&gt;0&lt;/v&gt;&lt;/c&gt;&lt;c r=&quot;F266&quot; s=&quot;86&quot;&gt;&lt;f t=&quot;shared&quot; ca=&quot;1&quot; si=&quot;43&quot;/&gt;&lt;v&gt;0.15833333333333333&lt;/v&gt;&lt;/c&gt;&lt;c r=&quot;G266&quot; s=&quot;86&quot;&gt;&lt;f t=&quot;shared&quot; ca=&quot;1&quot; si=&quot;44&quot;/&gt;&lt;v&gt;0.95&lt;/v&gt;&lt;/c&gt;&lt;c r=&quot;T266&quot; s=&quot;86&quot;&gt;&lt;f ca=&quot;1&quot;&gt;IFERROR(SUMPRODUCT($AE284:$AH284,Calculations!$C$57:$F$57),0)</f><v>1.9182280534077778</v></c><c r="U266" s="86"><f ca="1">IFERROR(SUMPRODUCT($AE285:$AH285,Calculations!$C$57:$F$57),0)</f><v>-3.1279273333524392E-2</v></c><c r="V266" s="86"><f ca="1">IFERROR(SUMPRODUCT($AE286:$AH286,Calculations!$C$57:$F$57),0)</f><v>-0.33203255239199025</v></c><c r="W266" s="86"><f ca="1">IFERROR(SUMPRODUCT($AE287:$AH287,Calculations!$C$57:$F$57),0)</f><v>0.20473131945431144</v></c><c r="X266" s="86"><f ca="1">IF(N(&apos;Asset Universe&apos;!F6)=0,0,MIN(MAX(T266,0),IF(N(&apos;Asset Universe&apos;!O6)&gt;0,N(&apos;Asset Universe&apos;!O6),1)))</f><v>1</v></c><c r="Y266" s="86"><f ca="1">IF(N(&apos;Asset Universe&apos;!F7)=0,0,MIN(MAX(U266,0),IF(N(&apos;Asset Universe&apos;!O7)&gt;0,N(&apos;Asset Universe&apos;!O7),1)))</f><v>0</v></c><c r="Z266" s="86"><f ca="1">IF(N(&apos;Asset Universe&apos;!F8)=0,0,MIN(MAX(V266,0),IF(N(&apos;Asset Universe&apos;!O8)&gt;0,N(&apos;Asset Universe&apos;!O8),1)))</f><v>0</v></c><c r="AA266" s="86"><f ca="1">IF(N(&apos;Asset Universe&apos;!F9)=0,0,MIN(MAX(W266,0),IF(N(&apos;Asset Universe&apos;!O9)&gt;0,N(&apos;Asset Universe&apos;!O9),1)))</f><v>0.2</v></c><c r="AB266" s="86"><f t="shared" ca="1" si="45"/>&lt;v&gt;1.2&lt;/v&gt;&lt;/c&gt;&lt;c r=&quot;AC266&quot; s=&quot;86&quot;&gt;&lt;f&gt;MAX(0,1-N(Control!C15))</f><v>0.95</v></c></row><row r="267" spans="2:29" x14ac:dyDescent="0.25"><c r="B267" s="98"><v>0.6</v></c><c r="C267" s="86"><f t="shared" ca="1" si="40"/>&lt;v&gt;0.87578163936803521&lt;/v&gt;&lt;/c&gt;&lt;c r=&quot;D267&quot; s=&quot;86&quot;&gt;&lt;f t=&quot;shared&quot; ca=&quot;1&quot; si=&quot;41&quot;/&gt;&lt;v&gt;0&lt;/v&gt;&lt;/c&gt;&lt;c r=&quot;E267&quot; s=&quot;86&quot;&gt;&lt;f t=&quot;shared&quot; ca=&quot;1&quot; si=&quot;42&quot;/&gt;&lt;v&gt;0&lt;/v&gt;&lt;/c&gt;&lt;c r=&quot;F267&quot; s=&quot;86&quot;&gt;&lt;f t=&quot;shared&quot; ca=&quot;1&quot; si=&quot;43&quot;/&gt;&lt;v&gt;7.4218360631964783E-2&lt;/v&gt;&lt;/c&gt;&lt;c r=&quot;G267&quot; s=&quot;86&quot;&gt;&lt;f t=&quot;shared&quot; ca=&quot;1&quot; si=&quot;44&quot;/&gt;&lt;v&gt;0.95&lt;/v&gt;&lt;/c&gt;&lt;c r=&quot;T267&quot; s=&quot;86&quot;&gt;&lt;f ca=&quot;1&quot;&gt;IFERROR(SUMPRODUCT($AE288:$AH288,Calculations!$C$57:$F$57),0)</f><v>1.9845060864031192</v></c><c r="U267" s="86"><f ca="1">IFERROR(SUMPRODUCT($AE289:$AH289,Calculations!$C$57:$F$57),0)</f><v>-2.8908836845855896E-2</v></c><c r="V267" s="86"><f ca="1">IFERROR(SUMPRODUCT($AE290:$AH290,Calculations!$C$57:$F$57),0)</f><v>-0.31527721495868255</v></c><c r="W267" s="86"><f ca="1">IFERROR(SUMPRODUCT($AE291:$AH291,Calculations!$C$57:$F$57),0)</f><v>8.4745280439449289E-2</v></c><c r="X267" s="86"><f ca="1">IF(N(&apos;Asset Universe&apos;!F6)=0,0,MIN(MAX(T267,0),IF(N(&apos;Asset Universe&apos;!O6)&gt;0,N(&apos;Asset Universe&apos;!O6),1)))</f><v>1</v></c><c r="Y267" s="86"><f ca="1">IF(N(&apos;Asset Universe&apos;!F7)=0,0,MIN(MAX(U267,0),IF(N(&apos;Asset Universe&apos;!O7)&gt;0,N(&apos;Asset Universe&apos;!O7),1)))</f><v>0</v></c><c r="Z267" s="86"><f ca="1">IF(N(&apos;Asset Universe&apos;!F8)=0,0,MIN(MAX(V267,0),IF(N(&apos;Asset Universe&apos;!O8)&gt;0,N(&apos;Asset Universe&apos;!O8),1)))</f><v>0</v></c><c r="AA267" s="86"><f ca="1">IF(N(&apos;Asset Universe&apos;!F9)=0,0,MIN(MAX(W267,0),IF(N(&apos;Asset Universe&apos;!O9)&gt;0,N(&apos;Asset Universe&apos;!O9),1)))</f><v>8.4745280439449289E-2</v></c><c r="AB267" s="86"><f t="shared" ca="1" si="45"/>&lt;v&gt;1.0847452804394493&lt;/v&gt;&lt;/c&gt;&lt;c r=&quot;AC267&quot; s=&quot;86&quot;&gt;&lt;f&gt;MAX(0,1-N(Control!C15))</f><v>0.95</v></c></row><row r="268" spans="2:29" x14ac:dyDescent="0.25"><c r="B268" s="98"><v>0.65</v></c><c r="C268" s="86"><f t="shared" ca="1" si="40"/>&lt;v&gt;0.95&lt;/v&gt;&lt;/c&gt;&lt;c r=&quot;D268&quot; s=&quot;86&quot;&gt;&lt;f t=&quot;shared&quot; ca=&quot;1&quot; si=&quot;41&quot;/&gt;&lt;v&gt;0&lt;/v&gt;&lt;/c&gt;&lt;c r=&quot;E268&quot; s=&quot;86&quot;&gt;&lt;f t=&quot;shared&quot; ca=&quot;1&quot; si=&quot;42&quot;/&gt;&lt;v&gt;0&lt;/v&gt;&lt;/c&gt;&lt;c r=&quot;F268&quot; s=&quot;86&quot;&gt;&lt;f t=&quot;shared&quot; ca=&quot;1&quot; si=&quot;43&quot;/&gt;&lt;v&gt;0&lt;/v&gt;&lt;/c&gt;&lt;c r=&quot;G268&quot; s=&quot;86&quot;&gt;&lt;f t=&quot;shared&quot; ca=&quot;1&quot; si=&quot;44&quot;/&gt;&lt;v&gt;0.95&lt;/v&gt;&lt;/c&gt;&lt;c r=&quot;T268&quot; s=&quot;86&quot;&gt;&lt;f ca=&quot;1&quot;&gt;IFERROR(SUMPRODUCT($AE292:$AH292,Calculations!$C$57:$F$57),0)</f><v>2.084037662078154</v></c><c r="U268" s="86"><f ca="1">IFERROR(SUMPRODUCT($AE293:$AH293,Calculations!$C$57:$F$57),0)</f><v>-2.7370905514190129E-2</v></c><c r="V268" s="86"><f ca="1">IFERROR(SUMPRODUCT($AE294:$AH294,Calculations!$C$57:$F$57),0)</f><v>-0.29841250687758658</v></c><c r="W268" s="86"><f ca="1">IFERROR(SUMPRODUCT($AE295:$AH295,Calculations!$C$57:$F$57),0)</f><v>-5.824772781340215E-2</v></c><c r="X268" s="86"><f ca="1">IF(N(&apos;Asset Universe&apos;!F6)=0,0,MIN(MAX(T268,0),IF(N(&apos;Asset Universe&apos;!O6)&gt;0,N(&apos;Asset Universe&apos;!O6),1)))</f><v>1</v></c><c r="Y268" s="86"><f ca="1">IF(N(&apos;Asset Universe&apos;!F7)=0,0,MIN(MAX(U268,0),IF(N(&apos;Asset Universe&apos;!O7)&gt;0,N(&apos;Asset Universe&apos;!O7),1)))</f><v>0</v></c><c r="Z268" s="86"><f ca="1">IF(N(&apos;Asset Universe&apos;!F8)=0,0,MIN(MAX(V268,0),IF(N(&apos;Asset Universe&apos;!O8)&gt;0,N(&apos;Asset Universe&apos;!O8),1)))</f><v>0</v></c><c r="AA268" s="86"><f ca="1">IF(N(&apos;Asset Universe&apos;!F9)=0,0,MIN(MAX(W268,0),IF(N(&apos;Asset Universe&apos;!O9)&gt;0,N(&apos;Asset Universe&apos;!O9),1)))</f><v>0</v></c><c r="AB268" s="86"><f t="shared" ca="1" si="45"/>&lt;v&gt;1&lt;/v&gt;&lt;/c&gt;&lt;c r=&quot;AC268&quot; s=&quot;86&quot;&gt;&lt;f&gt;MAX(0,1-N(Control!C15))</f><v>0.95</v></c></row><row r="269" spans="2:29" x14ac:dyDescent="0.25"><c r="B269" s="98"><v>0.7</v></c><c r="C269" s="86"><f t="shared" ca="1" si="40"/>&lt;v&gt;0.95&lt;/v&gt;&lt;/c&gt;&lt;c r=&quot;D269&quot; s=&quot;86&quot;&gt;&lt;f t=&quot;shared&quot; ca=&quot;1&quot; si=&quot;41&quot;/&gt;&lt;v&gt;0&lt;/v&gt;&lt;/c&gt;&lt;c r=&quot;E269&quot; s=&quot;86&quot;&gt;&lt;f t=&quot;shared&quot; ca=&quot;1&quot; si=&quot;42&quot;/&gt;&lt;v&gt;0&lt;/v&gt;&lt;/c&gt;&lt;c r=&quot;F269&quot; s=&quot;86&quot;&gt;&lt;f t=&quot;shared&quot; ca=&quot;1&quot; si=&quot;43&quot;/&gt;&lt;v&gt;0&lt;/v&gt;&lt;/c&gt;&lt;c r=&quot;G269&quot; s=&quot;86&quot;&gt;&lt;f t=&quot;shared&quot; ca=&quot;1&quot; si=&quot;44&quot;/&gt;&lt;v&gt;0.95&lt;/v&gt;&lt;/c&gt;&lt;c r=&quot;T269&quot; s=&quot;86&quot;&gt;&lt;f ca=&quot;1&quot;&gt;IFERROR(SUMPRODUCT($AE296:$AH296,Calculations!$C$57:$F$57),0)</f><v>2.2320085492493571</v></c><c r="U269" s="86"><f ca="1">IFERROR(SUMPRODUCT($AE297:$AH297,Calculations!$C$57:$F$57),0)</f><v>-2.6907557299216543E-2</v></c><c r="V269" s="86"><f ca="1">IFERROR(SUMPRODUCT($AE298:$AH298,Calculations!$C$57:$F$57),0)</f><v>-0.28082174420301242</v></c><c r="W269" s="86"><f ca="1">IFERROR(SUMPRODUCT($AE299:$AH299,Calculations!$C$57:$F$57),0)</f><v>-0.23729467908058033</v></c><c r="X269" s="86"><f ca="1">IF(N(&apos;Asset Universe&apos;!F6)=0,0,MIN(MAX(T269,0),IF(N(&apos;Asset Universe&apos;!O6)&gt;0,N(&apos;Asset Universe&apos;!O6),1)))</f><v>1</v></c><c r="Y269" s="86"><f ca="1">IF(N(&apos;Asset Universe&apos;!F7)=0,0,MIN(MAX(U269,0),IF(N(&apos;Asset Universe&apos;!O7)&gt;0,N(&apos;Asset Universe&apos;!O7),1)))</f><v>0</v></c><c r="Z269" s="86"><f ca="1">IF(N(&apos;Asset Universe&apos;!F8)=0,0,MIN(MAX(V269,0),IF(N(&apos;Asset Universe&apos;!O8)&gt;0,N(&apos;Asset Universe&apos;!O8),1)))</f><v>0</v></c><c r="AA269" s="86"><f ca="1">IF(N(&apos;Asset Universe&apos;!F9)=0,0,MIN(MAX(W269,0),IF(N(&apos;Asset Universe&apos;!O9)&gt;0,N(&apos;Asset Universe&apos;!O9),1)))</f><v>0</v></c><c r="AB269" s="86"><f t="shared" ca="1" si="45"/>&lt;v&gt;1&lt;/v&gt;&lt;/c&gt;&lt;c r=&quot;AC269&quot; s=&quot;86&quot;&gt;&lt;f&gt;MAX(0,1-N(Control!C15))</f><v>0.95</v></c></row><row r="270" spans="2:29" x14ac:dyDescent="0.25"><c r="B270" s="98"><v>0.75</v></c><c r="C270" s="86"><f t="shared" ca="1" si="40"/>&lt;v&gt;0.95&lt;/v&gt;&lt;/c&gt;&lt;c r=&quot;D270&quot; s=&quot;86&quot;&gt;&lt;f t=&quot;shared&quot; ca=&quot;1&quot; si=&quot;41&quot;/&gt;&lt;v&gt;0&lt;/v&gt;&lt;/c&gt;&lt;c r=&quot;E270&quot; s=&quot;86&quot;&gt;&lt;f t=&quot;shared&quot; ca=&quot;1&quot; si=&quot;42&quot;/&gt;&lt;v&gt;0&lt;/v&gt;&lt;/c&gt;&lt;c r=&quot;F270&quot; s=&quot;86&quot;&gt;&lt;f t=&quot;shared&quot; ca=&quot;1&quot; si=&quot;43&quot;/&gt;&lt;v&gt;0&lt;/v&gt;&lt;/c&gt;&lt;c r=&quot;G270&quot; s=&quot;86&quot;&gt;&lt;f t=&quot;shared&quot; ca=&quot;1&quot; si=&quot;44&quot;/&gt;&lt;v&gt;0.95&lt;/v&gt;&lt;/c&gt;&lt;c r=&quot;T270&quot; s=&quot;86&quot;&gt;&lt;f ca=&quot;1&quot;&gt;IFERROR(SUMPRODUCT($AE300:$AH300,Calculations!$C$57:$F$57),0)</f><v>2.4562180057103706</v></c><c r="U270" s="86"><f ca="1">IFERROR(SUMPRODUCT($AE301:$AH301,Calculations!$C$57:$F$57),0)</f><v>-2.798606900502458E-2</v></c><c r="V270" s="86"><f ca="1">IFERROR(SUMPRODUCT($AE302:$AH302,Calculations!$C$57:$F$57),0)</f><v>-0.26147502664838679</v></c><c r="W270" s="86"><f ca="1">IFERROR(SUMPRODUCT($AE303:$AH303,Calculations!$C$57:$F$57),0)</f><v>-0.47583570687318488</v></c><c r="X270" s="86"><f ca="1">IF(N(&apos;Asset Universe&apos;!F6)=0,0,MIN(MAX(T270,0),IF(N(&apos;Asset Universe&apos;!O6)&gt;0,N(&apos;Asset Universe&apos;!O6),1)))</f><v>1</v></c><c r="Y270" s="86"><f ca="1">IF(N(&apos;Asset Universe&apos;!F7)=0,0,MIN(MAX(U270,0),IF(N(&apos;Asset Universe&apos;!O7)&gt;0,N(&apos;Asset Universe&apos;!O7),1)))</f><v>0</v></c><c r="Z270" s="86"><f ca="1">IF(N(&apos;Asset Universe&apos;!F8)=0,0,MIN(MAX(V270,0),IF(N(&apos;Asset Universe&apos;!O8)&gt;0,N(&apos;Asset Universe&apos;!O8),1)))</f><v>0</v></c><c r="AA270" s="86"><f ca="1">IF(N(&apos;Asset Universe&apos;!F9)=0,0,MIN(MAX(W270,0),IF(N(&apos;Asset Universe&apos;!O9)&gt;0,N(&apos;Asset Universe&apos;!O9),1)))</f><v>0</v></c><c r="AB270" s="86"><f t="shared" ca="1" si="45"/>&lt;v&gt;1&lt;/v&gt;&lt;/c&gt;&lt;c r=&quot;AC270&quot; s=&quot;86&quot;&gt;&lt;f&gt;MAX(0,1-N(Control!C15))</f><v>0.95</v></c></row><row r="271" spans="2:29" x14ac:dyDescent="0.25"><c r="B271" s="98"><v>0.8</v></c><c r="C271" s="86"><f t="shared" ca="1" si="40"/>&lt;v&gt;0.95&lt;/v&gt;&lt;/c&gt;&lt;c r=&quot;D271&quot; s=&quot;86&quot;&gt;&lt;f t=&quot;shared&quot; ca=&quot;1&quot; si=&quot;41&quot;/&gt;&lt;v&gt;0&lt;/v&gt;&lt;/c&gt;&lt;c r=&quot;E271&quot; s=&quot;86&quot;&gt;&lt;f t=&quot;shared&quot; ca=&quot;1&quot; si=&quot;42&quot;/&gt;&lt;v&gt;0&lt;/v&gt;&lt;/c&gt;&lt;c r=&quot;F271&quot; s=&quot;86&quot;&gt;&lt;f t=&quot;shared&quot; ca=&quot;1&quot; si=&quot;43&quot;/&gt;&lt;v&gt;0&lt;/v&gt;&lt;/c&gt;&lt;c r=&quot;G271&quot; s=&quot;86&quot;&gt;&lt;f t=&quot;shared&quot; ca=&quot;1&quot; si=&quot;44&quot;/&gt;&lt;v&gt;0.95&lt;/v&gt;&lt;/c&gt;&lt;c r=&quot;T271&quot; s=&quot;86&quot;&gt;&lt;f ca=&quot;1&quot;&gt;IFERROR(SUMPRODUCT($AE304:$AH304,Calculations!$C$57:$F$57),0)</f><v>2.8131223526023295</v></c><c r="U271" s="86"><f ca="1">IFERROR(SUMPRODUCT($AE305:$AH305,Calculations!$C$57:$F$57),0)</f><v>-3.1580660929107537E-2</v></c><c r="V271" s="86"><f ca="1">IFERROR(SUMPRODUCT($AE306:$AH306,Calculations!$C$57:$F$57),0)</f><v>-0.23838438739977386</v></c><c r="W271" s="86"><f ca="1">IFERROR(SUMPRODUCT($AE307:$AH307,Calculations!$C$57:$F$57),0)</f><v>-0.82100991405854362</v></c><c r="X271" s="86"><f ca="1">IF(N(&apos;Asset Universe&apos;!F6)=0,0,MIN(MAX(T271,0),IF(N(&apos;Asset Universe&apos;!O6)&gt;0,N(&apos;Asset Universe&apos;!O6),1)))</f><v>1</v></c><c r="Y271" s="86"><f ca="1">IF(N(&apos;Asset Universe&apos;!F7)=0,0,MIN(MAX(U271,0),IF(N(&apos;Asset Universe&apos;!O7)&gt;0,N(&apos;Asset Universe&apos;!O7),1)))</f><v>0</v></c><c r="Z271" s="86"><f ca="1">IF(N(&apos;Asset Universe&apos;!F8)=0,0,MIN(MAX(V271,0),IF(N(&apos;Asset Universe&apos;!O8)&gt;0,N(&apos;Asset Universe&apos;!O8),1)))</f><v>0</v></c><c r="AA271" s="86"><f ca="1">IF(N(&apos;Asset Universe&apos;!F9)=0,0,MIN(MAX(W271,0),IF(N(&apos;Asset Universe&apos;!O9)&gt;0,N(&apos;Asset Universe&apos;!O9),1)))</f><v>0</v></c><c r="AB271" s="86"><f t="shared" ca="1" si="45"/>&lt;v&gt;1&lt;/v&gt;&lt;/c&gt;&lt;c r=&quot;AC271&quot; s=&quot;86&quot;&gt;&lt;f&gt;MAX(0,1-N(Control!C15))</f><v>0.95</v></c></row><row r="272" spans="2:29" x14ac:dyDescent="0.25"><c r="B272" s="98"><v>0.85000000000000009</v></c><c r="C272" s="86"><f t="shared" ca="1" si="40"/>&lt;v&gt;0.95&lt;/v&gt;&lt;/c&gt;&lt;c r=&quot;D272&quot; s=&quot;86&quot;&gt;&lt;f t=&quot;shared&quot; ca=&quot;1&quot; si=&quot;41&quot;/&gt;&lt;v&gt;0&lt;/v&gt;&lt;/c&gt;&lt;c r=&quot;E272&quot; s=&quot;86&quot;&gt;&lt;f t=&quot;shared&quot; ca=&quot;1&quot; si=&quot;42&quot;/&gt;&lt;v&gt;0&lt;/v&gt;&lt;/c&gt;&lt;c r=&quot;F272&quot; s=&quot;86&quot;&gt;&lt;f t=&quot;shared&quot; ca=&quot;1&quot; si=&quot;43&quot;/&gt;&lt;v&gt;0&lt;/v&gt;&lt;/c&gt;&lt;c r=&quot;G272&quot; s=&quot;86&quot;&gt;&lt;f t=&quot;shared&quot; ca=&quot;1&quot; si=&quot;44&quot;/&gt;&lt;v&gt;0.95&lt;/v&gt;&lt;/c&gt;&lt;c r=&quot;T272&quot; s=&quot;86&quot;&gt;&lt;f ca=&quot;1&quot;&gt;IFERROR(SUMPRODUCT($AE308:$AH308,Calculations!$C$57:$F$57),0)</f><v>3.43687750016699</v></c><c r="U272" s="86"><f ca="1">IFERROR(SUMPRODUCT($AE309:$AH309,Calculations!$C$57:$F$57),0)</f><v>-4.0034907601326934E-2</v></c><c r="V272" s="86"><f ca="1">IFERROR(SUMPRODUCT($AE310:$AH310,Calculations!$C$57:$F$57),0)</f><v>-0.20694305578630212</v></c><c r="W272" s="86"><f ca="1">IFERROR(SUMPRODUCT($AE311:$AH311,Calculations!$C$57:$F$57),0)</f><v>-1.3843075884949543</v></c><c r="X272" s="86"><f ca="1">IF(N(&apos;Asset Universe&apos;!F6)=0,0,MIN(MAX(T272,0),IF(N(&apos;Asset Universe&apos;!O6)&gt;0,N(&apos;Asset Universe&apos;!O6),1)))</f><v>1</v></c><c r="Y272" s="86"><f ca="1">IF(N(&apos;Asset Universe&apos;!F7)=0,0,MIN(MAX(U272,0),IF(N(&apos;Asset Universe&apos;!O7)&gt;0,N(&apos;Asset Universe&apos;!O7),1)))</f><v>0</v></c><c r="Z272" s="86"><f ca="1">IF(N(&apos;Asset Universe&apos;!F8)=0,0,MIN(MAX(V272,0),IF(N(&apos;Asset Universe&apos;!O8)&gt;0,N(&apos;Asset Universe&apos;!O8),1)))</f><v>0</v></c><c r="AA272" s="86"><f ca="1">IF(N(&apos;Asset Universe&apos;!F9)=0,0,MIN(MAX(W272,0),IF(N(&apos;Asset Universe&apos;!O9)&gt;0,N(&apos;Asset Universe&apos;!O9),1)))</f><v>0</v></c><c r="AB272" s="86"><f t="shared" ca="1" si="45"/>&lt;v&gt;1&lt;/v&gt;&lt;/c&gt;&lt;c r=&quot;AC272&quot; s=&quot;86&quot;&gt;&lt;f&gt;MAX(0,1-N(Control!C15))</f><v>0.95</v></c></row><row r="273" spans="2:34" x14ac:dyDescent="0.25"><c r="B273" s="98"><v>0.9</v></c><c r="C273" s="86"><f t="shared" ca="1" si="40"/>&lt;v&gt;0.95&lt;/v&gt;&lt;/c&gt;&lt;c r=&quot;D273&quot; s=&quot;86&quot;&gt;&lt;f t=&quot;shared&quot; ca=&quot;1&quot; si=&quot;41&quot;/&gt;&lt;v&gt;0&lt;/v&gt;&lt;/c&gt;&lt;c r=&quot;E273&quot; s=&quot;86&quot;&gt;&lt;f t=&quot;shared&quot; ca=&quot;1&quot; si=&quot;42&quot;/&gt;&lt;v&gt;0&lt;/v&gt;&lt;/c&gt;&lt;c r=&quot;F273&quot; s=&quot;86&quot;&gt;&lt;f t=&quot;shared&quot; ca=&quot;1&quot; si=&quot;43&quot;/&gt;&lt;v&gt;0&lt;/v&gt;&lt;/c&gt;&lt;c r=&quot;G273&quot; s=&quot;86&quot;&gt;&lt;f t=&quot;shared&quot; ca=&quot;1&quot; si=&quot;44&quot;/&gt;&lt;v&gt;0.95&lt;/v&gt;&lt;/c&gt;&lt;c r=&quot;T273&quot; s=&quot;86&quot;&gt;&lt;f ca=&quot;1&quot;&gt;IFERROR(SUMPRODUCT($AE312:$AH312,Calculations!$C$57:$F$57),0)</f><v>4.7417948442692301</v></c><c r="U273" s="86"><f ca="1">IFERROR(SUMPRODUCT($AE313:$AH313,Calculations!$C$57:$F$57),0)</f><v>-6.0623317996461465E-2</v></c><c r="V273" s="86"><f ca="1">IFERROR(SUMPRODUCT($AE314:$AH314,Calculations!$C$57:$F$57),0)</f><v>-0.1530754037808435</v></c><c r="W273" s="86"><f ca="1">IFERROR(SUMPRODUCT($AE315:$AH315,Calculations!$C$57:$F$57),0)</f><v>-2.5093636824957333</v></c><c r="X273" s="86"><f ca="1">IF(N(&apos;Asset Universe&apos;!F6)=0,0,MIN(MAX(T273,0),IF(N(&apos;Asset Universe&apos;!O6)&gt;0,N(&apos;Asset Universe&apos;!O6),1)))</f><v>1</v></c><c r="Y273" s="86"><f ca="1">IF(N(&apos;Asset Universe&apos;!F7)=0,0,MIN(MAX(U273,0),IF(N(&apos;Asset Universe&apos;!O7)&gt;0,N(&apos;Asset Universe&apos;!O7),1)))</f><v>0</v></c><c r="Z273" s="86"><f ca="1">IF(N(&apos;Asset Universe&apos;!F8)=0,0,MIN(MAX(V273,0),IF(N(&apos;Asset Universe&apos;!O8)&gt;0,N(&apos;Asset Universe&apos;!O8),1)))</f><v>0</v></c><c r="AA273" s="86"><f ca="1">IF(N(&apos;Asset Universe&apos;!F9)=0,0,MIN(MAX(W273,0),IF(N(&apos;Asset Universe&apos;!O9)&gt;0,N(&apos;Asset Universe&apos;!O9),1)))</f><v>0</v></c><c r="AB273" s="86"><f t="shared" ca="1" si="45"/>&lt;v&gt;1&lt;/v&gt;&lt;/c&gt;&lt;c r=&quot;AC273&quot; s=&quot;86&quot;&gt;&lt;f&gt;MAX(0,1-N(Control!C15))</f><v>0.95</v></c></row><row r="274" spans="2:34" x14ac:dyDescent="0.25"><c r="B274" s="98"><v>0.95</v></c><c r="C274" s="86"><f t="shared" ca="1" si="40"/>&lt;v&gt;0.95&lt;/v&gt;&lt;/c&gt;&lt;c r=&quot;D274&quot; s=&quot;86&quot;&gt;&lt;f t=&quot;shared&quot; ca=&quot;1&quot; si=&quot;41&quot;/&gt;&lt;v&gt;0&lt;/v&gt;&lt;/c&gt;&lt;c r=&quot;E274&quot; s=&quot;86&quot;&gt;&lt;f t=&quot;shared&quot; ca=&quot;1&quot; si=&quot;42&quot;/&gt;&lt;v&gt;0&lt;/v&gt;&lt;/c&gt;&lt;c r=&quot;F274&quot; s=&quot;86&quot;&gt;&lt;f t=&quot;shared&quot; ca=&quot;1&quot; si=&quot;43&quot;/&gt;&lt;v&gt;0&lt;/v&gt;&lt;/c&gt;&lt;c r=&quot;G274&quot; s=&quot;86&quot;&gt;&lt;f t=&quot;shared&quot; ca=&quot;1&quot; si=&quot;44&quot;/&gt;&lt;v&gt;0.95&lt;/v&gt;&lt;/c&gt;&lt;c r=&quot;T274&quot; s=&quot;86&quot;&gt;&lt;f ca=&quot;1&quot;&gt;IFERROR(SUMPRODUCT($AE316:$AH316,Calculations!$C$57:$F$57),0)</f><v>8.9477058720577354</v></c><c r="U274" s="86"><f ca="1">IFERROR(SUMPRODUCT($AE317:$AH317,Calculations!$C$57:$F$57),0)</f><v>-0.13238770501561886</v></c><c r="V274" s="86"><f ca="1">IFERROR(SUMPRODUCT($AE318:$AH318,Calculations!$C$57:$F$57),0)</f><v>-1.6361339606669745E-3</v></c><c r="W274" s="86"><f ca="1">IFERROR(SUMPRODUCT($AE319:$AH319,Calculations!$C$57:$F$57),0)</f><v>-6.0361222088888855</v></c><c r="X274" s="86"><f ca="1">IF(N(&apos;Asset Universe&apos;!F6)=0,0,MIN(MAX(T274,0),IF(N(&apos;Asset Universe&apos;!O6)&gt;0,N(&apos;Asset Universe&apos;!O6),1)))</f><v>1</v></c><c r="Y274" s="86"><f ca="1">IF(N(&apos;Asset Universe&apos;!F7)=0,0,MIN(MAX(U274,0),IF(N(&apos;Asset Universe&apos;!O7)&gt;0,N(&apos;Asset Universe&apos;!O7),1)))</f><v>0</v></c><c r="Z274" s="86"><f ca="1">IF(N(&apos;Asset Universe&apos;!F8)=0,0,MIN(MAX(V274,0),IF(N(&apos;Asset Universe&apos;!O8)&gt;0,N(&apos;Asset Universe&apos;!O8),1)))</f><v>0</v></c><c r="AA274" s="86"><f ca="1">IF(N(&apos;Asset Universe&apos;!F9)=0,0,MIN(MAX(W274,0),IF(N(&apos;Asset Universe&apos;!O9)&gt;0,N(&apos;Asset Universe&apos;!O9),1)))</f><v>0</v></c><c r="AB274" s="86"><f t="shared" ca="1" si="45"/>&lt;v&gt;1&lt;/v&gt;&lt;/c&gt;&lt;c r=&quot;AC274&quot; s=&quot;86&quot;&gt;&lt;f&gt;MAX(0,1-N(Control!C15))</f><v>0.95</v></c></row><row r="276" spans="2:34" x14ac:dyDescent="0.25"><c r="B276" s="112" t="str"><f ca="1">IF(ABS(E265-E274)&gt;0.15,&quot;ρ 0,50 vs 0,95 dreht REIT-Gewichte stark&quot;,&quot;ρ-Effekt begrenzt&quot;)</f><v>ρ-Effekt begrenzt</v></c><c r="C276" s="107"/><c r="D276" s="107"/><c r="E276" s="107"/><c r="F276" s="107"/><c r="G276" s="107"/></row><row r="278" spans="2:34" x14ac:dyDescent="0.25"><c r="B278" s="114" t="str"><f ca="1">Portfolio!B59</f><v>High correlation: MSCI World / REITs = 0.8. Weights are unstable.</v></c><c r="C278" s="107"/><c r="D278" s="107"/><c r="E278" s="107"/><c r="F278" s="107"/><c r="G278" s="107"/></row><row r="279" spans="2:34" x14ac:dyDescent="0.25"><c r="B279" s="107"/><c r="C279" s="107"/><c r="D279" s="107"/><c r="E279" s="107"/><c r="F279" s="107"/><c r="G279" s="107"/></row><row r="280" spans="2:34" x14ac:dyDescent="0.25"><c r="AA280" s="99"><f ca="1">N(&apos;Asset Universe&apos;!$L$6)*N(&apos;Asset Universe&apos;!$L$6)*N(Calculations!C18)</f><v>2.2156190398544166E-2</v></c><c r="AB280" s="99"><f ca="1">N(&apos;Asset Universe&apos;!$L$6)*N(&apos;Asset Universe&apos;!$L$7)*N(Calculations!D18)</f><v>3.5822514530071244E-2</v></c><c r="AC280" s="99"><f ca="1">N(&apos;Asset Universe&apos;!$L$6)*N(&apos;Asset Universe&apos;!$L$8)*N(Calculations!E18)</f><v>4.021855665649496E-3</v></c><c r="AD280" s="99"><f ca="1">N(&apos;Asset Universe&apos;!$L$6)*N(&apos;Asset Universe&apos;!$L$9)*N($B265)</f><v>1.3122579185261904E-2</v></c><c r="AE280" s="99"><f ca="1">IFERROR(INDEX(MINVERSE($AA280:$AD283),1,1),0)</f><v>64.325046233257368</v></c><c r="AF280" s="99"><f ca="1">IFERROR(INDEX(MINVERSE($AA280:$AD283),1,2),0)</f><v>-2.7509326678489781</v></c><c r="AG280" s="99"><f ca="1">IFERROR(INDEX(MINVERSE($AA280:$AD283),1,3),0)</f><v>-4.469085025073853</v></c><c r="AH280" s="99"><f ca="1">IFERROR(INDEX(MINVERSE($AA280:$AD283),1,4),0)</f><v>-23.522710511989612</v></c></row><row r="281" spans="2:34" x14ac:dyDescent="0.25"><c r="AA281" s="99"><f ca="1">N(&apos;Asset Universe&apos;!$L$7)*N(&apos;Asset Universe&apos;!$L$6)*N(Calculations!C19)</f><v>3.5822514530071244E-2</v></c><c r="AB281" s="99"><f ca="1">N(&apos;Asset Universe&apos;!$L$7)*N(&apos;Asset Universe&apos;!$L$7)*N(Calculations!D19)</f><v>0.54959563548237067</v></c><c r="AC281" s="99"><f ca="1">N(&apos;Asset Universe&apos;!$L$7)*N(&apos;Asset Universe&apos;!$L$8)*N(Calculations!E19)</f><v>9.2237595926758439E-3</v></c><c r="AD281" s="99"><f ca="1">N(&apos;Asset Universe&apos;!$L$7)*N(&apos;Asset Universe&apos;!$L$9)*N(Calculations!F19)</f><v>3.193350312793742E-2</v></c><c r="AE281" s="99"><f ca="1">IFERROR(INDEX(MINVERSE($AA280:$AD283),2,1),0)</f><v>-2.7509326678489758</v></c><c r="AF281" s="99"><f ca="1">IFERROR(INDEX(MINVERSE($AA280:$AD283),2,2),0)</f><v>2.0547398593958071</v></c><c r="AG281" s="99"><f ca="1">IFERROR(INDEX(MINVERSE($AA280:$AD283),2,3),0)</f><v>-0.11853842915120139</v></c><c r="AH281" s="99"><f ca="1">IFERROR(INDEX(MINVERSE($AA280:$AD283),2,4),0)</f><v>-0.92809621351611227</v></c></row><row r="282" spans="2:34" x14ac:dyDescent="0.25"><c r="AA282" s="99"><f ca="1">N(&apos;Asset Universe&apos;!$L$8)*N(&apos;Asset Universe&apos;!$L$6)*N(Calculations!C20)</f><v>4.021855665649496E-3</v></c><c r="AB282" s="99"><f ca="1">N(&apos;Asset Universe&apos;!$L$8)*N(&apos;Asset Universe&apos;!$L$7)*N(Calculations!D20)</f><v>9.2237595926758439E-3</v></c><c r="AC282" s="99"><f ca="1">N(&apos;Asset Universe&apos;!$L$8)*N(&apos;Asset Universe&apos;!$L$8)*N(Calculations!E20)</f><v>2.2799868503817478E-2</v></c><c r="AD282" s="99"><f ca="1">N(&apos;Asset Universe&apos;!$L$8)*N(&apos;Asset Universe&apos;!$L$9)*N(Calculations!F20)</f><v>5.5876876553599851E-3</v></c><c r="AE282" s="99"><f ca="1">IFERROR(INDEX(MINVERSE($AA280:$AD283),3,1),0)</f><v>-4.4690850250738539</v></c><c r="AF282" s="99"><f ca="1">IFERROR(INDEX(MINVERSE($AA280:$AD283),3,2),0)</f><v>-0.11853842915120114</v></c><c r="AG282" s="99"><f ca="1">IFERROR(INDEX(MINVERSE($AA280:$AD283),3,3),0)</f><v>46.240873671755089</v></c><c r="AH282" s="99"><f ca="1">IFERROR(INDEX(MINVERSE($AA280:$AD283),3,4),0)</f><v>-6.3028673914014997</v></c></row><row r="283" spans="2:34" x14ac:dyDescent="0.25"><c r="AA283" s="99"><f ca="1">N(&apos;Asset Universe&apos;!$L$9)*N(&apos;Asset Universe&apos;!$L$6)*N($B265)</f><v>1.3122579185261904E-2</v></c><c r="AB283" s="99"><f ca="1">N(&apos;Asset Universe&apos;!$L$9)*N(&apos;Asset Universe&apos;!$L$7)*N(Calculations!D21)</f><v>3.193350312793742E-2</v></c><c r="AC283" s="99"><f ca="1">N(&apos;Asset Universe&apos;!$L$9)*N(&apos;Asset Universe&apos;!$L$8)*N(Calculations!E21)</f><v>5.5876876553599851E-3</v></c><c r="AD283" s="99"><f ca="1">N(&apos;Asset Universe&apos;!$L$9)*N(&apos;Asset Universe&apos;!$L$9)*N(Calculations!F21)</f><v>3.108875332372734E-2</v></c><c r="AE283" s="99"><f ca="1">IFERROR(INDEX(MINVERSE($AA280:$AD283),4,1),0)</f><v>-23.522710511989604</v></c><c r="AF283" s="99"><f ca="1">IFERROR(INDEX(MINVERSE($AA280:$AD283),4,2),0)</f><v>-0.92809621351611293</v></c><c r="AG283" s="99"><f ca="1">IFERROR(INDEX(MINVERSE($AA280:$AD283),4,3),0)</f><v>-6.3028673914014979</v></c><c r="AH283" s="99"><f ca="1">IFERROR(INDEX(MINVERSE($AA280:$AD283),4,4),0)</f><v>44.181072000430646</v></c></row><row r="284" spans="2:34" x14ac:dyDescent="0.25"><c r="AA284" s="99"><f ca="1">N(&apos;Asset Universe&apos;!$L$6)*N(&apos;Asset Universe&apos;!$L$6)*N(Calculations!C18)</f><v>2.2156190398544166E-2</v></c><c r="AB284" s="99"><f ca="1">N(&apos;Asset Universe&apos;!$L$6)*N(&apos;Asset Universe&apos;!$L$7)*N(Calculations!D18)</f><v>3.5822514530071244E-2</v></c><c r="AC284" s="99"><f ca="1">N(&apos;Asset Universe&apos;!$L$6)*N(&apos;Asset Universe&apos;!$L$8)*N(Calculations!E18)</f><v>4.021855665649496E-3</v></c><c r="AD284" s="99"><f ca="1">N(&apos;Asset Universe&apos;!$L$6)*N(&apos;Asset Universe&apos;!$L$9)*N($B266)</f><v>1.4434837103788095E-2</v></c><c r="AE284" s="99"><f ca="1">IFERROR(INDEX(MINVERSE($AA284:$AD287),1,1),0)</f><v>68.846675396775268</v></c><c r="AF284" s="99"><f ca="1">IFERROR(INDEX(MINVERSE($AA284:$AD287),1,2),0)</f><v>-2.7695723181966927</v></c><c r="AG284" s="99"><f ca="1">IFERROR(INDEX(MINVERSE($AA284:$AD287),1,3),0)</f><v>-4.0661542469757599</v></c><c r="AH284" s="99"><f ca="1">IFERROR(INDEX(MINVERSE($AA284:$AD287),1,4),0)</f><v>-28.39058836236428</v></c></row><row r="285" spans="2:34" x14ac:dyDescent="0.25"><c r="AA285" s="99"><f ca="1">N(&apos;Asset Universe&apos;!$L$7)*N(&apos;Asset Universe&apos;!$L$6)*N(Calculations!C19)</f><v>3.5822514530071244E-2</v></c><c r="AB285" s="99"><f ca="1">N(&apos;Asset Universe&apos;!$L$7)*N(&apos;Asset Universe&apos;!$L$7)*N(Calculations!D19)</f><v>0.54959563548237067</v></c><c r="AC285" s="99"><f ca="1">N(&apos;Asset Universe&apos;!$L$7)*N(&apos;Asset Universe&apos;!$L$8)*N(Calculations!E19)</f><v>9.2237595926758439E-3</v></c><c r="AD285" s="99"><f ca="1">N(&apos;Asset Universe&apos;!$L$7)*N(&apos;Asset Universe&apos;!$L$9)*N(Calculations!F19)</f><v>3.193350312793742E-2</v></c><c r="AE285" s="99"><f ca="1">IFERROR(INDEX(MINVERSE($AA284:$AD287),2,1),0)</f><v>-2.7695723181966936</v></c><c r="AF285" s="99"><f ca="1">IFERROR(INDEX(MINVERSE($AA284:$AD287),2,2),0)</f><v>2.0485078293997159</v></c><c r="AG285" s="99"><f ca="1">IFERROR(INDEX(MINVERSE($AA284:$AD287),2,3),0)</f><v>-0.14609011621553711</v></c><c r="AH285" s="99"><f ca="1">IFERROR(INDEX(MINVERSE($AA284:$AD287),2,4),0)</f><v>-0.7919712869178015</v></c></row><row r="286" spans="2:34" x14ac:dyDescent="0.25"><c r="AA286" s="99"><f ca="1">N(&apos;Asset Universe&apos;!$L$8)*N(&apos;Asset Universe&apos;!$L$6)*N(Calculations!C20)</f><v>4.021855665649496E-3</v></c><c r="AB286" s="99"><f ca="1">N(&apos;Asset Universe&apos;!$L$8)*N(&apos;Asset Universe&apos;!$L$7)*N(Calculations!D20)</f><v>9.2237595926758439E-3</v></c><c r="AC286" s="99"><f ca="1">N(&apos;Asset Universe&apos;!$L$8)*N(&apos;Asset Universe&apos;!$L$8)*N(Calculations!E20)</f><v>2.2799868503817478E-2</v></c><c r="AD286" s="99"><f ca="1">N(&apos;Asset Universe&apos;!$L$8)*N(&apos;Asset Universe&apos;!$L$9)*N(Calculations!F20)</f><v>5.5876876553599851E-3</v></c><c r="AE286" s="99"><f ca="1">IFERROR(INDEX(MINVERSE($AA284:$AD287),3,1),0)</f><v>-4.0661542469757608</v></c><c r="AF286" s="99"><f ca="1">IFERROR(INDEX(MINVERSE($AA284:$AD287),3,2),0)</f><v>-0.14609011621553711</v></c><c r="AG286" s="99"><f ca="1">IFERROR(INDEX(MINVERSE($AA284:$AD287),3,3),0)</f><v>46.17052805295075</v></c><c r="AH286" s="99"><f ca="1">IFERROR(INDEX(MINVERSE($AA284:$AD287),3,4),0)</f><v>-6.2603683151643805</v></c></row><row r="287" spans="2:34" x14ac:dyDescent="0.25"><c r="AA287" s="99"><f ca="1">N(&apos;Asset Universe&apos;!$L$9)*N(&apos;Asset Universe&apos;!$L$6)*N($B266)</f><v>1.4434837103788095E-2</v></c><c r="AB287" s="99"><f ca="1">N(&apos;Asset Universe&apos;!$L$9)*N(&apos;Asset Universe&apos;!$L$7)*N(Calculations!D21)</f><v>3.193350312793742E-2</v></c><c r="AC287" s="99"><f ca="1">N(&apos;Asset Universe&apos;!$L$9)*N(&apos;Asset Universe&apos;!$L$8)*N(Calculations!E21)</f><v>5.5876876553599851E-3</v></c><c r="AD287" s="99"><f ca="1">N(&apos;Asset Universe&apos;!$L$9)*N(&apos;Asset Universe&apos;!$L$9)*N(Calculations!F21)</f><v>3.108875332372734E-2</v></c><c r="AE287" s="99"><f ca="1">IFERROR(INDEX(MINVERSE($AA284:$AD287),4,1),0)</f><v>-28.390588362364294</v></c><c r="AF287" s="99"><f ca="1">IFERROR(INDEX(MINVERSE($AA284:$AD287),4,2),0)</f><v>-0.79197128691780028</v></c><c r="AG287" s="99"><f ca="1">IFERROR(INDEX(MINVERSE($AA284:$AD287),4,3),0)</f><v>-6.2603683151643796</v></c><c r="AH287" s="99"><f ca="1">IFERROR(INDEX(MINVERSE($AA284:$AD287),4,4),0)</f><v>47.286711799090369</v></c></row><row r="288" spans="2:34" x14ac:dyDescent="0.25"><c r="AA288" s="99"><f ca="1">N(&apos;Asset Universe&apos;!$L$6)*N(&apos;Asset Universe&apos;!$L$6)*N(Calculations!C18)</f><v>2.2156190398544166E-2</v></c><c r="AB288" s="99"><f ca="1">N(&apos;Asset Universe&apos;!$L$6)*N(&apos;Asset Universe&apos;!$L$7)*N(Calculations!D18)</f><v>3.5822514530071244E-2</v></c><c r="AC288" s="99"><f ca="1">N(&apos;Asset Universe&apos;!$L$6)*N(&apos;Asset Universe&apos;!$L$8)*N(Calculations!E18)</f><v>4.021855665649496E-3</v></c><c r="AD288" s="99"><f ca="1">N(&apos;Asset Universe&apos;!$L$6)*N(&apos;Asset Universe&apos;!$L$9)*N($B267)</f><v>1.5747095022314285E-2</v></c><c r="AE288" s="99"><f ca="1">IFERROR(INDEX(MINVERSE($AA288:$AD291),1,1),0)</f><v>74.73015441533876</v></c><c r="AF288" s="99"><f ca="1">IFERROR(INDEX(MINVERSE($AA288:$AD291),1,2),0)</f><v>-2.8165884596535551</v></c><c r="AG288" s="99"><f ca="1">IFERROR(INDEX(MINVERSE($AA288:$AD291),1,3),0)</f><v>-3.6352804447818943</v></c><c r="AH288" s="99"><f ca="1">IFERROR(INDEX(MINVERSE($AA288:$AD291),1,4),0)</f><v>-34.305862427266689</v></c></row><row r="289" spans="27:34" x14ac:dyDescent="0.25"><c r="AA289" s="99"><f ca="1">N(&apos;Asset Universe&apos;!$L$7)*N(&apos;Asset Universe&apos;!$L$6)*N(Calculations!C19)</f><v>3.5822514530071244E-2</v></c><c r="AB289" s="99"><f ca="1">N(&apos;Asset Universe&apos;!$L$7)*N(&apos;Asset Universe&apos;!$L$7)*N(Calculations!D19)</f><v>0.54959563548237067</v></c><c r="AC289" s="99"><f ca="1">N(&apos;Asset Universe&apos;!$L$7)*N(&apos;Asset Universe&apos;!$L$8)*N(Calculations!E19)</f><v>9.2237595926758439E-3</v></c><c r="AD289" s="99"><f ca="1">N(&apos;Asset Universe&apos;!$L$7)*N(&apos;Asset Universe&apos;!$L$9)*N(Calculations!F19)</f><v>3.193350312793742E-2</v></c><c r="AE289" s="99"><f ca="1">IFERROR(INDEX(MINVERSE($AA288:$AD291),2,1),0)</f><v>-2.8165884596535502</v></c><c r="AF289" s="99"><f ca="1">IFERROR(INDEX(MINVERSE($AA288:$AD291),2,2),0)</f><v>2.043250697869734</v></c><c r="AG289" s="99"><f ca="1">IFERROR(INDEX(MINVERSE($AA288:$AD291),2,3),0)</f><v>-0.17264970228533424</v></c><c r="AH289" s="99"><f ca="1">IFERROR(INDEX(MINVERSE($AA288:$AD291),2,4),0)</f><v>-0.64107922311869436</v></c></row><row r="290" spans="27:34" x14ac:dyDescent="0.25"><c r="AA290" s="99"><f ca="1">N(&apos;Asset Universe&apos;!$L$8)*N(&apos;Asset Universe&apos;!$L$6)*N(Calculations!C20)</f><v>4.021855665649496E-3</v></c><c r="AB290" s="99"><f ca="1">N(&apos;Asset Universe&apos;!$L$8)*N(&apos;Asset Universe&apos;!$L$7)*N(Calculations!D20)</f><v>9.2237595926758439E-3</v></c><c r="AC290" s="99"><f ca="1">N(&apos;Asset Universe&apos;!$L$8)*N(&apos;Asset Universe&apos;!$L$8)*N(Calculations!E20)</f><v>2.2799868503817478E-2</v></c><c r="AD290" s="99"><f ca="1">N(&apos;Asset Universe&apos;!$L$8)*N(&apos;Asset Universe&apos;!$L$9)*N(Calculations!F20)</f><v>5.5876876553599851E-3</v></c><c r="AE290" s="99"><f ca="1">IFERROR(INDEX(MINVERSE($AA288:$AD291),3,1),0)</f><v>-3.6352804447818943</v></c><c r="AF290" s="99"><f ca="1">IFERROR(INDEX(MINVERSE($AA288:$AD291),3,2),0)</f><v>-0.17264970228533419</v></c><c r="AG290" s="99"><f ca="1">IFERROR(INDEX(MINVERSE($AA288:$AD291),3,3),0)</f><v>46.10721665053341</v></c><c r="AH290" s="99"><f ca="1">IFERROR(INDEX(MINVERSE($AA288:$AD291),3,4),0)</f><v>-6.2683217582660564</v></c></row><row r="291" spans="27:34" x14ac:dyDescent="0.25"><c r="AA291" s="99"><f ca="1">N(&apos;Asset Universe&apos;!$L$9)*N(&apos;Asset Universe&apos;!$L$6)*N($B267)</f><v>1.5747095022314285E-2</v></c><c r="AB291" s="99"><f ca="1">N(&apos;Asset Universe&apos;!$L$9)*N(&apos;Asset Universe&apos;!$L$7)*N(Calculations!D21)</f><v>3.193350312793742E-2</v></c><c r="AC291" s="99"><f ca="1">N(&apos;Asset Universe&apos;!$L$9)*N(&apos;Asset Universe&apos;!$L$8)*N(Calculations!E21)</f><v>5.5876876553599851E-3</v></c><c r="AD291" s="99"><f ca="1">N(&apos;Asset Universe&apos;!$L$9)*N(&apos;Asset Universe&apos;!$L$9)*N(Calculations!F21)</f><v>3.108875332372734E-2</v></c><c r="AE291" s="99"><f ca="1">IFERROR(INDEX(MINVERSE($AA288:$AD291),4,1),0)</f><v>-34.305862427266689</v></c><c r="AF291" s="99"><f ca="1">IFERROR(INDEX(MINVERSE($AA288:$AD291),4,2),0)</f><v>-0.64107922311869348</v></c><c r="AG291" s="99"><f ca="1">IFERROR(INDEX(MINVERSE($AA288:$AD291),4,3),0)</f><v>-6.2683217582660555</v></c><c r="AH291" s="99"><f ca="1">IFERROR(INDEX(MINVERSE($AA288:$AD291),4,4),0)</f><v>51.327725764157407</v></c></row><row r="292" spans="27:34" x14ac:dyDescent="0.25"><c r="AA292" s="99"><f ca="1">N(&apos;Asset Universe&apos;!$L$6)*N(&apos;Asset Universe&apos;!$L$6)*N(Calculations!C18)</f><v>2.2156190398544166E-2</v></c><c r="AB292" s="99"><f ca="1">N(&apos;Asset Universe&apos;!$L$6)*N(&apos;Asset Universe&apos;!$L$7)*N(Calculations!D18)</f><v>3.5822514530071244E-2</v></c><c r="AC292" s="99"><f ca="1">N(&apos;Asset Universe&apos;!$L$6)*N(&apos;Asset Universe&apos;!$L$8)*N(Calculations!E18)</f><v>4.021855665649496E-3</v></c><c r="AD292" s="99"><f ca="1">N(&apos;Asset Universe&apos;!$L$6)*N(&apos;Asset Universe&apos;!$L$9)*N($B268)</f><v>1.7059352940840475E-2</v></c><c r="AE292" s="99"><f ca="1">IFERROR(INDEX(MINVERSE($AA292:$AD295),1,1),0)</f><v>82.539629165202768</v></c><c r="AF292" s="99"><f ca="1">IFERROR(INDEX(MINVERSE($AA292:$AD295),1,2),0)</f><v>-2.9014428891032478</v></c><c r="AG292" s="99"><f ca="1">IFERROR(INDEX(MINVERSE($AA292:$AD295),1,3),0)</f><v>-3.155477454593282</v></c><c r="AH292" s="99"><f ca="1">IFERROR(INDEX(MINVERSE($AA292:$AD295),1,4),0)</f><v>-41.744601143278643</v></c></row><row r="293" spans="27:34" x14ac:dyDescent="0.25"><c r="AA293" s="99"><f ca="1">N(&apos;Asset Universe&apos;!$L$7)*N(&apos;Asset Universe&apos;!$L$6)*N(Calculations!C19)</f><v>3.5822514530071244E-2</v></c><c r="AB293" s="99"><f ca="1">N(&apos;Asset Universe&apos;!$L$7)*N(&apos;Asset Universe&apos;!$L$7)*N(Calculations!D19)</f><v>0.54959563548237067</v></c><c r="AC293" s="99"><f ca="1">N(&apos;Asset Universe&apos;!$L$7)*N(&apos;Asset Universe&apos;!$L$8)*N(Calculations!E19)</f><v>9.2237595926758439E-3</v></c><c r="AD293" s="99"><f ca="1">N(&apos;Asset Universe&apos;!$L$7)*N(&apos;Asset Universe&apos;!$L$9)*N(Calculations!F19)</f><v>3.193350312793742E-2</v></c><c r="AE293" s="99"><f ca="1">IFERROR(INDEX(MINVERSE($AA292:$AD295),2,1),0)</f><v>-2.9014428891032429</v></c><c r="AF293" s="99"><f ca="1">IFERROR(INDEX(MINVERSE($AA292:$AD295),2,2),0)</f><v>2.0390850083849483</v></c><c r="AG293" s="99"><f ca="1">IFERROR(INDEX(MINVERSE($AA292:$AD295),2,3),0)</f><v>-0.19874213728183887</v></c><c r="AH293" s="99"><f ca="1">IFERROR(INDEX(MINVERSE($AA292:$AD295),2,4),0)</f><v>-0.46666008354618588</v></c></row><row r="294" spans="27:34" x14ac:dyDescent="0.25"><c r="AA294" s="99"><f ca="1">N(&apos;Asset Universe&apos;!$L$8)*N(&apos;Asset Universe&apos;!$L$6)*N(Calculations!C20)</f><v>4.021855665649496E-3</v></c><c r="AB294" s="99"><f ca="1">N(&apos;Asset Universe&apos;!$L$8)*N(&apos;Asset Universe&apos;!$L$7)*N(Calculations!D20)</f><v>9.2237595926758439E-3</v></c><c r="AC294" s="99"><f ca="1">N(&apos;Asset Universe&apos;!$L$8)*N(&apos;Asset Universe&apos;!$L$8)*N(Calculations!E20)</f><v>2.2799868503817478E-2</v></c><c r="AD294" s="99"><f ca="1">N(&apos;Asset Universe&apos;!$L$8)*N(&apos;Asset Universe&apos;!$L$9)*N(Calculations!F20)</f><v>5.5876876553599851E-3</v></c><c r="AE294" s="99"><f ca="1">IFERROR(INDEX(MINVERSE($AA292:$AD295),3,1),0)</f><v>-3.155477454593282</v></c><c r="AF294" s="99"><f ca="1">IFERROR(INDEX(MINVERSE($AA292:$AD295),3,2),0)</f><v>-0.19874213728183918</v></c><c r="AG294" s="99"><f ca="1">IFERROR(INDEX(MINVERSE($AA292:$AD295),3,3),0)</f><v>46.051010295194999</v></c><c r="AH294" s="99"><f ca="1">IFERROR(INDEX(MINVERSE($AA292:$AD295),3,4),0)</f><v>-6.3412554190631152</v></c></row><row r="295" spans="27:34" x14ac:dyDescent="0.25"><c r="AA295" s="99"><f ca="1">N(&apos;Asset Universe&apos;!$L$9)*N(&apos;Asset Universe&apos;!$L$6)*N($B268)</f><v>1.7059352940840475E-2</v></c><c r="AB295" s="99"><f ca="1">N(&apos;Asset Universe&apos;!$L$9)*N(&apos;Asset Universe&apos;!$L$7)*N(Calculations!D21)</f><v>3.193350312793742E-2</v></c><c r="AC295" s="99"><f ca="1">N(&apos;Asset Universe&apos;!$L$9)*N(&apos;Asset Universe&apos;!$L$8)*N(Calculations!E21)</f><v>5.5876876553599851E-3</v></c><c r="AD295" s="99"><f ca="1">N(&apos;Asset Universe&apos;!$L$9)*N(&apos;Asset Universe&apos;!$L$9)*N(Calculations!F21)</f><v>3.108875332372734E-2</v></c><c r="AE295" s="99"><f ca="1">IFERROR(INDEX(MINVERSE($AA292:$AD295),4,1),0)</f><v>-41.744601143278651</v></c><c r="AF295" s="99"><f ca="1">IFERROR(INDEX(MINVERSE($AA292:$AD295),4,2),0)</f><v>-0.46666008354618221</v></c><c r="AG295" s="99"><f ca="1">IFERROR(INDEX(MINVERSE($AA292:$AD295),4,3),0)</f><v>-6.3412554190631134</v></c><c r="AH295" s="99"><f ca="1">IFERROR(INDEX(MINVERSE($AA292:$AD295),4,4),0)</f><v>56.691592351335999</v></c></row><row r="296" spans="27:34" x14ac:dyDescent="0.25"><c r="AA296" s="99"><f ca="1">N(&apos;Asset Universe&apos;!$L$6)*N(&apos;Asset Universe&apos;!$L$6)*N(Calculations!C18)</f><v>2.2156190398544166E-2</v></c><c r="AB296" s="99"><f ca="1">N(&apos;Asset Universe&apos;!$L$6)*N(&apos;Asset Universe&apos;!$L$7)*N(Calculations!D18)</f><v>3.5822514530071244E-2</v></c><c r="AC296" s="99"><f ca="1">N(&apos;Asset Universe&apos;!$L$6)*N(&apos;Asset Universe&apos;!$L$8)*N(Calculations!E18)</f><v>4.021855665649496E-3</v></c><c r="AD296" s="99"><f ca="1">N(&apos;Asset Universe&apos;!$L$6)*N(&apos;Asset Universe&apos;!$L$9)*N($B269)</f><v>1.8371610859366665E-2</v></c><c r="AE296" s="99"><f ca="1">IFERROR(INDEX(MINVERSE($AA296:$AD299),1,1),0)</f><v>93.224710889736883</v></c><c r="AF296" s="99"><f ca="1">IFERROR(INDEX(MINVERSE($AA296:$AD299),1,2),0)</f><v>-3.0404418070150565</v></c><c r="AG296" s="99"><f ca="1">IFERROR(INDEX(MINVERSE($AA296:$AD299),1,3),0)</f><v>-2.5929769192019525</v></c><c r="AH296" s="99"><f ca="1">IFERROR(INDEX(MINVERSE($AA296:$AD299),1,4),0)</f><v>-51.501177650778828</v></c></row><row r="297" spans="27:34" x14ac:dyDescent="0.25"><c r="AA297" s="99"><f ca="1">N(&apos;Asset Universe&apos;!$L$7)*N(&apos;Asset Universe&apos;!$L$6)*N(Calculations!C19)</f><v>3.5822514530071244E-2</v></c><c r="AB297" s="99"><f ca="1">N(&apos;Asset Universe&apos;!$L$7)*N(&apos;Asset Universe&apos;!$L$7)*N(Calculations!D19)</f><v>0.54959563548237067</v></c><c r="AC297" s="99"><f ca="1">N(&apos;Asset Universe&apos;!$L$7)*N(&apos;Asset Universe&apos;!$L$8)*N(Calculations!E19)</f><v>9.2237595926758439E-3</v></c><c r="AD297" s="99"><f ca="1">N(&apos;Asset Universe&apos;!$L$7)*N(&apos;Asset Universe&apos;!$L$9)*N(Calculations!F19)</f><v>3.193350312793742E-2</v></c><c r="AE297" s="99"><f ca="1">IFERROR(INDEX(MINVERSE($AA296:$AD299),2,1),0)</f><v>-3.0404418070150574</v></c><c r="AF297" s="99"><f ca="1">IFERROR(INDEX(MINVERSE($AA296:$AD299),2,2),0)</f><v>2.0362544725415193</v></c><c r="AG297" s="99"><f ca="1">IFERROR(INDEX(MINVERSE($AA296:$AD299),2,3),0)</f><v>-0.22509619953322932</v></c><c r="AH297" s="99"><f ca="1">IFERROR(INDEX(MINVERSE($AA296:$AD299),2,4),0)</f><v>-0.25440574960959578</v></c></row><row r="298" spans="27:34" x14ac:dyDescent="0.25"><c r="AA298" s="99"><f ca="1">N(&apos;Asset Universe&apos;!$L$8)*N(&apos;Asset Universe&apos;!$L$6)*N(Calculations!C20)</f><v>4.021855665649496E-3</v></c><c r="AB298" s="99"><f ca="1">N(&apos;Asset Universe&apos;!$L$8)*N(&apos;Asset Universe&apos;!$L$7)*N(Calculations!D20)</f><v>9.2237595926758439E-3</v></c><c r="AC298" s="99"><f ca="1">N(&apos;Asset Universe&apos;!$L$8)*N(&apos;Asset Universe&apos;!$L$8)*N(Calculations!E20)</f><v>2.2799868503817478E-2</v></c><c r="AD298" s="99"><f ca="1">N(&apos;Asset Universe&apos;!$L$8)*N(&apos;Asset Universe&apos;!$L$9)*N(Calculations!F20)</f><v>5.5876876553599851E-3</v></c><c r="AE298" s="99"><f ca="1">IFERROR(INDEX(MINVERSE($AA296:$AD299),3,1),0)</f><v>-2.5929769192019538</v></c><c r="AF298" s="99"><f ca="1">IFERROR(INDEX(MINVERSE($AA296:$AD299),3,2),0)</f><v>-0.22509619953322912</v></c><c r="AG298" s="99"><f ca="1">IFERROR(INDEX(MINVERSE($AA296:$AD299),3,3),0)</f><v>46.002498622710583</v></c><c r="AH298" s="99"><f ca="1">IFERROR(INDEX(MINVERSE($AA296:$AD299),3,4),0)</f><v>-6.5046777027471547</v></c></row><row r="299" spans="27:34" x14ac:dyDescent="0.25"><c r="AA299" s="99"><f ca="1">N(&apos;Asset Universe&apos;!$L$9)*N(&apos;Asset Universe&apos;!$L$6)*N($B269)</f><v>1.8371610859366665E-2</v></c><c r="AB299" s="99"><f ca="1">N(&apos;Asset Universe&apos;!$L$9)*N(&apos;Asset Universe&apos;!$L$7)*N(Calculations!D21)</f><v>3.193350312793742E-2</v></c><c r="AC299" s="99"><f ca="1">N(&apos;Asset Universe&apos;!$L$9)*N(&apos;Asset Universe&apos;!$L$8)*N(Calculations!E21)</f><v>5.5876876553599851E-3</v></c><c r="AD299" s="99"><f ca="1">N(&apos;Asset Universe&apos;!$L$9)*N(&apos;Asset Universe&apos;!$L$9)*N(Calculations!F21)</f><v>3.108875332372734E-2</v></c><c r="AE299" s="99"><f ca="1">IFERROR(INDEX(MINVERSE($AA296:$AD299),4,1),0)</f><v>-51.501177650778835</v></c><c r="AF299" s="99"><f ca="1">IFERROR(INDEX(MINVERSE($AA296:$AD299),4,2),0)</f><v>-0.25440574960959578</v></c><c r="AG299" s="99"><f ca="1">IFERROR(INDEX(MINVERSE($AA296:$AD299),4,3),0)</f><v>-6.504677702747153</v></c><c r="AH299" s="99"><f ca="1">IFERROR(INDEX(MINVERSE($AA296:$AD299),4,4),0)</f><v>64.030543392121317</v></c></row><row r="300" spans="27:34" x14ac:dyDescent="0.25"><c r="AA300" s="99"><f ca="1">N(&apos;Asset Universe&apos;!$L$6)*N(&apos;Asset Universe&apos;!$L$6)*N(Calculations!C18)</f><v>2.2156190398544166E-2</v></c><c r="AB300" s="99"><f ca="1">N(&apos;Asset Universe&apos;!$L$6)*N(&apos;Asset Universe&apos;!$L$7)*N(Calculations!D18)</f><v>3.5822514530071244E-2</v></c><c r="AC300" s="99"><f ca="1">N(&apos;Asset Universe&apos;!$L$6)*N(&apos;Asset Universe&apos;!$L$8)*N(Calculations!E18)</f><v>4.021855665649496E-3</v></c><c r="AD300" s="99"><f ca="1">N(&apos;Asset Universe&apos;!$L$6)*N(&apos;Asset Universe&apos;!$L$9)*N($B270)</f><v>1.9683868777892854E-2</v></c><c r="AE300" s="99"><f ca="1">IFERROR(INDEX(MINVERSE($AA300:$AD303),1,1),0)</f><v>108.51152784227148</v></c><c r="AF300" s="99"><f ca="1">IFERROR(INDEX(MINVERSE($AA300:$AD303),1,2),0)</f><v>-3.2636055768260643</v></c><c r="AG300" s="99"><f ca="1">IFERROR(INDEX(MINVERSE($AA300:$AD303),1,3),0)</f><v>-1.8879578423543804</v></c><c r="AH300" s="99"><f ca="1">IFERROR(INDEX(MINVERSE($AA300:$AD303),1,4),0)</f><v>-65.012545735240863</v></c></row><row r="301" spans="27:34" x14ac:dyDescent="0.25"><c r="AA301" s="99"><f ca="1">N(&apos;Asset Universe&apos;!$L$7)*N(&apos;Asset Universe&apos;!$L$6)*N(Calculations!C19)</f><v>3.5822514530071244E-2</v></c><c r="AB301" s="99"><f ca="1">N(&apos;Asset Universe&apos;!$L$7)*N(&apos;Asset Universe&apos;!$L$7)*N(Calculations!D19)</f><v>0.54959563548237067</v></c><c r="AC301" s="99"><f ca="1">N(&apos;Asset Universe&apos;!$L$7)*N(&apos;Asset Universe&apos;!$L$8)*N(Calculations!E19)</f><v>9.2237595926758439E-3</v></c><c r="AD301" s="99"><f ca="1">N(&apos;Asset Universe&apos;!$L$7)*N(&apos;Asset Universe&apos;!$L$9)*N(Calculations!F19)</f><v>3.193350312793742E-2</v></c><c r="AE301" s="99"><f ca="1">IFERROR(INDEX(MINVERSE($AA300:$AD303),2,1),0)</f><v>-3.263605576826059</v></c><c r="AF301" s="99"><f ca="1">IFERROR(INDEX(MINVERSE($AA300:$AD303),2,2),0)</f><v>2.0352497301567198</v></c><c r="AG301" s="99"><f ca="1">IFERROR(INDEX(MINVERSE($AA300:$AD303),2,3),0)</f><v>-0.25288141321821106</v></c><c r="AH301" s="99"><f ca="1">IFERROR(INDEX(MINVERSE($AA300:$AD303),2,4),0)</f><v>2.1253751701749712E-2</v></c></row><row r="302" spans="27:34" x14ac:dyDescent="0.25"><c r="AA302" s="99"><f ca="1">N(&apos;Asset Universe&apos;!$L$8)*N(&apos;Asset Universe&apos;!$L$6)*N(Calculations!C20)</f><v>4.021855665649496E-3</v></c><c r="AB302" s="99"><f ca="1">N(&apos;Asset Universe&apos;!$L$8)*N(&apos;Asset Universe&apos;!$L$7)*N(Calculations!D20)</f><v>9.2237595926758439E-3</v></c><c r="AC302" s="99"><f ca="1">N(&apos;Asset Universe&apos;!$L$8)*N(&apos;Asset Universe&apos;!$L$8)*N(Calculations!E20)</f><v>2.2799868503817478E-2</v></c><c r="AD302" s="99"><f ca="1">N(&apos;Asset Universe&apos;!$L$8)*N(&apos;Asset Universe&apos;!$L$9)*N(Calculations!F20)</f><v>5.5876876553599851E-3</v></c><c r="AE302" s="99"><f ca="1">IFERROR(INDEX(MINVERSE($AA300:$AD303),3,1),0)</f><v>-1.8879578423543799</v></c><c r="AF302" s="99"><f ca="1">IFERROR(INDEX(MINVERSE($AA300:$AD303),3,2),0)</f><v>-0.25288141321821123</v></c><c r="AG302" s="99"><f ca="1">IFERROR(INDEX(MINVERSE($AA300:$AD303),3,3),0)</f><v>45.963224855525809</v></c><c r="AH302" s="99"><f ca="1">IFERROR(INDEX(MINVERSE($AA300:$AD303),3,4),0)</f><v>-6.8060123896048896</v></c></row><row r="303" spans="27:34" x14ac:dyDescent="0.25"><c r="AA303" s="99"><f ca="1">N(&apos;Asset Universe&apos;!$L$9)*N(&apos;Asset Universe&apos;!$L$6)*N($B270)</f><v>1.9683868777892854E-2</v></c><c r="AB303" s="99"><f ca="1">N(&apos;Asset Universe&apos;!$L$9)*N(&apos;Asset Universe&apos;!$L$7)*N(Calculations!D21)</f><v>3.193350312793742E-2</v></c><c r="AC303" s="99"><f ca="1">N(&apos;Asset Universe&apos;!$L$9)*N(&apos;Asset Universe&apos;!$L$8)*N(Calculations!E21)</f><v>5.5876876553599851E-3</v></c><c r="AD303" s="99"><f ca="1">N(&apos;Asset Universe&apos;!$L$9)*N(&apos;Asset Universe&apos;!$L$9)*N(Calculations!F21)</f><v>3.108875332372734E-2</v></c><c r="AE303" s="99"><f ca="1">IFERROR(INDEX(MINVERSE($AA300:$AD303),4,1),0)</f><v>-65.012545735240892</v></c><c r="AF303" s="99"><f ca="1">IFERROR(INDEX(MINVERSE($AA300:$AD303),4,2),0)</f><v>2.1253751701753244E-2</v></c><c r="AG303" s="99"><f ca="1">IFERROR(INDEX(MINVERSE($AA300:$AD303),4,3),0)</f><v>-6.8060123896048896</v></c><c r="AH303" s="99"><f ca="1">IFERROR(INDEX(MINVERSE($AA300:$AD303),4,4),0)</f><v>74.53015435218532</v></c></row><row r="304" spans="27:34" x14ac:dyDescent="0.25"><c r="AA304" s="99"><f ca="1">N(&apos;Asset Universe&apos;!$L$6)*N(&apos;Asset Universe&apos;!$L$6)*N(Calculations!C18)</f><v>2.2156190398544166E-2</v></c><c r="AB304" s="99"><f ca="1">N(&apos;Asset Universe&apos;!$L$6)*N(&apos;Asset Universe&apos;!$L$7)*N(Calculations!D18)</f><v>3.5822514530071244E-2</v></c><c r="AC304" s="99"><f ca="1">N(&apos;Asset Universe&apos;!$L$6)*N(&apos;Asset Universe&apos;!$L$8)*N(Calculations!E18)</f><v>4.021855665649496E-3</v></c><c r="AD304" s="99"><f ca="1">N(&apos;Asset Universe&apos;!$L$6)*N(&apos;Asset Universe&apos;!$L$9)*N($B271)</f><v>2.0996126696419048E-2</v></c><c r="AE304" s="99"><f ca="1">IFERROR(INDEX(MINVERSE($AA304:$AD307),1,1),0)</f><v>131.89278865451607</v></c><c r="AF304" s="99"><f ca="1">IFERROR(INDEX(MINVERSE($AA304:$AD307),1,2),0)</f><v>-3.6320792047807808</v></c><c r="AG304" s="99"><f ca="1">IFERROR(INDEX(MINVERSE($AA304:$AD307),1,3),0)</f><v>-0.92102092180686368</v></c><c r="AH304" s="99"><f ca="1">IFERROR(INDEX(MINVERSE($AA304:$AD307),1,4),0)</f><v>-85.178916101189529</v></c></row><row r="305" spans="27:34" x14ac:dyDescent="0.25"><c r="AA305" s="99"><f ca="1">N(&apos;Asset Universe&apos;!$L$7)*N(&apos;Asset Universe&apos;!$L$6)*N(Calculations!C19)</f><v>3.5822514530071244E-2</v></c><c r="AB305" s="99"><f ca="1">N(&apos;Asset Universe&apos;!$L$7)*N(&apos;Asset Universe&apos;!$L$7)*N(Calculations!D19)</f><v>0.54959563548237067</v></c><c r="AC305" s="99"><f ca="1">N(&apos;Asset Universe&apos;!$L$7)*N(&apos;Asset Universe&apos;!$L$8)*N(Calculations!E19)</f><v>9.2237595926758439E-3</v></c><c r="AD305" s="99"><f ca="1">N(&apos;Asset Universe&apos;!$L$7)*N(&apos;Asset Universe&apos;!$L$9)*N(Calculations!F19)</f><v>3.193350312793742E-2</v></c><c r="AE305" s="99"><f ca="1">IFERROR(INDEX(MINVERSE($AA304:$AD307),2,1),0)</f><v>-3.6320792047807697</v></c><c r="AF305" s="99"><f ca="1">IFERROR(INDEX(MINVERSE($AA304:$AD307),2,2),0)</f><v>2.0371137683684393</v></c><c r="AG305" s="99"><f ca="1">IFERROR(INDEX(MINVERSE($AA304:$AD307),2,3),0)</f><v>-0.28430067410965881</v></c><c r="AH305" s="99"><f ca="1">IFERROR(INDEX(MINVERSE($AA304:$AD307),2,4),0)</f><v>0.41159577853561097</v></c></row><row r="306" spans="27:34" x14ac:dyDescent="0.25"><c r="AA306" s="99"><f ca="1">N(&apos;Asset Universe&apos;!$L$8)*N(&apos;Asset Universe&apos;!$L$6)*N(Calculations!C20)</f><v>4.021855665649496E-3</v></c><c r="AB306" s="99"><f ca="1">N(&apos;Asset Universe&apos;!$L$8)*N(&apos;Asset Universe&apos;!$L$7)*N(Calculations!D20)</f><v>9.2237595926758439E-3</v></c><c r="AC306" s="99"><f ca="1">N(&apos;Asset Universe&apos;!$L$8)*N(&apos;Asset Universe&apos;!$L$8)*N(Calculations!E20)</f><v>2.2799868503817478E-2</v></c><c r="AD306" s="99"><f ca="1">N(&apos;Asset Universe&apos;!$L$8)*N(&apos;Asset Universe&apos;!$L$9)*N(Calculations!F20)</f><v>5.5876876553599851E-3</v></c><c r="AE306" s="99"><f ca="1">IFERROR(INDEX(MINVERSE($AA304:$AD307),3,1),0)</f><v>-0.92102092180686201</v></c><c r="AF306" s="99"><f ca="1">IFERROR(INDEX(MINVERSE($AA304:$AD307),3,2),0)</f><v>-0.28430067410965931</v></c><c r="AG306" s="99"><f ca="1">IFERROR(INDEX(MINVERSE($AA304:$AD307),3,3),0)</f><v>45.936808456511599</v></c><c r="AH306" s="99"><f ca="1">IFERROR(INDEX(MINVERSE($AA304:$AD307),3,4),0)</f><v>-7.342332023799969</v></c></row><row r="307" spans="27:34" x14ac:dyDescent="0.25"><c r="AA307" s="99"><f ca="1">N(&apos;Asset Universe&apos;!$L$9)*N(&apos;Asset Universe&apos;!$L$6)*N($B271)</f><v>2.0996126696419048E-2</v></c><c r="AB307" s="99"><f ca="1">N(&apos;Asset Universe&apos;!$L$9)*N(&apos;Asset Universe&apos;!$L$7)*N(Calculations!D21)</f><v>3.193350312793742E-2</v></c><c r="AC307" s="99"><f ca="1">N(&apos;Asset Universe&apos;!$L$9)*N(&apos;Asset Universe&apos;!$L$8)*N(Calculations!E21)</f><v>5.5876876553599851E-3</v></c><c r="AD307" s="99"><f ca="1">N(&apos;Asset Universe&apos;!$L$9)*N(&apos;Asset Universe&apos;!$L$9)*N(Calculations!F21)</f><v>3.108875332372734E-2</v></c><c r="AE307" s="99"><f ca="1">IFERROR(INDEX(MINVERSE($AA304:$AD307),4,1),0)</f><v>-85.178916101189543</v></c><c r="AF307" s="99"><f ca="1">IFERROR(INDEX(MINVERSE($AA304:$AD307),4,2),0)</f><v>0.41159577853561852</v></c><c r="AG307" s="99"><f ca="1">IFERROR(INDEX(MINVERSE($AA304:$AD307),4,3),0)</f><v>-7.342332023799969</v></c><c r="AH307" s="99"><f ca="1">IFERROR(INDEX(MINVERSE($AA304:$AD307),4,4),0)</f><v>90.589360336440635</v></c></row><row r="308" spans="27:34" x14ac:dyDescent="0.25"><c r="AA308" s="99"><f ca="1">N(&apos;Asset Universe&apos;!$L$6)*N(&apos;Asset Universe&apos;!$L$6)*N(Calculations!C18)</f><v>2.2156190398544166E-2</v></c><c r="AB308" s="99"><f ca="1">N(&apos;Asset Universe&apos;!$L$6)*N(&apos;Asset Universe&apos;!$L$7)*N(Calculations!D18)</f><v>3.5822514530071244E-2</v></c><c r="AC308" s="99"><f ca="1">N(&apos;Asset Universe&apos;!$L$6)*N(&apos;Asset Universe&apos;!$L$8)*N(Calculations!E18)</f><v>4.021855665649496E-3</v></c><c r="AD308" s="99"><f ca="1">N(&apos;Asset Universe&apos;!$L$6)*N(&apos;Asset Universe&apos;!$L$9)*N($B272)</f><v>2.2308384614945238E-2</v></c><c r="AE308" s="99"><f ca="1">IFERROR(INDEX(MINVERSE($AA308:$AD311),1,1),0)</f><v>171.6536497480549</v></c><c r="AF308" s="99"><f ca="1">IFERROR(INDEX(MINVERSE($AA308:$AD311),1,2),0)</f><v>-4.2913614736933106</v></c><c r="AG308" s="99"><f ca="1">IFERROR(INDEX(MINVERSE($AA308:$AD311),1,3),0)</f><v>0.58919748628466084</v></c><c r="AH308" s="99"><f ca="1">IFERROR(INDEX(MINVERSE($AA308:$AD311),1,4),0)</f><v>-118.87159472540142</v></c></row><row r="309" spans="27:34" x14ac:dyDescent="0.25"><c r="AA309" s="99"><f ca="1">N(&apos;Asset Universe&apos;!$L$7)*N(&apos;Asset Universe&apos;!$L$6)*N(Calculations!C19)</f><v>3.5822514530071244E-2</v></c><c r="AB309" s="99"><f ca="1">N(&apos;Asset Universe&apos;!$L$7)*N(&apos;Asset Universe&apos;!$L$7)*N(Calculations!D19)</f><v>0.54959563548237067</v></c><c r="AC309" s="99"><f ca="1">N(&apos;Asset Universe&apos;!$L$7)*N(&apos;Asset Universe&apos;!$L$8)*N(Calculations!E19)</f><v>9.2237595926758439E-3</v></c><c r="AD309" s="99"><f ca="1">N(&apos;Asset Universe&apos;!$L$7)*N(&apos;Asset Universe&apos;!$L$9)*N(Calculations!F19)</f><v>3.193350312793742E-2</v></c><c r="AE309" s="99"><f ca="1">IFERROR(INDEX(MINVERSE($AA308:$AD311),2,1),0)</f><v>-4.291361473693315</v></c><c r="AF309" s="99"><f ca="1">IFERROR(INDEX(MINVERSE($AA308:$AD311),2,2),0)</f><v>2.0443776844800583</v></c><c r="AG309" s="99"><f ca="1">IFERROR(INDEX(MINVERSE($AA308:$AD311),2,3),0)</f><v>-0.32439386372275836</v></c><c r="AH309" s="99"><f ca="1">IFERROR(INDEX(MINVERSE($AA308:$AD311),2,4),0)</f><v>1.0377325956668324</v></c></row><row r="310" spans="27:34" x14ac:dyDescent="0.25"><c r="AA310" s="99"><f ca="1">N(&apos;Asset Universe&apos;!$L$8)*N(&apos;Asset Universe&apos;!$L$6)*N(Calculations!C20)</f><v>4.021855665649496E-3</v></c><c r="AB310" s="99"><f ca="1">N(&apos;Asset Universe&apos;!$L$8)*N(&apos;Asset Universe&apos;!$L$7)*N(Calculations!D20)</f><v>9.2237595926758439E-3</v></c><c r="AC310" s="99"><f ca="1">N(&apos;Asset Universe&apos;!$L$8)*N(&apos;Asset Universe&apos;!$L$8)*N(Calculations!E20)</f><v>2.2799868503817478E-2</v></c><c r="AD310" s="99"><f ca="1">N(&apos;Asset Universe&apos;!$L$8)*N(&apos;Asset Universe&apos;!$L$9)*N(Calculations!F20)</f><v>5.5876876553599851E-3</v></c><c r="AE310" s="99"><f ca="1">IFERROR(INDEX(MINVERSE($AA308:$AD311),3,1),0)</f><v>0.58919748628466517</v></c><c r="AF310" s="99"><f ca="1">IFERROR(INDEX(MINVERSE($AA308:$AD311),3,2),0)</f><v>-0.32439386372275841</v></c><c r="AG310" s="99"><f ca="1">IFERROR(INDEX(MINVERSE($AA308:$AD311),3,3),0)</f><v>45.932399280380217</v></c><c r="AH310" s="99"><f ca="1">IFERROR(INDEX(MINVERSE($AA308:$AD311),3,4),0)</f><v>-8.3451693741080497</v></c></row><row r="311" spans="27:34" x14ac:dyDescent="0.25"><c r="AA311" s="99"><f ca="1">N(&apos;Asset Universe&apos;!$L$9)*N(&apos;Asset Universe&apos;!$L$6)*N($B272)</f><v>2.2308384614945238E-2</v></c><c r="AB311" s="99"><f ca="1">N(&apos;Asset Universe&apos;!$L$9)*N(&apos;Asset Universe&apos;!$L$7)*N(Calculations!D21)</f><v>3.193350312793742E-2</v></c><c r="AC311" s="99"><f ca="1">N(&apos;Asset Universe&apos;!$L$9)*N(&apos;Asset Universe&apos;!$L$8)*N(Calculations!E21)</f><v>5.5876876553599851E-3</v></c><c r="AD311" s="99"><f ca="1">N(&apos;Asset Universe&apos;!$L$9)*N(&apos;Asset Universe&apos;!$L$9)*N(Calculations!F21)</f><v>3.108875332372734E-2</v></c><c r="AE311" s="99"><f ca="1">IFERROR(INDEX(MINVERSE($AA308:$AD311),4,1),0)</f><v>-118.87159472540144</v></c><c r="AF311" s="99"><f ca="1">IFERROR(INDEX(MINVERSE($AA308:$AD311),4,2),0)</f><v>1.0377325956668304</v></c><c r="AG311" s="99"><f ca="1">IFERROR(INDEX(MINVERSE($AA308:$AD311),4,3),0)</f><v>-8.3451693741080462</v></c><c r="AH311" s="99"><f ca="1">IFERROR(INDEX(MINVERSE($AA308:$AD311),4,4),0)</f><v>117.89874555479938</v></c></row><row r="312" spans="27:34" x14ac:dyDescent="0.25"><c r="AA312" s="99"><f ca="1">N(&apos;Asset Universe&apos;!$L$6)*N(&apos;Asset Universe&apos;!$L$6)*N(Calculations!C18)</f><v>2.2156190398544166E-2</v></c><c r="AB312" s="99"><f ca="1">N(&apos;Asset Universe&apos;!$L$6)*N(&apos;Asset Universe&apos;!$L$7)*N(Calculations!D18)</f><v>3.5822514530071244E-2</v></c><c r="AC312" s="99"><f ca="1">N(&apos;Asset Universe&apos;!$L$6)*N(&apos;Asset Universe&apos;!$L$8)*N(Calculations!E18)</f><v>4.021855665649496E-3</v></c><c r="AD312" s="99"><f ca="1">N(&apos;Asset Universe&apos;!$L$6)*N(&apos;Asset Universe&apos;!$L$9)*N($B273)</f><v>2.3620642533471427E-2</v></c><c r="AE312" s="99"><f ca="1">IFERROR(INDEX(MINVERSE($AA312:$AD315),1,1),0)</f><v>253.36229988487344</v></c><c r="AF312" s="99"><f ca="1">IFERROR(INDEX(MINVERSE($AA312:$AD315),1,2),0)</f><v>-5.6910537497985771</v></c><c r="AG312" s="99"><f ca="1">IFERROR(INDEX(MINVERSE($AA312:$AD315),1,3),0)</f><v>3.5085763894723443</v></c><c r="AH312" s="99"><f ca="1">IFERROR(INDEX(MINVERSE($AA312:$AD315),1,4),0)</f><v>-187.28476509393849</v></c></row><row r="313" spans="27:34" x14ac:dyDescent="0.25"><c r="AA313" s="99"><f ca="1">N(&apos;Asset Universe&apos;!$L$7)*N(&apos;Asset Universe&apos;!$L$6)*N(Calculations!C19)</f><v>3.5822514530071244E-2</v></c><c r="AB313" s="99"><f ca="1">N(&apos;Asset Universe&apos;!$L$7)*N(&apos;Asset Universe&apos;!$L$7)*N(Calculations!D19)</f><v>0.54959563548237067</v></c><c r="AC313" s="99"><f ca="1">N(&apos;Asset Universe&apos;!$L$7)*N(&apos;Asset Universe&apos;!$L$8)*N(Calculations!E19)</f><v>9.2237595926758439E-3</v></c><c r="AD313" s="99"><f ca="1">N(&apos;Asset Universe&apos;!$L$7)*N(&apos;Asset Universe&apos;!$L$9)*N(Calculations!F19)</f><v>3.193350312793742E-2</v></c><c r="AE313" s="99"><f ca="1">IFERROR(INDEX(MINVERSE($AA312:$AD315),2,1),0)</f><v>-5.691053749798562</v></c><c r="AF313" s="99"><f ca="1">IFERROR(INDEX(MINVERSE($AA312:$AD315),2,2),0)</f><v>2.0649262599059166</v></c><c r="AG313" s="99"><f ca="1">IFERROR(INDEX(MINVERSE($AA312:$AD315),2,3),0)</f><v>-0.3884739122407237</v></c><c r="AH313" s="99"><f ca="1">IFERROR(INDEX(MINVERSE($AA312:$AD315),2,4),0)</f><v>2.2727411173811549</v></c></row><row r="314" spans="27:34" x14ac:dyDescent="0.25"><c r="AA314" s="99"><f ca="1">N(&apos;Asset Universe&apos;!$L$8)*N(&apos;Asset Universe&apos;!$L$6)*N(Calculations!C20)</f><v>4.021855665649496E-3</v></c><c r="AB314" s="99"><f ca="1">N(&apos;Asset Universe&apos;!$L$8)*N(&apos;Asset Universe&apos;!$L$7)*N(Calculations!D20)</f><v>9.2237595926758439E-3</v></c><c r="AC314" s="99"><f ca="1">N(&apos;Asset Universe&apos;!$L$8)*N(&apos;Asset Universe&apos;!$L$8)*N(Calculations!E20)</f><v>2.2799868503817478E-2</v></c><c r="AD314" s="99"><f ca="1">N(&apos;Asset Universe&apos;!$L$8)*N(&apos;Asset Universe&apos;!$L$9)*N(Calculations!F20)</f><v>5.5876876553599851E-3</v></c><c r="AE314" s="99"><f ca="1">IFERROR(INDEX(MINVERSE($AA312:$AD315),3,1),0)</f><v>3.5085763894723434</v></c><c r="AF314" s="99"><f ca="1">IFERROR(INDEX(MINVERSE($AA312:$AD315),3,2),0)</f><v>-0.3884739122407242</v></c><c r="AG314" s="99"><f ca="1">IFERROR(INDEX(MINVERSE($AA312:$AD315),3,3),0)</f><v>45.978963849765677</v></c><c r="AH314" s="99"><f ca="1">IFERROR(INDEX(MINVERSE($AA312:$AD315),3,4),0)</f><v>-10.530675871944872</v></c></row><row r="315" spans="27:34" x14ac:dyDescent="0.25"><c r="AA315" s="99"><f ca="1">N(&apos;Asset Universe&apos;!$L$9)*N(&apos;Asset Universe&apos;!$L$6)*N($B273)</f><v>2.3620642533471427E-2</v></c><c r="AB315" s="99"><f ca="1">N(&apos;Asset Universe&apos;!$L$9)*N(&apos;Asset Universe&apos;!$L$7)*N(Calculations!D21)</f><v>3.193350312793742E-2</v></c><c r="AC315" s="99"><f ca="1">N(&apos;Asset Universe&apos;!$L$9)*N(&apos;Asset Universe&apos;!$L$8)*N(Calculations!E21)</f><v>5.5876876553599851E-3</v></c><c r="AD315" s="99"><f ca="1">N(&apos;Asset Universe&apos;!$L$9)*N(&apos;Asset Universe&apos;!$L$9)*N(Calculations!F21)</f><v>3.108875332372734E-2</v></c><c r="AE315" s="99"><f ca="1">IFERROR(INDEX(MINVERSE($AA312:$AD315),4,1),0)</f><v>-187.28476509393849</v></c><c r="AF315" s="99"><f ca="1">IFERROR(INDEX(MINVERSE($AA312:$AD315),4,2),0)</f><v>2.2727411173811674</v></c><c r="AG315" s="99"><f ca="1">IFERROR(INDEX(MINVERSE($AA312:$AD315),4,3),0)</f><v>-10.530675871944872</v></c><c r="AH315" s="99"><f ca="1">IFERROR(INDEX(MINVERSE($AA312:$AD315),4,4),0)</f><v>174.01958753075655</v></c></row><row r="316" spans="27:34" x14ac:dyDescent="0.25"><c r="AA316" s="99"><f ca="1">N(&apos;Asset Universe&apos;!$L$6)*N(&apos;Asset Universe&apos;!$L$6)*N(Calculations!C18)</f><v>2.2156190398544166E-2</v></c><c r="AB316" s="99"><f ca="1">N(&apos;Asset Universe&apos;!$L$6)*N(&apos;Asset Universe&apos;!$L$7)*N(Calculations!D18)</f><v>3.5822514530071244E-2</v></c><c r="AC316" s="99"><f ca="1">N(&apos;Asset Universe&apos;!$L$6)*N(&apos;Asset Universe&apos;!$L$8)*N(Calculations!E18)</f><v>4.021855665649496E-3</v></c><c r="AD316" s="99"><f ca="1">N(&apos;Asset Universe&apos;!$L$6)*N(&apos;Asset Universe&apos;!$L$9)*N($B274)</f><v>2.4932900451997617E-2</v></c><c r="AE316" s="99"><f ca="1">IFERROR(INDEX(MINVERSE($AA316:$AD319),1,1),0)</f><v>513.97665685184575</v></c><c r="AF316" s="99"><f ca="1">IFERROR(INDEX(MINVERSE($AA316:$AD319),1,2),0)</f><v>-10.240531120497915</v></c><c r="AG316" s="99"><f ca="1">IFERROR(INDEX(MINVERSE($AA316:$AD319),1,3),0)</f><v>12.470945508213914</v></c><c r="AH316" s="99"><f ca="1">IFERROR(INDEX(MINVERSE($AA316:$AD319),1,4),0)</f><v>-403.92731110424558</v></c></row><row r="317" spans="27:34" x14ac:dyDescent="0.25"><c r="AA317" s="99"><f ca="1">N(&apos;Asset Universe&apos;!$L$7)*N(&apos;Asset Universe&apos;!$L$6)*N(Calculations!C19)</f><v>3.5822514530071244E-2</v></c><c r="AB317" s="99"><f ca="1">N(&apos;Asset Universe&apos;!$L$7)*N(&apos;Asset Universe&apos;!$L$7)*N(Calculations!D19)</f><v>0.54959563548237067</v></c><c r="AC317" s="99"><f ca="1">N(&apos;Asset Universe&apos;!$L$7)*N(&apos;Asset Universe&apos;!$L$8)*N(Calculations!E19)</f><v>9.2237595926758439E-3</v></c><c r="AD317" s="99"><f ca="1">N(&apos;Asset Universe&apos;!$L$7)*N(&apos;Asset Universe&apos;!$L$9)*N(Calculations!F19)</f><v>3.193350312793742E-2</v></c><c r="AE317" s="99"><f ca="1">IFERROR(INDEX(MINVERSE($AA316:$AD319),2,1),0)</f><v>-10.240531120497897</v></c><c r="AF317" s="99"><f ca="1">IFERROR(INDEX(MINVERSE($AA316:$AD319),2,2),0)</f><v>2.1411266835491176</v></c><c r="AG317" s="99"><f ca="1">IFERROR(INDEX(MINVERSE($AA316:$AD319),2,3),0)</f><v>-0.55813643633115317</v></c><c r="AH317" s="99"><f ca="1">IFERROR(INDEX(MINVERSE($AA316:$AD319),2,4),0)</f><v>6.1138237822730908</v></c></row><row r="318" spans="27:34" x14ac:dyDescent="0.25"><c r="AA318" s="99"><f ca="1">N(&apos;Asset Universe&apos;!$L$8)*N(&apos;Asset Universe&apos;!$L$6)*N(Calculations!C20)</f><v>4.021855665649496E-3</v></c><c r="AB318" s="99"><f ca="1">N(&apos;Asset Universe&apos;!$L$8)*N(&apos;Asset Universe&apos;!$L$7)*N(Calculations!D20)</f><v>9.2237595926758439E-3</v></c><c r="AC318" s="99"><f ca="1">N(&apos;Asset Universe&apos;!$L$8)*N(&apos;Asset Universe&apos;!$L$8)*N(Calculations!E20)</f><v>2.2799868503817478E-2</v></c><c r="AD318" s="99"><f ca="1">N(&apos;Asset Universe&apos;!$L$8)*N(&apos;Asset Universe&apos;!$L$9)*N(Calculations!F20)</f><v>5.5876876553599851E-3</v></c><c r="AE318" s="99"><f ca="1">IFERROR(INDEX(MINVERSE($AA316:$AD319),3,1),0)</f><v>12.470945508213919</v></c><c r="AF318" s="99"><f ca="1">IFERROR(INDEX(MINVERSE($AA316:$AD319),3,2),0)</f><v>-0.55813643633115462</v></c><c r="AG318" s="99"><f ca="1">IFERROR(INDEX(MINVERSE($AA316:$AD319),3,3),0)</f><v>46.232967427622818</v></c><c r="AH318" s="99"><f ca="1">IFERROR(INDEX(MINVERSE($AA316:$AD319),3,4),0)</f><v>-17.73789276420753</v></c></row><row r="319" spans="27:34" x14ac:dyDescent="0.25"><c r="AA319" s="99"><f ca="1">N(&apos;Asset Universe&apos;!$L$9)*N(&apos;Asset Universe&apos;!$L$6)*N($B274)</f><v>2.4932900451997617E-2</v></c><c r="AB319" s="99"><f ca="1">N(&apos;Asset Universe&apos;!$L$9)*N(&apos;Asset Universe&apos;!$L$7)*N(Calculations!D21)</f><v>3.193350312793742E-2</v></c><c r="AC319" s="99"><f ca="1">N(&apos;Asset Universe&apos;!$L$9)*N(&apos;Asset Universe&apos;!$L$8)*N(Calculations!E21)</f><v>5.5876876553599851E-3</v></c><c r="AD319" s="99"><f ca="1">N(&apos;Asset Universe&apos;!$L$9)*N(&apos;Asset Universe&apos;!$L$9)*N(Calculations!F21)</f><v>3.108875332372734E-2</v></c><c r="AE319" s="99"><f ca="1">IFERROR(INDEX(MINVERSE($AA316:$AD319),4,1),0)</f><v>-403.92731110424558</v></c><c r="AF319" s="99"><f ca="1">IFERROR(INDEX(MINVERSE($AA316:$AD319),4,2),0)</f><v>6.113823782273113</v></c><c r="AG319" s="99"><f ca="1">IFERROR(INDEX(MINVERSE($AA316:$AD319),4,3),0)</f><v>-17.737892764207526</v></c><c r="AH319" s="99"><f ca="1">IFERROR(INDEX(MINVERSE($AA316:$AD319),4,4),0)</f><v>353.02018440169428</v></c></row></sheetData><mergeCells count="18"><mergeCell ref="B278:G279"/><mergeCell ref="B276:G276"/><mergeCell ref="B243:H243"/><mergeCell ref="B196:H197"/><mergeCell ref="B205:H205"/><mergeCell ref="B5:C5"/><mergeCell ref="B131:G131"/><mergeCell ref="B30:G31"/><mergeCell ref="B27:G27"/><mergeCell ref="B212:G212"/><mergeCell ref="B29:G29"/><mergeCell ref="B33:G33"/><mergeCell ref="B12:C12"/><mergeCell ref="B28:G28"/><mergeCell ref="B189:H189"/><mergeCell ref="B199:G199"/><mergeCell ref="B188:H188"/><mergeCell ref="B76:G76"/></mergeCells><conditionalFormatting sqref="C256:G260"><cfRule type="colorScale" priority="2"><colorScale><cfvo type="min"/><cfvo type="percentile" val="50"/><cfvo type="max"/><color rgb="FFFFFFFF"/><color rgb="FFFFEB84"/><color rgb="FF1F4E78"/></colorScale></cfRule></conditionalFormatting><conditionalFormatting sqref="C246:I252"><cfRule type="colorScale" priority="1"><colorScale><cfvo type="min"/><cfvo type="percentile" val="50"/><cfvo type="max"/><color rgb="FFF8696B"/><color rgb="FFFFEB84"/><color rgb="FF63BE7B"/></colorScale></cfRule></conditionalFormatting><dataValidations count="2"><dataValidation type="decimal" allowBlank="1" showErrorMessage="1" errorTitle="Eingabe" error="Zahl außerhalb des zulässigen Bereichs." sqref="C7 C9:C10" xr:uid="{00000000-0002-0000-0200-000001000000}"><formula1>0.001</formula1><formula2>0.05</formula2></dataValidation><dataValidation type="decimal" allowBlank="1" showErrorMessage="1" errorTitle="Eingabe" error="Zahl außerhalb des zulässigen Bereichs." sqref="C8" xr:uid="{00000000-0002-0000-0200-000002000000}"><formula1>0.01</formula1><formula2>0.2</formula2></dataValidation></dataValidations><hyperlinks><hyperlink ref="B184" location="'Control'!A1" display="→ Control" xr:uid="{00000000-0004-0000-0200-000000000000}"/><hyperlink ref="C184" location="'Start'!A1" display="→ Start" xr:uid="{00000000-0004-0000-0200-000001000000}"/><hyperlink ref="D184" location="'Portfolio'!A1" display="→ Portfolio" xr:uid="{00000000-0004-0000-0200-000002000000}"/></hyperlinks><pageMargins left="0.75" right="0.75" top="1" bottom="1" header="0.5" footer="0.5"/><drawing r:id="rId1"/><extLst><ext uri="{CCE6A557-97BC-4b89-ADB6-D9C93CAAB3DF}" xmlns:x14="http://schemas.microsoft.com/office/spreadsheetml/2009/9/main"><x14:dataValidations count="1" xmlns:xm="http://schemas.microsoft.com/office/excel/2006/main"><x14:dataValidation type="list" showErrorMessage="1" errorTitle="Eingabe" error="Wert aus der Liste wählen." xr:uid="{00000000-0002-0000-0200-000000000000}"><x14:formula1><xm:f>&apos;Asset Universe&apos;!$C$6:$C$9</xm:f></x14:formula1><xm:sqref>C6</xm:sqref></x14:dataValidation></x14:dataValidations></ext></extLst></worksheet>
</file>

<file path=xl/worksheets/sheet4.xml><?xml version="1.0" encoding="UTF-8" standalone="yes"?>
<worksheet xmlns="http://schemas.openxmlformats.org/spreadsheetml/2006/main" xmlns:r="http://schemas.openxmlformats.org/officeDocument/2006/relationships" xmlns:mc="http://schemas.openxmlformats.org/markup-compatibility/2006" mc:Ignorable="x14ac xr xr2 xr3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00000000-0001-0000-0300-000000000000}"><dimension ref="A2:P126"/><sheetViews><sheetView workbookViewId="0"><pane xSplit="1" ySplit="4" topLeftCell="B5" activePane="bottomRight" state="frozen"/><selection pane="topRight"/><selection pane="bottomLeft"/><selection pane="bottomRight"/></sheetView></sheetViews><sheetFormatPr baseColWidth="10" defaultColWidth="9.140625" defaultRowHeight="15" x14ac:dyDescent="0.25"/><cols><col min="1" max="1" width="3" style="76" customWidth="1"/><col min="2" max="2" width="24" style="76" customWidth="1"/><col min="3" max="12" width="12" style="76" customWidth="1"/><col min="13" max="13" width="13" style="76" customWidth="1"/><col min="14" max="16" width="13" style="76" hidden="1" customWidth="1"/></cols><sheetData><row r="2" spans="2:15" ht="23.25" customHeight="1" x14ac:dyDescent="0.35"><c r="B2" s="78" t="s"><v>169</v></c></row><row r="3" spans="2:15" x14ac:dyDescent="0.25"><c r="B3" s="80" t="s"><v>170</v></c></row><row r="5" spans="2:15" x14ac:dyDescent="0.25"><c r="B5" s="113" t="s"><v>171</v></c><c r="C5" s="107"/></row><row r="6" spans="2:15" x14ac:dyDescent="0.25"><c r="B6" s="82" t="s"><v>172</v></c><c r="C6" s="102"><v>0.7</v></c></row><row r="7" spans="2:15" x14ac:dyDescent="0.25"><c r="B7" s="82" t="s"><v>173</v></c><c r="C7" s="88"><f>N(Control!C8)*C6</f><v>35000</v></c></row><row r="8" spans="2:15" x14ac:dyDescent="0.25"><c r="N8" s="86"><f ca="1">0.5*Calculations!$C$82*&apos;Monthly Data&apos;!N8+0.5*Calculations!$C$83*&apos;Monthly Data&apos;!O8+0.5*Calculations!$C$84*&apos;Monthly Data&apos;!P8+0.5*Calculations!$C$85*&apos;Monthly Data&apos;!Q8+(1-0.5*Calculations!$C$87)*&apos;Monthly Data&apos;!R8</f><v>1.4915555251167555E-3</v></c></row><row r="9" spans="2:15" x14ac:dyDescent="0.25"><c r="B9" s="81" t="s"><v>174</v></c><c r="N9" s="86"><f ca="1">0.5*Calculations!$C$82*&apos;Monthly Data&apos;!N9+0.5*Calculations!$C$83*&apos;Monthly Data&apos;!O9+0.5*Calculations!$C$84*&apos;Monthly Data&apos;!P9+0.5*Calculations!$C$85*&apos;Monthly Data&apos;!Q9+(1-0.5*Calculations!$C$87)*&apos;Monthly Data&apos;!R9</f><v>-9.9526758408448549E-3</v></c></row><row r="10" spans="2:15" ht="30" customHeight="1" x14ac:dyDescent="0.25"><c r="B10" s="89" t="s"><v>175</v></c><c r="C10" s="89" t="s"><v>176</v></c><c r="D10" s="89" t="s"><v>177</v></c><c r="E10" s="89" t="s"><v>178</v></c><c r="F10" s="89" t="s"><v>179</v></c><c r="G10" s="89" t="s"><v>84</v></c><c r="H10" s="89" t="s"><v>180</v></c><c r="I10" s="89" t="s"><v>181</v></c><c r="J10" s="89" t="s"><v>182</v></c><c r="K10" s="89" t="s"><v>183</v></c><c r="L10" s="89" t="s"><v>184</v></c><c r="N10" s="86"><f ca="1">0.5*Calculations!$C$82*&apos;Monthly Data&apos;!N10+0.5*Calculations!$C$83*&apos;Monthly Data&apos;!O10+0.5*Calculations!$C$84*&apos;Monthly Data&apos;!P10+0.5*Calculations!$C$85*&apos;Monthly Data&apos;!Q10+(1-0.5*Calculations!$C$87)*&apos;Monthly Data&apos;!R10</f><v>7.7184133340106598E-3</v></c></row><row r="11" spans="2:15" x14ac:dyDescent="0.25"><c r="B11" s="91" t="s"><v>185</v></c><c r="C11" s="102"><v>-0.4</v></c><c r="D11" s="102"><v>-0.4</v></c><c r="E11" s="102"><v>0.1</v></c><c r="F11" s="102"><v>-0.35</v></c><c r="G11" s="102"><v>0</v></c><c r="H11" s="96"><f ca="1">0.25*Calculations!$C$82*C11+0.25*Calculations!$C$83*D11+0.25*Calculations!$C$84*E11+0.25*Calculations!$C$85*F11+(1-0.25*Calculations!$C$87)*G11</f><v>-9.5000000000000001E-2</v></c><c r="I11" s="96"><f ca="1">0.5*Calculations!$C$82*C11+0.5*Calculations!$C$83*D11+0.5*Calculations!$C$84*E11+0.5*Calculations!$C$85*F11+(1-0.5*Calculations!$C$87)*G11</f><v>-0.19</v></c><c r="J11" s="96"><f ca="1">1*Calculations!$C$82*C11+1*Calculations!$C$83*D11+1*Calculations!$C$84*E11+1*Calculations!$C$85*F11+(1-1*Calculations!$C$87)*G11</f><v>-0.38</v></c><c r="K11" s="88"><f ca="1">Control!$C$8*(1+I11)</f><v>40500</v></c><c r="L11" s="87" t="str"><f t="shared" ref="L11:L19" ca="1" si="0">IF(K11&lt;$C$7,&quot;unter Floor&quot;,&quot;ok&quot;)</f><v>ok</v></c><c r="N11" s="86"><f ca="1">0.5*Calculations!$C$82*&apos;Monthly Data&apos;!N11+0.5*Calculations!$C$83*&apos;Monthly Data&apos;!O11+0.5*Calculations!$C$84*&apos;Monthly Data&apos;!P11+0.5*Calculations!$C$85*&apos;Monthly Data&apos;!Q11+(1-0.5*Calculations!$C$87)*&apos;Monthly Data&apos;!R11</f><v>9.9793409618087695E-3</v></c></row><row r="12" spans="2:15" x14ac:dyDescent="0.25"><c r="B12" s="91" t="s"><v>186</v></c><c r="C12" s="102"><v>-0.1</v></c><c r="D12" s="102"><v>-0.7</v></c><c r="E12" s="102"><v>0</v></c><c r="F12" s="102"><v>-0.1</v></c><c r="G12" s="102"><v>0</v></c><c r="H12" s="96"><f ca="1">0.25*Calculations!$C$82*C12+0.25*Calculations!$C$83*D12+0.25*Calculations!$C$84*E12+0.25*Calculations!$C$85*F12+(1-0.25*Calculations!$C$87)*G12</f><v>-2.375E-2</v></c><c r="I12" s="96"><f ca="1">0.5*Calculations!$C$82*C12+0.5*Calculations!$C$83*D12+0.5*Calculations!$C$84*E12+0.5*Calculations!$C$85*F12+(1-0.5*Calculations!$C$87)*G12</f><v>-4.7500000000000001E-2</v></c><c r="J12" s="96"><f ca="1">1*Calculations!$C$82*C12+1*Calculations!$C$83*D12+1*Calculations!$C$84*E12+1*Calculations!$C$85*F12+(1-1*Calculations!$C$87)*G12</f><v>-9.5000000000000001E-2</v></c><c r="K12" s="88"><f ca="1">Control!$C$8*(1+I12)</f><v>47625</v></c><c r="L12" s="87" t="str"><f t="shared" ca="1" si="0"/>&lt;v&gt;ok&lt;/v&gt;&lt;/c&gt;&lt;c r=&quot;N12&quot; s=&quot;86&quot;&gt;&lt;f ca=&quot;1&quot;&gt;0.5*Calculations!$C$82*&apos;Monthly Data&apos;!N12+0.5*Calculations!$C$83*&apos;Monthly Data&apos;!O12+0.5*Calculations!$C$84*&apos;Monthly Data&apos;!P12+0.5*Calculations!$C$85*&apos;Monthly Data&apos;!Q12+(1-0.5*Calculations!$C$87)*&apos;Monthly Data&apos;!R12</f><v>1.3423979074716584E-2</v></c></row><row r="13" spans="2:15" x14ac:dyDescent="0.25"><c r="B13" s="91" t="s"><v>187</v></c><c r="C13" s="102"><v>-0.2</v></c><c r="D13" s="102"><v>-0.5</v></c><c r="E13" s="102"><v>0.15</v></c><c r="F13" s="102"><v>-0.3</v></c><c r="G13" s="102"><v>0.01</v></c><c r="H13" s="96"><f ca="1">0.25*Calculations!$C$82*C13+0.25*Calculations!$C$83*D13+0.25*Calculations!$C$84*E13+0.25*Calculations!$C$85*F13+(1-0.25*Calculations!$C$87)*G13</f><v>-3.9875000000000001E-2</v></c><c r="I13" s="96"><f ca="1">0.5*Calculations!$C$82*C13+0.5*Calculations!$C$83*D13+0.5*Calculations!$C$84*E13+0.5*Calculations!$C$85*F13+(1-0.5*Calculations!$C$87)*G13</f><v>-8.9749999999999996E-2</v></c><c r="J13" s="96"><f ca="1">1*Calculations!$C$82*C13+1*Calculations!$C$83*D13+1*Calculations!$C$84*E13+1*Calculations!$C$85*F13+(1-1*Calculations!$C$87)*G13</f><v>-0.1895</v></c><c r="K13" s="88"><f ca="1">Control!$C$8*(1+I13)</f><v>45512.5</v></c><c r="L13" s="87" t="str"><f t="shared" ca="1" si="0"/>&lt;v&gt;ok&lt;/v&gt;&lt;/c&gt;&lt;c r=&quot;N13&quot; s=&quot;86&quot;&gt;&lt;f ca=&quot;1&quot;&gt;0.5*Calculations!$C$82*&apos;Monthly Data&apos;!N13+0.5*Calculations!$C$83*&apos;Monthly Data&apos;!O13+0.5*Calculations!$C$84*&apos;Monthly Data&apos;!P13+0.5*Calculations!$C$85*&apos;Monthly Data&apos;!Q13+(1-0.5*Calculations!$C$87)*&apos;Monthly Data&apos;!R13</f><v>1.2722494017511032E-2</v></c><c r="O13" s="86"><f t="shared" ref="O13:O44" ca="1" si="1">PRODUCT(1+N8:N13)-1</f><v>1.2722494017511021E-2</v></c></row><row r="14" spans="2:15" x14ac:dyDescent="0.25"><c r="B14" s="91" t="s"><v>188</v></c><c r="C14" s="102"><v>0</v></c><c r="D14" s="102"><v>0</v></c><c r="E14" s="102"><v>-0.25</v></c><c r="F14" s="102"><v>0</v></c><c r="G14" s="102"><v>0</v></c><c r="H14" s="96"><f ca="1">0.25*Calculations!$C$82*C14+0.25*Calculations!$C$83*D14+0.25*Calculations!$C$84*E14+0.25*Calculations!$C$85*F14+(1-0.25*Calculations!$C$87)*G14</f><v>0</v></c><c r="I14" s="96"><f ca="1">0.5*Calculations!$C$82*C14+0.5*Calculations!$C$83*D14+0.5*Calculations!$C$84*E14+0.5*Calculations!$C$85*F14+(1-0.5*Calculations!$C$87)*G14</f><v>0</v></c><c r="J14" s="96"><f ca="1">1*Calculations!$C$82*C14+1*Calculations!$C$83*D14+1*Calculations!$C$84*E14+1*Calculations!$C$85*F14+(1-1*Calculations!$C$87)*G14</f><v>0</v></c><c r="K14" s="88"><f ca="1">Control!$C$8*(1+I14)</f><v>50000</v></c><c r="L14" s="87" t="str"><f t="shared" ca="1" si="0"/>&lt;v&gt;ok&lt;/v&gt;&lt;/c&gt;&lt;c r=&quot;N14&quot; s=&quot;86&quot;&gt;&lt;f ca=&quot;1&quot;&gt;0.5*Calculations!$C$82*&apos;Monthly Data&apos;!N14+0.5*Calculations!$C$83*&apos;Monthly Data&apos;!O14+0.5*Calculations!$C$84*&apos;Monthly Data&apos;!P14+0.5*Calculations!$C$85*&apos;Monthly Data&apos;!Q14+(1-0.5*Calculations!$C$87)*&apos;Monthly Data&apos;!R14</f><v>4.7768166384148329E-3</v></c><c r="O14" s="86"><f t="shared" ca="1" si="1"/>&lt;v&gt;4.7768166384147825E-3&lt;/v&gt;&lt;/c&gt;&lt;/row&gt;&lt;row r=&quot;15&quot; spans=&quot;2:15&quot; x14ac:dyDescent=&quot;0.25&quot;&gt;&lt;c r=&quot;B15&quot; s=&quot;91&quot; t=&quot;s&quot;&gt;&lt;v&gt;189&lt;/v&gt;&lt;/c&gt;&lt;c r=&quot;C15&quot; s=&quot;102&quot;&gt;&lt;v&gt;-0.25&lt;/v&gt;&lt;/c&gt;&lt;c r=&quot;D15&quot; s=&quot;102&quot;&gt;&lt;v&gt;-0.25&lt;/v&gt;&lt;/c&gt;&lt;c r=&quot;E15&quot; s=&quot;102&quot;&gt;&lt;v&gt;-0.25&lt;/v&gt;&lt;/c&gt;&lt;c r=&quot;F15&quot; s=&quot;102&quot;&gt;&lt;v&gt;-0.25&lt;/v&gt;&lt;/c&gt;&lt;c r=&quot;G15&quot; s=&quot;102&quot;&gt;&lt;v&gt;0&lt;/v&gt;&lt;/c&gt;&lt;c r=&quot;H15&quot; s=&quot;96&quot;&gt;&lt;f ca=&quot;1&quot;&gt;0.25*Calculations!$C$82*C15+0.25*Calculations!$C$83*D15+0.25*Calculations!$C$84*E15+0.25*Calculations!$C$85*F15+(1-0.25*Calculations!$C$87)*G15</f><v>-5.9374999999999997E-2</v></c><c r="I15" s="96"><f ca="1">0.5*Calculations!$C$82*C15+0.5*Calculations!$C$83*D15+0.5*Calculations!$C$84*E15+0.5*Calculations!$C$85*F15+(1-0.5*Calculations!$C$87)*G15</f><v>-0.11874999999999999</v></c><c r="J15" s="96"><f ca="1">1*Calculations!$C$82*C15+1*Calculations!$C$83*D15+1*Calculations!$C$84*E15+1*Calculations!$C$85*F15+(1-1*Calculations!$C$87)*G15</f><v>-0.23749999999999999</v></c><c r="K15" s="88"><f ca="1">Control!$C$8*(1+I15)</f><v>44062.5</v></c><c r="L15" s="87" t="str"><f t="shared" ca="1" si="0"/>&lt;v&gt;ok&lt;/v&gt;&lt;/c&gt;&lt;c r=&quot;N15&quot; s=&quot;86&quot;&gt;&lt;f ca=&quot;1&quot;&gt;0.5*Calculations!$C$82*&apos;Monthly Data&apos;!N15+0.5*Calculations!$C$83*&apos;Monthly Data&apos;!O15+0.5*Calculations!$C$84*&apos;Monthly Data&apos;!P15+0.5*Calculations!$C$85*&apos;Monthly Data&apos;!Q15+(1-0.5*Calculations!$C$87)*&apos;Monthly Data&apos;!R15</f><v>8.3814116887657771E-3</v></c><c r="O15" s="86"><f t="shared" ca="1" si="1"/>&lt;v&gt;8.3814116887657164E-3&lt;/v&gt;&lt;/c&gt;&lt;/row&gt;&lt;row r=&quot;16&quot; spans=&quot;2:15&quot; x14ac:dyDescent=&quot;0.25&quot;&gt;&lt;c r=&quot;B16&quot; s=&quot;91&quot; t=&quot;s&quot;&gt;&lt;v&gt;190&lt;/v&gt;&lt;/c&gt;&lt;c r=&quot;C16&quot; s=&quot;102&quot;/&gt;&lt;c r=&quot;D16&quot; s=&quot;102&quot;/&gt;&lt;c r=&quot;E16&quot; s=&quot;102&quot;/&gt;&lt;c r=&quot;F16&quot; s=&quot;102&quot;/&gt;&lt;c r=&quot;G16&quot; s=&quot;102&quot;/&gt;&lt;c r=&quot;H16&quot; s=&quot;96&quot;&gt;&lt;f ca=&quot;1&quot;&gt;0.25*Calculations!$C$82*C16+0.25*Calculations!$C$83*D16+0.25*Calculations!$C$84*E16+0.25*Calculations!$C$85*F16+(1-0.25*Calculations!$C$87)*G16</f><v>0</v></c><c r="I16" s="96"><f ca="1">0.5*Calculations!$C$82*C16+0.5*Calculations!$C$83*D16+0.5*Calculations!$C$84*E16+0.5*Calculations!$C$85*F16+(1-0.5*Calculations!$C$87)*G16</f><v>0</v></c><c r="J16" s="96"><f ca="1">1*Calculations!$C$82*C16+1*Calculations!$C$83*D16+1*Calculations!$C$84*E16+1*Calculations!$C$85*F16+(1-1*Calculations!$C$87)*G16</f><v>0</v></c><c r="K16" s="88"><f ca="1">Control!$C$8*(1+I16)</f><v>50000</v></c><c r="L16" s="87" t="str"><f t="shared" ca="1" si="0"/>&lt;v&gt;ok&lt;/v&gt;&lt;/c&gt;&lt;c r=&quot;N16&quot; s=&quot;86&quot;&gt;&lt;f ca=&quot;1&quot;&gt;0.5*Calculations!$C$82*&apos;Monthly Data&apos;!N16+0.5*Calculations!$C$83*&apos;Monthly Data&apos;!O16+0.5*Calculations!$C$84*&apos;Monthly Data&apos;!P16+0.5*Calculations!$C$85*&apos;Monthly Data&apos;!Q16+(1-0.5*Calculations!$C$87)*&apos;Monthly Data&apos;!R16</f><v>9.9787204839310462E-3</v></c><c r="O16" s="86"><f t="shared" ca="1" si="1"/>&lt;v&gt;9.9787204839310029E-3&lt;/v&gt;&lt;/c&gt;&lt;/row&gt;&lt;row r=&quot;17&quot; spans=&quot;2:16&quot; x14ac:dyDescent=&quot;0.25&quot;&gt;&lt;c r=&quot;B17&quot; s=&quot;91&quot; t=&quot;s&quot;&gt;&lt;v&gt;191&lt;/v&gt;&lt;/c&gt;&lt;c r=&quot;C17&quot; s=&quot;102&quot;/&gt;&lt;c r=&quot;D17&quot; s=&quot;102&quot;/&gt;&lt;c r=&quot;E17&quot; s=&quot;102&quot;/&gt;&lt;c r=&quot;F17&quot; s=&quot;102&quot;/&gt;&lt;c r=&quot;G17&quot; s=&quot;102&quot;/&gt;&lt;c r=&quot;H17&quot; s=&quot;96&quot;&gt;&lt;f ca=&quot;1&quot;&gt;0.25*Calculations!$C$82*C17+0.25*Calculations!$C$83*D17+0.25*Calculations!$C$84*E17+0.25*Calculations!$C$85*F17+(1-0.25*Calculations!$C$87)*G17</f><v>0</v></c><c r="I17" s="96"><f ca="1">0.5*Calculations!$C$82*C17+0.5*Calculations!$C$83*D17+0.5*Calculations!$C$84*E17+0.5*Calculations!$C$85*F17+(1-0.5*Calculations!$C$87)*G17</f><v>0</v></c><c r="J17" s="96"><f ca="1">1*Calculations!$C$82*C17+1*Calculations!$C$83*D17+1*Calculations!$C$84*E17+1*Calculations!$C$85*F17+(1-1*Calculations!$C$87)*G17</f><v>0</v></c><c r="K17" s="88"><f ca="1">Control!$C$8*(1+I17)</f><v>50000</v></c><c r="L17" s="87" t="str"><f t="shared" ca="1" si="0"/>&lt;v&gt;ok&lt;/v&gt;&lt;/c&gt;&lt;c r=&quot;N17&quot; s=&quot;86&quot;&gt;&lt;f ca=&quot;1&quot;&gt;0.5*Calculations!$C$82*&apos;Monthly Data&apos;!N17+0.5*Calculations!$C$83*&apos;Monthly Data&apos;!O17+0.5*Calculations!$C$84*&apos;Monthly Data&apos;!P17+0.5*Calculations!$C$85*&apos;Monthly Data&apos;!Q17+(1-0.5*Calculations!$C$87)*&apos;Monthly Data&apos;!R17</f><v>2.4470405846852006E-3</v></c><c r="O17" s="86"><f t="shared" ca="1" si="1"/>&lt;v&gt;2.4470405846852561E-3&lt;/v&gt;&lt;/c&gt;&lt;/row&gt;&lt;row r=&quot;18&quot; spans=&quot;2:16&quot; x14ac:dyDescent=&quot;0.25&quot;&gt;&lt;c r=&quot;B18&quot; s=&quot;91&quot; t=&quot;s&quot;&gt;&lt;v&gt;192&lt;/v&gt;&lt;/c&gt;&lt;c r=&quot;C18&quot; s=&quot;102&quot;/&gt;&lt;c r=&quot;D18&quot; s=&quot;102&quot;/&gt;&lt;c r=&quot;E18&quot; s=&quot;102&quot;/&gt;&lt;c r=&quot;F18&quot; s=&quot;102&quot;/&gt;&lt;c r=&quot;G18&quot; s=&quot;102&quot;/&gt;&lt;c r=&quot;H18&quot; s=&quot;96&quot;&gt;&lt;f ca=&quot;1&quot;&gt;0.25*Calculations!$C$82*C18+0.25*Calculations!$C$83*D18+0.25*Calculations!$C$84*E18+0.25*Calculations!$C$85*F18+(1-0.25*Calculations!$C$87)*G18</f><v>0</v></c><c r="I18" s="96"><f ca="1">0.5*Calculations!$C$82*C18+0.5*Calculations!$C$83*D18+0.5*Calculations!$C$84*E18+0.5*Calculations!$C$85*F18+(1-0.5*Calculations!$C$87)*G18</f><v>0</v></c><c r="J18" s="96"><f ca="1">1*Calculations!$C$82*C18+1*Calculations!$C$83*D18+1*Calculations!$C$84*E18+1*Calculations!$C$85*F18+(1-1*Calculations!$C$87)*G18</f><v>0</v></c><c r="K18" s="88"><f ca="1">Control!$C$8*(1+I18)</f><v>50000</v></c><c r="L18" s="87" t="str"><f t="shared" ca="1" si="0"/>&lt;v&gt;ok&lt;/v&gt;&lt;/c&gt;&lt;c r=&quot;N18&quot; s=&quot;86&quot;&gt;&lt;f ca=&quot;1&quot;&gt;0.5*Calculations!$C$82*&apos;Monthly Data&apos;!N18+0.5*Calculations!$C$83*&apos;Monthly Data&apos;!O18+0.5*Calculations!$C$84*&apos;Monthly Data&apos;!P18+0.5*Calculations!$C$85*&apos;Monthly Data&apos;!Q18+(1-0.5*Calculations!$C$87)*&apos;Monthly Data&apos;!R18</f><v>1.1702576456120543E-2</v></c><c r="O18" s="86"><f t="shared" ca="1" si="1"/>&lt;v&gt;1.1702576456120495E-2&lt;/v&gt;&lt;/c&gt;&lt;/row&gt;&lt;row r=&quot;19&quot; spans=&quot;2:16&quot; x14ac:dyDescent=&quot;0.25&quot;&gt;&lt;c r=&quot;B19&quot; s=&quot;91&quot; t=&quot;s&quot;&gt;&lt;v&gt;193&lt;/v&gt;&lt;/c&gt;&lt;c r=&quot;C19&quot; s=&quot;102&quot;/&gt;&lt;c r=&quot;D19&quot; s=&quot;102&quot;/&gt;&lt;c r=&quot;E19&quot; s=&quot;102&quot;/&gt;&lt;c r=&quot;F19&quot; s=&quot;102&quot;/&gt;&lt;c r=&quot;G19&quot; s=&quot;102&quot;/&gt;&lt;c r=&quot;H19&quot; s=&quot;96&quot;&gt;&lt;f ca=&quot;1&quot;&gt;0.25*Calculations!$C$82*C19+0.25*Calculations!$C$83*D19+0.25*Calculations!$C$84*E19+0.25*Calculations!$C$85*F19+(1-0.25*Calculations!$C$87)*G19</f><v>0</v></c><c r="I19" s="96"><f ca="1">0.5*Calculations!$C$82*C19+0.5*Calculations!$C$83*D19+0.5*Calculations!$C$84*E19+0.5*Calculations!$C$85*F19+(1-0.5*Calculations!$C$87)*G19</f><v>0</v></c><c r="J19" s="96"><f ca="1">1*Calculations!$C$82*C19+1*Calculations!$C$83*D19+1*Calculations!$C$84*E19+1*Calculations!$C$85*F19+(1-1*Calculations!$C$87)*G19</f><v>0</v></c><c r="K19" s="88"><f ca="1">Control!$C$8*(1+I19)</f><v>50000</v></c><c r="L19" s="87" t="str"><f t="shared" ca="1" si="0"/>&lt;v&gt;ok&lt;/v&gt;&lt;/c&gt;&lt;c r=&quot;N19&quot; s=&quot;86&quot;&gt;&lt;f ca=&quot;1&quot;&gt;0.5*Calculations!$C$82*&apos;Monthly Data&apos;!N19+0.5*Calculations!$C$83*&apos;Monthly Data&apos;!O19+0.5*Calculations!$C$84*&apos;Monthly Data&apos;!P19+0.5*Calculations!$C$85*&apos;Monthly Data&apos;!Q19+(1-0.5*Calculations!$C$87)*&apos;Monthly Data&apos;!R19</f><v>1.0018681835149534E-3</v></c><c r="O19" s="86"><f t="shared" ca="1" si="1"/>&lt;v&gt;1.0018681835148868E-3&lt;/v&gt;&lt;/c&gt;&lt;c r=&quot;P19&quot; s=&quot;86&quot;&gt;&lt;f t=&quot;shared&quot; ref=&quot;P19:P50&quot; ca=&quot;1&quot; si=&quot;2&quot;&gt;PRODUCT(1+N8:N19)-1</f><v>1.0018681835148868E-3</v></c></row><row r="20" spans="2:16" x14ac:dyDescent="0.25"><c r="N20" s="86"><f ca="1">0.5*Calculations!$C$82*&apos;Monthly Data&apos;!N20+0.5*Calculations!$C$83*&apos;Monthly Data&apos;!O20+0.5*Calculations!$C$84*&apos;Monthly Data&apos;!P20+0.5*Calculations!$C$85*&apos;Monthly Data&apos;!Q20+(1-0.5*Calculations!$C$87)*&apos;Monthly Data&apos;!R20</f><v>1.0415351832335435E-2</v></c><c r="O20" s="86"><f t="shared" ca="1" si="1"/>&lt;v&gt;1.0415351832335329E-2&lt;/v&gt;&lt;/c&gt;&lt;c r=&quot;P20&quot; s=&quot;86&quot;&gt;&lt;f t=&quot;shared&quot; ca=&quot;1&quot; si=&quot;2&quot;/&gt;&lt;v&gt;1.0415351832335329E-2&lt;/v&gt;&lt;/c&gt;&lt;/row&gt;&lt;row r=&quot;21&quot; spans=&quot;2:16&quot; x14ac:dyDescent=&quot;0.25&quot;&gt;&lt;c r=&quot;B21&quot; s=&quot;81&quot; t=&quot;s&quot;&gt;&lt;v&gt;194&lt;/v&gt;&lt;/c&gt;&lt;c r=&quot;N21&quot; s=&quot;86&quot;&gt;&lt;f ca=&quot;1&quot;&gt;0.5*Calculations!$C$82*&apos;Monthly Data&apos;!N21+0.5*Calculations!$C$83*&apos;Monthly Data&apos;!O21+0.5*Calculations!$C$84*&apos;Monthly Data&apos;!P21+0.5*Calculations!$C$85*&apos;Monthly Data&apos;!Q21+(1-0.5*Calculations!$C$87)*&apos;Monthly Data&apos;!R21</f><v>1.0478379486191123E-2</v></c><c r="O21" s="86"><f t="shared" ca="1" si="1"/>&lt;v&gt;1.0478379486191125E-2&lt;/v&gt;&lt;/c&gt;&lt;c r=&quot;P21&quot; s=&quot;86&quot;&gt;&lt;f t=&quot;shared&quot; ca=&quot;1&quot; si=&quot;2&quot;/&gt;&lt;v&gt;1.0478379486191125E-2&lt;/v&gt;&lt;/c&gt;&lt;/row&gt;&lt;row r=&quot;22&quot; spans=&quot;2:16&quot; x14ac:dyDescent=&quot;0.25&quot;&gt;&lt;c r=&quot;B22&quot; s=&quot;82&quot; t=&quot;s&quot;&gt;&lt;v&gt;195&lt;/v&gt;&lt;/c&gt;&lt;c r=&quot;C22&quot; s=&quot;90&quot;&gt;&lt;f ca=&quot;1&quot;&gt;IFERROR(INDEX(B40:B50,COUNTIF(D40:D50,1)),0)</f><v>0.7</v></c><c r="N22" s="86"><f ca="1">0.5*Calculations!$C$82*&apos;Monthly Data&apos;!N22+0.5*Calculations!$C$83*&apos;Monthly Data&apos;!O22+0.5*Calculations!$C$84*&apos;Monthly Data&apos;!P22+0.5*Calculations!$C$85*&apos;Monthly Data&apos;!Q22+(1-0.5*Calculations!$C$87)*&apos;Monthly Data&apos;!R22</f><v>9.5791276036140301E-3</v></c><c r="O22" s="86"><f t="shared" ca="1" si="1"/>&lt;v&gt;9.5791276036141237E-3&lt;/v&gt;&lt;/c&gt;&lt;c r=&quot;P22&quot; s=&quot;86&quot;&gt;&lt;f t=&quot;shared&quot; ca=&quot;1&quot; si=&quot;2&quot;/&gt;&lt;v&gt;9.5791276036141237E-3&lt;/v&gt;&lt;/c&gt;&lt;/row&gt;&lt;row r=&quot;23&quot; spans=&quot;2:16&quot; x14ac:dyDescent=&quot;0.25&quot;&gt;&lt;c r=&quot;B23&quot; s=&quot;82&quot; t=&quot;s&quot;&gt;&lt;v&gt;196&lt;/v&gt;&lt;/c&gt;&lt;c r=&quot;C23&quot; s=&quot;90&quot;&gt;&lt;f ca=&quot;1&quot;&gt;MIN(0.5,C22)</f><v>0.5</v></c><c r="N23" s="86"><f ca="1">0.5*Calculations!$C$82*&apos;Monthly Data&apos;!N23+0.5*Calculations!$C$83*&apos;Monthly Data&apos;!O23+0.5*Calculations!$C$84*&apos;Monthly Data&apos;!P23+0.5*Calculations!$C$85*&apos;Monthly Data&apos;!Q23+(1-0.5*Calculations!$C$87)*&apos;Monthly Data&apos;!R23</f><v>7.857567536297622E-3</v></c><c r="O23" s="86"><f t="shared" ca="1" si="1"/>&lt;v&gt;7.8575675362975161E-3&lt;/v&gt;&lt;/c&gt;&lt;c r=&quot;P23&quot; s=&quot;86&quot;&gt;&lt;f t=&quot;shared&quot; ca=&quot;1&quot; si=&quot;2&quot;/&gt;&lt;v&gt;7.8575675362975161E-3&lt;/v&gt;&lt;/c&gt;&lt;/row&gt;&lt;row r=&quot;24&quot; spans=&quot;2:16&quot; ht=&quot;36&quot; x14ac:dyDescent=&quot;0.25&quot;&gt;&lt;c r=&quot;B24&quot; s=&quot;94&quot; t=&quot;s&quot;&gt;&lt;v&gt;197&lt;/v&gt;&lt;/c&gt;&lt;c r=&quot;N24&quot; s=&quot;86&quot;&gt;&lt;f ca=&quot;1&quot;&gt;0.5*Calculations!$C$82*&apos;Monthly Data&apos;!N24+0.5*Calculations!$C$83*&apos;Monthly Data&apos;!O24+0.5*Calculations!$C$84*&apos;Monthly Data&apos;!P24+0.5*Calculations!$C$85*&apos;Monthly Data&apos;!Q24+(1-0.5*Calculations!$C$87)*&apos;Monthly Data&apos;!R24</f><v>2.5325873776067674E-2</v></c><c r="O24" s="86"><f t="shared" ca="1" si="1"/>&lt;v&gt;2.5325873776067764E-2&lt;/v&gt;&lt;/c&gt;&lt;c r=&quot;P24&quot; s=&quot;86&quot;&gt;&lt;f t=&quot;shared&quot; ca=&quot;1&quot; si=&quot;2&quot;/&gt;&lt;v&gt;2.5325873776067764E-2&lt;/v&gt;&lt;/c&gt;&lt;/row&gt;&lt;row r=&quot;25&quot; spans=&quot;2:16&quot; x14ac:dyDescent=&quot;0.25&quot;&gt;&lt;c r=&quot;N25&quot; s=&quot;86&quot;&gt;&lt;f ca=&quot;1&quot;&gt;0.5*Calculations!$C$82*&apos;Monthly Data&apos;!N25+0.5*Calculations!$C$83*&apos;Monthly Data&apos;!O25+0.5*Calculations!$C$84*&apos;Monthly Data&apos;!P25+0.5*Calculations!$C$85*&apos;Monthly Data&apos;!Q25+(1-0.5*Calculations!$C$87)*&apos;Monthly Data&apos;!R25</f><v>-2.0269389991732112E-2</v></c><c r="O25" s="86"><f t="shared" ca="1" si="1"/>&lt;v&gt;-2.0269389991732112E-2&lt;/v&gt;&lt;/c&gt;&lt;c r=&quot;P25&quot; s=&quot;86&quot;&gt;&lt;f t=&quot;shared&quot; ca=&quot;1&quot; si=&quot;2&quot;/&gt;&lt;v&gt;-2.0269389991732112E-2&lt;/v&gt;&lt;/c&gt;&lt;/row&gt;&lt;row r=&quot;26&quot; spans=&quot;2:16&quot; x14ac:dyDescent=&quot;0.25&quot;&gt;&lt;c r=&quot;B26&quot; s=&quot;81&quot; t=&quot;s&quot;&gt;&lt;v&gt;198&lt;/v&gt;&lt;/c&gt;&lt;c r=&quot;N26&quot; s=&quot;86&quot;&gt;&lt;f ca=&quot;1&quot;&gt;0.5*Calculations!$C$82*&apos;Monthly Data&apos;!N26+0.5*Calculations!$C$83*&apos;Monthly Data&apos;!O26+0.5*Calculations!$C$84*&apos;Monthly Data&apos;!P26+0.5*Calculations!$C$85*&apos;Monthly Data&apos;!Q26+(1-0.5*Calculations!$C$87)*&apos;Monthly Data&apos;!R26</f><v>-7.4084874653726545E-3</v></c><c r="O26" s="86"><f t="shared" ca="1" si="1"/>&lt;v&gt;-7.408487465372704E-3&lt;/v&gt;&lt;/c&gt;&lt;c r=&quot;P26&quot; s=&quot;86&quot;&gt;&lt;f t=&quot;shared&quot; ca=&quot;1&quot; si=&quot;2&quot;/&gt;&lt;v&gt;-7.408487465372704E-3&lt;/v&gt;&lt;/c&gt;&lt;/row&gt;&lt;row r=&quot;27&quot; spans=&quot;2:16&quot; x14ac:dyDescent=&quot;0.25&quot;&gt;&lt;c r=&quot;B27&quot; s=&quot;89&quot; t=&quot;s&quot;&gt;&lt;v&gt;199&lt;/v&gt;&lt;/c&gt;&lt;c r=&quot;C27&quot; s=&quot;89&quot; t=&quot;s&quot;&gt;&lt;v&gt;180&lt;/v&gt;&lt;/c&gt;&lt;c r=&quot;D27&quot; s=&quot;89&quot; t=&quot;s&quot;&gt;&lt;v&gt;181&lt;/v&gt;&lt;/c&gt;&lt;c r=&quot;E27&quot; s=&quot;89&quot; t=&quot;s&quot;&gt;&lt;v&gt;182&lt;/v&gt;&lt;/c&gt;&lt;c r=&quot;F27&quot; s=&quot;89&quot; t=&quot;s&quot;&gt;&lt;v&gt;183&lt;/v&gt;&lt;/c&gt;&lt;c r=&quot;N27&quot; s=&quot;86&quot;&gt;&lt;f ca=&quot;1&quot;&gt;0.5*Calculations!$C$82*&apos;Monthly Data&apos;!N27+0.5*Calculations!$C$83*&apos;Monthly Data&apos;!O27+0.5*Calculations!$C$84*&apos;Monthly Data&apos;!P27+0.5*Calculations!$C$85*&apos;Monthly Data&apos;!Q27+(1-0.5*Calculations!$C$87)*&apos;Monthly Data&apos;!R27</f><v>4.089189590407355E-3</v></c><c r="O27" s="86"><f t="shared" ca="1" si="1"/>&lt;v&gt;4.0891895904073827E-3&lt;/v&gt;&lt;/c&gt;&lt;c r=&quot;P27&quot; s=&quot;86&quot;&gt;&lt;f t=&quot;shared&quot; ca=&quot;1&quot; si=&quot;2&quot;/&gt;&lt;v&gt;4.0891895904073827E-3&lt;/v&gt;&lt;/c&gt;&lt;/row&gt;&lt;row r=&quot;28&quot; spans=&quot;2:16&quot; x14ac:dyDescent=&quot;0.25&quot;&gt;&lt;c r=&quot;B28&quot; s=&quot;91&quot; t=&quot;s&quot;&gt;&lt;v&gt;200&lt;/v&gt;&lt;/c&gt;&lt;c r=&quot;C28&quot; s=&quot;96&quot;&gt;&lt;f ca=&quot;1&quot;&gt;(1+0.25*Calculations!$C$82*&apos;Monthly Data&apos;!N33+0.25*Calculations!$C$83*&apos;Monthly Data&apos;!O33+0.25*Calculations!$C$84*&apos;Monthly Data&apos;!P33+0.25*Calculations!$C$85*&apos;Monthly Data&apos;!Q33+(1-0.25*Calculations!$C$87)*&apos;Monthly Data&apos;!R33)*(1+0.25*Calculations!$C$82*&apos;Monthly Data&apos;!N34+0.25*Calculations!$C$83*&apos;Monthly Data&apos;!O34+0.25*Calculations!$C$84*&apos;Monthly Data&apos;!P34+0.25*Calculations!$C$85*&apos;Monthly Data&apos;!Q34+(1-0.25*Calculations!$C$87)*&apos;Monthly Data&apos;!R34)*(1+0.25*Calculations!$C$82*&apos;Monthly Data&apos;!N35+0.25*Calculations!$C$83*&apos;Monthly Data&apos;!O35+0.25*Calculations!$C$84*&apos;Monthly Data&apos;!P35+0.25*Calculations!$C$85*&apos;Monthly Data&apos;!Q35+(1-0.25*Calculations!$C$87)*&apos;Monthly Data&apos;!R35)-1</f><v>-2.8176766165188494E-2</v></c><c r="D28" s="96"><f ca="1">(1+0.5*Calculations!$C$82*&apos;Monthly Data&apos;!N33+0.5*Calculations!$C$83*&apos;Monthly Data&apos;!O33+0.5*Calculations!$C$84*&apos;Monthly Data&apos;!P33+0.5*Calculations!$C$85*&apos;Monthly Data&apos;!Q33+(1-0.5*Calculations!$C$87)*&apos;Monthly Data&apos;!R33)*(1+0.5*Calculations!$C$82*&apos;Monthly Data&apos;!N34+0.5*Calculations!$C$83*&apos;Monthly Data&apos;!O34+0.5*Calculations!$C$84*&apos;Monthly Data&apos;!P34+0.5*Calculations!$C$85*&apos;Monthly Data&apos;!Q34+(1-0.5*Calculations!$C$87)*&apos;Monthly Data&apos;!R34)*(1+0.5*Calculations!$C$82*&apos;Monthly Data&apos;!N35+0.5*Calculations!$C$83*&apos;Monthly Data&apos;!O35+0.5*Calculations!$C$84*&apos;Monthly Data&apos;!P35+0.5*Calculations!$C$85*&apos;Monthly Data&apos;!Q35+(1-0.5*Calculations!$C$87)*&apos;Monthly Data&apos;!R35)-1</f><v>-6.1266228581717153E-2</v></c><c r="E28" s="96"><f ca="1">(1+1*Calculations!$C$82*&apos;Monthly Data&apos;!N33+1*Calculations!$C$83*&apos;Monthly Data&apos;!O33+1*Calculations!$C$84*&apos;Monthly Data&apos;!P33+1*Calculations!$C$85*&apos;Monthly Data&apos;!Q33+(1-1*Calculations!$C$87)*&apos;Monthly Data&apos;!R33)*(1+1*Calculations!$C$82*&apos;Monthly Data&apos;!N34+1*Calculations!$C$83*&apos;Monthly Data&apos;!O34+1*Calculations!$C$84*&apos;Monthly Data&apos;!P34+1*Calculations!$C$85*&apos;Monthly Data&apos;!Q34+(1-1*Calculations!$C$87)*&apos;Monthly Data&apos;!R34)*(1+1*Calculations!$C$82*&apos;Monthly Data&apos;!N35+1*Calculations!$C$83*&apos;Monthly Data&apos;!O35+1*Calculations!$C$84*&apos;Monthly Data&apos;!P35+1*Calculations!$C$85*&apos;Monthly Data&apos;!Q35+(1-1*Calculations!$C$87)*&apos;Monthly Data&apos;!R35)-1</f><v>-0.12595909733779032</v></c><c r="F28" s="88"><f ca="1">Control!$C$8*(1+D28)</f><v>46936.688570914142</v></c><c r="N28" s="86"><f ca="1">0.5*Calculations!$C$82*&apos;Monthly Data&apos;!N28+0.5*Calculations!$C$83*&apos;Monthly Data&apos;!O28+0.5*Calculations!$C$84*&apos;Monthly Data&apos;!P28+0.5*Calculations!$C$85*&apos;Monthly Data&apos;!Q28+(1-0.5*Calculations!$C$87)*&apos;Monthly Data&apos;!R28</f><v>3.9251937367756782E-3</v></c><c r="O28" s="86"><f t="shared" ca="1" si="1"/>&lt;v&gt;3.9251937367756895E-3&lt;/v&gt;&lt;/c&gt;&lt;c r=&quot;P28&quot; s=&quot;86&quot;&gt;&lt;f t=&quot;shared&quot; ca=&quot;1&quot; si=&quot;2&quot;/&gt;&lt;v&gt;3.9251937367756895E-3&lt;/v&gt;&lt;/c&gt;&lt;/row&gt;&lt;row r=&quot;29&quot; spans=&quot;2:16&quot; x14ac:dyDescent=&quot;0.25&quot;&gt;&lt;c r=&quot;B29&quot; s=&quot;91&quot; t=&quot;s&quot;&gt;&lt;v&gt;201&lt;/v&gt;&lt;/c&gt;&lt;c r=&quot;C29&quot; s=&quot;96&quot;&gt;&lt;f ca=&quot;1&quot;&gt;(1+0.25*Calculations!$C$82*&apos;Monthly Data&apos;!N49+0.25*Calculations!$C$83*&apos;Monthly Data&apos;!O49+0.25*Calculations!$C$84*&apos;Monthly Data&apos;!P49+0.25*Calculations!$C$85*&apos;Monthly Data&apos;!Q49+(1-0.25*Calculations!$C$87)*&apos;Monthly Data&apos;!R49)*(1+0.25*Calculations!$C$82*&apos;Monthly Data&apos;!N50+0.25*Calculations!$C$83*&apos;Monthly Data&apos;!O50+0.25*Calculations!$C$84*&apos;Monthly Data&apos;!P50+0.25*Calculations!$C$85*&apos;Monthly Data&apos;!Q50+(1-0.25*Calculations!$C$87)*&apos;Monthly Data&apos;!R50)-1</f><v>-4.7670039641862338E-2</v></c><c r="D29" s="96"><f ca="1">(1+0.5*Calculations!$C$82*&apos;Monthly Data&apos;!N49+0.5*Calculations!$C$83*&apos;Monthly Data&apos;!O49+0.5*Calculations!$C$84*&apos;Monthly Data&apos;!P49+0.5*Calculations!$C$85*&apos;Monthly Data&apos;!Q49+(1-0.5*Calculations!$C$87)*&apos;Monthly Data&apos;!R49)*(1+0.5*Calculations!$C$82*&apos;Monthly Data&apos;!N50+0.5*Calculations!$C$83*&apos;Monthly Data&apos;!O50+0.5*Calculations!$C$84*&apos;Monthly Data&apos;!P50+0.5*Calculations!$C$85*&apos;Monthly Data&apos;!Q50+(1-0.5*Calculations!$C$87)*&apos;Monthly Data&apos;!R50)-1</f><v>-9.7313495544669948E-2</v></c><c r="E29" s="96"><f ca="1">(1+1*Calculations!$C$82*&apos;Monthly Data&apos;!N49+1*Calculations!$C$83*&apos;Monthly Data&apos;!O49+1*Calculations!$C$84*&apos;Monthly Data&apos;!P49+1*Calculations!$C$85*&apos;Monthly Data&apos;!Q49+(1-1*Calculations!$C$87)*&apos;Monthly Data&apos;!R49)*(1+1*Calculations!$C$82*&apos;Monthly Data&apos;!N50+1*Calculations!$C$83*&apos;Monthly Data&apos;!O50+1*Calculations!$C$84*&apos;Monthly Data&apos;!P50+1*Calculations!$C$85*&apos;Monthly Data&apos;!Q50+(1-1*Calculations!$C$87)*&apos;Monthly Data&apos;!R50)-1</f><v>-0.19283586634939653</v></c><c r="F29" s="88"><f ca="1">Control!$C$8*(1+D29)</f><v>45134.3252227665</v></c><c r="N29" s="86"><f ca="1">0.5*Calculations!$C$82*&apos;Monthly Data&apos;!N29+0.5*Calculations!$C$83*&apos;Monthly Data&apos;!O29+0.5*Calculations!$C$84*&apos;Monthly Data&apos;!P29+0.5*Calculations!$C$85*&apos;Monthly Data&apos;!Q29+(1-0.5*Calculations!$C$87)*&apos;Monthly Data&apos;!R29</f><v>1.5108777406081684E-3</v></c><c r="O29" s="86"><f t="shared" ca="1" si="1"/>&lt;v&gt;1.5108777406080964E-3&lt;/v&gt;&lt;/c&gt;&lt;c r=&quot;P29&quot; s=&quot;86&quot;&gt;&lt;f t=&quot;shared&quot; ca=&quot;1&quot; si=&quot;2&quot;/&gt;&lt;v&gt;1.5108777406080964E-3&lt;/v&gt;&lt;/c&gt;&lt;/row&gt;&lt;row r=&quot;30&quot; spans=&quot;2:16&quot; x14ac:dyDescent=&quot;0.25&quot;&gt;&lt;c r=&quot;B30&quot; s=&quot;91&quot; t=&quot;s&quot;&gt;&lt;v&gt;202&lt;/v&gt;&lt;/c&gt;&lt;c r=&quot;C30&quot; s=&quot;96&quot;&gt;&lt;f ca=&quot;1&quot;&gt;(1+0.25*Calculations!$C$82*&apos;Monthly Data&apos;!N72+0.25*Calculations!$C$83*&apos;Monthly Data&apos;!O72+0.25*Calculations!$C$84*&apos;Monthly Data&apos;!P72+0.25*Calculations!$C$85*&apos;Monthly Data&apos;!Q72+(1-0.25*Calculations!$C$87)*&apos;Monthly Data&apos;!R72)*(1+0.25*Calculations!$C$82*&apos;Monthly Data&apos;!N73+0.25*Calculations!$C$83*&apos;Monthly Data&apos;!O73+0.25*Calculations!$C$84*&apos;Monthly Data&apos;!P73+0.25*Calculations!$C$85*&apos;Monthly Data&apos;!Q73+(1-0.25*Calculations!$C$87)*&apos;Monthly Data&apos;!R73)*(1+0.25*Calculations!$C$82*&apos;Monthly Data&apos;!N74+0.25*Calculations!$C$83*&apos;Monthly Data&apos;!O74+0.25*Calculations!$C$84*&apos;Monthly Data&apos;!P74+0.25*Calculations!$C$85*&apos;Monthly Data&apos;!Q74+(1-0.25*Calculations!$C$87)*&apos;Monthly Data&apos;!R74)*(1+0.25*Calculations!$C$82*&apos;Monthly Data&apos;!N75+0.25*Calculations!$C$83*&apos;Monthly Data&apos;!O75+0.25*Calculations!$C$84*&apos;Monthly Data&apos;!P75+0.25*Calculations!$C$85*&apos;Monthly Data&apos;!Q75+(1-0.25*Calculations!$C$87)*&apos;Monthly Data&apos;!R75)*(1+0.25*Calculations!$C$82*&apos;Monthly Data&apos;!N76+0.25*Calculations!$C$83*&apos;Monthly Data&apos;!O76+0.25*Calculations!$C$84*&apos;Monthly Data&apos;!P76+0.25*Calculations!$C$85*&apos;Monthly Data&apos;!Q76+(1-0.25*Calculations!$C$87)*&apos;Monthly Data&apos;!R76)*(1+0.25*Calculations!$C$82*&apos;Monthly Data&apos;!N77+0.25*Calculations!$C$83*&apos;Monthly Data&apos;!O77+0.25*Calculations!$C$84*&apos;Monthly Data&apos;!P77+0.25*Calculations!$C$85*&apos;Monthly Data&apos;!Q77+(1-0.25*Calculations!$C$87)*&apos;Monthly Data&apos;!R77)*(1+0.25*Calculations!$C$82*&apos;Monthly Data&apos;!N78+0.25*Calculations!$C$83*&apos;Monthly Data&apos;!O78+0.25*Calculations!$C$84*&apos;Monthly Data&apos;!P78+0.25*Calculations!$C$85*&apos;Monthly Data&apos;!Q78+(1-0.25*Calculations!$C$87)*&apos;Monthly Data&apos;!R78)*(1+0.25*Calculations!$C$82*&apos;Monthly Data&apos;!N79+0.25*Calculations!$C$83*&apos;Monthly Data&apos;!O79+0.25*Calculations!$C$84*&apos;Monthly Data&apos;!P79+0.25*Calculations!$C$85*&apos;Monthly Data&apos;!Q79+(1-0.25*Calculations!$C$87)*&apos;Monthly Data&apos;!R79)*(1+0.25*Calculations!$C$82*&apos;Monthly Data&apos;!N80+0.25*Calculations!$C$83*&apos;Monthly Data&apos;!O80+0.25*Calculations!$C$84*&apos;Monthly Data&apos;!P80+0.25*Calculations!$C$85*&apos;Monthly Data&apos;!Q80+(1-0.25*Calculations!$C$87)*&apos;Monthly Data&apos;!R80)-1</f><v>-6.0267859894902909E-2</v></c><c r="D30" s="96"><f ca="1">(1+0.5*Calculations!$C$82*&apos;Monthly Data&apos;!N72+0.5*Calculations!$C$83*&apos;Monthly Data&apos;!O72+0.5*Calculations!$C$84*&apos;Monthly Data&apos;!P72+0.5*Calculations!$C$85*&apos;Monthly Data&apos;!Q72+(1-0.5*Calculations!$C$87)*&apos;Monthly Data&apos;!R72)*(1+0.5*Calculations!$C$82*&apos;Monthly Data&apos;!N73+0.5*Calculations!$C$83*&apos;Monthly Data&apos;!O73+0.5*Calculations!$C$84*&apos;Monthly Data&apos;!P73+0.5*Calculations!$C$85*&apos;Monthly Data&apos;!Q73+(1-0.5*Calculations!$C$87)*&apos;Monthly Data&apos;!R73)*(1+0.5*Calculations!$C$82*&apos;Monthly Data&apos;!N74+0.5*Calculations!$C$83*&apos;Monthly Data&apos;!O74+0.5*Calculations!$C$84*&apos;Monthly Data&apos;!P74+0.5*Calculations!$C$85*&apos;Monthly Data&apos;!Q74+(1-0.5*Calculations!$C$87)*&apos;Monthly Data&apos;!R74)*(1+0.5*Calculations!$C$82*&apos;Monthly Data&apos;!N75+0.5*Calculations!$C$83*&apos;Monthly Data&apos;!O75+0.5*Calculations!$C$84*&apos;Monthly Data&apos;!P75+0.5*Calculations!$C$85*&apos;Monthly Data&apos;!Q75+(1-0.5*Calculations!$C$87)*&apos;Monthly Data&apos;!R75)*(1+0.5*Calculations!$C$82*&apos;Monthly Data&apos;!N76+0.5*Calculations!$C$83*&apos;Monthly Data&apos;!O76+0.5*Calculations!$C$84*&apos;Monthly Data&apos;!P76+0.5*Calculations!$C$85*&apos;Monthly Data&apos;!Q76+(1-0.5*Calculations!$C$87)*&apos;Monthly Data&apos;!R76)*(1+0.5*Calculations!$C$82*&apos;Monthly Data&apos;!N77+0.5*Calculations!$C$83*&apos;Monthly Data&apos;!O77+0.5*Calculations!$C$84*&apos;Monthly Data&apos;!P77+0.5*Calculations!$C$85*&apos;Monthly Data&apos;!Q77+(1-0.5*Calculations!$C$87)*&apos;Monthly Data&apos;!R77)*(1+0.5*Calculations!$C$82*&apos;Monthly Data&apos;!N78+0.5*Calculations!$C$83*&apos;Monthly Data&apos;!O78+0.5*Calculations!$C$84*&apos;Monthly Data&apos;!P78+0.5*Calculations!$C$85*&apos;Monthly Data&apos;!Q78+(1-0.5*Calculations!$C$87)*&apos;Monthly Data&apos;!R78)*(1+0.5*Calculations!$C$82*&apos;Monthly Data&apos;!N79+0.5*Calculations!$C$83*&apos;Monthly Data&apos;!O79+0.5*Calculations!$C$84*&apos;Monthly Data&apos;!P79+0.5*Calculations!$C$85*&apos;Monthly Data&apos;!Q79+(1-0.5*Calculations!$C$87)*&apos;Monthly Data&apos;!R79)*(1+0.5*Calculations!$C$82*&apos;Monthly Data&apos;!N80+0.5*Calculations!$C$83*&apos;Monthly Data&apos;!O80+0.5*Calculations!$C$84*&apos;Monthly Data&apos;!P80+0.5*Calculations!$C$85*&apos;Monthly Data&apos;!Q80+(1-0.5*Calculations!$C$87)*&apos;Monthly Data&apos;!R80)-1</f><v>-0.12369835060317269</v></c><c r="E30" s="96"><f ca="1">(1+1*Calculations!$C$82*&apos;Monthly Data&apos;!N72+1*Calculations!$C$83*&apos;Monthly Data&apos;!O72+1*Calculations!$C$84*&apos;Monthly Data&apos;!P72+1*Calculations!$C$85*&apos;Monthly Data&apos;!Q72+(1-1*Calculations!$C$87)*&apos;Monthly Data&apos;!R72)*(1+1*Calculations!$C$82*&apos;Monthly Data&apos;!N73+1*Calculations!$C$83*&apos;Monthly Data&apos;!O73+1*Calculations!$C$84*&apos;Monthly Data&apos;!P73+1*Calculations!$C$85*&apos;Monthly Data&apos;!Q73+(1-1*Calculations!$C$87)*&apos;Monthly Data&apos;!R73)*(1+1*Calculations!$C$82*&apos;Monthly Data&apos;!N74+1*Calculations!$C$83*&apos;Monthly Data&apos;!O74+1*Calculations!$C$84*&apos;Monthly Data&apos;!P74+1*Calculations!$C$85*&apos;Monthly Data&apos;!Q74+(1-1*Calculations!$C$87)*&apos;Monthly Data&apos;!R74)*(1+1*Calculations!$C$82*&apos;Monthly Data&apos;!N75+1*Calculations!$C$83*&apos;Monthly Data&apos;!O75+1*Calculations!$C$84*&apos;Monthly Data&apos;!P75+1*Calculations!$C$85*&apos;Monthly Data&apos;!Q75+(1-1*Calculations!$C$87)*&apos;Monthly Data&apos;!R75)*(1+1*Calculations!$C$82*&apos;Monthly Data&apos;!N76+1*Calculations!$C$83*&apos;Monthly Data&apos;!O76+1*Calculations!$C$84*&apos;Monthly Data&apos;!P76+1*Calculations!$C$85*&apos;Monthly Data&apos;!Q76+(1-1*Calculations!$C$87)*&apos;Monthly Data&apos;!R76)*(1+1*Calculations!$C$82*&apos;Monthly Data&apos;!N77+1*Calculations!$C$83*&apos;Monthly Data&apos;!O77+1*Calculations!$C$84*&apos;Monthly Data&apos;!P77+1*Calculations!$C$85*&apos;Monthly Data&apos;!Q77+(1-1*Calculations!$C$87)*&apos;Monthly Data&apos;!R77)*(1+1*Calculations!$C$82*&apos;Monthly Data&apos;!N78+1*Calculations!$C$83*&apos;Monthly Data&apos;!O78+1*Calculations!$C$84*&apos;Monthly Data&apos;!P78+1*Calculations!$C$85*&apos;Monthly Data&apos;!Q78+(1-1*Calculations!$C$87)*&apos;Monthly Data&apos;!R78)*(1+1*Calculations!$C$82*&apos;Monthly Data&apos;!N79+1*Calculations!$C$83*&apos;Monthly Data&apos;!O79+1*Calculations!$C$84*&apos;Monthly Data&apos;!P79+1*Calculations!$C$85*&apos;Monthly Data&apos;!Q79+(1-1*Calculations!$C$87)*&apos;Monthly Data&apos;!R79)*(1+1*Calculations!$C$82*&apos;Monthly Data&apos;!N80+1*Calculations!$C$83*&apos;Monthly Data&apos;!O80+1*Calculations!$C$84*&apos;Monthly Data&apos;!P80+1*Calculations!$C$85*&apos;Monthly Data&apos;!Q80+(1-1*Calculations!$C$87)*&apos;Monthly Data&apos;!R80)-1</f><v>-0.24302464391414558</v></c><c r="F30" s="88"><f ca="1">Control!$C$8*(1+D30)</f><v>43815.082469841363</v></c><c r="N30" s="86"><f ca="1">0.5*Calculations!$C$82*&apos;Monthly Data&apos;!N30+0.5*Calculations!$C$83*&apos;Monthly Data&apos;!O30+0.5*Calculations!$C$84*&apos;Monthly Data&apos;!P30+0.5*Calculations!$C$85*&apos;Monthly Data&apos;!Q30+(1-0.5*Calculations!$C$87)*&apos;Monthly Data&apos;!R30</f><v>1.50127906355989E-2</v></c><c r="O30" s="86"><f t="shared" ca="1" si="1"/>&lt;v&gt;1.5012790635598794E-2&lt;/v&gt;&lt;/c&gt;&lt;c r=&quot;P30&quot; s=&quot;86&quot;&gt;&lt;f t=&quot;shared&quot; ca=&quot;1&quot; si=&quot;2&quot;/&gt;&lt;v&gt;1.5012790635598794E-2&lt;/v&gt;&lt;/c&gt;&lt;/row&gt;&lt;row r=&quot;31&quot; spans=&quot;2:16&quot; x14ac:dyDescent=&quot;0.25&quot;&gt;&lt;c r=&quot;B31&quot; s=&quot;91&quot; t=&quot;s&quot;&gt;&lt;v&gt;203&lt;/v&gt;&lt;/c&gt;&lt;c r=&quot;C31&quot; s=&quot;96&quot;&gt;&lt;f ca=&quot;1&quot;&gt;(1+0.25*Calculations!$C$82*&apos;Monthly Data&apos;!N72+0.25*Calculations!$C$83*&apos;Monthly Data&apos;!O72+0.25*Calculations!$C$84*&apos;Monthly Data&apos;!P72+0.25*Calculations!$C$85*&apos;Monthly Data&apos;!Q72+(1-0.25*Calculations!$C$87)*&apos;Monthly Data&apos;!R72)*(1+0.25*Calculations!$C$82*&apos;Monthly Data&apos;!N73+0.25*Calculations!$C$83*&apos;Monthly Data&apos;!O73+0.25*Calculations!$C$84*&apos;Monthly Data&apos;!P73+0.25*Calculations!$C$85*&apos;Monthly Data&apos;!Q73+(1-0.25*Calculations!$C$87)*&apos;Monthly Data&apos;!R73)*(1+0.25*Calculations!$C$82*&apos;Monthly Data&apos;!N74+0.25*Calculations!$C$83*&apos;Monthly Data&apos;!O74+0.25*Calculations!$C$84*&apos;Monthly Data&apos;!P74+0.25*Calculations!$C$85*&apos;Monthly Data&apos;!Q74+(1-0.25*Calculations!$C$87)*&apos;Monthly Data&apos;!R74)*(1+0.25*Calculations!$C$82*&apos;Monthly Data&apos;!N75+0.25*Calculations!$C$83*&apos;Monthly Data&apos;!O75+0.25*Calculations!$C$84*&apos;Monthly Data&apos;!P75+0.25*Calculations!$C$85*&apos;Monthly Data&apos;!Q75+(1-0.25*Calculations!$C$87)*&apos;Monthly Data&apos;!R75)*(1+0.25*Calculations!$C$82*&apos;Monthly Data&apos;!N76+0.25*Calculations!$C$83*&apos;Monthly Data&apos;!O76+0.25*Calculations!$C$84*&apos;Monthly Data&apos;!P76+0.25*Calculations!$C$85*&apos;Monthly Data&apos;!Q76+(1-0.25*Calculations!$C$87)*&apos;Monthly Data&apos;!R76)*(1+0.25*Calculations!$C$82*&apos;Monthly Data&apos;!N77+0.25*Calculations!$C$83*&apos;Monthly Data&apos;!O77+0.25*Calculations!$C$84*&apos;Monthly Data&apos;!P77+0.25*Calculations!$C$85*&apos;Monthly Data&apos;!Q77+(1-0.25*Calculations!$C$87)*&apos;Monthly Data&apos;!R77)*(1+0.25*Calculations!$C$82*&apos;Monthly Data&apos;!N78+0.25*Calculations!$C$83*&apos;Monthly Data&apos;!O78+0.25*Calculations!$C$84*&apos;Monthly Data&apos;!P78+0.25*Calculations!$C$85*&apos;Monthly Data&apos;!Q78+(1-0.25*Calculations!$C$87)*&apos;Monthly Data&apos;!R78)*(1+0.25*Calculations!$C$82*&apos;Monthly Data&apos;!N79+0.25*Calculations!$C$83*&apos;Monthly Data&apos;!O79+0.25*Calculations!$C$84*&apos;Monthly Data&apos;!P79+0.25*Calculations!$C$85*&apos;Monthly Data&apos;!Q79+(1-0.25*Calculations!$C$87)*&apos;Monthly Data&apos;!R79)*(1+0.25*Calculations!$C$82*&apos;Monthly Data&apos;!N80+0.25*Calculations!$C$83*&apos;Monthly Data&apos;!O80+0.25*Calculations!$C$84*&apos;Monthly Data&apos;!P80+0.25*Calculations!$C$85*&apos;Monthly Data&apos;!Q80+(1-0.25*Calculations!$C$87)*&apos;Monthly Data&apos;!R80)*(1+0.25*Calculations!$C$82*&apos;Monthly Data&apos;!N81+0.25*Calculations!$C$83*&apos;Monthly Data&apos;!O81+0.25*Calculations!$C$84*&apos;Monthly Data&apos;!P81+0.25*Calculations!$C$85*&apos;Monthly Data&apos;!Q81+(1-0.25*Calculations!$C$87)*&apos;Monthly Data&apos;!R81)*(1+0.25*Calculations!$C$82*&apos;Monthly Data&apos;!N82+0.25*Calculations!$C$83*&apos;Monthly Data&apos;!O82+0.25*Calculations!$C$84*&apos;Monthly Data&apos;!P82+0.25*Calculations!$C$85*&apos;Monthly Data&apos;!Q82+(1-0.25*Calculations!$C$87)*&apos;Monthly Data&apos;!R82)*(1+0.25*Calculations!$C$82*&apos;Monthly Data&apos;!N83+0.25*Calculations!$C$83*&apos;Monthly Data&apos;!O83+0.25*Calculations!$C$84*&apos;Monthly Data&apos;!P83+0.25*Calculations!$C$85*&apos;Monthly Data&apos;!Q83+(1-0.25*Calculations!$C$87)*&apos;Monthly Data&apos;!R83)-1</f><v>-3.1295394347860661E-2</v></c><c r="D31" s="96"><f ca="1">(1+0.5*Calculations!$C$82*&apos;Monthly Data&apos;!N72+0.5*Calculations!$C$83*&apos;Monthly Data&apos;!O72+0.5*Calculations!$C$84*&apos;Monthly Data&apos;!P72+0.5*Calculations!$C$85*&apos;Monthly Data&apos;!Q72+(1-0.5*Calculations!$C$87)*&apos;Monthly Data&apos;!R72)*(1+0.5*Calculations!$C$82*&apos;Monthly Data&apos;!N73+0.5*Calculations!$C$83*&apos;Monthly Data&apos;!O73+0.5*Calculations!$C$84*&apos;Monthly Data&apos;!P73+0.5*Calculations!$C$85*&apos;Monthly Data&apos;!Q73+(1-0.5*Calculations!$C$87)*&apos;Monthly Data&apos;!R73)*(1+0.5*Calculations!$C$82*&apos;Monthly Data&apos;!N74+0.5*Calculations!$C$83*&apos;Monthly Data&apos;!O74+0.5*Calculations!$C$84*&apos;Monthly Data&apos;!P74+0.5*Calculations!$C$85*&apos;Monthly Data&apos;!Q74+(1-0.5*Calculations!$C$87)*&apos;Monthly Data&apos;!R74)*(1+0.5*Calculations!$C$82*&apos;Monthly Data&apos;!N75+0.5*Calculations!$C$83*&apos;Monthly Data&apos;!O75+0.5*Calculations!$C$84*&apos;Monthly Data&apos;!P75+0.5*Calculations!$C$85*&apos;Monthly Data&apos;!Q75+(1-0.5*Calculations!$C$87)*&apos;Monthly Data&apos;!R75)*(1+0.5*Calculations!$C$82*&apos;Monthly Data&apos;!N76+0.5*Calculations!$C$83*&apos;Monthly Data&apos;!O76+0.5*Calculations!$C$84*&apos;Monthly Data&apos;!P76+0.5*Calculations!$C$85*&apos;Monthly Data&apos;!Q76+(1-0.5*Calculations!$C$87)*&apos;Monthly Data&apos;!R76)*(1+0.5*Calculations!$C$82*&apos;Monthly Data&apos;!N77+0.5*Calculations!$C$83*&apos;Monthly Data&apos;!O77+0.5*Calculations!$C$84*&apos;Monthly Data&apos;!P77+0.5*Calculations!$C$85*&apos;Monthly Data&apos;!Q77+(1-0.5*Calculations!$C$87)*&apos;Monthly Data&apos;!R77)*(1+0.5*Calculations!$C$82*&apos;Monthly Data&apos;!N78+0.5*Calculations!$C$83*&apos;Monthly Data&apos;!O78+0.5*Calculations!$C$84*&apos;Monthly Data&apos;!P78+0.5*Calculations!$C$85*&apos;Monthly Data&apos;!Q78+(1-0.5*Calculations!$C$87)*&apos;Monthly Data&apos;!R78)*(1+0.5*Calculations!$C$82*&apos;Monthly Data&apos;!N79+0.5*Calculations!$C$83*&apos;Monthly Data&apos;!O79+0.5*Calculations!$C$84*&apos;Monthly Data&apos;!P79+0.5*Calculations!$C$85*&apos;Monthly Data&apos;!Q79+(1-0.5*Calculations!$C$87)*&apos;Monthly Data&apos;!R79)*(1+0.5*Calculations!$C$82*&apos;Monthly Data&apos;!N80+0.5*Calculations!$C$83*&apos;Monthly Data&apos;!O80+0.5*Calculations!$C$84*&apos;Monthly Data&apos;!P80+0.5*Calculations!$C$85*&apos;Monthly Data&apos;!Q80+(1-0.5*Calculations!$C$87)*&apos;Monthly Data&apos;!R80)*(1+0.5*Calculations!$C$82*&apos;Monthly Data&apos;!N81+0.5*Calculations!$C$83*&apos;Monthly Data&apos;!O81+0.5*Calculations!$C$84*&apos;Monthly Data&apos;!P81+0.5*Calculations!$C$85*&apos;Monthly Data&apos;!Q81+(1-0.5*Calculations!$C$87)*&apos;Monthly Data&apos;!R81)*(1+0.5*Calculations!$C$82*&apos;Monthly Data&apos;!N82+0.5*Calculations!$C$83*&apos;Monthly Data&apos;!O82+0.5*Calculations!$C$84*&apos;Monthly Data&apos;!P82+0.5*Calculations!$C$85*&apos;Monthly Data&apos;!Q82+(1-0.5*Calculations!$C$87)*&apos;Monthly Data&apos;!R82)*(1+0.5*Calculations!$C$82*&apos;Monthly Data&apos;!N83+0.5*Calculations!$C$83*&apos;Monthly Data&apos;!O83+0.5*Calculations!$C$84*&apos;Monthly Data&apos;!P83+0.5*Calculations!$C$85*&apos;Monthly Data&apos;!Q83+(1-0.5*Calculations!$C$87)*&apos;Monthly Data&apos;!R83)-1</f><v>-7.7233206968010837E-2</v></c><c r="E31" s="96"><f ca="1">(1+1*Calculations!$C$82*&apos;Monthly Data&apos;!N72+1*Calculations!$C$83*&apos;Monthly Data&apos;!O72+1*Calculations!$C$84*&apos;Monthly Data&apos;!P72+1*Calculations!$C$85*&apos;Monthly Data&apos;!Q72+(1-1*Calculations!$C$87)*&apos;Monthly Data&apos;!R72)*(1+1*Calculations!$C$82*&apos;Monthly Data&apos;!N73+1*Calculations!$C$83*&apos;Monthly Data&apos;!O73+1*Calculations!$C$84*&apos;Monthly Data&apos;!P73+1*Calculations!$C$85*&apos;Monthly Data&apos;!Q73+(1-1*Calculations!$C$87)*&apos;Monthly Data&apos;!R73)*(1+1*Calculations!$C$82*&apos;Monthly Data&apos;!N74+1*Calculations!$C$83*&apos;Monthly Data&apos;!O74+1*Calculations!$C$84*&apos;Monthly Data&apos;!P74+1*Calculations!$C$85*&apos;Monthly Data&apos;!Q74+(1-1*Calculations!$C$87)*&apos;Monthly Data&apos;!R74)*(1+1*Calculations!$C$82*&apos;Monthly Data&apos;!N75+1*Calculations!$C$83*&apos;Monthly Data&apos;!O75+1*Calculations!$C$84*&apos;Monthly Data&apos;!P75+1*Calculations!$C$85*&apos;Monthly Data&apos;!Q75+(1-1*Calculations!$C$87)*&apos;Monthly Data&apos;!R75)*(1+1*Calculations!$C$82*&apos;Monthly Data&apos;!N76+1*Calculations!$C$83*&apos;Monthly Data&apos;!O76+1*Calculations!$C$84*&apos;Monthly Data&apos;!P76+1*Calculations!$C$85*&apos;Monthly Data&apos;!Q76+(1-1*Calculations!$C$87)*&apos;Monthly Data&apos;!R76)*(1+1*Calculations!$C$82*&apos;Monthly Data&apos;!N77+1*Calculations!$C$83*&apos;Monthly Data&apos;!O77+1*Calculations!$C$84*&apos;Monthly Data&apos;!P77+1*Calculations!$C$85*&apos;Monthly Data&apos;!Q77+(1-1*Calculations!$C$87)*&apos;Monthly Data&apos;!R77)*(1+1*Calculations!$C$82*&apos;Monthly Data&apos;!N78+1*Calculations!$C$83*&apos;Monthly Data&apos;!O78+1*Calculations!$C$84*&apos;Monthly Data&apos;!P78+1*Calculations!$C$85*&apos;Monthly Data&apos;!Q78+(1-1*Calculations!$C$87)*&apos;Monthly Data&apos;!R78)*(1+1*Calculations!$C$82*&apos;Monthly Data&apos;!N79+1*Calculations!$C$83*&apos;Monthly Data&apos;!O79+1*Calculations!$C$84*&apos;Monthly Data&apos;!P79+1*Calculations!$C$85*&apos;Monthly Data&apos;!Q79+(1-1*Calculations!$C$87)*&apos;Monthly Data&apos;!R79)*(1+1*Calculations!$C$82*&apos;Monthly Data&apos;!N80+1*Calculations!$C$83*&apos;Monthly Data&apos;!O80+1*Calculations!$C$84*&apos;Monthly Data&apos;!P80+1*Calculations!$C$85*&apos;Monthly Data&apos;!Q80+(1-1*Calculations!$C$87)*&apos;Monthly Data&apos;!R80)*(1+1*Calculations!$C$82*&apos;Monthly Data&apos;!N81+1*Calculations!$C$83*&apos;Monthly Data&apos;!O81+1*Calculations!$C$84*&apos;Monthly Data&apos;!P81+1*Calculations!$C$85*&apos;Monthly Data&apos;!Q81+(1-1*Calculations!$C$87)*&apos;Monthly Data&apos;!R81)*(1+1*Calculations!$C$82*&apos;Monthly Data&apos;!N82+1*Calculations!$C$83*&apos;Monthly Data&apos;!O82+1*Calculations!$C$84*&apos;Monthly Data&apos;!P82+1*Calculations!$C$85*&apos;Monthly Data&apos;!Q82+(1-1*Calculations!$C$87)*&apos;Monthly Data&apos;!R82)*(1+1*Calculations!$C$82*&apos;Monthly Data&apos;!N83+1*Calculations!$C$83*&apos;Monthly Data&apos;!O83+1*Calculations!$C$84*&apos;Monthly Data&apos;!P83+1*Calculations!$C$85*&apos;Monthly Data&apos;!Q83+(1-1*Calculations!$C$87)*&apos;Monthly Data&apos;!R83)-1</f><v>-0.16992178833995419</v></c><c r="F31" s="88"><f ca="1">Control!$C$8*(1+D31)</f><v>46138.339651599461</v></c><c r="N31" s="86"><f ca="1">0.5*Calculations!$C$82*&apos;Monthly Data&apos;!N31+0.5*Calculations!$C$83*&apos;Monthly Data&apos;!O31+0.5*Calculations!$C$84*&apos;Monthly Data&apos;!P31+0.5*Calculations!$C$85*&apos;Monthly Data&apos;!Q31+(1-0.5*Calculations!$C$87)*&apos;Monthly Data&apos;!R31</f><v>6.2631896128884862E-3</v></c><c r="O31" s="86"><f t="shared" ca="1" si="1"/>&lt;v&gt;6.263189612888409E-3&lt;/v&gt;&lt;/c&gt;&lt;c r=&quot;P31&quot; s=&quot;86&quot;&gt;&lt;f t=&quot;shared&quot; ca=&quot;1&quot; si=&quot;2&quot;/&gt;&lt;v&gt;6.263189612888409E-3&lt;/v&gt;&lt;/c&gt;&lt;/row&gt;&lt;row r=&quot;32&quot; spans=&quot;2:16&quot; x14ac:dyDescent=&quot;0.25&quot;&gt;&lt;c r=&quot;N32&quot; s=&quot;86&quot;&gt;&lt;f ca=&quot;1&quot;&gt;0.5*Calculations!$C$82*&apos;Monthly Data&apos;!N32+0.5*Calculations!$C$83*&apos;Monthly Data&apos;!O32+0.5*Calculations!$C$84*&apos;Monthly Data&apos;!P32+0.5*Calculations!$C$85*&apos;Monthly Data&apos;!Q32+(1-0.5*Calculations!$C$87)*&apos;Monthly Data&apos;!R32</f><v>4.2795950888382334E-3</v></c><c r="O32" s="86"><f t="shared" ca="1" si="1"/>&lt;v&gt;4.2795950888381284E-3&lt;/v&gt;&lt;/c&gt;&lt;c r=&quot;P32&quot; s=&quot;86&quot;&gt;&lt;f t=&quot;shared&quot; ca=&quot;1&quot; si=&quot;2&quot;/&gt;&lt;v&gt;4.2795950888381284E-3&lt;/v&gt;&lt;/c&gt;&lt;/row&gt;&lt;row r=&quot;33&quot; spans=&quot;2:16&quot; x14ac:dyDescent=&quot;0.25&quot;&gt;&lt;c r=&quot;B33&quot; s=&quot;81&quot; t=&quot;s&quot;&gt;&lt;v&gt;204&lt;/v&gt;&lt;/c&gt;&lt;c r=&quot;N33&quot; s=&quot;86&quot;&gt;&lt;f ca=&quot;1&quot;&gt;0.5*Calculations!$C$82*&apos;Monthly Data&apos;!N33+0.5*Calculations!$C$83*&apos;Monthly Data&apos;!O33+0.5*Calculations!$C$84*&apos;Monthly Data&apos;!P33+0.5*Calculations!$C$85*&apos;Monthly Data&apos;!Q33+(1-0.5*Calculations!$C$87)*&apos;Monthly Data&apos;!R33</f><v>-3.299557342782896E-2</v></c><c r="O33" s="86"><f t="shared" ca="1" si="1"/>&lt;v&gt;-3.2995573427828995E-2&lt;/v&gt;&lt;/c&gt;&lt;c r=&quot;P33&quot; s=&quot;86&quot;&gt;&lt;f t=&quot;shared&quot; ca=&quot;1&quot; si=&quot;2&quot;/&gt;&lt;v&gt;-3.2995573427828995E-2&lt;/v&gt;&lt;/c&gt;&lt;/row&gt;&lt;row r=&quot;34&quot; spans=&quot;2:16&quot; x14ac:dyDescent=&quot;0.25&quot;&gt;&lt;c r=&quot;B34&quot; s=&quot;82&quot; t=&quot;s&quot;&gt;&lt;v&gt;205&lt;/v&gt;&lt;/c&gt;&lt;c r=&quot;C34&quot; s=&quot;96&quot;&gt;&lt;f ca=&quot;1&quot;&gt;MIN(O13:O126)</f><v>-6.1115617667135136E-2</v></c><c r="N34" s="86"><f ca="1">0.5*Calculations!$C$82*&apos;Monthly Data&apos;!N34+0.5*Calculations!$C$83*&apos;Monthly Data&apos;!O34+0.5*Calculations!$C$84*&apos;Monthly Data&apos;!P34+0.5*Calculations!$C$85*&apos;Monthly Data&apos;!Q34+(1-0.5*Calculations!$C$87)*&apos;Monthly Data&apos;!R34</f><v>6.3250222980707482E-3</v></c><c r="O34" s="86"><f t="shared" ca="1" si="1"/>&lt;v&gt;6.3250222980708593E-3&lt;/v&gt;&lt;/c&gt;&lt;c r=&quot;P34&quot; s=&quot;86&quot;&gt;&lt;f t=&quot;shared&quot; ca=&quot;1&quot; si=&quot;2&quot;/&gt;&lt;v&gt;6.3250222980708593E-3&lt;/v&gt;&lt;/c&gt;&lt;/row&gt;&lt;row r=&quot;35&quot; spans=&quot;2:16&quot; x14ac:dyDescent=&quot;0.25&quot;&gt;&lt;c r=&quot;B35&quot; s=&quot;82&quot; t=&quot;s&quot;&gt;&lt;v&gt;206&lt;/v&gt;&lt;/c&gt;&lt;c r=&quot;C35&quot; s=&quot;96&quot;&gt;&lt;f ca=&quot;1&quot;&gt;MIN(P19:P126)</f><v>-6.1115617667135136E-2</v></c><c r="N35" s="86"><f ca="1">0.5*Calculations!$C$82*&apos;Monthly Data&apos;!N35+0.5*Calculations!$C$83*&apos;Monthly Data&apos;!O35+0.5*Calculations!$C$84*&apos;Monthly Data&apos;!P35+0.5*Calculations!$C$85*&apos;Monthly Data&apos;!Q35+(1-0.5*Calculations!$C$87)*&apos;Monthly Data&apos;!R35</f><v>-3.53368065312233E-2</v></c><c r="O35" s="86"><f t="shared" ca="1" si="1"/>&lt;v&gt;-3.5336806531223286E-2&lt;/v&gt;&lt;/c&gt;&lt;c r=&quot;P35&quot; s=&quot;86&quot;&gt;&lt;f t=&quot;shared&quot; ca=&quot;1&quot; si=&quot;2&quot;/&gt;&lt;v&gt;-3.5336806531223286E-2&lt;/v&gt;&lt;/c&gt;&lt;/row&gt;&lt;row r=&quot;36&quot; spans=&quot;2:16&quot; x14ac:dyDescent=&quot;0.25&quot;&gt;&lt;c r=&quot;N36&quot; s=&quot;86&quot;&gt;&lt;f ca=&quot;1&quot;&gt;0.5*Calculations!$C$82*&apos;Monthly Data&apos;!N36+0.5*Calculations!$C$83*&apos;Monthly Data&apos;!O36+0.5*Calculations!$C$84*&apos;Monthly Data&apos;!P36+0.5*Calculations!$C$85*&apos;Monthly Data&apos;!Q36+(1-0.5*Calculations!$C$87)*&apos;Monthly Data&apos;!R36</f><v>3.7596120283497965E-2</v></c><c r="O36" s="86"><f t="shared" ca="1" si="1"/>&lt;v&gt;3.7596120283498013E-2&lt;/v&gt;&lt;/c&gt;&lt;c r=&quot;P36&quot; s=&quot;86&quot;&gt;&lt;f t=&quot;shared&quot; ca=&quot;1&quot; si=&quot;2&quot;/&gt;&lt;v&gt;3.7596120283498013E-2&lt;/v&gt;&lt;/c&gt;&lt;/row&gt;&lt;row r=&quot;37&quot; spans=&quot;2:16&quot; x14ac:dyDescent=&quot;0.25&quot;&gt;&lt;c r=&quot;B37&quot; s=&quot;114&quot; t=&quot;str&quot;&gt;&lt;f ca=&quot;1&quot;&gt;IF(D30&lt;-0.3,&quot;Half Kelly in 2022 schon unter -30%, Full ist tot&quot;,IF(C34&lt;-0.3,&quot;6-Monatsloch unter -30%&quot;,&quot;ok&quot;))</f><v>ok</v></c><c r="C37" s="107"/><c r="D37" s="107"/><c r="E37" s="107"/><c r="F37" s="107"/><c r="G37" s="107"/><c r="N37" s="86"><f ca="1">0.5*Calculations!$C$82*&apos;Monthly Data&apos;!N37+0.5*Calculations!$C$83*&apos;Monthly Data&apos;!O37+0.5*Calculations!$C$84*&apos;Monthly Data&apos;!P37+0.5*Calculations!$C$85*&apos;Monthly Data&apos;!Q37+(1-0.5*Calculations!$C$87)*&apos;Monthly Data&apos;!R37</f><v>1.5115046179922851E-2</v></c><c r="O37" s="86"><f t="shared" ca="1" si="1"/>&lt;v&gt;1.5115046179922764E-2&lt;/v&gt;&lt;/c&gt;&lt;c r=&quot;P37&quot; s=&quot;86&quot;&gt;&lt;f t=&quot;shared&quot; ca=&quot;1&quot; si=&quot;2&quot;/&gt;&lt;v&gt;1.5115046179922764E-2&lt;/v&gt;&lt;/c&gt;&lt;/row&gt;&lt;row r=&quot;38&quot; spans=&quot;2:16&quot; x14ac:dyDescent=&quot;0.25&quot;&gt;&lt;c r=&quot;B38&quot; s=&quot;107&quot;/&gt;&lt;c r=&quot;C38&quot; s=&quot;107&quot;/&gt;&lt;c r=&quot;D38&quot; s=&quot;107&quot;/&gt;&lt;c r=&quot;E38&quot; s=&quot;107&quot;/&gt;&lt;c r=&quot;F38&quot; s=&quot;107&quot;/&gt;&lt;c r=&quot;G38&quot; s=&quot;107&quot;/&gt;&lt;c r=&quot;N38&quot; s=&quot;86&quot;&gt;&lt;f ca=&quot;1&quot;&gt;0.5*Calculations!$C$82*&apos;Monthly Data&apos;!N38+0.5*Calculations!$C$83*&apos;Monthly Data&apos;!O38+0.5*Calculations!$C$84*&apos;Monthly Data&apos;!P38+0.5*Calculations!$C$85*&apos;Monthly Data&apos;!Q38+(1-0.5*Calculations!$C$87)*&apos;Monthly Data&apos;!R38</f><v>7.9764341593600071E-3</v></c><c r="O38" s="86"><f t="shared" ca="1" si="1"/>&lt;v&gt;7.9764341593600019E-3&lt;/v&gt;&lt;/c&gt;&lt;c r=&quot;P38&quot; s=&quot;86&quot;&gt;&lt;f t=&quot;shared&quot; ca=&quot;1&quot; si=&quot;2&quot;/&gt;&lt;v&gt;7.9764341593600019E-3&lt;/v&gt;&lt;/c&gt;&lt;/row&gt;&lt;row r=&quot;39&quot; spans=&quot;2:16&quot; x14ac:dyDescent=&quot;0.25&quot;&gt;&lt;c r=&quot;N39&quot; s=&quot;86&quot;&gt;&lt;f ca=&quot;1&quot;&gt;0.5*Calculations!$C$82*&apos;Monthly Data&apos;!N39+0.5*Calculations!$C$83*&apos;Monthly Data&apos;!O39+0.5*Calculations!$C$84*&apos;Monthly Data&apos;!P39+0.5*Calculations!$C$85*&apos;Monthly Data&apos;!Q39+(1-0.5*Calculations!$C$87)*&apos;Monthly Data&apos;!R39</f><v>1.8665061640915637E-2</v></c><c r="O39" s="86"><f t="shared" ca="1" si="1"/>&lt;v&gt;1.8665061640915637E-2&lt;/v&gt;&lt;/c&gt;&lt;c r=&quot;P39&quot; s=&quot;86&quot;&gt;&lt;f t=&quot;shared&quot; ca=&quot;1&quot; si=&quot;2&quot;/&gt;&lt;v&gt;1.8665061640915637E-2&lt;/v&gt;&lt;/c&gt;&lt;/row&gt;&lt;row r=&quot;40&quot; spans=&quot;2:16&quot; x14ac:dyDescent=&quot;0.25&quot;&gt;&lt;c r=&quot;B40&quot; s=&quot;90&quot;&gt;&lt;v&gt;0&lt;/v&gt;&lt;/c&gt;&lt;c r=&quot;C40&quot; s=&quot;88&quot;&gt;&lt;f ca=&quot;1&quot;&gt;MIN(Control!$C$8*(1+(0*Calculations!$C$82*C11+0*Calculations!$C$83*D11+0*Calculations!$C$84*E11+0*Calculations!$C$85*F11+(1-0*Calculations!$C$87)*G11)),Control!$C$8*(1+(0*Calculations!$C$82*C12+0*Calculations!$C$83*D12+0*Calculations!$C$84*E12+0*Calculations!$C$85*F12+(1-0*Calculations!$C$87)*G12)),Control!$C$8*(1+(0*Calculations!$C$82*C13+0*Calculations!$C$83*D13+0*Calculations!$C$84*E13+0*Calculations!$C$85*F13+(1-0*Calculations!$C$87)*G13)),Control!$C$8*(1+(0*Calculations!$C$82*C14+0*Calculations!$C$83*D14+0*Calculations!$C$84*E14+0*Calculations!$C$85*F14+(1-0*Calculations!$C$87)*G14)),Control!$C$8*(1+(0*Calculations!$C$82*C15+0*Calculations!$C$83*D15+0*Calculations!$C$84*E15+0*Calculations!$C$85*F15+(1-0*Calculations!$C$87)*G15)))</f><v>50000</v></c><c r="D40" s="85"><f t="shared" ref="D40:D50" ca="1" si="3">IF(C40&gt;=$C$7,1,0)</f><v>1</v></c><c r="N40" s="86"><f ca="1">0.5*Calculations!$C$82*&apos;Monthly Data&apos;!N40+0.5*Calculations!$C$83*&apos;Monthly Data&apos;!O40+0.5*Calculations!$C$84*&apos;Monthly Data&apos;!P40+0.5*Calculations!$C$85*&apos;Monthly Data&apos;!Q40+(1-0.5*Calculations!$C$87)*&apos;Monthly Data&apos;!R40</f><v>-2.6378232493851243E-2</v></c><c r="O40" s="86"><f t="shared" ca="1" si="1"/>&lt;v&gt;-2.6378232493851295E-2&lt;/v&gt;&lt;/c&gt;&lt;c r=&quot;P40&quot; s=&quot;86&quot;&gt;&lt;f t=&quot;shared&quot; ca=&quot;1&quot; si=&quot;2&quot;/&gt;&lt;v&gt;-2.6378232493851295E-2&lt;/v&gt;&lt;/c&gt;&lt;/row&gt;&lt;row r=&quot;41&quot; spans=&quot;2:16&quot; x14ac:dyDescent=&quot;0.25&quot;&gt;&lt;c r=&quot;B41&quot; s=&quot;90&quot;&gt;&lt;v&gt;0.1&lt;/v&gt;&lt;/c&gt;&lt;c r=&quot;C41&quot; s=&quot;88&quot;&gt;&lt;f ca=&quot;1&quot;&gt;MIN(Control!$C$8*(1+(0.1*Calculations!$C$82*C11+0.1*Calculations!$C$83*D11+0.1*Calculations!$C$84*E11+0.1*Calculations!$C$85*F11+(1-0.1*Calculations!$C$87)*G11)),Control!$C$8*(1+(0.1*Calculations!$C$82*C12+0.1*Calculations!$C$83*D12+0.1*Calculations!$C$84*E12+0.1*Calculations!$C$85*F12+(1-0.1*Calculations!$C$87)*G12)),Control!$C$8*(1+(0.1*Calculations!$C$82*C13+0.1*Calculations!$C$83*D13+0.1*Calculations!$C$84*E13+0.1*Calculations!$C$85*F13+(1-0.1*Calculations!$C$87)*G13)),Control!$C$8*(1+(0.1*Calculations!$C$82*C14+0.1*Calculations!$C$83*D14+0.1*Calculations!$C$84*E14+0.1*Calculations!$C$85*F14+(1-0.1*Calculations!$C$87)*G14)),Control!$C$8*(1+(0.1*Calculations!$C$82*C15+0.1*Calculations!$C$83*D15+0.1*Calculations!$C$84*E15+0.1*Calculations!$C$85*F15+(1-0.1*Calculations!$C$87)*G15)))</f><v>48100</v></c><c r="D41" s="85"><f t="shared" ca="1" si="3"/>&lt;v&gt;1&lt;/v&gt;&lt;/c&gt;&lt;c r=&quot;N41&quot; s=&quot;86&quot;&gt;&lt;f ca=&quot;1&quot;&gt;0.5*Calculations!$C$82*&apos;Monthly Data&apos;!N41+0.5*Calculations!$C$83*&apos;Monthly Data&apos;!O41+0.5*Calculations!$C$84*&apos;Monthly Data&apos;!P41+0.5*Calculations!$C$85*&apos;Monthly Data&apos;!Q41+(1-0.5*Calculations!$C$87)*&apos;Monthly Data&apos;!R41</f><v>3.1070573055362403E-2</v></c><c r="O41" s="86"><f t="shared" ca="1" si="1"/>&lt;v&gt;3.1070573055362427E-2&lt;/v&gt;&lt;/c&gt;&lt;c r=&quot;P41&quot; s=&quot;86&quot;&gt;&lt;f t=&quot;shared&quot; ca=&quot;1&quot; si=&quot;2&quot;/&gt;&lt;v&gt;3.1070573055362427E-2&lt;/v&gt;&lt;/c&gt;&lt;/row&gt;&lt;row r=&quot;42&quot; spans=&quot;2:16&quot; x14ac:dyDescent=&quot;0.25&quot;&gt;&lt;c r=&quot;B42&quot; s=&quot;90&quot;&gt;&lt;v&gt;0.2&lt;/v&gt;&lt;/c&gt;&lt;c r=&quot;C42&quot; s=&quot;88&quot;&gt;&lt;f ca=&quot;1&quot;&gt;MIN(Control!$C$8*(1+(0.2*Calculations!$C$82*C11+0.2*Calculations!$C$83*D11+0.2*Calculations!$C$84*E11+0.2*Calculations!$C$85*F11+(1-0.2*Calculations!$C$87)*G11)),Control!$C$8*(1+(0.2*Calculations!$C$82*C12+0.2*Calculations!$C$83*D12+0.2*Calculations!$C$84*E12+0.2*Calculations!$C$85*F12+(1-0.2*Calculations!$C$87)*G12)),Control!$C$8*(1+(0.2*Calculations!$C$82*C13+0.2*Calculations!$C$83*D13+0.2*Calculations!$C$84*E13+0.2*Calculations!$C$85*F13+(1-0.2*Calculations!$C$87)*G13)),Control!$C$8*(1+(0.2*Calculations!$C$82*C14+0.2*Calculations!$C$83*D14+0.2*Calculations!$C$84*E14+0.2*Calculations!$C$85*F14+(1-0.2*Calculations!$C$87)*G14)),Control!$C$8*(1+(0.2*Calculations!$C$82*C15+0.2*Calculations!$C$83*D15+0.2*Calculations!$C$84*E15+0.2*Calculations!$C$85*F15+(1-0.2*Calculations!$C$87)*G15)))</f><v>46200</v></c><c r="D42" s="85"><f t="shared" ca="1" si="3"/>&lt;v&gt;1&lt;/v&gt;&lt;/c&gt;&lt;c r=&quot;N42&quot; s=&quot;86&quot;&gt;&lt;f ca=&quot;1&quot;&gt;0.5*Calculations!$C$82*&apos;Monthly Data&apos;!N42+0.5*Calculations!$C$83*&apos;Monthly Data&apos;!O42+0.5*Calculations!$C$84*&apos;Monthly Data&apos;!P42+0.5*Calculations!$C$85*&apos;Monthly Data&apos;!Q42+(1-0.5*Calculations!$C$87)*&apos;Monthly Data&apos;!R42</f><v>5.3309355465453899E-3</v></c><c r="O42" s="86"><f t="shared" ca="1" si="1"/>&lt;v&gt;5.3309355465454011E-3&lt;/v&gt;&lt;/c&gt;&lt;c r=&quot;P42&quot; s=&quot;86&quot;&gt;&lt;f t=&quot;shared&quot; ca=&quot;1&quot; si=&quot;2&quot;/&gt;&lt;v&gt;5.3309355465454011E-3&lt;/v&gt;&lt;/c&gt;&lt;/row&gt;&lt;row r=&quot;43&quot; spans=&quot;2:16&quot; x14ac:dyDescent=&quot;0.25&quot;&gt;&lt;c r=&quot;B43&quot; s=&quot;90&quot;&gt;&lt;v&gt;0.3&lt;/v&gt;&lt;/c&gt;&lt;c r=&quot;C43&quot; s=&quot;88&quot;&gt;&lt;f ca=&quot;1&quot;&gt;MIN(Control!$C$8*(1+(0.3*Calculations!$C$82*C11+0.3*Calculations!$C$83*D11+0.3*Calculations!$C$84*E11+0.3*Calculations!$C$85*F11+(1-0.3*Calculations!$C$87)*G11)),Control!$C$8*(1+(0.3*Calculations!$C$82*C12+0.3*Calculations!$C$83*D12+0.3*Calculations!$C$84*E12+0.3*Calculations!$C$85*F12+(1-0.3*Calculations!$C$87)*G12)),Control!$C$8*(1+(0.3*Calculations!$C$82*C13+0.3*Calculations!$C$83*D13+0.3*Calculations!$C$84*E13+0.3*Calculations!$C$85*F13+(1-0.3*Calculations!$C$87)*G13)),Control!$C$8*(1+(0.3*Calculations!$C$82*C14+0.3*Calculations!$C$83*D14+0.3*Calculations!$C$84*E14+0.3*Calculations!$C$85*F14+(1-0.3*Calculations!$C$87)*G14)),Control!$C$8*(1+(0.3*Calculations!$C$82*C15+0.3*Calculations!$C$83*D15+0.3*Calculations!$C$84*E15+0.3*Calculations!$C$85*F15+(1-0.3*Calculations!$C$87)*G15)))</f><v>44300</v></c><c r="D43" s="85"><f t="shared" ca="1" si="3"/>&lt;v&gt;1&lt;/v&gt;&lt;/c&gt;&lt;c r=&quot;N43&quot; s=&quot;86&quot;&gt;&lt;f ca=&quot;1&quot;&gt;0.5*Calculations!$C$82*&apos;Monthly Data&apos;!N43+0.5*Calculations!$C$83*&apos;Monthly Data&apos;!O43+0.5*Calculations!$C$84*&apos;Monthly Data&apos;!P43+0.5*Calculations!$C$85*&apos;Monthly Data&apos;!Q43+(1-0.5*Calculations!$C$87)*&apos;Monthly Data&apos;!R43</f><v>-9.5555592256394619E-3</v></c><c r="O43" s="86"><f t="shared" ca="1" si="1"/>&lt;v&gt;-9.5555592256394428E-3&lt;/v&gt;&lt;/c&gt;&lt;c r=&quot;P43&quot; s=&quot;86&quot;&gt;&lt;f t=&quot;shared&quot; ca=&quot;1&quot; si=&quot;2&quot;/&gt;&lt;v&gt;-9.5555592256394428E-3&lt;/v&gt;&lt;/c&gt;&lt;/row&gt;&lt;row r=&quot;44&quot; spans=&quot;2:16&quot; x14ac:dyDescent=&quot;0.25&quot;&gt;&lt;c r=&quot;B44&quot; s=&quot;90&quot;&gt;&lt;v&gt;0.4&lt;/v&gt;&lt;/c&gt;&lt;c r=&quot;C44&quot; s=&quot;88&quot;&gt;&lt;f ca=&quot;1&quot;&gt;MIN(Control!$C$8*(1+(0.4*Calculations!$C$82*C11+0.4*Calculations!$C$83*D11+0.4*Calculations!$C$84*E11+0.4*Calculations!$C$85*F11+(1-0.4*Calculations!$C$87)*G11)),Control!$C$8*(1+(0.4*Calculations!$C$82*C12+0.4*Calculations!$C$83*D12+0.4*Calculations!$C$84*E12+0.4*Calculations!$C$85*F12+(1-0.4*Calculations!$C$87)*G12)),Control!$C$8*(1+(0.4*Calculations!$C$82*C13+0.4*Calculations!$C$83*D13+0.4*Calculations!$C$84*E13+0.4*Calculations!$C$85*F13+(1-0.4*Calculations!$C$87)*G13)),Control!$C$8*(1+(0.4*Calculations!$C$82*C14+0.4*Calculations!$C$83*D14+0.4*Calculations!$C$84*E14+0.4*Calculations!$C$85*F14+(1-0.4*Calculations!$C$87)*G14)),Control!$C$8*(1+(0.4*Calculations!$C$82*C15+0.4*Calculations!$C$83*D15+0.4*Calculations!$C$84*E15+0.4*Calculations!$C$85*F15+(1-0.4*Calculations!$C$87)*G15)))</f><v>42400</v></c><c r="D44" s="85"><f t="shared" ca="1" si="3"/>&lt;v&gt;1&lt;/v&gt;&lt;/c&gt;&lt;c r=&quot;N44&quot; s=&quot;86&quot;&gt;&lt;f ca=&quot;1&quot;&gt;0.5*Calculations!$C$82*&apos;Monthly Data&apos;!N44+0.5*Calculations!$C$83*&apos;Monthly Data&apos;!O44+0.5*Calculations!$C$84*&apos;Monthly Data&apos;!P44+0.5*Calculations!$C$85*&apos;Monthly Data&apos;!Q44+(1-0.5*Calculations!$C$87)*&apos;Monthly Data&apos;!R44</f><v>1.1106855739851785E-2</v></c><c r="O44" s="86"><f t="shared" ca="1" si="1"/>&lt;v&gt;1.1106855739851706E-2&lt;/v&gt;&lt;/c&gt;&lt;c r=&quot;P44&quot; s=&quot;86&quot;&gt;&lt;f t=&quot;shared&quot; ca=&quot;1&quot; si=&quot;2&quot;/&gt;&lt;v&gt;1.1106855739851706E-2&lt;/v&gt;&lt;/c&gt;&lt;/row&gt;&lt;row r=&quot;45&quot; spans=&quot;2:16&quot; x14ac:dyDescent=&quot;0.25&quot;&gt;&lt;c r=&quot;B45&quot; s=&quot;90&quot;&gt;&lt;v&gt;0.5&lt;/v&gt;&lt;/c&gt;&lt;c r=&quot;C45&quot; s=&quot;88&quot;&gt;&lt;f ca=&quot;1&quot;&gt;MIN(Control!$C$8*(1+(0.5*Calculations!$C$82*C11+0.5*Calculations!$C$83*D11+0.5*Calculations!$C$84*E11+0.5*Calculations!$C$85*F11+(1-0.5*Calculations!$C$87)*G11)),Control!$C$8*(1+(0.5*Calculations!$C$82*C12+0.5*Calculations!$C$83*D12+0.5*Calculations!$C$84*E12+0.5*Calculations!$C$85*F12+(1-0.5*Calculations!$C$87)*G12)),Control!$C$8*(1+(0.5*Calculations!$C$82*C13+0.5*Calculations!$C$83*D13+0.5*Calculations!$C$84*E13+0.5*Calculations!$C$85*F13+(1-0.5*Calculations!$C$87)*G13)),Control!$C$8*(1+(0.5*Calculations!$C$82*C14+0.5*Calculations!$C$83*D14+0.5*Calculations!$C$84*E14+0.5*Calculations!$C$85*F14+(1-0.5*Calculations!$C$87)*G14)),Control!$C$8*(1+(0.5*Calculations!$C$82*C15+0.5*Calculations!$C$83*D15+0.5*Calculations!$C$84*E15+0.5*Calculations!$C$85*F15+(1-0.5*Calculations!$C$87)*G15)))</f><v>40500</v></c><c r="D45" s="85"><f t="shared" ca="1" si="3"/>&lt;v&gt;1&lt;/v&gt;&lt;/c&gt;&lt;c r=&quot;N45&quot; s=&quot;86&quot;&gt;&lt;f ca=&quot;1&quot;&gt;0.5*Calculations!$C$82*&apos;Monthly Data&apos;!N45+0.5*Calculations!$C$83*&apos;Monthly Data&apos;!O45+0.5*Calculations!$C$84*&apos;Monthly Data&apos;!P45+0.5*Calculations!$C$85*&apos;Monthly Data&apos;!Q45+(1-0.5*Calculations!$C$87)*&apos;Monthly Data&apos;!R45</f><v>1.2954540023127663E-2</v></c><c r="O45" s="86"><f t="shared" ref="O45:O76" ca="1" si="4">PRODUCT(1+N40:N45)-1</f><v>1.2954540023127681E-2</v></c><c r="P45" s="86"><f t="shared" ca="1" si="2"/>&lt;v&gt;1.2954540023127681E-2&lt;/v&gt;&lt;/c&gt;&lt;/row&gt;&lt;row r=&quot;46&quot; spans=&quot;2:16&quot; x14ac:dyDescent=&quot;0.25&quot;&gt;&lt;c r=&quot;B46&quot; s=&quot;90&quot;&gt;&lt;v&gt;0.6&lt;/v&gt;&lt;/c&gt;&lt;c r=&quot;C46&quot; s=&quot;88&quot;&gt;&lt;f ca=&quot;1&quot;&gt;MIN(Control!$C$8*(1+(0.6*Calculations!$C$82*C11+0.6*Calculations!$C$83*D11+0.6*Calculations!$C$84*E11+0.6*Calculations!$C$85*F11+(1-0.6*Calculations!$C$87)*G11)),Control!$C$8*(1+(0.6*Calculations!$C$82*C12+0.6*Calculations!$C$83*D12+0.6*Calculations!$C$84*E12+0.6*Calculations!$C$85*F12+(1-0.6*Calculations!$C$87)*G12)),Control!$C$8*(1+(0.6*Calculations!$C$82*C13+0.6*Calculations!$C$83*D13+0.6*Calculations!$C$84*E13+0.6*Calculations!$C$85*F13+(1-0.6*Calculations!$C$87)*G13)),Control!$C$8*(1+(0.6*Calculations!$C$82*C14+0.6*Calculations!$C$83*D14+0.6*Calculations!$C$84*E14+0.6*Calculations!$C$85*F14+(1-0.6*Calculations!$C$87)*G14)),Control!$C$8*(1+(0.6*Calculations!$C$82*C15+0.6*Calculations!$C$83*D15+0.6*Calculations!$C$84*E15+0.6*Calculations!$C$85*F15+(1-0.6*Calculations!$C$87)*G15)))</f><v>38600</v></c><c r="D46" s="85"><f t="shared" ca="1" si="3"/>&lt;v&gt;1&lt;/v&gt;&lt;/c&gt;&lt;c r=&quot;N46&quot; s=&quot;86&quot;&gt;&lt;f ca=&quot;1&quot;&gt;0.5*Calculations!$C$82*&apos;Monthly Data&apos;!N46+0.5*Calculations!$C$83*&apos;Monthly Data&apos;!O46+0.5*Calculations!$C$84*&apos;Monthly Data&apos;!P46+0.5*Calculations!$C$85*&apos;Monthly Data&apos;!Q46+(1-0.5*Calculations!$C$87)*&apos;Monthly Data&apos;!R46</f><v>1.3891563624307685E-2</v></c><c r="O46" s="86"><f t="shared" ca="1" si="4"/>&lt;v&gt;1.3891563624307768E-2&lt;/v&gt;&lt;/c&gt;&lt;c r=&quot;P46&quot; s=&quot;86&quot;&gt;&lt;f t=&quot;shared&quot; ca=&quot;1&quot; si=&quot;2&quot;/&gt;&lt;v&gt;1.3891563624307768E-2&lt;/v&gt;&lt;/c&gt;&lt;/row&gt;&lt;row r=&quot;47&quot; spans=&quot;2:16&quot; x14ac:dyDescent=&quot;0.25&quot;&gt;&lt;c r=&quot;B47&quot; s=&quot;90&quot;&gt;&lt;v&gt;0.7&lt;/v&gt;&lt;/c&gt;&lt;c r=&quot;C47&quot; s=&quot;88&quot;&gt;&lt;f ca=&quot;1&quot;&gt;MIN(Control!$C$8*(1+(0.7*Calculations!$C$82*C11+0.7*Calculations!$C$83*D11+0.7*Calculations!$C$84*E11+0.7*Calculations!$C$85*F11+(1-0.7*Calculations!$C$87)*G11)),Control!$C$8*(1+(0.7*Calculations!$C$82*C12+0.7*Calculations!$C$83*D12+0.7*Calculations!$C$84*E12+0.7*Calculations!$C$85*F12+(1-0.7*Calculations!$C$87)*G12)),Control!$C$8*(1+(0.7*Calculations!$C$82*C13+0.7*Calculations!$C$83*D13+0.7*Calculations!$C$84*E13+0.7*Calculations!$C$85*F13+(1-0.7*Calculations!$C$87)*G13)),Control!$C$8*(1+(0.7*Calculations!$C$82*C14+0.7*Calculations!$C$83*D14+0.7*Calculations!$C$84*E14+0.7*Calculations!$C$85*F14+(1-0.7*Calculations!$C$87)*G14)),Control!$C$8*(1+(0.7*Calculations!$C$82*C15+0.7*Calculations!$C$83*D15+0.7*Calculations!$C$84*E15+0.7*Calculations!$C$85*F15+(1-0.7*Calculations!$C$87)*G15)))</f><v>36700</v></c><c r="D47" s="85"><f t="shared" ca="1" si="3"/>&lt;v&gt;1&lt;/v&gt;&lt;/c&gt;&lt;c r=&quot;N47&quot; s=&quot;86&quot;&gt;&lt;f ca=&quot;1&quot;&gt;0.5*Calculations!$C$82*&apos;Monthly Data&apos;!N47+0.5*Calculations!$C$83*&apos;Monthly Data&apos;!O47+0.5*Calculations!$C$84*&apos;Monthly Data&apos;!P47+0.5*Calculations!$C$85*&apos;Monthly Data&apos;!Q47+(1-0.5*Calculations!$C$87)*&apos;Monthly Data&apos;!R47</f><v>1.5063457444773597E-2</v></c><c r="O47" s="86"><f t="shared" ca="1" si="4"/>&lt;v&gt;1.5063457444773665E-2&lt;/v&gt;&lt;/c&gt;&lt;c r=&quot;P47&quot; s=&quot;86&quot;&gt;&lt;f t=&quot;shared&quot; ca=&quot;1&quot; si=&quot;2&quot;/&gt;&lt;v&gt;1.5063457444773665E-2&lt;/v&gt;&lt;/c&gt;&lt;/row&gt;&lt;row r=&quot;48&quot; spans=&quot;2:16&quot; x14ac:dyDescent=&quot;0.25&quot;&gt;&lt;c r=&quot;B48&quot; s=&quot;90&quot;&gt;&lt;v&gt;0.8&lt;/v&gt;&lt;/c&gt;&lt;c r=&quot;C48&quot; s=&quot;88&quot;&gt;&lt;f ca=&quot;1&quot;&gt;MIN(Control!$C$8*(1+(0.8*Calculations!$C$82*C11+0.8*Calculations!$C$83*D11+0.8*Calculations!$C$84*E11+0.8*Calculations!$C$85*F11+(1-0.8*Calculations!$C$87)*G11)),Control!$C$8*(1+(0.8*Calculations!$C$82*C12+0.8*Calculations!$C$83*D12+0.8*Calculations!$C$84*E12+0.8*Calculations!$C$85*F12+(1-0.8*Calculations!$C$87)*G12)),Control!$C$8*(1+(0.8*Calculations!$C$82*C13+0.8*Calculations!$C$83*D13+0.8*Calculations!$C$84*E13+0.8*Calculations!$C$85*F13+(1-0.8*Calculations!$C$87)*G13)),Control!$C$8*(1+(0.8*Calculations!$C$82*C14+0.8*Calculations!$C$83*D14+0.8*Calculations!$C$84*E14+0.8*Calculations!$C$85*F14+(1-0.8*Calculations!$C$87)*G14)),Control!$C$8*(1+(0.8*Calculations!$C$82*C15+0.8*Calculations!$C$83*D15+0.8*Calculations!$C$84*E15+0.8*Calculations!$C$85*F15+(1-0.8*Calculations!$C$87)*G15)))</f><v>34800</v></c><c r="D48" s="85"><f t="shared" ca="1" si="3"/>&lt;v&gt;0&lt;/v&gt;&lt;/c&gt;&lt;c r=&quot;N48&quot; s=&quot;86&quot;&gt;&lt;f ca=&quot;1&quot;&gt;0.5*Calculations!$C$82*&apos;Monthly Data&apos;!N48+0.5*Calculations!$C$83*&apos;Monthly Data&apos;!O48+0.5*Calculations!$C$84*&apos;Monthly Data&apos;!P48+0.5*Calculations!$C$85*&apos;Monthly Data&apos;!Q48+(1-0.5*Calculations!$C$87)*&apos;Monthly Data&apos;!R48</f><v>-4.417423226995453E-3</v></c><c r="O48" s="86"><f t="shared" ca="1" si="4"/>&lt;v&gt;-4.4174232269954539E-3&lt;/v&gt;&lt;/c&gt;&lt;c r=&quot;P48&quot; s=&quot;86&quot;&gt;&lt;f t=&quot;shared&quot; ca=&quot;1&quot; si=&quot;2&quot;/&gt;&lt;v&gt;-4.4174232269954539E-3&lt;/v&gt;&lt;/c&gt;&lt;/row&gt;&lt;row r=&quot;49&quot; spans=&quot;2:16&quot; x14ac:dyDescent=&quot;0.25&quot;&gt;&lt;c r=&quot;B49&quot; s=&quot;90&quot;&gt;&lt;v&gt;0.9&lt;/v&gt;&lt;/c&gt;&lt;c r=&quot;C49&quot; s=&quot;88&quot;&gt;&lt;f ca=&quot;1&quot;&gt;MIN(Control!$C$8*(1+(0.9*Calculations!$C$82*C11+0.9*Calculations!$C$83*D11+0.9*Calculations!$C$84*E11+0.9*Calculations!$C$85*F11+(1-0.9*Calculations!$C$87)*G11)),Control!$C$8*(1+(0.9*Calculations!$C$82*C12+0.9*Calculations!$C$83*D12+0.9*Calculations!$C$84*E12+0.9*Calculations!$C$85*F12+(1-0.9*Calculations!$C$87)*G12)),Control!$C$8*(1+(0.9*Calculations!$C$82*C13+0.9*Calculations!$C$83*D13+0.9*Calculations!$C$84*E13+0.9*Calculations!$C$85*F13+(1-0.9*Calculations!$C$87)*G13)),Control!$C$8*(1+(0.9*Calculations!$C$82*C14+0.9*Calculations!$C$83*D14+0.9*Calculations!$C$84*E14+0.9*Calculations!$C$85*F14+(1-0.9*Calculations!$C$87)*G14)),Control!$C$8*(1+(0.9*Calculations!$C$82*C15+0.9*Calculations!$C$83*D15+0.9*Calculations!$C$84*E15+0.9*Calculations!$C$85*F15+(1-0.9*Calculations!$C$87)*G15)))</f><v>32899.999999999993</v></c><c r="D49" s="85"><f t="shared" ca="1" si="3"/>&lt;v&gt;0&lt;/v&gt;&lt;/c&gt;&lt;c r=&quot;N49&quot; s=&quot;86&quot;&gt;&lt;f ca=&quot;1&quot;&gt;0.5*Calculations!$C$82*&apos;Monthly Data&apos;!N49+0.5*Calculations!$C$83*&apos;Monthly Data&apos;!O49+0.5*Calculations!$C$84*&apos;Monthly Data&apos;!P49+0.5*Calculations!$C$85*&apos;Monthly Data&apos;!Q49+(1-0.5*Calculations!$C$87)*&apos;Monthly Data&apos;!R49</f><v>-3.8554137824290124E-2</v></c><c r="O49" s="86"><f t="shared" ca="1" si="4"/>&lt;v&gt;-3.855413782429018E-2&lt;/v&gt;&lt;/c&gt;&lt;c r=&quot;P49&quot; s=&quot;86&quot;&gt;&lt;f t=&quot;shared&quot; ca=&quot;1&quot; si=&quot;2&quot;/&gt;&lt;v&gt;-3.855413782429018E-2&lt;/v&gt;&lt;/c&gt;&lt;/row&gt;&lt;row r=&quot;50&quot; spans=&quot;2:16&quot; x14ac:dyDescent=&quot;0.25&quot;&gt;&lt;c r=&quot;B50&quot; s=&quot;90&quot;&gt;&lt;v&gt;1&lt;/v&gt;&lt;/c&gt;&lt;c r=&quot;C50&quot; s=&quot;88&quot;&gt;&lt;f ca=&quot;1&quot;&gt;MIN(Control!$C$8*(1+(1*Calculations!$C$82*C11+1*Calculations!$C$83*D11+1*Calculations!$C$84*E11+1*Calculations!$C$85*F11+(1-1*Calculations!$C$87)*G11)),Control!$C$8*(1+(1*Calculations!$C$82*C12+1*Calculations!$C$83*D12+1*Calculations!$C$84*E12+1*Calculations!$C$85*F12+(1-1*Calculations!$C$87)*G12)),Control!$C$8*(1+(1*Calculations!$C$82*C13+1*Calculations!$C$83*D13+1*Calculations!$C$84*E13+1*Calculations!$C$85*F13+(1-1*Calculations!$C$87)*G13)),Control!$C$8*(1+(1*Calculations!$C$82*C14+1*Calculations!$C$83*D14+1*Calculations!$C$84*E14+1*Calculations!$C$85*F14+(1-1*Calculations!$C$87)*G14)),Control!$C$8*(1+(1*Calculations!$C$82*C15+1*Calculations!$C$83*D15+1*Calculations!$C$84*E15+1*Calculations!$C$85*F15+(1-1*Calculations!$C$87)*G15)))</f><v>31000</v></c><c r="D50" s="85"><f t="shared" ca="1" si="3"/>&lt;v&gt;0&lt;/v&gt;&lt;/c&gt;&lt;c r=&quot;N50&quot; s=&quot;86&quot;&gt;&lt;f ca=&quot;1&quot;&gt;0.5*Calculations!$C$82*&apos;Monthly Data&apos;!N50+0.5*Calculations!$C$83*&apos;Monthly Data&apos;!O50+0.5*Calculations!$C$84*&apos;Monthly Data&apos;!P50+0.5*Calculations!$C$85*&apos;Monthly Data&apos;!Q50+(1-0.5*Calculations!$C$87)*&apos;Monthly Data&apos;!R50</f><v>-6.1115617667135171E-2</v></c><c r="O50" s="86"><f t="shared" ca="1" si="4"/>&lt;v&gt;-6.1115617667135136E-2&lt;/v&gt;&lt;/c&gt;&lt;c r=&quot;P50&quot; s=&quot;86&quot;&gt;&lt;f t=&quot;shared&quot; ca=&quot;1&quot; si=&quot;2&quot;/&gt;&lt;v&gt;-6.1115617667135136E-2&lt;/v&gt;&lt;/c&gt;&lt;/row&gt;&lt;row r=&quot;51&quot; spans=&quot;2:16&quot; x14ac:dyDescent=&quot;0.25&quot;&gt;&lt;c r=&quot;N51&quot; s=&quot;86&quot;&gt;&lt;f ca=&quot;1&quot;&gt;0.5*Calculations!$C$82*&apos;Monthly Data&apos;!N51+0.5*Calculations!$C$83*&apos;Monthly Data&apos;!O51+0.5*Calculations!$C$84*&apos;Monthly Data&apos;!P51+0.5*Calculations!$C$85*&apos;Monthly Data&apos;!Q51+(1-0.5*Calculations!$C$87)*&apos;Monthly Data&apos;!R51</f><v>5.1279584938936244E-2</v></c><c r="O51" s="86"><f t="shared" ca="1" si="4"/>&lt;v&gt;5.1279584938936251E-2&lt;/v&gt;&lt;/c&gt;&lt;c r=&quot;P51&quot; s=&quot;86&quot;&gt;&lt;f t=&quot;shared&quot; ref=&quot;P51:P82&quot; ca=&quot;1&quot; si=&quot;5&quot;&gt;PRODUCT(1+N40:N51)-1</f><v>5.1279584938936251E-2</v></c></row><row r="52" spans="2:16" x14ac:dyDescent="0.25"><c r="B52" s="79" t="s"><v>14</v></c><c r="C52" s="79" t="s"><v>28</v></c><c r="D52" s="79" t="s"><v>20</v></c><c r="N52" s="86"><f ca="1">0.5*Calculations!$C$82*&apos;Monthly Data&apos;!N52+0.5*Calculations!$C$83*&apos;Monthly Data&apos;!O52+0.5*Calculations!$C$84*&apos;Monthly Data&apos;!P52+0.5*Calculations!$C$85*&apos;Monthly Data&apos;!Q52+(1-0.5*Calculations!$C$87)*&apos;Monthly Data&apos;!R52</f><v>2.377894462657602E-2</v></c><c r="O52" s="86"><f t="shared" ca="1" si="4"/>&lt;v&gt;2.3778944626575926E-2&lt;/v&gt;&lt;/c&gt;&lt;c r=&quot;P52&quot; s=&quot;86&quot;&gt;&lt;f t=&quot;shared&quot; ca=&quot;1&quot; si=&quot;5&quot;/&gt;&lt;v&gt;2.3778944626575926E-2&lt;/v&gt;&lt;/c&gt;&lt;/row&gt;&lt;row r=&quot;53&quot; spans=&quot;2:16&quot; hidden=&quot;1&quot; x14ac:dyDescent=&quot;0.25&quot;&gt;&lt;c r=&quot;N53&quot; s=&quot;86&quot;&gt;&lt;f ca=&quot;1&quot;&gt;0.5*Calculations!$C$82*&apos;Monthly Data&apos;!N53+0.5*Calculations!$C$83*&apos;Monthly Data&apos;!O53+0.5*Calculations!$C$84*&apos;Monthly Data&apos;!P53+0.5*Calculations!$C$85*&apos;Monthly Data&apos;!Q53+(1-0.5*Calculations!$C$87)*&apos;Monthly Data&apos;!R53</f><v>1.2435425892067014E-2</v></c><c r="O53" s="86"><f t="shared" ca="1" si="4"/>&lt;v&gt;1.243542589206692E-2&lt;/v&gt;&lt;/c&gt;&lt;c r=&quot;P53&quot; s=&quot;86&quot;&gt;&lt;f t=&quot;shared&quot; ca=&quot;1&quot; si=&quot;5&quot;/&gt;&lt;v&gt;1.243542589206692E-2&lt;/v&gt;&lt;/c&gt;&lt;/row&gt;&lt;row r=&quot;54&quot; spans=&quot;2:16&quot; hidden=&quot;1&quot; x14ac:dyDescent=&quot;0.25&quot;&gt;&lt;c r=&quot;N54&quot; s=&quot;86&quot;&gt;&lt;f ca=&quot;1&quot;&gt;0.5*Calculations!$C$82*&apos;Monthly Data&apos;!N54+0.5*Calculations!$C$83*&apos;Monthly Data&apos;!O54+0.5*Calculations!$C$84*&apos;Monthly Data&apos;!P54+0.5*Calculations!$C$85*&apos;Monthly Data&apos;!Q54+(1-0.5*Calculations!$C$87)*&apos;Monthly Data&apos;!R54</f><v>2.3307359621218403E-2</v></c><c r="O54" s="86"><f t="shared" ca="1" si="4"/>&lt;v&gt;2.3307359621218326E-2&lt;/v&gt;&lt;/c&gt;&lt;c r=&quot;P54&quot; s=&quot;86&quot;&gt;&lt;f t=&quot;shared&quot; ca=&quot;1&quot; si=&quot;5&quot;/&gt;&lt;v&gt;2.3307359621218326E-2&lt;/v&gt;&lt;/c&gt;&lt;/row&gt;&lt;row r=&quot;55&quot; spans=&quot;2:16&quot; hidden=&quot;1&quot; x14ac:dyDescent=&quot;0.25&quot;&gt;&lt;c r=&quot;N55&quot; s=&quot;86&quot;&gt;&lt;f ca=&quot;1&quot;&gt;0.5*Calculations!$C$82*&apos;Monthly Data&apos;!N55+0.5*Calculations!$C$83*&apos;Monthly Data&apos;!O55+0.5*Calculations!$C$84*&apos;Monthly Data&apos;!P55+0.5*Calculations!$C$85*&apos;Monthly Data&apos;!Q55+(1-0.5*Calculations!$C$87)*&apos;Monthly Data&apos;!R55</f><v>3.1011313347584085E-2</v></c><c r="O55" s="86"><f t="shared" ca="1" si="4"/>&lt;v&gt;3.1011313347584002E-2&lt;/v&gt;&lt;/c&gt;&lt;c r=&quot;P55&quot; s=&quot;86&quot;&gt;&lt;f t=&quot;shared&quot; ca=&quot;1&quot; si=&quot;5&quot;/&gt;&lt;v&gt;3.1011313347584002E-2&lt;/v&gt;&lt;/c&gt;&lt;/row&gt;&lt;row r=&quot;56&quot; spans=&quot;2:16&quot; hidden=&quot;1&quot; x14ac:dyDescent=&quot;0.25&quot;&gt;&lt;c r=&quot;N56&quot; s=&quot;86&quot;&gt;&lt;f ca=&quot;1&quot;&gt;0.5*Calculations!$C$82*&apos;Monthly Data&apos;!N56+0.5*Calculations!$C$83*&apos;Monthly Data&apos;!O56+0.5*Calculations!$C$84*&apos;Monthly Data&apos;!P56+0.5*Calculations!$C$85*&apos;Monthly Data&apos;!Q56+(1-0.5*Calculations!$C$87)*&apos;Monthly Data&apos;!R56</f><v>-1.5984879994281095E-2</v></c><c r="O56" s="86"><f t="shared" ca="1" si="4"/>&lt;v&gt;-1.5984879994281109E-2&lt;/v&gt;&lt;/c&gt;&lt;c r=&quot;P56&quot; s=&quot;86&quot;&gt;&lt;f t=&quot;shared&quot; ca=&quot;1&quot; si=&quot;5&quot;/&gt;&lt;v&gt;-1.5984879994281109E-2&lt;/v&gt;&lt;/c&gt;&lt;/row&gt;&lt;row r=&quot;57&quot; spans=&quot;2:16&quot; hidden=&quot;1&quot; x14ac:dyDescent=&quot;0.25&quot;&gt;&lt;c r=&quot;N57&quot; s=&quot;86&quot;&gt;&lt;f ca=&quot;1&quot;&gt;0.5*Calculations!$C$82*&apos;Monthly Data&apos;!N57+0.5*Calculations!$C$83*&apos;Monthly Data&apos;!O57+0.5*Calculations!$C$84*&apos;Monthly Data&apos;!P57+0.5*Calculations!$C$85*&apos;Monthly Data&apos;!Q57+(1-0.5*Calculations!$C$87)*&apos;Monthly Data&apos;!R57</f><v>-1.4213734788548189E-2</v></c><c r="O57" s="86"><f t="shared" ca="1" si="4"/>&lt;v&gt;-1.4213734788548149E-2&lt;/v&gt;&lt;/c&gt;&lt;c r=&quot;P57&quot; s=&quot;86&quot;&gt;&lt;f t=&quot;shared&quot; ca=&quot;1&quot; si=&quot;5&quot;/&gt;&lt;v&gt;-1.4213734788548149E-2&lt;/v&gt;&lt;/c&gt;&lt;/row&gt;&lt;row r=&quot;58&quot; spans=&quot;2:16&quot; hidden=&quot;1&quot; x14ac:dyDescent=&quot;0.25&quot;&gt;&lt;c r=&quot;N58&quot; s=&quot;86&quot;&gt;&lt;f ca=&quot;1&quot;&gt;0.5*Calculations!$C$82*&apos;Monthly Data&apos;!N58+0.5*Calculations!$C$83*&apos;Monthly Data&apos;!O58+0.5*Calculations!$C$84*&apos;Monthly Data&apos;!P58+0.5*Calculations!$C$85*&apos;Monthly Data&apos;!Q58+(1-0.5*Calculations!$C$87)*&apos;Monthly Data&apos;!R58</f><v>6.1009361253630504E-2</v></c><c r="O58" s="86"><f t="shared" ca="1" si="4"/>&lt;v&gt;6.1009361253630434E-2&lt;/v&gt;&lt;/c&gt;&lt;c r=&quot;P58&quot; s=&quot;86&quot;&gt;&lt;f t=&quot;shared&quot; ca=&quot;1&quot; si=&quot;5&quot;/&gt;&lt;v&gt;6.1009361253630434E-2&lt;/v&gt;&lt;/c&gt;&lt;/row&gt;&lt;row r=&quot;59&quot; spans=&quot;2:16&quot; hidden=&quot;1&quot; x14ac:dyDescent=&quot;0.25&quot;&gt;&lt;c r=&quot;N59&quot; s=&quot;86&quot;&gt;&lt;f ca=&quot;1&quot;&gt;0.5*Calculations!$C$82*&apos;Monthly Data&apos;!N59+0.5*Calculations!$C$83*&apos;Monthly Data&apos;!O59+0.5*Calculations!$C$84*&apos;Monthly Data&apos;!P59+0.5*Calculations!$C$85*&apos;Monthly Data&apos;!Q59+(1-0.5*Calculations!$C$87)*&apos;Monthly Data&apos;!R59</f><v>1.8695385296339444E-2</v></c><c r="O59" s="86"><f t="shared" ca="1" si="4"/>&lt;v&gt;1.8695385296339406E-2&lt;/v&gt;&lt;/c&gt;&lt;c r=&quot;P59&quot; s=&quot;86&quot;&gt;&lt;f t=&quot;shared&quot; ca=&quot;1&quot; si=&quot;5&quot;/&gt;&lt;v&gt;1.8695385296339406E-2&lt;/v&gt;&lt;/c&gt;&lt;/row&gt;&lt;row r=&quot;60&quot; spans=&quot;2:16&quot; hidden=&quot;1&quot; x14ac:dyDescent=&quot;0.25&quot;&gt;&lt;c r=&quot;N60&quot; s=&quot;86&quot;&gt;&lt;f ca=&quot;1&quot;&gt;0.5*Calculations!$C$82*&apos;Monthly Data&apos;!N60+0.5*Calculations!$C$83*&apos;Monthly Data&apos;!O60+0.5*Calculations!$C$84*&apos;Monthly Data&apos;!P60+0.5*Calculations!$C$85*&apos;Monthly Data&apos;!Q60+(1-0.5*Calculations!$C$87)*&apos;Monthly Data&apos;!R60</f><v>-3.8875517825435772E-3</v></c><c r="O60" s="86"><f t="shared" ca="1" si="4"/>&lt;v&gt;-3.8875517825436301E-3&lt;/v&gt;&lt;/c&gt;&lt;c r=&quot;P60&quot; s=&quot;86&quot;&gt;&lt;f t=&quot;shared&quot; ca=&quot;1&quot; si=&quot;5&quot;/&gt;&lt;v&gt;-3.8875517825436301E-3&lt;/v&gt;&lt;/c&gt;&lt;/row&gt;&lt;row r=&quot;61&quot; spans=&quot;2:16&quot; hidden=&quot;1&quot; x14ac:dyDescent=&quot;0.25&quot;&gt;&lt;c r=&quot;N61&quot; s=&quot;86&quot;&gt;&lt;f ca=&quot;1&quot;&gt;0.5*Calculations!$C$82*&apos;Monthly Data&apos;!N61+0.5*Calculations!$C$83*&apos;Monthly Data&apos;!O61+0.5*Calculations!$C$84*&apos;Monthly Data&apos;!P61+0.5*Calculations!$C$85*&apos;Monthly Data&apos;!Q61+(1-0.5*Calculations!$C$87)*&apos;Monthly Data&apos;!R61</f><v>1.1786765492207996E-2</v></c><c r="O61" s="86"><f t="shared" ca="1" si="4"/>&lt;v&gt;1.1786765492207918E-2&lt;/v&gt;&lt;/c&gt;&lt;c r=&quot;P61&quot; s=&quot;86&quot;&gt;&lt;f t=&quot;shared&quot; ca=&quot;1&quot; si=&quot;5&quot;/&gt;&lt;v&gt;1.1786765492207918E-2&lt;/v&gt;&lt;/c&gt;&lt;/row&gt;&lt;row r=&quot;62&quot; spans=&quot;2:16&quot; hidden=&quot;1&quot; x14ac:dyDescent=&quot;0.25&quot;&gt;&lt;c r=&quot;N62&quot; s=&quot;86&quot;&gt;&lt;f ca=&quot;1&quot;&gt;0.5*Calculations!$C$82*&apos;Monthly Data&apos;!N62+0.5*Calculations!$C$83*&apos;Monthly Data&apos;!O62+0.5*Calculations!$C$84*&apos;Monthly Data&apos;!P62+0.5*Calculations!$C$85*&apos;Monthly Data&apos;!Q62+(1-0.5*Calculations!$C$87)*&apos;Monthly Data&apos;!R62</f><v>1.7484305259657981E-2</v></c><c r="O62" s="86"><f t="shared" ca="1" si="4"/>&lt;v&gt;1.7484305259658051E-2&lt;/v&gt;&lt;/c&gt;&lt;c r=&quot;P62&quot; s=&quot;86&quot;&gt;&lt;f t=&quot;shared&quot; ca=&quot;1&quot; si=&quot;5&quot;/&gt;&lt;v&gt;1.7484305259658051E-2&lt;/v&gt;&lt;/c&gt;&lt;/row&gt;&lt;row r=&quot;63&quot; spans=&quot;2:16&quot; hidden=&quot;1&quot; x14ac:dyDescent=&quot;0.25&quot;&gt;&lt;c r=&quot;N63&quot; s=&quot;86&quot;&gt;&lt;f ca=&quot;1&quot;&gt;0.5*Calculations!$C$82*&apos;Monthly Data&apos;!N63+0.5*Calculations!$C$83*&apos;Monthly Data&apos;!O63+0.5*Calculations!$C$84*&apos;Monthly Data&apos;!P63+0.5*Calculations!$C$85*&apos;Monthly Data&apos;!Q63+(1-0.5*Calculations!$C$87)*&apos;Monthly Data&apos;!R63</f><v>2.0524935548016137E-2</v></c><c r="O63" s="86"><f t="shared" ca="1" si="4"/>&lt;v&gt;2.0524935548016154E-2&lt;/v&gt;&lt;/c&gt;&lt;c r=&quot;P63&quot; s=&quot;86&quot;&gt;&lt;f t=&quot;shared&quot; ca=&quot;1&quot; si=&quot;5&quot;/&gt;&lt;v&gt;2.0524935548016154E-2&lt;/v&gt;&lt;/c&gt;&lt;/row&gt;&lt;row r=&quot;64&quot; spans=&quot;2:16&quot; hidden=&quot;1&quot; x14ac:dyDescent=&quot;0.25&quot;&gt;&lt;c r=&quot;N64&quot; s=&quot;86&quot;&gt;&lt;f ca=&quot;1&quot;&gt;0.5*Calculations!$C$82*&apos;Monthly Data&apos;!N64+0.5*Calculations!$C$83*&apos;Monthly Data&apos;!O64+0.5*Calculations!$C$84*&apos;Monthly Data&apos;!P64+0.5*Calculations!$C$85*&apos;Monthly Data&apos;!Q64+(1-0.5*Calculations!$C$87)*&apos;Monthly Data&apos;!R64</f><v>7.5897487599915015E-3</v></c><c r="O64" s="86"><f t="shared" ca="1" si="4"/>&lt;v&gt;7.5897487599914104E-3&lt;/v&gt;&lt;/c&gt;&lt;c r=&quot;P64&quot; s=&quot;86&quot;&gt;&lt;f t=&quot;shared&quot; ca=&quot;1&quot; si=&quot;5&quot;/&gt;&lt;v&gt;7.5897487599914104E-3&lt;/v&gt;&lt;/c&gt;&lt;/row&gt;&lt;row r=&quot;65&quot; spans=&quot;14:16&quot; hidden=&quot;1&quot; x14ac:dyDescent=&quot;0.25&quot;&gt;&lt;c r=&quot;N65&quot; s=&quot;86&quot;&gt;&lt;f ca=&quot;1&quot;&gt;0.5*Calculations!$C$82*&apos;Monthly Data&apos;!N65+0.5*Calculations!$C$83*&apos;Monthly Data&apos;!O65+0.5*Calculations!$C$84*&apos;Monthly Data&apos;!P65+0.5*Calculations!$C$85*&apos;Monthly Data&apos;!Q65+(1-0.5*Calculations!$C$87)*&apos;Monthly Data&apos;!R65</f><v>7.3538285850108537E-3</v></c><c r="O65" s="86"><f t="shared" ca="1" si="4"/>&lt;v&gt;7.3538285850107687E-3&lt;/v&gt;&lt;/c&gt;&lt;c r=&quot;P65&quot; s=&quot;86&quot;&gt;&lt;f t=&quot;shared&quot; ca=&quot;1&quot; si=&quot;5&quot;/&gt;&lt;v&gt;7.3538285850107687E-3&lt;/v&gt;&lt;/c&gt;&lt;/row&gt;&lt;row r=&quot;66&quot; spans=&quot;14:16&quot; hidden=&quot;1&quot; x14ac:dyDescent=&quot;0.25&quot;&gt;&lt;c r=&quot;N66&quot; s=&quot;86&quot;&gt;&lt;f ca=&quot;1&quot;&gt;0.5*Calculations!$C$82*&apos;Monthly Data&apos;!N66+0.5*Calculations!$C$83*&apos;Monthly Data&apos;!O66+0.5*Calculations!$C$84*&apos;Monthly Data&apos;!P66+0.5*Calculations!$C$85*&apos;Monthly Data&apos;!Q66+(1-0.5*Calculations!$C$87)*&apos;Monthly Data&apos;!R66</f><v>8.4240675975201049E-3</v></c><c r="O66" s="86"><f t="shared" ca="1" si="4"/>&lt;v&gt;8.424067597520013E-3&lt;/v&gt;&lt;/c&gt;&lt;c r=&quot;P66&quot; s=&quot;86&quot;&gt;&lt;f t=&quot;shared&quot; ca=&quot;1&quot; si=&quot;5&quot;/&gt;&lt;v&gt;8.424067597520013E-3&lt;/v&gt;&lt;/c&gt;&lt;/row&gt;&lt;row r=&quot;67&quot; spans=&quot;14:16&quot; hidden=&quot;1&quot; x14ac:dyDescent=&quot;0.25&quot;&gt;&lt;c r=&quot;N67&quot; s=&quot;86&quot;&gt;&lt;f ca=&quot;1&quot;&gt;0.5*Calculations!$C$82*&apos;Monthly Data&apos;!N67+0.5*Calculations!$C$83*&apos;Monthly Data&apos;!O67+0.5*Calculations!$C$84*&apos;Monthly Data&apos;!P67+0.5*Calculations!$C$85*&apos;Monthly Data&apos;!Q67+(1-0.5*Calculations!$C$87)*&apos;Monthly Data&apos;!R67</f><v>1.1704119272391494E-2</v></c><c r="O67" s="86"><f t="shared" ca="1" si="4"/>&lt;v&gt;1.1704119272391456E-2&lt;/v&gt;&lt;/c&gt;&lt;c r=&quot;P67&quot; s=&quot;86&quot;&gt;&lt;f t=&quot;shared&quot; ca=&quot;1&quot; si=&quot;5&quot;/&gt;&lt;v&gt;1.1704119272391456E-2&lt;/v&gt;&lt;/c&gt;&lt;/row&gt;&lt;row r=&quot;68&quot; spans=&quot;14:16&quot; hidden=&quot;1&quot; x14ac:dyDescent=&quot;0.25&quot;&gt;&lt;c r=&quot;N68&quot; s=&quot;86&quot;&gt;&lt;f ca=&quot;1&quot;&gt;0.5*Calculations!$C$82*&apos;Monthly Data&apos;!N68+0.5*Calculations!$C$83*&apos;Monthly Data&apos;!O68+0.5*Calculations!$C$84*&apos;Monthly Data&apos;!P68+0.5*Calculations!$C$85*&apos;Monthly Data&apos;!Q68+(1-0.5*Calculations!$C$87)*&apos;Monthly Data&apos;!R68</f><v>-1.9947061878162777E-2</v></c><c r="O68" s="86"><f t="shared" ca="1" si="4"/>&lt;v&gt;-1.9947061878162753E-2&lt;/v&gt;&lt;/c&gt;&lt;c r=&quot;P68&quot; s=&quot;86&quot;&gt;&lt;f t=&quot;shared&quot; ca=&quot;1&quot; si=&quot;5&quot;/&gt;&lt;v&gt;-1.9947061878162753E-2&lt;/v&gt;&lt;/c&gt;&lt;/row&gt;&lt;row r=&quot;69&quot; spans=&quot;14:16&quot; hidden=&quot;1&quot; x14ac:dyDescent=&quot;0.25&quot;&gt;&lt;c r=&quot;N69&quot; s=&quot;86&quot;&gt;&lt;f ca=&quot;1&quot;&gt;0.5*Calculations!$C$82*&apos;Monthly Data&apos;!N69+0.5*Calculations!$C$83*&apos;Monthly Data&apos;!O69+0.5*Calculations!$C$84*&apos;Monthly Data&apos;!P69+0.5*Calculations!$C$85*&apos;Monthly Data&apos;!Q69+(1-0.5*Calculations!$C$87)*&apos;Monthly Data&apos;!R69</f><v>2.766281641786093E-2</v></c><c r="O69" s="86"><f t="shared" ca="1" si="4"/>&lt;v&gt;2.7662816417860947E-2&lt;/v&gt;&lt;/c&gt;&lt;c r=&quot;P69&quot; s=&quot;86&quot;&gt;&lt;f t=&quot;shared&quot; ca=&quot;1&quot; si=&quot;5&quot;/&gt;&lt;v&gt;2.7662816417860947E-2&lt;/v&gt;&lt;/c&gt;&lt;/row&gt;&lt;row r=&quot;70&quot; spans=&quot;14:16&quot; hidden=&quot;1&quot; x14ac:dyDescent=&quot;0.25&quot;&gt;&lt;c r=&quot;N70&quot; s=&quot;86&quot;&gt;&lt;f ca=&quot;1&quot;&gt;0.5*Calculations!$C$82*&apos;Monthly Data&apos;!N70+0.5*Calculations!$C$83*&apos;Monthly Data&apos;!O70+0.5*Calculations!$C$84*&apos;Monthly Data&apos;!P70+0.5*Calculations!$C$85*&apos;Monthly Data&apos;!Q70+(1-0.5*Calculations!$C$87)*&apos;Monthly Data&apos;!R70</f><v>-9.839093431862074E-3</v></c><c r="O70" s="86"><f t="shared" ca="1" si="4"/>&lt;v&gt;-9.8390934318620671E-3&lt;/v&gt;&lt;/c&gt;&lt;c r=&quot;P70&quot; s=&quot;86&quot;&gt;&lt;f t=&quot;shared&quot; ca=&quot;1&quot; si=&quot;5&quot;/&gt;&lt;v&gt;-9.8390934318620671E-3&lt;/v&gt;&lt;/c&gt;&lt;/row&gt;&lt;row r=&quot;71&quot; spans=&quot;14:16&quot; hidden=&quot;1&quot; x14ac:dyDescent=&quot;0.25&quot;&gt;&lt;c r=&quot;N71&quot; s=&quot;86&quot;&gt;&lt;f ca=&quot;1&quot;&gt;0.5*Calculations!$C$82*&apos;Monthly Data&apos;!N71+0.5*Calculations!$C$83*&apos;Monthly Data&apos;!O71+0.5*Calculations!$C$84*&apos;Monthly Data&apos;!P71+0.5*Calculations!$C$85*&apos;Monthly Data&apos;!Q71+(1-0.5*Calculations!$C$87)*&apos;Monthly Data&apos;!R71</f><v>1.9073822767906517E-2</v></c><c r="O71" s="86"><f t="shared" ca="1" si="4"/>&lt;v&gt;1.907382276790659E-2&lt;/v&gt;&lt;/c&gt;&lt;c r=&quot;P71&quot; s=&quot;86&quot;&gt;&lt;f t=&quot;shared&quot; ca=&quot;1&quot; si=&quot;5&quot;/&gt;&lt;v&gt;1.907382276790659E-2&lt;/v&gt;&lt;/c&gt;&lt;/row&gt;&lt;row r=&quot;72&quot; spans=&quot;14:16&quot; hidden=&quot;1&quot; x14ac:dyDescent=&quot;0.25&quot;&gt;&lt;c r=&quot;N72&quot; s=&quot;86&quot;&gt;&lt;f ca=&quot;1&quot;&gt;0.5*Calculations!$C$82*&apos;Monthly Data&apos;!N72+0.5*Calculations!$C$83*&apos;Monthly Data&apos;!O72+0.5*Calculations!$C$84*&apos;Monthly Data&apos;!P72+0.5*Calculations!$C$85*&apos;Monthly Data&apos;!Q72+(1-0.5*Calculations!$C$87)*&apos;Monthly Data&apos;!R72</f><v>-2.4571433440223247E-2</v></c><c r="O72" s="86"><f t="shared" ca="1" si="4"/>&lt;v&gt;-2.4571433440223278E-2&lt;/v&gt;&lt;/c&gt;&lt;c r=&quot;P72&quot; s=&quot;86&quot;&gt;&lt;f t=&quot;shared&quot; ca=&quot;1&quot; si=&quot;5&quot;/&gt;&lt;v&gt;-2.4571433440223278E-2&lt;/v&gt;&lt;/c&gt;&lt;/row&gt;&lt;row r=&quot;73&quot; spans=&quot;14:16&quot; hidden=&quot;1&quot; x14ac:dyDescent=&quot;0.25&quot;&gt;&lt;c r=&quot;N73&quot; s=&quot;86&quot;&gt;&lt;f ca=&quot;1&quot;&gt;0.5*Calculations!$C$82*&apos;Monthly Data&apos;!N73+0.5*Calculations!$C$83*&apos;Monthly Data&apos;!O73+0.5*Calculations!$C$84*&apos;Monthly Data&apos;!P73+0.5*Calculations!$C$85*&apos;Monthly Data&apos;!Q73+(1-0.5*Calculations!$C$87)*&apos;Monthly Data&apos;!R73</f><v>-1.3959200237295809E-2</v></c><c r="O73" s="86"><f t="shared" ca="1" si="4"/>&lt;v&gt;-1.3959200237295799E-2&lt;/v&gt;&lt;/c&gt;&lt;c r=&quot;P73&quot; s=&quot;86&quot;&gt;&lt;f t=&quot;shared&quot; ca=&quot;1&quot; si=&quot;5&quot;/&gt;&lt;v&gt;-1.3959200237295799E-2&lt;/v&gt;&lt;/c&gt;&lt;/row&gt;&lt;row r=&quot;74&quot; spans=&quot;14:16&quot; hidden=&quot;1&quot; x14ac:dyDescent=&quot;0.25&quot;&gt;&lt;c r=&quot;N74&quot; s=&quot;86&quot;&gt;&lt;f ca=&quot;1&quot;&gt;0.5*Calculations!$C$82*&apos;Monthly Data&apos;!N74+0.5*Calculations!$C$83*&apos;Monthly Data&apos;!O74+0.5*Calculations!$C$84*&apos;Monthly Data&apos;!P74+0.5*Calculations!$C$85*&apos;Monthly Data&apos;!Q74+(1-0.5*Calculations!$C$87)*&apos;Monthly Data&apos;!R74</f><v>1.3891304280773396E-2</v></c><c r="O74" s="86"><f t="shared" ca="1" si="4"/>&lt;v&gt;1.3891304280773342E-2&lt;/v&gt;&lt;/c&gt;&lt;c r=&quot;P74&quot; s=&quot;86&quot;&gt;&lt;f t=&quot;shared&quot; ca=&quot;1&quot; si=&quot;5&quot;/&gt;&lt;v&gt;1.3891304280773342E-2&lt;/v&gt;&lt;/c&gt;&lt;/row&gt;&lt;row r=&quot;75&quot; spans=&quot;14:16&quot; hidden=&quot;1&quot; x14ac:dyDescent=&quot;0.25&quot;&gt;&lt;c r=&quot;N75&quot; s=&quot;86&quot;&gt;&lt;f ca=&quot;1&quot;&gt;0.5*Calculations!$C$82*&apos;Monthly Data&apos;!N75+0.5*Calculations!$C$83*&apos;Monthly Data&apos;!O75+0.5*Calculations!$C$84*&apos;Monthly Data&apos;!P75+0.5*Calculations!$C$85*&apos;Monthly Data&apos;!Q75+(1-0.5*Calculations!$C$87)*&apos;Monthly Data&apos;!R75</f><v>-3.9863250714949353E-2</v></c><c r="O75" s="86"><f t="shared" ca="1" si="4"/>&lt;v&gt;-3.9863250714949339E-2&lt;/v&gt;&lt;/c&gt;&lt;c r=&quot;P75&quot; s=&quot;86&quot;&gt;&lt;f t=&quot;shared&quot; ca=&quot;1&quot; si=&quot;5&quot;/&gt;&lt;v&gt;-3.9863250714949339E-2&lt;/v&gt;&lt;/c&gt;&lt;/row&gt;&lt;row r=&quot;76&quot; spans=&quot;14:16&quot; hidden=&quot;1&quot; x14ac:dyDescent=&quot;0.25&quot;&gt;&lt;c r=&quot;N76&quot; s=&quot;86&quot;&gt;&lt;f ca=&quot;1&quot;&gt;0.5*Calculations!$C$82*&apos;Monthly Data&apos;!N76+0.5*Calculations!$C$83*&apos;Monthly Data&apos;!O76+0.5*Calculations!$C$84*&apos;Monthly Data&apos;!P76+0.5*Calculations!$C$85*&apos;Monthly Data&apos;!Q76+(1-0.5*Calculations!$C$87)*&apos;Monthly Data&apos;!R76</f><v>2.2757992058453024E-3</v></c><c r="O76" s="86"><f t="shared" ca="1" si="4"/>&lt;v&gt;2.275799205845308E-3&lt;/v&gt;&lt;/c&gt;&lt;c r=&quot;P76&quot; s=&quot;86&quot;&gt;&lt;f t=&quot;shared&quot; ca=&quot;1&quot; si=&quot;5&quot;/&gt;&lt;v&gt;2.275799205845308E-3&lt;/v&gt;&lt;/c&gt;&lt;/row&gt;&lt;row r=&quot;77&quot; spans=&quot;14:16&quot; hidden=&quot;1&quot; x14ac:dyDescent=&quot;0.25&quot;&gt;&lt;c r=&quot;N77&quot; s=&quot;86&quot;&gt;&lt;f ca=&quot;1&quot;&gt;0.5*Calculations!$C$82*&apos;Monthly Data&apos;!N77+0.5*Calculations!$C$83*&apos;Monthly Data&apos;!O77+0.5*Calculations!$C$84*&apos;Monthly Data&apos;!P77+0.5*Calculations!$C$85*&apos;Monthly Data&apos;!Q77+(1-0.5*Calculations!$C$87)*&apos;Monthly Data&apos;!R77</f><v>-4.0413381192162513E-2</v></c><c r="O77" s="86"><f t="shared" ref="O77:O108" ca="1" si="6">PRODUCT(1+N72:N77)-1</f><v>-4.0413381192162534E-2</v></c><c r="P77" s="86"><f t="shared" ca="1" si="5"/>&lt;v&gt;-4.0413381192162534E-2&lt;/v&gt;&lt;/c&gt;&lt;/row&gt;&lt;row r=&quot;78&quot; spans=&quot;14:16&quot; hidden=&quot;1&quot; x14ac:dyDescent=&quot;0.25&quot;&gt;&lt;c r=&quot;N78&quot; s=&quot;86&quot;&gt;&lt;f ca=&quot;1&quot;&gt;0.5*Calculations!$C$82*&apos;Monthly Data&apos;!N78+0.5*Calculations!$C$83*&apos;Monthly Data&apos;!O78+0.5*Calculations!$C$84*&apos;Monthly Data&apos;!P78+0.5*Calculations!$C$85*&apos;Monthly Data&apos;!Q78+(1-0.5*Calculations!$C$87)*&apos;Monthly Data&apos;!R78</f><v>3.8809817903524786E-2</v></c><c r="O78" s="86"><f t="shared" ca="1" si="6"/>&lt;v&gt;3.8809817903524779E-2&lt;/v&gt;&lt;/c&gt;&lt;c r=&quot;P78&quot; s=&quot;86&quot;&gt;&lt;f t=&quot;shared&quot; ca=&quot;1&quot; si=&quot;5&quot;/&gt;&lt;v&gt;3.8809817903524779E-2&lt;/v&gt;&lt;/c&gt;&lt;/row&gt;&lt;row r=&quot;79&quot; spans=&quot;14:16&quot; hidden=&quot;1&quot; x14ac:dyDescent=&quot;0.25&quot;&gt;&lt;c r=&quot;N79&quot; s=&quot;86&quot;&gt;&lt;f ca=&quot;1&quot;&gt;0.5*Calculations!$C$82*&apos;Monthly Data&apos;!N79+0.5*Calculations!$C$83*&apos;Monthly Data&apos;!O79+0.5*Calculations!$C$84*&apos;Monthly Data&apos;!P79+0.5*Calculations!$C$85*&apos;Monthly Data&apos;!Q79+(1-0.5*Calculations!$C$87)*&apos;Monthly Data&apos;!R79</f><v>-2.072517756005474E-2</v></c><c r="O79" s="86"><f t="shared" ca="1" si="6"/>&lt;v&gt;-2.0725177560054764E-2&lt;/v&gt;&lt;/c&gt;&lt;c r=&quot;P79&quot; s=&quot;86&quot;&gt;&lt;f t=&quot;shared&quot; ca=&quot;1&quot; si=&quot;5&quot;/&gt;&lt;v&gt;-2.0725177560054764E-2&lt;/v&gt;&lt;/c&gt;&lt;/row&gt;&lt;row r=&quot;80&quot; spans=&quot;14:16&quot; hidden=&quot;1&quot; x14ac:dyDescent=&quot;0.25&quot;&gt;&lt;c r=&quot;N80&quot; s=&quot;86&quot;&gt;&lt;f ca=&quot;1&quot;&gt;0.5*Calculations!$C$82*&apos;Monthly Data&apos;!N80+0.5*Calculations!$C$83*&apos;Monthly Data&apos;!O80+0.5*Calculations!$C$84*&apos;Monthly Data&apos;!P80+0.5*Calculations!$C$85*&apos;Monthly Data&apos;!Q80+(1-0.5*Calculations!$C$87)*&apos;Monthly Data&apos;!R80</f><v>-4.3408051735618014E-2</v></c><c r="O80" s="86"><f t="shared" ca="1" si="6"/>&lt;v&gt;-4.3408051735618014E-2&lt;/v&gt;&lt;/c&gt;&lt;c r=&quot;P80&quot; s=&quot;86&quot;&gt;&lt;f t=&quot;shared&quot; ca=&quot;1&quot; si=&quot;5&quot;/&gt;&lt;v&gt;-4.3408051735618014E-2&lt;/v&gt;&lt;/c&gt;&lt;/row&gt;&lt;row r=&quot;81&quot; spans=&quot;14:16&quot; hidden=&quot;1&quot; x14ac:dyDescent=&quot;0.25&quot;&gt;&lt;c r=&quot;N81&quot; s=&quot;86&quot;&gt;&lt;f ca=&quot;1&quot;&gt;0.5*Calculations!$C$82*&apos;Monthly Data&apos;!N81+0.5*Calculations!$C$83*&apos;Monthly Data&apos;!O81+0.5*Calculations!$C$84*&apos;Monthly Data&apos;!P81+0.5*Calculations!$C$85*&apos;Monthly Data&apos;!Q81+(1-0.5*Calculations!$C$87)*&apos;Monthly Data&apos;!R81</f><v>3.6332715283247441E-2</v></c><c r="O81" s="86"><f t="shared" ca="1" si="6"/>&lt;v&gt;3.6332715283247552E-2&lt;/v&gt;&lt;/c&gt;&lt;c r=&quot;P81&quot; s=&quot;86&quot;&gt;&lt;f t=&quot;shared&quot; ca=&quot;1&quot; si=&quot;5&quot;/&gt;&lt;v&gt;3.6332715283247552E-2&lt;/v&gt;&lt;/c&gt;&lt;/row&gt;&lt;row r=&quot;82&quot; spans=&quot;14:16&quot; hidden=&quot;1&quot; x14ac:dyDescent=&quot;0.25&quot;&gt;&lt;c r=&quot;N82&quot; s=&quot;86&quot;&gt;&lt;f ca=&quot;1&quot;&gt;0.5*Calculations!$C$82*&apos;Monthly Data&apos;!N82+0.5*Calculations!$C$83*&apos;Monthly Data&apos;!O82+0.5*Calculations!$C$84*&apos;Monthly Data&apos;!P82+0.5*Calculations!$C$85*&apos;Monthly Data&apos;!Q82+(1-0.5*Calculations!$C$87)*&apos;Monthly Data&apos;!R82</f><v>3.7118215575026904E-2</v></c><c r="O82" s="86"><f t="shared" ca="1" si="6"/>&lt;v&gt;3.7118215575026925E-2&lt;/v&gt;&lt;/c&gt;&lt;c r=&quot;P82&quot; s=&quot;86&quot;&gt;&lt;f t=&quot;shared&quot; ca=&quot;1&quot; si=&quot;5&quot;/&gt;&lt;v&gt;3.7118215575026925E-2&lt;/v&gt;&lt;/c&gt;&lt;/row&gt;&lt;row r=&quot;83&quot; spans=&quot;14:16&quot; hidden=&quot;1&quot; x14ac:dyDescent=&quot;0.25&quot;&gt;&lt;c r=&quot;N83&quot; s=&quot;86&quot;&gt;&lt;f ca=&quot;1&quot;&gt;0.5*Calculations!$C$82*&apos;Monthly Data&apos;!N83+0.5*Calculations!$C$83*&apos;Monthly Data&apos;!O83+0.5*Calculations!$C$84*&apos;Monthly Data&apos;!P83+0.5*Calculations!$C$85*&apos;Monthly Data&apos;!Q83+(1-0.5*Calculations!$C$87)*&apos;Monthly Data&apos;!R83</f><v>-2.0259958308006688E-2</v></c><c r="O83" s="86"><f t="shared" ca="1" si="6"/>&lt;v&gt;-2.0259958308006643E-2&lt;/v&gt;&lt;/c&gt;&lt;c r=&quot;P83&quot; s=&quot;86&quot;&gt;&lt;f t=&quot;shared&quot; ref=&quot;P83:P114&quot; ca=&quot;1&quot; si=&quot;7&quot;&gt;PRODUCT(1+N72:N83)-1</f><v>-2.0259958308006643E-2</v></c></row><row r="84" spans="14:16" hidden="1" x14ac:dyDescent="0.25"><c r="N84" s="86"><f ca="1">0.5*Calculations!$C$82*&apos;Monthly Data&apos;!N84+0.5*Calculations!$C$83*&apos;Monthly Data&apos;!O84+0.5*Calculations!$C$84*&apos;Monthly Data&apos;!P84+0.5*Calculations!$C$85*&apos;Monthly Data&apos;!Q84+(1-0.5*Calculations!$C$87)*&apos;Monthly Data&apos;!R84</f><v>3.5231336013669103E-2</v></c><c r="O84" s="86"><f t="shared" ca="1" si="6"/>&lt;v&gt;3.5231336013669123E-2&lt;/v&gt;&lt;/c&gt;&lt;c r=&quot;P84&quot; s=&quot;86&quot;&gt;&lt;f t=&quot;shared&quot; ca=&quot;1&quot; si=&quot;7&quot;/&gt;&lt;v&gt;3.5231336013669123E-2&lt;/v&gt;&lt;/c&gt;&lt;/row&gt;&lt;row r=&quot;85&quot; spans=&quot;14:16&quot; hidden=&quot;1&quot; x14ac:dyDescent=&quot;0.25&quot;&gt;&lt;c r=&quot;N85&quot; s=&quot;86&quot;&gt;&lt;f ca=&quot;1&quot;&gt;0.5*Calculations!$C$82*&apos;Monthly Data&apos;!N85+0.5*Calculations!$C$83*&apos;Monthly Data&apos;!O85+0.5*Calculations!$C$84*&apos;Monthly Data&apos;!P85+0.5*Calculations!$C$85*&apos;Monthly Data&apos;!Q85+(1-0.5*Calculations!$C$87)*&apos;Monthly Data&apos;!R85</f><v>-1.0485101266941802E-2</v></c><c r="O85" s="86"><f t="shared" ca="1" si="6"/>&lt;v&gt;-1.0485101266941799E-2&lt;/v&gt;&lt;/c&gt;&lt;c r=&quot;P85&quot; s=&quot;86&quot;&gt;&lt;f t=&quot;shared&quot; ca=&quot;1&quot; si=&quot;7&quot;/&gt;&lt;v&gt;-1.0485101266941799E-2&lt;/v&gt;&lt;/c&gt;&lt;/row&gt;&lt;row r=&quot;86&quot; spans=&quot;14:16&quot; hidden=&quot;1&quot; x14ac:dyDescent=&quot;0.25&quot;&gt;&lt;c r=&quot;N86&quot; s=&quot;86&quot;&gt;&lt;f ca=&quot;1&quot;&gt;0.5*Calculations!$C$82*&apos;Monthly Data&apos;!N86+0.5*Calculations!$C$83*&apos;Monthly Data&apos;!O86+0.5*Calculations!$C$84*&apos;Monthly Data&apos;!P86+0.5*Calculations!$C$85*&apos;Monthly Data&apos;!Q86+(1-0.5*Calculations!$C$87)*&apos;Monthly Data&apos;!R86</f><v>1.7472933988537529E-2</v></c><c r="O86" s="86"><f t="shared" ca="1" si="6"/>&lt;v&gt;1.7472933988537553E-2&lt;/v&gt;&lt;/c&gt;&lt;c r=&quot;P86&quot; s=&quot;86&quot;&gt;&lt;f t=&quot;shared&quot; ca=&quot;1&quot; si=&quot;7&quot;/&gt;&lt;v&gt;1.7472933988537553E-2&lt;/v&gt;&lt;/c&gt;&lt;/row&gt;&lt;row r=&quot;87&quot; spans=&quot;14:16&quot; hidden=&quot;1&quot; x14ac:dyDescent=&quot;0.25&quot;&gt;&lt;c r=&quot;N87&quot; s=&quot;86&quot;&gt;&lt;f ca=&quot;1&quot;&gt;0.5*Calculations!$C$82*&apos;Monthly Data&apos;!N87+0.5*Calculations!$C$83*&apos;Monthly Data&apos;!O87+0.5*Calculations!$C$84*&apos;Monthly Data&apos;!P87+0.5*Calculations!$C$85*&apos;Monthly Data&apos;!Q87+(1-0.5*Calculations!$C$87)*&apos;Monthly Data&apos;!R87</f><v>1.046389543479892E-2</v></c><c r="O87" s="86"><f t="shared" ca="1" si="6"/>&lt;v&gt;1.0463895434798864E-2&lt;/v&gt;&lt;/c&gt;&lt;c r=&quot;P87&quot; s=&quot;86&quot;&gt;&lt;f t=&quot;shared&quot; ca=&quot;1&quot; si=&quot;7&quot;/&gt;&lt;v&gt;1.0463895434798864E-2&lt;/v&gt;&lt;/c&gt;&lt;/row&gt;&lt;row r=&quot;88&quot; spans=&quot;14:16&quot; hidden=&quot;1&quot; x14ac:dyDescent=&quot;0.25&quot;&gt;&lt;c r=&quot;N88&quot; s=&quot;86&quot;&gt;&lt;f ca=&quot;1&quot;&gt;0.5*Calculations!$C$82*&apos;Monthly Data&apos;!N88+0.5*Calculations!$C$83*&apos;Monthly Data&apos;!O88+0.5*Calculations!$C$84*&apos;Monthly Data&apos;!P88+0.5*Calculations!$C$85*&apos;Monthly Data&apos;!Q88+(1-0.5*Calculations!$C$87)*&apos;Monthly Data&apos;!R88</f><v>-2.7490061308214487E-3</v></c><c r="O88" s="86"><f t="shared" ca="1" si="6"/>&lt;v&gt;-2.7490061308214075E-3&lt;/v&gt;&lt;/c&gt;&lt;c r=&quot;P88&quot; s=&quot;86&quot;&gt;&lt;f t=&quot;shared&quot; ca=&quot;1&quot; si=&quot;7&quot;/&gt;&lt;v&gt;-2.7490061308214075E-3&lt;/v&gt;&lt;/c&gt;&lt;/row&gt;&lt;row r=&quot;89&quot; spans=&quot;14:16&quot; hidden=&quot;1&quot; x14ac:dyDescent=&quot;0.25&quot;&gt;&lt;c r=&quot;N89&quot; s=&quot;86&quot;&gt;&lt;f ca=&quot;1&quot;&gt;0.5*Calculations!$C$82*&apos;Monthly Data&apos;!N89+0.5*Calculations!$C$83*&apos;Monthly Data&apos;!O89+0.5*Calculations!$C$84*&apos;Monthly Data&apos;!P89+0.5*Calculations!$C$85*&apos;Monthly Data&apos;!Q89+(1-0.5*Calculations!$C$87)*&apos;Monthly Data&apos;!R89</f><v>3.0957942835585645E-2</v></c><c r="O89" s="86"><f t="shared" ca="1" si="6"/>&lt;v&gt;3.0957942835585728E-2&lt;/v&gt;&lt;/c&gt;&lt;c r=&quot;P89&quot; s=&quot;86&quot;&gt;&lt;f t=&quot;shared&quot; ca=&quot;1&quot; si=&quot;7&quot;/&gt;&lt;v&gt;3.0957942835585728E-2&lt;/v&gt;&lt;/c&gt;&lt;/row&gt;&lt;row r=&quot;90&quot; spans=&quot;14:16&quot; hidden=&quot;1&quot; x14ac:dyDescent=&quot;0.25&quot;&gt;&lt;c r=&quot;N90&quot; s=&quot;86&quot;&gt;&lt;f ca=&quot;1&quot;&gt;0.5*Calculations!$C$82*&apos;Monthly Data&apos;!N90+0.5*Calculations!$C$83*&apos;Monthly Data&apos;!O90+0.5*Calculations!$C$84*&apos;Monthly Data&apos;!P90+0.5*Calculations!$C$85*&apos;Monthly Data&apos;!Q90+(1-0.5*Calculations!$C$87)*&apos;Monthly Data&apos;!R90</f><v>1.7361594973213587E-2</v></c><c r="O90" s="86"><f t="shared" ca="1" si="6"/>&lt;v&gt;1.7361594973213546E-2&lt;/v&gt;&lt;/c&gt;&lt;c r=&quot;P90&quot; s=&quot;86&quot;&gt;&lt;f t=&quot;shared&quot; ca=&quot;1&quot; si=&quot;7&quot;/&gt;&lt;v&gt;1.7361594973213546E-2&lt;/v&gt;&lt;/c&gt;&lt;/row&gt;&lt;row r=&quot;91&quot; spans=&quot;14:16&quot; hidden=&quot;1&quot; x14ac:dyDescent=&quot;0.25&quot;&gt;&lt;c r=&quot;N91&quot; s=&quot;86&quot;&gt;&lt;f ca=&quot;1&quot;&gt;0.5*Calculations!$C$82*&apos;Monthly Data&apos;!N91+0.5*Calculations!$C$83*&apos;Monthly Data&apos;!O91+0.5*Calculations!$C$84*&apos;Monthly Data&apos;!P91+0.5*Calculations!$C$85*&apos;Monthly Data&apos;!Q91+(1-0.5*Calculations!$C$87)*&apos;Monthly Data&apos;!R91</f><v>-7.8872955230675015E-3</v></c><c r="O91" s="86"><f t="shared" ca="1" si="6"/>&lt;v&gt;-7.8872955230675501E-3&lt;/v&gt;&lt;/c&gt;&lt;c r=&quot;P91&quot; s=&quot;86&quot;&gt;&lt;f t=&quot;shared&quot; ca=&quot;1&quot; si=&quot;7&quot;/&gt;&lt;v&gt;-7.8872955230675501E-3&lt;/v&gt;&lt;/c&gt;&lt;/row&gt;&lt;row r=&quot;92&quot; spans=&quot;14:16&quot; hidden=&quot;1&quot; x14ac:dyDescent=&quot;0.25&quot;&gt;&lt;c r=&quot;N92&quot; s=&quot;86&quot;&gt;&lt;f ca=&quot;1&quot;&gt;0.5*Calculations!$C$82*&apos;Monthly Data&apos;!N92+0.5*Calculations!$C$83*&apos;Monthly Data&apos;!O92+0.5*Calculations!$C$84*&apos;Monthly Data&apos;!P92+0.5*Calculations!$C$85*&apos;Monthly Data&apos;!Q92+(1-0.5*Calculations!$C$87)*&apos;Monthly Data&apos;!R92</f><v>-1.880155173376722E-2</v></c><c r="O92" s="86"><f t="shared" ca="1" si="6"/>&lt;v&gt;-1.8801551733767186E-2&lt;/v&gt;&lt;/c&gt;&lt;c r=&quot;P92&quot; s=&quot;86&quot;&gt;&lt;f t=&quot;shared&quot; ca=&quot;1&quot; si=&quot;7&quot;/&gt;&lt;v&gt;-1.8801551733767186E-2&lt;/v&gt;&lt;/c&gt;&lt;/row&gt;&lt;row r=&quot;93&quot; spans=&quot;14:16&quot; hidden=&quot;1&quot; x14ac:dyDescent=&quot;0.25&quot;&gt;&lt;c r=&quot;N93&quot; s=&quot;86&quot;&gt;&lt;f ca=&quot;1&quot;&gt;0.5*Calculations!$C$82*&apos;Monthly Data&apos;!N93+0.5*Calculations!$C$83*&apos;Monthly Data&apos;!O93+0.5*Calculations!$C$84*&apos;Monthly Data&apos;!P93+0.5*Calculations!$C$85*&apos;Monthly Data&apos;!Q93+(1-0.5*Calculations!$C$87)*&apos;Monthly Data&apos;!R93</f><v>-9.8327855560634558E-3</v></c><c r="O93" s="86"><f t="shared" ca="1" si="6"/>&lt;v&gt;-9.8327855560634836E-3&lt;/v&gt;&lt;/c&gt;&lt;c r=&quot;P93&quot; s=&quot;86&quot;&gt;&lt;f t=&quot;shared&quot; ca=&quot;1&quot; si=&quot;7&quot;/&gt;&lt;v&gt;-9.8327855560634836E-3&lt;/v&gt;&lt;/c&gt;&lt;/row&gt;&lt;row r=&quot;94&quot; spans=&quot;14:16&quot; hidden=&quot;1&quot; x14ac:dyDescent=&quot;0.25&quot;&gt;&lt;c r=&quot;N94&quot; s=&quot;86&quot;&gt;&lt;f ca=&quot;1&quot;&gt;0.5*Calculations!$C$82*&apos;Monthly Data&apos;!N94+0.5*Calculations!$C$83*&apos;Monthly Data&apos;!O94+0.5*Calculations!$C$84*&apos;Monthly Data&apos;!P94+0.5*Calculations!$C$85*&apos;Monthly Data&apos;!Q94+(1-0.5*Calculations!$C$87)*&apos;Monthly Data&apos;!R94</f><v>4.5735623984309991E-2</v></c><c r="O94" s="86"><f t="shared" ca="1" si="6"/>&lt;v&gt;4.5735623984310081E-2&lt;/v&gt;&lt;/c&gt;&lt;c r=&quot;P94&quot; s=&quot;86&quot;&gt;&lt;f t=&quot;shared&quot; ca=&quot;1&quot; si=&quot;7&quot;/&gt;&lt;v&gt;4.5735623984310081E-2&lt;/v&gt;&lt;/c&gt;&lt;/row&gt;&lt;row r=&quot;95&quot; spans=&quot;14:16&quot; hidden=&quot;1&quot; x14ac:dyDescent=&quot;0.25&quot;&gt;&lt;c r=&quot;N95&quot; s=&quot;86&quot;&gt;&lt;f ca=&quot;1&quot;&gt;0.5*Calculations!$C$82*&apos;Monthly Data&apos;!N95+0.5*Calculations!$C$83*&apos;Monthly Data&apos;!O95+0.5*Calculations!$C$84*&apos;Monthly Data&apos;!P95+0.5*Calculations!$C$85*&apos;Monthly Data&apos;!Q95+(1-0.5*Calculations!$C$87)*&apos;Monthly Data&apos;!R95</f><v>2.5790695379256122E-2</v></c><c r="O95" s="86"><f t="shared" ca="1" si="6"/>&lt;v&gt;2.5790695379256157E-2&lt;/v&gt;&lt;/c&gt;&lt;c r=&quot;P95&quot; s=&quot;86&quot;&gt;&lt;f t=&quot;shared&quot; ca=&quot;1&quot; si=&quot;7&quot;/&gt;&lt;v&gt;2.5790695379256157E-2&lt;/v&gt;&lt;/c&gt;&lt;/row&gt;&lt;row r=&quot;96&quot; spans=&quot;14:16&quot; hidden=&quot;1&quot; x14ac:dyDescent=&quot;0.25&quot;&gt;&lt;c r=&quot;N96&quot; s=&quot;86&quot;&gt;&lt;f ca=&quot;1&quot;&gt;0.5*Calculations!$C$82*&apos;Monthly Data&apos;!N96+0.5*Calculations!$C$83*&apos;Monthly Data&apos;!O96+0.5*Calculations!$C$84*&apos;Monthly Data&apos;!P96+0.5*Calculations!$C$85*&apos;Monthly Data&apos;!Q96+(1-0.5*Calculations!$C$87)*&apos;Monthly Data&apos;!R96</f><v>6.4539397490030407E-3</v></c><c r="O96" s="86"><f t="shared" ca="1" si="6"/>&lt;v&gt;6.4539397490031014E-3&lt;/v&gt;&lt;/c&gt;&lt;c r=&quot;P96&quot; s=&quot;86&quot;&gt;&lt;f t=&quot;shared&quot; ca=&quot;1&quot; si=&quot;7&quot;/&gt;&lt;v&gt;6.4539397490031014E-3&lt;/v&gt;&lt;/c&gt;&lt;/row&gt;&lt;row r=&quot;97&quot; spans=&quot;14:16&quot; hidden=&quot;1&quot; x14ac:dyDescent=&quot;0.25&quot;&gt;&lt;c r=&quot;N97&quot; s=&quot;86&quot;&gt;&lt;f ca=&quot;1&quot;&gt;0.5*Calculations!$C$82*&apos;Monthly Data&apos;!N97+0.5*Calculations!$C$83*&apos;Monthly Data&apos;!O97+0.5*Calculations!$C$84*&apos;Monthly Data&apos;!P97+0.5*Calculations!$C$85*&apos;Monthly Data&apos;!Q97+(1-0.5*Calculations!$C$87)*&apos;Monthly Data&apos;!R97</f><v>2.3852824346838646E-2</v></c><c r="O97" s="86"><f t="shared" ca="1" si="6"/>&lt;v&gt;2.3852824346838553E-2&lt;/v&gt;&lt;/c&gt;&lt;c r=&quot;P97&quot; s=&quot;86&quot;&gt;&lt;f t=&quot;shared&quot; ca=&quot;1&quot; si=&quot;7&quot;/&gt;&lt;v&gt;2.3852824346838553E-2&lt;/v&gt;&lt;/c&gt;&lt;/row&gt;&lt;row r=&quot;98&quot; spans=&quot;14:16&quot; hidden=&quot;1&quot; x14ac:dyDescent=&quot;0.25&quot;&gt;&lt;c r=&quot;N98&quot; s=&quot;86&quot;&gt;&lt;f ca=&quot;1&quot;&gt;0.5*Calculations!$C$82*&apos;Monthly Data&apos;!N98+0.5*Calculations!$C$83*&apos;Monthly Data&apos;!O98+0.5*Calculations!$C$84*&apos;Monthly Data&apos;!P98+0.5*Calculations!$C$85*&apos;Monthly Data&apos;!Q98+(1-0.5*Calculations!$C$87)*&apos;Monthly Data&apos;!R98</f><v>1.7831091590102856E-2</v></c><c r="O98" s="86"><f t="shared" ca="1" si="6"/>&lt;v&gt;1.7831091590102766E-2&lt;/v&gt;&lt;/c&gt;&lt;c r=&quot;P98&quot; s=&quot;86&quot;&gt;&lt;f t=&quot;shared&quot; ca=&quot;1&quot; si=&quot;7&quot;/&gt;&lt;v&gt;1.7831091590102766E-2&lt;/v&gt;&lt;/c&gt;&lt;/row&gt;&lt;row r=&quot;99&quot; spans=&quot;14:16&quot; hidden=&quot;1&quot; x14ac:dyDescent=&quot;0.25&quot;&gt;&lt;c r=&quot;N99&quot; s=&quot;86&quot;&gt;&lt;f ca=&quot;1&quot;&gt;0.5*Calculations!$C$82*&apos;Monthly Data&apos;!N99+0.5*Calculations!$C$83*&apos;Monthly Data&apos;!O99+0.5*Calculations!$C$84*&apos;Monthly Data&apos;!P99+0.5*Calculations!$C$85*&apos;Monthly Data&apos;!Q99+(1-0.5*Calculations!$C$87)*&apos;Monthly Data&apos;!R99</f><v>-1.6546126717384396E-2</v></c><c r="O99" s="86"><f t="shared" ca="1" si="6"/>&lt;v&gt;-1.6546126717384424E-2&lt;/v&gt;&lt;/c&gt;&lt;c r=&quot;P99&quot; s=&quot;86&quot;&gt;&lt;f t=&quot;shared&quot; ca=&quot;1&quot; si=&quot;7&quot;/&gt;&lt;v&gt;-1.6546126717384424E-2&lt;/v&gt;&lt;/c&gt;&lt;/row&gt;&lt;row r=&quot;100&quot; spans=&quot;14:16&quot; hidden=&quot;1&quot; x14ac:dyDescent=&quot;0.25&quot;&gt;&lt;c r=&quot;N100&quot; s=&quot;86&quot;&gt;&lt;f ca=&quot;1&quot;&gt;0.5*Calculations!$C$82*&apos;Monthly Data&apos;!N100+0.5*Calculations!$C$83*&apos;Monthly Data&apos;!O100+0.5*Calculations!$C$84*&apos;Monthly Data&apos;!P100+0.5*Calculations!$C$85*&apos;Monthly Data&apos;!Q100+(1-0.5*Calculations!$C$87)*&apos;Monthly Data&apos;!R100</f><v>2.4722579420195831E-2</v></c><c r="O100" s="86"><f t="shared" ca="1" si="6"/>&lt;v&gt;2.4722579420195734E-2&lt;/v&gt;&lt;/c&gt;&lt;c r=&quot;P100&quot; s=&quot;86&quot;&gt;&lt;f t=&quot;shared&quot; ca=&quot;1&quot; si=&quot;7&quot;/&gt;&lt;v&gt;2.4722579420195734E-2&lt;/v&gt;&lt;/c&gt;&lt;/row&gt;&lt;row r=&quot;101&quot; spans=&quot;14:16&quot; hidden=&quot;1&quot; x14ac:dyDescent=&quot;0.25&quot;&gt;&lt;c r=&quot;N101&quot; s=&quot;86&quot;&gt;&lt;f ca=&quot;1&quot;&gt;0.5*Calculations!$C$82*&apos;Monthly Data&apos;!N101+0.5*Calculations!$C$83*&apos;Monthly Data&apos;!O101+0.5*Calculations!$C$84*&apos;Monthly Data&apos;!P101+0.5*Calculations!$C$85*&apos;Monthly Data&apos;!Q101+(1-0.5*Calculations!$C$87)*&apos;Monthly Data&apos;!R101</f><v>1.1809891087585166E-2</v></c><c r="O101" s="86"><f t="shared" ca="1" si="6"/>&lt;v&gt;1.1809891087585234E-2&lt;/v&gt;&lt;/c&gt;&lt;c r=&quot;P101&quot; s=&quot;86&quot;&gt;&lt;f t=&quot;shared&quot; ca=&quot;1&quot; si=&quot;7&quot;/&gt;&lt;v&gt;1.1809891087585234E-2&lt;/v&gt;&lt;/c&gt;&lt;/row&gt;&lt;row r=&quot;102&quot; spans=&quot;14:16&quot; hidden=&quot;1&quot; x14ac:dyDescent=&quot;0.25&quot;&gt;&lt;c r=&quot;N102&quot; s=&quot;86&quot;&gt;&lt;f ca=&quot;1&quot;&gt;0.5*Calculations!$C$82*&apos;Monthly Data&apos;!N102+0.5*Calculations!$C$83*&apos;Monthly Data&apos;!O102+0.5*Calculations!$C$84*&apos;Monthly Data&apos;!P102+0.5*Calculations!$C$85*&apos;Monthly Data&apos;!Q102+(1-0.5*Calculations!$C$87)*&apos;Monthly Data&apos;!R102</f><v>1.0353752315110615E-2</v></c><c r="O102" s="86"><f t="shared" ca="1" si="6"/>&lt;v&gt;1.0353752315110709E-2&lt;/v&gt;&lt;/c&gt;&lt;c r=&quot;P102&quot; s=&quot;86&quot;&gt;&lt;f t=&quot;shared&quot; ca=&quot;1&quot; si=&quot;7&quot;/&gt;&lt;v&gt;1.0353752315110709E-2&lt;/v&gt;&lt;/c&gt;&lt;/row&gt;&lt;row r=&quot;103&quot; spans=&quot;14:16&quot; hidden=&quot;1&quot; x14ac:dyDescent=&quot;0.25&quot;&gt;&lt;c r=&quot;N103&quot; s=&quot;86&quot;&gt;&lt;f ca=&quot;1&quot;&gt;0.5*Calculations!$C$82*&apos;Monthly Data&apos;!N103+0.5*Calculations!$C$83*&apos;Monthly Data&apos;!O103+0.5*Calculations!$C$84*&apos;Monthly Data&apos;!P103+0.5*Calculations!$C$85*&apos;Monthly Data&apos;!Q103+(1-0.5*Calculations!$C$87)*&apos;Monthly Data&apos;!R103</f><v>1.5758278480433856E-2</v></c><c r="O103" s="86"><f t="shared" ca="1" si="6"/>&lt;v&gt;1.5758278480433763E-2&lt;/v&gt;&lt;/c&gt;&lt;c r=&quot;P103&quot; s=&quot;86&quot;&gt;&lt;f t=&quot;shared&quot; ca=&quot;1&quot; si=&quot;7&quot;/&gt;&lt;v&gt;1.5758278480433763E-2&lt;/v&gt;&lt;/c&gt;&lt;/row&gt;&lt;row r=&quot;104&quot; spans=&quot;14:16&quot; hidden=&quot;1&quot; x14ac:dyDescent=&quot;0.25&quot;&gt;&lt;c r=&quot;N104&quot; s=&quot;86&quot;&gt;&lt;f ca=&quot;1&quot;&gt;0.5*Calculations!$C$82*&apos;Monthly Data&apos;!N104+0.5*Calculations!$C$83*&apos;Monthly Data&apos;!O104+0.5*Calculations!$C$84*&apos;Monthly Data&apos;!P104+0.5*Calculations!$C$85*&apos;Monthly Data&apos;!Q104+(1-0.5*Calculations!$C$87)*&apos;Monthly Data&apos;!R104</f><v>1.0627294914941248E-2</v></c><c r="O104" s="86"><f t="shared" ca="1" si="6"/>&lt;v&gt;1.0627294914941299E-2&lt;/v&gt;&lt;/c&gt;&lt;c r=&quot;P104&quot; s=&quot;86&quot;&gt;&lt;f t=&quot;shared&quot; ca=&quot;1&quot; si=&quot;7&quot;/&gt;&lt;v&gt;1.0627294914941299E-2&lt;/v&gt;&lt;/c&gt;&lt;/row&gt;&lt;row r=&quot;105&quot; spans=&quot;14:16&quot; hidden=&quot;1&quot; x14ac:dyDescent=&quot;0.25&quot;&gt;&lt;c r=&quot;N105&quot; s=&quot;86&quot;&gt;&lt;f ca=&quot;1&quot;&gt;0.5*Calculations!$C$82*&apos;Monthly Data&apos;!N105+0.5*Calculations!$C$83*&apos;Monthly Data&apos;!O105+0.5*Calculations!$C$84*&apos;Monthly Data&apos;!P105+0.5*Calculations!$C$85*&apos;Monthly Data&apos;!Q105+(1-0.5*Calculations!$C$87)*&apos;Monthly Data&apos;!R105</f><v>-7.5539743260223157E-3</v></c><c r="O105" s="86"><f t="shared" ca="1" si="6"/>&lt;v&gt;-7.5539743260223391E-3&lt;/v&gt;&lt;/c&gt;&lt;c r=&quot;P105&quot; s=&quot;86&quot;&gt;&lt;f t=&quot;shared&quot; ca=&quot;1&quot; si=&quot;7&quot;/&gt;&lt;v&gt;-7.5539743260223391E-3&lt;/v&gt;&lt;/c&gt;&lt;/row&gt;&lt;row r=&quot;106&quot; spans=&quot;14:16&quot; hidden=&quot;1&quot; x14ac:dyDescent=&quot;0.25&quot;&gt;&lt;c r=&quot;N106&quot; s=&quot;86&quot;&gt;&lt;f ca=&quot;1&quot;&gt;0.5*Calculations!$C$82*&apos;Monthly Data&apos;!N106+0.5*Calculations!$C$83*&apos;Monthly Data&apos;!O106+0.5*Calculations!$C$84*&apos;Monthly Data&apos;!P106+0.5*Calculations!$C$85*&apos;Monthly Data&apos;!Q106+(1-0.5*Calculations!$C$87)*&apos;Monthly Data&apos;!R106</f><v>2.4842166689046628E-2</v></c><c r="O106" s="86"><f t="shared" ca="1" si="6"/>&lt;v&gt;2.4842166689046596E-2&lt;/v&gt;&lt;/c&gt;&lt;c r=&quot;P106&quot; s=&quot;86&quot;&gt;&lt;f t=&quot;shared&quot; ca=&quot;1&quot; si=&quot;7&quot;/&gt;&lt;v&gt;2.4842166689046596E-2&lt;/v&gt;&lt;/c&gt;&lt;/row&gt;&lt;row r=&quot;107&quot; spans=&quot;14:16&quot; hidden=&quot;1&quot; x14ac:dyDescent=&quot;0.25&quot;&gt;&lt;c r=&quot;N107&quot; s=&quot;86&quot;&gt;&lt;f ca=&quot;1&quot;&gt;0.5*Calculations!$C$82*&apos;Monthly Data&apos;!N107+0.5*Calculations!$C$83*&apos;Monthly Data&apos;!O107+0.5*Calculations!$C$84*&apos;Monthly Data&apos;!P107+0.5*Calculations!$C$85*&apos;Monthly Data&apos;!Q107+(1-0.5*Calculations!$C$87)*&apos;Monthly Data&apos;!R107</f><v>-1.1360801645249321E-2</v></c><c r="O107" s="86"><f t="shared" ca="1" si="6"/>&lt;v&gt;-1.136080164524933E-2&lt;/v&gt;&lt;/c&gt;&lt;c r=&quot;P107&quot; s=&quot;86&quot;&gt;&lt;f t=&quot;shared&quot; ca=&quot;1&quot; si=&quot;7&quot;/&gt;&lt;v&gt;-1.136080164524933E-2&lt;/v&gt;&lt;/c&gt;&lt;/row&gt;&lt;row r=&quot;108&quot; spans=&quot;14:16&quot; hidden=&quot;1&quot; x14ac:dyDescent=&quot;0.25&quot;&gt;&lt;c r=&quot;N108&quot; s=&quot;86&quot;&gt;&lt;f ca=&quot;1&quot;&gt;0.5*Calculations!$C$82*&apos;Monthly Data&apos;!N108+0.5*Calculations!$C$83*&apos;Monthly Data&apos;!O108+0.5*Calculations!$C$84*&apos;Monthly Data&apos;!P108+0.5*Calculations!$C$85*&apos;Monthly Data&apos;!Q108+(1-0.5*Calculations!$C$87)*&apos;Monthly Data&apos;!R108</f><v>1.7599621212565995E-2</v></c><c r="O108" s="86"><f t="shared" ca="1" si="6"/>&lt;v&gt;1.7599621212565975E-2&lt;/v&gt;&lt;/c&gt;&lt;c r=&quot;P108&quot; s=&quot;86&quot;&gt;&lt;f t=&quot;shared&quot; ca=&quot;1&quot; si=&quot;7&quot;/&gt;&lt;v&gt;1.7599621212565975E-2&lt;/v&gt;&lt;/c&gt;&lt;/row&gt;&lt;row r=&quot;109&quot; spans=&quot;14:16&quot; hidden=&quot;1&quot; x14ac:dyDescent=&quot;0.25&quot;&gt;&lt;c r=&quot;N109&quot; s=&quot;86&quot;&gt;&lt;f ca=&quot;1&quot;&gt;0.5*Calculations!$C$82*&apos;Monthly Data&apos;!N109+0.5*Calculations!$C$83*&apos;Monthly Data&apos;!O109+0.5*Calculations!$C$84*&apos;Monthly Data&apos;!P109+0.5*Calculations!$C$85*&apos;Monthly Data&apos;!Q109+(1-0.5*Calculations!$C$87)*&apos;Monthly Data&apos;!R109</f><v>-2.5168357537820856E-4</v></c><c r="O109" s="86"><f t="shared" ref="O109:O140" ca="1" si="8">PRODUCT(1+N104:N109)-1</f><v>-2.5168357537819208E-4</v></c><c r="P109" s="86"><f t="shared" ca="1" si="7"/>&lt;v&gt;-2.5168357537819208E-4&lt;/v&gt;&lt;/c&gt;&lt;/row&gt;&lt;row r=&quot;110&quot; spans=&quot;14:16&quot; hidden=&quot;1&quot; x14ac:dyDescent=&quot;0.25&quot;&gt;&lt;c r=&quot;N110&quot; s=&quot;86&quot;&gt;&lt;f ca=&quot;1&quot;&gt;0.5*Calculations!$C$82*&apos;Monthly Data&apos;!N110+0.5*Calculations!$C$83*&apos;Monthly Data&apos;!O110+0.5*Calculations!$C$84*&apos;Monthly Data&apos;!P110+0.5*Calculations!$C$85*&apos;Monthly Data&apos;!Q110+(1-0.5*Calculations!$C$87)*&apos;Monthly Data&apos;!R110</f><v>-1.8530040247387896E-2</v></c><c r="O110" s="86"><f t="shared" ca="1" si="8"/>&lt;v&gt;-1.8530040247387913E-2&lt;/v&gt;&lt;/c&gt;&lt;c r=&quot;P110&quot; s=&quot;86&quot;&gt;&lt;f t=&quot;shared&quot; ca=&quot;1&quot; si=&quot;7&quot;/&gt;&lt;v&gt;-1.8530040247387913E-2&lt;/v&gt;&lt;/c&gt;&lt;/row&gt;&lt;row r=&quot;111&quot; spans=&quot;14:16&quot; hidden=&quot;1&quot; x14ac:dyDescent=&quot;0.25&quot;&gt;&lt;c r=&quot;N111&quot; s=&quot;86&quot;&gt;&lt;f ca=&quot;1&quot;&gt;0.5*Calculations!$C$82*&apos;Monthly Data&apos;!N111+0.5*Calculations!$C$83*&apos;Monthly Data&apos;!O111+0.5*Calculations!$C$84*&apos;Monthly Data&apos;!P111+0.5*Calculations!$C$85*&apos;Monthly Data&apos;!Q111+(1-0.5*Calculations!$C$87)*&apos;Monthly Data&apos;!R111</f><v>5.1972609868760735E-3</v></c><c r="O111" s="86"><f t="shared" ca="1" si="8"/>&lt;v&gt;5.1972609868760067E-3&lt;/v&gt;&lt;/c&gt;&lt;c r=&quot;P111&quot; s=&quot;86&quot;&gt;&lt;f t=&quot;shared&quot; ca=&quot;1&quot; si=&quot;7&quot;/&gt;&lt;v&gt;5.1972609868760067E-3&lt;/v&gt;&lt;/c&gt;&lt;/row&gt;&lt;row r=&quot;112&quot; spans=&quot;14:16&quot; hidden=&quot;1&quot; x14ac:dyDescent=&quot;0.25&quot;&gt;&lt;c r=&quot;N112&quot; s=&quot;86&quot;&gt;&lt;f ca=&quot;1&quot;&gt;0.5*Calculations!$C$82*&apos;Monthly Data&apos;!N112+0.5*Calculations!$C$83*&apos;Monthly Data&apos;!O112+0.5*Calculations!$C$84*&apos;Monthly Data&apos;!P112+0.5*Calculations!$C$85*&apos;Monthly Data&apos;!Q112+(1-0.5*Calculations!$C$87)*&apos;Monthly Data&apos;!R112</f><v>2.9708469559001142E-2</v></c><c r="O112" s="86"><f t="shared" ca="1" si="8"/>&lt;v&gt;2.9708469559001083E-2&lt;/v&gt;&lt;/c&gt;&lt;c r=&quot;P112&quot; s=&quot;86&quot;&gt;&lt;f t=&quot;shared&quot; ca=&quot;1&quot; si=&quot;7&quot;/&gt;&lt;v&gt;2.9708469559001083E-2&lt;/v&gt;&lt;/c&gt;&lt;/row&gt;&lt;row r=&quot;113&quot; spans=&quot;14:16&quot; hidden=&quot;1&quot; x14ac:dyDescent=&quot;0.25&quot;&gt;&lt;c r=&quot;N113&quot; s=&quot;86&quot;&gt;&lt;f ca=&quot;1&quot;&gt;0.5*Calculations!$C$82*&apos;Monthly Data&apos;!N113+0.5*Calculations!$C$83*&apos;Monthly Data&apos;!O113+0.5*Calculations!$C$84*&apos;Monthly Data&apos;!P113+0.5*Calculations!$C$85*&apos;Monthly Data&apos;!Q113+(1-0.5*Calculations!$C$87)*&apos;Monthly Data&apos;!R113</f><v>2.3206536303657571E-2</v></c><c r="O113" s="86"><f t="shared" ca="1" si="8"/>&lt;v&gt;2.3206536303657543E-2&lt;/v&gt;&lt;/c&gt;&lt;c r=&quot;P113&quot; s=&quot;86&quot;&gt;&lt;f t=&quot;shared&quot; ca=&quot;1&quot; si=&quot;7&quot;/&gt;&lt;v&gt;2.3206536303657543E-2&lt;/v&gt;&lt;/c&gt;&lt;/row&gt;&lt;row r=&quot;114&quot; spans=&quot;14:16&quot; hidden=&quot;1&quot; x14ac:dyDescent=&quot;0.25&quot;&gt;&lt;c r=&quot;N114&quot; s=&quot;86&quot;&gt;&lt;f ca=&quot;1&quot;&gt;0.5*Calculations!$C$82*&apos;Monthly Data&apos;!N114+0.5*Calculations!$C$83*&apos;Monthly Data&apos;!O114+0.5*Calculations!$C$84*&apos;Monthly Data&apos;!P114+0.5*Calculations!$C$85*&apos;Monthly Data&apos;!Q114+(1-0.5*Calculations!$C$87)*&apos;Monthly Data&apos;!R114</f><v>6.6954569943530936E-3</v></c><c r="O114" s="86"><f t="shared" ca="1" si="8"/>&lt;v&gt;6.6954569943531439E-3&lt;/v&gt;&lt;/c&gt;&lt;c r=&quot;P114&quot; s=&quot;86&quot;&gt;&lt;f t=&quot;shared&quot; ca=&quot;1&quot; si=&quot;7&quot;/&gt;&lt;v&gt;6.6954569943531439E-3&lt;/v&gt;&lt;/c&gt;&lt;/row&gt;&lt;row r=&quot;115&quot; spans=&quot;14:16&quot; hidden=&quot;1&quot; x14ac:dyDescent=&quot;0.25&quot;&gt;&lt;c r=&quot;N115&quot; s=&quot;86&quot;&gt;&lt;f ca=&quot;1&quot;&gt;0.5*Calculations!$C$82*&apos;Monthly Data&apos;!N115+0.5*Calculations!$C$83*&apos;Monthly Data&apos;!O115+0.5*Calculations!$C$84*&apos;Monthly Data&apos;!P115+0.5*Calculations!$C$85*&apos;Monthly Data&apos;!Q115+(1-0.5*Calculations!$C$87)*&apos;Monthly Data&apos;!R115</f><v>1.5216630695380906E-2</v></c><c r="O115" s="86"><f t="shared" ca="1" si="8"/>&lt;v&gt;1.5216630695380928E-2&lt;/v&gt;&lt;/c&gt;&lt;c r=&quot;P115&quot; s=&quot;86&quot;&gt;&lt;f t=&quot;shared&quot; ref=&quot;P115:P146&quot; ca=&quot;1&quot; si=&quot;9&quot;&gt;PRODUCT(1+N104:N115)-1</f><v>1.5216630695380928E-2</v></c></row><row r="116" spans="14:16" hidden="1" x14ac:dyDescent="0.25"><c r="N116" s="86"><f ca="1">0.5*Calculations!$C$82*&apos;Monthly Data&apos;!N116+0.5*Calculations!$C$83*&apos;Monthly Data&apos;!O116+0.5*Calculations!$C$84*&apos;Monthly Data&apos;!P116+0.5*Calculations!$C$85*&apos;Monthly Data&apos;!Q116+(1-0.5*Calculations!$C$87)*&apos;Monthly Data&apos;!R116</f><v>1.7073665854433945E-2</v></c><c r="O116" s="86"><f t="shared" ca="1" si="8"/>&lt;v&gt;1.7073665854433928E-2&lt;/v&gt;&lt;/c&gt;&lt;c r=&quot;P116&quot; s=&quot;86&quot;&gt;&lt;f t=&quot;shared&quot; ca=&quot;1&quot; si=&quot;9&quot;/&gt;&lt;v&gt;1.7073665854433928E-2&lt;/v&gt;&lt;/c&gt;&lt;/row&gt;&lt;row r=&quot;117&quot; spans=&quot;14:16&quot; hidden=&quot;1&quot; x14ac:dyDescent=&quot;0.25&quot;&gt;&lt;c r=&quot;N117&quot; s=&quot;86&quot;&gt;&lt;f ca=&quot;1&quot;&gt;0.5*Calculations!$C$82*&apos;Monthly Data&apos;!N117+0.5*Calculations!$C$83*&apos;Monthly Data&apos;!O117+0.5*Calculations!$C$84*&apos;Monthly Data&apos;!P117+0.5*Calculations!$C$85*&apos;Monthly Data&apos;!Q117+(1-0.5*Calculations!$C$87)*&apos;Monthly Data&apos;!R117</f><v>1.0921298083007208E-2</v></c><c r="O117" s="86"><f t="shared" ca="1" si="8"/>&lt;v&gt;1.0921298083007125E-2&lt;/v&gt;&lt;/c&gt;&lt;c r=&quot;P117&quot; s=&quot;86&quot;&gt;&lt;f t=&quot;shared&quot; ca=&quot;1&quot; si=&quot;9&quot;/&gt;&lt;v&gt;1.0921298083007125E-2&lt;/v&gt;&lt;/c&gt;&lt;/row&gt;&lt;row r=&quot;118&quot; spans=&quot;14:16&quot; hidden=&quot;1&quot; x14ac:dyDescent=&quot;0.25&quot;&gt;&lt;c r=&quot;N118&quot; s=&quot;86&quot;&gt;&lt;f ca=&quot;1&quot;&gt;0.5*Calculations!$C$82*&apos;Monthly Data&apos;!N118+0.5*Calculations!$C$83*&apos;Monthly Data&apos;!O118+0.5*Calculations!$C$84*&apos;Monthly Data&apos;!P118+0.5*Calculations!$C$85*&apos;Monthly Data&apos;!Q118+(1-0.5*Calculations!$C$87)*&apos;Monthly Data&apos;!R118</f><v>3.127051071655923E-3</v></c><c r="O118" s="86"><f t="shared" ca="1" si="8"/>&lt;v&gt;3.1270510716558952E-3&lt;/v&gt;&lt;/c&gt;&lt;c r=&quot;P118&quot; s=&quot;86&quot;&gt;&lt;f t=&quot;shared&quot; ca=&quot;1&quot; si=&quot;9&quot;/&gt;&lt;v&gt;3.1270510716558952E-3&lt;/v&gt;&lt;/c&gt;&lt;/row&gt;&lt;row r=&quot;119&quot; spans=&quot;14:16&quot; hidden=&quot;1&quot; x14ac:dyDescent=&quot;0.25&quot;&gt;&lt;c r=&quot;N119&quot; s=&quot;86&quot;&gt;&lt;f ca=&quot;1&quot;&gt;0.5*Calculations!$C$82*&apos;Monthly Data&apos;!N119+0.5*Calculations!$C$83*&apos;Monthly Data&apos;!O119+0.5*Calculations!$C$84*&apos;Monthly Data&apos;!P119+0.5*Calculations!$C$85*&apos;Monthly Data&apos;!Q119+(1-0.5*Calculations!$C$87)*&apos;Monthly Data&apos;!R119</f><v>5.8868730207813358E-3</v></c><c r="O119" s="86"><f t="shared" ca="1" si="8"/>&lt;v&gt;5.8868730207812803E-3&lt;/v&gt;&lt;/c&gt;&lt;c r=&quot;P119&quot; s=&quot;86&quot;&gt;&lt;f t=&quot;shared&quot; ca=&quot;1&quot; si=&quot;9&quot;/&gt;&lt;v&gt;5.8868730207812803E-3&lt;/v&gt;&lt;/c&gt;&lt;/row&gt;&lt;row r=&quot;120&quot; spans=&quot;14:16&quot; hidden=&quot;1&quot; x14ac:dyDescent=&quot;0.25&quot;&gt;&lt;c r=&quot;N120&quot; s=&quot;86&quot;&gt;&lt;f ca=&quot;1&quot;&gt;0.5*Calculations!$C$82*&apos;Monthly Data&apos;!N120+0.5*Calculations!$C$83*&apos;Monthly Data&apos;!O120+0.5*Calculations!$C$84*&apos;Monthly Data&apos;!P120+0.5*Calculations!$C$85*&apos;Monthly Data&apos;!Q120+(1-0.5*Calculations!$C$87)*&apos;Monthly Data&apos;!R120</f><v>1.142101364887867E-2</v></c><c r="O120" s="86"><f t="shared" ca="1" si="8"/>&lt;v&gt;1.1421013648878597E-2&lt;/v&gt;&lt;/c&gt;&lt;c r=&quot;P120&quot; s=&quot;86&quot;&gt;&lt;f t=&quot;shared&quot; ca=&quot;1&quot; si=&quot;9&quot;/&gt;&lt;v&gt;1.1421013648878597E-2&lt;/v&gt;&lt;/c&gt;&lt;/row&gt;&lt;row r=&quot;121&quot; spans=&quot;14:16&quot; hidden=&quot;1&quot; x14ac:dyDescent=&quot;0.25&quot;&gt;&lt;c r=&quot;N121&quot; s=&quot;86&quot;&gt;&lt;f ca=&quot;1&quot;&gt;0.5*Calculations!$C$82*&apos;Monthly Data&apos;!N121+0.5*Calculations!$C$83*&apos;Monthly Data&apos;!O121+0.5*Calculations!$C$84*&apos;Monthly Data&apos;!P121+0.5*Calculations!$C$85*&apos;Monthly Data&apos;!Q121+(1-0.5*Calculations!$C$87)*&apos;Monthly Data&apos;!R121</f><v>4.4327772793586687E-3</v></c><c r="O121" s="86"><f t="shared" ca="1" si="8"/>&lt;v&gt;4.4327772793586462E-3&lt;/v&gt;&lt;/c&gt;&lt;c r=&quot;P121&quot; s=&quot;86&quot;&gt;&lt;f t=&quot;shared&quot; ca=&quot;1&quot; si=&quot;9&quot;/&gt;&lt;v&gt;4.4327772793586462E-3&lt;/v&gt;&lt;/c&gt;&lt;/row&gt;&lt;row r=&quot;122&quot; spans=&quot;14:16&quot; hidden=&quot;1&quot; x14ac:dyDescent=&quot;0.25&quot;&gt;&lt;c r=&quot;N122&quot; s=&quot;86&quot;&gt;&lt;f ca=&quot;1&quot;&gt;0.5*Calculations!$C$82*&apos;Monthly Data&apos;!N122+0.5*Calculations!$C$83*&apos;Monthly Data&apos;!O122+0.5*Calculations!$C$84*&apos;Monthly Data&apos;!P122+0.5*Calculations!$C$85*&apos;Monthly Data&apos;!Q122+(1-0.5*Calculations!$C$87)*&apos;Monthly Data&apos;!R122</f><v>-2.5419860972892394E-2</v></c><c r="O122" s="86"><f t="shared" ca="1" si="8"/>&lt;v&gt;-2.5419860972892394E-2&lt;/v&gt;&lt;/c&gt;&lt;c r=&quot;P122&quot; s=&quot;86&quot;&gt;&lt;f t=&quot;shared&quot; ca=&quot;1&quot; si=&quot;9&quot;/&gt;&lt;v&gt;-2.5419860972892394E-2&lt;/v&gt;&lt;/c&gt;&lt;/row&gt;&lt;row r=&quot;123&quot; spans=&quot;14:16&quot; hidden=&quot;1&quot; x14ac:dyDescent=&quot;0.25&quot;&gt;&lt;c r=&quot;N123&quot; s=&quot;86&quot;&gt;&lt;f ca=&quot;1&quot;&gt;0.5*Calculations!$C$82*&apos;Monthly Data&apos;!N123+0.5*Calculations!$C$83*&apos;Monthly Data&apos;!O123+0.5*Calculations!$C$84*&apos;Monthly Data&apos;!P123+0.5*Calculations!$C$85*&apos;Monthly Data&apos;!Q123+(1-0.5*Calculations!$C$87)*&apos;Monthly Data&apos;!R123</f><v>4.5132804118240749E-2</v></c><c r="O123" s="86"><f t="shared" ca="1" si="8"/>&lt;v&gt;4.5132804118240832E-2&lt;/v&gt;&lt;/c&gt;&lt;c r=&quot;P123&quot; s=&quot;86&quot;&gt;&lt;f t=&quot;shared&quot; ca=&quot;1&quot; si=&quot;9&quot;/&gt;&lt;v&gt;4.5132804118240832E-2&lt;/v&gt;&lt;/c&gt;&lt;/row&gt;&lt;row r=&quot;124&quot; spans=&quot;14:16&quot; hidden=&quot;1&quot; x14ac:dyDescent=&quot;0.25&quot;&gt;&lt;c r=&quot;N124&quot; s=&quot;86&quot;&gt;&lt;f ca=&quot;1&quot;&gt;0.5*Calculations!$C$82*&apos;Monthly Data&apos;!N124+0.5*Calculations!$C$83*&apos;Monthly Data&apos;!O124+0.5*Calculations!$C$84*&apos;Monthly Data&apos;!P124+0.5*Calculations!$C$85*&apos;Monthly Data&apos;!Q124+(1-0.5*Calculations!$C$87)*&apos;Monthly Data&apos;!R124</f><v>2.1918137743539623E-2</v></c><c r="O124" s="86"><f t="shared" ca="1" si="8"/>&lt;v&gt;2.1918137743539567E-2&lt;/v&gt;&lt;/c&gt;&lt;c r=&quot;P124&quot; s=&quot;86&quot;&gt;&lt;f t=&quot;shared&quot; ca=&quot;1&quot; si=&quot;9&quot;/&gt;&lt;v&gt;2.1918137743539567E-2&lt;/v&gt;&lt;/c&gt;&lt;/row&gt;&lt;row r=&quot;125&quot; spans=&quot;14:16&quot; hidden=&quot;1&quot; x14ac:dyDescent=&quot;0.25&quot;&gt;&lt;c r=&quot;N125&quot; s=&quot;86&quot;&gt;&lt;f ca=&quot;1&quot;&gt;0.5*Calculations!$C$82*&apos;Monthly Data&apos;!N125+0.5*Calculations!$C$83*&apos;Monthly Data&apos;!O125+0.5*Calculations!$C$84*&apos;Monthly Data&apos;!P125+0.5*Calculations!$C$85*&apos;Monthly Data&apos;!Q125+(1-0.5*Calculations!$C$87)*&apos;Monthly Data&apos;!R125</f><v>-7.3651264633385334E-4</v></c><c r="O125" s="86"><f t="shared" ca="1" si="8"/>&lt;v&gt;-7.3651264633389779E-4&lt;/v&gt;&lt;/c&gt;&lt;c r=&quot;P125&quot; s=&quot;86&quot;&gt;&lt;f t=&quot;shared&quot; ca=&quot;1&quot; si=&quot;9&quot;/&gt;&lt;v&gt;-7.3651264633389779E-4&lt;/v&gt;&lt;/c&gt;&lt;/row&gt;&lt;row r=&quot;126&quot; spans=&quot;14:16&quot; hidden=&quot;1&quot; x14ac:dyDescent=&quot;0.25&quot;&gt;&lt;c r=&quot;N126&quot; s=&quot;86&quot;&gt;&lt;f ca=&quot;1&quot;&gt;0.5*Calculations!$C$82*&apos;Monthly Data&apos;!N126+0.5*Calculations!$C$83*&apos;Monthly Data&apos;!O126+0.5*Calculations!$C$84*&apos;Monthly Data&apos;!P126+0.5*Calculations!$C$85*&apos;Monthly Data&apos;!Q126+(1-0.5*Calculations!$C$87)*&apos;Monthly Data&apos;!R126</f><v>3.4808428836917149E-3</v></c><c r="O126" s="86"><f t="shared" ca="1" si="8"/><v>3.4808428836916594E-3</v></c><c r="P126" s="86"><f t="shared" ca="1" si="9"/><v>3.4808428836916594E-3</v></c></row></sheetData><mergeCells count="2"><mergeCell ref="B5:C5"/><mergeCell ref="B37:G38"/></mergeCells><dataValidations count="1"><dataValidation type="decimal" allowBlank="1" showErrorMessage="1" errorTitle="Eingabe" error="Zahl außerhalb des zulässigen Bereichs." sqref="C6" xr:uid="{00000000-0002-0000-0300-000000000000}"><formula1>0</formula1><formula2>1</formula2></dataValidation></dataValidations><hyperlinks><hyperlink ref="B52" location="'Control'!A1" display="→ Control" xr:uid="{00000000-0004-0000-0300-000000000000}"/><hyperlink ref="C52" location="'Sensitivity'!A1" display="→ Sensitivity" xr:uid="{00000000-0004-0000-0300-000001000000}"/><hyperlink ref="D52" location="'Portfolio'!A1" display="→ Portfolio" xr:uid="{00000000-0004-0000-0300-000002000000}"/></hyperlinks><pageMargins left="0.75" right="0.75" top="1" bottom="1" header="0.5" footer="0.5"/>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M102"/>
  <sheetViews>
    <sheetView workbookViewId="0">
      <pane xSplit="1" ySplit="4" topLeftCell="B5" activePane="bottomRight" state="frozen"/>
      <selection pane="topRight"/>
      <selection pane="bottomLeft"/>
      <selection pane="bottomRight"/>
    </sheetView>
  </sheetViews>
  <sheetFormatPr baseColWidth="10" defaultColWidth="9.140625" defaultRowHeight="15" x14ac:dyDescent="0.25"/>
  <cols>
    <col min="1" max="1" width="3" style="76" customWidth="1"/>
    <col min="2" max="2" width="14" style="76" customWidth="1"/>
    <col min="3" max="10" width="12" style="76" customWidth="1"/>
    <col min="11" max="13" width="13" style="76" customWidth="1"/>
  </cols>
  <sheetData>
    <row r="2" spans="2:9" ht="23.25" customHeight="1" x14ac:dyDescent="0.35">
      <c r="B2" s="78" t="s">
        <v>207</v>
      </c>
    </row>
    <row r="3" spans="2:9" x14ac:dyDescent="0.25">
      <c r="B3" s="116" t="s">
        <v>208</v>
      </c>
      <c r="C3" s="107"/>
      <c r="D3" s="107"/>
      <c r="E3" s="107"/>
      <c r="F3" s="107"/>
      <c r="G3" s="107"/>
      <c r="H3" s="107"/>
    </row>
    <row r="5" spans="2:9" x14ac:dyDescent="0.25">
      <c r="B5" s="81" t="s">
        <v>209</v>
      </c>
    </row>
    <row r="6" spans="2:9" x14ac:dyDescent="0.25">
      <c r="B6" s="89"/>
      <c r="C6" s="89" t="s">
        <v>210</v>
      </c>
      <c r="D6" s="89" t="s">
        <v>176</v>
      </c>
      <c r="E6" s="89" t="s">
        <v>211</v>
      </c>
    </row>
    <row r="7" spans="2:9" x14ac:dyDescent="0.25">
      <c r="B7" s="82" t="s">
        <v>212</v>
      </c>
      <c r="C7" s="96">
        <f>(C102)^(12/(102-19))-1</f>
        <v>8.4071505590404438E-2</v>
      </c>
      <c r="D7" s="96">
        <f>(D102)^(12/(102-19))-1</f>
        <v>0.1439776812771858</v>
      </c>
      <c r="E7" s="96">
        <f>(E102)^(12/(102-19))-1</f>
        <v>9.913339038707325E-2</v>
      </c>
    </row>
    <row r="8" spans="2:9" x14ac:dyDescent="0.25">
      <c r="B8" s="82" t="s">
        <v>213</v>
      </c>
      <c r="C8" s="96">
        <f>STDEV(C20:C102)*SQRT(12)</f>
        <v>0.73763947595988633</v>
      </c>
      <c r="D8" s="96">
        <f>STDEV(D20:D102)*SQRT(12)</f>
        <v>1.4644330453836973</v>
      </c>
      <c r="E8" s="96">
        <f>STDEV(E20:E102)*SQRT(12)</f>
        <v>0.89476799741027202</v>
      </c>
    </row>
    <row r="9" spans="2:9" x14ac:dyDescent="0.25">
      <c r="B9" s="82" t="s">
        <v>214</v>
      </c>
      <c r="C9" s="98">
        <f>IF(C8=0,0,(C7-Control!$C$10)/C8)</f>
        <v>8.0081811664885483E-2</v>
      </c>
      <c r="D9" s="98">
        <f>IF(D8=0,0,(D7-Control!$C$10)/D8)</f>
        <v>8.1244876064656385E-2</v>
      </c>
      <c r="E9" s="98">
        <f>IF(E8=0,0,(E7-Control!$C$10)/E8)</f>
        <v>8.2852080764664812E-2</v>
      </c>
    </row>
    <row r="10" spans="2:9" x14ac:dyDescent="0.25">
      <c r="B10" s="82" t="s">
        <v>215</v>
      </c>
      <c r="C10" s="96">
        <f>MIN(F20:F102)</f>
        <v>-0.12369835060317269</v>
      </c>
      <c r="D10" s="96">
        <f>MIN(G20:G102)</f>
        <v>-0.25499285800592253</v>
      </c>
      <c r="E10" s="96">
        <f>MIN(H20:H102)</f>
        <v>-0.15608143015692044</v>
      </c>
    </row>
    <row r="11" spans="2:9" x14ac:dyDescent="0.25">
      <c r="B11" s="82" t="s">
        <v>216</v>
      </c>
      <c r="C11" s="90">
        <f>COUNTIF(F20:F102,"&lt;0")/(102-19)</f>
        <v>0.46987951807228917</v>
      </c>
      <c r="D11" s="90">
        <f>COUNTIF(G20:G102,"&lt;0")/(102-19)</f>
        <v>0.53012048192771088</v>
      </c>
      <c r="E11" s="90">
        <f>COUNTIF(H20:H102,"&lt;0")/(102-19)</f>
        <v>0.49397590361445781</v>
      </c>
    </row>
    <row r="12" spans="2:9" x14ac:dyDescent="0.25">
      <c r="B12" s="82" t="s">
        <v>217</v>
      </c>
      <c r="C12" s="98">
        <f>IF(C10=0,0,C7/ABS(C10))</f>
        <v>0.67964936622403205</v>
      </c>
      <c r="D12" s="98">
        <f>IF(D10=0,0,D7/ABS(D10))</f>
        <v>0.56463417212195699</v>
      </c>
      <c r="E12" s="98">
        <f>IF(E10=0,0,E7/ABS(E10))</f>
        <v>0.63513891618885709</v>
      </c>
    </row>
    <row r="13" spans="2:9" x14ac:dyDescent="0.25">
      <c r="B13" s="82" t="s">
        <v>218</v>
      </c>
      <c r="C13" s="98">
        <f>C102</f>
        <v>1.747768915418185</v>
      </c>
      <c r="D13" s="98">
        <f>D102</f>
        <v>2.5354481382901564</v>
      </c>
      <c r="E13" s="98">
        <f>E102</f>
        <v>1.9227903913891575</v>
      </c>
    </row>
    <row r="15" spans="2:9" x14ac:dyDescent="0.25">
      <c r="B15" s="79" t="s">
        <v>14</v>
      </c>
      <c r="C15" s="79" t="s">
        <v>29</v>
      </c>
      <c r="D15" s="79" t="s">
        <v>28</v>
      </c>
    </row>
    <row r="16" spans="2:9" x14ac:dyDescent="0.25">
      <c r="B16" s="113" t="s">
        <v>219</v>
      </c>
      <c r="C16" s="107"/>
      <c r="D16" s="107"/>
      <c r="E16" s="107"/>
      <c r="F16" s="110" t="s">
        <v>220</v>
      </c>
      <c r="G16" s="107"/>
      <c r="H16" s="107"/>
      <c r="I16" s="107"/>
    </row>
    <row r="17" spans="2:9" x14ac:dyDescent="0.25">
      <c r="B17" s="82" t="s">
        <v>221</v>
      </c>
      <c r="C17" s="88">
        <f ca="1">MEDIAN('RS-Calc'!IG1:IG200)</f>
        <v>99020.831198831744</v>
      </c>
      <c r="D17" s="82" t="s">
        <v>222</v>
      </c>
      <c r="E17" s="88">
        <f ca="1">PERCENTILE('RS-Calc'!IG1:IG200,0.05)</f>
        <v>73648.537446486283</v>
      </c>
      <c r="F17" s="107"/>
      <c r="G17" s="107"/>
      <c r="H17" s="107"/>
      <c r="I17" s="107"/>
    </row>
    <row r="18" spans="2:9" ht="24" x14ac:dyDescent="0.25">
      <c r="B18" s="82" t="s">
        <v>223</v>
      </c>
      <c r="C18" s="96">
        <f ca="1">COUNTIF('RS-Calc'!IG1:IG200,"&lt;"&amp;Control!C8)/200</f>
        <v>0</v>
      </c>
      <c r="D18" s="82" t="s">
        <v>224</v>
      </c>
      <c r="E18" s="94" t="s">
        <v>225</v>
      </c>
      <c r="F18" s="107"/>
      <c r="G18" s="107"/>
      <c r="H18" s="107"/>
      <c r="I18" s="107"/>
    </row>
    <row r="19" spans="2:9" x14ac:dyDescent="0.25">
      <c r="B19" s="89" t="s">
        <v>226</v>
      </c>
      <c r="C19" s="89" t="s">
        <v>210</v>
      </c>
      <c r="D19" s="89" t="s">
        <v>176</v>
      </c>
      <c r="E19" s="89" t="s">
        <v>211</v>
      </c>
      <c r="F19" s="89" t="s">
        <v>227</v>
      </c>
      <c r="G19" s="89" t="s">
        <v>228</v>
      </c>
      <c r="H19" s="89" t="s">
        <v>229</v>
      </c>
    </row>
    <row r="20" spans="2:9" x14ac:dyDescent="0.25">
      <c r="B20" s="103">
        <f>WFCalc!C2</f>
        <v>43709</v>
      </c>
      <c r="C20" s="98">
        <f>1*(1+WFCalc!AX2)</f>
        <v>1.0079214258630933</v>
      </c>
      <c r="D20" s="98">
        <f>1*(1+WFCalc!AY2)</f>
        <v>1.0215942114866465</v>
      </c>
      <c r="E20" s="98">
        <f>1*(1+WFCalc!AZ2)</f>
        <v>1.0136038452033744</v>
      </c>
      <c r="F20" s="96">
        <f>C20/MAX($C$20:C20)-1</f>
        <v>0</v>
      </c>
      <c r="G20" s="96">
        <f>D20/MAX($D$20:D20)-1</f>
        <v>0</v>
      </c>
      <c r="H20" s="96">
        <f>E20/MAX($E$20:E20)-1</f>
        <v>0</v>
      </c>
    </row>
    <row r="21" spans="2:9" x14ac:dyDescent="0.25">
      <c r="B21" s="103">
        <f>WFCalc!C6</f>
        <v>43739</v>
      </c>
      <c r="C21" s="98">
        <f>C20*(1+WFCalc!AX6)</f>
        <v>1.0215243034454844</v>
      </c>
      <c r="D21" s="98">
        <f>D20*(1+WFCalc!AY6)</f>
        <v>1.0476404670508692</v>
      </c>
      <c r="E21" s="98">
        <f>E20*(1+WFCalc!AZ6)</f>
        <v>1.0297612272677934</v>
      </c>
      <c r="F21" s="96">
        <f>C21/MAX($C$20:C21)-1</f>
        <v>0</v>
      </c>
      <c r="G21" s="96">
        <f>D21/MAX($D$20:D21)-1</f>
        <v>0</v>
      </c>
      <c r="H21" s="96">
        <f>E21/MAX($E$20:E21)-1</f>
        <v>0</v>
      </c>
    </row>
    <row r="22" spans="2:9" x14ac:dyDescent="0.25">
      <c r="B22" s="103">
        <f>WFCalc!C10</f>
        <v>43770</v>
      </c>
      <c r="C22" s="98">
        <f>C21*(1+WFCalc!AX10)</f>
        <v>1.0281324818930375</v>
      </c>
      <c r="D22" s="98">
        <f>D21*(1+WFCalc!AY10)</f>
        <v>1.0770260885826077</v>
      </c>
      <c r="E22" s="98">
        <f>E21*(1+WFCalc!AZ10)</f>
        <v>1.0475374416089849</v>
      </c>
      <c r="F22" s="96">
        <f>C22/MAX($C$20:C22)-1</f>
        <v>0</v>
      </c>
      <c r="G22" s="96">
        <f>D22/MAX($D$20:D22)-1</f>
        <v>0</v>
      </c>
      <c r="H22" s="96">
        <f>E22/MAX($E$20:E22)-1</f>
        <v>0</v>
      </c>
    </row>
    <row r="23" spans="2:9" x14ac:dyDescent="0.25">
      <c r="B23" s="103">
        <f>WFCalc!C14</f>
        <v>43800</v>
      </c>
      <c r="C23" s="98">
        <f>C22*(1+WFCalc!AX14)</f>
        <v>1.040192378397266</v>
      </c>
      <c r="D23" s="98">
        <f>D22*(1+WFCalc!AY14)</f>
        <v>1.1098528512210111</v>
      </c>
      <c r="E23" s="98">
        <f>E22*(1+WFCalc!AZ14)</f>
        <v>1.0671618439921475</v>
      </c>
      <c r="F23" s="96">
        <f>C23/MAX($C$20:C23)-1</f>
        <v>0</v>
      </c>
      <c r="G23" s="96">
        <f>D23/MAX($D$20:D23)-1</f>
        <v>0</v>
      </c>
      <c r="H23" s="96">
        <f>E23/MAX($E$20:E23)-1</f>
        <v>0</v>
      </c>
    </row>
    <row r="24" spans="2:9" x14ac:dyDescent="0.25">
      <c r="B24" s="103">
        <f>WFCalc!C18</f>
        <v>43831</v>
      </c>
      <c r="C24" s="98">
        <f>C23*(1+WFCalc!AX18)</f>
        <v>1.0452552077870381</v>
      </c>
      <c r="D24" s="98">
        <f>D23*(1+WFCalc!AY18)</f>
        <v>1.0980553053715487</v>
      </c>
      <c r="E24" s="98">
        <f>E23*(1+WFCalc!AZ18)</f>
        <v>1.0608692522296124</v>
      </c>
      <c r="F24" s="96">
        <f>C24/MAX($C$20:C24)-1</f>
        <v>0</v>
      </c>
      <c r="G24" s="96">
        <f>D24/MAX($D$20:D24)-1</f>
        <v>-1.062982884306074E-2</v>
      </c>
      <c r="H24" s="96">
        <f>E24/MAX($E$20:E24)-1</f>
        <v>-5.89656742129685E-3</v>
      </c>
    </row>
    <row r="25" spans="2:9" x14ac:dyDescent="0.25">
      <c r="B25" s="103">
        <f>WFCalc!C22</f>
        <v>43862</v>
      </c>
      <c r="C25" s="98">
        <f>C24*(1+WFCalc!AX22)</f>
        <v>1.0065598032871641</v>
      </c>
      <c r="D25" s="98">
        <f>D24*(1+WFCalc!AY22)</f>
        <v>1.0074963572585121</v>
      </c>
      <c r="E25" s="98">
        <f>E24*(1+WFCalc!AZ22)</f>
        <v>1.0088752014039317</v>
      </c>
      <c r="F25" s="96">
        <f>C25/MAX($C$20:C25)-1</f>
        <v>-3.7020054252394408E-2</v>
      </c>
      <c r="G25" s="96">
        <f>D25/MAX($D$20:D25)-1</f>
        <v>-9.2225283603939889E-2</v>
      </c>
      <c r="H25" s="96">
        <f>E25/MAX($E$20:E25)-1</f>
        <v>-5.4618372008290006E-2</v>
      </c>
    </row>
    <row r="26" spans="2:9" x14ac:dyDescent="0.25">
      <c r="B26" s="103">
        <f>WFCalc!C26</f>
        <v>43891</v>
      </c>
      <c r="C26" s="98">
        <f>C25*(1+WFCalc!AX26)</f>
        <v>0.93786115964275207</v>
      </c>
      <c r="D26" s="98">
        <f>D25*(1+WFCalc!AY26)</f>
        <v>0.87559054548906379</v>
      </c>
      <c r="E26" s="98">
        <f>E25*(1+WFCalc!AZ26)</f>
        <v>0.93044852628098307</v>
      </c>
      <c r="F26" s="96">
        <f>C26/MAX($C$20:C26)-1</f>
        <v>-0.10274433204849109</v>
      </c>
      <c r="G26" s="96">
        <f>D26/MAX($D$20:D26)-1</f>
        <v>-0.21107510376192862</v>
      </c>
      <c r="H26" s="96">
        <f>E26/MAX($E$20:E26)-1</f>
        <v>-0.12810926335197048</v>
      </c>
    </row>
    <row r="27" spans="2:9" x14ac:dyDescent="0.25">
      <c r="B27" s="103">
        <f>WFCalc!C30</f>
        <v>43922</v>
      </c>
      <c r="C27" s="98">
        <f>C26*(1+WFCalc!AX30)</f>
        <v>0.98664248137906274</v>
      </c>
      <c r="D27" s="98">
        <f>D26*(1+WFCalc!AY30)</f>
        <v>0.97030667512700197</v>
      </c>
      <c r="E27" s="98">
        <f>E26*(1+WFCalc!AZ30)</f>
        <v>0.99076566491814966</v>
      </c>
      <c r="F27" s="96">
        <f>C27/MAX($C$20:C27)-1</f>
        <v>-5.6075038872149929E-2</v>
      </c>
      <c r="G27" s="96">
        <f>D27/MAX($D$20:D27)-1</f>
        <v>-0.12573394386515879</v>
      </c>
      <c r="H27" s="96">
        <f>E27/MAX($E$20:E27)-1</f>
        <v>-7.1588184588953552E-2</v>
      </c>
    </row>
    <row r="28" spans="2:9" x14ac:dyDescent="0.25">
      <c r="B28" s="103">
        <f>WFCalc!C34</f>
        <v>43952</v>
      </c>
      <c r="C28" s="98">
        <f>C27*(1+WFCalc!AX34)</f>
        <v>1.0102810558354951</v>
      </c>
      <c r="D28" s="98">
        <f>D27*(1+WFCalc!AY34)</f>
        <v>1.019069046632322</v>
      </c>
      <c r="E28" s="98">
        <f>E27*(1+WFCalc!AZ34)</f>
        <v>1.0205705429737078</v>
      </c>
      <c r="F28" s="96">
        <f>C28/MAX($C$20:C28)-1</f>
        <v>-3.3459916478759788E-2</v>
      </c>
      <c r="G28" s="96">
        <f>D28/MAX($D$20:D28)-1</f>
        <v>-8.179805502036841E-2</v>
      </c>
      <c r="H28" s="96">
        <f>E28/MAX($E$20:E28)-1</f>
        <v>-4.3659076906410244E-2</v>
      </c>
    </row>
    <row r="29" spans="2:9" x14ac:dyDescent="0.25">
      <c r="B29" s="103">
        <f>WFCalc!C38</f>
        <v>43983</v>
      </c>
      <c r="C29" s="98">
        <f>C28*(1+WFCalc!AX38)</f>
        <v>1.0225132694935202</v>
      </c>
      <c r="D29" s="98">
        <f>D28*(1+WFCalc!AY38)</f>
        <v>1.0457481152813655</v>
      </c>
      <c r="E29" s="98">
        <f>E28*(1+WFCalc!AZ38)</f>
        <v>1.0366015695271091</v>
      </c>
      <c r="F29" s="96">
        <f>C29/MAX($C$20:C29)-1</f>
        <v>-2.1757306851085678E-2</v>
      </c>
      <c r="G29" s="96">
        <f>D29/MAX($D$20:D29)-1</f>
        <v>-5.7759671355639974E-2</v>
      </c>
      <c r="H29" s="96">
        <f>E29/MAX($E$20:E29)-1</f>
        <v>-2.8636963209549782E-2</v>
      </c>
    </row>
    <row r="30" spans="2:9" x14ac:dyDescent="0.25">
      <c r="B30" s="103">
        <f>WFCalc!C42</f>
        <v>44013</v>
      </c>
      <c r="C30" s="98">
        <f>C29*(1+WFCalc!AX42)</f>
        <v>1.0475808671865319</v>
      </c>
      <c r="D30" s="98">
        <f>D29*(1+WFCalc!AY42)</f>
        <v>1.096934732554433</v>
      </c>
      <c r="E30" s="98">
        <f>E29*(1+WFCalc!AZ42)</f>
        <v>1.0670902227996453</v>
      </c>
      <c r="F30" s="96">
        <f>C30/MAX($C$20:C30)-1</f>
        <v>0</v>
      </c>
      <c r="G30" s="96">
        <f>D30/MAX($D$20:D30)-1</f>
        <v>-1.1639487750440214E-2</v>
      </c>
      <c r="H30" s="96">
        <f>E30/MAX($E$20:E30)-1</f>
        <v>-6.7113711856747749E-5</v>
      </c>
    </row>
    <row r="31" spans="2:9" x14ac:dyDescent="0.25">
      <c r="B31" s="103">
        <f>WFCalc!C46</f>
        <v>44044</v>
      </c>
      <c r="C31" s="98">
        <f>C30*(1+WFCalc!AX46)</f>
        <v>1.0798362246249715</v>
      </c>
      <c r="D31" s="98">
        <f>D30*(1+WFCalc!AY46)</f>
        <v>1.1685502835293675</v>
      </c>
      <c r="E31" s="98">
        <f>E30*(1+WFCalc!AZ46)</f>
        <v>1.108890478718866</v>
      </c>
      <c r="F31" s="96">
        <f>C31/MAX($C$20:C31)-1</f>
        <v>0</v>
      </c>
      <c r="G31" s="96">
        <f>D31/MAX($D$20:D31)-1</f>
        <v>0</v>
      </c>
      <c r="H31" s="96">
        <f>E31/MAX($E$20:E31)-1</f>
        <v>0</v>
      </c>
    </row>
    <row r="32" spans="2:9" x14ac:dyDescent="0.25">
      <c r="B32" s="103">
        <f>WFCalc!C50</f>
        <v>44075</v>
      </c>
      <c r="C32" s="98">
        <f>C31*(1+WFCalc!AX50)</f>
        <v>1.0621558602457093</v>
      </c>
      <c r="D32" s="98">
        <f>D31*(1+WFCalc!AY50)</f>
        <v>1.1295077231636315</v>
      </c>
      <c r="E32" s="98">
        <f>E31*(1+WFCalc!AZ50)</f>
        <v>1.0865640977463651</v>
      </c>
      <c r="F32" s="96">
        <f>C32/MAX($C$20:C32)-1</f>
        <v>-1.6373190652501646E-2</v>
      </c>
      <c r="G32" s="96">
        <f>D32/MAX($D$20:D32)-1</f>
        <v>-3.341110854709306E-2</v>
      </c>
      <c r="H32" s="96">
        <f>E32/MAX($E$20:E32)-1</f>
        <v>-2.0133982030664854E-2</v>
      </c>
    </row>
    <row r="33" spans="2:8" x14ac:dyDescent="0.25">
      <c r="B33" s="103">
        <f>WFCalc!C54</f>
        <v>44105</v>
      </c>
      <c r="C33" s="98">
        <f>C32*(1+WFCalc!AX54)</f>
        <v>1.0497858618648361</v>
      </c>
      <c r="D33" s="98">
        <f>D32*(1+WFCalc!AY54)</f>
        <v>1.095572562678029</v>
      </c>
      <c r="E33" s="98">
        <f>E32*(1+WFCalc!AZ54)</f>
        <v>1.0670245306098232</v>
      </c>
      <c r="F33" s="96">
        <f>C33/MAX($C$20:C33)-1</f>
        <v>-2.7828630004121169E-2</v>
      </c>
      <c r="G33" s="96">
        <f>D33/MAX($D$20:D33)-1</f>
        <v>-6.2451502412822268E-2</v>
      </c>
      <c r="H33" s="96">
        <f>E33/MAX($E$20:E33)-1</f>
        <v>-3.7754808894573499E-2</v>
      </c>
    </row>
    <row r="34" spans="2:8" x14ac:dyDescent="0.25">
      <c r="B34" s="103">
        <f>WFCalc!C58</f>
        <v>44136</v>
      </c>
      <c r="C34" s="98">
        <f>C33*(1+WFCalc!AX58)</f>
        <v>1.117319696951266</v>
      </c>
      <c r="D34" s="98">
        <f>D33*(1+WFCalc!AY58)</f>
        <v>1.2364207947344774</v>
      </c>
      <c r="E34" s="98">
        <f>E33*(1+WFCalc!AZ58)</f>
        <v>1.1492848192140206</v>
      </c>
      <c r="F34" s="96">
        <f>C34/MAX($C$20:C34)-1</f>
        <v>0</v>
      </c>
      <c r="G34" s="96">
        <f>D34/MAX($D$20:D34)-1</f>
        <v>0</v>
      </c>
      <c r="H34" s="96">
        <f>E34/MAX($E$20:E34)-1</f>
        <v>0</v>
      </c>
    </row>
    <row r="35" spans="2:8" x14ac:dyDescent="0.25">
      <c r="B35" s="103">
        <f>WFCalc!C62</f>
        <v>44166</v>
      </c>
      <c r="C35" s="98">
        <f>C34*(1+WFCalc!AX62)</f>
        <v>1.1385780051179675</v>
      </c>
      <c r="D35" s="98">
        <f>D34*(1+WFCalc!AY62)</f>
        <v>1.2850398249924164</v>
      </c>
      <c r="E35" s="98">
        <f>E34*(1+WFCalc!AZ62)</f>
        <v>1.1764155017866242</v>
      </c>
      <c r="F35" s="96">
        <f>C35/MAX($C$20:C35)-1</f>
        <v>0</v>
      </c>
      <c r="G35" s="96">
        <f>D35/MAX($D$20:D35)-1</f>
        <v>0</v>
      </c>
      <c r="H35" s="96">
        <f>E35/MAX($E$20:E35)-1</f>
        <v>0</v>
      </c>
    </row>
    <row r="36" spans="2:8" x14ac:dyDescent="0.25">
      <c r="B36" s="103">
        <f>WFCalc!C66</f>
        <v>44197</v>
      </c>
      <c r="C36" s="98">
        <f>C35*(1+WFCalc!AX66)</f>
        <v>1.1341517241646062</v>
      </c>
      <c r="D36" s="98">
        <f>D35*(1+WFCalc!AY66)</f>
        <v>1.2745226484402297</v>
      </c>
      <c r="E36" s="98">
        <f>E35*(1+WFCalc!AZ66)</f>
        <v>1.1706386055580149</v>
      </c>
      <c r="F36" s="96">
        <f>C36/MAX($C$20:C36)-1</f>
        <v>-3.8875517825436301E-3</v>
      </c>
      <c r="G36" s="96">
        <f>D36/MAX($D$20:D36)-1</f>
        <v>-8.1843195421968939E-3</v>
      </c>
      <c r="H36" s="96">
        <f>E36/MAX($E$20:E36)-1</f>
        <v>-4.9105917253180476E-3</v>
      </c>
    </row>
    <row r="37" spans="2:8" x14ac:dyDescent="0.25">
      <c r="B37" s="103">
        <f>WFCalc!C70</f>
        <v>44228</v>
      </c>
      <c r="C37" s="98">
        <f>C36*(1+WFCalc!AX70)</f>
        <v>1.1475197045699177</v>
      </c>
      <c r="D37" s="98">
        <f>D36*(1+WFCalc!AY70)</f>
        <v>1.3063027441335906</v>
      </c>
      <c r="E37" s="98">
        <f>E36*(1+WFCalc!AZ70)</f>
        <v>1.1881013422489837</v>
      </c>
      <c r="F37" s="96">
        <f>C37/MAX($C$20:C37)-1</f>
        <v>0</v>
      </c>
      <c r="G37" s="96">
        <f>D37/MAX($D$20:D37)-1</f>
        <v>0</v>
      </c>
      <c r="H37" s="96">
        <f>E37/MAX($E$20:E37)-1</f>
        <v>0</v>
      </c>
    </row>
    <row r="38" spans="2:8" x14ac:dyDescent="0.25">
      <c r="B38" s="103">
        <f>WFCalc!C74</f>
        <v>44256</v>
      </c>
      <c r="C38" s="98">
        <f>C37*(1+WFCalc!AX74)</f>
        <v>1.1675832893760907</v>
      </c>
      <c r="D38" s="98">
        <f>D37*(1+WFCalc!AY74)</f>
        <v>1.3545447307919167</v>
      </c>
      <c r="E38" s="98">
        <f>E37*(1+WFCalc!AZ74)</f>
        <v>1.2143753406679403</v>
      </c>
      <c r="F38" s="96">
        <f>C38/MAX($C$20:C38)-1</f>
        <v>0</v>
      </c>
      <c r="G38" s="96">
        <f>D38/MAX($D$20:D38)-1</f>
        <v>0</v>
      </c>
      <c r="H38" s="96">
        <f>E38/MAX($E$20:E38)-1</f>
        <v>0</v>
      </c>
    </row>
    <row r="39" spans="2:8" x14ac:dyDescent="0.25">
      <c r="B39" s="103">
        <f>WFCalc!C78</f>
        <v>44287</v>
      </c>
      <c r="C39" s="98">
        <f>C38*(1+WFCalc!AX78)</f>
        <v>1.1915478611374757</v>
      </c>
      <c r="D39" s="98">
        <f>D38*(1+WFCalc!AY78)</f>
        <v>1.413075137731725</v>
      </c>
      <c r="E39" s="98">
        <f>E38*(1+WFCalc!AZ78)</f>
        <v>1.2458595203710683</v>
      </c>
      <c r="F39" s="96">
        <f>C39/MAX($C$20:C39)-1</f>
        <v>0</v>
      </c>
      <c r="G39" s="96">
        <f>D39/MAX($D$20:D39)-1</f>
        <v>0</v>
      </c>
      <c r="H39" s="96">
        <f>E39/MAX($E$20:E39)-1</f>
        <v>0</v>
      </c>
    </row>
    <row r="40" spans="2:8" x14ac:dyDescent="0.25">
      <c r="B40" s="103">
        <f>WFCalc!C82</f>
        <v>44317</v>
      </c>
      <c r="C40" s="98">
        <f>C39*(1+WFCalc!AX82)</f>
        <v>1.2005914100390143</v>
      </c>
      <c r="D40" s="98">
        <f>D39*(1+WFCalc!AY82)</f>
        <v>1.4358240690214263</v>
      </c>
      <c r="E40" s="98">
        <f>E39*(1+WFCalc!AZ82)</f>
        <v>1.2578393729978052</v>
      </c>
      <c r="F40" s="96">
        <f>C40/MAX($C$20:C40)-1</f>
        <v>0</v>
      </c>
      <c r="G40" s="96">
        <f>D40/MAX($D$20:D40)-1</f>
        <v>0</v>
      </c>
      <c r="H40" s="96">
        <f>E40/MAX($E$20:E40)-1</f>
        <v>0</v>
      </c>
    </row>
    <row r="41" spans="2:8" x14ac:dyDescent="0.25">
      <c r="B41" s="103">
        <f>WFCalc!C86</f>
        <v>44348</v>
      </c>
      <c r="C41" s="98">
        <f>C40*(1+WFCalc!AX86)</f>
        <v>1.2094203534690775</v>
      </c>
      <c r="D41" s="98">
        <f>D40*(1+WFCalc!AY86)</f>
        <v>1.4583998874576216</v>
      </c>
      <c r="E41" s="98">
        <f>E40*(1+WFCalc!AZ86)</f>
        <v>1.2695958285438604</v>
      </c>
      <c r="F41" s="96">
        <f>C41/MAX($C$20:C41)-1</f>
        <v>0</v>
      </c>
      <c r="G41" s="96">
        <f>D41/MAX($D$20:D41)-1</f>
        <v>0</v>
      </c>
      <c r="H41" s="96">
        <f>E41/MAX($E$20:E41)-1</f>
        <v>0</v>
      </c>
    </row>
    <row r="42" spans="2:8" x14ac:dyDescent="0.25">
      <c r="B42" s="103">
        <f>WFCalc!C90</f>
        <v>44378</v>
      </c>
      <c r="C42" s="98">
        <f>C41*(1+WFCalc!AX90)</f>
        <v>1.2196085922805175</v>
      </c>
      <c r="D42" s="98">
        <f>D41*(1+WFCalc!AY90)</f>
        <v>1.4844408164725063</v>
      </c>
      <c r="E42" s="98">
        <f>E41*(1+WFCalc!AZ90)</f>
        <v>1.2831420649194312</v>
      </c>
      <c r="F42" s="96">
        <f>C42/MAX($C$20:C42)-1</f>
        <v>0</v>
      </c>
      <c r="G42" s="96">
        <f>D42/MAX($D$20:D42)-1</f>
        <v>0</v>
      </c>
      <c r="H42" s="96">
        <f>E42/MAX($E$20:E42)-1</f>
        <v>0</v>
      </c>
    </row>
    <row r="43" spans="2:8" x14ac:dyDescent="0.25">
      <c r="B43" s="103">
        <f>WFCalc!C94</f>
        <v>44409</v>
      </c>
      <c r="C43" s="98">
        <f>C42*(1+WFCalc!AX94)</f>
        <v>1.2338830367102021</v>
      </c>
      <c r="D43" s="98">
        <f>D42*(1+WFCalc!AY94)</f>
        <v>1.5211975262363475</v>
      </c>
      <c r="E43" s="98">
        <f>E42*(1+WFCalc!AZ94)</f>
        <v>1.3021492173989531</v>
      </c>
      <c r="F43" s="96">
        <f>C43/MAX($C$20:C43)-1</f>
        <v>0</v>
      </c>
      <c r="G43" s="96">
        <f>D43/MAX($D$20:D43)-1</f>
        <v>0</v>
      </c>
      <c r="H43" s="96">
        <f>E43/MAX($E$20:E43)-1</f>
        <v>0</v>
      </c>
    </row>
    <row r="44" spans="2:8" x14ac:dyDescent="0.25">
      <c r="B44" s="103">
        <f>WFCalc!C98</f>
        <v>44440</v>
      </c>
      <c r="C44" s="98">
        <f>C43*(1+WFCalc!AX98)</f>
        <v>1.2092706954265282</v>
      </c>
      <c r="D44" s="98">
        <f>D43*(1+WFCalc!AY98)</f>
        <v>1.4571324540658832</v>
      </c>
      <c r="E44" s="98">
        <f>E43*(1+WFCalc!AZ98)</f>
        <v>1.2693023509309793</v>
      </c>
      <c r="F44" s="96">
        <f>C44/MAX($C$20:C44)-1</f>
        <v>-1.9947061878162864E-2</v>
      </c>
      <c r="G44" s="96">
        <f>D44/MAX($D$20:D44)-1</f>
        <v>-4.2114893737021819E-2</v>
      </c>
      <c r="H44" s="96">
        <f>E44/MAX($E$20:E44)-1</f>
        <v>-2.5225117082653181E-2</v>
      </c>
    </row>
    <row r="45" spans="2:8" x14ac:dyDescent="0.25">
      <c r="B45" s="103">
        <f>WFCalc!C102</f>
        <v>44470</v>
      </c>
      <c r="C45" s="98">
        <f>C44*(1+WFCalc!AX102)</f>
        <v>1.2427225286736112</v>
      </c>
      <c r="D45" s="98">
        <f>D44*(1+WFCalc!AY102)</f>
        <v>1.5421686265673258</v>
      </c>
      <c r="E45" s="98">
        <f>E44*(1+WFCalc!AZ102)</f>
        <v>1.3136915425507198</v>
      </c>
      <c r="F45" s="96">
        <f>C45/MAX($C$20:C45)-1</f>
        <v>0</v>
      </c>
      <c r="G45" s="96">
        <f>D45/MAX($D$20:D45)-1</f>
        <v>0</v>
      </c>
      <c r="H45" s="96">
        <f>E45/MAX($E$20:E45)-1</f>
        <v>0</v>
      </c>
    </row>
    <row r="46" spans="2:8" x14ac:dyDescent="0.25">
      <c r="B46" s="103">
        <f>WFCalc!C106</f>
        <v>44501</v>
      </c>
      <c r="C46" s="98">
        <f>C45*(1+WFCalc!AX106)</f>
        <v>1.2304952656041117</v>
      </c>
      <c r="D46" s="98">
        <f>D45*(1+WFCalc!AY106)</f>
        <v>1.5105969321168382</v>
      </c>
      <c r="E46" s="98">
        <f>E45*(1+WFCalc!AZ106)</f>
        <v>1.2974401240128712</v>
      </c>
      <c r="F46" s="96">
        <f>C46/MAX($C$20:C46)-1</f>
        <v>-9.8390934318620671E-3</v>
      </c>
      <c r="G46" s="96">
        <f>D46/MAX($D$20:D46)-1</f>
        <v>-2.0472271259182717E-2</v>
      </c>
      <c r="H46" s="96">
        <f>E46/MAX($E$20:E46)-1</f>
        <v>-1.2370802438367079E-2</v>
      </c>
    </row>
    <row r="47" spans="2:8" x14ac:dyDescent="0.25">
      <c r="B47" s="103">
        <f>WFCalc!C110</f>
        <v>44531</v>
      </c>
      <c r="C47" s="98">
        <f>C46*(1+WFCalc!AX110)</f>
        <v>1.2539655142169928</v>
      </c>
      <c r="D47" s="98">
        <f>D46*(1+WFCalc!AY110)</f>
        <v>1.5712555808682906</v>
      </c>
      <c r="E47" s="98">
        <f>E46*(1+WFCalc!AZ110)</f>
        <v>1.3286996730369456</v>
      </c>
      <c r="F47" s="96">
        <f>C47/MAX($C$20:C47)-1</f>
        <v>0</v>
      </c>
      <c r="G47" s="96">
        <f>D47/MAX($D$20:D47)-1</f>
        <v>0</v>
      </c>
      <c r="H47" s="96">
        <f>E47/MAX($E$20:E47)-1</f>
        <v>0</v>
      </c>
    </row>
    <row r="48" spans="2:8" x14ac:dyDescent="0.25">
      <c r="B48" s="103">
        <f>WFCalc!C114</f>
        <v>44562</v>
      </c>
      <c r="C48" s="98">
        <f>C47*(1+WFCalc!AX114)</f>
        <v>1.2231537840480746</v>
      </c>
      <c r="D48" s="98">
        <f>D47*(1+WFCalc!AY114)</f>
        <v>1.4899755768201126</v>
      </c>
      <c r="E48" s="98">
        <f>E47*(1+WFCalc!AZ114)</f>
        <v>1.2874600238856946</v>
      </c>
      <c r="F48" s="96">
        <f>C48/MAX($C$20:C48)-1</f>
        <v>-2.4571433440223278E-2</v>
      </c>
      <c r="G48" s="96">
        <f>D48/MAX($D$20:D48)-1</f>
        <v>-5.1729333558364843E-2</v>
      </c>
      <c r="H48" s="96">
        <f>E48/MAX($E$20:E48)-1</f>
        <v>-3.1037600135018883E-2</v>
      </c>
    </row>
    <row r="49" spans="2:8" x14ac:dyDescent="0.25">
      <c r="B49" s="103">
        <f>WFCalc!C118</f>
        <v>44593</v>
      </c>
      <c r="C49" s="98">
        <f>C48*(1+WFCalc!AX118)</f>
        <v>1.2060795354555416</v>
      </c>
      <c r="D49" s="98">
        <f>D48*(1+WFCalc!AY118)</f>
        <v>1.4465488858808682</v>
      </c>
      <c r="E49" s="98">
        <f>E48*(1+WFCalc!AZ118)</f>
        <v>1.2648328070877073</v>
      </c>
      <c r="F49" s="96">
        <f>C49/MAX($C$20:C49)-1</f>
        <v>-3.818763611800946E-2</v>
      </c>
      <c r="G49" s="96">
        <f>D49/MAX($D$20:D49)-1</f>
        <v>-7.9367543069287505E-2</v>
      </c>
      <c r="H49" s="96">
        <f>E49/MAX($E$20:E49)-1</f>
        <v>-4.8067194750835429E-2</v>
      </c>
    </row>
    <row r="50" spans="2:8" x14ac:dyDescent="0.25">
      <c r="B50" s="103">
        <f>WFCalc!C122</f>
        <v>44621</v>
      </c>
      <c r="C50" s="98">
        <f>C49*(1+WFCalc!AX122)</f>
        <v>1.2228335532693684</v>
      </c>
      <c r="D50" s="98">
        <f>D49*(1+WFCalc!AY122)</f>
        <v>1.4881179427382627</v>
      </c>
      <c r="E50" s="98">
        <f>E49*(1+WFCalc!AZ122)</f>
        <v>1.2868736885425787</v>
      </c>
      <c r="F50" s="96">
        <f>C50/MAX($C$20:C50)-1</f>
        <v>-2.4826807910314774E-2</v>
      </c>
      <c r="G50" s="96">
        <f>D50/MAX($D$20:D50)-1</f>
        <v>-5.2911594486802271E-2</v>
      </c>
      <c r="H50" s="96">
        <f>E50/MAX($E$20:E50)-1</f>
        <v>-3.1478885216225883E-2</v>
      </c>
    </row>
    <row r="51" spans="2:8" x14ac:dyDescent="0.25">
      <c r="B51" s="103">
        <f>WFCalc!C126</f>
        <v>44652</v>
      </c>
      <c r="C51" s="98">
        <f>C50*(1+WFCalc!AX126)</f>
        <v>1.1740874327527391</v>
      </c>
      <c r="D51" s="98">
        <f>D50*(1+WFCalc!AY126)</f>
        <v>1.3634113428677925</v>
      </c>
      <c r="E51" s="98">
        <f>E50*(1+WFCalc!AZ126)</f>
        <v>1.2221120891897508</v>
      </c>
      <c r="F51" s="96">
        <f>C51/MAX($C$20:C51)-1</f>
        <v>-6.3700381357083447E-2</v>
      </c>
      <c r="G51" s="96">
        <f>D51/MAX($D$20:D51)-1</f>
        <v>-0.13227907702045616</v>
      </c>
      <c r="H51" s="96">
        <f>E51/MAX($E$20:E51)-1</f>
        <v>-8.0219470215998956E-2</v>
      </c>
    </row>
    <row r="52" spans="2:8" x14ac:dyDescent="0.25">
      <c r="B52" s="103">
        <f>WFCalc!C130</f>
        <v>44682</v>
      </c>
      <c r="C52" s="98">
        <f>C51*(1+WFCalc!AX130)</f>
        <v>1.1767594199997906</v>
      </c>
      <c r="D52" s="98">
        <f>D51*(1+WFCalc!AY130)</f>
        <v>1.3694492718939955</v>
      </c>
      <c r="E52" s="98">
        <f>E51*(1+WFCalc!AZ130)</f>
        <v>1.2255197749938649</v>
      </c>
      <c r="F52" s="96">
        <f>C52/MAX($C$20:C52)-1</f>
        <v>-6.1569551428542701E-2</v>
      </c>
      <c r="G52" s="96">
        <f>D52/MAX($D$20:D52)-1</f>
        <v>-0.12843633552141476</v>
      </c>
      <c r="H52" s="96">
        <f>E52/MAX($E$20:E52)-1</f>
        <v>-7.7654792980604403E-2</v>
      </c>
    </row>
    <row r="53" spans="2:8" x14ac:dyDescent="0.25">
      <c r="B53" s="103">
        <f>WFCalc!C134</f>
        <v>44713</v>
      </c>
      <c r="C53" s="98">
        <f>C52*(1+WFCalc!AX134)</f>
        <v>1.1292025929878711</v>
      </c>
      <c r="D53" s="98">
        <f>D52*(1+WFCalc!AY134)</f>
        <v>1.2517595447246088</v>
      </c>
      <c r="E53" s="98">
        <f>E52*(1+WFCalc!AZ134)</f>
        <v>1.1627083041930368</v>
      </c>
      <c r="F53" s="96">
        <f>C53/MAX($C$20:C53)-1</f>
        <v>-9.9494698868992981E-2</v>
      </c>
      <c r="G53" s="96">
        <f>D53/MAX($D$20:D53)-1</f>
        <v>-0.20333804381278653</v>
      </c>
      <c r="H53" s="96">
        <f>E53/MAX($E$20:E53)-1</f>
        <v>-0.12492768095931728</v>
      </c>
    </row>
    <row r="54" spans="2:8" x14ac:dyDescent="0.25">
      <c r="B54" s="103">
        <f>WFCalc!C138</f>
        <v>44743</v>
      </c>
      <c r="C54" s="98">
        <f>C53*(1+WFCalc!AX138)</f>
        <v>1.1730267399979184</v>
      </c>
      <c r="D54" s="98">
        <f>D53*(1+WFCalc!AY138)</f>
        <v>1.3535351594583396</v>
      </c>
      <c r="E54" s="98">
        <f>E53*(1+WFCalc!AZ138)</f>
        <v>1.2195972572837839</v>
      </c>
      <c r="F54" s="96">
        <f>C54/MAX($C$20:C54)-1</f>
        <v>-6.4546252110939895E-2</v>
      </c>
      <c r="G54" s="96">
        <f>D54/MAX($D$20:D54)-1</f>
        <v>-0.13856461295089673</v>
      </c>
      <c r="H54" s="96">
        <f>E54/MAX($E$20:E54)-1</f>
        <v>-8.2112171747428464E-2</v>
      </c>
    </row>
    <row r="55" spans="2:8" x14ac:dyDescent="0.25">
      <c r="B55" s="103">
        <f>WFCalc!C142</f>
        <v>44774</v>
      </c>
      <c r="C55" s="98">
        <f>C54*(1+WFCalc!AX142)</f>
        <v>1.1487155525287693</v>
      </c>
      <c r="D55" s="98">
        <f>D54*(1+WFCalc!AY142)</f>
        <v>1.2915796861768334</v>
      </c>
      <c r="E55" s="98">
        <f>E54*(1+WFCalc!AZ142)</f>
        <v>1.1870474701350724</v>
      </c>
      <c r="F55" s="96">
        <f>C55/MAX($C$20:C55)-1</f>
        <v>-8.3933697135159302E-2</v>
      </c>
      <c r="G55" s="96">
        <f>D55/MAX($D$20:D55)-1</f>
        <v>-0.17799516392928627</v>
      </c>
      <c r="H55" s="96">
        <f>E55/MAX($E$20:E55)-1</f>
        <v>-0.1066096468422435</v>
      </c>
    </row>
    <row r="56" spans="2:8" x14ac:dyDescent="0.25">
      <c r="B56" s="103">
        <f>WFCalc!C146</f>
        <v>44805</v>
      </c>
      <c r="C56" s="98">
        <f>C55*(1+WFCalc!AX146)</f>
        <v>1.0988520483950914</v>
      </c>
      <c r="D56" s="98">
        <f>D55*(1+WFCalc!AY146)</f>
        <v>1.1705966296449293</v>
      </c>
      <c r="E56" s="98">
        <f>E55*(1+WFCalc!AZ146)</f>
        <v>1.1213143278203066</v>
      </c>
      <c r="F56" s="96">
        <f>C56/MAX($C$20:C56)-1</f>
        <v>-0.12369835060317269</v>
      </c>
      <c r="G56" s="96">
        <f>D56/MAX($D$20:D56)-1</f>
        <v>-0.25499285800592253</v>
      </c>
      <c r="H56" s="96">
        <f>E56/MAX($E$20:E56)-1</f>
        <v>-0.15608143015692044</v>
      </c>
    </row>
    <row r="57" spans="2:8" x14ac:dyDescent="0.25">
      <c r="B57" s="103">
        <f>WFCalc!C150</f>
        <v>44835</v>
      </c>
      <c r="C57" s="98">
        <f>C56*(1+WFCalc!AX150)</f>
        <v>1.1387763270078437</v>
      </c>
      <c r="D57" s="98">
        <f>D56*(1+WFCalc!AY150)</f>
        <v>1.2580838708947164</v>
      </c>
      <c r="E57" s="98">
        <f>E56*(1+WFCalc!AZ150)</f>
        <v>1.1723079649995916</v>
      </c>
      <c r="F57" s="96">
        <f>C57/MAX($C$20:C57)-1</f>
        <v>-9.1859932273397504E-2</v>
      </c>
      <c r="G57" s="96">
        <f>D57/MAX($D$20:D57)-1</f>
        <v>-0.19931302952032326</v>
      </c>
      <c r="H57" s="96">
        <f>E57/MAX($E$20:E57)-1</f>
        <v>-0.11770282721594783</v>
      </c>
    </row>
    <row r="58" spans="2:8" x14ac:dyDescent="0.25">
      <c r="B58" s="103">
        <f>WFCalc!C154</f>
        <v>44866</v>
      </c>
      <c r="C58" s="98">
        <f>C57*(1+WFCalc!AX154)</f>
        <v>1.1810456722054583</v>
      </c>
      <c r="D58" s="98">
        <f>D57*(1+WFCalc!AY154)</f>
        <v>1.3520126224000619</v>
      </c>
      <c r="E58" s="98">
        <f>E57*(1+WFCalc!AZ154)</f>
        <v>1.2263006896001103</v>
      </c>
      <c r="F58" s="96">
        <f>C58/MAX($C$20:C58)-1</f>
        <v>-5.8151393467201884E-2</v>
      </c>
      <c r="G58" s="96">
        <f>D58/MAX($D$20:D58)-1</f>
        <v>-0.13953360684139815</v>
      </c>
      <c r="H58" s="96">
        <f>E58/MAX($E$20:E58)-1</f>
        <v>-7.7067064525414342E-2</v>
      </c>
    </row>
    <row r="59" spans="2:8" x14ac:dyDescent="0.25">
      <c r="B59" s="103">
        <f>WFCalc!C158</f>
        <v>44896</v>
      </c>
      <c r="C59" s="98">
        <f>C58*(1+WFCalc!AX158)</f>
        <v>1.157117736126724</v>
      </c>
      <c r="D59" s="98">
        <f>D58*(1+WFCalc!AY158)</f>
        <v>1.288927540190955</v>
      </c>
      <c r="E59" s="98">
        <f>E58*(1+WFCalc!AZ158)</f>
        <v>1.1937476634053845</v>
      </c>
      <c r="F59" s="96">
        <f>C59/MAX($C$20:C59)-1</f>
        <v>-7.7233206968010504E-2</v>
      </c>
      <c r="G59" s="96">
        <f>D59/MAX($D$20:D59)-1</f>
        <v>-0.17968307900699287</v>
      </c>
      <c r="H59" s="96">
        <f>E59/MAX($E$20:E59)-1</f>
        <v>-0.10156697737654119</v>
      </c>
    </row>
    <row r="60" spans="2:8" x14ac:dyDescent="0.25">
      <c r="B60" s="103">
        <f>WFCalc!C162</f>
        <v>44927</v>
      </c>
      <c r="C60" s="98">
        <f>C59*(1+WFCalc!AX162)</f>
        <v>1.1978845398955806</v>
      </c>
      <c r="D60" s="98">
        <f>D59*(1+WFCalc!AY162)</f>
        <v>1.3804796995217425</v>
      </c>
      <c r="E60" s="98">
        <f>E59*(1+WFCalc!AZ162)</f>
        <v>1.2459798061898504</v>
      </c>
      <c r="F60" s="96">
        <f>C60/MAX($C$20:C60)-1</f>
        <v>-4.4722900020444767E-2</v>
      </c>
      <c r="G60" s="96">
        <f>D60/MAX($D$20:D60)-1</f>
        <v>-0.12141619967460904</v>
      </c>
      <c r="H60" s="96">
        <f>E60/MAX($E$20:E60)-1</f>
        <v>-6.2256255891164902E-2</v>
      </c>
    </row>
    <row r="61" spans="2:8" x14ac:dyDescent="0.25">
      <c r="B61" s="103">
        <f>WFCalc!C166</f>
        <v>44958</v>
      </c>
      <c r="C61" s="98">
        <f>C60*(1+WFCalc!AX166)</f>
        <v>1.1853245991886714</v>
      </c>
      <c r="D61" s="98">
        <f>D60*(1+WFCalc!AY166)</f>
        <v>1.3447319903897643</v>
      </c>
      <c r="E61" s="98">
        <f>E60*(1+WFCalc!AZ166)</f>
        <v>1.2283440122930462</v>
      </c>
      <c r="F61" s="96">
        <f>C61/MAX($C$20:C61)-1</f>
        <v>-5.4739077151720883E-2</v>
      </c>
      <c r="G61" s="96">
        <f>D61/MAX($D$20:D61)-1</f>
        <v>-0.14416724639625289</v>
      </c>
      <c r="H61" s="96">
        <f>E61/MAX($E$20:E61)-1</f>
        <v>-7.5529228147186322E-2</v>
      </c>
    </row>
    <row r="62" spans="2:8" x14ac:dyDescent="0.25">
      <c r="B62" s="103">
        <f>WFCalc!C170</f>
        <v>44986</v>
      </c>
      <c r="C62" s="98">
        <f>C61*(1+WFCalc!AX170)</f>
        <v>1.2060356976652848</v>
      </c>
      <c r="D62" s="98">
        <f>D61*(1+WFCalc!AY170)</f>
        <v>1.3882664488361636</v>
      </c>
      <c r="E62" s="98">
        <f>E61*(1+WFCalc!AZ170)</f>
        <v>1.2541648173528031</v>
      </c>
      <c r="F62" s="96">
        <f>C62/MAX($C$20:C62)-1</f>
        <v>-3.822259544484885E-2</v>
      </c>
      <c r="G62" s="96">
        <f>D62/MAX($D$20:D62)-1</f>
        <v>-0.11646045001221605</v>
      </c>
      <c r="H62" s="96">
        <f>E62/MAX($E$20:E62)-1</f>
        <v>-5.6096089429887308E-2</v>
      </c>
    </row>
    <row r="63" spans="2:8" x14ac:dyDescent="0.25">
      <c r="B63" s="103">
        <f>WFCalc!C174</f>
        <v>45017</v>
      </c>
      <c r="C63" s="98">
        <f>C62*(1+WFCalc!AX174)</f>
        <v>1.218655529096289</v>
      </c>
      <c r="D63" s="98">
        <f>D62*(1+WFCalc!AY174)</f>
        <v>1.4132780221913563</v>
      </c>
      <c r="E63" s="98">
        <f>E62*(1+WFCalc!AZ174)</f>
        <v>1.2695435274018128</v>
      </c>
      <c r="F63" s="96">
        <f>C63/MAX($C$20:C63)-1</f>
        <v>-2.8158657252031483E-2</v>
      </c>
      <c r="G63" s="96">
        <f>D63/MAX($D$20:D63)-1</f>
        <v>-0.1005422418863483</v>
      </c>
      <c r="H63" s="96">
        <f>E63/MAX($E$20:E63)-1</f>
        <v>-4.4521833515562159E-2</v>
      </c>
    </row>
    <row r="64" spans="2:8" x14ac:dyDescent="0.25">
      <c r="B64" s="103">
        <f>WFCalc!C178</f>
        <v>45047</v>
      </c>
      <c r="C64" s="98">
        <f>C63*(1+WFCalc!AX178)</f>
        <v>1.215305437575444</v>
      </c>
      <c r="D64" s="98">
        <f>D63*(1+WFCalc!AY178)</f>
        <v>1.3992384746550899</v>
      </c>
      <c r="E64" s="98">
        <f>E63*(1+WFCalc!AZ178)</f>
        <v>1.2638817107273268</v>
      </c>
      <c r="F64" s="96">
        <f>C64/MAX($C$20:C64)-1</f>
        <v>-3.0830255061431333E-2</v>
      </c>
      <c r="G64" s="96">
        <f>D64/MAX($D$20:D64)-1</f>
        <v>-0.10947748304457416</v>
      </c>
      <c r="H64" s="96">
        <f>E64/MAX($E$20:E64)-1</f>
        <v>-4.8783004636004379E-2</v>
      </c>
    </row>
    <row r="65" spans="2:8" x14ac:dyDescent="0.25">
      <c r="B65" s="103">
        <f>WFCalc!C182</f>
        <v>45078</v>
      </c>
      <c r="C65" s="98">
        <f>C64*(1+WFCalc!AX182)</f>
        <v>1.2529287938396811</v>
      </c>
      <c r="D65" s="98">
        <f>D64*(1+WFCalc!AY182)</f>
        <v>1.48330987590757</v>
      </c>
      <c r="E65" s="98">
        <f>E64*(1+WFCalc!AZ182)</f>
        <v>1.31177352909232</v>
      </c>
      <c r="F65" s="96">
        <f>C65/MAX($C$20:C65)-1</f>
        <v>-8.2675349964389522E-4</v>
      </c>
      <c r="G65" s="96">
        <f>D65/MAX($D$20:D65)-1</f>
        <v>-5.5971610240595604E-2</v>
      </c>
      <c r="H65" s="96">
        <f>E65/MAX($E$20:E65)-1</f>
        <v>-1.2738878685759181E-2</v>
      </c>
    </row>
    <row r="66" spans="2:8" x14ac:dyDescent="0.25">
      <c r="B66" s="103">
        <f>WFCalc!C186</f>
        <v>45108</v>
      </c>
      <c r="C66" s="98">
        <f>C65*(1+WFCalc!AX186)</f>
        <v>1.2746816360886026</v>
      </c>
      <c r="D66" s="98">
        <f>D65*(1+WFCalc!AY186)</f>
        <v>1.5311970763331613</v>
      </c>
      <c r="E66" s="98">
        <f>E65*(1+WFCalc!AZ186)</f>
        <v>1.339208685390421</v>
      </c>
      <c r="F66" s="96">
        <f>C66/MAX($C$20:C66)-1</f>
        <v>0</v>
      </c>
      <c r="G66" s="96">
        <f>D66/MAX($D$20:D66)-1</f>
        <v>-2.5494582181845082E-2</v>
      </c>
      <c r="H66" s="96">
        <f>E66/MAX($E$20:E66)-1</f>
        <v>0</v>
      </c>
    </row>
    <row r="67" spans="2:8" x14ac:dyDescent="0.25">
      <c r="B67" s="103">
        <f>WFCalc!C190</f>
        <v>45139</v>
      </c>
      <c r="C67" s="98">
        <f>C66*(1+WFCalc!AX190)</f>
        <v>1.2646278453269446</v>
      </c>
      <c r="D67" s="98">
        <f>D66*(1+WFCalc!AY190)</f>
        <v>1.4973663542613775</v>
      </c>
      <c r="E67" s="98">
        <f>E66*(1+WFCalc!AZ190)</f>
        <v>1.3241159176298698</v>
      </c>
      <c r="F67" s="96">
        <f>C67/MAX($C$20:C67)-1</f>
        <v>-7.8872955230675501E-3</v>
      </c>
      <c r="G67" s="96">
        <f>D67/MAX($D$20:D67)-1</f>
        <v>-4.7025593739550176E-2</v>
      </c>
      <c r="H67" s="96">
        <f>E67/MAX($E$20:E67)-1</f>
        <v>-1.126991478266226E-2</v>
      </c>
    </row>
    <row r="68" spans="2:8" x14ac:dyDescent="0.25">
      <c r="B68" s="103">
        <f>WFCalc!C194</f>
        <v>45170</v>
      </c>
      <c r="C68" s="98">
        <f>C67*(1+WFCalc!AX194)</f>
        <v>1.2408508794690676</v>
      </c>
      <c r="D68" s="98">
        <f>D67*(1+WFCalc!AY194)</f>
        <v>1.4314917771870175</v>
      </c>
      <c r="E68" s="98">
        <f>E67*(1+WFCalc!AZ194)</f>
        <v>1.2912782865512999</v>
      </c>
      <c r="F68" s="96">
        <f>C68/MAX($C$20:C68)-1</f>
        <v>-2.6540553862018257E-2</v>
      </c>
      <c r="G68" s="96">
        <f>D68/MAX($D$20:D68)-1</f>
        <v>-8.8950394438082725E-2</v>
      </c>
      <c r="H68" s="96">
        <f>E68/MAX($E$20:E68)-1</f>
        <v>-3.5790089596938301E-2</v>
      </c>
    </row>
    <row r="69" spans="2:8" x14ac:dyDescent="0.25">
      <c r="B69" s="103">
        <f>WFCalc!C198</f>
        <v>45200</v>
      </c>
      <c r="C69" s="98">
        <f>C68*(1+WFCalc!AX198)</f>
        <v>1.2286498588641954</v>
      </c>
      <c r="D69" s="98">
        <f>D68*(1+WFCalc!AY198)</f>
        <v>1.3950404879575762</v>
      </c>
      <c r="E69" s="98">
        <f>E68*(1+WFCalc!AZ198)</f>
        <v>1.2737756974684142</v>
      </c>
      <c r="F69" s="96">
        <f>C69/MAX($C$20:C69)-1</f>
        <v>-3.6112371843417312E-2</v>
      </c>
      <c r="G69" s="96">
        <f>D69/MAX($D$20:D69)-1</f>
        <v>-0.11214922324306809</v>
      </c>
      <c r="H69" s="96">
        <f>E69/MAX($E$20:E69)-1</f>
        <v>-4.8859441128050185E-2</v>
      </c>
    </row>
    <row r="70" spans="2:8" x14ac:dyDescent="0.25">
      <c r="B70" s="103">
        <f>WFCalc!C202</f>
        <v>45231</v>
      </c>
      <c r="C70" s="98">
        <f>C69*(1+WFCalc!AX202)</f>
        <v>1.2848429268175838</v>
      </c>
      <c r="D70" s="98">
        <f>D69*(1+WFCalc!AY202)</f>
        <v>1.5221437496795747</v>
      </c>
      <c r="E70" s="98">
        <f>E69*(1+WFCalc!AZ202)</f>
        <v>1.3457940054070088</v>
      </c>
      <c r="F70" s="96">
        <f>C70/MAX($C$20:C70)-1</f>
        <v>0</v>
      </c>
      <c r="G70" s="96">
        <f>D70/MAX($D$20:D70)-1</f>
        <v>-3.1256424344139E-2</v>
      </c>
      <c r="H70" s="96">
        <f>E70/MAX($E$20:E70)-1</f>
        <v>0</v>
      </c>
    </row>
    <row r="71" spans="2:8" x14ac:dyDescent="0.25">
      <c r="B71" s="103">
        <f>WFCalc!C206</f>
        <v>45261</v>
      </c>
      <c r="C71" s="98">
        <f>C70*(1+WFCalc!AX206)</f>
        <v>1.3179799193533281</v>
      </c>
      <c r="D71" s="98">
        <f>D70*(1+WFCalc!AY206)</f>
        <v>1.5975978403886175</v>
      </c>
      <c r="E71" s="98">
        <f>E70*(1+WFCalc!AZ206)</f>
        <v>1.3881228032983075</v>
      </c>
      <c r="F71" s="96">
        <f>C71/MAX($C$20:C71)-1</f>
        <v>0</v>
      </c>
      <c r="G71" s="96">
        <f>D71/MAX($D$20:D71)-1</f>
        <v>0</v>
      </c>
      <c r="H71" s="96">
        <f>E71/MAX($E$20:E71)-1</f>
        <v>0</v>
      </c>
    </row>
    <row r="72" spans="2:8" x14ac:dyDescent="0.25">
      <c r="B72" s="103">
        <f>WFCalc!C210</f>
        <v>45292</v>
      </c>
      <c r="C72" s="98">
        <f>C71*(1+WFCalc!AX210)</f>
        <v>1.3264860823432305</v>
      </c>
      <c r="D72" s="98">
        <f>D71*(1+WFCalc!AY210)</f>
        <v>1.6117698858396832</v>
      </c>
      <c r="E72" s="98">
        <f>E71*(1+WFCalc!AZ210)</f>
        <v>1.3978804650881669</v>
      </c>
      <c r="F72" s="96">
        <f>C72/MAX($C$20:C72)-1</f>
        <v>0</v>
      </c>
      <c r="G72" s="96">
        <f>D72/MAX($D$20:D72)-1</f>
        <v>0</v>
      </c>
      <c r="H72" s="96">
        <f>E72/MAX($E$20:E72)-1</f>
        <v>0</v>
      </c>
    </row>
    <row r="73" spans="2:8" x14ac:dyDescent="0.25">
      <c r="B73" s="103">
        <f>WFCalc!C214</f>
        <v>45323</v>
      </c>
      <c r="C73" s="98">
        <f>C72*(1+WFCalc!AX214)</f>
        <v>1.3581265218638896</v>
      </c>
      <c r="D73" s="98">
        <f>D72*(1+WFCalc!AY214)</f>
        <v>1.6847919311908748</v>
      </c>
      <c r="E73" s="98">
        <f>E72*(1+WFCalc!AZ214)</f>
        <v>1.4383639290350971</v>
      </c>
      <c r="F73" s="96">
        <f>C73/MAX($C$20:C73)-1</f>
        <v>0</v>
      </c>
      <c r="G73" s="96">
        <f>D73/MAX($D$20:D73)-1</f>
        <v>0</v>
      </c>
      <c r="H73" s="96">
        <f>E73/MAX($E$20:E73)-1</f>
        <v>0</v>
      </c>
    </row>
    <row r="74" spans="2:8" x14ac:dyDescent="0.25">
      <c r="B74" s="103">
        <f>WFCalc!C218</f>
        <v>45352</v>
      </c>
      <c r="C74" s="98">
        <f>C73*(1+WFCalc!AX218)</f>
        <v>1.3823434002661923</v>
      </c>
      <c r="D74" s="98">
        <f>D73*(1+WFCalc!AY218)</f>
        <v>1.7403992039472016</v>
      </c>
      <c r="E74" s="98">
        <f>E73*(1+WFCalc!AZ218)</f>
        <v>1.4692082453737436</v>
      </c>
      <c r="F74" s="96">
        <f>C74/MAX($C$20:C74)-1</f>
        <v>0</v>
      </c>
      <c r="G74" s="96">
        <f>D74/MAX($D$20:D74)-1</f>
        <v>0</v>
      </c>
      <c r="H74" s="96">
        <f>E74/MAX($E$20:E74)-1</f>
        <v>0</v>
      </c>
    </row>
    <row r="75" spans="2:8" x14ac:dyDescent="0.25">
      <c r="B75" s="103">
        <f>WFCalc!C222</f>
        <v>45383</v>
      </c>
      <c r="C75" s="98">
        <f>C74*(1+WFCalc!AX222)</f>
        <v>1.3594709711984478</v>
      </c>
      <c r="D75" s="98">
        <f>D74*(1+WFCalc!AY222)</f>
        <v>1.6714607195996953</v>
      </c>
      <c r="E75" s="98">
        <f>E74*(1+WFCalc!AZ222)</f>
        <v>1.4368302761214224</v>
      </c>
      <c r="F75" s="96">
        <f>C75/MAX($C$20:C75)-1</f>
        <v>-1.6546126717384424E-2</v>
      </c>
      <c r="G75" s="96">
        <f>D75/MAX($D$20:D75)-1</f>
        <v>-3.9610730797368099E-2</v>
      </c>
      <c r="H75" s="96">
        <f>E75/MAX($E$20:E75)-1</f>
        <v>-2.2037699117380516E-2</v>
      </c>
    </row>
    <row r="76" spans="2:8" x14ac:dyDescent="0.25">
      <c r="B76" s="103">
        <f>WFCalc!C226</f>
        <v>45413</v>
      </c>
      <c r="C76" s="98">
        <f>C75*(1+WFCalc!AX226)</f>
        <v>1.393080600253352</v>
      </c>
      <c r="D76" s="98">
        <f>D75*(1+WFCalc!AY226)</f>
        <v>1.7500075380184845</v>
      </c>
      <c r="E76" s="98">
        <f>E75*(1+WFCalc!AZ226)</f>
        <v>1.479971164438346</v>
      </c>
      <c r="F76" s="96">
        <f>C76/MAX($C$20:C76)-1</f>
        <v>0</v>
      </c>
      <c r="G76" s="96">
        <f>D76/MAX($D$20:D76)-1</f>
        <v>0</v>
      </c>
      <c r="H76" s="96">
        <f>E76/MAX($E$20:E76)-1</f>
        <v>0</v>
      </c>
    </row>
    <row r="77" spans="2:8" x14ac:dyDescent="0.25">
      <c r="B77" s="103">
        <f>WFCalc!C230</f>
        <v>45444</v>
      </c>
      <c r="C77" s="98">
        <f>C76*(1+WFCalc!AX230)</f>
        <v>1.4095327304185719</v>
      </c>
      <c r="D77" s="98">
        <f>D76*(1+WFCalc!AY230)</f>
        <v>1.7857945304518352</v>
      </c>
      <c r="E77" s="98">
        <f>E76*(1+WFCalc!AZ230)</f>
        <v>1.5004938799497902</v>
      </c>
      <c r="F77" s="96">
        <f>C77/MAX($C$20:C77)-1</f>
        <v>0</v>
      </c>
      <c r="G77" s="96">
        <f>D77/MAX($D$20:D77)-1</f>
        <v>0</v>
      </c>
      <c r="H77" s="96">
        <f>E77/MAX($E$20:E77)-1</f>
        <v>0</v>
      </c>
    </row>
    <row r="78" spans="2:8" x14ac:dyDescent="0.25">
      <c r="B78" s="103">
        <f>WFCalc!C234</f>
        <v>45474</v>
      </c>
      <c r="C78" s="98">
        <f>C77*(1+WFCalc!AX234)</f>
        <v>1.4241266831893675</v>
      </c>
      <c r="D78" s="98">
        <f>D77*(1+WFCalc!AY234)</f>
        <v>1.8158223816466903</v>
      </c>
      <c r="E78" s="98">
        <f>E77*(1+WFCalc!AZ234)</f>
        <v>1.5183379133900559</v>
      </c>
      <c r="F78" s="96">
        <f>C78/MAX($C$20:C78)-1</f>
        <v>0</v>
      </c>
      <c r="G78" s="96">
        <f>D78/MAX($D$20:D78)-1</f>
        <v>0</v>
      </c>
      <c r="H78" s="96">
        <f>E78/MAX($E$20:E78)-1</f>
        <v>0</v>
      </c>
    </row>
    <row r="79" spans="2:8" x14ac:dyDescent="0.25">
      <c r="B79" s="103">
        <f>WFCalc!C238</f>
        <v>45505</v>
      </c>
      <c r="C79" s="98">
        <f>C78*(1+WFCalc!AX238)</f>
        <v>1.4465684680544821</v>
      </c>
      <c r="D79" s="98">
        <f>D78*(1+WFCalc!AY238)</f>
        <v>1.8667963174140219</v>
      </c>
      <c r="E79" s="98">
        <f>E78*(1+WFCalc!AZ238)</f>
        <v>1.5467158603609976</v>
      </c>
      <c r="F79" s="96">
        <f>C79/MAX($C$20:C79)-1</f>
        <v>0</v>
      </c>
      <c r="G79" s="96">
        <f>D79/MAX($D$20:D79)-1</f>
        <v>0</v>
      </c>
      <c r="H79" s="96">
        <f>E79/MAX($E$20:E79)-1</f>
        <v>0</v>
      </c>
    </row>
    <row r="80" spans="2:8" x14ac:dyDescent="0.25">
      <c r="B80" s="103">
        <f>WFCalc!C242</f>
        <v>45536</v>
      </c>
      <c r="C80" s="98">
        <f>C79*(1+WFCalc!AX242)</f>
        <v>1.461941577779152</v>
      </c>
      <c r="D80" s="98">
        <f>D79*(1+WFCalc!AY242)</f>
        <v>1.8998511705044618</v>
      </c>
      <c r="E80" s="98">
        <f>E79*(1+WFCalc!AZ242)</f>
        <v>1.565760377902607</v>
      </c>
      <c r="F80" s="96">
        <f>C80/MAX($C$20:C80)-1</f>
        <v>0</v>
      </c>
      <c r="G80" s="96">
        <f>D80/MAX($D$20:D80)-1</f>
        <v>0</v>
      </c>
      <c r="H80" s="96">
        <f>E80/MAX($E$20:E80)-1</f>
        <v>0</v>
      </c>
    </row>
    <row r="81" spans="2:8" x14ac:dyDescent="0.25">
      <c r="B81" s="103">
        <f>WFCalc!C246</f>
        <v>45566</v>
      </c>
      <c r="C81" s="98">
        <f>C80*(1+WFCalc!AX246)</f>
        <v>1.4508981086344637</v>
      </c>
      <c r="D81" s="98">
        <f>D80*(1+WFCalc!AY246)</f>
        <v>1.861347637908406</v>
      </c>
      <c r="E81" s="98">
        <f>E80*(1+WFCalc!AZ246)</f>
        <v>1.5491933944727982</v>
      </c>
      <c r="F81" s="96">
        <f>C81/MAX($C$20:C81)-1</f>
        <v>-7.5539743260223391E-3</v>
      </c>
      <c r="G81" s="96">
        <f>D81/MAX($D$20:D81)-1</f>
        <v>-2.0266604665581278E-2</v>
      </c>
      <c r="H81" s="96">
        <f>E81/MAX($E$20:E81)-1</f>
        <v>-1.0580791073536377E-2</v>
      </c>
    </row>
    <row r="82" spans="2:8" x14ac:dyDescent="0.25">
      <c r="B82" s="103">
        <f>WFCalc!C250</f>
        <v>45597</v>
      </c>
      <c r="C82" s="98">
        <f>C81*(1+WFCalc!AX250)</f>
        <v>1.4869415612979835</v>
      </c>
      <c r="D82" s="98">
        <f>D81*(1+WFCalc!AY250)</f>
        <v>1.9510674642667023</v>
      </c>
      <c r="E82" s="98">
        <f>E81*(1+WFCalc!AZ250)</f>
        <v>1.5962949507122433</v>
      </c>
      <c r="F82" s="96">
        <f>C82/MAX($C$20:C82)-1</f>
        <v>0</v>
      </c>
      <c r="G82" s="96">
        <f>D82/MAX($D$20:D82)-1</f>
        <v>0</v>
      </c>
      <c r="H82" s="96">
        <f>E82/MAX($E$20:E82)-1</f>
        <v>0</v>
      </c>
    </row>
    <row r="83" spans="2:8" x14ac:dyDescent="0.25">
      <c r="B83" s="103">
        <f>WFCalc!C254</f>
        <v>45627</v>
      </c>
      <c r="C83" s="98">
        <f>C82*(1+WFCalc!AX254)</f>
        <v>1.4700487131619997</v>
      </c>
      <c r="D83" s="98">
        <f>D82*(1+WFCalc!AY254)</f>
        <v>1.8957099686275769</v>
      </c>
      <c r="E83" s="98">
        <f>E82*(1+WFCalc!AZ254)</f>
        <v>1.5716939578994571</v>
      </c>
      <c r="F83" s="96">
        <f>C83/MAX($C$20:C83)-1</f>
        <v>-1.136080164524933E-2</v>
      </c>
      <c r="G83" s="96">
        <f>D83/MAX($D$20:D83)-1</f>
        <v>-2.8372927463034325E-2</v>
      </c>
      <c r="H83" s="96">
        <f>E83/MAX($E$20:E83)-1</f>
        <v>-1.5411307792341011E-2</v>
      </c>
    </row>
    <row r="84" spans="2:8" x14ac:dyDescent="0.25">
      <c r="B84" s="103">
        <f>WFCalc!C258</f>
        <v>45658</v>
      </c>
      <c r="C84" s="98">
        <f>C83*(1+WFCalc!AX258)</f>
        <v>1.4959210136776711</v>
      </c>
      <c r="D84" s="98">
        <f>D83*(1+WFCalc!AY258)</f>
        <v>1.9586161358490757</v>
      </c>
      <c r="E84" s="98">
        <f>E83*(1+WFCalc!AZ258)</f>
        <v>1.6051868392900555</v>
      </c>
      <c r="F84" s="96">
        <f>C84/MAX($C$20:C84)-1</f>
        <v>0</v>
      </c>
      <c r="G84" s="96">
        <f>D84/MAX($D$20:D84)-1</f>
        <v>0</v>
      </c>
      <c r="H84" s="96">
        <f>E84/MAX($E$20:E84)-1</f>
        <v>0</v>
      </c>
    </row>
    <row r="85" spans="2:8" x14ac:dyDescent="0.25">
      <c r="B85" s="103">
        <f>WFCalc!C262</f>
        <v>45689</v>
      </c>
      <c r="C85" s="98">
        <f>C84*(1+WFCalc!AX262)</f>
        <v>1.4955445149284652</v>
      </c>
      <c r="D85" s="98">
        <f>D84*(1+WFCalc!AY262)</f>
        <v>1.9505698123713495</v>
      </c>
      <c r="E85" s="98">
        <f>E84*(1+WFCalc!AZ262)</f>
        <v>1.6033089407208061</v>
      </c>
      <c r="F85" s="96">
        <f>C85/MAX($C$20:C85)-1</f>
        <v>-2.516835753783031E-4</v>
      </c>
      <c r="G85" s="96">
        <f>D85/MAX($D$20:D85)-1</f>
        <v>-4.1081676651448795E-3</v>
      </c>
      <c r="H85" s="96">
        <f>E85/MAX($E$20:E85)-1</f>
        <v>-1.1698940729416574E-3</v>
      </c>
    </row>
    <row r="86" spans="2:8" x14ac:dyDescent="0.25">
      <c r="B86" s="103">
        <f>WFCalc!C266</f>
        <v>45717</v>
      </c>
      <c r="C86" s="98">
        <f>C85*(1+WFCalc!AX266)</f>
        <v>1.4678320148750805</v>
      </c>
      <c r="D86" s="98">
        <f>D85*(1+WFCalc!AY266)</f>
        <v>1.8674267525750308</v>
      </c>
      <c r="E86" s="98">
        <f>E85*(1+WFCalc!AZ266)</f>
        <v>1.5644015419711637</v>
      </c>
      <c r="F86" s="96">
        <f>C86/MAX($C$20:C86)-1</f>
        <v>-1.8777060115984789E-2</v>
      </c>
      <c r="G86" s="96">
        <f>D86/MAX($D$20:D86)-1</f>
        <v>-4.6558068018015986E-2</v>
      </c>
      <c r="H86" s="96">
        <f>E86/MAX($E$20:E86)-1</f>
        <v>-2.5408442382277685E-2</v>
      </c>
    </row>
    <row r="87" spans="2:8" x14ac:dyDescent="0.25">
      <c r="B87" s="103">
        <f>WFCalc!C270</f>
        <v>45748</v>
      </c>
      <c r="C87" s="98">
        <f>C86*(1+WFCalc!AX270)</f>
        <v>1.4754607209412784</v>
      </c>
      <c r="D87" s="98">
        <f>D86*(1+WFCalc!AY270)</f>
        <v>1.8808369112367651</v>
      </c>
      <c r="E87" s="98">
        <f>E86*(1+WFCalc!AZ270)</f>
        <v>1.5732710746918712</v>
      </c>
      <c r="F87" s="96">
        <f>C87/MAX($C$20:C87)-1</f>
        <v>-1.3677388411097779E-2</v>
      </c>
      <c r="G87" s="96">
        <f>D87/MAX($D$20:D87)-1</f>
        <v>-3.971131616282364E-2</v>
      </c>
      <c r="H87" s="96">
        <f>E87/MAX($E$20:E87)-1</f>
        <v>-1.9882897004251499E-2</v>
      </c>
    </row>
    <row r="88" spans="2:8" x14ac:dyDescent="0.25">
      <c r="B88" s="103">
        <f>WFCalc!C274</f>
        <v>45778</v>
      </c>
      <c r="C88" s="98">
        <f>C87*(1+WFCalc!AX274)</f>
        <v>1.5192944008548641</v>
      </c>
      <c r="D88" s="98">
        <f>D87*(1+WFCalc!AY274)</f>
        <v>1.9909220380557227</v>
      </c>
      <c r="E88" s="98">
        <f>E87*(1+WFCalc!AZ274)</f>
        <v>1.6308067087840918</v>
      </c>
      <c r="F88" s="96">
        <f>C88/MAX($C$20:C88)-1</f>
        <v>0</v>
      </c>
      <c r="G88" s="96">
        <f>D88/MAX($D$20:D88)-1</f>
        <v>0</v>
      </c>
      <c r="H88" s="96">
        <f>E88/MAX($E$20:E88)-1</f>
        <v>0</v>
      </c>
    </row>
    <row r="89" spans="2:8" x14ac:dyDescent="0.25">
      <c r="B89" s="103">
        <f>WFCalc!C278</f>
        <v>45809</v>
      </c>
      <c r="C89" s="98">
        <f>C88*(1+WFCalc!AX278)</f>
        <v>1.5545519615242462</v>
      </c>
      <c r="D89" s="98">
        <f>D88*(1+WFCalc!AY278)</f>
        <v>2.0808246791966769</v>
      </c>
      <c r="E89" s="98">
        <f>E88*(1+WFCalc!AZ278)</f>
        <v>1.677174892432276</v>
      </c>
      <c r="F89" s="96">
        <f>C89/MAX($C$20:C89)-1</f>
        <v>0</v>
      </c>
      <c r="G89" s="96">
        <f>D89/MAX($D$20:D89)-1</f>
        <v>0</v>
      </c>
      <c r="H89" s="96">
        <f>E89/MAX($E$20:E89)-1</f>
        <v>0</v>
      </c>
    </row>
    <row r="90" spans="2:8" x14ac:dyDescent="0.25">
      <c r="B90" s="103">
        <f>WFCalc!C282</f>
        <v>45839</v>
      </c>
      <c r="C90" s="98">
        <f>C89*(1+WFCalc!AX282)</f>
        <v>1.5649603973281192</v>
      </c>
      <c r="D90" s="98">
        <f>D89*(1+WFCalc!AY282)</f>
        <v>2.1019547199552422</v>
      </c>
      <c r="E90" s="98">
        <f>E89*(1+WFCalc!AZ282)</f>
        <v>1.6897856941221878</v>
      </c>
      <c r="F90" s="96">
        <f>C90/MAX($C$20:C90)-1</f>
        <v>0</v>
      </c>
      <c r="G90" s="96">
        <f>D90/MAX($D$20:D90)-1</f>
        <v>0</v>
      </c>
      <c r="H90" s="96">
        <f>E90/MAX($E$20:E90)-1</f>
        <v>0</v>
      </c>
    </row>
    <row r="91" spans="2:8" x14ac:dyDescent="0.25">
      <c r="B91" s="103">
        <f>WFCalc!C286</f>
        <v>45870</v>
      </c>
      <c r="C91" s="98">
        <f>C90*(1+WFCalc!AX286)</f>
        <v>1.5887738217471579</v>
      </c>
      <c r="D91" s="98">
        <f>D90*(1+WFCalc!AY286)</f>
        <v>2.1606768826712424</v>
      </c>
      <c r="E91" s="98">
        <f>E90*(1+WFCalc!AZ286)</f>
        <v>1.7206162962378739</v>
      </c>
      <c r="F91" s="96">
        <f>C91/MAX($C$20:C91)-1</f>
        <v>0</v>
      </c>
      <c r="G91" s="96">
        <f>D91/MAX($D$20:D91)-1</f>
        <v>0</v>
      </c>
      <c r="H91" s="96">
        <f>E91/MAX($E$20:E91)-1</f>
        <v>0</v>
      </c>
    </row>
    <row r="92" spans="2:8" x14ac:dyDescent="0.25">
      <c r="B92" s="103">
        <f>WFCalc!C290</f>
        <v>45901</v>
      </c>
      <c r="C92" s="98">
        <f>C91*(1+WFCalc!AX290)</f>
        <v>1.6159000150979408</v>
      </c>
      <c r="D92" s="98">
        <f>D91*(1+WFCalc!AY290)</f>
        <v>2.2304552497091081</v>
      </c>
      <c r="E92" s="98">
        <f>E91*(1+WFCalc!AZ290)</f>
        <v>1.7562291248512487</v>
      </c>
      <c r="F92" s="96">
        <f>C92/MAX($C$20:C92)-1</f>
        <v>0</v>
      </c>
      <c r="G92" s="96">
        <f>D92/MAX($D$20:D92)-1</f>
        <v>0</v>
      </c>
      <c r="H92" s="96">
        <f>E92/MAX($E$20:E92)-1</f>
        <v>0</v>
      </c>
    </row>
    <row r="93" spans="2:8" x14ac:dyDescent="0.25">
      <c r="B93" s="103">
        <f>WFCalc!C294</f>
        <v>45931</v>
      </c>
      <c r="C93" s="98">
        <f>C92*(1+WFCalc!AX294)</f>
        <v>1.6335477408351611</v>
      </c>
      <c r="D93" s="98">
        <f>D92*(1+WFCalc!AY294)</f>
        <v>2.2730840045340348</v>
      </c>
      <c r="E93" s="98">
        <f>E92*(1+WFCalc!AZ294)</f>
        <v>1.7788344220600674</v>
      </c>
      <c r="F93" s="96">
        <f>C93/MAX($C$20:C93)-1</f>
        <v>0</v>
      </c>
      <c r="G93" s="96">
        <f>D93/MAX($D$20:D93)-1</f>
        <v>0</v>
      </c>
      <c r="H93" s="96">
        <f>E93/MAX($E$20:E93)-1</f>
        <v>0</v>
      </c>
    </row>
    <row r="94" spans="2:8" x14ac:dyDescent="0.25">
      <c r="B94" s="103">
        <f>WFCalc!C298</f>
        <v>45962</v>
      </c>
      <c r="C94" s="98">
        <f>C93*(1+WFCalc!AX298)</f>
        <v>1.6386559280487407</v>
      </c>
      <c r="D94" s="98">
        <f>D93*(1+WFCalc!AY298)</f>
        <v>2.2808234807230758</v>
      </c>
      <c r="E94" s="98">
        <f>E93*(1+WFCalc!AZ298)</f>
        <v>1.7845145785696543</v>
      </c>
      <c r="F94" s="96">
        <f>C94/MAX($C$20:C94)-1</f>
        <v>0</v>
      </c>
      <c r="G94" s="96">
        <f>D94/MAX($D$20:D94)-1</f>
        <v>0</v>
      </c>
      <c r="H94" s="96">
        <f>E94/MAX($E$20:E94)-1</f>
        <v>0</v>
      </c>
    </row>
    <row r="95" spans="2:8" x14ac:dyDescent="0.25">
      <c r="B95" s="103">
        <f>WFCalc!C302</f>
        <v>45992</v>
      </c>
      <c r="C95" s="98">
        <f>C94*(1+WFCalc!AX302)</f>
        <v>1.6483024874219141</v>
      </c>
      <c r="D95" s="98">
        <f>D94*(1+WFCalc!AY302)</f>
        <v>2.3006409075374759</v>
      </c>
      <c r="E95" s="98">
        <f>E94*(1+WFCalc!AZ302)</f>
        <v>1.7962102486141491</v>
      </c>
      <c r="F95" s="96">
        <f>C95/MAX($C$20:C95)-1</f>
        <v>0</v>
      </c>
      <c r="G95" s="96">
        <f>D95/MAX($D$20:D95)-1</f>
        <v>0</v>
      </c>
      <c r="H95" s="96">
        <f>E95/MAX($E$20:E95)-1</f>
        <v>0</v>
      </c>
    </row>
    <row r="96" spans="2:8" x14ac:dyDescent="0.25">
      <c r="B96" s="103">
        <f>WFCalc!C306</f>
        <v>46023</v>
      </c>
      <c r="C96" s="98">
        <f>C95*(1+WFCalc!AX306)</f>
        <v>1.6671277726282403</v>
      </c>
      <c r="D96" s="98">
        <f>D95*(1+WFCalc!AY306)</f>
        <v>2.3484444050448898</v>
      </c>
      <c r="E96" s="98">
        <f>E95*(1+WFCalc!AZ306)</f>
        <v>1.8207266295060902</v>
      </c>
      <c r="F96" s="96">
        <f>C96/MAX($C$20:C96)-1</f>
        <v>0</v>
      </c>
      <c r="G96" s="96">
        <f>D96/MAX($D$20:D96)-1</f>
        <v>0</v>
      </c>
      <c r="H96" s="96">
        <f>E96/MAX($E$20:E96)-1</f>
        <v>0</v>
      </c>
    </row>
    <row r="97" spans="2:8" x14ac:dyDescent="0.25">
      <c r="B97" s="103">
        <f>WFCalc!C310</f>
        <v>46054</v>
      </c>
      <c r="C97" s="98">
        <f>C96*(1+WFCalc!AX310)</f>
        <v>1.6745177787405345</v>
      </c>
      <c r="D97" s="98">
        <f>D96*(1+WFCalc!AY310)</f>
        <v>2.3634295102057159</v>
      </c>
      <c r="E97" s="98">
        <f>E96*(1+WFCalc!AZ310)</f>
        <v>1.8296420132340534</v>
      </c>
      <c r="F97" s="96">
        <f>C97/MAX($C$20:C97)-1</f>
        <v>0</v>
      </c>
      <c r="G97" s="96">
        <f>D97/MAX($D$20:D97)-1</f>
        <v>0</v>
      </c>
      <c r="H97" s="96">
        <f>E97/MAX($E$20:E97)-1</f>
        <v>0</v>
      </c>
    </row>
    <row r="98" spans="2:8" x14ac:dyDescent="0.25">
      <c r="B98" s="103">
        <f>WFCalc!C314</f>
        <v>46082</v>
      </c>
      <c r="C98" s="98">
        <f>C97*(1+WFCalc!AX314)</f>
        <v>1.6319517696083135</v>
      </c>
      <c r="D98" s="98">
        <f>D97*(1+WFCalc!AY314)</f>
        <v>2.2294308401309455</v>
      </c>
      <c r="E98" s="98">
        <f>E97*(1+WFCalc!AZ314)</f>
        <v>1.7695076649517492</v>
      </c>
      <c r="F98" s="96">
        <f>C98/MAX($C$20:C98)-1</f>
        <v>-2.5419860972892505E-2</v>
      </c>
      <c r="G98" s="96">
        <f>D98/MAX($D$20:D98)-1</f>
        <v>-5.6696706838998079E-2</v>
      </c>
      <c r="H98" s="96">
        <f>E98/MAX($E$20:E98)-1</f>
        <v>-3.2866729036250875E-2</v>
      </c>
    </row>
    <row r="99" spans="2:8" x14ac:dyDescent="0.25">
      <c r="B99" s="103">
        <f>WFCalc!C318</f>
        <v>46113</v>
      </c>
      <c r="C99" s="98">
        <f>C98*(1+WFCalc!AX318)</f>
        <v>1.705606329156462</v>
      </c>
      <c r="D99" s="98">
        <f>D98*(1+WFCalc!AY318)</f>
        <v>2.4341442085237532</v>
      </c>
      <c r="E99" s="98">
        <f>E98*(1+WFCalc!AZ318)</f>
        <v>1.8690416815024711</v>
      </c>
      <c r="F99" s="96">
        <f>C99/MAX($C$20:C99)-1</f>
        <v>0</v>
      </c>
      <c r="G99" s="96">
        <f>D99/MAX($D$20:D99)-1</f>
        <v>0</v>
      </c>
      <c r="H99" s="96">
        <f>E99/MAX($E$20:E99)-1</f>
        <v>0</v>
      </c>
    </row>
    <row r="100" spans="2:8" x14ac:dyDescent="0.25">
      <c r="B100" s="103">
        <f>WFCalc!C322</f>
        <v>46143</v>
      </c>
      <c r="C100" s="98">
        <f>C99*(1+WFCalc!AX322)</f>
        <v>1.7429900436151662</v>
      </c>
      <c r="D100" s="98">
        <f>D99*(1+WFCalc!AY322)</f>
        <v>2.5379247934987181</v>
      </c>
      <c r="E100" s="98">
        <f>E99*(1+WFCalc!AZ322)</f>
        <v>1.9192269586112363</v>
      </c>
      <c r="F100" s="96">
        <f>C100/MAX($C$20:C100)-1</f>
        <v>0</v>
      </c>
      <c r="G100" s="96">
        <f>D100/MAX($D$20:D100)-1</f>
        <v>0</v>
      </c>
      <c r="H100" s="96">
        <f>E100/MAX($E$20:E100)-1</f>
        <v>0</v>
      </c>
    </row>
    <row r="101" spans="2:8" x14ac:dyDescent="0.25">
      <c r="B101" s="103">
        <f>WFCalc!C326</f>
        <v>46174</v>
      </c>
      <c r="C101" s="98">
        <f>C100*(1+WFCalc!AX326)</f>
        <v>1.7417063094056096</v>
      </c>
      <c r="D101" s="98">
        <f>D100*(1+WFCalc!AY326)</f>
        <v>2.5263471580433792</v>
      </c>
      <c r="E101" s="98">
        <f>E100*(1+WFCalc!AZ326)</f>
        <v>1.9160654015369027</v>
      </c>
      <c r="F101" s="96">
        <f>C101/MAX($C$20:C101)-1</f>
        <v>-7.3651264633389779E-4</v>
      </c>
      <c r="G101" s="96">
        <f>D101/MAX($D$20:D101)-1</f>
        <v>-4.5618512751035567E-3</v>
      </c>
      <c r="H101" s="96">
        <f>E101/MAX($E$20:E101)-1</f>
        <v>-1.6473075579457319E-3</v>
      </c>
    </row>
    <row r="102" spans="2:8" x14ac:dyDescent="0.25">
      <c r="B102" s="103">
        <f>WFCalc!C330</f>
        <v>46204</v>
      </c>
      <c r="C102" s="98">
        <f>C101*(1+WFCalc!AX330)</f>
        <v>1.747768915418185</v>
      </c>
      <c r="D102" s="98">
        <f>D101*(1+WFCalc!AY330)</f>
        <v>2.5354481382901564</v>
      </c>
      <c r="E102" s="98">
        <f>E101*(1+WFCalc!AZ330)</f>
        <v>1.9227903913891575</v>
      </c>
      <c r="F102" s="96">
        <f>C102/MAX($C$20:C102)-1</f>
        <v>0</v>
      </c>
      <c r="G102" s="96">
        <f>D102/MAX($D$20:D102)-1</f>
        <v>-9.7585839222114057E-4</v>
      </c>
      <c r="H102" s="96">
        <f>E102/MAX($E$20:E102)-1</f>
        <v>0</v>
      </c>
    </row>
  </sheetData>
  <mergeCells count="3">
    <mergeCell ref="B3:H3"/>
    <mergeCell ref="F16:I18"/>
    <mergeCell ref="B16:E16"/>
  </mergeCells>
  <hyperlinks>
    <hyperlink ref="B15" location="'Control'!A1" display="→ Control" xr:uid="{00000000-0004-0000-0400-000000000000}"/>
    <hyperlink ref="C15" location="'Scenarios'!A1" display="→ Scenarios" xr:uid="{00000000-0004-0000-0400-000001000000}"/>
    <hyperlink ref="D15" location="'Sensitivity'!A1" display="→ Sensitivity" xr:uid="{00000000-0004-0000-0400-000002000000}"/>
  </hyperlinks>
  <pageMargins left="0.75" right="0.75" top="1" bottom="1" header="0.5" footer="0.5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F28"/>
  <sheetViews>
    <sheetView tabSelected="1" workbookViewId="0">
      <pane xSplit="1" ySplit="4" topLeftCell="B5" activePane="bottomRight" state="frozen"/>
      <selection pane="topRight"/>
      <selection pane="bottomLeft"/>
      <selection pane="bottomRight"/>
    </sheetView>
  </sheetViews>
  <sheetFormatPr baseColWidth="10" defaultColWidth="9.140625" defaultRowHeight="15" x14ac:dyDescent="0.25"/>
  <cols>
    <col min="1" max="1" width="3" style="76" customWidth="1"/>
    <col min="2" max="2" width="40" style="76" customWidth="1"/>
    <col min="3" max="3" width="16" style="76" customWidth="1"/>
    <col min="4" max="4" width="14" style="76" customWidth="1"/>
    <col min="5" max="6" width="16" style="76" customWidth="1"/>
  </cols>
  <sheetData>
    <row r="2" spans="2:3" ht="23.25" customHeight="1" x14ac:dyDescent="0.35">
      <c r="B2" s="1" t="s">
        <v>230</v>
      </c>
    </row>
    <row r="3" spans="2:3" x14ac:dyDescent="0.25">
      <c r="B3" s="2" t="s">
        <v>231</v>
      </c>
    </row>
    <row r="5" spans="2:3" x14ac:dyDescent="0.25">
      <c r="B5" s="106" t="s">
        <v>232</v>
      </c>
      <c r="C5" s="107"/>
    </row>
    <row r="6" spans="2:3" x14ac:dyDescent="0.25">
      <c r="B6" s="3" t="s">
        <v>233</v>
      </c>
      <c r="C6" s="31">
        <v>0.55000000000000004</v>
      </c>
    </row>
    <row r="7" spans="2:3" x14ac:dyDescent="0.25">
      <c r="B7" s="3" t="s">
        <v>234</v>
      </c>
      <c r="C7" s="6">
        <v>1</v>
      </c>
    </row>
    <row r="8" spans="2:3" x14ac:dyDescent="0.25">
      <c r="B8" s="3" t="s">
        <v>235</v>
      </c>
      <c r="C8" s="6">
        <v>1</v>
      </c>
    </row>
    <row r="9" spans="2:3" x14ac:dyDescent="0.25">
      <c r="B9" s="3" t="s">
        <v>236</v>
      </c>
      <c r="C9" s="7">
        <v>10000</v>
      </c>
    </row>
    <row r="11" spans="2:3" x14ac:dyDescent="0.25">
      <c r="B11" s="106" t="s">
        <v>237</v>
      </c>
      <c r="C11" s="107"/>
    </row>
    <row r="12" spans="2:3" x14ac:dyDescent="0.25">
      <c r="B12" s="3" t="s">
        <v>238</v>
      </c>
      <c r="C12" s="32">
        <f>1-N(C6)</f>
        <v>0.44999999999999996</v>
      </c>
    </row>
    <row r="13" spans="2:3" x14ac:dyDescent="0.25">
      <c r="B13" s="3" t="s">
        <v>239</v>
      </c>
      <c r="C13" s="8">
        <f>IF(OR(N(C8)&lt;=0,N(C7)&lt;=0),0,N(C6)/N(C8)-N(C12)/N(C7))</f>
        <v>0.10000000000000009</v>
      </c>
    </row>
    <row r="14" spans="2:3" x14ac:dyDescent="0.25">
      <c r="B14" s="3" t="s">
        <v>240</v>
      </c>
      <c r="C14" s="8">
        <f>MAX(0,MIN(1,C13))</f>
        <v>0.10000000000000009</v>
      </c>
    </row>
    <row r="15" spans="2:3" ht="18.75" customHeight="1" x14ac:dyDescent="0.3">
      <c r="B15" s="3" t="s">
        <v>241</v>
      </c>
      <c r="C15" s="9">
        <f>N(C9)*C14</f>
        <v>1000.0000000000009</v>
      </c>
    </row>
    <row r="16" spans="2:3" x14ac:dyDescent="0.25">
      <c r="B16" s="3" t="s">
        <v>72</v>
      </c>
      <c r="C16" s="4" t="str">
        <f>IF(C13&lt;=0,"Nicht wetten",IF(C13&gt;1,"f* &gt; 100%, Anzeige gekappt","OK"))</f>
        <v>OK</v>
      </c>
    </row>
    <row r="18" spans="2:6" x14ac:dyDescent="0.25">
      <c r="B18" s="106" t="s">
        <v>242</v>
      </c>
      <c r="C18" s="107"/>
    </row>
    <row r="19" spans="2:6" x14ac:dyDescent="0.25">
      <c r="B19" s="10" t="s">
        <v>243</v>
      </c>
      <c r="C19" s="10" t="s">
        <v>138</v>
      </c>
      <c r="D19" s="10" t="s">
        <v>93</v>
      </c>
      <c r="E19" s="10" t="s">
        <v>241</v>
      </c>
    </row>
    <row r="20" spans="2:6" x14ac:dyDescent="0.25">
      <c r="B20" s="77" t="s">
        <v>100</v>
      </c>
      <c r="C20" s="11">
        <v>0.25</v>
      </c>
      <c r="D20" s="8">
        <f>MAX(0,C13)*C20</f>
        <v>2.5000000000000022E-2</v>
      </c>
      <c r="E20" s="12">
        <f>N($C$9)*D20</f>
        <v>250.00000000000023</v>
      </c>
    </row>
    <row r="21" spans="2:6" x14ac:dyDescent="0.25">
      <c r="B21" s="77" t="s">
        <v>101</v>
      </c>
      <c r="C21" s="11">
        <v>0.5</v>
      </c>
      <c r="D21" s="8">
        <f>MAX(0,C13)*C21</f>
        <v>5.0000000000000044E-2</v>
      </c>
      <c r="E21" s="12">
        <f>N($C$9)*D21</f>
        <v>500.00000000000045</v>
      </c>
    </row>
    <row r="22" spans="2:6" x14ac:dyDescent="0.25">
      <c r="B22" s="77" t="s">
        <v>39</v>
      </c>
      <c r="C22" s="11">
        <v>1</v>
      </c>
      <c r="D22" s="8">
        <f>MAX(0,C13)*C22</f>
        <v>0.10000000000000009</v>
      </c>
      <c r="E22" s="12">
        <f>N($C$9)*D22</f>
        <v>1000.0000000000009</v>
      </c>
    </row>
    <row r="24" spans="2:6" x14ac:dyDescent="0.25">
      <c r="B24" s="106" t="s">
        <v>244</v>
      </c>
      <c r="C24" s="107"/>
      <c r="D24" s="107"/>
      <c r="E24" s="107"/>
    </row>
    <row r="25" spans="2:6" x14ac:dyDescent="0.25">
      <c r="B25" s="108" t="s">
        <v>245</v>
      </c>
      <c r="C25" s="107"/>
      <c r="D25" s="107"/>
      <c r="E25" s="107"/>
      <c r="F25" s="107"/>
    </row>
    <row r="26" spans="2:6" x14ac:dyDescent="0.25">
      <c r="B26" s="107"/>
      <c r="C26" s="107"/>
      <c r="D26" s="107"/>
      <c r="E26" s="107"/>
      <c r="F26" s="107"/>
    </row>
    <row r="28" spans="2:6" x14ac:dyDescent="0.25">
      <c r="B28" s="5" t="s">
        <v>73</v>
      </c>
      <c r="C28" s="5" t="s">
        <v>18</v>
      </c>
    </row>
  </sheetData>
  <mergeCells count="5">
    <mergeCell ref="B11:C11"/>
    <mergeCell ref="B5:C5"/>
    <mergeCell ref="B25:F26"/>
    <mergeCell ref="B24:E24"/>
    <mergeCell ref="B18:C18"/>
  </mergeCells>
  <dataValidations count="4">
    <dataValidation type="decimal" showErrorMessage="1" errorTitle="Eingabe" error="p muss zwischen 0 und 1 liegen." sqref="C6" xr:uid="{00000000-0002-0000-0500-000000000000}">
      <formula1>0.0001</formula1>
      <formula2>0.9999</formula2>
    </dataValidation>
    <dataValidation type="decimal" showErrorMessage="1" errorTitle="Eingabe" error="b muss größer 0 sein." sqref="C7" xr:uid="{00000000-0002-0000-0500-000001000000}">
      <formula1>0.0001</formula1>
      <formula2>100</formula2>
    </dataValidation>
    <dataValidation type="decimal" showErrorMessage="1" errorTitle="Eingabe" error="a muss größer 0 sein." sqref="C8" xr:uid="{00000000-0002-0000-0500-000002000000}">
      <formula1>0.0001</formula1>
      <formula2>100</formula2>
    </dataValidation>
    <dataValidation type="decimal" allowBlank="1" showErrorMessage="1" errorTitle="Eingabe" error="Zahl außerhalb des zulässigen Bereichs." sqref="C9" xr:uid="{00000000-0002-0000-0500-000003000000}">
      <formula1>0</formula1>
      <formula2>1000000000</formula2>
    </dataValidation>
  </dataValidations>
  <hyperlinks>
    <hyperlink ref="B28" location="'Start'!A1" display="→ Start" xr:uid="{00000000-0004-0000-0500-000000000000}"/>
    <hyperlink ref="C28" location="'Single Investment'!A1" display="→ Single Investment" xr:uid="{00000000-0004-0000-0500-000001000000}"/>
  </hyperlinks>
  <pageMargins left="0.75" right="0.75" top="1" bottom="1" header="0.5" footer="0.5"/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F37"/>
  <sheetViews>
    <sheetView tabSelected="1" workbookViewId="0">
      <pane xSplit="1" ySplit="4" topLeftCell="B14" activePane="bottomRight" state="frozen"/>
      <selection pane="topRight"/>
      <selection pane="bottomLeft"/>
      <selection pane="bottomRight"/>
    </sheetView>
  </sheetViews>
  <sheetFormatPr baseColWidth="10" defaultColWidth="9.140625" defaultRowHeight="15" x14ac:dyDescent="0.25"/>
  <cols>
    <col min="1" max="1" width="3" style="76" customWidth="1"/>
    <col min="2" max="2" width="42" style="76" customWidth="1"/>
    <col min="3" max="3" width="16" style="76" customWidth="1"/>
    <col min="4" max="4" width="14" style="76" customWidth="1"/>
    <col min="5" max="5" width="16" style="76" customWidth="1"/>
    <col min="6" max="6" width="14" style="76" customWidth="1"/>
  </cols>
  <sheetData>
    <row r="2" spans="2:3" ht="23.25" customHeight="1" x14ac:dyDescent="0.35">
      <c r="B2" s="1" t="s">
        <v>246</v>
      </c>
    </row>
    <row r="3" spans="2:3" x14ac:dyDescent="0.25">
      <c r="B3" s="41" t="s">
        <v>247</v>
      </c>
    </row>
    <row r="5" spans="2:3" x14ac:dyDescent="0.25">
      <c r="B5" s="106" t="s">
        <v>56</v>
      </c>
      <c r="C5" s="107"/>
    </row>
    <row r="6" spans="2:3" x14ac:dyDescent="0.25">
      <c r="B6" s="42" t="s">
        <v>56</v>
      </c>
      <c r="C6" s="43" t="s">
        <v>77</v>
      </c>
    </row>
    <row r="7" spans="2:3" x14ac:dyDescent="0.25">
      <c r="B7" s="3" t="s">
        <v>248</v>
      </c>
      <c r="C7" s="44">
        <f>IFERROR(MATCH(C6,'Asset Universe'!C6:C13,0)+5,6)</f>
        <v>6</v>
      </c>
    </row>
    <row r="8" spans="2:3" x14ac:dyDescent="0.25">
      <c r="B8" s="3" t="s">
        <v>249</v>
      </c>
      <c r="C8" s="45">
        <f>IFERROR(INDEX('Asset Universe'!K6:K13,C7-5),0)</f>
        <v>7.0000000000000007E-2</v>
      </c>
    </row>
    <row r="9" spans="2:3" x14ac:dyDescent="0.25">
      <c r="B9" s="3" t="s">
        <v>250</v>
      </c>
      <c r="C9" s="45">
        <f ca="1">IFERROR(INDEX('Asset Universe'!L6:L13,C7-5),0)</f>
        <v>0.14884955625914431</v>
      </c>
    </row>
    <row r="11" spans="2:3" x14ac:dyDescent="0.25">
      <c r="B11" s="106" t="s">
        <v>251</v>
      </c>
      <c r="C11" s="107"/>
    </row>
    <row r="12" spans="2:3" x14ac:dyDescent="0.25">
      <c r="B12" s="3" t="s">
        <v>252</v>
      </c>
      <c r="C12" s="45">
        <f>N('Asset Universe'!C24)</f>
        <v>2.5000000000000001E-2</v>
      </c>
    </row>
    <row r="13" spans="2:3" x14ac:dyDescent="0.25">
      <c r="B13" s="3" t="s">
        <v>87</v>
      </c>
      <c r="C13" s="45">
        <f>N('Asset Universe'!C25)</f>
        <v>0.02</v>
      </c>
    </row>
    <row r="14" spans="2:3" x14ac:dyDescent="0.25">
      <c r="B14" s="3" t="s">
        <v>253</v>
      </c>
      <c r="C14" s="45">
        <f>N('Asset Universe'!C26)</f>
        <v>0.05</v>
      </c>
    </row>
    <row r="15" spans="2:3" x14ac:dyDescent="0.25">
      <c r="B15" s="3" t="s">
        <v>52</v>
      </c>
      <c r="C15" s="46">
        <f>N('Asset Universe'!C27)</f>
        <v>0</v>
      </c>
    </row>
    <row r="16" spans="2:3" x14ac:dyDescent="0.25">
      <c r="B16" s="3" t="s">
        <v>86</v>
      </c>
      <c r="C16" s="47">
        <f>N('Asset Universe'!C28)</f>
        <v>50000</v>
      </c>
    </row>
    <row r="17" spans="2:6" x14ac:dyDescent="0.25">
      <c r="B17" s="3" t="s">
        <v>44</v>
      </c>
      <c r="C17" s="48">
        <f>N('Asset Universe'!C29)</f>
        <v>10</v>
      </c>
    </row>
    <row r="19" spans="2:6" x14ac:dyDescent="0.25">
      <c r="B19" s="106" t="s">
        <v>237</v>
      </c>
      <c r="C19" s="107"/>
    </row>
    <row r="20" spans="2:6" x14ac:dyDescent="0.25">
      <c r="B20" s="3" t="s">
        <v>254</v>
      </c>
      <c r="C20" s="8">
        <f>C8-C13</f>
        <v>0.05</v>
      </c>
    </row>
    <row r="21" spans="2:6" ht="18.75" customHeight="1" x14ac:dyDescent="0.3">
      <c r="B21" s="3" t="s">
        <v>255</v>
      </c>
      <c r="C21" s="33">
        <f ca="1">N(Calculations!C50)</f>
        <v>1</v>
      </c>
    </row>
    <row r="22" spans="2:6" x14ac:dyDescent="0.25">
      <c r="B22" s="3" t="s">
        <v>256</v>
      </c>
      <c r="C22" s="8">
        <f ca="1">1-C21</f>
        <v>0</v>
      </c>
    </row>
    <row r="23" spans="2:6" x14ac:dyDescent="0.25">
      <c r="B23" s="3" t="s">
        <v>257</v>
      </c>
      <c r="C23" s="14">
        <f ca="1">C16*C21</f>
        <v>50000</v>
      </c>
    </row>
    <row r="24" spans="2:6" x14ac:dyDescent="0.25">
      <c r="B24" s="3" t="s">
        <v>258</v>
      </c>
      <c r="C24" s="8">
        <f ca="1">IF(C21&gt;1,C20-(C14-C13),C20-(C12-C13))</f>
        <v>4.4999999999999998E-2</v>
      </c>
    </row>
    <row r="26" spans="2:6" x14ac:dyDescent="0.25">
      <c r="B26" s="106" t="s">
        <v>259</v>
      </c>
      <c r="C26" s="107"/>
      <c r="D26" s="107"/>
      <c r="E26" s="107"/>
    </row>
    <row r="27" spans="2:6" x14ac:dyDescent="0.25">
      <c r="B27" s="10" t="s">
        <v>243</v>
      </c>
      <c r="C27" s="10" t="s">
        <v>93</v>
      </c>
      <c r="D27" s="10" t="s">
        <v>84</v>
      </c>
      <c r="E27" s="10" t="s">
        <v>68</v>
      </c>
      <c r="F27" s="10" t="s">
        <v>69</v>
      </c>
    </row>
    <row r="28" spans="2:6" x14ac:dyDescent="0.25">
      <c r="B28" s="77" t="s">
        <v>100</v>
      </c>
      <c r="C28" s="8">
        <f ca="1">$C$21*0.25</f>
        <v>0.25</v>
      </c>
      <c r="D28" s="8">
        <f ca="1">1-C28</f>
        <v>0.75</v>
      </c>
      <c r="E28" s="14">
        <f ca="1">IF(C28&lt;=1,$C$16*EXP(($C$12+C28*($C$8-$C$12)-0.5*C28^2*$C$9^2)*$C$17),$C$16*EXP(($C$14+C28*($C$8-$C$14)-0.5*C28^2*$C$9^2)*$C$17))</f>
        <v>71350.132140733025</v>
      </c>
      <c r="F28" s="14">
        <f ca="1">E28/(1+$C$13)^$C$17</f>
        <v>58531.959597518013</v>
      </c>
    </row>
    <row r="29" spans="2:6" x14ac:dyDescent="0.25">
      <c r="B29" s="77" t="s">
        <v>101</v>
      </c>
      <c r="C29" s="8">
        <f ca="1">$C$21*0.5</f>
        <v>0.5</v>
      </c>
      <c r="D29" s="8">
        <f ca="1">1-C29</f>
        <v>0.5</v>
      </c>
      <c r="E29" s="14">
        <f ca="1">IF(C29&lt;=1,$C$16*EXP(($C$12+C29*($C$8-$C$12)-0.5*C29^2*$C$9^2)*$C$17),$C$16*EXP(($C$14+C29*($C$8-$C$14)-0.5*C29^2*$C$9^2)*$C$17))</f>
        <v>78204.545106593621</v>
      </c>
      <c r="F29" s="14">
        <f ca="1">E29/(1+$C$13)^$C$17</f>
        <v>64154.965620703973</v>
      </c>
    </row>
    <row r="30" spans="2:6" x14ac:dyDescent="0.25">
      <c r="B30" s="77" t="s">
        <v>39</v>
      </c>
      <c r="C30" s="8">
        <f ca="1">$C$21*1</f>
        <v>1</v>
      </c>
      <c r="D30" s="8">
        <f ca="1">1-C30</f>
        <v>0</v>
      </c>
      <c r="E30" s="14">
        <f ca="1">IF(C30&lt;=1,$C$16*EXP(($C$12+C30*($C$8-$C$12)-0.5*C30^2*$C$9^2)*$C$17),$C$16*EXP(($C$14+C30*($C$8-$C$14)-0.5*C30^2*$C$9^2)*$C$17))</f>
        <v>90129.006851024169</v>
      </c>
      <c r="F30" s="14">
        <f ca="1">E30/(1+$C$13)^$C$17</f>
        <v>73937.177539673896</v>
      </c>
    </row>
    <row r="32" spans="2:6" x14ac:dyDescent="0.25">
      <c r="B32" s="106" t="s">
        <v>260</v>
      </c>
      <c r="C32" s="107"/>
      <c r="D32" s="107"/>
      <c r="E32" s="107"/>
    </row>
    <row r="33" spans="2:6" x14ac:dyDescent="0.25">
      <c r="B33" s="108" t="s">
        <v>261</v>
      </c>
      <c r="C33" s="107"/>
      <c r="D33" s="107"/>
      <c r="E33" s="107"/>
      <c r="F33" s="107"/>
    </row>
    <row r="34" spans="2:6" x14ac:dyDescent="0.25">
      <c r="B34" s="107"/>
      <c r="C34" s="107"/>
      <c r="D34" s="107"/>
      <c r="E34" s="107"/>
      <c r="F34" s="107"/>
    </row>
    <row r="35" spans="2:6" x14ac:dyDescent="0.25">
      <c r="B35" s="107"/>
      <c r="C35" s="107"/>
      <c r="D35" s="107"/>
      <c r="E35" s="107"/>
      <c r="F35" s="107"/>
    </row>
    <row r="37" spans="2:6" x14ac:dyDescent="0.25">
      <c r="B37" s="5" t="s">
        <v>73</v>
      </c>
      <c r="C37" s="5" t="s">
        <v>20</v>
      </c>
      <c r="D37" s="5" t="s">
        <v>22</v>
      </c>
    </row>
  </sheetData>
  <mergeCells count="6">
    <mergeCell ref="B26:E26"/>
    <mergeCell ref="B11:C11"/>
    <mergeCell ref="B19:C19"/>
    <mergeCell ref="B5:C5"/>
    <mergeCell ref="B33:F35"/>
    <mergeCell ref="B32:E32"/>
  </mergeCells>
  <hyperlinks>
    <hyperlink ref="B37" location="'Start'!A1" display="→ Start" xr:uid="{00000000-0004-0000-0600-000000000000}"/>
    <hyperlink ref="C37" location="'Portfolio'!A1" display="→ Portfolio" xr:uid="{00000000-0004-0000-0600-000001000000}"/>
    <hyperlink ref="D37" location="'Asset Universe'!A1" display="→ Asset Universe" xr:uid="{00000000-0004-0000-0600-000002000000}"/>
  </hyperlinks>
  <pageMargins left="0.75" right="0.75" top="1" bottom="1" header="0.5" footer="0.5"/>
  <legacy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I61"/>
  <sheetViews>
    <sheetView workbookViewId="0">
      <pane xSplit="1" ySplit="4" topLeftCell="B11" activePane="bottomRight" state="frozen"/>
      <selection pane="topRight"/>
      <selection pane="bottomLeft"/>
      <selection pane="bottomRight" activeCell="B20" sqref="B20"/>
    </sheetView>
  </sheetViews>
  <sheetFormatPr baseColWidth="10" defaultColWidth="9.140625" defaultRowHeight="15" x14ac:dyDescent="0.25"/>
  <cols>
    <col min="1" max="1" width="3" style="76" customWidth="1"/>
    <col min="2" max="2" width="26" style="76" customWidth="1"/>
    <col min="3" max="3" width="11" style="76" customWidth="1"/>
    <col min="4" max="5" width="13" style="76" customWidth="1"/>
    <col min="6" max="6" width="12" style="76" customWidth="1"/>
    <col min="7" max="8" width="13" style="76" customWidth="1"/>
    <col min="9" max="9" width="16" style="76" customWidth="1"/>
  </cols>
  <sheetData>
    <row r="2" spans="2:8" ht="23.25" customHeight="1" x14ac:dyDescent="0.35">
      <c r="B2" s="1" t="s">
        <v>262</v>
      </c>
    </row>
    <row r="3" spans="2:8" x14ac:dyDescent="0.25">
      <c r="B3" s="41" t="s">
        <v>263</v>
      </c>
    </row>
    <row r="5" spans="2:8" x14ac:dyDescent="0.25">
      <c r="B5" s="106" t="s">
        <v>264</v>
      </c>
      <c r="C5" s="107"/>
    </row>
    <row r="6" spans="2:8" x14ac:dyDescent="0.25">
      <c r="B6" s="3" t="s">
        <v>252</v>
      </c>
      <c r="C6" s="8">
        <f>N('Asset Universe'!C24)</f>
        <v>2.5000000000000001E-2</v>
      </c>
    </row>
    <row r="7" spans="2:8" x14ac:dyDescent="0.25">
      <c r="B7" s="3" t="s">
        <v>87</v>
      </c>
      <c r="C7" s="8">
        <f>N('Asset Universe'!C25)</f>
        <v>0.02</v>
      </c>
    </row>
    <row r="8" spans="2:8" x14ac:dyDescent="0.25">
      <c r="B8" s="3" t="s">
        <v>253</v>
      </c>
      <c r="C8" s="8">
        <f>N('Asset Universe'!C26)</f>
        <v>0.05</v>
      </c>
    </row>
    <row r="9" spans="2:8" x14ac:dyDescent="0.25">
      <c r="B9" s="3" t="s">
        <v>52</v>
      </c>
      <c r="C9" s="4">
        <f>N('Asset Universe'!C27)</f>
        <v>0</v>
      </c>
    </row>
    <row r="10" spans="2:8" x14ac:dyDescent="0.25">
      <c r="B10" s="3" t="s">
        <v>86</v>
      </c>
      <c r="C10" s="14">
        <f>N('Asset Universe'!C28)</f>
        <v>50000</v>
      </c>
    </row>
    <row r="11" spans="2:8" x14ac:dyDescent="0.25">
      <c r="B11" s="3" t="s">
        <v>44</v>
      </c>
      <c r="C11" s="15">
        <f>N('Asset Universe'!C29)</f>
        <v>10</v>
      </c>
    </row>
    <row r="12" spans="2:8" x14ac:dyDescent="0.25">
      <c r="B12" s="3" t="s">
        <v>110</v>
      </c>
      <c r="C12" s="11">
        <f>N('Asset Universe'!C30)</f>
        <v>0.5</v>
      </c>
    </row>
    <row r="14" spans="2:8" x14ac:dyDescent="0.25">
      <c r="B14" s="106" t="s">
        <v>265</v>
      </c>
      <c r="C14" s="107"/>
      <c r="D14" s="107"/>
      <c r="E14" s="107"/>
      <c r="F14" s="107"/>
      <c r="G14" s="107"/>
      <c r="H14" s="107"/>
    </row>
    <row r="15" spans="2:8" x14ac:dyDescent="0.25">
      <c r="B15" s="10" t="s">
        <v>56</v>
      </c>
      <c r="C15" s="10" t="s">
        <v>57</v>
      </c>
      <c r="D15" s="10" t="s">
        <v>103</v>
      </c>
      <c r="E15" s="10" t="s">
        <v>62</v>
      </c>
      <c r="F15" s="10" t="s">
        <v>266</v>
      </c>
      <c r="G15" s="10" t="s">
        <v>63</v>
      </c>
      <c r="H15" s="10" t="s">
        <v>267</v>
      </c>
    </row>
    <row r="16" spans="2:8" x14ac:dyDescent="0.25">
      <c r="B16" s="77" t="s">
        <v>77</v>
      </c>
      <c r="C16" s="4">
        <f>N('Asset Universe'!F6)</f>
        <v>1</v>
      </c>
      <c r="D16" s="8">
        <f>N('Asset Universe'!K6)</f>
        <v>7.0000000000000007E-2</v>
      </c>
      <c r="E16" s="8">
        <f ca="1">N('Asset Universe'!L6)</f>
        <v>0.14884955625914431</v>
      </c>
      <c r="F16" s="8">
        <f ca="1">N(Calculations!C82)</f>
        <v>0.95</v>
      </c>
      <c r="G16" s="8">
        <f ca="1">N(Calculations!C92)</f>
        <v>0.47499999999999998</v>
      </c>
      <c r="H16" s="14">
        <f ca="1">$C$10*G16</f>
        <v>23750</v>
      </c>
    </row>
    <row r="17" spans="2:8" x14ac:dyDescent="0.25">
      <c r="B17" s="77" t="s">
        <v>268</v>
      </c>
      <c r="C17" s="4">
        <f>N('Asset Universe'!F7)</f>
        <v>1</v>
      </c>
      <c r="D17" s="8">
        <f>N('Asset Universe'!K7)</f>
        <v>0.08</v>
      </c>
      <c r="E17" s="8">
        <f ca="1">N('Asset Universe'!L7)</f>
        <v>0.74134717608039125</v>
      </c>
      <c r="F17" s="8">
        <f ca="1">N(Calculations!C83)</f>
        <v>0</v>
      </c>
      <c r="G17" s="8">
        <f ca="1">N(Calculations!C93)</f>
        <v>0</v>
      </c>
      <c r="H17" s="14">
        <f ca="1">$C$10*G17</f>
        <v>0</v>
      </c>
    </row>
    <row r="18" spans="2:8" x14ac:dyDescent="0.25">
      <c r="B18" s="77" t="s">
        <v>178</v>
      </c>
      <c r="C18" s="4">
        <f>N('Asset Universe'!F8)</f>
        <v>1</v>
      </c>
      <c r="D18" s="8">
        <f>N('Asset Universe'!K8)</f>
        <v>0.03</v>
      </c>
      <c r="E18" s="8">
        <f ca="1">N('Asset Universe'!L8)</f>
        <v>0.15099625327741573</v>
      </c>
      <c r="F18" s="8">
        <f ca="1">N(Calculations!C84)</f>
        <v>0</v>
      </c>
      <c r="G18" s="8">
        <f ca="1">N(Calculations!C94)</f>
        <v>0</v>
      </c>
      <c r="H18" s="14">
        <f ca="1">$C$10*G18</f>
        <v>0</v>
      </c>
    </row>
    <row r="19" spans="2:8" x14ac:dyDescent="0.25">
      <c r="B19" s="77" t="s">
        <v>269</v>
      </c>
      <c r="C19" s="4">
        <f>N('Asset Universe'!F9)</f>
        <v>1</v>
      </c>
      <c r="D19" s="8">
        <f>N('Asset Universe'!K9)</f>
        <v>0.06</v>
      </c>
      <c r="E19" s="8">
        <f ca="1">N('Asset Universe'!L9)</f>
        <v>0.17632003097699178</v>
      </c>
      <c r="F19" s="8">
        <f ca="1">N(Calculations!C85)</f>
        <v>0</v>
      </c>
      <c r="G19" s="8">
        <f ca="1">N(Calculations!C95)</f>
        <v>0</v>
      </c>
      <c r="H19" s="14">
        <f ca="1">$C$10*G19</f>
        <v>0</v>
      </c>
    </row>
    <row r="20" spans="2:8" x14ac:dyDescent="0.25">
      <c r="B20" s="17" t="s">
        <v>256</v>
      </c>
      <c r="F20" s="8">
        <f ca="1">N(Calculations!C88)</f>
        <v>5.0000000000000044E-2</v>
      </c>
      <c r="G20" s="8">
        <f ca="1">N(Calculations!C98)</f>
        <v>0.52500000000000002</v>
      </c>
      <c r="H20" s="14">
        <f ca="1">$C$10*G20</f>
        <v>26250</v>
      </c>
    </row>
    <row r="21" spans="2:8" x14ac:dyDescent="0.25">
      <c r="B21" s="17" t="s">
        <v>270</v>
      </c>
      <c r="G21" s="8">
        <f ca="1">SUM(G16:G20)</f>
        <v>1</v>
      </c>
      <c r="H21" s="14">
        <f>$C$10</f>
        <v>50000</v>
      </c>
    </row>
    <row r="23" spans="2:8" x14ac:dyDescent="0.25">
      <c r="B23" s="106" t="s">
        <v>271</v>
      </c>
      <c r="C23" s="107"/>
    </row>
    <row r="24" spans="2:8" ht="18.75" customHeight="1" x14ac:dyDescent="0.3">
      <c r="B24" s="3" t="s">
        <v>65</v>
      </c>
      <c r="C24" s="16">
        <f ca="1">N(Calculations!C97)</f>
        <v>0.47499999999999998</v>
      </c>
    </row>
    <row r="25" spans="2:8" x14ac:dyDescent="0.25">
      <c r="B25" s="3" t="s">
        <v>66</v>
      </c>
      <c r="C25" s="8">
        <f ca="1">N(Calculations!C100)</f>
        <v>4.6375E-2</v>
      </c>
    </row>
    <row r="26" spans="2:8" x14ac:dyDescent="0.25">
      <c r="B26" s="3" t="s">
        <v>67</v>
      </c>
      <c r="C26" s="8">
        <f ca="1">N(Calculations!C101)</f>
        <v>7.0703539223093539E-2</v>
      </c>
    </row>
    <row r="27" spans="2:8" ht="18.75" customHeight="1" x14ac:dyDescent="0.3">
      <c r="B27" s="3" t="s">
        <v>68</v>
      </c>
      <c r="C27" s="18">
        <f ca="1">N(Calculations!C103)</f>
        <v>77538.768743741748</v>
      </c>
    </row>
    <row r="28" spans="2:8" x14ac:dyDescent="0.25">
      <c r="B28" s="3" t="s">
        <v>69</v>
      </c>
      <c r="C28" s="14">
        <f ca="1">N(Calculations!C104)</f>
        <v>63608.797113341374</v>
      </c>
    </row>
    <row r="29" spans="2:8" x14ac:dyDescent="0.25">
      <c r="B29" t="s">
        <v>272</v>
      </c>
      <c r="C29" s="56">
        <f ca="1">N(Calculations!C105)</f>
        <v>77538.768743741748</v>
      </c>
    </row>
    <row r="30" spans="2:8" x14ac:dyDescent="0.25">
      <c r="B30" s="106" t="s">
        <v>273</v>
      </c>
      <c r="C30" s="107"/>
      <c r="D30" s="107"/>
      <c r="E30" s="107"/>
      <c r="F30" s="107"/>
    </row>
    <row r="31" spans="2:8" ht="30" customHeight="1" x14ac:dyDescent="0.25">
      <c r="B31" s="10"/>
      <c r="C31" s="10" t="s">
        <v>77</v>
      </c>
      <c r="D31" s="10" t="s">
        <v>268</v>
      </c>
      <c r="E31" s="10" t="s">
        <v>178</v>
      </c>
      <c r="F31" s="10" t="s">
        <v>269</v>
      </c>
    </row>
    <row r="32" spans="2:8" x14ac:dyDescent="0.25">
      <c r="B32" s="3" t="s">
        <v>77</v>
      </c>
      <c r="C32" s="19">
        <f>N(Calculations!C18)</f>
        <v>1</v>
      </c>
      <c r="D32" s="19">
        <f ca="1">N(Calculations!D18)</f>
        <v>0.32462867983185451</v>
      </c>
      <c r="E32" s="19">
        <f ca="1">N(Calculations!E18)</f>
        <v>0.17894219708059264</v>
      </c>
      <c r="F32" s="19">
        <f ca="1">N(Calculations!F18)</f>
        <v>0.7991787407528036</v>
      </c>
    </row>
    <row r="33" spans="2:9" x14ac:dyDescent="0.25">
      <c r="B33" s="3" t="s">
        <v>268</v>
      </c>
      <c r="C33" s="19">
        <f ca="1">N(Calculations!C19)</f>
        <v>0.32462867983185451</v>
      </c>
      <c r="D33" s="19">
        <f>N(Calculations!D19)</f>
        <v>1</v>
      </c>
      <c r="E33" s="19">
        <f ca="1">N(Calculations!E19)</f>
        <v>8.2398663265557961E-2</v>
      </c>
      <c r="F33" s="19">
        <f ca="1">N(Calculations!F19)</f>
        <v>0.2442998906036716</v>
      </c>
    </row>
    <row r="34" spans="2:9" x14ac:dyDescent="0.25">
      <c r="B34" s="3" t="s">
        <v>178</v>
      </c>
      <c r="C34" s="19">
        <f ca="1">N(Calculations!C20)</f>
        <v>0.17894219708059264</v>
      </c>
      <c r="D34" s="19">
        <f ca="1">N(Calculations!D20)</f>
        <v>8.2398663265557961E-2</v>
      </c>
      <c r="E34" s="19">
        <f>N(Calculations!E20)</f>
        <v>1</v>
      </c>
      <c r="F34" s="19">
        <f ca="1">N(Calculations!F20)</f>
        <v>0.20987673386192207</v>
      </c>
    </row>
    <row r="35" spans="2:9" x14ac:dyDescent="0.25">
      <c r="B35" s="3" t="s">
        <v>269</v>
      </c>
      <c r="C35" s="19">
        <f ca="1">N(Calculations!C21)</f>
        <v>0.7991787407528036</v>
      </c>
      <c r="D35" s="19">
        <f ca="1">N(Calculations!D21)</f>
        <v>0.2442998906036716</v>
      </c>
      <c r="E35" s="19">
        <f ca="1">N(Calculations!E21)</f>
        <v>0.20987673386192207</v>
      </c>
      <c r="F35" s="19">
        <f>N(Calculations!F21)</f>
        <v>1</v>
      </c>
    </row>
    <row r="37" spans="2:9" x14ac:dyDescent="0.25">
      <c r="B37" s="106" t="s">
        <v>274</v>
      </c>
      <c r="C37" s="107"/>
      <c r="D37" s="107"/>
      <c r="E37" s="107"/>
      <c r="F37" s="107"/>
    </row>
    <row r="38" spans="2:9" x14ac:dyDescent="0.25">
      <c r="B38" s="108" t="s">
        <v>275</v>
      </c>
      <c r="C38" s="107"/>
      <c r="D38" s="107"/>
      <c r="E38" s="107"/>
      <c r="F38" s="107"/>
      <c r="G38" s="107"/>
      <c r="H38" s="107"/>
    </row>
    <row r="39" spans="2:9" x14ac:dyDescent="0.25">
      <c r="B39" s="107"/>
      <c r="C39" s="107"/>
      <c r="D39" s="107"/>
      <c r="E39" s="107"/>
      <c r="F39" s="107"/>
      <c r="G39" s="107"/>
      <c r="H39" s="107"/>
    </row>
    <row r="40" spans="2:9" x14ac:dyDescent="0.25">
      <c r="B40" s="107"/>
      <c r="C40" s="107"/>
      <c r="D40" s="107"/>
      <c r="E40" s="107"/>
      <c r="F40" s="107"/>
      <c r="G40" s="107"/>
      <c r="H40" s="107"/>
    </row>
    <row r="41" spans="2:9" x14ac:dyDescent="0.25">
      <c r="B41" s="107"/>
      <c r="C41" s="107"/>
      <c r="D41" s="107"/>
      <c r="E41" s="107"/>
      <c r="F41" s="107"/>
      <c r="G41" s="107"/>
      <c r="H41" s="107"/>
    </row>
    <row r="43" spans="2:9" x14ac:dyDescent="0.25">
      <c r="B43" s="5" t="s">
        <v>73</v>
      </c>
      <c r="C43" s="5" t="s">
        <v>24</v>
      </c>
      <c r="D43" s="5" t="s">
        <v>26</v>
      </c>
    </row>
    <row r="45" spans="2:9" x14ac:dyDescent="0.25">
      <c r="B45" s="109" t="s">
        <v>276</v>
      </c>
      <c r="C45" s="107"/>
      <c r="D45" s="107"/>
      <c r="E45" s="107"/>
      <c r="F45" s="107"/>
      <c r="G45" s="107"/>
      <c r="H45" s="107"/>
    </row>
    <row r="46" spans="2:9" x14ac:dyDescent="0.25">
      <c r="B46" s="42" t="s">
        <v>277</v>
      </c>
      <c r="C46" s="68">
        <v>0.03</v>
      </c>
      <c r="D46" s="42" t="s">
        <v>278</v>
      </c>
      <c r="E46" s="66">
        <v>0.2</v>
      </c>
    </row>
    <row r="47" spans="2:9" ht="30" customHeight="1" x14ac:dyDescent="0.25">
      <c r="B47" s="52" t="s">
        <v>56</v>
      </c>
      <c r="C47" s="52" t="s">
        <v>279</v>
      </c>
      <c r="D47" s="52" t="s">
        <v>280</v>
      </c>
      <c r="E47" s="52" t="s">
        <v>281</v>
      </c>
      <c r="F47" s="52" t="s">
        <v>282</v>
      </c>
      <c r="G47" s="52" t="s">
        <v>283</v>
      </c>
      <c r="H47" s="52" t="s">
        <v>284</v>
      </c>
      <c r="I47" s="52" t="s">
        <v>285</v>
      </c>
    </row>
    <row r="48" spans="2:9" x14ac:dyDescent="0.25">
      <c r="B48" t="s">
        <v>77</v>
      </c>
      <c r="C48" s="58">
        <f>IFERROR(INDEX('Monthly Data'!C7:C126,MATCH(9.9E+307,'Monthly Data'!C7:C126)),0)</f>
        <v>203.3699951171875</v>
      </c>
      <c r="D48" s="59">
        <v>0</v>
      </c>
      <c r="E48" s="57">
        <f>IF($C$10=0,0,D48/$C$10)</f>
        <v>0</v>
      </c>
      <c r="F48" s="56">
        <f ca="1">H16</f>
        <v>23750</v>
      </c>
      <c r="G48" s="56">
        <f ca="1">F48-D48</f>
        <v>23750</v>
      </c>
      <c r="H48" s="60">
        <f ca="1">IF(C48&lt;=0,0,ROUND(G48/C48,0))</f>
        <v>117</v>
      </c>
      <c r="I48" s="61" t="str">
        <f ca="1">IF(AND(ABS(E48-G16)&lt;=$C$46,IF(ABS(H16)=0,ABS(G48)&lt;1,ABS(G48)&lt;=$E$46*ABS(H16))),"ok",IF(G48&gt;0,"buy","verkaufen"))</f>
        <v>buy</v>
      </c>
    </row>
    <row r="49" spans="2:9" x14ac:dyDescent="0.25">
      <c r="B49" t="s">
        <v>268</v>
      </c>
      <c r="C49" s="58">
        <f>IFERROR(INDEX('Monthly Data'!D7:D126,MATCH(9.9E+307,'Monthly Data'!D7:D126)),0)</f>
        <v>62813.74609375</v>
      </c>
      <c r="D49" s="59">
        <v>0</v>
      </c>
      <c r="E49" s="57">
        <f>IF($C$10=0,0,D49/$C$10)</f>
        <v>0</v>
      </c>
      <c r="F49" s="56">
        <f ca="1">H17</f>
        <v>0</v>
      </c>
      <c r="G49" s="56">
        <f ca="1">F49-D49</f>
        <v>0</v>
      </c>
      <c r="H49" s="62">
        <f ca="1">IF(C49&lt;=0,0,ROUND(G49/C49,4))</f>
        <v>0</v>
      </c>
      <c r="I49" s="61" t="str">
        <f ca="1">IF(AND(ABS(E49-G17)&lt;=$C$46,IF(ABS(H17)=0,ABS(G49)&lt;1,ABS(G49)&lt;=$E$46*ABS(H17))),"ok",IF(G49&gt;0,"buy","verkaufen"))</f>
        <v>ok</v>
      </c>
    </row>
    <row r="50" spans="2:9" x14ac:dyDescent="0.25">
      <c r="B50" t="s">
        <v>178</v>
      </c>
      <c r="C50" s="58">
        <f>IFERROR(INDEX('Monthly Data'!E7:E126,MATCH(9.9E+307,'Monthly Data'!E7:E126)),0)</f>
        <v>371.54000854492188</v>
      </c>
      <c r="D50" s="59">
        <v>0</v>
      </c>
      <c r="E50" s="57">
        <f>IF($C$10=0,0,D50/$C$10)</f>
        <v>0</v>
      </c>
      <c r="F50" s="56">
        <f ca="1">H18</f>
        <v>0</v>
      </c>
      <c r="G50" s="56">
        <f ca="1">F50-D50</f>
        <v>0</v>
      </c>
      <c r="H50" s="60">
        <f ca="1">IF(C50&lt;=0,0,ROUND(G50/C50,0))</f>
        <v>0</v>
      </c>
      <c r="I50" s="61" t="str">
        <f ca="1">IF(AND(ABS(E50-G18)&lt;=$C$46,IF(ABS(H18)=0,ABS(G50)&lt;1,ABS(G50)&lt;=$E$46*ABS(H18))),"ok",IF(G50&gt;0,"buy","verkaufen"))</f>
        <v>ok</v>
      </c>
    </row>
    <row r="51" spans="2:9" x14ac:dyDescent="0.25">
      <c r="B51" t="s">
        <v>269</v>
      </c>
      <c r="C51" s="58">
        <f>IFERROR(INDEX('Monthly Data'!F7:F126,MATCH(9.9E+307,'Monthly Data'!F7:F126)),0)</f>
        <v>98.949996948242188</v>
      </c>
      <c r="D51" s="59">
        <v>0</v>
      </c>
      <c r="E51" s="57">
        <f>IF($C$10=0,0,D51/$C$10)</f>
        <v>0</v>
      </c>
      <c r="F51" s="56">
        <f ca="1">H19</f>
        <v>0</v>
      </c>
      <c r="G51" s="56">
        <f ca="1">F51-D51</f>
        <v>0</v>
      </c>
      <c r="H51" s="60">
        <f ca="1">IF(C51&lt;=0,0,ROUND(G51/C51,0))</f>
        <v>0</v>
      </c>
      <c r="I51" s="61" t="str">
        <f ca="1">IF(AND(ABS(E51-G19)&lt;=$C$46,IF(ABS(H19)=0,ABS(G51)&lt;1,ABS(G51)&lt;=$E$46*ABS(H19))),"ok",IF(G51&gt;0,"buy","verkaufen"))</f>
        <v>ok</v>
      </c>
    </row>
    <row r="52" spans="2:9" x14ac:dyDescent="0.25">
      <c r="B52" t="s">
        <v>256</v>
      </c>
      <c r="C52" s="58">
        <f>IFERROR(INDEX('Monthly Data'!G7:G126,MATCH(9.9E+307,'Monthly Data'!G7:G126)),0)</f>
        <v>91.407005310058594</v>
      </c>
      <c r="D52" s="59">
        <v>0</v>
      </c>
      <c r="E52" s="57">
        <f>IF($C$10=0,0,D52/$C$10)</f>
        <v>0</v>
      </c>
      <c r="F52" s="56">
        <f ca="1">H20</f>
        <v>26250</v>
      </c>
      <c r="G52" s="56">
        <f ca="1">F52-D52</f>
        <v>26250</v>
      </c>
      <c r="H52" s="60">
        <v>0</v>
      </c>
      <c r="I52" s="61" t="str">
        <f ca="1">IF(AND(ABS(E52-G20)&lt;=$C$46,IF(ABS(H20)=0,ABS(G52)&lt;1,ABS(G52)&lt;=$E$46*ABS(H20))),"ok",IF(G52&gt;0,"buy","verkaufen"))</f>
        <v>buy</v>
      </c>
    </row>
    <row r="53" spans="2:9" x14ac:dyDescent="0.25">
      <c r="B53" s="42" t="s">
        <v>286</v>
      </c>
      <c r="D53" s="56">
        <f>SUM(D48:D52)</f>
        <v>0</v>
      </c>
      <c r="G53" s="56">
        <f ca="1">SUM(G48:G52)</f>
        <v>50000</v>
      </c>
    </row>
    <row r="55" spans="2:9" x14ac:dyDescent="0.25">
      <c r="B55" s="117" t="s">
        <v>287</v>
      </c>
      <c r="C55" s="107"/>
      <c r="D55" s="107"/>
      <c r="E55" s="107"/>
      <c r="F55" s="107"/>
      <c r="G55" s="107"/>
      <c r="H55" s="107"/>
      <c r="I55" s="107"/>
    </row>
    <row r="56" spans="2:9" x14ac:dyDescent="0.25">
      <c r="B56" s="107"/>
      <c r="C56" s="107"/>
      <c r="D56" s="107"/>
      <c r="E56" s="107"/>
      <c r="F56" s="107"/>
      <c r="G56" s="107"/>
      <c r="H56" s="107"/>
      <c r="I56" s="107"/>
    </row>
    <row r="58" spans="2:9" x14ac:dyDescent="0.25">
      <c r="B58" s="113" t="s">
        <v>288</v>
      </c>
      <c r="C58" s="107"/>
      <c r="D58" s="107"/>
      <c r="E58" s="107"/>
      <c r="F58" s="107"/>
    </row>
    <row r="59" spans="2:9" ht="30" customHeight="1" x14ac:dyDescent="0.25">
      <c r="B59" s="114" t="str">
        <f ca="1">IF(Calculations!C52="singular","Inverse fehlgeschlagen / Σ fast singulär",IF(N(Calculations!F18)&gt;0.7,"hohe Correlation: MSCI World / REITs = "&amp;ROUND(Calculations!F18,2)&amp;" - Gewichte instabil",IF(OR(N(Calculations!D18)&gt;0.7,N(Calculations!E18)&gt;0.7,N(Calculations!E19)&gt;0.7,N(Calculations!F19)&gt;0.7,N(Calculations!F20)&gt;0.7),"hohe Correlation zwischen zwei aktiven Assets - Gewichte instabil","OK")))</f>
        <v>High correlation: MSCI World / REITs = 0.8. Weights are unstable.</v>
      </c>
      <c r="C59" s="107"/>
      <c r="D59" s="107"/>
      <c r="E59" s="107"/>
      <c r="F59" s="107"/>
      <c r="G59" s="107"/>
      <c r="H59" s="107"/>
      <c r="I59" s="107"/>
    </row>
    <row r="60" spans="2:9" x14ac:dyDescent="0.25">
      <c r="B60" s="107"/>
      <c r="C60" s="107"/>
      <c r="D60" s="107"/>
      <c r="E60" s="107"/>
      <c r="F60" s="107"/>
      <c r="G60" s="107"/>
      <c r="H60" s="107"/>
      <c r="I60" s="107"/>
    </row>
    <row r="61" spans="2:9" x14ac:dyDescent="0.25">
      <c r="B61" s="112" t="str">
        <f ca="1">"n="&amp;Calculations!D6&amp;"  |  aktive Assets="&amp;Control!C20+Control!C21+Control!C22+Control!C23&amp;"  |  Det Σ="&amp;TEXT(Calculations!C36,"0.00E+00")&amp;"  |  n ≫ p² ist hier not erfüllt."</f>
        <v>n=119 | active assets=4 | det Σ=266E-08 | n is not much larger than p² here.</v>
      </c>
      <c r="C61" s="107"/>
      <c r="D61" s="107"/>
      <c r="E61" s="107"/>
      <c r="F61" s="107"/>
      <c r="G61" s="107"/>
      <c r="H61" s="107"/>
      <c r="I61" s="107"/>
    </row>
  </sheetData>
  <mergeCells count="11">
    <mergeCell ref="B59:I60"/>
    <mergeCell ref="B61:I61"/>
    <mergeCell ref="B38:H41"/>
    <mergeCell ref="B58:F58"/>
    <mergeCell ref="B45:H45"/>
    <mergeCell ref="B30:F30"/>
    <mergeCell ref="B14:H14"/>
    <mergeCell ref="B5:C5"/>
    <mergeCell ref="B55:I56"/>
    <mergeCell ref="B23:C23"/>
    <mergeCell ref="B37:F37"/>
  </mergeCells>
  <hyperlinks>
    <hyperlink ref="B43" location="'Start'!A1" display="→ Start" xr:uid="{00000000-0004-0000-0700-000000000000}"/>
    <hyperlink ref="C43" location="'Monthly Data'!A1" display="→ Monthly Data" xr:uid="{00000000-0004-0000-0700-000001000000}"/>
    <hyperlink ref="D43" location="'Calculations'!A1" display="→ Calculations" xr:uid="{00000000-0004-0000-0700-000002000000}"/>
  </hyperlinks>
  <pageMargins left="0.75" right="0.75" top="1" bottom="1" header="0.5" footer="0.5"/>
</worksheet>
</file>

<file path=xl/worksheets/sheet9.xml><?xml version="1.0" encoding="UTF-8" standalone="yes"?>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mc:Ignorable="x14ac xr xr2 xr3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00000000-0001-0000-0800-000000000000}"><dimension ref="A2:P47"/><sheetViews><sheetView workbookViewId="0"><pane xSplit="1" ySplit="4" topLeftCell="B5" activePane="bottomRight" state="frozen"/><selection pane="topRight"/><selection pane="bottomLeft"/><selection pane="bottomRight" activeCell="J30" sqref="J30"/></sheetView></sheetViews><sheetFormatPr baseColWidth="10" defaultColWidth="9.140625" defaultRowHeight="15" x14ac:dyDescent="0.25"/><cols><col min="1" max="1" width="3" style="76" customWidth="1"/><col min="2" max="2" width="25.85546875" style="76" customWidth="1"/><col min="3" max="3" width="20" style="76" customWidth="1"/><col min="4" max="5" width="12" style="76" customWidth="1"/><col min="6" max="6" width="9" style="76" customWidth="1"/><col min="7" max="12" width="12" style="76" customWidth="1"/><col min="13" max="13" width="36" style="76" customWidth="1"/><col min="14" max="16" width="10" style="76" customWidth="1"/></cols><sheetData><row r="2" spans="2:16" ht="23.25" customHeight="1" x14ac:dyDescent="0.35"><c r="B2" s="1" t="s"><v>289</v></c></row><row r="3" spans="2:16" x14ac:dyDescent="0.25"><c r="B3" s="41" t="s"><v>290</v></c></row><row r="5" spans="2:16" ht="30" customHeight="1" x14ac:dyDescent="0.25"><c r="B5" s="10" t="s"><v>291</v></c><c r="C5" s="10" t="s"><v>292</v></c><c r="D5" s="10" t="s"><v>293</v></c><c r="E5" s="10" t="s"><v>294</v></c><c r="F5" s="10" t="s"><v>57</v></c><c r="G5" s="10" t="s"><v>125</v></c><c r="H5" s="10" t="s"><v>295</v></c><c r="I5" s="10" t="s"><v>58</v></c><c r="J5" s="10" t="s"><v>296</v></c><c r="K5" s="10" t="s"><v>61</v></c><c r="L5" s="10" t="s"><v>297</v></c><c r="M5" s="10" t="s"><v>298</v></c><c r="N5" s="52" t="s"><v>60</v></c><c r="O5" s="52" t="s"><v>59</v></c><c r="P5" s="89" t="s"><v>126</v></c></row><row r="6" spans="2:16" x14ac:dyDescent="0.25"><c r="B6" s="20"><v>1</v></c><c r="C6" s="21" t="s"><v>77</v></c><c r="D6" s="21" t="s"><v>299</v></c><c r="E6" s="21" t="s"><v>300</v></c><c r="F6" s="70"><f>N(Control!C20)</f><v>1</v></c><c r="G6" s="49"><f ca="1">N(Calculations!G6)</f><v>0.13365899544286611</v></c><c r="H6" s="49"><f ca="1">N(Calculations!H6)</f><v>0.14884955625914431</v></c><c r="I6" s="49" t="str"><f>IF(ISNUMBER(Control!D20),Control!D20,&quot;&quot;)</f><v/></c><c r="J6" s="22"/><c r="K6" s="49"><f t="shared" ref="K6:K13" si="0">IF(ISNUMBER(I6),I6,IFERROR(INDEX($C39:$E39,MATCH($C$37,$C$38:$E$38,0)),N(G6)))</f><v>7.0000000000000007E-2</v></c><c r="L6" s="8"><f ca="1">IF(ISNUMBER(J6),J6,H6)</f><v>0.14884955625914431</v></c><c r="M6" s="77" t="s"><v>301</v></c><c r="N6" s="57"><f>N(Control!F20)</f><v>2E-3</v></c><c r="O6" s="71"><f>N(Control!E20)</f><v>1</v></c><c r="P6" s="86"><f ca="1">N(Calculations!J6)</f><v>4.7267723525130249E-2</v></c></row><row r="7" spans="2:16" x14ac:dyDescent="0.25"><c r="B7" s="20"><v>2</v></c><c r="C7" s="21" t="s"><v>268</v></c><c r="D7" s="21" t="s"><v>302</v></c><c r="E7" s="21" t="s"><v>300</v></c><c r="F7" s="70"><f>N(Control!C21)</f><v>1</v></c><c r="G7" s="49"><f ca="1">N(Calculations!G7)</f><v>0.7306688995247016</v></c><c r="H7" s="49"><f ca="1">N(Calculations!H7)</f><v>0.74134717608039125</v></c><c r="I7" s="49" t="str"><f>IF(ISNUMBER(Control!D21),Control!D21,&quot;&quot;)</f><v/></c><c r="J7" s="22"/><c r="K7" s="49"><f t="shared" si="0"/>&lt;v&gt;0.08&lt;/v&gt;&lt;/c&gt;&lt;c r=&quot;L7&quot; s=&quot;8&quot;&gt;&lt;f ca=&quot;1&quot;&gt;IF(ISNUMBER(J7),J7,H7)</f><v>0.74134717608039125</v></c><c r="M7" s="77" t="s"><v>303</v></c><c r="N7" s="57"><f>N(Control!F21)</f><v>0</v></c><c r="O7" s="71"><f>N(Control!E21)</f><v>0.1</v></c><c r="P7" s="86"><f ca="1">N(Calculations!J7)</f><v>0.23541751978149583</v></c></row><row r="8" spans="2:16" x14ac:dyDescent="0.25"><c r="B8" s="20"><v>3</v></c><c r="C8" s="21" t="s"><v>178</v></c><c r="D8" s="21" t="s"><v>304</v></c><c r="E8" s="21" t="s"><v>300</v></c><c r="F8" s="70"><f>N(Control!C22)</f><v>1</v></c><c r="G8" s="49"><f ca="1">N(Calculations!G8)</f><v>0.12172178375126635</v></c><c r="H8" s="49"><f ca="1">N(Calculations!H8)</f><v>0.15099625327741573</v></c><c r="I8" s="49" t="str"><f>IF(ISNUMBER(Control!D22),Control!D22,&quot;&quot;)</f><v/></c><c r="J8" s="22"/><c r="K8" s="49"><f t="shared" si="0"/>&lt;v&gt;0.03&lt;/v&gt;&lt;/c&gt;&lt;c r=&quot;L8&quot; s=&quot;8&quot;&gt;&lt;f ca=&quot;1&quot;&gt;IF(ISNUMBER(J8),J8,H8)</f><v>0.15099625327741573</v></c><c r="M8" s="77" t="s"><v>301</v></c><c r="N8" s="57"><f>N(Control!F22)</f><v>4.0000000000000001E-3</v></c><c r="O8" s="71"><f>N(Control!E22)</f><v>1</v></c><c r="P8" s="86"><f ca="1">N(Calculations!J8)</f><v>4.7949415051138013E-2</v></c></row><row r="9" spans="2:16" x14ac:dyDescent="0.25"><c r="B9" s="20"><v>4</v></c><c r="C9" s="21" t="s"><v>269</v></c><c r="D9" s="21" t="s"><v>305</v></c><c r="E9" s="21" t="s"><v>300</v></c><c r="F9" s="70"><f>N(Control!C23)</f><v>1</v></c><c r="G9" s="49"><f ca="1">N(Calculations!G9)</f><v>6.6463788039165111E-2</v></c><c r="H9" s="49"><f ca="1">N(Calculations!H9)</f><v>0.17632003097699178</v></c><c r="I9" s="49" t="str"><f>IF(ISNUMBER(Control!D23),Control!D23,&quot;&quot;)</f><v/></c><c r="J9" s="22"/><c r="K9" s="49"><f t="shared" si="0"/>&lt;v&gt;0.06&lt;/v&gt;&lt;/c&gt;&lt;c r=&quot;L9&quot; s=&quot;8&quot;&gt;&lt;f ca=&quot;1&quot;&gt;IF(ISNUMBER(J9),J9,H9)</f><v>0.17632003097699178</v></c><c r="M9" s="77" t="s"><v>301</v></c><c r="N9" s="57"><f>N(Control!F23)</f><v>3.8E-3</v></c><c r="O9" s="71"><f>N(Control!E23)</f><v>0.2</v></c><c r="P9" s="86"><f ca="1">N(Calculations!J9)</f><v>5.5991073709706463E-2</v></c></row><row r="10" spans="2:16" x14ac:dyDescent="0.25"><c r="B10" s="20"><v>5</v></c><c r="C10" s="21" t="s"><v>190</v></c><c r="D10" s="13"/><c r="E10" s="13" t="s"><v>306</v></c><c r="F10" s="13"><v>0</v></c><c r="G10" s="8"><f ca="1">N(Calculations!G10)</f><v>0</v></c><c r="H10" s="8"><f ca="1">N(Calculations!H10)</f><v>0</v></c><c r="I10" s="22"/><c r="J10" s="22"/><c r="K10" s="49"><f t="shared" si="0"/>&lt;v&gt;7.0000000000000007E-2&lt;/v&gt;&lt;/c&gt;&lt;c r=&quot;L10&quot; s=&quot;8&quot;&gt;&lt;f ca=&quot;1&quot;&gt;IF(ISNUMBER(J10),J10,IF(N(H10)&gt;0,H10,0))</f><v>0</v></c><c r="M10" s="77" t="s"><v>307</v></c><c r="N10" s="54"><v>0</v></c><c r="O10" s="66"><v>1</v></c><c r="P10" s="86"><f ca="1">N(Calculations!J10)</f><v>0</v></c></row><row r="11" spans="2:16" x14ac:dyDescent="0.25"><c r="B11" s="20"><v>6</v></c><c r="C11" s="21" t="s"><v>191</v></c><c r="D11" s="13"/><c r="E11" s="13" t="s"><v>306</v></c><c r="F11" s="13"><v>0</v></c><c r="G11" s="8"><f ca="1">N(Calculations!G11)</f><v>0</v></c><c r="H11" s="8"><f ca="1">N(Calculations!H11)</f><v>0</v></c><c r="I11" s="22"/><c r="J11" s="22"/><c r="K11" s="49"><f t="shared" si="0"/>&lt;v&gt;7.0000000000000007E-2&lt;/v&gt;&lt;/c&gt;&lt;c r=&quot;L11&quot; s=&quot;8&quot;&gt;&lt;f ca=&quot;1&quot;&gt;IF(ISNUMBER(J11),J11,IF(N(H11)&gt;0,H11,0))</f><v>0</v></c><c r="M11" s="77" t="s"><v>307</v></c><c r="N11" s="54"><v>0</v></c><c r="O11" s="66"><v>1</v></c><c r="P11" s="86"><f ca="1">N(Calculations!J11)</f><v>0</v></c></row><row r="12" spans="2:16" x14ac:dyDescent="0.25"><c r="B12" s="20"><v>7</v></c><c r="C12" s="21" t="s"><v>192</v></c><c r="D12" s="13"/><c r="E12" s="13" t="s"><v>306</v></c><c r="F12" s="13"><v>0</v></c><c r="G12" s="8"><f ca="1">N(Calculations!G12)</f><v>0</v></c><c r="H12" s="8"><f ca="1">N(Calculations!H12)</f><v>0</v></c><c r="I12" s="22"/><c r="J12" s="22"/><c r="K12" s="49"><f t="shared" si="0"/>&lt;v&gt;7.0000000000000007E-2&lt;/v&gt;&lt;/c&gt;&lt;c r=&quot;L12&quot; s=&quot;8&quot;&gt;&lt;f ca=&quot;1&quot;&gt;IF(ISNUMBER(J12),J12,IF(N(H12)&gt;0,H12,0))</f><v>0</v></c><c r="M12" s="77" t="s"><v>307</v></c><c r="N12" s="54"><v>0</v></c><c r="O12" s="66"><v>1</v></c><c r="P12" s="86"><f ca="1">N(Calculations!J12)</f><v>0</v></c></row><row r="13" spans="2:16" x14ac:dyDescent="0.25"><c r="B13" s="20"><v>8</v></c><c r="C13" s="21" t="s"><v>193</v></c><c r="D13" s="13"/><c r="E13" s="13" t="s"><v>306</v></c><c r="F13" s="13"><v>0</v></c><c r="G13" s="8"><f ca="1">N(Calculations!G13)</f><v>0</v></c><c r="H13" s="8"><f ca="1">N(Calculations!H13)</f><v>0</v></c><c r="I13" s="22"/><c r="J13" s="22"/><c r="K13" s="49"><f t="shared" si="0"/>&lt;v&gt;7.0000000000000007E-2&lt;/v&gt;&lt;/c&gt;&lt;c r=&quot;L13&quot; s=&quot;8&quot;&gt;&lt;f ca=&quot;1&quot;&gt;IF(ISNUMBER(J13),J13,IF(N(H13)&gt;0,H13,0))</f><v>0</v></c><c r="M13" s="77" t="s"><v>307</v></c><c r="N13" s="54"><v>0</v></c><c r="O13" s="66"><v>1</v></c><c r="P13" s="86"><f ca="1">N(Calculations!J13)</f><v>0</v></c></row><row r="14" spans="2:16" x14ac:dyDescent="0.25"><c r="B14" s="20"><v>9</v></c><c r="C14" s="21" t="s"><v>308</v></c><c r="D14" s="21" t="s"><v>309</v></c><c r="E14" s="21" t="s"><v>7</v></c><c r="F14" s="13"><v>0</v></c><c r="G14" s="49"><f ca="1">N(Calculations!G14)</f><v>2.2375011242911372E-2</v></c><c r="H14" s="49"><f ca="1">N(Calculations!H14)</f><v>5.6023619144526509E-3</v></c><c r="I14" s="22"/><c r="J14" s="22"/><c r="K14" s="8"><f ca="1">IF(ISNUMBER(I14),I14,G14)</f><v>2.2375011242911372E-2</v></c><c r="L14" s="8"><f ca="1">IF(ISNUMBER(J14),J14,H14)</f><v>5.6023619144526509E-3</v></c><c r="M14" s="77" t="s"><v>310</v></c><c r="N14" s="54"><v>0</v></c><c r="O14" s="66"><v>1</v></c><c r="P14" s="86"><f ca="1">N(Calculations!J14)</f><v>1.7790506113369694E-3</v></c></row><row r="16" spans="2:16" x14ac:dyDescent="0.25"><c r="B16" s="106" t="s"><v>311</v></c><c r="C16" s="107"/><c r="D16" s="107"/><c r="E16" s="107"/><c r="F16" s="107"/><c r="G16" s="107"/><c r="H16" s="107"/></row><row r="17" spans="2:12" x14ac:dyDescent="0.25"><c r="C17" s="10"/><c r="D17" s="10" t="s"><v>77</v></c><c r="E17" s="10" t="s"><v>268</v></c><c r="F17" s="10" t="s"><v>178</v></c><c r="G17" s="10" t="s"><v>269</v></c></row><row r="18" spans="2:12" x14ac:dyDescent="0.25"><c r="C18" s="23" t="s"><v>77</v></c><c r="D18" s="50"><f>N(Calculations!C18)</f><v>1</v></c><c r="E18" s="50"><f ca="1">N(Calculations!D18)</f><v>0.32462867983185451</v></c><c r="F18" s="50"><f ca="1">N(Calculations!E18)</f><v>0.17894219708059264</v></c><c r="G18" s="50"><f ca="1">N(Calculations!F18)</f><v>0.7991787407528036</v></c></row><row r="19" spans="2:12" x14ac:dyDescent="0.25"><c r="C19" s="23" t="s"><v>268</v></c><c r="D19" s="50"><f ca="1">N(Calculations!C19)</f><v>0.32462867983185451</v></c><c r="E19" s="50"><f>N(Calculations!D19)</f><v>1</v></c><c r="F19" s="50"><f ca="1">N(Calculations!E19)</f><v>8.2398663265557961E-2</v></c><c r="G19" s="50"><f ca="1">N(Calculations!F19)</f><v>0.2442998906036716</v></c></row><row r="20" spans="2:12" x14ac:dyDescent="0.25"><c r="C20" s="23" t="s"><v>178</v></c><c r="D20" s="50"><f ca="1">N(Calculations!C20)</f><v>0.17894219708059264</v></c><c r="E20" s="50"><f ca="1">N(Calculations!D20)</f><v>8.2398663265557961E-2</v></c><c r="F20" s="50"><f>N(Calculations!E20)</f><v>1</v></c><c r="G20" s="50"><f ca="1">N(Calculations!F20)</f><v>0.20987673386192207</v></c></row><row r="21" spans="2:12" x14ac:dyDescent="0.25"><c r="C21" s="23" t="s"><v>269</v></c><c r="D21" s="50"><f ca="1">N(Calculations!C21)</f><v>0.7991787407528036</v></c><c r="E21" s="50"><f ca="1">N(Calculations!D21)</f><v>0.2442998906036716</v></c><c r="F21" s="50"><f ca="1">N(Calculations!E21)</f><v>0.20987673386192207</v></c><c r="G21" s="50"><f>N(Calculations!F21)</f><v>1</v></c></row><row r="23" spans="2:12" x14ac:dyDescent="0.25"><c r="B23" s="106" t="s"><v>312</v></c><c r="C23" s="107"/><c r="D23" s="107"/></row><row r="24" spans="2:12" x14ac:dyDescent="0.25"><c r="B24" s="3" t="s"><v>313</v></c><c r="C24" s="49"><f>N(Control!C10)</f><v>2.5000000000000001E-2</v></c><c r="D24" s="41" t="str"><f ca="1">IF(N(G14)&gt;0,&quot;BIL 10y: &quot;&amp;TEXT(G14,&quot;0.00%&quot;),&quot;&quot;)</f><v>BIL 10y: 002%</v></c><c r="E24" s="42" t="s"><v>53</v></c><c r="F24" s="71"><f>N(Control!C15)</f><v>0.05</v></c></row><row r="25" spans="2:12" x14ac:dyDescent="0.25"><c r="B25" s="3" t="s"><v>48</v></c><c r="C25" s="49"><f>N(Control!C11)</f><v>0.02</v></c><c r="E25" s="42" t="s"><v>50</v></c><c r="F25" s="57"><f>N(Control!C12)</f><v>2.5000000000000001E-2</v></c></row><row r="26" spans="2:12" x14ac:dyDescent="0.25"><c r="B26" s="3" t="s"><v>51</v></c><c r="C26" s="49"><f>N(Control!C13)</f><v>0.05</v></c><c r="E26" s="42" t="s"><v>54</v></c><c r="F26" s="72"><f>N(Control!C16)</f><v>0</v></c></row><row r="27" spans="2:12" x14ac:dyDescent="0.25"><c r="B27" s="3" t="s"><v>314</v></c><c r="C27" s="70"><f>N(Control!C14)</f><v>0</v></c></row><row r="28" spans="2:12" x14ac:dyDescent="0.25"><c r="B28" s="3" t="s"><v>42</v></c><c r="C28" s="73"><f>N(Control!C8)</f><v>50000</v></c></row><row r="29" spans="2:12" x14ac:dyDescent="0.25"><c r="B29" s="3" t="s"><v>44</v></c><c r="C29" s="44"><f>N(Control!C9)</f><v>10</v></c></row><row r="30" spans="2:12" x14ac:dyDescent="0.25"><c r="B30" s="3" t="s"><v>315</v></c><c r="C30" s="74"><f>N(Control!C7)</f><v>0.5</v></c></row><row r="32" spans="2:12" x14ac:dyDescent="0.25"><c r="B32" s="118" t="s"><v>316</v></c><c r="C32" s="107"/><c r="D32" s="107"/><c r="E32" s="107"/><c r="F32" s="107"/><c r="G32" s="107"/><c r="H32" s="107"/><c r="I32" s="107"/><c r="J32" s="107"/><c r="K32" s="107"/><c r="L32" s="107"/></row><row r="34" spans="2:5" x14ac:dyDescent="0.25"><c r="B34" s="63" t="s"><v>14</v></c><c r="C34" s="63" t="s"><v>73</v></c></row><row r="36" spans="2:5" x14ac:dyDescent="0.25"><c r="B36" s="109" t="s"><v>37</v></c><c r="C36" s="107"/><c r="D36" s="107"/></row><row r="37" spans="2:5" x14ac:dyDescent="0.25"><c r="B37" s="42" t="s"><v>317</v></c><c r="C37" s="61" t="str"><f>Control!C6</f><v>Basis</v></c></row><row r="38" spans="2:5" ht="30" customHeight="1" x14ac:dyDescent="0.25"><c r="B38" s="52" t="s"><v>56</v></c><c r="C38" s="52" t="s"><v>318</v></c><c r="D38" s="52" t="s"><v>38</v></c><c r="E38" s="52" t="s"><v>319</v></c></row><row r="39" spans="2:5" x14ac:dyDescent="0.25"><c r="B39" s="53" t="s"><v>77</v></c><c r="C39" s="54"><v>0.06</v></c><c r="D39" s="54"><v>7.0000000000000007E-2</v></c><c r="E39" s="54"><v>0.08</v></c></row><row r="40" spans="2:5" x14ac:dyDescent="0.25"><c r="B40" s="53" t="s"><v>268</v></c><c r="C40" s="54"><v>0</v></c><c r="D40" s="54"><v>0.08</v></c><c r="E40" s="54"><v>0.15</v></c></row><row r="41" spans="2:5" x14ac:dyDescent="0.25"><c r="B41" s="53" t="s"><v>178</v></c><c r="C41" s="54"><v>0.02</v></c><c r="D41" s="54"><v>0.03</v></c><c r="E41" s="54"><v>0.04</v></c></row><row r="42" spans="2:5" x14ac:dyDescent="0.25"><c r="B42" s="53" t="s"><v>269</v></c><c r="C42" s="54"><v>0.05</v></c><c r="D42" s="54"><v>0.06</v></c><c r="E42" s="54"><v>7.0000000000000007E-2</v></c></row><row r="43" spans="2:5" x14ac:dyDescent="0.25"><c r="B43" s="53" t="s"><v>190</v></c><c r="C43" s="54"><v>0.06</v></c><c r="D43" s="54"><v>7.0000000000000007E-2</v></c><c r="E43" s="54"><v>0.08</v></c></row><row r="44" spans="2:5" x14ac:dyDescent="0.25"><c r="B44" s="53" t="s"><v>191</v></c><c r="C44" s="54"><v>0.06</v></c><c r="D44" s="54"><v>7.0000000000000007E-2</v></c><c r="E44" s="54"><v>0.08</v></c></row><row r="45" spans="2:5" x14ac:dyDescent="0.25"><c r="B45" s="53" t="s"><v>192</v></c><c r="C45" s="54"><v>0.06</v></c><c r="D45" s="54"><v>7.0000000000000007E-2</v></c><c r="E45" s="54"><v>0.08</v></c></row><row r="46" spans="2:5" x14ac:dyDescent="0.25"><c r="B46" s="53" t="s"><v>193</v></c><c r="C46" s="54"><v>0.06</v></c><c r="D46" s="54"><v>7.0000000000000007E-2</v></c><c r="E46" s="54"><v>0.08</v></c></row><row r="47" spans="2:5" x14ac:dyDescent="0.25"><c r="B47" s="55" t="s"><v>320</v></c></row></sheetData><mergeCells count="4"><mergeCell ref="B23:D23"/><mergeCell ref="B16:H16"/><mergeCell ref="B32:L32"/><mergeCell ref="B36:D36"/></mergeCells><dataValidations count="1"><dataValidation type="whole" allowBlank="1" showErrorMessage="1" errorTitle="Eingabe" error="Nur 0 oder 1." sqref="F10:F14" xr:uid="{00000000-0002-0000-0800-000000000000}"><formula1>0</formula1><formula2>1</formula2></dataValidation></dataValidations><hyperlinks><hyperlink ref="B34" location="'Control'!A1" display="→ Control" xr:uid="{00000000-0004-0000-0800-000000000000}"/><hyperlink ref="C34" location="'Start'!A1" display="→ Start" xr:uid="{00000000-0004-0000-0800-000001000000}"/></hyperlinks><pageMargins left="0.75" right="0.75" top="1" bottom="1" header="0.5" footer="0.5"/><legacyDrawing r:id="rId1"/></worksheet>
</file>

<file path=xl/worksheets/sheet10.xml><?xml version="1.0" encoding="UTF-8" standalone="yes"?>
<worksheet xmlns="http://schemas.openxmlformats.org/spreadsheetml/2006/main" xmlns:r="http://schemas.openxmlformats.org/officeDocument/2006/relationships" xmlns:mc="http://schemas.openxmlformats.org/markup-compatibility/2006" mc:Ignorable="x14ac xr xr2 xr3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00000000-0001-0000-0900-000000000000}"><dimension ref="A2:AA126"/><sheetViews><sheetView workbookViewId="0"><pane xSplit="2" ySplit="6" topLeftCell="C7" activePane="bottomRight" state="frozen"/><selection pane="topRight"/><selection pane="bottomLeft"/><selection pane="bottomRight" activeCell="A129" sqref="A129:XFD129"/></sheetView></sheetViews><sheetFormatPr baseColWidth="10" defaultColWidth="9.140625" defaultRowHeight="15" x14ac:dyDescent="0.25"/><cols><col min="1" max="1" width="3" style="76" customWidth="1"/><col min="2" max="2" width="12" style="76" customWidth="1"/><col min="3" max="27" width="11" style="76" customWidth="1"/></cols><sheetData><row r="2" spans="2:22" ht="23.25" customHeight="1" x14ac:dyDescent="0.35"><c r="B2" s="1" t="s"><v>321</v></c></row><row r="3" spans="2:22" x14ac:dyDescent="0.25"><c r="B3" s="2" t="s"><v>322</v></c></row><row r="5" spans="2:22" x14ac:dyDescent="0.25"><c r="B5" s="75" t="s"><v>323</v></c><c r="M5" s="75" t="s"><v>324</v></c></row><row r="6" spans="2:22" ht="30" customHeight="1" x14ac:dyDescent="0.25"><c r="B6" s="10" t="s"><v>226</v></c><c r="C6" s="10" t="s"><v>77</v></c><c r="D6" s="10" t="s"><v>268</v></c><c r="E6" s="10" t="s"><v>178</v></c><c r="F6" s="10" t="s"><v>269</v></c><c r="G6" s="10" t="s"><v>308</v></c><c r="H6" s="10" t="s"><v>190</v></c><c r="I6" s="10" t="s"><v>191</v></c><c r="J6" s="10" t="s"><v>192</v></c><c r="K6" s="10" t="s"><v>193</v></c><c r="M6" s="10" t="s"><v>226</v></c><c r="N6" s="10" t="s"><v>77</v></c><c r="O6" s="10" t="s"><v>268</v></c><c r="P6" s="10" t="s"><v>178</v></c><c r="Q6" s="10" t="s"><v>269</v></c><c r="R6" s="10" t="s"><v>308</v></c><c r="S6" s="10" t="s"><v>190</v></c><c r="T6" s="10" t="s"><v>191</v></c><c r="U6" s="10" t="s"><v>192</v></c><c r="V6" s="10" t="s"><v>193</v></c></row><row r="7" spans="2:22" x14ac:dyDescent="0.25"><c r="B7" s="34"><v>42583</v></c><c r="C7" s="24"><v>60.654956817626953</v></c><c r="D7" s="24"><v>575.47198486328125</v></c><c r="E7" s="24"><v>124.7799987792969</v></c><c r="F7" s="24"><v>59.847793579101563</v></c><c r="G7" s="24"><v>73.244041442871094</v></c><c r="H7" s="25"/><c r="I7" s="25"/><c r="J7" s="25"/><c r="K7" s="25"/><c r="M7" s="34"><f t="shared" ref="M7:M38" si="0">B7</f><v>42583</v></c><c r="N7" s="26"/><c r="O7" s="26"/><c r="P7" s="26"/><c r="Q7" s="26"/><c r="R7" s="26"/><c r="S7" s="26"/><c r="T7" s="26"/><c r="U7" s="26"/><c r="V7" s="26"/></row><row r="8" spans="2:22" x14ac:dyDescent="0.25"><c r="B8" s="34"><v>42614</v></c><c r="C8" s="24"><v>60.830783843994141</v></c><c r="D8" s="24"><v>609.7349853515625</v></c><c r="E8" s="24"><v>125.63999938964839</v></c><c r="F8" s="24"><v>58.751056671142578</v></c><c r="G8" s="24"><v>73.260032653808594</v></c><c r="H8" s="25"/><c r="I8" s="25"/><c r="J8" s="25"/><c r="K8" s="25"/><c r="M8" s="34"><f t="shared" si="0"/>&lt;v&gt;42614&lt;/v&gt;&lt;/c&gt;&lt;c r=&quot;N8&quot; s=&quot;26&quot;&gt;&lt;f t=&quot;shared&quot; ref=&quot;N8:N39&quot; si=&quot;1&quot;&gt;IF(OR(NOT(ISNUMBER(C8)),NOT(ISNUMBER(C7)),C7=0),0,IFERROR(C8/C7-1,0))</f><v>2.8988072136602039E-3</v></c><c r="O8" s="26"><f t="shared" ref="O8:O39" si="2">IF(OR(NOT(ISNUMBER(D8)),NOT(ISNUMBER(D7)),D7=0),0,IFERROR(D8/D7-1,0))</f><v>5.9538954787558218E-2</v></c><c r="P8" s="26"><f t="shared" ref="P8:P39" si="3">IF(OR(NOT(ISNUMBER(E8)),NOT(ISNUMBER(E7)),E7=0),0,IFERROR(E8/E7-1,0))</f><v>6.8921351079078708E-3</v></c><c r="Q8" s="26"><f t="shared" ref="Q8:Q39" si="4">IF(OR(NOT(ISNUMBER(F8)),NOT(ISNUMBER(F7)),F7=0),0,IFERROR(F8/F7-1,0))</f><v>-1.8325435949604674E-2</v></c><c r="R8" s="26"><f t="shared" ref="R8:R39" si="5">IF(OR(NOT(ISNUMBER(G8)),NOT(ISNUMBER(G7)),G7=0),0,IFERROR(G8/G7-1,0))</f><v>2.1832780691077858E-4</v></c><c r="S8" s="26"><f t="shared" ref="S8:S39" si="6">IF(OR(NOT(ISNUMBER(H8)),NOT(ISNUMBER(H7)),H7=0),0,IFERROR(H8/H7-1,0))</f><v>0</v></c><c r="T8" s="26"><f t="shared" ref="T8:T39" si="7">IF(OR(NOT(ISNUMBER(I8)),NOT(ISNUMBER(I7)),I7=0),0,IFERROR(I8/I7-1,0))</f><v>0</v></c><c r="U8" s="26"><f t="shared" ref="U8:U39" si="8">IF(OR(NOT(ISNUMBER(J8)),NOT(ISNUMBER(J7)),J7=0),0,IFERROR(J8/J7-1,0))</f><v>0</v></c><c r="V8" s="26"><f t="shared" ref="V8:V39" si="9">IF(OR(NOT(ISNUMBER(K8)),NOT(ISNUMBER(K7)),K7=0),0,IFERROR(K8/K7-1,0))</f><v>0</v></c></row><row r="9" spans="2:22" x14ac:dyDescent="0.25"><c r="B9" s="34"><v>42644</v></c><c r="C9" s="24"><v>59.541492462158203</v></c><c r="D9" s="24"><v>700.97198486328125</v></c><c r="E9" s="24"><v>121.94000244140619</v></c><c r="F9" s="24"><v>55.377998352050781</v></c><c r="G9" s="24"><v>73.276054382324219</v></c><c r="H9" s="25"/><c r="I9" s="25"/><c r="J9" s="25"/><c r="K9" s="25"/><c r="M9" s="34"><f t="shared" si="0"/>&lt;v&gt;42644&lt;/v&gt;&lt;/c&gt;&lt;c r=&quot;N9&quot; s=&quot;26&quot;&gt;&lt;f t=&quot;shared&quot; si=&quot;1&quot;/&gt;&lt;v&gt;-2.1194719192546341E-2&lt;/v&gt;&lt;/c&gt;&lt;c r=&quot;O9&quot; s=&quot;26&quot;&gt;&lt;f t=&quot;shared&quot; si=&quot;2&quot;/&gt;&lt;v&gt;0.14963386012549873&lt;/v&gt;&lt;/c&gt;&lt;c r=&quot;P9&quot; s=&quot;26&quot;&gt;&lt;f t=&quot;shared&quot; si=&quot;3&quot;/&gt;&lt;v&gt;-2.9449195846995901E-2&lt;/v&gt;&lt;/c&gt;&lt;c r=&quot;Q9&quot; s=&quot;26&quot;&gt;&lt;f t=&quot;shared&quot; si=&quot;4&quot;/&gt;&lt;v&gt;-5.7412726003761905E-2&lt;/v&gt;&lt;/c&gt;&lt;c r=&quot;R9&quot; s=&quot;26&quot;&gt;&lt;f t=&quot;shared&quot; si=&quot;5&quot;/&gt;&lt;v&gt;2.1869671545649005E-4&lt;/v&gt;&lt;/c&gt;&lt;c r=&quot;S9&quot; s=&quot;26&quot;&gt;&lt;f t=&quot;shared&quot; si=&quot;6&quot;/&gt;&lt;v&gt;0&lt;/v&gt;&lt;/c&gt;&lt;c r=&quot;T9&quot; s=&quot;26&quot;&gt;&lt;f t=&quot;shared&quot; si=&quot;7&quot;/&gt;&lt;v&gt;0&lt;/v&gt;&lt;/c&gt;&lt;c r=&quot;U9&quot; s=&quot;26&quot;&gt;&lt;f t=&quot;shared&quot; si=&quot;8&quot;/&gt;&lt;v&gt;0&lt;/v&gt;&lt;/c&gt;&lt;c r=&quot;V9&quot; s=&quot;26&quot;&gt;&lt;f t=&quot;shared&quot; si=&quot;9&quot;/&gt;&lt;v&gt;0&lt;/v&gt;&lt;/c&gt;&lt;/row&gt;&lt;row r=&quot;10&quot; spans=&quot;2:22&quot; x14ac:dyDescent=&quot;0.25&quot;&gt;&lt;c r=&quot;B10&quot; s=&quot;34&quot;&gt;&lt;v&gt;42675&lt;/v&gt;&lt;/c&gt;&lt;c r=&quot;C10&quot; s=&quot;24&quot;&gt;&lt;v&gt;60.537750244140618&lt;/v&gt;&lt;/c&gt;&lt;c r=&quot;D10&quot; s=&quot;24&quot;&gt;&lt;v&gt;745.69097900390625&lt;/v&gt;&lt;/c&gt;&lt;c r=&quot;E10&quot; s=&quot;24&quot;&gt;&lt;v&gt;111.75&lt;/v&gt;&lt;/c&gt;&lt;c r=&quot;F10&quot; s=&quot;24&quot;&gt;&lt;v&gt;54.450054168701172&lt;/v&gt;&lt;/c&gt;&lt;c r=&quot;G10&quot; s=&quot;24&quot;&gt;&lt;v&gt;73.244041442871094&lt;/v&gt;&lt;/c&gt;&lt;c r=&quot;H10&quot; s=&quot;25&quot;/&gt;&lt;c r=&quot;I10&quot; s=&quot;25&quot;/&gt;&lt;c r=&quot;J10&quot; s=&quot;25&quot;/&gt;&lt;c r=&quot;K10&quot; s=&quot;25&quot;/&gt;&lt;c r=&quot;M10&quot; s=&quot;34&quot;&gt;&lt;f t=&quot;shared&quot; si=&quot;0&quot;/&gt;&lt;v&gt;42675&lt;/v&gt;&lt;/c&gt;&lt;c r=&quot;N10&quot; s=&quot;26&quot;&gt;&lt;f t=&quot;shared&quot; si=&quot;1&quot;/&gt;&lt;v&gt;1.6732160058224865E-2&lt;/v&gt;&lt;/c&gt;&lt;c r=&quot;O10&quot; s=&quot;26&quot;&gt;&lt;f t=&quot;shared&quot; si=&quot;2&quot;/&gt;&lt;v&gt;6.3795693845520862E-2&lt;/v&gt;&lt;/c&gt;&lt;c r=&quot;P10&quot; s=&quot;26&quot;&gt;&lt;f t=&quot;shared&quot; si=&quot;3&quot;/&gt;&lt;v&gt;-8.356570639157257E-2&lt;/v&gt;&lt;/c&gt;&lt;c r=&quot;Q10&quot; s=&quot;26&quot;&gt;&lt;f t=&quot;shared&quot; si=&quot;4&quot;/&gt;&lt;v&gt;-1.6756549730281955E-2&lt;/v&gt;&lt;/c&gt;&lt;c r=&quot;R10&quot; s=&quot;26&quot;&gt;&lt;f t=&quot;shared&quot; si=&quot;5&quot;/&gt;&lt;v&gt;-4.3688132123076429E-4&lt;/v&gt;&lt;/c&gt;&lt;c r=&quot;S10&quot; s=&quot;26&quot;&gt;&lt;f t=&quot;shared&quot; si=&quot;6&quot;/&gt;&lt;v&gt;0&lt;/v&gt;&lt;/c&gt;&lt;c r=&quot;T10&quot; s=&quot;26&quot;&gt;&lt;f t=&quot;shared&quot; si=&quot;7&quot;/&gt;&lt;v&gt;0&lt;/v&gt;&lt;/c&gt;&lt;c r=&quot;U10&quot; s=&quot;26&quot;&gt;&lt;f t=&quot;shared&quot; si=&quot;8&quot;/&gt;&lt;v&gt;0&lt;/v&gt;&lt;/c&gt;&lt;c r=&quot;V10&quot; s=&quot;26&quot;&gt;&lt;f t=&quot;shared&quot; si=&quot;9&quot;/&gt;&lt;v&gt;0&lt;/v&gt;&lt;/c&gt;&lt;/row&gt;&lt;row r=&quot;11&quot; spans=&quot;2:22&quot; x14ac:dyDescent=&quot;0.25&quot;&gt;&lt;c r=&quot;B11&quot; s=&quot;34&quot;&gt;&lt;v&gt;42705&lt;/v&gt;&lt;/c&gt;&lt;c r=&quot;C11&quot; s=&quot;24&quot;&gt;&lt;v&gt;61.794960021972663&lt;/v&gt;&lt;/c&gt;&lt;c r=&quot;D11&quot; s=&quot;24&quot;&gt;&lt;v&gt;963.74298095703125&lt;/v&gt;&lt;/c&gt;&lt;c r=&quot;E11&quot; s=&quot;24&quot;&gt;&lt;v&gt;109.61000061035161&lt;/v&gt;&lt;/c&gt;&lt;c r=&quot;F11&quot; s=&quot;24&quot;&gt;&lt;v&gt;57.072952270507813&lt;/v&gt;&lt;/c&gt;&lt;c r=&quot;G11&quot; s=&quot;24&quot;&gt;&lt;v&gt;73.260063171386719&lt;/v&gt;&lt;/c&gt;&lt;c r=&quot;H11&quot; s=&quot;25&quot;/&gt;&lt;c r=&quot;I11&quot; s=&quot;25&quot;/&gt;&lt;c r=&quot;J11&quot; s=&quot;25&quot;/&gt;&lt;c r=&quot;K11&quot; s=&quot;25&quot;/&gt;&lt;c r=&quot;M11&quot; s=&quot;34&quot;&gt;&lt;f t=&quot;shared&quot; si=&quot;0&quot;/&gt;&lt;v&gt;42705&lt;/v&gt;&lt;/c&gt;&lt;c r=&quot;N11&quot; s=&quot;26&quot;&gt;&lt;f t=&quot;shared&quot; si=&quot;1&quot;/&gt;&lt;v&gt;2.0767368670984387E-2&lt;/v&gt;&lt;/c&gt;&lt;c r=&quot;O11&quot; s=&quot;26&quot;&gt;&lt;f t=&quot;shared&quot; si=&quot;2&quot;/&gt;&lt;v&gt;0.2924160384029304&lt;/v&gt;&lt;/c&gt;&lt;c r=&quot;P11&quot; s=&quot;26&quot;&gt;&lt;f t=&quot;shared&quot; si=&quot;3&quot;/&gt;&lt;v&gt;-1.9149882681417374E-2&lt;/v&gt;&lt;/c&gt;&lt;c r=&quot;Q11&quot; s=&quot;26&quot;&gt;&lt;f t=&quot;shared&quot; si=&quot;4&quot;/&gt;&lt;v&gt;4.8170716114995571E-2&lt;/v&gt;&lt;/c&gt;&lt;c r=&quot;R11&quot; s=&quot;26&quot;&gt;&lt;f t=&quot;shared&quot; si=&quot;5&quot;/&gt;&lt;v&gt;2.1874446303082884E-4&lt;/v&gt;&lt;/c&gt;&lt;c r=&quot;S11&quot; s=&quot;26&quot;&gt;&lt;f t=&quot;shared&quot; si=&quot;6&quot;/&gt;&lt;v&gt;0&lt;/v&gt;&lt;/c&gt;&lt;c r=&quot;T11&quot; s=&quot;26&quot;&gt;&lt;f t=&quot;shared&quot; si=&quot;7&quot;/&gt;&lt;v&gt;0&lt;/v&gt;&lt;/c&gt;&lt;c r=&quot;U11&quot; s=&quot;26&quot;&gt;&lt;f t=&quot;shared&quot; si=&quot;8&quot;/&gt;&lt;v&gt;0&lt;/v&gt;&lt;/c&gt;&lt;c r=&quot;V11&quot; s=&quot;26&quot;&gt;&lt;f t=&quot;shared&quot; si=&quot;9&quot;/&gt;&lt;v&gt;0&lt;/v&gt;&lt;/c&gt;&lt;/row&gt;&lt;row r=&quot;12&quot; spans=&quot;2:22&quot; x14ac:dyDescent=&quot;0.25&quot;&gt;&lt;c r=&quot;B12&quot; s=&quot;34&quot;&gt;&lt;v&gt;42736&lt;/v&gt;&lt;/c&gt;&lt;c r=&quot;C12&quot; s=&quot;24&quot;&gt;&lt;v&gt;63.511466979980469&lt;/v&gt;&lt;/c&gt;&lt;c r=&quot;D12&quot; s=&quot;24&quot;&gt;&lt;v&gt;970.40301513671875&lt;/v&gt;&lt;/c&gt;&lt;c r=&quot;E12&quot; s=&quot;24&quot;&gt;&lt;v&gt;115.5500030517578&lt;/v&gt;&lt;/c&gt;&lt;c r=&quot;F12&quot; s=&quot;24&quot;&gt;&lt;v&gt;56.962322235107422&lt;/v&gt;&lt;/c&gt;&lt;c r=&quot;G12&quot; s=&quot;24&quot;&gt;&lt;v&gt;73.2921142578125&lt;/v&gt;&lt;/c&gt;&lt;c r=&quot;H12&quot; s=&quot;25&quot;/&gt;&lt;c r=&quot;I12&quot; s=&quot;25&quot;/&gt;&lt;c r=&quot;J12&quot; s=&quot;25&quot;/&gt;&lt;c r=&quot;K12&quot; s=&quot;25&quot;/&gt;&lt;c r=&quot;M12&quot; s=&quot;34&quot;&gt;&lt;f t=&quot;shared&quot; si=&quot;0&quot;/&gt;&lt;v&gt;42736&lt;/v&gt;&lt;/c&gt;&lt;c r=&quot;N12&quot; s=&quot;26&quot;&gt;&lt;f t=&quot;shared&quot; si=&quot;1&quot;/&gt;&lt;v&gt;2.7777458831552915E-2&lt;/v&gt;&lt;/c&gt;&lt;c r=&quot;O12&quot; s=&quot;26&quot;&gt;&lt;f t=&quot;shared&quot; si=&quot;2&quot;/&gt;&lt;v&gt;6.9105916320904015E-3&lt;/v&gt;&lt;/c&gt;&lt;c r=&quot;P12&quot; s=&quot;26&quot;&gt;&lt;f t=&quot;shared&quot; si=&quot;3&quot;/&gt;&lt;v&gt;5.4192157725845513E-2&lt;/v&gt;&lt;/c&gt;&lt;c r=&quot;Q12&quot; s=&quot;26&quot;&gt;&lt;f t=&quot;shared&quot; si=&quot;4&quot;/&gt;&lt;v&gt;-1.9383969288295777E-3&lt;/v&gt;&lt;/c&gt;&lt;c r=&quot;R12&quot; s=&quot;26&quot;&gt;&lt;f t=&quot;shared&quot; si=&quot;5&quot;/&gt;&lt;v&gt;4.3749738995990661E-4&lt;/v&gt;&lt;/c&gt;&lt;c r=&quot;S12&quot; s=&quot;26&quot;&gt;&lt;f t=&quot;shared&quot; si=&quot;6&quot;/&gt;&lt;v&gt;0&lt;/v&gt;&lt;/c&gt;&lt;c r=&quot;T12&quot; s=&quot;26&quot;&gt;&lt;f t=&quot;shared&quot; si=&quot;7&quot;/&gt;&lt;v&gt;0&lt;/v&gt;&lt;/c&gt;&lt;c r=&quot;U12&quot; s=&quot;26&quot;&gt;&lt;f t=&quot;shared&quot; si=&quot;8&quot;/&gt;&lt;v&gt;0&lt;/v&gt;&lt;/c&gt;&lt;c r=&quot;V12&quot; s=&quot;26&quot;&gt;&lt;f t=&quot;shared&quot; si=&quot;9&quot;/&gt;&lt;v&gt;0&lt;/v&gt;&lt;/c&gt;&lt;/row&gt;&lt;row r=&quot;13&quot; spans=&quot;2:22&quot; x14ac:dyDescent=&quot;0.25&quot;&gt;&lt;c r=&quot;B13&quot; s=&quot;34&quot;&gt;&lt;v&gt;42767&lt;/v&gt;&lt;/c&gt;&lt;c r=&quot;C13&quot; s=&quot;24&quot;&gt;&lt;v&gt;65.177284240722656&lt;/v&gt;&lt;/c&gt;&lt;c r=&quot;D13&quot; s=&quot;24&quot;&gt;&lt;v&gt;1179.969970703125&lt;/v&gt;&lt;/c&gt;&lt;c r=&quot;E13&quot; s=&quot;24&quot;&gt;&lt;v&gt;119.23000335693359&lt;/v&gt;&lt;/c&gt;&lt;c r=&quot;F13&quot; s=&quot;24&quot;&gt;&lt;v&gt;58.960884094238281&lt;/v&gt;&lt;/c&gt;&lt;c r=&quot;G13&quot; s=&quot;24&quot;&gt;&lt;v&gt;73.328956604003906&lt;/v&gt;&lt;/c&gt;&lt;c r=&quot;H13&quot; s=&quot;25&quot;/&gt;&lt;c r=&quot;I13&quot; s=&quot;25&quot;/&gt;&lt;c r=&quot;J13&quot; s=&quot;25&quot;/&gt;&lt;c r=&quot;K13&quot; s=&quot;25&quot;/&gt;&lt;c r=&quot;M13&quot; s=&quot;34&quot;&gt;&lt;f t=&quot;shared&quot; si=&quot;0&quot;/&gt;&lt;v&gt;42767&lt;/v&gt;&lt;/c&gt;&lt;c r=&quot;N13&quot; s=&quot;26&quot;&gt;&lt;f t=&quot;shared&quot; si=&quot;1&quot;/&gt;&lt;v&gt;2.622860626518464E-2&lt;/v&gt;&lt;/c&gt;&lt;c r=&quot;O13&quot; s=&quot;26&quot;&gt;&lt;f t=&quot;shared&quot; si=&quot;2&quot;/&gt;&lt;v&gt;0.21595868139061847&lt;/v&gt;&lt;/c&gt;&lt;c r=&quot;P13&quot; s=&quot;26&quot;&gt;&lt;f t=&quot;shared&quot; si=&quot;3&quot;/&gt;&lt;v&gt;3.1847686784806317E-2&lt;/v&gt;&lt;/c&gt;&lt;c r=&quot;Q13&quot; s=&quot;26&quot;&gt;&lt;f t=&quot;shared&quot; si=&quot;4&quot;/&gt;&lt;v&gt;3.5085680862552593E-2&lt;/v&gt;&lt;/c&gt;&lt;c r=&quot;R13&quot; s=&quot;26&quot;&gt;&lt;f t=&quot;shared&quot; si=&quot;5&quot;/&gt;&lt;v&gt;5.0267817437776863E-4&lt;/v&gt;&lt;/c&gt;&lt;c r=&quot;S13&quot; s=&quot;26&quot;&gt;&lt;f t=&quot;shared&quot; si=&quot;6&quot;/&gt;&lt;v&gt;0&lt;/v&gt;&lt;/c&gt;&lt;c r=&quot;T13&quot; s=&quot;26&quot;&gt;&lt;f t=&quot;shared&quot; si=&quot;7&quot;/&gt;&lt;v&gt;0&lt;/v&gt;&lt;/c&gt;&lt;c r=&quot;U13&quot; s=&quot;26&quot;&gt;&lt;f t=&quot;shared&quot; si=&quot;8&quot;/&gt;&lt;v&gt;0&lt;/v&gt;&lt;/c&gt;&lt;c r=&quot;V13&quot; s=&quot;26&quot;&gt;&lt;f t=&quot;shared&quot; si=&quot;9&quot;/&gt;&lt;v&gt;0&lt;/v&gt;&lt;/c&gt;&lt;/row&gt;&lt;row r=&quot;14&quot; spans=&quot;2:22&quot; x14ac:dyDescent=&quot;0.25&quot;&gt;&lt;c r=&quot;B14&quot; s=&quot;34&quot;&gt;&lt;v&gt;42795&lt;/v&gt;&lt;/c&gt;&lt;c r=&quot;C14&quot; s=&quot;24&quot;&gt;&lt;v&gt;65.845283508300781&lt;/v&gt;&lt;/c&gt;&lt;c r=&quot;D14&quot; s=&quot;24&quot;&gt;&lt;v&gt;1071.7900390625&lt;/v&gt;&lt;/c&gt;&lt;c r=&quot;E14&quot; s=&quot;24&quot;&gt;&lt;v&gt;118.7200012207031&lt;/v&gt;&lt;/c&gt;&lt;c r=&quot;F14&quot; s=&quot;24&quot;&gt;&lt;v&gt;57.531867980957031&lt;/v&gt;&lt;/c&gt;&lt;c r=&quot;G14&quot; s=&quot;24&quot;&gt;&lt;v&gt;73.316184997558594&lt;/v&gt;&lt;/c&gt;&lt;c r=&quot;H14&quot; s=&quot;25&quot;/&gt;&lt;c r=&quot;I14&quot; s=&quot;25&quot;/&gt;&lt;c r=&quot;J14&quot; s=&quot;25&quot;/&gt;&lt;c r=&quot;K14&quot; s=&quot;25&quot;/&gt;&lt;c r=&quot;M14&quot; s=&quot;34&quot;&gt;&lt;f t=&quot;shared&quot; si=&quot;0&quot;/&gt;&lt;v&gt;42795&lt;/v&gt;&lt;/c&gt;&lt;c r=&quot;N14&quot; s=&quot;26&quot;&gt;&lt;f t=&quot;shared&quot; si=&quot;1&quot;/&gt;&lt;v&gt;1.0248958289071464E-2&lt;/v&gt;&lt;/c&gt;&lt;c r=&quot;O14&quot; s=&quot;26&quot;&gt;&lt;f t=&quot;shared&quot; si=&quot;2&quot;/&gt;&lt;v&gt;-9.1680241299837761E-2&lt;/v&gt;&lt;/c&gt;&lt;c r=&quot;P14&quot; s=&quot;26&quot;&gt;&lt;f t=&quot;shared&quot; si=&quot;3&quot;/&gt;&lt;v&gt;-4.2774647477257233E-3&lt;/v&gt;&lt;/c&gt;&lt;c r=&quot;Q14&quot; s=&quot;26&quot;&gt;&lt;f t=&quot;shared&quot; si=&quot;4&quot;/&gt;&lt;v&gt;-2.4236680559220014E-2&lt;/v&gt;&lt;/c&gt;&lt;c r=&quot;R14&quot; s=&quot;26&quot;&gt;&lt;f t=&quot;shared&quot; si=&quot;5&quot;/&gt;&lt;v&gt;-1.7416866456021474E-4&lt;/v&gt;&lt;/c&gt;&lt;c r=&quot;S14&quot; s=&quot;26&quot;&gt;&lt;f t=&quot;shared&quot; si=&quot;6&quot;/&gt;&lt;v&gt;0&lt;/v&gt;&lt;/c&gt;&lt;c r=&quot;T14&quot; s=&quot;26&quot;&gt;&lt;f t=&quot;shared&quot; si=&quot;7&quot;/&gt;&lt;v&gt;0&lt;/v&gt;&lt;/c&gt;&lt;c r=&quot;U14&quot; s=&quot;26&quot;&gt;&lt;f t=&quot;shared&quot; si=&quot;8&quot;/&gt;&lt;v&gt;0&lt;/v&gt;&lt;/c&gt;&lt;c r=&quot;V14&quot; s=&quot;26&quot;&gt;&lt;f t=&quot;shared&quot; si=&quot;9&quot;/&gt;&lt;v&gt;0&lt;/v&gt;&lt;/c&gt;&lt;/row&gt;&lt;row r=&quot;15&quot; spans=&quot;2:22&quot; x14ac:dyDescent=&quot;0.25&quot;&gt;&lt;c r=&quot;B15&quot; s=&quot;34&quot;&gt;&lt;v&gt;42826&lt;/v&gt;&lt;/c&gt;&lt;c r=&quot;C15&quot; s=&quot;24&quot;&gt;&lt;v&gt;66.952987670898438&lt;/v&gt;&lt;/c&gt;&lt;c r=&quot;D15&quot; s=&quot;24&quot;&gt;&lt;v&gt;1347.890014648438&lt;/v&gt;&lt;/c&gt;&lt;c r=&quot;E15&quot; s=&quot;24&quot;&gt;&lt;v&gt;120.76999664306641&lt;/v&gt;&lt;/c&gt;&lt;c r=&quot;F15&quot; s=&quot;24&quot;&gt;&lt;v&gt;57.671184539794922&lt;/v&gt;&lt;/c&gt;&lt;c r=&quot;G15&quot; s=&quot;24&quot;&gt;&lt;v&gt;73.3707275390625&lt;/v&gt;&lt;/c&gt;&lt;c r=&quot;H15&quot; s=&quot;25&quot;/&gt;&lt;c r=&quot;I15&quot; s=&quot;25&quot;/&gt;&lt;c r=&quot;J15&quot; s=&quot;25&quot;/&gt;&lt;c r=&quot;K15&quot; s=&quot;25&quot;/&gt;&lt;c r=&quot;M15&quot; s=&quot;34&quot;&gt;&lt;f t=&quot;shared&quot; si=&quot;0&quot;/&gt;&lt;v&gt;42826&lt;/v&gt;&lt;/c&gt;&lt;c r=&quot;N15&quot; s=&quot;26&quot;&gt;&lt;f t=&quot;shared&quot; si=&quot;1&quot;/&gt;&lt;v&gt;1.6822832305946722E-2&lt;/v&gt;&lt;/c&gt;&lt;c r=&quot;O15&quot; s=&quot;26&quot;&gt;&lt;f t=&quot;shared&quot; si=&quot;2&quot;/&gt;&lt;v&gt;0.25760640192872475&lt;/v&gt;&lt;/c&gt;&lt;c r=&quot;P15&quot; s=&quot;26&quot;&gt;&lt;f t=&quot;shared&quot; si=&quot;3&quot;/&gt;&lt;v&gt;1.7267481479825042E-2&lt;/v&gt;&lt;/c&gt;&lt;c r=&quot;Q15&quot; s=&quot;26&quot;&gt;&lt;f t=&quot;shared&quot; si=&quot;4&quot;/&gt;&lt;v&gt;2.4215545875201361E-3&lt;/v&gt;&lt;/c&gt;&lt;c r=&quot;R15&quot; s=&quot;26&quot;&gt;&lt;f t=&quot;shared&quot; si=&quot;5&quot;/&gt;&lt;v&gt;7.4393589226873225E-4&lt;/v&gt;&lt;/c&gt;&lt;c r=&quot;S15&quot; s=&quot;26&quot;&gt;&lt;f t=&quot;shared&quot; si=&quot;6&quot;/&gt;&lt;v&gt;0&lt;/v&gt;&lt;/c&gt;&lt;c r=&quot;T15&quot; s=&quot;26&quot;&gt;&lt;f t=&quot;shared&quot; si=&quot;7&quot;/&gt;&lt;v&gt;0&lt;/v&gt;&lt;/c&gt;&lt;c r=&quot;U15&quot; s=&quot;26&quot;&gt;&lt;f t=&quot;shared&quot; si=&quot;8&quot;/&gt;&lt;v&gt;0&lt;/v&gt;&lt;/c&gt;&lt;c r=&quot;V15&quot; s=&quot;26&quot;&gt;&lt;f t=&quot;shared&quot; si=&quot;9&quot;/&gt;&lt;v&gt;0&lt;/v&gt;&lt;/c&gt;&lt;/row&gt;&lt;row r=&quot;16&quot; spans=&quot;2:22&quot; x14ac:dyDescent=&quot;0.25&quot;&gt;&lt;c r=&quot;B16&quot; s=&quot;34&quot;&gt;&lt;v&gt;42856&lt;/v&gt;&lt;/c&gt;&lt;c r=&quot;C16&quot; s=&quot;24&quot;&gt;&lt;v&gt;68.348197937011719&lt;/v&gt;&lt;/c&gt;&lt;c r=&quot;D16&quot; s=&quot;24&quot;&gt;&lt;v&gt;2286.409912109375&lt;/v&gt;&lt;/c&gt;&lt;c r=&quot;E16&quot; s=&quot;24&quot;&gt;&lt;v&gt;120.620002746582&lt;/v&gt;&lt;/c&gt;&lt;c r=&quot;F16&quot; s=&quot;24&quot;&gt;&lt;v&gt;57.253231048583977&lt;/v&gt;&lt;/c&gt;&lt;c r=&quot;G16&quot; s=&quot;24&quot;&gt;&lt;v&gt;73.3819580078125&lt;/v&gt;&lt;/c&gt;&lt;c r=&quot;H16&quot; s=&quot;25&quot;/&gt;&lt;c r=&quot;I16&quot; s=&quot;25&quot;/&gt;&lt;c r=&quot;J16&quot; s=&quot;25&quot;/&gt;&lt;c r=&quot;K16&quot; s=&quot;25&quot;/&gt;&lt;c r=&quot;M16&quot; s=&quot;34&quot;&gt;&lt;f t=&quot;shared&quot; si=&quot;0&quot;/&gt;&lt;v&gt;42856&lt;/v&gt;&lt;/c&gt;&lt;c r=&quot;N16&quot; s=&quot;26&quot;&gt;&lt;f t=&quot;shared&quot; si=&quot;1&quot;/&gt;&lt;v&gt;2.0838655818786078E-2&lt;/v&gt;&lt;/c&gt;&lt;c r=&quot;O16&quot; s=&quot;26&quot;&gt;&lt;f t=&quot;shared&quot; si=&quot;2&quot;/&gt;&lt;v&gt;0.69628818914110413&lt;/v&gt;&lt;/c&gt;&lt;c r=&quot;P16&quot; s=&quot;26&quot;&gt;&lt;f t=&quot;shared&quot; si=&quot;3&quot;/&gt;&lt;v&gt;-1.2419798017193617E-3&lt;/v&gt;&lt;/c&gt;&lt;c r=&quot;Q16&quot; s=&quot;26&quot;&gt;&lt;f t=&quot;shared&quot; si=&quot;4&quot;/&gt;&lt;v&gt;-7.2471806248846082E-3&lt;/v&gt;&lt;/c&gt;&lt;c r=&quot;R16&quot; s=&quot;26&quot;&gt;&lt;f t=&quot;shared&quot; si=&quot;5&quot;/&gt;&lt;v&gt;1.5306470477649547E-4&lt;/v&gt;&lt;/c&gt;&lt;c r=&quot;S16&quot; s=&quot;26&quot;&gt;&lt;f t=&quot;shared&quot; si=&quot;6&quot;/&gt;&lt;v&gt;0&lt;/v&gt;&lt;/c&gt;&lt;c r=&quot;T16&quot; s=&quot;26&quot;&gt;&lt;f t=&quot;shared&quot; si=&quot;7&quot;/&gt;&lt;v&gt;0&lt;/v&gt;&lt;/c&gt;&lt;c r=&quot;U16&quot; s=&quot;26&quot;&gt;&lt;f t=&quot;shared&quot; si=&quot;8&quot;/&gt;&lt;v&gt;0&lt;/v&gt;&lt;/c&gt;&lt;c r=&quot;V16&quot; s=&quot;26&quot;&gt;&lt;f t=&quot;shared&quot; si=&quot;9&quot;/&gt;&lt;v&gt;0&lt;/v&gt;&lt;/c&gt;&lt;/row&gt;&lt;row r=&quot;17&quot; spans=&quot;2:22&quot; x14ac:dyDescent=&quot;0.25&quot;&gt;&lt;c r=&quot;B17&quot; s=&quot;34&quot;&gt;&lt;v&gt;42887&lt;/v&gt;&lt;/c&gt;&lt;c r=&quot;C17&quot; s=&quot;24&quot;&gt;&lt;v&gt;68.622589111328125&lt;/v&gt;&lt;/c&gt;&lt;c r=&quot;D17&quot; s=&quot;24&quot;&gt;&lt;v&gt;2480.840087890625&lt;/v&gt;&lt;/c&gt;&lt;c r=&quot;E17&quot; s=&quot;24&quot;&gt;&lt;v&gt;118.01999664306641&lt;/v&gt;&lt;/c&gt;&lt;c r=&quot;F17&quot; s=&quot;24&quot;&gt;&lt;v&gt;58.531486511230469&lt;/v&gt;&lt;/c&gt;&lt;c r=&quot;G17&quot; s=&quot;24&quot;&gt;&lt;v&gt;73.457450866699219&lt;/v&gt;&lt;/c&gt;&lt;c r=&quot;H17&quot; s=&quot;25&quot;/&gt;&lt;c r=&quot;I17&quot; s=&quot;25&quot;/&gt;&lt;c r=&quot;J17&quot; s=&quot;25&quot;/&gt;&lt;c r=&quot;K17&quot; s=&quot;25&quot;/&gt;&lt;c r=&quot;M17&quot; s=&quot;34&quot;&gt;&lt;f t=&quot;shared&quot; si=&quot;0&quot;/&gt;&lt;v&gt;42887&lt;/v&gt;&lt;/c&gt;&lt;c r=&quot;N17&quot; s=&quot;26&quot;&gt;&lt;f t=&quot;shared&quot; si=&quot;1&quot;/&gt;&lt;v&gt;4.014607299072992E-3&lt;/v&gt;&lt;/c&gt;&lt;c r=&quot;O17&quot; s=&quot;26&quot;&gt;&lt;f t=&quot;shared&quot; si=&quot;2&quot;/&gt;&lt;v&gt;8.5037321939299249E-2&lt;/v&gt;&lt;/c&gt;&lt;c r=&quot;P17&quot; s=&quot;26&quot;&gt;&lt;f t=&quot;shared&quot; si=&quot;3&quot;/&gt;&lt;v&gt;-2.1555347739280917E-2&lt;/v&gt;&lt;/c&gt;&lt;c r=&quot;Q17&quot; s=&quot;26&quot;&gt;&lt;f t=&quot;shared&quot; si=&quot;4&quot;/&gt;&lt;v&gt;2.2326346290601373E-2&lt;/v&gt;&lt;/c&gt;&lt;c r=&quot;R17&quot; s=&quot;26&quot;&gt;&lt;f t=&quot;shared&quot; si=&quot;5&quot;/&gt;&lt;v&gt;1.0287659383343417E-3&lt;/v&gt;&lt;/c&gt;&lt;c r=&quot;S17&quot; s=&quot;26&quot;&gt;&lt;f t=&quot;shared&quot; si=&quot;6&quot;/&gt;&lt;v&gt;0&lt;/v&gt;&lt;/c&gt;&lt;c r=&quot;T17&quot; s=&quot;26&quot;&gt;&lt;f t=&quot;shared&quot; si=&quot;7&quot;/&gt;&lt;v&gt;0&lt;/v&gt;&lt;/c&gt;&lt;c r=&quot;U17&quot; s=&quot;26&quot;&gt;&lt;f t=&quot;shared&quot; si=&quot;8&quot;/&gt;&lt;v&gt;0&lt;/v&gt;&lt;/c&gt;&lt;c r=&quot;V17&quot; s=&quot;26&quot;&gt;&lt;f t=&quot;shared&quot; si=&quot;9&quot;/&gt;&lt;v&gt;0&lt;/v&gt;&lt;/c&gt;&lt;/row&gt;&lt;row r=&quot;18&quot; spans=&quot;2:22&quot; x14ac:dyDescent=&quot;0.25&quot;&gt;&lt;c r=&quot;B18&quot; s=&quot;34&quot;&gt;&lt;v&gt;42917&lt;/v&gt;&lt;/c&gt;&lt;c r=&quot;C18&quot; s=&quot;24&quot;&gt;&lt;v&gt;70.288406372070313&lt;/v&gt;&lt;/c&gt;&lt;c r=&quot;D18&quot; s=&quot;24&quot;&gt;&lt;v&gt;2875.340087890625&lt;/v&gt;&lt;/c&gt;&lt;c r=&quot;E18&quot; s=&quot;24&quot;&gt;&lt;v&gt;120.75&lt;/v&gt;&lt;/c&gt;&lt;c r=&quot;F18&quot; s=&quot;24&quot;&gt;&lt;v&gt;59.255817413330078&lt;/v&gt;&lt;/c&gt;&lt;c r=&quot;G18&quot; s=&quot;24&quot;&gt;&lt;v&gt;73.48150634765625&lt;/v&gt;&lt;/c&gt;&lt;c r=&quot;H18&quot; s=&quot;25&quot;/&gt;&lt;c r=&quot;I18&quot; s=&quot;25&quot;/&gt;&lt;c r=&quot;J18&quot; s=&quot;25&quot;/&gt;&lt;c r=&quot;K18&quot; s=&quot;25&quot;/&gt;&lt;c r=&quot;M18&quot; s=&quot;34&quot;&gt;&lt;f t=&quot;shared&quot; si=&quot;0&quot;/&gt;&lt;v&gt;42917&lt;/v&gt;&lt;/c&gt;&lt;c r=&quot;N18&quot; s=&quot;26&quot;&gt;&lt;f t=&quot;shared&quot; si=&quot;1&quot;/&gt;&lt;v&gt;2.4275056979265131E-2&lt;/v&gt;&lt;/c&gt;&lt;c r=&quot;O18&quot; s=&quot;26&quot;&gt;&lt;f t=&quot;shared&quot; si=&quot;2&quot;/&gt;&lt;v&gt;0.15901871383230914&lt;/v&gt;&lt;/c&gt;&lt;c r=&quot;P18&quot; s=&quot;26&quot;&gt;&lt;f t=&quot;shared&quot; si=&quot;3&quot;/&gt;&lt;v&gt;2.3131701699586449E-2&lt;/v&gt;&lt;/c&gt;&lt;c r=&quot;Q18&quot; s=&quot;26&quot;&gt;&lt;f t=&quot;shared&quot; si=&quot;4&quot;/&gt;&lt;v&gt;1.2375064179527273E-2&lt;/v&gt;&lt;/c&gt;&lt;c r=&quot;R18&quot; s=&quot;26&quot;&gt;&lt;f t=&quot;shared&quot; si=&quot;5&quot;/&gt;&lt;v&gt;3.2747503041830051E-4&lt;/v&gt;&lt;/c&gt;&lt;c r=&quot;S18&quot; s=&quot;26&quot;&gt;&lt;f t=&quot;shared&quot; si=&quot;6&quot;/&gt;&lt;v&gt;0&lt;/v&gt;&lt;/c&gt;&lt;c r=&quot;T18&quot; s=&quot;26&quot;&gt;&lt;f t=&quot;shared&quot; si=&quot;7&quot;/&gt;&lt;v&gt;0&lt;/v&gt;&lt;/c&gt;&lt;c r=&quot;U18&quot; s=&quot;26&quot;&gt;&lt;f t=&quot;shared&quot; si=&quot;8&quot;/&gt;&lt;v&gt;0&lt;/v&gt;&lt;/c&gt;&lt;c r=&quot;V18&quot; s=&quot;26&quot;&gt;&lt;f t=&quot;shared&quot; si=&quot;9&quot;/&gt;&lt;v&gt;0&lt;/v&gt;&lt;/c&gt;&lt;/row&gt;&lt;row r=&quot;19&quot; spans=&quot;2:22&quot; x14ac:dyDescent=&quot;0.25&quot;&gt;&lt;c r=&quot;B19&quot; s=&quot;34&quot;&gt;&lt;v&gt;42948&lt;/v&gt;&lt;/c&gt;&lt;c r=&quot;C19&quot; s=&quot;24&quot;&gt;&lt;v&gt;70.348197937011719&lt;/v&gt;&lt;/c&gt;&lt;c r=&quot;D19&quot; s=&quot;24&quot;&gt;&lt;v&gt;4703.39013671875&lt;/v&gt;&lt;/c&gt;&lt;c r=&quot;E19&quot; s=&quot;24&quot;&gt;&lt;v&gt;125.8199996948242&lt;/v&gt;&lt;/c&gt;&lt;c r=&quot;F19&quot; s=&quot;24&quot;&gt;&lt;v&gt;59.101100921630859&lt;/v&gt;&lt;/c&gt;&lt;c r=&quot;G19&quot; s=&quot;24&quot;&gt;&lt;v&gt;73.565177917480469&lt;/v&gt;&lt;/c&gt;&lt;c r=&quot;H19&quot; s=&quot;25&quot;/&gt;&lt;c r=&quot;I19&quot; s=&quot;25&quot;/&gt;&lt;c r=&quot;J19&quot; s=&quot;25&quot;/&gt;&lt;c r=&quot;K19&quot; s=&quot;25&quot;/&gt;&lt;c r=&quot;M19&quot; s=&quot;34&quot;&gt;&lt;f t=&quot;shared&quot; si=&quot;0&quot;/&gt;&lt;v&gt;42948&lt;/v&gt;&lt;/c&gt;&lt;c r=&quot;N19&quot; s=&quot;26&quot;&gt;&lt;f t=&quot;shared&quot; si=&quot;1&quot;/&gt;&lt;v&gt;8.5066041510328816E-4&lt;/v&gt;&lt;/c&gt;&lt;c r=&quot;O19&quot; s=&quot;26&quot;&gt;&lt;f t=&quot;shared&quot; si=&quot;2&quot;/&gt;&lt;v&gt;0.63576828929797968&lt;/v&gt;&lt;/c&gt;&lt;c r=&quot;P19&quot; s=&quot;26&quot;&gt;&lt;f t=&quot;shared&quot; si=&quot;3&quot;/&gt;&lt;v&gt;4.1987575112415687E-2&lt;/v&gt;&lt;/c&gt;&lt;c r=&quot;Q19&quot; s=&quot;26&quot;&gt;&lt;f t=&quot;shared&quot; si=&quot;4&quot;/&gt;&lt;v&gt;-2.6109924468684653E-3&lt;/v&gt;&lt;/c&gt;&lt;c r=&quot;R19&quot; s=&quot;26&quot;&gt;&lt;f t=&quot;shared&quot; si=&quot;5&quot;/&gt;&lt;v&gt;1.1386752120778887E-3&lt;/v&gt;&lt;/c&gt;&lt;c r=&quot;S19&quot; s=&quot;26&quot;&gt;&lt;f t=&quot;shared&quot; si=&quot;6&quot;/&gt;&lt;v&gt;0&lt;/v&gt;&lt;/c&gt;&lt;c r=&quot;T19&quot; s=&quot;26&quot;&gt;&lt;f t=&quot;shared&quot; si=&quot;7&quot;/&gt;&lt;v&gt;0&lt;/v&gt;&lt;/c&gt;&lt;c r=&quot;U19&quot; s=&quot;26&quot;&gt;&lt;f t=&quot;shared&quot; si=&quot;8&quot;/&gt;&lt;v&gt;0&lt;/v&gt;&lt;/c&gt;&lt;c r=&quot;V19&quot; s=&quot;26&quot;&gt;&lt;f t=&quot;shared&quot; si=&quot;9&quot;/&gt;&lt;v&gt;0&lt;/v&gt;&lt;/c&gt;&lt;/row&gt;&lt;row r=&quot;20&quot; spans=&quot;2:22&quot; x14ac:dyDescent=&quot;0.25&quot;&gt;&lt;c r=&quot;B20&quot; s=&quot;34&quot;&gt;&lt;v&gt;42979&lt;/v&gt;&lt;/c&gt;&lt;c r=&quot;C20&quot; s=&quot;24&quot;&gt;&lt;v&gt;71.834587097167969&lt;/v&gt;&lt;/c&gt;&lt;c r=&quot;D20&quot; s=&quot;24&quot;&gt;&lt;v&gt;4338.7099609375&lt;/v&gt;&lt;/c&gt;&lt;c r=&quot;E20&quot; s=&quot;24&quot;&gt;&lt;v&gt;121.5800018310547&lt;/v&gt;&lt;/c&gt;&lt;c r=&quot;F20&quot; s=&quot;24&quot;&gt;&lt;v&gt;59.033714294433587&lt;/v&gt;&lt;/c&gt;&lt;c r=&quot;G20&quot; s=&quot;24&quot;&gt;&lt;v&gt;73.618293762207031&lt;/v&gt;&lt;/c&gt;&lt;c r=&quot;H20&quot; s=&quot;25&quot;/&gt;&lt;c r=&quot;I20&quot; s=&quot;25&quot;/&gt;&lt;c r=&quot;J20&quot; s=&quot;25&quot;/&gt;&lt;c r=&quot;K20&quot; s=&quot;25&quot;/&gt;&lt;c r=&quot;M20&quot; s=&quot;34&quot;&gt;&lt;f t=&quot;shared&quot; si=&quot;0&quot;/&gt;&lt;v&gt;42979&lt;/v&gt;&lt;/c&gt;&lt;c r=&quot;N20&quot; s=&quot;26&quot;&gt;&lt;f t=&quot;shared&quot; si=&quot;1&quot;/&gt;&lt;v&gt;2.112902965172081E-2&lt;/v&gt;&lt;/c&gt;&lt;c r=&quot;O20&quot; s=&quot;26&quot;&gt;&lt;f t=&quot;shared&quot; si=&quot;2&quot;/&gt;&lt;v&gt;-7.753559989298775E-2&lt;/v&gt;&lt;/c&gt;&lt;c r=&quot;P20&quot; s=&quot;26&quot;&gt;&lt;f t=&quot;shared&quot; si=&quot;3&quot;/&gt;&lt;v&gt;-3.3698918089759999E-2&lt;/v&gt;&lt;/c&gt;&lt;c r=&quot;Q20&quot; s=&quot;26&quot;&gt;&lt;f t=&quot;shared&quot; si=&quot;4&quot;/&gt;&lt;v&gt;-1.1401924185241441E-3&lt;/v&gt;&lt;/c&gt;&lt;c r=&quot;R20&quot; s=&quot;26&quot;&gt;&lt;f t=&quot;shared&quot; si=&quot;5&quot;/&gt;&lt;v&gt;7.2202428146295183E-4&lt;/v&gt;&lt;/c&gt;&lt;c r=&quot;S20&quot; s=&quot;26&quot;&gt;&lt;f t=&quot;shared&quot; si=&quot;6&quot;/&gt;&lt;v&gt;0&lt;/v&gt;&lt;/c&gt;&lt;c r=&quot;T20&quot; s=&quot;26&quot;&gt;&lt;f t=&quot;shared&quot; si=&quot;7&quot;/&gt;&lt;v&gt;0&lt;/v&gt;&lt;/c&gt;&lt;c r=&quot;U20&quot; s=&quot;26&quot;&gt;&lt;f t=&quot;shared&quot; si=&quot;8&quot;/&gt;&lt;v&gt;0&lt;/v&gt;&lt;/c&gt;&lt;c r=&quot;V20&quot; s=&quot;26&quot;&gt;&lt;f t=&quot;shared&quot; si=&quot;9&quot;/&gt;&lt;v&gt;0&lt;/v&gt;&lt;/c&gt;&lt;/row&gt;&lt;row r=&quot;21&quot; spans=&quot;2:22&quot; x14ac:dyDescent=&quot;0.25&quot;&gt;&lt;c r=&quot;B21&quot; s=&quot;34&quot;&gt;&lt;v&gt;43009&lt;/v&gt;&lt;/c&gt;&lt;c r=&quot;C21&quot; s=&quot;24&quot;&gt;&lt;v&gt;73.363716125488281&lt;/v&gt;&lt;/c&gt;&lt;c r=&quot;D21&quot; s=&quot;24&quot;&gt;&lt;v&gt;6468.39990234375&lt;/v&gt;&lt;/c&gt;&lt;c r=&quot;E21&quot; s=&quot;24&quot;&gt;&lt;v&gt;120.6699981689453&lt;/v&gt;&lt;/c&gt;&lt;c r=&quot;F21&quot; s=&quot;24&quot;&gt;&lt;v&gt;58.401390075683587&lt;/v&gt;&lt;/c&gt;&lt;c r=&quot;G21&quot; s=&quot;24&quot;&gt;&lt;v&gt;73.669776916503906&lt;/v&gt;&lt;/c&gt;&lt;c r=&quot;H21&quot; s=&quot;25&quot;/&gt;&lt;c r=&quot;I21&quot; s=&quot;25&quot;/&gt;&lt;c r=&quot;J21&quot; s=&quot;25&quot;/&gt;&lt;c r=&quot;K21&quot; s=&quot;25&quot;/&gt;&lt;c r=&quot;M21&quot; s=&quot;34&quot;&gt;&lt;f t=&quot;shared&quot; si=&quot;0&quot;/&gt;&lt;v&gt;43009&lt;/v&gt;&lt;/c&gt;&lt;c r=&quot;N21&quot; s=&quot;26&quot;&gt;&lt;f t=&quot;shared&quot; si=&quot;1&quot;/&gt;&lt;v&gt;2.1286807513098305E-2&lt;/v&gt;&lt;/c&gt;&lt;c r=&quot;O21&quot; s=&quot;26&quot;&gt;&lt;f t=&quot;shared&quot; si=&quot;2&quot;/&gt;&lt;v&gt;0.49085787263504255&lt;/v&gt;&lt;/c&gt;&lt;c r=&quot;P21&quot; s=&quot;26&quot;&gt;&lt;f t=&quot;shared&quot; si=&quot;3&quot;/&gt;&lt;v&gt;-7.4848136897869288E-3&lt;/v&gt;&lt;/c&gt;&lt;c r=&quot;Q21&quot; s=&quot;26&quot;&gt;&lt;f t=&quot;shared&quot; si=&quot;4&quot;/&gt;&lt;v&gt;-1.0711238930287359E-2&lt;/v&gt;&lt;/c&gt;&lt;c r=&quot;R21&quot; s=&quot;26&quot;&gt;&lt;f t=&quot;shared&quot; si=&quot;5&quot;/&gt;&lt;v&gt;6.9932555708462907E-4&lt;/v&gt;&lt;/c&gt;&lt;c r=&quot;S21&quot; s=&quot;26&quot;&gt;&lt;f t=&quot;shared&quot; si=&quot;6&quot;/&gt;&lt;v&gt;0&lt;/v&gt;&lt;/c&gt;&lt;c r=&quot;T21&quot; s=&quot;26&quot;&gt;&lt;f t=&quot;shared&quot; si=&quot;7&quot;/&gt;&lt;v&gt;0&lt;/v&gt;&lt;/c&gt;&lt;c r=&quot;U21&quot; s=&quot;26&quot;&gt;&lt;f t=&quot;shared&quot; si=&quot;8&quot;/&gt;&lt;v&gt;0&lt;/v&gt;&lt;/c&gt;&lt;c r=&quot;V21&quot; s=&quot;26&quot;&gt;&lt;f t=&quot;shared&quot; si=&quot;9&quot;/&gt;&lt;v&gt;0&lt;/v&gt;&lt;/c&gt;&lt;/row&gt;&lt;row r=&quot;22&quot; spans=&quot;2:22&quot; x14ac:dyDescent=&quot;0.25&quot;&gt;&lt;c r=&quot;B22&quot; s=&quot;34&quot;&gt;&lt;v&gt;43040&lt;/v&gt;&lt;/c&gt;&lt;c r=&quot;C22&quot; s=&quot;24&quot;&gt;&lt;v&gt;74.798881530761719&lt;/v&gt;&lt;/c&gt;&lt;c r=&quot;D22&quot; s=&quot;24&quot;&gt;&lt;v&gt;10233.599609375&lt;/v&gt;&lt;/c&gt;&lt;c r=&quot;E22&quot; s=&quot;24&quot;&gt;&lt;v&gt;121.09999847412109&lt;/v&gt;&lt;/c&gt;&lt;c r=&quot;F22&quot; s=&quot;24&quot;&gt;&lt;v&gt;59.957324981689453&lt;/v&gt;&lt;/c&gt;&lt;c r=&quot;G22&quot; s=&quot;24&quot;&gt;&lt;v&gt;73.710052490234375&lt;/v&gt;&lt;/c&gt;&lt;c r=&quot;H22&quot; s=&quot;25&quot;/&gt;&lt;c r=&quot;I22&quot; s=&quot;25&quot;/&gt;&lt;c r=&quot;J22&quot; s=&quot;25&quot;/&gt;&lt;c r=&quot;K22&quot; s=&quot;25&quot;/&gt;&lt;c r=&quot;M22&quot; s=&quot;34&quot;&gt;&lt;f t=&quot;shared&quot; si=&quot;0&quot;/&gt;&lt;v&gt;43040&lt;/v&gt;&lt;/c&gt;&lt;c r=&quot;N22&quot; s=&quot;26&quot;&gt;&lt;f t=&quot;shared&quot; si=&quot;1&quot;/&gt;&lt;v&gt;1.9562332458985532E-2&lt;/v&gt;&lt;/c&gt;&lt;c r=&quot;O22&quot; s=&quot;26&quot;&gt;&lt;f t=&quot;shared&quot; si=&quot;2&quot;/&gt;&lt;v&gt;0.58209136167771147&lt;/v&gt;&lt;/c&gt;&lt;c r=&quot;P22&quot; s=&quot;26&quot;&gt;&lt;f t=&quot;shared&quot; si=&quot;3&quot;/&gt;&lt;v&gt;3.563440057186229E-3&lt;/v&gt;&lt;/c&gt;&lt;c r=&quot;Q22&quot; s=&quot;26&quot;&gt;&lt;f t=&quot;shared&quot; si=&quot;4&quot;/&gt;&lt;v&gt;2.6642086840561463E-2&lt;/v&gt;&lt;/c&gt;&lt;c r=&quot;R22&quot; s=&quot;26&quot;&gt;&lt;f t=&quot;shared&quot; si=&quot;5&quot;/&gt;&lt;v&gt;5.4670416303981284E-4&lt;/v&gt;&lt;/c&gt;&lt;c r=&quot;S22&quot; s=&quot;26&quot;&gt;&lt;f t=&quot;shared&quot; si=&quot;6&quot;/&gt;&lt;v&gt;0&lt;/v&gt;&lt;/c&gt;&lt;c r=&quot;T22&quot; s=&quot;26&quot;&gt;&lt;f t=&quot;shared&quot; si=&quot;7&quot;/&gt;&lt;v&gt;0&lt;/v&gt;&lt;/c&gt;&lt;c r=&quot;U22&quot; s=&quot;26&quot;&gt;&lt;f t=&quot;shared&quot; si=&quot;8&quot;/&gt;&lt;v&gt;0&lt;/v&gt;&lt;/c&gt;&lt;c r=&quot;V22&quot; s=&quot;26&quot;&gt;&lt;f t=&quot;shared&quot; si=&quot;9&quot;/&gt;&lt;v&gt;0&lt;/v&gt;&lt;/c&gt;&lt;/row&gt;&lt;row r=&quot;23&quot; spans=&quot;2:22&quot; x14ac:dyDescent=&quot;0.25&quot;&gt;&lt;c r=&quot;B23&quot; s=&quot;34&quot;&gt;&lt;v&gt;43070&lt;/v&gt;&lt;/c&gt;&lt;c r=&quot;C23&quot; s=&quot;24&quot;&gt;&lt;v&gt;75.974655151367188&lt;/v&gt;&lt;/c&gt;&lt;c r=&quot;D23&quot; s=&quot;24&quot;&gt;&lt;v&gt;14156.400390625&lt;/v&gt;&lt;/c&gt;&lt;c r=&quot;E23&quot; s=&quot;24&quot;&gt;&lt;v&gt;123.65000152587891&lt;/v&gt;&lt;/c&gt;&lt;c r=&quot;F23&quot; s=&quot;24&quot;&gt;&lt;v&gt;59.868938446044922&lt;/v&gt;&lt;/c&gt;&lt;c r=&quot;G23&quot; s=&quot;24&quot;&gt;&lt;v&gt;73.764945983886719&lt;/v&gt;&lt;/c&gt;&lt;c r=&quot;H23&quot; s=&quot;25&quot;/&gt;&lt;c r=&quot;I23&quot; s=&quot;25&quot;/&gt;&lt;c r=&quot;J23&quot; s=&quot;25&quot;/&gt;&lt;c r=&quot;K23&quot; s=&quot;25&quot;/&gt;&lt;c r=&quot;M23&quot; s=&quot;34&quot;&gt;&lt;f t=&quot;shared&quot; si=&quot;0&quot;/&gt;&lt;v&gt;43070&lt;/v&gt;&lt;/c&gt;&lt;c r=&quot;N23&quot; s=&quot;26&quot;&gt;&lt;f t=&quot;shared&quot; si=&quot;1&quot;/&gt;&lt;v&gt;1.571913371621636E-2&lt;/v&gt;&lt;/c&gt;&lt;c r=&quot;O23&quot; s=&quot;26&quot;&gt;&lt;f t=&quot;shared&quot; si=&quot;2&quot;/&gt;&lt;v&gt;0.38332560692098228&lt;/v&gt;&lt;/c&gt;&lt;c r=&quot;P23&quot; s=&quot;26&quot;&gt;&lt;f t=&quot;shared&quot; si=&quot;3&quot;/&gt;&lt;v&gt;2.1057003170010358E-2&lt;/v&gt;&lt;/c&gt;&lt;c r=&quot;Q23&quot; s=&quot;26&quot;&gt;&lt;f t=&quot;shared&quot; si=&quot;4&quot;/&gt;&lt;v&gt;-1.4741574223253728E-3&lt;/v&gt;&lt;/c&gt;&lt;c r=&quot;R23&quot; s=&quot;26&quot;&gt;&lt;f t=&quot;shared&quot; si=&quot;5&quot;/&gt;&lt;v&gt;7.4472194494257238E-4&lt;/v&gt;&lt;/c&gt;&lt;c r=&quot;S23&quot; s=&quot;26&quot;&gt;&lt;f t=&quot;shared&quot; si=&quot;6&quot;/&gt;&lt;v&gt;0&lt;/v&gt;&lt;/c&gt;&lt;c r=&quot;T23&quot; s=&quot;26&quot;&gt;&lt;f t=&quot;shared&quot; si=&quot;7&quot;/&gt;&lt;v&gt;0&lt;/v&gt;&lt;/c&gt;&lt;c r=&quot;U23&quot; s=&quot;26&quot;&gt;&lt;f t=&quot;shared&quot; si=&quot;8&quot;/&gt;&lt;v&gt;0&lt;/v&gt;&lt;/c&gt;&lt;c r=&quot;V23&quot; s=&quot;26&quot;&gt;&lt;f t=&quot;shared&quot; si=&quot;9&quot;/&gt;&lt;v&gt;0&lt;/v&gt;&lt;/c&gt;&lt;/row&gt;&lt;row r=&quot;24&quot; spans=&quot;2:22&quot; x14ac:dyDescent=&quot;0.25&quot;&gt;&lt;c r=&quot;B24&quot; s=&quot;34&quot;&gt;&lt;v&gt;43101&lt;/v&gt;&lt;/c&gt;&lt;c r=&quot;C24&quot; s=&quot;24&quot;&gt;&lt;v&gt;79.915229797363281&lt;/v&gt;&lt;/c&gt;&lt;c r=&quot;D24&quot; s=&quot;24&quot;&gt;&lt;v&gt;10221.099609375&lt;/v&gt;&lt;/c&gt;&lt;c r=&quot;E24&quot; s=&quot;24&quot;&gt;&lt;v&gt;127.65000152587891&lt;/v&gt;&lt;/c&gt;&lt;c r=&quot;F24&quot; s=&quot;24&quot;&gt;&lt;v&gt;57.322093963623047&lt;/v&gt;&lt;/c&gt;&lt;c r=&quot;G24&quot; s=&quot;24&quot;&gt;&lt;v&gt;73.861763000488281&lt;/v&gt;&lt;/c&gt;&lt;c r=&quot;H24&quot; s=&quot;25&quot;/&gt;&lt;c r=&quot;I24&quot; s=&quot;25&quot;/&gt;&lt;c r=&quot;J24&quot; s=&quot;25&quot;/&gt;&lt;c r=&quot;K24&quot; s=&quot;25&quot;/&gt;&lt;c r=&quot;M24&quot; s=&quot;34&quot;&gt;&lt;f t=&quot;shared&quot; si=&quot;0&quot;/&gt;&lt;v&gt;43101&lt;/v&gt;&lt;/c&gt;&lt;c r=&quot;N24&quot; s=&quot;26&quot;&gt;&lt;f t=&quot;shared&quot; si=&quot;1&quot;/&gt;&lt;v&gt;5.1866963241164354E-2&lt;/v&gt;&lt;/c&gt;&lt;c r=&quot;O24&quot; s=&quot;26&quot;&gt;&lt;f t=&quot;shared&quot; si=&quot;2&quot;/&gt;&lt;v&gt;-0.2779873889308847&lt;/v&gt;&lt;/c&gt;&lt;c r=&quot;P24&quot; s=&quot;26&quot;&gt;&lt;f t=&quot;shared&quot; si=&quot;3&quot;/&gt;&lt;v&gt;3.2349372831692369E-2&lt;/v&gt;&lt;/c&gt;&lt;c r=&quot;Q24&quot; s=&quot;26&quot;&gt;&lt;f t=&quot;shared&quot; si=&quot;4&quot;/&gt;&lt;v&gt;-4.2540331406028531E-2&lt;/v&gt;&lt;/c&gt;&lt;c r=&quot;R24&quot; s=&quot;26&quot;&gt;&lt;f t=&quot;shared&quot; si=&quot;5&quot;/&gt;&lt;v&gt;1.3125071171706804E-3&lt;/v&gt;&lt;/c&gt;&lt;c r=&quot;S24&quot; s=&quot;26&quot;&gt;&lt;f t=&quot;shared&quot; si=&quot;6&quot;/&gt;&lt;v&gt;0&lt;/v&gt;&lt;/c&gt;&lt;c r=&quot;T24&quot; s=&quot;26&quot;&gt;&lt;f t=&quot;shared&quot; si=&quot;7&quot;/&gt;&lt;v&gt;0&lt;/v&gt;&lt;/c&gt;&lt;c r=&quot;U24&quot; s=&quot;26&quot;&gt;&lt;f t=&quot;shared&quot; si=&quot;8&quot;/&gt;&lt;v&gt;0&lt;/v&gt;&lt;/c&gt;&lt;c r=&quot;V24&quot; s=&quot;26&quot;&gt;&lt;f t=&quot;shared&quot; si=&quot;9&quot;/&gt;&lt;v&gt;0&lt;/v&gt;&lt;/c&gt;&lt;/row&gt;&lt;row r=&quot;25&quot; spans=&quot;2:22&quot; x14ac:dyDescent=&quot;0.25&quot;&gt;&lt;c r=&quot;B25&quot; s=&quot;34&quot;&gt;&lt;v&gt;43132&lt;/v&gt;&lt;/c&gt;&lt;c r=&quot;C25&quot; s=&quot;24&quot;&gt;&lt;v&gt;76.431655883789063&lt;/v&gt;&lt;/c&gt;&lt;c r=&quot;D25&quot; s=&quot;24&quot;&gt;&lt;v&gt;10397.900390625&lt;/v&gt;&lt;/c&gt;&lt;c r=&quot;E25&quot; s=&quot;24&quot;&gt;&lt;v&gt;125&lt;/v&gt;&lt;/c&gt;&lt;c r=&quot;F25&quot; s=&quot;24&quot;&gt;&lt;v&gt;52.921016693115227&lt;/v&gt;&lt;/c&gt;&lt;c r=&quot;G25&quot; s=&quot;24&quot;&gt;&lt;v&gt;73.923141479492188&lt;/v&gt;&lt;/c&gt;&lt;c r=&quot;H25&quot; s=&quot;25&quot;/&gt;&lt;c r=&quot;I25&quot; s=&quot;25&quot;/&gt;&lt;c r=&quot;J25&quot; s=&quot;25&quot;/&gt;&lt;c r=&quot;K25&quot; s=&quot;25&quot;/&gt;&lt;c r=&quot;M25&quot; s=&quot;34&quot;&gt;&lt;f t=&quot;shared&quot; si=&quot;0&quot;/&gt;&lt;v&gt;43132&lt;/v&gt;&lt;/c&gt;&lt;c r=&quot;N25&quot; s=&quot;26&quot;&gt;&lt;f t=&quot;shared&quot; si=&quot;1&quot;/&gt;&lt;v&gt;-4.3590863999356966E-2&lt;/v&gt;&lt;/c&gt;&lt;c r=&quot;O25&quot; s=&quot;26&quot;&gt;&lt;f t=&quot;shared&quot; si=&quot;2&quot;/&gt;&lt;v&gt;1.7297628240295682E-2&lt;/v&gt;&lt;/c&gt;&lt;c r=&quot;P25&quot; s=&quot;26&quot;&gt;&lt;f t=&quot;shared&quot; si=&quot;3&quot;/&gt;&lt;v&gt;-2.0759902030566435E-2&lt;/v&gt;&lt;/c&gt;&lt;c r=&quot;Q25&quot; s=&quot;26&quot;&gt;&lt;f t=&quot;shared&quot; si=&quot;4&quot;/&gt;&lt;v&gt;-7.6778026868675964E-2&lt;/v&gt;&lt;/c&gt;&lt;c r=&quot;R25&quot; s=&quot;26&quot;&gt;&lt;f t=&quot;shared&quot; si=&quot;5&quot;/&gt;&lt;v&gt;8.3099125326180356E-4&lt;/v&gt;&lt;/c&gt;&lt;c r=&quot;S25&quot; s=&quot;26&quot;&gt;&lt;f t=&quot;shared&quot; si=&quot;6&quot;/&gt;&lt;v&gt;0&lt;/v&gt;&lt;/c&gt;&lt;c r=&quot;T25&quot; s=&quot;26&quot;&gt;&lt;f t=&quot;shared&quot; si=&quot;7&quot;/&gt;&lt;v&gt;0&lt;/v&gt;&lt;/c&gt;&lt;c r=&quot;U25&quot; s=&quot;26&quot;&gt;&lt;f t=&quot;shared&quot; si=&quot;8&quot;/&gt;&lt;v&gt;0&lt;/v&gt;&lt;/c&gt;&lt;c r=&quot;V25&quot; s=&quot;26&quot;&gt;&lt;f t=&quot;shared&quot; si=&quot;9&quot;/&gt;&lt;v&gt;0&lt;/v&gt;&lt;/c&gt;&lt;/row&gt;&lt;row r=&quot;26&quot; spans=&quot;2:22&quot; x14ac:dyDescent=&quot;0.25&quot;&gt;&lt;c r=&quot;B26&quot; s=&quot;34&quot;&gt;&lt;v&gt;43160&lt;/v&gt;&lt;/c&gt;&lt;c r=&quot;C26&quot; s=&quot;24&quot;&gt;&lt;v&gt;75.129623413085938&lt;/v&gt;&lt;/c&gt;&lt;c r=&quot;D26&quot; s=&quot;24&quot;&gt;&lt;v&gt;6973.52978515625&lt;/v&gt;&lt;/c&gt;&lt;c r=&quot;E26&quot; s=&quot;24&quot;&gt;&lt;v&gt;125.7900009155273&lt;/v&gt;&lt;/c&gt;&lt;c r=&quot;F26&quot; s=&quot;24&quot;&gt;&lt;v&gt;54.980045318603523&lt;/v&gt;&lt;/c&gt;&lt;c r=&quot;G26&quot; s=&quot;24&quot;&gt;&lt;v&gt;74.01934814453125&lt;/v&gt;&lt;/c&gt;&lt;c r=&quot;H26&quot; s=&quot;25&quot;/&gt;&lt;c r=&quot;I26&quot; s=&quot;25&quot;/&gt;&lt;c r=&quot;J26&quot; s=&quot;25&quot;/&gt;&lt;c r=&quot;K26&quot; s=&quot;25&quot;/&gt;&lt;c r=&quot;M26&quot; s=&quot;34&quot;&gt;&lt;f t=&quot;shared&quot; si=&quot;0&quot;/&gt;&lt;v&gt;43160&lt;/v&gt;&lt;/c&gt;&lt;c r=&quot;N26&quot; s=&quot;26&quot;&gt;&lt;f t=&quot;shared&quot; si=&quot;1&quot;/&gt;&lt;v&gt;-1.7035251371274818E-2&lt;/v&gt;&lt;/c&gt;&lt;c r=&quot;O26&quot; s=&quot;26&quot;&gt;&lt;f t=&quot;shared&quot; si=&quot;2&quot;/&gt;&lt;v&gt;-0.32933289191308712&lt;/v&gt;&lt;/c&gt;&lt;c r=&quot;P26&quot; s=&quot;26&quot;&gt;&lt;f t=&quot;shared&quot; si=&quot;3&quot;/&gt;&lt;v&gt;6.3200073242184462E-3&lt;/v&gt;&lt;/c&gt;&lt;c r=&quot;Q26&quot; s=&quot;26&quot;&gt;&lt;f t=&quot;shared&quot; si=&quot;4&quot;/&gt;&lt;v&gt;3.8907578768345275E-2&lt;/v&gt;&lt;/c&gt;&lt;c r=&quot;R26&quot; s=&quot;26&quot;&gt;&lt;f t=&quot;shared&quot; si=&quot;5&quot;/&gt;&lt;v&gt;1.3014417828245417E-3&lt;/v&gt;&lt;/c&gt;&lt;c r=&quot;S26&quot; s=&quot;26&quot;&gt;&lt;f t=&quot;shared&quot; si=&quot;6&quot;/&gt;&lt;v&gt;0&lt;/v&gt;&lt;/c&gt;&lt;c r=&quot;T26&quot; s=&quot;26&quot;&gt;&lt;f t=&quot;shared&quot; si=&quot;7&quot;/&gt;&lt;v&gt;0&lt;/v&gt;&lt;/c&gt;&lt;c r=&quot;U26&quot; s=&quot;26&quot;&gt;&lt;f t=&quot;shared&quot; si=&quot;8&quot;/&gt;&lt;v&gt;0&lt;/v&gt;&lt;/c&gt;&lt;c r=&quot;V26&quot; s=&quot;26&quot;&gt;&lt;f t=&quot;shared&quot; si=&quot;9&quot;/&gt;&lt;v&gt;0&lt;/v&gt;&lt;/c&gt;&lt;/row&gt;&lt;row r=&quot;27&quot; spans=&quot;2:22&quot; x14ac:dyDescent=&quot;0.25&quot;&gt;&lt;c r=&quot;B27&quot; s=&quot;34&quot;&gt;&lt;v&gt;43191&lt;/v&gt;&lt;/c&gt;&lt;c r=&quot;C27&quot; s=&quot;24&quot;&gt;&lt;v&gt;75.690109252929688&lt;/v&gt;&lt;/c&gt;&lt;c r=&quot;D27&quot; s=&quot;24&quot;&gt;&lt;v&gt;9240.5498046875&lt;/v&gt;&lt;/c&gt;&lt;c r=&quot;E27&quot; s=&quot;24&quot;&gt;&lt;v&gt;124.5899963378906&lt;/v&gt;&lt;/c&gt;&lt;c r=&quot;F27&quot; s=&quot;24&quot;&gt;&lt;v&gt;55.431720733642578&lt;/v&gt;&lt;/c&gt;&lt;c r=&quot;G27&quot; s=&quot;24&quot;&gt;&lt;v&gt;74.096267700195313&lt;/v&gt;&lt;/c&gt;&lt;c r=&quot;H27&quot; s=&quot;25&quot;/&gt;&lt;c r=&quot;I27&quot; s=&quot;25&quot;/&gt;&lt;c r=&quot;J27&quot; s=&quot;25&quot;/&gt;&lt;c r=&quot;K27&quot; s=&quot;25&quot;/&gt;&lt;c r=&quot;M27&quot; s=&quot;34&quot;&gt;&lt;f t=&quot;shared&quot; si=&quot;0&quot;/&gt;&lt;v&gt;43191&lt;/v&gt;&lt;/c&gt;&lt;c r=&quot;N27&quot; s=&quot;26&quot;&gt;&lt;f t=&quot;shared&quot; si=&quot;1&quot;/&gt;&lt;v&gt;7.4602508888141905E-3&lt;/v&gt;&lt;/c&gt;&lt;c r=&quot;O27&quot; s=&quot;26&quot;&gt;&lt;f t=&quot;shared&quot; si=&quot;2&quot;/&gt;&lt;v&gt;0.32508931479102521&lt;/v&gt;&lt;/c&gt;&lt;c r=&quot;P27&quot; s=&quot;26&quot;&gt;&lt;f t=&quot;shared&quot; si=&quot;3&quot;/&gt;&lt;v&gt;-9.5397453605438054E-3&lt;/v&gt;&lt;/c&gt;&lt;c r=&quot;Q27&quot; s=&quot;26&quot;&gt;&lt;f t=&quot;shared&quot; si=&quot;4&quot;/&gt;&lt;v&gt;8.2152608718608633E-3&lt;/v&gt;&lt;/c&gt;&lt;c r=&quot;R27&quot; s=&quot;26&quot;&gt;&lt;f t=&quot;shared&quot; si=&quot;5&quot;/&gt;&lt;v&gt;1.0391817489916466E-3&lt;/v&gt;&lt;/c&gt;&lt;c r=&quot;S27&quot; s=&quot;26&quot;&gt;&lt;f t=&quot;shared&quot; si=&quot;6&quot;/&gt;&lt;v&gt;0&lt;/v&gt;&lt;/c&gt;&lt;c r=&quot;T27&quot; s=&quot;26&quot;&gt;&lt;f t=&quot;shared&quot; si=&quot;7&quot;/&gt;&lt;v&gt;0&lt;/v&gt;&lt;/c&gt;&lt;c r=&quot;U27&quot; s=&quot;26&quot;&gt;&lt;f t=&quot;shared&quot; si=&quot;8&quot;/&gt;&lt;v&gt;0&lt;/v&gt;&lt;/c&gt;&lt;c r=&quot;V27&quot; s=&quot;26&quot;&gt;&lt;f t=&quot;shared&quot; si=&quot;9&quot;/&gt;&lt;v&gt;0&lt;/v&gt;&lt;/c&gt;&lt;/row&gt;&lt;row r=&quot;28&quot; spans=&quot;2:22&quot; x14ac:dyDescent=&quot;0.25&quot;&gt;&lt;c r=&quot;B28&quot; s=&quot;34&quot;&gt;&lt;v&gt;43221&lt;/v&gt;&lt;/c&gt;&lt;c r=&quot;C28&quot; s=&quot;24&quot;&gt;&lt;v&gt;76.190238952636719&lt;/v&gt;&lt;/c&gt;&lt;c r=&quot;D28&quot; s=&quot;24&quot;&gt;&lt;v&gt;7494.169921875&lt;/v&gt;&lt;/c&gt;&lt;c r=&quot;E28&quot; s=&quot;24&quot;&gt;&lt;v&gt;123.09999847412109&lt;/v&gt;&lt;/c&gt;&lt;c r=&quot;F28&quot; s=&quot;24&quot;&gt;&lt;v&gt;57.471534729003913&lt;/v&gt;&lt;/c&gt;&lt;c r=&quot;G28&quot; s=&quot;24&quot;&gt;&lt;v&gt;74.207283020019531&lt;/v&gt;&lt;/c&gt;&lt;c r=&quot;H28&quot; s=&quot;25&quot;/&gt;&lt;c r=&quot;I28&quot; s=&quot;25&quot;/&gt;&lt;c r=&quot;J28&quot; s=&quot;25&quot;/&gt;&lt;c r=&quot;K28&quot; s=&quot;25&quot;/&gt;&lt;c r=&quot;M28&quot; s=&quot;34&quot;&gt;&lt;f t=&quot;shared&quot; si=&quot;0&quot;/&gt;&lt;v&gt;43221&lt;/v&gt;&lt;/c&gt;&lt;c r=&quot;N28&quot; s=&quot;26&quot;&gt;&lt;f t=&quot;shared&quot; si=&quot;1&quot;/&gt;&lt;v&gt;6.6075964831253664E-3&lt;/v&gt;&lt;/c&gt;&lt;c r=&quot;O28&quot; s=&quot;26&quot;&gt;&lt;f t=&quot;shared&quot; si=&quot;2&quot;/&gt;&lt;v&gt;-0.18899090635565918&lt;/v&gt;&lt;/c&gt;&lt;c r=&quot;P28&quot; s=&quot;26&quot;&gt;&lt;f t=&quot;shared&quot; si=&quot;3&quot;/&gt;&lt;v&gt;-1.1959209467577114E-2&lt;/v&gt;&lt;/c&gt;&lt;c r=&quot;Q28&quot; s=&quot;26&quot;&gt;&lt;f t=&quot;shared&quot; si=&quot;4&quot;/&gt;&lt;v&gt;3.6798677153879744E-2&lt;/v&gt;&lt;/c&gt;&lt;c r=&quot;R28&quot; s=&quot;26&quot;&gt;&lt;f t=&quot;shared&quot; si=&quot;5&quot;/&gt;&lt;v&gt;1.4982579186497702E-3&lt;/v&gt;&lt;/c&gt;&lt;c r=&quot;S28&quot; s=&quot;26&quot;&gt;&lt;f t=&quot;shared&quot; si=&quot;6&quot;/&gt;&lt;v&gt;0&lt;/v&gt;&lt;/c&gt;&lt;c r=&quot;T28&quot; s=&quot;26&quot;&gt;&lt;f t=&quot;shared&quot; si=&quot;7&quot;/&gt;&lt;v&gt;0&lt;/v&gt;&lt;/c&gt;&lt;c r=&quot;U28&quot; s=&quot;26&quot;&gt;&lt;f t=&quot;shared&quot; si=&quot;8&quot;/&gt;&lt;v&gt;0&lt;/v&gt;&lt;/c&gt;&lt;c r=&quot;V28&quot; s=&quot;26&quot;&gt;&lt;f t=&quot;shared&quot; si=&quot;9&quot;/&gt;&lt;v&gt;0&lt;/v&gt;&lt;/c&gt;&lt;/row&gt;&lt;row r=&quot;29&quot; spans=&quot;2:22&quot; x14ac:dyDescent=&quot;0.25&quot;&gt;&lt;c r=&quot;B29&quot; s=&quot;34&quot;&gt;&lt;v&gt;43252&lt;/v&gt;&lt;/c&gt;&lt;c r=&quot;C29&quot; s=&quot;24&quot;&gt;&lt;v&gt;76.307357788085938&lt;/v&gt;&lt;/c&gt;&lt;c r=&quot;D29&quot; s=&quot;24&quot;&gt;&lt;v&gt;6404&lt;/v&gt;&lt;/c&gt;&lt;c r=&quot;E29&quot; s=&quot;24&quot;&gt;&lt;v&gt;118.65000152587891&lt;/v&gt;&lt;/c&gt;&lt;c r=&quot;F29&quot; s=&quot;24&quot;&gt;&lt;v&gt;59.886569976806641&lt;/v&gt;&lt;/c&gt;&lt;c r=&quot;G29&quot; s=&quot;24&quot;&gt;&lt;v&gt;74.317634582519531&lt;/v&gt;&lt;/c&gt;&lt;c r=&quot;H29&quot; s=&quot;25&quot;/&gt;&lt;c r=&quot;I29&quot; s=&quot;25&quot;/&gt;&lt;c r=&quot;J29&quot; s=&quot;25&quot;/&gt;&lt;c r=&quot;K29&quot; s=&quot;25&quot;/&gt;&lt;c r=&quot;M29&quot; s=&quot;34&quot;&gt;&lt;f t=&quot;shared&quot; si=&quot;0&quot;/&gt;&lt;v&gt;43252&lt;/v&gt;&lt;/c&gt;&lt;c r=&quot;N29&quot; s=&quot;26&quot;&gt;&lt;f t=&quot;shared&quot; si=&quot;1&quot;/&gt;&lt;v&gt;1.5371895016895731E-3&lt;/v&gt;&lt;/c&gt;&lt;c r=&quot;O29&quot; s=&quot;26&quot;&gt;&lt;f t=&quot;shared&quot; si=&quot;2&quot;/&gt;&lt;v&gt;-0.14546906905498158&lt;/v&gt;&lt;/c&gt;&lt;c r=&quot;P29&quot; s=&quot;26&quot;&gt;&lt;f t=&quot;shared&quot; si=&quot;3&quot;/&gt;&lt;v&gt;-3.6149447631209308E-2&lt;/v&gt;&lt;/c&gt;&lt;c r=&quot;Q29&quot; s=&quot;26&quot;&gt;&lt;f t=&quot;shared&quot; si=&quot;4&quot;/&gt;&lt;v&gt;4.2021415631066095E-2&lt;/v&gt;&lt;/c&gt;&lt;c r=&quot;R29&quot; s=&quot;26&quot;&gt;&lt;f t=&quot;shared&quot; si=&quot;5&quot;/&gt;&lt;v&gt;1.4870718615345169E-3&lt;/v&gt;&lt;/c&gt;&lt;c r=&quot;S29&quot; s=&quot;26&quot;&gt;&lt;f t=&quot;shared&quot; si=&quot;6&quot;/&gt;&lt;v&gt;0&lt;/v&gt;&lt;/c&gt;&lt;c r=&quot;T29&quot; s=&quot;26&quot;&gt;&lt;f t=&quot;shared&quot; si=&quot;7&quot;/&gt;&lt;v&gt;0&lt;/v&gt;&lt;/c&gt;&lt;c r=&quot;U29&quot; s=&quot;26&quot;&gt;&lt;f t=&quot;shared&quot; si=&quot;8&quot;/&gt;&lt;v&gt;0&lt;/v&gt;&lt;/c&gt;&lt;c r=&quot;V29&quot; s=&quot;26&quot;&gt;&lt;f t=&quot;shared&quot; si=&quot;9&quot;/&gt;&lt;v&gt;0&lt;/v&gt;&lt;/c&gt;&lt;/row&gt;&lt;row r=&quot;30&quot; spans=&quot;2:22&quot; x14ac:dyDescent=&quot;0.25&quot;&gt;&lt;c r=&quot;B30&quot; s=&quot;34&quot;&gt;&lt;v&gt;43282&lt;/v&gt;&lt;/c&gt;&lt;c r=&quot;C30&quot; s=&quot;24&quot;&gt;&lt;v&gt;78.60198974609375&lt;/v&gt;&lt;/c&gt;&lt;c r=&quot;D30&quot; s=&quot;24&quot;&gt;&lt;v&gt;7780.43994140625&lt;/v&gt;&lt;/c&gt;&lt;c r=&quot;E30&quot; s=&quot;24&quot;&gt;&lt;v&gt;115.9899978637695&lt;/v&gt;&lt;/c&gt;&lt;c r=&quot;F30&quot; s=&quot;24&quot;&gt;&lt;v&gt;60.246868133544922&lt;/v&gt;&lt;/c&gt;&lt;c r=&quot;G30&quot; s=&quot;24&quot;&gt;&lt;v&gt;74.420845031738281&lt;/v&gt;&lt;/c&gt;&lt;c r=&quot;H30&quot; s=&quot;25&quot;/&gt;&lt;c r=&quot;I30&quot; s=&quot;25&quot;/&gt;&lt;c r=&quot;J30&quot; s=&quot;25&quot;/&gt;&lt;c r=&quot;K30&quot; s=&quot;25&quot;/&gt;&lt;c r=&quot;M30&quot; s=&quot;34&quot;&gt;&lt;f t=&quot;shared&quot; si=&quot;0&quot;/&gt;&lt;v&gt;43282&lt;/v&gt;&lt;/c&gt;&lt;c r=&quot;N30&quot; s=&quot;26&quot;&gt;&lt;f t=&quot;shared&quot; si=&quot;1&quot;/&gt;&lt;v&gt;3.0070913533400745E-2&lt;/v&gt;&lt;/c&gt;&lt;c r=&quot;O30&quot; s=&quot;26&quot;&gt;&lt;f t=&quot;shared&quot; si=&quot;2&quot;/&gt;&lt;v&gt;0.21493440684045129&lt;/v&gt;&lt;/c&gt;&lt;c r=&quot;P30&quot; s=&quot;26&quot;&gt;&lt;f t=&quot;shared&quot; si=&quot;3&quot;/&gt;&lt;v&gt;-2.2418909632539896E-2&lt;/v&gt;&lt;/c&gt;&lt;c r=&quot;Q30&quot; s=&quot;26&quot;&gt;&lt;f t=&quot;shared&quot; si=&quot;4&quot;/&gt;&lt;v&gt;6.0163431780750898E-3&lt;/v&gt;&lt;/c&gt;&lt;c r=&quot;R30&quot; s=&quot;26&quot;&gt;&lt;f t=&quot;shared&quot; si=&quot;5&quot;/&gt;&lt;v&gt;1.3887746804448486E-3&lt;/v&gt;&lt;/c&gt;&lt;c r=&quot;S30&quot; s=&quot;26&quot;&gt;&lt;f t=&quot;shared&quot; si=&quot;6&quot;/&gt;&lt;v&gt;0&lt;/v&gt;&lt;/c&gt;&lt;c r=&quot;T30&quot; s=&quot;26&quot;&gt;&lt;f t=&quot;shared&quot; si=&quot;7&quot;/&gt;&lt;v&gt;0&lt;/v&gt;&lt;/c&gt;&lt;c r=&quot;U30&quot; s=&quot;26&quot;&gt;&lt;f t=&quot;shared&quot; si=&quot;8&quot;/&gt;&lt;v&gt;0&lt;/v&gt;&lt;/c&gt;&lt;c r=&quot;V30&quot; s=&quot;26&quot;&gt;&lt;f t=&quot;shared&quot; si=&quot;9&quot;/&gt;&lt;v&gt;0&lt;/v&gt;&lt;/c&gt;&lt;/row&gt;&lt;row r=&quot;31&quot; spans=&quot;2:22&quot; x14ac:dyDescent=&quot;0.25&quot;&gt;&lt;c r=&quot;B31&quot; s=&quot;34&quot;&gt;&lt;v&gt;43313&lt;/v&gt;&lt;/c&gt;&lt;c r=&quot;C31&quot; s=&quot;24&quot;&gt;&lt;v&gt;79.500656127929688&lt;/v&gt;&lt;/c&gt;&lt;c r=&quot;D31&quot; s=&quot;24&quot;&gt;&lt;v&gt;7037.580078125&lt;/v&gt;&lt;/c&gt;&lt;c r=&quot;E31&quot; s=&quot;24&quot;&gt;&lt;v&gt;113.5100021362305&lt;/v&gt;&lt;/c&gt;&lt;c r=&quot;F31&quot; s=&quot;24&quot;&gt;&lt;v&gt;61.798263549804688&lt;/v&gt;&lt;/c&gt;&lt;c r=&quot;G31&quot; s=&quot;24&quot;&gt;&lt;v&gt;74.538848876953125&lt;/v&gt;&lt;/c&gt;&lt;c r=&quot;H31&quot; s=&quot;25&quot;/&gt;&lt;c r=&quot;I31&quot; s=&quot;25&quot;/&gt;&lt;c r=&quot;J31&quot; s=&quot;25&quot;/&gt;&lt;c r=&quot;K31&quot; s=&quot;25&quot;/&gt;&lt;c r=&quot;M31&quot; s=&quot;34&quot;&gt;&lt;f t=&quot;shared&quot; si=&quot;0&quot;/&gt;&lt;v&gt;43313&lt;/v&gt;&lt;/c&gt;&lt;c r=&quot;N31&quot; s=&quot;26&quot;&gt;&lt;f t=&quot;shared&quot; si=&quot;1&quot;/&gt;&lt;v&gt;1.1433125099490127E-2&lt;/v&gt;&lt;/c&gt;&lt;c r=&quot;O31&quot; s=&quot;26&quot;&gt;&lt;f t=&quot;shared&quot; si=&quot;2&quot;/&gt;&lt;v&gt;-9.5477873857475526E-2&lt;/v&gt;&lt;/c&gt;&lt;c r=&quot;P31&quot; s=&quot;26&quot;&gt;&lt;f t=&quot;shared&quot; si=&quot;3&quot;/&gt;&lt;v&gt;-2.1381117106767822E-2&lt;/v&gt;&lt;/c&gt;&lt;c r=&quot;Q31&quot; s=&quot;26&quot;&gt;&lt;f t=&quot;shared&quot; si=&quot;4&quot;/&gt;&lt;v&gt;2.5750640063495034E-2&lt;/v&gt;&lt;/c&gt;&lt;c r=&quot;R31&quot; s=&quot;26&quot;&gt;&lt;f t=&quot;shared&quot; si=&quot;5&quot;/&gt;&lt;v&gt;1.5856289345346219E-3&lt;/v&gt;&lt;/c&gt;&lt;c r=&quot;S31&quot; s=&quot;26&quot;&gt;&lt;f t=&quot;shared&quot; si=&quot;6&quot;/&gt;&lt;v&gt;0&lt;/v&gt;&lt;/c&gt;&lt;c r=&quot;T31&quot; s=&quot;26&quot;&gt;&lt;f t=&quot;shared&quot; si=&quot;7&quot;/&gt;&lt;v&gt;0&lt;/v&gt;&lt;/c&gt;&lt;c r=&quot;U31&quot; s=&quot;26&quot;&gt;&lt;f t=&quot;shared&quot; si=&quot;8&quot;/&gt;&lt;v&gt;0&lt;/v&gt;&lt;/c&gt;&lt;c r=&quot;V31&quot; s=&quot;26&quot;&gt;&lt;f t=&quot;shared&quot; si=&quot;9&quot;/&gt;&lt;v&gt;0&lt;/v&gt;&lt;/c&gt;&lt;/row&gt;&lt;row r=&quot;32&quot; spans=&quot;2:22&quot; x14ac:dyDescent=&quot;0.25&quot;&gt;&lt;c r=&quot;B32&quot; s=&quot;34&quot;&gt;&lt;v&gt;43344&lt;/v&gt;&lt;/c&gt;&lt;c r=&quot;C32&quot; s=&quot;24&quot;&gt;&lt;v&gt;80.093940734863281&lt;/v&gt;&lt;/c&gt;&lt;c r=&quot;D32&quot; s=&quot;24&quot;&gt;&lt;v&gt;6625.56005859375&lt;/v&gt;&lt;/c&gt;&lt;c r=&quot;E32&quot; s=&quot;24&quot;&gt;&lt;v&gt;112.7600021362305&lt;/v&gt;&lt;/c&gt;&lt;c r=&quot;F32&quot; s=&quot;24&quot;&gt;&lt;v&gt;60.151695251464837&lt;/v&gt;&lt;/c&gt;&lt;c r=&quot;G32&quot; s=&quot;24&quot;&gt;&lt;v&gt;74.643180847167969&lt;/v&gt;&lt;/c&gt;&lt;c r=&quot;H32&quot; s=&quot;25&quot;/&gt;&lt;c r=&quot;I32&quot; s=&quot;25&quot;/&gt;&lt;c r=&quot;J32&quot; s=&quot;25&quot;/&gt;&lt;c r=&quot;K32&quot; s=&quot;25&quot;/&gt;&lt;c r=&quot;M32&quot; s=&quot;34&quot;&gt;&lt;f t=&quot;shared&quot; si=&quot;0&quot;/&gt;&lt;v&gt;43344&lt;/v&gt;&lt;/c&gt;&lt;c r=&quot;N32&quot; s=&quot;26&quot;&gt;&lt;f t=&quot;shared&quot; si=&quot;1&quot;/&gt;&lt;v&gt;7.4626378677793426E-3&lt;/v&gt;&lt;/c&gt;&lt;c r=&quot;O32&quot; s=&quot;26&quot;&gt;&lt;f t=&quot;shared&quot; si=&quot;2&quot;/&gt;&lt;v&gt;-5.8545695389234265E-2&lt;/v&gt;&lt;/c&gt;&lt;c r=&quot;P32&quot; s=&quot;26&quot;&gt;&lt;f t=&quot;shared&quot; si=&quot;3&quot;/&gt;&lt;v&gt;-6.6073472459270421E-3&lt;/v&gt;&lt;/c&gt;&lt;c r=&quot;Q32&quot; s=&quot;26&quot;&gt;&lt;f t=&quot;shared&quot; si=&quot;4&quot;/&gt;&lt;v&gt;-2.6644248620559363E-2&lt;/v&gt;&lt;/c&gt;&lt;c r=&quot;R32&quot; s=&quot;26&quot;&gt;&lt;f t=&quot;shared&quot; si=&quot;5&quot;/&gt;&lt;v&gt;1.3996992412248499E-3&lt;/v&gt;&lt;/c&gt;&lt;c r=&quot;S32&quot; s=&quot;26&quot;&gt;&lt;f t=&quot;shared&quot; si=&quot;6&quot;/&gt;&lt;v&gt;0&lt;/v&gt;&lt;/c&gt;&lt;c r=&quot;T32&quot; s=&quot;26&quot;&gt;&lt;f t=&quot;shared&quot; si=&quot;7&quot;/&gt;&lt;v&gt;0&lt;/v&gt;&lt;/c&gt;&lt;c r=&quot;U32&quot; s=&quot;26&quot;&gt;&lt;f t=&quot;shared&quot; si=&quot;8&quot;/&gt;&lt;v&gt;0&lt;/v&gt;&lt;/c&gt;&lt;c r=&quot;V32&quot; s=&quot;26&quot;&gt;&lt;f t=&quot;shared&quot; si=&quot;9&quot;/&gt;&lt;v&gt;0&lt;/v&gt;&lt;/c&gt;&lt;/row&gt;&lt;row r=&quot;33&quot; spans=&quot;2:22&quot; x14ac:dyDescent=&quot;0.25&quot;&gt;&lt;c r=&quot;B33&quot; s=&quot;34&quot;&gt;&lt;v&gt;43374&lt;/v&gt;&lt;/c&gt;&lt;c r=&quot;C33&quot; s=&quot;24&quot;&gt;&lt;v&gt;74.379196166992188&lt;/v&gt;&lt;/c&gt;&lt;c r=&quot;D33&quot; s=&quot;24&quot;&gt;&lt;v&gt;6317.60986328125&lt;/v&gt;&lt;/c&gt;&lt;c r=&quot;E33&quot; s=&quot;24&quot;&gt;&lt;v&gt;115.15000152587891&lt;/v&gt;&lt;/c&gt;&lt;c r=&quot;F33&quot; s=&quot;24&quot;&gt;&lt;v&gt;58.392192840576172&lt;/v&gt;&lt;/c&gt;&lt;c r=&quot;G33&quot; s=&quot;24&quot;&gt;&lt;v&gt;74.770561218261719&lt;/v&gt;&lt;/c&gt;&lt;c r=&quot;H33&quot; s=&quot;25&quot;/&gt;&lt;c r=&quot;I33&quot; s=&quot;25&quot;/&gt;&lt;c r=&quot;J33&quot; s=&quot;25&quot;/&gt;&lt;c r=&quot;K33&quot; s=&quot;25&quot;/&gt;&lt;c r=&quot;M33&quot; s=&quot;34&quot;&gt;&lt;f t=&quot;shared&quot; si=&quot;0&quot;/&gt;&lt;v&gt;43374&lt;/v&gt;&lt;/c&gt;&lt;c r=&quot;N33&quot; s=&quot;26&quot;&gt;&lt;f t=&quot;shared&quot; si=&quot;1&quot;/&gt;&lt;v&gt;-7.1350523091237794E-2&lt;/v&gt;&lt;/c&gt;&lt;c r=&quot;O33&quot; s=&quot;26&quot;&gt;&lt;f t=&quot;shared&quot; si=&quot;2&quot;/&gt;&lt;v&gt;-4.6479119136965674E-2&lt;/v&gt;&lt;/c&gt;&lt;c r=&quot;P33&quot; s=&quot;26&quot;&gt;&lt;f t=&quot;shared&quot; si=&quot;3&quot;/&gt;&lt;v&gt;2.11954535683756E-2&lt;/v&gt;&lt;/c&gt;&lt;c r=&quot;Q33&quot; s=&quot;26&quot;&gt;&lt;f t=&quot;shared&quot; si=&quot;4&quot;/&gt;&lt;v&gt;-2.9251086000702808E-2&lt;/v&gt;&lt;/c&gt;&lt;c r=&quot;R33&quot; s=&quot;26&quot;&gt;&lt;f t=&quot;shared&quot; si=&quot;5&quot;/&gt;&lt;v&gt;1.7065238866837973E-3&lt;/v&gt;&lt;/c&gt;&lt;c r=&quot;S33&quot; s=&quot;26&quot;&gt;&lt;f t=&quot;shared&quot; si=&quot;6&quot;/&gt;&lt;v&gt;0&lt;/v&gt;&lt;/c&gt;&lt;c r=&quot;T33&quot; s=&quot;26&quot;&gt;&lt;f t=&quot;shared&quot; si=&quot;7&quot;/&gt;&lt;v&gt;0&lt;/v&gt;&lt;/c&gt;&lt;c r=&quot;U33&quot; s=&quot;26&quot;&gt;&lt;f t=&quot;shared&quot; si=&quot;8&quot;/&gt;&lt;v&gt;0&lt;/v&gt;&lt;/c&gt;&lt;c r=&quot;V33&quot; s=&quot;26&quot;&gt;&lt;f t=&quot;shared&quot; si=&quot;9&quot;/&gt;&lt;v&gt;0&lt;/v&gt;&lt;/c&gt;&lt;/row&gt;&lt;row r=&quot;34&quot; spans=&quot;2:22&quot; x14ac:dyDescent=&quot;0.25&quot;&gt;&lt;c r=&quot;B34&quot; s=&quot;34&quot;&gt;&lt;v&gt;43405&lt;/v&gt;&lt;/c&gt;&lt;c r=&quot;C34&quot; s=&quot;24&quot;&gt;&lt;v&gt;75.216781616210938&lt;/v&gt;&lt;/c&gt;&lt;c r=&quot;D34&quot; s=&quot;24&quot;&gt;&lt;v&gt;4017.2685546875&lt;/v&gt;&lt;/c&gt;&lt;c r=&quot;E34&quot; s=&quot;24&quot;&gt;&lt;v&gt;115.5400009155273&lt;/v&gt;&lt;/c&gt;&lt;c r=&quot;F34&quot; s=&quot;24&quot;&gt;&lt;v&gt;61.120937347412109&lt;/v&gt;&lt;/c&gt;&lt;c r=&quot;G34&quot; s=&quot;24&quot;&gt;&lt;v&gt;74.909568786621094&lt;/v&gt;&lt;/c&gt;&lt;c r=&quot;H34&quot; s=&quot;25&quot;/&gt;&lt;c r=&quot;I34&quot; s=&quot;25&quot;/&gt;&lt;c r=&quot;J34&quot; s=&quot;25&quot;/&gt;&lt;c r=&quot;K34&quot; s=&quot;25&quot;/&gt;&lt;c r=&quot;M34&quot; s=&quot;34&quot;&gt;&lt;f t=&quot;shared&quot; si=&quot;0&quot;/&gt;&lt;v&gt;43405&lt;/v&gt;&lt;/c&gt;&lt;c r=&quot;N34&quot; s=&quot;26&quot;&gt;&lt;f t=&quot;shared&quot; si=&quot;1&quot;/&gt;&lt;v&gt;1.1261017762792758E-2&lt;/v&gt;&lt;/c&gt;&lt;c r=&quot;O34&quot; s=&quot;26&quot;&gt;&lt;f t=&quot;shared&quot; si=&quot;2&quot;/&gt;&lt;v&gt;-0.36411575870862578&lt;/v&gt;&lt;/c&gt;&lt;c r=&quot;P34&quot; s=&quot;26&quot;&gt;&lt;f t=&quot;shared&quot; si=&quot;3&quot;/&gt;&lt;v&gt;3.3868813241895168E-3&lt;/v&gt;&lt;/c&gt;&lt;c r=&quot;Q34&quot; s=&quot;26&quot;&gt;&lt;f t=&quot;shared&quot; si=&quot;4&quot;/&gt;&lt;v&gt;4.673132441328276E-2&lt;/v&gt;&lt;/c&gt;&lt;c r=&quot;R34&quot; s=&quot;26&quot;&gt;&lt;f t=&quot;shared&quot; si=&quot;5&quot;/&gt;&lt;v&gt;1.8591216395127397E-3&lt;/v&gt;&lt;/c&gt;&lt;c r=&quot;S34&quot; s=&quot;26&quot;&gt;&lt;f t=&quot;shared&quot; si=&quot;6&quot;/&gt;&lt;v&gt;0&lt;/v&gt;&lt;/c&gt;&lt;c r=&quot;T34&quot; s=&quot;26&quot;&gt;&lt;f t=&quot;shared&quot; si=&quot;7&quot;/&gt;&lt;v&gt;0&lt;/v&gt;&lt;/c&gt;&lt;c r=&quot;U34&quot; s=&quot;26&quot;&gt;&lt;f t=&quot;shared&quot; si=&quot;8&quot;/&gt;&lt;v&gt;0&lt;/v&gt;&lt;/c&gt;&lt;c r=&quot;V34&quot; s=&quot;26&quot;&gt;&lt;f t=&quot;shared&quot; si=&quot;9&quot;/&gt;&lt;v&gt;0&lt;/v&gt;&lt;/c&gt;&lt;/row&gt;&lt;row r=&quot;35&quot; spans=&quot;2:22&quot; x14ac:dyDescent=&quot;0.25&quot;&gt;&lt;c r=&quot;B35&quot; s=&quot;34&quot;&gt;&lt;v&gt;43435&lt;/v&gt;&lt;/c&gt;&lt;c r=&quot;C35&quot; s=&quot;24&quot;&gt;&lt;v&gt;69.469276428222656&lt;/v&gt;&lt;/c&gt;&lt;c r=&quot;D35&quot; s=&quot;24&quot;&gt;&lt;v&gt;3742.700439453125&lt;/v&gt;&lt;/c&gt;&lt;c r=&quot;E35&quot; s=&quot;24&quot;&gt;&lt;v&gt;121.25&lt;/v&gt;&lt;/c&gt;&lt;c r=&quot;F35&quot; s=&quot;24&quot;&gt;&lt;v&gt;56.260673522949219&lt;/v&gt;&lt;/c&gt;&lt;c r=&quot;G35&quot; s=&quot;24&quot;&gt;&lt;v&gt;75.046424865722656&lt;/v&gt;&lt;/c&gt;&lt;c r=&quot;H35&quot; s=&quot;25&quot;/&gt;&lt;c r=&quot;I35&quot; s=&quot;25&quot;/&gt;&lt;c r=&quot;J35&quot; s=&quot;25&quot;/&gt;&lt;c r=&quot;K35&quot; s=&quot;25&quot;/&gt;&lt;c r=&quot;M35&quot; s=&quot;34&quot;&gt;&lt;f t=&quot;shared&quot; si=&quot;0&quot;/&gt;&lt;v&gt;43435&lt;/v&gt;&lt;/c&gt;&lt;c r=&quot;N35&quot; s=&quot;26&quot;&gt;&lt;f t=&quot;shared&quot; si=&quot;1&quot;/&gt;&lt;v&gt;-7.641253805985182E-2&lt;/v&gt;&lt;/c&gt;&lt;c r=&quot;O35&quot; s=&quot;26&quot;&gt;&lt;f t=&quot;shared&quot; si=&quot;2&quot;/&gt;&lt;v&gt;-6.8346965480811206E-2&lt;/v&gt;&lt;/c&gt;&lt;c r=&quot;P35&quot; s=&quot;26&quot;&gt;&lt;f t=&quot;shared&quot; si=&quot;3&quot;/&gt;&lt;v&gt;4.9420105930649605E-2&lt;/v&gt;&lt;/c&gt;&lt;c r=&quot;Q35&quot; s=&quot;26&quot;&gt;&lt;f t=&quot;shared&quot; si=&quot;4&quot;/&gt;&lt;v&gt;-7.9518803791196691E-2&lt;/v&gt;&lt;/c&gt;&lt;c r=&quot;R35&quot; s=&quot;26&quot;&gt;&lt;f t=&quot;shared&quot; si=&quot;5&quot;/&gt;&lt;v&gt;1.826950566107266E-3&lt;/v&gt;&lt;/c&gt;&lt;c r=&quot;S35&quot; s=&quot;26&quot;&gt;&lt;f t=&quot;shared&quot; si=&quot;6&quot;/&gt;&lt;v&gt;0&lt;/v&gt;&lt;/c&gt;&lt;c r=&quot;T35&quot; s=&quot;26&quot;&gt;&lt;f t=&quot;shared&quot; si=&quot;7&quot;/&gt;&lt;v&gt;0&lt;/v&gt;&lt;/c&gt;&lt;c r=&quot;U35&quot; s=&quot;26&quot;&gt;&lt;f t=&quot;shared&quot; si=&quot;8&quot;/&gt;&lt;v&gt;0&lt;/v&gt;&lt;/c&gt;&lt;c r=&quot;V35&quot; s=&quot;26&quot;&gt;&lt;f t=&quot;shared&quot; si=&quot;9&quot;/&gt;&lt;v&gt;0&lt;/v&gt;&lt;/c&gt;&lt;/row&gt;&lt;row r=&quot;36&quot; spans=&quot;2:22&quot; x14ac:dyDescent=&quot;0.25&quot;&gt;&lt;c r=&quot;B36&quot; s=&quot;34&quot;&gt;&lt;v&gt;43466&lt;/v&gt;&lt;/c&gt;&lt;c r=&quot;C36&quot; s=&quot;24&quot;&gt;&lt;v&gt;74.833396911621094&lt;/v&gt;&lt;/c&gt;&lt;c r=&quot;D36&quot; s=&quot;24&quot;&gt;&lt;v&gt;3457.792724609375&lt;/v&gt;&lt;/c&gt;&lt;c r=&quot;E36&quot; s=&quot;24&quot;&gt;&lt;v&gt;124.75&lt;/v&gt;&lt;/c&gt;&lt;c r=&quot;F36&quot; s=&quot;24&quot;&gt;&lt;v&gt;62.93017578125&lt;/v&gt;&lt;/c&gt;&lt;c r=&quot;G36&quot; s=&quot;24&quot;&gt;&lt;v&gt;75.177742004394531&lt;/v&gt;&lt;/c&gt;&lt;c r=&quot;H36&quot; s=&quot;25&quot;/&gt;&lt;c r=&quot;I36&quot; s=&quot;25&quot;/&gt;&lt;c r=&quot;J36&quot; s=&quot;25&quot;/&gt;&lt;c r=&quot;K36&quot; s=&quot;25&quot;/&gt;&lt;c r=&quot;M36&quot; s=&quot;34&quot;&gt;&lt;f t=&quot;shared&quot; si=&quot;0&quot;/&gt;&lt;v&gt;43466&lt;/v&gt;&lt;/c&gt;&lt;c r=&quot;N36&quot; s=&quot;26&quot;&gt;&lt;f t=&quot;shared&quot; si=&quot;1&quot;/&gt;&lt;v&gt;7.7215724118571805E-2&lt;/v&gt;&lt;/c&gt;&lt;c r=&quot;O36&quot; s=&quot;26&quot;&gt;&lt;f t=&quot;shared&quot; si=&quot;2&quot;/&gt;&lt;v&gt;-7.6123568918430529E-2&lt;/v&gt;&lt;/c&gt;&lt;c r=&quot;P36&quot; s=&quot;26&quot;&gt;&lt;f t=&quot;shared&quot; si=&quot;3&quot;/&gt;&lt;v&gt;2.8865979381443196E-2&lt;/v&gt;&lt;/c&gt;&lt;c r=&quot;Q36&quot; s=&quot;26&quot;&gt;&lt;f t=&quot;shared&quot; si=&quot;4&quot;/&gt;&lt;v&gt;0.11854643467039616&lt;/v&gt;&lt;/c&gt;&lt;c r=&quot;R36&quot; s=&quot;26&quot;&gt;&lt;f t=&quot;shared&quot; si=&quot;5&quot;/&gt;&lt;v&gt;1.7498120517644988E-3&lt;/v&gt;&lt;/c&gt;&lt;c r=&quot;S36&quot; s=&quot;26&quot;&gt;&lt;f t=&quot;shared&quot; si=&quot;6&quot;/&gt;&lt;v&gt;0&lt;/v&gt;&lt;/c&gt;&lt;c r=&quot;T36&quot; s=&quot;26&quot;&gt;&lt;f t=&quot;shared&quot; si=&quot;7&quot;/&gt;&lt;v&gt;0&lt;/v&gt;&lt;/c&gt;&lt;c r=&quot;U36&quot; s=&quot;26&quot;&gt;&lt;f t=&quot;shared&quot; si=&quot;8&quot;/&gt;&lt;v&gt;0&lt;/v&gt;&lt;/c&gt;&lt;c r=&quot;V36&quot; s=&quot;26&quot;&gt;&lt;f t=&quot;shared&quot; si=&quot;9&quot;/&gt;&lt;v&gt;0&lt;/v&gt;&lt;/c&gt;&lt;/row&gt;&lt;row r=&quot;37&quot; spans=&quot;2:22&quot; x14ac:dyDescent=&quot;0.25&quot;&gt;&lt;c r=&quot;B37&quot; s=&quot;34&quot;&gt;&lt;v&gt;43497&lt;/v&gt;&lt;/c&gt;&lt;c r=&quot;C37&quot; s=&quot;24&quot;&gt;&lt;v&gt;77.061820983886719&lt;/v&gt;&lt;/c&gt;&lt;c r=&quot;D37&quot; s=&quot;24&quot;&gt;&lt;v&gt;3854.785400390625&lt;/v&gt;&lt;/c&gt;&lt;c r=&quot;E37&quot; s=&quot;24&quot;&gt;&lt;v&gt;123.9899978637695&lt;/v&gt;&lt;/c&gt;&lt;c r=&quot;F37&quot; s=&quot;24&quot;&gt;&lt;v&gt;63.367752075195313&lt;/v&gt;&lt;/c&gt;&lt;c r=&quot;G37&quot; s=&quot;24&quot;&gt;&lt;v&gt;75.316680908203125&lt;/v&gt;&lt;/c&gt;&lt;c r=&quot;H37&quot; s=&quot;25&quot;/&gt;&lt;c r=&quot;I37&quot; s=&quot;25&quot;/&gt;&lt;c r=&quot;J37&quot; s=&quot;25&quot;/&gt;&lt;c r=&quot;K37&quot; s=&quot;25&quot;/&gt;&lt;c r=&quot;M37&quot; s=&quot;34&quot;&gt;&lt;f t=&quot;shared&quot; si=&quot;0&quot;/&gt;&lt;v&gt;43497&lt;/v&gt;&lt;/c&gt;&lt;c r=&quot;N37&quot; s=&quot;26&quot;&gt;&lt;f t=&quot;shared&quot; si=&quot;1&quot;/&gt;&lt;v&gt;2.9778470098015486E-2&lt;/v&gt;&lt;/c&gt;&lt;c r=&quot;O37&quot; s=&quot;26&quot;&gt;&lt;f t=&quot;shared&quot; si=&quot;2&quot;/&gt;&lt;v&gt;0.11481101020191953&lt;/v&gt;&lt;/c&gt;&lt;c r=&quot;P37&quot; s=&quot;26&quot;&gt;&lt;f t=&quot;shared&quot; si=&quot;3&quot;/&gt;&lt;v&gt;-6.0922014928296297E-3&lt;/v&gt;&lt;/c&gt;&lt;c r=&quot;Q37&quot; s=&quot;26&quot;&gt;&lt;f t=&quot;shared&quot; si=&quot;4&quot;/&gt;&lt;v&gt;6.9533620161235099E-3&lt;/v&gt;&lt;/c&gt;&lt;c r=&quot;R37&quot; s=&quot;26&quot;&gt;&lt;f t=&quot;shared&quot; si=&quot;5&quot;/&gt;&lt;v&gt;1.8481388254580899E-3&lt;/v&gt;&lt;/c&gt;&lt;c r=&quot;S37&quot; s=&quot;26&quot;&gt;&lt;f t=&quot;shared&quot; si=&quot;6&quot;/&gt;&lt;v&gt;0&lt;/v&gt;&lt;/c&gt;&lt;c r=&quot;T37&quot; s=&quot;26&quot;&gt;&lt;f t=&quot;shared&quot; si=&quot;7&quot;/&gt;&lt;v&gt;0&lt;/v&gt;&lt;/c&gt;&lt;c r=&quot;U37&quot; s=&quot;26&quot;&gt;&lt;f t=&quot;shared&quot; si=&quot;8&quot;/&gt;&lt;v&gt;0&lt;/v&gt;&lt;/c&gt;&lt;c r=&quot;V37&quot; s=&quot;26&quot;&gt;&lt;f t=&quot;shared&quot; si=&quot;9&quot;/&gt;&lt;v&gt;0&lt;/v&gt;&lt;/c&gt;&lt;/row&gt;&lt;row r=&quot;38&quot; spans=&quot;2:22&quot; x14ac:dyDescent=&quot;0.25&quot;&gt;&lt;c r=&quot;B38&quot; s=&quot;34&quot;&gt;&lt;v&gt;43525&lt;/v&gt;&lt;/c&gt;&lt;c r=&quot;C38&quot; s=&quot;24&quot;&gt;&lt;v&gt;78.206886291503906&lt;/v&gt;&lt;/c&gt;&lt;c r=&quot;D38&quot; s=&quot;24&quot;&gt;&lt;v&gt;4105.404296875&lt;/v&gt;&lt;/c&gt;&lt;c r=&quot;E38&quot; s=&quot;24&quot;&gt;&lt;v&gt;122.0100021362305&lt;/v&gt;&lt;/c&gt;&lt;c r=&quot;F38&quot; s=&quot;24&quot;&gt;&lt;v&gt;66.039642333984375&lt;/v&gt;&lt;/c&gt;&lt;c r=&quot;G38&quot; s=&quot;24&quot;&gt;&lt;v&gt;75.448432922363281&lt;/v&gt;&lt;/c&gt;&lt;c r=&quot;H38&quot; s=&quot;25&quot;/&gt;&lt;c r=&quot;I38&quot; s=&quot;25&quot;/&gt;&lt;c r=&quot;J38&quot; s=&quot;25&quot;/&gt;&lt;c r=&quot;K38&quot; s=&quot;25&quot;/&gt;&lt;c r=&quot;M38&quot; s=&quot;34&quot;&gt;&lt;f t=&quot;shared&quot; si=&quot;0&quot;/&gt;&lt;v&gt;43525&lt;/v&gt;&lt;/c&gt;&lt;c r=&quot;N38&quot; s=&quot;26&quot;&gt;&lt;f t=&quot;shared&quot; si=&quot;1&quot;/&gt;&lt;v&gt;1.4859048138203379E-2&lt;/v&gt;&lt;/c&gt;&lt;c r=&quot;O38&quot; s=&quot;26&quot;&gt;&lt;f t=&quot;shared&quot; si=&quot;2&quot;/&gt;&lt;v&gt;6.5015006142489451E-2&lt;/v&gt;&lt;/c&gt;&lt;c r=&quot;P38&quot; s=&quot;26&quot;&gt;&lt;f t=&quot;shared&quot; si=&quot;3&quot;/&gt;&lt;v&gt;-1.5968995577485767E-2&lt;/v&gt;&lt;/c&gt;&lt;c r=&quot;Q38&quot; s=&quot;26&quot;&gt;&lt;f t=&quot;shared&quot; si=&quot;4&quot;/&gt;&lt;v&gt;4.2164826292377722E-2&lt;/v&gt;&lt;/c&gt;&lt;c r=&quot;R38&quot; s=&quot;26&quot;&gt;&lt;f t=&quot;shared&quot; si=&quot;5&quot;/&gt;&lt;v&gt;1.7493072261207665E-3&lt;/v&gt;&lt;/c&gt;&lt;c r=&quot;S38&quot; s=&quot;26&quot;&gt;&lt;f t=&quot;shared&quot; si=&quot;6&quot;/&gt;&lt;v&gt;0&lt;/v&gt;&lt;/c&gt;&lt;c r=&quot;T38&quot; s=&quot;26&quot;&gt;&lt;f t=&quot;shared&quot; si=&quot;7&quot;/&gt;&lt;v&gt;0&lt;/v&gt;&lt;/c&gt;&lt;c r=&quot;U38&quot; s=&quot;26&quot;&gt;&lt;f t=&quot;shared&quot; si=&quot;8&quot;/&gt;&lt;v&gt;0&lt;/v&gt;&lt;/c&gt;&lt;c r=&quot;V38&quot; s=&quot;26&quot;&gt;&lt;f t=&quot;shared&quot; si=&quot;9&quot;/&gt;&lt;v&gt;0&lt;/v&gt;&lt;/c&gt;&lt;/row&gt;&lt;row r=&quot;39&quot; spans=&quot;2:22&quot; x14ac:dyDescent=&quot;0.25&quot;&gt;&lt;c r=&quot;B39&quot; s=&quot;34&quot;&gt;&lt;v&gt;43556&lt;/v&gt;&lt;/c&gt;&lt;c r=&quot;C39&quot; s=&quot;24&quot;&gt;&lt;v&gt;81.113555908203125&lt;/v&gt;&lt;/c&gt;&lt;c r=&quot;D39&quot; s=&quot;24&quot;&gt;&lt;v&gt;5350.7265625&lt;/v&gt;&lt;/c&gt;&lt;c r=&quot;E39&quot; s=&quot;24&quot;&gt;&lt;v&gt;121.1999969482422&lt;/v&gt;&lt;/c&gt;&lt;c r=&quot;F39&quot; s=&quot;24&quot;&gt;&lt;v&gt;65.933250427246094&lt;/v&gt;&lt;/c&gt;&lt;c r=&quot;G39&quot; s=&quot;24&quot;&gt;&lt;v&gt;75.593727111816406&lt;/v&gt;&lt;/c&gt;&lt;c r=&quot;H39&quot; s=&quot;25&quot;/&gt;&lt;c r=&quot;I39&quot; s=&quot;25&quot;/&gt;&lt;c r=&quot;J39&quot; s=&quot;25&quot;/&gt;&lt;c r=&quot;K39&quot; s=&quot;25&quot;/&gt;&lt;c r=&quot;M39&quot; s=&quot;34&quot;&gt;&lt;f t=&quot;shared&quot; ref=&quot;M39:M70&quot; si=&quot;10&quot;&gt;B39</f><v>43556</v></c><c r="N39" s="26"><f t="shared" si="1"/>&lt;v&gt;3.7166415318787394E-2&lt;/v&gt;&lt;/c&gt;&lt;c r=&quot;O39&quot; s=&quot;26&quot;&gt;&lt;f t=&quot;shared&quot; si=&quot;2&quot;/&gt;&lt;v&gt;0.30333730263129732&lt;/v&gt;&lt;/c&gt;&lt;c r=&quot;P39&quot; s=&quot;26&quot;&gt;&lt;f t=&quot;shared&quot; si=&quot;3&quot;/&gt;&lt;v&gt;-6.6388425031242981E-3&lt;/v&gt;&lt;/c&gt;&lt;c r=&quot;Q39&quot; s=&quot;26&quot;&gt;&lt;f t=&quot;shared&quot; si=&quot;4&quot;/&gt;&lt;v&gt;-1.6110309350286789E-3&lt;/v&gt;&lt;/c&gt;&lt;c r=&quot;R39&quot; s=&quot;26&quot;&gt;&lt;f t=&quot;shared&quot; si=&quot;5&quot;/&gt;&lt;v&gt;1.9257416466507138E-3&lt;/v&gt;&lt;/c&gt;&lt;c r=&quot;S39&quot; s=&quot;26&quot;&gt;&lt;f t=&quot;shared&quot; si=&quot;6&quot;/&gt;&lt;v&gt;0&lt;/v&gt;&lt;/c&gt;&lt;c r=&quot;T39&quot; s=&quot;26&quot;&gt;&lt;f t=&quot;shared&quot; si=&quot;7&quot;/&gt;&lt;v&gt;0&lt;/v&gt;&lt;/c&gt;&lt;c r=&quot;U39&quot; s=&quot;26&quot;&gt;&lt;f t=&quot;shared&quot; si=&quot;8&quot;/&gt;&lt;v&gt;0&lt;/v&gt;&lt;/c&gt;&lt;c r=&quot;V39&quot; s=&quot;26&quot;&gt;&lt;f t=&quot;shared&quot; si=&quot;9&quot;/&gt;&lt;v&gt;0&lt;/v&gt;&lt;/c&gt;&lt;/row&gt;&lt;row r=&quot;40&quot; spans=&quot;2:22&quot; x14ac:dyDescent=&quot;0.25&quot;&gt;&lt;c r=&quot;B40&quot; s=&quot;34&quot;&gt;&lt;v&gt;43586&lt;/v&gt;&lt;/c&gt;&lt;c r=&quot;C40&quot; s=&quot;24&quot;&gt;&lt;v&gt;76.418846130371094&lt;/v&gt;&lt;/c&gt;&lt;c r=&quot;D40&quot; s=&quot;24&quot;&gt;&lt;v&gt;8574.501953125&lt;/v&gt;&lt;/c&gt;&lt;c r=&quot;E40&quot; s=&quot;24&quot;&gt;&lt;v&gt;123.3300018310547&lt;/v&gt;&lt;/c&gt;&lt;c r=&quot;F40&quot; s=&quot;24&quot;&gt;&lt;v&gt;66.0244140625&lt;/v&gt;&lt;/c&gt;&lt;c r=&quot;G40&quot; s=&quot;24&quot;&gt;&lt;v&gt;75.754119873046875&lt;/v&gt;&lt;/c&gt;&lt;c r=&quot;H40&quot; s=&quot;25&quot;/&gt;&lt;c r=&quot;I40&quot; s=&quot;25&quot;/&gt;&lt;c r=&quot;J40&quot; s=&quot;25&quot;/&gt;&lt;c r=&quot;K40&quot; s=&quot;25&quot;/&gt;&lt;c r=&quot;M40&quot; s=&quot;34&quot;&gt;&lt;f t=&quot;shared&quot; si=&quot;10&quot;/&gt;&lt;v&gt;43586&lt;/v&gt;&lt;/c&gt;&lt;c r=&quot;N40&quot; s=&quot;26&quot;&gt;&lt;f t=&quot;shared&quot; ref=&quot;N40:N71&quot; si=&quot;11&quot;&gt;IF(OR(NOT(ISNUMBER(C40)),NOT(ISNUMBER(C39)),C39=0),0,IFERROR(C40/C39-1,0))</f><v>-5.7878239034978018E-2</v></c><c r="O40" s="26"><f t="shared" ref="O40:O71" si="12">IF(OR(NOT(ISNUMBER(D40)),NOT(ISNUMBER(D39)),D39=0),0,IFERROR(D40/D39-1,0))</f><v>0.60249301715742454</v></c><c r="P40" s="26"><f t="shared" ref="P40:P71" si="13">IF(OR(NOT(ISNUMBER(E40)),NOT(ISNUMBER(E39)),E39=0),0,IFERROR(E40/E39-1,0))</f><v>1.7574298155486723E-2</v></c><c r="Q40" s="26"><f t="shared" ref="Q40:Q71" si="14">IF(OR(NOT(ISNUMBER(F40)),NOT(ISNUMBER(F39)),F39=0),0,IFERROR(F40/F39-1,0))</f><v>1.3826655695443613E-3</v></c><c r="R40" s="26"><f t="shared" ref="R40:R71" si="15">IF(OR(NOT(ISNUMBER(G40)),NOT(ISNUMBER(G39)),G39=0),0,IFERROR(G40/G39-1,0))</f><v>2.1217734243110797E-3</v></c><c r="S40" s="26"><f t="shared" ref="S40:S71" si="16">IF(OR(NOT(ISNUMBER(H40)),NOT(ISNUMBER(H39)),H39=0),0,IFERROR(H40/H39-1,0))</f><v>0</v></c><c r="T40" s="26"><f t="shared" ref="T40:T71" si="17">IF(OR(NOT(ISNUMBER(I40)),NOT(ISNUMBER(I39)),I39=0),0,IFERROR(I40/I39-1,0))</f><v>0</v></c><c r="U40" s="26"><f t="shared" ref="U40:U71" si="18">IF(OR(NOT(ISNUMBER(J40)),NOT(ISNUMBER(J39)),J39=0),0,IFERROR(J40/J39-1,0))</f><v>0</v></c><c r="V40" s="26"><f t="shared" ref="V40:V71" si="19">IF(OR(NOT(ISNUMBER(K40)),NOT(ISNUMBER(K39)),K39=0),0,IFERROR(K40/K39-1,0))</f><v>0</v></c></row><row r="41" spans="2:22" x14ac:dyDescent="0.25"><c r="B41" s="34"><v>43617</v></c><c r="C41" s="24"><v>81.264205932617188</v></c><c r="D41" s="24"><v>10817.1552734375</v></c><c r="E41" s="24"><v>133.19999694824219</v></c><c r="F41" s="24"><v>67.050666809082031</v></c><c r="G41" s="24"><v>75.891639709472656</v></c><c r="H41" s="25"/><c r="I41" s="25"/><c r="J41" s="25"/><c r="K41" s="25"/><c r="M41" s="34"><f t="shared" si="10"/>&lt;v&gt;43617&lt;/v&gt;&lt;/c&gt;&lt;c r=&quot;N41&quot; s=&quot;26&quot;&gt;&lt;f t=&quot;shared&quot; si=&quot;11&quot;/&gt;&lt;v&gt;6.3405299184704722E-2&lt;/v&gt;&lt;/c&gt;&lt;c r=&quot;O41&quot; s=&quot;26&quot;&gt;&lt;f t=&quot;shared&quot; si=&quot;12&quot;/&gt;&lt;v&gt;0.26154910600902714&lt;/v&gt;&lt;/c&gt;&lt;c r=&quot;P41&quot; s=&quot;26&quot;&gt;&lt;f t=&quot;shared&quot; si=&quot;13&quot;/&gt;&lt;v&gt;8.0029149198489691E-2&lt;/v&gt;&lt;/c&gt;&lt;c r=&quot;Q41&quot; s=&quot;26&quot;&gt;&lt;f t=&quot;shared&quot; si=&quot;14&quot;/&gt;&lt;v&gt;1.5543534329748976E-2&lt;/v&gt;&lt;/c&gt;&lt;c r=&quot;R41&quot; s=&quot;26&quot;&gt;&lt;f t=&quot;shared&quot; si=&quot;15&quot;/&gt;&lt;v&gt;1.8153446526241179E-3&lt;/v&gt;&lt;/c&gt;&lt;c r=&quot;S41&quot; s=&quot;26&quot;&gt;&lt;f t=&quot;shared&quot; si=&quot;16&quot;/&gt;&lt;v&gt;0&lt;/v&gt;&lt;/c&gt;&lt;c r=&quot;T41&quot; s=&quot;26&quot;&gt;&lt;f t=&quot;shared&quot; si=&quot;17&quot;/&gt;&lt;v&gt;0&lt;/v&gt;&lt;/c&gt;&lt;c r=&quot;U41&quot; s=&quot;26&quot;&gt;&lt;f t=&quot;shared&quot; si=&quot;18&quot;/&gt;&lt;v&gt;0&lt;/v&gt;&lt;/c&gt;&lt;c r=&quot;V41&quot; s=&quot;26&quot;&gt;&lt;f t=&quot;shared&quot; si=&quot;19&quot;/&gt;&lt;v&gt;0&lt;/v&gt;&lt;/c&gt;&lt;/row&gt;&lt;row r=&quot;42&quot; spans=&quot;2:22&quot; x14ac:dyDescent=&quot;0.25&quot;&gt;&lt;c r=&quot;B42&quot; s=&quot;34&quot;&gt;&lt;v&gt;43647&lt;/v&gt;&lt;/c&gt;&lt;c r=&quot;C42&quot; s=&quot;24&quot;&gt;&lt;v&gt;82.014175415039063&lt;/v&gt;&lt;/c&gt;&lt;c r=&quot;D42&quot; s=&quot;24&quot;&gt;&lt;v&gt;10085.6279296875&lt;/v&gt;&lt;/c&gt;&lt;c r=&quot;E42&quot; s=&quot;24&quot;&gt;&lt;v&gt;133.21000671386719&lt;/v&gt;&lt;/c&gt;&lt;c r=&quot;F42&quot; s=&quot;24&quot;&gt;&lt;v&gt;68.193740844726563&lt;/v&gt;&lt;/c&gt;&lt;c r=&quot;G42&quot; s=&quot;24&quot;&gt;&lt;v&gt;76.028572082519531&lt;/v&gt;&lt;/c&gt;&lt;c r=&quot;H42&quot; s=&quot;25&quot;/&gt;&lt;c r=&quot;I42&quot; s=&quot;25&quot;/&gt;&lt;c r=&quot;J42&quot; s=&quot;25&quot;/&gt;&lt;c r=&quot;K42&quot; s=&quot;25&quot;/&gt;&lt;c r=&quot;M42&quot; s=&quot;34&quot;&gt;&lt;f t=&quot;shared&quot; si=&quot;10&quot;/&gt;&lt;v&gt;43647&lt;/v&gt;&lt;/c&gt;&lt;c r=&quot;N42&quot; s=&quot;26&quot;&gt;&lt;f t=&quot;shared&quot; si=&quot;11&quot;/&gt;&lt;v&gt;9.2287800491612781E-3&lt;/v&gt;&lt;/c&gt;&lt;c r=&quot;O42&quot; s=&quot;26&quot;&gt;&lt;f t=&quot;shared&quot; si=&quot;12&quot;/&gt;&lt;v&gt;-6.7626591766351996E-2&lt;/v&gt;&lt;/c&gt;&lt;c r=&quot;P42&quot; s=&quot;26&quot;&gt;&lt;f t=&quot;shared&quot; si=&quot;13&quot;/&gt;&lt;v&gt;7.5148392299828615E-5&lt;/v&gt;&lt;/c&gt;&lt;c r=&quot;Q42&quot; s=&quot;26&quot;&gt;&lt;f t=&quot;shared&quot; si=&quot;14&quot;/&gt;&lt;v&gt;1.7047914510668338E-2&lt;/v&gt;&lt;/c&gt;&lt;c r=&quot;R42&quot; s=&quot;26&quot;&gt;&lt;f t=&quot;shared&quot; si=&quot;15&quot;/&gt;&lt;v&gt;1.8043143298929198E-3&lt;/v&gt;&lt;/c&gt;&lt;c r=&quot;S42&quot; s=&quot;26&quot;&gt;&lt;f t=&quot;shared&quot; si=&quot;16&quot;/&gt;&lt;v&gt;0&lt;/v&gt;&lt;/c&gt;&lt;c r=&quot;T42&quot; s=&quot;26&quot;&gt;&lt;f t=&quot;shared&quot; si=&quot;17&quot;/&gt;&lt;v&gt;0&lt;/v&gt;&lt;/c&gt;&lt;c r=&quot;U42&quot; s=&quot;26&quot;&gt;&lt;f t=&quot;shared&quot; si=&quot;18&quot;/&gt;&lt;v&gt;0&lt;/v&gt;&lt;/c&gt;&lt;c r=&quot;V42&quot; s=&quot;26&quot;&gt;&lt;f t=&quot;shared&quot; si=&quot;19&quot;/&gt;&lt;v&gt;0&lt;/v&gt;&lt;/c&gt;&lt;/row&gt;&lt;row r=&quot;43&quot; spans=&quot;2:22&quot; x14ac:dyDescent=&quot;0.25&quot;&gt;&lt;c r=&quot;B43&quot; s=&quot;34&quot;&gt;&lt;v&gt;43678&lt;/v&gt;&lt;/c&gt;&lt;c r=&quot;C43&quot; s=&quot;24&quot;&gt;&lt;v&gt;80.210670471191406&lt;/v&gt;&lt;/c&gt;&lt;c r=&quot;D43&quot; s=&quot;24&quot;&gt;&lt;v&gt;9630.6640625&lt;/v&gt;&lt;/c&gt;&lt;c r=&quot;E43&quot; s=&quot;24&quot;&gt;&lt;v&gt;143.75&lt;/v&gt;&lt;/c&gt;&lt;c r=&quot;F43&quot; s=&quot;24&quot;&gt;&lt;v&gt;70.7484130859375&lt;/v&gt;&lt;/c&gt;&lt;c r=&quot;G43&quot; s=&quot;24&quot;&gt;&lt;v&gt;76.157424926757813&lt;/v&gt;&lt;/c&gt;&lt;c r=&quot;H43&quot; s=&quot;25&quot;/&gt;&lt;c r=&quot;I43&quot; s=&quot;25&quot;/&gt;&lt;c r=&quot;J43&quot; s=&quot;25&quot;/&gt;&lt;c r=&quot;K43&quot; s=&quot;25&quot;/&gt;&lt;c r=&quot;M43&quot; s=&quot;34&quot;&gt;&lt;f t=&quot;shared&quot; si=&quot;10&quot;/&gt;&lt;v&gt;43678&lt;/v&gt;&lt;/c&gt;&lt;c r=&quot;N43&quot; s=&quot;26&quot;&gt;&lt;f t=&quot;shared&quot; si=&quot;11&quot;/&gt;&lt;v&gt;-2.1990161270547204E-2&lt;/v&gt;&lt;/c&gt;&lt;c r=&quot;O43&quot; s=&quot;26&quot;&gt;&lt;f t=&quot;shared&quot; si=&quot;12&quot;/&gt;&lt;v&gt;-4.5110118116522324E-2&lt;/v&gt;&lt;/c&gt;&lt;c r=&quot;P43&quot; s=&quot;26&quot;&gt;&lt;f t=&quot;shared&quot; si=&quot;13&quot;/&gt;&lt;v&gt;7.9123134561298603E-2&lt;/v&gt;&lt;/c&gt;&lt;c r=&quot;Q43&quot; s=&quot;26&quot;&gt;&lt;f t=&quot;shared&quot; si=&quot;14&quot;/&gt;&lt;v&gt;3.7461975389028623E-2&lt;/v&gt;&lt;/c&gt;&lt;c r=&quot;R43&quot; s=&quot;26&quot;&gt;&lt;f t=&quot;shared&quot; si=&quot;15&quot;/&gt;&lt;v&gt;1.694795005467542E-3&lt;/v&gt;&lt;/c&gt;&lt;c r=&quot;S43&quot; s=&quot;26&quot;&gt;&lt;f t=&quot;shared&quot; si=&quot;16&quot;/&gt;&lt;v&gt;0&lt;/v&gt;&lt;/c&gt;&lt;c r=&quot;T43&quot; s=&quot;26&quot;&gt;&lt;f t=&quot;shared&quot; si=&quot;17&quot;/&gt;&lt;v&gt;0&lt;/v&gt;&lt;/c&gt;&lt;c r=&quot;U43&quot; s=&quot;26&quot;&gt;&lt;f t=&quot;shared&quot; si=&quot;18&quot;/&gt;&lt;v&gt;0&lt;/v&gt;&lt;/c&gt;&lt;c r=&quot;V43&quot; s=&quot;26&quot;&gt;&lt;f t=&quot;shared&quot; si=&quot;19&quot;/&gt;&lt;v&gt;0&lt;/v&gt;&lt;/c&gt;&lt;/row&gt;&lt;row r=&quot;44&quot; spans=&quot;2:22&quot; x14ac:dyDescent=&quot;0.25&quot;&gt;&lt;c r=&quot;B44&quot; s=&quot;34&quot;&gt;&lt;v&gt;43709&lt;/v&gt;&lt;/c&gt;&lt;c r=&quot;C44&quot; s=&quot;24&quot;&gt;&lt;v&gt;81.942756652832031&lt;/v&gt;&lt;/c&gt;&lt;c r=&quot;D44&quot; s=&quot;24&quot;&gt;&lt;v&gt;8293.8681640625&lt;/v&gt;&lt;/c&gt;&lt;c r=&quot;E44&quot; s=&quot;24&quot;&gt;&lt;v&gt;138.8699951171875&lt;/v&gt;&lt;/c&gt;&lt;c r=&quot;F44&quot; s=&quot;24&quot;&gt;&lt;v&gt;72.111808776855469&lt;/v&gt;&lt;/c&gt;&lt;c r=&quot;G44&quot; s=&quot;24&quot;&gt;&lt;v&gt;76.280670166015625&lt;/v&gt;&lt;/c&gt;&lt;c r=&quot;H44&quot; s=&quot;25&quot;/&gt;&lt;c r=&quot;I44&quot; s=&quot;25&quot;/&gt;&lt;c r=&quot;J44&quot; s=&quot;25&quot;/&gt;&lt;c r=&quot;K44&quot; s=&quot;25&quot;/&gt;&lt;c r=&quot;M44&quot; s=&quot;34&quot;&gt;&lt;f t=&quot;shared&quot; si=&quot;10&quot;/&gt;&lt;v&gt;43709&lt;/v&gt;&lt;/c&gt;&lt;c r=&quot;N44&quot; s=&quot;26&quot;&gt;&lt;f t=&quot;shared&quot; si=&quot;11&quot;/&gt;&lt;v&gt;2.1594211486646531E-2&lt;/v&gt;&lt;/c&gt;&lt;c r=&quot;O44&quot; s=&quot;26&quot;&gt;&lt;f t=&quot;shared&quot; si=&quot;12&quot;/&gt;&lt;v&gt;-0.13880620170759905&lt;/v&gt;&lt;/c&gt;&lt;c r=&quot;P44&quot; s=&quot;26&quot;&gt;&lt;f t=&quot;shared&quot; si=&quot;13&quot;/&gt;&lt;v&gt;-3.39478600543478E-2&lt;/v&gt;&lt;/c&gt;&lt;c r=&quot;Q44&quot; s=&quot;26&quot;&gt;&lt;f t=&quot;shared&quot; si=&quot;14&quot;/&gt;&lt;v&gt;1.9271042719528841E-2&lt;/v&gt;&lt;/c&gt;&lt;c r=&quot;R44&quot; s=&quot;26&quot;&gt;&lt;f t=&quot;shared&quot; si=&quot;15&quot;/&gt;&lt;v&gt;1.6182957784660612E-3&lt;/v&gt;&lt;/c&gt;&lt;c r=&quot;S44&quot; s=&quot;26&quot;&gt;&lt;f t=&quot;shared&quot; si=&quot;16&quot;/&gt;&lt;v&gt;0&lt;/v&gt;&lt;/c&gt;&lt;c r=&quot;T44&quot; s=&quot;26&quot;&gt;&lt;f t=&quot;shared&quot; si=&quot;17&quot;/&gt;&lt;v&gt;0&lt;/v&gt;&lt;/c&gt;&lt;c r=&quot;U44&quot; s=&quot;26&quot;&gt;&lt;f t=&quot;shared&quot; si=&quot;18&quot;/&gt;&lt;v&gt;0&lt;/v&gt;&lt;/c&gt;&lt;c r=&quot;V44&quot; s=&quot;26&quot;&gt;&lt;f t=&quot;shared&quot; si=&quot;19&quot;/&gt;&lt;v&gt;0&lt;/v&gt;&lt;/c&gt;&lt;/row&gt;&lt;row r=&quot;45&quot; spans=&quot;2:22&quot; x14ac:dyDescent=&quot;0.25&quot;&gt;&lt;c r=&quot;B45&quot; s=&quot;34&quot;&gt;&lt;v&gt;43739&lt;/v&gt;&lt;/c&gt;&lt;c r=&quot;C45&quot; s=&quot;24&quot;&gt;&lt;v&gt;84.031944274902344&lt;/v&gt;&lt;/c&gt;&lt;c r=&quot;D45&quot; s=&quot;24&quot;&gt;&lt;v&gt;9199.5849609375&lt;/v&gt;&lt;/c&gt;&lt;c r=&quot;E45&quot; s=&quot;24&quot;&gt;&lt;v&gt;142.42999267578119&lt;/v&gt;&lt;/c&gt;&lt;c r=&quot;F45&quot; s=&quot;24&quot;&gt;&lt;v&gt;72.923782348632813&lt;/v&gt;&lt;/c&gt;&lt;c r=&quot;G45&quot; s=&quot;24&quot;&gt;&lt;v&gt;76.403312683105469&lt;/v&gt;&lt;/c&gt;&lt;c r=&quot;H45&quot; s=&quot;25&quot;/&gt;&lt;c r=&quot;I45&quot; s=&quot;25&quot;/&gt;&lt;c r=&quot;J45&quot; s=&quot;25&quot;/&gt;&lt;c r=&quot;K45&quot; s=&quot;25&quot;/&gt;&lt;c r=&quot;M45&quot; s=&quot;34&quot;&gt;&lt;f t=&quot;shared&quot; si=&quot;10&quot;/&gt;&lt;v&gt;43739&lt;/v&gt;&lt;/c&gt;&lt;c r=&quot;N45&quot; s=&quot;26&quot;&gt;&lt;f t=&quot;shared&quot; si=&quot;11&quot;/&gt;&lt;v&gt;2.5495696110415134E-2&lt;/v&gt;&lt;/c&gt;&lt;c r=&quot;O45&quot; s=&quot;26&quot;&gt;&lt;f t=&quot;shared&quot; si=&quot;12&quot;/&gt;&lt;v&gt;0.10920318227380199&lt;/v&gt;&lt;/c&gt;&lt;c r=&quot;P45&quot; s=&quot;26&quot;&gt;&lt;f t=&quot;shared&quot; si=&quot;13&quot;/&gt;&lt;v&gt;2.5635469747007145E-2&lt;/v&gt;&lt;/c&gt;&lt;c r=&quot;Q45&quot; s=&quot;26&quot;&gt;&lt;f t=&quot;shared&quot; si=&quot;14&quot;/&gt;&lt;v&gt;1.1259925184929687E-2&lt;/v&gt;&lt;/c&gt;&lt;c r=&quot;R45&quot; s=&quot;26&quot;&gt;&lt;f t=&quot;shared&quot; si=&quot;15&quot;/&gt;&lt;v&gt;1.6077797536770966E-3&lt;/v&gt;&lt;/c&gt;&lt;c r=&quot;S45&quot; s=&quot;26&quot;&gt;&lt;f t=&quot;shared&quot; si=&quot;16&quot;/&gt;&lt;v&gt;0&lt;/v&gt;&lt;/c&gt;&lt;c r=&quot;T45&quot; s=&quot;26&quot;&gt;&lt;f t=&quot;shared&quot; si=&quot;17&quot;/&gt;&lt;v&gt;0&lt;/v&gt;&lt;/c&gt;&lt;c r=&quot;U45&quot; s=&quot;26&quot;&gt;&lt;f t=&quot;shared&quot; si=&quot;18&quot;/&gt;&lt;v&gt;0&lt;/v&gt;&lt;/c&gt;&lt;c r=&quot;V45&quot; s=&quot;26&quot;&gt;&lt;f t=&quot;shared&quot; si=&quot;19&quot;/&gt;&lt;v&gt;0&lt;/v&gt;&lt;/c&gt;&lt;/row&gt;&lt;row r=&quot;46&quot; spans=&quot;2:22&quot; x14ac:dyDescent=&quot;0.25&quot;&gt;&lt;c r=&quot;B46&quot; s=&quot;34&quot;&gt;&lt;v&gt;43770&lt;/v&gt;&lt;/c&gt;&lt;c r=&quot;C46&quot; s=&quot;24&quot;&gt;&lt;v&gt;86.388984680175781&lt;/v&gt;&lt;/c&gt;&lt;c r=&quot;D46&quot; s=&quot;24&quot;&gt;&lt;v&gt;7569.6298828125&lt;/v&gt;&lt;/c&gt;&lt;c r=&quot;E46&quot; s=&quot;24&quot;&gt;&lt;v&gt;137.86000061035159&lt;/v&gt;&lt;/c&gt;&lt;c r=&quot;F46&quot; s=&quot;24&quot;&gt;&lt;v&gt;71.972587585449219&lt;/v&gt;&lt;/c&gt;&lt;c r=&quot;G46&quot; s=&quot;24&quot;&gt;&lt;v&gt;76.485992431640625&lt;/v&gt;&lt;/c&gt;&lt;c r=&quot;H46&quot; s=&quot;25&quot;/&gt;&lt;c r=&quot;I46&quot; s=&quot;25&quot;/&gt;&lt;c r=&quot;J46&quot; s=&quot;25&quot;/&gt;&lt;c r=&quot;K46&quot; s=&quot;25&quot;/&gt;&lt;c r=&quot;M46&quot; s=&quot;34&quot;&gt;&lt;f t=&quot;shared&quot; si=&quot;10&quot;/&gt;&lt;v&gt;43770&lt;/v&gt;&lt;/c&gt;&lt;c r=&quot;N46&quot; s=&quot;26&quot;&gt;&lt;f t=&quot;shared&quot; si=&quot;11&quot;/&gt;&lt;v&gt;2.8049337970362798E-2&lt;/v&gt;&lt;/c&gt;&lt;c r=&quot;O46&quot; s=&quot;26&quot;&gt;&lt;f t=&quot;shared&quot; si=&quot;12&quot;/&gt;&lt;v&gt;-0.17717702320767481&lt;/v&gt;&lt;/c&gt;&lt;c r=&quot;P46&quot; s=&quot;26&quot;&gt;&lt;f t=&quot;shared&quot; si=&quot;13&quot;/&gt;&lt;v&gt;-3.2085882892885165E-2&lt;/v&gt;&lt;/c&gt;&lt;c r=&quot;Q46&quot; s=&quot;26&quot;&gt;&lt;f t=&quot;shared&quot; si=&quot;14&quot;/&gt;&lt;v&gt;-1.3043683864834899E-2&lt;/v&gt;&lt;/c&gt;&lt;c r=&quot;R46&quot; s=&quot;26&quot;&gt;&lt;f t=&quot;shared&quot; si=&quot;15&quot;/&gt;&lt;v&gt;1.0821487397816298E-3&lt;/v&gt;&lt;/c&gt;&lt;c r=&quot;S46&quot; s=&quot;26&quot;&gt;&lt;f t=&quot;shared&quot; si=&quot;16&quot;/&gt;&lt;v&gt;0&lt;/v&gt;&lt;/c&gt;&lt;c r=&quot;T46&quot; s=&quot;26&quot;&gt;&lt;f t=&quot;shared&quot; si=&quot;17&quot;/&gt;&lt;v&gt;0&lt;/v&gt;&lt;/c&gt;&lt;c r=&quot;U46&quot; s=&quot;26&quot;&gt;&lt;f t=&quot;shared&quot; si=&quot;18&quot;/&gt;&lt;v&gt;0&lt;/v&gt;&lt;/c&gt;&lt;c r=&quot;V46&quot; s=&quot;26&quot;&gt;&lt;f t=&quot;shared&quot; si=&quot;19&quot;/&gt;&lt;v&gt;0&lt;/v&gt;&lt;/c&gt;&lt;/row&gt;&lt;row r=&quot;47&quot; spans=&quot;2:22&quot; x14ac:dyDescent=&quot;0.25&quot;&gt;&lt;c r=&quot;B47&quot; s=&quot;34&quot;&gt;&lt;v&gt;43800&lt;/v&gt;&lt;/c&gt;&lt;c r=&quot;C47&quot; s=&quot;24&quot;&gt;&lt;v&gt;89.022041320800781&lt;/v&gt;&lt;/c&gt;&lt;c r=&quot;D47&quot; s=&quot;24&quot;&gt;&lt;v&gt;7193.59912109375&lt;/v&gt;&lt;/c&gt;&lt;c r=&quot;E47&quot; s=&quot;24&quot;&gt;&lt;v&gt;142.8999938964844&lt;/v&gt;&lt;/c&gt;&lt;c r=&quot;F47&quot; s=&quot;24&quot;&gt;&lt;v&gt;72.526077270507813&lt;/v&gt;&lt;/c&gt;&lt;c r=&quot;G47&quot; s=&quot;24&quot;&gt;&lt;v&gt;76.57135009765625&lt;/v&gt;&lt;/c&gt;&lt;c r=&quot;H47&quot; s=&quot;25&quot;/&gt;&lt;c r=&quot;I47&quot; s=&quot;25&quot;/&gt;&lt;c r=&quot;J47&quot; s=&quot;25&quot;/&gt;&lt;c r=&quot;K47&quot; s=&quot;25&quot;/&gt;&lt;c r=&quot;M47&quot; s=&quot;34&quot;&gt;&lt;f t=&quot;shared&quot; si=&quot;10&quot;/&gt;&lt;v&gt;43800&lt;/v&gt;&lt;/c&gt;&lt;c r=&quot;N47&quot; s=&quot;26&quot;&gt;&lt;f t=&quot;shared&quot; si=&quot;11&quot;/&gt;&lt;v&gt;3.0479078442384067E-2&lt;/v&gt;&lt;/c&gt;&lt;c r=&quot;O47&quot; s=&quot;26&quot;&gt;&lt;f t=&quot;shared&quot; si=&quot;12&quot;/&gt;&lt;v&gt;-4.9676241446435898E-2&lt;/v&gt;&lt;/c&gt;&lt;c r=&quot;P47&quot; s=&quot;26&quot;&gt;&lt;f t=&quot;shared&quot; si=&quot;13&quot;/&gt;&lt;v&gt;3.655877893383952E-2&lt;/v&gt;&lt;/c&gt;&lt;c r=&quot;Q47&quot; s=&quot;26&quot;&gt;&lt;f t=&quot;shared&quot; si=&quot;14&quot;/&gt;&lt;v&gt;7.6902846434618866E-3&lt;/v&gt;&lt;/c&gt;&lt;c r=&quot;R47&quot; s=&quot;26&quot;&gt;&lt;f t=&quot;shared&quot; si=&quot;15&quot;/&gt;&lt;v&gt;1.115990827887936E-3&lt;/v&gt;&lt;/c&gt;&lt;c r=&quot;S47&quot; s=&quot;26&quot;&gt;&lt;f t=&quot;shared&quot; si=&quot;16&quot;/&gt;&lt;v&gt;0&lt;/v&gt;&lt;/c&gt;&lt;c r=&quot;T47&quot; s=&quot;26&quot;&gt;&lt;f t=&quot;shared&quot; si=&quot;17&quot;/&gt;&lt;v&gt;0&lt;/v&gt;&lt;/c&gt;&lt;c r=&quot;U47&quot; s=&quot;26&quot;&gt;&lt;f t=&quot;shared&quot; si=&quot;18&quot;/&gt;&lt;v&gt;0&lt;/v&gt;&lt;/c&gt;&lt;c r=&quot;V47&quot; s=&quot;26&quot;&gt;&lt;f t=&quot;shared&quot; si=&quot;19&quot;/&gt;&lt;v&gt;0&lt;/v&gt;&lt;/c&gt;&lt;/row&gt;&lt;row r=&quot;48&quot; spans=&quot;2:22&quot; x14ac:dyDescent=&quot;0.25&quot;&gt;&lt;c r=&quot;B48&quot; s=&quot;34&quot;&gt;&lt;v&gt;43831&lt;/v&gt;&lt;/c&gt;&lt;c r=&quot;C48&quot; s=&quot;24&quot;&gt;&lt;v&gt;88.075752258300781&lt;/v&gt;&lt;/c&gt;&lt;c r=&quot;D48&quot; s=&quot;24&quot;&gt;&lt;v&gt;9350.529296875&lt;/v&gt;&lt;/c&gt;&lt;c r=&quot;E48&quot; s=&quot;24&quot;&gt;&lt;v&gt;149.33000183105469&lt;/v&gt;&lt;/c&gt;&lt;c r=&quot;F48&quot; s=&quot;24&quot;&gt;&lt;v&gt;73.417098999023438&lt;/v&gt;&lt;/c&gt;&lt;c r=&quot;G48&quot; s=&quot;24&quot;&gt;&lt;v&gt;76.663490295410156&lt;/v&gt;&lt;/c&gt;&lt;c r=&quot;H48&quot; s=&quot;25&quot;/&gt;&lt;c r=&quot;I48&quot; s=&quot;25&quot;/&gt;&lt;c r=&quot;J48&quot; s=&quot;25&quot;/&gt;&lt;c r=&quot;K48&quot; s=&quot;25&quot;/&gt;&lt;c r=&quot;M48&quot; s=&quot;34&quot;&gt;&lt;f t=&quot;shared&quot; si=&quot;10&quot;/&gt;&lt;v&gt;43831&lt;/v&gt;&lt;/c&gt;&lt;c r=&quot;N48&quot; s=&quot;26&quot;&gt;&lt;f t=&quot;shared&quot; si=&quot;11&quot;/&gt;&lt;v&gt;-1.0629828843060851E-2&lt;/v&gt;&lt;/c&gt;&lt;c r=&quot;O48&quot; s=&quot;26&quot;&gt;&lt;f t=&quot;shared&quot; si=&quot;12&quot;/&gt;&lt;v&gt;0.29984019674608997&lt;/v&gt;&lt;/c&gt;&lt;c r=&quot;P48&quot; s=&quot;26&quot;&gt;&lt;f t=&quot;shared&quot; si=&quot;13&quot;/&gt;&lt;v&gt;4.4996558496903205E-2&lt;/v&gt;&lt;/c&gt;&lt;c r=&quot;Q48&quot; s=&quot;26&quot;&gt;&lt;f t=&quot;shared&quot; si=&quot;14&quot;/&gt;&lt;v&gt;1.2285535934782432E-2&lt;/v&gt;&lt;/c&gt;&lt;c r=&quot;R48&quot; s=&quot;26&quot;&gt;&lt;f t=&quot;shared&quot; si=&quot;15&quot;/&gt;&lt;v&gt;1.2033247113494294E-3&lt;/v&gt;&lt;/c&gt;&lt;c r=&quot;S48&quot; s=&quot;26&quot;&gt;&lt;f t=&quot;shared&quot; si=&quot;16&quot;/&gt;&lt;v&gt;0&lt;/v&gt;&lt;/c&gt;&lt;c r=&quot;T48&quot; s=&quot;26&quot;&gt;&lt;f t=&quot;shared&quot; si=&quot;17&quot;/&gt;&lt;v&gt;0&lt;/v&gt;&lt;/c&gt;&lt;c r=&quot;U48&quot; s=&quot;26&quot;&gt;&lt;f t=&quot;shared&quot; si=&quot;18&quot;/&gt;&lt;v&gt;0&lt;/v&gt;&lt;/c&gt;&lt;c r=&quot;V48&quot; s=&quot;26&quot;&gt;&lt;f t=&quot;shared&quot; si=&quot;19&quot;/&gt;&lt;v&gt;0&lt;/v&gt;&lt;/c&gt;&lt;/row&gt;&lt;row r=&quot;49&quot; spans=&quot;2:22&quot; x14ac:dyDescent=&quot;0.25&quot;&gt;&lt;c r=&quot;B49&quot; s=&quot;34&quot;&gt;&lt;v&gt;43862&lt;/v&gt;&lt;/c&gt;&lt;c r=&quot;C49&quot; s=&quot;24&quot;&gt;&lt;v&gt;80.811958312988281&lt;/v&gt;&lt;/c&gt;&lt;c r=&quot;D49&quot; s=&quot;24&quot;&gt;&lt;v&gt;8599.5087890625&lt;/v&gt;&lt;/c&gt;&lt;c r=&quot;E49&quot; s=&quot;24&quot;&gt;&lt;v&gt;148.3800048828125&lt;/v&gt;&lt;/c&gt;&lt;c r=&quot;F49&quot; s=&quot;24&quot;&gt;&lt;v&gt;68.258453369140625&lt;/v&gt;&lt;/c&gt;&lt;c r=&quot;G49&quot; s=&quot;24&quot;&gt;&lt;v&gt;76.754043579101563&lt;/v&gt;&lt;/c&gt;&lt;c r=&quot;H49&quot; s=&quot;25&quot;/&gt;&lt;c r=&quot;I49&quot; s=&quot;25&quot;/&gt;&lt;c r=&quot;J49&quot; s=&quot;25&quot;/&gt;&lt;c r=&quot;K49&quot; s=&quot;25&quot;/&gt;&lt;c r=&quot;M49&quot; s=&quot;34&quot;&gt;&lt;f t=&quot;shared&quot; si=&quot;10&quot;/&gt;&lt;v&gt;43862&lt;/v&gt;&lt;/c&gt;&lt;c r=&quot;N49&quot; s=&quot;26&quot;&gt;&lt;f t=&quot;shared&quot; si=&quot;11&quot;/&gt;&lt;v&gt;-8.2472119273076294E-2&lt;/v&gt;&lt;/c&gt;&lt;c r=&quot;O49&quot; s=&quot;26&quot;&gt;&lt;f t=&quot;shared&quot; si=&quot;12&quot;/&gt;&lt;v&gt;-8.0318502190404928E-2&lt;/v&gt;&lt;/c&gt;&lt;c r=&quot;P49&quot; s=&quot;26&quot;&gt;&lt;f t=&quot;shared&quot; si=&quot;13&quot;/&gt;&lt;v&gt;-6.3617286318456978E-3&lt;/v&gt;&lt;/c&gt;&lt;c r=&quot;Q49&quot; s=&quot;26&quot;&gt;&lt;f t=&quot;shared&quot; si=&quot;14&quot;/&gt;&lt;v&gt;-7.0264906952417605E-2&lt;/v&gt;&lt;/c&gt;&lt;c r=&quot;R49&quot; s=&quot;26&quot;&gt;&lt;f t=&quot;shared&quot; si=&quot;15&quot;/&gt;&lt;v&gt;1.1811787246116534E-3&lt;/v&gt;&lt;/c&gt;&lt;c r=&quot;S49&quot; s=&quot;26&quot;&gt;&lt;f t=&quot;shared&quot; si=&quot;16&quot;/&gt;&lt;v&gt;0&lt;/v&gt;&lt;/c&gt;&lt;c r=&quot;T49&quot; s=&quot;26&quot;&gt;&lt;f t=&quot;shared&quot; si=&quot;17&quot;/&gt;&lt;v&gt;0&lt;/v&gt;&lt;/c&gt;&lt;c r=&quot;U49&quot; s=&quot;26&quot;&gt;&lt;f t=&quot;shared&quot; si=&quot;18&quot;/&gt;&lt;v&gt;0&lt;/v&gt;&lt;/c&gt;&lt;c r=&quot;V49&quot; s=&quot;26&quot;&gt;&lt;f t=&quot;shared&quot; si=&quot;19&quot;/&gt;&lt;v&gt;0&lt;/v&gt;&lt;/c&gt;&lt;/row&gt;&lt;row r=&quot;50&quot; spans=&quot;2:22&quot; x14ac:dyDescent=&quot;0.25&quot;&gt;&lt;c r=&quot;B50&quot; s=&quot;34&quot;&gt;&lt;v&gt;43891&lt;/v&gt;&lt;/c&gt;&lt;c r=&quot;C50&quot; s=&quot;24&quot;&gt;&lt;v&gt;70.231704711914063&lt;/v&gt;&lt;/c&gt;&lt;c r=&quot;D50&quot; s=&quot;24&quot;&gt;&lt;v&gt;6438.64453125&lt;/v&gt;&lt;/c&gt;&lt;c r=&quot;E50&quot; s=&quot;24&quot;&gt;&lt;v&gt;148.05000305175781&lt;/v&gt;&lt;/c&gt;&lt;c r=&quot;F50&quot; s=&quot;24&quot;&gt;&lt;v&gt;55.021892547607422&lt;/v&gt;&lt;/c&gt;&lt;c r=&quot;G50&quot; s=&quot;24&quot;&gt;&lt;v&gt;76.910980224609375&lt;/v&gt;&lt;/c&gt;&lt;c r=&quot;H50&quot; s=&quot;25&quot;/&gt;&lt;c r=&quot;I50&quot; s=&quot;25&quot;/&gt;&lt;c r=&quot;J50&quot; s=&quot;25&quot;/&gt;&lt;c r=&quot;K50&quot; s=&quot;25&quot;/&gt;&lt;c r=&quot;M50&quot; s=&quot;34&quot;&gt;&lt;f t=&quot;shared&quot; si=&quot;10&quot;/&gt;&lt;v&gt;43891&lt;/v&gt;&lt;/c&gt;&lt;c r=&quot;N50&quot; s=&quot;26&quot;&gt;&lt;f t=&quot;shared&quot; si=&quot;11&quot;/&gt;&lt;v&gt;-0.13092435602286023&lt;/v&gt;&lt;/c&gt;&lt;c r=&quot;O50&quot; s=&quot;26&quot;&gt;&lt;f t=&quot;shared&quot; si=&quot;12&quot;/&gt;&lt;v&gt;-0.25127763815543147&lt;/v&gt;&lt;/c&gt;&lt;c r=&quot;P50&quot; s=&quot;26&quot;&gt;&lt;f t=&quot;shared&quot; si=&quot;13&quot;/&gt;&lt;v&gt;-2.2240316767432322E-3&lt;/v&gt;&lt;/c&gt;&lt;c r=&quot;Q50&quot; s=&quot;26&quot;&gt;&lt;f t=&quot;shared&quot; si=&quot;14&quot;/&gt;&lt;v&gt;-0.19391826459867312&lt;/v&gt;&lt;/c&gt;&lt;c r=&quot;R50&quot; s=&quot;26&quot;&gt;&lt;f t=&quot;shared&quot; si=&quot;15&quot;/&gt;&lt;v&gt;2.0446694166160739E-3&lt;/v&gt;&lt;/c&gt;&lt;c r=&quot;S50&quot; s=&quot;26&quot;&gt;&lt;f t=&quot;shared&quot; si=&quot;16&quot;/&gt;&lt;v&gt;0&lt;/v&gt;&lt;/c&gt;&lt;c r=&quot;T50&quot; s=&quot;26&quot;&gt;&lt;f t=&quot;shared&quot; si=&quot;17&quot;/&gt;&lt;v&gt;0&lt;/v&gt;&lt;/c&gt;&lt;c r=&quot;U50&quot; s=&quot;26&quot;&gt;&lt;f t=&quot;shared&quot; si=&quot;18&quot;/&gt;&lt;v&gt;0&lt;/v&gt;&lt;/c&gt;&lt;c r=&quot;V50&quot; s=&quot;26&quot;&gt;&lt;f t=&quot;shared&quot; si=&quot;19&quot;/&gt;&lt;v&gt;0&lt;/v&gt;&lt;/c&gt;&lt;/row&gt;&lt;row r=&quot;51&quot; spans=&quot;2:22&quot; x14ac:dyDescent=&quot;0.25&quot;&gt;&lt;c r=&quot;B51&quot; s=&quot;34&quot;&gt;&lt;v&gt;43922&lt;/v&gt;&lt;/c&gt;&lt;c r=&quot;C51&quot; s=&quot;24&quot;&gt;&lt;v&gt;77.828948974609375&lt;/v&gt;&lt;/c&gt;&lt;c r=&quot;D51&quot; s=&quot;24&quot;&gt;&lt;v&gt;8658.5537109375&lt;/v&gt;&lt;/c&gt;&lt;c r=&quot;E51&quot; s=&quot;24&quot;&gt;&lt;v&gt;158.80000305175781&lt;/v&gt;&lt;/c&gt;&lt;c r=&quot;F51&quot; s=&quot;24&quot;&gt;&lt;v&gt;59.9530029296875&lt;/v&gt;&lt;/c&gt;&lt;c r=&quot;G51&quot; s=&quot;24&quot;&gt;&lt;v&gt;76.895881652832031&lt;/v&gt;&lt;/c&gt;&lt;c r=&quot;H51&quot; s=&quot;25&quot;/&gt;&lt;c r=&quot;I51&quot; s=&quot;25&quot;/&gt;&lt;c r=&quot;J51&quot; s=&quot;25&quot;/&gt;&lt;c r=&quot;K51&quot; s=&quot;25&quot;/&gt;&lt;c r=&quot;M51&quot; s=&quot;34&quot;&gt;&lt;f t=&quot;shared&quot; si=&quot;10&quot;/&gt;&lt;v&gt;43922&lt;/v&gt;&lt;/c&gt;&lt;c r=&quot;N51&quot; s=&quot;26&quot;&gt;&lt;f t=&quot;shared&quot; si=&quot;11&quot;/&gt;&lt;v&gt;0.10817399768179792&lt;/v&gt;&lt;/c&gt;&lt;c r=&quot;O51&quot; s=&quot;26&quot;&gt;&lt;f t=&quot;shared&quot; si=&quot;12&quot;/&gt;&lt;v&gt;0.34477896223547644&lt;/v&gt;&lt;/c&gt;&lt;c r=&quot;P51&quot; s=&quot;26&quot;&gt;&lt;f t=&quot;shared&quot; si=&quot;13&quot;/&gt;&lt;v&gt;7.2610603028774312E-2&lt;/v&gt;&lt;/c&gt;&lt;c r=&quot;Q51&quot; s=&quot;26&quot;&gt;&lt;f t=&quot;shared&quot; si=&quot;14&quot;/&gt;&lt;v&gt;8.9620879140306808E-2&lt;/v&gt;&lt;/c&gt;&lt;c r=&quot;R51&quot; s=&quot;26&quot;&gt;&lt;f t=&quot;shared&quot; si=&quot;15&quot;/&gt;&lt;v&gt;-1.9631230460526172E-4&lt;/v&gt;&lt;/c&gt;&lt;c r=&quot;S51&quot; s=&quot;26&quot;&gt;&lt;f t=&quot;shared&quot; si=&quot;16&quot;/&gt;&lt;v&gt;0&lt;/v&gt;&lt;/c&gt;&lt;c r=&quot;T51&quot; s=&quot;26&quot;&gt;&lt;f t=&quot;shared&quot; si=&quot;17&quot;/&gt;&lt;v&gt;0&lt;/v&gt;&lt;/c&gt;&lt;c r=&quot;U51&quot; s=&quot;26&quot;&gt;&lt;f t=&quot;shared&quot; si=&quot;18&quot;/&gt;&lt;v&gt;0&lt;/v&gt;&lt;/c&gt;&lt;c r=&quot;V51&quot; s=&quot;26&quot;&gt;&lt;f t=&quot;shared&quot; si=&quot;19&quot;/&gt;&lt;v&gt;0&lt;/v&gt;&lt;/c&gt;&lt;/row&gt;&lt;row r=&quot;52&quot; spans=&quot;2:22&quot; x14ac:dyDescent=&quot;0.25&quot;&gt;&lt;c r=&quot;B52&quot; s=&quot;34&quot;&gt;&lt;v&gt;43952&lt;/v&gt;&lt;/c&gt;&lt;c r=&quot;C52&quot; s=&quot;24&quot;&gt;&lt;v&gt;81.740211486816406&lt;/v&gt;&lt;/c&gt;&lt;c r=&quot;D52&quot; s=&quot;24&quot;&gt;&lt;v&gt;9461.05859375&lt;/v&gt;&lt;/c&gt;&lt;c r=&quot;E52&quot; s=&quot;24&quot;&gt;&lt;v&gt;162.9100036621094&lt;/v&gt;&lt;/c&gt;&lt;c r=&quot;F52&quot; s=&quot;24&quot;&gt;&lt;v&gt;60.992763519287109&lt;/v&gt;&lt;/c&gt;&lt;c r=&quot;G52&quot; s=&quot;24&quot;&gt;&lt;v&gt;76.882408142089844&lt;/v&gt;&lt;/c&gt;&lt;c r=&quot;H52&quot; s=&quot;25&quot;/&gt;&lt;c r=&quot;I52&quot; s=&quot;25&quot;/&gt;&lt;c r=&quot;J52&quot; s=&quot;25&quot;/&gt;&lt;c r=&quot;K52&quot; s=&quot;25&quot;/&gt;&lt;c r=&quot;M52&quot; s=&quot;34&quot;&gt;&lt;f t=&quot;shared&quot; si=&quot;10&quot;/&gt;&lt;v&gt;43952&lt;/v&gt;&lt;/c&gt;&lt;c r=&quot;N52&quot; s=&quot;26&quot;&gt;&lt;f t=&quot;shared&quot; si=&quot;11&quot;/&gt;&lt;v&gt;5.0254597598164086E-2&lt;/v&gt;&lt;/c&gt;&lt;c r=&quot;O52&quot; s=&quot;26&quot;&gt;&lt;f t=&quot;shared&quot; si=&quot;12&quot;/&gt;&lt;v&gt;9.2683479204936248E-2&lt;/v&gt;&lt;/c&gt;&lt;c r=&quot;P52&quot; s=&quot;26&quot;&gt;&lt;f t=&quot;shared&quot; si=&quot;13&quot;/&gt;&lt;v&gt;2.5881615436820882E-2&lt;/v&gt;&lt;/c&gt;&lt;c r=&quot;Q52&quot; s=&quot;26&quot;&gt;&lt;f t=&quot;shared&quot; si=&quot;14&quot;/&gt;&lt;v&gt;1.7342927606462499E-2&lt;/v&gt;&lt;/c&gt;&lt;c r=&quot;R52&quot; s=&quot;26&quot;&gt;&lt;f t=&quot;shared&quot; si=&quot;15&quot;/&gt;&lt;v&gt;-1.7521758581318103E-4&lt;/v&gt;&lt;/c&gt;&lt;c r=&quot;S52&quot; s=&quot;26&quot;&gt;&lt;f t=&quot;shared&quot; si=&quot;16&quot;/&gt;&lt;v&gt;0&lt;/v&gt;&lt;/c&gt;&lt;c r=&quot;T52&quot; s=&quot;26&quot;&gt;&lt;f t=&quot;shared&quot; si=&quot;17&quot;/&gt;&lt;v&gt;0&lt;/v&gt;&lt;/c&gt;&lt;c r=&quot;U52&quot; s=&quot;26&quot;&gt;&lt;f t=&quot;shared&quot; si=&quot;18&quot;/&gt;&lt;v&gt;0&lt;/v&gt;&lt;/c&gt;&lt;c r=&quot;V52&quot; s=&quot;26&quot;&gt;&lt;f t=&quot;shared&quot; si=&quot;19&quot;/&gt;&lt;v&gt;0&lt;/v&gt;&lt;/c&gt;&lt;/row&gt;&lt;row r=&quot;53&quot; spans=&quot;2:22&quot; x14ac:dyDescent=&quot;0.25&quot;&gt;&lt;c r=&quot;B53&quot; s=&quot;34&quot;&gt;&lt;v&gt;43983&lt;/v&gt;&lt;/c&gt;&lt;c r=&quot;C53&quot; s=&quot;24&quot;&gt;&lt;v&gt;83.880157470703125&lt;/v&gt;&lt;/c&gt;&lt;c r=&quot;D53&quot; s=&quot;24&quot;&gt;&lt;v&gt;9137.9931640625&lt;/v&gt;&lt;/c&gt;&lt;c r=&quot;E53&quot; s=&quot;24&quot;&gt;&lt;v&gt;167.3699951171875&lt;/v&gt;&lt;/c&gt;&lt;c r=&quot;F53&quot; s=&quot;24&quot;&gt;&lt;v&gt;62.471778869628913&lt;/v&gt;&lt;/c&gt;&lt;c r=&quot;G53&quot; s=&quot;24&quot;&gt;&lt;v&gt;76.882408142089844&lt;/v&gt;&lt;/c&gt;&lt;c r=&quot;H53&quot; s=&quot;25&quot;/&gt;&lt;c r=&quot;I53&quot; s=&quot;25&quot;/&gt;&lt;c r=&quot;J53&quot; s=&quot;25&quot;/&gt;&lt;c r=&quot;K53&quot; s=&quot;25&quot;/&gt;&lt;c r=&quot;M53&quot; s=&quot;34&quot;&gt;&lt;f t=&quot;shared&quot; si=&quot;10&quot;/&gt;&lt;v&gt;43983&lt;/v&gt;&lt;/c&gt;&lt;c r=&quot;N53&quot; s=&quot;26&quot;&gt;&lt;f t=&quot;shared&quot; si=&quot;11&quot;/&gt;&lt;v&gt;2.6179843983298978E-2&lt;/v&gt;&lt;/c&gt;&lt;c r=&quot;O53&quot; s=&quot;26&quot;&gt;&lt;f t=&quot;shared&quot; si=&quot;12&quot;/&gt;&lt;v&gt;-3.4146858566219795E-2&lt;/v&gt;&lt;/c&gt;&lt;c r=&quot;P53&quot; s=&quot;26&quot;&gt;&lt;f t=&quot;shared&quot; si=&quot;13&quot;/&gt;&lt;v&gt;2.7377026301764307E-2&lt;/v&gt;&lt;/c&gt;&lt;c r=&quot;Q53&quot; s=&quot;26&quot;&gt;&lt;f t=&quot;shared&quot; si=&quot;14&quot;/&gt;&lt;v&gt;2.4249029966876501E-2&lt;/v&gt;&lt;/c&gt;&lt;c r=&quot;R53&quot; s=&quot;26&quot;&gt;&lt;f t=&quot;shared&quot; si=&quot;15&quot;/&gt;&lt;v&gt;0&lt;/v&gt;&lt;/c&gt;&lt;c r=&quot;S53&quot; s=&quot;26&quot;&gt;&lt;f t=&quot;shared&quot; si=&quot;16&quot;/&gt;&lt;v&gt;0&lt;/v&gt;&lt;/c&gt;&lt;c r=&quot;T53&quot; s=&quot;26&quot;&gt;&lt;f t=&quot;shared&quot; si=&quot;17&quot;/&gt;&lt;v&gt;0&lt;/v&gt;&lt;/c&gt;&lt;c r=&quot;U53&quot; s=&quot;26&quot;&gt;&lt;f t=&quot;shared&quot; si=&quot;18&quot;/&gt;&lt;v&gt;0&lt;/v&gt;&lt;/c&gt;&lt;c r=&quot;V53&quot; s=&quot;26&quot;&gt;&lt;f t=&quot;shared&quot; si=&quot;19&quot;/&gt;&lt;v&gt;0&lt;/v&gt;&lt;/c&gt;&lt;/row&gt;&lt;row r=&quot;54&quot; spans=&quot;2:22&quot; x14ac:dyDescent=&quot;0.25&quot;&gt;&lt;c r=&quot;B54&quot; s=&quot;34&quot;&gt;&lt;v&gt;44013&lt;/v&gt;&lt;/c&gt;&lt;c r=&quot;C54&quot; s=&quot;24&quot;&gt;&lt;v&gt;87.985870361328125&lt;/v&gt;&lt;/c&gt;&lt;c r=&quot;D54&quot; s=&quot;24&quot;&gt;&lt;v&gt;11323.466796875&lt;/v&gt;&lt;/c&gt;&lt;c r=&quot;E54&quot; s=&quot;24&quot;&gt;&lt;v&gt;185.42999267578119&lt;/v&gt;&lt;/c&gt;&lt;c r=&quot;F54&quot; s=&quot;24&quot;&gt;&lt;v&gt;64.746978759765625&lt;/v&gt;&lt;/c&gt;&lt;c r=&quot;G54&quot; s=&quot;24&quot;&gt;&lt;v&gt;76.89080810546875&lt;/v&gt;&lt;/c&gt;&lt;c r=&quot;H54&quot; s=&quot;25&quot;/&gt;&lt;c r=&quot;I54&quot; s=&quot;25&quot;/&gt;&lt;c r=&quot;J54&quot; s=&quot;25&quot;/&gt;&lt;c r=&quot;K54&quot; s=&quot;25&quot;/&gt;&lt;c r=&quot;M54&quot; s=&quot;34&quot;&gt;&lt;f t=&quot;shared&quot; si=&quot;10&quot;/&gt;&lt;v&gt;44013&lt;/v&gt;&lt;/c&gt;&lt;c r=&quot;N54&quot; s=&quot;26&quot;&gt;&lt;f t=&quot;shared&quot; si=&quot;11&quot;/&gt;&lt;v&gt;4.8947367463622271E-2&lt;/v&gt;&lt;/c&gt;&lt;c r=&quot;O54&quot; s=&quot;26&quot;&gt;&lt;f t=&quot;shared&quot; si=&quot;12&quot;/&gt;&lt;v&gt;0.23916341296986676&lt;/v&gt;&lt;/c&gt;&lt;c r=&quot;P54&quot; s=&quot;26&quot;&gt;&lt;f t=&quot;shared&quot; si=&quot;13&quot;/&gt;&lt;v&gt;0.10790463097013658&lt;/v&gt;&lt;/c&gt;&lt;c r=&quot;Q54&quot; s=&quot;26&quot;&gt;&lt;f t=&quot;shared&quot; si=&quot;14&quot;/&gt;&lt;v&gt;3.6419643098122512E-2&lt;/v&gt;&lt;/c&gt;&lt;c r=&quot;R54&quot; s=&quot;26&quot;&gt;&lt;f t=&quot;shared&quot; si=&quot;15&quot;/&gt;&lt;v&gt;1.0925728761490561E-4&lt;/v&gt;&lt;/c&gt;&lt;c r=&quot;S54&quot; s=&quot;26&quot;&gt;&lt;f t=&quot;shared&quot; si=&quot;16&quot;/&gt;&lt;v&gt;0&lt;/v&gt;&lt;/c&gt;&lt;c r=&quot;T54&quot; s=&quot;26&quot;&gt;&lt;f t=&quot;shared&quot; si=&quot;17&quot;/&gt;&lt;v&gt;0&lt;/v&gt;&lt;/c&gt;&lt;c r=&quot;U54&quot; s=&quot;26&quot;&gt;&lt;f t=&quot;shared&quot; si=&quot;18&quot;/&gt;&lt;v&gt;0&lt;/v&gt;&lt;/c&gt;&lt;c r=&quot;V54&quot; s=&quot;26&quot;&gt;&lt;f t=&quot;shared&quot; si=&quot;19&quot;/&gt;&lt;v&gt;0&lt;/v&gt;&lt;/c&gt;&lt;/row&gt;&lt;row r=&quot;55&quot; spans=&quot;2:22&quot; x14ac:dyDescent=&quot;0.25&quot;&gt;&lt;c r=&quot;B55&quot; s=&quot;34&quot;&gt;&lt;v&gt;44044&lt;/v&gt;&lt;/c&gt;&lt;c r=&quot;C55&quot; s=&quot;24&quot;&gt;&lt;v&gt;93.730201721191406&lt;/v&gt;&lt;/c&gt;&lt;c r=&quot;D55&quot; s=&quot;24&quot;&gt;&lt;v&gt;11680.8203125&lt;/v&gt;&lt;/c&gt;&lt;c r=&quot;E55&quot; s=&quot;24&quot;&gt;&lt;v&gt;184.83000183105469&lt;/v&gt;&lt;/c&gt;&lt;c r=&quot;F55&quot; s=&quot;24&quot;&gt;&lt;v&gt;65.033370971679688&lt;/v&gt;&lt;/c&gt;&lt;c r=&quot;G55&quot; s=&quot;24&quot;&gt;&lt;v&gt;76.89080810546875&lt;/v&gt;&lt;/c&gt;&lt;c r=&quot;H55&quot; s=&quot;25&quot;/&gt;&lt;c r=&quot;I55&quot; s=&quot;25&quot;/&gt;&lt;c r=&quot;J55&quot; s=&quot;25&quot;/&gt;&lt;c r=&quot;K55&quot; s=&quot;25&quot;/&gt;&lt;c r=&quot;M55&quot; s=&quot;34&quot;&gt;&lt;f t=&quot;shared&quot; si=&quot;10&quot;/&gt;&lt;v&gt;44044&lt;/v&gt;&lt;/c&gt;&lt;c r=&quot;N55&quot; s=&quot;26&quot;&gt;&lt;f t=&quot;shared&quot; si=&quot;11&quot;/&gt;&lt;v&gt;6.5286975468598074E-2&lt;/v&gt;&lt;/c&gt;&lt;c r=&quot;O55&quot; s=&quot;26&quot;&gt;&lt;f t=&quot;shared&quot; si=&quot;12&quot;/&gt;&lt;v&gt;3.1558666796605239E-2&lt;/v&gt;&lt;/c&gt;&lt;c r=&quot;P55&quot; s=&quot;26&quot;&gt;&lt;f t=&quot;shared&quot; si=&quot;13&quot;/&gt;&lt;v&gt;-3.2356731296191432E-3&lt;/v&gt;&lt;/c&gt;&lt;c r=&quot;Q55&quot; s=&quot;26&quot;&gt;&lt;f t=&quot;shared&quot; si=&quot;14&quot;/&gt;&lt;v&gt;4.4232521331486474E-3&lt;/v&gt;&lt;/c&gt;&lt;c r=&quot;R55&quot; s=&quot;26&quot;&gt;&lt;f t=&quot;shared&quot; si=&quot;15&quot;/&gt;&lt;v&gt;0&lt;/v&gt;&lt;/c&gt;&lt;c r=&quot;S55&quot; s=&quot;26&quot;&gt;&lt;f t=&quot;shared&quot; si=&quot;16&quot;/&gt;&lt;v&gt;0&lt;/v&gt;&lt;/c&gt;&lt;c r=&quot;T55&quot; s=&quot;26&quot;&gt;&lt;f t=&quot;shared&quot; si=&quot;17&quot;/&gt;&lt;v&gt;0&lt;/v&gt;&lt;/c&gt;&lt;c r=&quot;U55&quot; s=&quot;26&quot;&gt;&lt;f t=&quot;shared&quot; si=&quot;18&quot;/&gt;&lt;v&gt;0&lt;/v&gt;&lt;/c&gt;&lt;c r=&quot;V55&quot; s=&quot;26&quot;&gt;&lt;f t=&quot;shared&quot; si=&quot;19&quot;/&gt;&lt;v&gt;0&lt;/v&gt;&lt;/c&gt;&lt;/row&gt;&lt;row r=&quot;56&quot; spans=&quot;2:22&quot; x14ac:dyDescent=&quot;0.25&quot;&gt;&lt;c r=&quot;B56&quot; s=&quot;34&quot;&gt;&lt;v&gt;44075&lt;/v&gt;&lt;/c&gt;&lt;c r=&quot;C56&quot; s=&quot;24&quot;&gt;&lt;v&gt;90.59857177734375&lt;/v&gt;&lt;/c&gt;&lt;c r=&quot;D56&quot; s=&quot;24&quot;&gt;&lt;v&gt;10784.4912109375&lt;/v&gt;&lt;/c&gt;&lt;c r=&quot;E56&quot; s=&quot;24&quot;&gt;&lt;v&gt;177.1199951171875&lt;/v&gt;&lt;/c&gt;&lt;c r=&quot;F56&quot; s=&quot;24&quot;&gt;&lt;v&gt;63.300666809082031&lt;/v&gt;&lt;/c&gt;&lt;c r=&quot;G56&quot; s=&quot;24&quot;&gt;&lt;v&gt;76.8740234375&lt;/v&gt;&lt;/c&gt;&lt;c r=&quot;H56&quot; s=&quot;25&quot;/&gt;&lt;c r=&quot;I56&quot; s=&quot;25&quot;/&gt;&lt;c r=&quot;J56&quot; s=&quot;25&quot;/&gt;&lt;c r=&quot;K56&quot; s=&quot;25&quot;/&gt;&lt;c r=&quot;M56&quot; s=&quot;34&quot;&gt;&lt;f t=&quot;shared&quot; si=&quot;10&quot;/&gt;&lt;v&gt;44075&lt;/v&gt;&lt;/c&gt;&lt;c r=&quot;N56&quot; s=&quot;26&quot;&gt;&lt;f t=&quot;shared&quot; si=&quot;11&quot;/&gt;&lt;v&gt;-3.341110854709306E-2&lt;/v&gt;&lt;/c&gt;&lt;c r=&quot;O56&quot; s=&quot;26&quot;&gt;&lt;f t=&quot;shared&quot; si=&quot;12&quot;/&gt;&lt;v&gt;-7.6735115992094372E-2&lt;/v&gt;&lt;/c&gt;&lt;c r=&quot;P56&quot; s=&quot;26&quot;&gt;&lt;f t=&quot;shared&quot; si=&quot;13&quot;/&gt;&lt;v&gt;-4.1714043377625298E-2&lt;/v&gt;&lt;/c&gt;&lt;c r=&quot;Q56&quot; s=&quot;26&quot;&gt;&lt;f t=&quot;shared&quot; si=&quot;14&quot;/&gt;&lt;v&gt;-2.6643308453935144E-2&lt;/v&gt;&lt;/c&gt;&lt;c r=&quot;R56&quot; s=&quot;26&quot;&gt;&lt;f t=&quot;shared&quot; si=&quot;15&quot;/&gt;&lt;v&gt;-2.1829225602265634E-4&lt;/v&gt;&lt;/c&gt;&lt;c r=&quot;S56&quot; s=&quot;26&quot;&gt;&lt;f t=&quot;shared&quot; si=&quot;16&quot;/&gt;&lt;v&gt;0&lt;/v&gt;&lt;/c&gt;&lt;c r=&quot;T56&quot; s=&quot;26&quot;&gt;&lt;f t=&quot;shared&quot; si=&quot;17&quot;/&gt;&lt;v&gt;0&lt;/v&gt;&lt;/c&gt;&lt;c r=&quot;U56&quot; s=&quot;26&quot;&gt;&lt;f t=&quot;shared&quot; si=&quot;18&quot;/&gt;&lt;v&gt;0&lt;/v&gt;&lt;/c&gt;&lt;c r=&quot;V56&quot; s=&quot;26&quot;&gt;&lt;f t=&quot;shared&quot; si=&quot;19&quot;/&gt;&lt;v&gt;0&lt;/v&gt;&lt;/c&gt;&lt;/row&gt;&lt;row r=&quot;57&quot; spans=&quot;2:22&quot; x14ac:dyDescent=&quot;0.25&quot;&gt;&lt;c r=&quot;B57&quot; s=&quot;34&quot;&gt;&lt;v&gt;44105&lt;/v&gt;&lt;/c&gt;&lt;c r=&quot;C57&quot; s=&quot;24&quot;&gt;&lt;v&gt;87.876609802246094&lt;/v&gt;&lt;/c&gt;&lt;c r=&quot;D57&quot; s=&quot;24&quot;&gt;&lt;v&gt;13780.9951171875&lt;/v&gt;&lt;/c&gt;&lt;c r=&quot;E57&quot; s=&quot;24&quot;&gt;&lt;v&gt;176.19999694824219&lt;/v&gt;&lt;/c&gt;&lt;c r=&quot;F57&quot; s=&quot;24&quot;&gt;&lt;v&gt;61.400688171386719&lt;/v&gt;&lt;/c&gt;&lt;c r=&quot;G57&quot; s=&quot;24&quot;&gt;&lt;v&gt;76.882408142089844&lt;/v&gt;&lt;/c&gt;&lt;c r=&quot;H57&quot; s=&quot;25&quot;/&gt;&lt;c r=&quot;I57&quot; s=&quot;25&quot;/&gt;&lt;c r=&quot;J57&quot; s=&quot;25&quot;/&gt;&lt;c r=&quot;K57&quot; s=&quot;25&quot;/&gt;&lt;c r=&quot;M57&quot; s=&quot;34&quot;&gt;&lt;f t=&quot;shared&quot; si=&quot;10&quot;/&gt;&lt;v&gt;44105&lt;/v&gt;&lt;/c&gt;&lt;c r=&quot;N57&quot; s=&quot;26&quot;&gt;&lt;f t=&quot;shared&quot; si=&quot;11&quot;/&gt;&lt;v&gt;-3.0044204027710131E-2&lt;/v&gt;&lt;/c&gt;&lt;c r=&quot;O57&quot; s=&quot;26&quot;&gt;&lt;f t=&quot;shared&quot; si=&quot;12&quot;/&gt;&lt;v&gt;0.27785306210931693&lt;/v&gt;&lt;/c&gt;&lt;c r=&quot;P57&quot; s=&quot;26&quot;&gt;&lt;f t=&quot;shared&quot; si=&quot;13&quot;/&gt;&lt;v&gt;-5.1942084141127776E-3&lt;/v&gt;&lt;/c&gt;&lt;c r=&quot;Q57&quot; s=&quot;26&quot;&gt;&lt;f t=&quot;shared&quot; si=&quot;14&quot;/&gt;&lt;v&gt;-3.0015144128350824E-2&lt;/v&gt;&lt;/c&gt;&lt;c r=&quot;R57&quot; s=&quot;26&quot;&gt;&lt;f t=&quot;shared&quot; si=&quot;15&quot;/&gt;&lt;v&gt;1.0907071355070741E-4&lt;/v&gt;&lt;/c&gt;&lt;c r=&quot;S57&quot; s=&quot;26&quot;&gt;&lt;f t=&quot;shared&quot; si=&quot;16&quot;/&gt;&lt;v&gt;0&lt;/v&gt;&lt;/c&gt;&lt;c r=&quot;T57&quot; s=&quot;26&quot;&gt;&lt;f t=&quot;shared&quot; si=&quot;17&quot;/&gt;&lt;v&gt;0&lt;/v&gt;&lt;/c&gt;&lt;c r=&quot;U57&quot; s=&quot;26&quot;&gt;&lt;f t=&quot;shared&quot; si=&quot;18&quot;/&gt;&lt;v&gt;0&lt;/v&gt;&lt;/c&gt;&lt;c r=&quot;V57&quot; s=&quot;26&quot;&gt;&lt;f t=&quot;shared&quot; si=&quot;19&quot;/&gt;&lt;v&gt;0&lt;/v&gt;&lt;/c&gt;&lt;/row&gt;&lt;row r=&quot;58&quot; spans=&quot;2:22&quot; x14ac:dyDescent=&quot;0.25&quot;&gt;&lt;c r=&quot;B58&quot; s=&quot;34&quot;&gt;&lt;v&gt;44136&lt;/v&gt;&lt;/c&gt;&lt;c r=&quot;C58&quot; s=&quot;24&quot;&gt;&lt;v&gt;99.174140930175781&lt;/v&gt;&lt;/c&gt;&lt;c r=&quot;D58&quot; s=&quot;24&quot;&gt;&lt;v&gt;19625.8359375&lt;/v&gt;&lt;/c&gt;&lt;c r=&quot;E58&quot; s=&quot;24&quot;&gt;&lt;v&gt;166.66999816894531&lt;/v&gt;&lt;/c&gt;&lt;c r=&quot;F58&quot; s=&quot;24&quot;&gt;&lt;v&gt;67.341156005859375&lt;/v&gt;&lt;/c&gt;&lt;c r=&quot;G58&quot; s=&quot;24&quot;&gt;&lt;v&gt;76.8740234375&lt;/v&gt;&lt;/c&gt;&lt;c r=&quot;H58&quot; s=&quot;25&quot;/&gt;&lt;c r=&quot;I58&quot; s=&quot;25&quot;/&gt;&lt;c r=&quot;J58&quot; s=&quot;25&quot;/&gt;&lt;c r=&quot;K58&quot; s=&quot;25&quot;/&gt;&lt;c r=&quot;M58&quot; s=&quot;34&quot;&gt;&lt;f t=&quot;shared&quot; si=&quot;10&quot;/&gt;&lt;v&gt;44136&lt;/v&gt;&lt;/c&gt;&lt;c r=&quot;N58&quot; s=&quot;26&quot;&gt;&lt;f t=&quot;shared&quot; si=&quot;11&quot;/&gt;&lt;v&gt;0.12856129922801052&lt;/v&gt;&lt;/c&gt;&lt;c r=&quot;O58&quot; s=&quot;26&quot;&gt;&lt;f t=&quot;shared&quot; si=&quot;12&quot;/&gt;&lt;v&gt;0.42412327779021419&lt;/v&gt;&lt;/c&gt;&lt;c r=&quot;P58&quot; s=&quot;26&quot;&gt;&lt;f t=&quot;shared&quot; si=&quot;13&quot;/&gt;&lt;v&gt;-5.4086259616089927E-2&lt;/v&gt;&lt;/c&gt;&lt;c r=&quot;Q58&quot; s=&quot;26&quot;&gt;&lt;f t=&quot;shared&quot; si=&quot;14&quot;/&gt;&lt;v&gt;9.6749206098327933E-2&lt;/v&gt;&lt;/c&gt;&lt;c r=&quot;R58&quot; s=&quot;26&quot;&gt;&lt;f t=&quot;shared&quot; si=&quot;15&quot;/&gt;&lt;v&gt;-1.0905881842759868E-4&lt;/v&gt;&lt;/c&gt;&lt;c r=&quot;S58&quot; s=&quot;26&quot;&gt;&lt;f t=&quot;shared&quot; si=&quot;16&quot;/&gt;&lt;v&gt;0&lt;/v&gt;&lt;/c&gt;&lt;c r=&quot;T58&quot; s=&quot;26&quot;&gt;&lt;f t=&quot;shared&quot; si=&quot;17&quot;/&gt;&lt;v&gt;0&lt;/v&gt;&lt;/c&gt;&lt;c r=&quot;U58&quot; s=&quot;26&quot;&gt;&lt;f t=&quot;shared&quot; si=&quot;18&quot;/&gt;&lt;v&gt;0&lt;/v&gt;&lt;/c&gt;&lt;c r=&quot;V58&quot; s=&quot;26&quot;&gt;&lt;f t=&quot;shared&quot; si=&quot;19&quot;/&gt;&lt;v&gt;0&lt;/v&gt;&lt;/c&gt;&lt;/row&gt;&lt;row r=&quot;59&quot; spans=&quot;2:22&quot; x14ac:dyDescent=&quot;0.25&quot;&gt;&lt;c r=&quot;B59&quot; s=&quot;34&quot;&gt;&lt;v&gt;44166&lt;/v&gt;&lt;/c&gt;&lt;c r=&quot;C59&quot; s=&quot;24&quot;&gt;&lt;v&gt;103.0739059448242&lt;/v&gt;&lt;/c&gt;&lt;c r=&quot;D59&quot; s=&quot;24&quot;&gt;&lt;v&gt;29001.720703125&lt;/v&gt;&lt;/c&gt;&lt;c r=&quot;E59&quot; s=&quot;24&quot;&gt;&lt;v&gt;178.36000061035159&lt;/v&gt;&lt;/c&gt;&lt;c r=&quot;F59&quot; s=&quot;24&quot;&gt;&lt;v&gt;69.182289123535156&lt;/v&gt;&lt;/c&gt;&lt;c r=&quot;G59&quot; s=&quot;24&quot;&gt;&lt;v&gt;76.876548767089844&lt;/v&gt;&lt;/c&gt;&lt;c r=&quot;H59&quot; s=&quot;25&quot;/&gt;&lt;c r=&quot;I59&quot; s=&quot;25&quot;/&gt;&lt;c r=&quot;J59&quot; s=&quot;25&quot;/&gt;&lt;c r=&quot;K59&quot; s=&quot;25&quot;/&gt;&lt;c r=&quot;M59&quot; s=&quot;34&quot;&gt;&lt;f t=&quot;shared&quot; si=&quot;10&quot;/&gt;&lt;v&gt;44166&lt;/v&gt;&lt;/c&gt;&lt;c r=&quot;N59&quot; s=&quot;26&quot;&gt;&lt;f t=&quot;shared&quot; si=&quot;11&quot;/&gt;&lt;v&gt;3.9322397734648185E-2&lt;/v&gt;&lt;/c&gt;&lt;c r=&quot;O59&quot; s=&quot;26&quot;&gt;&lt;f t=&quot;shared&quot; si=&quot;12&quot;/&gt;&lt;v&gt;0.47773174072601199&lt;/v&gt;&lt;/c&gt;&lt;c r=&quot;P59&quot; s=&quot;26&quot;&gt;&lt;f t=&quot;shared&quot; si=&quot;13&quot;/&gt;&lt;v&gt;7.0138612646750476E-2&lt;/v&gt;&lt;/c&gt;&lt;c r=&quot;Q59&quot; s=&quot;26&quot;&gt;&lt;f t=&quot;shared&quot; si=&quot;14&quot;/&gt;&lt;v&gt;2.7340384794041661E-2&lt;/v&gt;&lt;/c&gt;&lt;c r=&quot;R59&quot; s=&quot;26&quot;&gt;&lt;f t=&quot;shared&quot; si=&quot;15&quot;/&gt;&lt;v&gt;3.2850233107728499E-5&lt;/v&gt;&lt;/c&gt;&lt;c r=&quot;S59&quot; s=&quot;26&quot;&gt;&lt;f t=&quot;shared&quot; si=&quot;16&quot;/&gt;&lt;v&gt;0&lt;/v&gt;&lt;/c&gt;&lt;c r=&quot;T59&quot; s=&quot;26&quot;&gt;&lt;f t=&quot;shared&quot; si=&quot;17&quot;/&gt;&lt;v&gt;0&lt;/v&gt;&lt;/c&gt;&lt;c r=&quot;U59&quot; s=&quot;26&quot;&gt;&lt;f t=&quot;shared&quot; si=&quot;18&quot;/&gt;&lt;v&gt;0&lt;/v&gt;&lt;/c&gt;&lt;c r=&quot;V59&quot; s=&quot;26&quot;&gt;&lt;f t=&quot;shared&quot; si=&quot;19&quot;/&gt;&lt;v&gt;0&lt;/v&gt;&lt;/c&gt;&lt;/row&gt;&lt;row r=&quot;60&quot; spans=&quot;2:22&quot; x14ac:dyDescent=&quot;0.25&quot;&gt;&lt;c r=&quot;B60&quot; s=&quot;34&quot;&gt;&lt;v&gt;44197&lt;/v&gt;&lt;/c&gt;&lt;c r=&quot;C60&quot; s=&quot;24&quot;&gt;&lt;v&gt;102.2303161621094&lt;/v&gt;&lt;/c&gt;&lt;c r=&quot;D60&quot; s=&quot;24&quot;&gt;&lt;v&gt;33114.359375&lt;/v&gt;&lt;/c&gt;&lt;c r=&quot;E60&quot; s=&quot;24&quot;&gt;&lt;v&gt;172.61000061035159&lt;/v&gt;&lt;/c&gt;&lt;c r=&quot;F60&quot; s=&quot;24&quot;&gt;&lt;v&gt;69.206703186035156&lt;/v&gt;&lt;/c&gt;&lt;c r=&quot;G60&quot; s=&quot;24&quot;&gt;&lt;v&gt;76.876548767089844&lt;/v&gt;&lt;/c&gt;&lt;c r=&quot;H60&quot; s=&quot;25&quot;/&gt;&lt;c r=&quot;I60&quot; s=&quot;25&quot;/&gt;&lt;c r=&quot;J60&quot; s=&quot;25&quot;/&gt;&lt;c r=&quot;K60&quot; s=&quot;25&quot;/&gt;&lt;c r=&quot;M60&quot; s=&quot;34&quot;&gt;&lt;f t=&quot;shared&quot; si=&quot;10&quot;/&gt;&lt;v&gt;44197&lt;/v&gt;&lt;/c&gt;&lt;c r=&quot;N60&quot; s=&quot;26&quot;&gt;&lt;f t=&quot;shared&quot; si=&quot;11&quot;/&gt;&lt;v&gt;-8.184319542197005E-3&lt;/v&gt;&lt;/c&gt;&lt;c r=&quot;O60&quot; s=&quot;26&quot;&gt;&lt;f t=&quot;shared&quot; si=&quot;12&quot;/&gt;&lt;v&gt;0.14180671257315614&lt;/v&gt;&lt;/c&gt;&lt;c r=&quot;P60&quot; s=&quot;26&quot;&gt;&lt;f t=&quot;shared&quot; si=&quot;13&quot;/&gt;&lt;v&gt;-3.2238169882952361E-2&lt;/v&gt;&lt;/c&gt;&lt;c r=&quot;Q60&quot; s=&quot;26&quot;&gt;&lt;f t=&quot;shared&quot; si=&quot;14&quot;/&gt;&lt;v&gt;3.528946903794683E-4&lt;/v&gt;&lt;/c&gt;&lt;c r=&quot;R60&quot; s=&quot;26&quot;&gt;&lt;f t=&quot;shared&quot; si=&quot;15&quot;/&gt;&lt;v&gt;0&lt;/v&gt;&lt;/c&gt;&lt;c r=&quot;S60&quot; s=&quot;26&quot;&gt;&lt;f t=&quot;shared&quot; si=&quot;16&quot;/&gt;&lt;v&gt;0&lt;/v&gt;&lt;/c&gt;&lt;c r=&quot;T60&quot; s=&quot;26&quot;&gt;&lt;f t=&quot;shared&quot; si=&quot;17&quot;/&gt;&lt;v&gt;0&lt;/v&gt;&lt;/c&gt;&lt;c r=&quot;U60&quot; s=&quot;26&quot;&gt;&lt;f t=&quot;shared&quot; si=&quot;18&quot;/&gt;&lt;v&gt;0&lt;/v&gt;&lt;/c&gt;&lt;c r=&quot;V60&quot; s=&quot;26&quot;&gt;&lt;f t=&quot;shared&quot; si=&quot;19&quot;/&gt;&lt;v&gt;0&lt;/v&gt;&lt;/c&gt;&lt;/row&gt;&lt;row r=&quot;61&quot; spans=&quot;2:22&quot; x14ac:dyDescent=&quot;0.25&quot;&gt;&lt;c r=&quot;B61&quot; s=&quot;34&quot;&gt;&lt;v&gt;44228&lt;/v&gt;&lt;/c&gt;&lt;c r=&quot;C61&quot; s=&quot;24&quot;&gt;&lt;v&gt;104.7794189453125&lt;/v&gt;&lt;/c&gt;&lt;c r=&quot;D61&quot; s=&quot;24&quot;&gt;&lt;v&gt;45137.76953125&lt;/v&gt;&lt;/c&gt;&lt;c r=&quot;E61&quot; s=&quot;24&quot;&gt;&lt;v&gt;161.80999755859381&lt;/v&gt;&lt;/c&gt;&lt;c r=&quot;F61&quot; s=&quot;24&quot;&gt;&lt;v&gt;71.577140808105469&lt;/v&gt;&lt;/c&gt;&lt;c r=&quot;G61&quot; s=&quot;24&quot;&gt;&lt;v&gt;76.868156433105469&lt;/v&gt;&lt;/c&gt;&lt;c r=&quot;H61&quot; s=&quot;25&quot;/&gt;&lt;c r=&quot;I61&quot; s=&quot;25&quot;/&gt;&lt;c r=&quot;J61&quot; s=&quot;25&quot;/&gt;&lt;c r=&quot;K61&quot; s=&quot;25&quot;/&gt;&lt;c r=&quot;M61&quot; s=&quot;34&quot;&gt;&lt;f t=&quot;shared&quot; si=&quot;10&quot;/&gt;&lt;v&gt;44228&lt;/v&gt;&lt;/c&gt;&lt;c r=&quot;N61&quot; s=&quot;26&quot;&gt;&lt;f t=&quot;shared&quot; si=&quot;11&quot;/&gt;&lt;v&gt;2.4934900711457431E-2&lt;/v&gt;&lt;/c&gt;&lt;c r=&quot;O61&quot; s=&quot;26&quot;&gt;&lt;f t=&quot;shared&quot; si=&quot;12&quot;/&gt;&lt;v&gt;0.36308750593940786&lt;/v&gt;&lt;/c&gt;&lt;c r=&quot;P61&quot; s=&quot;26&quot;&gt;&lt;f t=&quot;shared&quot; si=&quot;13&quot;/&gt;&lt;v&gt;-6.2568814168175724E-2&lt;/v&gt;&lt;/c&gt;&lt;c r=&quot;Q61&quot; s=&quot;26&quot;&gt;&lt;f t=&quot;shared&quot; si=&quot;14&quot;/&gt;&lt;v&gt;3.4251561090814064E-2&lt;/v&gt;&lt;/c&gt;&lt;c r=&quot;R61&quot; s=&quot;26&quot;&gt;&lt;f t=&quot;shared&quot; si=&quot;15&quot;/&gt;&lt;v&gt;-1.0916637282720743E-4&lt;/v&gt;&lt;/c&gt;&lt;c r=&quot;S61&quot; s=&quot;26&quot;&gt;&lt;f t=&quot;shared&quot; si=&quot;16&quot;/&gt;&lt;v&gt;0&lt;/v&gt;&lt;/c&gt;&lt;c r=&quot;T61&quot; s=&quot;26&quot;&gt;&lt;f t=&quot;shared&quot; si=&quot;17&quot;/&gt;&lt;v&gt;0&lt;/v&gt;&lt;/c&gt;&lt;c r=&quot;U61&quot; s=&quot;26&quot;&gt;&lt;f t=&quot;shared&quot; si=&quot;18&quot;/&gt;&lt;v&gt;0&lt;/v&gt;&lt;/c&gt;&lt;c r=&quot;V61&quot; s=&quot;26&quot;&gt;&lt;f t=&quot;shared&quot; si=&quot;19&quot;/&gt;&lt;v&gt;0&lt;/v&gt;&lt;/c&gt;&lt;/row&gt;&lt;row r=&quot;62&quot; spans=&quot;2:22&quot; x14ac:dyDescent=&quot;0.25&quot;&gt;&lt;c r=&quot;B62&quot; s=&quot;34&quot;&gt;&lt;v&gt;44256&lt;/v&gt;&lt;/c&gt;&lt;c r=&quot;C62&quot; s=&quot;24&quot;&gt;&lt;v&gt;108.64894104003911&lt;/v&gt;&lt;/c&gt;&lt;c r=&quot;D62&quot; s=&quot;24&quot;&gt;&lt;v&gt;58918.83203125&lt;/v&gt;&lt;/c&gt;&lt;c r=&quot;E62&quot; s=&quot;24&quot;&gt;&lt;v&gt;159.96000671386719&lt;/v&gt;&lt;/c&gt;&lt;c r=&quot;F62&quot; s=&quot;24&quot;&gt;&lt;v&gt;75.264823913574219&lt;/v&gt;&lt;/c&gt;&lt;c r=&quot;G62&quot; s=&quot;24&quot;&gt;&lt;v&gt;76.859733581542969&lt;/v&gt;&lt;/c&gt;&lt;c r=&quot;H62&quot; s=&quot;25&quot;/&gt;&lt;c r=&quot;I62&quot; s=&quot;25&quot;/&gt;&lt;c r=&quot;J62&quot; s=&quot;25&quot;/&gt;&lt;c r=&quot;K62&quot; s=&quot;25&quot;/&gt;&lt;c r=&quot;M62&quot; s=&quot;34&quot;&gt;&lt;f t=&quot;shared&quot; si=&quot;10&quot;/&gt;&lt;v&gt;44256&lt;/v&gt;&lt;/c&gt;&lt;c r=&quot;N62&quot; s=&quot;26&quot;&gt;&lt;f t=&quot;shared&quot; si=&quot;11&quot;/&gt;&lt;v&gt;3.6930173250399712E-2&lt;/v&gt;&lt;/c&gt;&lt;c r=&quot;O62&quot; s=&quot;26&quot;&gt;&lt;f t=&quot;shared&quot; si=&quot;12&quot;/&gt;&lt;v&gt;0.30531110958991947&lt;/v&gt;&lt;/c&gt;&lt;c r=&quot;P62&quot; s=&quot;26&quot;&gt;&lt;f t=&quot;shared&quot; si=&quot;13&quot;/&gt;&lt;v&gt;-1.1433105943016386E-2&lt;/v&gt;&lt;/c&gt;&lt;c r=&quot;Q62&quot; s=&quot;26&quot;&gt;&lt;f t=&quot;shared&quot; si=&quot;14&quot;/&gt;&lt;v&gt;5.1520402517267749E-2&lt;/v&gt;&lt;/c&gt;&lt;c r=&quot;R62&quot; s=&quot;26&quot;&gt;&lt;f t=&quot;shared&quot; si=&quot;15&quot;/&gt;&lt;v&gt;-1.0957530339406052E-4&lt;/v&gt;&lt;/c&gt;&lt;c r=&quot;S62&quot; s=&quot;26&quot;&gt;&lt;f t=&quot;shared&quot; si=&quot;16&quot;/&gt;&lt;v&gt;0&lt;/v&gt;&lt;/c&gt;&lt;c r=&quot;T62&quot; s=&quot;26&quot;&gt;&lt;f t=&quot;shared&quot; si=&quot;17&quot;/&gt;&lt;v&gt;0&lt;/v&gt;&lt;/c&gt;&lt;c r=&quot;U62&quot; s=&quot;26&quot;&gt;&lt;f t=&quot;shared&quot; si=&quot;18&quot;/&gt;&lt;v&gt;0&lt;/v&gt;&lt;/c&gt;&lt;c r=&quot;V62&quot; s=&quot;26&quot;&gt;&lt;f t=&quot;shared&quot; si=&quot;19&quot;/&gt;&lt;v&gt;0&lt;/v&gt;&lt;/c&gt;&lt;/row&gt;&lt;row r=&quot;63&quot; spans=&quot;2:22&quot; x14ac:dyDescent=&quot;0.25&quot;&gt;&lt;c r=&quot;B63&quot; s=&quot;34&quot;&gt;&lt;v&gt;44287&lt;/v&gt;&lt;/c&gt;&lt;c r=&quot;C63&quot; s=&quot;24&quot;&gt;&lt;v&gt;113.3437042236328&lt;/v&gt;&lt;/c&gt;&lt;c r=&quot;D63&quot; s=&quot;24&quot;&gt;&lt;v&gt;57750.17578125&lt;/v&gt;&lt;/c&gt;&lt;c r=&quot;E63&quot; s=&quot;24&quot;&gt;&lt;v&gt;165.6600036621094&lt;/v&gt;&lt;/c&gt;&lt;c r=&quot;F63&quot; s=&quot;24&quot;&gt;&lt;v&gt;81.180473327636719&lt;/v&gt;&lt;/c&gt;&lt;c r=&quot;G63&quot; s=&quot;24&quot;&gt;&lt;v&gt;76.859733581542969&lt;/v&gt;&lt;/c&gt;&lt;c r=&quot;H63&quot; s=&quot;25&quot;/&gt;&lt;c r=&quot;I63&quot; s=&quot;25&quot;/&gt;&lt;c r=&quot;J63&quot; s=&quot;25&quot;/&gt;&lt;c r=&quot;K63&quot; s=&quot;25&quot;/&gt;&lt;c r=&quot;M63&quot; s=&quot;34&quot;&gt;&lt;f t=&quot;shared&quot; si=&quot;10&quot;/&gt;&lt;v&gt;44287&lt;/v&gt;&lt;/c&gt;&lt;c r=&quot;N63&quot; s=&quot;26&quot;&gt;&lt;f t=&quot;shared&quot; si=&quot;11&quot;/&gt;&lt;v&gt;4.3210390627402395E-2&lt;/v&gt;&lt;/c&gt;&lt;c r=&quot;O63&quot; s=&quot;26&quot;&gt;&lt;f t=&quot;shared&quot; si=&quot;12&quot;/&gt;&lt;v&gt;-1.9835020649767054E-2&lt;/v&gt;&lt;/c&gt;&lt;c r=&quot;P63&quot; s=&quot;26&quot;&gt;&lt;f t=&quot;shared&quot; si=&quot;13&quot;/&gt;&lt;v&gt;3.5633887903232297E-2&lt;/v&gt;&lt;/c&gt;&lt;c r=&quot;Q63&quot; s=&quot;26&quot;&gt;&lt;f t=&quot;shared&quot; si=&quot;14&quot;/&gt;&lt;v&gt;7.8597797835219474E-2&lt;/v&gt;&lt;/c&gt;&lt;c r=&quot;R63&quot; s=&quot;26&quot;&gt;&lt;f t=&quot;shared&quot; si=&quot;15&quot;/&gt;&lt;v&gt;0&lt;/v&gt;&lt;/c&gt;&lt;c r=&quot;S63&quot; s=&quot;26&quot;&gt;&lt;f t=&quot;shared&quot; si=&quot;16&quot;/&gt;&lt;v&gt;0&lt;/v&gt;&lt;/c&gt;&lt;c r=&quot;T63&quot; s=&quot;26&quot;&gt;&lt;f t=&quot;shared&quot; si=&quot;17&quot;/&gt;&lt;v&gt;0&lt;/v&gt;&lt;/c&gt;&lt;c r=&quot;U63&quot; s=&quot;26&quot;&gt;&lt;f t=&quot;shared&quot; si=&quot;18&quot;/&gt;&lt;v&gt;0&lt;/v&gt;&lt;/c&gt;&lt;c r=&quot;V63&quot; s=&quot;26&quot;&gt;&lt;f t=&quot;shared&quot; si=&quot;19&quot;/&gt;&lt;v&gt;0&lt;/v&gt;&lt;/c&gt;&lt;/row&gt;&lt;row r=&quot;64&quot; spans=&quot;2:22&quot; x14ac:dyDescent=&quot;0.25&quot;&gt;&lt;c r=&quot;B64&quot; s=&quot;34&quot;&gt;&lt;v&gt;44317&lt;/v&gt;&lt;/c&gt;&lt;c r=&quot;C64&quot; s=&quot;24&quot;&gt;&lt;v&gt;115.1684112548828&lt;/v&gt;&lt;/c&gt;&lt;c r=&quot;D64&quot; s=&quot;24&quot;&gt;&lt;v&gt;37332.85546875&lt;/v&gt;&lt;/c&gt;&lt;c r=&quot;E64&quot; s=&quot;24&quot;&gt;&lt;v&gt;178.3800048828125&lt;/v&gt;&lt;/c&gt;&lt;c r=&quot;F64&quot; s=&quot;24&quot;&gt;&lt;v&gt;81.835952758789063&lt;/v&gt;&lt;/c&gt;&lt;c r=&quot;G64&quot; s=&quot;24&quot;&gt;&lt;v&gt;76.851356506347656&lt;/v&gt;&lt;/c&gt;&lt;c r=&quot;H64&quot; s=&quot;25&quot;/&gt;&lt;c r=&quot;I64&quot; s=&quot;25&quot;/&gt;&lt;c r=&quot;J64&quot; s=&quot;25&quot;/&gt;&lt;c r=&quot;K64&quot; s=&quot;25&quot;/&gt;&lt;c r=&quot;M64&quot; s=&quot;34&quot;&gt;&lt;f t=&quot;shared&quot; si=&quot;10&quot;/&gt;&lt;v&gt;44317&lt;/v&gt;&lt;/c&gt;&lt;c r=&quot;N64&quot; s=&quot;26&quot;&gt;&lt;f t=&quot;shared&quot; si=&quot;11&quot;/&gt;&lt;v&gt;1.609888298382911E-2&lt;/v&gt;&lt;/c&gt;&lt;c r=&quot;O64&quot; s=&quot;26&quot;&gt;&lt;f t=&quot;shared&quot; si=&quot;12&quot;/&gt;&lt;v&gt;-0.35354559594481749&lt;/v&gt;&lt;/c&gt;&lt;c r=&quot;P64&quot; s=&quot;26&quot;&gt;&lt;f t=&quot;shared&quot; si=&quot;13&quot;/&gt;&lt;v&gt;7.6783779666259155E-2&lt;/v&gt;&lt;/c&gt;&lt;c r=&quot;Q64&quot; s=&quot;26&quot;&gt;&lt;f t=&quot;shared&quot; si=&quot;14&quot;/&gt;&lt;v&gt;8.0743484767191731E-3&lt;/v&gt;&lt;/c&gt;&lt;c r=&quot;R64&quot; s=&quot;26&quot;&gt;&lt;f t=&quot;shared&quot; si=&quot;15&quot;/&gt;&lt;v&gt;-1.0899172824252457E-4&lt;/v&gt;&lt;/c&gt;&lt;c r=&quot;S64&quot; s=&quot;26&quot;&gt;&lt;f t=&quot;shared&quot; si=&quot;16&quot;/&gt;&lt;v&gt;0&lt;/v&gt;&lt;/c&gt;&lt;c r=&quot;T64&quot; s=&quot;26&quot;&gt;&lt;f t=&quot;shared&quot; si=&quot;17&quot;/&gt;&lt;v&gt;0&lt;/v&gt;&lt;/c&gt;&lt;c r=&quot;U64&quot; s=&quot;26&quot;&gt;&lt;f t=&quot;shared&quot; si=&quot;18&quot;/&gt;&lt;v&gt;0&lt;/v&gt;&lt;/c&gt;&lt;c r=&quot;V64&quot; s=&quot;26&quot;&gt;&lt;f t=&quot;shared&quot; si=&quot;19&quot;/&gt;&lt;v&gt;0&lt;/v&gt;&lt;/c&gt;&lt;/row&gt;&lt;row r=&quot;65&quot; spans=&quot;2:22&quot; x14ac:dyDescent=&quot;0.25&quot;&gt;&lt;c r=&quot;B65&quot; s=&quot;34&quot;&gt;&lt;v&gt;44348&lt;/v&gt;&lt;/c&gt;&lt;c r=&quot;C65&quot; s=&quot;24&quot;&gt;&lt;v&gt;116.97923278808589&lt;/v&gt;&lt;/c&gt;&lt;c r=&quot;D65&quot; s=&quot;24&quot;&gt;&lt;v&gt;35040.8359375&lt;/v&gt;&lt;/c&gt;&lt;c r=&quot;E65&quot; s=&quot;24&quot;&gt;&lt;v&gt;165.6300048828125&lt;/v&gt;&lt;/c&gt;&lt;c r=&quot;F65&quot; s=&quot;24&quot;&gt;&lt;v&gt;83.994415283203125&lt;/v&gt;&lt;/c&gt;&lt;c r=&quot;G65&quot; s=&quot;24&quot;&gt;&lt;v&gt;76.834564208984375&lt;/v&gt;&lt;/c&gt;&lt;c r=&quot;H65&quot; s=&quot;25&quot;/&gt;&lt;c r=&quot;I65&quot; s=&quot;25&quot;/&gt;&lt;c r=&quot;J65&quot; s=&quot;25&quot;/&gt;&lt;c r=&quot;K65&quot; s=&quot;25&quot;/&gt;&lt;c r=&quot;M65&quot; s=&quot;34&quot;&gt;&lt;f t=&quot;shared&quot; si=&quot;10&quot;/&gt;&lt;v&gt;44348&lt;/v&gt;&lt;/c&gt;&lt;c r=&quot;N65&quot; s=&quot;26&quot;&gt;&lt;f t=&quot;shared&quot; si=&quot;11&quot;/&gt;&lt;v&gt;1.5723248358401998E-2&lt;/v&gt;&lt;/c&gt;&lt;c r=&quot;O65&quot; s=&quot;26&quot;&gt;&lt;f t=&quot;shared&quot; si=&quot;12&quot;/&gt;&lt;v&gt;-6.1394166143239892E-2&lt;/v&gt;&lt;/c&gt;&lt;c r=&quot;P65&quot; s=&quot;26&quot;&gt;&lt;f t=&quot;shared&quot; si=&quot;13&quot;/&gt;&lt;v&gt;-7.1476620983255246E-2&lt;/v&gt;&lt;/c&gt;&lt;c r=&quot;Q65&quot; s=&quot;26&quot;&gt;&lt;f t=&quot;shared&quot; si=&quot;14&quot;/&gt;&lt;v&gt;2.6375479867340346E-2&lt;/v&gt;&lt;/c&gt;&lt;c r=&quot;R65&quot; s=&quot;26&quot;&gt;&lt;f t=&quot;shared&quot; si=&quot;15&quot;/&gt;&lt;v&gt;-2.1850359091446503E-4&lt;/v&gt;&lt;/c&gt;&lt;c r=&quot;S65&quot; s=&quot;26&quot;&gt;&lt;f t=&quot;shared&quot; si=&quot;16&quot;/&gt;&lt;v&gt;0&lt;/v&gt;&lt;/c&gt;&lt;c r=&quot;T65&quot; s=&quot;26&quot;&gt;&lt;f t=&quot;shared&quot; si=&quot;17&quot;/&gt;&lt;v&gt;0&lt;/v&gt;&lt;/c&gt;&lt;c r=&quot;U65&quot; s=&quot;26&quot;&gt;&lt;f t=&quot;shared&quot; si=&quot;18&quot;/&gt;&lt;v&gt;0&lt;/v&gt;&lt;/c&gt;&lt;c r=&quot;V65&quot; s=&quot;26&quot;&gt;&lt;f t=&quot;shared&quot; si=&quot;19&quot;/&gt;&lt;v&gt;0&lt;/v&gt;&lt;/c&gt;&lt;/row&gt;&lt;row r=&quot;66&quot; spans=&quot;2:22&quot; x14ac:dyDescent=&quot;0.25&quot;&gt;&lt;c r=&quot;B66&quot; s=&quot;34&quot;&gt;&lt;v&gt;44378&lt;/v&gt;&lt;/c&gt;&lt;c r=&quot;C66&quot; s=&quot;24&quot;&gt;&lt;v&gt;119.0679931640625&lt;/v&gt;&lt;/c&gt;&lt;c r=&quot;D66&quot; s=&quot;24&quot;&gt;&lt;v&gt;41626.1953125&lt;/v&gt;&lt;/c&gt;&lt;c r=&quot;E66&quot; s=&quot;24&quot;&gt;&lt;v&gt;169.82000732421881&lt;/v&gt;&lt;/c&gt;&lt;c r=&quot;F66&quot; s=&quot;24&quot;&gt;&lt;v&gt;87.707672119140625&lt;/v&gt;&lt;/c&gt;&lt;c r=&quot;G66&quot; s=&quot;24&quot;&gt;&lt;v&gt;76.826156616210938&lt;/v&gt;&lt;/c&gt;&lt;c r=&quot;H66&quot; s=&quot;25&quot;/&gt;&lt;c r=&quot;I66&quot; s=&quot;25&quot;/&gt;&lt;c r=&quot;J66&quot; s=&quot;25&quot;/&gt;&lt;c r=&quot;K66&quot; s=&quot;25&quot;/&gt;&lt;c r=&quot;M66&quot; s=&quot;34&quot;&gt;&lt;f t=&quot;shared&quot; si=&quot;10&quot;/&gt;&lt;v&gt;44378&lt;/v&gt;&lt;/c&gt;&lt;c r=&quot;N66&quot; s=&quot;26&quot;&gt;&lt;f t=&quot;shared&quot; si=&quot;11&quot;/&gt;&lt;v&gt;1.7855822150590672E-2&lt;/v&gt;&lt;/c&gt;&lt;c r=&quot;O66&quot; s=&quot;26&quot;&gt;&lt;f t=&quot;shared&quot; si=&quot;12&quot;/&gt;&lt;v&gt;0.18793385485283132&lt;/v&gt;&lt;/c&gt;&lt;c r=&quot;P66&quot; s=&quot;26&quot;&gt;&lt;f t=&quot;shared&quot; si=&quot;13&quot;/&gt;&lt;v&gt;2.529736350832601E-2&lt;/v&gt;&lt;/c&gt;&lt;c r=&quot;Q66&quot; s=&quot;26&quot;&gt;&lt;f t=&quot;shared&quot; si=&quot;14&quot;/&gt;&lt;v&gt;4.4208377704845647E-2&lt;/v&gt;&lt;/c&gt;&lt;c r=&quot;R66&quot; s=&quot;26&quot;&gt;&lt;f t=&quot;shared&quot; si=&quot;15&quot;/&gt;&lt;v&gt;-1.0942461716278995E-4&lt;/v&gt;&lt;/c&gt;&lt;c r=&quot;S66&quot; s=&quot;26&quot;&gt;&lt;f t=&quot;shared&quot; si=&quot;16&quot;/&gt;&lt;v&gt;0&lt;/v&gt;&lt;/c&gt;&lt;c r=&quot;T66&quot; s=&quot;26&quot;&gt;&lt;f t=&quot;shared&quot; si=&quot;17&quot;/&gt;&lt;v&gt;0&lt;/v&gt;&lt;/c&gt;&lt;c r=&quot;U66&quot; s=&quot;26&quot;&gt;&lt;f t=&quot;shared&quot; si=&quot;18&quot;/&gt;&lt;v&gt;0&lt;/v&gt;&lt;/c&gt;&lt;c r=&quot;V66&quot; s=&quot;26&quot;&gt;&lt;f t=&quot;shared&quot; si=&quot;19&quot;/&gt;&lt;v&gt;0&lt;/v&gt;&lt;/c&gt;&lt;/row&gt;&lt;row r=&quot;67&quot; spans=&quot;2:22&quot; x14ac:dyDescent=&quot;0.25&quot;&gt;&lt;c r=&quot;B67&quot; s=&quot;34&quot;&gt;&lt;v&gt;44409&lt;/v&gt;&lt;/c&gt;&lt;c r=&quot;C67&quot; s=&quot;24&quot;&gt;&lt;v&gt;122.0162734985352&lt;/v&gt;&lt;/c&gt;&lt;c r=&quot;D67&quot; s=&quot;24&quot;&gt;&lt;v&gt;47166.6875&lt;/v&gt;&lt;/c&gt;&lt;c r=&quot;E67&quot; s=&quot;24&quot;&gt;&lt;v&gt;169.69000244140619&lt;/v&gt;&lt;/c&gt;&lt;c r=&quot;F67&quot; s=&quot;24&quot;&gt;&lt;v&gt;89.597343444824219&lt;/v&gt;&lt;/c&gt;&lt;c r=&quot;G67&quot; s=&quot;24&quot;&gt;&lt;v&gt;76.817741394042969&lt;/v&gt;&lt;/c&gt;&lt;c r=&quot;H67&quot; s=&quot;25&quot;/&gt;&lt;c r=&quot;I67&quot; s=&quot;25&quot;/&gt;&lt;c r=&quot;J67&quot; s=&quot;25&quot;/&gt;&lt;c r=&quot;K67&quot; s=&quot;25&quot;/&gt;&lt;c r=&quot;M67&quot; s=&quot;34&quot;&gt;&lt;f t=&quot;shared&quot; si=&quot;10&quot;/&gt;&lt;v&gt;44409&lt;/v&gt;&lt;/c&gt;&lt;c r=&quot;N67&quot; s=&quot;26&quot;&gt;&lt;f t=&quot;shared&quot; si=&quot;11&quot;/&gt;&lt;v&gt;2.4761317093925372E-2&lt;/v&gt;&lt;/c&gt;&lt;c r=&quot;O67&quot; s=&quot;26&quot;&gt;&lt;f t=&quot;shared&quot; si=&quot;12&quot;/&gt;&lt;v&gt;0.13310109525758729&lt;/v&gt;&lt;/c&gt;&lt;c r=&quot;P67&quot; s=&quot;26&quot;&gt;&lt;f t=&quot;shared&quot; si=&quot;13&quot;/&gt;&lt;v&gt;-7.6554514901416848E-4&lt;/v&gt;&lt;/c&gt;&lt;c r=&quot;Q67&quot; s=&quot;26&quot;&gt;&lt;f t=&quot;shared&quot; si=&quot;14&quot;/&gt;&lt;v&gt;2.1545108654995371E-2&lt;/v&gt;&lt;/c&gt;&lt;c r=&quot;R67&quot; s=&quot;26&quot;&gt;&lt;f t=&quot;shared&quot; si=&quot;15&quot;/&gt;&lt;v&gt;-1.0953589947249043E-4&lt;/v&gt;&lt;/c&gt;&lt;c r=&quot;S67&quot; s=&quot;26&quot;&gt;&lt;f t=&quot;shared&quot; si=&quot;16&quot;/&gt;&lt;v&gt;0&lt;/v&gt;&lt;/c&gt;&lt;c r=&quot;T67&quot; s=&quot;26&quot;&gt;&lt;f t=&quot;shared&quot; si=&quot;17&quot;/&gt;&lt;v&gt;0&lt;/v&gt;&lt;/c&gt;&lt;c r=&quot;U67&quot; s=&quot;26&quot;&gt;&lt;f t=&quot;shared&quot; si=&quot;18&quot;/&gt;&lt;v&gt;0&lt;/v&gt;&lt;/c&gt;&lt;c r=&quot;V67&quot; s=&quot;26&quot;&gt;&lt;f t=&quot;shared&quot; si=&quot;19&quot;/&gt;&lt;v&gt;0&lt;/v&gt;&lt;/c&gt;&lt;/row&gt;&lt;row r=&quot;68&quot; spans=&quot;2:22&quot; x14ac:dyDescent=&quot;0.25&quot;&gt;&lt;c r=&quot;B68&quot; s=&quot;34&quot;&gt;&lt;v&gt;44440&lt;/v&gt;&lt;/c&gt;&lt;c r=&quot;C68&quot; s=&quot;24&quot;&gt;&lt;v&gt;116.877571105957&lt;/v&gt;&lt;/c&gt;&lt;c r=&quot;D68&quot; s=&quot;24&quot;&gt;&lt;v&gt;43790.89453125&lt;/v&gt;&lt;/c&gt;&lt;c r=&quot;E68&quot; s=&quot;24&quot;&gt;&lt;v&gt;164.2200012207031&lt;/v&gt;&lt;/c&gt;&lt;c r=&quot;F68&quot; s=&quot;24&quot;&gt;&lt;v&gt;84.506889343261719&lt;/v&gt;&lt;/c&gt;&lt;c r=&quot;G68&quot; s=&quot;24&quot;&gt;&lt;v&gt;76.826156616210938&lt;/v&gt;&lt;/c&gt;&lt;c r=&quot;H68&quot; s=&quot;25&quot;/&gt;&lt;c r=&quot;I68&quot; s=&quot;25&quot;/&gt;&lt;c r=&quot;J68&quot; s=&quot;25&quot;/&gt;&lt;c r=&quot;K68&quot; s=&quot;25&quot;/&gt;&lt;c r=&quot;M68&quot; s=&quot;34&quot;&gt;&lt;f t=&quot;shared&quot; si=&quot;10&quot;/&gt;&lt;v&gt;44440&lt;/v&gt;&lt;/c&gt;&lt;c r=&quot;N68&quot; s=&quot;26&quot;&gt;&lt;f t=&quot;shared&quot; si=&quot;11&quot;/&gt;&lt;v&gt;-4.2114893737021819E-2&lt;/v&gt;&lt;/c&gt;&lt;c r=&quot;O68&quot; s=&quot;26&quot;&gt;&lt;f t=&quot;shared&quot; si=&quot;12&quot;/&gt;&lt;v&gt;-7.1571550763449343E-2&lt;/v&gt;&lt;/c&gt;&lt;c r=&quot;P68&quot; s=&quot;26&quot;&gt;&lt;f t=&quot;shared&quot; si=&quot;13&quot;/&gt;&lt;v&gt;-3.2235259249241199E-2&lt;/v&gt;&lt;/c&gt;&lt;c r=&quot;Q68&quot; s=&quot;26&quot;&gt;&lt;f t=&quot;shared&quot; si=&quot;14&quot;/&gt;&lt;v&gt;-5.6814788316768561E-2&lt;/v&gt;&lt;/c&gt;&lt;c r=&quot;R68&quot; s=&quot;26&quot;&gt;&lt;f t=&quot;shared&quot; si=&quot;15&quot;/&gt;&lt;v&gt;1.0954789890016414E-4&lt;/v&gt;&lt;/c&gt;&lt;c r=&quot;S68&quot; s=&quot;26&quot;&gt;&lt;f t=&quot;shared&quot; si=&quot;16&quot;/&gt;&lt;v&gt;0&lt;/v&gt;&lt;/c&gt;&lt;c r=&quot;T68&quot; s=&quot;26&quot;&gt;&lt;f t=&quot;shared&quot; si=&quot;17&quot;/&gt;&lt;v&gt;0&lt;/v&gt;&lt;/c&gt;&lt;c r=&quot;U68&quot; s=&quot;26&quot;&gt;&lt;f t=&quot;shared&quot; si=&quot;18&quot;/&gt;&lt;v&gt;0&lt;/v&gt;&lt;/c&gt;&lt;c r=&quot;V68&quot; s=&quot;26&quot;&gt;&lt;f t=&quot;shared&quot; si=&quot;19&quot;/&gt;&lt;v&gt;0&lt;/v&gt;&lt;/c&gt;&lt;/row&gt;&lt;row r=&quot;69&quot; spans=&quot;2:22&quot; x14ac:dyDescent=&quot;0.25&quot;&gt;&lt;c r=&quot;B69&quot; s=&quot;34&quot;&gt;&lt;v&gt;44470&lt;/v&gt;&lt;/c&gt;&lt;c r=&quot;C69&quot; s=&quot;24&quot;&gt;&lt;v&gt;123.69837951660161&lt;/v&gt;&lt;/c&gt;&lt;c r=&quot;D69&quot; s=&quot;24&quot;&gt;&lt;v&gt;61318.95703125&lt;/v&gt;&lt;/c&gt;&lt;c r=&quot;E69&quot; s=&quot;24&quot;&gt;&lt;v&gt;166.6499938964844&lt;/v&gt;&lt;/c&gt;&lt;c r=&quot;F69&quot; s=&quot;24&quot;&gt;&lt;v&gt;90.5347900390625&lt;/v&gt;&lt;/c&gt;&lt;c r=&quot;G69&quot; s=&quot;24&quot;&gt;&lt;v&gt;76.817741394042969&lt;/v&gt;&lt;/c&gt;&lt;c r=&quot;H69&quot; s=&quot;25&quot;/&gt;&lt;c r=&quot;I69&quot; s=&quot;25&quot;/&gt;&lt;c r=&quot;J69&quot; s=&quot;25&quot;/&gt;&lt;c r=&quot;K69&quot; s=&quot;25&quot;/&gt;&lt;c r=&quot;M69&quot; s=&quot;34&quot;&gt;&lt;f t=&quot;shared&quot; si=&quot;10&quot;/&gt;&lt;v&gt;44470&lt;/v&gt;&lt;/c&gt;&lt;c r=&quot;N69&quot; s=&quot;26&quot;&gt;&lt;f t=&quot;shared&quot; si=&quot;11&quot;/&gt;&lt;v&gt;5.835857424228208E-2&lt;/v&gt;&lt;/c&gt;&lt;c r=&quot;O69&quot; s=&quot;26&quot;&gt;&lt;f t=&quot;shared&quot; si=&quot;12&quot;/&gt;&lt;v&gt;0.40026728587358829&lt;/v&gt;&lt;/c&gt;&lt;c r=&quot;P69&quot; s=&quot;26&quot;&gt;&lt;f t=&quot;shared&quot; si=&quot;13&quot;/&gt;&lt;v&gt;1.4797178527087729E-2&lt;/v&gt;&lt;/c&gt;&lt;c r=&quot;Q69&quot; s=&quot;26&quot;&gt;&lt;f t=&quot;shared&quot; si=&quot;14&quot;/&gt;&lt;v&gt;7.1330287301379913E-2&lt;/v&gt;&lt;/c&gt;&lt;c r=&quot;R69&quot; s=&quot;26&quot;&gt;&lt;f t=&quot;shared&quot; si=&quot;15&quot;/&gt;&lt;v&gt;-1.0953589947249043E-4&lt;/v&gt;&lt;/c&gt;&lt;c r=&quot;S69&quot; s=&quot;26&quot;&gt;&lt;f t=&quot;shared&quot; si=&quot;16&quot;/&gt;&lt;v&gt;0&lt;/v&gt;&lt;/c&gt;&lt;c r=&quot;T69&quot; s=&quot;26&quot;&gt;&lt;f t=&quot;shared&quot; si=&quot;17&quot;/&gt;&lt;v&gt;0&lt;/v&gt;&lt;/c&gt;&lt;c r=&quot;U69&quot; s=&quot;26&quot;&gt;&lt;f t=&quot;shared&quot; si=&quot;18&quot;/&gt;&lt;v&gt;0&lt;/v&gt;&lt;/c&gt;&lt;c r=&quot;V69&quot; s=&quot;26&quot;&gt;&lt;f t=&quot;shared&quot; si=&quot;19&quot;/&gt;&lt;v&gt;0&lt;/v&gt;&lt;/c&gt;&lt;/row&gt;&lt;row r=&quot;70&quot; spans=&quot;2:22&quot; x14ac:dyDescent=&quot;0.25&quot;&gt;&lt;c r=&quot;B70&quot; s=&quot;34&quot;&gt;&lt;v&gt;44501&lt;/v&gt;&lt;/c&gt;&lt;c r=&quot;C70&quot; s=&quot;24&quot;&gt;&lt;v&gt;121.16599273681641&lt;/v&gt;&lt;/c&gt;&lt;c r=&quot;D70&quot; s=&quot;24&quot;&gt;&lt;v&gt;57005.42578125&lt;/v&gt;&lt;/c&gt;&lt;c r=&quot;E70&quot; s=&quot;24&quot;&gt;&lt;v&gt;165.5&lt;/v&gt;&lt;/c&gt;&lt;c r=&quot;F70&quot; s=&quot;24&quot;&gt;&lt;v&gt;88.625129699707031&lt;/v&gt;&lt;/c&gt;&lt;c r=&quot;G70&quot; s=&quot;24&quot;&gt;&lt;v&gt;76.800949096679688&lt;/v&gt;&lt;/c&gt;&lt;c r=&quot;H70&quot; s=&quot;25&quot;/&gt;&lt;c r=&quot;I70&quot; s=&quot;25&quot;/&gt;&lt;c r=&quot;J70&quot; s=&quot;25&quot;/&gt;&lt;c r=&quot;K70&quot; s=&quot;25&quot;/&gt;&lt;c r=&quot;M70&quot; s=&quot;34&quot;&gt;&lt;f t=&quot;shared&quot; si=&quot;10&quot;/&gt;&lt;v&gt;44501&lt;/v&gt;&lt;/c&gt;&lt;c r=&quot;N70&quot; s=&quot;26&quot;&gt;&lt;f t=&quot;shared&quot; si=&quot;11&quot;/&gt;&lt;v&gt;-2.0472271259182717E-2&lt;/v&gt;&lt;/c&gt;&lt;c r=&quot;O70&quot; s=&quot;26&quot;&gt;&lt;f t=&quot;shared&quot; si=&quot;12&quot;/&gt;&lt;v&gt;-7.0345802649606326E-2&lt;/v&gt;&lt;/c&gt;&lt;c r=&quot;P70&quot; s=&quot;26&quot;&gt;&lt;f t=&quot;shared&quot; si=&quot;13&quot;/&gt;&lt;v&gt;-6.9006536969855592E-3&lt;/v&gt;&lt;/c&gt;&lt;c r=&quot;Q70&quot; s=&quot;26&quot;&gt;&lt;f t=&quot;shared&quot; si=&quot;14&quot;/&gt;&lt;v&gt;-2.1093110599047282E-2&lt;/v&gt;&lt;/c&gt;&lt;c r=&quot;R70&quot; s=&quot;26&quot;&gt;&lt;f t=&quot;shared&quot; si=&quot;15&quot;/&gt;&lt;v&gt;-2.1859920714339953E-4&lt;/v&gt;&lt;/c&gt;&lt;c r=&quot;S70&quot; s=&quot;26&quot;&gt;&lt;f t=&quot;shared&quot; si=&quot;16&quot;/&gt;&lt;v&gt;0&lt;/v&gt;&lt;/c&gt;&lt;c r=&quot;T70&quot; s=&quot;26&quot;&gt;&lt;f t=&quot;shared&quot; si=&quot;17&quot;/&gt;&lt;v&gt;0&lt;/v&gt;&lt;/c&gt;&lt;c r=&quot;U70&quot; s=&quot;26&quot;&gt;&lt;f t=&quot;shared&quot; si=&quot;18&quot;/&gt;&lt;v&gt;0&lt;/v&gt;&lt;/c&gt;&lt;c r=&quot;V70&quot; s=&quot;26&quot;&gt;&lt;f t=&quot;shared&quot; si=&quot;19&quot;/&gt;&lt;v&gt;0&lt;/v&gt;&lt;/c&gt;&lt;/row&gt;&lt;row r=&quot;71&quot; spans=&quot;2:22&quot; x14ac:dyDescent=&quot;0.25&quot;&gt;&lt;c r=&quot;B71&quot; s=&quot;34&quot;&gt;&lt;v&gt;44531&lt;/v&gt;&lt;/c&gt;&lt;c r=&quot;C71&quot; s=&quot;24&quot;&gt;&lt;v&gt;126.0314636230469&lt;/v&gt;&lt;/c&gt;&lt;c r=&quot;D71&quot; s=&quot;24&quot;&gt;&lt;v&gt;46306.4453125&lt;/v&gt;&lt;/c&gt;&lt;c r=&quot;E71&quot; s=&quot;24&quot;&gt;&lt;v&gt;170.96000671386719&lt;/v&gt;&lt;/c&gt;&lt;c r=&quot;F71&quot; s=&quot;24&quot;&gt;&lt;v&gt;97.226737976074219&lt;/v&gt;&lt;/c&gt;&lt;c r=&quot;G71&quot; s=&quot;24&quot;&gt;&lt;v&gt;76.800949096679688&lt;/v&gt;&lt;/c&gt;&lt;c r=&quot;H71&quot; s=&quot;25&quot;/&gt;&lt;c r=&quot;I71&quot; s=&quot;25&quot;/&gt;&lt;c r=&quot;J71&quot; s=&quot;25&quot;/&gt;&lt;c r=&quot;K71&quot; s=&quot;25&quot;/&gt;&lt;c r=&quot;M71&quot; s=&quot;34&quot;&gt;&lt;f t=&quot;shared&quot; ref=&quot;M71:M102&quot; si=&quot;20&quot;&gt;B71</f><v>44531</v></c><c r="N71" s="26"><f t="shared" si="11"/>&lt;v&gt;4.0155416353487405E-2&lt;/v&gt;&lt;/c&gt;&lt;c r=&quot;O71&quot; s=&quot;26&quot;&gt;&lt;f t=&quot;shared&quot; si=&quot;12&quot;/&gt;&lt;v&gt;-0.18768354629620299&lt;/v&gt;&lt;/c&gt;&lt;c r=&quot;P71&quot; s=&quot;26&quot;&gt;&lt;f t=&quot;shared&quot; si=&quot;13&quot;/&gt;&lt;v&gt;3.2990977123064535E-2&lt;/v&gt;&lt;/c&gt;&lt;c r=&quot;Q71&quot; s=&quot;26&quot;&gt;&lt;f t=&quot;shared&quot; si=&quot;14&quot;/&gt;&lt;v&gt;9.7056086750027415E-2&lt;/v&gt;&lt;/c&gt;&lt;c r=&quot;R71&quot; s=&quot;26&quot;&gt;&lt;f t=&quot;shared&quot; si=&quot;15&quot;/&gt;&lt;v&gt;0&lt;/v&gt;&lt;/c&gt;&lt;c r=&quot;S71&quot; s=&quot;26&quot;&gt;&lt;f t=&quot;shared&quot; si=&quot;16&quot;/&gt;&lt;v&gt;0&lt;/v&gt;&lt;/c&gt;&lt;c r=&quot;T71&quot; s=&quot;26&quot;&gt;&lt;f t=&quot;shared&quot; si=&quot;17&quot;/&gt;&lt;v&gt;0&lt;/v&gt;&lt;/c&gt;&lt;c r=&quot;U71&quot; s=&quot;26&quot;&gt;&lt;f t=&quot;shared&quot; si=&quot;18&quot;/&gt;&lt;v&gt;0&lt;/v&gt;&lt;/c&gt;&lt;c r=&quot;V71&quot; s=&quot;26&quot;&gt;&lt;f t=&quot;shared&quot; si=&quot;19&quot;/&gt;&lt;v&gt;0&lt;/v&gt;&lt;/c&gt;&lt;/row&gt;&lt;row r=&quot;72&quot; spans=&quot;2:22&quot; x14ac:dyDescent=&quot;0.25&quot;&gt;&lt;c r=&quot;B72&quot; s=&quot;34&quot;&gt;&lt;v&gt;44562&lt;/v&gt;&lt;/c&gt;&lt;c r=&quot;C72&quot; s=&quot;24&quot;&gt;&lt;v&gt;119.51194000244141&lt;/v&gt;&lt;/c&gt;&lt;c r=&quot;D72&quot; s=&quot;24&quot;&gt;&lt;v&gt;38483.125&lt;/v&gt;&lt;/c&gt;&lt;c r=&quot;E72&quot; s=&quot;24&quot;&gt;&lt;v&gt;168.0899963378906&lt;/v&gt;&lt;/c&gt;&lt;c r=&quot;F72&quot; s=&quot;24&quot;&gt;&lt;v&gt;89.038581848144531&lt;/v&gt;&lt;/c&gt;&lt;c r=&quot;G72&quot; s=&quot;24&quot;&gt;&lt;v&gt;76.800949096679688&lt;/v&gt;&lt;/c&gt;&lt;c r=&quot;H72&quot; s=&quot;25&quot;/&gt;&lt;c r=&quot;I72&quot; s=&quot;25&quot;/&gt;&lt;c r=&quot;J72&quot; s=&quot;25&quot;/&gt;&lt;c r=&quot;K72&quot; s=&quot;25&quot;/&gt;&lt;c r=&quot;M72&quot; s=&quot;34&quot;&gt;&lt;f t=&quot;shared&quot; si=&quot;20&quot;/&gt;&lt;v&gt;44562&lt;/v&gt;&lt;/c&gt;&lt;c r=&quot;N72&quot; s=&quot;26&quot;&gt;&lt;f t=&quot;shared&quot; ref=&quot;N72:N103&quot; si=&quot;21&quot;&gt;IF(OR(NOT(ISNUMBER(C72)),NOT(ISNUMBER(C71)),C71=0),0,IFERROR(C72/C71-1,0))</f><v>-5.1729333558364732E-2</v></c><c r="O72" s="26"><f t="shared" ref="O72:O103" si="22">IF(OR(NOT(ISNUMBER(D72)),NOT(ISNUMBER(D71)),D71=0),0,IFERROR(D72/D71-1,0))</f><v>-0.16894668246945244</v></c><c r="P72" s="26"><f t="shared" ref="P72:P103" si="23">IF(OR(NOT(ISNUMBER(E72)),NOT(ISNUMBER(E71)),E71=0),0,IFERROR(E72/E71-1,0))</f><v>-1.6787612677040209E-2</v></c><c r="Q72" s="26"><f t="shared" ref="Q72:Q103" si="24">IF(OR(NOT(ISNUMBER(F72)),NOT(ISNUMBER(F71)),F71=0),0,IFERROR(F72/F71-1,0))</f><v>-8.4217122762512586E-2</v></c><c r="R72" s="26"><f t="shared" ref="R72:R103" si="25">IF(OR(NOT(ISNUMBER(G72)),NOT(ISNUMBER(G71)),G71=0),0,IFERROR(G72/G71-1,0))</f><v>0</v></c><c r="S72" s="26"><f t="shared" ref="S72:S103" si="26">IF(OR(NOT(ISNUMBER(H72)),NOT(ISNUMBER(H71)),H71=0),0,IFERROR(H72/H71-1,0))</f><v>0</v></c><c r="T72" s="26"><f t="shared" ref="T72:T103" si="27">IF(OR(NOT(ISNUMBER(I72)),NOT(ISNUMBER(I71)),I71=0),0,IFERROR(I72/I71-1,0))</f><v>0</v></c><c r="U72" s="26"><f t="shared" ref="U72:U103" si="28">IF(OR(NOT(ISNUMBER(J72)),NOT(ISNUMBER(J71)),J71=0),0,IFERROR(J72/J71-1,0))</f><v>0</v></c><c r="V72" s="26"><f t="shared" ref="V72:V103" si="29">IF(OR(NOT(ISNUMBER(K72)),NOT(ISNUMBER(K71)),K71=0),0,IFERROR(K72/K71-1,0))</f><v>0</v></c></row><row r="73" spans="2:22" x14ac:dyDescent="0.25"><c r="B73" s="34"><v>44593</v></c><c r="C73" s="24"><v>116.0286560058594</v></c><c r="D73" s="24"><v>43193.234375</v></c><c r="E73" s="24"><v>178.3800048828125</v></c><c r="F73" s="24"><v>85.937675476074219</v></c><c r="G73" s="24"><v>76.784141540527344</v></c><c r="H73" s="25"/><c r="I73" s="25"/><c r="J73" s="25"/><c r="K73" s="25"/><c r="M73" s="34"><f t="shared" si="20"/>&lt;v&gt;44593&lt;/v&gt;&lt;/c&gt;&lt;c r=&quot;N73&quot; s=&quot;26&quot;&gt;&lt;f t=&quot;shared&quot; si=&quot;21&quot;/&gt;&lt;v&gt;-2.91459079026819E-2&lt;/v&gt;&lt;/c&gt;&lt;c r=&quot;O73&quot; s=&quot;26&quot;&gt;&lt;f t=&quot;shared&quot; si=&quot;22&quot;/&gt;&lt;v&gt;0.1223941500332939&lt;/v&gt;&lt;/c&gt;&lt;c r=&quot;P73&quot; s=&quot;26&quot;&gt;&lt;f t=&quot;shared&quot; si=&quot;23&quot;/&gt;&lt;v&gt;6.1217257237826228E-2&lt;/v&gt;&lt;/c&gt;&lt;c r=&quot;Q73&quot; s=&quot;26&quot;&gt;&lt;f t=&quot;shared&quot; si=&quot;24&quot;/&gt;&lt;v&gt;-3.4826547185566326E-2&lt;/v&gt;&lt;/c&gt;&lt;c r=&quot;R73&quot; s=&quot;26&quot;&gt;&lt;f t=&quot;shared&quot; si=&quot;25&quot;/&gt;&lt;v&gt;-2.1884568289887163E-4&lt;/v&gt;&lt;/c&gt;&lt;c r=&quot;S73&quot; s=&quot;26&quot;&gt;&lt;f t=&quot;shared&quot; si=&quot;26&quot;/&gt;&lt;v&gt;0&lt;/v&gt;&lt;/c&gt;&lt;c r=&quot;T73&quot; s=&quot;26&quot;&gt;&lt;f t=&quot;shared&quot; si=&quot;27&quot;/&gt;&lt;v&gt;0&lt;/v&gt;&lt;/c&gt;&lt;c r=&quot;U73&quot; s=&quot;26&quot;&gt;&lt;f t=&quot;shared&quot; si=&quot;28&quot;/&gt;&lt;v&gt;0&lt;/v&gt;&lt;/c&gt;&lt;c r=&quot;V73&quot; s=&quot;26&quot;&gt;&lt;f t=&quot;shared&quot; si=&quot;29&quot;/&gt;&lt;v&gt;0&lt;/v&gt;&lt;/c&gt;&lt;/row&gt;&lt;row r=&quot;74&quot; spans=&quot;2:22&quot; x14ac:dyDescent=&quot;0.25&quot;&gt;&lt;c r=&quot;B74&quot; s=&quot;34&quot;&gt;&lt;v&gt;44621&lt;/v&gt;&lt;/c&gt;&lt;c r=&quot;C74&quot; s=&quot;24&quot;&gt;&lt;v&gt;119.36293792724609&lt;/v&gt;&lt;/c&gt;&lt;c r=&quot;D74&quot; s=&quot;24&quot;&gt;&lt;v&gt;45538.67578125&lt;/v&gt;&lt;/c&gt;&lt;c r=&quot;E74&quot; s=&quot;24&quot;&gt;&lt;v&gt;180.6499938964844&lt;/v&gt;&lt;/c&gt;&lt;c r=&quot;F74&quot; s=&quot;24&quot;&gt;&lt;v&gt;91.320724487304688&lt;/v&gt;&lt;/c&gt;&lt;c r=&quot;G74&quot; s=&quot;24&quot;&gt;&lt;v&gt;76.819442749023438&lt;/v&gt;&lt;/c&gt;&lt;c r=&quot;H74&quot; s=&quot;25&quot;/&gt;&lt;c r=&quot;I74&quot; s=&quot;25&quot;/&gt;&lt;c r=&quot;J74&quot; s=&quot;25&quot;/&gt;&lt;c r=&quot;K74&quot; s=&quot;25&quot;/&gt;&lt;c r=&quot;M74&quot; s=&quot;34&quot;&gt;&lt;f t=&quot;shared&quot; si=&quot;20&quot;/&gt;&lt;v&gt;44621&lt;/v&gt;&lt;/c&gt;&lt;c r=&quot;N74&quot; s=&quot;26&quot;&gt;&lt;f t=&quot;shared&quot; si=&quot;21&quot;/&gt;&lt;v&gt;2.8736710707209401E-2&lt;/v&gt;&lt;/c&gt;&lt;c r=&quot;O74&quot; s=&quot;26&quot;&gt;&lt;f t=&quot;shared&quot; si=&quot;22&quot;/&gt;&lt;v&gt;5.4301129336300047E-2&lt;/v&gt;&lt;/c&gt;&lt;c r=&quot;P74&quot; s=&quot;26&quot;&gt;&lt;f t=&quot;shared&quot; si=&quot;23&quot;/&gt;&lt;v&gt;1.2725579950304322E-2&lt;/v&gt;&lt;/c&gt;&lt;c r=&quot;Q74&quot; s=&quot;26&quot;&gt;&lt;f t=&quot;shared&quot; si=&quot;24&quot;/&gt;&lt;v&gt;6.2638987864282569E-2&lt;/v&gt;&lt;/c&gt;&lt;c r=&quot;R74&quot; s=&quot;26&quot;&gt;&lt;f t=&quot;shared&quot; si=&quot;25&quot;/&gt;&lt;v&gt;4.5974608542653783E-4&lt;/v&gt;&lt;/c&gt;&lt;c r=&quot;S74&quot; s=&quot;26&quot;&gt;&lt;f t=&quot;shared&quot; si=&quot;26&quot;/&gt;&lt;v&gt;0&lt;/v&gt;&lt;/c&gt;&lt;c r=&quot;T74&quot; s=&quot;26&quot;&gt;&lt;f t=&quot;shared&quot; si=&quot;27&quot;/&gt;&lt;v&gt;0&lt;/v&gt;&lt;/c&gt;&lt;c r=&quot;U74&quot; s=&quot;26&quot;&gt;&lt;f t=&quot;shared&quot; si=&quot;28&quot;/&gt;&lt;v&gt;0&lt;/v&gt;&lt;/c&gt;&lt;c r=&quot;V74&quot; s=&quot;26&quot;&gt;&lt;f t=&quot;shared&quot; si=&quot;29&quot;/&gt;&lt;v&gt;0&lt;/v&gt;&lt;/c&gt;&lt;/row&gt;&lt;row r=&quot;75&quot; spans=&quot;2:22&quot; x14ac:dyDescent=&quot;0.25&quot;&gt;&lt;c r=&quot;B75&quot; s=&quot;34&quot;&gt;&lt;v&gt;44652&lt;/v&gt;&lt;/c&gt;&lt;c r=&quot;C75&quot; s=&quot;24&quot;&gt;&lt;v&gt;109.3601379394531&lt;/v&gt;&lt;/c&gt;&lt;c r=&quot;D75&quot; s=&quot;24&quot;&gt;&lt;v&gt;37714.875&lt;/v&gt;&lt;/c&gt;&lt;c r=&quot;E75&quot; s=&quot;24&quot;&gt;&lt;v&gt;176.9100036621094&lt;/v&gt;&lt;/c&gt;&lt;c r=&quot;F75&quot; s=&quot;24&quot;&gt;&lt;v&gt;87.587677001953125&lt;/v&gt;&lt;/c&gt;&lt;c r=&quot;G75&quot; s=&quot;24&quot;&gt;&lt;v&gt;76.811027526855469&lt;/v&gt;&lt;/c&gt;&lt;c r=&quot;H75&quot; s=&quot;25&quot;/&gt;&lt;c r=&quot;I75&quot; s=&quot;25&quot;/&gt;&lt;c r=&quot;J75&quot; s=&quot;25&quot;/&gt;&lt;c r=&quot;K75&quot; s=&quot;25&quot;/&gt;&lt;c r=&quot;M75&quot; s=&quot;34&quot;&gt;&lt;f t=&quot;shared&quot; si=&quot;20&quot;/&gt;&lt;v&gt;44652&lt;/v&gt;&lt;/c&gt;&lt;c r=&quot;N75&quot; s=&quot;26&quot;&gt;&lt;f t=&quot;shared&quot; si=&quot;21&quot;/&gt;&lt;v&gt;-8.380155650902199E-2&lt;/v&gt;&lt;/c&gt;&lt;c r=&quot;O75&quot; s=&quot;26&quot;&gt;&lt;f t=&quot;shared&quot; si=&quot;22&quot;/&gt;&lt;v&gt;-0.17180562778839858&lt;/v&gt;&lt;/c&gt;&lt;c r=&quot;P75&quot; s=&quot;26&quot;&gt;&lt;f t=&quot;shared&quot; si=&quot;23&quot;/&gt;&lt;v&gt;-2.0702963524693363E-2&lt;/v&gt;&lt;/c&gt;&lt;c r=&quot;Q75&quot; s=&quot;26&quot;&gt;&lt;f t=&quot;shared&quot; si=&quot;24&quot;/&gt;&lt;v&gt;-4.0878426078086227E-2&lt;/v&gt;&lt;/c&gt;&lt;c r=&quot;R75&quot; s=&quot;26&quot;&gt;&lt;f t=&quot;shared&quot; si=&quot;25&quot;/&gt;&lt;v&gt;-1.0954547269315107E-4&lt;/v&gt;&lt;/c&gt;&lt;c r=&quot;S75&quot; s=&quot;26&quot;&gt;&lt;f t=&quot;shared&quot; si=&quot;26&quot;/&gt;&lt;v&gt;0&lt;/v&gt;&lt;/c&gt;&lt;c r=&quot;T75&quot; s=&quot;26&quot;&gt;&lt;f t=&quot;shared&quot; si=&quot;27&quot;/&gt;&lt;v&gt;0&lt;/v&gt;&lt;/c&gt;&lt;c r=&quot;U75&quot; s=&quot;26&quot;&gt;&lt;f t=&quot;shared&quot; si=&quot;28&quot;/&gt;&lt;v&gt;0&lt;/v&gt;&lt;/c&gt;&lt;c r=&quot;V75&quot; s=&quot;26&quot;&gt;&lt;f t=&quot;shared&quot; si=&quot;29&quot;/&gt;&lt;v&gt;0&lt;/v&gt;&lt;/c&gt;&lt;/row&gt;&lt;row r=&quot;76&quot; spans=&quot;2:22&quot; x14ac:dyDescent=&quot;0.25&quot;&gt;&lt;c r=&quot;B76&quot; s=&quot;34&quot;&gt;&lt;v&gt;44682&lt;/v&gt;&lt;/c&gt;&lt;c r=&quot;C76&quot; s=&quot;24&quot;&gt;&lt;v&gt;109.8444442749023&lt;/v&gt;&lt;/c&gt;&lt;c r=&quot;D76&quot; s=&quot;24&quot;&gt;&lt;v&gt;31792.310546875&lt;/v&gt;&lt;/c&gt;&lt;c r=&quot;E76&quot; s=&quot;24&quot;&gt;&lt;v&gt;171.13999938964841&lt;/v&gt;&lt;/c&gt;&lt;c r=&quot;F76&quot; s=&quot;24&quot;&gt;&lt;v&gt;83.483848571777344&lt;/v&gt;&lt;/c&gt;&lt;c r=&quot;G76&quot; s=&quot;24&quot;&gt;&lt;v&gt;76.836227416992188&lt;/v&gt;&lt;/c&gt;&lt;c r=&quot;H76&quot; s=&quot;25&quot;/&gt;&lt;c r=&quot;I76&quot; s=&quot;25&quot;/&gt;&lt;c r=&quot;J76&quot; s=&quot;25&quot;/&gt;&lt;c r=&quot;K76&quot; s=&quot;25&quot;/&gt;&lt;c r=&quot;M76&quot; s=&quot;34&quot;&gt;&lt;f t=&quot;shared&quot; si=&quot;20&quot;/&gt;&lt;v&gt;44682&lt;/v&gt;&lt;/c&gt;&lt;c r=&quot;N76&quot; s=&quot;26&quot;&gt;&lt;f t=&quot;shared&quot; si=&quot;21&quot;/&gt;&lt;v&gt;4.4285453966539379E-3&lt;/v&gt;&lt;/c&gt;&lt;c r=&quot;O76&quot; s=&quot;26&quot;&gt;&lt;f t=&quot;shared&quot; si=&quot;22&quot;/&gt;&lt;v&gt;-0.15703524015723236&lt;/v&gt;&lt;/c&gt;&lt;c r=&quot;P76&quot; s=&quot;26&quot;&gt;&lt;f t=&quot;shared&quot; si=&quot;23&quot;/&gt;&lt;v&gt;-3.2615477661068093E-2&lt;/v&gt;&lt;/c&gt;&lt;c r=&quot;Q76&quot; s=&quot;26&quot;&gt;&lt;f t=&quot;shared&quot; si=&quot;24&quot;/&gt;&lt;v&gt;-4.6853947617360281E-2&lt;/v&gt;&lt;/c&gt;&lt;c r=&quot;R76&quot; s=&quot;26&quot;&gt;&lt;f t=&quot;shared&quot; si=&quot;25&quot;/&gt;&lt;v&gt;3.2807646178034666E-4&lt;/v&gt;&lt;/c&gt;&lt;c r=&quot;S76&quot; s=&quot;26&quot;&gt;&lt;f t=&quot;shared&quot; si=&quot;26&quot;/&gt;&lt;v&gt;0&lt;/v&gt;&lt;/c&gt;&lt;c r=&quot;T76&quot; s=&quot;26&quot;&gt;&lt;f t=&quot;shared&quot; si=&quot;27&quot;/&gt;&lt;v&gt;0&lt;/v&gt;&lt;/c&gt;&lt;c r=&quot;U76&quot; s=&quot;26&quot;&gt;&lt;f t=&quot;shared&quot; si=&quot;28&quot;/&gt;&lt;v&gt;0&lt;/v&gt;&lt;/c&gt;&lt;c r=&quot;V76&quot; s=&quot;26&quot;&gt;&lt;f t=&quot;shared&quot; si=&quot;29&quot;/&gt;&lt;v&gt;0&lt;/v&gt;&lt;/c&gt;&lt;/row&gt;&lt;row r=&quot;77&quot; spans=&quot;2:22&quot; x14ac:dyDescent=&quot;0.25&quot;&gt;&lt;c r=&quot;B77&quot; s=&quot;34&quot;&gt;&lt;v&gt;44713&lt;/v&gt;&lt;/c&gt;&lt;c r=&quot;C77&quot; s=&quot;24&quot;&gt;&lt;v&gt;100.4044723510742&lt;/v&gt;&lt;/c&gt;&lt;c r=&quot;D77&quot; s=&quot;24&quot;&gt;&lt;v&gt;19784.7265625&lt;/v&gt;&lt;/c&gt;&lt;c r=&quot;E77&quot; s=&quot;24&quot;&gt;&lt;v&gt;168.46000671386719&lt;/v&gt;&lt;/c&gt;&lt;c r=&quot;F77&quot; s=&quot;24&quot;&gt;&lt;v&gt;77.265220642089844&lt;/v&gt;&lt;/c&gt;&lt;c r=&quot;G77&quot; s=&quot;24&quot;&gt;&lt;v&gt;76.895919799804688&lt;/v&gt;&lt;/c&gt;&lt;c r=&quot;H77&quot; s=&quot;25&quot;/&gt;&lt;c r=&quot;I77&quot; s=&quot;25&quot;/&gt;&lt;c r=&quot;J77&quot; s=&quot;25&quot;/&gt;&lt;c r=&quot;K77&quot; s=&quot;25&quot;/&gt;&lt;c r=&quot;M77&quot; s=&quot;34&quot;&gt;&lt;f t=&quot;shared&quot; si=&quot;20&quot;/&gt;&lt;v&gt;44713&lt;/v&gt;&lt;/c&gt;&lt;c r=&quot;N77&quot; s=&quot;26&quot;&gt;&lt;f t=&quot;shared&quot; si=&quot;21&quot;/&gt;&lt;v&gt;-8.5939457258331076E-2&lt;/v&gt;&lt;/c&gt;&lt;c r=&quot;O77&quot; s=&quot;26&quot;&gt;&lt;f t=&quot;shared&quot; si=&quot;22&quot;/&gt;&lt;v&gt;-0.37768830820493093&lt;/v&gt;&lt;/c&gt;&lt;c r=&quot;P77&quot; s=&quot;26&quot;&gt;&lt;f t=&quot;shared&quot; si=&quot;23&quot;/&gt;&lt;v&gt;-1.5659651077124637E-2&lt;/v&gt;&lt;/c&gt;&lt;c r=&quot;Q77&quot; s=&quot;26&quot;&gt;&lt;f t=&quot;shared&quot; si=&quot;24&quot;/&gt;&lt;v&gt;-7.4488994411186948E-2&lt;/v&gt;&lt;/c&gt;&lt;c r=&quot;R77&quot; s=&quot;26&quot;&gt;&lt;f t=&quot;shared&quot; si=&quot;25&quot;/&gt;&lt;v&gt;7.7687810579951666E-4&lt;/v&gt;&lt;/c&gt;&lt;c r=&quot;S77&quot; s=&quot;26&quot;&gt;&lt;f t=&quot;shared&quot; si=&quot;26&quot;/&gt;&lt;v&gt;0&lt;/v&gt;&lt;/c&gt;&lt;c r=&quot;T77&quot; s=&quot;26&quot;&gt;&lt;f t=&quot;shared&quot; si=&quot;27&quot;/&gt;&lt;v&gt;0&lt;/v&gt;&lt;/c&gt;&lt;c r=&quot;U77&quot; s=&quot;26&quot;&gt;&lt;f t=&quot;shared&quot; si=&quot;28&quot;/&gt;&lt;v&gt;0&lt;/v&gt;&lt;/c&gt;&lt;c r=&quot;V77&quot; s=&quot;26&quot;&gt;&lt;f t=&quot;shared&quot; si=&quot;29&quot;/&gt;&lt;v&gt;0&lt;/v&gt;&lt;/c&gt;&lt;/row&gt;&lt;row r=&quot;78&quot; spans=&quot;2:22&quot; x14ac:dyDescent=&quot;0.25&quot;&gt;&lt;c r=&quot;B78&quot; s=&quot;34&quot;&gt;&lt;v&gt;44743&lt;/v&gt;&lt;/c&gt;&lt;c r=&quot;C78&quot; s=&quot;24&quot;&gt;&lt;v&gt;108.5679626464844&lt;/v&gt;&lt;/c&gt;&lt;c r=&quot;D78&quot; s=&quot;24&quot;&gt;&lt;v&gt;23336.896484375&lt;/v&gt;&lt;/c&gt;&lt;c r=&quot;E78&quot; s=&quot;24&quot;&gt;&lt;v&gt;164.1000061035156&lt;/v&gt;&lt;/c&gt;&lt;c r=&quot;F78&quot; s=&quot;24&quot;&gt;&lt;v&gt;83.92236328125&lt;/v&gt;&lt;/c&gt;&lt;c r=&quot;G78&quot; s=&quot;24&quot;&gt;&lt;v&gt;76.923667907714844&lt;/v&gt;&lt;/c&gt;&lt;c r=&quot;H78&quot; s=&quot;25&quot;/&gt;&lt;c r=&quot;I78&quot; s=&quot;25&quot;/&gt;&lt;c r=&quot;J78&quot; s=&quot;25&quot;/&gt;&lt;c r=&quot;K78&quot; s=&quot;25&quot;/&gt;&lt;c r=&quot;M78&quot; s=&quot;34&quot;&gt;&lt;f t=&quot;shared&quot; si=&quot;20&quot;/&gt;&lt;v&gt;44743&lt;/v&gt;&lt;/c&gt;&lt;c r=&quot;N78&quot; s=&quot;26&quot;&gt;&lt;f t=&quot;shared&quot; si=&quot;21&quot;/&gt;&lt;v&gt;8.1306042492467423E-2&lt;/v&gt;&lt;/c&gt;&lt;c r=&quot;O78&quot; s=&quot;26&quot;&gt;&lt;f t=&quot;shared&quot; si=&quot;22&quot;/&gt;&lt;v&gt;0.17954101668545608&lt;/v&gt;&lt;/c&gt;&lt;c r=&quot;P78&quot; s=&quot;26&quot;&gt;&lt;f t=&quot;shared&quot; si=&quot;23&quot;/&gt;&lt;v&gt;-2.5881517491312622E-2&lt;/v&gt;&lt;/c&gt;&lt;c r=&quot;Q78&quot; s=&quot;26&quot;&gt;&lt;f t=&quot;shared&quot; si=&quot;24&quot;/&gt;&lt;v&gt;8.6159627628549229E-2&lt;/v&gt;&lt;/c&gt;&lt;c r=&quot;R78&quot; s=&quot;26&quot;&gt;&lt;f t=&quot;shared&quot; si=&quot;25&quot;/&gt;&lt;v&gt;3.6085279924336078E-4&lt;/v&gt;&lt;/c&gt;&lt;c r=&quot;S78&quot; s=&quot;26&quot;&gt;&lt;f t=&quot;shared&quot; si=&quot;26&quot;/&gt;&lt;v&gt;0&lt;/v&gt;&lt;/c&gt;&lt;c r=&quot;T78&quot; s=&quot;26&quot;&gt;&lt;f t=&quot;shared&quot; si=&quot;27&quot;/&gt;&lt;v&gt;0&lt;/v&gt;&lt;/c&gt;&lt;c r=&quot;U78&quot; s=&quot;26&quot;&gt;&lt;f t=&quot;shared&quot; si=&quot;28&quot;/&gt;&lt;v&gt;0&lt;/v&gt;&lt;/c&gt;&lt;c r=&quot;V78&quot; s=&quot;26&quot;&gt;&lt;f t=&quot;shared&quot; si=&quot;29&quot;/&gt;&lt;v&gt;0&lt;/v&gt;&lt;/c&gt;&lt;/row&gt;&lt;row r=&quot;79&quot; spans=&quot;2:22&quot; x14ac:dyDescent=&quot;0.25&quot;&gt;&lt;c r=&quot;B79&quot; s=&quot;34&quot;&gt;&lt;v&gt;44774&lt;/v&gt;&lt;/c&gt;&lt;c r=&quot;C79&quot; s=&quot;24&quot;&gt;&lt;v&gt;103.5984725952148&lt;/v&gt;&lt;/c&gt;&lt;c r=&quot;D79&quot; s=&quot;24&quot;&gt;&lt;v&gt;20049.763671875&lt;/v&gt;&lt;/c&gt;&lt;c r=&quot;E79&quot; s=&quot;24&quot;&gt;&lt;v&gt;159.27000427246091&lt;/v&gt;&lt;/c&gt;&lt;c r=&quot;F79&quot; s=&quot;24&quot;&gt;&lt;v&gt;78.876495361328125&lt;/v&gt;&lt;/c&gt;&lt;c r=&quot;G79&quot; s=&quot;24&quot;&gt;&lt;v&gt;77.072685241699219&lt;/v&gt;&lt;/c&gt;&lt;c r=&quot;H79&quot; s=&quot;25&quot;/&gt;&lt;c r=&quot;I79&quot; s=&quot;25&quot;/&gt;&lt;c r=&quot;J79&quot; s=&quot;25&quot;/&gt;&lt;c r=&quot;K79&quot; s=&quot;25&quot;/&gt;&lt;c r=&quot;M79&quot; s=&quot;34&quot;&gt;&lt;f t=&quot;shared&quot; si=&quot;20&quot;/&gt;&lt;v&gt;44774&lt;/v&gt;&lt;/c&gt;&lt;c r=&quot;N79&quot; s=&quot;26&quot;&gt;&lt;f t=&quot;shared&quot; si=&quot;21&quot;/&gt;&lt;v&gt;-4.5773080106984221E-2&lt;/v&gt;&lt;/c&gt;&lt;c r=&quot;O79&quot; s=&quot;26&quot;&gt;&lt;f t=&quot;shared&quot; si=&quot;22&quot;/&gt;&lt;v&gt;-0.14085561097213029&lt;/v&gt;&lt;/c&gt;&lt;c r=&quot;P79&quot; s=&quot;26&quot;&gt;&lt;f t=&quot;shared&quot; si=&quot;23&quot;/&gt;&lt;v&gt;-2.9433282458307009E-2&lt;/v&gt;&lt;/c&gt;&lt;c r=&quot;Q79&quot; s=&quot;26&quot;&gt;&lt;f t=&quot;shared&quot; si=&quot;24&quot;/&gt;&lt;v&gt;-6.0125426914058644E-2&lt;/v&gt;&lt;/c&gt;&lt;c r=&quot;R79&quot; s=&quot;26&quot;&gt;&lt;f t=&quot;shared&quot; si=&quot;25&quot;/&gt;&lt;v&gt;1.9372104585957395E-3&lt;/v&gt;&lt;/c&gt;&lt;c r=&quot;S79&quot; s=&quot;26&quot;&gt;&lt;f t=&quot;shared&quot; si=&quot;26&quot;/&gt;&lt;v&gt;0&lt;/v&gt;&lt;/c&gt;&lt;c r=&quot;T79&quot; s=&quot;26&quot;&gt;&lt;f t=&quot;shared&quot; si=&quot;27&quot;/&gt;&lt;v&gt;0&lt;/v&gt;&lt;/c&gt;&lt;c r=&quot;U79&quot; s=&quot;26&quot;&gt;&lt;f t=&quot;shared&quot; si=&quot;28&quot;/&gt;&lt;v&gt;0&lt;/v&gt;&lt;/c&gt;&lt;c r=&quot;V79&quot; s=&quot;26&quot;&gt;&lt;f t=&quot;shared&quot; si=&quot;29&quot;/&gt;&lt;v&gt;0&lt;/v&gt;&lt;/c&gt;&lt;/row&gt;&lt;row r=&quot;80&quot; spans=&quot;2:22&quot; x14ac:dyDescent=&quot;0.25&quot;&gt;&lt;c r=&quot;B80&quot; s=&quot;34&quot;&gt;&lt;v&gt;44805&lt;/v&gt;&lt;/c&gt;&lt;c r=&quot;C80&quot; s=&quot;24&quot;&gt;&lt;v&gt;93.894340515136719&lt;/v&gt;&lt;/c&gt;&lt;c r=&quot;D80&quot; s=&quot;24&quot;&gt;&lt;v&gt;19431.7890625&lt;/v&gt;&lt;/c&gt;&lt;c r=&quot;E80&quot; s=&quot;24&quot;&gt;&lt;v&gt;154.66999816894531&lt;/v&gt;&lt;/c&gt;&lt;c r=&quot;F80&quot; s=&quot;24&quot;&gt;&lt;v&gt;68.72406005859375&lt;/v&gt;&lt;/c&gt;&lt;c r=&quot;G80&quot; s=&quot;24&quot;&gt;&lt;v&gt;77.232040405273438&lt;/v&gt;&lt;/c&gt;&lt;c r=&quot;H80&quot; s=&quot;25&quot;/&gt;&lt;c r=&quot;I80&quot; s=&quot;25&quot;/&gt;&lt;c r=&quot;J80&quot; s=&quot;25&quot;/&gt;&lt;c r=&quot;K80&quot; s=&quot;25&quot;/&gt;&lt;c r=&quot;M80&quot; s=&quot;34&quot;&gt;&lt;f t=&quot;shared&quot; si=&quot;20&quot;/&gt;&lt;v&gt;44805&lt;/v&gt;&lt;/c&gt;&lt;c r=&quot;N80&quot; s=&quot;26&quot;&gt;&lt;f t=&quot;shared&quot; si=&quot;21&quot;/&gt;&lt;v&gt;-9.3670609585090658E-2&lt;/v&gt;&lt;/c&gt;&lt;c r=&quot;O80&quot; s=&quot;26&quot;&gt;&lt;f t=&quot;shared&quot; si=&quot;22&quot;/&gt;&lt;v&gt;-3.0822039575552185E-2&lt;/v&gt;&lt;/c&gt;&lt;c r=&quot;P80&quot; s=&quot;26&quot;&gt;&lt;f t=&quot;shared&quot; si=&quot;23&quot;/&gt;&lt;v&gt;-2.8881810636775196E-2&lt;/v&gt;&lt;/c&gt;&lt;c r=&quot;Q80&quot; s=&quot;26&quot;&gt;&lt;f t=&quot;shared&quot; si=&quot;24&quot;/&gt;&lt;v&gt;-0.12871306282342698&lt;/v&gt;&lt;/c&gt;&lt;c r=&quot;R80&quot; s=&quot;26&quot;&gt;&lt;f t=&quot;shared&quot; si=&quot;25&quot;/&gt;&lt;v&gt;2.0675958424762886E-3&lt;/v&gt;&lt;/c&gt;&lt;c r=&quot;S80&quot; s=&quot;26&quot;&gt;&lt;f t=&quot;shared&quot; si=&quot;26&quot;/&gt;&lt;v&gt;0&lt;/v&gt;&lt;/c&gt;&lt;c r=&quot;T80&quot; s=&quot;26&quot;&gt;&lt;f t=&quot;shared&quot; si=&quot;27&quot;/&gt;&lt;v&gt;0&lt;/v&gt;&lt;/c&gt;&lt;c r=&quot;U80&quot; s=&quot;26&quot;&gt;&lt;f t=&quot;shared&quot; si=&quot;28&quot;/&gt;&lt;v&gt;0&lt;/v&gt;&lt;/c&gt;&lt;c r=&quot;V80&quot; s=&quot;26&quot;&gt;&lt;f t=&quot;shared&quot; si=&quot;29&quot;/&gt;&lt;v&gt;0&lt;/v&gt;&lt;/c&gt;&lt;/row&gt;&lt;row r=&quot;81&quot; spans=&quot;2:22&quot; x14ac:dyDescent=&quot;0.25&quot;&gt;&lt;c r=&quot;B81&quot; s=&quot;34&quot;&gt;&lt;v&gt;44835&lt;/v&gt;&lt;/c&gt;&lt;c r=&quot;C81&quot; s=&quot;24&quot;&gt;&lt;v&gt;100.911750793457&lt;/v&gt;&lt;/c&gt;&lt;c r=&quot;D81&quot; s=&quot;24&quot;&gt;&lt;v&gt;20495.7734375&lt;/v&gt;&lt;/c&gt;&lt;c r=&quot;E81&quot; s=&quot;24&quot;&gt;&lt;v&gt;151.9100036621094&lt;/v&gt;&lt;/c&gt;&lt;c r=&quot;F81&quot; s=&quot;24&quot;&gt;&lt;v&gt;71.132911682128906&lt;/v&gt;&lt;/c&gt;&lt;c r=&quot;G81&quot; s=&quot;24&quot;&gt;&lt;v&gt;77.354507446289063&lt;/v&gt;&lt;/c&gt;&lt;c r=&quot;H81&quot; s=&quot;25&quot;/&gt;&lt;c r=&quot;I81&quot; s=&quot;25&quot;/&gt;&lt;c r=&quot;J81&quot; s=&quot;25&quot;/&gt;&lt;c r=&quot;K81&quot; s=&quot;25&quot;/&gt;&lt;c r=&quot;M81&quot; s=&quot;34&quot;&gt;&lt;f t=&quot;shared&quot; si=&quot;20&quot;/&gt;&lt;v&gt;44835&lt;/v&gt;&lt;/c&gt;&lt;c r=&quot;N81&quot; s=&quot;26&quot;&gt;&lt;f t=&quot;shared&quot; si=&quot;21&quot;/&gt;&lt;v&gt;7.4737308338504338E-2&lt;/v&gt;&lt;/c&gt;&lt;c r=&quot;O81&quot; s=&quot;26&quot;&gt;&lt;f t=&quot;shared&quot; si=&quot;22&quot;/&gt;&lt;v&gt;5.475483351418764E-2&lt;/v&gt;&lt;/c&gt;&lt;c r=&quot;P81&quot; s=&quot;26&quot;&gt;&lt;f t=&quot;shared&quot; si=&quot;23&quot;/&gt;&lt;v&gt;-1.7844407703562437E-2&lt;/v&gt;&lt;/c&gt;&lt;c r=&quot;Q81&quot; s=&quot;26&quot;&gt;&lt;f t=&quot;shared&quot; si=&quot;24&quot;/&gt;&lt;v&gt;3.5051066853171609E-2&lt;/v&gt;&lt;/c&gt;&lt;c r=&quot;R81&quot; s=&quot;26&quot;&gt;&lt;f t=&quot;shared&quot; si=&quot;25&quot;/&gt;&lt;v&gt;1.5857025189673912E-3&lt;/v&gt;&lt;/c&gt;&lt;c r=&quot;S81&quot; s=&quot;26&quot;&gt;&lt;f t=&quot;shared&quot; si=&quot;26&quot;/&gt;&lt;v&gt;0&lt;/v&gt;&lt;/c&gt;&lt;c r=&quot;T81&quot; s=&quot;26&quot;&gt;&lt;f t=&quot;shared&quot; si=&quot;27&quot;/&gt;&lt;v&gt;0&lt;/v&gt;&lt;/c&gt;&lt;c r=&quot;U81&quot; s=&quot;26&quot;&gt;&lt;f t=&quot;shared&quot; si=&quot;28&quot;/&gt;&lt;v&gt;0&lt;/v&gt;&lt;/c&gt;&lt;c r=&quot;V81&quot; s=&quot;26&quot;&gt;&lt;f t=&quot;shared&quot; si=&quot;29&quot;/&gt;&lt;v&gt;0&lt;/v&gt;&lt;/c&gt;&lt;/row&gt;&lt;row r=&quot;82&quot; spans=&quot;2:22&quot; x14ac:dyDescent=&quot;0.25&quot;&gt;&lt;c r=&quot;B82&quot; s=&quot;34&quot;&gt;&lt;v&gt;44866&lt;/v&gt;&lt;/c&gt;&lt;c r=&quot;C82&quot; s=&quot;24&quot;&gt;&lt;v&gt;108.4458389282227&lt;/v&gt;&lt;/c&gt;&lt;c r=&quot;D82&quot; s=&quot;24&quot;&gt;&lt;v&gt;17168.56640625&lt;/v&gt;&lt;/c&gt;&lt;c r=&quot;E82&quot; s=&quot;24&quot;&gt;&lt;v&gt;164.80999755859381&lt;/v&gt;&lt;/c&gt;&lt;c r=&quot;F82&quot; s=&quot;24&quot;&gt;&lt;v&gt;75.504768371582031&lt;/v&gt;&lt;/c&gt;&lt;c r=&quot;G82&quot; s=&quot;24&quot;&gt;&lt;v&gt;77.598304748535156&lt;/v&gt;&lt;/c&gt;&lt;c r=&quot;H82&quot; s=&quot;25&quot;/&gt;&lt;c r=&quot;I82&quot; s=&quot;25&quot;/&gt;&lt;c r=&quot;J82&quot; s=&quot;25&quot;/&gt;&lt;c r=&quot;K82&quot; s=&quot;25&quot;/&gt;&lt;c r=&quot;M82&quot; s=&quot;34&quot;&gt;&lt;f t=&quot;shared&quot; si=&quot;20&quot;/&gt;&lt;v&gt;44866&lt;/v&gt;&lt;/c&gt;&lt;c r=&quot;N82&quot; s=&quot;26&quot;&gt;&lt;f t=&quot;shared&quot; si=&quot;21&quot;/&gt;&lt;v&gt;7.4660166685505569E-2&lt;/v&gt;&lt;/c&gt;&lt;c r=&quot;O82&quot; s=&quot;26&quot;&gt;&lt;f t=&quot;shared&quot; si=&quot;22&quot;/&gt;&lt;v&gt;-0.16233625149087516&lt;/v&gt;&lt;/c&gt;&lt;c r=&quot;P82&quot; s=&quot;26&quot;&gt;&lt;f t=&quot;shared&quot; si=&quot;23&quot;/&gt;&lt;v&gt;8.4918659637304827E-2&lt;/v&gt;&lt;/c&gt;&lt;c r=&quot;Q82&quot; s=&quot;26&quot;&gt;&lt;f t=&quot;shared&quot; si=&quot;24&quot;/&gt;&lt;v&gt;6.1460392750259052E-2&lt;/v&gt;&lt;/c&gt;&lt;c r=&quot;R82&quot; s=&quot;26&quot;&gt;&lt;f t=&quot;shared&quot; si=&quot;25&quot;/&gt;&lt;v&gt;3.1516883798319295E-3&lt;/v&gt;&lt;/c&gt;&lt;c r=&quot;S82&quot; s=&quot;26&quot;&gt;&lt;f t=&quot;shared&quot; si=&quot;26&quot;/&gt;&lt;v&gt;0&lt;/v&gt;&lt;/c&gt;&lt;c r=&quot;T82&quot; s=&quot;26&quot;&gt;&lt;f t=&quot;shared&quot; si=&quot;27&quot;/&gt;&lt;v&gt;0&lt;/v&gt;&lt;/c&gt;&lt;c r=&quot;U82&quot; s=&quot;26&quot;&gt;&lt;f t=&quot;shared&quot; si=&quot;28&quot;/&gt;&lt;v&gt;0&lt;/v&gt;&lt;/c&gt;&lt;c r=&quot;V82&quot; s=&quot;26&quot;&gt;&lt;f t=&quot;shared&quot; si=&quot;29&quot;/&gt;&lt;v&gt;0&lt;/v&gt;&lt;/c&gt;&lt;/row&gt;&lt;row r=&quot;83&quot; spans=&quot;2:22&quot; x14ac:dyDescent=&quot;0.25&quot;&gt;&lt;c r=&quot;B83&quot; s=&quot;34&quot;&gt;&lt;v&gt;44896&lt;/v&gt;&lt;/c&gt;&lt;c r=&quot;C83&quot; s=&quot;24&quot;&gt;&lt;v&gt;103.3857421875&lt;/v&gt;&lt;/c&gt;&lt;c r=&quot;D83&quot; s=&quot;24&quot;&gt;&lt;v&gt;16547.49609375&lt;/v&gt;&lt;/c&gt;&lt;c r=&quot;E83&quot; s=&quot;24&quot;&gt;&lt;v&gt;169.63999938964841&lt;/v&gt;&lt;/c&gt;&lt;c r=&quot;F83&quot; s=&quot;24&quot;&gt;&lt;v&gt;71.703582763671875&lt;/v&gt;&lt;/c&gt;&lt;c r=&quot;G83&quot; s=&quot;24&quot;&gt;&lt;v&gt;77.879669189453125&lt;/v&gt;&lt;/c&gt;&lt;c r=&quot;H83&quot; s=&quot;25&quot;/&gt;&lt;c r=&quot;I83&quot; s=&quot;25&quot;/&gt;&lt;c r=&quot;J83&quot; s=&quot;25&quot;/&gt;&lt;c r=&quot;K83&quot; s=&quot;25&quot;/&gt;&lt;c r=&quot;M83&quot; s=&quot;34&quot;&gt;&lt;f t=&quot;shared&quot; si=&quot;20&quot;/&gt;&lt;v&gt;44896&lt;/v&gt;&lt;/c&gt;&lt;c r=&quot;N83&quot; s=&quot;26&quot;&gt;&lt;f t=&quot;shared&quot; si=&quot;21&quot;/&gt;&lt;v&gt;-4.6660128140756374E-2&lt;/v&gt;&lt;/c&gt;&lt;c r=&quot;O83&quot; s=&quot;26&quot;&gt;&lt;f t=&quot;shared&quot; si=&quot;22&quot;/&gt;&lt;v&gt;-3.6174849885771909E-2&lt;/v&gt;&lt;/c&gt;&lt;c r=&quot;P83&quot; s=&quot;26&quot;&gt;&lt;f t=&quot;shared&quot; si=&quot;23&quot;/&gt;&lt;v&gt;2.9306485665940407E-2&lt;/v&gt;&lt;/c&gt;&lt;c r=&quot;Q83&quot; s=&quot;26&quot;&gt;&lt;f t=&quot;shared&quot; si=&quot;24&quot;/&gt;&lt;v&gt;-5.0343649677903279E-2&lt;/v&gt;&lt;/c&gt;&lt;c r=&quot;R83&quot; s=&quot;26&quot;&gt;&lt;f t=&quot;shared&quot; si=&quot;25&quot;/&gt;&lt;v&gt;3.6259096359096965E-3&lt;/v&gt;&lt;/c&gt;&lt;c r=&quot;S83&quot; s=&quot;26&quot;&gt;&lt;f t=&quot;shared&quot; si=&quot;26&quot;/&gt;&lt;v&gt;0&lt;/v&gt;&lt;/c&gt;&lt;c r=&quot;T83&quot; s=&quot;26&quot;&gt;&lt;f t=&quot;shared&quot; si=&quot;27&quot;/&gt;&lt;v&gt;0&lt;/v&gt;&lt;/c&gt;&lt;c r=&quot;U83&quot; s=&quot;26&quot;&gt;&lt;f t=&quot;shared&quot; si=&quot;28&quot;/&gt;&lt;v&gt;0&lt;/v&gt;&lt;/c&gt;&lt;c r=&quot;V83&quot; s=&quot;26&quot;&gt;&lt;f t=&quot;shared&quot; si=&quot;29&quot;/&gt;&lt;v&gt;0&lt;/v&gt;&lt;/c&gt;&lt;/row&gt;&lt;row r=&quot;84&quot; spans=&quot;2:22&quot; x14ac:dyDescent=&quot;0.25&quot;&gt;&lt;c r=&quot;B84&quot; s=&quot;34&quot;&gt;&lt;v&gt;44927&lt;/v&gt;&lt;/c&gt;&lt;c r=&quot;C84&quot; s=&quot;24&quot;&gt;&lt;v&gt;110.7292022705078&lt;/v&gt;&lt;/c&gt;&lt;c r=&quot;D84&quot; s=&quot;24&quot;&gt;&lt;v&gt;23139.283203125&lt;/v&gt;&lt;/c&gt;&lt;c r=&quot;E84&quot; s=&quot;24&quot;&gt;&lt;v&gt;179.4100036621094&lt;/v&gt;&lt;/c&gt;&lt;c r=&quot;F84&quot; s=&quot;24&quot;&gt;&lt;v&gt;79.162567138671875&lt;/v&gt;&lt;/c&gt;&lt;c r=&quot;G84&quot; s=&quot;24&quot;&gt;&lt;v&gt;78.101028442382813&lt;/v&gt;&lt;/c&gt;&lt;c r=&quot;H84&quot; s=&quot;25&quot;/&gt;&lt;c r=&quot;I84&quot; s=&quot;25&quot;/&gt;&lt;c r=&quot;J84&quot; s=&quot;25&quot;/&gt;&lt;c r=&quot;K84&quot; s=&quot;25&quot;/&gt;&lt;c r=&quot;M84&quot; s=&quot;34&quot;&gt;&lt;f t=&quot;shared&quot; si=&quot;20&quot;/&gt;&lt;v&gt;44927&lt;/v&gt;&lt;/c&gt;&lt;c r=&quot;N84&quot; s=&quot;26&quot;&gt;&lt;f t=&quot;shared&quot; si=&quot;21&quot;/&gt;&lt;v&gt;7.1029717711845963E-2&lt;/v&gt;&lt;/c&gt;&lt;c r=&quot;O84&quot; s=&quot;26&quot;&gt;&lt;f t=&quot;shared&quot; si=&quot;22&quot;/&gt;&lt;v&gt;0.39835556219679202&lt;/v&gt;&lt;/c&gt;&lt;c r=&quot;P84&quot; s=&quot;26&quot;&gt;&lt;f t=&quot;shared&quot; si=&quot;23&quot;/&gt;&lt;v&gt;5.7592574319810907E-2&lt;/v&gt;&lt;/c&gt;&lt;c r=&quot;Q84&quot; s=&quot;26&quot;&gt;&lt;f t=&quot;shared&quot; si=&quot;24&quot;/&gt;&lt;v&gt;0.10402526746235385&lt;/v&gt;&lt;/c&gt;&lt;c r=&quot;R84&quot; s=&quot;26&quot;&gt;&lt;f t=&quot;shared&quot; si=&quot;25&quot;/&gt;&lt;v&gt;2.8423240010329032E-3&lt;/v&gt;&lt;/c&gt;&lt;c r=&quot;S84&quot; s=&quot;26&quot;&gt;&lt;f t=&quot;shared&quot; si=&quot;26&quot;/&gt;&lt;v&gt;0&lt;/v&gt;&lt;/c&gt;&lt;c r=&quot;T84&quot; s=&quot;26&quot;&gt;&lt;f t=&quot;shared&quot; si=&quot;27&quot;/&gt;&lt;v&gt;0&lt;/v&gt;&lt;/c&gt;&lt;c r=&quot;U84&quot; s=&quot;26&quot;&gt;&lt;f t=&quot;shared&quot; si=&quot;28&quot;/&gt;&lt;v&gt;0&lt;/v&gt;&lt;/c&gt;&lt;c r=&quot;V84&quot; s=&quot;26&quot;&gt;&lt;f t=&quot;shared&quot; si=&quot;29&quot;/&gt;&lt;v&gt;0&lt;/v&gt;&lt;/c&gt;&lt;/row&gt;&lt;row r=&quot;85&quot; spans=&quot;2:22&quot; x14ac:dyDescent=&quot;0.25&quot;&gt;&lt;c r=&quot;B85&quot; s=&quot;34&quot;&gt;&lt;v&gt;44958&lt;/v&gt;&lt;/c&gt;&lt;c r=&quot;C85&quot; s=&quot;24&quot;&gt;&lt;v&gt;107.8618545532227&lt;/v&gt;&lt;/c&gt;&lt;c r=&quot;D85&quot; s=&quot;24&quot;&gt;&lt;v&gt;23147.353515625&lt;/v&gt;&lt;/c&gt;&lt;c r=&quot;E85&quot; s=&quot;24&quot;&gt;&lt;v&gt;169.7799987792969&lt;/v&gt;&lt;/c&gt;&lt;c r=&quot;F85&quot; s=&quot;24&quot;&gt;&lt;v&gt;74.520263671875&lt;/v&gt;&lt;/c&gt;&lt;c r=&quot;G85&quot; s=&quot;24&quot;&gt;&lt;v&gt;78.371047973632813&lt;/v&gt;&lt;/c&gt;&lt;c r=&quot;H85&quot; s=&quot;25&quot;/&gt;&lt;c r=&quot;I85&quot; s=&quot;25&quot;/&gt;&lt;c r=&quot;J85&quot; s=&quot;25&quot;/&gt;&lt;c r=&quot;K85&quot; s=&quot;25&quot;/&gt;&lt;c r=&quot;M85&quot; s=&quot;34&quot;&gt;&lt;f t=&quot;shared&quot; si=&quot;20&quot;/&gt;&lt;v&gt;44958&lt;/v&gt;&lt;/c&gt;&lt;c r=&quot;N85&quot; s=&quot;26&quot;&gt;&lt;f t=&quot;shared&quot; si=&quot;21&quot;/&gt;&lt;v&gt;-2.5895135686792581E-2&lt;/v&gt;&lt;/c&gt;&lt;c r=&quot;O85&quot; s=&quot;26&quot;&gt;&lt;f t=&quot;shared&quot; si=&quot;22&quot;/&gt;&lt;v&gt;3.4877106732977836E-4&lt;/v&gt;&lt;/c&gt;&lt;c r=&quot;P85&quot; s=&quot;26&quot;&gt;&lt;f t=&quot;shared&quot; si=&quot;23&quot;/&gt;&lt;v&gt;-5.3675963916421821E-2&lt;/v&gt;&lt;/c&gt;&lt;c r=&quot;Q85&quot; s=&quot;26&quot;&gt;&lt;f t=&quot;shared&quot; si=&quot;24&quot;/&gt;&lt;v&gt;-5.8642659461318192E-2&lt;/v&gt;&lt;/c&gt;&lt;c r=&quot;R85&quot; s=&quot;26&quot;&gt;&lt;f t=&quot;shared&quot; si=&quot;25&quot;/&gt;&lt;v&gt;3.4573108272089037E-3&lt;/v&gt;&lt;/c&gt;&lt;c r=&quot;S85&quot; s=&quot;26&quot;&gt;&lt;f t=&quot;shared&quot; si=&quot;26&quot;/&gt;&lt;v&gt;0&lt;/v&gt;&lt;/c&gt;&lt;c r=&quot;T85&quot; s=&quot;26&quot;&gt;&lt;f t=&quot;shared&quot; si=&quot;27&quot;/&gt;&lt;v&gt;0&lt;/v&gt;&lt;/c&gt;&lt;c r=&quot;U85&quot; s=&quot;26&quot;&gt;&lt;f t=&quot;shared&quot; si=&quot;28&quot;/&gt;&lt;v&gt;0&lt;/v&gt;&lt;/c&gt;&lt;c r=&quot;V85&quot; s=&quot;26&quot;&gt;&lt;f t=&quot;shared&quot; si=&quot;29&quot;/&gt;&lt;v&gt;0&lt;/v&gt;&lt;/c&gt;&lt;/row&gt;&lt;row r=&quot;86&quot; spans=&quot;2:22&quot; x14ac:dyDescent=&quot;0.25&quot;&gt;&lt;c r=&quot;B86&quot; s=&quot;34&quot;&gt;&lt;v&gt;44986&lt;/v&gt;&lt;/c&gt;&lt;c r=&quot;C86&quot; s=&quot;24&quot;&gt;&lt;v&gt;111.35378265380859&lt;/v&gt;&lt;/c&gt;&lt;c r=&quot;D86&quot; s=&quot;24&quot;&gt;&lt;v&gt;28478.484375&lt;/v&gt;&lt;/c&gt;&lt;c r=&quot;E86&quot; s=&quot;24&quot;&gt;&lt;v&gt;183.2200012207031&lt;/v&gt;&lt;/c&gt;&lt;c r=&quot;F86&quot; s=&quot;24&quot;&gt;&lt;v&gt;72.914024353027344&lt;/v&gt;&lt;/c&gt;&lt;c r=&quot;G86&quot; s=&quot;24&quot;&gt;&lt;v&gt;78.683822631835938&lt;/v&gt;&lt;/c&gt;&lt;c r=&quot;H86&quot; s=&quot;25&quot;/&gt;&lt;c r=&quot;I86&quot; s=&quot;25&quot;/&gt;&lt;c r=&quot;J86&quot; s=&quot;25&quot;/&gt;&lt;c r=&quot;K86&quot; s=&quot;25&quot;/&gt;&lt;c r=&quot;M86&quot; s=&quot;34&quot;&gt;&lt;f t=&quot;shared&quot; si=&quot;20&quot;/&gt;&lt;v&gt;44986&lt;/v&gt;&lt;/c&gt;&lt;c r=&quot;N86&quot; s=&quot;26&quot;&gt;&lt;f t=&quot;shared&quot; si=&quot;21&quot;/&gt;&lt;v&gt;3.2374078074680845E-2&lt;/v&gt;&lt;/c&gt;&lt;c r=&quot;O86&quot; s=&quot;26&quot;&gt;&lt;f t=&quot;shared&quot; si=&quot;22&quot;/&gt;&lt;v&gt;0.23031275933019146&lt;/v&gt;&lt;/c&gt;&lt;c r=&quot;P86&quot; s=&quot;26&quot;&gt;&lt;f t=&quot;shared&quot; si=&quot;23&quot;/&gt;&lt;v&gt;7.9161282471660988E-2&lt;/v&gt;&lt;/c&gt;&lt;c r=&quot;Q86&quot; s=&quot;26&quot;&gt;&lt;f t=&quot;shared&quot; si=&quot;24&quot;/&gt;&lt;v&gt;-2.1554396612446181E-2&lt;/v&gt;&lt;/c&gt;&lt;c r=&quot;R86&quot; s=&quot;26&quot;&gt;&lt;f t=&quot;shared&quot; si=&quot;25&quot;/&gt;&lt;v&gt;3.9909464820269136E-3&lt;/v&gt;&lt;/c&gt;&lt;c r=&quot;S86&quot; s=&quot;26&quot;&gt;&lt;f t=&quot;shared&quot; si=&quot;26&quot;/&gt;&lt;v&gt;0&lt;/v&gt;&lt;/c&gt;&lt;c r=&quot;T86&quot; s=&quot;26&quot;&gt;&lt;f t=&quot;shared&quot; si=&quot;27&quot;/&gt;&lt;v&gt;0&lt;/v&gt;&lt;/c&gt;&lt;c r=&quot;U86&quot; s=&quot;26&quot;&gt;&lt;f t=&quot;shared&quot; si=&quot;28&quot;/&gt;&lt;v&gt;0&lt;/v&gt;&lt;/c&gt;&lt;c r=&quot;V86&quot; s=&quot;26&quot;&gt;&lt;f t=&quot;shared&quot; si=&quot;29&quot;/&gt;&lt;v&gt;0&lt;/v&gt;&lt;/c&gt;&lt;/row&gt;&lt;row r=&quot;87&quot; spans=&quot;2:22&quot; x14ac:dyDescent=&quot;0.25&quot;&gt;&lt;c r=&quot;B87&quot; s=&quot;34&quot;&gt;&lt;v&gt;45017&lt;/v&gt;&lt;/c&gt;&lt;c r=&quot;C87&quot; s=&quot;24&quot;&gt;&lt;v&gt;113.359977722168&lt;/v&gt;&lt;/c&gt;&lt;c r=&quot;D87&quot; s=&quot;24&quot;&gt;&lt;v&gt;29268.806640625&lt;/v&gt;&lt;/c&gt;&lt;c r=&quot;E87&quot; s=&quot;24&quot;&gt;&lt;v&gt;184.80000305175781&lt;/v&gt;&lt;/c&gt;&lt;c r=&quot;F87&quot; s=&quot;24&quot;&gt;&lt;v&gt;73.142311096191406&lt;/v&gt;&lt;/c&gt;&lt;c r=&quot;G87&quot; s=&quot;24&quot;&gt;&lt;v&gt;78.969497680664063&lt;/v&gt;&lt;/c&gt;&lt;c r=&quot;H87&quot; s=&quot;25&quot;/&gt;&lt;c r=&quot;I87&quot; s=&quot;25&quot;/&gt;&lt;c r=&quot;J87&quot; s=&quot;25&quot;/&gt;&lt;c r=&quot;K87&quot; s=&quot;25&quot;/&gt;&lt;c r=&quot;M87&quot; s=&quot;34&quot;&gt;&lt;f t=&quot;shared&quot; si=&quot;20&quot;/&gt;&lt;v&gt;45017&lt;/v&gt;&lt;/c&gt;&lt;c r=&quot;N87&quot; s=&quot;26&quot;&gt;&lt;f t=&quot;shared&quot; si=&quot;21&quot;/&gt;&lt;v&gt;1.8016406991727685E-2&lt;/v&gt;&lt;/c&gt;&lt;c r=&quot;O87&quot; s=&quot;26&quot;&gt;&lt;f t=&quot;shared&quot; si=&quot;22&quot;/&gt;&lt;v&gt;2.7751556410733347E-2&lt;/v&gt;&lt;/c&gt;&lt;c r=&quot;P87&quot; s=&quot;26&quot;&gt;&lt;f t=&quot;shared&quot; si=&quot;23&quot;/&gt;&lt;v&gt;8.6235226532471732E-3&lt;/v&gt;&lt;/c&gt;&lt;c r=&quot;Q87&quot; s=&quot;26&quot;&gt;&lt;f t=&quot;shared&quot; si=&quot;24&quot;/&gt;&lt;v&gt;3.1309030764612444E-3&lt;/v&gt;&lt;/c&gt;&lt;c r=&quot;R87&quot; s=&quot;26&quot;&gt;&lt;f t=&quot;shared&quot; si=&quot;25&quot;/&gt;&lt;v&gt;3.6306706928157517E-3&lt;/v&gt;&lt;/c&gt;&lt;c r=&quot;S87&quot; s=&quot;26&quot;&gt;&lt;f t=&quot;shared&quot; si=&quot;26&quot;/&gt;&lt;v&gt;0&lt;/v&gt;&lt;/c&gt;&lt;c r=&quot;T87&quot; s=&quot;26&quot;&gt;&lt;f t=&quot;shared&quot; si=&quot;27&quot;/&gt;&lt;v&gt;0&lt;/v&gt;&lt;/c&gt;&lt;c r=&quot;U87&quot; s=&quot;26&quot;&gt;&lt;f t=&quot;shared&quot; si=&quot;28&quot;/&gt;&lt;v&gt;0&lt;/v&gt;&lt;/c&gt;&lt;c r=&quot;V87&quot; s=&quot;26&quot;&gt;&lt;f t=&quot;shared&quot; si=&quot;29&quot;/&gt;&lt;v&gt;0&lt;/v&gt;&lt;/c&gt;&lt;/row&gt;&lt;row r=&quot;88&quot; spans=&quot;2:22&quot; x14ac:dyDescent=&quot;0.25&quot;&gt;&lt;c r=&quot;B88&quot; s=&quot;34&quot;&gt;&lt;v&gt;45047&lt;/v&gt;&lt;/c&gt;&lt;c r=&quot;C88&quot; s=&quot;24&quot;&gt;&lt;v&gt;112.2338562011719&lt;/v&gt;&lt;/c&gt;&lt;c r=&quot;D88&quot; s=&quot;24&quot;&gt;&lt;v&gt;27219.658203125&lt;/v&gt;&lt;/c&gt;&lt;c r=&quot;E88&quot; s=&quot;24&quot;&gt;&lt;v&gt;182.32000732421881&lt;/v&gt;&lt;/c&gt;&lt;c r=&quot;F88&quot; s=&quot;24&quot;&gt;&lt;v&gt;70.244720458984375&lt;/v&gt;&lt;/c&gt;&lt;c r=&quot;G88&quot; s=&quot;24&quot;&gt;&lt;v&gt;79.265769958496094&lt;/v&gt;&lt;/c&gt;&lt;c r=&quot;H88&quot; s=&quot;25&quot;/&gt;&lt;c r=&quot;I88&quot; s=&quot;25&quot;/&gt;&lt;c r=&quot;J88&quot; s=&quot;25&quot;/&gt;&lt;c r=&quot;K88&quot; s=&quot;25&quot;/&gt;&lt;c r=&quot;M88&quot; s=&quot;34&quot;&gt;&lt;f t=&quot;shared&quot; si=&quot;20&quot;/&gt;&lt;v&gt;45047&lt;/v&gt;&lt;/c&gt;&lt;c r=&quot;N88&quot; s=&quot;26&quot;&gt;&lt;f t=&quot;shared&quot; si=&quot;21&quot;/&gt;&lt;v&gt;-9.9340308954195544E-3&lt;/v&gt;&lt;/c&gt;&lt;c r=&quot;O88&quot; s=&quot;26&quot;&gt;&lt;f t=&quot;shared&quot; si=&quot;22&quot;/&gt;&lt;v&gt;-7.0011342199917004E-2&lt;/v&gt;&lt;/c&gt;&lt;c r=&quot;P88&quot; s=&quot;26&quot;&gt;&lt;f t=&quot;shared&quot; si=&quot;23&quot;/&gt;&lt;v&gt;-1.3419890078921859E-2&lt;/v&gt;&lt;/c&gt;&lt;c r=&quot;Q88&quot; s=&quot;26&quot;&gt;&lt;f t=&quot;shared&quot; si=&quot;24&quot;/&gt;&lt;v&gt;-3.9615792744042921E-2&lt;/v&gt;&lt;/c&gt;&lt;c r=&quot;R88&quot; s=&quot;26&quot;&gt;&lt;f t=&quot;shared&quot; si=&quot;25&quot;/&gt;&lt;v&gt;3.7517305609577889E-3&lt;/v&gt;&lt;/c&gt;&lt;c r=&quot;S88&quot; s=&quot;26&quot;&gt;&lt;f t=&quot;shared&quot; si=&quot;26&quot;/&gt;&lt;v&gt;0&lt;/v&gt;&lt;/c&gt;&lt;c r=&quot;T88&quot; s=&quot;26&quot;&gt;&lt;f t=&quot;shared&quot; si=&quot;27&quot;/&gt;&lt;v&gt;0&lt;/v&gt;&lt;/c&gt;&lt;c r=&quot;U88&quot; s=&quot;26&quot;&gt;&lt;f t=&quot;shared&quot; si=&quot;28&quot;/&gt;&lt;v&gt;0&lt;/v&gt;&lt;/c&gt;&lt;c r=&quot;V88&quot; s=&quot;26&quot;&gt;&lt;f t=&quot;shared&quot; si=&quot;29&quot;/&gt;&lt;v&gt;0&lt;/v&gt;&lt;/c&gt;&lt;/row&gt;&lt;row r=&quot;89&quot; spans=&quot;2:22&quot; x14ac:dyDescent=&quot;0.25&quot;&gt;&lt;c r=&quot;B89&quot; s=&quot;34&quot;&gt;&lt;v&gt;45078&lt;/v&gt;&lt;/c&gt;&lt;c r=&quot;C89&quot; s=&quot;24&quot;&gt;&lt;v&gt;118.97727966308589&lt;/v&gt;&lt;/c&gt;&lt;c r=&quot;D89&quot; s=&quot;24&quot;&gt;&lt;v&gt;30477.251953125&lt;/v&gt;&lt;/c&gt;&lt;c r=&quot;E89&quot; s=&quot;24&quot;&gt;&lt;v&gt;178.27000427246091&lt;/v&gt;&lt;/c&gt;&lt;c r=&quot;F89&quot; s=&quot;24&quot;&gt;&lt;v&gt;74.199104309082031&lt;/v&gt;&lt;/c&gt;&lt;c r=&quot;G89&quot; s=&quot;24&quot;&gt;&lt;v&gt;79.630874633789063&lt;/v&gt;&lt;/c&gt;&lt;c r=&quot;H89&quot; s=&quot;25&quot;/&gt;&lt;c r=&quot;I89&quot; s=&quot;25&quot;/&gt;&lt;c r=&quot;J89&quot; s=&quot;25&quot;/&gt;&lt;c r=&quot;K89&quot; s=&quot;25&quot;/&gt;&lt;c r=&quot;M89&quot; s=&quot;34&quot;&gt;&lt;f t=&quot;shared&quot; si=&quot;20&quot;/&gt;&lt;v&gt;45078&lt;/v&gt;&lt;/c&gt;&lt;c r=&quot;N89&quot; s=&quot;26&quot;&gt;&lt;f t=&quot;shared&quot; si=&quot;21&quot;/&gt;&lt;v&gt;6.0083683214330996E-2&lt;/v&gt;&lt;/c&gt;&lt;c r=&quot;O89&quot; s=&quot;26&quot;&gt;&lt;f t=&quot;shared&quot; si=&quot;22&quot;/&gt;&lt;v&gt;0.11967798146804087&lt;/v&gt;&lt;/c&gt;&lt;c r=&quot;P89&quot; s=&quot;26&quot;&gt;&lt;f t=&quot;shared&quot; si=&quot;23&quot;/&gt;&lt;v&gt;-2.2213706061100513E-2&lt;/v&gt;&lt;/c&gt;&lt;c r=&quot;Q89&quot; s=&quot;26&quot;&gt;&lt;f t=&quot;shared&quot; si=&quot;24&quot;/&gt;&lt;v&gt;5.6294392293960493E-2&lt;/v&gt;&lt;/c&gt;&lt;c r=&quot;R89&quot; s=&quot;26&quot;&gt;&lt;f t=&quot;shared&quot; si=&quot;25&quot;/&gt;&lt;v&gt;4.6060824929112787E-3&lt;/v&gt;&lt;/c&gt;&lt;c r=&quot;S89&quot; s=&quot;26&quot;&gt;&lt;f t=&quot;shared&quot; si=&quot;26&quot;/&gt;&lt;v&gt;0&lt;/v&gt;&lt;/c&gt;&lt;c r=&quot;T89&quot; s=&quot;26&quot;&gt;&lt;f t=&quot;shared&quot; si=&quot;27&quot;/&gt;&lt;v&gt;0&lt;/v&gt;&lt;/c&gt;&lt;c r=&quot;U89&quot; s=&quot;26&quot;&gt;&lt;f t=&quot;shared&quot; si=&quot;28&quot;/&gt;&lt;v&gt;0&lt;/v&gt;&lt;/c&gt;&lt;c r=&quot;V89&quot; s=&quot;26&quot;&gt;&lt;f t=&quot;shared&quot; si=&quot;29&quot;/&gt;&lt;v&gt;0&lt;/v&gt;&lt;/c&gt;&lt;/row&gt;&lt;row r=&quot;90&quot; spans=&quot;2:22&quot; x14ac:dyDescent=&quot;0.25&quot;&gt;&lt;c r=&quot;B90&quot; s=&quot;34&quot;&gt;&lt;v&gt;45108&lt;/v&gt;&lt;/c&gt;&lt;c r=&quot;C90&quot; s=&quot;24&quot;&gt;&lt;v&gt;122.81834411621089&lt;/v&gt;&lt;/c&gt;&lt;c r=&quot;D90&quot; s=&quot;24&quot;&gt;&lt;v&gt;29230.111328125&lt;/v&gt;&lt;/c&gt;&lt;c r=&quot;E90&quot; s=&quot;24&quot;&gt;&lt;v&gt;182.3500061035156&lt;/v&gt;&lt;/c&gt;&lt;c r=&quot;F90&quot; s=&quot;24&quot;&gt;&lt;v&gt;75.70867919921875&lt;/v&gt;&lt;/c&gt;&lt;c r=&quot;G90&quot; s=&quot;24&quot;&gt;&lt;v&gt;79.938278198242188&lt;/v&gt;&lt;/c&gt;&lt;c r=&quot;H90&quot; s=&quot;25&quot;/&gt;&lt;c r=&quot;I90&quot; s=&quot;25&quot;/&gt;&lt;c r=&quot;J90&quot; s=&quot;25&quot;/&gt;&lt;c r=&quot;K90&quot; s=&quot;25&quot;/&gt;&lt;c r=&quot;M90&quot; s=&quot;34&quot;&gt;&lt;f t=&quot;shared&quot; si=&quot;20&quot;/&gt;&lt;v&gt;45108&lt;/v&gt;&lt;/c&gt;&lt;c r=&quot;N90&quot; s=&quot;26&quot;&gt;&lt;f t=&quot;shared&quot; si=&quot;21&quot;/&gt;&lt;v&gt;3.2284016444164232E-2&lt;/v&gt;&lt;/c&gt;&lt;c r=&quot;O90&quot; s=&quot;26&quot;&gt;&lt;f t=&quot;shared&quot; si=&quot;22&quot;/&gt;&lt;v&gt;-4.0920376512887158E-2&lt;/v&gt;&lt;/c&gt;&lt;c r=&quot;P90&quot; s=&quot;26&quot;&gt;&lt;f t=&quot;shared&quot; si=&quot;23&quot;/&gt;&lt;v&gt;2.2886642358626919E-2&lt;/v&gt;&lt;/c&gt;&lt;c r=&quot;Q90&quot; s=&quot;26&quot;&gt;&lt;f t=&quot;shared&quot; si=&quot;24&quot;/&gt;&lt;v&gt;2.0344920658994292E-2&lt;/v&gt;&lt;/c&gt;&lt;c r=&quot;R90&quot; s=&quot;26&quot;&gt;&lt;f t=&quot;shared&quot; si=&quot;25&quot;/&gt;&lt;v&gt;3.8603564994963424E-3&lt;/v&gt;&lt;/c&gt;&lt;c r=&quot;S90&quot; s=&quot;26&quot;&gt;&lt;f t=&quot;shared&quot; si=&quot;26&quot;/&gt;&lt;v&gt;0&lt;/v&gt;&lt;/c&gt;&lt;c r=&quot;T90&quot; s=&quot;26&quot;&gt;&lt;f t=&quot;shared&quot; si=&quot;27&quot;/&gt;&lt;v&gt;0&lt;/v&gt;&lt;/c&gt;&lt;c r=&quot;U90&quot; s=&quot;26&quot;&gt;&lt;f t=&quot;shared&quot; si=&quot;28&quot;/&gt;&lt;v&gt;0&lt;/v&gt;&lt;/c&gt;&lt;c r=&quot;V90&quot; s=&quot;26&quot;&gt;&lt;f t=&quot;shared&quot; si=&quot;29&quot;/&gt;&lt;v&gt;0&lt;/v&gt;&lt;/c&gt;&lt;/row&gt;&lt;row r=&quot;91&quot; spans=&quot;2:22&quot; x14ac:dyDescent=&quot;0.25&quot;&gt;&lt;c r=&quot;B91&quot; s=&quot;34&quot;&gt;&lt;v&gt;45139&lt;/v&gt;&lt;/c&gt;&lt;c r=&quot;C91&quot; s=&quot;24&quot;&gt;&lt;v&gt;120.10475921630859&lt;/v&gt;&lt;/c&gt;&lt;c r=&quot;D91&quot; s=&quot;24&quot;&gt;&lt;v&gt;25931.47265625&lt;/v&gt;&lt;/c&gt;&lt;c r=&quot;E91&quot; s=&quot;24&quot;&gt;&lt;v&gt;180.02000427246091&lt;/v&gt;&lt;/c&gt;&lt;c r=&quot;F91&quot; s=&quot;24&quot;&gt;&lt;v&gt;73.151290893554688&lt;/v&gt;&lt;/c&gt;&lt;c r=&quot;G91&quot; s=&quot;24&quot;&gt;&lt;v&gt;80.335304260253906&lt;/v&gt;&lt;/c&gt;&lt;c r=&quot;H91&quot; s=&quot;25&quot;/&gt;&lt;c r=&quot;I91&quot; s=&quot;25&quot;/&gt;&lt;c r=&quot;J91&quot; s=&quot;25&quot;/&gt;&lt;c r=&quot;K91&quot; s=&quot;25&quot;/&gt;&lt;c r=&quot;M91&quot; s=&quot;34&quot;&gt;&lt;f t=&quot;shared&quot; si=&quot;20&quot;/&gt;&lt;v&gt;45139&lt;/v&gt;&lt;/c&gt;&lt;c r=&quot;N91&quot; s=&quot;26&quot;&gt;&lt;f t=&quot;shared&quot; si=&quot;21&quot;/&gt;&lt;v&gt;-2.2094296413365577E-2&lt;/v&gt;&lt;/c&gt;&lt;c r=&quot;O91&quot; s=&quot;26&quot;&gt;&lt;f t=&quot;shared&quot; si=&quot;22&quot;/&gt;&lt;v&gt;-0.11285070504336647&lt;/v&gt;&lt;/c&gt;&lt;c r=&quot;P91&quot; s=&quot;26&quot;&gt;&lt;f t=&quot;shared&quot; si=&quot;23&quot;/&gt;&lt;v&gt;-1.2777635059315506E-2&lt;/v&gt;&lt;/c&gt;&lt;c r=&quot;Q91&quot; s=&quot;26&quot;&gt;&lt;f t=&quot;shared&quot; si=&quot;24&quot;/&gt;&lt;v&gt;-3.3779327980806406E-2&lt;/v&gt;&lt;/c&gt;&lt;c r=&quot;R91&quot; s=&quot;26&quot;&gt;&lt;f t=&quot;shared&quot; si=&quot;25&quot;/&gt;&lt;v&gt;4.9666576633926596E-3&lt;/v&gt;&lt;/c&gt;&lt;c r=&quot;S91&quot; s=&quot;26&quot;&gt;&lt;f t=&quot;shared&quot; si=&quot;26&quot;/&gt;&lt;v&gt;0&lt;/v&gt;&lt;/c&gt;&lt;c r=&quot;T91&quot; s=&quot;26&quot;&gt;&lt;f t=&quot;shared&quot; si=&quot;27&quot;/&gt;&lt;v&gt;0&lt;/v&gt;&lt;/c&gt;&lt;c r=&quot;U91&quot; s=&quot;26&quot;&gt;&lt;f t=&quot;shared&quot; si=&quot;28&quot;/&gt;&lt;v&gt;0&lt;/v&gt;&lt;/c&gt;&lt;c r=&quot;V91&quot; s=&quot;26&quot;&gt;&lt;f t=&quot;shared&quot; si=&quot;29&quot;/&gt;&lt;v&gt;0&lt;/v&gt;&lt;/c&gt;&lt;/row&gt;&lt;row r=&quot;92&quot; spans=&quot;2:22&quot; x14ac:dyDescent=&quot;0.25&quot;&gt;&lt;c r=&quot;B92&quot; s=&quot;34&quot;&gt;&lt;v&gt;45170&lt;/v&gt;&lt;/c&gt;&lt;c r=&quot;C92&quot; s=&quot;24&quot;&gt;&lt;v&gt;114.820915222168&lt;/v&gt;&lt;/c&gt;&lt;c r=&quot;D92&quot; s=&quot;24&quot;&gt;&lt;v&gt;26967.916015625&lt;/v&gt;&lt;/c&gt;&lt;c r=&quot;E92&quot; s=&quot;24&quot;&gt;&lt;v&gt;171.44999694824219&lt;/v&gt;&lt;/c&gt;&lt;c r=&quot;F92&quot; s=&quot;24&quot;&gt;&lt;v&gt;67.8377685546875&lt;/v&gt;&lt;/c&gt;&lt;c r=&quot;G92&quot; s=&quot;24&quot;&gt;&lt;v&gt;80.65594482421875&lt;/v&gt;&lt;/c&gt;&lt;c r=&quot;H92&quot; s=&quot;25&quot;/&gt;&lt;c r=&quot;I92&quot; s=&quot;25&quot;/&gt;&lt;c r=&quot;J92&quot; s=&quot;25&quot;/&gt;&lt;c r=&quot;K92&quot; s=&quot;25&quot;/&gt;&lt;c r=&quot;M92&quot; s=&quot;34&quot;&gt;&lt;f t=&quot;shared&quot; si=&quot;20&quot;/&gt;&lt;v&gt;45170&lt;/v&gt;&lt;/c&gt;&lt;c r=&quot;N92&quot; s=&quot;26&quot;&gt;&lt;f t=&quot;shared&quot; si=&quot;21&quot;/&gt;&lt;v&gt;-4.3993627135327729E-2&lt;/v&gt;&lt;/c&gt;&lt;c r=&quot;O92&quot; s=&quot;26&quot;&gt;&lt;f t=&quot;shared&quot; si=&quot;22&quot;/&gt;&lt;v&gt;3.9968549920561314E-2&lt;/v&gt;&lt;/c&gt;&lt;c r=&quot;P92&quot; s=&quot;26&quot;&gt;&lt;f t=&quot;shared&quot; si=&quot;23&quot;/&gt;&lt;v&gt;-4.7605861131121752E-2&lt;/v&gt;&lt;/c&gt;&lt;c r=&quot;Q92&quot; s=&quot;26&quot;&gt;&lt;f t=&quot;shared&quot; si=&quot;24&quot;/&gt;&lt;v&gt;-7.263743775347864E-2&lt;/v&gt;&lt;/c&gt;&lt;c r=&quot;R92&quot; s=&quot;26&quot;&gt;&lt;f t=&quot;shared&quot; si=&quot;25&quot;/&gt;&lt;v&gt;3.9912783914541894E-3&lt;/v&gt;&lt;/c&gt;&lt;c r=&quot;S92&quot; s=&quot;26&quot;&gt;&lt;f t=&quot;shared&quot; si=&quot;26&quot;/&gt;&lt;v&gt;0&lt;/v&gt;&lt;/c&gt;&lt;c r=&quot;T92&quot; s=&quot;26&quot;&gt;&lt;f t=&quot;shared&quot; si=&quot;27&quot;/&gt;&lt;v&gt;0&lt;/v&gt;&lt;/c&gt;&lt;c r=&quot;U92&quot; s=&quot;26&quot;&gt;&lt;f t=&quot;shared&quot; si=&quot;28&quot;/&gt;&lt;v&gt;0&lt;/v&gt;&lt;/c&gt;&lt;c r=&quot;V92&quot; s=&quot;26&quot;&gt;&lt;f t=&quot;shared&quot; si=&quot;29&quot;/&gt;&lt;v&gt;0&lt;/v&gt;&lt;/c&gt;&lt;/row&gt;&lt;row r=&quot;93&quot; spans=&quot;2:22&quot; x14ac:dyDescent=&quot;0.25&quot;&gt;&lt;c r=&quot;B93&quot; s=&quot;34&quot;&gt;&lt;v&gt;45200&lt;/v&gt;&lt;/c&gt;&lt;c r=&quot;C93&quot; s=&quot;24&quot;&gt;&lt;v&gt;111.8971328735352&lt;/v&gt;&lt;/c&gt;&lt;c r=&quot;D93&quot; s=&quot;24&quot;&gt;&lt;v&gt;34667.78125&lt;/v&gt;&lt;/c&gt;&lt;c r=&quot;E93&quot; s=&quot;24&quot;&gt;&lt;v&gt;184.0899963378906&lt;/v&gt;&lt;/c&gt;&lt;c r=&quot;F93&quot; s=&quot;24&quot;&gt;&lt;v&gt;65.38104248046875&lt;/v&gt;&lt;/c&gt;&lt;c r=&quot;G93&quot; s=&quot;24&quot;&gt;&lt;v&gt;81.0035400390625&lt;/v&gt;&lt;/c&gt;&lt;c r=&quot;H93&quot; s=&quot;25&quot;/&gt;&lt;c r=&quot;I93&quot; s=&quot;25&quot;/&gt;&lt;c r=&quot;J93&quot; s=&quot;25&quot;/&gt;&lt;c r=&quot;K93&quot; s=&quot;25&quot;/&gt;&lt;c r=&quot;M93&quot; s=&quot;34&quot;&gt;&lt;f t=&quot;shared&quot; si=&quot;20&quot;/&gt;&lt;v&gt;45200&lt;/v&gt;&lt;/c&gt;&lt;c r=&quot;N93&quot; s=&quot;26&quot;&gt;&lt;f t=&quot;shared&quot; si=&quot;21&quot;/&gt;&lt;v&gt;-2.5463848141042522E-2&lt;/v&gt;&lt;/c&gt;&lt;c r=&quot;O93&quot; s=&quot;26&quot;&gt;&lt;f t=&quot;shared&quot; si=&quot;22&quot;/&gt;&lt;v&gt;0.28551947543569023&lt;/v&gt;&lt;/c&gt;&lt;c r=&quot;P93&quot; s=&quot;26&quot;&gt;&lt;f t=&quot;shared&quot; si=&quot;23&quot;/&gt;&lt;v&gt;7.3724115570933613E-2&lt;/v&gt;&lt;/c&gt;&lt;c r=&quot;Q93&quot; s=&quot;26&quot;&gt;&lt;f t=&quot;shared&quot; si=&quot;24&quot;/&gt;&lt;v&gt;-3.6214724136131582E-2&lt;/v&gt;&lt;/c&gt;&lt;c r=&quot;R93&quot; s=&quot;26&quot;&gt;&lt;f t=&quot;shared&quot; si=&quot;25&quot;/&gt;&lt;v&gt;4.309604401774747E-3&lt;/v&gt;&lt;/c&gt;&lt;c r=&quot;S93&quot; s=&quot;26&quot;&gt;&lt;f t=&quot;shared&quot; si=&quot;26&quot;/&gt;&lt;v&gt;0&lt;/v&gt;&lt;/c&gt;&lt;c r=&quot;T93&quot; s=&quot;26&quot;&gt;&lt;f t=&quot;shared&quot; si=&quot;27&quot;/&gt;&lt;v&gt;0&lt;/v&gt;&lt;/c&gt;&lt;c r=&quot;U93&quot; s=&quot;26&quot;&gt;&lt;f t=&quot;shared&quot; si=&quot;28&quot;/&gt;&lt;v&gt;0&lt;/v&gt;&lt;/c&gt;&lt;c r=&quot;V93&quot; s=&quot;26&quot;&gt;&lt;f t=&quot;shared&quot; si=&quot;29&quot;/&gt;&lt;v&gt;0&lt;/v&gt;&lt;/c&gt;&lt;/row&gt;&lt;row r=&quot;94&quot; spans=&quot;2:22&quot; x14ac:dyDescent=&quot;0.25&quot;&gt;&lt;c r=&quot;B94&quot; s=&quot;34&quot;&gt;&lt;v&gt;45231&lt;/v&gt;&lt;/c&gt;&lt;c r=&quot;C94&quot; s=&quot;24&quot;&gt;&lt;v&gt;122.092170715332&lt;/v&gt;&lt;/c&gt;&lt;c r=&quot;D94&quot; s=&quot;24&quot;&gt;&lt;v&gt;37712.74609375&lt;/v&gt;&lt;/c&gt;&lt;c r=&quot;E94&quot; s=&quot;24&quot;&gt;&lt;v&gt;188.75&lt;/v&gt;&lt;/c&gt;&lt;c r=&quot;F94&quot; s=&quot;24&quot;&gt;&lt;v&gt;73.280220031738281&lt;/v&gt;&lt;/c&gt;&lt;c r=&quot;G94&quot; s=&quot;24&quot;&gt;&lt;v&gt;81.382789611816406&lt;/v&gt;&lt;/c&gt;&lt;c r=&quot;H94&quot; s=&quot;25&quot;/&gt;&lt;c r=&quot;I94&quot; s=&quot;25&quot;/&gt;&lt;c r=&quot;J94&quot; s=&quot;25&quot;/&gt;&lt;c r=&quot;K94&quot; s=&quot;25&quot;/&gt;&lt;c r=&quot;M94&quot; s=&quot;34&quot;&gt;&lt;f t=&quot;shared&quot; si=&quot;20&quot;/&gt;&lt;v&gt;45231&lt;/v&gt;&lt;/c&gt;&lt;c r=&quot;N94&quot; s=&quot;26&quot;&gt;&lt;f t=&quot;shared&quot; si=&quot;21&quot;/&gt;&lt;v&gt;9.1110804897200692E-2&lt;/v&gt;&lt;/c&gt;&lt;c r=&quot;O94&quot; s=&quot;26&quot;&gt;&lt;f t=&quot;shared&quot; si=&quot;22&quot;/&gt;&lt;v&gt;8.783270039094293E-2&lt;/v&gt;&lt;/c&gt;&lt;c r=&quot;P94&quot; s=&quot;26&quot;&gt;&lt;f t=&quot;shared&quot; si=&quot;23&quot;/&gt;&lt;v&gt;2.5313725649470653E-2&lt;/v&gt;&lt;/c&gt;&lt;c r=&quot;Q94&quot; s=&quot;26&quot;&gt;&lt;f t=&quot;shared&quot; si=&quot;24&quot;/&gt;&lt;v&gt;0.12081755278878048&lt;/v&gt;&lt;/c&gt;&lt;c r=&quot;R94&quot; s=&quot;26&quot;&gt;&lt;f t=&quot;shared&quot; si=&quot;25&quot;/&gt;&lt;v&gt;4.6818888726469776E-3&lt;/v&gt;&lt;/c&gt;&lt;c r=&quot;S94&quot; s=&quot;26&quot;&gt;&lt;f t=&quot;shared&quot; si=&quot;26&quot;/&gt;&lt;v&gt;0&lt;/v&gt;&lt;/c&gt;&lt;c r=&quot;T94&quot; s=&quot;26&quot;&gt;&lt;f t=&quot;shared&quot; si=&quot;27&quot;/&gt;&lt;v&gt;0&lt;/v&gt;&lt;/c&gt;&lt;c r=&quot;U94&quot; s=&quot;26&quot;&gt;&lt;f t=&quot;shared&quot; si=&quot;28&quot;/&gt;&lt;v&gt;0&lt;/v&gt;&lt;/c&gt;&lt;c r=&quot;V94&quot; s=&quot;26&quot;&gt;&lt;f t=&quot;shared&quot; si=&quot;29&quot;/&gt;&lt;v&gt;0&lt;/v&gt;&lt;/c&gt;&lt;/row&gt;&lt;row r=&quot;95&quot; spans=&quot;2:22&quot; x14ac:dyDescent=&quot;0.25&quot;&gt;&lt;c r=&quot;B95&quot; s=&quot;34&quot;&gt;&lt;v&gt;45261&lt;/v&gt;&lt;/c&gt;&lt;c r=&quot;C95&quot; s=&quot;24&quot;&gt;&lt;v&gt;128.14439392089841&lt;/v&gt;&lt;/c&gt;&lt;c r=&quot;D95&quot; s=&quot;24&quot;&gt;&lt;v&gt;42265.1875&lt;/v&gt;&lt;/c&gt;&lt;c r=&quot;E95&quot; s=&quot;24&quot;&gt;&lt;v&gt;191.16999816894531&lt;/v&gt;&lt;/c&gt;&lt;c r=&quot;F95&quot; s=&quot;24&quot;&gt;&lt;v&gt;80.201766967773438&lt;/v&gt;&lt;/c&gt;&lt;c r=&quot;G95&quot; s=&quot;24&quot;&gt;&lt;v&gt;81.730720520019531&lt;/v&gt;&lt;/c&gt;&lt;c r=&quot;H95&quot; s=&quot;25&quot;/&gt;&lt;c r=&quot;I95&quot; s=&quot;25&quot;/&gt;&lt;c r=&quot;J95&quot; s=&quot;25&quot;/&gt;&lt;c r=&quot;K95&quot; s=&quot;25&quot;/&gt;&lt;c r=&quot;M95&quot; s=&quot;34&quot;&gt;&lt;f t=&quot;shared&quot; si=&quot;20&quot;/&gt;&lt;v&gt;45261&lt;/v&gt;&lt;/c&gt;&lt;c r=&quot;N95&quot; s=&quot;26&quot;&gt;&lt;f t=&quot;shared&quot; si=&quot;21&quot;/&gt;&lt;v&gt;4.9570936204236027E-2&lt;/v&gt;&lt;/c&gt;&lt;c r=&quot;O95&quot; s=&quot;26&quot;&gt;&lt;f t=&quot;shared&quot; si=&quot;22&quot;/&gt;&lt;v&gt;0.12071360157473277&lt;/v&gt;&lt;/c&gt;&lt;c r=&quot;P95&quot; s=&quot;26&quot;&gt;&lt;f t=&quot;shared&quot; si=&quot;23&quot;/&gt;&lt;v&gt;1.2821182352028115E-2&lt;/v&gt;&lt;/c&gt;&lt;c r=&quot;Q95&quot; s=&quot;26&quot;&gt;&lt;f t=&quot;shared&quot; si=&quot;24&quot;/&gt;&lt;v&gt;9.4453140738897545E-2&lt;/v&gt;&lt;/c&gt;&lt;c r=&quot;R95&quot; s=&quot;26&quot;&gt;&lt;f t=&quot;shared&quot; si=&quot;25&quot;/&gt;&lt;v&gt;4.2752393947504963E-3&lt;/v&gt;&lt;/c&gt;&lt;c r=&quot;S95&quot; s=&quot;26&quot;&gt;&lt;f t=&quot;shared&quot; si=&quot;26&quot;/&gt;&lt;v&gt;0&lt;/v&gt;&lt;/c&gt;&lt;c r=&quot;T95&quot; s=&quot;26&quot;&gt;&lt;f t=&quot;shared&quot; si=&quot;27&quot;/&gt;&lt;v&gt;0&lt;/v&gt;&lt;/c&gt;&lt;c r=&quot;U95&quot; s=&quot;26&quot;&gt;&lt;f t=&quot;shared&quot; si=&quot;28&quot;/&gt;&lt;v&gt;0&lt;/v&gt;&lt;/c&gt;&lt;c r=&quot;V95&quot; s=&quot;26&quot;&gt;&lt;f t=&quot;shared&quot; si=&quot;29&quot;/&gt;&lt;v&gt;0&lt;/v&gt;&lt;/c&gt;&lt;/row&gt;&lt;row r=&quot;96&quot; spans=&quot;2:22&quot; x14ac:dyDescent=&quot;0.25&quot;&gt;&lt;c r=&quot;B96&quot; s=&quot;34&quot;&gt;&lt;v&gt;45292&lt;/v&gt;&lt;/c&gt;&lt;c r=&quot;C96&quot; s=&quot;24&quot;&gt;&lt;v&gt;129.28114318847659&lt;/v&gt;&lt;/c&gt;&lt;c r=&quot;D96&quot; s=&quot;24&quot;&gt;&lt;v&gt;42582.60546875&lt;/v&gt;&lt;/c&gt;&lt;c r=&quot;E96&quot; s=&quot;24&quot;&gt;&lt;v&gt;188.44999694824219&lt;/v&gt;&lt;/c&gt;&lt;c r=&quot;F96&quot; s=&quot;24&quot;&gt;&lt;v&gt;76.144500732421875&lt;/v&gt;&lt;/c&gt;&lt;c r=&quot;G96&quot; s=&quot;24&quot;&gt;&lt;v&gt;82.079483032226563&lt;/v&gt;&lt;/c&gt;&lt;c r=&quot;H96&quot; s=&quot;25&quot;/&gt;&lt;c r=&quot;I96&quot; s=&quot;25&quot;/&gt;&lt;c r=&quot;J96&quot; s=&quot;25&quot;/&gt;&lt;c r=&quot;K96&quot; s=&quot;25&quot;/&gt;&lt;c r=&quot;M96&quot; s=&quot;34&quot;&gt;&lt;f t=&quot;shared&quot; si=&quot;20&quot;/&gt;&lt;v&gt;45292&lt;/v&gt;&lt;/c&gt;&lt;c r=&quot;N96&quot; s=&quot;26&quot;&gt;&lt;f t=&quot;shared&quot; si=&quot;21&quot;/&gt;&lt;v&gt;8.8708466503799599E-3&lt;/v&gt;&lt;/c&gt;&lt;c r=&quot;O96&quot; s=&quot;26&quot;&gt;&lt;f t=&quot;shared&quot; si=&quot;22&quot;/&gt;&lt;v&gt;7.5101516762465792E-3&lt;/v&gt;&lt;/c&gt;&lt;c r=&quot;P96&quot; s=&quot;26&quot;&gt;&lt;f t=&quot;shared&quot; si=&quot;23&quot;/&gt;&lt;v&gt;-1.4228180398366375E-2&lt;/v&gt;&lt;/c&gt;&lt;c r=&quot;Q96&quot; s=&quot;26&quot;&gt;&lt;f t=&quot;shared&quot; si=&quot;24&quot;/&gt;&lt;v&gt;-5.0588239994535877E-2&lt;/v&gt;&lt;/c&gt;&lt;c r=&quot;R96&quot; s=&quot;26&quot;&gt;&lt;f t=&quot;shared&quot; si=&quot;25&quot;/&gt;&lt;v&gt;4.2672144572810655E-3&lt;/v&gt;&lt;/c&gt;&lt;c r=&quot;S96&quot; s=&quot;26&quot;&gt;&lt;f t=&quot;shared&quot; si=&quot;26&quot;/&gt;&lt;v&gt;0&lt;/v&gt;&lt;/c&gt;&lt;c r=&quot;T96&quot; s=&quot;26&quot;&gt;&lt;f t=&quot;shared&quot; si=&quot;27&quot;/&gt;&lt;v&gt;0&lt;/v&gt;&lt;/c&gt;&lt;c r=&quot;U96&quot; s=&quot;26&quot;&gt;&lt;f t=&quot;shared&quot; si=&quot;28&quot;/&gt;&lt;v&gt;0&lt;/v&gt;&lt;/c&gt;&lt;c r=&quot;V96&quot; s=&quot;26&quot;&gt;&lt;f t=&quot;shared&quot; si=&quot;29&quot;/&gt;&lt;v&gt;0&lt;/v&gt;&lt;/c&gt;&lt;/row&gt;&lt;row r=&quot;97&quot; spans=&quot;2:22&quot; x14ac:dyDescent=&quot;0.25&quot;&gt;&lt;c r=&quot;B97&quot; s=&quot;34&quot;&gt;&lt;v&gt;45323&lt;/v&gt;&lt;/c&gt;&lt;c r=&quot;C97&quot; s=&quot;24&quot;&gt;&lt;v&gt;135.13829040527341&lt;/v&gt;&lt;/c&gt;&lt;c r=&quot;D97&quot; s=&quot;24&quot;&gt;&lt;v&gt;61198.3828125&lt;/v&gt;&lt;/c&gt;&lt;c r=&quot;E97&quot; s=&quot;24&quot;&gt;&lt;v&gt;189.30999755859381&lt;/v&gt;&lt;/c&gt;&lt;c r=&quot;F97&quot; s=&quot;24&quot;&gt;&lt;v&gt;77.651214599609375&lt;/v&gt;&lt;/c&gt;&lt;c r=&quot;G97&quot; s=&quot;24&quot;&gt;&lt;v&gt;82.444183349609375&lt;/v&gt;&lt;/c&gt;&lt;c r=&quot;H97&quot; s=&quot;25&quot;/&gt;&lt;c r=&quot;I97&quot; s=&quot;25&quot;/&gt;&lt;c r=&quot;J97&quot; s=&quot;25&quot;/&gt;&lt;c r=&quot;K97&quot; s=&quot;25&quot;/&gt;&lt;c r=&quot;M97&quot; s=&quot;34&quot;&gt;&lt;f t=&quot;shared&quot; si=&quot;20&quot;/&gt;&lt;v&gt;45323&lt;/v&gt;&lt;/c&gt;&lt;c r=&quot;N97&quot; s=&quot;26&quot;&gt;&lt;f t=&quot;shared&quot; si=&quot;21&quot;/&gt;&lt;v&gt;4.5305502970822253E-2&lt;/v&gt;&lt;/c&gt;&lt;c r=&quot;O97&quot; s=&quot;26&quot;&gt;&lt;f t=&quot;shared&quot; si=&quot;22&quot;/&gt;&lt;v&gt;0.43716858418659976&lt;/v&gt;&lt;/c&gt;&lt;c r=&quot;P97&quot; s=&quot;26&quot;&gt;&lt;f t=&quot;shared&quot; si=&quot;23&quot;/&gt;&lt;v&gt;4.5635480195196365E-3&lt;/v&gt;&lt;/c&gt;&lt;c r=&quot;Q97&quot; s=&quot;26&quot;&gt;&lt;f t=&quot;shared&quot; si=&quot;24&quot;/&gt;&lt;v&gt;1.9787559872277871E-2&lt;/v&gt;&lt;/c&gt;&lt;c r=&quot;R97&quot; s=&quot;26&quot;&gt;&lt;f t=&quot;shared&quot; si=&quot;25&quot;/&gt;&lt;v&gt;4.4432579727582411E-3&lt;/v&gt;&lt;/c&gt;&lt;c r=&quot;S97&quot; s=&quot;26&quot;&gt;&lt;f t=&quot;shared&quot; si=&quot;26&quot;/&gt;&lt;v&gt;0&lt;/v&gt;&lt;/c&gt;&lt;c r=&quot;T97&quot; s=&quot;26&quot;&gt;&lt;f t=&quot;shared&quot; si=&quot;27&quot;/&gt;&lt;v&gt;0&lt;/v&gt;&lt;/c&gt;&lt;c r=&quot;U97&quot; s=&quot;26&quot;&gt;&lt;f t=&quot;shared&quot; si=&quot;28&quot;/&gt;&lt;v&gt;0&lt;/v&gt;&lt;/c&gt;&lt;c r=&quot;V97&quot; s=&quot;26&quot;&gt;&lt;f t=&quot;shared&quot; si=&quot;29&quot;/&gt;&lt;v&gt;0&lt;/v&gt;&lt;/c&gt;&lt;/row&gt;&lt;row r=&quot;98&quot; spans=&quot;2:22&quot; x14ac:dyDescent=&quot;0.25&quot;&gt;&lt;c r=&quot;B98&quot; s=&quot;34&quot;&gt;&lt;v&gt;45352&lt;/v&gt;&lt;/c&gt;&lt;c r=&quot;C98&quot; s=&quot;24&quot;&gt;&lt;v&gt;139.59858703613281&lt;/v&gt;&lt;/c&gt;&lt;c r=&quot;D98&quot; s=&quot;24&quot;&gt;&lt;v&gt;71333.6484375&lt;/v&gt;&lt;/c&gt;&lt;c r=&quot;E98&quot; s=&quot;24&quot;&gt;&lt;v&gt;205.7200012207031&lt;/v&gt;&lt;/c&gt;&lt;c r=&quot;F98&quot; s=&quot;24&quot;&gt;&lt;v&gt;79.166229248046875&lt;/v&gt;&lt;/c&gt;&lt;c r=&quot;G98&quot; s=&quot;24&quot;&gt;&lt;v&gt;82.782363891601563&lt;/v&gt;&lt;/c&gt;&lt;c r=&quot;H98&quot; s=&quot;25&quot;/&gt;&lt;c r=&quot;I98&quot; s=&quot;25&quot;/&gt;&lt;c r=&quot;J98&quot; s=&quot;25&quot;/&gt;&lt;c r=&quot;K98&quot; s=&quot;25&quot;/&gt;&lt;c r=&quot;M98&quot; s=&quot;34&quot;&gt;&lt;f t=&quot;shared&quot; si=&quot;20&quot;/&gt;&lt;v&gt;45352&lt;/v&gt;&lt;/c&gt;&lt;c r=&quot;N98&quot; s=&quot;26&quot;&gt;&lt;f t=&quot;shared&quot; si=&quot;21&quot;/&gt;&lt;v&gt;3.3005424424736862E-2&lt;/v&gt;&lt;/c&gt;&lt;c r=&quot;O98&quot; s=&quot;26&quot;&gt;&lt;f t=&quot;shared&quot; si=&quot;22&quot;/&gt;&lt;v&gt;0.16561329171152273&lt;/v&gt;&lt;/c&gt;&lt;c r=&quot;P98&quot; s=&quot;26&quot;&gt;&lt;f t=&quot;shared&quot; si=&quot;23&quot;/&gt;&lt;v&gt;8.6683238464625667E-2&lt;/v&gt;&lt;/c&gt;&lt;c r=&quot;Q98&quot; s=&quot;26&quot;&gt;&lt;f t=&quot;shared&quot; si=&quot;24&quot;/&gt;&lt;v&gt;1.9510508061584497E-2&lt;/v&gt;&lt;/c&gt;&lt;c r=&quot;R98&quot; s=&quot;26&quot;&gt;&lt;f t=&quot;shared&quot; si=&quot;25&quot;/&gt;&lt;v&gt;4.1019333111482759E-3&lt;/v&gt;&lt;/c&gt;&lt;c r=&quot;S98&quot; s=&quot;26&quot;&gt;&lt;f t=&quot;shared&quot; si=&quot;26&quot;/&gt;&lt;v&gt;0&lt;/v&gt;&lt;/c&gt;&lt;c r=&quot;T98&quot; s=&quot;26&quot;&gt;&lt;f t=&quot;shared&quot; si=&quot;27&quot;/&gt;&lt;v&gt;0&lt;/v&gt;&lt;/c&gt;&lt;c r=&quot;U98&quot; s=&quot;26&quot;&gt;&lt;f t=&quot;shared&quot; si=&quot;28&quot;/&gt;&lt;v&gt;0&lt;/v&gt;&lt;/c&gt;&lt;c r=&quot;V98&quot; s=&quot;26&quot;&gt;&lt;f t=&quot;shared&quot; si=&quot;29&quot;/&gt;&lt;v&gt;0&lt;/v&gt;&lt;/c&gt;&lt;/row&gt;&lt;row r=&quot;99&quot; spans=&quot;2:22&quot; x14ac:dyDescent=&quot;0.25&quot;&gt;&lt;c r=&quot;B99&quot; s=&quot;34&quot;&gt;&lt;v&gt;45383&lt;/v&gt;&lt;/c&gt;&lt;c r=&quot;C99&quot; s=&quot;24&quot;&gt;&lt;v&gt;134.06898498535159&lt;/v&gt;&lt;/c&gt;&lt;c r=&quot;D99&quot; s=&quot;24&quot;&gt;&lt;v&gt;60636.85546875&lt;/v&gt;&lt;/c&gt;&lt;c r=&quot;E99&quot; s=&quot;24&quot;&gt;&lt;v&gt;211.8699951171875&lt;/v&gt;&lt;/c&gt;&lt;c r=&quot;F99&quot; s=&quot;24&quot;&gt;&lt;v&gt;72.877227783203125&lt;/v&gt;&lt;/c&gt;&lt;c r=&quot;G99&quot; s=&quot;24&quot;&gt;&lt;v&gt;83.14013671875&lt;/v&gt;&lt;/c&gt;&lt;c r=&quot;H99&quot; s=&quot;25&quot;/&gt;&lt;c r=&quot;I99&quot; s=&quot;25&quot;/&gt;&lt;c r=&quot;J99&quot; s=&quot;25&quot;/&gt;&lt;c r=&quot;K99&quot; s=&quot;25&quot;/&gt;&lt;c r=&quot;M99&quot; s=&quot;34&quot;&gt;&lt;f t=&quot;shared&quot; si=&quot;20&quot;/&gt;&lt;v&gt;45383&lt;/v&gt;&lt;/c&gt;&lt;c r=&quot;N99&quot; s=&quot;26&quot;&gt;&lt;f t=&quot;shared&quot; si=&quot;21&quot;/&gt;&lt;v&gt;-3.9610730797368099E-2&lt;/v&gt;&lt;/c&gt;&lt;c r=&quot;O99&quot; s=&quot;26&quot;&gt;&lt;f t=&quot;shared&quot; si=&quot;22&quot;/&gt;&lt;v&gt;-0.14995437921729393&lt;/v&gt;&lt;/c&gt;&lt;c r=&quot;P99&quot; s=&quot;26&quot;&gt;&lt;f t=&quot;shared&quot; si=&quot;23&quot;/&gt;&lt;v&gt;2.989497307015121E-2&lt;/v&gt;&lt;/c&gt;&lt;c r=&quot;Q99&quot; s=&quot;26&quot;&gt;&lt;f t=&quot;shared&quot; si=&quot;24&quot;/&gt;&lt;v&gt;-7.9440457434682088E-2&lt;/v&gt;&lt;/c&gt;&lt;c r=&quot;R99&quot; s=&quot;26&quot;&gt;&lt;f t=&quot;shared&quot; si=&quot;25&quot;/&gt;&lt;v&gt;4.3218484026008586E-3&lt;/v&gt;&lt;/c&gt;&lt;c r=&quot;S99&quot; s=&quot;26&quot;&gt;&lt;f t=&quot;shared&quot; si=&quot;26&quot;/&gt;&lt;v&gt;0&lt;/v&gt;&lt;/c&gt;&lt;c r=&quot;T99&quot; s=&quot;26&quot;&gt;&lt;f t=&quot;shared&quot; si=&quot;27&quot;/&gt;&lt;v&gt;0&lt;/v&gt;&lt;/c&gt;&lt;c r=&quot;U99&quot; s=&quot;26&quot;&gt;&lt;f t=&quot;shared&quot; si=&quot;28&quot;/&gt;&lt;v&gt;0&lt;/v&gt;&lt;/c&gt;&lt;c r=&quot;V99&quot; s=&quot;26&quot;&gt;&lt;f t=&quot;shared&quot; si=&quot;29&quot;/&gt;&lt;v&gt;0&lt;/v&gt;&lt;/c&gt;&lt;/row&gt;&lt;row r=&quot;100&quot; spans=&quot;2:22&quot; x14ac:dyDescent=&quot;0.25&quot;&gt;&lt;c r=&quot;B100&quot; s=&quot;34&quot;&gt;&lt;v&gt;45413&lt;/v&gt;&lt;/c&gt;&lt;c r=&quot;C100&quot; s=&quot;24&quot;&gt;&lt;v&gt;140.36927795410159&lt;/v&gt;&lt;/c&gt;&lt;c r=&quot;D100&quot; s=&quot;24&quot;&gt;&lt;v&gt;67491.4140625&lt;/v&gt;&lt;/c&gt;&lt;c r=&quot;E100&quot; s=&quot;24&quot;&gt;&lt;v&gt;215.30000305175781&lt;/v&gt;&lt;/c&gt;&lt;c r=&quot;F100&quot; s=&quot;24&quot;&gt;&lt;v&gt;76.200241088867188&lt;/v&gt;&lt;/c&gt;&lt;c r=&quot;G100&quot; s=&quot;24&quot;&gt;&lt;v&gt;83.520355224609375&lt;/v&gt;&lt;/c&gt;&lt;c r=&quot;H100&quot; s=&quot;25&quot;/&gt;&lt;c r=&quot;I100&quot; s=&quot;25&quot;/&gt;&lt;c r=&quot;J100&quot; s=&quot;25&quot;/&gt;&lt;c r=&quot;K100&quot; s=&quot;25&quot;/&gt;&lt;c r=&quot;M100&quot; s=&quot;34&quot;&gt;&lt;f t=&quot;shared&quot; si=&quot;20&quot;/&gt;&lt;v&gt;45413&lt;/v&gt;&lt;/c&gt;&lt;c r=&quot;N100&quot; s=&quot;26&quot;&gt;&lt;f t=&quot;shared&quot; si=&quot;21&quot;/&gt;&lt;v&gt;4.6992919126212396E-2&lt;/v&gt;&lt;/c&gt;&lt;c r=&quot;O100&quot; s=&quot;26&quot;&gt;&lt;f t=&quot;shared&quot; si=&quot;22&quot;/&gt;&lt;v&gt;0.11304277803921714&lt;/v&gt;&lt;/c&gt;&lt;c r=&quot;P100&quot; s=&quot;26&quot;&gt;&lt;f t=&quot;shared&quot; si=&quot;23&quot;/&gt;&lt;v&gt;1.6189210429127243E-2&lt;/v&gt;&lt;/c&gt;&lt;c r=&quot;Q100&quot; s=&quot;26&quot;&gt;&lt;f t=&quot;shared&quot; si=&quot;24&quot;/&gt;&lt;v&gt;4.559741645976767E-2&lt;/v&gt;&lt;/c&gt;&lt;c r=&quot;R100&quot; s=&quot;26&quot;&gt;&lt;f t=&quot;shared&quot; si=&quot;25&quot;/&gt;&lt;v&gt;4.573224448085611E-3&lt;/v&gt;&lt;/c&gt;&lt;c r=&quot;S100&quot; s=&quot;26&quot;&gt;&lt;f t=&quot;shared&quot; si=&quot;26&quot;/&gt;&lt;v&gt;0&lt;/v&gt;&lt;/c&gt;&lt;c r=&quot;T100&quot; s=&quot;26&quot;&gt;&lt;f t=&quot;shared&quot; si=&quot;27&quot;/&gt;&lt;v&gt;0&lt;/v&gt;&lt;/c&gt;&lt;c r=&quot;U100&quot; s=&quot;26&quot;&gt;&lt;f t=&quot;shared&quot; si=&quot;28&quot;/&gt;&lt;v&gt;0&lt;/v&gt;&lt;/c&gt;&lt;c r=&quot;V100&quot; s=&quot;26&quot;&gt;&lt;f t=&quot;shared&quot; si=&quot;29&quot;/&gt;&lt;v&gt;0&lt;/v&gt;&lt;/c&gt;&lt;/row&gt;&lt;row r=&quot;101&quot; spans=&quot;2:22&quot; x14ac:dyDescent=&quot;0.25&quot;&gt;&lt;c r=&quot;B101&quot; s=&quot;34&quot;&gt;&lt;v&gt;45444&lt;/v&gt;&lt;/c&gt;&lt;c r=&quot;C101&quot; s=&quot;24&quot;&gt;&lt;v&gt;143.2397766113281&lt;/v&gt;&lt;/c&gt;&lt;c r=&quot;D101&quot; s=&quot;24&quot;&gt;&lt;v&gt;62678.29296875&lt;/v&gt;&lt;/c&gt;&lt;c r=&quot;E101&quot; s=&quot;24&quot;&gt;&lt;v&gt;215.00999450683591&lt;/v&gt;&lt;/c&gt;&lt;c r=&quot;F101&quot; s=&quot;24&quot;&gt;&lt;v&gt;77.629440307617188&lt;/v&gt;&lt;/c&gt;&lt;c r=&quot;G101&quot; s=&quot;24&quot;&gt;&lt;v&gt;83.853851318359375&lt;/v&gt;&lt;/c&gt;&lt;c r=&quot;H101&quot; s=&quot;25&quot;/&gt;&lt;c r=&quot;I101&quot; s=&quot;25&quot;/&gt;&lt;c r=&quot;J101&quot; s=&quot;25&quot;/&gt;&lt;c r=&quot;K101&quot; s=&quot;25&quot;/&gt;&lt;c r=&quot;M101&quot; s=&quot;34&quot;&gt;&lt;f t=&quot;shared&quot; si=&quot;20&quot;/&gt;&lt;v&gt;45444&lt;/v&gt;&lt;/c&gt;&lt;c r=&quot;N101&quot; s=&quot;26&quot;&gt;&lt;f t=&quot;shared&quot; si=&quot;21&quot;/&gt;&lt;v&gt;2.0449621876413193E-2&lt;/v&gt;&lt;/c&gt;&lt;c r=&quot;O101&quot; s=&quot;26&quot;&gt;&lt;f t=&quot;shared&quot; si=&quot;22&quot;/&gt;&lt;v&gt;-7.1314568832308689E-2&lt;/v&gt;&lt;/c&gt;&lt;c r=&quot;P101&quot; s=&quot;26&quot;&gt;&lt;f t=&quot;shared&quot; si=&quot;23&quot;/&gt;&lt;v&gt;-1.3469974027459086E-3&lt;/v&gt;&lt;/c&gt;&lt;c r=&quot;Q101&quot; s=&quot;26&quot;&gt;&lt;f t=&quot;shared&quot; si=&quot;24&quot;/&gt;&lt;v&gt;1.8755835917674046E-2&lt;/v&gt;&lt;/c&gt;&lt;c r=&quot;R101&quot; s=&quot;26&quot;&gt;&lt;f t=&quot;shared&quot; si=&quot;25&quot;/&gt;&lt;v&gt;3.9929918024550481E-3&lt;/v&gt;&lt;/c&gt;&lt;c r=&quot;S101&quot; s=&quot;26&quot;&gt;&lt;f t=&quot;shared&quot; si=&quot;26&quot;/&gt;&lt;v&gt;0&lt;/v&gt;&lt;/c&gt;&lt;c r=&quot;T101&quot; s=&quot;26&quot;&gt;&lt;f t=&quot;shared&quot; si=&quot;27&quot;/&gt;&lt;v&gt;0&lt;/v&gt;&lt;/c&gt;&lt;c r=&quot;U101&quot; s=&quot;26&quot;&gt;&lt;f t=&quot;shared&quot; si=&quot;28&quot;/&gt;&lt;v&gt;0&lt;/v&gt;&lt;/c&gt;&lt;c r=&quot;V101&quot; s=&quot;26&quot;&gt;&lt;f t=&quot;shared&quot; si=&quot;29&quot;/&gt;&lt;v&gt;0&lt;/v&gt;&lt;/c&gt;&lt;/row&gt;&lt;row r=&quot;102&quot; spans=&quot;2:22&quot; x14ac:dyDescent=&quot;0.25&quot;&gt;&lt;c r=&quot;B102&quot; s=&quot;34&quot;&gt;&lt;v&gt;45474&lt;/v&gt;&lt;/c&gt;&lt;c r=&quot;C102&quot; s=&quot;24&quot;&gt;&lt;v&gt;145.64833068847659&lt;/v&gt;&lt;/c&gt;&lt;c r=&quot;D102&quot; s=&quot;24&quot;&gt;&lt;v&gt;64619.25&lt;/v&gt;&lt;/c&gt;&lt;c r=&quot;E102&quot; s=&quot;24&quot;&gt;&lt;v&gt;226.55000305175781&lt;/v&gt;&lt;/c&gt;&lt;c r=&quot;F102&quot; s=&quot;24&quot;&gt;&lt;v&gt;83.792716979980469&lt;/v&gt;&lt;/c&gt;&lt;c r=&quot;G102&quot; s=&quot;24&quot;&gt;&lt;v&gt;84.231864929199219&lt;/v&gt;&lt;/c&gt;&lt;c r=&quot;H102&quot; s=&quot;25&quot;/&gt;&lt;c r=&quot;I102&quot; s=&quot;25&quot;/&gt;&lt;c r=&quot;J102&quot; s=&quot;25&quot;/&gt;&lt;c r=&quot;K102&quot; s=&quot;25&quot;/&gt;&lt;c r=&quot;M102&quot; s=&quot;34&quot;&gt;&lt;f t=&quot;shared&quot; si=&quot;20&quot;/&gt;&lt;v&gt;45474&lt;/v&gt;&lt;/c&gt;&lt;c r=&quot;N102&quot; s=&quot;26&quot;&gt;&lt;f t=&quot;shared&quot; si=&quot;21&quot;/&gt;&lt;v&gt;1.6814841059714425E-2&lt;/v&gt;&lt;/c&gt;&lt;c r=&quot;O102&quot; s=&quot;26&quot;&gt;&lt;f t=&quot;shared&quot; si=&quot;22&quot;/&gt;&lt;v&gt;3.0966973402063003E-2&lt;/v&gt;&lt;/c&gt;&lt;c r=&quot;P102&quot; s=&quot;26&quot;&gt;&lt;f t=&quot;shared&quot; si=&quot;23&quot;/&gt;&lt;v&gt;5.3671963349382734E-2&lt;/v&gt;&lt;/c&gt;&lt;c r=&quot;Q102&quot; s=&quot;26&quot;&gt;&lt;f t=&quot;shared&quot; si=&quot;24&quot;/&gt;&lt;v&gt;7.9393547704845746E-2&lt;/v&gt;&lt;/c&gt;&lt;c r=&quot;R102&quot; s=&quot;26&quot;&gt;&lt;f t=&quot;shared&quot; si=&quot;25&quot;/&gt;&lt;v&gt;4.5080053557071675E-3&lt;/v&gt;&lt;/c&gt;&lt;c r=&quot;S102&quot; s=&quot;26&quot;&gt;&lt;f t=&quot;shared&quot; si=&quot;26&quot;/&gt;&lt;v&gt;0&lt;/v&gt;&lt;/c&gt;&lt;c r=&quot;T102&quot; s=&quot;26&quot;&gt;&lt;f t=&quot;shared&quot; si=&quot;27&quot;/&gt;&lt;v&gt;0&lt;/v&gt;&lt;/c&gt;&lt;c r=&quot;U102&quot; s=&quot;26&quot;&gt;&lt;f t=&quot;shared&quot; si=&quot;28&quot;/&gt;&lt;v&gt;0&lt;/v&gt;&lt;/c&gt;&lt;c r=&quot;V102&quot; s=&quot;26&quot;&gt;&lt;f t=&quot;shared&quot; si=&quot;29&quot;/&gt;&lt;v&gt;0&lt;/v&gt;&lt;/c&gt;&lt;/row&gt;&lt;row r=&quot;103&quot; spans=&quot;2:22&quot; x14ac:dyDescent=&quot;0.25&quot;&gt;&lt;c r=&quot;B103&quot; s=&quot;34&quot;&gt;&lt;v&gt;45505&lt;/v&gt;&lt;/c&gt;&lt;c r=&quot;C103&quot; s=&quot;24&quot;&gt;&lt;v&gt;149.73698425292969&lt;/v&gt;&lt;/c&gt;&lt;c r=&quot;D103&quot; s=&quot;24&quot;&gt;&lt;v&gt;58969.8984375&lt;/v&gt;&lt;/c&gt;&lt;c r=&quot;E103&quot; s=&quot;24&quot;&gt;&lt;v&gt;231.28999328613281&lt;/v&gt;&lt;/c&gt;&lt;c r=&quot;F103&quot; s=&quot;24&quot;&gt;&lt;v&gt;88.167243957519531&lt;/v&gt;&lt;/c&gt;&lt;c r=&quot;G103&quot; s=&quot;24&quot;&gt;&lt;v&gt;84.620780944824219&lt;/v&gt;&lt;/c&gt;&lt;c r=&quot;H103&quot; s=&quot;25&quot;/&gt;&lt;c r=&quot;I103&quot; s=&quot;25&quot;/&gt;&lt;c r=&quot;J103&quot; s=&quot;25&quot;/&gt;&lt;c r=&quot;K103&quot; s=&quot;25&quot;/&gt;&lt;c r=&quot;M103&quot; s=&quot;34&quot;&gt;&lt;f t=&quot;shared&quot; ref=&quot;M103:M126&quot; si=&quot;30&quot;&gt;B103</f><v>45505</v></c><c r="N103" s="26"><f t="shared" si="21"/>&lt;v&gt;2.8072093549758703E-2&lt;/v&gt;&lt;/c&gt;&lt;c r=&quot;O103&quot; s=&quot;26&quot;&gt;&lt;f t=&quot;shared&quot; si=&quot;22&quot;/&gt;&lt;v&gt;-8.7425210947202237E-2&lt;/v&gt;&lt;/c&gt;&lt;c r=&quot;P103&quot; s=&quot;26&quot;&gt;&lt;f t=&quot;shared&quot; si=&quot;23&quot;/&gt;&lt;v&gt;2.0922490269364991E-2&lt;/v&gt;&lt;/c&gt;&lt;c r=&quot;Q103&quot; s=&quot;26&quot;&gt;&lt;f t=&quot;shared&quot; si=&quot;24&quot;/&gt;&lt;v&gt;5.2206529817910186E-2&lt;/v&gt;&lt;/c&gt;&lt;c r=&quot;R103&quot; s=&quot;26&quot;&gt;&lt;f t=&quot;shared&quot; si=&quot;25&quot;/&gt;&lt;v&gt;4.6172077034256631E-3&lt;/v&gt;&lt;/c&gt;&lt;c r=&quot;S103&quot; s=&quot;26&quot;&gt;&lt;f t=&quot;shared&quot; si=&quot;26&quot;/&gt;&lt;v&gt;0&lt;/v&gt;&lt;/c&gt;&lt;c r=&quot;T103&quot; s=&quot;26&quot;&gt;&lt;f t=&quot;shared&quot; si=&quot;27&quot;/&gt;&lt;v&gt;0&lt;/v&gt;&lt;/c&gt;&lt;c r=&quot;U103&quot; s=&quot;26&quot;&gt;&lt;f t=&quot;shared&quot; si=&quot;28&quot;/&gt;&lt;v&gt;0&lt;/v&gt;&lt;/c&gt;&lt;c r=&quot;V103&quot; s=&quot;26&quot;&gt;&lt;f t=&quot;shared&quot; si=&quot;29&quot;/&gt;&lt;v&gt;0&lt;/v&gt;&lt;/c&gt;&lt;/row&gt;&lt;row r=&quot;104&quot; spans=&quot;2:22&quot; x14ac:dyDescent=&quot;0.25&quot;&gt;&lt;c r=&quot;B104&quot; s=&quot;34&quot;&gt;&lt;v&gt;45536&lt;/v&gt;&lt;/c&gt;&lt;c r=&quot;C104&quot; s=&quot;24&quot;&gt;&lt;v&gt;152.3883361816406&lt;/v&gt;&lt;/c&gt;&lt;c r=&quot;D104&quot; s=&quot;24&quot;&gt;&lt;v&gt;63329.5&lt;/v&gt;&lt;/c&gt;&lt;c r=&quot;E104&quot; s=&quot;24&quot;&gt;&lt;v&gt;243.05999755859381&lt;/v&gt;&lt;/c&gt;&lt;c r=&quot;F104&quot; s=&quot;24&quot;&gt;&lt;v&gt;91.050025939941406&lt;/v&gt;&lt;/c&gt;&lt;c r=&quot;G104&quot; s=&quot;24&quot;&gt;&lt;v&gt;84.978057861328125&lt;/v&gt;&lt;/c&gt;&lt;c r=&quot;H104&quot; s=&quot;25&quot;/&gt;&lt;c r=&quot;I104&quot; s=&quot;25&quot;/&gt;&lt;c r=&quot;J104&quot; s=&quot;25&quot;/&gt;&lt;c r=&quot;K104&quot; s=&quot;25&quot;/&gt;&lt;c r=&quot;M104&quot; s=&quot;34&quot;&gt;&lt;f t=&quot;shared&quot; si=&quot;30&quot;/&gt;&lt;v&gt;45536&lt;/v&gt;&lt;/c&gt;&lt;c r=&quot;N104&quot; s=&quot;26&quot;&gt;&lt;f t=&quot;shared&quot; ref=&quot;N104:N126&quot; si=&quot;31&quot;&gt;IF(OR(NOT(ISNUMBER(C104)),NOT(ISNUMBER(C103)),C103=0),0,IFERROR(C104/C103-1,0))</f><v>1.7706727178586457E-2</v></c><c r="O104" s="26"><f t="shared" ref="O104:O126" si="32">IF(OR(NOT(ISNUMBER(D104)),NOT(ISNUMBER(D103)),D103=0),0,IFERROR(D104/D103-1,0))</f><v>7.3929270322901752E-2</v></c><c r="P104" s="26"><f t="shared" ref="P104:P126" si="33">IF(OR(NOT(ISNUMBER(E104)),NOT(ISNUMBER(E103)),E103=0),0,IFERROR(E104/E103-1,0))</f><v>5.0888514912532878E-2</v></c><c r="Q104" s="26"><f t="shared" ref="Q104:Q126" si="34">IF(OR(NOT(ISNUMBER(F104)),NOT(ISNUMBER(F103)),F103=0),0,IFERROR(F104/F103-1,0))</f><v>3.2696746013869404E-2</v></c><c r="R104" s="26"><f t="shared" ref="R104:R126" si="35">IF(OR(NOT(ISNUMBER(G104)),NOT(ISNUMBER(G103)),G103=0),0,IFERROR(G104/G103-1,0))</f><v>4.2220942954527274E-3</v></c><c r="S104" s="26"><f t="shared" ref="S104:S126" si="36">IF(OR(NOT(ISNUMBER(H104)),NOT(ISNUMBER(H103)),H103=0),0,IFERROR(H104/H103-1,0))</f><v>0</v></c><c r="T104" s="26"><f t="shared" ref="T104:T126" si="37">IF(OR(NOT(ISNUMBER(I104)),NOT(ISNUMBER(I103)),I103=0),0,IFERROR(I104/I103-1,0))</f><v>0</v></c><c r="U104" s="26"><f t="shared" ref="U104:U126" si="38">IF(OR(NOT(ISNUMBER(J104)),NOT(ISNUMBER(J103)),J103=0),0,IFERROR(J104/J103-1,0))</f><v>0</v></c><c r="V104" s="26"><f t="shared" ref="V104:V126" si="39">IF(OR(NOT(ISNUMBER(K104)),NOT(ISNUMBER(K103)),K103=0),0,IFERROR(K104/K103-1,0))</f><v>0</v></c></row><row r="105" spans="2:22" x14ac:dyDescent="0.25"><c r="B105" s="34"><v>45566</v></c><c r="C105" s="24"><v>149.29994201660159</v></c><c r="D105" s="24"><v>70215.1875</v></c><c r="E105" s="24"><v>253.50999450683591</v></c><c r="F105" s="24"><v>87.99383544921875</v></c><c r="G105" s="24"><v>85.313545227050781</v></c><c r="H105" s="25"/><c r="I105" s="25"/><c r="J105" s="25"/><c r="K105" s="25"/><c r="M105" s="34"><f t="shared" si="30"/><v>45566</v></c><c r="N105" s="26"><f t="shared" si="31"/><v>-2.0266604665581278E-2</v></c><c r="O105" s="26"><f t="shared" si="32"/><v>0.10872796248193972</v></c><c r="P105" s="26"><f t="shared" si="33"/><v>4.2993487423708787E-2</v></c><c r="Q105" s="26"><f t="shared" si="34"/><v>-3.3566058429665757E-2</v></c><c r="R105" s="26"><f t="shared" si="35"/><v>3.947929314531029E-3</v></c><c r="S105" s="26"><f t="shared" si="36"/><v>0</v></c><c r="T105" s="26"><f t="shared" si="37"/><v>0</v></c><c r="U105" s="26"><f t="shared" si="38"/><v>0</v></c><c r="V105" s="26"><f t="shared" si="39"/><v>0</v></c></row><row r="106" spans="2:22" x14ac:dyDescent="0.25"><c r="B106" s="34"><v>45597</v></c><c r="C106" s="24"><v>156.4964294433594</v></c><c r="D106" s="24"><v>96449.0546875</v></c><c r="E106" s="24"><v>245.5899963378906</v></c><c r="F106" s="24"><v>91.741653442382813</v></c><c r="G106" s="24"><v>85.629844665527344</v></c><c r="H106" s="25"/><c r="I106" s="25"/><c r="J106" s="25"/><c r="K106" s="25"/><c r="M106" s="34"><f t="shared" si="30"/><v>45597</v></c><c r="N106" s="26"><f t="shared" si="31"/><v>4.8201542007012987E-2</v></c><c r="O106" s="26"><f t="shared" si="32"/><v>0.3736209803256596</v></c><c r="P106" s="26"><f t="shared" si="33"/><v>-3.1241364603208033E-2</v></c><c r="Q106" s="26"><f t="shared" si="34"/><v>4.2591824461691186E-2</v></c><c r="R106" s="26"><f t="shared" si="35"/><v>3.7074937823151632E-3</v></c><c r="S106" s="26"><f t="shared" si="36"/><v>0</v></c><c r="T106" s="26"><f t="shared" si="37"/><v>0</v></c><c r="U106" s="26"><f t="shared" si="38"/><v>0</v></c><c r="V106" s="26"><f t="shared" si="39"/><v>0</v></c></row><row r="107" spans="2:22" x14ac:dyDescent="0.25"><c r="B107" s="34"><v>45627</v></c><c r="C107" s="24"><v>152.05616760253909</v></c><c r="D107" s="24"><v>93429.203125</v></c><c r="E107" s="24"><v>242.1300048828125</v></c><c r="F107" s="24"><v>84.060859680175781</v></c><c r="G107" s="24"><v>85.975028991699219</v></c><c r="H107" s="25"/><c r="I107" s="25"/><c r="J107" s="25"/><c r="K107" s="25"/><c r="M107" s="34"><f t="shared" si="30"/><v>45627</v></c><c r="N107" s="26"><f t="shared" si="31"/><v>-2.8372927463034325E-2</v></c><c r="O107" s="26"><f t="shared" si="32"/><v>-3.1310328258628117E-2</v></c><c r="P107" s="26"><f t="shared" si="33"/><v>-1.4088486936241984E-2</v></c><c r="Q107" s="26"><f t="shared" si="34"/><v>-8.3721989674307107E-2</v></c><c r="R107" s="26"><f t="shared" si="35"/><v>4.0311217136990152E-3</v></c><c r="S107" s="26"><f t="shared" si="36"/><v>0</v></c><c r="T107" s="26"><f t="shared" si="37"/><v>0</v></c><c r="U107" s="26"><f t="shared" si="38"/><v>0</v></c><c r="V107" s="26"><f t="shared" si="39"/><v>0</v></c></row><row r="108" spans="2:22" x14ac:dyDescent="0.25"><c r="B108" s="34"><v>45658</v></c><c r="C108" s="24"><v>157.10191345214841</v></c><c r="D108" s="24"><v>102405.0234375</v></c><c r="E108" s="24"><v>258.55999755859381</v></c><c r="F108" s="24"><v>85.448036193847656</v></c><c r="G108" s="24"><v>86.27593994140625</v></c><c r="H108" s="25"/><c r="I108" s="25"/><c r="J108" s="25"/><c r="K108" s="25"/><c r="M108" s="34"><f t="shared" si="30"/><v>45658</v></c><c r="N108" s="26"><f t="shared" si="31"/><v>3.3183434313551974E-2</v></c><c r="O108" s="26"><f t="shared" si="32"/><v>9.6070821673295725E-2</v></c><c r="P108" s="26"><f t="shared" si="33"/><v>6.7856078736434178E-2</v></c><c r="Q108" s="26"><f t="shared" si="34"/><v>1.6502050049804762E-2</v></c><c r="R108" s="26"><f t="shared" si="35"/><v>3.4999807878643985E-3</v></c><c r="S108" s="26"><f t="shared" si="36"/><v>0</v></c><c r="T108" s="26"><f t="shared" si="37"/><v>0</v></c><c r="U108" s="26"><f t="shared" si="38"/><v>0</v></c><c r="V108" s="26"><f t="shared" si="39"/><v>0</v></c></row><row r="109" spans="2:22" x14ac:dyDescent="0.25"><c r="B109" s="34"><v>45689</v></c><c r="C109" s="24"><v>156.4565124511719</v></c><c r="D109" s="24"><v>84373.0078125</v></c><c r="E109" s="24"><v>263.26998901367188</v></c><c r="F109" s="24"><v>88.609291076660156</v></c><c r="G109" s="24"><v>86.555259704589844</v></c><c r="H109" s="25"/><c r="I109" s="25"/><c r="J109" s="25"/><c r="K109" s="25"/><c r="M109" s="34"><f t="shared" si="30"/><v>45689</v></c><c r="N109" s="26"><f t="shared" si="31"/><v>-4.1081676651448795E-3</v></c><c r="O109" s="26"><f t="shared" si="32"/><v>-0.17608526437187266</v></c><c r="P109" s="26"><f t="shared" si="33"/><v>1.821624187635873E-2</v></c><c r="Q109" s="26"><f t="shared" si="34"/><v>3.699622628706023E-2</v></c><c r="R109" s="26"><f t="shared" si="35"/><v>3.2375163153630648E-3</v></c><c r="S109" s="26"><f t="shared" si="36"/><v>0</v></c><c r="T109" s="26"><f t="shared" si="37"/><v>0</v></c><c r="U109" s="26"><f t="shared" si="38"/><v>0</v></c><c r="V109" s="26"><f t="shared" si="39"/><v>0</v></c></row><row r="110" spans="2:22" x14ac:dyDescent="0.25"><c r="B110" s="34"><v>45717</v></c><c r="C110" s="24"><v>149.78755187988281</v></c><c r="D110" s="24"><v>82548.9140625</v></c><c r="E110" s="24"><v>288.1400146484375</v></c><c r="F110" s="24"><v>86.316268920898438</v></c><c r="G110" s="24"><v>86.838310241699219</v></c><c r="H110" s="25"/><c r="I110" s="25"/><c r="J110" s="25"/><c r="K110" s="25"/><c r="M110" s="34"><f t="shared" si="30"/><v>45717</v></c><c r="N110" s="26"><f t="shared" si="31"/><v>-4.2625011044972516E-2</v></c><c r="O110" s="26"><f t="shared" si="32"/><v>-2.1619399346929025E-2</v></c><c r="P110" s="26"><f t="shared" si="33"/><v>9.4465858899983157E-2</v></c><c r="Q110" s="26"><f t="shared" si="34"/><v>-2.5877897542120221E-2</v></c><c r="R110" s="26"><f t="shared" si="35"/><v>3.2701714266172299E-3</v></c><c r="S110" s="26"><f t="shared" si="36"/><v>0</v></c><c r="T110" s="26"><f t="shared" si="37"/><v>0</v></c><c r="U110" s="26"><f t="shared" si="38"/><v>0</v></c><c r="V110" s="26"><f t="shared" si="39"/><v>0</v></c></row><row r="111" spans="2:22" x14ac:dyDescent="0.25"><c r="B111" s="34"><v>45748</v></c><c r="C111" s="24"><v>150.8631896972656</v></c><c r="D111" s="24"><v>94207.3125</v></c><c r="E111" s="24"><v>303.76998901367188</v></c><c r="F111" s="24"><v>84.209365844726563</v></c><c r="G111" s="24"><v>87.133766174316406</v></c><c r="H111" s="25"/><c r="I111" s="25"/><c r="J111" s="25"/><c r="K111" s="25"/><c r="M111" s="34"><f t="shared" si="30"/><v>45748</v></c><c r="N111" s="26"><f t="shared" si="31"/><v>7.1810895089956528E-3</v></c><c r="O111" s="26"><f t="shared" si="32"/><v>0.14123018539860022</v></c><c r="P111" s="26"><f t="shared" si="33"/><v>5.424437277239913E-2</v></c><c r="Q111" s="26"><f t="shared" si="34"/><v>-2.4409107373520422E-2</v></c><c r="R111" s="26"><f t="shared" si="35"/><v>3.402368514482168E-3</v></c><c r="S111" s="26"><f t="shared" si="36"/><v>0</v></c><c r="T111" s="26"><f t="shared" si="37"/><v>0</v></c><c r="U111" s="26"><f t="shared" si="38"/><v>0</v></c><c r="V111" s="26"><f t="shared" si="39"/><v>0</v></c></row><row r="112" spans="2:22" x14ac:dyDescent="0.25"><c r="B112" s="34"><v>45778</v></c><c r="C112" s="24"><v>159.69319152832031</v></c><c r="D112" s="24"><v>104638.09375</v></c><c r="E112" s="24"><v>303.60000610351563</v></c><c r="F112" s="24"><v>85.153182983398438</v></c><c r="G112" s="24"><v>87.450233459472656</v></c><c r="H112" s="25"/><c r="I112" s="25"/><c r="J112" s="25"/><c r="K112" s="25"/><c r="M112" s="34"><f t="shared" si="30"/><v>45778</v></c><c r="N112" s="26"><f t="shared" si="31"/><v>5.8529863041963504E-2</v></c><c r="O112" s="26"><f t="shared" si="32"/><v>0.11072156686350643</v></c><c r="P112" s="26"><f t="shared" si="33"/><v>-5.5957769465042606E-4</v></c><c r="Q112" s="26"><f t="shared" si="34"/><v>1.1207982974390074E-2</v></c><c r="R112" s="26"><f t="shared" si="35"/><v>3.6319706934637708E-3</v></c><c r="S112" s="26"><f t="shared" si="36"/><v>0</v></c><c r="T112" s="26"><f t="shared" si="37"/><v>0</v></c><c r="U112" s="26"><f t="shared" si="38"/><v>0</v></c><c r="V112" s="26"><f t="shared" si="39"/><v>0</v></c></row><row r="113" spans="2:22" x14ac:dyDescent="0.25"><c r="B113" s="34"><v>45809</v></c><c r="C113" s="24"><v>166.90434265136719</v></c><c r="D113" s="24"><v>107135.3359375</v></c><c r="E113" s="24"><v>304.82998657226563</v></c><c r="F113" s="24"><v>85.739448547363281</v></c><c r="G113" s="24"><v>87.742950439453125</v></c><c r="H113" s="25"/><c r="I113" s="25"/><c r="J113" s="25"/><c r="K113" s="25"/><c r="M113" s="34"><f t="shared" si="30"/><v>45809</v></c><c r="N113" s="26"><f t="shared" si="31"/><v>4.5156284084710174E-2</v></c><c r="O113" s="26"><f t="shared" si="32"/><v>2.3865516830480216E-2</v></c><c r="P113" s="26"><f t="shared" si="33"/><v>4.0513189855819753E-3</v></c><c r="Q113" s="26"><f t="shared" si="34"/><v>6.8848344057690358E-3</v></c><c r="R113" s="26"><f t="shared" si="35"/><v>3.3472406922290254E-3</v></c><c r="S113" s="26"><f t="shared" si="36"/><v>0</v></c><c r="T113" s="26"><f t="shared" si="37"/><v>0</v></c><c r="U113" s="26"><f t="shared" si="38"/><v>0</v></c><c r="V113" s="26"><f t="shared" si="39"/><v>0</v></c></row><row r="114" spans="2:22" x14ac:dyDescent="0.25"><c r="B114" s="34"><v>45839</v></c><c r="C114" s="24"><v>168.59919738769531</v></c><c r="D114" s="24"><v>115758.203125</v></c><c r="E114" s="24"><v>302.95999145507813</v></c><c r="F114" s="24"><v>85.81646728515625</v></c><c r="G114" s="24"><v>88.055816650390625</v></c><c r="H114" s="25"/><c r="I114" s="25"/><c r="J114" s="25"/><c r="K114" s="25"/><c r="M114" s="34"><f t="shared" si="30"/><v>45839</v></c><c r="N114" s="26"><f t="shared" si="31"/><v>1.0154647323157739E-2</v></c><c r="O114" s="26"><f t="shared" si="32"/><v>8.0485743681527833E-2</v></c><c r="P114" s="26"><f t="shared" si="33"/><v>-6.1345510598058706E-3</v></c><c r="Q114" s="26"><f t="shared" si="34"/><v>8.9828823368764965E-4</v></c><c r="R114" s="26"><f t="shared" si="35"/><v>3.5657133635298432E-3</v></c><c r="S114" s="26"><f t="shared" si="36"/><v>0</v></c><c r="T114" s="26"><f t="shared" si="37"/><v>0</v></c><c r="U114" s="26"><f t="shared" si="38"/><v>0</v></c><c r="V114" s="26"><f t="shared" si="39"/><v>0</v></c></row><row r="115" spans="2:22" x14ac:dyDescent="0.25"><c r="B115" s="34"><v>45870</v></c><c r="C115" s="24"><v>173.30934143066409</v></c><c r="D115" s="24"><v>108236.7109375</v></c><c r="E115" s="24"><v>318.07000732421881</v></c><c r="F115" s="24"><v>88.800880432128906</v></c><c r="G115" s="24"><v>88.382308959960938</v></c><c r="H115" s="25"/><c r="I115" s="25"/><c r="J115" s="25"/><c r="K115" s="25"/><c r="M115" s="34"><f t="shared" si="30"/><v>45870</v></c><c r="N115" s="26"><f t="shared" si="31"/><v>2.7936930400313642E-2</v></c><c r="O115" s="26"><f t="shared" si="32"/><v>-6.4975889262707476E-2</v></c><c r="P115" s="26"><f t="shared" si="33"/><v>4.9874624687468394E-2</v></c><c r="Q115" s="26"><f t="shared" si="34"/><v>3.4776695445360994E-2</v></c><c r="R115" s="26"><f t="shared" si="35"/><v>3.7077881052036687E-3</v></c><c r="S115" s="26"><f t="shared" si="36"/><v>0</v></c><c r="T115" s="26"><f t="shared" si="37"/><v>0</v></c><c r="U115" s="26"><f t="shared" si="38"/><v>0</v></c><c r="V115" s="26"><f t="shared" si="39"/><v>0</v></c></row><row r="116" spans="2:22" x14ac:dyDescent="0.25"><c r="B116" s="34"><v>45901</v></c><c r="C116" s="24"><v>178.90631103515619</v></c><c r="D116" s="24"><v>114056.0859375</v></c><c r="E116" s="24"><v>355.47000122070313</v></c><c r="F116" s="24"><v>88.852066040039063</v></c><c r="G116" s="24"><v>88.674171447753906</v></c><c r="H116" s="25"/><c r="I116" s="25"/><c r="J116" s="25"/><c r="K116" s="25"/><c r="M116" s="34"><f t="shared" si="30"/><v>45901</v></c><c r="N116" s="26"><f t="shared" si="31"/><v>3.2294679319009978E-2</v></c><c r="O116" s="26"><f t="shared" si="32"/><v>5.3765260876786236E-2</v></c><c r="P116" s="26"><f t="shared" si="33"/><v>0.11758415768627106</v></c><c r="Q116" s="26"><f t="shared" si="34"/><v>5.7640878852849298E-4</v></c><c r="R116" s="26"><f t="shared" si="35"/><v>3.3022727198175339E-3</v></c><c r="S116" s="26"><f t="shared" si="36"/><v>0</v></c><c r="T116" s="26"><f t="shared" si="37"/><v>0</v></c><c r="U116" s="26"><f t="shared" si="38"/><v>0</v></c><c r="V116" s="26"><f t="shared" si="39"/><v>0</v></c></row><row r="117" spans="2:22" x14ac:dyDescent="0.25"><c r="B117" s="34"><v>45931</v></c><c r="C117" s="24"><v>182.3255920410156</v></c><c r="D117" s="24"><v>109556.1640625</v></c><c r="E117" s="24"><v>368.1199951171875</v></c><c r="F117" s="24"><v>86.674995422363281</v></c><c r="G117" s="24"><v>88.985466003417969</v></c><c r="H117" s="25"/><c r="I117" s="25"/><c r="J117" s="25"/><c r="K117" s="25"/><c r="M117" s="34"><f t="shared" si="30"/><v>45931</v></c><c r="N117" s="26"><f t="shared" si="31"/><v>1.9112131853121106E-2</v></c><c r="O117" s="26"><f t="shared" si="32"/><v>-3.9453588451788923E-2</v></c><c r="P117" s="26"><f t="shared" si="33"/><v>3.5586670754335525E-2</v></c><c r="Q117" s="26"><f t="shared" si="34"/><v>-2.4502194655718346E-2</v></c><c r="R117" s="26"><f t="shared" si="35"/><v>3.5105437195708245E-3</v></c><c r="S117" s="26"><f t="shared" si="36"/><v>0</v></c><c r="T117" s="26"><f t="shared" si="37"/><v>0</v></c><c r="U117" s="26"><f t="shared" si="38"/><v>0</v></c><c r="V117" s="26"><f t="shared" si="39"/><v>0</v></c></row><row r="118" spans="2:22" x14ac:dyDescent="0.25"><c r="B118" s="34"><v>45962</v></c><c r="C118" s="24"><v>182.9463806152344</v></c><c r="D118" s="24"><v>90394.3125</v></c><c r="E118" s="24"><v>387.8800048828125</v></c><c r="F118" s="24"><v>88.774314880371094</v></c><c r="G118" s="24"><v>89.241363525390625</v></c><c r="H118" s="25"/><c r="I118" s="25"/><c r="J118" s="25"/><c r="K118" s="25"/><c r="M118" s="34"><f t="shared" si="30"/><v>45962</v></c><c r="N118" s="26"><f t="shared" si="31"/><v>3.4048350934692273E-3</v></c><c r="O118" s="26"><f t="shared" si="32"/><v>-0.1749043673304268</v></c><c r="P118" s="26"><f t="shared" si="33"/><v>5.3678175670231143E-2</v></c><c r="Q118" s="26"><f t="shared" si="34"/><v>2.4220589199663856E-2</v></c><c r="R118" s="26"><f t="shared" si="35"/><v>2.8757226709676953E-3</v></c><c r="S118" s="26"><f t="shared" si="36"/><v>0</v></c><c r="T118" s="26"><f t="shared" si="37"/><v>0</v></c><c r="U118" s="26"><f t="shared" si="38"/><v>0</v></c><c r="V118" s="26"><f t="shared" si="39"/><v>0</v></c></row><row r="119" spans="2:22" x14ac:dyDescent="0.25"><c r="B119" s="34"><v>45992</v></c><c r="C119" s="24"><v>184.53594970703119</v></c><c r="D119" s="24"><v>87508.828125</v></c><c r="E119" s="24"><v>396.30999755859381</v></c><c r="F119" s="24"><v>86.789093017578125</v></c><c r="G119" s="24"><v>89.540489196777344</v></c><c r="H119" s="25"/><c r="I119" s="25"/><c r="J119" s="25"/><c r="K119" s="25"/><c r="M119" s="34"><f t="shared" si="30"/><v>45992</v></c><c r="N119" s="26"><f t="shared" si="31"/><v>8.6887157125010717E-3</v></c><c r="O119" s="26"><f t="shared" si="32"/><v>-3.1921083253993454E-2</v></c><c r="P119" s="26"><f t="shared" si="33"/><v>2.1733506676448133E-2</v></c><c r="Q119" s="26"><f t="shared" si="34"/><v>-2.2362570361350365E-2</v></c><c r="R119" s="26"><f t="shared" si="35"/><v>3.3518724901777652E-3</v></c><c r="S119" s="26"><f t="shared" si="36"/><v>0</v></c><c r="T119" s="26"><f t="shared" si="37"/><v>0</v></c><c r="U119" s="26"><f t="shared" si="38"/><v>0</v></c><c r="V119" s="26"><f t="shared" si="39"/><v>0</v></c></row><row r="120" spans="2:22" x14ac:dyDescent="0.25"><c r="B120" s="34"><v>46023</v></c><c r="C120" s="24"><v>188.37030029296881</v></c><c r="D120" s="24"><v>78621.1171875</v></c><c r="E120" s="24"><v>444.95001220703119</v></c><c r="F120" s="24"><v>89.054695129394531</v></c><c r="G120" s="24"><v>89.805068969726563</v></c><c r="H120" s="25"/><c r="I120" s="25"/><c r="J120" s="25"/><c r="K120" s="25"/><c r="M120" s="34"><f t="shared" si="30"/><v>46023</v></c><c r="N120" s="26"><f t="shared" si="31"/><v>2.0778339353524355E-2</v></c><c r="O120" s="26"><f t="shared" si="32"/><v>-0.10156359224471101</v></c><c r="P120" s="26"><f t="shared" si="33"/><v>0.12273224230545954</v></c><c r="Q120" s="26"><f t="shared" si="34"/><v>2.6104687041233809E-2</v></c><c r="R120" s="26"><f t="shared" si="35"/><v>2.9548618208659061E-3</v></c><c r="S120" s="26"><f t="shared" si="36"/><v>0</v></c><c r="T120" s="26"><f t="shared" si="37"/><v>0</v></c><c r="U120" s="26"><f t="shared" si="38"/><v>0</v></c><c r="V120" s="26"><f t="shared" si="39"/><v>0</v></c></row><row r="121" spans="2:22" x14ac:dyDescent="0.25"><c r="B121" s="34"><v>46054</v></c><c r="C121" s="24"><v>189.572265625</v></c><c r="D121" s="24"><v>66995.859375</v></c><c r="E121" s="24"><v>483.75</v></c><c r="F121" s="24"><v>93.8507080078125</v></c><c r="G121" s="24"><v>90.044868469238281</v></c><c r="H121" s="25"/><c r="I121" s="25"/><c r="J121" s="25"/><c r="K121" s="25"/><c r="M121" s="34"><f t="shared" si="30"/><v>46054</v></c><c r="N121" s="26"><f t="shared" si="31"/><v>6.3808643409379862E-3</v></c><c r="O121" s="26"><f t="shared" si="32"/><v>-0.14786431722631777</v></c><c r="P121" s="26"><f t="shared" si="33"/><v>8.7200779252738947E-2</v></c><c r="Q121" s="26"><f t="shared" si="34"/><v>5.3854688643304671E-2</v></c><c r="R121" s="26"><f t="shared" si="35"/><v>2.6702223188821428E-3</v></c><c r="S121" s="26"><f t="shared" si="36"/><v>0</v></c><c r="T121" s="26"><f t="shared" si="37"/><v>0</v></c><c r="U121" s="26"><f t="shared" si="38"/><v>0</v></c><c r="V121" s="26"><f t="shared" si="39"/><v>0</v></c></row><row r="122" spans="2:22" x14ac:dyDescent="0.25"><c r="B122" s="34"><v>46082</v></c><c r="C122" s="24"><v>178.82414245605469</v></c><c r="D122" s="24"><v>68233.3125</v></c><c r="E122" s="24"><v>430.29000854492188</v></c><c r="F122" s="24"><v>87.925025939941406</v></c><c r="G122" s="24"><v>90.304039001464844</v></c><c r="H122" s="25"/><c r="I122" s="25"/><c r="J122" s="25"/><c r="K122" s="25"/><c r="M122" s="34"><f t="shared" si="30"/><v>46082</v></c><c r="N122" s="26"><f t="shared" si="31"/><v>-5.669670683899819E-2</v></c><c r="O122" s="26"><f t="shared" si="32"/><v>1.8470591116288571E-2</v></c><c r="P122" s="26"><f t="shared" si="33"/><v>-0.11051161024305556</v></c><c r="Q122" s="26"><f t="shared" si="34"/><v>-6.3139449809774706E-2</v></c><c r="R122" s="26"><f t="shared" si="35"/><v>2.8782376678699872E-3</v></c><c r="S122" s="26"><f t="shared" si="36"/><v>0</v></c><c r="T122" s="26"><f t="shared" si="37"/><v>0</v></c><c r="U122" s="26"><f t="shared" si="38"/><v>0</v></c><c r="V122" s="26"><f t="shared" si="39"/><v>0</v></c></row><row r="123" spans="2:22" x14ac:dyDescent="0.25"><c r="B123" s="34"><v>46113</v></c><c r="C123" s="24"><v>195.24433898925781</v></c><c r="D123" s="24"><v>76304.3203125</v></c><c r="E123" s="24"><v>423.66000366210938</v></c><c r="F123" s="24"><v>95.488372802734375</v></c><c r="G123" s="24"><v>90.56494140625</v></c><c r="H123" s="25"/><c r="I123" s="25"/><c r="J123" s="25"/><c r="K123" s="25"/><c r="M123" s="34"><f t="shared" si="30"/><v>46113</v></c><c r="N123" s="26"><f t="shared" si="31"/><v>9.1823152666527186E-2</v></c><c r="O123" s="26"><f t="shared" si="32"/><v>0.1182854461667826</v></c><c r="P123" s="26"><f t="shared" si="33"/><v>-1.5408224107347213E-2</v></c><c r="Q123" s="26"><f t="shared" si="34"/><v>8.6020410934643632E-2</v></c><c r="R123" s="26"><f t="shared" si="35"/><v>2.8891554316958779E-3</v></c><c r="S123" s="26"><f t="shared" si="36"/><v>0</v></c><c r="T123" s="26"><f t="shared" si="37"/><v>0</v></c><c r="U123" s="26"><f t="shared" si="38"/><v>0</v></c><c r="V123" s="26"><f t="shared" si="39"/><v>0</v></c></row><row r="124" spans="2:22" x14ac:dyDescent="0.25"><c r="B124" s="34"><v>46143</v></c><c r="C124" s="24"><v>203.56864929199219</v></c><c r="D124" s="24"><v>73579.6875</v></c><c r="E124" s="24"><v>417.1199951171875</v></c><c r="F124" s="24"><v>94.863868713378906</v></c><c r="G124" s="24"><v>90.852394104003906</v></c><c r="H124" s="25"/><c r="I124" s="25"/><c r="J124" s="25"/><c r="K124" s="25"/><c r="M124" s="34"><f t="shared" si="30"/><v>46143</v></c><c r="N124" s="26"><f t="shared" si="31"/><v>4.2635347820211944E-2</v></c><c r="O124" s="26"><f t="shared" si="32"/><v>-3.5707451443659055E-2</v></c><c r="P124" s="26"><f t="shared" si="33"/><v>-1.5436926989543909E-2</v></c><c r="Q124" s="26"><f t="shared" si="34"/><v>-6.5401060990494253E-3</v></c><c r="R124" s="26"><f t="shared" si="35"/><v>3.1739952932170468E-3</v></c><c r="S124" s="26"><f t="shared" si="36"/><v>0</v></c><c r="T124" s="26"><f t="shared" si="37"/><v>0</v></c><c r="U124" s="26"><f t="shared" si="38"/><v>0</v></c><c r="V124" s="26"><f t="shared" si="39"/><v>0</v></c></row><row r="125" spans="2:22" x14ac:dyDescent="0.25"><c r="B125" s="34"><v>46174</v></c><c r="C125" s="24"><v>202.63999938964841</v></c><c r="D125" s="24"><v>58558.859375</v></c><c r="E125" s="24"><v>368.3800048828125</v></c><c r="F125" s="24"><v>96.430000305175781</v></c><c r="G125" s="24"><v>91.099922180175781</v></c><c r="H125" s="25"/><c r="I125" s="25"/><c r="J125" s="25"/><c r="K125" s="25"/><c r="M125" s="34"><f t="shared" si="30"/><v>46174</v></c><c r="N125" s="26"><f t="shared" si="31"/><v>-4.5618512751035567E-3</v></c><c r="O125" s="26"><f t="shared" si="32"/><v>-0.20414367925930643</v></c><c r="P125" s="26"><f t="shared" si="33"/><v>-0.11684884638695336</v></c><c r="Q125" s="26"><f t="shared" si="34"/><v>1.6509252817094922E-2</v></c><c r="R125" s="26"><f t="shared" si="35"/><v>2.7245080177911163E-3</v></c><c r="S125" s="26"><f t="shared" si="36"/><v>0</v></c><c r="T125" s="26"><f t="shared" si="37"/><v>0</v></c><c r="U125" s="26"><f t="shared" si="38"/><v>0</v></c><c r="V125" s="26"><f t="shared" si="39"/><v>0</v></c></row><row r="126" spans="2:22" x14ac:dyDescent="0.25"><c r="B126" s="34"><v>46204</v></c><c r="C126" s="24"><v>203.3699951171875</v></c><c r="D126" s="24"><v>62813.74609375</v></c><c r="E126" s="24"><v>371.54000854492188</v></c><c r="F126" s="24"><v>98.949996948242188</v></c><c r="G126" s="24"><v>91.407005310058594</v></c><c r="H126" s="25"/><c r="I126" s="25"/><c r="J126" s="25"/><c r="K126" s="25"/><c r="M126" s="34"><f t="shared" si="30"/><v>46204</v></c><c r="N126" s="26"><f t="shared" si="31"/><v>3.6024266173402264E-3</v></c><c r="O126" s="26"><f t="shared" si="32"/><v>7.2659999941298459E-2</v></c><c r="P126" s="26"><f t="shared" si="33"/><v>8.5781085298444193E-3</v></c><c r="Q126" s="26"><f t="shared" si="34"/><v>2.6132911283742288E-2</v></c><c r="R126" s="26"><f t="shared" si="35"/><v>3.3708385532478236E-3</v></c><c r="S126" s="26"><f t="shared" si="36"/><v>0</v></c><c r="T126" s="26"><f t="shared" si="37"/><v>0</v></c><c r="U126" s="26"><f t="shared" si="38"/><v>0</v></c><c r="V126" s="26"><f t="shared" si="39"/><v>0</v></c></row></sheetData><pageMargins left="0.75" right="0.75" top="1" bottom="1" header="0.5" footer="0.5"/></worksheet>
</file>

<file path=xl/worksheets/sheet11.xml><?xml version="1.0" encoding="UTF-8" standalone="yes"?>
<worksheet xmlns="http://schemas.openxmlformats.org/spreadsheetml/2006/main" xmlns:r="http://schemas.openxmlformats.org/officeDocument/2006/relationships" xmlns:mc="http://schemas.openxmlformats.org/markup-compatibility/2006" mc:Ignorable="x14ac xr xr2 xr3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00000000-0001-0000-0A00-000000000000}"><dimension ref="A2:M118"/><sheetViews><sheetView workbookViewId="0"><pane xSplit="1" ySplit="4" topLeftCell="B62" activePane="bottomRight" state="frozen"/><selection pane="topRight"/><selection pane="bottomLeft"/><selection pane="bottomRight" activeCell="A54" sqref="A54:XFD54"/></sheetView></sheetViews><sheetFormatPr baseColWidth="10" defaultColWidth="9.140625" defaultRowHeight="15" x14ac:dyDescent="0.25"/><cols><col min="1" max="1" width="3" style="76" customWidth="1"/><col min="2" max="2" width="36" style="76" customWidth="1"/><col min="3" max="9" width="13" style="76" customWidth="1"/><col min="10" max="11" width="12" style="76" customWidth="1"/><col min="12" max="13" width="13" style="76" customWidth="1"/></cols><sheetData><row r="2" spans="2:11" ht="23.25" customHeight="1" x14ac:dyDescent="0.35"><c r="B2" s="1" t="s"><v>325</v></c></row><row r="3" spans="2:11" x14ac:dyDescent="0.25"><c r="B3" s="2" t="s"><v>326</v></c></row><row r="5" spans="2:11" x14ac:dyDescent="0.25"><c r="B5" s="106" t="s"><v>327</v></c><c r="C5" s="107"/><c r="D5" s="107"/><c r="E5" s="107"/><c r="F5" s="107"/><c r="G5" s="107"/><c r="H5" s="107"/><c r="J5" s="89" t="s"><v>328</v></c><c r="K5" s="89" t="s"><v>329</v></c></row><row r="6" spans="2:11" x14ac:dyDescent="0.25"><c r="B6" s="10"><v>1</v></c><c r="C6" s="10" t="s"><v>77</v></c><c r="D6" s="27"><f ca="1">IFERROR(COUNT(OFFSET(&apos;Monthly Data&apos;!$N$8,$C$116-8,0,$C$118,1)),0)</f><v>119</v></c><c r="E6" s="28"><f ca="1">IFERROR(AVERAGE(OFFSET(&apos;Monthly Data&apos;!$N$8,$C$116-8,0,$C$118,1)),0)</f><v>1.1138249620238842E-2</v></c><c r="F6" s="28"><f ca="1">IFERROR(STDEV(OFFSET(&apos;Monthly Data&apos;!$N$8,$C$116-8,0,$C$118,1)),0)</f><v>4.2969165687486661E-2</v></c><c r="G6" s="28"><f t="shared" ref="G6:G14" ca="1" si="0">E6*12</f><v>0.13365899544286611</v></c><c r="H6" s="28"><f t="shared" ref="H6:H14" ca="1" si="1">F6*SQRT(12)</f><v>0.14884955625914431</v></c><c r="I6" s="27"><f>N(&apos;Asset Universe&apos;!F6)</f><v>1</v></c><c r="J6" s="86"><f t="shared" ref="J6:J14" ca="1" si="2">IF(D6&lt;=0,0,H6*SQRT(12)/SQRT(D6))</f><v>4.7267723525130249E-2</v></c><c r="K6" s="86"><f t="shared" ref="K6:K14" ca="1" si="3">IF(D6&lt;=0,0,H6/SQRT(2*D6))</f><v>9.6484836616264717E-3</v></c></row><row r="7" spans="2:11" x14ac:dyDescent="0.25"><c r="B7" s="20"><v>2</v></c><c r="C7" s="20" t="s"><v>268</v></c><c r="D7" s="15"><f ca="1">IFERROR(COUNT(OFFSET(&apos;Monthly Data&apos;!$O$8,$C$116-8,0,$C$118,1)),0)</f><v>119</v></c><c r="E7" s="8"><f ca="1">IFERROR(AVERAGE(OFFSET(&apos;Monthly Data&apos;!$O$8,$C$116-8,0,$C$118,1)),0)</f><v>6.0889074960391802E-2</v></c><c r="F7" s="8"><f ca="1">IFERROR(STDEV(OFFSET(&apos;Monthly Data&apos;!$O$8,$C$116-8,0,$C$118,1)),0)</f><v>0.2140084958364914</v></c><c r="G7" s="8"><f t="shared" ca="1" si="0"/>&lt;v&gt;0.7306688995247016&lt;/v&gt;&lt;/c&gt;&lt;c r=&quot;H7&quot; s=&quot;8&quot;&gt;&lt;f t=&quot;shared&quot; ca=&quot;1&quot; si=&quot;1&quot;/&gt;&lt;v&gt;0.74134717608039125&lt;/v&gt;&lt;/c&gt;&lt;c r=&quot;I7&quot; s=&quot;15&quot;&gt;&lt;f&gt;N(&apos;Asset Universe&apos;!F7)</f><v>1</v></c><c r="J7" s="86"><f t="shared" ca="1" si="2"/>&lt;v&gt;0.23541751978149583&lt;/v&gt;&lt;/c&gt;&lt;c r=&quot;K7&quot; s=&quot;86&quot;&gt;&lt;f t=&quot;shared&quot; ca=&quot;1&quot; si=&quot;3&quot;/&gt;&lt;v&gt;4.8054399998019165E-2&lt;/v&gt;&lt;/c&gt;&lt;/row&gt;&lt;row r=&quot;8&quot; spans=&quot;2:11&quot; x14ac:dyDescent=&quot;0.25&quot;&gt;&lt;c r=&quot;B8&quot; s=&quot;20&quot;&gt;&lt;v&gt;3&lt;/v&gt;&lt;/c&gt;&lt;c r=&quot;C8&quot; s=&quot;20&quot; t=&quot;s&quot;&gt;&lt;v&gt;178&lt;/v&gt;&lt;/c&gt;&lt;c r=&quot;D8&quot; s=&quot;15&quot;&gt;&lt;f ca=&quot;1&quot;&gt;IFERROR(COUNT(OFFSET(&apos;Monthly Data&apos;!$P$8,$C$116-8,0,$C$118,1)),0)</f><v>119</v></c><c r="E8" s="8"><f ca="1">IFERROR(AVERAGE(OFFSET(&apos;Monthly Data&apos;!$P$8,$C$116-8,0,$C$118,1)),0)</f><v>1.0143481979272196E-2</v></c><c r="F8" s="8"><f ca="1">IFERROR(STDEV(OFFSET(&apos;Monthly Data&apos;!$P$8,$C$116-8,0,$C$118,1)),0)</f><v>4.358886373817044E-2</v></c><c r="G8" s="8"><f t="shared" ca="1" si="0"/>&lt;v&gt;0.12172178375126635&lt;/v&gt;&lt;/c&gt;&lt;c r=&quot;H8&quot; s=&quot;8&quot;&gt;&lt;f t=&quot;shared&quot; ca=&quot;1&quot; si=&quot;1&quot;/&gt;&lt;v&gt;0.15099625327741573&lt;/v&gt;&lt;/c&gt;&lt;c r=&quot;I8&quot; s=&quot;15&quot;&gt;&lt;f&gt;N(&apos;Asset Universe&apos;!F8)</f><v>1</v></c><c r="J8" s="86"><f t="shared" ca="1" si="2"/>&lt;v&gt;4.7949415051138013E-2&lt;/v&gt;&lt;/c&gt;&lt;c r=&quot;K8&quot; s=&quot;86&quot;&gt;&lt;f t=&quot;shared&quot; ca=&quot;1&quot; si=&quot;3&quot;/&gt;&lt;v&gt;9.7876333616846584E-3&lt;/v&gt;&lt;/c&gt;&lt;/row&gt;&lt;row r=&quot;9&quot; spans=&quot;2:11&quot; x14ac:dyDescent=&quot;0.25&quot;&gt;&lt;c r=&quot;B9&quot; s=&quot;20&quot;&gt;&lt;v&gt;4&lt;/v&gt;&lt;/c&gt;&lt;c r=&quot;C9&quot; s=&quot;20&quot; t=&quot;s&quot;&gt;&lt;v&gt;269&lt;/v&gt;&lt;/c&gt;&lt;c r=&quot;D9&quot; s=&quot;15&quot;&gt;&lt;f ca=&quot;1&quot;&gt;IFERROR(COUNT(OFFSET(&apos;Monthly Data&apos;!$Q$8,$C$116-8,0,$C$118,1)),0)</f><v>119</v></c><c r="E9" s="8"><f ca="1">IFERROR(AVERAGE(OFFSET(&apos;Monthly Data&apos;!$Q$8,$C$116-8,0,$C$118,1)),0)</f><v>5.5386490032637587E-3</v></c><c r="F9" s="8"><f ca="1">IFERROR(STDEV(OFFSET(&apos;Monthly Data&apos;!$Q$8,$C$116-8,0,$C$118,1)),0)</f><v>5.0899208674044683E-2</v></c><c r="G9" s="8"><f t="shared" ca="1" si="0"/>&lt;v&gt;6.6463788039165111E-2&lt;/v&gt;&lt;/c&gt;&lt;c r=&quot;H9&quot; s=&quot;8&quot;&gt;&lt;f t=&quot;shared&quot; ca=&quot;1&quot; si=&quot;1&quot;/&gt;&lt;v&gt;0.17632003097699178&lt;/v&gt;&lt;/c&gt;&lt;c r=&quot;I9&quot; s=&quot;15&quot;&gt;&lt;f&gt;N(&apos;Asset Universe&apos;!F9)</f><v>1</v></c><c r="J9" s="86"><f t="shared" ca="1" si="2"/>&lt;v&gt;5.5991073709706463E-2&lt;/v&gt;&lt;/c&gt;&lt;c r=&quot;K9&quot; s=&quot;86&quot;&gt;&lt;f t=&quot;shared&quot; ca=&quot;1&quot; si=&quot;3&quot;/&gt;&lt;v&gt;1.1429130061611904E-2&lt;/v&gt;&lt;/c&gt;&lt;/row&gt;&lt;row r=&quot;10&quot; spans=&quot;2:11&quot; x14ac:dyDescent=&quot;0.25&quot;&gt;&lt;c r=&quot;B10&quot; s=&quot;20&quot;&gt;&lt;v&gt;5&lt;/v&gt;&lt;/c&gt;&lt;c r=&quot;C10&quot; s=&quot;20&quot; t=&quot;s&quot;&gt;&lt;v&gt;190&lt;/v&gt;&lt;/c&gt;&lt;c r=&quot;D10&quot; s=&quot;15&quot;&gt;&lt;f ca=&quot;1&quot;&gt;IFERROR(COUNT(OFFSET(&apos;Monthly Data&apos;!$S$8,$C$116-8,0,$C$118,1)),0)</f><v>119</v></c><c r="E10" s="8"><f ca="1">IFERROR(AVERAGE(OFFSET(&apos;Monthly Data&apos;!$S$8,$C$116-8,0,$C$118,1)),0)</f><v>0</v></c><c r="F10" s="8"><f ca="1">IFERROR(STDEV(OFFSET(&apos;Monthly Data&apos;!$S$8,$C$116-8,0,$C$118,1)),0)</f><v>0</v></c><c r="G10" s="8"><f t="shared" ca="1" si="0"/>&lt;v&gt;0&lt;/v&gt;&lt;/c&gt;&lt;c r=&quot;H10&quot; s=&quot;8&quot;&gt;&lt;f t=&quot;shared&quot; ca=&quot;1&quot; si=&quot;1&quot;/&gt;&lt;v&gt;0&lt;/v&gt;&lt;/c&gt;&lt;c r=&quot;I10&quot; s=&quot;15&quot;&gt;&lt;f&gt;N(&apos;Asset Universe&apos;!F10)</f><v>0</v></c><c r="J10" s="86"><f t="shared" ca="1" si="2"/>&lt;v&gt;0&lt;/v&gt;&lt;/c&gt;&lt;c r=&quot;K10&quot; s=&quot;86&quot;&gt;&lt;f t=&quot;shared&quot; ca=&quot;1&quot; si=&quot;3&quot;/&gt;&lt;v&gt;0&lt;/v&gt;&lt;/c&gt;&lt;/row&gt;&lt;row r=&quot;11&quot; spans=&quot;2:11&quot; x14ac:dyDescent=&quot;0.25&quot;&gt;&lt;c r=&quot;B11&quot; s=&quot;20&quot;&gt;&lt;v&gt;6&lt;/v&gt;&lt;/c&gt;&lt;c r=&quot;C11&quot; s=&quot;20&quot; t=&quot;s&quot;&gt;&lt;v&gt;191&lt;/v&gt;&lt;/c&gt;&lt;c r=&quot;D11&quot; s=&quot;15&quot;&gt;&lt;f ca=&quot;1&quot;&gt;IFERROR(COUNT(OFFSET(&apos;Monthly Data&apos;!$T$8,$C$116-8,0,$C$118,1)),0)</f><v>119</v></c><c r="E11" s="8"><f ca="1">IFERROR(AVERAGE(OFFSET(&apos;Monthly Data&apos;!$T$8,$C$116-8,0,$C$118,1)),0)</f><v>0</v></c><c r="F11" s="8"><f ca="1">IFERROR(STDEV(OFFSET(&apos;Monthly Data&apos;!$T$8,$C$116-8,0,$C$118,1)),0)</f><v>0</v></c><c r="G11" s="8"><f t="shared" ca="1" si="0"/>&lt;v&gt;0&lt;/v&gt;&lt;/c&gt;&lt;c r=&quot;H11&quot; s=&quot;8&quot;&gt;&lt;f t=&quot;shared&quot; ca=&quot;1&quot; si=&quot;1&quot;/&gt;&lt;v&gt;0&lt;/v&gt;&lt;/c&gt;&lt;c r=&quot;I11&quot; s=&quot;15&quot;&gt;&lt;f&gt;N(&apos;Asset Universe&apos;!F11)</f><v>0</v></c><c r="J11" s="86"><f t="shared" ca="1" si="2"/>&lt;v&gt;0&lt;/v&gt;&lt;/c&gt;&lt;c r=&quot;K11&quot; s=&quot;86&quot;&gt;&lt;f t=&quot;shared&quot; ca=&quot;1&quot; si=&quot;3&quot;/&gt;&lt;v&gt;0&lt;/v&gt;&lt;/c&gt;&lt;/row&gt;&lt;row r=&quot;12&quot; spans=&quot;2:11&quot; x14ac:dyDescent=&quot;0.25&quot;&gt;&lt;c r=&quot;B12&quot; s=&quot;20&quot;&gt;&lt;v&gt;7&lt;/v&gt;&lt;/c&gt;&lt;c r=&quot;C12&quot; s=&quot;20&quot; t=&quot;s&quot;&gt;&lt;v&gt;192&lt;/v&gt;&lt;/c&gt;&lt;c r=&quot;D12&quot; s=&quot;15&quot;&gt;&lt;f ca=&quot;1&quot;&gt;IFERROR(COUNT(OFFSET(&apos;Monthly Data&apos;!$U$8,$C$116-8,0,$C$118,1)),0)</f><v>119</v></c><c r="E12" s="8"><f ca="1">IFERROR(AVERAGE(OFFSET(&apos;Monthly Data&apos;!$U$8,$C$116-8,0,$C$118,1)),0)</f><v>0</v></c><c r="F12" s="8"><f ca="1">IFERROR(STDEV(OFFSET(&apos;Monthly Data&apos;!$U$8,$C$116-8,0,$C$118,1)),0)</f><v>0</v></c><c r="G12" s="8"><f t="shared" ca="1" si="0"/>&lt;v&gt;0&lt;/v&gt;&lt;/c&gt;&lt;c r=&quot;H12&quot; s=&quot;8&quot;&gt;&lt;f t=&quot;shared&quot; ca=&quot;1&quot; si=&quot;1&quot;/&gt;&lt;v&gt;0&lt;/v&gt;&lt;/c&gt;&lt;c r=&quot;I12&quot; s=&quot;15&quot;&gt;&lt;f&gt;N(&apos;Asset Universe&apos;!F12)</f><v>0</v></c><c r="J12" s="86"><f t="shared" ca="1" si="2"/>&lt;v&gt;0&lt;/v&gt;&lt;/c&gt;&lt;c r=&quot;K12&quot; s=&quot;86&quot;&gt;&lt;f t=&quot;shared&quot; ca=&quot;1&quot; si=&quot;3&quot;/&gt;&lt;v&gt;0&lt;/v&gt;&lt;/c&gt;&lt;/row&gt;&lt;row r=&quot;13&quot; spans=&quot;2:11&quot; x14ac:dyDescent=&quot;0.25&quot;&gt;&lt;c r=&quot;B13&quot; s=&quot;20&quot;&gt;&lt;v&gt;8&lt;/v&gt;&lt;/c&gt;&lt;c r=&quot;C13&quot; s=&quot;20&quot; t=&quot;s&quot;&gt;&lt;v&gt;193&lt;/v&gt;&lt;/c&gt;&lt;c r=&quot;D13&quot; s=&quot;15&quot;&gt;&lt;f ca=&quot;1&quot;&gt;IFERROR(COUNT(OFFSET(&apos;Monthly Data&apos;!$V$8,$C$116-8,0,$C$118,1)),0)</f><v>119</v></c><c r="E13" s="8"><f ca="1">IFERROR(AVERAGE(OFFSET(&apos;Monthly Data&apos;!$V$8,$C$116-8,0,$C$118,1)),0)</f><v>0</v></c><c r="F13" s="8"><f ca="1">IFERROR(STDEV(OFFSET(&apos;Monthly Data&apos;!$V$8,$C$116-8,0,$C$118,1)),0)</f><v>0</v></c><c r="G13" s="8"><f t="shared" ca="1" si="0"/>&lt;v&gt;0&lt;/v&gt;&lt;/c&gt;&lt;c r=&quot;H13&quot; s=&quot;8&quot;&gt;&lt;f t=&quot;shared&quot; ca=&quot;1&quot; si=&quot;1&quot;/&gt;&lt;v&gt;0&lt;/v&gt;&lt;/c&gt;&lt;c r=&quot;I13&quot; s=&quot;15&quot;&gt;&lt;f&gt;N(&apos;Asset Universe&apos;!F13)</f><v>0</v></c><c r="J13" s="86"><f t="shared" ca="1" si="2"/>&lt;v&gt;0&lt;/v&gt;&lt;/c&gt;&lt;c r=&quot;K13&quot; s=&quot;86&quot;&gt;&lt;f t=&quot;shared&quot; ca=&quot;1&quot; si=&quot;3&quot;/&gt;&lt;v&gt;0&lt;/v&gt;&lt;/c&gt;&lt;/row&gt;&lt;row r=&quot;14&quot; spans=&quot;2:11&quot; x14ac:dyDescent=&quot;0.25&quot;&gt;&lt;c r=&quot;B14&quot; s=&quot;20&quot;&gt;&lt;v&gt;9&lt;/v&gt;&lt;/c&gt;&lt;c r=&quot;C14&quot; s=&quot;20&quot; t=&quot;s&quot;&gt;&lt;v&gt;308&lt;/v&gt;&lt;/c&gt;&lt;c r=&quot;D14&quot; s=&quot;15&quot;&gt;&lt;f ca=&quot;1&quot;&gt;IFERROR(COUNT(OFFSET(&apos;Monthly Data&apos;!$R$8,$C$116-8,0,$C$118,1)),0)</f><v>119</v></c><c r="E14" s="8"><f ca="1">IFERROR(AVERAGE(OFFSET(&apos;Monthly Data&apos;!$R$8,$C$116-8,0,$C$118,1)),0)</f><v>1.8645842702426142E-3</v></c><c r="F14" s="8"><f ca="1">IFERROR(STDEV(OFFSET(&apos;Monthly Data&apos;!$R$8,$C$116-8,0,$C$118,1)),0)</f><v>1.6172625797034727E-3</v></c><c r="G14" s="8"><f t="shared" ca="1" si="0"/>&lt;v&gt;2.2375011242911372E-2&lt;/v&gt;&lt;/c&gt;&lt;c r=&quot;H14&quot; s=&quot;8&quot;&gt;&lt;f t=&quot;shared&quot; ca=&quot;1&quot; si=&quot;1&quot;/&gt;&lt;v&gt;5.6023619144526509E-3&lt;/v&gt;&lt;/c&gt;&lt;c r=&quot;I14&quot; s=&quot;15&quot;&gt;&lt;f&gt;N(&apos;Asset Universe&apos;!F14)</f><v>0</v></c><c r="J14" s="86"><f t="shared" ca="1" si="2"/>&lt;v&gt;1.7790506113369694E-3&lt;/v&gt;&lt;/c&gt;&lt;c r=&quot;K14&quot; s=&quot;86&quot;&gt;&lt;f t=&quot;shared&quot; ca=&quot;1&quot; si=&quot;3&quot;/&gt;&lt;v&gt;3.6314718536350408E-4&lt;/v&gt;&lt;/c&gt;&lt;/row&gt;&lt;row r=&quot;16&quot; spans=&quot;2:11&quot; x14ac:dyDescent=&quot;0.25&quot;&gt;&lt;c r=&quot;B16&quot; s=&quot;106&quot; t=&quot;s&quot;&gt;&lt;v&gt;330&lt;/v&gt;&lt;/c&gt;&lt;c r=&quot;C16&quot; s=&quot;107&quot;/&gt;&lt;c r=&quot;D16&quot; s=&quot;107&quot;/&gt;&lt;c r=&quot;E16&quot; s=&quot;107&quot;/&gt;&lt;c r=&quot;F16&quot; s=&quot;107&quot;/&gt;&lt;/row&gt;&lt;row r=&quot;17&quot; spans=&quot;2:6&quot; x14ac:dyDescent=&quot;0.25&quot;&gt;&lt;c r=&quot;C17&quot; s=&quot;10&quot; t=&quot;s&quot;&gt;&lt;v&gt;77&lt;/v&gt;&lt;/c&gt;&lt;c r=&quot;D17&quot; s=&quot;10&quot; t=&quot;s&quot;&gt;&lt;v&gt;268&lt;/v&gt;&lt;/c&gt;&lt;c r=&quot;E17&quot; s=&quot;10&quot; t=&quot;s&quot;&gt;&lt;v&gt;178&lt;/v&gt;&lt;/c&gt;&lt;c r=&quot;F17&quot; s=&quot;10&quot; t=&quot;s&quot;&gt;&lt;v&gt;269&lt;/v&gt;&lt;/c&gt;&lt;/row&gt;&lt;row r=&quot;18&quot; spans=&quot;2:6&quot; x14ac:dyDescent=&quot;0.25&quot;&gt;&lt;c r=&quot;B18&quot; s=&quot;3&quot; t=&quot;s&quot;&gt;&lt;v&gt;77&lt;/v&gt;&lt;/c&gt;&lt;c r=&quot;C18&quot; s=&quot;51&quot;&gt;&lt;v&gt;1&lt;/v&gt;&lt;/c&gt;&lt;c r=&quot;D18&quot; s=&quot;51&quot;&gt;&lt;f ca=&quot;1&quot;&gt;IFERROR(CORREL(OFFSET(&apos;Monthly Data&apos;!$N$8,$C$116-8,0,$C$118,1),OFFSET(&apos;Monthly Data&apos;!$O$8,$C$116-8,0,$C$118,1)),0)</f><v>0.32462867983185451</v></c><c r="E18" s="51"><f ca="1">IFERROR(CORREL(OFFSET(&apos;Monthly Data&apos;!$N$8,$C$116-8,0,$C$118,1),OFFSET(&apos;Monthly Data&apos;!$P$8,$C$116-8,0,$C$118,1)),0)</f><v>0.17894219708059264</v></c><c r="F18" s="51"><f ca="1">IFERROR(CORREL(OFFSET(&apos;Monthly Data&apos;!$N$8,$C$116-8,0,$C$118,1),OFFSET(&apos;Monthly Data&apos;!$Q$8,$C$116-8,0,$C$118,1)),0)</f><v>0.7991787407528036</v></c></row><row r="19" spans="2:6" x14ac:dyDescent="0.25"><c r="B19" s="3" t="s"><v>268</v></c><c r="C19" s="51"><f ca="1">D18</f><v>0.32462867983185451</v></c><c r="D19" s="51"><v>1</v></c><c r="E19" s="51"><f ca="1">IFERROR(CORREL(OFFSET(&apos;Monthly Data&apos;!$O$8,$C$116-8,0,$C$118,1),OFFSET(&apos;Monthly Data&apos;!$P$8,$C$116-8,0,$C$118,1)),0)</f><v>8.2398663265557961E-2</v></c><c r="F19" s="51"><f ca="1">IFERROR(CORREL(OFFSET(&apos;Monthly Data&apos;!$O$8,$C$116-8,0,$C$118,1),OFFSET(&apos;Monthly Data&apos;!$Q$8,$C$116-8,0,$C$118,1)),0)</f><v>0.2442998906036716</v></c></row><row r="20" spans="2:6" x14ac:dyDescent="0.25"><c r="B20" s="3" t="s"><v>178</v></c><c r="C20" s="51"><f ca="1">E18</f><v>0.17894219708059264</v></c><c r="D20" s="51"><f ca="1">E19</f><v>8.2398663265557961E-2</v></c><c r="E20" s="51"><v>1</v></c><c r="F20" s="51"><f ca="1">IFERROR(CORREL(OFFSET(&apos;Monthly Data&apos;!$P$8,$C$116-8,0,$C$118,1),OFFSET(&apos;Monthly Data&apos;!$Q$8,$C$116-8,0,$C$118,1)),0)</f><v>0.20987673386192207</v></c></row><row r="21" spans="2:6" x14ac:dyDescent="0.25"><c r="B21" s="3" t="s"><v>269</v></c><c r="C21" s="51"><f ca="1">F18</f><v>0.7991787407528036</v></c><c r="D21" s="51"><f ca="1">F19</f><v>0.2442998906036716</v></c><c r="E21" s="51"><f ca="1">F20</f><v>0.20987673386192207</v></c><c r="F21" s="51"><v>1</v></c></row><row r="24" spans="2:6" x14ac:dyDescent="0.25"><c r="B24" s="106" t="s"><v>331</v></c><c r="C24" s="107"/><c r="D24" s="107"/><c r="E24" s="107"/><c r="F24" s="107"/></row><row r="25" spans="2:6" x14ac:dyDescent="0.25"><c r="C25" s="10" t="s"><v>77</v></c><c r="D25" s="10" t="s"><v>268</v></c><c r="E25" s="10" t="s"><v>178</v></c><c r="F25" s="10" t="s"><v>269</v></c></row><row r="26" spans="2:6" x14ac:dyDescent="0.25"><c r="B26" s="3" t="s"><v>77</v></c><c r="C26" s="35"><f ca="1">IF(N(&apos;Asset Universe&apos;!F6)=0,1,N(&apos;Asset Universe&apos;!$L$6)*N(&apos;Asset Universe&apos;!$L$6)*N(C18))</f><v>2.2156190398544166E-2</v></c><c r="D26" s="35"><f ca="1">IF(OR(N(&apos;Asset Universe&apos;!F6)=0,N(&apos;Asset Universe&apos;!F7)=0),0,N(&apos;Asset Universe&apos;!$L$6)*N(&apos;Asset Universe&apos;!$L$7)*N(D18))</f><v>3.5822514530071244E-2</v></c><c r="E26" s="35"><f ca="1">IF(OR(N(&apos;Asset Universe&apos;!F6)=0,N(&apos;Asset Universe&apos;!F8)=0),0,N(&apos;Asset Universe&apos;!$L$6)*N(&apos;Asset Universe&apos;!$L$8)*N(E18))</f><v>4.021855665649496E-3</v></c><c r="F26" s="35"><f ca="1">IF(OR(N(&apos;Asset Universe&apos;!F6)=0,N(&apos;Asset Universe&apos;!F9)=0),0,N(&apos;Asset Universe&apos;!$L$6)*N(&apos;Asset Universe&apos;!$L$9)*N(F18))</f><v>2.0974572617413118E-2</v></c></row><row r="27" spans="2:6" x14ac:dyDescent="0.25"><c r="B27" s="3" t="s"><v>268</v></c><c r="C27" s="35"><f ca="1">IF(OR(N(&apos;Asset Universe&apos;!F7)=0,N(&apos;Asset Universe&apos;!F6)=0),0,N(&apos;Asset Universe&apos;!$L$7)*N(&apos;Asset Universe&apos;!$L$6)*N(C19))</f><v>3.5822514530071244E-2</v></c><c r="D27" s="35"><f ca="1">IF(N(&apos;Asset Universe&apos;!F7)=0,1,N(&apos;Asset Universe&apos;!$L$7)*N(&apos;Asset Universe&apos;!$L$7)*N(D19))</f><v>0.54959563548237067</v></c><c r="E27" s="35"><f ca="1">IF(OR(N(&apos;Asset Universe&apos;!F7)=0,N(&apos;Asset Universe&apos;!F8)=0),0,N(&apos;Asset Universe&apos;!$L$7)*N(&apos;Asset Universe&apos;!$L$8)*N(E19))</f><v>9.2237595926758439E-3</v></c><c r="F27" s="35"><f ca="1">IF(OR(N(&apos;Asset Universe&apos;!F7)=0,N(&apos;Asset Universe&apos;!F9)=0),0,N(&apos;Asset Universe&apos;!$L$7)*N(&apos;Asset Universe&apos;!$L$9)*N(F19))</f><v>3.193350312793742E-2</v></c></row><row r="28" spans="2:6" x14ac:dyDescent="0.25"><c r="B28" s="3" t="s"><v>178</v></c><c r="C28" s="35"><f ca="1">IF(OR(N(&apos;Asset Universe&apos;!F8)=0,N(&apos;Asset Universe&apos;!F6)=0),0,N(&apos;Asset Universe&apos;!$L$8)*N(&apos;Asset Universe&apos;!$L$6)*N(C20))</f><v>4.021855665649496E-3</v></c><c r="D28" s="35"><f ca="1">IF(OR(N(&apos;Asset Universe&apos;!F8)=0,N(&apos;Asset Universe&apos;!F7)=0),0,N(&apos;Asset Universe&apos;!$L$8)*N(&apos;Asset Universe&apos;!$L$7)*N(D20))</f><v>9.2237595926758439E-3</v></c><c r="E28" s="35"><f ca="1">IF(N(&apos;Asset Universe&apos;!F8)=0,1,N(&apos;Asset Universe&apos;!$L$8)*N(&apos;Asset Universe&apos;!$L$8)*N(E20))</f><v>2.2799868503817478E-2</v></c><c r="F28" s="35"><f ca="1">IF(OR(N(&apos;Asset Universe&apos;!F8)=0,N(&apos;Asset Universe&apos;!F9)=0),0,N(&apos;Asset Universe&apos;!$L$8)*N(&apos;Asset Universe&apos;!$L$9)*N(F20))</f><v>5.5876876553599851E-3</v></c></row><row r="29" spans="2:6" x14ac:dyDescent="0.25"><c r="B29" s="3" t="s"><v>269</v></c><c r="C29" s="35"><f ca="1">IF(OR(N(&apos;Asset Universe&apos;!F9)=0,N(&apos;Asset Universe&apos;!F6)=0),0,N(&apos;Asset Universe&apos;!$L$9)*N(&apos;Asset Universe&apos;!$L$6)*N(C21))</f><v>2.0974572617413118E-2</v></c><c r="D29" s="35"><f ca="1">IF(OR(N(&apos;Asset Universe&apos;!F9)=0,N(&apos;Asset Universe&apos;!F7)=0),0,N(&apos;Asset Universe&apos;!$L$9)*N(&apos;Asset Universe&apos;!$L$7)*N(D21))</f><v>3.193350312793742E-2</v></c><c r="E29" s="35"><f ca="1">IF(OR(N(&apos;Asset Universe&apos;!F9)=0,N(&apos;Asset Universe&apos;!F8)=0),0,N(&apos;Asset Universe&apos;!$L$9)*N(&apos;Asset Universe&apos;!$L$8)*N(E21))</f><v>5.5876876553599851E-3</v></c><c r="F29" s="35"><f ca="1">IF(N(&apos;Asset Universe&apos;!F9)=0,1,N(&apos;Asset Universe&apos;!$L$9)*N(&apos;Asset Universe&apos;!$L$9)*N(F21))</f><v>3.108875332372734E-2</v></c></row><row r="31" spans="2:6" x14ac:dyDescent="0.25"><c r="B31" s="106" t="s"><v>332</v></c><c r="C31" s="107"/><c r="D31" s="107"/><c r="E31" s="107"/><c r="F31" s="107"/></row><row r="32" spans="2:6" x14ac:dyDescent="0.25"><c r="C32" s="36"><f t="shared" ref="C32:F35" ca="1" si="4">C26</f><v>2.2156190398544166E-2</v></c><c r="D32" s="36"><f t="shared" ca="1" si="4"/>&lt;v&gt;3.5822514530071244E-2&lt;/v&gt;&lt;/c&gt;&lt;c r=&quot;E32&quot; s=&quot;36&quot;&gt;&lt;f t=&quot;shared&quot; ca=&quot;1&quot; si=&quot;4&quot;/&gt;&lt;v&gt;4.021855665649496E-3&lt;/v&gt;&lt;/c&gt;&lt;c r=&quot;F32&quot; s=&quot;36&quot;&gt;&lt;f t=&quot;shared&quot; ca=&quot;1&quot; si=&quot;4&quot;/&gt;&lt;v&gt;2.0974572617413118E-2&lt;/v&gt;&lt;/c&gt;&lt;/row&gt;&lt;row r=&quot;33&quot; spans=&quot;2:6&quot; x14ac:dyDescent=&quot;0.25&quot;&gt;&lt;c r=&quot;C33&quot; s=&quot;36&quot;&gt;&lt;f t=&quot;shared&quot; ca=&quot;1&quot; si=&quot;4&quot;/&gt;&lt;v&gt;3.5822514530071244E-2&lt;/v&gt;&lt;/c&gt;&lt;c r=&quot;D33&quot; s=&quot;36&quot;&gt;&lt;f t=&quot;shared&quot; ca=&quot;1&quot; si=&quot;4&quot;/&gt;&lt;v&gt;0.54959563548237067&lt;/v&gt;&lt;/c&gt;&lt;c r=&quot;E33&quot; s=&quot;36&quot;&gt;&lt;f t=&quot;shared&quot; ca=&quot;1&quot; si=&quot;4&quot;/&gt;&lt;v&gt;9.2237595926758439E-3&lt;/v&gt;&lt;/c&gt;&lt;c r=&quot;F33&quot; s=&quot;36&quot;&gt;&lt;f t=&quot;shared&quot; ca=&quot;1&quot; si=&quot;4&quot;/&gt;&lt;v&gt;3.193350312793742E-2&lt;/v&gt;&lt;/c&gt;&lt;/row&gt;&lt;row r=&quot;34&quot; spans=&quot;2:6&quot; x14ac:dyDescent=&quot;0.25&quot;&gt;&lt;c r=&quot;C34&quot; s=&quot;36&quot;&gt;&lt;f t=&quot;shared&quot; ca=&quot;1&quot; si=&quot;4&quot;/&gt;&lt;v&gt;4.021855665649496E-3&lt;/v&gt;&lt;/c&gt;&lt;c r=&quot;D34&quot; s=&quot;36&quot;&gt;&lt;f t=&quot;shared&quot; ca=&quot;1&quot; si=&quot;4&quot;/&gt;&lt;v&gt;9.2237595926758439E-3&lt;/v&gt;&lt;/c&gt;&lt;c r=&quot;E34&quot; s=&quot;36&quot;&gt;&lt;f t=&quot;shared&quot; ca=&quot;1&quot; si=&quot;4&quot;/&gt;&lt;v&gt;2.2799868503817478E-2&lt;/v&gt;&lt;/c&gt;&lt;c r=&quot;F34&quot; s=&quot;36&quot;&gt;&lt;f t=&quot;shared&quot; ca=&quot;1&quot; si=&quot;4&quot;/&gt;&lt;v&gt;5.5876876553599851E-3&lt;/v&gt;&lt;/c&gt;&lt;/row&gt;&lt;row r=&quot;35&quot; spans=&quot;2:6&quot; x14ac:dyDescent=&quot;0.25&quot;&gt;&lt;c r=&quot;C35&quot; s=&quot;36&quot;&gt;&lt;f t=&quot;shared&quot; ca=&quot;1&quot; si=&quot;4&quot;/&gt;&lt;v&gt;2.0974572617413118E-2&lt;/v&gt;&lt;/c&gt;&lt;c r=&quot;D35&quot; s=&quot;36&quot;&gt;&lt;f t=&quot;shared&quot; ca=&quot;1&quot; si=&quot;4&quot;/&gt;&lt;v&gt;3.193350312793742E-2&lt;/v&gt;&lt;/c&gt;&lt;c r=&quot;E35&quot; s=&quot;36&quot;&gt;&lt;f t=&quot;shared&quot; ca=&quot;1&quot; si=&quot;4&quot;/&gt;&lt;v&gt;5.5876876553599851E-3&lt;/v&gt;&lt;/c&gt;&lt;c r=&quot;F35&quot; s=&quot;36&quot;&gt;&lt;f t=&quot;shared&quot; ca=&quot;1&quot; si=&quot;4&quot;/&gt;&lt;v&gt;3.108875332372734E-2&lt;/v&gt;&lt;/c&gt;&lt;/row&gt;&lt;row r=&quot;36&quot; spans=&quot;2:6&quot; x14ac:dyDescent=&quot;0.25&quot;&gt;&lt;c r=&quot;B36&quot; s=&quot;82&quot; t=&quot;s&quot;&gt;&lt;v&gt;333&lt;/v&gt;&lt;/c&gt;&lt;c r=&quot;C36&quot; s=&quot;100&quot;&gt;&lt;f ca=&quot;1&quot;&gt;IFERROR(MDETERM(C32:F35),0)</f><v>2.6618948441115507E-6</v></c></row><row r="37" spans="2:6" x14ac:dyDescent="0.25"><c r="B37" s="106" t="s"><v>334</v></c><c r="C37" s="107"/><c r="D37" s="107"/><c r="E37" s="107"/><c r="F37" s="107"/></row><row r="38" spans="2:6" x14ac:dyDescent="0.25"><c r="B38" s="3" t="s"><v>335</v></c><c r="C38" s="37"><f>N(&apos;Single Investment&apos;!C8)</f><v>7.0000000000000007E-2</v></c></row><row r="39" spans="2:6" x14ac:dyDescent="0.25"><c r="B39" s="3" t="s"><v>62</v></c><c r="C39" s="37"><f ca="1">N(&apos;Single Investment&apos;!C9)</f><v>0.14884955625914431</v></c></row><row r="40" spans="2:6" x14ac:dyDescent="0.25"><c r="B40" s="3" t="s"><v>336</v></c><c r="C40" s="37"><f>N(&apos;Single Investment&apos;!C12)</f><v>2.5000000000000001E-2</v></c></row><row r="41" spans="2:6" x14ac:dyDescent="0.25"><c r="B41" s="3" t="s"><v>87</v></c><c r="C41" s="37"><f>N(&apos;Single Investment&apos;!C13)</f><v>0.02</v></c></row><row r="42" spans="2:6" x14ac:dyDescent="0.25"><c r="B42" s="3" t="s"><v>337</v></c><c r="C42" s="37"><f>N(&apos;Single Investment&apos;!C14)</f><v>0.05</v></c></row><row r="43" spans="2:6" x14ac:dyDescent="0.25"><c r="B43" s="3" t="s"><v>338</v></c><c r="C43" s="38"><f>N(&apos;Single Investment&apos;!C15)</f><v>0</v></c></row><row r="45" spans="2:6" x14ac:dyDescent="0.25"><c r="B45" s="3" t="s"><v>254</v></c><c r="C45" s="8"><f>C38-C41</f><v>0.05</v></c></row><row r="46" spans="2:6" x14ac:dyDescent="0.25"><c r="B46" s="3" t="s"><v>339</v></c><c r="C46" s="8"><f>C40-C41</f><v>5.000000000000001E-3</v></c></row><row r="47" spans="2:6" x14ac:dyDescent="0.25"><c r="B47" s="3" t="s"><v>340</v></c><c r="C47" s="8"><f>C42-C41</f><v>3.0000000000000002E-2</v></c></row><row r="48" spans="2:6" x14ac:dyDescent="0.25"><c r="B48" s="3" t="s"><v>341</v></c><c r="C48" s="8"><f ca="1">IF(C39&lt;=0,0,(C45-C46)/C39^2)</f><v>2.031035082771127</v></c></row><row r="49" spans="2:6" x14ac:dyDescent="0.25"><c r="B49" s="3" t="s"><v>342</v></c><c r="C49" s="8"><f ca="1">IF(C39&lt;=0,0,(C45-C47)/C39^2)</f><v>0.90268225900938981</v></c></row><row r="50" spans="2:6" x14ac:dyDescent="0.25"><c r="B50" s="3" t="s"><v>255</v></c><c r="C50" s="8"><f ca="1">IF(C39&lt;=0,0,IF(C43&gt;=1,IF(C48&lt;=1,MAX(C48,0),IF(C49&gt;=1,C49,1)),MIN(MAX(C48,0),1)))</f><v>1</v></c></row><row r="51" spans="2:6" x14ac:dyDescent="0.25"><c r="B51" s="3" t="s"><v>343</v></c><c r="C51" s="8"><f ca="1">IF(C50&lt;=1,C46+C50*(C45-C46)-0.5*C50^2*C39^2,C47+C50*(C45-C47)-0.5*C50^2*C39^2)</f><v>3.8921904800727922E-2</v></c></row><row r="52" spans="2:6" x14ac:dyDescent="0.25"><c r="B52" t="s"><v>344</v></c><c r="C52" s="87" t="str"><f ca="1">IF(AND(ABS(C60)&lt;0.000000000001,ABS(D60)&lt;0.000000000001,ABS(C36)&lt;0.000000000001),&quot;singular&quot;,&quot;ok&quot;)</f><v>ok</v></c></row><row r="53" spans="2:6" x14ac:dyDescent="0.25"><c r="B53" s="106" t="s"><v>345</v></c><c r="C53" s="107"/><c r="D53" s="107"/><c r="E53" s="107"/><c r="F53" s="107"/></row><row r="55" spans="2:6" x14ac:dyDescent="0.25"><c r="B55" s="3" t="s"><v>346</v></c></row><row r="56" spans="2:6" x14ac:dyDescent="0.25"><c r="C56" s="29" t="s"><v>77</v></c><c r="D56" s="29" t="s"><v>268</v></c><c r="E56" s="29" t="s"><v>178</v></c><c r="F56" s="29" t="s"><v>269</v></c></row><row r="57" spans="2:6" x14ac:dyDescent="0.25"><c r="C57" s="8"><f>IF(N(&apos;Asset Universe&apos;!F6)=0,0,N(&apos;Asset Universe&apos;!K6)-N(&apos;Asset Universe&apos;!N6)-N(&apos;Asset Universe&apos;!$C$24))</f><v>4.3000000000000003E-2</v></c><c r="D57" s="8"><f>IF(N(&apos;Asset Universe&apos;!F7)=0,0,N(&apos;Asset Universe&apos;!K7)-N(&apos;Asset Universe&apos;!N7)-N(&apos;Asset Universe&apos;!$C$24))</f><v>5.5E-2</v></c><c r="E57" s="8"><f>IF(N(&apos;Asset Universe&apos;!F8)=0,0,N(&apos;Asset Universe&apos;!K8)-N(&apos;Asset Universe&apos;!N8)-N(&apos;Asset Universe&apos;!$C$24))</f><v>9.9999999999999742E-4</v></c><c r="F57" s="8"><f>IF(N(&apos;Asset Universe&apos;!F9)=0,0,N(&apos;Asset Universe&apos;!K9)-N(&apos;Asset Universe&apos;!N9)-N(&apos;Asset Universe&apos;!$C$24))</f><v>3.1199999999999999E-2</v></c></row><row r="59" spans="2:6" x14ac:dyDescent="0.25"><c r="B59" s="3" t="s"><v>347</v></c></row><row r="60" spans="2:6" x14ac:dyDescent="0.25"><c r="C60" s="36"><f ca="1">IFERROR(INDEX(MINVERSE($C$32:$F$35),1,1),0)</f><v>131.41054793984409</v></c><c r="D60" s="36"><f ca="1">IFERROR(INDEX(MINVERSE($C$32:$F$35),1,2),0)</f><v>-3.6242773309416481</v></c><c r="E60" s="36"><f ca="1">IFERROR(INDEX(MINVERSE($C$32:$F$35),1,3),0)</f><v>-0.9401348197768985</v></c><c r="F60" s="36"><f ca="1">IFERROR(INDEX(MINVERSE($C$32:$F$35),1,4),0)</f><v>-84.766700092667918</v></c></row><row r="61" spans="2:6" x14ac:dyDescent="0.25"><c r="C61" s="36"><f ca="1">IFERROR(INDEX(MINVERSE($C$32:$F$35),2,1),0)</f><v>-3.6242773309416365</v></c><c r="D61" s="36"><f ca="1">IFERROR(INDEX(MINVERSE($C$32:$F$35),2,2),0)</f><v>2.0370500051473144</v></c><c r="E61" s="36"><f ca="1">IFERROR(INDEX(MINVERSE($C$32:$F$35),2,3),0)</f><v>-0.28373512180999055</v></c><c r="F61" s="36"><f ca="1">IFERROR(INDEX(MINVERSE($C$32:$F$35),2,4),0)</f><v>0.40377780540630476</v></c></row><row r="62" spans="2:6" x14ac:dyDescent="0.25"><c r="C62" s="36"><f ca="1">IFERROR(INDEX(MINVERSE($C$32:$F$35),3,1),0)</f><v>-0.9401348197768995</v></c><c r="D62" s="36"><f ca="1">IFERROR(INDEX(MINVERSE($C$32:$F$35),3,2),0)</f><v>-0.28373512180999111</v></c><c r="E62" s="36"><f ca="1">IFERROR(INDEX(MINVERSE($C$32:$F$35),3,3),0)</f><v>45.937102767076333</v></c><c r="F62" s="36"><f ca="1">IFERROR(INDEX(MINVERSE($C$32:$F$35),3,4),0)</f><v>-7.3307088654874741</v></c></row><row r="63" spans="2:6" x14ac:dyDescent="0.25"><c r="C63" s="36"><f ca="1">IFERROR(INDEX(MINVERSE($C$32:$F$35),4,1),0)</f><v>-84.766700092667932</v></c><c r="D63" s="36"><f ca="1">IFERROR(INDEX(MINVERSE($C$32:$F$35),4,2),0)</f><v>0.40377780540631336</v></c><c r="E63" s="36"><f ca="1">IFERROR(INDEX(MINVERSE($C$32:$F$35),4,3),0)</f><v>-7.330708865487475</v></c><c r="F63" s="36"><f ca="1">IFERROR(INDEX(MINVERSE($C$32:$F$35),4,4),0)</f><v>90.258137694808923</v></c></row><row r="65" spans="2:3" x14ac:dyDescent="0.25"><c r="B65" s="3" t="s"><v>348</v></c></row><row r="66" spans="2:3" x14ac:dyDescent="0.25"><c r="B66" s="3" t="s"><v>77</v></c><c r="C66" s="8"><f ca="1">IFERROR(SUMPRODUCT(C60:F60,$C$57:$F$57),0)</f><v>2.80565713050049</v></c></row><row r="67" spans="2:3" x14ac:dyDescent="0.25"><c r="B67" s="3" t="s"><v>268</v></c><c r="C67" s="8"><f ca="1">IFERROR(SUMPRODUCT(C61:F61,$C$57:$F$57),0)</f><v>-3.1492042540521362E-2</v></c></row><row r="68" spans="2:3" x14ac:dyDescent="0.25"><c r="B68" s="3" t="s"><v>178</v></c><c r="C68" s="8"><f ca="1">IFERROR(SUMPRODUCT(C62:F62,$C$57:$F$57),0)</f><v>-0.23881224278608915</v></c></row><row r="69" spans="2:3" x14ac:dyDescent="0.25"><c r="B69" s="3" t="s"><v>269</v></c><c r="C69" s="8"><f ca="1">IFERROR(SUMPRODUCT(C63:F63,$C$57:$F$57),0)</f><v>-0.81403713747482298</v></c></row><row r="71" spans="2:3" x14ac:dyDescent="0.25"><c r="B71" s="3" t="s"><v>349</v></c><c r="C71" s="8"><f ca="1">SUM(C66:C69)</f><v>1.7213157076990564</v></c></row><row r="73" spans="2:3" x14ac:dyDescent="0.25"><c r="B73" s="3" t="s"><v>350</v></c></row><row r="74" spans="2:3" x14ac:dyDescent="0.25"><c r="B74" s="3" t="s"><v>77</v></c><c r="C74" s="8"><f ca="1">IF(N(&apos;Asset Universe&apos;!F6)=0,0,MIN(MAX(C66,0),IF(N(&apos;Asset Universe&apos;!O6)&gt;0,N(&apos;Asset Universe&apos;!O6),1)))</f><v>1</v></c></row><row r="75" spans="2:3" x14ac:dyDescent="0.25"><c r="B75" s="3" t="s"><v>268</v></c><c r="C75" s="8"><f ca="1">IF(N(&apos;Asset Universe&apos;!F7)=0,0,MIN(MAX(C67,0),IF(N(&apos;Asset Universe&apos;!O7)&gt;0,N(&apos;Asset Universe&apos;!O7),1)))</f><v>0</v></c></row><row r="76" spans="2:3" x14ac:dyDescent="0.25"><c r="B76" s="3" t="s"><v>178</v></c><c r="C76" s="8"><f ca="1">IF(N(&apos;Asset Universe&apos;!F8)=0,0,MIN(MAX(C68,0),IF(N(&apos;Asset Universe&apos;!O8)&gt;0,N(&apos;Asset Universe&apos;!O8),1)))</f><v>0</v></c></row><row r="77" spans="2:3" x14ac:dyDescent="0.25"><c r="B77" s="3" t="s"><v>269</v></c><c r="C77" s="8"><f ca="1">IF(N(&apos;Asset Universe&apos;!F9)=0,0,MIN(MAX(C69,0),IF(N(&apos;Asset Universe&apos;!O9)&gt;0,N(&apos;Asset Universe&apos;!O9),1)))</f><v>0</v></c></row><row r="79" spans="2:3" x14ac:dyDescent="0.25"><c r="B79" s="3" t="s"><v>351</v></c><c r="C79" s="8"><f ca="1">SUM(C74:C77)</f><v>1</v></c></row><row r="80" spans="2:3" x14ac:dyDescent="0.25"><c r="B80" s="3" t="s"><v>338</v></c><c r="C80" s="4"><f>N(&apos;Asset Universe&apos;!C27)</f><v>0</v></c></row><row r="81" spans="2:3" x14ac:dyDescent="0.25"><c r="B81" t="s"><v>352</v></c><c r="C81" s="57"><f>IF(N(C80)&gt;=1,IF(C79&lt;=0,0,C79),MAX(0,1-N(&apos;Asset Universe&apos;!F24)))</f><v>0.95</v></c></row><row r="82" spans="2:3" x14ac:dyDescent="0.25"><c r="B82" s="3" t="s"><v>77</v></c><c r="C82" s="8"><f ca="1">IF($C$79&lt;=0,0,IF($C$80&gt;=1,C74,C74*IF($C$79&gt;$C$81,$C$81/$C$79,1)))</f><v>0.95</v></c></row><row r="83" spans="2:3" x14ac:dyDescent="0.25"><c r="B83" s="3" t="s"><v>268</v></c><c r="C83" s="8"><f ca="1">IF($C$79&lt;=0,0,IF($C$80&gt;=1,C75,C75*IF($C$79&gt;$C$81,$C$81/$C$79,1)))</f><v>0</v></c></row><row r="84" spans="2:3" x14ac:dyDescent="0.25"><c r="B84" s="3" t="s"><v>178</v></c><c r="C84" s="8"><f ca="1">IF($C$79&lt;=0,0,IF($C$80&gt;=1,C76,C76*IF($C$79&gt;$C$81,$C$81/$C$79,1)))</f><v>0</v></c></row><row r="85" spans="2:3" x14ac:dyDescent="0.25"><c r="B85" s="3" t="s"><v>269</v></c><c r="C85" s="8"><f ca="1">IF($C$79&lt;=0,0,IF($C$80&gt;=1,C77,C77*IF($C$79&gt;$C$81,$C$81/$C$79,1)))</f><v>0</v></c></row><row r="87" spans="2:3" x14ac:dyDescent="0.25"><c r="B87" s="3" t="s"><v>353</v></c><c r="C87" s="8"><f ca="1">SUM(C82:C85)</f><v>0.95</v></c></row><row r="88" spans="2:3" x14ac:dyDescent="0.25"><c r="B88" s="3" t="s"><v>354</v></c><c r="C88" s="8"><f ca="1">1-C87</f><v>5.0000000000000044E-2</v></c></row><row r="90" spans="2:3" x14ac:dyDescent="0.25"><c r="B90" s="3" t="s"><v>110</v></c><c r="C90" s="11"><f>N(&apos;Asset Universe&apos;!C30)</f><v>0.5</v></c></row><row r="91" spans="2:3" x14ac:dyDescent="0.25"><c r="B91" s="3" t="s"><v>63</v></c></row><row r="92" spans="2:3" x14ac:dyDescent="0.25"><c r="B92" s="30" t="s"><v>77</v></c><c r="C92" s="8"><f ca="1">C82*$C$90</f><v>0.47499999999999998</v></c></row><row r="93" spans="2:3" x14ac:dyDescent="0.25"><c r="B93" s="30" t="s"><v>268</v></c><c r="C93" s="8"><f ca="1">C83*$C$90</f><v>0</v></c></row><row r="94" spans="2:3" x14ac:dyDescent="0.25"><c r="B94" s="30" t="s"><v>178</v></c><c r="C94" s="8"><f ca="1">C84*$C$90</f><v>0</v></c></row><row r="95" spans="2:3" x14ac:dyDescent="0.25"><c r="B95" s="30" t="s"><v>269</v></c><c r="C95" s="8"><f ca="1">C85*$C$90</f><v>0</v></c></row><row r="97" spans="2:5" x14ac:dyDescent="0.25"><c r="B97" s="3" t="s"><v>355</v></c><c r="C97" s="8"><f ca="1">SUM(C92:C95)</f><v>0.47499999999999998</v></c></row><row r="98" spans="2:5" x14ac:dyDescent="0.25"><c r="B98" s="3" t="s"><v>356</v></c><c r="C98" s="8"><f ca="1">1-C97</f><v>0.52500000000000002</v></c></row><row r="100" spans="2:5" x14ac:dyDescent="0.25"><c r="B100" s="3" t="s"><v>357</v></c><c r="C100" s="8"><f ca="1">SUMPRODUCT(C92:C95,&apos;Asset Universe&apos;!K6:K9)+C98*N(&apos;Asset Universe&apos;!C24)</f><v>4.6375E-2</v></c></row><row r="101" spans="2:5" x14ac:dyDescent="0.25"><c r="B101" s="3" t="s"><v>358</v></c><c r="C101" s="8"><f ca="1">IFERROR(SQRT(C92*(C92*C32+C93*D32+C94*E32+C95*F32)+C93*(C92*C33+C93*D33+C94*E33+C95*F33)+C94*(C92*C34+C93*D34+C94*E34+C95*F34)+C95*(C92*C35+C93*D35+C94*E35+C95*F35)),0)</f><v>7.0703539223093539E-2</v></c></row><row r="103" spans="2:5" x14ac:dyDescent="0.25"><c r="B103" s="3" t="s"><v>359</v></c><c r="C103" s="14"><f ca="1">N(&apos;Asset Universe&apos;!C28)*EXP((C100-0.5*C101^2)*N(&apos;Asset Universe&apos;!C29))</f><v>77538.768743741748</v></c></row><row r="104" spans="2:5" x14ac:dyDescent="0.25"><c r="B104" s="3" t="s"><v>69</v></c><c r="C104" s="14"><f ca="1">C103/(1+N(&apos;Asset Universe&apos;!C25))^N(&apos;Asset Universe&apos;!C29)</f><v>63608.797113341374</v></c></row><row r="105" spans="2:5" x14ac:dyDescent="0.25"><c r="B105" t="s"><v>272</v></c><c r="C105" s="56"><f ca="1">N(&apos;Asset Universe&apos;!C28)*EXP((C100-0.5*C101^2-N(&apos;Asset Universe&apos;!F26))*N(&apos;Asset Universe&apos;!C29))</f><v>77538.768743741748</v></c></row><row r="106" spans="2:5" x14ac:dyDescent="0.25"><c r="B106" s="106" t="s"><v>360</v></c><c r="C106" s="107"/><c r="D106" s="107"/><c r="E106" s="107"/></row><row r="107" spans="2:5" x14ac:dyDescent="0.25"><c r="B107" s="10" t="s"><v>56</v></c><c r="C107" s="10" t="s"><v>361</v></c><c r="D107" s="10" t="s"><v>250</v></c><c r="E107" s="10" t="s"><v>45</v></c></row><row r="108" spans="2:5" x14ac:dyDescent="0.25"><c r="B108" s="77" t="s"><v>77</v></c><c r="C108" s="8"><v>0.13365899544286611</v></c><c r="D108" s="8"><v>0.14884955625914439</v></c><c r="E108" s="4"><v>119</v></c></row><row r="109" spans="2:5" x14ac:dyDescent="0.25"><c r="B109" s="77" t="s"><v>268</v></c><c r="C109" s="8"><v>0.73066889952470127</v></c><c r="D109" s="8"><v>0.74134717608039102</v></c><c r="E109" s="4"><v>119</v></c></row><row r="110" spans="2:5" x14ac:dyDescent="0.25"><c r="B110" s="77" t="s"><v>178</v></c><c r="C110" s="8"><v>0.1217217837512664</v></c><c r="D110" s="8"><v>0.15099625327741589</v></c><c r="E110" s="4"><v>119</v></c></row><row r="111" spans="2:5" x14ac:dyDescent="0.25"><c r="B111" s="77" t="s"><v>269</v></c><c r="C111" s="8"><v>6.6463788039165056E-2</v></c><c r="D111" s="8"><v>0.1763200309769917</v></c><c r="E111" s="4"><v>119</v></c></row><row r="112" spans="2:5" x14ac:dyDescent="0.25"><c r="B112" s="77" t="s"><v>308</v></c><c r="C112" s="8"><v>2.2375011242911368E-2</v></c><c r="D112" s="8"><v>5.6023619144526544E-3</v></c><c r="E112" s="4"><v>119</v></c></row><row r="115" spans="2:3" x14ac:dyDescent="0.25"><c r="B115" s="5" t="s"><v>73</v></c></row><row r="116" spans="2:3" x14ac:dyDescent="0.25"><c r="B116" s="82" t="s"><v>362</v></c><c r="C116" s="85"><f>IF(Control!F6=&quot;5y&quot;,MAX(8,126-59),IF(Control!F6=&quot;10y&quot;,MAX(8,126-119),IF(Control!F6=&quot;Custom&quot;,IFERROR(MATCH(Control!F7,&apos;Monthly Data&apos;!B8:B126,1)+7,8),8)))</f><v>8</v></c></row><row r="117" spans="2:3" x14ac:dyDescent="0.25"><c r="B117" s="82" t="s"><v>363</v></c><c r="C117" s="85"><f>IF(Control!F6=&quot;Custom&quot;,IFERROR(MATCH(Control!F8,&apos;Monthly Data&apos;!B8:B126,1)+7,126),126)</f><v>126</v></c></row><row r="118" spans="2:3" x14ac:dyDescent="0.25"><c r="B118" s="82" t="s"><v>47</v></c><c r="C118" s="85"><f>MAX(2,C117-C116+1)</f><v>119</v></c></row></sheetData><mergeCells count="7"><mergeCell ref="B5:H5"/><mergeCell ref="B53:F53"/><mergeCell ref="B24:F24"/><mergeCell ref="B16:F16"/><mergeCell ref="B106:E106"/><mergeCell ref="B37:F37"/><mergeCell ref="B31:F31"/></mergeCells><hyperlinks><hyperlink ref="B115" location="'Start'!A1" display="→ Start" xr:uid="{00000000-0004-0000-0A00-000000000000}"/></hyperlinks><pageMargins left="0.75" right="0.75" top="1" bottom="1" header="0.5" footer="0.5"/>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AZ333"/>
  <sheetViews>
    <sheetView workbookViewId="0"/>
  </sheetViews>
  <sheetFormatPr baseColWidth="10" defaultColWidth="9.140625" defaultRowHeight="15" x14ac:dyDescent="0.25"/>
  <sheetData>
    <row r="2" spans="1:52" x14ac:dyDescent="0.25">
      <c r="A2">
        <v>36</v>
      </c>
      <c r="B2">
        <v>44</v>
      </c>
      <c r="C2" s="87">
        <f>'Monthly Data'!B44</f>
        <v>43709</v>
      </c>
      <c r="E2" s="86">
        <f>STDEV('Monthly Data'!$N$8:$N43)*SQRT(12)</f>
        <v>0.11205314226981436</v>
      </c>
      <c r="F2" s="86">
        <f>STDEV('Monthly Data'!$O$8:$O43)*SQRT(12)</f>
        <v>0.9323868906330457</v>
      </c>
      <c r="G2" s="86">
        <f>STDEV('Monthly Data'!$P$8:$P43)*SQRT(12)</f>
        <v>0.11314441310739774</v>
      </c>
      <c r="H2" s="86">
        <f>STDEV('Monthly Data'!$Q$8:$Q43)*SQRT(12)</f>
        <v>0.13036600686956179</v>
      </c>
      <c r="I2" s="98">
        <f>IFERROR(CORREL('Monthly Data'!$N$8:$N43,'Monthly Data'!$O$8:$O43),0)</f>
        <v>5.8574279645886684E-2</v>
      </c>
      <c r="J2" s="98">
        <f>IFERROR(CORREL('Monthly Data'!$N$8:$N43,'Monthly Data'!$P$8:$P43),0)</f>
        <v>1.3534992960798629E-3</v>
      </c>
      <c r="K2" s="98">
        <f>IFERROR(CORREL('Monthly Data'!$N$8:$N43,'Monthly Data'!$Q$8:$Q43),0)</f>
        <v>0.50241842462195474</v>
      </c>
      <c r="L2" s="98">
        <f>IFERROR(CORREL('Monthly Data'!$O$8:$O43,'Monthly Data'!$P$8:$P43),0)</f>
        <v>7.436654992307011E-2</v>
      </c>
      <c r="M2" s="98">
        <f>IFERROR(CORREL('Monthly Data'!$O$8:$O43,'Monthly Data'!$Q$8:$Q43),0)</f>
        <v>-7.7341328586440189E-2</v>
      </c>
      <c r="N2" s="98">
        <f>IFERROR(CORREL('Monthly Data'!$P$8:$P43,'Monthly Data'!$Q$8:$Q43),0)</f>
        <v>6.2898289717345623E-2</v>
      </c>
      <c r="P2" s="99">
        <f>IF(N('Asset Universe'!$F$6)=0,1,$E$2*$E$2*1)</f>
        <v>1.2555906692539257E-2</v>
      </c>
      <c r="Q2" s="99">
        <f>IF(OR(N('Asset Universe'!$F$6)=0,N('Asset Universe'!$F$7)=0),0,$E$2*$F$2*$I$2)</f>
        <v>6.1196580387540373E-3</v>
      </c>
      <c r="R2" s="99">
        <f>IF(OR(N('Asset Universe'!$F$6)=0,N('Asset Universe'!$F$8)=0),0,$E$2*$G$2*$J$2)</f>
        <v>1.7159917205728356E-5</v>
      </c>
      <c r="S2" s="99">
        <f>IF(OR(N('Asset Universe'!$F$6)=0,N('Asset Universe'!$F$9)=0),0,$E$2*$H$2*$K$2)</f>
        <v>7.3392885125837855E-3</v>
      </c>
      <c r="U2" s="99">
        <f>IFERROR(INDEX(MINVERSE($P2:$S5),1,1),0)</f>
        <v>108.12858342364729</v>
      </c>
      <c r="V2" s="99">
        <f>IFERROR(INDEX(MINVERSE($P2:$S5),1,2),0)</f>
        <v>-1.3135075754160093</v>
      </c>
      <c r="W2" s="99">
        <f>IFERROR(INDEX(MINVERSE($P2:$S5),1,3),0)</f>
        <v>4.1129879245464211</v>
      </c>
      <c r="X2" s="99">
        <f>IFERROR(INDEX(MINVERSE($P2:$S5),1,4),0)</f>
        <v>-47.645594665422252</v>
      </c>
      <c r="Z2" s="86">
        <f>IF(N('Asset Universe'!$F$6)=0,0,N('Asset Universe'!$K$6)-N('Asset Universe'!$N$6)-N(Control!$C$10))</f>
        <v>4.3000000000000003E-2</v>
      </c>
      <c r="AA2" s="86">
        <f>IF(N('Asset Universe'!$F$7)=0,0,N('Asset Universe'!$K$7)-N('Asset Universe'!$N$7)-N(Control!$C$10))</f>
        <v>5.5E-2</v>
      </c>
      <c r="AB2" s="86">
        <f>IF(N('Asset Universe'!$F$8)=0,0,N('Asset Universe'!$K$8)-N('Asset Universe'!$N$8)-N(Control!$C$10))</f>
        <v>9.9999999999999742E-4</v>
      </c>
      <c r="AC2" s="86">
        <f>IF(N('Asset Universe'!$F$9)=0,0,N('Asset Universe'!$K$9)-N('Asset Universe'!$N$9)-N(Control!$C$10))</f>
        <v>3.1199999999999999E-2</v>
      </c>
      <c r="AD2" s="86">
        <f>IFERROR(SUMPRODUCT($U2:$X2,$Z2:$AC2),0)</f>
        <v>3.0948566049323261</v>
      </c>
      <c r="AE2" s="86">
        <f>IFERROR(SUMPRODUCT($U3:$X3,$Z2:$AC2),0)</f>
        <v>4.7093402519478772E-2</v>
      </c>
      <c r="AF2" s="86">
        <f>IFERROR(SUMPRODUCT($U4:$X4,$Z2:$AC2),0)</f>
        <v>7.0600330982738546E-3</v>
      </c>
      <c r="AG2" s="86">
        <f>IFERROR(SUMPRODUCT($U5:$X5,$Z2:$AC2),0)</f>
        <v>0.52497630610796375</v>
      </c>
      <c r="AH2" s="86">
        <f>IF(N('Asset Universe'!$F$6)=0,0,MIN(MAX(AD2,0),IF(N('Asset Universe'!$O$6)&gt;0,N('Asset Universe'!$O$6),1)))</f>
        <v>1</v>
      </c>
      <c r="AI2" s="86">
        <f>IF(N('Asset Universe'!$F$7)=0,0,MIN(MAX(AE2,0),IF(N('Asset Universe'!$O$7)&gt;0,N('Asset Universe'!$O$7),1)))</f>
        <v>4.7093402519478772E-2</v>
      </c>
      <c r="AJ2" s="86">
        <f>IF(N('Asset Universe'!$F$8)=0,0,MIN(MAX(AF2,0),IF(N('Asset Universe'!$O$8)&gt;0,N('Asset Universe'!$O$8),1)))</f>
        <v>7.0600330982738546E-3</v>
      </c>
      <c r="AK2" s="86">
        <f>IF(N('Asset Universe'!$F$9)=0,0,MIN(MAX(AG2,0),IF(N('Asset Universe'!$O$9)&gt;0,N('Asset Universe'!$O$9),1)))</f>
        <v>0.2</v>
      </c>
      <c r="AL2" s="86">
        <f>SUM(AH2:AK2)</f>
        <v>1.2541534356177524</v>
      </c>
      <c r="AM2" s="86">
        <f>MAX(0,1-N(Control!$C$15))</f>
        <v>0.95</v>
      </c>
      <c r="AN2" s="86">
        <f>IF($AL2&lt;=0,0,AH2*IF($AL2&gt;$AM2,$AM2/$AL2,1))*Control!$C$7</f>
        <v>0.37874153712781683</v>
      </c>
      <c r="AO2" s="86">
        <f>IF($AL2&lt;=0,0,AI2*IF($AL2&gt;$AM2,$AM2/$AL2,1))*Control!$C$7</f>
        <v>1.7836227658806391E-2</v>
      </c>
      <c r="AP2" s="86">
        <f>IF($AL2&lt;=0,0,AJ2*IF($AL2&gt;$AM2,$AM2/$AL2,1))*Control!$C$7</f>
        <v>2.6739277878135028E-3</v>
      </c>
      <c r="AQ2" s="86">
        <f>IF($AL2&lt;=0,0,AK2*IF($AL2&gt;$AM2,$AM2/$AL2,1))*Control!$C$7</f>
        <v>7.5748307425563377E-2</v>
      </c>
      <c r="AR2" s="86">
        <f>1-SUM(AN2:AQ2)</f>
        <v>0.52499999999999991</v>
      </c>
      <c r="AS2" s="86">
        <f>'Monthly Data'!N44</f>
        <v>2.1594211486646531E-2</v>
      </c>
      <c r="AT2" s="86">
        <f>'Monthly Data'!O44</f>
        <v>-0.13880620170759905</v>
      </c>
      <c r="AU2" s="86">
        <f>'Monthly Data'!P44</f>
        <v>-3.39478600543478E-2</v>
      </c>
      <c r="AV2" s="86">
        <f>'Monthly Data'!Q44</f>
        <v>1.9271042719528841E-2</v>
      </c>
      <c r="AW2" s="86">
        <f>'Monthly Data'!R44</f>
        <v>1.6182957784660612E-3</v>
      </c>
      <c r="AX2" s="86">
        <f>AN2*AS2+AO2*AT2+AP2*AU2+AQ2*AV2+AR2*AW2</f>
        <v>7.9214258630933218E-3</v>
      </c>
      <c r="AY2" s="86">
        <f>AS2</f>
        <v>2.1594211486646531E-2</v>
      </c>
      <c r="AZ2" s="86">
        <f>0.6*AS2+0.4*AW2</f>
        <v>1.3603845203374343E-2</v>
      </c>
    </row>
    <row r="3" spans="1:52" x14ac:dyDescent="0.25">
      <c r="P3" s="99">
        <f>IF(OR(N('Asset Universe'!$F$7)=0,N('Asset Universe'!$F$6)=0),0,$F$2*$E$2*$I$2)</f>
        <v>6.1196580387540373E-3</v>
      </c>
      <c r="Q3" s="99">
        <f>IF(N('Asset Universe'!$F$7)=0,1,$F$2*$F$2*1)</f>
        <v>0.86934531382435909</v>
      </c>
      <c r="R3" s="99">
        <f>IF(OR(N('Asset Universe'!$F$7)=0,N('Asset Universe'!$F$8)=0),0,$F$2*$G$2*$L$2)</f>
        <v>7.8452521495006918E-3</v>
      </c>
      <c r="S3" s="99">
        <f>IF(OR(N('Asset Universe'!$F$7)=0,N('Asset Universe'!$F$9)=0),0,$F$2*$H$2*$M$2)</f>
        <v>-9.4009588164976742E-3</v>
      </c>
      <c r="U3" s="99">
        <f>IFERROR(INDEX(MINVERSE($P2:$S5),2,1),0)</f>
        <v>-1.3135075754160095</v>
      </c>
      <c r="V3" s="99">
        <f>IFERROR(INDEX(MINVERSE($P2:$S5),2,2),0)</f>
        <v>1.1805530572704397</v>
      </c>
      <c r="W3" s="99">
        <f>IFERROR(INDEX(MINVERSE($P2:$S5),2,3),0)</f>
        <v>-0.81337066198711072</v>
      </c>
      <c r="X3" s="99">
        <f>IFERROR(INDEX(MINVERSE($P2:$S5),2,4),0)</f>
        <v>1.2646532299512856</v>
      </c>
    </row>
    <row r="4" spans="1:52" x14ac:dyDescent="0.25">
      <c r="P4" s="99">
        <f>IF(OR(N('Asset Universe'!$F$8)=0,N('Asset Universe'!$F$6)=0),0,$G$2*$E$2*$J$2)</f>
        <v>1.7159917205728356E-5</v>
      </c>
      <c r="Q4" s="99">
        <f>IF(OR(N('Asset Universe'!$F$8)=0,N('Asset Universe'!$F$7)=0),0,$G$2*$F$2*$L$2)</f>
        <v>7.8452521495006918E-3</v>
      </c>
      <c r="R4" s="99">
        <f>IF(N('Asset Universe'!$F$8)=0,1,$G$2*$G$2*1)</f>
        <v>1.2801658217417479E-2</v>
      </c>
      <c r="S4" s="99">
        <f>IF(OR(N('Asset Universe'!$F$8)=0,N('Asset Universe'!$F$9)=0),0,$G$2*$H$2*$N$2)</f>
        <v>9.2776143067415686E-4</v>
      </c>
      <c r="U4" s="99">
        <f>IFERROR(INDEX(MINVERSE($P2:$S5),3,1),0)</f>
        <v>4.112987924546422</v>
      </c>
      <c r="V4" s="99">
        <f>IFERROR(INDEX(MINVERSE($P2:$S5),3,2),0)</f>
        <v>-0.81337066198711083</v>
      </c>
      <c r="W4" s="99">
        <f>IFERROR(INDEX(MINVERSE($P2:$S5),3,3),0)</f>
        <v>79.082018025211937</v>
      </c>
      <c r="X4" s="99">
        <f>IFERROR(INDEX(MINVERSE($P2:$S5),3,4),0)</f>
        <v>-6.5431115151648385</v>
      </c>
    </row>
    <row r="5" spans="1:52" x14ac:dyDescent="0.25">
      <c r="P5" s="99">
        <f>IF(OR(N('Asset Universe'!$F$9)=0,N('Asset Universe'!$F$6)=0),0,$H$2*$E$2*$K$2)</f>
        <v>7.3392885125837855E-3</v>
      </c>
      <c r="Q5" s="99">
        <f>IF(OR(N('Asset Universe'!$F$9)=0,N('Asset Universe'!$F$7)=0),0,$H$2*$F$2*$M$2)</f>
        <v>-9.4009588164976742E-3</v>
      </c>
      <c r="R5" s="99">
        <f>IF(OR(N('Asset Universe'!$F$9)=0,N('Asset Universe'!$F$8)=0),0,$H$2*$G$2*$N$2)</f>
        <v>9.2776143067415686E-4</v>
      </c>
      <c r="S5" s="99">
        <f>IF(N('Asset Universe'!$F$9)=0,1,$H$2*$H$2*1)</f>
        <v>1.6995295747114631E-2</v>
      </c>
      <c r="U5" s="99">
        <f>IFERROR(INDEX(MINVERSE($P2:$S5),4,1),0)</f>
        <v>-47.645594665422266</v>
      </c>
      <c r="V5" s="99">
        <f>IFERROR(INDEX(MINVERSE($P2:$S5),4,2),0)</f>
        <v>1.2646532299512858</v>
      </c>
      <c r="W5" s="99">
        <f>IFERROR(INDEX(MINVERSE($P2:$S5),4,3),0)</f>
        <v>-6.5431115151648394</v>
      </c>
      <c r="X5" s="99">
        <f>IFERROR(INDEX(MINVERSE($P2:$S5),4,4),0)</f>
        <v>80.471925018877101</v>
      </c>
    </row>
    <row r="6" spans="1:52" x14ac:dyDescent="0.25">
      <c r="A6">
        <v>37</v>
      </c>
      <c r="B6">
        <v>45</v>
      </c>
      <c r="C6" s="87">
        <f>'Monthly Data'!B45</f>
        <v>43739</v>
      </c>
      <c r="E6" s="86">
        <f>STDEV('Monthly Data'!$N$8:$N44)*SQRT(12)</f>
        <v>0.11074470902453236</v>
      </c>
      <c r="F6" s="86">
        <f>STDEV('Monthly Data'!$O$8:$O44)*SQRT(12)</f>
        <v>0.9304188617405782</v>
      </c>
      <c r="G6" s="86">
        <f>STDEV('Monthly Data'!$P$8:$P44)*SQRT(12)</f>
        <v>0.11368524803898776</v>
      </c>
      <c r="H6" s="86">
        <f>STDEV('Monthly Data'!$Q$8:$Q44)*SQRT(12)</f>
        <v>0.12878709328715221</v>
      </c>
      <c r="I6" s="98">
        <f>IFERROR(CORREL('Monthly Data'!$N$8:$N44,'Monthly Data'!$O$8:$O44),0)</f>
        <v>4.7231709238649063E-2</v>
      </c>
      <c r="J6" s="98">
        <f>IFERROR(CORREL('Monthly Data'!$N$8:$N44,'Monthly Data'!$P$8:$P44),0)</f>
        <v>-1.1819131826534556E-2</v>
      </c>
      <c r="K6" s="98">
        <f>IFERROR(CORREL('Monthly Data'!$N$8:$N44,'Monthly Data'!$Q$8:$Q44),0)</f>
        <v>0.50450085795467858</v>
      </c>
      <c r="L6" s="98">
        <f>IFERROR(CORREL('Monthly Data'!$O$8:$O44,'Monthly Data'!$P$8:$P44),0)</f>
        <v>0.101699316387063</v>
      </c>
      <c r="M6" s="98">
        <f>IFERROR(CORREL('Monthly Data'!$O$8:$O44,'Monthly Data'!$Q$8:$Q44),0)</f>
        <v>-8.5749168448360558E-2</v>
      </c>
      <c r="N6" s="98">
        <f>IFERROR(CORREL('Monthly Data'!$P$8:$P44,'Monthly Data'!$Q$8:$Q44),0)</f>
        <v>4.9758798953256196E-2</v>
      </c>
      <c r="P6" s="99">
        <f>IF(N('Asset Universe'!$F$6)=0,1,$E$6*$E$6*1)</f>
        <v>1.2264390576928338E-2</v>
      </c>
      <c r="Q6" s="99">
        <f>IF(OR(N('Asset Universe'!$F$6)=0,N('Asset Universe'!$F$7)=0),0,$E$6*$F$6*$I$6)</f>
        <v>4.8667064877662095E-3</v>
      </c>
      <c r="R6" s="99">
        <f>IF(OR(N('Asset Universe'!$F$6)=0,N('Asset Universe'!$F$8)=0),0,$E$6*$G$6*$J$6)</f>
        <v>-1.4880333908650215E-4</v>
      </c>
      <c r="S6" s="99">
        <f>IF(OR(N('Asset Universe'!$F$6)=0,N('Asset Universe'!$F$9)=0),0,$E$6*$H$6*$K$6)</f>
        <v>7.1954380239447058E-3</v>
      </c>
      <c r="U6" s="99">
        <f>IFERROR(INDEX(MINVERSE($P6:$S9),1,1),0)</f>
        <v>110.93012243956143</v>
      </c>
      <c r="V6" s="99">
        <f>IFERROR(INDEX(MINVERSE($P6:$S9),1,2),0)</f>
        <v>-1.2702546126501117</v>
      </c>
      <c r="W6" s="99">
        <f>IFERROR(INDEX(MINVERSE($P6:$S9),1,3),0)</f>
        <v>5.1041335963055428</v>
      </c>
      <c r="X6" s="99">
        <f>IFERROR(INDEX(MINVERSE($P6:$S9),1,4),0)</f>
        <v>-49.135143500918794</v>
      </c>
      <c r="Z6" s="86">
        <f>IF(N('Asset Universe'!$F$6)=0,0,N('Asset Universe'!$K$6)-N('Asset Universe'!$N$6)-N(Control!$C$10))</f>
        <v>4.3000000000000003E-2</v>
      </c>
      <c r="AA6" s="86">
        <f>IF(N('Asset Universe'!$F$7)=0,0,N('Asset Universe'!$K$7)-N('Asset Universe'!$N$7)-N(Control!$C$10))</f>
        <v>5.5E-2</v>
      </c>
      <c r="AB6" s="86">
        <f>IF(N('Asset Universe'!$F$8)=0,0,N('Asset Universe'!$K$8)-N('Asset Universe'!$N$8)-N(Control!$C$10))</f>
        <v>9.9999999999999742E-4</v>
      </c>
      <c r="AC6" s="86">
        <f>IF(N('Asset Universe'!$F$9)=0,0,N('Asset Universe'!$K$9)-N('Asset Universe'!$N$9)-N(Control!$C$10))</f>
        <v>3.1199999999999999E-2</v>
      </c>
      <c r="AD6" s="86">
        <f>IFERROR(SUMPRODUCT($U6:$X6,$Z6:$AC6),0)</f>
        <v>3.1722189175730247</v>
      </c>
      <c r="AE6" s="86">
        <f>IFERROR(SUMPRODUCT($U7:$X7,$Z6:$AC6),0)</f>
        <v>5.1543405099501935E-2</v>
      </c>
      <c r="AF6" s="86">
        <f>IFERROR(SUMPRODUCT($U8:$X8,$Z6:$AC6),0)</f>
        <v>4.0835784718288137E-2</v>
      </c>
      <c r="AG6" s="86">
        <f>IFERROR(SUMPRODUCT($U9:$X9,$Z6:$AC6),0)</f>
        <v>0.53504707617146252</v>
      </c>
      <c r="AH6" s="86">
        <f>IF(N('Asset Universe'!$F$6)=0,0,MIN(MAX(AD6,0),IF(N('Asset Universe'!$O$6)&gt;0,N('Asset Universe'!$O$6),1)))</f>
        <v>1</v>
      </c>
      <c r="AI6" s="86">
        <f>IF(N('Asset Universe'!$F$7)=0,0,MIN(MAX(AE6,0),IF(N('Asset Universe'!$O$7)&gt;0,N('Asset Universe'!$O$7),1)))</f>
        <v>5.1543405099501935E-2</v>
      </c>
      <c r="AJ6" s="86">
        <f>IF(N('Asset Universe'!$F$8)=0,0,MIN(MAX(AF6,0),IF(N('Asset Universe'!$O$8)&gt;0,N('Asset Universe'!$O$8),1)))</f>
        <v>4.0835784718288137E-2</v>
      </c>
      <c r="AK6" s="86">
        <f>IF(N('Asset Universe'!$F$9)=0,0,MIN(MAX(AG6,0),IF(N('Asset Universe'!$O$9)&gt;0,N('Asset Universe'!$O$9),1)))</f>
        <v>0.2</v>
      </c>
      <c r="AL6" s="86">
        <f>SUM(AH6:AK6)</f>
        <v>1.2923791898177899</v>
      </c>
      <c r="AM6" s="86">
        <f>MAX(0,1-N(Control!$C$15))</f>
        <v>0.95</v>
      </c>
      <c r="AN6" s="86">
        <f>IF($AL6&lt;=0,0,AH6*IF($AL6&gt;$AM6,$AM6/$AL6,1))*Control!$C$7</f>
        <v>0.36753918953691089</v>
      </c>
      <c r="AO6" s="86">
        <f>IF($AL6&lt;=0,0,AI6*IF($AL6&gt;$AM6,$AM6/$AL6,1))*Control!$C$7</f>
        <v>1.894422133624362E-2</v>
      </c>
      <c r="AP6" s="86">
        <f>IF($AL6&lt;=0,0,AJ6*IF($AL6&gt;$AM6,$AM6/$AL6,1))*Control!$C$7</f>
        <v>1.5008751219463393E-2</v>
      </c>
      <c r="AQ6" s="86">
        <f>IF($AL6&lt;=0,0,AK6*IF($AL6&gt;$AM6,$AM6/$AL6,1))*Control!$C$7</f>
        <v>7.3507837907382176E-2</v>
      </c>
      <c r="AR6" s="86">
        <f>1-SUM(AN6:AQ6)</f>
        <v>0.52499999999999991</v>
      </c>
      <c r="AS6" s="86">
        <f>'Monthly Data'!N45</f>
        <v>2.5495696110415134E-2</v>
      </c>
      <c r="AT6" s="86">
        <f>'Monthly Data'!O45</f>
        <v>0.10920318227380199</v>
      </c>
      <c r="AU6" s="86">
        <f>'Monthly Data'!P45</f>
        <v>2.5635469747007145E-2</v>
      </c>
      <c r="AV6" s="86">
        <f>'Monthly Data'!Q45</f>
        <v>1.1259925184929687E-2</v>
      </c>
      <c r="AW6" s="86">
        <f>'Monthly Data'!R45</f>
        <v>1.6077797536770966E-3</v>
      </c>
      <c r="AX6" s="86">
        <f>AN6*AS6+AO6*AT6+AP6*AU6+AQ6*AV6+AR6*AW6</f>
        <v>1.3495970254568859E-2</v>
      </c>
      <c r="AY6" s="86">
        <f>AS6</f>
        <v>2.5495696110415134E-2</v>
      </c>
      <c r="AZ6" s="86">
        <f>0.6*AS6+0.4*AW6</f>
        <v>1.5940529567719918E-2</v>
      </c>
    </row>
    <row r="7" spans="1:52" x14ac:dyDescent="0.25">
      <c r="P7" s="99">
        <f>IF(OR(N('Asset Universe'!$F$7)=0,N('Asset Universe'!$F$6)=0),0,$F$6*$E$6*$I$6)</f>
        <v>4.8667064877662095E-3</v>
      </c>
      <c r="Q7" s="99">
        <f>IF(N('Asset Universe'!$F$7)=0,1,$F$6*$F$6*1)</f>
        <v>0.86567925828263315</v>
      </c>
      <c r="R7" s="99">
        <f>IF(OR(N('Asset Universe'!$F$7)=0,N('Asset Universe'!$F$8)=0),0,$F$6*$G$6*$L$6)</f>
        <v>1.0757234927054733E-2</v>
      </c>
      <c r="S7" s="99">
        <f>IF(OR(N('Asset Universe'!$F$7)=0,N('Asset Universe'!$F$9)=0),0,$F$6*$H$6*$M$6)</f>
        <v>-1.0274974777264193E-2</v>
      </c>
      <c r="U7" s="99">
        <f>IFERROR(INDEX(MINVERSE($P6:$S9),2,1),0)</f>
        <v>-1.270254612650112</v>
      </c>
      <c r="V7" s="99">
        <f>IFERROR(INDEX(MINVERSE($P6:$S9),2,2),0)</f>
        <v>1.191612614659731</v>
      </c>
      <c r="W7" s="99">
        <f>IFERROR(INDEX(MINVERSE($P6:$S9),2,3),0)</f>
        <v>-1.081785178072894</v>
      </c>
      <c r="X7" s="99">
        <f>IFERROR(INDEX(MINVERSE($P6:$S9),2,4),0)</f>
        <v>1.3367770774116809</v>
      </c>
    </row>
    <row r="8" spans="1:52" x14ac:dyDescent="0.25">
      <c r="P8" s="99">
        <f>IF(OR(N('Asset Universe'!$F$8)=0,N('Asset Universe'!$F$6)=0),0,$G$6*$E$6*$J$6)</f>
        <v>-1.4880333908650215E-4</v>
      </c>
      <c r="Q8" s="99">
        <f>IF(OR(N('Asset Universe'!$F$8)=0,N('Asset Universe'!$F$7)=0),0,$G$6*$F$6*$L$6)</f>
        <v>1.0757234927054733E-2</v>
      </c>
      <c r="R8" s="99">
        <f>IF(N('Asset Universe'!$F$8)=0,1,$G$6*$G$6*1)</f>
        <v>1.292433562168617E-2</v>
      </c>
      <c r="S8" s="99">
        <f>IF(OR(N('Asset Universe'!$F$8)=0,N('Asset Universe'!$F$9)=0),0,$G$6*$H$6*$N$6)</f>
        <v>7.2852816123705972E-4</v>
      </c>
      <c r="U8" s="99">
        <f>IFERROR(INDEX(MINVERSE($P6:$S9),3,1),0)</f>
        <v>5.1041335963055419</v>
      </c>
      <c r="V8" s="99">
        <f>IFERROR(INDEX(MINVERSE($P6:$S9),3,2),0)</f>
        <v>-1.081785178072894</v>
      </c>
      <c r="W8" s="99">
        <f>IFERROR(INDEX(MINVERSE($P6:$S9),3,3),0)</f>
        <v>78.690002306115971</v>
      </c>
      <c r="X8" s="99">
        <f>IFERROR(INDEX(MINVERSE($P6:$S9),3,4),0)</f>
        <v>-6.340826199838359</v>
      </c>
    </row>
    <row r="9" spans="1:52" x14ac:dyDescent="0.25">
      <c r="P9" s="99">
        <f>IF(OR(N('Asset Universe'!$F$9)=0,N('Asset Universe'!$F$6)=0),0,$H$6*$E$6*$K$6)</f>
        <v>7.1954380239447058E-3</v>
      </c>
      <c r="Q9" s="99">
        <f>IF(OR(N('Asset Universe'!$F$9)=0,N('Asset Universe'!$F$7)=0),0,$H$6*$F$6*$M$6)</f>
        <v>-1.0274974777264193E-2</v>
      </c>
      <c r="R9" s="99">
        <f>IF(OR(N('Asset Universe'!$F$9)=0,N('Asset Universe'!$F$8)=0),0,$H$6*$G$6*$N$6)</f>
        <v>7.2852816123705972E-4</v>
      </c>
      <c r="S9" s="99">
        <f>IF(N('Asset Universe'!$F$9)=0,1,$H$6*$H$6*1)</f>
        <v>1.6586115397353645E-2</v>
      </c>
      <c r="U9" s="99">
        <f>IFERROR(INDEX(MINVERSE($P6:$S9),4,1),0)</f>
        <v>-49.135143500918801</v>
      </c>
      <c r="V9" s="99">
        <f>IFERROR(INDEX(MINVERSE($P6:$S9),4,2),0)</f>
        <v>1.3367770774116812</v>
      </c>
      <c r="W9" s="99">
        <f>IFERROR(INDEX(MINVERSE($P6:$S9),4,3),0)</f>
        <v>-6.3408261998383617</v>
      </c>
      <c r="X9" s="99">
        <f>IFERROR(INDEX(MINVERSE($P6:$S9),4,4),0)</f>
        <v>82.713985052986132</v>
      </c>
    </row>
    <row r="10" spans="1:52" x14ac:dyDescent="0.25">
      <c r="A10">
        <v>38</v>
      </c>
      <c r="B10">
        <v>46</v>
      </c>
      <c r="C10" s="87">
        <f>'Monthly Data'!B46</f>
        <v>43770</v>
      </c>
      <c r="E10" s="86">
        <f>STDEV('Monthly Data'!$N$8:$N45)*SQRT(12)</f>
        <v>0.10964653519212687</v>
      </c>
      <c r="F10" s="86">
        <f>STDEV('Monthly Data'!$O$8:$O45)*SQRT(12)</f>
        <v>0.91776161518773669</v>
      </c>
      <c r="G10" s="86">
        <f>STDEV('Monthly Data'!$P$8:$P45)*SQRT(12)</f>
        <v>0.11283145000521529</v>
      </c>
      <c r="H10" s="86">
        <f>STDEV('Monthly Data'!$Q$8:$Q45)*SQRT(12)</f>
        <v>0.12707294786766027</v>
      </c>
      <c r="I10" s="98">
        <f>IFERROR(CORREL('Monthly Data'!$N$8:$N45,'Monthly Data'!$O$8:$O45),0)</f>
        <v>4.7240243494085579E-2</v>
      </c>
      <c r="J10" s="98">
        <f>IFERROR(CORREL('Monthly Data'!$N$8:$N45,'Monthly Data'!$P$8:$P45),0)</f>
        <v>-2.1577041304730207E-3</v>
      </c>
      <c r="K10" s="98">
        <f>IFERROR(CORREL('Monthly Data'!$N$8:$N45,'Monthly Data'!$Q$8:$Q45),0)</f>
        <v>0.50458299143940866</v>
      </c>
      <c r="L10" s="98">
        <f>IFERROR(CORREL('Monthly Data'!$O$8:$O45,'Monthly Data'!$P$8:$P45),0)</f>
        <v>0.10131136964908811</v>
      </c>
      <c r="M10" s="98">
        <f>IFERROR(CORREL('Monthly Data'!$O$8:$O45,'Monthly Data'!$Q$8:$Q45),0)</f>
        <v>-8.567078212209292E-2</v>
      </c>
      <c r="N10" s="98">
        <f>IFERROR(CORREL('Monthly Data'!$P$8:$P45,'Monthly Data'!$Q$8:$Q45),0)</f>
        <v>5.214951174766428E-2</v>
      </c>
      <c r="P10" s="99">
        <f>IF(N('Asset Universe'!$F$6)=0,1,$E$10*$E$10*1)</f>
        <v>1.2022362679638316E-2</v>
      </c>
      <c r="Q10" s="99">
        <f>IF(OR(N('Asset Universe'!$F$6)=0,N('Asset Universe'!$F$7)=0),0,$E$10*$F$10*$I$10)</f>
        <v>4.7537564723264796E-3</v>
      </c>
      <c r="R10" s="99">
        <f>IF(OR(N('Asset Universe'!$F$6)=0,N('Asset Universe'!$F$8)=0),0,$E$10*$G$10*$J$10)</f>
        <v>-2.6694203988248794E-5</v>
      </c>
      <c r="S10" s="99">
        <f>IF(OR(N('Asset Universe'!$F$6)=0,N('Asset Universe'!$F$9)=0),0,$E$10*$H$10*$K$10)</f>
        <v>7.0304095419216122E-3</v>
      </c>
      <c r="U10" s="99">
        <f>IFERROR(INDEX(MINVERSE($P10:$S13),1,1),0)</f>
        <v>113.06351665989673</v>
      </c>
      <c r="V10" s="99">
        <f>IFERROR(INDEX(MINVERSE($P10:$S13),1,2),0)</f>
        <v>-1.2867080538655813</v>
      </c>
      <c r="W10" s="99">
        <f>IFERROR(INDEX(MINVERSE($P10:$S13),1,3),0)</f>
        <v>4.2468485126535533</v>
      </c>
      <c r="X10" s="99">
        <f>IFERROR(INDEX(MINVERSE($P10:$S13),1,4),0)</f>
        <v>-50.21905737294275</v>
      </c>
      <c r="Z10" s="86">
        <f>IF(N('Asset Universe'!$F$6)=0,0,N('Asset Universe'!$K$6)-N('Asset Universe'!$N$6)-N(Control!$C$10))</f>
        <v>4.3000000000000003E-2</v>
      </c>
      <c r="AA10" s="86">
        <f>IF(N('Asset Universe'!$F$7)=0,0,N('Asset Universe'!$K$7)-N('Asset Universe'!$N$7)-N(Control!$C$10))</f>
        <v>5.5E-2</v>
      </c>
      <c r="AB10" s="86">
        <f>IF(N('Asset Universe'!$F$8)=0,0,N('Asset Universe'!$K$8)-N('Asset Universe'!$N$8)-N(Control!$C$10))</f>
        <v>9.9999999999999742E-4</v>
      </c>
      <c r="AC10" s="86">
        <f>IF(N('Asset Universe'!$F$9)=0,0,N('Asset Universe'!$K$9)-N('Asset Universe'!$N$9)-N(Control!$C$10))</f>
        <v>3.1199999999999999E-2</v>
      </c>
      <c r="AD10" s="86">
        <f>IFERROR(SUMPRODUCT($U10:$X10,$Z10:$AC10),0)</f>
        <v>3.2283745318897923</v>
      </c>
      <c r="AE10" s="86">
        <f>IFERROR(SUMPRODUCT($U11:$X11,$Z10:$AC10),0)</f>
        <v>5.3610063793690335E-2</v>
      </c>
      <c r="AF10" s="86">
        <f>IFERROR(SUMPRODUCT($U12:$X12,$Z10:$AC10),0)</f>
        <v>8.2867692014020333E-3</v>
      </c>
      <c r="AG10" s="86">
        <f>IFERROR(SUMPRODUCT($U13:$X13,$Z10:$AC10),0)</f>
        <v>0.55938171303243767</v>
      </c>
      <c r="AH10" s="86">
        <f>IF(N('Asset Universe'!$F$6)=0,0,MIN(MAX(AD10,0),IF(N('Asset Universe'!$O$6)&gt;0,N('Asset Universe'!$O$6),1)))</f>
        <v>1</v>
      </c>
      <c r="AI10" s="86">
        <f>IF(N('Asset Universe'!$F$7)=0,0,MIN(MAX(AE10,0),IF(N('Asset Universe'!$O$7)&gt;0,N('Asset Universe'!$O$7),1)))</f>
        <v>5.3610063793690335E-2</v>
      </c>
      <c r="AJ10" s="86">
        <f>IF(N('Asset Universe'!$F$8)=0,0,MIN(MAX(AF10,0),IF(N('Asset Universe'!$O$8)&gt;0,N('Asset Universe'!$O$8),1)))</f>
        <v>8.2867692014020333E-3</v>
      </c>
      <c r="AK10" s="86">
        <f>IF(N('Asset Universe'!$F$9)=0,0,MIN(MAX(AG10,0),IF(N('Asset Universe'!$O$9)&gt;0,N('Asset Universe'!$O$9),1)))</f>
        <v>0.2</v>
      </c>
      <c r="AL10" s="86">
        <f>SUM(AH10:AK10)</f>
        <v>1.2618968329950924</v>
      </c>
      <c r="AM10" s="86">
        <f>MAX(0,1-N(Control!$C$15))</f>
        <v>0.95</v>
      </c>
      <c r="AN10" s="86">
        <f>IF($AL10&lt;=0,0,AH10*IF($AL10&gt;$AM10,$AM10/$AL10,1))*Control!$C$7</f>
        <v>0.37641745947851768</v>
      </c>
      <c r="AO10" s="86">
        <f>IF($AL10&lt;=0,0,AI10*IF($AL10&gt;$AM10,$AM10/$AL10,1))*Control!$C$7</f>
        <v>2.0179764015702178E-2</v>
      </c>
      <c r="AP10" s="86">
        <f>IF($AL10&lt;=0,0,AJ10*IF($AL10&gt;$AM10,$AM10/$AL10,1))*Control!$C$7</f>
        <v>3.1192846100765782E-3</v>
      </c>
      <c r="AQ10" s="86">
        <f>IF($AL10&lt;=0,0,AK10*IF($AL10&gt;$AM10,$AM10/$AL10,1))*Control!$C$7</f>
        <v>7.5283491895703547E-2</v>
      </c>
      <c r="AR10" s="86">
        <f>1-SUM(AN10:AQ10)</f>
        <v>0.52499999999999991</v>
      </c>
      <c r="AS10" s="86">
        <f>'Monthly Data'!N46</f>
        <v>2.8049337970362798E-2</v>
      </c>
      <c r="AT10" s="86">
        <f>'Monthly Data'!O46</f>
        <v>-0.17717702320767481</v>
      </c>
      <c r="AU10" s="86">
        <f>'Monthly Data'!P46</f>
        <v>-3.2085882892885165E-2</v>
      </c>
      <c r="AV10" s="86">
        <f>'Monthly Data'!Q46</f>
        <v>-1.3043683864834899E-2</v>
      </c>
      <c r="AW10" s="86">
        <f>'Monthly Data'!R46</f>
        <v>1.0821487397816298E-3</v>
      </c>
      <c r="AX10" s="86">
        <f>AN10*AS10+AO10*AT10+AP10*AU10+AQ10*AV10+AR10*AW10</f>
        <v>6.4689390406712623E-3</v>
      </c>
      <c r="AY10" s="86">
        <f>AS10</f>
        <v>2.8049337970362798E-2</v>
      </c>
      <c r="AZ10" s="86">
        <f>0.6*AS10+0.4*AW10</f>
        <v>1.7262462278130331E-2</v>
      </c>
    </row>
    <row r="11" spans="1:52" x14ac:dyDescent="0.25">
      <c r="P11" s="99">
        <f>IF(OR(N('Asset Universe'!$F$7)=0,N('Asset Universe'!$F$6)=0),0,$F$10*$E$10*$I$10)</f>
        <v>4.7537564723264796E-3</v>
      </c>
      <c r="Q11" s="99">
        <f>IF(N('Asset Universe'!$F$7)=0,1,$F$10*$F$10*1)</f>
        <v>0.84228638231200326</v>
      </c>
      <c r="R11" s="99">
        <f>IF(OR(N('Asset Universe'!$F$7)=0,N('Asset Universe'!$F$8)=0),0,$F$10*$G$10*$L$10)</f>
        <v>1.0491032820169419E-2</v>
      </c>
      <c r="S11" s="99">
        <f>IF(OR(N('Asset Universe'!$F$7)=0,N('Asset Universe'!$F$9)=0),0,$F$10*$H$10*$M$10)</f>
        <v>-9.9911556846142419E-3</v>
      </c>
      <c r="U11" s="99">
        <f>IFERROR(INDEX(MINVERSE($P10:$S13),2,1),0)</f>
        <v>-1.2867080538655813</v>
      </c>
      <c r="V11" s="99">
        <f>IFERROR(INDEX(MINVERSE($P10:$S13),2,2),0)</f>
        <v>1.224338890497179</v>
      </c>
      <c r="W11" s="99">
        <f>IFERROR(INDEX(MINVERSE($P10:$S13),2,3),0)</f>
        <v>-1.0919889122503736</v>
      </c>
      <c r="X11" s="99">
        <f>IFERROR(INDEX(MINVERSE($P10:$S13),2,4),0)</f>
        <v>1.368328847590252</v>
      </c>
    </row>
    <row r="12" spans="1:52" x14ac:dyDescent="0.25">
      <c r="P12" s="99">
        <f>IF(OR(N('Asset Universe'!$F$8)=0,N('Asset Universe'!$F$6)=0),0,$G$10*$E$10*$J$10)</f>
        <v>-2.6694203988248794E-5</v>
      </c>
      <c r="Q12" s="99">
        <f>IF(OR(N('Asset Universe'!$F$8)=0,N('Asset Universe'!$F$7)=0),0,$G$10*$F$10*$L$10)</f>
        <v>1.0491032820169419E-2</v>
      </c>
      <c r="R12" s="99">
        <f>IF(N('Asset Universe'!$F$8)=0,1,$G$10*$G$10*1)</f>
        <v>1.2730936110279397E-2</v>
      </c>
      <c r="S12" s="99">
        <f>IF(OR(N('Asset Universe'!$F$8)=0,N('Asset Universe'!$F$9)=0),0,$G$10*$H$10*$N$10)</f>
        <v>7.4771057141407617E-4</v>
      </c>
      <c r="U12" s="99">
        <f>IFERROR(INDEX(MINVERSE($P10:$S13),3,1),0)</f>
        <v>4.2468485126535542</v>
      </c>
      <c r="V12" s="99">
        <f>IFERROR(INDEX(MINVERSE($P10:$S13),3,2),0)</f>
        <v>-1.0919889122503736</v>
      </c>
      <c r="W12" s="99">
        <f>IFERROR(INDEX(MINVERSE($P10:$S13),3,3),0)</f>
        <v>79.822949576293325</v>
      </c>
      <c r="X12" s="99">
        <f>IFERROR(INDEX(MINVERSE($P10:$S13),3,4),0)</f>
        <v>-6.2208742386289551</v>
      </c>
    </row>
    <row r="13" spans="1:52" x14ac:dyDescent="0.25">
      <c r="P13" s="99">
        <f>IF(OR(N('Asset Universe'!$F$9)=0,N('Asset Universe'!$F$6)=0),0,$H$10*$E$10*$K$10)</f>
        <v>7.0304095419216122E-3</v>
      </c>
      <c r="Q13" s="99">
        <f>IF(OR(N('Asset Universe'!$F$9)=0,N('Asset Universe'!$F$7)=0),0,$H$10*$F$10*$M$10)</f>
        <v>-9.9911556846142419E-3</v>
      </c>
      <c r="R13" s="99">
        <f>IF(OR(N('Asset Universe'!$F$9)=0,N('Asset Universe'!$F$8)=0),0,$H$10*$G$10*$N$10)</f>
        <v>7.4771057141407617E-4</v>
      </c>
      <c r="S13" s="99">
        <f>IF(N('Asset Universe'!$F$9)=0,1,$H$10*$H$10*1)</f>
        <v>1.6147534079777103E-2</v>
      </c>
      <c r="U13" s="99">
        <f>IFERROR(INDEX(MINVERSE($P10:$S13),4,1),0)</f>
        <v>-50.219057372942743</v>
      </c>
      <c r="V13" s="99">
        <f>IFERROR(INDEX(MINVERSE($P10:$S13),4,2),0)</f>
        <v>1.3683288475902518</v>
      </c>
      <c r="W13" s="99">
        <f>IFERROR(INDEX(MINVERSE($P10:$S13),4,3),0)</f>
        <v>-6.2208742386289533</v>
      </c>
      <c r="X13" s="99">
        <f>IFERROR(INDEX(MINVERSE($P10:$S13),4,4),0)</f>
        <v>84.928332297760932</v>
      </c>
    </row>
    <row r="14" spans="1:52" x14ac:dyDescent="0.25">
      <c r="A14">
        <v>39</v>
      </c>
      <c r="B14">
        <v>47</v>
      </c>
      <c r="C14" s="87">
        <f>'Monthly Data'!B47</f>
        <v>43800</v>
      </c>
      <c r="E14" s="86">
        <f>STDEV('Monthly Data'!$N$8:$N46)*SQRT(12)</f>
        <v>0.10870310336041479</v>
      </c>
      <c r="F14" s="86">
        <f>STDEV('Monthly Data'!$O$8:$O46)*SQRT(12)</f>
        <v>0.91910798492560586</v>
      </c>
      <c r="G14" s="86">
        <f>STDEV('Monthly Data'!$P$8:$P46)*SQRT(12)</f>
        <v>0.11312206488189464</v>
      </c>
      <c r="H14" s="86">
        <f>STDEV('Monthly Data'!$Q$8:$Q46)*SQRT(12)</f>
        <v>0.12582773590074653</v>
      </c>
      <c r="I14" s="98">
        <f>IFERROR(CORREL('Monthly Data'!$N$8:$N46,'Monthly Data'!$O$8:$O46),0)</f>
        <v>2.9822236570338733E-2</v>
      </c>
      <c r="J14" s="98">
        <f>IFERROR(CORREL('Monthly Data'!$N$8:$N46,'Monthly Data'!$P$8:$P46),0)</f>
        <v>-1.9216234197759172E-2</v>
      </c>
      <c r="K14" s="98">
        <f>IFERROR(CORREL('Monthly Data'!$N$8:$N46,'Monthly Data'!$Q$8:$Q46),0)</f>
        <v>0.49241593377252479</v>
      </c>
      <c r="L14" s="98">
        <f>IFERROR(CORREL('Monthly Data'!$O$8:$O46,'Monthly Data'!$P$8:$P46),0)</f>
        <v>0.12846796548351944</v>
      </c>
      <c r="M14" s="98">
        <f>IFERROR(CORREL('Monthly Data'!$O$8:$O46,'Monthly Data'!$Q$8:$Q46),0)</f>
        <v>-6.9881970901414028E-2</v>
      </c>
      <c r="N14" s="98">
        <f>IFERROR(CORREL('Monthly Data'!$P$8:$P46,'Monthly Data'!$Q$8:$Q46),0)</f>
        <v>6.5898754397281378E-2</v>
      </c>
      <c r="P14" s="99">
        <f>IF(N('Asset Universe'!$F$6)=0,1,$E$14*$E$14*1)</f>
        <v>1.181636468018502E-2</v>
      </c>
      <c r="Q14" s="99">
        <f>IF(OR(N('Asset Universe'!$F$6)=0,N('Asset Universe'!$F$7)=0),0,$E$14*$F$14*$I$14)</f>
        <v>2.9795363837884226E-3</v>
      </c>
      <c r="R14" s="99">
        <f>IF(OR(N('Asset Universe'!$F$6)=0,N('Asset Universe'!$F$8)=0),0,$E$14*$G$14*$J$14)</f>
        <v>-2.3629664199137661E-4</v>
      </c>
      <c r="S14" s="99">
        <f>IF(OR(N('Asset Universe'!$F$6)=0,N('Asset Universe'!$F$9)=0),0,$E$14*$H$14*$K$14)</f>
        <v>6.7351988537112054E-3</v>
      </c>
      <c r="U14" s="99">
        <f>IFERROR(INDEX(MINVERSE($P14:$S17),1,1),0)</f>
        <v>112.88791384816022</v>
      </c>
      <c r="V14" s="99">
        <f>IFERROR(INDEX(MINVERSE($P14:$S17),1,2),0)</f>
        <v>-0.97182099561772095</v>
      </c>
      <c r="W14" s="99">
        <f>IFERROR(INDEX(MINVERSE($P14:$S17),1,3),0)</f>
        <v>6.6843802346640269</v>
      </c>
      <c r="X14" s="99">
        <f>IFERROR(INDEX(MINVERSE($P14:$S17),1,4),0)</f>
        <v>-48.914618937408278</v>
      </c>
      <c r="Z14" s="86">
        <f>IF(N('Asset Universe'!$F$6)=0,0,N('Asset Universe'!$K$6)-N('Asset Universe'!$N$6)-N(Control!$C$10))</f>
        <v>4.3000000000000003E-2</v>
      </c>
      <c r="AA14" s="86">
        <f>IF(N('Asset Universe'!$F$7)=0,0,N('Asset Universe'!$K$7)-N('Asset Universe'!$N$7)-N(Control!$C$10))</f>
        <v>5.5E-2</v>
      </c>
      <c r="AB14" s="86">
        <f>IF(N('Asset Universe'!$F$8)=0,0,N('Asset Universe'!$K$8)-N('Asset Universe'!$N$8)-N(Control!$C$10))</f>
        <v>9.9999999999999742E-4</v>
      </c>
      <c r="AC14" s="86">
        <f>IF(N('Asset Universe'!$F$9)=0,0,N('Asset Universe'!$K$9)-N('Asset Universe'!$N$9)-N(Control!$C$10))</f>
        <v>3.1199999999999999E-2</v>
      </c>
      <c r="AD14" s="86">
        <f>IFERROR(SUMPRODUCT($U14:$X14,$Z14:$AC14),0)</f>
        <v>3.2812784100994414</v>
      </c>
      <c r="AE14" s="86">
        <f>IFERROR(SUMPRODUCT($U15:$X15,$Z14:$AC14),0)</f>
        <v>5.8775900191337646E-2</v>
      </c>
      <c r="AF14" s="86">
        <f>IFERROR(SUMPRODUCT($U16:$X16,$Z14:$AC14),0)</f>
        <v>3.3201580603121061E-2</v>
      </c>
      <c r="AG14" s="86">
        <f>IFERROR(SUMPRODUCT($U17:$X17,$Z14:$AC14),0)</f>
        <v>0.60279410691868973</v>
      </c>
      <c r="AH14" s="86">
        <f>IF(N('Asset Universe'!$F$6)=0,0,MIN(MAX(AD14,0),IF(N('Asset Universe'!$O$6)&gt;0,N('Asset Universe'!$O$6),1)))</f>
        <v>1</v>
      </c>
      <c r="AI14" s="86">
        <f>IF(N('Asset Universe'!$F$7)=0,0,MIN(MAX(AE14,0),IF(N('Asset Universe'!$O$7)&gt;0,N('Asset Universe'!$O$7),1)))</f>
        <v>5.8775900191337646E-2</v>
      </c>
      <c r="AJ14" s="86">
        <f>IF(N('Asset Universe'!$F$8)=0,0,MIN(MAX(AF14,0),IF(N('Asset Universe'!$O$8)&gt;0,N('Asset Universe'!$O$8),1)))</f>
        <v>3.3201580603121061E-2</v>
      </c>
      <c r="AK14" s="86">
        <f>IF(N('Asset Universe'!$F$9)=0,0,MIN(MAX(AG14,0),IF(N('Asset Universe'!$O$9)&gt;0,N('Asset Universe'!$O$9),1)))</f>
        <v>0.2</v>
      </c>
      <c r="AL14" s="86">
        <f>SUM(AH14:AK14)</f>
        <v>1.2919774807944588</v>
      </c>
      <c r="AM14" s="86">
        <f>MAX(0,1-N(Control!$C$15))</f>
        <v>0.95</v>
      </c>
      <c r="AN14" s="86">
        <f>IF($AL14&lt;=0,0,AH14*IF($AL14&gt;$AM14,$AM14/$AL14,1))*Control!$C$7</f>
        <v>0.36765346692259249</v>
      </c>
      <c r="AO14" s="86">
        <f>IF($AL14&lt;=0,0,AI14*IF($AL14&gt;$AM14,$AM14/$AL14,1))*Control!$C$7</f>
        <v>2.1609163476841553E-2</v>
      </c>
      <c r="AP14" s="86">
        <f>IF($AL14&lt;=0,0,AJ14*IF($AL14&gt;$AM14,$AM14/$AL14,1))*Control!$C$7</f>
        <v>1.2206676216047357E-2</v>
      </c>
      <c r="AQ14" s="86">
        <f>IF($AL14&lt;=0,0,AK14*IF($AL14&gt;$AM14,$AM14/$AL14,1))*Control!$C$7</f>
        <v>7.3530693384518495E-2</v>
      </c>
      <c r="AR14" s="86">
        <f>1-SUM(AN14:AQ14)</f>
        <v>0.52500000000000013</v>
      </c>
      <c r="AS14" s="86">
        <f>'Monthly Data'!N47</f>
        <v>3.0479078442384067E-2</v>
      </c>
      <c r="AT14" s="86">
        <f>'Monthly Data'!O47</f>
        <v>-4.9676241446435898E-2</v>
      </c>
      <c r="AU14" s="86">
        <f>'Monthly Data'!P47</f>
        <v>3.655877893383952E-2</v>
      </c>
      <c r="AV14" s="86">
        <f>'Monthly Data'!Q47</f>
        <v>7.6902846434618866E-3</v>
      </c>
      <c r="AW14" s="86">
        <f>'Monthly Data'!R47</f>
        <v>1.115990827887936E-3</v>
      </c>
      <c r="AX14" s="86">
        <f>AN14*AS14+AO14*AT14+AP14*AU14+AQ14*AV14+AR14*AW14</f>
        <v>1.1729905159715731E-2</v>
      </c>
      <c r="AY14" s="86">
        <f>AS14</f>
        <v>3.0479078442384067E-2</v>
      </c>
      <c r="AZ14" s="86">
        <f>0.6*AS14+0.4*AW14</f>
        <v>1.8733843396585615E-2</v>
      </c>
    </row>
    <row r="15" spans="1:52" x14ac:dyDescent="0.25">
      <c r="P15" s="99">
        <f>IF(OR(N('Asset Universe'!$F$7)=0,N('Asset Universe'!$F$6)=0),0,$F$14*$E$14*$I$14)</f>
        <v>2.9795363837884226E-3</v>
      </c>
      <c r="Q15" s="99">
        <f>IF(N('Asset Universe'!$F$7)=0,1,$F$14*$F$14*1)</f>
        <v>0.84475948795400768</v>
      </c>
      <c r="R15" s="99">
        <f>IF(OR(N('Asset Universe'!$F$7)=0,N('Asset Universe'!$F$8)=0),0,$F$14*$G$14*$L$14)</f>
        <v>1.33569933405866E-2</v>
      </c>
      <c r="S15" s="99">
        <f>IF(OR(N('Asset Universe'!$F$7)=0,N('Asset Universe'!$F$9)=0),0,$F$14*$H$14*$M$14)</f>
        <v>-8.081799395512233E-3</v>
      </c>
      <c r="U15" s="99">
        <f>IFERROR(INDEX(MINVERSE($P14:$S17),2,1),0)</f>
        <v>-0.97182099561772073</v>
      </c>
      <c r="V15" s="99">
        <f>IFERROR(INDEX(MINVERSE($P14:$S17),2,2),0)</f>
        <v>1.2195925332791169</v>
      </c>
      <c r="W15" s="99">
        <f>IFERROR(INDEX(MINVERSE($P14:$S17),2,3),0)</f>
        <v>-1.3728442638544991</v>
      </c>
      <c r="X15" s="99">
        <f>IFERROR(INDEX(MINVERSE($P14:$S17),2,4),0)</f>
        <v>1.1172903184744456</v>
      </c>
    </row>
    <row r="16" spans="1:52" x14ac:dyDescent="0.25">
      <c r="P16" s="99">
        <f>IF(OR(N('Asset Universe'!$F$8)=0,N('Asset Universe'!$F$6)=0),0,$G$14*$E$14*$J$14)</f>
        <v>-2.3629664199137661E-4</v>
      </c>
      <c r="Q16" s="99">
        <f>IF(OR(N('Asset Universe'!$F$8)=0,N('Asset Universe'!$F$7)=0),0,$G$14*$F$14*$L$14)</f>
        <v>1.33569933405866E-2</v>
      </c>
      <c r="R16" s="99">
        <f>IF(N('Asset Universe'!$F$8)=0,1,$G$14*$G$14*1)</f>
        <v>1.279660156314358E-2</v>
      </c>
      <c r="S16" s="99">
        <f>IF(OR(N('Asset Universe'!$F$8)=0,N('Asset Universe'!$F$9)=0),0,$G$14*$H$14*$N$14)</f>
        <v>9.3799583899075876E-4</v>
      </c>
      <c r="U16" s="99">
        <f>IFERROR(INDEX(MINVERSE($P14:$S17),3,1),0)</f>
        <v>6.6843802346640286</v>
      </c>
      <c r="V16" s="99">
        <f>IFERROR(INDEX(MINVERSE($P14:$S17),3,2),0)</f>
        <v>-1.3728442638544993</v>
      </c>
      <c r="W16" s="99">
        <f>IFERROR(INDEX(MINVERSE($P14:$S17),3,3),0)</f>
        <v>80.310703148308065</v>
      </c>
      <c r="X16" s="99">
        <f>IFERROR(INDEX(MINVERSE($P14:$S17),3,4),0)</f>
        <v>-8.3022768629404666</v>
      </c>
    </row>
    <row r="17" spans="1:52" x14ac:dyDescent="0.25">
      <c r="P17" s="99">
        <f>IF(OR(N('Asset Universe'!$F$9)=0,N('Asset Universe'!$F$6)=0),0,$H$14*$E$14*$K$14)</f>
        <v>6.7351988537112054E-3</v>
      </c>
      <c r="Q17" s="99">
        <f>IF(OR(N('Asset Universe'!$F$9)=0,N('Asset Universe'!$F$7)=0),0,$H$14*$F$14*$M$14)</f>
        <v>-8.081799395512233E-3</v>
      </c>
      <c r="R17" s="99">
        <f>IF(OR(N('Asset Universe'!$F$9)=0,N('Asset Universe'!$F$8)=0),0,$H$14*$G$14*$N$14)</f>
        <v>9.3799583899075876E-4</v>
      </c>
      <c r="S17" s="99">
        <f>IF(N('Asset Universe'!$F$9)=0,1,$H$14*$H$14*1)</f>
        <v>1.5832619121908018E-2</v>
      </c>
      <c r="U17" s="99">
        <f>IFERROR(INDEX(MINVERSE($P14:$S17),4,1),0)</f>
        <v>-48.914618937408278</v>
      </c>
      <c r="V17" s="99">
        <f>IFERROR(INDEX(MINVERSE($P14:$S17),4,2),0)</f>
        <v>1.1172903184744458</v>
      </c>
      <c r="W17" s="99">
        <f>IFERROR(INDEX(MINVERSE($P14:$S17),4,3),0)</f>
        <v>-8.3022768629404666</v>
      </c>
      <c r="X17" s="99">
        <f>IFERROR(INDEX(MINVERSE($P14:$S17),4,4),0)</f>
        <v>85.031218928656799</v>
      </c>
    </row>
    <row r="18" spans="1:52" x14ac:dyDescent="0.25">
      <c r="A18">
        <v>40</v>
      </c>
      <c r="B18">
        <v>48</v>
      </c>
      <c r="C18" s="87">
        <f>'Monthly Data'!B48</f>
        <v>43831</v>
      </c>
      <c r="E18" s="86">
        <f>STDEV('Monthly Data'!$N$8:$N47)*SQRT(12)</f>
        <v>0.10790842549063362</v>
      </c>
      <c r="F18" s="86">
        <f>STDEV('Monthly Data'!$O$8:$O47)*SQRT(12)</f>
        <v>0.91087302141897653</v>
      </c>
      <c r="G18" s="86">
        <f>STDEV('Monthly Data'!$P$8:$P47)*SQRT(12)</f>
        <v>0.11315840293911363</v>
      </c>
      <c r="H18" s="86">
        <f>STDEV('Monthly Data'!$Q$8:$Q47)*SQRT(12)</f>
        <v>0.12421052515511072</v>
      </c>
      <c r="I18" s="98">
        <f>IFERROR(CORREL('Monthly Data'!$N$8:$N47,'Monthly Data'!$O$8:$O47),0)</f>
        <v>2.008831679981752E-2</v>
      </c>
      <c r="J18" s="98">
        <f>IFERROR(CORREL('Monthly Data'!$N$8:$N47,'Monthly Data'!$P$8:$P47),0)</f>
        <v>-1.6750740865700386E-3</v>
      </c>
      <c r="K18" s="98">
        <f>IFERROR(CORREL('Monthly Data'!$N$8:$N47,'Monthly Data'!$Q$8:$Q47),0)</f>
        <v>0.49069558937508057</v>
      </c>
      <c r="L18" s="98">
        <f>IFERROR(CORREL('Monthly Data'!$O$8:$O47,'Monthly Data'!$P$8:$P47),0)</f>
        <v>0.11182027506662985</v>
      </c>
      <c r="M18" s="98">
        <f>IFERROR(CORREL('Monthly Data'!$O$8:$O47,'Monthly Data'!$Q$8:$Q47),0)</f>
        <v>-7.0507891220801824E-2</v>
      </c>
      <c r="N18" s="98">
        <f>IFERROR(CORREL('Monthly Data'!$P$8:$P47,'Monthly Data'!$Q$8:$Q47),0)</f>
        <v>6.667462492894434E-2</v>
      </c>
      <c r="P18" s="99">
        <f>IF(N('Asset Universe'!$F$6)=0,1,$E$18*$E$18*1)</f>
        <v>1.1644228291867627E-2</v>
      </c>
      <c r="Q18" s="99">
        <f>IF(OR(N('Asset Universe'!$F$6)=0,N('Asset Universe'!$F$7)=0),0,$E$18*$F$18*$I$18)</f>
        <v>1.9744982066687306E-3</v>
      </c>
      <c r="R18" s="99">
        <f>IF(OR(N('Asset Universe'!$F$6)=0,N('Asset Universe'!$F$8)=0),0,$E$18*$G$18*$J$18)</f>
        <v>-2.0453902681647182E-5</v>
      </c>
      <c r="S18" s="99">
        <f>IF(OR(N('Asset Universe'!$F$6)=0,N('Asset Universe'!$F$9)=0),0,$E$18*$H$18*$K$18)</f>
        <v>6.5769707137737204E-3</v>
      </c>
      <c r="U18" s="99">
        <f>IFERROR(INDEX(MINVERSE($P18:$S21),1,1),0)</f>
        <v>113.82038857161918</v>
      </c>
      <c r="V18" s="99">
        <f>IFERROR(INDEX(MINVERSE($P18:$S21),1,2),0)</f>
        <v>-0.80667571847374353</v>
      </c>
      <c r="W18" s="99">
        <f>IFERROR(INDEX(MINVERSE($P18:$S21),1,3),0)</f>
        <v>4.5095626767246877</v>
      </c>
      <c r="X18" s="99">
        <f>IFERROR(INDEX(MINVERSE($P18:$S21),1,4),0)</f>
        <v>-49.21195257925762</v>
      </c>
      <c r="Z18" s="86">
        <f>IF(N('Asset Universe'!$F$6)=0,0,N('Asset Universe'!$K$6)-N('Asset Universe'!$N$6)-N(Control!$C$10))</f>
        <v>4.3000000000000003E-2</v>
      </c>
      <c r="AA18" s="86">
        <f>IF(N('Asset Universe'!$F$7)=0,0,N('Asset Universe'!$K$7)-N('Asset Universe'!$N$7)-N(Control!$C$10))</f>
        <v>5.5E-2</v>
      </c>
      <c r="AB18" s="86">
        <f>IF(N('Asset Universe'!$F$8)=0,0,N('Asset Universe'!$K$8)-N('Asset Universe'!$N$8)-N(Control!$C$10))</f>
        <v>9.9999999999999742E-4</v>
      </c>
      <c r="AC18" s="86">
        <f>IF(N('Asset Universe'!$F$9)=0,0,N('Asset Universe'!$K$9)-N('Asset Universe'!$N$9)-N(Control!$C$10))</f>
        <v>3.1199999999999999E-2</v>
      </c>
      <c r="AD18" s="86">
        <f>IFERROR(SUMPRODUCT($U18:$X18,$Z18:$AC18),0)</f>
        <v>3.3190061862674556</v>
      </c>
      <c r="AE18" s="86">
        <f>IFERROR(SUMPRODUCT($U19:$X19,$Z18:$AC18),0)</f>
        <v>6.4872151745163156E-2</v>
      </c>
      <c r="AF18" s="86">
        <f>IFERROR(SUMPRODUCT($U20:$X20,$Z18:$AC18),0)</f>
        <v>-2.1999982630357101E-2</v>
      </c>
      <c r="AG18" s="86">
        <f>IFERROR(SUMPRODUCT($U21:$X21,$Z18:$AC18),0)</f>
        <v>0.64227050963555055</v>
      </c>
      <c r="AH18" s="86">
        <f>IF(N('Asset Universe'!$F$6)=0,0,MIN(MAX(AD18,0),IF(N('Asset Universe'!$O$6)&gt;0,N('Asset Universe'!$O$6),1)))</f>
        <v>1</v>
      </c>
      <c r="AI18" s="86">
        <f>IF(N('Asset Universe'!$F$7)=0,0,MIN(MAX(AE18,0),IF(N('Asset Universe'!$O$7)&gt;0,N('Asset Universe'!$O$7),1)))</f>
        <v>6.4872151745163156E-2</v>
      </c>
      <c r="AJ18" s="86">
        <f>IF(N('Asset Universe'!$F$8)=0,0,MIN(MAX(AF18,0),IF(N('Asset Universe'!$O$8)&gt;0,N('Asset Universe'!$O$8),1)))</f>
        <v>0</v>
      </c>
      <c r="AK18" s="86">
        <f>IF(N('Asset Universe'!$F$9)=0,0,MIN(MAX(AG18,0),IF(N('Asset Universe'!$O$9)&gt;0,N('Asset Universe'!$O$9),1)))</f>
        <v>0.2</v>
      </c>
      <c r="AL18" s="86">
        <f>SUM(AH18:AK18)</f>
        <v>1.2648721517451631</v>
      </c>
      <c r="AM18" s="86">
        <f>MAX(0,1-N(Control!$C$15))</f>
        <v>0.95</v>
      </c>
      <c r="AN18" s="86">
        <f>IF($AL18&lt;=0,0,AH18*IF($AL18&gt;$AM18,$AM18/$AL18,1))*Control!$C$7</f>
        <v>0.37553202459603158</v>
      </c>
      <c r="AO18" s="86">
        <f>IF($AL18&lt;=0,0,AI18*IF($AL18&gt;$AM18,$AM18/$AL18,1))*Control!$C$7</f>
        <v>2.4361570484762105E-2</v>
      </c>
      <c r="AP18" s="86">
        <f>IF($AL18&lt;=0,0,AJ18*IF($AL18&gt;$AM18,$AM18/$AL18,1))*Control!$C$7</f>
        <v>0</v>
      </c>
      <c r="AQ18" s="86">
        <f>IF($AL18&lt;=0,0,AK18*IF($AL18&gt;$AM18,$AM18/$AL18,1))*Control!$C$7</f>
        <v>7.5106404919206324E-2</v>
      </c>
      <c r="AR18" s="86">
        <f>1-SUM(AN18:AQ18)</f>
        <v>0.52499999999999991</v>
      </c>
      <c r="AS18" s="86">
        <f>'Monthly Data'!N48</f>
        <v>-1.0629828843060851E-2</v>
      </c>
      <c r="AT18" s="86">
        <f>'Monthly Data'!O48</f>
        <v>0.29984019674608997</v>
      </c>
      <c r="AU18" s="86">
        <f>'Monthly Data'!P48</f>
        <v>4.4996558496903205E-2</v>
      </c>
      <c r="AV18" s="86">
        <f>'Monthly Data'!Q48</f>
        <v>1.2285535934782432E-2</v>
      </c>
      <c r="AW18" s="86">
        <f>'Monthly Data'!R48</f>
        <v>1.2033247113494294E-3</v>
      </c>
      <c r="AX18" s="86">
        <f>AN18*AS18+AO18*AT18+AP18*AU18+AQ18*AV18+AR18*AW18</f>
        <v>4.8672048506765535E-3</v>
      </c>
      <c r="AY18" s="86">
        <f>AS18</f>
        <v>-1.0629828843060851E-2</v>
      </c>
      <c r="AZ18" s="86">
        <f>0.6*AS18+0.4*AW18</f>
        <v>-5.8965674212967381E-3</v>
      </c>
    </row>
    <row r="19" spans="1:52" x14ac:dyDescent="0.25">
      <c r="P19" s="99">
        <f>IF(OR(N('Asset Universe'!$F$7)=0,N('Asset Universe'!$F$6)=0),0,$F$18*$E$18*$I$18)</f>
        <v>1.9744982066687306E-3</v>
      </c>
      <c r="Q19" s="99">
        <f>IF(N('Asset Universe'!$F$7)=0,1,$F$18*$F$18*1)</f>
        <v>0.82968966114893528</v>
      </c>
      <c r="R19" s="99">
        <f>IF(OR(N('Asset Universe'!$F$7)=0,N('Asset Universe'!$F$8)=0),0,$F$18*$G$18*$L$18)</f>
        <v>1.1525644098394903E-2</v>
      </c>
      <c r="S19" s="99">
        <f>IF(OR(N('Asset Universe'!$F$7)=0,N('Asset Universe'!$F$9)=0),0,$F$18*$H$18*$M$18)</f>
        <v>-7.9772639648256431E-3</v>
      </c>
      <c r="U19" s="99">
        <f>IFERROR(INDEX(MINVERSE($P18:$S21),2,1),0)</f>
        <v>-0.80667571847374342</v>
      </c>
      <c r="V19" s="99">
        <f>IFERROR(INDEX(MINVERSE($P18:$S21),2,2),0)</f>
        <v>1.2338414917983309</v>
      </c>
      <c r="W19" s="99">
        <f>IFERROR(INDEX(MINVERSE($P18:$S21),2,3),0)</f>
        <v>-1.1890151897989396</v>
      </c>
      <c r="X19" s="99">
        <f>IFERROR(INDEX(MINVERSE($P18:$S21),2,4),0)</f>
        <v>1.0540686147572069</v>
      </c>
    </row>
    <row r="20" spans="1:52" x14ac:dyDescent="0.25">
      <c r="P20" s="99">
        <f>IF(OR(N('Asset Universe'!$F$8)=0,N('Asset Universe'!$F$6)=0),0,$G$18*$E$18*$J$18)</f>
        <v>-2.0453902681647182E-5</v>
      </c>
      <c r="Q20" s="99">
        <f>IF(OR(N('Asset Universe'!$F$8)=0,N('Asset Universe'!$F$7)=0),0,$G$18*$F$18*$L$18)</f>
        <v>1.1525644098394903E-2</v>
      </c>
      <c r="R20" s="99">
        <f>IF(N('Asset Universe'!$F$8)=0,1,$G$18*$G$18*1)</f>
        <v>1.2804824155730799E-2</v>
      </c>
      <c r="S20" s="99">
        <f>IF(OR(N('Asset Universe'!$F$8)=0,N('Asset Universe'!$F$9)=0),0,$G$18*$H$18*$N$18)</f>
        <v>9.3714283405955251E-4</v>
      </c>
      <c r="U20" s="99">
        <f>IFERROR(INDEX(MINVERSE($P18:$S21),3,1),0)</f>
        <v>4.5095626767246868</v>
      </c>
      <c r="V20" s="99">
        <f>IFERROR(INDEX(MINVERSE($P18:$S21),3,2),0)</f>
        <v>-1.1890151897989394</v>
      </c>
      <c r="W20" s="99">
        <f>IFERROR(INDEX(MINVERSE($P18:$S21),3,3),0)</f>
        <v>79.713057887973335</v>
      </c>
      <c r="X20" s="99">
        <f>IFERROR(INDEX(MINVERSE($P18:$S21),3,4),0)</f>
        <v>-7.3791153903381446</v>
      </c>
    </row>
    <row r="21" spans="1:52" x14ac:dyDescent="0.25">
      <c r="P21" s="99">
        <f>IF(OR(N('Asset Universe'!$F$9)=0,N('Asset Universe'!$F$6)=0),0,$H$18*$E$18*$K$18)</f>
        <v>6.5769707137737204E-3</v>
      </c>
      <c r="Q21" s="99">
        <f>IF(OR(N('Asset Universe'!$F$9)=0,N('Asset Universe'!$F$7)=0),0,$H$18*$F$18*$M$18)</f>
        <v>-7.9772639648256431E-3</v>
      </c>
      <c r="R21" s="99">
        <f>IF(OR(N('Asset Universe'!$F$9)=0,N('Asset Universe'!$F$8)=0),0,$H$18*$G$18*$N$18)</f>
        <v>9.3714283405955251E-4</v>
      </c>
      <c r="S21" s="99">
        <f>IF(N('Asset Universe'!$F$9)=0,1,$H$18*$H$18*1)</f>
        <v>1.5428254559308392E-2</v>
      </c>
      <c r="U21" s="99">
        <f>IFERROR(INDEX(MINVERSE($P18:$S21),4,1),0)</f>
        <v>-49.211952579257613</v>
      </c>
      <c r="V21" s="99">
        <f>IFERROR(INDEX(MINVERSE($P18:$S21),4,2),0)</f>
        <v>1.0540686147572071</v>
      </c>
      <c r="W21" s="99">
        <f>IFERROR(INDEX(MINVERSE($P18:$S21),4,3),0)</f>
        <v>-7.3791153903381446</v>
      </c>
      <c r="X21" s="99">
        <f>IFERROR(INDEX(MINVERSE($P18:$S21),4,4),0)</f>
        <v>86.788135003920502</v>
      </c>
    </row>
    <row r="22" spans="1:52" x14ac:dyDescent="0.25">
      <c r="A22">
        <v>41</v>
      </c>
      <c r="B22">
        <v>49</v>
      </c>
      <c r="C22" s="87">
        <f>'Monthly Data'!B49</f>
        <v>43862</v>
      </c>
      <c r="E22" s="86">
        <f>STDEV('Monthly Data'!$N$8:$N48)*SQRT(12)</f>
        <v>0.10714056147673545</v>
      </c>
      <c r="F22" s="86">
        <f>STDEV('Monthly Data'!$O$8:$O48)*SQRT(12)</f>
        <v>0.90622720900557596</v>
      </c>
      <c r="G22" s="86">
        <f>STDEV('Monthly Data'!$P$8:$P48)*SQRT(12)</f>
        <v>0.1139241980848469</v>
      </c>
      <c r="H22" s="86">
        <f>STDEV('Monthly Data'!$Q$8:$Q48)*SQRT(12)</f>
        <v>0.12270399071504171</v>
      </c>
      <c r="I22" s="98">
        <f>IFERROR(CORREL('Monthly Data'!$N$8:$N48,'Monthly Data'!$O$8:$O48),0)</f>
        <v>7.0068525302852055E-3</v>
      </c>
      <c r="J22" s="98">
        <f>IFERROR(CORREL('Monthly Data'!$N$8:$N48,'Monthly Data'!$P$8:$P48),0)</f>
        <v>-2.2072310531112013E-2</v>
      </c>
      <c r="K22" s="98">
        <f>IFERROR(CORREL('Monthly Data'!$N$8:$N48,'Monthly Data'!$Q$8:$Q48),0)</f>
        <v>0.4846106943413474</v>
      </c>
      <c r="L22" s="98">
        <f>IFERROR(CORREL('Monthly Data'!$O$8:$O48,'Monthly Data'!$P$8:$P48),0)</f>
        <v>0.1327239385988383</v>
      </c>
      <c r="M22" s="98">
        <f>IFERROR(CORREL('Monthly Data'!$O$8:$O48,'Monthly Data'!$Q$8:$Q48),0)</f>
        <v>-6.6251467306963449E-2</v>
      </c>
      <c r="N22" s="98">
        <f>IFERROR(CORREL('Monthly Data'!$P$8:$P48,'Monthly Data'!$Q$8:$Q48),0)</f>
        <v>7.1253255952116359E-2</v>
      </c>
      <c r="P22" s="99">
        <f>IF(N('Asset Universe'!$F$6)=0,1,$E$22*$E$22*1)</f>
        <v>1.1479099913550129E-2</v>
      </c>
      <c r="Q22" s="99">
        <f>IF(OR(N('Asset Universe'!$F$6)=0,N('Asset Universe'!$F$7)=0),0,$E$22*$F$22*$I$22)</f>
        <v>6.8032118145338726E-4</v>
      </c>
      <c r="R22" s="99">
        <f>IF(OR(N('Asset Universe'!$F$6)=0,N('Asset Universe'!$F$8)=0),0,$E$22*$G$22*$J$22)</f>
        <v>-2.6941247136513173E-4</v>
      </c>
      <c r="S22" s="99">
        <f>IF(OR(N('Asset Universe'!$F$6)=0,N('Asset Universe'!$F$9)=0),0,$E$22*$H$22*$K$22)</f>
        <v>6.3709705775837379E-3</v>
      </c>
      <c r="U22" s="99">
        <f>IFERROR(INDEX(MINVERSE($P22:$S25),1,1),0)</f>
        <v>114.67354332200398</v>
      </c>
      <c r="V22" s="99">
        <f>IFERROR(INDEX(MINVERSE($P22:$S25),1,2),0)</f>
        <v>-0.65151714608075029</v>
      </c>
      <c r="W22" s="99">
        <f>IFERROR(INDEX(MINVERSE($P22:$S25),1,3),0)</f>
        <v>6.8514059203250524</v>
      </c>
      <c r="X22" s="99">
        <f>IFERROR(INDEX(MINVERSE($P22:$S25),1,4),0)</f>
        <v>-49.295466411859429</v>
      </c>
      <c r="Z22" s="86">
        <f>IF(N('Asset Universe'!$F$6)=0,0,N('Asset Universe'!$K$6)-N('Asset Universe'!$N$6)-N(Control!$C$10))</f>
        <v>4.3000000000000003E-2</v>
      </c>
      <c r="AA22" s="86">
        <f>IF(N('Asset Universe'!$F$7)=0,0,N('Asset Universe'!$K$7)-N('Asset Universe'!$N$7)-N(Control!$C$10))</f>
        <v>5.5E-2</v>
      </c>
      <c r="AB22" s="86">
        <f>IF(N('Asset Universe'!$F$8)=0,0,N('Asset Universe'!$K$8)-N('Asset Universe'!$N$8)-N(Control!$C$10))</f>
        <v>9.9999999999999742E-4</v>
      </c>
      <c r="AC22" s="86">
        <f>IF(N('Asset Universe'!$F$9)=0,0,N('Asset Universe'!$K$9)-N('Asset Universe'!$N$9)-N(Control!$C$10))</f>
        <v>3.1199999999999999E-2</v>
      </c>
      <c r="AD22" s="86">
        <f>IFERROR(SUMPRODUCT($U22:$X22,$Z22:$AC22),0)</f>
        <v>3.3639617736820417</v>
      </c>
      <c r="AE22" s="86">
        <f>IFERROR(SUMPRODUCT($U23:$X23,$Z22:$AC22),0)</f>
        <v>6.9953696450681321E-2</v>
      </c>
      <c r="AF22" s="86">
        <f>IFERROR(SUMPRODUCT($U24:$X24,$Z22:$AC22),0)</f>
        <v>2.0710677727951821E-2</v>
      </c>
      <c r="AG22" s="86">
        <f>IFERROR(SUMPRODUCT($U25:$X25,$Z22:$AC22),0)</f>
        <v>0.68164424479912489</v>
      </c>
      <c r="AH22" s="86">
        <f>IF(N('Asset Universe'!$F$6)=0,0,MIN(MAX(AD22,0),IF(N('Asset Universe'!$O$6)&gt;0,N('Asset Universe'!$O$6),1)))</f>
        <v>1</v>
      </c>
      <c r="AI22" s="86">
        <f>IF(N('Asset Universe'!$F$7)=0,0,MIN(MAX(AE22,0),IF(N('Asset Universe'!$O$7)&gt;0,N('Asset Universe'!$O$7),1)))</f>
        <v>6.9953696450681321E-2</v>
      </c>
      <c r="AJ22" s="86">
        <f>IF(N('Asset Universe'!$F$8)=0,0,MIN(MAX(AF22,0),IF(N('Asset Universe'!$O$8)&gt;0,N('Asset Universe'!$O$8),1)))</f>
        <v>2.0710677727951821E-2</v>
      </c>
      <c r="AK22" s="86">
        <f>IF(N('Asset Universe'!$F$9)=0,0,MIN(MAX(AG22,0),IF(N('Asset Universe'!$O$9)&gt;0,N('Asset Universe'!$O$9),1)))</f>
        <v>0.2</v>
      </c>
      <c r="AL22" s="86">
        <f>SUM(AH22:AK22)</f>
        <v>1.290664374178633</v>
      </c>
      <c r="AM22" s="86">
        <f>MAX(0,1-N(Control!$C$15))</f>
        <v>0.95</v>
      </c>
      <c r="AN22" s="86">
        <f>IF($AL22&lt;=0,0,AH22*IF($AL22&gt;$AM22,$AM22/$AL22,1))*Control!$C$7</f>
        <v>0.36802751319628363</v>
      </c>
      <c r="AO22" s="86">
        <f>IF($AL22&lt;=0,0,AI22*IF($AL22&gt;$AM22,$AM22/$AL22,1))*Control!$C$7</f>
        <v>2.5744884943631939E-2</v>
      </c>
      <c r="AP22" s="86">
        <f>IF($AL22&lt;=0,0,AJ22*IF($AL22&gt;$AM22,$AM22/$AL22,1))*Control!$C$7</f>
        <v>7.622099220827766E-3</v>
      </c>
      <c r="AQ22" s="86">
        <f>IF($AL22&lt;=0,0,AK22*IF($AL22&gt;$AM22,$AM22/$AL22,1))*Control!$C$7</f>
        <v>7.3605502639256734E-2</v>
      </c>
      <c r="AR22" s="86">
        <f>1-SUM(AN22:AQ22)</f>
        <v>0.52499999999999991</v>
      </c>
      <c r="AS22" s="86">
        <f>'Monthly Data'!N49</f>
        <v>-8.2472119273076294E-2</v>
      </c>
      <c r="AT22" s="86">
        <f>'Monthly Data'!O49</f>
        <v>-8.0318502190404928E-2</v>
      </c>
      <c r="AU22" s="86">
        <f>'Monthly Data'!P49</f>
        <v>-6.3617286318456978E-3</v>
      </c>
      <c r="AV22" s="86">
        <f>'Monthly Data'!Q49</f>
        <v>-7.0264906952417605E-2</v>
      </c>
      <c r="AW22" s="86">
        <f>'Monthly Data'!R49</f>
        <v>1.1811787246116534E-3</v>
      </c>
      <c r="AX22" s="86">
        <f>AN22*AS22+AO22*AT22+AP22*AU22+AQ22*AV22+AR22*AW22</f>
        <v>-3.7020054252394477E-2</v>
      </c>
      <c r="AY22" s="86">
        <f>AS22</f>
        <v>-8.2472119273076294E-2</v>
      </c>
      <c r="AZ22" s="86">
        <f>0.6*AS22+0.4*AW22</f>
        <v>-4.9010800074001118E-2</v>
      </c>
    </row>
    <row r="23" spans="1:52" x14ac:dyDescent="0.25">
      <c r="P23" s="99">
        <f>IF(OR(N('Asset Universe'!$F$7)=0,N('Asset Universe'!$F$6)=0),0,$F$22*$E$22*$I$22)</f>
        <v>6.8032118145338726E-4</v>
      </c>
      <c r="Q23" s="99">
        <f>IF(N('Asset Universe'!$F$7)=0,1,$F$22*$F$22*1)</f>
        <v>0.8212477543420359</v>
      </c>
      <c r="R23" s="99">
        <f>IF(OR(N('Asset Universe'!$F$7)=0,N('Asset Universe'!$F$8)=0),0,$F$22*$G$22*$L$22)</f>
        <v>1.3702579760570629E-2</v>
      </c>
      <c r="S23" s="99">
        <f>IF(OR(N('Asset Universe'!$F$7)=0,N('Asset Universe'!$F$9)=0),0,$F$22*$H$22*$M$22)</f>
        <v>-7.3670104575216675E-3</v>
      </c>
      <c r="U23" s="99">
        <f>IFERROR(INDEX(MINVERSE($P22:$S25),2,1),0)</f>
        <v>-0.65151714608075018</v>
      </c>
      <c r="V23" s="99">
        <f>IFERROR(INDEX(MINVERSE($P22:$S25),2,2),0)</f>
        <v>1.2505070896756456</v>
      </c>
      <c r="W23" s="99">
        <f>IFERROR(INDEX(MINVERSE($P22:$S25),2,3),0)</f>
        <v>-1.4090441838903576</v>
      </c>
      <c r="X23" s="99">
        <f>IFERROR(INDEX(MINVERSE($P22:$S25),2,4),0)</f>
        <v>0.98077205076549445</v>
      </c>
    </row>
    <row r="24" spans="1:52" x14ac:dyDescent="0.25">
      <c r="P24" s="99">
        <f>IF(OR(N('Asset Universe'!$F$8)=0,N('Asset Universe'!$F$6)=0),0,$G$22*$E$22*$J$22)</f>
        <v>-2.6941247136513173E-4</v>
      </c>
      <c r="Q24" s="99">
        <f>IF(OR(N('Asset Universe'!$F$8)=0,N('Asset Universe'!$F$7)=0),0,$G$22*$F$22*$L$22)</f>
        <v>1.3702579760570629E-2</v>
      </c>
      <c r="R24" s="99">
        <f>IF(N('Asset Universe'!$F$8)=0,1,$G$22*$G$22*1)</f>
        <v>1.2978722909275434E-2</v>
      </c>
      <c r="S24" s="99">
        <f>IF(OR(N('Asset Universe'!$F$8)=0,N('Asset Universe'!$F$9)=0),0,$G$22*$H$22*$N$22)</f>
        <v>9.9604596906556811E-4</v>
      </c>
      <c r="U24" s="99">
        <f>IFERROR(INDEX(MINVERSE($P22:$S25),3,1),0)</f>
        <v>6.8514059203250524</v>
      </c>
      <c r="V24" s="99">
        <f>IFERROR(INDEX(MINVERSE($P22:$S25),3,2),0)</f>
        <v>-1.409044183890358</v>
      </c>
      <c r="W24" s="99">
        <f>IFERROR(INDEX(MINVERSE($P22:$S25),3,3),0)</f>
        <v>79.357337823961913</v>
      </c>
      <c r="X24" s="99">
        <f>IFERROR(INDEX(MINVERSE($P22:$S25),3,4),0)</f>
        <v>-8.8384514280774837</v>
      </c>
    </row>
    <row r="25" spans="1:52" x14ac:dyDescent="0.25">
      <c r="P25" s="99">
        <f>IF(OR(N('Asset Universe'!$F$9)=0,N('Asset Universe'!$F$6)=0),0,$H$22*$E$22*$K$22)</f>
        <v>6.3709705775837379E-3</v>
      </c>
      <c r="Q25" s="99">
        <f>IF(OR(N('Asset Universe'!$F$9)=0,N('Asset Universe'!$F$7)=0),0,$H$22*$F$22*$M$22)</f>
        <v>-7.3670104575216675E-3</v>
      </c>
      <c r="R25" s="99">
        <f>IF(OR(N('Asset Universe'!$F$9)=0,N('Asset Universe'!$F$8)=0),0,$H$22*$G$22*$N$22)</f>
        <v>9.9604596906556811E-4</v>
      </c>
      <c r="S25" s="99">
        <f>IF(N('Asset Universe'!$F$9)=0,1,$H$22*$H$22*1)</f>
        <v>1.5056269337397041E-2</v>
      </c>
      <c r="U25" s="99">
        <f>IFERROR(INDEX(MINVERSE($P22:$S25),4,1),0)</f>
        <v>-49.295466411859422</v>
      </c>
      <c r="V25" s="99">
        <f>IFERROR(INDEX(MINVERSE($P22:$S25),4,2),0)</f>
        <v>0.98077205076549445</v>
      </c>
      <c r="W25" s="99">
        <f>IFERROR(INDEX(MINVERSE($P22:$S25),4,3),0)</f>
        <v>-8.8384514280774837</v>
      </c>
      <c r="X25" s="99">
        <f>IFERROR(INDEX(MINVERSE($P22:$S25),4,4),0)</f>
        <v>88.341195164905642</v>
      </c>
    </row>
    <row r="26" spans="1:52" x14ac:dyDescent="0.25">
      <c r="A26">
        <v>42</v>
      </c>
      <c r="B26">
        <v>50</v>
      </c>
      <c r="C26" s="87">
        <f>'Monthly Data'!B50</f>
        <v>43891</v>
      </c>
      <c r="E26" s="86">
        <f>STDEV('Monthly Data'!$N$8:$N49)*SQRT(12)</f>
        <v>0.11671232942363717</v>
      </c>
      <c r="F26" s="86">
        <f>STDEV('Monthly Data'!$O$8:$O49)*SQRT(12)</f>
        <v>0.9002724668298655</v>
      </c>
      <c r="G26" s="86">
        <f>STDEV('Monthly Data'!$P$8:$P49)*SQRT(12)</f>
        <v>0.11268761497566276</v>
      </c>
      <c r="H26" s="86">
        <f>STDEV('Monthly Data'!$Q$8:$Q49)*SQRT(12)</f>
        <v>0.12780340324507231</v>
      </c>
      <c r="I26" s="98">
        <f>IFERROR(CORREL('Monthly Data'!$N$8:$N49,'Monthly Data'!$O$8:$O49),0)</f>
        <v>5.1426428216732871E-2</v>
      </c>
      <c r="J26" s="98">
        <f>IFERROR(CORREL('Monthly Data'!$N$8:$N49,'Monthly Data'!$P$8:$P49),0)</f>
        <v>2.5722884157920282E-3</v>
      </c>
      <c r="K26" s="98">
        <f>IFERROR(CORREL('Monthly Data'!$N$8:$N49,'Monthly Data'!$Q$8:$Q49),0)</f>
        <v>0.55052026618783256</v>
      </c>
      <c r="L26" s="98">
        <f>IFERROR(CORREL('Monthly Data'!$O$8:$O49,'Monthly Data'!$P$8:$P49),0)</f>
        <v>0.13749489473835258</v>
      </c>
      <c r="M26" s="98">
        <f>IFERROR(CORREL('Monthly Data'!$O$8:$O49,'Monthly Data'!$Q$8:$Q49),0)</f>
        <v>-2.8525072667003711E-2</v>
      </c>
      <c r="N26" s="98">
        <f>IFERROR(CORREL('Monthly Data'!$P$8:$P49,'Monthly Data'!$Q$8:$Q49),0)</f>
        <v>8.4446823800189863E-2</v>
      </c>
      <c r="P26" s="99">
        <f>IF(N('Asset Universe'!$F$6)=0,1,$E$26*$E$26*1)</f>
        <v>1.3621767839491603E-2</v>
      </c>
      <c r="Q26" s="99">
        <f>IF(OR(N('Asset Universe'!$F$6)=0,N('Asset Universe'!$F$7)=0),0,$E$26*$F$26*$I$26)</f>
        <v>5.4035237806786939E-3</v>
      </c>
      <c r="R26" s="99">
        <f>IF(OR(N('Asset Universe'!$F$6)=0,N('Asset Universe'!$F$8)=0),0,$E$26*$G$26*$J$26)</f>
        <v>3.383082480777583E-5</v>
      </c>
      <c r="S26" s="99">
        <f>IF(OR(N('Asset Universe'!$F$6)=0,N('Asset Universe'!$F$9)=0),0,$E$26*$H$26*$K$26)</f>
        <v>8.2116885071786775E-3</v>
      </c>
      <c r="U26" s="99">
        <f>IFERROR(INDEX(MINVERSE($P26:$S29),1,1),0)</f>
        <v>106.47175128907041</v>
      </c>
      <c r="V26" s="99">
        <f>IFERROR(INDEX(MINVERSE($P26:$S29),1,2),0)</f>
        <v>-1.0332319058332</v>
      </c>
      <c r="W26" s="99">
        <f>IFERROR(INDEX(MINVERSE($P26:$S29),1,3),0)</f>
        <v>6.0408951176003312</v>
      </c>
      <c r="X26" s="99">
        <f>IFERROR(INDEX(MINVERSE($P26:$S29),1,4),0)</f>
        <v>-54.185537167551786</v>
      </c>
      <c r="Z26" s="86">
        <f>IF(N('Asset Universe'!$F$6)=0,0,N('Asset Universe'!$K$6)-N('Asset Universe'!$N$6)-N(Control!$C$10))</f>
        <v>4.3000000000000003E-2</v>
      </c>
      <c r="AA26" s="86">
        <f>IF(N('Asset Universe'!$F$7)=0,0,N('Asset Universe'!$K$7)-N('Asset Universe'!$N$7)-N(Control!$C$10))</f>
        <v>5.5E-2</v>
      </c>
      <c r="AB26" s="86">
        <f>IF(N('Asset Universe'!$F$8)=0,0,N('Asset Universe'!$K$8)-N('Asset Universe'!$N$8)-N(Control!$C$10))</f>
        <v>9.9999999999999742E-4</v>
      </c>
      <c r="AC26" s="86">
        <f>IF(N('Asset Universe'!$F$9)=0,0,N('Asset Universe'!$K$9)-N('Asset Universe'!$N$9)-N(Control!$C$10))</f>
        <v>3.1199999999999999E-2</v>
      </c>
      <c r="AD26" s="86">
        <f>IFERROR(SUMPRODUCT($U26:$X26,$Z26:$AC26),0)</f>
        <v>2.8369096860991867</v>
      </c>
      <c r="AE26" s="86">
        <f>IFERROR(SUMPRODUCT($U27:$X27,$Z26:$AC26),0)</f>
        <v>5.1525605579862188E-2</v>
      </c>
      <c r="AF26" s="86">
        <f>IFERROR(SUMPRODUCT($U28:$X28,$Z26:$AC26),0)</f>
        <v>-3.2981125367549602E-2</v>
      </c>
      <c r="AG26" s="86">
        <f>IFERROR(SUMPRODUCT($U29:$X29,$Z26:$AC26),0)</f>
        <v>0.49672741658377007</v>
      </c>
      <c r="AH26" s="86">
        <f>IF(N('Asset Universe'!$F$6)=0,0,MIN(MAX(AD26,0),IF(N('Asset Universe'!$O$6)&gt;0,N('Asset Universe'!$O$6),1)))</f>
        <v>1</v>
      </c>
      <c r="AI26" s="86">
        <f>IF(N('Asset Universe'!$F$7)=0,0,MIN(MAX(AE26,0),IF(N('Asset Universe'!$O$7)&gt;0,N('Asset Universe'!$O$7),1)))</f>
        <v>5.1525605579862188E-2</v>
      </c>
      <c r="AJ26" s="86">
        <f>IF(N('Asset Universe'!$F$8)=0,0,MIN(MAX(AF26,0),IF(N('Asset Universe'!$O$8)&gt;0,N('Asset Universe'!$O$8),1)))</f>
        <v>0</v>
      </c>
      <c r="AK26" s="86">
        <f>IF(N('Asset Universe'!$F$9)=0,0,MIN(MAX(AG26,0),IF(N('Asset Universe'!$O$9)&gt;0,N('Asset Universe'!$O$9),1)))</f>
        <v>0.2</v>
      </c>
      <c r="AL26" s="86">
        <f>SUM(AH26:AK26)</f>
        <v>1.251525605579862</v>
      </c>
      <c r="AM26" s="86">
        <f>MAX(0,1-N(Control!$C$15))</f>
        <v>0.95</v>
      </c>
      <c r="AN26" s="86">
        <f>IF($AL26&lt;=0,0,AH26*IF($AL26&gt;$AM26,$AM26/$AL26,1))*Control!$C$7</f>
        <v>0.37953678125500356</v>
      </c>
      <c r="AO26" s="86">
        <f>IF($AL26&lt;=0,0,AI26*IF($AL26&gt;$AM26,$AM26/$AL26,1))*Control!$C$7</f>
        <v>1.9555862493995747E-2</v>
      </c>
      <c r="AP26" s="86">
        <f>IF($AL26&lt;=0,0,AJ26*IF($AL26&gt;$AM26,$AM26/$AL26,1))*Control!$C$7</f>
        <v>0</v>
      </c>
      <c r="AQ26" s="86">
        <f>IF($AL26&lt;=0,0,AK26*IF($AL26&gt;$AM26,$AM26/$AL26,1))*Control!$C$7</f>
        <v>7.5907356251000715E-2</v>
      </c>
      <c r="AR26" s="86">
        <f>1-SUM(AN26:AQ26)</f>
        <v>0.52499999999999991</v>
      </c>
      <c r="AS26" s="86">
        <f>'Monthly Data'!N50</f>
        <v>-0.13092435602286023</v>
      </c>
      <c r="AT26" s="86">
        <f>'Monthly Data'!O50</f>
        <v>-0.25127763815543147</v>
      </c>
      <c r="AU26" s="86">
        <f>'Monthly Data'!P50</f>
        <v>-2.2240316767432322E-3</v>
      </c>
      <c r="AV26" s="86">
        <f>'Monthly Data'!Q50</f>
        <v>-0.19391826459867312</v>
      </c>
      <c r="AW26" s="86">
        <f>'Monthly Data'!R50</f>
        <v>2.0446694166160739E-3</v>
      </c>
      <c r="AX26" s="86">
        <f>AN26*AS26+AO26*AT26+AP26*AU26+AQ26*AV26+AR26*AW26</f>
        <v>-6.8250930963128023E-2</v>
      </c>
      <c r="AY26" s="86">
        <f>AS26</f>
        <v>-0.13092435602286023</v>
      </c>
      <c r="AZ26" s="86">
        <f>0.6*AS26+0.4*AW26</f>
        <v>-7.7736745847069716E-2</v>
      </c>
    </row>
    <row r="27" spans="1:52" x14ac:dyDescent="0.25">
      <c r="P27" s="99">
        <f>IF(OR(N('Asset Universe'!$F$7)=0,N('Asset Universe'!$F$6)=0),0,$F$26*$E$26*$I$26)</f>
        <v>5.4035237806786939E-3</v>
      </c>
      <c r="Q27" s="99">
        <f>IF(N('Asset Universe'!$F$7)=0,1,$F$26*$F$26*1)</f>
        <v>0.81049051453193133</v>
      </c>
      <c r="R27" s="99">
        <f>IF(OR(N('Asset Universe'!$F$7)=0,N('Asset Universe'!$F$8)=0),0,$F$26*$G$26*$L$26)</f>
        <v>1.3948796176822589E-2</v>
      </c>
      <c r="S27" s="99">
        <f>IF(OR(N('Asset Universe'!$F$7)=0,N('Asset Universe'!$F$9)=0),0,$F$26*$H$26*$M$26)</f>
        <v>-3.2820345336372404E-3</v>
      </c>
      <c r="U27" s="99">
        <f>IFERROR(INDEX(MINVERSE($P26:$S29),2,1),0)</f>
        <v>-1.0332319058332</v>
      </c>
      <c r="V27" s="99">
        <f>IFERROR(INDEX(MINVERSE($P26:$S29),2,2),0)</f>
        <v>1.2697053324340817</v>
      </c>
      <c r="W27" s="99">
        <f>IFERROR(INDEX(MINVERSE($P26:$S29),2,3),0)</f>
        <v>-1.4766839262275424</v>
      </c>
      <c r="X27" s="99">
        <f>IFERROR(INDEX(MINVERSE($P26:$S29),2,4),0)</f>
        <v>0.88453423631547534</v>
      </c>
    </row>
    <row r="28" spans="1:52" x14ac:dyDescent="0.25">
      <c r="P28" s="99">
        <f>IF(OR(N('Asset Universe'!$F$8)=0,N('Asset Universe'!$F$6)=0),0,$G$26*$E$26*$J$26)</f>
        <v>3.383082480777583E-5</v>
      </c>
      <c r="Q28" s="99">
        <f>IF(OR(N('Asset Universe'!$F$8)=0,N('Asset Universe'!$F$7)=0),0,$G$26*$F$26*$L$26)</f>
        <v>1.3948796176822589E-2</v>
      </c>
      <c r="R28" s="99">
        <f>IF(N('Asset Universe'!$F$8)=0,1,$G$26*$G$26*1)</f>
        <v>1.2698498568903215E-2</v>
      </c>
      <c r="S28" s="99">
        <f>IF(OR(N('Asset Universe'!$F$8)=0,N('Asset Universe'!$F$9)=0),0,$G$26*$H$26*$N$26)</f>
        <v>1.2161913927132906E-3</v>
      </c>
      <c r="U28" s="99">
        <f>IFERROR(INDEX(MINVERSE($P26:$S29),3,1),0)</f>
        <v>6.0408951176003303</v>
      </c>
      <c r="V28" s="99">
        <f>IFERROR(INDEX(MINVERSE($P26:$S29),3,2),0)</f>
        <v>-1.4766839262275424</v>
      </c>
      <c r="W28" s="99">
        <f>IFERROR(INDEX(MINVERSE($P26:$S29),3,3),0)</f>
        <v>81.254185222305637</v>
      </c>
      <c r="X28" s="99">
        <f>IFERROR(INDEX(MINVERSE($P26:$S29),3,4),0)</f>
        <v>-9.383852073851104</v>
      </c>
    </row>
    <row r="29" spans="1:52" x14ac:dyDescent="0.25">
      <c r="P29" s="99">
        <f>IF(OR(N('Asset Universe'!$F$9)=0,N('Asset Universe'!$F$6)=0),0,$H$26*$E$26*$K$26)</f>
        <v>8.2116885071786775E-3</v>
      </c>
      <c r="Q29" s="99">
        <f>IF(OR(N('Asset Universe'!$F$9)=0,N('Asset Universe'!$F$7)=0),0,$H$26*$F$26*$M$26)</f>
        <v>-3.2820345336372404E-3</v>
      </c>
      <c r="R29" s="99">
        <f>IF(OR(N('Asset Universe'!$F$9)=0,N('Asset Universe'!$F$8)=0),0,$H$26*$G$26*$N$26)</f>
        <v>1.2161913927132906E-3</v>
      </c>
      <c r="S29" s="99">
        <f>IF(N('Asset Universe'!$F$9)=0,1,$H$26*$H$26*1)</f>
        <v>1.6333709881022559E-2</v>
      </c>
      <c r="U29" s="99">
        <f>IFERROR(INDEX(MINVERSE($P26:$S29),4,1),0)</f>
        <v>-54.185537167551779</v>
      </c>
      <c r="V29" s="99">
        <f>IFERROR(INDEX(MINVERSE($P26:$S29),4,2),0)</f>
        <v>0.88453423631547512</v>
      </c>
      <c r="W29" s="99">
        <f>IFERROR(INDEX(MINVERSE($P26:$S29),4,3),0)</f>
        <v>-9.383852073851104</v>
      </c>
      <c r="X29" s="99">
        <f>IFERROR(INDEX(MINVERSE($P26:$S29),4,4),0)</f>
        <v>89.341025123878097</v>
      </c>
    </row>
    <row r="30" spans="1:52" x14ac:dyDescent="0.25">
      <c r="A30">
        <v>43</v>
      </c>
      <c r="B30">
        <v>51</v>
      </c>
      <c r="C30" s="87">
        <f>'Monthly Data'!B51</f>
        <v>43922</v>
      </c>
      <c r="E30" s="86">
        <f>STDEV('Monthly Data'!$N$8:$N50)*SQRT(12)</f>
        <v>0.13652279107601445</v>
      </c>
      <c r="F30" s="86">
        <f>STDEV('Monthly Data'!$O$8:$O50)*SQRT(12)</f>
        <v>0.90816401667848246</v>
      </c>
      <c r="G30" s="86">
        <f>STDEV('Monthly Data'!$P$8:$P50)*SQRT(12)</f>
        <v>0.11139714982888965</v>
      </c>
      <c r="H30" s="86">
        <f>STDEV('Monthly Data'!$Q$8:$Q50)*SQRT(12)</f>
        <v>0.16387268558794763</v>
      </c>
      <c r="I30" s="98">
        <f>IFERROR(CORREL('Monthly Data'!$N$8:$N50,'Monthly Data'!$O$8:$O50),0)</f>
        <v>0.15054115892956241</v>
      </c>
      <c r="J30" s="98">
        <f>IFERROR(CORREL('Monthly Data'!$N$8:$N50,'Monthly Data'!$P$8:$P50),0)</f>
        <v>1.9611804272303177E-2</v>
      </c>
      <c r="K30" s="98">
        <f>IFERROR(CORREL('Monthly Data'!$N$8:$N50,'Monthly Data'!$Q$8:$Q50),0)</f>
        <v>0.69950165568866374</v>
      </c>
      <c r="L30" s="98">
        <f>IFERROR(CORREL('Monthly Data'!$O$8:$O50,'Monthly Data'!$P$8:$P50),0)</f>
        <v>0.1411690170802167</v>
      </c>
      <c r="M30" s="98">
        <f>IFERROR(CORREL('Monthly Data'!$O$8:$O50,'Monthly Data'!$Q$8:$Q50),0)</f>
        <v>0.10705915475208645</v>
      </c>
      <c r="N30" s="98">
        <f>IFERROR(CORREL('Monthly Data'!$P$8:$P50,'Monthly Data'!$Q$8:$Q50),0)</f>
        <v>8.5801705169594344E-2</v>
      </c>
      <c r="P30" s="99">
        <f>IF(N('Asset Universe'!$F$6)=0,1,$E$30*$E$30*1)</f>
        <v>1.8638472483185089E-2</v>
      </c>
      <c r="Q30" s="99">
        <f>IF(OR(N('Asset Universe'!$F$6)=0,N('Asset Universe'!$F$7)=0),0,$E$30*$F$30*$I$30)</f>
        <v>1.8664858583352754E-2</v>
      </c>
      <c r="R30" s="99">
        <f>IF(OR(N('Asset Universe'!$F$6)=0,N('Asset Universe'!$F$8)=0),0,$E$30*$G$30*$J$30)</f>
        <v>2.9826121864808057E-4</v>
      </c>
      <c r="S30" s="99">
        <f>IF(OR(N('Asset Universe'!$F$6)=0,N('Asset Universe'!$F$9)=0),0,$E$30*$H$30*$K$30)</f>
        <v>1.5649500355760251E-2</v>
      </c>
      <c r="U30" s="99">
        <f>IFERROR(INDEX(MINVERSE($P30:$S33),1,1),0)</f>
        <v>106.81543309825909</v>
      </c>
      <c r="V30" s="99">
        <f>IFERROR(INDEX(MINVERSE($P30:$S33),1,2),0)</f>
        <v>-1.3399321992254074</v>
      </c>
      <c r="W30" s="99">
        <f>IFERROR(INDEX(MINVERSE($P30:$S33),1,3),0)</f>
        <v>6.7812159045097911</v>
      </c>
      <c r="X30" s="99">
        <f>IFERROR(INDEX(MINVERSE($P30:$S33),1,4),0)</f>
        <v>-61.847945128478948</v>
      </c>
      <c r="Z30" s="86">
        <f>IF(N('Asset Universe'!$F$6)=0,0,N('Asset Universe'!$K$6)-N('Asset Universe'!$N$6)-N(Control!$C$10))</f>
        <v>4.3000000000000003E-2</v>
      </c>
      <c r="AA30" s="86">
        <f>IF(N('Asset Universe'!$F$7)=0,0,N('Asset Universe'!$K$7)-N('Asset Universe'!$N$7)-N(Control!$C$10))</f>
        <v>5.5E-2</v>
      </c>
      <c r="AB30" s="86">
        <f>IF(N('Asset Universe'!$F$8)=0,0,N('Asset Universe'!$K$8)-N('Asset Universe'!$N$8)-N(Control!$C$10))</f>
        <v>9.9999999999999742E-4</v>
      </c>
      <c r="AC30" s="86">
        <f>IF(N('Asset Universe'!$F$9)=0,0,N('Asset Universe'!$K$9)-N('Asset Universe'!$N$9)-N(Control!$C$10))</f>
        <v>3.1199999999999999E-2</v>
      </c>
      <c r="AD30" s="86">
        <f>IFERROR(SUMPRODUCT($U30:$X30,$Z30:$AC30),0)</f>
        <v>2.5964926801637103</v>
      </c>
      <c r="AE30" s="86">
        <f>IFERROR(SUMPRODUCT($U31:$X31,$Z30:$AC30),0)</f>
        <v>1.410159629985485E-2</v>
      </c>
      <c r="AF30" s="86">
        <f>IFERROR(SUMPRODUCT($U32:$X32,$Z30:$AC30),0)</f>
        <v>4.7695850795006212E-2</v>
      </c>
      <c r="AG30" s="86">
        <f>IFERROR(SUMPRODUCT($U33:$X33,$Z30:$AC30),0)</f>
        <v>-0.36244527725474329</v>
      </c>
      <c r="AH30" s="86">
        <f>IF(N('Asset Universe'!$F$6)=0,0,MIN(MAX(AD30,0),IF(N('Asset Universe'!$O$6)&gt;0,N('Asset Universe'!$O$6),1)))</f>
        <v>1</v>
      </c>
      <c r="AI30" s="86">
        <f>IF(N('Asset Universe'!$F$7)=0,0,MIN(MAX(AE30,0),IF(N('Asset Universe'!$O$7)&gt;0,N('Asset Universe'!$O$7),1)))</f>
        <v>1.410159629985485E-2</v>
      </c>
      <c r="AJ30" s="86">
        <f>IF(N('Asset Universe'!$F$8)=0,0,MIN(MAX(AF30,0),IF(N('Asset Universe'!$O$8)&gt;0,N('Asset Universe'!$O$8),1)))</f>
        <v>4.7695850795006212E-2</v>
      </c>
      <c r="AK30" s="86">
        <f>IF(N('Asset Universe'!$F$9)=0,0,MIN(MAX(AG30,0),IF(N('Asset Universe'!$O$9)&gt;0,N('Asset Universe'!$O$9),1)))</f>
        <v>0</v>
      </c>
      <c r="AL30" s="86">
        <f>SUM(AH30:AK30)</f>
        <v>1.061797447094861</v>
      </c>
      <c r="AM30" s="86">
        <f>MAX(0,1-N(Control!$C$15))</f>
        <v>0.95</v>
      </c>
      <c r="AN30" s="86">
        <f>IF($AL30&lt;=0,0,AH30*IF($AL30&gt;$AM30,$AM30/$AL30,1))*Control!$C$7</f>
        <v>0.44735462615739691</v>
      </c>
      <c r="AO30" s="86">
        <f>IF($AL30&lt;=0,0,AI30*IF($AL30&gt;$AM30,$AM30/$AL30,1))*Control!$C$7</f>
        <v>6.3084143409440976E-3</v>
      </c>
      <c r="AP30" s="86">
        <f>IF($AL30&lt;=0,0,AJ30*IF($AL30&gt;$AM30,$AM30/$AL30,1))*Control!$C$7</f>
        <v>2.1336959501658984E-2</v>
      </c>
      <c r="AQ30" s="86">
        <f>IF($AL30&lt;=0,0,AK30*IF($AL30&gt;$AM30,$AM30/$AL30,1))*Control!$C$7</f>
        <v>0</v>
      </c>
      <c r="AR30" s="86">
        <f>1-SUM(AN30:AQ30)</f>
        <v>0.52500000000000002</v>
      </c>
      <c r="AS30" s="86">
        <f>'Monthly Data'!N51</f>
        <v>0.10817399768179792</v>
      </c>
      <c r="AT30" s="86">
        <f>'Monthly Data'!O51</f>
        <v>0.34477896223547644</v>
      </c>
      <c r="AU30" s="86">
        <f>'Monthly Data'!P51</f>
        <v>7.2610603028774312E-2</v>
      </c>
      <c r="AV30" s="86">
        <f>'Monthly Data'!Q51</f>
        <v>8.9620879140306808E-2</v>
      </c>
      <c r="AW30" s="86">
        <f>'Monthly Data'!R51</f>
        <v>-1.9631230460526172E-4</v>
      </c>
      <c r="AX30" s="86">
        <f>AN30*AS30+AO30*AT30+AP30*AU30+AQ30*AV30+AR30*AW30</f>
        <v>5.2013372379012164E-2</v>
      </c>
      <c r="AY30" s="86">
        <f>AS30</f>
        <v>0.10817399768179792</v>
      </c>
      <c r="AZ30" s="86">
        <f>0.6*AS30+0.4*AW30</f>
        <v>6.4825873687236649E-2</v>
      </c>
    </row>
    <row r="31" spans="1:52" x14ac:dyDescent="0.25">
      <c r="P31" s="99">
        <f>IF(OR(N('Asset Universe'!$F$7)=0,N('Asset Universe'!$F$6)=0),0,$F$30*$E$30*$I$30)</f>
        <v>1.8664858583352754E-2</v>
      </c>
      <c r="Q31" s="99">
        <f>IF(N('Asset Universe'!$F$7)=0,1,$F$30*$F$30*1)</f>
        <v>0.82476188118959493</v>
      </c>
      <c r="R31" s="99">
        <f>IF(OR(N('Asset Universe'!$F$7)=0,N('Asset Universe'!$F$8)=0),0,$F$30*$G$30*$L$30)</f>
        <v>1.4281629439139845E-2</v>
      </c>
      <c r="S31" s="99">
        <f>IF(OR(N('Asset Universe'!$F$7)=0,N('Asset Universe'!$F$9)=0),0,$F$30*$H$30*$M$30)</f>
        <v>1.5932894175334351E-2</v>
      </c>
      <c r="U31" s="99">
        <f>IFERROR(INDEX(MINVERSE($P30:$S33),2,1),0)</f>
        <v>-1.339932199225401</v>
      </c>
      <c r="V31" s="99">
        <f>IFERROR(INDEX(MINVERSE($P30:$S33),2,2),0)</f>
        <v>1.2655049629494923</v>
      </c>
      <c r="W31" s="99">
        <f>IFERROR(INDEX(MINVERSE($P30:$S33),2,3),0)</f>
        <v>-1.4386171526340987</v>
      </c>
      <c r="X31" s="99">
        <f>IFERROR(INDEX(MINVERSE($P30:$S33),2,4),0)</f>
        <v>0.11392708515894616</v>
      </c>
    </row>
    <row r="32" spans="1:52" x14ac:dyDescent="0.25">
      <c r="P32" s="99">
        <f>IF(OR(N('Asset Universe'!$F$8)=0,N('Asset Universe'!$F$6)=0),0,$G$30*$E$30*$J$30)</f>
        <v>2.9826121864808057E-4</v>
      </c>
      <c r="Q32" s="99">
        <f>IF(OR(N('Asset Universe'!$F$8)=0,N('Asset Universe'!$F$7)=0),0,$G$30*$F$30*$L$30)</f>
        <v>1.4281629439139845E-2</v>
      </c>
      <c r="R32" s="99">
        <f>IF(N('Asset Universe'!$F$8)=0,1,$G$30*$G$30*1)</f>
        <v>1.240932499000009E-2</v>
      </c>
      <c r="S32" s="99">
        <f>IF(OR(N('Asset Universe'!$F$8)=0,N('Asset Universe'!$F$9)=0),0,$G$30*$H$30*$N$30)</f>
        <v>1.5663058471640811E-3</v>
      </c>
      <c r="U32" s="99">
        <f>IFERROR(INDEX(MINVERSE($P30:$S33),3,1),0)</f>
        <v>6.7812159045097919</v>
      </c>
      <c r="V32" s="99">
        <f>IFERROR(INDEX(MINVERSE($P30:$S33),3,2),0)</f>
        <v>-1.4386171526340985</v>
      </c>
      <c r="W32" s="99">
        <f>IFERROR(INDEX(MINVERSE($P30:$S33),3,3),0)</f>
        <v>83.079936990857703</v>
      </c>
      <c r="X32" s="99">
        <f>IFERROR(INDEX(MINVERSE($P30:$S33),3,4),0)</f>
        <v>-7.9439880350928505</v>
      </c>
    </row>
    <row r="33" spans="1:52" x14ac:dyDescent="0.25">
      <c r="P33" s="99">
        <f>IF(OR(N('Asset Universe'!$F$9)=0,N('Asset Universe'!$F$6)=0),0,$H$30*$E$30*$K$30)</f>
        <v>1.5649500355760251E-2</v>
      </c>
      <c r="Q33" s="99">
        <f>IF(OR(N('Asset Universe'!$F$9)=0,N('Asset Universe'!$F$7)=0),0,$H$30*$F$30*$M$30)</f>
        <v>1.5932894175334351E-2</v>
      </c>
      <c r="R33" s="99">
        <f>IF(OR(N('Asset Universe'!$F$9)=0,N('Asset Universe'!$F$8)=0),0,$H$30*$G$30*$N$30)</f>
        <v>1.5663058471640811E-3</v>
      </c>
      <c r="S33" s="99">
        <f>IF(N('Asset Universe'!$F$9)=0,1,$H$30*$H$30*1)</f>
        <v>2.6854257081806339E-2</v>
      </c>
      <c r="U33" s="99">
        <f>IFERROR(INDEX(MINVERSE($P30:$S33),4,1),0)</f>
        <v>-61.847945128478941</v>
      </c>
      <c r="V33" s="99">
        <f>IFERROR(INDEX(MINVERSE($P30:$S33),4,2),0)</f>
        <v>0.11392708515894483</v>
      </c>
      <c r="W33" s="99">
        <f>IFERROR(INDEX(MINVERSE($P30:$S33),4,3),0)</f>
        <v>-7.9439880350928442</v>
      </c>
      <c r="X33" s="99">
        <f>IFERROR(INDEX(MINVERSE($P30:$S33),4,4),0)</f>
        <v>73.676101334012898</v>
      </c>
    </row>
    <row r="34" spans="1:52" x14ac:dyDescent="0.25">
      <c r="A34">
        <v>44</v>
      </c>
      <c r="B34">
        <v>52</v>
      </c>
      <c r="C34" s="87">
        <f>'Monthly Data'!B52</f>
        <v>43952</v>
      </c>
      <c r="E34" s="86">
        <f>STDEV('Monthly Data'!$N$8:$N51)*SQRT(12)</f>
        <v>0.14544175046396274</v>
      </c>
      <c r="F34" s="86">
        <f>STDEV('Monthly Data'!$O$8:$O51)*SQRT(12)</f>
        <v>0.90754412668059403</v>
      </c>
      <c r="G34" s="86">
        <f>STDEV('Monthly Data'!$P$8:$P51)*SQRT(12)</f>
        <v>0.11569979081877292</v>
      </c>
      <c r="H34" s="86">
        <f>STDEV('Monthly Data'!$Q$8:$Q51)*SQRT(12)</f>
        <v>0.16869939827906674</v>
      </c>
      <c r="I34" s="98">
        <f>IFERROR(CORREL('Monthly Data'!$N$8:$N51,'Monthly Data'!$O$8:$O51),0)</f>
        <v>0.19339216225049749</v>
      </c>
      <c r="J34" s="98">
        <f>IFERROR(CORREL('Monthly Data'!$N$8:$N51,'Monthly Data'!$P$8:$P51),0)</f>
        <v>0.13210901241970721</v>
      </c>
      <c r="K34" s="98">
        <f>IFERROR(CORREL('Monthly Data'!$N$8:$N51,'Monthly Data'!$Q$8:$Q51),0)</f>
        <v>0.72748501141778577</v>
      </c>
      <c r="L34" s="98">
        <f>IFERROR(CORREL('Monthly Data'!$O$8:$O51,'Monthly Data'!$P$8:$P51),0)</f>
        <v>0.17837550849889783</v>
      </c>
      <c r="M34" s="98">
        <f>IFERROR(CORREL('Monthly Data'!$O$8:$O51,'Monthly Data'!$Q$8:$Q51),0)</f>
        <v>0.14308932362950405</v>
      </c>
      <c r="N34" s="98">
        <f>IFERROR(CORREL('Monthly Data'!$P$8:$P51,'Monthly Data'!$Q$8:$Q51),0)</f>
        <v>0.16445035175886494</v>
      </c>
      <c r="P34" s="99">
        <f>IF(N('Asset Universe'!$F$6)=0,1,$E$34*$E$34*1)</f>
        <v>2.1153302778021604E-2</v>
      </c>
      <c r="Q34" s="99">
        <f>IF(OR(N('Asset Universe'!$F$6)=0,N('Asset Universe'!$F$7)=0),0,$E$34*$F$34*$I$34)</f>
        <v>2.5526761017023621E-2</v>
      </c>
      <c r="R34" s="99">
        <f>IF(OR(N('Asset Universe'!$F$6)=0,N('Asset Universe'!$F$8)=0),0,$E$34*$G$34*$J$34)</f>
        <v>2.2230749890846217E-3</v>
      </c>
      <c r="S34" s="99">
        <f>IF(OR(N('Asset Universe'!$F$6)=0,N('Asset Universe'!$F$9)=0),0,$E$34*$H$34*$K$34)</f>
        <v>1.784952552682445E-2</v>
      </c>
      <c r="U34" s="99">
        <f>IFERROR(INDEX(MINVERSE($P34:$S37),1,1),0)</f>
        <v>102.18694673496012</v>
      </c>
      <c r="V34" s="99">
        <f>IFERROR(INDEX(MINVERSE($P34:$S37),1,2),0)</f>
        <v>-1.4974042745101159</v>
      </c>
      <c r="W34" s="99">
        <f>IFERROR(INDEX(MINVERSE($P34:$S37),1,3),0)</f>
        <v>0.22242033313661227</v>
      </c>
      <c r="X34" s="99">
        <f>IFERROR(INDEX(MINVERSE($P34:$S37),1,4),0)</f>
        <v>-62.963130228621296</v>
      </c>
      <c r="Z34" s="86">
        <f>IF(N('Asset Universe'!$F$6)=0,0,N('Asset Universe'!$K$6)-N('Asset Universe'!$N$6)-N(Control!$C$10))</f>
        <v>4.3000000000000003E-2</v>
      </c>
      <c r="AA34" s="86">
        <f>IF(N('Asset Universe'!$F$7)=0,0,N('Asset Universe'!$K$7)-N('Asset Universe'!$N$7)-N(Control!$C$10))</f>
        <v>5.5E-2</v>
      </c>
      <c r="AB34" s="86">
        <f>IF(N('Asset Universe'!$F$8)=0,0,N('Asset Universe'!$K$8)-N('Asset Universe'!$N$8)-N(Control!$C$10))</f>
        <v>9.9999999999999742E-4</v>
      </c>
      <c r="AC34" s="86">
        <f>IF(N('Asset Universe'!$F$9)=0,0,N('Asset Universe'!$K$9)-N('Asset Universe'!$N$9)-N(Control!$C$10))</f>
        <v>3.1199999999999999E-2</v>
      </c>
      <c r="AD34" s="86">
        <f>IFERROR(SUMPRODUCT($U34:$X34,$Z34:$AC34),0)</f>
        <v>2.347454231705381</v>
      </c>
      <c r="AE34" s="86">
        <f>IFERROR(SUMPRODUCT($U35:$X35,$Z34:$AC34),0)</f>
        <v>8.9945303102650902E-3</v>
      </c>
      <c r="AF34" s="86">
        <f>IFERROR(SUMPRODUCT($U36:$X36,$Z34:$AC34),0)</f>
        <v>-0.24245967612330555</v>
      </c>
      <c r="AG34" s="86">
        <f>IFERROR(SUMPRODUCT($U37:$X37,$Z34:$AC34),0)</f>
        <v>-0.35558397869528147</v>
      </c>
      <c r="AH34" s="86">
        <f>IF(N('Asset Universe'!$F$6)=0,0,MIN(MAX(AD34,0),IF(N('Asset Universe'!$O$6)&gt;0,N('Asset Universe'!$O$6),1)))</f>
        <v>1</v>
      </c>
      <c r="AI34" s="86">
        <f>IF(N('Asset Universe'!$F$7)=0,0,MIN(MAX(AE34,0),IF(N('Asset Universe'!$O$7)&gt;0,N('Asset Universe'!$O$7),1)))</f>
        <v>8.9945303102650902E-3</v>
      </c>
      <c r="AJ34" s="86">
        <f>IF(N('Asset Universe'!$F$8)=0,0,MIN(MAX(AF34,0),IF(N('Asset Universe'!$O$8)&gt;0,N('Asset Universe'!$O$8),1)))</f>
        <v>0</v>
      </c>
      <c r="AK34" s="86">
        <f>IF(N('Asset Universe'!$F$9)=0,0,MIN(MAX(AG34,0),IF(N('Asset Universe'!$O$9)&gt;0,N('Asset Universe'!$O$9),1)))</f>
        <v>0</v>
      </c>
      <c r="AL34" s="86">
        <f>SUM(AH34:AK34)</f>
        <v>1.008994530310265</v>
      </c>
      <c r="AM34" s="86">
        <f>MAX(0,1-N(Control!$C$15))</f>
        <v>0.95</v>
      </c>
      <c r="AN34" s="86">
        <f>IF($AL34&lt;=0,0,AH34*IF($AL34&gt;$AM34,$AM34/$AL34,1))*Control!$C$7</f>
        <v>0.47076568378813499</v>
      </c>
      <c r="AO34" s="86">
        <f>IF($AL34&lt;=0,0,AI34*IF($AL34&gt;$AM34,$AM34/$AL34,1))*Control!$C$7</f>
        <v>4.2343162118650508E-3</v>
      </c>
      <c r="AP34" s="86">
        <f>IF($AL34&lt;=0,0,AJ34*IF($AL34&gt;$AM34,$AM34/$AL34,1))*Control!$C$7</f>
        <v>0</v>
      </c>
      <c r="AQ34" s="86">
        <f>IF($AL34&lt;=0,0,AK34*IF($AL34&gt;$AM34,$AM34/$AL34,1))*Control!$C$7</f>
        <v>0</v>
      </c>
      <c r="AR34" s="86">
        <f>1-SUM(AN34:AQ34)</f>
        <v>0.52499999999999991</v>
      </c>
      <c r="AS34" s="86">
        <f>'Monthly Data'!N52</f>
        <v>5.0254597598164086E-2</v>
      </c>
      <c r="AT34" s="86">
        <f>'Monthly Data'!O52</f>
        <v>9.2683479204936248E-2</v>
      </c>
      <c r="AU34" s="86">
        <f>'Monthly Data'!P52</f>
        <v>2.5881615436820882E-2</v>
      </c>
      <c r="AV34" s="86">
        <f>'Monthly Data'!Q52</f>
        <v>1.7342927606462499E-2</v>
      </c>
      <c r="AW34" s="86">
        <f>'Monthly Data'!R52</f>
        <v>-1.7521758581318103E-4</v>
      </c>
      <c r="AX34" s="86">
        <f>AN34*AS34+AO34*AT34+AP34*AU34+AQ34*AV34+AR34*AW34</f>
        <v>2.395860192781488E-2</v>
      </c>
      <c r="AY34" s="86">
        <f>AS34</f>
        <v>5.0254597598164086E-2</v>
      </c>
      <c r="AZ34" s="86">
        <f>0.6*AS34+0.4*AW34</f>
        <v>3.0082671524573178E-2</v>
      </c>
    </row>
    <row r="35" spans="1:52" x14ac:dyDescent="0.25">
      <c r="P35" s="99">
        <f>IF(OR(N('Asset Universe'!$F$7)=0,N('Asset Universe'!$F$6)=0),0,$F$34*$E$34*$I$34)</f>
        <v>2.5526761017023621E-2</v>
      </c>
      <c r="Q35" s="99">
        <f>IF(N('Asset Universe'!$F$7)=0,1,$F$34*$F$34*1)</f>
        <v>0.82363634187244206</v>
      </c>
      <c r="R35" s="99">
        <f>IF(OR(N('Asset Universe'!$F$7)=0,N('Asset Universe'!$F$8)=0),0,$F$34*$G$34*$L$34)</f>
        <v>1.8729903872949264E-2</v>
      </c>
      <c r="S35" s="99">
        <f>IF(OR(N('Asset Universe'!$F$7)=0,N('Asset Universe'!$F$9)=0),0,$F$34*$H$34*$M$34)</f>
        <v>2.1907282815380194E-2</v>
      </c>
      <c r="U35" s="99">
        <f>IFERROR(INDEX(MINVERSE($P34:$S37),2,1),0)</f>
        <v>-1.4974042745101117</v>
      </c>
      <c r="V35" s="99">
        <f>IFERROR(INDEX(MINVERSE($P34:$S37),2,2),0)</f>
        <v>1.2934374569378524</v>
      </c>
      <c r="W35" s="99">
        <f>IFERROR(INDEX(MINVERSE($P34:$S37),2,3),0)</f>
        <v>-1.5905343290786951</v>
      </c>
      <c r="X35" s="99">
        <f>IFERROR(INDEX(MINVERSE($P34:$S37),2,4),0)</f>
        <v>0.12289706127233037</v>
      </c>
    </row>
    <row r="36" spans="1:52" x14ac:dyDescent="0.25">
      <c r="P36" s="99">
        <f>IF(OR(N('Asset Universe'!$F$8)=0,N('Asset Universe'!$F$6)=0),0,$G$34*$E$34*$J$34)</f>
        <v>2.2230749890846217E-3</v>
      </c>
      <c r="Q36" s="99">
        <f>IF(OR(N('Asset Universe'!$F$8)=0,N('Asset Universe'!$F$7)=0),0,$G$34*$F$34*$L$34)</f>
        <v>1.8729903872949264E-2</v>
      </c>
      <c r="R36" s="99">
        <f>IF(N('Asset Universe'!$F$8)=0,1,$G$34*$G$34*1)</f>
        <v>1.338644159550781E-2</v>
      </c>
      <c r="S36" s="99">
        <f>IF(OR(N('Asset Universe'!$F$8)=0,N('Asset Universe'!$F$9)=0),0,$G$34*$H$34*$N$34)</f>
        <v>3.2098217392027297E-3</v>
      </c>
      <c r="U36" s="99">
        <f>IFERROR(INDEX(MINVERSE($P34:$S37),3,1),0)</f>
        <v>0.22242033313660983</v>
      </c>
      <c r="V36" s="99">
        <f>IFERROR(INDEX(MINVERSE($P34:$S37),3,2),0)</f>
        <v>-1.5905343290786951</v>
      </c>
      <c r="W36" s="99">
        <f>IFERROR(INDEX(MINVERSE($P34:$S37),3,3),0)</f>
        <v>78.760816315170246</v>
      </c>
      <c r="X36" s="99">
        <f>IFERROR(INDEX(MINVERSE($P34:$S37),3,4),0)</f>
        <v>-7.7982429058981273</v>
      </c>
    </row>
    <row r="37" spans="1:52" x14ac:dyDescent="0.25">
      <c r="P37" s="99">
        <f>IF(OR(N('Asset Universe'!$F$9)=0,N('Asset Universe'!$F$6)=0),0,$H$34*$E$34*$K$34)</f>
        <v>1.784952552682445E-2</v>
      </c>
      <c r="Q37" s="99">
        <f>IF(OR(N('Asset Universe'!$F$9)=0,N('Asset Universe'!$F$7)=0),0,$H$34*$F$34*$M$34)</f>
        <v>2.1907282815380194E-2</v>
      </c>
      <c r="R37" s="99">
        <f>IF(OR(N('Asset Universe'!$F$9)=0,N('Asset Universe'!$F$8)=0),0,$H$34*$G$34*$N$34)</f>
        <v>3.2098217392027297E-3</v>
      </c>
      <c r="S37" s="99">
        <f>IF(N('Asset Universe'!$F$9)=0,1,$H$34*$H$34*1)</f>
        <v>2.8459486979719187E-2</v>
      </c>
      <c r="U37" s="99">
        <f>IFERROR(INDEX(MINVERSE($P34:$S37),4,1),0)</f>
        <v>-62.963130228621296</v>
      </c>
      <c r="V37" s="99">
        <f>IFERROR(INDEX(MINVERSE($P34:$S37),4,2),0)</f>
        <v>0.12289706127233184</v>
      </c>
      <c r="W37" s="99">
        <f>IFERROR(INDEX(MINVERSE($P34:$S37),4,3),0)</f>
        <v>-7.7982429058981255</v>
      </c>
      <c r="X37" s="99">
        <f>IFERROR(INDEX(MINVERSE($P34:$S37),4,4),0)</f>
        <v>75.412484797158783</v>
      </c>
    </row>
    <row r="38" spans="1:52" x14ac:dyDescent="0.25">
      <c r="A38">
        <v>45</v>
      </c>
      <c r="B38">
        <v>53</v>
      </c>
      <c r="C38" s="87">
        <f>'Monthly Data'!B53</f>
        <v>43983</v>
      </c>
      <c r="E38" s="86">
        <f>STDEV('Monthly Data'!$N$8:$N52)*SQRT(12)</f>
        <v>0.14553891413230968</v>
      </c>
      <c r="F38" s="86">
        <f>STDEV('Monthly Data'!$O$8:$O52)*SQRT(12)</f>
        <v>0.89717191527656404</v>
      </c>
      <c r="G38" s="86">
        <f>STDEV('Monthly Data'!$P$8:$P52)*SQRT(12)</f>
        <v>0.11483573291198833</v>
      </c>
      <c r="H38" s="86">
        <f>STDEV('Monthly Data'!$Q$8:$Q52)*SQRT(12)</f>
        <v>0.16697811326650719</v>
      </c>
      <c r="I38" s="98">
        <f>IFERROR(CORREL('Monthly Data'!$N$8:$N52,'Monthly Data'!$O$8:$O52),0)</f>
        <v>0.1909965584187428</v>
      </c>
      <c r="J38" s="98">
        <f>IFERROR(CORREL('Monthly Data'!$N$8:$N52,'Monthly Data'!$P$8:$P52),0)</f>
        <v>0.14382664377181778</v>
      </c>
      <c r="K38" s="98">
        <f>IFERROR(CORREL('Monthly Data'!$N$8:$N52,'Monthly Data'!$Q$8:$Q52),0)</f>
        <v>0.72551291105654381</v>
      </c>
      <c r="L38" s="98">
        <f>IFERROR(CORREL('Monthly Data'!$O$8:$O52,'Monthly Data'!$P$8:$P52),0)</f>
        <v>0.17763045142338416</v>
      </c>
      <c r="M38" s="98">
        <f>IFERROR(CORREL('Monthly Data'!$O$8:$O52,'Monthly Data'!$Q$8:$Q52),0)</f>
        <v>0.14289361114231738</v>
      </c>
      <c r="N38" s="98">
        <f>IFERROR(CORREL('Monthly Data'!$P$8:$P52,'Monthly Data'!$Q$8:$Q52),0)</f>
        <v>0.16803142305207797</v>
      </c>
      <c r="P38" s="99">
        <f>IF(N('Asset Universe'!$F$6)=0,1,$E$38*$E$38*1)</f>
        <v>2.1181575526811811E-2</v>
      </c>
      <c r="Q38" s="99">
        <f>IF(OR(N('Asset Universe'!$F$6)=0,N('Asset Universe'!$F$7)=0),0,$E$38*$F$38*$I$38)</f>
        <v>2.4939075051760157E-2</v>
      </c>
      <c r="R38" s="99">
        <f>IF(OR(N('Asset Universe'!$F$6)=0,N('Asset Universe'!$F$8)=0),0,$E$38*$G$38*$J$38)</f>
        <v>2.4037844591026417E-3</v>
      </c>
      <c r="S38" s="99">
        <f>IF(OR(N('Asset Universe'!$F$6)=0,N('Asset Universe'!$F$9)=0),0,$E$38*$H$38*$K$38)</f>
        <v>1.7631279303015043E-2</v>
      </c>
      <c r="U38" s="99">
        <f>IFERROR(INDEX(MINVERSE($P38:$S41),1,1),0)</f>
        <v>101.35976125504465</v>
      </c>
      <c r="V38" s="99">
        <f>IFERROR(INDEX(MINVERSE($P38:$S41),1,2),0)</f>
        <v>-1.4434064179937673</v>
      </c>
      <c r="W38" s="99">
        <f>IFERROR(INDEX(MINVERSE($P38:$S41),1,3),0)</f>
        <v>-1.1146696809568648</v>
      </c>
      <c r="X38" s="99">
        <f>IFERROR(INDEX(MINVERSE($P38:$S41),1,4),0)</f>
        <v>-62.858898251879168</v>
      </c>
      <c r="Z38" s="86">
        <f>IF(N('Asset Universe'!$F$6)=0,0,N('Asset Universe'!$K$6)-N('Asset Universe'!$N$6)-N(Control!$C$10))</f>
        <v>4.3000000000000003E-2</v>
      </c>
      <c r="AA38" s="86">
        <f>IF(N('Asset Universe'!$F$7)=0,0,N('Asset Universe'!$K$7)-N('Asset Universe'!$N$7)-N(Control!$C$10))</f>
        <v>5.5E-2</v>
      </c>
      <c r="AB38" s="86">
        <f>IF(N('Asset Universe'!$F$8)=0,0,N('Asset Universe'!$K$8)-N('Asset Universe'!$N$8)-N(Control!$C$10))</f>
        <v>9.9999999999999742E-4</v>
      </c>
      <c r="AC38" s="86">
        <f>IF(N('Asset Universe'!$F$9)=0,0,N('Asset Universe'!$K$9)-N('Asset Universe'!$N$9)-N(Control!$C$10))</f>
        <v>3.1199999999999999E-2</v>
      </c>
      <c r="AD38" s="86">
        <f>IFERROR(SUMPRODUCT($U38:$X38,$Z38:$AC38),0)</f>
        <v>2.3167700858376756</v>
      </c>
      <c r="AE38" s="86">
        <f>IFERROR(SUMPRODUCT($U39:$X39,$Z38:$AC38),0)</f>
        <v>1.1568003487064554E-2</v>
      </c>
      <c r="AF38" s="86">
        <f>IFERROR(SUMPRODUCT($U40:$X40,$Z38:$AC38),0)</f>
        <v>-0.28382745034769041</v>
      </c>
      <c r="AG38" s="86">
        <f>IFERROR(SUMPRODUCT($U41:$X41,$Z38:$AC38),0)</f>
        <v>-0.32210231298464409</v>
      </c>
      <c r="AH38" s="86">
        <f>IF(N('Asset Universe'!$F$6)=0,0,MIN(MAX(AD38,0),IF(N('Asset Universe'!$O$6)&gt;0,N('Asset Universe'!$O$6),1)))</f>
        <v>1</v>
      </c>
      <c r="AI38" s="86">
        <f>IF(N('Asset Universe'!$F$7)=0,0,MIN(MAX(AE38,0),IF(N('Asset Universe'!$O$7)&gt;0,N('Asset Universe'!$O$7),1)))</f>
        <v>1.1568003487064554E-2</v>
      </c>
      <c r="AJ38" s="86">
        <f>IF(N('Asset Universe'!$F$8)=0,0,MIN(MAX(AF38,0),IF(N('Asset Universe'!$O$8)&gt;0,N('Asset Universe'!$O$8),1)))</f>
        <v>0</v>
      </c>
      <c r="AK38" s="86">
        <f>IF(N('Asset Universe'!$F$9)=0,0,MIN(MAX(AG38,0),IF(N('Asset Universe'!$O$9)&gt;0,N('Asset Universe'!$O$9),1)))</f>
        <v>0</v>
      </c>
      <c r="AL38" s="86">
        <f>SUM(AH38:AK38)</f>
        <v>1.0115680034870647</v>
      </c>
      <c r="AM38" s="86">
        <f>MAX(0,1-N(Control!$C$15))</f>
        <v>0.95</v>
      </c>
      <c r="AN38" s="86">
        <f>IF($AL38&lt;=0,0,AH38*IF($AL38&gt;$AM38,$AM38/$AL38,1))*Control!$C$7</f>
        <v>0.46956803532988972</v>
      </c>
      <c r="AO38" s="86">
        <f>IF($AL38&lt;=0,0,AI38*IF($AL38&gt;$AM38,$AM38/$AL38,1))*Control!$C$7</f>
        <v>5.4319646701102156E-3</v>
      </c>
      <c r="AP38" s="86">
        <f>IF($AL38&lt;=0,0,AJ38*IF($AL38&gt;$AM38,$AM38/$AL38,1))*Control!$C$7</f>
        <v>0</v>
      </c>
      <c r="AQ38" s="86">
        <f>IF($AL38&lt;=0,0,AK38*IF($AL38&gt;$AM38,$AM38/$AL38,1))*Control!$C$7</f>
        <v>0</v>
      </c>
      <c r="AR38" s="86">
        <f>1-SUM(AN38:AQ38)</f>
        <v>0.52500000000000013</v>
      </c>
      <c r="AS38" s="86">
        <f>'Monthly Data'!N53</f>
        <v>2.6179843983298978E-2</v>
      </c>
      <c r="AT38" s="86">
        <f>'Monthly Data'!O53</f>
        <v>-3.4146858566219795E-2</v>
      </c>
      <c r="AU38" s="86">
        <f>'Monthly Data'!P53</f>
        <v>2.7377026301764307E-2</v>
      </c>
      <c r="AV38" s="86">
        <f>'Monthly Data'!Q53</f>
        <v>2.4249029966876501E-2</v>
      </c>
      <c r="AW38" s="86">
        <f>'Monthly Data'!R53</f>
        <v>0</v>
      </c>
      <c r="AX38" s="86">
        <f>AN38*AS38+AO38*AT38+AP38*AU38+AQ38*AV38+AR38*AW38</f>
        <v>1.2107733375153779E-2</v>
      </c>
      <c r="AY38" s="86">
        <f>AS38</f>
        <v>2.6179843983298978E-2</v>
      </c>
      <c r="AZ38" s="86">
        <f>0.6*AS38+0.4*AW38</f>
        <v>1.5707906389979386E-2</v>
      </c>
    </row>
    <row r="39" spans="1:52" x14ac:dyDescent="0.25">
      <c r="P39" s="99">
        <f>IF(OR(N('Asset Universe'!$F$7)=0,N('Asset Universe'!$F$6)=0),0,$F$38*$E$38*$I$38)</f>
        <v>2.4939075051760157E-2</v>
      </c>
      <c r="Q39" s="99">
        <f>IF(N('Asset Universe'!$F$7)=0,1,$F$38*$F$38*1)</f>
        <v>0.80491744556101819</v>
      </c>
      <c r="R39" s="99">
        <f>IF(OR(N('Asset Universe'!$F$7)=0,N('Asset Universe'!$F$8)=0),0,$F$38*$G$38*$L$38)</f>
        <v>1.8300802583145592E-2</v>
      </c>
      <c r="S39" s="99">
        <f>IF(OR(N('Asset Universe'!$F$7)=0,N('Asset Universe'!$F$9)=0),0,$F$38*$H$38*$M$38)</f>
        <v>2.1406616627635478E-2</v>
      </c>
      <c r="U39" s="99">
        <f>IFERROR(INDEX(MINVERSE($P38:$S41),2,1),0)</f>
        <v>-1.4434064179937596</v>
      </c>
      <c r="V39" s="99">
        <f>IFERROR(INDEX(MINVERSE($P38:$S41),2,2),0)</f>
        <v>1.3210548109018425</v>
      </c>
      <c r="W39" s="99">
        <f>IFERROR(INDEX(MINVERSE($P38:$S41),2,3),0)</f>
        <v>-1.5903089853935191</v>
      </c>
      <c r="X39" s="99">
        <f>IFERROR(INDEX(MINVERSE($P38:$S41),2,4),0)</f>
        <v>8.226839251885909E-2</v>
      </c>
    </row>
    <row r="40" spans="1:52" x14ac:dyDescent="0.25">
      <c r="P40" s="99">
        <f>IF(OR(N('Asset Universe'!$F$8)=0,N('Asset Universe'!$F$6)=0),0,$G$38*$E$38*$J$38)</f>
        <v>2.4037844591026417E-3</v>
      </c>
      <c r="Q40" s="99">
        <f>IF(OR(N('Asset Universe'!$F$8)=0,N('Asset Universe'!$F$7)=0),0,$G$38*$F$38*$L$38)</f>
        <v>1.8300802583145592E-2</v>
      </c>
      <c r="R40" s="99">
        <f>IF(N('Asset Universe'!$F$8)=0,1,$G$38*$G$38*1)</f>
        <v>1.318724555343352E-2</v>
      </c>
      <c r="S40" s="99">
        <f>IF(OR(N('Asset Universe'!$F$8)=0,N('Asset Universe'!$F$9)=0),0,$G$38*$H$38*$N$38)</f>
        <v>3.2220116136140002E-3</v>
      </c>
      <c r="U40" s="99">
        <f>IFERROR(INDEX(MINVERSE($P38:$S41),3,1),0)</f>
        <v>-1.1146696809568797</v>
      </c>
      <c r="V40" s="99">
        <f>IFERROR(INDEX(MINVERSE($P38:$S41),3,2),0)</f>
        <v>-1.5903089853935197</v>
      </c>
      <c r="W40" s="99">
        <f>IFERROR(INDEX(MINVERSE($P38:$S41),3,3),0)</f>
        <v>80.030078965224931</v>
      </c>
      <c r="X40" s="99">
        <f>IFERROR(INDEX(MINVERSE($P38:$S41),3,4),0)</f>
        <v>-7.3224275267668508</v>
      </c>
    </row>
    <row r="41" spans="1:52" x14ac:dyDescent="0.25">
      <c r="P41" s="99">
        <f>IF(OR(N('Asset Universe'!$F$9)=0,N('Asset Universe'!$F$6)=0),0,$H$38*$E$38*$K$38)</f>
        <v>1.7631279303015043E-2</v>
      </c>
      <c r="Q41" s="99">
        <f>IF(OR(N('Asset Universe'!$F$9)=0,N('Asset Universe'!$F$7)=0),0,$H$38*$F$38*$M$38)</f>
        <v>2.1406616627635478E-2</v>
      </c>
      <c r="R41" s="99">
        <f>IF(OR(N('Asset Universe'!$F$9)=0,N('Asset Universe'!$F$8)=0),0,$H$38*$G$38*$N$38)</f>
        <v>3.2220116136140002E-3</v>
      </c>
      <c r="S41" s="99">
        <f>IF(N('Asset Universe'!$F$9)=0,1,$H$38*$H$38*1)</f>
        <v>2.7881690310042503E-2</v>
      </c>
      <c r="U41" s="99">
        <f>IFERROR(INDEX(MINVERSE($P38:$S41),4,1),0)</f>
        <v>-62.858898251879175</v>
      </c>
      <c r="V41" s="99">
        <f>IFERROR(INDEX(MINVERSE($P38:$S41),4,2),0)</f>
        <v>8.2268392518866237E-2</v>
      </c>
      <c r="W41" s="99">
        <f>IFERROR(INDEX(MINVERSE($P38:$S41),4,3),0)</f>
        <v>-7.3224275267668606</v>
      </c>
      <c r="X41" s="99">
        <f>IFERROR(INDEX(MINVERSE($P38:$S41),4,4),0)</f>
        <v>76.398332621294543</v>
      </c>
    </row>
    <row r="42" spans="1:52" x14ac:dyDescent="0.25">
      <c r="A42">
        <v>46</v>
      </c>
      <c r="B42">
        <v>54</v>
      </c>
      <c r="C42" s="87">
        <f>'Monthly Data'!B54</f>
        <v>44013</v>
      </c>
      <c r="E42" s="86">
        <f>STDEV('Monthly Data'!$N$8:$N53)*SQRT(12)</f>
        <v>0.14422745978756965</v>
      </c>
      <c r="F42" s="86">
        <f>STDEV('Monthly Data'!$O$8:$O53)*SQRT(12)</f>
        <v>0.88953283036946595</v>
      </c>
      <c r="G42" s="86">
        <f>STDEV('Monthly Data'!$P$8:$P53)*SQRT(12)</f>
        <v>0.11405332677266997</v>
      </c>
      <c r="H42" s="86">
        <f>STDEV('Monthly Data'!$Q$8:$Q53)*SQRT(12)</f>
        <v>0.1655166382347385</v>
      </c>
      <c r="I42" s="98">
        <f>IFERROR(CORREL('Monthly Data'!$N$8:$N53,'Monthly Data'!$O$8:$O53),0)</f>
        <v>0.18523637233082171</v>
      </c>
      <c r="J42" s="98">
        <f>IFERROR(CORREL('Monthly Data'!$N$8:$N53,'Monthly Data'!$P$8:$P53),0)</f>
        <v>0.14906293401995724</v>
      </c>
      <c r="K42" s="98">
        <f>IFERROR(CORREL('Monthly Data'!$N$8:$N53,'Monthly Data'!$Q$8:$Q53),0)</f>
        <v>0.72677350300510313</v>
      </c>
      <c r="L42" s="98">
        <f>IFERROR(CORREL('Monthly Data'!$O$8:$O53,'Monthly Data'!$P$8:$P53),0)</f>
        <v>0.1695260284067974</v>
      </c>
      <c r="M42" s="98">
        <f>IFERROR(CORREL('Monthly Data'!$O$8:$O53,'Monthly Data'!$Q$8:$Q53),0)</f>
        <v>0.13705032741556566</v>
      </c>
      <c r="N42" s="98">
        <f>IFERROR(CORREL('Monthly Data'!$P$8:$P53,'Monthly Data'!$Q$8:$Q53),0)</f>
        <v>0.17342304023801644</v>
      </c>
      <c r="P42" s="99">
        <f>IF(N('Asset Universe'!$F$6)=0,1,$E$42*$E$42*1)</f>
        <v>2.080156015677502E-2</v>
      </c>
      <c r="Q42" s="99">
        <f>IF(OR(N('Asset Universe'!$F$6)=0,N('Asset Universe'!$F$7)=0),0,$E$42*$F$42*$I$42)</f>
        <v>2.3764911599027966E-2</v>
      </c>
      <c r="R42" s="99">
        <f>IF(OR(N('Asset Universe'!$F$6)=0,N('Asset Universe'!$F$8)=0),0,$E$42*$G$42*$J$42)</f>
        <v>2.4520288593249365E-3</v>
      </c>
      <c r="S42" s="99">
        <f>IF(OR(N('Asset Universe'!$F$6)=0,N('Asset Universe'!$F$9)=0),0,$E$42*$H$42*$K$42)</f>
        <v>1.7349569249029195E-2</v>
      </c>
      <c r="U42" s="99">
        <f>IFERROR(INDEX(MINVERSE($P42:$S45),1,1),0)</f>
        <v>103.55826814313808</v>
      </c>
      <c r="V42" s="99">
        <f>IFERROR(INDEX(MINVERSE($P42:$S45),1,2),0)</f>
        <v>-1.4382475727130044</v>
      </c>
      <c r="W42" s="99">
        <f>IFERROR(INDEX(MINVERSE($P42:$S45),1,3),0)</f>
        <v>-1.4228633618632525</v>
      </c>
      <c r="X42" s="99">
        <f>IFERROR(INDEX(MINVERSE($P42:$S45),1,4),0)</f>
        <v>-64.353460309926348</v>
      </c>
      <c r="Z42" s="86">
        <f>IF(N('Asset Universe'!$F$6)=0,0,N('Asset Universe'!$K$6)-N('Asset Universe'!$N$6)-N(Control!$C$10))</f>
        <v>4.3000000000000003E-2</v>
      </c>
      <c r="AA42" s="86">
        <f>IF(N('Asset Universe'!$F$7)=0,0,N('Asset Universe'!$K$7)-N('Asset Universe'!$N$7)-N(Control!$C$10))</f>
        <v>5.5E-2</v>
      </c>
      <c r="AB42" s="86">
        <f>IF(N('Asset Universe'!$F$8)=0,0,N('Asset Universe'!$K$8)-N('Asset Universe'!$N$8)-N(Control!$C$10))</f>
        <v>9.9999999999999742E-4</v>
      </c>
      <c r="AC42" s="86">
        <f>IF(N('Asset Universe'!$F$9)=0,0,N('Asset Universe'!$K$9)-N('Asset Universe'!$N$9)-N(Control!$C$10))</f>
        <v>3.1199999999999999E-2</v>
      </c>
      <c r="AD42" s="86">
        <f>IFERROR(SUMPRODUCT($U42:$X42,$Z42:$AC42),0)</f>
        <v>2.3646510886241572</v>
      </c>
      <c r="AE42" s="86">
        <f>IFERROR(SUMPRODUCT($U43:$X43,$Z42:$AC42),0)</f>
        <v>1.3554540622873968E-2</v>
      </c>
      <c r="AF42" s="86">
        <f>IFERROR(SUMPRODUCT($U44:$X44,$Z42:$AC42),0)</f>
        <v>-0.30312055231927615</v>
      </c>
      <c r="AG42" s="86">
        <f>IFERROR(SUMPRODUCT($U45:$X45,$Z42:$AC42),0)</f>
        <v>-0.33241712831852022</v>
      </c>
      <c r="AH42" s="86">
        <f>IF(N('Asset Universe'!$F$6)=0,0,MIN(MAX(AD42,0),IF(N('Asset Universe'!$O$6)&gt;0,N('Asset Universe'!$O$6),1)))</f>
        <v>1</v>
      </c>
      <c r="AI42" s="86">
        <f>IF(N('Asset Universe'!$F$7)=0,0,MIN(MAX(AE42,0),IF(N('Asset Universe'!$O$7)&gt;0,N('Asset Universe'!$O$7),1)))</f>
        <v>1.3554540622873968E-2</v>
      </c>
      <c r="AJ42" s="86">
        <f>IF(N('Asset Universe'!$F$8)=0,0,MIN(MAX(AF42,0),IF(N('Asset Universe'!$O$8)&gt;0,N('Asset Universe'!$O$8),1)))</f>
        <v>0</v>
      </c>
      <c r="AK42" s="86">
        <f>IF(N('Asset Universe'!$F$9)=0,0,MIN(MAX(AG42,0),IF(N('Asset Universe'!$O$9)&gt;0,N('Asset Universe'!$O$9),1)))</f>
        <v>0</v>
      </c>
      <c r="AL42" s="86">
        <f>SUM(AH42:AK42)</f>
        <v>1.0135545406228739</v>
      </c>
      <c r="AM42" s="86">
        <f>MAX(0,1-N(Control!$C$15))</f>
        <v>0.95</v>
      </c>
      <c r="AN42" s="86">
        <f>IF($AL42&lt;=0,0,AH42*IF($AL42&gt;$AM42,$AM42/$AL42,1))*Control!$C$7</f>
        <v>0.46864769576987103</v>
      </c>
      <c r="AO42" s="86">
        <f>IF($AL42&lt;=0,0,AI42*IF($AL42&gt;$AM42,$AM42/$AL42,1))*Control!$C$7</f>
        <v>6.3523042301289979E-3</v>
      </c>
      <c r="AP42" s="86">
        <f>IF($AL42&lt;=0,0,AJ42*IF($AL42&gt;$AM42,$AM42/$AL42,1))*Control!$C$7</f>
        <v>0</v>
      </c>
      <c r="AQ42" s="86">
        <f>IF($AL42&lt;=0,0,AK42*IF($AL42&gt;$AM42,$AM42/$AL42,1))*Control!$C$7</f>
        <v>0</v>
      </c>
      <c r="AR42" s="86">
        <f>1-SUM(AN42:AQ42)</f>
        <v>0.52499999999999991</v>
      </c>
      <c r="AS42" s="86">
        <f>'Monthly Data'!N54</f>
        <v>4.8947367463622271E-2</v>
      </c>
      <c r="AT42" s="86">
        <f>'Monthly Data'!O54</f>
        <v>0.23916341296986676</v>
      </c>
      <c r="AU42" s="86">
        <f>'Monthly Data'!P54</f>
        <v>0.10790463097013658</v>
      </c>
      <c r="AV42" s="86">
        <f>'Monthly Data'!Q54</f>
        <v>3.6419643098122512E-2</v>
      </c>
      <c r="AW42" s="86">
        <f>'Monthly Data'!R54</f>
        <v>1.0925728761490561E-4</v>
      </c>
      <c r="AX42" s="86">
        <f>AN42*AS42+AO42*AT42+AP42*AU42+AQ42*AV42+AR42*AW42</f>
        <v>2.4515669811726131E-2</v>
      </c>
      <c r="AY42" s="86">
        <f>AS42</f>
        <v>4.8947367463622271E-2</v>
      </c>
      <c r="AZ42" s="86">
        <f>0.6*AS42+0.4*AW42</f>
        <v>2.9412123393219324E-2</v>
      </c>
    </row>
    <row r="43" spans="1:52" x14ac:dyDescent="0.25">
      <c r="P43" s="99">
        <f>IF(OR(N('Asset Universe'!$F$7)=0,N('Asset Universe'!$F$6)=0),0,$F$42*$E$42*$I$42)</f>
        <v>2.3764911599027966E-2</v>
      </c>
      <c r="Q43" s="99">
        <f>IF(N('Asset Universe'!$F$7)=0,1,$F$42*$F$42*1)</f>
        <v>0.79126865630511312</v>
      </c>
      <c r="R43" s="99">
        <f>IF(OR(N('Asset Universe'!$F$7)=0,N('Asset Universe'!$F$8)=0),0,$F$42*$G$42*$L$42)</f>
        <v>1.7199123959457666E-2</v>
      </c>
      <c r="S43" s="99">
        <f>IF(OR(N('Asset Universe'!$F$7)=0,N('Asset Universe'!$F$9)=0),0,$F$42*$H$42*$M$42)</f>
        <v>2.0178260094850509E-2</v>
      </c>
      <c r="U43" s="99">
        <f>IFERROR(INDEX(MINVERSE($P42:$S45),2,1),0)</f>
        <v>-1.4382475727130188</v>
      </c>
      <c r="V43" s="99">
        <f>IFERROR(INDEX(MINVERSE($P42:$S45),2,2),0)</f>
        <v>1.3373689799104891</v>
      </c>
      <c r="W43" s="99">
        <f>IFERROR(INDEX(MINVERSE($P42:$S45),2,3),0)</f>
        <v>-1.5243028004601531</v>
      </c>
      <c r="X43" s="99">
        <f>IFERROR(INDEX(MINVERSE($P42:$S45),2,4),0)</f>
        <v>0.10795497291400771</v>
      </c>
    </row>
    <row r="44" spans="1:52" x14ac:dyDescent="0.25">
      <c r="P44" s="99">
        <f>IF(OR(N('Asset Universe'!$F$8)=0,N('Asset Universe'!$F$6)=0),0,$G$42*$E$42*$J$42)</f>
        <v>2.4520288593249365E-3</v>
      </c>
      <c r="Q44" s="99">
        <f>IF(OR(N('Asset Universe'!$F$8)=0,N('Asset Universe'!$F$7)=0),0,$G$42*$F$42*$L$42)</f>
        <v>1.7199123959457666E-2</v>
      </c>
      <c r="R44" s="99">
        <f>IF(N('Asset Universe'!$F$8)=0,1,$G$42*$G$42*1)</f>
        <v>1.3008161347913435E-2</v>
      </c>
      <c r="S44" s="99">
        <f>IF(OR(N('Asset Universe'!$F$8)=0,N('Asset Universe'!$F$9)=0),0,$G$42*$H$42*$N$42)</f>
        <v>3.2738321547808912E-3</v>
      </c>
      <c r="U44" s="99">
        <f>IFERROR(INDEX(MINVERSE($P42:$S45),3,1),0)</f>
        <v>-1.4228633618632558</v>
      </c>
      <c r="V44" s="99">
        <f>IFERROR(INDEX(MINVERSE($P42:$S45),3,2),0)</f>
        <v>-1.5243028004601527</v>
      </c>
      <c r="W44" s="99">
        <f>IFERROR(INDEX(MINVERSE($P42:$S45),3,3),0)</f>
        <v>81.087844173819434</v>
      </c>
      <c r="X44" s="99">
        <f>IFERROR(INDEX(MINVERSE($P42:$S45),3,4),0)</f>
        <v>-7.6663018560149681</v>
      </c>
    </row>
    <row r="45" spans="1:52" x14ac:dyDescent="0.25">
      <c r="P45" s="99">
        <f>IF(OR(N('Asset Universe'!$F$9)=0,N('Asset Universe'!$F$6)=0),0,$H$42*$E$42*$K$42)</f>
        <v>1.7349569249029195E-2</v>
      </c>
      <c r="Q45" s="99">
        <f>IF(OR(N('Asset Universe'!$F$9)=0,N('Asset Universe'!$F$7)=0),0,$H$42*$F$42*$M$42)</f>
        <v>2.0178260094850509E-2</v>
      </c>
      <c r="R45" s="99">
        <f>IF(OR(N('Asset Universe'!$F$9)=0,N('Asset Universe'!$F$8)=0),0,$H$42*$G$42*$N$42)</f>
        <v>3.2738321547808912E-3</v>
      </c>
      <c r="S45" s="99">
        <f>IF(N('Asset Universe'!$F$9)=0,1,$H$42*$H$42*1)</f>
        <v>2.7395757532529298E-2</v>
      </c>
      <c r="U45" s="99">
        <f>IFERROR(INDEX(MINVERSE($P42:$S45),4,1),0)</f>
        <v>-64.353460309926334</v>
      </c>
      <c r="V45" s="99">
        <f>IFERROR(INDEX(MINVERSE($P42:$S45),4,2),0)</f>
        <v>0.10795497291400244</v>
      </c>
      <c r="W45" s="99">
        <f>IFERROR(INDEX(MINVERSE($P42:$S45),4,3),0)</f>
        <v>-7.6663018560149796</v>
      </c>
      <c r="X45" s="99">
        <f>IFERROR(INDEX(MINVERSE($P42:$S45),4,4),0)</f>
        <v>78.093283440835165</v>
      </c>
    </row>
    <row r="46" spans="1:52" x14ac:dyDescent="0.25">
      <c r="A46">
        <v>47</v>
      </c>
      <c r="B46">
        <v>55</v>
      </c>
      <c r="C46" s="87">
        <f>'Monthly Data'!B55</f>
        <v>44044</v>
      </c>
      <c r="E46" s="86">
        <f>STDEV('Monthly Data'!$N$8:$N54)*SQRT(12)</f>
        <v>0.14414815875397105</v>
      </c>
      <c r="F46" s="86">
        <f>STDEV('Monthly Data'!$O$8:$O54)*SQRT(12)</f>
        <v>0.88300992717631444</v>
      </c>
      <c r="G46" s="86">
        <f>STDEV('Monthly Data'!$P$8:$P54)*SQRT(12)</f>
        <v>0.12380863208342015</v>
      </c>
      <c r="H46" s="86">
        <f>STDEV('Monthly Data'!$Q$8:$Q54)*SQRT(12)</f>
        <v>0.16462327738434934</v>
      </c>
      <c r="I46" s="98">
        <f>IFERROR(CORREL('Monthly Data'!$N$8:$N54,'Monthly Data'!$O$8:$O54),0)</f>
        <v>0.19487331252121623</v>
      </c>
      <c r="J46" s="98">
        <f>IFERROR(CORREL('Monthly Data'!$N$8:$N54,'Monthly Data'!$P$8:$P54),0)</f>
        <v>0.19364365362909303</v>
      </c>
      <c r="K46" s="98">
        <f>IFERROR(CORREL('Monthly Data'!$N$8:$N54,'Monthly Data'!$Q$8:$Q54),0)</f>
        <v>0.73036513286826055</v>
      </c>
      <c r="L46" s="98">
        <f>IFERROR(CORREL('Monthly Data'!$O$8:$O54,'Monthly Data'!$P$8:$P54),0)</f>
        <v>0.18894922755490098</v>
      </c>
      <c r="M46" s="98">
        <f>IFERROR(CORREL('Monthly Data'!$O$8:$O54,'Monthly Data'!$Q$8:$Q54),0)</f>
        <v>0.14475149376087129</v>
      </c>
      <c r="N46" s="98">
        <f>IFERROR(CORREL('Monthly Data'!$P$8:$P54,'Monthly Data'!$Q$8:$Q54),0)</f>
        <v>0.20053707050721425</v>
      </c>
      <c r="P46" s="99">
        <f>IF(N('Asset Universe'!$F$6)=0,1,$E$46*$E$46*1)</f>
        <v>2.0778691672160041E-2</v>
      </c>
      <c r="Q46" s="99">
        <f>IF(OR(N('Asset Universe'!$F$6)=0,N('Asset Universe'!$F$7)=0),0,$E$46*$F$46*$I$46)</f>
        <v>2.4804304435593449E-2</v>
      </c>
      <c r="R46" s="99">
        <f>IF(OR(N('Asset Universe'!$F$6)=0,N('Asset Universe'!$F$8)=0),0,$E$46*$G$46*$J$46)</f>
        <v>3.4559169148694045E-3</v>
      </c>
      <c r="S46" s="99">
        <f>IF(OR(N('Asset Universe'!$F$6)=0,N('Asset Universe'!$F$9)=0),0,$E$46*$H$46*$K$46)</f>
        <v>1.7331668550719312E-2</v>
      </c>
      <c r="U46" s="99">
        <f>IFERROR(INDEX(MINVERSE($P46:$S49),1,1),0)</f>
        <v>105.23781736913695</v>
      </c>
      <c r="V46" s="99">
        <f>IFERROR(INDEX(MINVERSE($P46:$S49),1,2),0)</f>
        <v>-1.4663501981343052</v>
      </c>
      <c r="W46" s="99">
        <f>IFERROR(INDEX(MINVERSE($P46:$S49),1,3),0)</f>
        <v>-4.2802612868666783</v>
      </c>
      <c r="X46" s="99">
        <f>IFERROR(INDEX(MINVERSE($P46:$S49),1,4),0)</f>
        <v>-65.518223588010969</v>
      </c>
      <c r="Z46" s="86">
        <f>IF(N('Asset Universe'!$F$6)=0,0,N('Asset Universe'!$K$6)-N('Asset Universe'!$N$6)-N(Control!$C$10))</f>
        <v>4.3000000000000003E-2</v>
      </c>
      <c r="AA46" s="86">
        <f>IF(N('Asset Universe'!$F$7)=0,0,N('Asset Universe'!$K$7)-N('Asset Universe'!$N$7)-N(Control!$C$10))</f>
        <v>5.5E-2</v>
      </c>
      <c r="AB46" s="86">
        <f>IF(N('Asset Universe'!$F$8)=0,0,N('Asset Universe'!$K$8)-N('Asset Universe'!$N$8)-N(Control!$C$10))</f>
        <v>9.9999999999999742E-4</v>
      </c>
      <c r="AC46" s="86">
        <f>IF(N('Asset Universe'!$F$9)=0,0,N('Asset Universe'!$K$9)-N('Asset Universe'!$N$9)-N(Control!$C$10))</f>
        <v>3.1199999999999999E-2</v>
      </c>
      <c r="AD46" s="86">
        <f>IFERROR(SUMPRODUCT($U46:$X46,$Z46:$AC46),0)</f>
        <v>2.3961280487426939</v>
      </c>
      <c r="AE46" s="86">
        <f>IFERROR(SUMPRODUCT($U47:$X47,$Z46:$AC46),0)</f>
        <v>1.3986514160996831E-2</v>
      </c>
      <c r="AF46" s="86">
        <f>IFERROR(SUMPRODUCT($U48:$X48,$Z46:$AC46),0)</f>
        <v>-0.40562167310027197</v>
      </c>
      <c r="AG46" s="86">
        <f>IFERROR(SUMPRODUCT($U49:$X49,$Z46:$AC46),0)</f>
        <v>-0.33081274715112086</v>
      </c>
      <c r="AH46" s="86">
        <f>IF(N('Asset Universe'!$F$6)=0,0,MIN(MAX(AD46,0),IF(N('Asset Universe'!$O$6)&gt;0,N('Asset Universe'!$O$6),1)))</f>
        <v>1</v>
      </c>
      <c r="AI46" s="86">
        <f>IF(N('Asset Universe'!$F$7)=0,0,MIN(MAX(AE46,0),IF(N('Asset Universe'!$O$7)&gt;0,N('Asset Universe'!$O$7),1)))</f>
        <v>1.3986514160996831E-2</v>
      </c>
      <c r="AJ46" s="86">
        <f>IF(N('Asset Universe'!$F$8)=0,0,MIN(MAX(AF46,0),IF(N('Asset Universe'!$O$8)&gt;0,N('Asset Universe'!$O$8),1)))</f>
        <v>0</v>
      </c>
      <c r="AK46" s="86">
        <f>IF(N('Asset Universe'!$F$9)=0,0,MIN(MAX(AG46,0),IF(N('Asset Universe'!$O$9)&gt;0,N('Asset Universe'!$O$9),1)))</f>
        <v>0</v>
      </c>
      <c r="AL46" s="86">
        <f>SUM(AH46:AK46)</f>
        <v>1.0139865141609967</v>
      </c>
      <c r="AM46" s="86">
        <f>MAX(0,1-N(Control!$C$15))</f>
        <v>0.95</v>
      </c>
      <c r="AN46" s="86">
        <f>IF($AL46&lt;=0,0,AH46*IF($AL46&gt;$AM46,$AM46/$AL46,1))*Control!$C$7</f>
        <v>0.46844804478788304</v>
      </c>
      <c r="AO46" s="86">
        <f>IF($AL46&lt;=0,0,AI46*IF($AL46&gt;$AM46,$AM46/$AL46,1))*Control!$C$7</f>
        <v>6.5519552121170036E-3</v>
      </c>
      <c r="AP46" s="86">
        <f>IF($AL46&lt;=0,0,AJ46*IF($AL46&gt;$AM46,$AM46/$AL46,1))*Control!$C$7</f>
        <v>0</v>
      </c>
      <c r="AQ46" s="86">
        <f>IF($AL46&lt;=0,0,AK46*IF($AL46&gt;$AM46,$AM46/$AL46,1))*Control!$C$7</f>
        <v>0</v>
      </c>
      <c r="AR46" s="86">
        <f>1-SUM(AN46:AQ46)</f>
        <v>0.52499999999999991</v>
      </c>
      <c r="AS46" s="86">
        <f>'Monthly Data'!N55</f>
        <v>6.5286975468598074E-2</v>
      </c>
      <c r="AT46" s="86">
        <f>'Monthly Data'!O55</f>
        <v>3.1558666796605239E-2</v>
      </c>
      <c r="AU46" s="86">
        <f>'Monthly Data'!P55</f>
        <v>-3.2356731296191432E-3</v>
      </c>
      <c r="AV46" s="86">
        <f>'Monthly Data'!Q55</f>
        <v>4.4232521331486474E-3</v>
      </c>
      <c r="AW46" s="86">
        <f>'Monthly Data'!R55</f>
        <v>0</v>
      </c>
      <c r="AX46" s="86">
        <f>AN46*AS46+AO46*AT46+AP46*AU46+AQ46*AV46+AR46*AW46</f>
        <v>3.0790326979784736E-2</v>
      </c>
      <c r="AY46" s="86">
        <f>AS46</f>
        <v>6.5286975468598074E-2</v>
      </c>
      <c r="AZ46" s="86">
        <f>0.6*AS46+0.4*AW46</f>
        <v>3.9172185281158844E-2</v>
      </c>
    </row>
    <row r="47" spans="1:52" x14ac:dyDescent="0.25">
      <c r="P47" s="99">
        <f>IF(OR(N('Asset Universe'!$F$7)=0,N('Asset Universe'!$F$6)=0),0,$F$46*$E$46*$I$46)</f>
        <v>2.4804304435593449E-2</v>
      </c>
      <c r="Q47" s="99">
        <f>IF(N('Asset Universe'!$F$7)=0,1,$F$46*$F$46*1)</f>
        <v>0.77970653149192015</v>
      </c>
      <c r="R47" s="99">
        <f>IF(OR(N('Asset Universe'!$F$7)=0,N('Asset Universe'!$F$8)=0),0,$F$46*$G$46*$L$46)</f>
        <v>2.0656732817216375E-2</v>
      </c>
      <c r="S47" s="99">
        <f>IF(OR(N('Asset Universe'!$F$7)=0,N('Asset Universe'!$F$9)=0),0,$F$46*$H$46*$M$46)</f>
        <v>2.1041654427322636E-2</v>
      </c>
      <c r="U47" s="99">
        <f>IFERROR(INDEX(MINVERSE($P46:$S49),2,1),0)</f>
        <v>-1.466350198134309</v>
      </c>
      <c r="V47" s="99">
        <f>IFERROR(INDEX(MINVERSE($P46:$S49),2,2),0)</f>
        <v>1.3670643459022129</v>
      </c>
      <c r="W47" s="99">
        <f>IFERROR(INDEX(MINVERSE($P46:$S49),2,3),0)</f>
        <v>-1.5406399657304344</v>
      </c>
      <c r="X47" s="99">
        <f>IFERROR(INDEX(MINVERSE($P46:$S49),2,4),0)</f>
        <v>0.10870748788079619</v>
      </c>
    </row>
    <row r="48" spans="1:52" x14ac:dyDescent="0.25">
      <c r="P48" s="99">
        <f>IF(OR(N('Asset Universe'!$F$8)=0,N('Asset Universe'!$F$6)=0),0,$G$46*$E$46*$J$46)</f>
        <v>3.4559169148694045E-3</v>
      </c>
      <c r="Q48" s="99">
        <f>IF(OR(N('Asset Universe'!$F$8)=0,N('Asset Universe'!$F$7)=0),0,$G$46*$F$46*$L$46)</f>
        <v>2.0656732817216375E-2</v>
      </c>
      <c r="R48" s="99">
        <f>IF(N('Asset Universe'!$F$8)=0,1,$G$46*$G$46*1)</f>
        <v>1.5328577378367693E-2</v>
      </c>
      <c r="S48" s="99">
        <f>IF(OR(N('Asset Universe'!$F$8)=0,N('Asset Universe'!$F$9)=0),0,$G$46*$H$46*$N$46)</f>
        <v>4.0873030108258294E-3</v>
      </c>
      <c r="U48" s="99">
        <f>IFERROR(INDEX(MINVERSE($P46:$S49),3,1),0)</f>
        <v>-4.2802612868666943</v>
      </c>
      <c r="V48" s="99">
        <f>IFERROR(INDEX(MINVERSE($P46:$S49),3,2),0)</f>
        <v>-1.5406399657304342</v>
      </c>
      <c r="W48" s="99">
        <f>IFERROR(INDEX(MINVERSE($P46:$S49),3,3),0)</f>
        <v>70.046882372080304</v>
      </c>
      <c r="X48" s="99">
        <f>IFERROR(INDEX(MINVERSE($P46:$S49),3,4),0)</f>
        <v>-6.6308372442919978</v>
      </c>
    </row>
    <row r="49" spans="1:52" x14ac:dyDescent="0.25">
      <c r="P49" s="99">
        <f>IF(OR(N('Asset Universe'!$F$9)=0,N('Asset Universe'!$F$6)=0),0,$H$46*$E$46*$K$46)</f>
        <v>1.7331668550719312E-2</v>
      </c>
      <c r="Q49" s="99">
        <f>IF(OR(N('Asset Universe'!$F$9)=0,N('Asset Universe'!$F$7)=0),0,$H$46*$F$46*$M$46)</f>
        <v>2.1041654427322636E-2</v>
      </c>
      <c r="R49" s="99">
        <f>IF(OR(N('Asset Universe'!$F$9)=0,N('Asset Universe'!$F$8)=0),0,$H$46*$G$46*$N$46)</f>
        <v>4.0873030108258294E-3</v>
      </c>
      <c r="S49" s="99">
        <f>IF(N('Asset Universe'!$F$9)=0,1,$H$46*$H$46*1)</f>
        <v>2.7100823456764424E-2</v>
      </c>
      <c r="U49" s="99">
        <f>IFERROR(INDEX(MINVERSE($P46:$S49),4,1),0)</f>
        <v>-65.518223588010969</v>
      </c>
      <c r="V49" s="99">
        <f>IFERROR(INDEX(MINVERSE($P46:$S49),4,2),0)</f>
        <v>0.10870748788079056</v>
      </c>
      <c r="W49" s="99">
        <f>IFERROR(INDEX(MINVERSE($P46:$S49),4,3),0)</f>
        <v>-6.6308372442919961</v>
      </c>
      <c r="X49" s="99">
        <f>IFERROR(INDEX(MINVERSE($P46:$S49),4,4),0)</f>
        <v>79.715474120006391</v>
      </c>
    </row>
    <row r="50" spans="1:52" x14ac:dyDescent="0.25">
      <c r="A50">
        <v>48</v>
      </c>
      <c r="B50">
        <v>56</v>
      </c>
      <c r="C50" s="87">
        <f>'Monthly Data'!B56</f>
        <v>44075</v>
      </c>
      <c r="E50" s="86">
        <f>STDEV('Monthly Data'!$N$8:$N55)*SQRT(12)</f>
        <v>0.14537511847211232</v>
      </c>
      <c r="F50" s="86">
        <f>STDEV('Monthly Data'!$O$8:$O55)*SQRT(12)</f>
        <v>0.87411820040028643</v>
      </c>
      <c r="G50" s="86">
        <f>STDEV('Monthly Data'!$P$8:$P55)*SQRT(12)</f>
        <v>0.12263909059450685</v>
      </c>
      <c r="H50" s="86">
        <f>STDEV('Monthly Data'!$Q$8:$Q55)*SQRT(12)</f>
        <v>0.1628644843360644</v>
      </c>
      <c r="I50" s="98">
        <f>IFERROR(CORREL('Monthly Data'!$N$8:$N55,'Monthly Data'!$O$8:$O55),0)</f>
        <v>0.18413618219027544</v>
      </c>
      <c r="J50" s="98">
        <f>IFERROR(CORREL('Monthly Data'!$N$8:$N55,'Monthly Data'!$P$8:$P55),0)</f>
        <v>0.17996460407576798</v>
      </c>
      <c r="K50" s="98">
        <f>IFERROR(CORREL('Monthly Data'!$N$8:$N55,'Monthly Data'!$Q$8:$Q55),0)</f>
        <v>0.71739335229214873</v>
      </c>
      <c r="L50" s="98">
        <f>IFERROR(CORREL('Monthly Data'!$O$8:$O55,'Monthly Data'!$P$8:$P55),0)</f>
        <v>0.19037639935842507</v>
      </c>
      <c r="M50" s="98">
        <f>IFERROR(CORREL('Monthly Data'!$O$8:$O55,'Monthly Data'!$Q$8:$Q55),0)</f>
        <v>0.14448502447096376</v>
      </c>
      <c r="N50" s="98">
        <f>IFERROR(CORREL('Monthly Data'!$P$8:$P55,'Monthly Data'!$Q$8:$Q55),0)</f>
        <v>0.2000371197417499</v>
      </c>
      <c r="P50" s="99">
        <f>IF(N('Asset Universe'!$F$6)=0,1,$E$50*$E$50*1)</f>
        <v>2.1133925070780692E-2</v>
      </c>
      <c r="Q50" s="99">
        <f>IF(OR(N('Asset Universe'!$F$6)=0,N('Asset Universe'!$F$7)=0),0,$E$50*$F$50*$I$50)</f>
        <v>2.3399112154155181E-2</v>
      </c>
      <c r="R50" s="99">
        <f>IF(OR(N('Asset Universe'!$F$6)=0,N('Asset Universe'!$F$8)=0),0,$E$50*$G$50*$J$50)</f>
        <v>3.2085299560731841E-3</v>
      </c>
      <c r="S50" s="99">
        <f>IF(OR(N('Asset Universe'!$F$6)=0,N('Asset Universe'!$F$9)=0),0,$E$50*$H$50*$K$50)</f>
        <v>1.6985323320069114E-2</v>
      </c>
      <c r="U50" s="99">
        <f>IFERROR(INDEX(MINVERSE($P50:$S53),1,1),0)</f>
        <v>98.958036006342184</v>
      </c>
      <c r="V50" s="99">
        <f>IFERROR(INDEX(MINVERSE($P50:$S53),1,2),0)</f>
        <v>-1.2853971051766477</v>
      </c>
      <c r="W50" s="99">
        <f>IFERROR(INDEX(MINVERSE($P50:$S53),1,3),0)</f>
        <v>-2.9140359539485763</v>
      </c>
      <c r="X50" s="99">
        <f>IFERROR(INDEX(MINVERSE($P50:$S53),1,4),0)</f>
        <v>-61.93257411760591</v>
      </c>
      <c r="Z50" s="86">
        <f>IF(N('Asset Universe'!$F$6)=0,0,N('Asset Universe'!$K$6)-N('Asset Universe'!$N$6)-N(Control!$C$10))</f>
        <v>4.3000000000000003E-2</v>
      </c>
      <c r="AA50" s="86">
        <f>IF(N('Asset Universe'!$F$7)=0,0,N('Asset Universe'!$K$7)-N('Asset Universe'!$N$7)-N(Control!$C$10))</f>
        <v>5.5E-2</v>
      </c>
      <c r="AB50" s="86">
        <f>IF(N('Asset Universe'!$F$8)=0,0,N('Asset Universe'!$K$8)-N('Asset Universe'!$N$8)-N(Control!$C$10))</f>
        <v>9.9999999999999742E-4</v>
      </c>
      <c r="AC50" s="86">
        <f>IF(N('Asset Universe'!$F$9)=0,0,N('Asset Universe'!$K$9)-N('Asset Universe'!$N$9)-N(Control!$C$10))</f>
        <v>3.1199999999999999E-2</v>
      </c>
      <c r="AD50" s="86">
        <f>IFERROR(SUMPRODUCT($U50:$X50,$Z50:$AC50),0)</f>
        <v>2.2492883590647454</v>
      </c>
      <c r="AE50" s="86">
        <f>IFERROR(SUMPRODUCT($U51:$X51,$Z50:$AC50),0)</f>
        <v>1.9232256356400638E-2</v>
      </c>
      <c r="AF50" s="86">
        <f>IFERROR(SUMPRODUCT($U52:$X52,$Z50:$AC50),0)</f>
        <v>-0.3805567681738185</v>
      </c>
      <c r="AG50" s="86">
        <f>IFERROR(SUMPRODUCT($U53:$X53,$Z50:$AC50),0)</f>
        <v>-0.22167853416092953</v>
      </c>
      <c r="AH50" s="86">
        <f>IF(N('Asset Universe'!$F$6)=0,0,MIN(MAX(AD50,0),IF(N('Asset Universe'!$O$6)&gt;0,N('Asset Universe'!$O$6),1)))</f>
        <v>1</v>
      </c>
      <c r="AI50" s="86">
        <f>IF(N('Asset Universe'!$F$7)=0,0,MIN(MAX(AE50,0),IF(N('Asset Universe'!$O$7)&gt;0,N('Asset Universe'!$O$7),1)))</f>
        <v>1.9232256356400638E-2</v>
      </c>
      <c r="AJ50" s="86">
        <f>IF(N('Asset Universe'!$F$8)=0,0,MIN(MAX(AF50,0),IF(N('Asset Universe'!$O$8)&gt;0,N('Asset Universe'!$O$8),1)))</f>
        <v>0</v>
      </c>
      <c r="AK50" s="86">
        <f>IF(N('Asset Universe'!$F$9)=0,0,MIN(MAX(AG50,0),IF(N('Asset Universe'!$O$9)&gt;0,N('Asset Universe'!$O$9),1)))</f>
        <v>0</v>
      </c>
      <c r="AL50" s="86">
        <f>SUM(AH50:AK50)</f>
        <v>1.0192322563564007</v>
      </c>
      <c r="AM50" s="86">
        <f>MAX(0,1-N(Control!$C$15))</f>
        <v>0.95</v>
      </c>
      <c r="AN50" s="86">
        <f>IF($AL50&lt;=0,0,AH50*IF($AL50&gt;$AM50,$AM50/$AL50,1))*Control!$C$7</f>
        <v>0.46603705586992733</v>
      </c>
      <c r="AO50" s="86">
        <f>IF($AL50&lt;=0,0,AI50*IF($AL50&gt;$AM50,$AM50/$AL50,1))*Control!$C$7</f>
        <v>8.9629441300726493E-3</v>
      </c>
      <c r="AP50" s="86">
        <f>IF($AL50&lt;=0,0,AJ50*IF($AL50&gt;$AM50,$AM50/$AL50,1))*Control!$C$7</f>
        <v>0</v>
      </c>
      <c r="AQ50" s="86">
        <f>IF($AL50&lt;=0,0,AK50*IF($AL50&gt;$AM50,$AM50/$AL50,1))*Control!$C$7</f>
        <v>0</v>
      </c>
      <c r="AR50" s="86">
        <f>1-SUM(AN50:AQ50)</f>
        <v>0.52500000000000002</v>
      </c>
      <c r="AS50" s="86">
        <f>'Monthly Data'!N56</f>
        <v>-3.341110854709306E-2</v>
      </c>
      <c r="AT50" s="86">
        <f>'Monthly Data'!O56</f>
        <v>-7.6735115992094372E-2</v>
      </c>
      <c r="AU50" s="86">
        <f>'Monthly Data'!P56</f>
        <v>-4.1714043377625298E-2</v>
      </c>
      <c r="AV50" s="86">
        <f>'Monthly Data'!Q56</f>
        <v>-2.6643308453935144E-2</v>
      </c>
      <c r="AW50" s="86">
        <f>'Monthly Data'!R56</f>
        <v>-2.1829225602265634E-4</v>
      </c>
      <c r="AX50" s="86">
        <f>AN50*AS50+AO50*AT50+AP50*AU50+AQ50*AV50+AR50*AW50</f>
        <v>-1.6373190652501497E-2</v>
      </c>
      <c r="AY50" s="86">
        <f>AS50</f>
        <v>-3.341110854709306E-2</v>
      </c>
      <c r="AZ50" s="86">
        <f>0.6*AS50+0.4*AW50</f>
        <v>-2.0133982030664896E-2</v>
      </c>
    </row>
    <row r="51" spans="1:52" x14ac:dyDescent="0.25">
      <c r="P51" s="99">
        <f>IF(OR(N('Asset Universe'!$F$7)=0,N('Asset Universe'!$F$6)=0),0,$F$50*$E$50*$I$50)</f>
        <v>2.3399112154155181E-2</v>
      </c>
      <c r="Q51" s="99">
        <f>IF(N('Asset Universe'!$F$7)=0,1,$F$50*$F$50*1)</f>
        <v>0.76408262827103535</v>
      </c>
      <c r="R51" s="99">
        <f>IF(OR(N('Asset Universe'!$F$7)=0,N('Asset Universe'!$F$8)=0),0,$F$50*$G$50*$L$50)</f>
        <v>2.0408552032794194E-2</v>
      </c>
      <c r="S51" s="99">
        <f>IF(OR(N('Asset Universe'!$F$7)=0,N('Asset Universe'!$F$9)=0),0,$F$50*$H$50*$M$50)</f>
        <v>2.0569294080386706E-2</v>
      </c>
      <c r="U51" s="99">
        <f>IFERROR(INDEX(MINVERSE($P50:$S53),2,1),0)</f>
        <v>-1.2853971051766473</v>
      </c>
      <c r="V51" s="99">
        <f>IFERROR(INDEX(MINVERSE($P50:$S53),2,2),0)</f>
        <v>1.391496131991675</v>
      </c>
      <c r="W51" s="99">
        <f>IFERROR(INDEX(MINVERSE($P50:$S53),2,3),0)</f>
        <v>-1.6103825749230989</v>
      </c>
      <c r="X51" s="99">
        <f>IFERROR(INDEX(MINVERSE($P50:$S53),2,4),0)</f>
        <v>-1.3383743769953747E-2</v>
      </c>
    </row>
    <row r="52" spans="1:52" x14ac:dyDescent="0.25">
      <c r="P52" s="99">
        <f>IF(OR(N('Asset Universe'!$F$8)=0,N('Asset Universe'!$F$6)=0),0,$G$50*$E$50*$J$50)</f>
        <v>3.2085299560731841E-3</v>
      </c>
      <c r="Q52" s="99">
        <f>IF(OR(N('Asset Universe'!$F$8)=0,N('Asset Universe'!$F$7)=0),0,$G$50*$F$50*$L$50)</f>
        <v>2.0408552032794194E-2</v>
      </c>
      <c r="R52" s="99">
        <f>IF(N('Asset Universe'!$F$8)=0,1,$G$50*$G$50*1)</f>
        <v>1.5040346541847658E-2</v>
      </c>
      <c r="S52" s="99">
        <f>IF(OR(N('Asset Universe'!$F$8)=0,N('Asset Universe'!$F$9)=0),0,$G$50*$H$50*$N$50)</f>
        <v>3.9954518629249647E-3</v>
      </c>
      <c r="U52" s="99">
        <f>IFERROR(INDEX(MINVERSE($P50:$S53),3,1),0)</f>
        <v>-2.9140359539485661</v>
      </c>
      <c r="V52" s="99">
        <f>IFERROR(INDEX(MINVERSE($P50:$S53),3,2),0)</f>
        <v>-1.6103825749230987</v>
      </c>
      <c r="W52" s="99">
        <f>IFERROR(INDEX(MINVERSE($P50:$S53),3,3),0)</f>
        <v>71.321088933408092</v>
      </c>
      <c r="X52" s="99">
        <f>IFERROR(INDEX(MINVERSE($P50:$S53),3,4),0)</f>
        <v>-7.62830991880345</v>
      </c>
    </row>
    <row r="53" spans="1:52" x14ac:dyDescent="0.25">
      <c r="P53" s="99">
        <f>IF(OR(N('Asset Universe'!$F$9)=0,N('Asset Universe'!$F$6)=0),0,$H$50*$E$50*$K$50)</f>
        <v>1.6985323320069114E-2</v>
      </c>
      <c r="Q53" s="99">
        <f>IF(OR(N('Asset Universe'!$F$9)=0,N('Asset Universe'!$F$7)=0),0,$H$50*$F$50*$M$50)</f>
        <v>2.0569294080386706E-2</v>
      </c>
      <c r="R53" s="99">
        <f>IF(OR(N('Asset Universe'!$F$9)=0,N('Asset Universe'!$F$8)=0),0,$H$50*$G$50*$N$50)</f>
        <v>3.9954518629249647E-3</v>
      </c>
      <c r="S53" s="99">
        <f>IF(N('Asset Universe'!$F$9)=0,1,$H$50*$H$50*1)</f>
        <v>2.6524840258052167E-2</v>
      </c>
      <c r="U53" s="99">
        <f>IFERROR(INDEX(MINVERSE($P50:$S53),4,1),0)</f>
        <v>-61.932574117605903</v>
      </c>
      <c r="V53" s="99">
        <f>IFERROR(INDEX(MINVERSE($P50:$S53),4,2),0)</f>
        <v>-1.3383743769952402E-2</v>
      </c>
      <c r="W53" s="99">
        <f>IFERROR(INDEX(MINVERSE($P50:$S53),4,3),0)</f>
        <v>-7.6283099188034482</v>
      </c>
      <c r="X53" s="99">
        <f>IFERROR(INDEX(MINVERSE($P50:$S53),4,4),0)</f>
        <v>78.518800279560097</v>
      </c>
    </row>
    <row r="54" spans="1:52" x14ac:dyDescent="0.25">
      <c r="A54">
        <v>49</v>
      </c>
      <c r="B54">
        <v>57</v>
      </c>
      <c r="C54" s="87">
        <f>'Monthly Data'!B57</f>
        <v>44105</v>
      </c>
      <c r="E54" s="86">
        <f>STDEV('Monthly Data'!$N$8:$N56)*SQRT(12)</f>
        <v>0.14544732565820639</v>
      </c>
      <c r="F54" s="86">
        <f>STDEV('Monthly Data'!$O$8:$O56)*SQRT(12)</f>
        <v>0.8690057290806803</v>
      </c>
      <c r="G54" s="86">
        <f>STDEV('Monthly Data'!$P$8:$P56)*SQRT(12)</f>
        <v>0.1239049851228792</v>
      </c>
      <c r="H54" s="86">
        <f>STDEV('Monthly Data'!$Q$8:$Q56)*SQRT(12)</f>
        <v>0.16181945722005486</v>
      </c>
      <c r="I54" s="98">
        <f>IFERROR(CORREL('Monthly Data'!$N$8:$N56,'Monthly Data'!$O$8:$O56),0)</f>
        <v>0.19549450627948214</v>
      </c>
      <c r="J54" s="98">
        <f>IFERROR(CORREL('Monthly Data'!$N$8:$N56,'Monthly Data'!$P$8:$P56),0)</f>
        <v>0.20413313194027316</v>
      </c>
      <c r="K54" s="98">
        <f>IFERROR(CORREL('Monthly Data'!$N$8:$N56,'Monthly Data'!$Q$8:$Q56),0)</f>
        <v>0.71996039653237465</v>
      </c>
      <c r="L54" s="98">
        <f>IFERROR(CORREL('Monthly Data'!$O$8:$O56,'Monthly Data'!$P$8:$P56),0)</f>
        <v>0.20503309553349811</v>
      </c>
      <c r="M54" s="98">
        <f>IFERROR(CORREL('Monthly Data'!$O$8:$O56,'Monthly Data'!$Q$8:$Q56),0)</f>
        <v>0.1519197912260476</v>
      </c>
      <c r="N54" s="98">
        <f>IFERROR(CORREL('Monthly Data'!$P$8:$P56,'Monthly Data'!$Q$8:$Q56),0)</f>
        <v>0.21333708141887758</v>
      </c>
      <c r="P54" s="99">
        <f>IF(N('Asset Universe'!$F$6)=0,1,$E$54*$E$54*1)</f>
        <v>2.1154924541124345E-2</v>
      </c>
      <c r="Q54" s="99">
        <f>IF(OR(N('Asset Universe'!$F$6)=0,N('Asset Universe'!$F$7)=0),0,$E$54*$F$54*$I$54)</f>
        <v>2.4709441962161311E-2</v>
      </c>
      <c r="R54" s="99">
        <f>IF(OR(N('Asset Universe'!$F$6)=0,N('Asset Universe'!$F$8)=0),0,$E$54*$G$54*$J$54)</f>
        <v>3.6788155963171565E-3</v>
      </c>
      <c r="S54" s="99">
        <f>IF(OR(N('Asset Universe'!$F$6)=0,N('Asset Universe'!$F$9)=0),0,$E$54*$H$54*$K$54)</f>
        <v>1.6945137134902536E-2</v>
      </c>
      <c r="U54" s="99">
        <f>IFERROR(INDEX(MINVERSE($P54:$S57),1,1),0)</f>
        <v>99.997456639769439</v>
      </c>
      <c r="V54" s="99">
        <f>IFERROR(INDEX(MINVERSE($P54:$S57),1,2),0)</f>
        <v>-1.3623400626606514</v>
      </c>
      <c r="W54" s="99">
        <f>IFERROR(INDEX(MINVERSE($P54:$S57),1,3),0)</f>
        <v>-4.4872737404502656</v>
      </c>
      <c r="X54" s="99">
        <f>IFERROR(INDEX(MINVERSE($P54:$S57),1,4),0)</f>
        <v>-62.865713372844304</v>
      </c>
      <c r="Z54" s="86">
        <f>IF(N('Asset Universe'!$F$6)=0,0,N('Asset Universe'!$K$6)-N('Asset Universe'!$N$6)-N(Control!$C$10))</f>
        <v>4.3000000000000003E-2</v>
      </c>
      <c r="AA54" s="86">
        <f>IF(N('Asset Universe'!$F$7)=0,0,N('Asset Universe'!$K$7)-N('Asset Universe'!$N$7)-N(Control!$C$10))</f>
        <v>5.5E-2</v>
      </c>
      <c r="AB54" s="86">
        <f>IF(N('Asset Universe'!$F$8)=0,0,N('Asset Universe'!$K$8)-N('Asset Universe'!$N$8)-N(Control!$C$10))</f>
        <v>9.9999999999999742E-4</v>
      </c>
      <c r="AC54" s="86">
        <f>IF(N('Asset Universe'!$F$9)=0,0,N('Asset Universe'!$K$9)-N('Asset Universe'!$N$9)-N(Control!$C$10))</f>
        <v>3.1199999999999999E-2</v>
      </c>
      <c r="AD54" s="86">
        <f>IFERROR(SUMPRODUCT($U54:$X54,$Z54:$AC54),0)</f>
        <v>2.2590644010905581</v>
      </c>
      <c r="AE54" s="86">
        <f>IFERROR(SUMPRODUCT($U55:$X55,$Z54:$AC54),0)</f>
        <v>1.786989893854473E-2</v>
      </c>
      <c r="AF54" s="86">
        <f>IFERROR(SUMPRODUCT($U56:$X56,$Z54:$AC54),0)</f>
        <v>-0.44263674406602871</v>
      </c>
      <c r="AG54" s="86">
        <f>IFERROR(SUMPRODUCT($U57:$X57,$Z54:$AC54),0)</f>
        <v>-0.21265766001428377</v>
      </c>
      <c r="AH54" s="86">
        <f>IF(N('Asset Universe'!$F$6)=0,0,MIN(MAX(AD54,0),IF(N('Asset Universe'!$O$6)&gt;0,N('Asset Universe'!$O$6),1)))</f>
        <v>1</v>
      </c>
      <c r="AI54" s="86">
        <f>IF(N('Asset Universe'!$F$7)=0,0,MIN(MAX(AE54,0),IF(N('Asset Universe'!$O$7)&gt;0,N('Asset Universe'!$O$7),1)))</f>
        <v>1.786989893854473E-2</v>
      </c>
      <c r="AJ54" s="86">
        <f>IF(N('Asset Universe'!$F$8)=0,0,MIN(MAX(AF54,0),IF(N('Asset Universe'!$O$8)&gt;0,N('Asset Universe'!$O$8),1)))</f>
        <v>0</v>
      </c>
      <c r="AK54" s="86">
        <f>IF(N('Asset Universe'!$F$9)=0,0,MIN(MAX(AG54,0),IF(N('Asset Universe'!$O$9)&gt;0,N('Asset Universe'!$O$9),1)))</f>
        <v>0</v>
      </c>
      <c r="AL54" s="86">
        <f>SUM(AH54:AK54)</f>
        <v>1.0178698989385446</v>
      </c>
      <c r="AM54" s="86">
        <f>MAX(0,1-N(Control!$C$15))</f>
        <v>0.95</v>
      </c>
      <c r="AN54" s="86">
        <f>IF($AL54&lt;=0,0,AH54*IF($AL54&gt;$AM54,$AM54/$AL54,1))*Control!$C$7</f>
        <v>0.46666081833772627</v>
      </c>
      <c r="AO54" s="86">
        <f>IF($AL54&lt;=0,0,AI54*IF($AL54&gt;$AM54,$AM54/$AL54,1))*Control!$C$7</f>
        <v>8.3391816622737491E-3</v>
      </c>
      <c r="AP54" s="86">
        <f>IF($AL54&lt;=0,0,AJ54*IF($AL54&gt;$AM54,$AM54/$AL54,1))*Control!$C$7</f>
        <v>0</v>
      </c>
      <c r="AQ54" s="86">
        <f>IF($AL54&lt;=0,0,AK54*IF($AL54&gt;$AM54,$AM54/$AL54,1))*Control!$C$7</f>
        <v>0</v>
      </c>
      <c r="AR54" s="86">
        <f>1-SUM(AN54:AQ54)</f>
        <v>0.52499999999999991</v>
      </c>
      <c r="AS54" s="86">
        <f>'Monthly Data'!N57</f>
        <v>-3.0044204027710131E-2</v>
      </c>
      <c r="AT54" s="86">
        <f>'Monthly Data'!O57</f>
        <v>0.27785306210931693</v>
      </c>
      <c r="AU54" s="86">
        <f>'Monthly Data'!P57</f>
        <v>-5.1942084141127776E-3</v>
      </c>
      <c r="AV54" s="86">
        <f>'Monthly Data'!Q57</f>
        <v>-3.0015144128350824E-2</v>
      </c>
      <c r="AW54" s="86">
        <f>'Monthly Data'!R57</f>
        <v>1.0907071355070741E-4</v>
      </c>
      <c r="AX54" s="86">
        <f>AN54*AS54+AO54*AT54+AP54*AU54+AQ54*AV54+AR54*AW54</f>
        <v>-1.1646123552914075E-2</v>
      </c>
      <c r="AY54" s="86">
        <f>AS54</f>
        <v>-3.0044204027710131E-2</v>
      </c>
      <c r="AZ54" s="86">
        <f>0.6*AS54+0.4*AW54</f>
        <v>-1.7982894131205795E-2</v>
      </c>
    </row>
    <row r="55" spans="1:52" x14ac:dyDescent="0.25">
      <c r="P55" s="99">
        <f>IF(OR(N('Asset Universe'!$F$7)=0,N('Asset Universe'!$F$6)=0),0,$F$54*$E$54*$I$54)</f>
        <v>2.4709441962161311E-2</v>
      </c>
      <c r="Q55" s="99">
        <f>IF(N('Asset Universe'!$F$7)=0,1,$F$54*$F$54*1)</f>
        <v>0.75517095717504468</v>
      </c>
      <c r="R55" s="99">
        <f>IF(OR(N('Asset Universe'!$F$7)=0,N('Asset Universe'!$F$8)=0),0,$F$54*$G$54*$L$54)</f>
        <v>2.2076762629526125E-2</v>
      </c>
      <c r="S55" s="99">
        <f>IF(OR(N('Asset Universe'!$F$7)=0,N('Asset Universe'!$F$9)=0),0,$F$54*$H$54*$M$54)</f>
        <v>2.1363270259894762E-2</v>
      </c>
      <c r="U55" s="99">
        <f>IFERROR(INDEX(MINVERSE($P54:$S57),2,1),0)</f>
        <v>-1.3623400626606395</v>
      </c>
      <c r="V55" s="99">
        <f>IFERROR(INDEX(MINVERSE($P54:$S57),2,2),0)</f>
        <v>1.4187952912784161</v>
      </c>
      <c r="W55" s="99">
        <f>IFERROR(INDEX(MINVERSE($P54:$S57),2,3),0)</f>
        <v>-1.7149495315612393</v>
      </c>
      <c r="X55" s="99">
        <f>IFERROR(INDEX(MINVERSE($P54:$S57),2,4),0)</f>
        <v>4.2221200064291734E-3</v>
      </c>
    </row>
    <row r="56" spans="1:52" x14ac:dyDescent="0.25">
      <c r="P56" s="99">
        <f>IF(OR(N('Asset Universe'!$F$8)=0,N('Asset Universe'!$F$6)=0),0,$G$54*$E$54*$J$54)</f>
        <v>3.6788155963171565E-3</v>
      </c>
      <c r="Q56" s="99">
        <f>IF(OR(N('Asset Universe'!$F$8)=0,N('Asset Universe'!$F$7)=0),0,$G$54*$F$54*$L$54)</f>
        <v>2.2076762629526125E-2</v>
      </c>
      <c r="R56" s="99">
        <f>IF(N('Asset Universe'!$F$8)=0,1,$G$54*$G$54*1)</f>
        <v>1.5352445338300916E-2</v>
      </c>
      <c r="S56" s="99">
        <f>IF(OR(N('Asset Universe'!$F$8)=0,N('Asset Universe'!$F$9)=0),0,$G$54*$H$54*$N$54)</f>
        <v>4.2774591370863396E-3</v>
      </c>
      <c r="U56" s="99">
        <f>IFERROR(INDEX(MINVERSE($P54:$S57),3,1),0)</f>
        <v>-4.4872737404502816</v>
      </c>
      <c r="V56" s="99">
        <f>IFERROR(INDEX(MINVERSE($P54:$S57),3,2),0)</f>
        <v>-1.7149495315612384</v>
      </c>
      <c r="W56" s="99">
        <f>IFERROR(INDEX(MINVERSE($P54:$S57),3,3),0)</f>
        <v>70.696262046118193</v>
      </c>
      <c r="X56" s="99">
        <f>IFERROR(INDEX(MINVERSE($P54:$S57),3,4),0)</f>
        <v>-7.24544907169604</v>
      </c>
    </row>
    <row r="57" spans="1:52" x14ac:dyDescent="0.25">
      <c r="P57" s="99">
        <f>IF(OR(N('Asset Universe'!$F$9)=0,N('Asset Universe'!$F$6)=0),0,$H$54*$E$54*$K$54)</f>
        <v>1.6945137134902536E-2</v>
      </c>
      <c r="Q57" s="99">
        <f>IF(OR(N('Asset Universe'!$F$9)=0,N('Asset Universe'!$F$7)=0),0,$H$54*$F$54*$M$54)</f>
        <v>2.1363270259894762E-2</v>
      </c>
      <c r="R57" s="99">
        <f>IF(OR(N('Asset Universe'!$F$9)=0,N('Asset Universe'!$F$8)=0),0,$H$54*$G$54*$N$54)</f>
        <v>4.2774591370863396E-3</v>
      </c>
      <c r="S57" s="99">
        <f>IF(N('Asset Universe'!$F$9)=0,1,$H$54*$H$54*1)</f>
        <v>2.6185536734993166E-2</v>
      </c>
      <c r="U57" s="99">
        <f>IFERROR(INDEX(MINVERSE($P54:$S57),4,1),0)</f>
        <v>-62.865713372844297</v>
      </c>
      <c r="V57" s="99">
        <f>IFERROR(INDEX(MINVERSE($P54:$S57),4,2),0)</f>
        <v>4.2221200064385626E-3</v>
      </c>
      <c r="W57" s="99">
        <f>IFERROR(INDEX(MINVERSE($P54:$S57),4,3),0)</f>
        <v>-7.2454490716960578</v>
      </c>
      <c r="X57" s="99">
        <f>IFERROR(INDEX(MINVERSE($P54:$S57),4,4),0)</f>
        <v>80.050681009274456</v>
      </c>
    </row>
    <row r="58" spans="1:52" x14ac:dyDescent="0.25">
      <c r="A58">
        <v>50</v>
      </c>
      <c r="B58">
        <v>58</v>
      </c>
      <c r="C58" s="87">
        <f>'Monthly Data'!B58</f>
        <v>44136</v>
      </c>
      <c r="E58" s="86">
        <f>STDEV('Monthly Data'!$N$8:$N57)*SQRT(12)</f>
        <v>0.14522742120015797</v>
      </c>
      <c r="F58" s="86">
        <f>STDEV('Monthly Data'!$O$8:$O57)*SQRT(12)</f>
        <v>0.86505643802087195</v>
      </c>
      <c r="G58" s="86">
        <f>STDEV('Monthly Data'!$P$8:$P57)*SQRT(12)</f>
        <v>0.12279900181334057</v>
      </c>
      <c r="H58" s="86">
        <f>STDEV('Monthly Data'!$Q$8:$Q57)*SQRT(12)</f>
        <v>0.16093863170276651</v>
      </c>
      <c r="I58" s="98">
        <f>IFERROR(CORREL('Monthly Data'!$N$8:$N57,'Monthly Data'!$O$8:$O57),0)</f>
        <v>0.17854368184998182</v>
      </c>
      <c r="J58" s="98">
        <f>IFERROR(CORREL('Monthly Data'!$N$8:$N57,'Monthly Data'!$P$8:$P57),0)</f>
        <v>0.20891448098731136</v>
      </c>
      <c r="K58" s="98">
        <f>IFERROR(CORREL('Monthly Data'!$N$8:$N57,'Monthly Data'!$Q$8:$Q57),0)</f>
        <v>0.72317779834637286</v>
      </c>
      <c r="L58" s="98">
        <f>IFERROR(CORREL('Monthly Data'!$O$8:$O57,'Monthly Data'!$P$8:$P57),0)</f>
        <v>0.19804147333717437</v>
      </c>
      <c r="M58" s="98">
        <f>IFERROR(CORREL('Monthly Data'!$O$8:$O57,'Monthly Data'!$Q$8:$Q57),0)</f>
        <v>0.13980519211308703</v>
      </c>
      <c r="N58" s="98">
        <f>IFERROR(CORREL('Monthly Data'!$P$8:$P57,'Monthly Data'!$Q$8:$Q57),0)</f>
        <v>0.21710985123923687</v>
      </c>
      <c r="P58" s="99">
        <f>IF(N('Asset Universe'!$F$6)=0,1,$E$58*$E$58*1)</f>
        <v>2.1091003868448092E-2</v>
      </c>
      <c r="Q58" s="99">
        <f>IF(OR(N('Asset Universe'!$F$6)=0,N('Asset Universe'!$F$7)=0),0,$E$58*$F$58*$I$58)</f>
        <v>2.2430427697146486E-2</v>
      </c>
      <c r="R58" s="99">
        <f>IF(OR(N('Asset Universe'!$F$6)=0,N('Asset Universe'!$F$8)=0),0,$E$58*$G$58*$J$58)</f>
        <v>3.7257353856348678E-3</v>
      </c>
      <c r="S58" s="99">
        <f>IF(OR(N('Asset Universe'!$F$6)=0,N('Asset Universe'!$F$9)=0),0,$E$58*$H$58*$K$58)</f>
        <v>1.6902619501853386E-2</v>
      </c>
      <c r="U58" s="99">
        <f>IFERROR(INDEX(MINVERSE($P58:$S61),1,1),0)</f>
        <v>101.03470349893936</v>
      </c>
      <c r="V58" s="99">
        <f>IFERROR(INDEX(MINVERSE($P58:$S61),1,2),0)</f>
        <v>-1.2183533716317343</v>
      </c>
      <c r="W58" s="99">
        <f>IFERROR(INDEX(MINVERSE($P58:$S61),1,3),0)</f>
        <v>-4.9984761724424214</v>
      </c>
      <c r="X58" s="99">
        <f>IFERROR(INDEX(MINVERSE($P58:$S61),1,4),0)</f>
        <v>-64.189585257053594</v>
      </c>
      <c r="Z58" s="86">
        <f>IF(N('Asset Universe'!$F$6)=0,0,N('Asset Universe'!$K$6)-N('Asset Universe'!$N$6)-N(Control!$C$10))</f>
        <v>4.3000000000000003E-2</v>
      </c>
      <c r="AA58" s="86">
        <f>IF(N('Asset Universe'!$F$7)=0,0,N('Asset Universe'!$K$7)-N('Asset Universe'!$N$7)-N(Control!$C$10))</f>
        <v>5.5E-2</v>
      </c>
      <c r="AB58" s="86">
        <f>IF(N('Asset Universe'!$F$8)=0,0,N('Asset Universe'!$K$8)-N('Asset Universe'!$N$8)-N(Control!$C$10))</f>
        <v>9.9999999999999742E-4</v>
      </c>
      <c r="AC58" s="86">
        <f>IF(N('Asset Universe'!$F$9)=0,0,N('Asset Universe'!$K$9)-N('Asset Universe'!$N$9)-N(Control!$C$10))</f>
        <v>3.1199999999999999E-2</v>
      </c>
      <c r="AD58" s="86">
        <f>IFERROR(SUMPRODUCT($U58:$X58,$Z58:$AC58),0)</f>
        <v>2.2697692788221335</v>
      </c>
      <c r="AE58" s="86">
        <f>IFERROR(SUMPRODUCT($U59:$X59,$Z58:$AC58),0)</f>
        <v>2.4233535982319882E-2</v>
      </c>
      <c r="AF58" s="86">
        <f>IFERROR(SUMPRODUCT($U60:$X60,$Z58:$AC58),0)</f>
        <v>-0.46637774211446764</v>
      </c>
      <c r="AG58" s="86">
        <f>IFERROR(SUMPRODUCT($U61:$X61,$Z58:$AC58),0)</f>
        <v>-0.2175805448113084</v>
      </c>
      <c r="AH58" s="86">
        <f>IF(N('Asset Universe'!$F$6)=0,0,MIN(MAX(AD58,0),IF(N('Asset Universe'!$O$6)&gt;0,N('Asset Universe'!$O$6),1)))</f>
        <v>1</v>
      </c>
      <c r="AI58" s="86">
        <f>IF(N('Asset Universe'!$F$7)=0,0,MIN(MAX(AE58,0),IF(N('Asset Universe'!$O$7)&gt;0,N('Asset Universe'!$O$7),1)))</f>
        <v>2.4233535982319882E-2</v>
      </c>
      <c r="AJ58" s="86">
        <f>IF(N('Asset Universe'!$F$8)=0,0,MIN(MAX(AF58,0),IF(N('Asset Universe'!$O$8)&gt;0,N('Asset Universe'!$O$8),1)))</f>
        <v>0</v>
      </c>
      <c r="AK58" s="86">
        <f>IF(N('Asset Universe'!$F$9)=0,0,MIN(MAX(AG58,0),IF(N('Asset Universe'!$O$9)&gt;0,N('Asset Universe'!$O$9),1)))</f>
        <v>0</v>
      </c>
      <c r="AL58" s="86">
        <f>SUM(AH58:AK58)</f>
        <v>1.0242335359823198</v>
      </c>
      <c r="AM58" s="86">
        <f>MAX(0,1-N(Control!$C$15))</f>
        <v>0.95</v>
      </c>
      <c r="AN58" s="86">
        <f>IF($AL58&lt;=0,0,AH58*IF($AL58&gt;$AM58,$AM58/$AL58,1))*Control!$C$7</f>
        <v>0.46376142091894884</v>
      </c>
      <c r="AO58" s="86">
        <f>IF($AL58&lt;=0,0,AI58*IF($AL58&gt;$AM58,$AM58/$AL58,1))*Control!$C$7</f>
        <v>1.1238579081051144E-2</v>
      </c>
      <c r="AP58" s="86">
        <f>IF($AL58&lt;=0,0,AJ58*IF($AL58&gt;$AM58,$AM58/$AL58,1))*Control!$C$7</f>
        <v>0</v>
      </c>
      <c r="AQ58" s="86">
        <f>IF($AL58&lt;=0,0,AK58*IF($AL58&gt;$AM58,$AM58/$AL58,1))*Control!$C$7</f>
        <v>0</v>
      </c>
      <c r="AR58" s="86">
        <f>1-SUM(AN58:AQ58)</f>
        <v>0.52500000000000002</v>
      </c>
      <c r="AS58" s="86">
        <f>'Monthly Data'!N58</f>
        <v>0.12856129922801052</v>
      </c>
      <c r="AT58" s="86">
        <f>'Monthly Data'!O58</f>
        <v>0.42412327779021419</v>
      </c>
      <c r="AU58" s="86">
        <f>'Monthly Data'!P58</f>
        <v>-5.4086259616089927E-2</v>
      </c>
      <c r="AV58" s="86">
        <f>'Monthly Data'!Q58</f>
        <v>9.6749206098327933E-2</v>
      </c>
      <c r="AW58" s="86">
        <f>'Monthly Data'!R58</f>
        <v>-1.0905881842759868E-4</v>
      </c>
      <c r="AX58" s="86">
        <f>AN58*AS58+AO58*AT58+AP58*AU58+AQ58*AV58+AR58*AW58</f>
        <v>6.4331057923053769E-2</v>
      </c>
      <c r="AY58" s="86">
        <f>AS58</f>
        <v>0.12856129922801052</v>
      </c>
      <c r="AZ58" s="86">
        <f>0.6*AS58+0.4*AW58</f>
        <v>7.7093156009435268E-2</v>
      </c>
    </row>
    <row r="59" spans="1:52" x14ac:dyDescent="0.25">
      <c r="P59" s="99">
        <f>IF(OR(N('Asset Universe'!$F$7)=0,N('Asset Universe'!$F$6)=0),0,$F$58*$E$58*$I$58)</f>
        <v>2.2430427697146486E-2</v>
      </c>
      <c r="Q59" s="99">
        <f>IF(N('Asset Universe'!$F$7)=0,1,$F$58*$F$58*1)</f>
        <v>0.7483226409613587</v>
      </c>
      <c r="R59" s="99">
        <f>IF(OR(N('Asset Universe'!$F$7)=0,N('Asset Universe'!$F$8)=0),0,$F$58*$G$58*$L$58)</f>
        <v>2.103756291847533E-2</v>
      </c>
      <c r="S59" s="99">
        <f>IF(OR(N('Asset Universe'!$F$7)=0,N('Asset Universe'!$F$9)=0),0,$F$58*$H$58*$M$58)</f>
        <v>1.9463818578581989E-2</v>
      </c>
      <c r="U59" s="99">
        <f>IFERROR(INDEX(MINVERSE($P58:$S61),2,1),0)</f>
        <v>-1.2183533716317185</v>
      </c>
      <c r="V59" s="99">
        <f>IFERROR(INDEX(MINVERSE($P58:$S61),2,2),0)</f>
        <v>1.4199500430872314</v>
      </c>
      <c r="W59" s="99">
        <f>IFERROR(INDEX(MINVERSE($P58:$S61),2,3),0)</f>
        <v>-1.6818447980772324</v>
      </c>
      <c r="X59" s="99">
        <f>IFERROR(INDEX(MINVERSE($P58:$S61),2,4),0)</f>
        <v>6.6449804731821957E-3</v>
      </c>
    </row>
    <row r="60" spans="1:52" x14ac:dyDescent="0.25">
      <c r="P60" s="99">
        <f>IF(OR(N('Asset Universe'!$F$8)=0,N('Asset Universe'!$F$6)=0),0,$G$58*$E$58*$J$58)</f>
        <v>3.7257353856348678E-3</v>
      </c>
      <c r="Q60" s="99">
        <f>IF(OR(N('Asset Universe'!$F$8)=0,N('Asset Universe'!$F$7)=0),0,$G$58*$F$58*$L$58)</f>
        <v>2.103756291847533E-2</v>
      </c>
      <c r="R60" s="99">
        <f>IF(N('Asset Universe'!$F$8)=0,1,$G$58*$G$58*1)</f>
        <v>1.5079594846352819E-2</v>
      </c>
      <c r="S60" s="99">
        <f>IF(OR(N('Asset Universe'!$F$8)=0,N('Asset Universe'!$F$9)=0),0,$G$58*$H$58*$N$58)</f>
        <v>4.2907644231996531E-3</v>
      </c>
      <c r="U60" s="99">
        <f>IFERROR(INDEX(MINVERSE($P58:$S61),3,1),0)</f>
        <v>-4.9984761724424205</v>
      </c>
      <c r="V60" s="99">
        <f>IFERROR(INDEX(MINVERSE($P58:$S61),3,2),0)</f>
        <v>-1.6818447980772309</v>
      </c>
      <c r="W60" s="99">
        <f>IFERROR(INDEX(MINVERSE($P58:$S61),3,3),0)</f>
        <v>72.002291683949636</v>
      </c>
      <c r="X60" s="99">
        <f>IFERROR(INDEX(MINVERSE($P58:$S61),3,4),0)</f>
        <v>-7.402054310549528</v>
      </c>
    </row>
    <row r="61" spans="1:52" x14ac:dyDescent="0.25">
      <c r="P61" s="99">
        <f>IF(OR(N('Asset Universe'!$F$9)=0,N('Asset Universe'!$F$6)=0),0,$H$58*$E$58*$K$58)</f>
        <v>1.6902619501853386E-2</v>
      </c>
      <c r="Q61" s="99">
        <f>IF(OR(N('Asset Universe'!$F$9)=0,N('Asset Universe'!$F$7)=0),0,$H$58*$F$58*$M$58)</f>
        <v>1.9463818578581989E-2</v>
      </c>
      <c r="R61" s="99">
        <f>IF(OR(N('Asset Universe'!$F$9)=0,N('Asset Universe'!$F$8)=0),0,$H$58*$G$58*$N$58)</f>
        <v>4.2907644231996531E-3</v>
      </c>
      <c r="S61" s="99">
        <f>IF(N('Asset Universe'!$F$9)=0,1,$H$58*$H$58*1)</f>
        <v>2.5901243174358723E-2</v>
      </c>
      <c r="U61" s="99">
        <f>IFERROR(INDEX(MINVERSE($P58:$S61),4,1),0)</f>
        <v>-64.189585257053579</v>
      </c>
      <c r="V61" s="99">
        <f>IFERROR(INDEX(MINVERSE($P58:$S61),4,2),0)</f>
        <v>6.6449804731873096E-3</v>
      </c>
      <c r="W61" s="99">
        <f>IFERROR(INDEX(MINVERSE($P58:$S61),4,3),0)</f>
        <v>-7.4020543105495253</v>
      </c>
      <c r="X61" s="99">
        <f>IFERROR(INDEX(MINVERSE($P58:$S61),4,4),0)</f>
        <v>81.718211590593583</v>
      </c>
    </row>
    <row r="62" spans="1:52" x14ac:dyDescent="0.25">
      <c r="A62">
        <v>51</v>
      </c>
      <c r="B62">
        <v>59</v>
      </c>
      <c r="C62" s="87">
        <f>'Monthly Data'!B59</f>
        <v>44166</v>
      </c>
      <c r="E62" s="86">
        <f>STDEV('Monthly Data'!$N$8:$N58)*SQRT(12)</f>
        <v>0.15514838586251359</v>
      </c>
      <c r="F62" s="86">
        <f>STDEV('Monthly Data'!$O$8:$O58)*SQRT(12)</f>
        <v>0.87131814348659031</v>
      </c>
      <c r="G62" s="86">
        <f>STDEV('Monthly Data'!$P$8:$P58)*SQRT(12)</f>
        <v>0.12518520574721081</v>
      </c>
      <c r="H62" s="86">
        <f>STDEV('Monthly Data'!$Q$8:$Q58)*SQRT(12)</f>
        <v>0.16586889082848699</v>
      </c>
      <c r="I62" s="98">
        <f>IFERROR(CORREL('Monthly Data'!$N$8:$N58,'Monthly Data'!$O$8:$O58),0)</f>
        <v>0.2319611594948823</v>
      </c>
      <c r="J62" s="98">
        <f>IFERROR(CORREL('Monthly Data'!$N$8:$N58,'Monthly Data'!$P$8:$P58),0)</f>
        <v>9.823539251234982E-2</v>
      </c>
      <c r="K62" s="98">
        <f>IFERROR(CORREL('Monthly Data'!$N$8:$N58,'Monthly Data'!$Q$8:$Q58),0)</f>
        <v>0.74825959255403274</v>
      </c>
      <c r="L62" s="98">
        <f>IFERROR(CORREL('Monthly Data'!$O$8:$O58,'Monthly Data'!$P$8:$P58),0)</f>
        <v>0.14496608953631984</v>
      </c>
      <c r="M62" s="98">
        <f>IFERROR(CORREL('Monthly Data'!$O$8:$O58,'Monthly Data'!$Q$8:$Q58),0)</f>
        <v>0.18330437236592009</v>
      </c>
      <c r="N62" s="98">
        <f>IFERROR(CORREL('Monthly Data'!$P$8:$P58,'Monthly Data'!$Q$8:$Q58),0)</f>
        <v>0.13608748343779412</v>
      </c>
      <c r="P62" s="99">
        <f>IF(N('Asset Universe'!$F$6)=0,1,$E$62*$E$62*1)</f>
        <v>2.4071021635743407E-2</v>
      </c>
      <c r="Q62" s="99">
        <f>IF(OR(N('Asset Universe'!$F$6)=0,N('Asset Universe'!$F$7)=0),0,$E$62*$F$62*$I$62)</f>
        <v>3.1357345420597711E-2</v>
      </c>
      <c r="R62" s="99">
        <f>IF(OR(N('Asset Universe'!$F$6)=0,N('Asset Universe'!$F$8)=0),0,$E$62*$G$62*$J$62)</f>
        <v>1.9079555552416368E-3</v>
      </c>
      <c r="S62" s="99">
        <f>IF(OR(N('Asset Universe'!$F$6)=0,N('Asset Universe'!$F$9)=0),0,$E$62*$H$62*$K$62)</f>
        <v>1.9255929856523264E-2</v>
      </c>
      <c r="U62" s="99">
        <f>IFERROR(INDEX(MINVERSE($P62:$S65),1,1),0)</f>
        <v>96.486906537319115</v>
      </c>
      <c r="V62" s="99">
        <f>IFERROR(INDEX(MINVERSE($P62:$S65),1,2),0)</f>
        <v>-1.7193086721554551</v>
      </c>
      <c r="W62" s="99">
        <f>IFERROR(INDEX(MINVERSE($P62:$S65),1,3),0)</f>
        <v>1.9011706223127141</v>
      </c>
      <c r="X62" s="99">
        <f>IFERROR(INDEX(MINVERSE($P62:$S65),1,4),0)</f>
        <v>-66.070702242803392</v>
      </c>
      <c r="Z62" s="86">
        <f>IF(N('Asset Universe'!$F$6)=0,0,N('Asset Universe'!$K$6)-N('Asset Universe'!$N$6)-N(Control!$C$10))</f>
        <v>4.3000000000000003E-2</v>
      </c>
      <c r="AA62" s="86">
        <f>IF(N('Asset Universe'!$F$7)=0,0,N('Asset Universe'!$K$7)-N('Asset Universe'!$N$7)-N(Control!$C$10))</f>
        <v>5.5E-2</v>
      </c>
      <c r="AB62" s="86">
        <f>IF(N('Asset Universe'!$F$8)=0,0,N('Asset Universe'!$K$8)-N('Asset Universe'!$N$8)-N(Control!$C$10))</f>
        <v>9.9999999999999742E-4</v>
      </c>
      <c r="AC62" s="86">
        <f>IF(N('Asset Universe'!$F$9)=0,0,N('Asset Universe'!$K$9)-N('Asset Universe'!$N$9)-N(Control!$C$10))</f>
        <v>3.1199999999999999E-2</v>
      </c>
      <c r="AD62" s="86">
        <f>IFERROR(SUMPRODUCT($U62:$X62,$Z62:$AC62),0)</f>
        <v>1.9948702647830188</v>
      </c>
      <c r="AE62" s="86">
        <f>IFERROR(SUMPRODUCT($U63:$X63,$Z62:$AC62),0)</f>
        <v>1.5909442335044631E-3</v>
      </c>
      <c r="AF62" s="86">
        <f>IFERROR(SUMPRODUCT($U64:$X64,$Z62:$AC62),0)</f>
        <v>-0.13562788852417845</v>
      </c>
      <c r="AG62" s="86">
        <f>IFERROR(SUMPRODUCT($U65:$X65,$Z62:$AC62),0)</f>
        <v>-0.24977662177053395</v>
      </c>
      <c r="AH62" s="86">
        <f>IF(N('Asset Universe'!$F$6)=0,0,MIN(MAX(AD62,0),IF(N('Asset Universe'!$O$6)&gt;0,N('Asset Universe'!$O$6),1)))</f>
        <v>1</v>
      </c>
      <c r="AI62" s="86">
        <f>IF(N('Asset Universe'!$F$7)=0,0,MIN(MAX(AE62,0),IF(N('Asset Universe'!$O$7)&gt;0,N('Asset Universe'!$O$7),1)))</f>
        <v>1.5909442335044631E-3</v>
      </c>
      <c r="AJ62" s="86">
        <f>IF(N('Asset Universe'!$F$8)=0,0,MIN(MAX(AF62,0),IF(N('Asset Universe'!$O$8)&gt;0,N('Asset Universe'!$O$8),1)))</f>
        <v>0</v>
      </c>
      <c r="AK62" s="86">
        <f>IF(N('Asset Universe'!$F$9)=0,0,MIN(MAX(AG62,0),IF(N('Asset Universe'!$O$9)&gt;0,N('Asset Universe'!$O$9),1)))</f>
        <v>0</v>
      </c>
      <c r="AL62" s="86">
        <f>SUM(AH62:AK62)</f>
        <v>1.0015909442335045</v>
      </c>
      <c r="AM62" s="86">
        <f>MAX(0,1-N(Control!$C$15))</f>
        <v>0.95</v>
      </c>
      <c r="AN62" s="86">
        <f>IF($AL62&lt;=0,0,AH62*IF($AL62&gt;$AM62,$AM62/$AL62,1))*Control!$C$7</f>
        <v>0.47424550185356062</v>
      </c>
      <c r="AO62" s="86">
        <f>IF($AL62&lt;=0,0,AI62*IF($AL62&gt;$AM62,$AM62/$AL62,1))*Control!$C$7</f>
        <v>7.5449814643935244E-4</v>
      </c>
      <c r="AP62" s="86">
        <f>IF($AL62&lt;=0,0,AJ62*IF($AL62&gt;$AM62,$AM62/$AL62,1))*Control!$C$7</f>
        <v>0</v>
      </c>
      <c r="AQ62" s="86">
        <f>IF($AL62&lt;=0,0,AK62*IF($AL62&gt;$AM62,$AM62/$AL62,1))*Control!$C$7</f>
        <v>0</v>
      </c>
      <c r="AR62" s="86">
        <f>1-SUM(AN62:AQ62)</f>
        <v>0.52500000000000002</v>
      </c>
      <c r="AS62" s="86">
        <f>'Monthly Data'!N59</f>
        <v>3.9322397734648185E-2</v>
      </c>
      <c r="AT62" s="86">
        <f>'Monthly Data'!O59</f>
        <v>0.47773174072601199</v>
      </c>
      <c r="AU62" s="86">
        <f>'Monthly Data'!P59</f>
        <v>7.0138612646750476E-2</v>
      </c>
      <c r="AV62" s="86">
        <f>'Monthly Data'!Q59</f>
        <v>2.7340384794041661E-2</v>
      </c>
      <c r="AW62" s="86">
        <f>'Monthly Data'!R59</f>
        <v>3.2850233107728499E-5</v>
      </c>
      <c r="AX62" s="86">
        <f>AN62*AS62+AO62*AT62+AP62*AU62+AQ62*AV62+AR62*AW62</f>
        <v>1.9026164333008123E-2</v>
      </c>
      <c r="AY62" s="86">
        <f>AS62</f>
        <v>3.9322397734648185E-2</v>
      </c>
      <c r="AZ62" s="86">
        <f>0.6*AS62+0.4*AW62</f>
        <v>2.3606578734032001E-2</v>
      </c>
    </row>
    <row r="63" spans="1:52" x14ac:dyDescent="0.25">
      <c r="P63" s="99">
        <f>IF(OR(N('Asset Universe'!$F$7)=0,N('Asset Universe'!$F$6)=0),0,$F$62*$E$62*$I$62)</f>
        <v>3.1357345420597711E-2</v>
      </c>
      <c r="Q63" s="99">
        <f>IF(N('Asset Universe'!$F$7)=0,1,$F$62*$F$62*1)</f>
        <v>0.75919530716891837</v>
      </c>
      <c r="R63" s="99">
        <f>IF(OR(N('Asset Universe'!$F$7)=0,N('Asset Universe'!$F$8)=0),0,$F$62*$G$62*$L$62)</f>
        <v>1.5812341631708842E-2</v>
      </c>
      <c r="S63" s="99">
        <f>IF(OR(N('Asset Universe'!$F$7)=0,N('Asset Universe'!$F$9)=0),0,$F$62*$H$62*$M$62)</f>
        <v>2.6491986331978582E-2</v>
      </c>
      <c r="U63" s="99">
        <f>IFERROR(INDEX(MINVERSE($P62:$S65),2,1),0)</f>
        <v>-1.7193086721554558</v>
      </c>
      <c r="V63" s="99">
        <f>IFERROR(INDEX(MINVERSE($P62:$S65),2,2),0)</f>
        <v>1.4146363523785621</v>
      </c>
      <c r="W63" s="99">
        <f>IFERROR(INDEX(MINVERSE($P62:$S65),2,3),0)</f>
        <v>-1.211847193434946</v>
      </c>
      <c r="X63" s="99">
        <f>IFERROR(INDEX(MINVERSE($P62:$S65),2,4),0)</f>
        <v>-3.4356892666567669E-2</v>
      </c>
    </row>
    <row r="64" spans="1:52" x14ac:dyDescent="0.25">
      <c r="P64" s="99">
        <f>IF(OR(N('Asset Universe'!$F$8)=0,N('Asset Universe'!$F$6)=0),0,$G$62*$E$62*$J$62)</f>
        <v>1.9079555552416368E-3</v>
      </c>
      <c r="Q64" s="99">
        <f>IF(OR(N('Asset Universe'!$F$8)=0,N('Asset Universe'!$F$7)=0),0,$G$62*$F$62*$L$62)</f>
        <v>1.5812341631708842E-2</v>
      </c>
      <c r="R64" s="99">
        <f>IF(N('Asset Universe'!$F$8)=0,1,$G$62*$G$62*1)</f>
        <v>1.5671335737971505E-2</v>
      </c>
      <c r="S64" s="99">
        <f>IF(OR(N('Asset Universe'!$F$8)=0,N('Asset Universe'!$F$9)=0),0,$G$62*$H$62*$N$62)</f>
        <v>2.8257655817370037E-3</v>
      </c>
      <c r="U64" s="99">
        <f>IFERROR(INDEX(MINVERSE($P62:$S65),3,1),0)</f>
        <v>1.9011706223127172</v>
      </c>
      <c r="V64" s="99">
        <f>IFERROR(INDEX(MINVERSE($P62:$S65),3,2),0)</f>
        <v>-1.2118471934349457</v>
      </c>
      <c r="W64" s="99">
        <f>IFERROR(INDEX(MINVERSE($P62:$S65),3,3),0)</f>
        <v>66.054903395666926</v>
      </c>
      <c r="X64" s="99">
        <f>IFERROR(INDEX(MINVERSE($P62:$S65),3,4),0)</f>
        <v>-6.9481260589862197</v>
      </c>
    </row>
    <row r="65" spans="1:52" x14ac:dyDescent="0.25">
      <c r="P65" s="99">
        <f>IF(OR(N('Asset Universe'!$F$9)=0,N('Asset Universe'!$F$6)=0),0,$H$62*$E$62*$K$62)</f>
        <v>1.9255929856523264E-2</v>
      </c>
      <c r="Q65" s="99">
        <f>IF(OR(N('Asset Universe'!$F$9)=0,N('Asset Universe'!$F$7)=0),0,$H$62*$F$62*$M$62)</f>
        <v>2.6491986331978582E-2</v>
      </c>
      <c r="R65" s="99">
        <f>IF(OR(N('Asset Universe'!$F$9)=0,N('Asset Universe'!$F$8)=0),0,$H$62*$G$62*$N$62)</f>
        <v>2.8257655817370037E-3</v>
      </c>
      <c r="S65" s="99">
        <f>IF(N('Asset Universe'!$F$9)=0,1,$H$62*$H$62*1)</f>
        <v>2.7512488944672536E-2</v>
      </c>
      <c r="U65" s="99">
        <f>IFERROR(INDEX(MINVERSE($P62:$S65),4,1),0)</f>
        <v>-66.070702242803378</v>
      </c>
      <c r="V65" s="99">
        <f>IFERROR(INDEX(MINVERSE($P62:$S65),4,2),0)</f>
        <v>-3.4356892666570313E-2</v>
      </c>
      <c r="W65" s="99">
        <f>IFERROR(INDEX(MINVERSE($P62:$S65),4,3),0)</f>
        <v>-6.9481260589862108</v>
      </c>
      <c r="X65" s="99">
        <f>IFERROR(INDEX(MINVERSE($P62:$S65),4,4),0)</f>
        <v>83.336581084155753</v>
      </c>
    </row>
    <row r="66" spans="1:52" x14ac:dyDescent="0.25">
      <c r="A66">
        <v>52</v>
      </c>
      <c r="B66">
        <v>60</v>
      </c>
      <c r="C66" s="87">
        <f>'Monthly Data'!B60</f>
        <v>44197</v>
      </c>
      <c r="E66" s="86">
        <f>STDEV('Monthly Data'!$N$8:$N59)*SQRT(12)</f>
        <v>0.15423483093387783</v>
      </c>
      <c r="F66" s="86">
        <f>STDEV('Monthly Data'!$O$8:$O59)*SQRT(12)</f>
        <v>0.8816852937740125</v>
      </c>
      <c r="G66" s="86">
        <f>STDEV('Monthly Data'!$P$8:$P59)*SQRT(12)</f>
        <v>0.12768655889173799</v>
      </c>
      <c r="H66" s="86">
        <f>STDEV('Monthly Data'!$Q$8:$Q59)*SQRT(12)</f>
        <v>0.16463396345664361</v>
      </c>
      <c r="I66" s="98">
        <f>IFERROR(CORREL('Monthly Data'!$N$8:$N59,'Monthly Data'!$O$8:$O59),0)</f>
        <v>0.2444683796697929</v>
      </c>
      <c r="J66" s="98">
        <f>IFERROR(CORREL('Monthly Data'!$N$8:$N59,'Monthly Data'!$P$8:$P59),0)</f>
        <v>0.11640156244161451</v>
      </c>
      <c r="K66" s="98">
        <f>IFERROR(CORREL('Monthly Data'!$N$8:$N59,'Monthly Data'!$Q$8:$Q59),0)</f>
        <v>0.74967803865211047</v>
      </c>
      <c r="L66" s="98">
        <f>IFERROR(CORREL('Monthly Data'!$O$8:$O59,'Monthly Data'!$P$8:$P59),0)</f>
        <v>0.18721297852282592</v>
      </c>
      <c r="M66" s="98">
        <f>IFERROR(CORREL('Monthly Data'!$O$8:$O59,'Monthly Data'!$Q$8:$Q59),0)</f>
        <v>0.19328321192144329</v>
      </c>
      <c r="N66" s="98">
        <f>IFERROR(CORREL('Monthly Data'!$P$8:$P59,'Monthly Data'!$Q$8:$Q59),0)</f>
        <v>0.1484978597058019</v>
      </c>
      <c r="P66" s="99">
        <f>IF(N('Asset Universe'!$F$6)=0,1,$E$66*$E$66*1)</f>
        <v>2.3788383073201875E-2</v>
      </c>
      <c r="Q66" s="99">
        <f>IF(OR(N('Asset Universe'!$F$6)=0,N('Asset Universe'!$F$7)=0),0,$E$66*$F$66*$I$66)</f>
        <v>3.3244419412675044E-2</v>
      </c>
      <c r="R66" s="99">
        <f>IF(OR(N('Asset Universe'!$F$6)=0,N('Asset Universe'!$F$8)=0),0,$E$66*$G$66*$J$66)</f>
        <v>2.2923791756995801E-3</v>
      </c>
      <c r="S66" s="99">
        <f>IF(OR(N('Asset Universe'!$F$6)=0,N('Asset Universe'!$F$9)=0),0,$E$66*$H$66*$K$66)</f>
        <v>1.9036043303378547E-2</v>
      </c>
      <c r="U66" s="99">
        <f>IFERROR(INDEX(MINVERSE($P66:$S69),1,1),0)</f>
        <v>98.321501429974063</v>
      </c>
      <c r="V66" s="99">
        <f>IFERROR(INDEX(MINVERSE($P66:$S69),1,2),0)</f>
        <v>-1.8126684919564457</v>
      </c>
      <c r="W66" s="99">
        <f>IFERROR(INDEX(MINVERSE($P66:$S69),1,3),0)</f>
        <v>1.4123177364969779</v>
      </c>
      <c r="X66" s="99">
        <f>IFERROR(INDEX(MINVERSE($P66:$S69),1,4),0)</f>
        <v>-67.339939087391826</v>
      </c>
      <c r="Z66" s="86">
        <f>IF(N('Asset Universe'!$F$6)=0,0,N('Asset Universe'!$K$6)-N('Asset Universe'!$N$6)-N(Control!$C$10))</f>
        <v>4.3000000000000003E-2</v>
      </c>
      <c r="AA66" s="86">
        <f>IF(N('Asset Universe'!$F$7)=0,0,N('Asset Universe'!$K$7)-N('Asset Universe'!$N$7)-N(Control!$C$10))</f>
        <v>5.5E-2</v>
      </c>
      <c r="AB66" s="86">
        <f>IF(N('Asset Universe'!$F$8)=0,0,N('Asset Universe'!$K$8)-N('Asset Universe'!$N$8)-N(Control!$C$10))</f>
        <v>9.9999999999999742E-4</v>
      </c>
      <c r="AC66" s="86">
        <f>IF(N('Asset Universe'!$F$9)=0,0,N('Asset Universe'!$K$9)-N('Asset Universe'!$N$9)-N(Control!$C$10))</f>
        <v>3.1199999999999999E-2</v>
      </c>
      <c r="AD66" s="86">
        <f>IFERROR(SUMPRODUCT($U66:$X66,$Z66:$AC66),0)</f>
        <v>2.0285340126411517</v>
      </c>
      <c r="AE66" s="86">
        <f>IFERROR(SUMPRODUCT($U67:$X67,$Z66:$AC66),0)</f>
        <v>-2.2411111477373532E-3</v>
      </c>
      <c r="AF66" s="86">
        <f>IFERROR(SUMPRODUCT($U68:$X68,$Z66:$AC66),0)</f>
        <v>-0.17286067517484999</v>
      </c>
      <c r="AG66" s="86">
        <f>IFERROR(SUMPRODUCT($U69:$X69,$Z66:$AC66),0)</f>
        <v>-0.25135357397846736</v>
      </c>
      <c r="AH66" s="86">
        <f>IF(N('Asset Universe'!$F$6)=0,0,MIN(MAX(AD66,0),IF(N('Asset Universe'!$O$6)&gt;0,N('Asset Universe'!$O$6),1)))</f>
        <v>1</v>
      </c>
      <c r="AI66" s="86">
        <f>IF(N('Asset Universe'!$F$7)=0,0,MIN(MAX(AE66,0),IF(N('Asset Universe'!$O$7)&gt;0,N('Asset Universe'!$O$7),1)))</f>
        <v>0</v>
      </c>
      <c r="AJ66" s="86">
        <f>IF(N('Asset Universe'!$F$8)=0,0,MIN(MAX(AF66,0),IF(N('Asset Universe'!$O$8)&gt;0,N('Asset Universe'!$O$8),1)))</f>
        <v>0</v>
      </c>
      <c r="AK66" s="86">
        <f>IF(N('Asset Universe'!$F$9)=0,0,MIN(MAX(AG66,0),IF(N('Asset Universe'!$O$9)&gt;0,N('Asset Universe'!$O$9),1)))</f>
        <v>0</v>
      </c>
      <c r="AL66" s="86">
        <f>SUM(AH66:AK66)</f>
        <v>1</v>
      </c>
      <c r="AM66" s="86">
        <f>MAX(0,1-N(Control!$C$15))</f>
        <v>0.95</v>
      </c>
      <c r="AN66" s="86">
        <f>IF($AL66&lt;=0,0,AH66*IF($AL66&gt;$AM66,$AM66/$AL66,1))*Control!$C$7</f>
        <v>0.47499999999999998</v>
      </c>
      <c r="AO66" s="86">
        <f>IF($AL66&lt;=0,0,AI66*IF($AL66&gt;$AM66,$AM66/$AL66,1))*Control!$C$7</f>
        <v>0</v>
      </c>
      <c r="AP66" s="86">
        <f>IF($AL66&lt;=0,0,AJ66*IF($AL66&gt;$AM66,$AM66/$AL66,1))*Control!$C$7</f>
        <v>0</v>
      </c>
      <c r="AQ66" s="86">
        <f>IF($AL66&lt;=0,0,AK66*IF($AL66&gt;$AM66,$AM66/$AL66,1))*Control!$C$7</f>
        <v>0</v>
      </c>
      <c r="AR66" s="86">
        <f>1-SUM(AN66:AQ66)</f>
        <v>0.52500000000000002</v>
      </c>
      <c r="AS66" s="86">
        <f>'Monthly Data'!N60</f>
        <v>-8.184319542197005E-3</v>
      </c>
      <c r="AT66" s="86">
        <f>'Monthly Data'!O60</f>
        <v>0.14180671257315614</v>
      </c>
      <c r="AU66" s="86">
        <f>'Monthly Data'!P60</f>
        <v>-3.2238169882952361E-2</v>
      </c>
      <c r="AV66" s="86">
        <f>'Monthly Data'!Q60</f>
        <v>3.528946903794683E-4</v>
      </c>
      <c r="AW66" s="86">
        <f>'Monthly Data'!R60</f>
        <v>0</v>
      </c>
      <c r="AX66" s="86">
        <f>AN66*AS66+AO66*AT66+AP66*AU66+AQ66*AV66+AR66*AW66</f>
        <v>-3.8875517825435772E-3</v>
      </c>
      <c r="AY66" s="86">
        <f>AS66</f>
        <v>-8.184319542197005E-3</v>
      </c>
      <c r="AZ66" s="86">
        <f>0.6*AS66+0.4*AW66</f>
        <v>-4.9105917253182028E-3</v>
      </c>
    </row>
    <row r="67" spans="1:52" x14ac:dyDescent="0.25">
      <c r="P67" s="99">
        <f>IF(OR(N('Asset Universe'!$F$7)=0,N('Asset Universe'!$F$6)=0),0,$F$66*$E$66*$I$66)</f>
        <v>3.3244419412675044E-2</v>
      </c>
      <c r="Q67" s="99">
        <f>IF(N('Asset Universe'!$F$7)=0,1,$F$66*$F$66*1)</f>
        <v>0.77736895725736677</v>
      </c>
      <c r="R67" s="99">
        <f>IF(OR(N('Asset Universe'!$F$7)=0,N('Asset Universe'!$F$8)=0),0,$F$66*$G$66*$L$66)</f>
        <v>2.1076317528100432E-2</v>
      </c>
      <c r="S67" s="99">
        <f>IF(OR(N('Asset Universe'!$F$7)=0,N('Asset Universe'!$F$9)=0),0,$F$66*$H$66*$M$66)</f>
        <v>2.8056091200047345E-2</v>
      </c>
      <c r="U67" s="99">
        <f>IFERROR(INDEX(MINVERSE($P66:$S69),2,1),0)</f>
        <v>-1.8126684919564475</v>
      </c>
      <c r="V67" s="99">
        <f>IFERROR(INDEX(MINVERSE($P66:$S69),2,2),0)</f>
        <v>1.4063748162487191</v>
      </c>
      <c r="W67" s="99">
        <f>IFERROR(INDEX(MINVERSE($P66:$S69),2,3),0)</f>
        <v>-1.562663483470115</v>
      </c>
      <c r="X67" s="99">
        <f>IFERROR(INDEX(MINVERSE($P66:$S69),2,4),0)</f>
        <v>-2.702480891651884E-3</v>
      </c>
    </row>
    <row r="68" spans="1:52" x14ac:dyDescent="0.25">
      <c r="P68" s="99">
        <f>IF(OR(N('Asset Universe'!$F$8)=0,N('Asset Universe'!$F$6)=0),0,$G$66*$E$66*$J$66)</f>
        <v>2.2923791756995801E-3</v>
      </c>
      <c r="Q68" s="99">
        <f>IF(OR(N('Asset Universe'!$F$8)=0,N('Asset Universe'!$F$7)=0),0,$G$66*$F$66*$L$66)</f>
        <v>2.1076317528100432E-2</v>
      </c>
      <c r="R68" s="99">
        <f>IF(N('Asset Universe'!$F$8)=0,1,$G$66*$G$66*1)</f>
        <v>1.6303857321613276E-2</v>
      </c>
      <c r="S68" s="99">
        <f>IF(OR(N('Asset Universe'!$F$8)=0,N('Asset Universe'!$F$9)=0),0,$G$66*$H$66*$N$66)</f>
        <v>3.1216543318780773E-3</v>
      </c>
      <c r="U68" s="99">
        <f>IFERROR(INDEX(MINVERSE($P66:$S69),3,1),0)</f>
        <v>1.4123177364969828</v>
      </c>
      <c r="V68" s="99">
        <f>IFERROR(INDEX(MINVERSE($P66:$S69),3,2),0)</f>
        <v>-1.5626634834701152</v>
      </c>
      <c r="W68" s="99">
        <f>IFERROR(INDEX(MINVERSE($P66:$S69),3,3),0)</f>
        <v>64.458309789017477</v>
      </c>
      <c r="X68" s="99">
        <f>IFERROR(INDEX(MINVERSE($P66:$S69),3,4),0)</f>
        <v>-6.7981460269993983</v>
      </c>
    </row>
    <row r="69" spans="1:52" x14ac:dyDescent="0.25">
      <c r="P69" s="99">
        <f>IF(OR(N('Asset Universe'!$F$9)=0,N('Asset Universe'!$F$6)=0),0,$H$66*$E$66*$K$66)</f>
        <v>1.9036043303378547E-2</v>
      </c>
      <c r="Q69" s="99">
        <f>IF(OR(N('Asset Universe'!$F$9)=0,N('Asset Universe'!$F$7)=0),0,$H$66*$F$66*$M$66)</f>
        <v>2.8056091200047345E-2</v>
      </c>
      <c r="R69" s="99">
        <f>IF(OR(N('Asset Universe'!$F$9)=0,N('Asset Universe'!$F$8)=0),0,$H$66*$G$66*$N$66)</f>
        <v>3.1216543318780773E-3</v>
      </c>
      <c r="S69" s="99">
        <f>IF(N('Asset Universe'!$F$9)=0,1,$H$66*$H$66*1)</f>
        <v>2.7104341923443461E-2</v>
      </c>
      <c r="U69" s="99">
        <f>IFERROR(INDEX(MINVERSE($P66:$S69),4,1),0)</f>
        <v>-67.339939087391841</v>
      </c>
      <c r="V69" s="99">
        <f>IFERROR(INDEX(MINVERSE($P66:$S69),4,2),0)</f>
        <v>-2.7024808916491063E-3</v>
      </c>
      <c r="W69" s="99">
        <f>IFERROR(INDEX(MINVERSE($P66:$S69),4,3),0)</f>
        <v>-6.7981460269993939</v>
      </c>
      <c r="X69" s="99">
        <f>IFERROR(INDEX(MINVERSE($P66:$S69),4,4),0)</f>
        <v>84.974698373571229</v>
      </c>
    </row>
    <row r="70" spans="1:52" x14ac:dyDescent="0.25">
      <c r="A70">
        <v>53</v>
      </c>
      <c r="B70">
        <v>61</v>
      </c>
      <c r="C70" s="87">
        <f>'Monthly Data'!B61</f>
        <v>44228</v>
      </c>
      <c r="E70" s="86">
        <f>STDEV('Monthly Data'!$N$8:$N60)*SQRT(12)</f>
        <v>0.15302367885779961</v>
      </c>
      <c r="F70" s="86">
        <f>STDEV('Monthly Data'!$O$8:$O60)*SQRT(12)</f>
        <v>0.87332786757241776</v>
      </c>
      <c r="G70" s="86">
        <f>STDEV('Monthly Data'!$P$8:$P60)*SQRT(12)</f>
        <v>0.12786225661866224</v>
      </c>
      <c r="H70" s="86">
        <f>STDEV('Monthly Data'!$Q$8:$Q60)*SQRT(12)</f>
        <v>0.16305221816231888</v>
      </c>
      <c r="I70" s="98">
        <f>IFERROR(CORREL('Monthly Data'!$N$8:$N60,'Monthly Data'!$O$8:$O60),0)</f>
        <v>0.24281662917786667</v>
      </c>
      <c r="J70" s="98">
        <f>IFERROR(CORREL('Monthly Data'!$N$8:$N60,'Monthly Data'!$P$8:$P60),0)</f>
        <v>0.12384694889569273</v>
      </c>
      <c r="K70" s="98">
        <f>IFERROR(CORREL('Monthly Data'!$N$8:$N60,'Monthly Data'!$Q$8:$Q60),0)</f>
        <v>0.74890249785408058</v>
      </c>
      <c r="L70" s="98">
        <f>IFERROR(CORREL('Monthly Data'!$O$8:$O60,'Monthly Data'!$P$8:$P60),0)</f>
        <v>0.18226791610200729</v>
      </c>
      <c r="M70" s="98">
        <f>IFERROR(CORREL('Monthly Data'!$O$8:$O60,'Monthly Data'!$Q$8:$Q60),0)</f>
        <v>0.19303529345340925</v>
      </c>
      <c r="N70" s="98">
        <f>IFERROR(CORREL('Monthly Data'!$P$8:$P60,'Monthly Data'!$Q$8:$Q60),0)</f>
        <v>0.14840502147667858</v>
      </c>
      <c r="P70" s="99">
        <f>IF(N('Asset Universe'!$F$6)=0,1,$E$70*$E$70*1)</f>
        <v>2.3416246291174985E-2</v>
      </c>
      <c r="Q70" s="99">
        <f>IF(OR(N('Asset Universe'!$F$6)=0,N('Asset Universe'!$F$7)=0),0,$E$70*$F$70*$I$70)</f>
        <v>3.2449976236320108E-2</v>
      </c>
      <c r="R70" s="99">
        <f>IF(OR(N('Asset Universe'!$F$6)=0,N('Asset Universe'!$F$8)=0),0,$E$70*$G$70*$J$70)</f>
        <v>2.4231835682637383E-3</v>
      </c>
      <c r="S70" s="99">
        <f>IF(OR(N('Asset Universe'!$F$6)=0,N('Asset Universe'!$F$9)=0),0,$E$70*$H$70*$K$70)</f>
        <v>1.8685754090129049E-2</v>
      </c>
      <c r="U70" s="99">
        <f>IFERROR(INDEX(MINVERSE($P70:$S73),1,1),0)</f>
        <v>99.521155663281533</v>
      </c>
      <c r="V70" s="99">
        <f>IFERROR(INDEX(MINVERSE($P70:$S73),1,2),0)</f>
        <v>-1.7883049390164403</v>
      </c>
      <c r="W70" s="99">
        <f>IFERROR(INDEX(MINVERSE($P70:$S73),1,3),0)</f>
        <v>0.37121611917520742</v>
      </c>
      <c r="X70" s="99">
        <f>IFERROR(INDEX(MINVERSE($P70:$S73),1,4),0)</f>
        <v>-68.141802470378835</v>
      </c>
      <c r="Z70" s="86">
        <f>IF(N('Asset Universe'!$F$6)=0,0,N('Asset Universe'!$K$6)-N('Asset Universe'!$N$6)-N(Control!$C$10))</f>
        <v>4.3000000000000003E-2</v>
      </c>
      <c r="AA70" s="86">
        <f>IF(N('Asset Universe'!$F$7)=0,0,N('Asset Universe'!$K$7)-N('Asset Universe'!$N$7)-N(Control!$C$10))</f>
        <v>5.5E-2</v>
      </c>
      <c r="AB70" s="86">
        <f>IF(N('Asset Universe'!$F$8)=0,0,N('Asset Universe'!$K$8)-N('Asset Universe'!$N$8)-N(Control!$C$10))</f>
        <v>9.9999999999999742E-4</v>
      </c>
      <c r="AC70" s="86">
        <f>IF(N('Asset Universe'!$F$9)=0,0,N('Asset Universe'!$K$9)-N('Asset Universe'!$N$9)-N(Control!$C$10))</f>
        <v>3.1199999999999999E-2</v>
      </c>
      <c r="AD70" s="86">
        <f>IFERROR(SUMPRODUCT($U70:$X70,$Z70:$AC70),0)</f>
        <v>2.055399900918558</v>
      </c>
      <c r="AE70" s="86">
        <f>IFERROR(SUMPRODUCT($U71:$X71,$Z70:$AC70),0)</f>
        <v>-1.2230862429692861E-3</v>
      </c>
      <c r="AF70" s="86">
        <f>IFERROR(SUMPRODUCT($U72:$X72,$Z70:$AC70),0)</f>
        <v>-0.195196851139536</v>
      </c>
      <c r="AG70" s="86">
        <f>IFERROR(SUMPRODUCT($U73:$X73,$Z70:$AC70),0)</f>
        <v>-0.24709002177370687</v>
      </c>
      <c r="AH70" s="86">
        <f>IF(N('Asset Universe'!$F$6)=0,0,MIN(MAX(AD70,0),IF(N('Asset Universe'!$O$6)&gt;0,N('Asset Universe'!$O$6),1)))</f>
        <v>1</v>
      </c>
      <c r="AI70" s="86">
        <f>IF(N('Asset Universe'!$F$7)=0,0,MIN(MAX(AE70,0),IF(N('Asset Universe'!$O$7)&gt;0,N('Asset Universe'!$O$7),1)))</f>
        <v>0</v>
      </c>
      <c r="AJ70" s="86">
        <f>IF(N('Asset Universe'!$F$8)=0,0,MIN(MAX(AF70,0),IF(N('Asset Universe'!$O$8)&gt;0,N('Asset Universe'!$O$8),1)))</f>
        <v>0</v>
      </c>
      <c r="AK70" s="86">
        <f>IF(N('Asset Universe'!$F$9)=0,0,MIN(MAX(AG70,0),IF(N('Asset Universe'!$O$9)&gt;0,N('Asset Universe'!$O$9),1)))</f>
        <v>0</v>
      </c>
      <c r="AL70" s="86">
        <f>SUM(AH70:AK70)</f>
        <v>1</v>
      </c>
      <c r="AM70" s="86">
        <f>MAX(0,1-N(Control!$C$15))</f>
        <v>0.95</v>
      </c>
      <c r="AN70" s="86">
        <f>IF($AL70&lt;=0,0,AH70*IF($AL70&gt;$AM70,$AM70/$AL70,1))*Control!$C$7</f>
        <v>0.47499999999999998</v>
      </c>
      <c r="AO70" s="86">
        <f>IF($AL70&lt;=0,0,AI70*IF($AL70&gt;$AM70,$AM70/$AL70,1))*Control!$C$7</f>
        <v>0</v>
      </c>
      <c r="AP70" s="86">
        <f>IF($AL70&lt;=0,0,AJ70*IF($AL70&gt;$AM70,$AM70/$AL70,1))*Control!$C$7</f>
        <v>0</v>
      </c>
      <c r="AQ70" s="86">
        <f>IF($AL70&lt;=0,0,AK70*IF($AL70&gt;$AM70,$AM70/$AL70,1))*Control!$C$7</f>
        <v>0</v>
      </c>
      <c r="AR70" s="86">
        <f>1-SUM(AN70:AQ70)</f>
        <v>0.52500000000000002</v>
      </c>
      <c r="AS70" s="86">
        <f>'Monthly Data'!N61</f>
        <v>2.4934900711457431E-2</v>
      </c>
      <c r="AT70" s="86">
        <f>'Monthly Data'!O61</f>
        <v>0.36308750593940786</v>
      </c>
      <c r="AU70" s="86">
        <f>'Monthly Data'!P61</f>
        <v>-6.2568814168175724E-2</v>
      </c>
      <c r="AV70" s="86">
        <f>'Monthly Data'!Q61</f>
        <v>3.4251561090814064E-2</v>
      </c>
      <c r="AW70" s="86">
        <f>'Monthly Data'!R61</f>
        <v>-1.0916637282720743E-4</v>
      </c>
      <c r="AX70" s="86">
        <f>AN70*AS70+AO70*AT70+AP70*AU70+AQ70*AV70+AR70*AW70</f>
        <v>1.1786765492207996E-2</v>
      </c>
      <c r="AY70" s="86">
        <f>AS70</f>
        <v>2.4934900711457431E-2</v>
      </c>
      <c r="AZ70" s="86">
        <f>0.6*AS70+0.4*AW70</f>
        <v>1.4917273877743576E-2</v>
      </c>
    </row>
    <row r="71" spans="1:52" x14ac:dyDescent="0.25">
      <c r="P71" s="99">
        <f>IF(OR(N('Asset Universe'!$F$7)=0,N('Asset Universe'!$F$6)=0),0,$F$70*$E$70*$I$70)</f>
        <v>3.2449976236320108E-2</v>
      </c>
      <c r="Q71" s="99">
        <f>IF(N('Asset Universe'!$F$7)=0,1,$F$70*$F$70*1)</f>
        <v>0.76270156427858649</v>
      </c>
      <c r="R71" s="99">
        <f>IF(OR(N('Asset Universe'!$F$7)=0,N('Asset Universe'!$F$8)=0),0,$F$70*$G$70*$L$70)</f>
        <v>2.0353069320218485E-2</v>
      </c>
      <c r="S71" s="99">
        <f>IF(OR(N('Asset Universe'!$F$7)=0,N('Asset Universe'!$F$9)=0),0,$F$70*$H$70*$M$70)</f>
        <v>2.7487848594997304E-2</v>
      </c>
      <c r="U71" s="99">
        <f>IFERROR(INDEX(MINVERSE($P70:$S73),2,1),0)</f>
        <v>-1.7883049390164507</v>
      </c>
      <c r="V71" s="99">
        <f>IFERROR(INDEX(MINVERSE($P70:$S73),2,2),0)</f>
        <v>1.4290226865983953</v>
      </c>
      <c r="W71" s="99">
        <f>IFERROR(INDEX(MINVERSE($P70:$S73),2,3),0)</f>
        <v>-1.5053807838099218</v>
      </c>
      <c r="X71" s="99">
        <f>IFERROR(INDEX(MINVERSE($P70:$S73),2,4),0)</f>
        <v>-4.5411565524478434E-2</v>
      </c>
    </row>
    <row r="72" spans="1:52" x14ac:dyDescent="0.25">
      <c r="P72" s="99">
        <f>IF(OR(N('Asset Universe'!$F$8)=0,N('Asset Universe'!$F$6)=0),0,$G$70*$E$70*$J$70)</f>
        <v>2.4231835682637383E-3</v>
      </c>
      <c r="Q72" s="99">
        <f>IF(OR(N('Asset Universe'!$F$8)=0,N('Asset Universe'!$F$7)=0),0,$G$70*$F$70*$L$70)</f>
        <v>2.0353069320218485E-2</v>
      </c>
      <c r="R72" s="99">
        <f>IF(N('Asset Universe'!$F$8)=0,1,$G$70*$G$70*1)</f>
        <v>1.6348756667616635E-2</v>
      </c>
      <c r="S72" s="99">
        <f>IF(OR(N('Asset Universe'!$F$8)=0,N('Asset Universe'!$F$9)=0),0,$G$70*$H$70*$N$70)</f>
        <v>3.0939812137128399E-3</v>
      </c>
      <c r="U72" s="99">
        <f>IFERROR(INDEX(MINVERSE($P70:$S73),3,1),0)</f>
        <v>0.37121611917522607</v>
      </c>
      <c r="V72" s="99">
        <f>IFERROR(INDEX(MINVERSE($P70:$S73),3,2),0)</f>
        <v>-1.5053807838099231</v>
      </c>
      <c r="W72" s="99">
        <f>IFERROR(INDEX(MINVERSE($P70:$S73),3,3),0)</f>
        <v>64.15354660930484</v>
      </c>
      <c r="X72" s="99">
        <f>IFERROR(INDEX(MINVERSE($P70:$S73),3,4),0)</f>
        <v>-6.1704085821740255</v>
      </c>
    </row>
    <row r="73" spans="1:52" x14ac:dyDescent="0.25">
      <c r="P73" s="99">
        <f>IF(OR(N('Asset Universe'!$F$9)=0,N('Asset Universe'!$F$6)=0),0,$H$70*$E$70*$K$70)</f>
        <v>1.8685754090129049E-2</v>
      </c>
      <c r="Q73" s="99">
        <f>IF(OR(N('Asset Universe'!$F$9)=0,N('Asset Universe'!$F$7)=0),0,$H$70*$F$70*$M$70)</f>
        <v>2.7487848594997304E-2</v>
      </c>
      <c r="R73" s="99">
        <f>IF(OR(N('Asset Universe'!$F$9)=0,N('Asset Universe'!$F$8)=0),0,$H$70*$G$70*$N$70)</f>
        <v>3.0939812137128399E-3</v>
      </c>
      <c r="S73" s="99">
        <f>IF(N('Asset Universe'!$F$9)=0,1,$H$70*$H$70*1)</f>
        <v>2.658602584765243E-2</v>
      </c>
      <c r="U73" s="99">
        <f>IFERROR(INDEX(MINVERSE($P70:$S73),4,1),0)</f>
        <v>-68.141802470378835</v>
      </c>
      <c r="V73" s="99">
        <f>IFERROR(INDEX(MINVERSE($P70:$S73),4,2),0)</f>
        <v>-4.5411565524478996E-2</v>
      </c>
      <c r="W73" s="99">
        <f>IFERROR(INDEX(MINVERSE($P70:$S73),4,3),0)</f>
        <v>-6.1704085821740122</v>
      </c>
      <c r="X73" s="99">
        <f>IFERROR(INDEX(MINVERSE($P70:$S73),4,4),0)</f>
        <v>86.271651574955243</v>
      </c>
    </row>
    <row r="74" spans="1:52" x14ac:dyDescent="0.25">
      <c r="A74">
        <v>54</v>
      </c>
      <c r="B74">
        <v>62</v>
      </c>
      <c r="C74" s="87">
        <f>'Monthly Data'!B62</f>
        <v>44256</v>
      </c>
      <c r="E74" s="86">
        <f>STDEV('Monthly Data'!$N$8:$N61)*SQRT(12)</f>
        <v>0.15171827569433735</v>
      </c>
      <c r="F74" s="86">
        <f>STDEV('Monthly Data'!$O$8:$O61)*SQRT(12)</f>
        <v>0.87342084040036205</v>
      </c>
      <c r="G74" s="86">
        <f>STDEV('Monthly Data'!$P$8:$P61)*SQRT(12)</f>
        <v>0.13080368490209587</v>
      </c>
      <c r="H74" s="86">
        <f>STDEV('Monthly Data'!$Q$8:$Q61)*SQRT(12)</f>
        <v>0.16214014544300551</v>
      </c>
      <c r="I74" s="98">
        <f>IFERROR(CORREL('Monthly Data'!$N$8:$N61,'Monthly Data'!$O$8:$O61),0)</f>
        <v>0.24629841168442468</v>
      </c>
      <c r="J74" s="98">
        <f>IFERROR(CORREL('Monthly Data'!$N$8:$N61,'Monthly Data'!$P$8:$P61),0)</f>
        <v>0.1088691215611739</v>
      </c>
      <c r="K74" s="98">
        <f>IFERROR(CORREL('Monthly Data'!$N$8:$N61,'Monthly Data'!$Q$8:$Q61),0)</f>
        <v>0.74912436538449878</v>
      </c>
      <c r="L74" s="98">
        <f>IFERROR(CORREL('Monthly Data'!$O$8:$O61,'Monthly Data'!$P$8:$P61),0)</f>
        <v>0.14025979304943692</v>
      </c>
      <c r="M74" s="98">
        <f>IFERROR(CORREL('Monthly Data'!$O$8:$O61,'Monthly Data'!$Q$8:$Q61),0)</f>
        <v>0.20263554296970329</v>
      </c>
      <c r="N74" s="98">
        <f>IFERROR(CORREL('Monthly Data'!$P$8:$P61,'Monthly Data'!$Q$8:$Q61),0)</f>
        <v>0.12105406824648936</v>
      </c>
      <c r="P74" s="99">
        <f>IF(N('Asset Universe'!$F$6)=0,1,$E$74*$E$74*1)</f>
        <v>2.3018435179662955E-2</v>
      </c>
      <c r="Q74" s="99">
        <f>IF(OR(N('Asset Universe'!$F$6)=0,N('Asset Universe'!$F$7)=0),0,$E$74*$F$74*$I$74)</f>
        <v>3.2637964047077181E-2</v>
      </c>
      <c r="R74" s="99">
        <f>IF(OR(N('Asset Universe'!$F$6)=0,N('Asset Universe'!$F$8)=0),0,$E$74*$G$74*$J$74)</f>
        <v>2.1605414154024236E-3</v>
      </c>
      <c r="S74" s="99">
        <f>IF(OR(N('Asset Universe'!$F$6)=0,N('Asset Universe'!$F$9)=0),0,$E$74*$H$74*$K$74)</f>
        <v>1.8428177183902626E-2</v>
      </c>
      <c r="U74" s="99">
        <f>IFERROR(INDEX(MINVERSE($P74:$S77),1,1),0)</f>
        <v>101.15996677541561</v>
      </c>
      <c r="V74" s="99">
        <f>IFERROR(INDEX(MINVERSE($P74:$S77),1,2),0)</f>
        <v>-1.7168486140045554</v>
      </c>
      <c r="W74" s="99">
        <f>IFERROR(INDEX(MINVERSE($P74:$S77),1,3),0)</f>
        <v>-0.81895656437801445</v>
      </c>
      <c r="X74" s="99">
        <f>IFERROR(INDEX(MINVERSE($P74:$S77),1,4),0)</f>
        <v>-68.956375467990895</v>
      </c>
      <c r="Z74" s="86">
        <f>IF(N('Asset Universe'!$F$6)=0,0,N('Asset Universe'!$K$6)-N('Asset Universe'!$N$6)-N(Control!$C$10))</f>
        <v>4.3000000000000003E-2</v>
      </c>
      <c r="AA74" s="86">
        <f>IF(N('Asset Universe'!$F$7)=0,0,N('Asset Universe'!$K$7)-N('Asset Universe'!$N$7)-N(Control!$C$10))</f>
        <v>5.5E-2</v>
      </c>
      <c r="AB74" s="86">
        <f>IF(N('Asset Universe'!$F$8)=0,0,N('Asset Universe'!$K$8)-N('Asset Universe'!$N$8)-N(Control!$C$10))</f>
        <v>9.9999999999999742E-4</v>
      </c>
      <c r="AC74" s="86">
        <f>IF(N('Asset Universe'!$F$9)=0,0,N('Asset Universe'!$K$9)-N('Asset Universe'!$N$9)-N(Control!$C$10))</f>
        <v>3.1199999999999999E-2</v>
      </c>
      <c r="AD74" s="86">
        <f>IFERROR(SUMPRODUCT($U74:$X74,$Z74:$AC74),0)</f>
        <v>2.103194026406928</v>
      </c>
      <c r="AE74" s="86">
        <f>IFERROR(SUMPRODUCT($U75:$X75,$Z74:$AC74),0)</f>
        <v>-4.4279706813487585E-3</v>
      </c>
      <c r="AF74" s="86">
        <f>IFERROR(SUMPRODUCT($U76:$X76,$Z74:$AC74),0)</f>
        <v>-0.16296388178453267</v>
      </c>
      <c r="AG74" s="86">
        <f>IFERROR(SUMPRODUCT($U77:$X77,$Z74:$AC74),0)</f>
        <v>-0.26674505863154341</v>
      </c>
      <c r="AH74" s="86">
        <f>IF(N('Asset Universe'!$F$6)=0,0,MIN(MAX(AD74,0),IF(N('Asset Universe'!$O$6)&gt;0,N('Asset Universe'!$O$6),1)))</f>
        <v>1</v>
      </c>
      <c r="AI74" s="86">
        <f>IF(N('Asset Universe'!$F$7)=0,0,MIN(MAX(AE74,0),IF(N('Asset Universe'!$O$7)&gt;0,N('Asset Universe'!$O$7),1)))</f>
        <v>0</v>
      </c>
      <c r="AJ74" s="86">
        <f>IF(N('Asset Universe'!$F$8)=0,0,MIN(MAX(AF74,0),IF(N('Asset Universe'!$O$8)&gt;0,N('Asset Universe'!$O$8),1)))</f>
        <v>0</v>
      </c>
      <c r="AK74" s="86">
        <f>IF(N('Asset Universe'!$F$9)=0,0,MIN(MAX(AG74,0),IF(N('Asset Universe'!$O$9)&gt;0,N('Asset Universe'!$O$9),1)))</f>
        <v>0</v>
      </c>
      <c r="AL74" s="86">
        <f>SUM(AH74:AK74)</f>
        <v>1</v>
      </c>
      <c r="AM74" s="86">
        <f>MAX(0,1-N(Control!$C$15))</f>
        <v>0.95</v>
      </c>
      <c r="AN74" s="86">
        <f>IF($AL74&lt;=0,0,AH74*IF($AL74&gt;$AM74,$AM74/$AL74,1))*Control!$C$7</f>
        <v>0.47499999999999998</v>
      </c>
      <c r="AO74" s="86">
        <f>IF($AL74&lt;=0,0,AI74*IF($AL74&gt;$AM74,$AM74/$AL74,1))*Control!$C$7</f>
        <v>0</v>
      </c>
      <c r="AP74" s="86">
        <f>IF($AL74&lt;=0,0,AJ74*IF($AL74&gt;$AM74,$AM74/$AL74,1))*Control!$C$7</f>
        <v>0</v>
      </c>
      <c r="AQ74" s="86">
        <f>IF($AL74&lt;=0,0,AK74*IF($AL74&gt;$AM74,$AM74/$AL74,1))*Control!$C$7</f>
        <v>0</v>
      </c>
      <c r="AR74" s="86">
        <f>1-SUM(AN74:AQ74)</f>
        <v>0.52500000000000002</v>
      </c>
      <c r="AS74" s="86">
        <f>'Monthly Data'!N62</f>
        <v>3.6930173250399712E-2</v>
      </c>
      <c r="AT74" s="86">
        <f>'Monthly Data'!O62</f>
        <v>0.30531110958991947</v>
      </c>
      <c r="AU74" s="86">
        <f>'Monthly Data'!P62</f>
        <v>-1.1433105943016386E-2</v>
      </c>
      <c r="AV74" s="86">
        <f>'Monthly Data'!Q62</f>
        <v>5.1520402517267749E-2</v>
      </c>
      <c r="AW74" s="86">
        <f>'Monthly Data'!R62</f>
        <v>-1.0957530339406052E-4</v>
      </c>
      <c r="AX74" s="86">
        <f>AN74*AS74+AO74*AT74+AP74*AU74+AQ74*AV74+AR74*AW74</f>
        <v>1.7484305259657981E-2</v>
      </c>
      <c r="AY74" s="86">
        <f>AS74</f>
        <v>3.6930173250399712E-2</v>
      </c>
      <c r="AZ74" s="86">
        <f>0.6*AS74+0.4*AW74</f>
        <v>2.2114273828882203E-2</v>
      </c>
    </row>
    <row r="75" spans="1:52" x14ac:dyDescent="0.25">
      <c r="P75" s="99">
        <f>IF(OR(N('Asset Universe'!$F$7)=0,N('Asset Universe'!$F$6)=0),0,$F$74*$E$74*$I$74)</f>
        <v>3.2637964047077181E-2</v>
      </c>
      <c r="Q75" s="99">
        <f>IF(N('Asset Universe'!$F$7)=0,1,$F$74*$F$74*1)</f>
        <v>0.76286396444567472</v>
      </c>
      <c r="R75" s="99">
        <f>IF(OR(N('Asset Universe'!$F$7)=0,N('Asset Universe'!$F$8)=0),0,$F$74*$G$74*$L$74)</f>
        <v>1.6024213504582465E-2</v>
      </c>
      <c r="S75" s="99">
        <f>IF(OR(N('Asset Universe'!$F$7)=0,N('Asset Universe'!$F$9)=0),0,$F$74*$H$74*$M$74)</f>
        <v>2.8696553006428475E-2</v>
      </c>
      <c r="U75" s="99">
        <f>IFERROR(INDEX(MINVERSE($P74:$S77),2,1),0)</f>
        <v>-1.7168486140045582</v>
      </c>
      <c r="V75" s="99">
        <f>IFERROR(INDEX(MINVERSE($P74:$S77),2,2),0)</f>
        <v>1.4157722066376894</v>
      </c>
      <c r="W75" s="99">
        <f>IFERROR(INDEX(MINVERSE($P74:$S77),2,3),0)</f>
        <v>-1.0735842086466394</v>
      </c>
      <c r="X75" s="99">
        <f>IFERROR(INDEX(MINVERSE($P74:$S77),2,4),0)</f>
        <v>-0.23709511011471282</v>
      </c>
    </row>
    <row r="76" spans="1:52" x14ac:dyDescent="0.25">
      <c r="P76" s="99">
        <f>IF(OR(N('Asset Universe'!$F$8)=0,N('Asset Universe'!$F$6)=0),0,$G$74*$E$74*$J$74)</f>
        <v>2.1605414154024236E-3</v>
      </c>
      <c r="Q76" s="99">
        <f>IF(OR(N('Asset Universe'!$F$8)=0,N('Asset Universe'!$F$7)=0),0,$G$74*$F$74*$L$74)</f>
        <v>1.6024213504582465E-2</v>
      </c>
      <c r="R76" s="99">
        <f>IF(N('Asset Universe'!$F$8)=0,1,$G$74*$G$74*1)</f>
        <v>1.7109603983966784E-2</v>
      </c>
      <c r="S76" s="99">
        <f>IF(OR(N('Asset Universe'!$F$8)=0,N('Asset Universe'!$F$9)=0),0,$G$74*$H$74*$N$74)</f>
        <v>2.5673786557816511E-3</v>
      </c>
      <c r="U76" s="99">
        <f>IFERROR(INDEX(MINVERSE($P74:$S77),3,1),0)</f>
        <v>-0.81895656437800879</v>
      </c>
      <c r="V76" s="99">
        <f>IFERROR(INDEX(MINVERSE($P74:$S77),3,2),0)</f>
        <v>-1.0735842086466392</v>
      </c>
      <c r="W76" s="99">
        <f>IFERROR(INDEX(MINVERSE($P74:$S77),3,3),0)</f>
        <v>60.175427717151088</v>
      </c>
      <c r="X76" s="99">
        <f>IFERROR(INDEX(MINVERSE($P74:$S77),3,4),0)</f>
        <v>-4.1306745435212848</v>
      </c>
    </row>
    <row r="77" spans="1:52" x14ac:dyDescent="0.25">
      <c r="P77" s="99">
        <f>IF(OR(N('Asset Universe'!$F$9)=0,N('Asset Universe'!$F$6)=0),0,$H$74*$E$74*$K$74)</f>
        <v>1.8428177183902626E-2</v>
      </c>
      <c r="Q77" s="99">
        <f>IF(OR(N('Asset Universe'!$F$9)=0,N('Asset Universe'!$F$7)=0),0,$H$74*$F$74*$M$74)</f>
        <v>2.8696553006428475E-2</v>
      </c>
      <c r="R77" s="99">
        <f>IF(OR(N('Asset Universe'!$F$9)=0,N('Asset Universe'!$F$8)=0),0,$H$74*$G$74*$N$74)</f>
        <v>2.5673786557816511E-3</v>
      </c>
      <c r="S77" s="99">
        <f>IF(N('Asset Universe'!$F$9)=0,1,$H$74*$H$74*1)</f>
        <v>2.6289426764278978E-2</v>
      </c>
      <c r="U77" s="99">
        <f>IFERROR(INDEX(MINVERSE($P74:$S77),4,1),0)</f>
        <v>-68.956375467990895</v>
      </c>
      <c r="V77" s="99">
        <f>IFERROR(INDEX(MINVERSE($P74:$S77),4,2),0)</f>
        <v>-0.23709511011471393</v>
      </c>
      <c r="W77" s="99">
        <f>IFERROR(INDEX(MINVERSE($P74:$S77),4,3),0)</f>
        <v>-4.130674543521283</v>
      </c>
      <c r="X77" s="99">
        <f>IFERROR(INDEX(MINVERSE($P74:$S77),4,4),0)</f>
        <v>87.036858720894102</v>
      </c>
    </row>
    <row r="78" spans="1:52" x14ac:dyDescent="0.25">
      <c r="A78">
        <v>55</v>
      </c>
      <c r="B78">
        <v>63</v>
      </c>
      <c r="C78" s="87">
        <f>'Monthly Data'!B63</f>
        <v>44287</v>
      </c>
      <c r="E78" s="86">
        <f>STDEV('Monthly Data'!$N$8:$N62)*SQRT(12)</f>
        <v>0.15078950190092705</v>
      </c>
      <c r="F78" s="86">
        <f>STDEV('Monthly Data'!$O$8:$O62)*SQRT(12)</f>
        <v>0.86999823841048995</v>
      </c>
      <c r="G78" s="86">
        <f>STDEV('Monthly Data'!$P$8:$P62)*SQRT(12)</f>
        <v>0.12982844986595601</v>
      </c>
      <c r="H78" s="86">
        <f>STDEV('Monthly Data'!$Q$8:$Q62)*SQRT(12)</f>
        <v>0.16213021953384135</v>
      </c>
      <c r="I78" s="98">
        <f>IFERROR(CORREL('Monthly Data'!$N$8:$N62,'Monthly Data'!$O$8:$O62),0)</f>
        <v>0.25248355894136959</v>
      </c>
      <c r="J78" s="98">
        <f>IFERROR(CORREL('Monthly Data'!$N$8:$N62,'Monthly Data'!$P$8:$P62),0)</f>
        <v>0.10344438453226534</v>
      </c>
      <c r="K78" s="98">
        <f>IFERROR(CORREL('Monthly Data'!$N$8:$N62,'Monthly Data'!$Q$8:$Q62),0)</f>
        <v>0.75066895981402126</v>
      </c>
      <c r="L78" s="98">
        <f>IFERROR(CORREL('Monthly Data'!$O$8:$O62,'Monthly Data'!$P$8:$P62),0)</f>
        <v>0.13291102171429206</v>
      </c>
      <c r="M78" s="98">
        <f>IFERROR(CORREL('Monthly Data'!$O$8:$O62,'Monthly Data'!$Q$8:$Q62),0)</f>
        <v>0.21376141453958042</v>
      </c>
      <c r="N78" s="98">
        <f>IFERROR(CORREL('Monthly Data'!$P$8:$P62,'Monthly Data'!$Q$8:$Q62),0)</f>
        <v>0.11144150890960829</v>
      </c>
      <c r="P78" s="99">
        <f>IF(N('Asset Universe'!$F$6)=0,1,$E$78*$E$78*1)</f>
        <v>2.2737473883529681E-2</v>
      </c>
      <c r="Q78" s="99">
        <f>IF(OR(N('Asset Universe'!$F$6)=0,N('Asset Universe'!$F$7)=0),0,$E$78*$F$78*$I$78)</f>
        <v>3.3122459912112975E-2</v>
      </c>
      <c r="R78" s="99">
        <f>IF(OR(N('Asset Universe'!$F$6)=0,N('Asset Universe'!$F$8)=0),0,$E$78*$G$78*$J$78)</f>
        <v>2.0251066432237512E-3</v>
      </c>
      <c r="S78" s="99">
        <f>IF(OR(N('Asset Universe'!$F$6)=0,N('Asset Universe'!$F$9)=0),0,$E$78*$H$78*$K$78)</f>
        <v>1.8352005703444967E-2</v>
      </c>
      <c r="U78" s="99">
        <f>IFERROR(INDEX(MINVERSE($P78:$S81),1,1),0)</f>
        <v>102.86938751136744</v>
      </c>
      <c r="V78" s="99">
        <f>IFERROR(INDEX(MINVERSE($P78:$S81),1,2),0)</f>
        <v>-1.6998433337575354</v>
      </c>
      <c r="W78" s="99">
        <f>IFERROR(INDEX(MINVERSE($P78:$S81),1,3),0)</f>
        <v>-1.1357958128842476</v>
      </c>
      <c r="X78" s="99">
        <f>IFERROR(INDEX(MINVERSE($P78:$S81),1,4),0)</f>
        <v>-69.768227643302666</v>
      </c>
      <c r="Z78" s="86">
        <f>IF(N('Asset Universe'!$F$6)=0,0,N('Asset Universe'!$K$6)-N('Asset Universe'!$N$6)-N(Control!$C$10))</f>
        <v>4.3000000000000003E-2</v>
      </c>
      <c r="AA78" s="86">
        <f>IF(N('Asset Universe'!$F$7)=0,0,N('Asset Universe'!$K$7)-N('Asset Universe'!$N$7)-N(Control!$C$10))</f>
        <v>5.5E-2</v>
      </c>
      <c r="AB78" s="86">
        <f>IF(N('Asset Universe'!$F$8)=0,0,N('Asset Universe'!$K$8)-N('Asset Universe'!$N$8)-N(Control!$C$10))</f>
        <v>9.9999999999999742E-4</v>
      </c>
      <c r="AC78" s="86">
        <f>IF(N('Asset Universe'!$F$9)=0,0,N('Asset Universe'!$K$9)-N('Asset Universe'!$N$9)-N(Control!$C$10))</f>
        <v>3.1199999999999999E-2</v>
      </c>
      <c r="AD78" s="86">
        <f>IFERROR(SUMPRODUCT($U78:$X78,$Z78:$AC78),0)</f>
        <v>2.1519877813482076</v>
      </c>
      <c r="AE78" s="86">
        <f>IFERROR(SUMPRODUCT($U79:$X79,$Z78:$AC78),0)</f>
        <v>-6.7702165655679812E-3</v>
      </c>
      <c r="AF78" s="86">
        <f>IFERROR(SUMPRODUCT($U80:$X80,$Z78:$AC78),0)</f>
        <v>-0.15225807012880188</v>
      </c>
      <c r="AG78" s="86">
        <f>IFERROR(SUMPRODUCT($U81:$X81,$Z78:$AC78),0)</f>
        <v>-0.29414664572466487</v>
      </c>
      <c r="AH78" s="86">
        <f>IF(N('Asset Universe'!$F$6)=0,0,MIN(MAX(AD78,0),IF(N('Asset Universe'!$O$6)&gt;0,N('Asset Universe'!$O$6),1)))</f>
        <v>1</v>
      </c>
      <c r="AI78" s="86">
        <f>IF(N('Asset Universe'!$F$7)=0,0,MIN(MAX(AE78,0),IF(N('Asset Universe'!$O$7)&gt;0,N('Asset Universe'!$O$7),1)))</f>
        <v>0</v>
      </c>
      <c r="AJ78" s="86">
        <f>IF(N('Asset Universe'!$F$8)=0,0,MIN(MAX(AF78,0),IF(N('Asset Universe'!$O$8)&gt;0,N('Asset Universe'!$O$8),1)))</f>
        <v>0</v>
      </c>
      <c r="AK78" s="86">
        <f>IF(N('Asset Universe'!$F$9)=0,0,MIN(MAX(AG78,0),IF(N('Asset Universe'!$O$9)&gt;0,N('Asset Universe'!$O$9),1)))</f>
        <v>0</v>
      </c>
      <c r="AL78" s="86">
        <f>SUM(AH78:AK78)</f>
        <v>1</v>
      </c>
      <c r="AM78" s="86">
        <f>MAX(0,1-N(Control!$C$15))</f>
        <v>0.95</v>
      </c>
      <c r="AN78" s="86">
        <f>IF($AL78&lt;=0,0,AH78*IF($AL78&gt;$AM78,$AM78/$AL78,1))*Control!$C$7</f>
        <v>0.47499999999999998</v>
      </c>
      <c r="AO78" s="86">
        <f>IF($AL78&lt;=0,0,AI78*IF($AL78&gt;$AM78,$AM78/$AL78,1))*Control!$C$7</f>
        <v>0</v>
      </c>
      <c r="AP78" s="86">
        <f>IF($AL78&lt;=0,0,AJ78*IF($AL78&gt;$AM78,$AM78/$AL78,1))*Control!$C$7</f>
        <v>0</v>
      </c>
      <c r="AQ78" s="86">
        <f>IF($AL78&lt;=0,0,AK78*IF($AL78&gt;$AM78,$AM78/$AL78,1))*Control!$C$7</f>
        <v>0</v>
      </c>
      <c r="AR78" s="86">
        <f>1-SUM(AN78:AQ78)</f>
        <v>0.52500000000000002</v>
      </c>
      <c r="AS78" s="86">
        <f>'Monthly Data'!N63</f>
        <v>4.3210390627402395E-2</v>
      </c>
      <c r="AT78" s="86">
        <f>'Monthly Data'!O63</f>
        <v>-1.9835020649767054E-2</v>
      </c>
      <c r="AU78" s="86">
        <f>'Monthly Data'!P63</f>
        <v>3.5633887903232297E-2</v>
      </c>
      <c r="AV78" s="86">
        <f>'Monthly Data'!Q63</f>
        <v>7.8597797835219474E-2</v>
      </c>
      <c r="AW78" s="86">
        <f>'Monthly Data'!R63</f>
        <v>0</v>
      </c>
      <c r="AX78" s="86">
        <f>AN78*AS78+AO78*AT78+AP78*AU78+AQ78*AV78+AR78*AW78</f>
        <v>2.0524935548016137E-2</v>
      </c>
      <c r="AY78" s="86">
        <f>AS78</f>
        <v>4.3210390627402395E-2</v>
      </c>
      <c r="AZ78" s="86">
        <f>0.6*AS78+0.4*AW78</f>
        <v>2.5926234376441436E-2</v>
      </c>
    </row>
    <row r="79" spans="1:52" x14ac:dyDescent="0.25">
      <c r="P79" s="99">
        <f>IF(OR(N('Asset Universe'!$F$7)=0,N('Asset Universe'!$F$6)=0),0,$F$78*$E$78*$I$78)</f>
        <v>3.3122459912112975E-2</v>
      </c>
      <c r="Q79" s="99">
        <f>IF(N('Asset Universe'!$F$7)=0,1,$F$78*$F$78*1)</f>
        <v>0.75689693483735576</v>
      </c>
      <c r="R79" s="99">
        <f>IF(OR(N('Asset Universe'!$F$7)=0,N('Asset Universe'!$F$8)=0),0,$F$78*$G$78*$L$78)</f>
        <v>1.5012369372422075E-2</v>
      </c>
      <c r="S79" s="99">
        <f>IF(OR(N('Asset Universe'!$F$7)=0,N('Asset Universe'!$F$9)=0),0,$F$78*$H$78*$M$78)</f>
        <v>3.0151689956701314E-2</v>
      </c>
      <c r="U79" s="99">
        <f>IFERROR(INDEX(MINVERSE($P78:$S81),2,1),0)</f>
        <v>-1.6998433337575396</v>
      </c>
      <c r="V79" s="99">
        <f>IFERROR(INDEX(MINVERSE($P78:$S81),2,2),0)</f>
        <v>1.430238314521334</v>
      </c>
      <c r="W79" s="99">
        <f>IFERROR(INDEX(MINVERSE($P78:$S81),2,3),0)</f>
        <v>-1.0191226534180082</v>
      </c>
      <c r="X79" s="99">
        <f>IFERROR(INDEX(MINVERSE($P78:$S81),2,4),0)</f>
        <v>-0.36285057241183155</v>
      </c>
    </row>
    <row r="80" spans="1:52" x14ac:dyDescent="0.25">
      <c r="P80" s="99">
        <f>IF(OR(N('Asset Universe'!$F$8)=0,N('Asset Universe'!$F$6)=0),0,$G$78*$E$78*$J$78)</f>
        <v>2.0251066432237512E-3</v>
      </c>
      <c r="Q80" s="99">
        <f>IF(OR(N('Asset Universe'!$F$8)=0,N('Asset Universe'!$F$7)=0),0,$G$78*$F$78*$L$78)</f>
        <v>1.5012369372422075E-2</v>
      </c>
      <c r="R80" s="99">
        <f>IF(N('Asset Universe'!$F$8)=0,1,$G$78*$G$78*1)</f>
        <v>1.6855426394597053E-2</v>
      </c>
      <c r="S80" s="99">
        <f>IF(OR(N('Asset Universe'!$F$8)=0,N('Asset Universe'!$F$9)=0),0,$G$78*$H$78*$N$78)</f>
        <v>2.3457451455606705E-3</v>
      </c>
      <c r="U80" s="99">
        <f>IFERROR(INDEX(MINVERSE($P78:$S81),3,1),0)</f>
        <v>-1.1357958128842522</v>
      </c>
      <c r="V80" s="99">
        <f>IFERROR(INDEX(MINVERSE($P78:$S81),3,2),0)</f>
        <v>-1.019122653418008</v>
      </c>
      <c r="W80" s="99">
        <f>IFERROR(INDEX(MINVERSE($P78:$S81),3,3),0)</f>
        <v>60.854950290939769</v>
      </c>
      <c r="X80" s="99">
        <f>IFERROR(INDEX(MINVERSE($P78:$S81),3,4),0)</f>
        <v>-3.4686555938374428</v>
      </c>
    </row>
    <row r="81" spans="1:52" x14ac:dyDescent="0.25">
      <c r="P81" s="99">
        <f>IF(OR(N('Asset Universe'!$F$9)=0,N('Asset Universe'!$F$6)=0),0,$H$78*$E$78*$K$78)</f>
        <v>1.8352005703444967E-2</v>
      </c>
      <c r="Q81" s="99">
        <f>IF(OR(N('Asset Universe'!$F$9)=0,N('Asset Universe'!$F$7)=0),0,$H$78*$F$78*$M$78)</f>
        <v>3.0151689956701314E-2</v>
      </c>
      <c r="R81" s="99">
        <f>IF(OR(N('Asset Universe'!$F$9)=0,N('Asset Universe'!$F$8)=0),0,$H$78*$G$78*$N$78)</f>
        <v>2.3457451455606705E-3</v>
      </c>
      <c r="S81" s="99">
        <f>IF(N('Asset Universe'!$F$9)=0,1,$H$78*$H$78*1)</f>
        <v>2.6286208086091591E-2</v>
      </c>
      <c r="U81" s="99">
        <f>IFERROR(INDEX(MINVERSE($P78:$S81),4,1),0)</f>
        <v>-69.76822764330268</v>
      </c>
      <c r="V81" s="99">
        <f>IFERROR(INDEX(MINVERSE($P78:$S81),4,2),0)</f>
        <v>-0.36285057241183327</v>
      </c>
      <c r="W81" s="99">
        <f>IFERROR(INDEX(MINVERSE($P78:$S81),4,3),0)</f>
        <v>-3.4686555938374499</v>
      </c>
      <c r="X81" s="99">
        <f>IFERROR(INDEX(MINVERSE($P78:$S81),4,4),0)</f>
        <v>87.47796730813586</v>
      </c>
    </row>
    <row r="82" spans="1:52" x14ac:dyDescent="0.25">
      <c r="A82">
        <v>56</v>
      </c>
      <c r="B82">
        <v>64</v>
      </c>
      <c r="C82" s="87">
        <f>'Monthly Data'!B64</f>
        <v>44317</v>
      </c>
      <c r="E82" s="86">
        <f>STDEV('Monthly Data'!$N$8:$N63)*SQRT(12)</f>
        <v>0.15012755340934977</v>
      </c>
      <c r="F82" s="86">
        <f>STDEV('Monthly Data'!$O$8:$O63)*SQRT(12)</f>
        <v>0.86432412946564541</v>
      </c>
      <c r="G82" s="86">
        <f>STDEV('Monthly Data'!$P$8:$P63)*SQRT(12)</f>
        <v>0.12941157748489795</v>
      </c>
      <c r="H82" s="86">
        <f>STDEV('Monthly Data'!$Q$8:$Q63)*SQRT(12)</f>
        <v>0.16419403050841225</v>
      </c>
      <c r="I82" s="98">
        <f>IFERROR(CORREL('Monthly Data'!$N$8:$N63,'Monthly Data'!$O$8:$O63),0)</f>
        <v>0.24355749779234867</v>
      </c>
      <c r="J82" s="98">
        <f>IFERROR(CORREL('Monthly Data'!$N$8:$N63,'Monthly Data'!$P$8:$P63),0)</f>
        <v>0.11295099284067017</v>
      </c>
      <c r="K82" s="98">
        <f>IFERROR(CORREL('Monthly Data'!$N$8:$N63,'Monthly Data'!$Q$8:$Q63),0)</f>
        <v>0.75111300213037357</v>
      </c>
      <c r="L82" s="98">
        <f>IFERROR(CORREL('Monthly Data'!$O$8:$O63,'Monthly Data'!$P$8:$P63),0)</f>
        <v>0.12388904869140405</v>
      </c>
      <c r="M82" s="98">
        <f>IFERROR(CORREL('Monthly Data'!$O$8:$O63,'Monthly Data'!$Q$8:$Q63),0)</f>
        <v>0.19362532919464001</v>
      </c>
      <c r="N82" s="98">
        <f>IFERROR(CORREL('Monthly Data'!$P$8:$P63,'Monthly Data'!$Q$8:$Q63),0)</f>
        <v>0.13088095258225205</v>
      </c>
      <c r="P82" s="99">
        <f>IF(N('Asset Universe'!$F$6)=0,1,$E$82*$E$82*1)</f>
        <v>2.2538282292677167E-2</v>
      </c>
      <c r="Q82" s="99">
        <f>IF(OR(N('Asset Universe'!$F$6)=0,N('Asset Universe'!$F$7)=0),0,$E$82*$F$82*$I$82)</f>
        <v>3.1603744940810079E-2</v>
      </c>
      <c r="R82" s="99">
        <f>IF(OR(N('Asset Universe'!$F$6)=0,N('Asset Universe'!$F$8)=0),0,$E$82*$G$82*$J$82)</f>
        <v>2.194439393678476E-3</v>
      </c>
      <c r="S82" s="99">
        <f>IF(OR(N('Asset Universe'!$F$6)=0,N('Asset Universe'!$F$9)=0),0,$E$82*$H$82*$K$82)</f>
        <v>1.8514971619518074E-2</v>
      </c>
      <c r="U82" s="99">
        <f>IFERROR(INDEX(MINVERSE($P82:$S85),1,1),0)</f>
        <v>104.20032334629261</v>
      </c>
      <c r="V82" s="99">
        <f>IFERROR(INDEX(MINVERSE($P82:$S85),1,2),0)</f>
        <v>-1.8363357473197401</v>
      </c>
      <c r="W82" s="99">
        <f>IFERROR(INDEX(MINVERSE($P82:$S85),1,3),0)</f>
        <v>-0.57138775202110603</v>
      </c>
      <c r="X82" s="99">
        <f>IFERROR(INDEX(MINVERSE($P82:$S85),1,4),0)</f>
        <v>-69.630532883552632</v>
      </c>
      <c r="Z82" s="86">
        <f>IF(N('Asset Universe'!$F$6)=0,0,N('Asset Universe'!$K$6)-N('Asset Universe'!$N$6)-N(Control!$C$10))</f>
        <v>4.3000000000000003E-2</v>
      </c>
      <c r="AA82" s="86">
        <f>IF(N('Asset Universe'!$F$7)=0,0,N('Asset Universe'!$K$7)-N('Asset Universe'!$N$7)-N(Control!$C$10))</f>
        <v>5.5E-2</v>
      </c>
      <c r="AB82" s="86">
        <f>IF(N('Asset Universe'!$F$8)=0,0,N('Asset Universe'!$K$8)-N('Asset Universe'!$N$8)-N(Control!$C$10))</f>
        <v>9.9999999999999742E-4</v>
      </c>
      <c r="AC82" s="86">
        <f>IF(N('Asset Universe'!$F$9)=0,0,N('Asset Universe'!$K$9)-N('Asset Universe'!$N$9)-N(Control!$C$10))</f>
        <v>3.1199999999999999E-2</v>
      </c>
      <c r="AD82" s="86">
        <f>IFERROR(SUMPRODUCT($U82:$X82,$Z82:$AC82),0)</f>
        <v>2.2065714240691339</v>
      </c>
      <c r="AE82" s="86">
        <f>IFERROR(SUMPRODUCT($U83:$X83,$Z82:$AC82),0)</f>
        <v>-4.2006027308541033E-3</v>
      </c>
      <c r="AF82" s="86">
        <f>IFERROR(SUMPRODUCT($U84:$X84,$Z82:$AC82),0)</f>
        <v>-0.17010194605607365</v>
      </c>
      <c r="AG82" s="86">
        <f>IFERROR(SUMPRODUCT($U85:$X85,$Z82:$AC82),0)</f>
        <v>-0.33628441857241498</v>
      </c>
      <c r="AH82" s="86">
        <f>IF(N('Asset Universe'!$F$6)=0,0,MIN(MAX(AD82,0),IF(N('Asset Universe'!$O$6)&gt;0,N('Asset Universe'!$O$6),1)))</f>
        <v>1</v>
      </c>
      <c r="AI82" s="86">
        <f>IF(N('Asset Universe'!$F$7)=0,0,MIN(MAX(AE82,0),IF(N('Asset Universe'!$O$7)&gt;0,N('Asset Universe'!$O$7),1)))</f>
        <v>0</v>
      </c>
      <c r="AJ82" s="86">
        <f>IF(N('Asset Universe'!$F$8)=0,0,MIN(MAX(AF82,0),IF(N('Asset Universe'!$O$8)&gt;0,N('Asset Universe'!$O$8),1)))</f>
        <v>0</v>
      </c>
      <c r="AK82" s="86">
        <f>IF(N('Asset Universe'!$F$9)=0,0,MIN(MAX(AG82,0),IF(N('Asset Universe'!$O$9)&gt;0,N('Asset Universe'!$O$9),1)))</f>
        <v>0</v>
      </c>
      <c r="AL82" s="86">
        <f>SUM(AH82:AK82)</f>
        <v>1</v>
      </c>
      <c r="AM82" s="86">
        <f>MAX(0,1-N(Control!$C$15))</f>
        <v>0.95</v>
      </c>
      <c r="AN82" s="86">
        <f>IF($AL82&lt;=0,0,AH82*IF($AL82&gt;$AM82,$AM82/$AL82,1))*Control!$C$7</f>
        <v>0.47499999999999998</v>
      </c>
      <c r="AO82" s="86">
        <f>IF($AL82&lt;=0,0,AI82*IF($AL82&gt;$AM82,$AM82/$AL82,1))*Control!$C$7</f>
        <v>0</v>
      </c>
      <c r="AP82" s="86">
        <f>IF($AL82&lt;=0,0,AJ82*IF($AL82&gt;$AM82,$AM82/$AL82,1))*Control!$C$7</f>
        <v>0</v>
      </c>
      <c r="AQ82" s="86">
        <f>IF($AL82&lt;=0,0,AK82*IF($AL82&gt;$AM82,$AM82/$AL82,1))*Control!$C$7</f>
        <v>0</v>
      </c>
      <c r="AR82" s="86">
        <f>1-SUM(AN82:AQ82)</f>
        <v>0.52500000000000002</v>
      </c>
      <c r="AS82" s="86">
        <f>'Monthly Data'!N64</f>
        <v>1.609888298382911E-2</v>
      </c>
      <c r="AT82" s="86">
        <f>'Monthly Data'!O64</f>
        <v>-0.35354559594481749</v>
      </c>
      <c r="AU82" s="86">
        <f>'Monthly Data'!P64</f>
        <v>7.6783779666259155E-2</v>
      </c>
      <c r="AV82" s="86">
        <f>'Monthly Data'!Q64</f>
        <v>8.0743484767191731E-3</v>
      </c>
      <c r="AW82" s="86">
        <f>'Monthly Data'!R64</f>
        <v>-1.0899172824252457E-4</v>
      </c>
      <c r="AX82" s="86">
        <f>AN82*AS82+AO82*AT82+AP82*AU82+AQ82*AV82+AR82*AW82</f>
        <v>7.5897487599915015E-3</v>
      </c>
      <c r="AY82" s="86">
        <f>AS82</f>
        <v>1.609888298382911E-2</v>
      </c>
      <c r="AZ82" s="86">
        <f>0.6*AS82+0.4*AW82</f>
        <v>9.6157330990004567E-3</v>
      </c>
    </row>
    <row r="83" spans="1:52" x14ac:dyDescent="0.25">
      <c r="P83" s="99">
        <f>IF(OR(N('Asset Universe'!$F$7)=0,N('Asset Universe'!$F$6)=0),0,$F$82*$E$82*$I$82)</f>
        <v>3.1603744940810079E-2</v>
      </c>
      <c r="Q83" s="99">
        <f>IF(N('Asset Universe'!$F$7)=0,1,$F$82*$F$82*1)</f>
        <v>0.74705620077654578</v>
      </c>
      <c r="R83" s="99">
        <f>IF(OR(N('Asset Universe'!$F$7)=0,N('Asset Universe'!$F$8)=0),0,$F$82*$G$82*$L$82)</f>
        <v>1.3857429784860415E-2</v>
      </c>
      <c r="S83" s="99">
        <f>IF(OR(N('Asset Universe'!$F$7)=0,N('Asset Universe'!$F$9)=0),0,$F$82*$H$82*$M$82)</f>
        <v>2.747869921647144E-2</v>
      </c>
      <c r="U83" s="99">
        <f>IFERROR(INDEX(MINVERSE($P82:$S85),2,1),0)</f>
        <v>-1.836335747319737</v>
      </c>
      <c r="V83" s="99">
        <f>IFERROR(INDEX(MINVERSE($P82:$S85),2,2),0)</f>
        <v>1.437513598729911</v>
      </c>
      <c r="W83" s="99">
        <f>IFERROR(INDEX(MINVERSE($P82:$S85),2,3),0)</f>
        <v>-0.93089811800955646</v>
      </c>
      <c r="X83" s="99">
        <f>IFERROR(INDEX(MINVERSE($P82:$S85),2,4),0)</f>
        <v>-0.108029340007723</v>
      </c>
    </row>
    <row r="84" spans="1:52" x14ac:dyDescent="0.25">
      <c r="P84" s="99">
        <f>IF(OR(N('Asset Universe'!$F$8)=0,N('Asset Universe'!$F$6)=0),0,$G$82*$E$82*$J$82)</f>
        <v>2.194439393678476E-3</v>
      </c>
      <c r="Q84" s="99">
        <f>IF(OR(N('Asset Universe'!$F$8)=0,N('Asset Universe'!$F$7)=0),0,$G$82*$F$82*$L$82)</f>
        <v>1.3857429784860415E-2</v>
      </c>
      <c r="R84" s="99">
        <f>IF(N('Asset Universe'!$F$8)=0,1,$G$82*$G$82*1)</f>
        <v>1.6747356387129746E-2</v>
      </c>
      <c r="S84" s="99">
        <f>IF(OR(N('Asset Universe'!$F$8)=0,N('Asset Universe'!$F$9)=0),0,$G$82*$H$82*$N$82)</f>
        <v>2.7810381217494543E-3</v>
      </c>
      <c r="U84" s="99">
        <f>IFERROR(INDEX(MINVERSE($P82:$S85),3,1),0)</f>
        <v>-0.57138775202110237</v>
      </c>
      <c r="V84" s="99">
        <f>IFERROR(INDEX(MINVERSE($P82:$S85),3,2),0)</f>
        <v>-0.93089811800955657</v>
      </c>
      <c r="W84" s="99">
        <f>IFERROR(INDEX(MINVERSE($P82:$S85),3,3),0)</f>
        <v>61.384838070669581</v>
      </c>
      <c r="X84" s="99">
        <f>IFERROR(INDEX(MINVERSE($P82:$S85),3,4),0)</f>
        <v>-4.9909523813881433</v>
      </c>
    </row>
    <row r="85" spans="1:52" x14ac:dyDescent="0.25">
      <c r="P85" s="99">
        <f>IF(OR(N('Asset Universe'!$F$9)=0,N('Asset Universe'!$F$6)=0),0,$H$82*$E$82*$K$82)</f>
        <v>1.8514971619518074E-2</v>
      </c>
      <c r="Q85" s="99">
        <f>IF(OR(N('Asset Universe'!$F$9)=0,N('Asset Universe'!$F$7)=0),0,$H$82*$F$82*$M$82)</f>
        <v>2.747869921647144E-2</v>
      </c>
      <c r="R85" s="99">
        <f>IF(OR(N('Asset Universe'!$F$9)=0,N('Asset Universe'!$F$8)=0),0,$H$82*$G$82*$N$82)</f>
        <v>2.7810381217494543E-3</v>
      </c>
      <c r="S85" s="99">
        <f>IF(N('Asset Universe'!$F$9)=0,1,$H$82*$H$82*1)</f>
        <v>2.6959679654597411E-2</v>
      </c>
      <c r="U85" s="99">
        <f>IFERROR(INDEX(MINVERSE($P82:$S85),4,1),0)</f>
        <v>-69.630532883552618</v>
      </c>
      <c r="V85" s="99">
        <f>IFERROR(INDEX(MINVERSE($P82:$S85),4,2),0)</f>
        <v>-0.10802934000772425</v>
      </c>
      <c r="W85" s="99">
        <f>IFERROR(INDEX(MINVERSE($P82:$S85),4,3),0)</f>
        <v>-4.9909523813881371</v>
      </c>
      <c r="X85" s="99">
        <f>IFERROR(INDEX(MINVERSE($P82:$S85),4,4),0)</f>
        <v>85.537213509684634</v>
      </c>
    </row>
    <row r="86" spans="1:52" x14ac:dyDescent="0.25">
      <c r="A86">
        <v>57</v>
      </c>
      <c r="B86">
        <v>65</v>
      </c>
      <c r="C86" s="87">
        <f>'Monthly Data'!B65</f>
        <v>44348</v>
      </c>
      <c r="E86" s="86">
        <f>STDEV('Monthly Data'!$N$8:$N64)*SQRT(12)</f>
        <v>0.14879208226371654</v>
      </c>
      <c r="F86" s="86">
        <f>STDEV('Monthly Data'!$O$8:$O64)*SQRT(12)</f>
        <v>0.882917896438421</v>
      </c>
      <c r="G86" s="86">
        <f>STDEV('Monthly Data'!$P$8:$P64)*SQRT(12)</f>
        <v>0.1323275352254922</v>
      </c>
      <c r="H86" s="86">
        <f>STDEV('Monthly Data'!$Q$8:$Q64)*SQRT(12)</f>
        <v>0.16272280600566189</v>
      </c>
      <c r="I86" s="98">
        <f>IFERROR(CORREL('Monthly Data'!$N$8:$N64,'Monthly Data'!$O$8:$O64),0)</f>
        <v>0.23332536552295241</v>
      </c>
      <c r="J86" s="98">
        <f>IFERROR(CORREL('Monthly Data'!$N$8:$N64,'Monthly Data'!$P$8:$P64),0)</f>
        <v>0.11245696393044385</v>
      </c>
      <c r="K86" s="98">
        <f>IFERROR(CORREL('Monthly Data'!$N$8:$N64,'Monthly Data'!$Q$8:$Q64),0)</f>
        <v>0.75110143982259925</v>
      </c>
      <c r="L86" s="98">
        <f>IFERROR(CORREL('Monthly Data'!$O$8:$O64,'Monthly Data'!$P$8:$P64),0)</f>
        <v>5.6770178531744847E-2</v>
      </c>
      <c r="M86" s="98">
        <f>IFERROR(CORREL('Monthly Data'!$O$8:$O64,'Monthly Data'!$Q$8:$Q64),0)</f>
        <v>0.18684120503656429</v>
      </c>
      <c r="N86" s="98">
        <f>IFERROR(CORREL('Monthly Data'!$P$8:$P64,'Monthly Data'!$Q$8:$Q64),0)</f>
        <v>0.1278685721958856</v>
      </c>
      <c r="P86" s="99">
        <f>IF(N('Asset Universe'!$F$6)=0,1,$E$86*$E$86*1)</f>
        <v>2.2139083744372592E-2</v>
      </c>
      <c r="Q86" s="99">
        <f>IF(OR(N('Asset Universe'!$F$6)=0,N('Asset Universe'!$F$7)=0),0,$E$86*$F$86*$I$86)</f>
        <v>3.065223145767746E-2</v>
      </c>
      <c r="R86" s="99">
        <f>IF(OR(N('Asset Universe'!$F$6)=0,N('Asset Universe'!$F$8)=0),0,$E$86*$G$86*$J$86)</f>
        <v>2.2141977199077213E-3</v>
      </c>
      <c r="S86" s="99">
        <f>IF(OR(N('Asset Universe'!$F$6)=0,N('Asset Universe'!$F$9)=0),0,$E$86*$H$86*$K$86)</f>
        <v>1.8185566765474632E-2</v>
      </c>
      <c r="U86" s="99">
        <f>IFERROR(INDEX(MINVERSE($P86:$S89),1,1),0)</f>
        <v>105.8544707740804</v>
      </c>
      <c r="V86" s="99">
        <f>IFERROR(INDEX(MINVERSE($P86:$S89),1,2),0)</f>
        <v>-1.7106276419145876</v>
      </c>
      <c r="W86" s="99">
        <f>IFERROR(INDEX(MINVERSE($P86:$S89),1,3),0)</f>
        <v>-1.6047287940742307</v>
      </c>
      <c r="X86" s="99">
        <f>IFERROR(INDEX(MINVERSE($P86:$S89),1,4),0)</f>
        <v>-70.799731926596706</v>
      </c>
      <c r="Z86" s="86">
        <f>IF(N('Asset Universe'!$F$6)=0,0,N('Asset Universe'!$K$6)-N('Asset Universe'!$N$6)-N(Control!$C$10))</f>
        <v>4.3000000000000003E-2</v>
      </c>
      <c r="AA86" s="86">
        <f>IF(N('Asset Universe'!$F$7)=0,0,N('Asset Universe'!$K$7)-N('Asset Universe'!$N$7)-N(Control!$C$10))</f>
        <v>5.5E-2</v>
      </c>
      <c r="AB86" s="86">
        <f>IF(N('Asset Universe'!$F$8)=0,0,N('Asset Universe'!$K$8)-N('Asset Universe'!$N$8)-N(Control!$C$10))</f>
        <v>9.9999999999999742E-4</v>
      </c>
      <c r="AC86" s="86">
        <f>IF(N('Asset Universe'!$F$9)=0,0,N('Asset Universe'!$K$9)-N('Asset Universe'!$N$9)-N(Control!$C$10))</f>
        <v>3.1199999999999999E-2</v>
      </c>
      <c r="AD86" s="86">
        <f>IFERROR(SUMPRODUCT($U86:$X86,$Z86:$AC86),0)</f>
        <v>2.2471013580762635</v>
      </c>
      <c r="AE86" s="86">
        <f>IFERROR(SUMPRODUCT($U87:$X87,$Z86:$AC86),0)</f>
        <v>-4.5486099036821572E-3</v>
      </c>
      <c r="AF86" s="86">
        <f>IFERROR(SUMPRODUCT($U88:$X88,$Z86:$AC86),0)</f>
        <v>-0.17144817148370489</v>
      </c>
      <c r="AG86" s="86">
        <f>IFERROR(SUMPRODUCT($U89:$X89,$Z86:$AC86),0)</f>
        <v>-0.34256397036857855</v>
      </c>
      <c r="AH86" s="86">
        <f>IF(N('Asset Universe'!$F$6)=0,0,MIN(MAX(AD86,0),IF(N('Asset Universe'!$O$6)&gt;0,N('Asset Universe'!$O$6),1)))</f>
        <v>1</v>
      </c>
      <c r="AI86" s="86">
        <f>IF(N('Asset Universe'!$F$7)=0,0,MIN(MAX(AE86,0),IF(N('Asset Universe'!$O$7)&gt;0,N('Asset Universe'!$O$7),1)))</f>
        <v>0</v>
      </c>
      <c r="AJ86" s="86">
        <f>IF(N('Asset Universe'!$F$8)=0,0,MIN(MAX(AF86,0),IF(N('Asset Universe'!$O$8)&gt;0,N('Asset Universe'!$O$8),1)))</f>
        <v>0</v>
      </c>
      <c r="AK86" s="86">
        <f>IF(N('Asset Universe'!$F$9)=0,0,MIN(MAX(AG86,0),IF(N('Asset Universe'!$O$9)&gt;0,N('Asset Universe'!$O$9),1)))</f>
        <v>0</v>
      </c>
      <c r="AL86" s="86">
        <f>SUM(AH86:AK86)</f>
        <v>1</v>
      </c>
      <c r="AM86" s="86">
        <f>MAX(0,1-N(Control!$C$15))</f>
        <v>0.95</v>
      </c>
      <c r="AN86" s="86">
        <f>IF($AL86&lt;=0,0,AH86*IF($AL86&gt;$AM86,$AM86/$AL86,1))*Control!$C$7</f>
        <v>0.47499999999999998</v>
      </c>
      <c r="AO86" s="86">
        <f>IF($AL86&lt;=0,0,AI86*IF($AL86&gt;$AM86,$AM86/$AL86,1))*Control!$C$7</f>
        <v>0</v>
      </c>
      <c r="AP86" s="86">
        <f>IF($AL86&lt;=0,0,AJ86*IF($AL86&gt;$AM86,$AM86/$AL86,1))*Control!$C$7</f>
        <v>0</v>
      </c>
      <c r="AQ86" s="86">
        <f>IF($AL86&lt;=0,0,AK86*IF($AL86&gt;$AM86,$AM86/$AL86,1))*Control!$C$7</f>
        <v>0</v>
      </c>
      <c r="AR86" s="86">
        <f>1-SUM(AN86:AQ86)</f>
        <v>0.52500000000000002</v>
      </c>
      <c r="AS86" s="86">
        <f>'Monthly Data'!N65</f>
        <v>1.5723248358401998E-2</v>
      </c>
      <c r="AT86" s="86">
        <f>'Monthly Data'!O65</f>
        <v>-6.1394166143239892E-2</v>
      </c>
      <c r="AU86" s="86">
        <f>'Monthly Data'!P65</f>
        <v>-7.1476620983255246E-2</v>
      </c>
      <c r="AV86" s="86">
        <f>'Monthly Data'!Q65</f>
        <v>2.6375479867340346E-2</v>
      </c>
      <c r="AW86" s="86">
        <f>'Monthly Data'!R65</f>
        <v>-2.1850359091446503E-4</v>
      </c>
      <c r="AX86" s="86">
        <f>AN86*AS86+AO86*AT86+AP86*AU86+AQ86*AV86+AR86*AW86</f>
        <v>7.3538285850108537E-3</v>
      </c>
      <c r="AY86" s="86">
        <f>AS86</f>
        <v>1.5723248358401998E-2</v>
      </c>
      <c r="AZ86" s="86">
        <f>0.6*AS86+0.4*AW86</f>
        <v>9.3465475786754116E-3</v>
      </c>
    </row>
    <row r="87" spans="1:52" x14ac:dyDescent="0.25">
      <c r="P87" s="99">
        <f>IF(OR(N('Asset Universe'!$F$7)=0,N('Asset Universe'!$F$6)=0),0,$F$86*$E$86*$I$86)</f>
        <v>3.065223145767746E-2</v>
      </c>
      <c r="Q87" s="99">
        <f>IF(N('Asset Universe'!$F$7)=0,1,$F$86*$F$86*1)</f>
        <v>0.77954401185124633</v>
      </c>
      <c r="R87" s="99">
        <f>IF(OR(N('Asset Universe'!$F$7)=0,N('Asset Universe'!$F$8)=0),0,$F$86*$G$86*$L$86)</f>
        <v>6.632706853764333E-3</v>
      </c>
      <c r="S87" s="99">
        <f>IF(OR(N('Asset Universe'!$F$7)=0,N('Asset Universe'!$F$9)=0),0,$F$86*$H$86*$M$86)</f>
        <v>2.6843639895908995E-2</v>
      </c>
      <c r="U87" s="99">
        <f>IFERROR(INDEX(MINVERSE($P86:$S89),2,1),0)</f>
        <v>-1.7106276419145732</v>
      </c>
      <c r="V87" s="99">
        <f>IFERROR(INDEX(MINVERSE($P86:$S89),2,2),0)</f>
        <v>1.3583626267467008</v>
      </c>
      <c r="W87" s="99">
        <f>IFERROR(INDEX(MINVERSE($P86:$S89),2,3),0)</f>
        <v>-0.27084773277398083</v>
      </c>
      <c r="X87" s="99">
        <f>IFERROR(INDEX(MINVERSE($P86:$S89),2,4),0)</f>
        <v>-0.17406147562981003</v>
      </c>
    </row>
    <row r="88" spans="1:52" x14ac:dyDescent="0.25">
      <c r="P88" s="99">
        <f>IF(OR(N('Asset Universe'!$F$8)=0,N('Asset Universe'!$F$6)=0),0,$G$86*$E$86*$J$86)</f>
        <v>2.2141977199077213E-3</v>
      </c>
      <c r="Q88" s="99">
        <f>IF(OR(N('Asset Universe'!$F$8)=0,N('Asset Universe'!$F$7)=0),0,$G$86*$F$86*$L$86)</f>
        <v>6.632706853764333E-3</v>
      </c>
      <c r="R88" s="99">
        <f>IF(N('Asset Universe'!$F$8)=0,1,$G$86*$G$86*1)</f>
        <v>1.7510576578853881E-2</v>
      </c>
      <c r="S88" s="99">
        <f>IF(OR(N('Asset Universe'!$F$8)=0,N('Asset Universe'!$F$9)=0),0,$G$86*$H$86*$N$86)</f>
        <v>2.7533566074857247E-3</v>
      </c>
      <c r="U88" s="99">
        <f>IFERROR(INDEX(MINVERSE($P86:$S89),3,1),0)</f>
        <v>-1.6047287940742343</v>
      </c>
      <c r="V88" s="99">
        <f>IFERROR(INDEX(MINVERSE($P86:$S89),3,2),0)</f>
        <v>-0.27084773277398094</v>
      </c>
      <c r="W88" s="99">
        <f>IFERROR(INDEX(MINVERSE($P86:$S89),3,3),0)</f>
        <v>58.148121755840066</v>
      </c>
      <c r="X88" s="99">
        <f>IFERROR(INDEX(MINVERSE($P86:$S89),3,4),0)</f>
        <v>-4.6697541599930705</v>
      </c>
    </row>
    <row r="89" spans="1:52" x14ac:dyDescent="0.25">
      <c r="P89" s="99">
        <f>IF(OR(N('Asset Universe'!$F$9)=0,N('Asset Universe'!$F$6)=0),0,$H$86*$E$86*$K$86)</f>
        <v>1.8185566765474632E-2</v>
      </c>
      <c r="Q89" s="99">
        <f>IF(OR(N('Asset Universe'!$F$9)=0,N('Asset Universe'!$F$7)=0),0,$H$86*$F$86*$M$86)</f>
        <v>2.6843639895908995E-2</v>
      </c>
      <c r="R89" s="99">
        <f>IF(OR(N('Asset Universe'!$F$9)=0,N('Asset Universe'!$F$8)=0),0,$H$86*$G$86*$N$86)</f>
        <v>2.7533566074857247E-3</v>
      </c>
      <c r="S89" s="99">
        <f>IF(N('Asset Universe'!$F$9)=0,1,$H$86*$H$86*1)</f>
        <v>2.6478711594356271E-2</v>
      </c>
      <c r="U89" s="99">
        <f>IFERROR(INDEX(MINVERSE($P86:$S89),4,1),0)</f>
        <v>-70.799731926596735</v>
      </c>
      <c r="V89" s="99">
        <f>IFERROR(INDEX(MINVERSE($P86:$S89),4,2),0)</f>
        <v>-0.17406147562979912</v>
      </c>
      <c r="W89" s="99">
        <f>IFERROR(INDEX(MINVERSE($P86:$S89),4,3),0)</f>
        <v>-4.6697541599930741</v>
      </c>
      <c r="X89" s="99">
        <f>IFERROR(INDEX(MINVERSE($P86:$S89),4,4),0)</f>
        <v>87.053449929317736</v>
      </c>
    </row>
    <row r="90" spans="1:52" x14ac:dyDescent="0.25">
      <c r="A90">
        <v>58</v>
      </c>
      <c r="B90">
        <v>66</v>
      </c>
      <c r="C90" s="87">
        <f>'Monthly Data'!B66</f>
        <v>44378</v>
      </c>
      <c r="E90" s="86">
        <f>STDEV('Monthly Data'!$N$8:$N65)*SQRT(12)</f>
        <v>0.14748968992901515</v>
      </c>
      <c r="F90" s="86">
        <f>STDEV('Monthly Data'!$O$8:$O65)*SQRT(12)</f>
        <v>0.87839898190132759</v>
      </c>
      <c r="G90" s="86">
        <f>STDEV('Monthly Data'!$P$8:$P65)*SQRT(12)</f>
        <v>0.13593171786699954</v>
      </c>
      <c r="H90" s="86">
        <f>STDEV('Monthly Data'!$Q$8:$Q65)*SQRT(12)</f>
        <v>0.16153895987928515</v>
      </c>
      <c r="I90" s="98">
        <f>IFERROR(CORREL('Monthly Data'!$N$8:$N65,'Monthly Data'!$O$8:$O65),0)</f>
        <v>0.23151756273339397</v>
      </c>
      <c r="J90" s="98">
        <f>IFERROR(CORREL('Monthly Data'!$N$8:$N65,'Monthly Data'!$P$8:$P65),0)</f>
        <v>0.1056725470810702</v>
      </c>
      <c r="K90" s="98">
        <f>IFERROR(CORREL('Monthly Data'!$N$8:$N65,'Monthly Data'!$Q$8:$Q65),0)</f>
        <v>0.75049563136690833</v>
      </c>
      <c r="L90" s="98">
        <f>IFERROR(CORREL('Monthly Data'!$O$8:$O65,'Monthly Data'!$P$8:$P65),0)</f>
        <v>7.7177642746213679E-2</v>
      </c>
      <c r="M90" s="98">
        <f>IFERROR(CORREL('Monthly Data'!$O$8:$O65,'Monthly Data'!$Q$8:$Q65),0)</f>
        <v>0.18107404728883164</v>
      </c>
      <c r="N90" s="98">
        <f>IFERROR(CORREL('Monthly Data'!$P$8:$P65,'Monthly Data'!$Q$8:$Q65),0)</f>
        <v>0.10859125631183048</v>
      </c>
      <c r="P90" s="99">
        <f>IF(N('Asset Universe'!$F$6)=0,1,$E$90*$E$90*1)</f>
        <v>2.1753208635357034E-2</v>
      </c>
      <c r="Q90" s="99">
        <f>IF(OR(N('Asset Universe'!$F$6)=0,N('Asset Universe'!$F$7)=0),0,$E$90*$F$90*$I$90)</f>
        <v>2.9994210025665151E-2</v>
      </c>
      <c r="R90" s="99">
        <f>IF(OR(N('Asset Universe'!$F$6)=0,N('Asset Universe'!$F$8)=0),0,$E$90*$G$90*$J$90)</f>
        <v>2.11857890483044E-3</v>
      </c>
      <c r="S90" s="99">
        <f>IF(OR(N('Asset Universe'!$F$6)=0,N('Asset Universe'!$F$9)=0),0,$E$90*$H$90*$K$90)</f>
        <v>1.7880806909460686E-2</v>
      </c>
      <c r="U90" s="99">
        <f>IFERROR(INDEX(MINVERSE($P90:$S93),1,1),0)</f>
        <v>107.66981491054155</v>
      </c>
      <c r="V90" s="99">
        <f>IFERROR(INDEX(MINVERSE($P90:$S93),1,2),0)</f>
        <v>-1.7671317607551076</v>
      </c>
      <c r="W90" s="99">
        <f>IFERROR(INDEX(MINVERSE($P90:$S93),1,3),0)</f>
        <v>-2.1933584397833519</v>
      </c>
      <c r="X90" s="99">
        <f>IFERROR(INDEX(MINVERSE($P90:$S93),1,4),0)</f>
        <v>-71.837553522446711</v>
      </c>
      <c r="Z90" s="86">
        <f>IF(N('Asset Universe'!$F$6)=0,0,N('Asset Universe'!$K$6)-N('Asset Universe'!$N$6)-N(Control!$C$10))</f>
        <v>4.3000000000000003E-2</v>
      </c>
      <c r="AA90" s="86">
        <f>IF(N('Asset Universe'!$F$7)=0,0,N('Asset Universe'!$K$7)-N('Asset Universe'!$N$7)-N(Control!$C$10))</f>
        <v>5.5E-2</v>
      </c>
      <c r="AB90" s="86">
        <f>IF(N('Asset Universe'!$F$8)=0,0,N('Asset Universe'!$K$8)-N('Asset Universe'!$N$8)-N(Control!$C$10))</f>
        <v>9.9999999999999742E-4</v>
      </c>
      <c r="AC90" s="86">
        <f>IF(N('Asset Universe'!$F$9)=0,0,N('Asset Universe'!$K$9)-N('Asset Universe'!$N$9)-N(Control!$C$10))</f>
        <v>3.1199999999999999E-2</v>
      </c>
      <c r="AD90" s="86">
        <f>IFERROR(SUMPRODUCT($U90:$X90,$Z90:$AC90),0)</f>
        <v>2.2890847659716349</v>
      </c>
      <c r="AE90" s="86">
        <f>IFERROR(SUMPRODUCT($U91:$X91,$Z90:$AC90),0)</f>
        <v>-3.9865387172890237E-3</v>
      </c>
      <c r="AF90" s="86">
        <f>IFERROR(SUMPRODUCT($U92:$X92,$Z90:$AC90),0)</f>
        <v>-0.16063193408111792</v>
      </c>
      <c r="AG90" s="86">
        <f>IFERROR(SUMPRODUCT($U93:$X93,$Z90:$AC90),0)</f>
        <v>-0.35429351839252687</v>
      </c>
      <c r="AH90" s="86">
        <f>IF(N('Asset Universe'!$F$6)=0,0,MIN(MAX(AD90,0),IF(N('Asset Universe'!$O$6)&gt;0,N('Asset Universe'!$O$6),1)))</f>
        <v>1</v>
      </c>
      <c r="AI90" s="86">
        <f>IF(N('Asset Universe'!$F$7)=0,0,MIN(MAX(AE90,0),IF(N('Asset Universe'!$O$7)&gt;0,N('Asset Universe'!$O$7),1)))</f>
        <v>0</v>
      </c>
      <c r="AJ90" s="86">
        <f>IF(N('Asset Universe'!$F$8)=0,0,MIN(MAX(AF90,0),IF(N('Asset Universe'!$O$8)&gt;0,N('Asset Universe'!$O$8),1)))</f>
        <v>0</v>
      </c>
      <c r="AK90" s="86">
        <f>IF(N('Asset Universe'!$F$9)=0,0,MIN(MAX(AG90,0),IF(N('Asset Universe'!$O$9)&gt;0,N('Asset Universe'!$O$9),1)))</f>
        <v>0</v>
      </c>
      <c r="AL90" s="86">
        <f>SUM(AH90:AK90)</f>
        <v>1</v>
      </c>
      <c r="AM90" s="86">
        <f>MAX(0,1-N(Control!$C$15))</f>
        <v>0.95</v>
      </c>
      <c r="AN90" s="86">
        <f>IF($AL90&lt;=0,0,AH90*IF($AL90&gt;$AM90,$AM90/$AL90,1))*Control!$C$7</f>
        <v>0.47499999999999998</v>
      </c>
      <c r="AO90" s="86">
        <f>IF($AL90&lt;=0,0,AI90*IF($AL90&gt;$AM90,$AM90/$AL90,1))*Control!$C$7</f>
        <v>0</v>
      </c>
      <c r="AP90" s="86">
        <f>IF($AL90&lt;=0,0,AJ90*IF($AL90&gt;$AM90,$AM90/$AL90,1))*Control!$C$7</f>
        <v>0</v>
      </c>
      <c r="AQ90" s="86">
        <f>IF($AL90&lt;=0,0,AK90*IF($AL90&gt;$AM90,$AM90/$AL90,1))*Control!$C$7</f>
        <v>0</v>
      </c>
      <c r="AR90" s="86">
        <f>1-SUM(AN90:AQ90)</f>
        <v>0.52500000000000002</v>
      </c>
      <c r="AS90" s="86">
        <f>'Monthly Data'!N66</f>
        <v>1.7855822150590672E-2</v>
      </c>
      <c r="AT90" s="86">
        <f>'Monthly Data'!O66</f>
        <v>0.18793385485283132</v>
      </c>
      <c r="AU90" s="86">
        <f>'Monthly Data'!P66</f>
        <v>2.529736350832601E-2</v>
      </c>
      <c r="AV90" s="86">
        <f>'Monthly Data'!Q66</f>
        <v>4.4208377704845647E-2</v>
      </c>
      <c r="AW90" s="86">
        <f>'Monthly Data'!R66</f>
        <v>-1.0942461716278995E-4</v>
      </c>
      <c r="AX90" s="86">
        <f>AN90*AS90+AO90*AT90+AP90*AU90+AQ90*AV90+AR90*AW90</f>
        <v>8.4240675975201049E-3</v>
      </c>
      <c r="AY90" s="86">
        <f>AS90</f>
        <v>1.7855822150590672E-2</v>
      </c>
      <c r="AZ90" s="86">
        <f>0.6*AS90+0.4*AW90</f>
        <v>1.0669723443489288E-2</v>
      </c>
    </row>
    <row r="91" spans="1:52" x14ac:dyDescent="0.25">
      <c r="P91" s="99">
        <f>IF(OR(N('Asset Universe'!$F$7)=0,N('Asset Universe'!$F$6)=0),0,$F$90*$E$90*$I$90)</f>
        <v>2.9994210025665151E-2</v>
      </c>
      <c r="Q91" s="99">
        <f>IF(N('Asset Universe'!$F$7)=0,1,$F$90*$F$90*1)</f>
        <v>0.77158477140528881</v>
      </c>
      <c r="R91" s="99">
        <f>IF(OR(N('Asset Universe'!$F$7)=0,N('Asset Universe'!$F$8)=0),0,$F$90*$G$90*$L$90)</f>
        <v>9.2151867082323896E-3</v>
      </c>
      <c r="S91" s="99">
        <f>IF(OR(N('Asset Universe'!$F$7)=0,N('Asset Universe'!$F$9)=0),0,$F$90*$H$90*$M$90)</f>
        <v>2.5693621067824926E-2</v>
      </c>
      <c r="U91" s="99">
        <f>IFERROR(INDEX(MINVERSE($P90:$S93),2,1),0)</f>
        <v>-1.7671317607551114</v>
      </c>
      <c r="V91" s="99">
        <f>IFERROR(INDEX(MINVERSE($P90:$S93),2,2),0)</f>
        <v>1.3736251407713282</v>
      </c>
      <c r="W91" s="99">
        <f>IFERROR(INDEX(MINVERSE($P90:$S93),2,3),0)</f>
        <v>-0.46971074253268086</v>
      </c>
      <c r="X91" s="99">
        <f>IFERROR(INDEX(MINVERSE($P90:$S93),2,4),0)</f>
        <v>-9.8703365535563969E-2</v>
      </c>
    </row>
    <row r="92" spans="1:52" x14ac:dyDescent="0.25">
      <c r="P92" s="99">
        <f>IF(OR(N('Asset Universe'!$F$8)=0,N('Asset Universe'!$F$6)=0),0,$G$90*$E$90*$J$90)</f>
        <v>2.11857890483044E-3</v>
      </c>
      <c r="Q92" s="99">
        <f>IF(OR(N('Asset Universe'!$F$8)=0,N('Asset Universe'!$F$7)=0),0,$G$90*$F$90*$L$90)</f>
        <v>9.2151867082323896E-3</v>
      </c>
      <c r="R92" s="99">
        <f>IF(N('Asset Universe'!$F$8)=0,1,$G$90*$G$90*1)</f>
        <v>1.8477431922273562E-2</v>
      </c>
      <c r="S92" s="99">
        <f>IF(OR(N('Asset Universe'!$F$8)=0,N('Asset Universe'!$F$9)=0),0,$G$90*$H$90*$N$90)</f>
        <v>2.3844759431750524E-3</v>
      </c>
      <c r="U92" s="99">
        <f>IFERROR(INDEX(MINVERSE($P90:$S93),3,1),0)</f>
        <v>-2.1933584397833532</v>
      </c>
      <c r="V92" s="99">
        <f>IFERROR(INDEX(MINVERSE($P90:$S93),3,2),0)</f>
        <v>-0.46971074253268119</v>
      </c>
      <c r="W92" s="99">
        <f>IFERROR(INDEX(MINVERSE($P90:$S93),3,3),0)</f>
        <v>55.00075481428653</v>
      </c>
      <c r="X92" s="99">
        <f>IFERROR(INDEX(MINVERSE($P90:$S93),3,4),0)</f>
        <v>-3.0603905495327779</v>
      </c>
    </row>
    <row r="93" spans="1:52" x14ac:dyDescent="0.25">
      <c r="P93" s="99">
        <f>IF(OR(N('Asset Universe'!$F$9)=0,N('Asset Universe'!$F$6)=0),0,$H$90*$E$90*$K$90)</f>
        <v>1.7880806909460686E-2</v>
      </c>
      <c r="Q93" s="99">
        <f>IF(OR(N('Asset Universe'!$F$9)=0,N('Asset Universe'!$F$7)=0),0,$H$90*$F$90*$M$90)</f>
        <v>2.5693621067824926E-2</v>
      </c>
      <c r="R93" s="99">
        <f>IF(OR(N('Asset Universe'!$F$9)=0,N('Asset Universe'!$F$8)=0),0,$H$90*$G$90*$N$90)</f>
        <v>2.3844759431750524E-3</v>
      </c>
      <c r="S93" s="99">
        <f>IF(N('Asset Universe'!$F$9)=0,1,$H$90*$H$90*1)</f>
        <v>2.6094835558881299E-2</v>
      </c>
      <c r="U93" s="99">
        <f>IFERROR(INDEX(MINVERSE($P90:$S93),4,1),0)</f>
        <v>-71.837553522446711</v>
      </c>
      <c r="V93" s="99">
        <f>IFERROR(INDEX(MINVERSE($P90:$S93),4,2),0)</f>
        <v>-9.8703365535562623E-2</v>
      </c>
      <c r="W93" s="99">
        <f>IFERROR(INDEX(MINVERSE($P90:$S93),4,3),0)</f>
        <v>-3.0603905495327797</v>
      </c>
      <c r="X93" s="99">
        <f>IFERROR(INDEX(MINVERSE($P90:$S93),4,4),0)</f>
        <v>87.923408933547151</v>
      </c>
    </row>
    <row r="94" spans="1:52" x14ac:dyDescent="0.25">
      <c r="A94">
        <v>59</v>
      </c>
      <c r="B94">
        <v>67</v>
      </c>
      <c r="C94" s="87">
        <f>'Monthly Data'!B67</f>
        <v>44409</v>
      </c>
      <c r="E94" s="86">
        <f>STDEV('Monthly Data'!$N$8:$N66)*SQRT(12)</f>
        <v>0.14623426895502964</v>
      </c>
      <c r="F94" s="86">
        <f>STDEV('Monthly Data'!$O$8:$O66)*SQRT(12)</f>
        <v>0.87165626251910466</v>
      </c>
      <c r="G94" s="86">
        <f>STDEV('Monthly Data'!$P$8:$P66)*SQRT(12)</f>
        <v>0.13504600604114861</v>
      </c>
      <c r="H94" s="86">
        <f>STDEV('Monthly Data'!$Q$8:$Q66)*SQRT(12)</f>
        <v>0.16101848561821014</v>
      </c>
      <c r="I94" s="98">
        <f>IFERROR(CORREL('Monthly Data'!$N$8:$N66,'Monthly Data'!$O$8:$O66),0)</f>
        <v>0.23201824230027915</v>
      </c>
      <c r="J94" s="98">
        <f>IFERROR(CORREL('Monthly Data'!$N$8:$N66,'Monthly Data'!$P$8:$P66),0)</f>
        <v>0.10655643159006059</v>
      </c>
      <c r="K94" s="98">
        <f>IFERROR(CORREL('Monthly Data'!$N$8:$N66,'Monthly Data'!$Q$8:$Q66),0)</f>
        <v>0.7480838135313983</v>
      </c>
      <c r="L94" s="98">
        <f>IFERROR(CORREL('Monthly Data'!$O$8:$O66,'Monthly Data'!$P$8:$P66),0)</f>
        <v>7.9854342096085509E-2</v>
      </c>
      <c r="M94" s="98">
        <f>IFERROR(CORREL('Monthly Data'!$O$8:$O66,'Monthly Data'!$Q$8:$Q66),0)</f>
        <v>0.18454716723046377</v>
      </c>
      <c r="N94" s="98">
        <f>IFERROR(CORREL('Monthly Data'!$P$8:$P66,'Monthly Data'!$Q$8:$Q66),0)</f>
        <v>0.11461175048467027</v>
      </c>
      <c r="P94" s="99">
        <f>IF(N('Asset Universe'!$F$6)=0,1,$E$94*$E$94*1)</f>
        <v>2.1384461416811947E-2</v>
      </c>
      <c r="Q94" s="99">
        <f>IF(OR(N('Asset Universe'!$F$6)=0,N('Asset Universe'!$F$7)=0),0,$E$94*$F$94*$I$94)</f>
        <v>2.9574441061801956E-2</v>
      </c>
      <c r="R94" s="99">
        <f>IF(OR(N('Asset Universe'!$F$6)=0,N('Asset Universe'!$F$8)=0),0,$E$94*$G$94*$J$94)</f>
        <v>2.104314128684628E-3</v>
      </c>
      <c r="S94" s="99">
        <f>IF(OR(N('Asset Universe'!$F$6)=0,N('Asset Universe'!$F$9)=0),0,$E$94*$H$94*$K$94)</f>
        <v>1.7614696067060065E-2</v>
      </c>
      <c r="U94" s="99">
        <f>IFERROR(INDEX(MINVERSE($P94:$S97),1,1),0)</f>
        <v>108.49905711377571</v>
      </c>
      <c r="V94" s="99">
        <f>IFERROR(INDEX(MINVERSE($P94:$S97),1,2),0)</f>
        <v>-1.7536376980469817</v>
      </c>
      <c r="W94" s="99">
        <f>IFERROR(INDEX(MINVERSE($P94:$S97),1,3),0)</f>
        <v>-1.8050324671156144</v>
      </c>
      <c r="X94" s="99">
        <f>IFERROR(INDEX(MINVERSE($P94:$S97),1,4),0)</f>
        <v>-71.78850465134002</v>
      </c>
      <c r="Z94" s="86">
        <f>IF(N('Asset Universe'!$F$6)=0,0,N('Asset Universe'!$K$6)-N('Asset Universe'!$N$6)-N(Control!$C$10))</f>
        <v>4.3000000000000003E-2</v>
      </c>
      <c r="AA94" s="86">
        <f>IF(N('Asset Universe'!$F$7)=0,0,N('Asset Universe'!$K$7)-N('Asset Universe'!$N$7)-N(Control!$C$10))</f>
        <v>5.5E-2</v>
      </c>
      <c r="AB94" s="86">
        <f>IF(N('Asset Universe'!$F$8)=0,0,N('Asset Universe'!$K$8)-N('Asset Universe'!$N$8)-N(Control!$C$10))</f>
        <v>9.9999999999999742E-4</v>
      </c>
      <c r="AC94" s="86">
        <f>IF(N('Asset Universe'!$F$9)=0,0,N('Asset Universe'!$K$9)-N('Asset Universe'!$N$9)-N(Control!$C$10))</f>
        <v>3.1199999999999999E-2</v>
      </c>
      <c r="AD94" s="86">
        <f>IFERROR(SUMPRODUCT($U94:$X94,$Z94:$AC94),0)</f>
        <v>2.3274030049108481</v>
      </c>
      <c r="AE94" s="86">
        <f>IFERROR(SUMPRODUCT($U95:$X95,$Z94:$AC94),0)</f>
        <v>-3.9791692865784861E-3</v>
      </c>
      <c r="AF94" s="86">
        <f>IFERROR(SUMPRODUCT($U96:$X96,$Z94:$AC94),0)</f>
        <v>-0.16270849876901217</v>
      </c>
      <c r="AG94" s="86">
        <f>IFERROR(SUMPRODUCT($U97:$X97,$Z94:$AC94),0)</f>
        <v>-0.3582342968341572</v>
      </c>
      <c r="AH94" s="86">
        <f>IF(N('Asset Universe'!$F$6)=0,0,MIN(MAX(AD94,0),IF(N('Asset Universe'!$O$6)&gt;0,N('Asset Universe'!$O$6),1)))</f>
        <v>1</v>
      </c>
      <c r="AI94" s="86">
        <f>IF(N('Asset Universe'!$F$7)=0,0,MIN(MAX(AE94,0),IF(N('Asset Universe'!$O$7)&gt;0,N('Asset Universe'!$O$7),1)))</f>
        <v>0</v>
      </c>
      <c r="AJ94" s="86">
        <f>IF(N('Asset Universe'!$F$8)=0,0,MIN(MAX(AF94,0),IF(N('Asset Universe'!$O$8)&gt;0,N('Asset Universe'!$O$8),1)))</f>
        <v>0</v>
      </c>
      <c r="AK94" s="86">
        <f>IF(N('Asset Universe'!$F$9)=0,0,MIN(MAX(AG94,0),IF(N('Asset Universe'!$O$9)&gt;0,N('Asset Universe'!$O$9),1)))</f>
        <v>0</v>
      </c>
      <c r="AL94" s="86">
        <f>SUM(AH94:AK94)</f>
        <v>1</v>
      </c>
      <c r="AM94" s="86">
        <f>MAX(0,1-N(Control!$C$15))</f>
        <v>0.95</v>
      </c>
      <c r="AN94" s="86">
        <f>IF($AL94&lt;=0,0,AH94*IF($AL94&gt;$AM94,$AM94/$AL94,1))*Control!$C$7</f>
        <v>0.47499999999999998</v>
      </c>
      <c r="AO94" s="86">
        <f>IF($AL94&lt;=0,0,AI94*IF($AL94&gt;$AM94,$AM94/$AL94,1))*Control!$C$7</f>
        <v>0</v>
      </c>
      <c r="AP94" s="86">
        <f>IF($AL94&lt;=0,0,AJ94*IF($AL94&gt;$AM94,$AM94/$AL94,1))*Control!$C$7</f>
        <v>0</v>
      </c>
      <c r="AQ94" s="86">
        <f>IF($AL94&lt;=0,0,AK94*IF($AL94&gt;$AM94,$AM94/$AL94,1))*Control!$C$7</f>
        <v>0</v>
      </c>
      <c r="AR94" s="86">
        <f>1-SUM(AN94:AQ94)</f>
        <v>0.52500000000000002</v>
      </c>
      <c r="AS94" s="86">
        <f>'Monthly Data'!N67</f>
        <v>2.4761317093925372E-2</v>
      </c>
      <c r="AT94" s="86">
        <f>'Monthly Data'!O67</f>
        <v>0.13310109525758729</v>
      </c>
      <c r="AU94" s="86">
        <f>'Monthly Data'!P67</f>
        <v>-7.6554514901416848E-4</v>
      </c>
      <c r="AV94" s="86">
        <f>'Monthly Data'!Q67</f>
        <v>2.1545108654995371E-2</v>
      </c>
      <c r="AW94" s="86">
        <f>'Monthly Data'!R67</f>
        <v>-1.0953589947249043E-4</v>
      </c>
      <c r="AX94" s="86">
        <f>AN94*AS94+AO94*AT94+AP94*AU94+AQ94*AV94+AR94*AW94</f>
        <v>1.1704119272391494E-2</v>
      </c>
      <c r="AY94" s="86">
        <f>AS94</f>
        <v>2.4761317093925372E-2</v>
      </c>
      <c r="AZ94" s="86">
        <f>0.6*AS94+0.4*AW94</f>
        <v>1.4812975896566227E-2</v>
      </c>
    </row>
    <row r="95" spans="1:52" x14ac:dyDescent="0.25">
      <c r="P95" s="99">
        <f>IF(OR(N('Asset Universe'!$F$7)=0,N('Asset Universe'!$F$6)=0),0,$F$94*$E$94*$I$94)</f>
        <v>2.9574441061801956E-2</v>
      </c>
      <c r="Q95" s="99">
        <f>IF(N('Asset Universe'!$F$7)=0,1,$F$94*$F$94*1)</f>
        <v>0.75978463998877432</v>
      </c>
      <c r="R95" s="99">
        <f>IF(OR(N('Asset Universe'!$F$7)=0,N('Asset Universe'!$F$8)=0),0,$F$94*$G$94*$L$94)</f>
        <v>9.3999498211652013E-3</v>
      </c>
      <c r="S95" s="99">
        <f>IF(OR(N('Asset Universe'!$F$7)=0,N('Asset Universe'!$F$9)=0),0,$F$94*$H$94*$M$94)</f>
        <v>2.5901706369362457E-2</v>
      </c>
      <c r="U95" s="99">
        <f>IFERROR(INDEX(MINVERSE($P94:$S97),2,1),0)</f>
        <v>-1.7536376980469739</v>
      </c>
      <c r="V95" s="99">
        <f>IFERROR(INDEX(MINVERSE($P94:$S97),2,2),0)</f>
        <v>1.3958554460772579</v>
      </c>
      <c r="W95" s="99">
        <f>IFERROR(INDEX(MINVERSE($P94:$S97),2,3),0)</f>
        <v>-0.49587265841798051</v>
      </c>
      <c r="X95" s="99">
        <f>IFERROR(INDEX(MINVERSE($P94:$S97),2,4),0)</f>
        <v>-0.15541426751249382</v>
      </c>
    </row>
    <row r="96" spans="1:52" x14ac:dyDescent="0.25">
      <c r="P96" s="99">
        <f>IF(OR(N('Asset Universe'!$F$8)=0,N('Asset Universe'!$F$6)=0),0,$G$94*$E$94*$J$94)</f>
        <v>2.104314128684628E-3</v>
      </c>
      <c r="Q96" s="99">
        <f>IF(OR(N('Asset Universe'!$F$8)=0,N('Asset Universe'!$F$7)=0),0,$G$94*$F$94*$L$94)</f>
        <v>9.3999498211652013E-3</v>
      </c>
      <c r="R96" s="99">
        <f>IF(N('Asset Universe'!$F$8)=0,1,$G$94*$G$94*1)</f>
        <v>1.8237423747665946E-2</v>
      </c>
      <c r="S96" s="99">
        <f>IF(OR(N('Asset Universe'!$F$8)=0,N('Asset Universe'!$F$9)=0),0,$G$94*$H$94*$N$94)</f>
        <v>2.4922214406775697E-3</v>
      </c>
      <c r="U96" s="99">
        <f>IFERROR(INDEX(MINVERSE($P94:$S97),3,1),0)</f>
        <v>-1.8050324671156142</v>
      </c>
      <c r="V96" s="99">
        <f>IFERROR(INDEX(MINVERSE($P94:$S97),3,2),0)</f>
        <v>-0.49587265841798039</v>
      </c>
      <c r="W96" s="99">
        <f>IFERROR(INDEX(MINVERSE($P94:$S97),3,3),0)</f>
        <v>55.793779813390422</v>
      </c>
      <c r="X96" s="99">
        <f>IFERROR(INDEX(MINVERSE($P94:$S97),3,4),0)</f>
        <v>-3.6414386629308373</v>
      </c>
    </row>
    <row r="97" spans="1:52" x14ac:dyDescent="0.25">
      <c r="P97" s="99">
        <f>IF(OR(N('Asset Universe'!$F$9)=0,N('Asset Universe'!$F$6)=0),0,$H$94*$E$94*$K$94)</f>
        <v>1.7614696067060065E-2</v>
      </c>
      <c r="Q97" s="99">
        <f>IF(OR(N('Asset Universe'!$F$9)=0,N('Asset Universe'!$F$7)=0),0,$H$94*$F$94*$M$94)</f>
        <v>2.5901706369362457E-2</v>
      </c>
      <c r="R97" s="99">
        <f>IF(OR(N('Asset Universe'!$F$9)=0,N('Asset Universe'!$F$8)=0),0,$H$94*$G$94*$N$94)</f>
        <v>2.4922214406775697E-3</v>
      </c>
      <c r="S97" s="99">
        <f>IF(N('Asset Universe'!$F$9)=0,1,$H$94*$H$94*1)</f>
        <v>2.5926952710781746E-2</v>
      </c>
      <c r="U97" s="99">
        <f>IFERROR(INDEX(MINVERSE($P94:$S97),4,1),0)</f>
        <v>-71.78850465134002</v>
      </c>
      <c r="V97" s="99">
        <f>IFERROR(INDEX(MINVERSE($P94:$S97),4,2),0)</f>
        <v>-0.15541426751249135</v>
      </c>
      <c r="W97" s="99">
        <f>IFERROR(INDEX(MINVERSE($P94:$S97),4,3),0)</f>
        <v>-3.6414386629308386</v>
      </c>
      <c r="X97" s="99">
        <f>IFERROR(INDEX(MINVERSE($P94:$S97),4,4),0)</f>
        <v>87.848097004794283</v>
      </c>
    </row>
    <row r="98" spans="1:52" x14ac:dyDescent="0.25">
      <c r="A98">
        <v>60</v>
      </c>
      <c r="B98">
        <v>68</v>
      </c>
      <c r="C98" s="87">
        <f>'Monthly Data'!B68</f>
        <v>44440</v>
      </c>
      <c r="E98" s="86">
        <f>STDEV('Monthly Data'!$N$8:$N67)*SQRT(12)</f>
        <v>0.14509537135864747</v>
      </c>
      <c r="F98" s="86">
        <f>STDEV('Monthly Data'!$O$8:$O67)*SQRT(12)</f>
        <v>0.86433966716099186</v>
      </c>
      <c r="G98" s="86">
        <f>STDEV('Monthly Data'!$P$8:$P67)*SQRT(12)</f>
        <v>0.13393059734328086</v>
      </c>
      <c r="H98" s="86">
        <f>STDEV('Monthly Data'!$Q$8:$Q67)*SQRT(12)</f>
        <v>0.15976981964475473</v>
      </c>
      <c r="I98" s="98">
        <f>IFERROR(CORREL('Monthly Data'!$N$8:$N67,'Monthly Data'!$O$8:$O67),0)</f>
        <v>0.23240782433885718</v>
      </c>
      <c r="J98" s="98">
        <f>IFERROR(CORREL('Monthly Data'!$N$8:$N67,'Monthly Data'!$P$8:$P67),0)</f>
        <v>0.10559284617910046</v>
      </c>
      <c r="K98" s="98">
        <f>IFERROR(CORREL('Monthly Data'!$N$8:$N67,'Monthly Data'!$Q$8:$Q67),0)</f>
        <v>0.74845869905242879</v>
      </c>
      <c r="L98" s="98">
        <f>IFERROR(CORREL('Monthly Data'!$O$8:$O67,'Monthly Data'!$P$8:$P67),0)</f>
        <v>7.9479049836826854E-2</v>
      </c>
      <c r="M98" s="98">
        <f>IFERROR(CORREL('Monthly Data'!$O$8:$O67,'Monthly Data'!$Q$8:$Q67),0)</f>
        <v>0.18498407361973299</v>
      </c>
      <c r="N98" s="98">
        <f>IFERROR(CORREL('Monthly Data'!$P$8:$P67,'Monthly Data'!$Q$8:$Q67),0)</f>
        <v>0.11361681805518545</v>
      </c>
      <c r="P98" s="99">
        <f>IF(N('Asset Universe'!$F$6)=0,1,$E$98*$E$98*1)</f>
        <v>2.1052666789703817E-2</v>
      </c>
      <c r="Q98" s="99">
        <f>IF(OR(N('Asset Universe'!$F$6)=0,N('Asset Universe'!$F$7)=0),0,$E$98*$F$98*$I$98)</f>
        <v>2.9146656854436934E-2</v>
      </c>
      <c r="R98" s="99">
        <f>IF(OR(N('Asset Universe'!$F$6)=0,N('Asset Universe'!$F$8)=0),0,$E$98*$G$98*$J$98)</f>
        <v>2.0519551322994117E-3</v>
      </c>
      <c r="S98" s="99">
        <f>IF(OR(N('Asset Universe'!$F$6)=0,N('Asset Universe'!$F$9)=0),0,$E$98*$H$98*$K$98)</f>
        <v>1.7350665760136271E-2</v>
      </c>
      <c r="U98" s="99">
        <f>IFERROR(INDEX(MINVERSE($P98:$S101),1,1),0)</f>
        <v>110.35085194542484</v>
      </c>
      <c r="V98" s="99">
        <f>IFERROR(INDEX(MINVERSE($P98:$S101),1,2),0)</f>
        <v>-1.7851768253882683</v>
      </c>
      <c r="W98" s="99">
        <f>IFERROR(INDEX(MINVERSE($P98:$S101),1,3),0)</f>
        <v>-1.8071888276159014</v>
      </c>
      <c r="X98" s="99">
        <f>IFERROR(INDEX(MINVERSE($P98:$S101),1,4),0)</f>
        <v>-73.048465502402038</v>
      </c>
      <c r="Z98" s="86">
        <f>IF(N('Asset Universe'!$F$6)=0,0,N('Asset Universe'!$K$6)-N('Asset Universe'!$N$6)-N(Control!$C$10))</f>
        <v>4.3000000000000003E-2</v>
      </c>
      <c r="AA98" s="86">
        <f>IF(N('Asset Universe'!$F$7)=0,0,N('Asset Universe'!$K$7)-N('Asset Universe'!$N$7)-N(Control!$C$10))</f>
        <v>5.5E-2</v>
      </c>
      <c r="AB98" s="86">
        <f>IF(N('Asset Universe'!$F$8)=0,0,N('Asset Universe'!$K$8)-N('Asset Universe'!$N$8)-N(Control!$C$10))</f>
        <v>9.9999999999999742E-4</v>
      </c>
      <c r="AC98" s="86">
        <f>IF(N('Asset Universe'!$F$9)=0,0,N('Asset Universe'!$K$9)-N('Asset Universe'!$N$9)-N(Control!$C$10))</f>
        <v>3.1199999999999999E-2</v>
      </c>
      <c r="AD98" s="86">
        <f>IFERROR(SUMPRODUCT($U98:$X98,$Z98:$AC98),0)</f>
        <v>2.3659825957543541</v>
      </c>
      <c r="AE98" s="86">
        <f>IFERROR(SUMPRODUCT($U99:$X99,$Z98:$AC98),0)</f>
        <v>-4.1547035360326532E-3</v>
      </c>
      <c r="AF98" s="86">
        <f>IFERROR(SUMPRODUCT($U100:$X100,$Z98:$AC98),0)</f>
        <v>-0.16313868962611394</v>
      </c>
      <c r="AG98" s="86">
        <f>IFERROR(SUMPRODUCT($U101:$X101,$Z98:$AC98),0)</f>
        <v>-0.36623345275331065</v>
      </c>
      <c r="AH98" s="86">
        <f>IF(N('Asset Universe'!$F$6)=0,0,MIN(MAX(AD98,0),IF(N('Asset Universe'!$O$6)&gt;0,N('Asset Universe'!$O$6),1)))</f>
        <v>1</v>
      </c>
      <c r="AI98" s="86">
        <f>IF(N('Asset Universe'!$F$7)=0,0,MIN(MAX(AE98,0),IF(N('Asset Universe'!$O$7)&gt;0,N('Asset Universe'!$O$7),1)))</f>
        <v>0</v>
      </c>
      <c r="AJ98" s="86">
        <f>IF(N('Asset Universe'!$F$8)=0,0,MIN(MAX(AF98,0),IF(N('Asset Universe'!$O$8)&gt;0,N('Asset Universe'!$O$8),1)))</f>
        <v>0</v>
      </c>
      <c r="AK98" s="86">
        <f>IF(N('Asset Universe'!$F$9)=0,0,MIN(MAX(AG98,0),IF(N('Asset Universe'!$O$9)&gt;0,N('Asset Universe'!$O$9),1)))</f>
        <v>0</v>
      </c>
      <c r="AL98" s="86">
        <f>SUM(AH98:AK98)</f>
        <v>1</v>
      </c>
      <c r="AM98" s="86">
        <f>MAX(0,1-N(Control!$C$15))</f>
        <v>0.95</v>
      </c>
      <c r="AN98" s="86">
        <f>IF($AL98&lt;=0,0,AH98*IF($AL98&gt;$AM98,$AM98/$AL98,1))*Control!$C$7</f>
        <v>0.47499999999999998</v>
      </c>
      <c r="AO98" s="86">
        <f>IF($AL98&lt;=0,0,AI98*IF($AL98&gt;$AM98,$AM98/$AL98,1))*Control!$C$7</f>
        <v>0</v>
      </c>
      <c r="AP98" s="86">
        <f>IF($AL98&lt;=0,0,AJ98*IF($AL98&gt;$AM98,$AM98/$AL98,1))*Control!$C$7</f>
        <v>0</v>
      </c>
      <c r="AQ98" s="86">
        <f>IF($AL98&lt;=0,0,AK98*IF($AL98&gt;$AM98,$AM98/$AL98,1))*Control!$C$7</f>
        <v>0</v>
      </c>
      <c r="AR98" s="86">
        <f>1-SUM(AN98:AQ98)</f>
        <v>0.52500000000000002</v>
      </c>
      <c r="AS98" s="86">
        <f>'Monthly Data'!N68</f>
        <v>-4.2114893737021819E-2</v>
      </c>
      <c r="AT98" s="86">
        <f>'Monthly Data'!O68</f>
        <v>-7.1571550763449343E-2</v>
      </c>
      <c r="AU98" s="86">
        <f>'Monthly Data'!P68</f>
        <v>-3.2235259249241199E-2</v>
      </c>
      <c r="AV98" s="86">
        <f>'Monthly Data'!Q68</f>
        <v>-5.6814788316768561E-2</v>
      </c>
      <c r="AW98" s="86">
        <f>'Monthly Data'!R68</f>
        <v>1.0954789890016414E-4</v>
      </c>
      <c r="AX98" s="86">
        <f>AN98*AS98+AO98*AT98+AP98*AU98+AQ98*AV98+AR98*AW98</f>
        <v>-1.9947061878162777E-2</v>
      </c>
      <c r="AY98" s="86">
        <f>AS98</f>
        <v>-4.2114893737021819E-2</v>
      </c>
      <c r="AZ98" s="86">
        <f>0.6*AS98+0.4*AW98</f>
        <v>-2.5225117082653025E-2</v>
      </c>
    </row>
    <row r="99" spans="1:52" x14ac:dyDescent="0.25">
      <c r="P99" s="99">
        <f>IF(OR(N('Asset Universe'!$F$7)=0,N('Asset Universe'!$F$6)=0),0,$F$98*$E$98*$I$98)</f>
        <v>2.9146656854436934E-2</v>
      </c>
      <c r="Q99" s="99">
        <f>IF(N('Asset Universe'!$F$7)=0,1,$F$98*$F$98*1)</f>
        <v>0.74708306022797422</v>
      </c>
      <c r="R99" s="99">
        <f>IF(OR(N('Asset Universe'!$F$7)=0,N('Asset Universe'!$F$8)=0),0,$F$98*$G$98*$L$98)</f>
        <v>9.2006162475646407E-3</v>
      </c>
      <c r="S99" s="99">
        <f>IF(OR(N('Asset Universe'!$F$7)=0,N('Asset Universe'!$F$9)=0),0,$F$98*$H$98*$M$98)</f>
        <v>2.5545448296074209E-2</v>
      </c>
      <c r="U99" s="99">
        <f>IFERROR(INDEX(MINVERSE($P98:$S101),2,1),0)</f>
        <v>-1.7851768253882574</v>
      </c>
      <c r="V99" s="99">
        <f>IFERROR(INDEX(MINVERSE($P98:$S101),2,2),0)</f>
        <v>1.4198318487853443</v>
      </c>
      <c r="W99" s="99">
        <f>IFERROR(INDEX(MINVERSE($P98:$S101),2,3),0)</f>
        <v>-0.50242150234594696</v>
      </c>
      <c r="X99" s="99">
        <f>IFERROR(INDEX(MINVERSE($P98:$S101),2,4),0)</f>
        <v>-0.15962917388415282</v>
      </c>
    </row>
    <row r="100" spans="1:52" x14ac:dyDescent="0.25">
      <c r="P100" s="99">
        <f>IF(OR(N('Asset Universe'!$F$8)=0,N('Asset Universe'!$F$6)=0),0,$G$98*$E$98*$J$98)</f>
        <v>2.0519551322994117E-3</v>
      </c>
      <c r="Q100" s="99">
        <f>IF(OR(N('Asset Universe'!$F$8)=0,N('Asset Universe'!$F$7)=0),0,$G$98*$F$98*$L$98)</f>
        <v>9.2006162475646407E-3</v>
      </c>
      <c r="R100" s="99">
        <f>IF(N('Asset Universe'!$F$8)=0,1,$G$98*$G$98*1)</f>
        <v>1.7937404904728029E-2</v>
      </c>
      <c r="S100" s="99">
        <f>IF(OR(N('Asset Universe'!$F$8)=0,N('Asset Universe'!$F$9)=0),0,$G$98*$H$98*$N$98)</f>
        <v>2.4311803285244483E-3</v>
      </c>
      <c r="U100" s="99">
        <f>IFERROR(INDEX(MINVERSE($P98:$S101),3,1),0)</f>
        <v>-1.8071888276159069</v>
      </c>
      <c r="V100" s="99">
        <f>IFERROR(INDEX(MINVERSE($P98:$S101),3,2),0)</f>
        <v>-0.50242150234594662</v>
      </c>
      <c r="W100" s="99">
        <f>IFERROR(INDEX(MINVERSE($P98:$S101),3,3),0)</f>
        <v>56.711301466539126</v>
      </c>
      <c r="X100" s="99">
        <f>IFERROR(INDEX(MINVERSE($P98:$S101),3,4),0)</f>
        <v>-3.6701182332096756</v>
      </c>
    </row>
    <row r="101" spans="1:52" x14ac:dyDescent="0.25">
      <c r="P101" s="99">
        <f>IF(OR(N('Asset Universe'!$F$9)=0,N('Asset Universe'!$F$6)=0),0,$H$98*$E$98*$K$98)</f>
        <v>1.7350665760136271E-2</v>
      </c>
      <c r="Q101" s="99">
        <f>IF(OR(N('Asset Universe'!$F$9)=0,N('Asset Universe'!$F$7)=0),0,$H$98*$F$98*$M$98)</f>
        <v>2.5545448296074209E-2</v>
      </c>
      <c r="R101" s="99">
        <f>IF(OR(N('Asset Universe'!$F$9)=0,N('Asset Universe'!$F$8)=0),0,$H$98*$G$98*$N$98)</f>
        <v>2.4311803285244483E-3</v>
      </c>
      <c r="S101" s="99">
        <f>IF(N('Asset Universe'!$F$9)=0,1,$H$98*$H$98*1)</f>
        <v>2.5526395269317454E-2</v>
      </c>
      <c r="U101" s="99">
        <f>IFERROR(INDEX(MINVERSE($P98:$S101),4,1),0)</f>
        <v>-73.048465502402053</v>
      </c>
      <c r="V101" s="99">
        <f>IFERROR(INDEX(MINVERSE($P98:$S101),4,2),0)</f>
        <v>-0.15962917388414707</v>
      </c>
      <c r="W101" s="99">
        <f>IFERROR(INDEX(MINVERSE($P98:$S101),4,3),0)</f>
        <v>-3.6701182332096787</v>
      </c>
      <c r="X101" s="99">
        <f>IFERROR(INDEX(MINVERSE($P98:$S101),4,4),0)</f>
        <v>89.336547648936403</v>
      </c>
    </row>
    <row r="102" spans="1:52" x14ac:dyDescent="0.25">
      <c r="A102">
        <v>61</v>
      </c>
      <c r="B102">
        <v>69</v>
      </c>
      <c r="C102" s="87">
        <f>'Monthly Data'!B69</f>
        <v>44470</v>
      </c>
      <c r="E102" s="86">
        <f>STDEV('Monthly Data'!$N$8:$N68)*SQRT(12)</f>
        <v>0.14591246484262321</v>
      </c>
      <c r="F102" s="86">
        <f>STDEV('Monthly Data'!$O$8:$O68)*SQRT(12)</f>
        <v>0.8606335904585567</v>
      </c>
      <c r="G102" s="86">
        <f>STDEV('Monthly Data'!$P$8:$P68)*SQRT(12)</f>
        <v>0.13388052955763921</v>
      </c>
      <c r="H102" s="86">
        <f>STDEV('Monthly Data'!$Q$8:$Q68)*SQRT(12)</f>
        <v>0.16100668757390654</v>
      </c>
      <c r="I102" s="98">
        <f>IFERROR(CORREL('Monthly Data'!$N$8:$N68,'Monthly Data'!$O$8:$O68),0)</f>
        <v>0.24327166916861329</v>
      </c>
      <c r="J102" s="98">
        <f>IFERROR(CORREL('Monthly Data'!$N$8:$N68,'Monthly Data'!$P$8:$P68),0)</f>
        <v>0.12427766121898257</v>
      </c>
      <c r="K102" s="98">
        <f>IFERROR(CORREL('Monthly Data'!$N$8:$N68,'Monthly Data'!$Q$8:$Q68),0)</f>
        <v>0.75585380056930829</v>
      </c>
      <c r="L102" s="98">
        <f>IFERROR(CORREL('Monthly Data'!$O$8:$O68,'Monthly Data'!$P$8:$P68),0)</f>
        <v>8.9935579999746523E-2</v>
      </c>
      <c r="M102" s="98">
        <f>IFERROR(CORREL('Monthly Data'!$O$8:$O68,'Monthly Data'!$Q$8:$Q68),0)</f>
        <v>0.19738769001593673</v>
      </c>
      <c r="N102" s="98">
        <f>IFERROR(CORREL('Monthly Data'!$P$8:$P68,'Monthly Data'!$Q$8:$Q68),0)</f>
        <v>0.13338485373243864</v>
      </c>
      <c r="P102" s="99">
        <f>IF(N('Asset Universe'!$F$6)=0,1,$E$102*$E$102*1)</f>
        <v>2.1290447396449756E-2</v>
      </c>
      <c r="Q102" s="99">
        <f>IF(OR(N('Asset Universe'!$F$6)=0,N('Asset Universe'!$F$7)=0),0,$E$102*$F$102*$I$102)</f>
        <v>3.0549367392935997E-2</v>
      </c>
      <c r="R102" s="99">
        <f>IF(OR(N('Asset Universe'!$F$6)=0,N('Asset Universe'!$F$8)=0),0,$E$102*$G$102*$J$102)</f>
        <v>2.4277439866606356E-3</v>
      </c>
      <c r="S102" s="99">
        <f>IF(OR(N('Asset Universe'!$F$6)=0,N('Asset Universe'!$F$9)=0),0,$E$102*$H$102*$K$102)</f>
        <v>1.7757184629814189E-2</v>
      </c>
      <c r="U102" s="99">
        <f>IFERROR(INDEX(MINVERSE($P102:$S105),1,1),0)</f>
        <v>112.052744944068</v>
      </c>
      <c r="V102" s="99">
        <f>IFERROR(INDEX(MINVERSE($P102:$S105),1,2),0)</f>
        <v>-1.8375003002660377</v>
      </c>
      <c r="W102" s="99">
        <f>IFERROR(INDEX(MINVERSE($P102:$S105),1,3),0)</f>
        <v>-2.1517350945099407</v>
      </c>
      <c r="X102" s="99">
        <f>IFERROR(INDEX(MINVERSE($P102:$S105),1,4),0)</f>
        <v>-74.577967497277612</v>
      </c>
      <c r="Z102" s="86">
        <f>IF(N('Asset Universe'!$F$6)=0,0,N('Asset Universe'!$K$6)-N('Asset Universe'!$N$6)-N(Control!$C$10))</f>
        <v>4.3000000000000003E-2</v>
      </c>
      <c r="AA102" s="86">
        <f>IF(N('Asset Universe'!$F$7)=0,0,N('Asset Universe'!$K$7)-N('Asset Universe'!$N$7)-N(Control!$C$10))</f>
        <v>5.5E-2</v>
      </c>
      <c r="AB102" s="86">
        <f>IF(N('Asset Universe'!$F$8)=0,0,N('Asset Universe'!$K$8)-N('Asset Universe'!$N$8)-N(Control!$C$10))</f>
        <v>9.9999999999999742E-4</v>
      </c>
      <c r="AC102" s="86">
        <f>IF(N('Asset Universe'!$F$9)=0,0,N('Asset Universe'!$K$9)-N('Asset Universe'!$N$9)-N(Control!$C$10))</f>
        <v>3.1199999999999999E-2</v>
      </c>
      <c r="AD102" s="86">
        <f>IFERROR(SUMPRODUCT($U102:$X102,$Z102:$AC102),0)</f>
        <v>2.3882211950707206</v>
      </c>
      <c r="AE102" s="86">
        <f>IFERROR(SUMPRODUCT($U103:$X103,$Z102:$AC102),0)</f>
        <v>-6.5649290946239005E-3</v>
      </c>
      <c r="AF102" s="86">
        <f>IFERROR(SUMPRODUCT($U104:$X104,$Z102:$AC102),0)</f>
        <v>-0.19919001516419862</v>
      </c>
      <c r="AG102" s="86">
        <f>IFERROR(SUMPRODUCT($U105:$X105,$Z102:$AC102),0)</f>
        <v>-0.40333876578477179</v>
      </c>
      <c r="AH102" s="86">
        <f>IF(N('Asset Universe'!$F$6)=0,0,MIN(MAX(AD102,0),IF(N('Asset Universe'!$O$6)&gt;0,N('Asset Universe'!$O$6),1)))</f>
        <v>1</v>
      </c>
      <c r="AI102" s="86">
        <f>IF(N('Asset Universe'!$F$7)=0,0,MIN(MAX(AE102,0),IF(N('Asset Universe'!$O$7)&gt;0,N('Asset Universe'!$O$7),1)))</f>
        <v>0</v>
      </c>
      <c r="AJ102" s="86">
        <f>IF(N('Asset Universe'!$F$8)=0,0,MIN(MAX(AF102,0),IF(N('Asset Universe'!$O$8)&gt;0,N('Asset Universe'!$O$8),1)))</f>
        <v>0</v>
      </c>
      <c r="AK102" s="86">
        <f>IF(N('Asset Universe'!$F$9)=0,0,MIN(MAX(AG102,0),IF(N('Asset Universe'!$O$9)&gt;0,N('Asset Universe'!$O$9),1)))</f>
        <v>0</v>
      </c>
      <c r="AL102" s="86">
        <f>SUM(AH102:AK102)</f>
        <v>1</v>
      </c>
      <c r="AM102" s="86">
        <f>MAX(0,1-N(Control!$C$15))</f>
        <v>0.95</v>
      </c>
      <c r="AN102" s="86">
        <f>IF($AL102&lt;=0,0,AH102*IF($AL102&gt;$AM102,$AM102/$AL102,1))*Control!$C$7</f>
        <v>0.47499999999999998</v>
      </c>
      <c r="AO102" s="86">
        <f>IF($AL102&lt;=0,0,AI102*IF($AL102&gt;$AM102,$AM102/$AL102,1))*Control!$C$7</f>
        <v>0</v>
      </c>
      <c r="AP102" s="86">
        <f>IF($AL102&lt;=0,0,AJ102*IF($AL102&gt;$AM102,$AM102/$AL102,1))*Control!$C$7</f>
        <v>0</v>
      </c>
      <c r="AQ102" s="86">
        <f>IF($AL102&lt;=0,0,AK102*IF($AL102&gt;$AM102,$AM102/$AL102,1))*Control!$C$7</f>
        <v>0</v>
      </c>
      <c r="AR102" s="86">
        <f>1-SUM(AN102:AQ102)</f>
        <v>0.52500000000000002</v>
      </c>
      <c r="AS102" s="86">
        <f>'Monthly Data'!N69</f>
        <v>5.835857424228208E-2</v>
      </c>
      <c r="AT102" s="86">
        <f>'Monthly Data'!O69</f>
        <v>0.40026728587358829</v>
      </c>
      <c r="AU102" s="86">
        <f>'Monthly Data'!P69</f>
        <v>1.4797178527087729E-2</v>
      </c>
      <c r="AV102" s="86">
        <f>'Monthly Data'!Q69</f>
        <v>7.1330287301379913E-2</v>
      </c>
      <c r="AW102" s="86">
        <f>'Monthly Data'!R69</f>
        <v>-1.0953589947249043E-4</v>
      </c>
      <c r="AX102" s="86">
        <f>AN102*AS102+AO102*AT102+AP102*AU102+AQ102*AV102+AR102*AW102</f>
        <v>2.766281641786093E-2</v>
      </c>
      <c r="AY102" s="86">
        <f>AS102</f>
        <v>5.835857424228208E-2</v>
      </c>
      <c r="AZ102" s="86">
        <f>0.6*AS102+0.4*AW102</f>
        <v>3.4971330185580254E-2</v>
      </c>
    </row>
    <row r="103" spans="1:52" x14ac:dyDescent="0.25">
      <c r="P103" s="99">
        <f>IF(OR(N('Asset Universe'!$F$7)=0,N('Asset Universe'!$F$6)=0),0,$F$102*$E$102*$I$102)</f>
        <v>3.0549367392935997E-2</v>
      </c>
      <c r="Q103" s="99">
        <f>IF(N('Asset Universe'!$F$7)=0,1,$F$102*$F$102*1)</f>
        <v>0.7406901770255867</v>
      </c>
      <c r="R103" s="99">
        <f>IF(OR(N('Asset Universe'!$F$7)=0,N('Asset Universe'!$F$8)=0),0,$F$102*$G$102*$L$102)</f>
        <v>1.0362564669634271E-2</v>
      </c>
      <c r="S103" s="99">
        <f>IF(OR(N('Asset Universe'!$F$7)=0,N('Asset Universe'!$F$9)=0),0,$F$102*$H$102*$M$102)</f>
        <v>2.7351570770554393E-2</v>
      </c>
      <c r="U103" s="99">
        <f>IFERROR(INDEX(MINVERSE($P102:$S105),2,1),0)</f>
        <v>-1.8375003002660226</v>
      </c>
      <c r="V103" s="99">
        <f>IFERROR(INDEX(MINVERSE($P102:$S105),2,2),0)</f>
        <v>1.4410063896645147</v>
      </c>
      <c r="W103" s="99">
        <f>IFERROR(INDEX(MINVERSE($P102:$S105),2,3),0)</f>
        <v>-0.55205624352086435</v>
      </c>
      <c r="X103" s="99">
        <f>IFERROR(INDEX(MINVERSE($P102:$S105),2,4),0)</f>
        <v>-0.20050356959014032</v>
      </c>
    </row>
    <row r="104" spans="1:52" x14ac:dyDescent="0.25">
      <c r="P104" s="99">
        <f>IF(OR(N('Asset Universe'!$F$8)=0,N('Asset Universe'!$F$6)=0),0,$G$102*$E$102*$J$102)</f>
        <v>2.4277439866606356E-3</v>
      </c>
      <c r="Q104" s="99">
        <f>IF(OR(N('Asset Universe'!$F$8)=0,N('Asset Universe'!$F$7)=0),0,$G$102*$F$102*$L$102)</f>
        <v>1.0362564669634271E-2</v>
      </c>
      <c r="R104" s="99">
        <f>IF(N('Asset Universe'!$F$8)=0,1,$G$102*$G$102*1)</f>
        <v>1.7923996194633907E-2</v>
      </c>
      <c r="S104" s="99">
        <f>IF(OR(N('Asset Universe'!$F$8)=0,N('Asset Universe'!$F$9)=0),0,$G$102*$H$102*$N$102)</f>
        <v>2.8751986355322816E-3</v>
      </c>
      <c r="U104" s="99">
        <f>IFERROR(INDEX(MINVERSE($P102:$S105),3,1),0)</f>
        <v>-2.151735094509942</v>
      </c>
      <c r="V104" s="99">
        <f>IFERROR(INDEX(MINVERSE($P102:$S105),3,2),0)</f>
        <v>-0.55205624352086446</v>
      </c>
      <c r="W104" s="99">
        <f>IFERROR(INDEX(MINVERSE($P102:$S105),3,3),0)</f>
        <v>57.087546329778498</v>
      </c>
      <c r="X104" s="99">
        <f>IFERROR(INDEX(MINVERSE($P102:$S105),3,4),0)</f>
        <v>-4.2753159947564727</v>
      </c>
    </row>
    <row r="105" spans="1:52" x14ac:dyDescent="0.25">
      <c r="P105" s="99">
        <f>IF(OR(N('Asset Universe'!$F$9)=0,N('Asset Universe'!$F$6)=0),0,$H$102*$E$102*$K$102)</f>
        <v>1.7757184629814189E-2</v>
      </c>
      <c r="Q105" s="99">
        <f>IF(OR(N('Asset Universe'!$F$9)=0,N('Asset Universe'!$F$7)=0),0,$H$102*$F$102*$M$102)</f>
        <v>2.7351570770554393E-2</v>
      </c>
      <c r="R105" s="99">
        <f>IF(OR(N('Asset Universe'!$F$9)=0,N('Asset Universe'!$F$8)=0),0,$H$102*$G$102*$N$102)</f>
        <v>2.8751986355322816E-3</v>
      </c>
      <c r="S105" s="99">
        <f>IF(N('Asset Universe'!$F$9)=0,1,$H$102*$H$102*1)</f>
        <v>2.592315344352155E-2</v>
      </c>
      <c r="U105" s="99">
        <f>IFERROR(INDEX(MINVERSE($P102:$S105),4,1),0)</f>
        <v>-74.577967497277626</v>
      </c>
      <c r="V105" s="99">
        <f>IFERROR(INDEX(MINVERSE($P102:$S105),4,2),0)</f>
        <v>-0.20050356959013235</v>
      </c>
      <c r="W105" s="99">
        <f>IFERROR(INDEX(MINVERSE($P102:$S105),4,3),0)</f>
        <v>-4.2753159947564718</v>
      </c>
      <c r="X105" s="99">
        <f>IFERROR(INDEX(MINVERSE($P102:$S105),4,4),0)</f>
        <v>90.346693875653216</v>
      </c>
    </row>
    <row r="106" spans="1:52" x14ac:dyDescent="0.25">
      <c r="A106">
        <v>62</v>
      </c>
      <c r="B106">
        <v>70</v>
      </c>
      <c r="C106" s="87">
        <f>'Monthly Data'!B70</f>
        <v>44501</v>
      </c>
      <c r="E106" s="86">
        <f>STDEV('Monthly Data'!$N$8:$N69)*SQRT(12)</f>
        <v>0.1461607025583006</v>
      </c>
      <c r="F106" s="86">
        <f>STDEV('Monthly Data'!$O$8:$O69)*SQRT(12)</f>
        <v>0.86364174392360948</v>
      </c>
      <c r="G106" s="86">
        <f>STDEV('Monthly Data'!$P$8:$P69)*SQRT(12)</f>
        <v>0.13284517988663622</v>
      </c>
      <c r="H106" s="86">
        <f>STDEV('Monthly Data'!$Q$8:$Q69)*SQRT(12)</f>
        <v>0.16218750554817271</v>
      </c>
      <c r="I106" s="98">
        <f>IFERROR(CORREL('Monthly Data'!$N$8:$N69,'Monthly Data'!$O$8:$O69),0)</f>
        <v>0.25945631404356501</v>
      </c>
      <c r="J106" s="98">
        <f>IFERROR(CORREL('Monthly Data'!$N$8:$N69,'Monthly Data'!$P$8:$P69),0)</f>
        <v>0.12743007952674862</v>
      </c>
      <c r="K106" s="98">
        <f>IFERROR(CORREL('Monthly Data'!$N$8:$N69,'Monthly Data'!$Q$8:$Q69),0)</f>
        <v>0.76139414212158774</v>
      </c>
      <c r="L106" s="98">
        <f>IFERROR(CORREL('Monthly Data'!$O$8:$O69,'Monthly Data'!$P$8:$P69),0)</f>
        <v>9.3664869147560059E-2</v>
      </c>
      <c r="M106" s="98">
        <f>IFERROR(CORREL('Monthly Data'!$O$8:$O69,'Monthly Data'!$Q$8:$Q69),0)</f>
        <v>0.2187582826227279</v>
      </c>
      <c r="N106" s="98">
        <f>IFERROR(CORREL('Monthly Data'!$P$8:$P69,'Monthly Data'!$Q$8:$Q69),0)</f>
        <v>0.13680087129455984</v>
      </c>
      <c r="P106" s="99">
        <f>IF(N('Asset Universe'!$F$6)=0,1,$E$106*$E$106*1)</f>
        <v>2.1362950972336019E-2</v>
      </c>
      <c r="Q106" s="99">
        <f>IF(OR(N('Asset Universe'!$F$6)=0,N('Asset Universe'!$F$7)=0),0,$E$106*$F$106*$I$106)</f>
        <v>3.2751296111690906E-2</v>
      </c>
      <c r="R106" s="99">
        <f>IF(OR(N('Asset Universe'!$F$6)=0,N('Asset Universe'!$F$8)=0),0,$E$106*$G$106*$J$106)</f>
        <v>2.4742773370365328E-3</v>
      </c>
      <c r="S106" s="99">
        <f>IF(OR(N('Asset Universe'!$F$6)=0,N('Asset Universe'!$F$9)=0),0,$E$106*$H$106*$K$106)</f>
        <v>1.8049182967471527E-2</v>
      </c>
      <c r="U106" s="99">
        <f>IFERROR(INDEX(MINVERSE($P106:$S109),1,1),0)</f>
        <v>113.91566411015359</v>
      </c>
      <c r="V106" s="99">
        <f>IFERROR(INDEX(MINVERSE($P106:$S109),1,2),0)</f>
        <v>-1.8583939305378823</v>
      </c>
      <c r="W106" s="99">
        <f>IFERROR(INDEX(MINVERSE($P106:$S109),1,3),0)</f>
        <v>-2.1874771905315415</v>
      </c>
      <c r="X106" s="99">
        <f>IFERROR(INDEX(MINVERSE($P106:$S109),1,4),0)</f>
        <v>-75.753983694521708</v>
      </c>
      <c r="Z106" s="86">
        <f>IF(N('Asset Universe'!$F$6)=0,0,N('Asset Universe'!$K$6)-N('Asset Universe'!$N$6)-N(Control!$C$10))</f>
        <v>4.3000000000000003E-2</v>
      </c>
      <c r="AA106" s="86">
        <f>IF(N('Asset Universe'!$F$7)=0,0,N('Asset Universe'!$K$7)-N('Asset Universe'!$N$7)-N(Control!$C$10))</f>
        <v>5.5E-2</v>
      </c>
      <c r="AB106" s="86">
        <f>IF(N('Asset Universe'!$F$8)=0,0,N('Asset Universe'!$K$8)-N('Asset Universe'!$N$8)-N(Control!$C$10))</f>
        <v>9.9999999999999742E-4</v>
      </c>
      <c r="AC106" s="86">
        <f>IF(N('Asset Universe'!$F$9)=0,0,N('Asset Universe'!$K$9)-N('Asset Universe'!$N$9)-N(Control!$C$10))</f>
        <v>3.1199999999999999E-2</v>
      </c>
      <c r="AD106" s="86">
        <f>IFERROR(SUMPRODUCT($U106:$X106,$Z106:$AC106),0)</f>
        <v>2.4304501220974126</v>
      </c>
      <c r="AE106" s="86">
        <f>IFERROR(SUMPRODUCT($U107:$X107,$Z106:$AC106),0)</f>
        <v>-1.1775501016445131E-2</v>
      </c>
      <c r="AF106" s="86">
        <f>IFERROR(SUMPRODUCT($U108:$X108,$Z106:$AC106),0)</f>
        <v>-0.20257283391858211</v>
      </c>
      <c r="AG106" s="86">
        <f>IFERROR(SUMPRODUCT($U109:$X109,$Z106:$AC106),0)</f>
        <v>-0.44515602289800205</v>
      </c>
      <c r="AH106" s="86">
        <f>IF(N('Asset Universe'!$F$6)=0,0,MIN(MAX(AD106,0),IF(N('Asset Universe'!$O$6)&gt;0,N('Asset Universe'!$O$6),1)))</f>
        <v>1</v>
      </c>
      <c r="AI106" s="86">
        <f>IF(N('Asset Universe'!$F$7)=0,0,MIN(MAX(AE106,0),IF(N('Asset Universe'!$O$7)&gt;0,N('Asset Universe'!$O$7),1)))</f>
        <v>0</v>
      </c>
      <c r="AJ106" s="86">
        <f>IF(N('Asset Universe'!$F$8)=0,0,MIN(MAX(AF106,0),IF(N('Asset Universe'!$O$8)&gt;0,N('Asset Universe'!$O$8),1)))</f>
        <v>0</v>
      </c>
      <c r="AK106" s="86">
        <f>IF(N('Asset Universe'!$F$9)=0,0,MIN(MAX(AG106,0),IF(N('Asset Universe'!$O$9)&gt;0,N('Asset Universe'!$O$9),1)))</f>
        <v>0</v>
      </c>
      <c r="AL106" s="86">
        <f>SUM(AH106:AK106)</f>
        <v>1</v>
      </c>
      <c r="AM106" s="86">
        <f>MAX(0,1-N(Control!$C$15))</f>
        <v>0.95</v>
      </c>
      <c r="AN106" s="86">
        <f>IF($AL106&lt;=0,0,AH106*IF($AL106&gt;$AM106,$AM106/$AL106,1))*Control!$C$7</f>
        <v>0.47499999999999998</v>
      </c>
      <c r="AO106" s="86">
        <f>IF($AL106&lt;=0,0,AI106*IF($AL106&gt;$AM106,$AM106/$AL106,1))*Control!$C$7</f>
        <v>0</v>
      </c>
      <c r="AP106" s="86">
        <f>IF($AL106&lt;=0,0,AJ106*IF($AL106&gt;$AM106,$AM106/$AL106,1))*Control!$C$7</f>
        <v>0</v>
      </c>
      <c r="AQ106" s="86">
        <f>IF($AL106&lt;=0,0,AK106*IF($AL106&gt;$AM106,$AM106/$AL106,1))*Control!$C$7</f>
        <v>0</v>
      </c>
      <c r="AR106" s="86">
        <f>1-SUM(AN106:AQ106)</f>
        <v>0.52500000000000002</v>
      </c>
      <c r="AS106" s="86">
        <f>'Monthly Data'!N70</f>
        <v>-2.0472271259182717E-2</v>
      </c>
      <c r="AT106" s="86">
        <f>'Monthly Data'!O70</f>
        <v>-7.0345802649606326E-2</v>
      </c>
      <c r="AU106" s="86">
        <f>'Monthly Data'!P70</f>
        <v>-6.9006536969855592E-3</v>
      </c>
      <c r="AV106" s="86">
        <f>'Monthly Data'!Q70</f>
        <v>-2.1093110599047282E-2</v>
      </c>
      <c r="AW106" s="86">
        <f>'Monthly Data'!R70</f>
        <v>-2.1859920714339953E-4</v>
      </c>
      <c r="AX106" s="86">
        <f>AN106*AS106+AO106*AT106+AP106*AU106+AQ106*AV106+AR106*AW106</f>
        <v>-9.839093431862074E-3</v>
      </c>
      <c r="AY106" s="86">
        <f>AS106</f>
        <v>-2.0472271259182717E-2</v>
      </c>
      <c r="AZ106" s="86">
        <f>0.6*AS106+0.4*AW106</f>
        <v>-1.2370802438366989E-2</v>
      </c>
    </row>
    <row r="107" spans="1:52" x14ac:dyDescent="0.25">
      <c r="P107" s="99">
        <f>IF(OR(N('Asset Universe'!$F$7)=0,N('Asset Universe'!$F$6)=0),0,$F$106*$E$106*$I$106)</f>
        <v>3.2751296111690906E-2</v>
      </c>
      <c r="Q107" s="99">
        <f>IF(N('Asset Universe'!$F$7)=0,1,$F$106*$F$106*1)</f>
        <v>0.74587706184741343</v>
      </c>
      <c r="R107" s="99">
        <f>IF(OR(N('Asset Universe'!$F$7)=0,N('Asset Universe'!$F$8)=0),0,$F$106*$G$106*$L$106)</f>
        <v>1.0746230647806859E-2</v>
      </c>
      <c r="S107" s="99">
        <f>IF(OR(N('Asset Universe'!$F$7)=0,N('Asset Universe'!$F$9)=0),0,$F$106*$H$106*$M$106)</f>
        <v>3.064188831706946E-2</v>
      </c>
      <c r="U107" s="99">
        <f>IFERROR(INDEX(MINVERSE($P106:$S109),2,1),0)</f>
        <v>-1.8583939305378752</v>
      </c>
      <c r="V107" s="99">
        <f>IFERROR(INDEX(MINVERSE($P106:$S109),2,2),0)</f>
        <v>1.4445545676324418</v>
      </c>
      <c r="W107" s="99">
        <f>IFERROR(INDEX(MINVERSE($P106:$S109),2,3),0)</f>
        <v>-0.56150991143179763</v>
      </c>
      <c r="X107" s="99">
        <f>IFERROR(INDEX(MINVERSE($P106:$S109),2,4),0)</f>
        <v>-0.34466517024580101</v>
      </c>
    </row>
    <row r="108" spans="1:52" x14ac:dyDescent="0.25">
      <c r="P108" s="99">
        <f>IF(OR(N('Asset Universe'!$F$8)=0,N('Asset Universe'!$F$6)=0),0,$G$106*$E$106*$J$106)</f>
        <v>2.4742773370365328E-3</v>
      </c>
      <c r="Q108" s="99">
        <f>IF(OR(N('Asset Universe'!$F$8)=0,N('Asset Universe'!$F$7)=0),0,$G$106*$F$106*$L$106)</f>
        <v>1.0746230647806859E-2</v>
      </c>
      <c r="R108" s="99">
        <f>IF(N('Asset Universe'!$F$8)=0,1,$G$106*$G$106*1)</f>
        <v>1.7647841819112737E-2</v>
      </c>
      <c r="S108" s="99">
        <f>IF(OR(N('Asset Universe'!$F$8)=0,N('Asset Universe'!$F$9)=0),0,$G$106*$H$106*$N$106)</f>
        <v>2.9474880910309647E-3</v>
      </c>
      <c r="U108" s="99">
        <f>IFERROR(INDEX(MINVERSE($P106:$S109),3,1),0)</f>
        <v>-2.18747719053155</v>
      </c>
      <c r="V108" s="99">
        <f>IFERROR(INDEX(MINVERSE($P106:$S109),3,2),0)</f>
        <v>-0.56150991143179796</v>
      </c>
      <c r="W108" s="99">
        <f>IFERROR(INDEX(MINVERSE($P106:$S109),3,3),0)</f>
        <v>58.03900231475216</v>
      </c>
      <c r="X108" s="99">
        <f>IFERROR(INDEX(MINVERSE($P106:$S109),3,4),0)</f>
        <v>-4.3483099971707881</v>
      </c>
    </row>
    <row r="109" spans="1:52" x14ac:dyDescent="0.25">
      <c r="P109" s="99">
        <f>IF(OR(N('Asset Universe'!$F$9)=0,N('Asset Universe'!$F$6)=0),0,$H$106*$E$106*$K$106)</f>
        <v>1.8049182967471527E-2</v>
      </c>
      <c r="Q109" s="99">
        <f>IF(OR(N('Asset Universe'!$F$9)=0,N('Asset Universe'!$F$7)=0),0,$H$106*$F$106*$M$106)</f>
        <v>3.064188831706946E-2</v>
      </c>
      <c r="R109" s="99">
        <f>IF(OR(N('Asset Universe'!$F$9)=0,N('Asset Universe'!$F$8)=0),0,$H$106*$G$106*$N$106)</f>
        <v>2.9474880910309647E-3</v>
      </c>
      <c r="S109" s="99">
        <f>IF(N('Asset Universe'!$F$9)=0,1,$H$106*$H$106*1)</f>
        <v>2.6304786955938554E-2</v>
      </c>
      <c r="U109" s="99">
        <f>IFERROR(INDEX(MINVERSE($P106:$S109),4,1),0)</f>
        <v>-75.753983694521722</v>
      </c>
      <c r="V109" s="99">
        <f>IFERROR(INDEX(MINVERSE($P106:$S109),4,2),0)</f>
        <v>-0.34466517024579341</v>
      </c>
      <c r="W109" s="99">
        <f>IFERROR(INDEX(MINVERSE($P106:$S109),4,3),0)</f>
        <v>-4.3483099971707944</v>
      </c>
      <c r="X109" s="99">
        <f>IFERROR(INDEX(MINVERSE($P106:$S109),4,4),0)</f>
        <v>90.883659305356474</v>
      </c>
    </row>
    <row r="110" spans="1:52" x14ac:dyDescent="0.25">
      <c r="A110">
        <v>63</v>
      </c>
      <c r="B110">
        <v>71</v>
      </c>
      <c r="C110" s="87">
        <f>'Monthly Data'!B71</f>
        <v>44531</v>
      </c>
      <c r="E110" s="86">
        <f>STDEV('Monthly Data'!$N$8:$N70)*SQRT(12)</f>
        <v>0.14568718906987621</v>
      </c>
      <c r="F110" s="86">
        <f>STDEV('Monthly Data'!$O$8:$O70)*SQRT(12)</f>
        <v>0.86009384660552946</v>
      </c>
      <c r="G110" s="86">
        <f>STDEV('Monthly Data'!$P$8:$P70)*SQRT(12)</f>
        <v>0.13187868775329975</v>
      </c>
      <c r="H110" s="86">
        <f>STDEV('Monthly Data'!$Q$8:$Q70)*SQRT(12)</f>
        <v>0.1613682157223138</v>
      </c>
      <c r="I110" s="98">
        <f>IFERROR(CORREL('Monthly Data'!$N$8:$N70,'Monthly Data'!$O$8:$O70),0)</f>
        <v>0.26597462306618369</v>
      </c>
      <c r="J110" s="98">
        <f>IFERROR(CORREL('Monthly Data'!$N$8:$N70,'Monthly Data'!$P$8:$P70),0)</f>
        <v>0.13071587856523761</v>
      </c>
      <c r="K110" s="98">
        <f>IFERROR(CORREL('Monthly Data'!$N$8:$N70,'Monthly Data'!$Q$8:$Q70),0)</f>
        <v>0.7630737341482724</v>
      </c>
      <c r="L110" s="98">
        <f>IFERROR(CORREL('Monthly Data'!$O$8:$O70,'Monthly Data'!$P$8:$P70),0)</f>
        <v>9.6850389730765957E-2</v>
      </c>
      <c r="M110" s="98">
        <f>IFERROR(CORREL('Monthly Data'!$O$8:$O70,'Monthly Data'!$Q$8:$Q70),0)</f>
        <v>0.22420620060265453</v>
      </c>
      <c r="N110" s="98">
        <f>IFERROR(CORREL('Monthly Data'!$P$8:$P70,'Monthly Data'!$Q$8:$Q70),0)</f>
        <v>0.13945022541945301</v>
      </c>
      <c r="P110" s="99">
        <f>IF(N('Asset Universe'!$F$6)=0,1,$E$110*$E$110*1)</f>
        <v>2.1224757059081858E-2</v>
      </c>
      <c r="Q110" s="99">
        <f>IF(OR(N('Asset Universe'!$F$6)=0,N('Asset Universe'!$F$7)=0),0,$E$110*$F$110*$I$110)</f>
        <v>3.3327858341703369E-2</v>
      </c>
      <c r="R110" s="99">
        <f>IF(OR(N('Asset Universe'!$F$6)=0,N('Asset Universe'!$F$8)=0),0,$E$110*$G$110*$J$110)</f>
        <v>2.5114487913668747E-3</v>
      </c>
      <c r="S110" s="99">
        <f>IF(OR(N('Asset Universe'!$F$6)=0,N('Asset Universe'!$F$9)=0),0,$E$110*$H$110*$K$110)</f>
        <v>1.7939315415020057E-2</v>
      </c>
      <c r="U110" s="99">
        <f>IFERROR(INDEX(MINVERSE($P110:$S113),1,1),0)</f>
        <v>115.50145220645454</v>
      </c>
      <c r="V110" s="99">
        <f>IFERROR(INDEX(MINVERSE($P110:$S113),1,2),0)</f>
        <v>-1.9301121471635985</v>
      </c>
      <c r="W110" s="99">
        <f>IFERROR(INDEX(MINVERSE($P110:$S113),1,3),0)</f>
        <v>-2.3207645897167555</v>
      </c>
      <c r="X110" s="99">
        <f>IFERROR(INDEX(MINVERSE($P110:$S113),1,4),0)</f>
        <v>-77.000445415461044</v>
      </c>
      <c r="Z110" s="86">
        <f>IF(N('Asset Universe'!$F$6)=0,0,N('Asset Universe'!$K$6)-N('Asset Universe'!$N$6)-N(Control!$C$10))</f>
        <v>4.3000000000000003E-2</v>
      </c>
      <c r="AA110" s="86">
        <f>IF(N('Asset Universe'!$F$7)=0,0,N('Asset Universe'!$K$7)-N('Asset Universe'!$N$7)-N(Control!$C$10))</f>
        <v>5.5E-2</v>
      </c>
      <c r="AB110" s="86">
        <f>IF(N('Asset Universe'!$F$8)=0,0,N('Asset Universe'!$K$8)-N('Asset Universe'!$N$8)-N(Control!$C$10))</f>
        <v>9.9999999999999742E-4</v>
      </c>
      <c r="AC110" s="86">
        <f>IF(N('Asset Universe'!$F$9)=0,0,N('Asset Universe'!$K$9)-N('Asset Universe'!$N$9)-N(Control!$C$10))</f>
        <v>3.1199999999999999E-2</v>
      </c>
      <c r="AD110" s="86">
        <f>IFERROR(SUMPRODUCT($U110:$X110,$Z110:$AC110),0)</f>
        <v>2.4556716152314468</v>
      </c>
      <c r="AE110" s="86">
        <f>IFERROR(SUMPRODUCT($U111:$X111,$Z110:$AC110),0)</f>
        <v>-1.4109949740824771E-2</v>
      </c>
      <c r="AF110" s="86">
        <f>IFERROR(SUMPRODUCT($U112:$X112,$Z110:$AC110),0)</f>
        <v>-0.21095108944295579</v>
      </c>
      <c r="AG110" s="86">
        <f>IFERROR(SUMPRODUCT($U113:$X113,$Z110:$AC110),0)</f>
        <v>-0.45269208983199638</v>
      </c>
      <c r="AH110" s="86">
        <f>IF(N('Asset Universe'!$F$6)=0,0,MIN(MAX(AD110,0),IF(N('Asset Universe'!$O$6)&gt;0,N('Asset Universe'!$O$6),1)))</f>
        <v>1</v>
      </c>
      <c r="AI110" s="86">
        <f>IF(N('Asset Universe'!$F$7)=0,0,MIN(MAX(AE110,0),IF(N('Asset Universe'!$O$7)&gt;0,N('Asset Universe'!$O$7),1)))</f>
        <v>0</v>
      </c>
      <c r="AJ110" s="86">
        <f>IF(N('Asset Universe'!$F$8)=0,0,MIN(MAX(AF110,0),IF(N('Asset Universe'!$O$8)&gt;0,N('Asset Universe'!$O$8),1)))</f>
        <v>0</v>
      </c>
      <c r="AK110" s="86">
        <f>IF(N('Asset Universe'!$F$9)=0,0,MIN(MAX(AG110,0),IF(N('Asset Universe'!$O$9)&gt;0,N('Asset Universe'!$O$9),1)))</f>
        <v>0</v>
      </c>
      <c r="AL110" s="86">
        <f>SUM(AH110:AK110)</f>
        <v>1</v>
      </c>
      <c r="AM110" s="86">
        <f>MAX(0,1-N(Control!$C$15))</f>
        <v>0.95</v>
      </c>
      <c r="AN110" s="86">
        <f>IF($AL110&lt;=0,0,AH110*IF($AL110&gt;$AM110,$AM110/$AL110,1))*Control!$C$7</f>
        <v>0.47499999999999998</v>
      </c>
      <c r="AO110" s="86">
        <f>IF($AL110&lt;=0,0,AI110*IF($AL110&gt;$AM110,$AM110/$AL110,1))*Control!$C$7</f>
        <v>0</v>
      </c>
      <c r="AP110" s="86">
        <f>IF($AL110&lt;=0,0,AJ110*IF($AL110&gt;$AM110,$AM110/$AL110,1))*Control!$C$7</f>
        <v>0</v>
      </c>
      <c r="AQ110" s="86">
        <f>IF($AL110&lt;=0,0,AK110*IF($AL110&gt;$AM110,$AM110/$AL110,1))*Control!$C$7</f>
        <v>0</v>
      </c>
      <c r="AR110" s="86">
        <f>1-SUM(AN110:AQ110)</f>
        <v>0.52500000000000002</v>
      </c>
      <c r="AS110" s="86">
        <f>'Monthly Data'!N71</f>
        <v>4.0155416353487405E-2</v>
      </c>
      <c r="AT110" s="86">
        <f>'Monthly Data'!O71</f>
        <v>-0.18768354629620299</v>
      </c>
      <c r="AU110" s="86">
        <f>'Monthly Data'!P71</f>
        <v>3.2990977123064535E-2</v>
      </c>
      <c r="AV110" s="86">
        <f>'Monthly Data'!Q71</f>
        <v>9.7056086750027415E-2</v>
      </c>
      <c r="AW110" s="86">
        <f>'Monthly Data'!R71</f>
        <v>0</v>
      </c>
      <c r="AX110" s="86">
        <f>AN110*AS110+AO110*AT110+AP110*AU110+AQ110*AV110+AR110*AW110</f>
        <v>1.9073822767906517E-2</v>
      </c>
      <c r="AY110" s="86">
        <f>AS110</f>
        <v>4.0155416353487405E-2</v>
      </c>
      <c r="AZ110" s="86">
        <f>0.6*AS110+0.4*AW110</f>
        <v>2.4093249812092443E-2</v>
      </c>
    </row>
    <row r="111" spans="1:52" x14ac:dyDescent="0.25">
      <c r="P111" s="99">
        <f>IF(OR(N('Asset Universe'!$F$7)=0,N('Asset Universe'!$F$6)=0),0,$F$110*$E$110*$I$110)</f>
        <v>3.3327858341703369E-2</v>
      </c>
      <c r="Q111" s="99">
        <f>IF(N('Asset Universe'!$F$7)=0,1,$F$110*$F$110*1)</f>
        <v>0.73976142496869601</v>
      </c>
      <c r="R111" s="99">
        <f>IF(OR(N('Asset Universe'!$F$7)=0,N('Asset Universe'!$F$8)=0),0,$F$110*$G$110*$L$110)</f>
        <v>1.0985550639222146E-2</v>
      </c>
      <c r="S111" s="99">
        <f>IF(OR(N('Asset Universe'!$F$7)=0,N('Asset Universe'!$F$9)=0),0,$F$110*$H$110*$M$110)</f>
        <v>3.1117984255964334E-2</v>
      </c>
      <c r="U111" s="99">
        <f>IFERROR(INDEX(MINVERSE($P110:$S113),2,1),0)</f>
        <v>-1.9301121471635994</v>
      </c>
      <c r="V111" s="99">
        <f>IFERROR(INDEX(MINVERSE($P110:$S113),2,2),0)</f>
        <v>1.4621942612473962</v>
      </c>
      <c r="W111" s="99">
        <f>IFERROR(INDEX(MINVERSE($P110:$S113),2,3),0)</f>
        <v>-0.58498334605945879</v>
      </c>
      <c r="X111" s="99">
        <f>IFERROR(INDEX(MINVERSE($P110:$S113),2,4),0)</f>
        <v>-0.35098809087619642</v>
      </c>
    </row>
    <row r="112" spans="1:52" x14ac:dyDescent="0.25">
      <c r="P112" s="99">
        <f>IF(OR(N('Asset Universe'!$F$8)=0,N('Asset Universe'!$F$6)=0),0,$G$110*$E$110*$J$110)</f>
        <v>2.5114487913668747E-3</v>
      </c>
      <c r="Q112" s="99">
        <f>IF(OR(N('Asset Universe'!$F$8)=0,N('Asset Universe'!$F$7)=0),0,$G$110*$F$110*$L$110)</f>
        <v>1.0985550639222146E-2</v>
      </c>
      <c r="R112" s="99">
        <f>IF(N('Asset Universe'!$F$8)=0,1,$G$110*$G$110*1)</f>
        <v>1.7391988283532334E-2</v>
      </c>
      <c r="S112" s="99">
        <f>IF(OR(N('Asset Universe'!$F$8)=0,N('Asset Universe'!$F$9)=0),0,$G$110*$H$110*$N$110)</f>
        <v>2.9676442263008285E-3</v>
      </c>
      <c r="U112" s="99">
        <f>IFERROR(INDEX(MINVERSE($P110:$S113),3,1),0)</f>
        <v>-2.3207645897167533</v>
      </c>
      <c r="V112" s="99">
        <f>IFERROR(INDEX(MINVERSE($P110:$S113),3,2),0)</f>
        <v>-0.58498334605945868</v>
      </c>
      <c r="W112" s="99">
        <f>IFERROR(INDEX(MINVERSE($P110:$S113),3,3),0)</f>
        <v>58.956763618797822</v>
      </c>
      <c r="X112" s="99">
        <f>IFERROR(INDEX(MINVERSE($P110:$S113),3,4),0)</f>
        <v>-4.4211824253417582</v>
      </c>
    </row>
    <row r="113" spans="1:52" x14ac:dyDescent="0.25">
      <c r="P113" s="99">
        <f>IF(OR(N('Asset Universe'!$F$9)=0,N('Asset Universe'!$F$6)=0),0,$H$110*$E$110*$K$110)</f>
        <v>1.7939315415020057E-2</v>
      </c>
      <c r="Q113" s="99">
        <f>IF(OR(N('Asset Universe'!$F$9)=0,N('Asset Universe'!$F$7)=0),0,$H$110*$F$110*$M$110)</f>
        <v>3.1117984255964334E-2</v>
      </c>
      <c r="R113" s="99">
        <f>IF(OR(N('Asset Universe'!$F$9)=0,N('Asset Universe'!$F$8)=0),0,$H$110*$G$110*$N$110)</f>
        <v>2.9676442263008285E-3</v>
      </c>
      <c r="S113" s="99">
        <f>IF(N('Asset Universe'!$F$9)=0,1,$H$110*$H$110*1)</f>
        <v>2.6039701045403204E-2</v>
      </c>
      <c r="U113" s="99">
        <f>IFERROR(INDEX(MINVERSE($P110:$S113),4,1),0)</f>
        <v>-77.000445415461044</v>
      </c>
      <c r="V113" s="99">
        <f>IFERROR(INDEX(MINVERSE($P110:$S113),4,2),0)</f>
        <v>-0.3509880908761967</v>
      </c>
      <c r="W113" s="99">
        <f>IFERROR(INDEX(MINVERSE($P110:$S113),4,3),0)</f>
        <v>-4.4211824253417564</v>
      </c>
      <c r="X113" s="99">
        <f>IFERROR(INDEX(MINVERSE($P110:$S113),4,4),0)</f>
        <v>92.373480463344919</v>
      </c>
    </row>
    <row r="114" spans="1:52" x14ac:dyDescent="0.25">
      <c r="A114">
        <v>64</v>
      </c>
      <c r="B114">
        <v>72</v>
      </c>
      <c r="C114" s="87">
        <f>'Monthly Data'!B72</f>
        <v>44562</v>
      </c>
      <c r="E114" s="86">
        <f>STDEV('Monthly Data'!$N$8:$N71)*SQRT(12)</f>
        <v>0.14504250606002725</v>
      </c>
      <c r="F114" s="86">
        <f>STDEV('Monthly Data'!$O$8:$O71)*SQRT(12)</f>
        <v>0.86247913334139059</v>
      </c>
      <c r="G114" s="86">
        <f>STDEV('Monthly Data'!$P$8:$P71)*SQRT(12)</f>
        <v>0.13138020043926049</v>
      </c>
      <c r="H114" s="86">
        <f>STDEV('Monthly Data'!$Q$8:$Q71)*SQRT(12)</f>
        <v>0.16472701263918921</v>
      </c>
      <c r="I114" s="98">
        <f>IFERROR(CORREL('Monthly Data'!$N$8:$N71,'Monthly Data'!$O$8:$O71),0)</f>
        <v>0.24988455619869987</v>
      </c>
      <c r="J114" s="98">
        <f>IFERROR(CORREL('Monthly Data'!$N$8:$N71,'Monthly Data'!$P$8:$P71),0)</f>
        <v>0.13742432055918066</v>
      </c>
      <c r="K114" s="98">
        <f>IFERROR(CORREL('Monthly Data'!$N$8:$N71,'Monthly Data'!$Q$8:$Q71),0)</f>
        <v>0.75879421442939143</v>
      </c>
      <c r="L114" s="98">
        <f>IFERROR(CORREL('Monthly Data'!$O$8:$O71,'Monthly Data'!$P$8:$P71),0)</f>
        <v>8.2038526533907946E-2</v>
      </c>
      <c r="M114" s="98">
        <f>IFERROR(CORREL('Monthly Data'!$O$8:$O71,'Monthly Data'!$Q$8:$Q71),0)</f>
        <v>0.18113100941761759</v>
      </c>
      <c r="N114" s="98">
        <f>IFERROR(CORREL('Monthly Data'!$P$8:$P71,'Monthly Data'!$Q$8:$Q71),0)</f>
        <v>0.15654722478226363</v>
      </c>
      <c r="P114" s="99">
        <f>IF(N('Asset Universe'!$F$6)=0,1,$E$114*$E$114*1)</f>
        <v>2.1037328564173043E-2</v>
      </c>
      <c r="Q114" s="99">
        <f>IF(OR(N('Asset Universe'!$F$6)=0,N('Asset Universe'!$F$7)=0),0,$E$114*$F$114*$I$114)</f>
        <v>3.1259592157735307E-2</v>
      </c>
      <c r="R114" s="99">
        <f>IF(OR(N('Asset Universe'!$F$6)=0,N('Asset Universe'!$F$8)=0),0,$E$114*$G$114*$J$114)</f>
        <v>2.618718483033633E-3</v>
      </c>
      <c r="S114" s="99">
        <f>IF(OR(N('Asset Universe'!$F$6)=0,N('Asset Universe'!$F$9)=0),0,$E$114*$H$114*$K$114)</f>
        <v>1.8129429100266707E-2</v>
      </c>
      <c r="U114" s="99">
        <f>IFERROR(INDEX(MINVERSE($P114:$S117),1,1),0)</f>
        <v>115.65558368160072</v>
      </c>
      <c r="V114" s="99">
        <f>IFERROR(INDEX(MINVERSE($P114:$S117),1,2),0)</f>
        <v>-2.2474176993610908</v>
      </c>
      <c r="W114" s="99">
        <f>IFERROR(INDEX(MINVERSE($P114:$S117),1,3),0)</f>
        <v>-1.6275067314238982</v>
      </c>
      <c r="X114" s="99">
        <f>IFERROR(INDEX(MINVERSE($P114:$S117),1,4),0)</f>
        <v>-74.93722852652391</v>
      </c>
      <c r="Z114" s="86">
        <f>IF(N('Asset Universe'!$F$6)=0,0,N('Asset Universe'!$K$6)-N('Asset Universe'!$N$6)-N(Control!$C$10))</f>
        <v>4.3000000000000003E-2</v>
      </c>
      <c r="AA114" s="86">
        <f>IF(N('Asset Universe'!$F$7)=0,0,N('Asset Universe'!$K$7)-N('Asset Universe'!$N$7)-N(Control!$C$10))</f>
        <v>5.5E-2</v>
      </c>
      <c r="AB114" s="86">
        <f>IF(N('Asset Universe'!$F$8)=0,0,N('Asset Universe'!$K$8)-N('Asset Universe'!$N$8)-N(Control!$C$10))</f>
        <v>9.9999999999999742E-4</v>
      </c>
      <c r="AC114" s="86">
        <f>IF(N('Asset Universe'!$F$9)=0,0,N('Asset Universe'!$K$9)-N('Asset Universe'!$N$9)-N(Control!$C$10))</f>
        <v>3.1199999999999999E-2</v>
      </c>
      <c r="AD114" s="86">
        <f>IFERROR(SUMPRODUCT($U114:$X114,$Z114:$AC114),0)</f>
        <v>2.5099130880850016</v>
      </c>
      <c r="AE114" s="86">
        <f>IFERROR(SUMPRODUCT($U115:$X115,$Z114:$AC114),0)</f>
        <v>-1.1886772173249849E-2</v>
      </c>
      <c r="AF114" s="86">
        <f>IFERROR(SUMPRODUCT($U116:$X116,$Z114:$AC114),0)</f>
        <v>-0.2206110422925957</v>
      </c>
      <c r="AG114" s="86">
        <f>IFERROR(SUMPRODUCT($U117:$X117,$Z114:$AC114),0)</f>
        <v>-0.48829846700531121</v>
      </c>
      <c r="AH114" s="86">
        <f>IF(N('Asset Universe'!$F$6)=0,0,MIN(MAX(AD114,0),IF(N('Asset Universe'!$O$6)&gt;0,N('Asset Universe'!$O$6),1)))</f>
        <v>1</v>
      </c>
      <c r="AI114" s="86">
        <f>IF(N('Asset Universe'!$F$7)=0,0,MIN(MAX(AE114,0),IF(N('Asset Universe'!$O$7)&gt;0,N('Asset Universe'!$O$7),1)))</f>
        <v>0</v>
      </c>
      <c r="AJ114" s="86">
        <f>IF(N('Asset Universe'!$F$8)=0,0,MIN(MAX(AF114,0),IF(N('Asset Universe'!$O$8)&gt;0,N('Asset Universe'!$O$8),1)))</f>
        <v>0</v>
      </c>
      <c r="AK114" s="86">
        <f>IF(N('Asset Universe'!$F$9)=0,0,MIN(MAX(AG114,0),IF(N('Asset Universe'!$O$9)&gt;0,N('Asset Universe'!$O$9),1)))</f>
        <v>0</v>
      </c>
      <c r="AL114" s="86">
        <f>SUM(AH114:AK114)</f>
        <v>1</v>
      </c>
      <c r="AM114" s="86">
        <f>MAX(0,1-N(Control!$C$15))</f>
        <v>0.95</v>
      </c>
      <c r="AN114" s="86">
        <f>IF($AL114&lt;=0,0,AH114*IF($AL114&gt;$AM114,$AM114/$AL114,1))*Control!$C$7</f>
        <v>0.47499999999999998</v>
      </c>
      <c r="AO114" s="86">
        <f>IF($AL114&lt;=0,0,AI114*IF($AL114&gt;$AM114,$AM114/$AL114,1))*Control!$C$7</f>
        <v>0</v>
      </c>
      <c r="AP114" s="86">
        <f>IF($AL114&lt;=0,0,AJ114*IF($AL114&gt;$AM114,$AM114/$AL114,1))*Control!$C$7</f>
        <v>0</v>
      </c>
      <c r="AQ114" s="86">
        <f>IF($AL114&lt;=0,0,AK114*IF($AL114&gt;$AM114,$AM114/$AL114,1))*Control!$C$7</f>
        <v>0</v>
      </c>
      <c r="AR114" s="86">
        <f>1-SUM(AN114:AQ114)</f>
        <v>0.52500000000000002</v>
      </c>
      <c r="AS114" s="86">
        <f>'Monthly Data'!N72</f>
        <v>-5.1729333558364732E-2</v>
      </c>
      <c r="AT114" s="86">
        <f>'Monthly Data'!O72</f>
        <v>-0.16894668246945244</v>
      </c>
      <c r="AU114" s="86">
        <f>'Monthly Data'!P72</f>
        <v>-1.6787612677040209E-2</v>
      </c>
      <c r="AV114" s="86">
        <f>'Monthly Data'!Q72</f>
        <v>-8.4217122762512586E-2</v>
      </c>
      <c r="AW114" s="86">
        <f>'Monthly Data'!R72</f>
        <v>0</v>
      </c>
      <c r="AX114" s="86">
        <f>AN114*AS114+AO114*AT114+AP114*AU114+AQ114*AV114+AR114*AW114</f>
        <v>-2.4571433440223247E-2</v>
      </c>
      <c r="AY114" s="86">
        <f>AS114</f>
        <v>-5.1729333558364732E-2</v>
      </c>
      <c r="AZ114" s="86">
        <f>0.6*AS114+0.4*AW114</f>
        <v>-3.1037600135018838E-2</v>
      </c>
    </row>
    <row r="115" spans="1:52" x14ac:dyDescent="0.25">
      <c r="P115" s="99">
        <f>IF(OR(N('Asset Universe'!$F$7)=0,N('Asset Universe'!$F$6)=0),0,$F$114*$E$114*$I$114)</f>
        <v>3.1259592157735307E-2</v>
      </c>
      <c r="Q115" s="99">
        <f>IF(N('Asset Universe'!$F$7)=0,1,$F$114*$F$114*1)</f>
        <v>0.74387025544931618</v>
      </c>
      <c r="R115" s="99">
        <f>IF(OR(N('Asset Universe'!$F$7)=0,N('Asset Universe'!$F$8)=0),0,$F$114*$G$114*$L$114)</f>
        <v>9.2960054207345301E-3</v>
      </c>
      <c r="S115" s="99">
        <f>IF(OR(N('Asset Universe'!$F$7)=0,N('Asset Universe'!$F$9)=0),0,$F$114*$H$114*$M$114)</f>
        <v>2.5733936589961426E-2</v>
      </c>
      <c r="U115" s="99">
        <f>IFERROR(INDEX(MINVERSE($P114:$S117),2,1),0)</f>
        <v>-2.2474176993610944</v>
      </c>
      <c r="V115" s="99">
        <f>IFERROR(INDEX(MINVERSE($P114:$S117),2,2),0)</f>
        <v>1.4378518946380692</v>
      </c>
      <c r="W115" s="99">
        <f>IFERROR(INDEX(MINVERSE($P114:$S117),2,3),0)</f>
        <v>-0.47204879296921082</v>
      </c>
      <c r="X115" s="99">
        <f>IFERROR(INDEX(MINVERSE($P114:$S117),2,4),0)</f>
        <v>0.19687126561386586</v>
      </c>
    </row>
    <row r="116" spans="1:52" x14ac:dyDescent="0.25">
      <c r="P116" s="99">
        <f>IF(OR(N('Asset Universe'!$F$8)=0,N('Asset Universe'!$F$6)=0),0,$G$114*$E$114*$J$114)</f>
        <v>2.618718483033633E-3</v>
      </c>
      <c r="Q116" s="99">
        <f>IF(OR(N('Asset Universe'!$F$8)=0,N('Asset Universe'!$F$7)=0),0,$G$114*$F$114*$L$114)</f>
        <v>9.2960054207345301E-3</v>
      </c>
      <c r="R116" s="99">
        <f>IF(N('Asset Universe'!$F$8)=0,1,$G$114*$G$114*1)</f>
        <v>1.7260757067460261E-2</v>
      </c>
      <c r="S116" s="99">
        <f>IF(OR(N('Asset Universe'!$F$8)=0,N('Asset Universe'!$F$9)=0),0,$G$114*$H$114*$N$114)</f>
        <v>3.3879743648446881E-3</v>
      </c>
      <c r="U116" s="99">
        <f>IFERROR(INDEX(MINVERSE($P114:$S117),3,1),0)</f>
        <v>-1.6275067314239011</v>
      </c>
      <c r="V116" s="99">
        <f>IFERROR(INDEX(MINVERSE($P114:$S117),3,2),0)</f>
        <v>-0.47204879296921037</v>
      </c>
      <c r="W116" s="99">
        <f>IFERROR(INDEX(MINVERSE($P114:$S117),3,3),0)</f>
        <v>59.595232578890453</v>
      </c>
      <c r="X116" s="99">
        <f>IFERROR(INDEX(MINVERSE($P114:$S117),3,4),0)</f>
        <v>-5.9057949297099901</v>
      </c>
    </row>
    <row r="117" spans="1:52" x14ac:dyDescent="0.25">
      <c r="P117" s="99">
        <f>IF(OR(N('Asset Universe'!$F$9)=0,N('Asset Universe'!$F$6)=0),0,$H$114*$E$114*$K$114)</f>
        <v>1.8129429100266707E-2</v>
      </c>
      <c r="Q117" s="99">
        <f>IF(OR(N('Asset Universe'!$F$9)=0,N('Asset Universe'!$F$7)=0),0,$H$114*$F$114*$M$114)</f>
        <v>2.5733936589961426E-2</v>
      </c>
      <c r="R117" s="99">
        <f>IF(OR(N('Asset Universe'!$F$9)=0,N('Asset Universe'!$F$8)=0),0,$H$114*$G$114*$N$114)</f>
        <v>3.3879743648446881E-3</v>
      </c>
      <c r="S117" s="99">
        <f>IF(N('Asset Universe'!$F$9)=0,1,$H$114*$H$114*1)</f>
        <v>2.71349886930316E-2</v>
      </c>
      <c r="U117" s="99">
        <f>IFERROR(INDEX(MINVERSE($P114:$S117),4,1),0)</f>
        <v>-74.937228526523924</v>
      </c>
      <c r="V117" s="99">
        <f>IFERROR(INDEX(MINVERSE($P114:$S117),4,2),0)</f>
        <v>0.19687126561386997</v>
      </c>
      <c r="W117" s="99">
        <f>IFERROR(INDEX(MINVERSE($P114:$S117),4,3),0)</f>
        <v>-5.9057949297099928</v>
      </c>
      <c r="X117" s="99">
        <f>IFERROR(INDEX(MINVERSE($P114:$S117),4,4),0)</f>
        <v>87.470520351159138</v>
      </c>
    </row>
    <row r="118" spans="1:52" x14ac:dyDescent="0.25">
      <c r="A118">
        <v>65</v>
      </c>
      <c r="B118">
        <v>73</v>
      </c>
      <c r="C118" s="87">
        <f>'Monthly Data'!B73</f>
        <v>44593</v>
      </c>
      <c r="E118" s="86">
        <f>STDEV('Monthly Data'!$N$8:$N72)*SQRT(12)</f>
        <v>0.1465160980089652</v>
      </c>
      <c r="F118" s="86">
        <f>STDEV('Monthly Data'!$O$8:$O72)*SQRT(12)</f>
        <v>0.86339753709413236</v>
      </c>
      <c r="G118" s="86">
        <f>STDEV('Monthly Data'!$P$8:$P72)*SQRT(12)</f>
        <v>0.1307052277343404</v>
      </c>
      <c r="H118" s="86">
        <f>STDEV('Monthly Data'!$Q$8:$Q72)*SQRT(12)</f>
        <v>0.16824655283649656</v>
      </c>
      <c r="I118" s="98">
        <f>IFERROR(CORREL('Monthly Data'!$N$8:$N72,'Monthly Data'!$O$8:$O72),0)</f>
        <v>0.26826537010827817</v>
      </c>
      <c r="J118" s="98">
        <f>IFERROR(CORREL('Monthly Data'!$N$8:$N72,'Monthly Data'!$P$8:$P72),0)</f>
        <v>0.1484605237983454</v>
      </c>
      <c r="K118" s="98">
        <f>IFERROR(CORREL('Monthly Data'!$N$8:$N72,'Monthly Data'!$Q$8:$Q72),0)</f>
        <v>0.76858543387453104</v>
      </c>
      <c r="L118" s="98">
        <f>IFERROR(CORREL('Monthly Data'!$O$8:$O72,'Monthly Data'!$P$8:$P72),0)</f>
        <v>9.0897756234225649E-2</v>
      </c>
      <c r="M118" s="98">
        <f>IFERROR(CORREL('Monthly Data'!$O$8:$O72,'Monthly Data'!$Q$8:$Q72),0)</f>
        <v>0.20599091457148702</v>
      </c>
      <c r="N118" s="98">
        <f>IFERROR(CORREL('Monthly Data'!$P$8:$P72,'Monthly Data'!$Q$8:$Q72),0)</f>
        <v>0.16915654835207436</v>
      </c>
      <c r="P118" s="99">
        <f>IF(N('Asset Universe'!$F$6)=0,1,$E$118*$E$118*1)</f>
        <v>2.1466966975772696E-2</v>
      </c>
      <c r="Q118" s="99">
        <f>IF(OR(N('Asset Universe'!$F$6)=0,N('Asset Universe'!$F$7)=0),0,$E$118*$F$118*$I$118)</f>
        <v>3.3936008781793633E-2</v>
      </c>
      <c r="R118" s="99">
        <f>IF(OR(N('Asset Universe'!$F$6)=0,N('Asset Universe'!$F$8)=0),0,$E$118*$G$118*$J$118)</f>
        <v>2.843081377775804E-3</v>
      </c>
      <c r="S118" s="99">
        <f>IF(OR(N('Asset Universe'!$F$6)=0,N('Asset Universe'!$F$9)=0),0,$E$118*$H$118*$K$118)</f>
        <v>1.8946267660443418E-2</v>
      </c>
      <c r="U118" s="99">
        <f>IFERROR(INDEX(MINVERSE($P118:$S121),1,1),0)</f>
        <v>117.48478895721613</v>
      </c>
      <c r="V118" s="99">
        <f>IFERROR(INDEX(MINVERSE($P118:$S121),1,2),0)</f>
        <v>-2.2745781469809558</v>
      </c>
      <c r="W118" s="99">
        <f>IFERROR(INDEX(MINVERSE($P118:$S121),1,3),0)</f>
        <v>-1.6342598547266083</v>
      </c>
      <c r="X118" s="99">
        <f>IFERROR(INDEX(MINVERSE($P118:$S121),1,4),0)</f>
        <v>-76.015269750297378</v>
      </c>
      <c r="Z118" s="86">
        <f>IF(N('Asset Universe'!$F$6)=0,0,N('Asset Universe'!$K$6)-N('Asset Universe'!$N$6)-N(Control!$C$10))</f>
        <v>4.3000000000000003E-2</v>
      </c>
      <c r="AA118" s="86">
        <f>IF(N('Asset Universe'!$F$7)=0,0,N('Asset Universe'!$K$7)-N('Asset Universe'!$N$7)-N(Control!$C$10))</f>
        <v>5.5E-2</v>
      </c>
      <c r="AB118" s="86">
        <f>IF(N('Asset Universe'!$F$8)=0,0,N('Asset Universe'!$K$8)-N('Asset Universe'!$N$8)-N(Control!$C$10))</f>
        <v>9.9999999999999742E-4</v>
      </c>
      <c r="AC118" s="86">
        <f>IF(N('Asset Universe'!$F$9)=0,0,N('Asset Universe'!$K$9)-N('Asset Universe'!$N$9)-N(Control!$C$10))</f>
        <v>3.1199999999999999E-2</v>
      </c>
      <c r="AD118" s="86">
        <f>IFERROR(SUMPRODUCT($U118:$X118,$Z118:$AC118),0)</f>
        <v>2.5534334510123364</v>
      </c>
      <c r="AE118" s="86">
        <f>IFERROR(SUMPRODUCT($U119:$X119,$Z118:$AC118),0)</f>
        <v>-1.6824317163515502E-2</v>
      </c>
      <c r="AF118" s="86">
        <f>IFERROR(SUMPRODUCT($U120:$X120,$Z118:$AC118),0)</f>
        <v>-0.23475669944384508</v>
      </c>
      <c r="AG118" s="86">
        <f>IFERROR(SUMPRODUCT($U121:$X121,$Z118:$AC118),0)</f>
        <v>-0.55821490447380073</v>
      </c>
      <c r="AH118" s="86">
        <f>IF(N('Asset Universe'!$F$6)=0,0,MIN(MAX(AD118,0),IF(N('Asset Universe'!$O$6)&gt;0,N('Asset Universe'!$O$6),1)))</f>
        <v>1</v>
      </c>
      <c r="AI118" s="86">
        <f>IF(N('Asset Universe'!$F$7)=0,0,MIN(MAX(AE118,0),IF(N('Asset Universe'!$O$7)&gt;0,N('Asset Universe'!$O$7),1)))</f>
        <v>0</v>
      </c>
      <c r="AJ118" s="86">
        <f>IF(N('Asset Universe'!$F$8)=0,0,MIN(MAX(AF118,0),IF(N('Asset Universe'!$O$8)&gt;0,N('Asset Universe'!$O$8),1)))</f>
        <v>0</v>
      </c>
      <c r="AK118" s="86">
        <f>IF(N('Asset Universe'!$F$9)=0,0,MIN(MAX(AG118,0),IF(N('Asset Universe'!$O$9)&gt;0,N('Asset Universe'!$O$9),1)))</f>
        <v>0</v>
      </c>
      <c r="AL118" s="86">
        <f>SUM(AH118:AK118)</f>
        <v>1</v>
      </c>
      <c r="AM118" s="86">
        <f>MAX(0,1-N(Control!$C$15))</f>
        <v>0.95</v>
      </c>
      <c r="AN118" s="86">
        <f>IF($AL118&lt;=0,0,AH118*IF($AL118&gt;$AM118,$AM118/$AL118,1))*Control!$C$7</f>
        <v>0.47499999999999998</v>
      </c>
      <c r="AO118" s="86">
        <f>IF($AL118&lt;=0,0,AI118*IF($AL118&gt;$AM118,$AM118/$AL118,1))*Control!$C$7</f>
        <v>0</v>
      </c>
      <c r="AP118" s="86">
        <f>IF($AL118&lt;=0,0,AJ118*IF($AL118&gt;$AM118,$AM118/$AL118,1))*Control!$C$7</f>
        <v>0</v>
      </c>
      <c r="AQ118" s="86">
        <f>IF($AL118&lt;=0,0,AK118*IF($AL118&gt;$AM118,$AM118/$AL118,1))*Control!$C$7</f>
        <v>0</v>
      </c>
      <c r="AR118" s="86">
        <f>1-SUM(AN118:AQ118)</f>
        <v>0.52500000000000002</v>
      </c>
      <c r="AS118" s="86">
        <f>'Monthly Data'!N73</f>
        <v>-2.91459079026819E-2</v>
      </c>
      <c r="AT118" s="86">
        <f>'Monthly Data'!O73</f>
        <v>0.1223941500332939</v>
      </c>
      <c r="AU118" s="86">
        <f>'Monthly Data'!P73</f>
        <v>6.1217257237826228E-2</v>
      </c>
      <c r="AV118" s="86">
        <f>'Monthly Data'!Q73</f>
        <v>-3.4826547185566326E-2</v>
      </c>
      <c r="AW118" s="86">
        <f>'Monthly Data'!R73</f>
        <v>-2.1884568289887163E-4</v>
      </c>
      <c r="AX118" s="86">
        <f>AN118*AS118+AO118*AT118+AP118*AU118+AQ118*AV118+AR118*AW118</f>
        <v>-1.3959200237295809E-2</v>
      </c>
      <c r="AY118" s="86">
        <f>AS118</f>
        <v>-2.91459079026819E-2</v>
      </c>
      <c r="AZ118" s="86">
        <f>0.6*AS118+0.4*AW118</f>
        <v>-1.7575083014768688E-2</v>
      </c>
    </row>
    <row r="119" spans="1:52" x14ac:dyDescent="0.25">
      <c r="P119" s="99">
        <f>IF(OR(N('Asset Universe'!$F$7)=0,N('Asset Universe'!$F$6)=0),0,$F$118*$E$118*$I$118)</f>
        <v>3.3936008781793633E-2</v>
      </c>
      <c r="Q119" s="99">
        <f>IF(N('Asset Universe'!$F$7)=0,1,$F$118*$F$118*1)</f>
        <v>0.74545530706021368</v>
      </c>
      <c r="R119" s="99">
        <f>IF(OR(N('Asset Universe'!$F$7)=0,N('Asset Universe'!$F$8)=0),0,$F$118*$G$118*$L$118)</f>
        <v>1.0257863758293767E-2</v>
      </c>
      <c r="S119" s="99">
        <f>IF(OR(N('Asset Universe'!$F$7)=0,N('Asset Universe'!$F$9)=0),0,$F$118*$H$118*$M$118)</f>
        <v>2.992299404219094E-2</v>
      </c>
      <c r="U119" s="99">
        <f>IFERROR(INDEX(MINVERSE($P118:$S121),2,1),0)</f>
        <v>-2.2745781469809527</v>
      </c>
      <c r="V119" s="99">
        <f>IFERROR(INDEX(MINVERSE($P118:$S121),2,2),0)</f>
        <v>1.4496909217839216</v>
      </c>
      <c r="W119" s="99">
        <f>IFERROR(INDEX(MINVERSE($P118:$S121),2,3),0)</f>
        <v>-0.50416071611565627</v>
      </c>
      <c r="X119" s="99">
        <f>IFERROR(INDEX(MINVERSE($P118:$S121),2,4),0)</f>
        <v>5.6208435085430844E-2</v>
      </c>
    </row>
    <row r="120" spans="1:52" x14ac:dyDescent="0.25">
      <c r="P120" s="99">
        <f>IF(OR(N('Asset Universe'!$F$8)=0,N('Asset Universe'!$F$6)=0),0,$G$118*$E$118*$J$118)</f>
        <v>2.843081377775804E-3</v>
      </c>
      <c r="Q120" s="99">
        <f>IF(OR(N('Asset Universe'!$F$8)=0,N('Asset Universe'!$F$7)=0),0,$G$118*$F$118*$L$118)</f>
        <v>1.0257863758293767E-2</v>
      </c>
      <c r="R120" s="99">
        <f>IF(N('Asset Universe'!$F$8)=0,1,$G$118*$G$118*1)</f>
        <v>1.7083856557085789E-2</v>
      </c>
      <c r="S120" s="99">
        <f>IF(OR(N('Asset Universe'!$F$8)=0,N('Asset Universe'!$F$9)=0),0,$G$118*$H$118*$N$118)</f>
        <v>3.7198715851508137E-3</v>
      </c>
      <c r="U120" s="99">
        <f>IFERROR(INDEX(MINVERSE($P118:$S121),3,1),0)</f>
        <v>-1.6342598547266132</v>
      </c>
      <c r="V120" s="99">
        <f>IFERROR(INDEX(MINVERSE($P118:$S121),3,2),0)</f>
        <v>-0.50416071611565649</v>
      </c>
      <c r="W120" s="99">
        <f>IFERROR(INDEX(MINVERSE($P118:$S121),3,3),0)</f>
        <v>60.486008542610563</v>
      </c>
      <c r="X120" s="99">
        <f>IFERROR(INDEX(MINVERSE($P118:$S121),3,4),0)</f>
        <v>-6.3218171425272436</v>
      </c>
    </row>
    <row r="121" spans="1:52" x14ac:dyDescent="0.25">
      <c r="P121" s="99">
        <f>IF(OR(N('Asset Universe'!$F$9)=0,N('Asset Universe'!$F$6)=0),0,$H$118*$E$118*$K$118)</f>
        <v>1.8946267660443418E-2</v>
      </c>
      <c r="Q121" s="99">
        <f>IF(OR(N('Asset Universe'!$F$9)=0,N('Asset Universe'!$F$7)=0),0,$H$118*$F$118*$M$118)</f>
        <v>2.992299404219094E-2</v>
      </c>
      <c r="R121" s="99">
        <f>IF(OR(N('Asset Universe'!$F$9)=0,N('Asset Universe'!$F$8)=0),0,$H$118*$G$118*$N$118)</f>
        <v>3.7198715851508137E-3</v>
      </c>
      <c r="S121" s="99">
        <f>IF(N('Asset Universe'!$F$9)=0,1,$H$118*$H$118*1)</f>
        <v>2.8306902541364028E-2</v>
      </c>
      <c r="U121" s="99">
        <f>IFERROR(INDEX(MINVERSE($P118:$S121),4,1),0)</f>
        <v>-76.015269750297378</v>
      </c>
      <c r="V121" s="99">
        <f>IFERROR(INDEX(MINVERSE($P118:$S121),4,2),0)</f>
        <v>5.6208435085435854E-2</v>
      </c>
      <c r="W121" s="99">
        <f>IFERROR(INDEX(MINVERSE($P118:$S121),4,3),0)</f>
        <v>-6.3218171425272489</v>
      </c>
      <c r="X121" s="99">
        <f>IFERROR(INDEX(MINVERSE($P118:$S121),4,4),0)</f>
        <v>86.976668205186371</v>
      </c>
    </row>
    <row r="122" spans="1:52" x14ac:dyDescent="0.25">
      <c r="A122">
        <v>66</v>
      </c>
      <c r="B122">
        <v>74</v>
      </c>
      <c r="C122" s="87">
        <f>'Monthly Data'!B74</f>
        <v>44621</v>
      </c>
      <c r="E122" s="86">
        <f>STDEV('Monthly Data'!$N$8:$N73)*SQRT(12)</f>
        <v>0.14640784478847002</v>
      </c>
      <c r="F122" s="86">
        <f>STDEV('Monthly Data'!$O$8:$O73)*SQRT(12)</f>
        <v>0.85681334209627991</v>
      </c>
      <c r="G122" s="86">
        <f>STDEV('Monthly Data'!$P$8:$P73)*SQRT(12)</f>
        <v>0.13187031247176798</v>
      </c>
      <c r="H122" s="86">
        <f>STDEV('Monthly Data'!$Q$8:$Q73)*SQRT(12)</f>
        <v>0.16791219077693945</v>
      </c>
      <c r="I122" s="98">
        <f>IFERROR(CORREL('Monthly Data'!$N$8:$N73,'Monthly Data'!$O$8:$O73),0)</f>
        <v>0.26472147147322739</v>
      </c>
      <c r="J122" s="98">
        <f>IFERROR(CORREL('Monthly Data'!$N$8:$N73,'Monthly Data'!$P$8:$P73),0)</f>
        <v>0.12364898113874626</v>
      </c>
      <c r="K122" s="98">
        <f>IFERROR(CORREL('Monthly Data'!$N$8:$N73,'Monthly Data'!$Q$8:$Q73),0)</f>
        <v>0.7714621979766807</v>
      </c>
      <c r="L122" s="98">
        <f>IFERROR(CORREL('Monthly Data'!$O$8:$O73,'Monthly Data'!$P$8:$P73),0)</f>
        <v>9.1908479044972069E-2</v>
      </c>
      <c r="M122" s="98">
        <f>IFERROR(CORREL('Monthly Data'!$O$8:$O73,'Monthly Data'!$Q$8:$Q73),0)</f>
        <v>0.20329680544980383</v>
      </c>
      <c r="N122" s="98">
        <f>IFERROR(CORREL('Monthly Data'!$P$8:$P73,'Monthly Data'!$Q$8:$Q73),0)</f>
        <v>0.14605180543467888</v>
      </c>
      <c r="P122" s="99">
        <f>IF(N('Asset Universe'!$F$6)=0,1,$E$122*$E$122*1)</f>
        <v>2.1435257015604729E-2</v>
      </c>
      <c r="Q122" s="99">
        <f>IF(OR(N('Asset Universe'!$F$6)=0,N('Asset Universe'!$F$7)=0),0,$E$122*$F$122*$I$122)</f>
        <v>3.3207771835844974E-2</v>
      </c>
      <c r="R122" s="99">
        <f>IF(OR(N('Asset Universe'!$F$6)=0,N('Asset Universe'!$F$8)=0),0,$E$122*$G$122*$J$122)</f>
        <v>2.3872721139473274E-3</v>
      </c>
      <c r="S122" s="99">
        <f>IF(OR(N('Asset Universe'!$F$6)=0,N('Asset Universe'!$F$9)=0),0,$E$122*$H$122*$K$122)</f>
        <v>1.8965365894113986E-2</v>
      </c>
      <c r="U122" s="99">
        <f>IFERROR(INDEX(MINVERSE($P122:$S125),1,1),0)</f>
        <v>118.80174611227152</v>
      </c>
      <c r="V122" s="99">
        <f>IFERROR(INDEX(MINVERSE($P122:$S125),1,2),0)</f>
        <v>-2.2791505638838712</v>
      </c>
      <c r="W122" s="99">
        <f>IFERROR(INDEX(MINVERSE($P122:$S125),1,3),0)</f>
        <v>-0.53779203100157735</v>
      </c>
      <c r="X122" s="99">
        <f>IFERROR(INDEX(MINVERSE($P122:$S125),1,4),0)</f>
        <v>-77.487384224500772</v>
      </c>
      <c r="Z122" s="86">
        <f>IF(N('Asset Universe'!$F$6)=0,0,N('Asset Universe'!$K$6)-N('Asset Universe'!$N$6)-N(Control!$C$10))</f>
        <v>4.3000000000000003E-2</v>
      </c>
      <c r="AA122" s="86">
        <f>IF(N('Asset Universe'!$F$7)=0,0,N('Asset Universe'!$K$7)-N('Asset Universe'!$N$7)-N(Control!$C$10))</f>
        <v>5.5E-2</v>
      </c>
      <c r="AB122" s="86">
        <f>IF(N('Asset Universe'!$F$8)=0,0,N('Asset Universe'!$K$8)-N('Asset Universe'!$N$8)-N(Control!$C$10))</f>
        <v>9.9999999999999742E-4</v>
      </c>
      <c r="AC122" s="86">
        <f>IF(N('Asset Universe'!$F$9)=0,0,N('Asset Universe'!$K$9)-N('Asset Universe'!$N$9)-N(Control!$C$10))</f>
        <v>3.1199999999999999E-2</v>
      </c>
      <c r="AD122" s="86">
        <f>IFERROR(SUMPRODUCT($U122:$X122,$Z122:$AC122),0)</f>
        <v>2.5649776219786378</v>
      </c>
      <c r="AE122" s="86">
        <f>IFERROR(SUMPRODUCT($U123:$X123,$Z122:$AC122),0)</f>
        <v>-1.5394568017606735E-2</v>
      </c>
      <c r="AF122" s="86">
        <f>IFERROR(SUMPRODUCT($U124:$X124,$Z122:$AC122),0)</f>
        <v>-0.17709878040249372</v>
      </c>
      <c r="AG122" s="86">
        <f>IFERROR(SUMPRODUCT($U125:$X125,$Z122:$AC122),0)</f>
        <v>-0.58248031416605262</v>
      </c>
      <c r="AH122" s="86">
        <f>IF(N('Asset Universe'!$F$6)=0,0,MIN(MAX(AD122,0),IF(N('Asset Universe'!$O$6)&gt;0,N('Asset Universe'!$O$6),1)))</f>
        <v>1</v>
      </c>
      <c r="AI122" s="86">
        <f>IF(N('Asset Universe'!$F$7)=0,0,MIN(MAX(AE122,0),IF(N('Asset Universe'!$O$7)&gt;0,N('Asset Universe'!$O$7),1)))</f>
        <v>0</v>
      </c>
      <c r="AJ122" s="86">
        <f>IF(N('Asset Universe'!$F$8)=0,0,MIN(MAX(AF122,0),IF(N('Asset Universe'!$O$8)&gt;0,N('Asset Universe'!$O$8),1)))</f>
        <v>0</v>
      </c>
      <c r="AK122" s="86">
        <f>IF(N('Asset Universe'!$F$9)=0,0,MIN(MAX(AG122,0),IF(N('Asset Universe'!$O$9)&gt;0,N('Asset Universe'!$O$9),1)))</f>
        <v>0</v>
      </c>
      <c r="AL122" s="86">
        <f>SUM(AH122:AK122)</f>
        <v>1</v>
      </c>
      <c r="AM122" s="86">
        <f>MAX(0,1-N(Control!$C$15))</f>
        <v>0.95</v>
      </c>
      <c r="AN122" s="86">
        <f>IF($AL122&lt;=0,0,AH122*IF($AL122&gt;$AM122,$AM122/$AL122,1))*Control!$C$7</f>
        <v>0.47499999999999998</v>
      </c>
      <c r="AO122" s="86">
        <f>IF($AL122&lt;=0,0,AI122*IF($AL122&gt;$AM122,$AM122/$AL122,1))*Control!$C$7</f>
        <v>0</v>
      </c>
      <c r="AP122" s="86">
        <f>IF($AL122&lt;=0,0,AJ122*IF($AL122&gt;$AM122,$AM122/$AL122,1))*Control!$C$7</f>
        <v>0</v>
      </c>
      <c r="AQ122" s="86">
        <f>IF($AL122&lt;=0,0,AK122*IF($AL122&gt;$AM122,$AM122/$AL122,1))*Control!$C$7</f>
        <v>0</v>
      </c>
      <c r="AR122" s="86">
        <f>1-SUM(AN122:AQ122)</f>
        <v>0.52500000000000002</v>
      </c>
      <c r="AS122" s="86">
        <f>'Monthly Data'!N74</f>
        <v>2.8736710707209401E-2</v>
      </c>
      <c r="AT122" s="86">
        <f>'Monthly Data'!O74</f>
        <v>5.4301129336300047E-2</v>
      </c>
      <c r="AU122" s="86">
        <f>'Monthly Data'!P74</f>
        <v>1.2725579950304322E-2</v>
      </c>
      <c r="AV122" s="86">
        <f>'Monthly Data'!Q74</f>
        <v>6.2638987864282569E-2</v>
      </c>
      <c r="AW122" s="86">
        <f>'Monthly Data'!R74</f>
        <v>4.5974608542653783E-4</v>
      </c>
      <c r="AX122" s="86">
        <f>AN122*AS122+AO122*AT122+AP122*AU122+AQ122*AV122+AR122*AW122</f>
        <v>1.3891304280773396E-2</v>
      </c>
      <c r="AY122" s="86">
        <f>AS122</f>
        <v>2.8736710707209401E-2</v>
      </c>
      <c r="AZ122" s="86">
        <f>0.6*AS122+0.4*AW122</f>
        <v>1.7425924858496256E-2</v>
      </c>
    </row>
    <row r="123" spans="1:52" x14ac:dyDescent="0.25">
      <c r="P123" s="99">
        <f>IF(OR(N('Asset Universe'!$F$7)=0,N('Asset Universe'!$F$6)=0),0,$F$122*$E$122*$I$122)</f>
        <v>3.3207771835844974E-2</v>
      </c>
      <c r="Q123" s="99">
        <f>IF(N('Asset Universe'!$F$7)=0,1,$F$122*$F$122*1)</f>
        <v>0.73412910319419677</v>
      </c>
      <c r="R123" s="99">
        <f>IF(OR(N('Asset Universe'!$F$7)=0,N('Asset Universe'!$F$8)=0),0,$F$122*$G$122*$L$122)</f>
        <v>1.0384577578083677E-2</v>
      </c>
      <c r="S123" s="99">
        <f>IF(OR(N('Asset Universe'!$F$7)=0,N('Asset Universe'!$F$9)=0),0,$F$122*$H$122*$M$122)</f>
        <v>2.9248190511304797E-2</v>
      </c>
      <c r="U123" s="99">
        <f>IFERROR(INDEX(MINVERSE($P122:$S125),2,1),0)</f>
        <v>-2.2791505638838658</v>
      </c>
      <c r="V123" s="99">
        <f>IFERROR(INDEX(MINVERSE($P122:$S125),2,2),0)</f>
        <v>1.4704936247286085</v>
      </c>
      <c r="W123" s="99">
        <f>IFERROR(INDEX(MINVERSE($P122:$S125),2,3),0)</f>
        <v>-0.57901949812519193</v>
      </c>
      <c r="X123" s="99">
        <f>IFERROR(INDEX(MINVERSE($P122:$S125),2,4),0)</f>
        <v>7.4063345110616394E-2</v>
      </c>
    </row>
    <row r="124" spans="1:52" x14ac:dyDescent="0.25">
      <c r="P124" s="99">
        <f>IF(OR(N('Asset Universe'!$F$8)=0,N('Asset Universe'!$F$6)=0),0,$G$122*$E$122*$J$122)</f>
        <v>2.3872721139473274E-3</v>
      </c>
      <c r="Q124" s="99">
        <f>IF(OR(N('Asset Universe'!$F$8)=0,N('Asset Universe'!$F$7)=0),0,$G$122*$F$122*$L$122)</f>
        <v>1.0384577578083677E-2</v>
      </c>
      <c r="R124" s="99">
        <f>IF(N('Asset Universe'!$F$8)=0,1,$G$122*$G$122*1)</f>
        <v>1.7389779311401725E-2</v>
      </c>
      <c r="S124" s="99">
        <f>IF(OR(N('Asset Universe'!$F$8)=0,N('Asset Universe'!$F$9)=0),0,$G$122*$H$122*$N$122)</f>
        <v>3.2339715363047189E-3</v>
      </c>
      <c r="U124" s="99">
        <f>IFERROR(INDEX(MINVERSE($P122:$S125),3,1),0)</f>
        <v>-0.53779203100158157</v>
      </c>
      <c r="V124" s="99">
        <f>IFERROR(INDEX(MINVERSE($P122:$S125),3,2),0)</f>
        <v>-0.5790194981251926</v>
      </c>
      <c r="W124" s="99">
        <f>IFERROR(INDEX(MINVERSE($P122:$S125),3,3),0)</f>
        <v>59.004290251993709</v>
      </c>
      <c r="X124" s="99">
        <f>IFERROR(INDEX(MINVERSE($P122:$S125),3,4),0)</f>
        <v>-5.8055109270683873</v>
      </c>
    </row>
    <row r="125" spans="1:52" x14ac:dyDescent="0.25">
      <c r="P125" s="99">
        <f>IF(OR(N('Asset Universe'!$F$9)=0,N('Asset Universe'!$F$6)=0),0,$H$122*$E$122*$K$122)</f>
        <v>1.8965365894113986E-2</v>
      </c>
      <c r="Q125" s="99">
        <f>IF(OR(N('Asset Universe'!$F$9)=0,N('Asset Universe'!$F$7)=0),0,$H$122*$F$122*$M$122)</f>
        <v>2.9248190511304797E-2</v>
      </c>
      <c r="R125" s="99">
        <f>IF(OR(N('Asset Universe'!$F$9)=0,N('Asset Universe'!$F$8)=0),0,$H$122*$G$122*$N$122)</f>
        <v>3.2339715363047189E-3</v>
      </c>
      <c r="S125" s="99">
        <f>IF(N('Asset Universe'!$F$9)=0,1,$H$122*$H$122*1)</f>
        <v>2.8194503811511309E-2</v>
      </c>
      <c r="U125" s="99">
        <f>IFERROR(INDEX(MINVERSE($P122:$S125),4,1),0)</f>
        <v>-77.487384224500801</v>
      </c>
      <c r="V125" s="99">
        <f>IFERROR(INDEX(MINVERSE($P122:$S125),4,2),0)</f>
        <v>7.4063345110629036E-2</v>
      </c>
      <c r="W125" s="99">
        <f>IFERROR(INDEX(MINVERSE($P122:$S125),4,3),0)</f>
        <v>-5.8055109270683936</v>
      </c>
      <c r="X125" s="99">
        <f>IFERROR(INDEX(MINVERSE($P122:$S125),4,4),0)</f>
        <v>88.17978315491878</v>
      </c>
    </row>
    <row r="126" spans="1:52" x14ac:dyDescent="0.25">
      <c r="A126">
        <v>67</v>
      </c>
      <c r="B126">
        <v>75</v>
      </c>
      <c r="C126" s="87">
        <f>'Monthly Data'!B75</f>
        <v>44652</v>
      </c>
      <c r="E126" s="86">
        <f>STDEV('Monthly Data'!$N$8:$N74)*SQRT(12)</f>
        <v>0.14549345908680178</v>
      </c>
      <c r="F126" s="86">
        <f>STDEV('Monthly Data'!$O$8:$O74)*SQRT(12)</f>
        <v>0.85047060568804567</v>
      </c>
      <c r="G126" s="86">
        <f>STDEV('Monthly Data'!$P$8:$P74)*SQRT(12)</f>
        <v>0.13089720171224081</v>
      </c>
      <c r="H126" s="86">
        <f>STDEV('Monthly Data'!$Q$8:$Q74)*SQRT(12)</f>
        <v>0.16830917140028265</v>
      </c>
      <c r="I126" s="98">
        <f>IFERROR(CORREL('Monthly Data'!$N$8:$N74,'Monthly Data'!$O$8:$O74),0)</f>
        <v>0.26325093855444176</v>
      </c>
      <c r="J126" s="98">
        <f>IFERROR(CORREL('Monthly Data'!$N$8:$N74,'Monthly Data'!$P$8:$P74),0)</f>
        <v>0.12456590837859648</v>
      </c>
      <c r="K126" s="98">
        <f>IFERROR(CORREL('Monthly Data'!$N$8:$N74,'Monthly Data'!$Q$8:$Q74),0)</f>
        <v>0.77010054741699019</v>
      </c>
      <c r="L126" s="98">
        <f>IFERROR(CORREL('Monthly Data'!$O$8:$O74,'Monthly Data'!$P$8:$P74),0)</f>
        <v>9.1439085125208111E-2</v>
      </c>
      <c r="M126" s="98">
        <f>IFERROR(CORREL('Monthly Data'!$O$8:$O74,'Monthly Data'!$Q$8:$Q74),0)</f>
        <v>0.19839612878853888</v>
      </c>
      <c r="N126" s="98">
        <f>IFERROR(CORREL('Monthly Data'!$P$8:$P74,'Monthly Data'!$Q$8:$Q74),0)</f>
        <v>0.14756415837745068</v>
      </c>
      <c r="P126" s="99">
        <f>IF(N('Asset Universe'!$F$6)=0,1,$E$126*$E$126*1)</f>
        <v>2.1168346637042864E-2</v>
      </c>
      <c r="Q126" s="99">
        <f>IF(OR(N('Asset Universe'!$F$6)=0,N('Asset Universe'!$F$7)=0),0,$E$126*$F$126*$I$126)</f>
        <v>3.2574121014185518E-2</v>
      </c>
      <c r="R126" s="99">
        <f>IF(OR(N('Asset Universe'!$F$6)=0,N('Asset Universe'!$F$8)=0),0,$E$126*$G$126*$J$126)</f>
        <v>2.3723186938249085E-3</v>
      </c>
      <c r="S126" s="99">
        <f>IF(OR(N('Asset Universe'!$F$6)=0,N('Asset Universe'!$F$9)=0),0,$E$126*$H$126*$K$126)</f>
        <v>1.885813252159442E-2</v>
      </c>
      <c r="U126" s="99">
        <f>IFERROR(INDEX(MINVERSE($P126:$S129),1,1),0)</f>
        <v>119.83007984556671</v>
      </c>
      <c r="V126" s="99">
        <f>IFERROR(INDEX(MINVERSE($P126:$S129),1,2),0)</f>
        <v>-2.3521738483042443</v>
      </c>
      <c r="W126" s="99">
        <f>IFERROR(INDEX(MINVERSE($P126:$S129),1,3),0)</f>
        <v>-0.51658274748249311</v>
      </c>
      <c r="X126" s="99">
        <f>IFERROR(INDEX(MINVERSE($P126:$S129),1,4),0)</f>
        <v>-77.354381275835877</v>
      </c>
      <c r="Z126" s="86">
        <f>IF(N('Asset Universe'!$F$6)=0,0,N('Asset Universe'!$K$6)-N('Asset Universe'!$N$6)-N(Control!$C$10))</f>
        <v>4.3000000000000003E-2</v>
      </c>
      <c r="AA126" s="86">
        <f>IF(N('Asset Universe'!$F$7)=0,0,N('Asset Universe'!$K$7)-N('Asset Universe'!$N$7)-N(Control!$C$10))</f>
        <v>5.5E-2</v>
      </c>
      <c r="AB126" s="86">
        <f>IF(N('Asset Universe'!$F$8)=0,0,N('Asset Universe'!$K$8)-N('Asset Universe'!$N$8)-N(Control!$C$10))</f>
        <v>9.9999999999999742E-4</v>
      </c>
      <c r="AC126" s="86">
        <f>IF(N('Asset Universe'!$F$9)=0,0,N('Asset Universe'!$K$9)-N('Asset Universe'!$N$9)-N(Control!$C$10))</f>
        <v>3.1199999999999999E-2</v>
      </c>
      <c r="AD126" s="86">
        <f>IFERROR(SUMPRODUCT($U126:$X126,$Z126:$AC126),0)</f>
        <v>2.6093505931490739</v>
      </c>
      <c r="AE126" s="86">
        <f>IFERROR(SUMPRODUCT($U127:$X127,$Z126:$AC126),0)</f>
        <v>-1.5398168034468532E-2</v>
      </c>
      <c r="AF126" s="86">
        <f>IFERROR(SUMPRODUCT($U128:$X128,$Z126:$AC126),0)</f>
        <v>-0.18000453363363636</v>
      </c>
      <c r="AG126" s="86">
        <f>IFERROR(SUMPRODUCT($U129:$X129,$Z126:$AC126),0)</f>
        <v>-0.5995836507852248</v>
      </c>
      <c r="AH126" s="86">
        <f>IF(N('Asset Universe'!$F$6)=0,0,MIN(MAX(AD126,0),IF(N('Asset Universe'!$O$6)&gt;0,N('Asset Universe'!$O$6),1)))</f>
        <v>1</v>
      </c>
      <c r="AI126" s="86">
        <f>IF(N('Asset Universe'!$F$7)=0,0,MIN(MAX(AE126,0),IF(N('Asset Universe'!$O$7)&gt;0,N('Asset Universe'!$O$7),1)))</f>
        <v>0</v>
      </c>
      <c r="AJ126" s="86">
        <f>IF(N('Asset Universe'!$F$8)=0,0,MIN(MAX(AF126,0),IF(N('Asset Universe'!$O$8)&gt;0,N('Asset Universe'!$O$8),1)))</f>
        <v>0</v>
      </c>
      <c r="AK126" s="86">
        <f>IF(N('Asset Universe'!$F$9)=0,0,MIN(MAX(AG126,0),IF(N('Asset Universe'!$O$9)&gt;0,N('Asset Universe'!$O$9),1)))</f>
        <v>0</v>
      </c>
      <c r="AL126" s="86">
        <f>SUM(AH126:AK126)</f>
        <v>1</v>
      </c>
      <c r="AM126" s="86">
        <f>MAX(0,1-N(Control!$C$15))</f>
        <v>0.95</v>
      </c>
      <c r="AN126" s="86">
        <f>IF($AL126&lt;=0,0,AH126*IF($AL126&gt;$AM126,$AM126/$AL126,1))*Control!$C$7</f>
        <v>0.47499999999999998</v>
      </c>
      <c r="AO126" s="86">
        <f>IF($AL126&lt;=0,0,AI126*IF($AL126&gt;$AM126,$AM126/$AL126,1))*Control!$C$7</f>
        <v>0</v>
      </c>
      <c r="AP126" s="86">
        <f>IF($AL126&lt;=0,0,AJ126*IF($AL126&gt;$AM126,$AM126/$AL126,1))*Control!$C$7</f>
        <v>0</v>
      </c>
      <c r="AQ126" s="86">
        <f>IF($AL126&lt;=0,0,AK126*IF($AL126&gt;$AM126,$AM126/$AL126,1))*Control!$C$7</f>
        <v>0</v>
      </c>
      <c r="AR126" s="86">
        <f>1-SUM(AN126:AQ126)</f>
        <v>0.52500000000000002</v>
      </c>
      <c r="AS126" s="86">
        <f>'Monthly Data'!N75</f>
        <v>-8.380155650902199E-2</v>
      </c>
      <c r="AT126" s="86">
        <f>'Monthly Data'!O75</f>
        <v>-0.17180562778839858</v>
      </c>
      <c r="AU126" s="86">
        <f>'Monthly Data'!P75</f>
        <v>-2.0702963524693363E-2</v>
      </c>
      <c r="AV126" s="86">
        <f>'Monthly Data'!Q75</f>
        <v>-4.0878426078086227E-2</v>
      </c>
      <c r="AW126" s="86">
        <f>'Monthly Data'!R75</f>
        <v>-1.0954547269315107E-4</v>
      </c>
      <c r="AX126" s="86">
        <f>AN126*AS126+AO126*AT126+AP126*AU126+AQ126*AV126+AR126*AW126</f>
        <v>-3.9863250714949353E-2</v>
      </c>
      <c r="AY126" s="86">
        <f>AS126</f>
        <v>-8.380155650902199E-2</v>
      </c>
      <c r="AZ126" s="86">
        <f>0.6*AS126+0.4*AW126</f>
        <v>-5.0324752094490457E-2</v>
      </c>
    </row>
    <row r="127" spans="1:52" x14ac:dyDescent="0.25">
      <c r="P127" s="99">
        <f>IF(OR(N('Asset Universe'!$F$7)=0,N('Asset Universe'!$F$6)=0),0,$F$126*$E$126*$I$126)</f>
        <v>3.2574121014185518E-2</v>
      </c>
      <c r="Q127" s="99">
        <f>IF(N('Asset Universe'!$F$7)=0,1,$F$126*$F$126*1)</f>
        <v>0.72330025113939123</v>
      </c>
      <c r="R127" s="99">
        <f>IF(OR(N('Asset Universe'!$F$7)=0,N('Asset Universe'!$F$8)=0),0,$F$126*$G$126*$L$126)</f>
        <v>1.0179385050641589E-2</v>
      </c>
      <c r="S127" s="99">
        <f>IF(OR(N('Asset Universe'!$F$7)=0,N('Asset Universe'!$F$9)=0),0,$F$126*$H$126*$M$126)</f>
        <v>2.839881925105809E-2</v>
      </c>
      <c r="U127" s="99">
        <f>IFERROR(INDEX(MINVERSE($P126:$S129),2,1),0)</f>
        <v>-2.3521738483042403</v>
      </c>
      <c r="V127" s="99">
        <f>IFERROR(INDEX(MINVERSE($P126:$S129),2,2),0)</f>
        <v>1.4913140709911639</v>
      </c>
      <c r="W127" s="99">
        <f>IFERROR(INDEX(MINVERSE($P126:$S129),2,3),0)</f>
        <v>-0.58652746723824445</v>
      </c>
      <c r="X127" s="99">
        <f>IFERROR(INDEX(MINVERSE($P126:$S129),2,4),0)</f>
        <v>0.13812695529929628</v>
      </c>
    </row>
    <row r="128" spans="1:52" x14ac:dyDescent="0.25">
      <c r="P128" s="99">
        <f>IF(OR(N('Asset Universe'!$F$8)=0,N('Asset Universe'!$F$6)=0),0,$G$126*$E$126*$J$126)</f>
        <v>2.3723186938249085E-3</v>
      </c>
      <c r="Q128" s="99">
        <f>IF(OR(N('Asset Universe'!$F$8)=0,N('Asset Universe'!$F$7)=0),0,$G$126*$F$126*$L$126)</f>
        <v>1.0179385050641589E-2</v>
      </c>
      <c r="R128" s="99">
        <f>IF(N('Asset Universe'!$F$8)=0,1,$G$126*$G$126*1)</f>
        <v>1.7134077416095059E-2</v>
      </c>
      <c r="S128" s="99">
        <f>IF(OR(N('Asset Universe'!$F$8)=0,N('Asset Universe'!$F$9)=0),0,$G$126*$H$126*$N$126)</f>
        <v>3.2510154209404144E-3</v>
      </c>
      <c r="U128" s="99">
        <f>IFERROR(INDEX(MINVERSE($P126:$S129),3,1),0)</f>
        <v>-0.51658274748249644</v>
      </c>
      <c r="V128" s="99">
        <f>IFERROR(INDEX(MINVERSE($P126:$S129),3,2),0)</f>
        <v>-0.58652746723824467</v>
      </c>
      <c r="W128" s="99">
        <f>IFERROR(INDEX(MINVERSE($P126:$S129),3,3),0)</f>
        <v>59.910961168590241</v>
      </c>
      <c r="X128" s="99">
        <f>IFERROR(INDEX(MINVERSE($P126:$S129),3,4),0)</f>
        <v>-5.9436995500761425</v>
      </c>
    </row>
    <row r="129" spans="1:52" x14ac:dyDescent="0.25">
      <c r="P129" s="99">
        <f>IF(OR(N('Asset Universe'!$F$9)=0,N('Asset Universe'!$F$6)=0),0,$H$126*$E$126*$K$126)</f>
        <v>1.885813252159442E-2</v>
      </c>
      <c r="Q129" s="99">
        <f>IF(OR(N('Asset Universe'!$F$9)=0,N('Asset Universe'!$F$7)=0),0,$H$126*$F$126*$M$126)</f>
        <v>2.839881925105809E-2</v>
      </c>
      <c r="R129" s="99">
        <f>IF(OR(N('Asset Universe'!$F$9)=0,N('Asset Universe'!$F$8)=0),0,$H$126*$G$126*$N$126)</f>
        <v>3.2510154209404144E-3</v>
      </c>
      <c r="S129" s="99">
        <f>IF(N('Asset Universe'!$F$9)=0,1,$H$126*$H$126*1)</f>
        <v>2.8327977177449722E-2</v>
      </c>
      <c r="U129" s="99">
        <f>IFERROR(INDEX(MINVERSE($P126:$S129),4,1),0)</f>
        <v>-77.354381275835877</v>
      </c>
      <c r="V129" s="99">
        <f>IFERROR(INDEX(MINVERSE($P126:$S129),4,2),0)</f>
        <v>0.13812695529929744</v>
      </c>
      <c r="W129" s="99">
        <f>IFERROR(INDEX(MINVERSE($P126:$S129),4,3),0)</f>
        <v>-5.9436995500761469</v>
      </c>
      <c r="X129" s="99">
        <f>IFERROR(INDEX(MINVERSE($P126:$S129),4,4),0)</f>
        <v>87.339790419369663</v>
      </c>
    </row>
    <row r="130" spans="1:52" x14ac:dyDescent="0.25">
      <c r="A130">
        <v>68</v>
      </c>
      <c r="B130">
        <v>76</v>
      </c>
      <c r="C130" s="87">
        <f>'Monthly Data'!B76</f>
        <v>44682</v>
      </c>
      <c r="E130" s="86">
        <f>STDEV('Monthly Data'!$N$8:$N75)*SQRT(12)</f>
        <v>0.14979792442478398</v>
      </c>
      <c r="F130" s="86">
        <f>STDEV('Monthly Data'!$O$8:$O75)*SQRT(12)</f>
        <v>0.85146622560550667</v>
      </c>
      <c r="G130" s="86">
        <f>STDEV('Monthly Data'!$P$8:$P75)*SQRT(12)</f>
        <v>0.13040853372156019</v>
      </c>
      <c r="H130" s="86">
        <f>STDEV('Monthly Data'!$Q$8:$Q75)*SQRT(12)</f>
        <v>0.16828134857927796</v>
      </c>
      <c r="I130" s="98">
        <f>IFERROR(CORREL('Monthly Data'!$N$8:$N75,'Monthly Data'!$O$8:$O75),0)</f>
        <v>0.28648156494052179</v>
      </c>
      <c r="J130" s="98">
        <f>IFERROR(CORREL('Monthly Data'!$N$8:$N75,'Monthly Data'!$P$8:$P75),0)</f>
        <v>0.14270291972678931</v>
      </c>
      <c r="K130" s="98">
        <f>IFERROR(CORREL('Monthly Data'!$N$8:$N75,'Monthly Data'!$Q$8:$Q75),0)</f>
        <v>0.76906298328615819</v>
      </c>
      <c r="L130" s="98">
        <f>IFERROR(CORREL('Monthly Data'!$O$8:$O75,'Monthly Data'!$P$8:$P75),0)</f>
        <v>0.10169503792042674</v>
      </c>
      <c r="M130" s="98">
        <f>IFERROR(CORREL('Monthly Data'!$O$8:$O75,'Monthly Data'!$Q$8:$Q75),0)</f>
        <v>0.21109806561991734</v>
      </c>
      <c r="N130" s="98">
        <f>IFERROR(CORREL('Monthly Data'!$P$8:$P75,'Monthly Data'!$Q$8:$Q75),0)</f>
        <v>0.15641481546877878</v>
      </c>
      <c r="P130" s="99">
        <f>IF(N('Asset Universe'!$F$6)=0,1,$E$130*$E$130*1)</f>
        <v>2.2439418161973295E-2</v>
      </c>
      <c r="Q130" s="99">
        <f>IF(OR(N('Asset Universe'!$F$6)=0,N('Asset Universe'!$F$7)=0),0,$E$130*$F$130*$I$130)</f>
        <v>3.654011435168969E-2</v>
      </c>
      <c r="R130" s="99">
        <f>IF(OR(N('Asset Universe'!$F$6)=0,N('Asset Universe'!$F$8)=0),0,$E$130*$G$130*$J$130)</f>
        <v>2.7876912164120308E-3</v>
      </c>
      <c r="S130" s="99">
        <f>IF(OR(N('Asset Universe'!$F$6)=0,N('Asset Universe'!$F$9)=0),0,$E$130*$H$130*$K$130)</f>
        <v>1.938669098549816E-2</v>
      </c>
      <c r="U130" s="99">
        <f>IFERROR(INDEX(MINVERSE($P130:$S133),1,1),0)</f>
        <v>113.61904911357516</v>
      </c>
      <c r="V130" s="99">
        <f>IFERROR(INDEX(MINVERSE($P130:$S133),1,2),0)</f>
        <v>-2.5770671986415064</v>
      </c>
      <c r="W130" s="99">
        <f>IFERROR(INDEX(MINVERSE($P130:$S133),1,3),0)</f>
        <v>-1.8135957410581962</v>
      </c>
      <c r="X130" s="99">
        <f>IFERROR(INDEX(MINVERSE($P130:$S133),1,4),0)</f>
        <v>-74.810254120332388</v>
      </c>
      <c r="Z130" s="86">
        <f>IF(N('Asset Universe'!$F$6)=0,0,N('Asset Universe'!$K$6)-N('Asset Universe'!$N$6)-N(Control!$C$10))</f>
        <v>4.3000000000000003E-2</v>
      </c>
      <c r="AA130" s="86">
        <f>IF(N('Asset Universe'!$F$7)=0,0,N('Asset Universe'!$K$7)-N('Asset Universe'!$N$7)-N(Control!$C$10))</f>
        <v>5.5E-2</v>
      </c>
      <c r="AB130" s="86">
        <f>IF(N('Asset Universe'!$F$8)=0,0,N('Asset Universe'!$K$8)-N('Asset Universe'!$N$8)-N(Control!$C$10))</f>
        <v>9.9999999999999742E-4</v>
      </c>
      <c r="AC130" s="86">
        <f>IF(N('Asset Universe'!$F$9)=0,0,N('Asset Universe'!$K$9)-N('Asset Universe'!$N$9)-N(Control!$C$10))</f>
        <v>3.1199999999999999E-2</v>
      </c>
      <c r="AD130" s="86">
        <f>IFERROR(SUMPRODUCT($U130:$X130,$Z130:$AC130),0)</f>
        <v>2.4079868916630209</v>
      </c>
      <c r="AE130" s="86">
        <f>IFERROR(SUMPRODUCT($U131:$X131,$Z130:$AC130),0)</f>
        <v>-2.1311466178927568E-2</v>
      </c>
      <c r="AF130" s="86">
        <f>IFERROR(SUMPRODUCT($U132:$X132,$Z130:$AC130),0)</f>
        <v>-0.22142354420657973</v>
      </c>
      <c r="AG130" s="86">
        <f>IFERROR(SUMPRODUCT($U133:$X133,$Z130:$AC130),0)</f>
        <v>-0.49713697491307407</v>
      </c>
      <c r="AH130" s="86">
        <f>IF(N('Asset Universe'!$F$6)=0,0,MIN(MAX(AD130,0),IF(N('Asset Universe'!$O$6)&gt;0,N('Asset Universe'!$O$6),1)))</f>
        <v>1</v>
      </c>
      <c r="AI130" s="86">
        <f>IF(N('Asset Universe'!$F$7)=0,0,MIN(MAX(AE130,0),IF(N('Asset Universe'!$O$7)&gt;0,N('Asset Universe'!$O$7),1)))</f>
        <v>0</v>
      </c>
      <c r="AJ130" s="86">
        <f>IF(N('Asset Universe'!$F$8)=0,0,MIN(MAX(AF130,0),IF(N('Asset Universe'!$O$8)&gt;0,N('Asset Universe'!$O$8),1)))</f>
        <v>0</v>
      </c>
      <c r="AK130" s="86">
        <f>IF(N('Asset Universe'!$F$9)=0,0,MIN(MAX(AG130,0),IF(N('Asset Universe'!$O$9)&gt;0,N('Asset Universe'!$O$9),1)))</f>
        <v>0</v>
      </c>
      <c r="AL130" s="86">
        <f>SUM(AH130:AK130)</f>
        <v>1</v>
      </c>
      <c r="AM130" s="86">
        <f>MAX(0,1-N(Control!$C$15))</f>
        <v>0.95</v>
      </c>
      <c r="AN130" s="86">
        <f>IF($AL130&lt;=0,0,AH130*IF($AL130&gt;$AM130,$AM130/$AL130,1))*Control!$C$7</f>
        <v>0.47499999999999998</v>
      </c>
      <c r="AO130" s="86">
        <f>IF($AL130&lt;=0,0,AI130*IF($AL130&gt;$AM130,$AM130/$AL130,1))*Control!$C$7</f>
        <v>0</v>
      </c>
      <c r="AP130" s="86">
        <f>IF($AL130&lt;=0,0,AJ130*IF($AL130&gt;$AM130,$AM130/$AL130,1))*Control!$C$7</f>
        <v>0</v>
      </c>
      <c r="AQ130" s="86">
        <f>IF($AL130&lt;=0,0,AK130*IF($AL130&gt;$AM130,$AM130/$AL130,1))*Control!$C$7</f>
        <v>0</v>
      </c>
      <c r="AR130" s="86">
        <f>1-SUM(AN130:AQ130)</f>
        <v>0.52500000000000002</v>
      </c>
      <c r="AS130" s="86">
        <f>'Monthly Data'!N76</f>
        <v>4.4285453966539379E-3</v>
      </c>
      <c r="AT130" s="86">
        <f>'Monthly Data'!O76</f>
        <v>-0.15703524015723236</v>
      </c>
      <c r="AU130" s="86">
        <f>'Monthly Data'!P76</f>
        <v>-3.2615477661068093E-2</v>
      </c>
      <c r="AV130" s="86">
        <f>'Monthly Data'!Q76</f>
        <v>-4.6853947617360281E-2</v>
      </c>
      <c r="AW130" s="86">
        <f>'Monthly Data'!R76</f>
        <v>3.2807646178034666E-4</v>
      </c>
      <c r="AX130" s="86">
        <f>AN130*AS130+AO130*AT130+AP130*AU130+AQ130*AV130+AR130*AW130</f>
        <v>2.2757992058453024E-3</v>
      </c>
      <c r="AY130" s="86">
        <f>AS130</f>
        <v>4.4285453966539379E-3</v>
      </c>
      <c r="AZ130" s="86">
        <f>0.6*AS130+0.4*AW130</f>
        <v>2.7883578227045013E-3</v>
      </c>
    </row>
    <row r="131" spans="1:52" x14ac:dyDescent="0.25">
      <c r="P131" s="99">
        <f>IF(OR(N('Asset Universe'!$F$7)=0,N('Asset Universe'!$F$6)=0),0,$F$130*$E$130*$I$130)</f>
        <v>3.654011435168969E-2</v>
      </c>
      <c r="Q131" s="99">
        <f>IF(N('Asset Universe'!$F$7)=0,1,$F$130*$F$130*1)</f>
        <v>0.72499473334688758</v>
      </c>
      <c r="R131" s="99">
        <f>IF(OR(N('Asset Universe'!$F$7)=0,N('Asset Universe'!$F$8)=0),0,$F$130*$G$130*$L$130)</f>
        <v>1.1292060603171316E-2</v>
      </c>
      <c r="S131" s="99">
        <f>IF(OR(N('Asset Universe'!$F$7)=0,N('Asset Universe'!$F$9)=0),0,$F$130*$H$130*$M$130)</f>
        <v>3.0247373093891045E-2</v>
      </c>
      <c r="U131" s="99">
        <f>IFERROR(INDEX(MINVERSE($P130:$S133),2,1),0)</f>
        <v>-2.5770671986415024</v>
      </c>
      <c r="V131" s="99">
        <f>IFERROR(INDEX(MINVERSE($P130:$S133),2,2),0)</f>
        <v>1.509447445805713</v>
      </c>
      <c r="W131" s="99">
        <f>IFERROR(INDEX(MINVERSE($P130:$S133),2,3),0)</f>
        <v>-0.62581104062464488</v>
      </c>
      <c r="X131" s="99">
        <f>IFERROR(INDEX(MINVERSE($P130:$S133),2,4),0)</f>
        <v>0.22784054115280358</v>
      </c>
    </row>
    <row r="132" spans="1:52" x14ac:dyDescent="0.25">
      <c r="P132" s="99">
        <f>IF(OR(N('Asset Universe'!$F$8)=0,N('Asset Universe'!$F$6)=0),0,$G$130*$E$130*$J$130)</f>
        <v>2.7876912164120308E-3</v>
      </c>
      <c r="Q132" s="99">
        <f>IF(OR(N('Asset Universe'!$F$8)=0,N('Asset Universe'!$F$7)=0),0,$G$130*$F$130*$L$130)</f>
        <v>1.1292060603171316E-2</v>
      </c>
      <c r="R132" s="99">
        <f>IF(N('Asset Universe'!$F$8)=0,1,$G$130*$G$130*1)</f>
        <v>1.7006385667407302E-2</v>
      </c>
      <c r="S132" s="99">
        <f>IF(OR(N('Asset Universe'!$F$8)=0,N('Asset Universe'!$F$9)=0),0,$G$130*$H$130*$N$130)</f>
        <v>3.4325737914917762E-3</v>
      </c>
      <c r="U132" s="99">
        <f>IFERROR(INDEX(MINVERSE($P130:$S133),3,1),0)</f>
        <v>-1.8135957410582011</v>
      </c>
      <c r="V132" s="99">
        <f>IFERROR(INDEX(MINVERSE($P130:$S133),3,2),0)</f>
        <v>-0.62581104062464465</v>
      </c>
      <c r="W132" s="99">
        <f>IFERROR(INDEX(MINVERSE($P130:$S133),3,3),0)</f>
        <v>60.611642402475255</v>
      </c>
      <c r="X132" s="99">
        <f>IFERROR(INDEX(MINVERSE($P130:$S133),3,4),0)</f>
        <v>-5.4368898240127157</v>
      </c>
    </row>
    <row r="133" spans="1:52" x14ac:dyDescent="0.25">
      <c r="P133" s="99">
        <f>IF(OR(N('Asset Universe'!$F$9)=0,N('Asset Universe'!$F$6)=0),0,$H$130*$E$130*$K$130)</f>
        <v>1.938669098549816E-2</v>
      </c>
      <c r="Q133" s="99">
        <f>IF(OR(N('Asset Universe'!$F$9)=0,N('Asset Universe'!$F$7)=0),0,$H$130*$F$130*$M$130)</f>
        <v>3.0247373093891045E-2</v>
      </c>
      <c r="R133" s="99">
        <f>IF(OR(N('Asset Universe'!$F$9)=0,N('Asset Universe'!$F$8)=0),0,$H$130*$G$130*$N$130)</f>
        <v>3.4325737914917762E-3</v>
      </c>
      <c r="S133" s="99">
        <f>IF(N('Asset Universe'!$F$9)=0,1,$H$130*$H$130*1)</f>
        <v>2.8318612279660454E-2</v>
      </c>
      <c r="U133" s="99">
        <f>IFERROR(INDEX(MINVERSE($P130:$S133),4,1),0)</f>
        <v>-74.810254120332402</v>
      </c>
      <c r="V133" s="99">
        <f>IFERROR(INDEX(MINVERSE($P130:$S133),4,2),0)</f>
        <v>0.2278405411528103</v>
      </c>
      <c r="W133" s="99">
        <f>IFERROR(INDEX(MINVERSE($P130:$S133),4,3),0)</f>
        <v>-5.4368898240127193</v>
      </c>
      <c r="X133" s="99">
        <f>IFERROR(INDEX(MINVERSE($P130:$S133),4,4),0)</f>
        <v>86.942615779545775</v>
      </c>
    </row>
    <row r="134" spans="1:52" x14ac:dyDescent="0.25">
      <c r="A134">
        <v>69</v>
      </c>
      <c r="B134">
        <v>77</v>
      </c>
      <c r="C134" s="87">
        <f>'Monthly Data'!B77</f>
        <v>44713</v>
      </c>
      <c r="E134" s="86">
        <f>STDEV('Monthly Data'!$N$8:$N76)*SQRT(12)</f>
        <v>0.14870824605810642</v>
      </c>
      <c r="F134" s="86">
        <f>STDEV('Monthly Data'!$O$8:$O76)*SQRT(12)</f>
        <v>0.85145401048092095</v>
      </c>
      <c r="G134" s="86">
        <f>STDEV('Monthly Data'!$P$8:$P76)*SQRT(12)</f>
        <v>0.13043558272905431</v>
      </c>
      <c r="H134" s="86">
        <f>STDEV('Monthly Data'!$Q$8:$Q76)*SQRT(12)</f>
        <v>0.16853203886657483</v>
      </c>
      <c r="I134" s="98">
        <f>IFERROR(CORREL('Monthly Data'!$N$8:$N76,'Monthly Data'!$O$8:$O76),0)</f>
        <v>0.28611019804537202</v>
      </c>
      <c r="J134" s="98">
        <f>IFERROR(CORREL('Monthly Data'!$N$8:$N76,'Monthly Data'!$P$8:$P76),0)</f>
        <v>0.14340056787233388</v>
      </c>
      <c r="K134" s="98">
        <f>IFERROR(CORREL('Monthly Data'!$N$8:$N76,'Monthly Data'!$Q$8:$Q76),0)</f>
        <v>0.76410956973561706</v>
      </c>
      <c r="L134" s="98">
        <f>IFERROR(CORREL('Monthly Data'!$O$8:$O76,'Monthly Data'!$P$8:$P76),0)</f>
        <v>0.11507462998753427</v>
      </c>
      <c r="M134" s="98">
        <f>IFERROR(CORREL('Monthly Data'!$O$8:$O76,'Monthly Data'!$Q$8:$Q76),0)</f>
        <v>0.22377574015179194</v>
      </c>
      <c r="N134" s="98">
        <f>IFERROR(CORREL('Monthly Data'!$P$8:$P76,'Monthly Data'!$Q$8:$Q76),0)</f>
        <v>0.17017958915882775</v>
      </c>
      <c r="P134" s="99">
        <f>IF(N('Asset Universe'!$F$6)=0,1,$E$134*$E$134*1)</f>
        <v>2.2114142445678324E-2</v>
      </c>
      <c r="Q134" s="99">
        <f>IF(OR(N('Asset Universe'!$F$6)=0,N('Asset Universe'!$F$7)=0),0,$E$134*$F$134*$I$134)</f>
        <v>3.6226767576088593E-2</v>
      </c>
      <c r="R134" s="99">
        <f>IF(OR(N('Asset Universe'!$F$6)=0,N('Asset Universe'!$F$8)=0),0,$E$134*$G$134*$J$134)</f>
        <v>2.7815188361873782E-3</v>
      </c>
      <c r="S134" s="99">
        <f>IF(OR(N('Asset Universe'!$F$6)=0,N('Asset Universe'!$F$9)=0),0,$E$134*$H$134*$K$134)</f>
        <v>1.915019343109477E-2</v>
      </c>
      <c r="U134" s="99">
        <f>IFERROR(INDEX(MINVERSE($P134:$S137),1,1),0)</f>
        <v>112.44033885223767</v>
      </c>
      <c r="V134" s="99">
        <f>IFERROR(INDEX(MINVERSE($P134:$S137),1,2),0)</f>
        <v>-2.3732604668978285</v>
      </c>
      <c r="W134" s="99">
        <f>IFERROR(INDEX(MINVERSE($P134:$S137),1,3),0)</f>
        <v>-0.53599620368116896</v>
      </c>
      <c r="X134" s="99">
        <f>IFERROR(INDEX(MINVERSE($P134:$S137),1,4),0)</f>
        <v>-73.056976483513822</v>
      </c>
      <c r="Z134" s="86">
        <f>IF(N('Asset Universe'!$F$6)=0,0,N('Asset Universe'!$K$6)-N('Asset Universe'!$N$6)-N(Control!$C$10))</f>
        <v>4.3000000000000003E-2</v>
      </c>
      <c r="AA134" s="86">
        <f>IF(N('Asset Universe'!$F$7)=0,0,N('Asset Universe'!$K$7)-N('Asset Universe'!$N$7)-N(Control!$C$10))</f>
        <v>5.5E-2</v>
      </c>
      <c r="AB134" s="86">
        <f>IF(N('Asset Universe'!$F$8)=0,0,N('Asset Universe'!$K$8)-N('Asset Universe'!$N$8)-N(Control!$C$10))</f>
        <v>9.9999999999999742E-4</v>
      </c>
      <c r="AC134" s="86">
        <f>IF(N('Asset Universe'!$F$9)=0,0,N('Asset Universe'!$K$9)-N('Asset Universe'!$N$9)-N(Control!$C$10))</f>
        <v>3.1199999999999999E-2</v>
      </c>
      <c r="AD134" s="86">
        <f>IFERROR(SUMPRODUCT($U134:$X134,$Z134:$AC134),0)</f>
        <v>2.4244915824775273</v>
      </c>
      <c r="AE134" s="86">
        <f>IFERROR(SUMPRODUCT($U135:$X135,$Z134:$AC134),0)</f>
        <v>-1.9991489779618586E-2</v>
      </c>
      <c r="AF134" s="86">
        <f>IFERROR(SUMPRODUCT($U136:$X136,$Z134:$AC134),0)</f>
        <v>-0.21590714760192309</v>
      </c>
      <c r="AG134" s="86">
        <f>IFERROR(SUMPRODUCT($U137:$X137,$Z134:$AC134),0)</f>
        <v>-0.48515308187447026</v>
      </c>
      <c r="AH134" s="86">
        <f>IF(N('Asset Universe'!$F$6)=0,0,MIN(MAX(AD134,0),IF(N('Asset Universe'!$O$6)&gt;0,N('Asset Universe'!$O$6),1)))</f>
        <v>1</v>
      </c>
      <c r="AI134" s="86">
        <f>IF(N('Asset Universe'!$F$7)=0,0,MIN(MAX(AE134,0),IF(N('Asset Universe'!$O$7)&gt;0,N('Asset Universe'!$O$7),1)))</f>
        <v>0</v>
      </c>
      <c r="AJ134" s="86">
        <f>IF(N('Asset Universe'!$F$8)=0,0,MIN(MAX(AF134,0),IF(N('Asset Universe'!$O$8)&gt;0,N('Asset Universe'!$O$8),1)))</f>
        <v>0</v>
      </c>
      <c r="AK134" s="86">
        <f>IF(N('Asset Universe'!$F$9)=0,0,MIN(MAX(AG134,0),IF(N('Asset Universe'!$O$9)&gt;0,N('Asset Universe'!$O$9),1)))</f>
        <v>0</v>
      </c>
      <c r="AL134" s="86">
        <f>SUM(AH134:AK134)</f>
        <v>1</v>
      </c>
      <c r="AM134" s="86">
        <f>MAX(0,1-N(Control!$C$15))</f>
        <v>0.95</v>
      </c>
      <c r="AN134" s="86">
        <f>IF($AL134&lt;=0,0,AH134*IF($AL134&gt;$AM134,$AM134/$AL134,1))*Control!$C$7</f>
        <v>0.47499999999999998</v>
      </c>
      <c r="AO134" s="86">
        <f>IF($AL134&lt;=0,0,AI134*IF($AL134&gt;$AM134,$AM134/$AL134,1))*Control!$C$7</f>
        <v>0</v>
      </c>
      <c r="AP134" s="86">
        <f>IF($AL134&lt;=0,0,AJ134*IF($AL134&gt;$AM134,$AM134/$AL134,1))*Control!$C$7</f>
        <v>0</v>
      </c>
      <c r="AQ134" s="86">
        <f>IF($AL134&lt;=0,0,AK134*IF($AL134&gt;$AM134,$AM134/$AL134,1))*Control!$C$7</f>
        <v>0</v>
      </c>
      <c r="AR134" s="86">
        <f>1-SUM(AN134:AQ134)</f>
        <v>0.52500000000000002</v>
      </c>
      <c r="AS134" s="86">
        <f>'Monthly Data'!N77</f>
        <v>-8.5939457258331076E-2</v>
      </c>
      <c r="AT134" s="86">
        <f>'Monthly Data'!O77</f>
        <v>-0.37768830820493093</v>
      </c>
      <c r="AU134" s="86">
        <f>'Monthly Data'!P77</f>
        <v>-1.5659651077124637E-2</v>
      </c>
      <c r="AV134" s="86">
        <f>'Monthly Data'!Q77</f>
        <v>-7.4488994411186948E-2</v>
      </c>
      <c r="AW134" s="86">
        <f>'Monthly Data'!R77</f>
        <v>7.7687810579951666E-4</v>
      </c>
      <c r="AX134" s="86">
        <f>AN134*AS134+AO134*AT134+AP134*AU134+AQ134*AV134+AR134*AW134</f>
        <v>-4.0413381192162513E-2</v>
      </c>
      <c r="AY134" s="86">
        <f>AS134</f>
        <v>-8.5939457258331076E-2</v>
      </c>
      <c r="AZ134" s="86">
        <f>0.6*AS134+0.4*AW134</f>
        <v>-5.1252923112678837E-2</v>
      </c>
    </row>
    <row r="135" spans="1:52" x14ac:dyDescent="0.25">
      <c r="P135" s="99">
        <f>IF(OR(N('Asset Universe'!$F$7)=0,N('Asset Universe'!$F$6)=0),0,$F$134*$E$134*$I$134)</f>
        <v>3.6226767576088593E-2</v>
      </c>
      <c r="Q135" s="99">
        <f>IF(N('Asset Universe'!$F$7)=0,1,$F$134*$F$134*1)</f>
        <v>0.72497393196404425</v>
      </c>
      <c r="R135" s="99">
        <f>IF(OR(N('Asset Universe'!$F$7)=0,N('Asset Universe'!$F$8)=0),0,$F$134*$G$134*$L$134)</f>
        <v>1.2780176901722316E-2</v>
      </c>
      <c r="S135" s="99">
        <f>IF(OR(N('Asset Universe'!$F$7)=0,N('Asset Universe'!$F$9)=0),0,$F$134*$H$134*$M$134)</f>
        <v>3.2111210128475669E-2</v>
      </c>
      <c r="U135" s="99">
        <f>IFERROR(INDEX(MINVERSE($P134:$S137),2,1),0)</f>
        <v>-2.3732604668978308</v>
      </c>
      <c r="V135" s="99">
        <f>IFERROR(INDEX(MINVERSE($P134:$S137),2,2),0)</f>
        <v>1.5115574442795532</v>
      </c>
      <c r="W135" s="99">
        <f>IFERROR(INDEX(MINVERSE($P134:$S137),2,3),0)</f>
        <v>-0.74511171688846967</v>
      </c>
      <c r="X135" s="99">
        <f>IFERROR(INDEX(MINVERSE($P134:$S137),2,4),0)</f>
        <v>-1.0635814791628822E-2</v>
      </c>
    </row>
    <row r="136" spans="1:52" x14ac:dyDescent="0.25">
      <c r="P136" s="99">
        <f>IF(OR(N('Asset Universe'!$F$8)=0,N('Asset Universe'!$F$6)=0),0,$G$134*$E$134*$J$134)</f>
        <v>2.7815188361873782E-3</v>
      </c>
      <c r="Q136" s="99">
        <f>IF(OR(N('Asset Universe'!$F$8)=0,N('Asset Universe'!$F$7)=0),0,$G$134*$F$134*$L$134)</f>
        <v>1.2780176901722316E-2</v>
      </c>
      <c r="R136" s="99">
        <f>IF(N('Asset Universe'!$F$8)=0,1,$G$134*$G$134*1)</f>
        <v>1.7013441241867971E-2</v>
      </c>
      <c r="S136" s="99">
        <f>IF(OR(N('Asset Universe'!$F$8)=0,N('Asset Universe'!$F$9)=0),0,$G$134*$H$134*$N$134)</f>
        <v>3.7409855307720401E-3</v>
      </c>
      <c r="U136" s="99">
        <f>IFERROR(INDEX(MINVERSE($P134:$S137),3,1),0)</f>
        <v>-0.53599620368116507</v>
      </c>
      <c r="V136" s="99">
        <f>IFERROR(INDEX(MINVERSE($P134:$S137),3,2),0)</f>
        <v>-0.74511171688846944</v>
      </c>
      <c r="W136" s="99">
        <f>IFERROR(INDEX(MINVERSE($P134:$S137),3,3),0)</f>
        <v>60.924139012025904</v>
      </c>
      <c r="X136" s="99">
        <f>IFERROR(INDEX(MINVERSE($P134:$S137),3,4),0)</f>
        <v>-6.8205867123972093</v>
      </c>
    </row>
    <row r="137" spans="1:52" x14ac:dyDescent="0.25">
      <c r="P137" s="99">
        <f>IF(OR(N('Asset Universe'!$F$9)=0,N('Asset Universe'!$F$6)=0),0,$H$134*$E$134*$K$134)</f>
        <v>1.915019343109477E-2</v>
      </c>
      <c r="Q137" s="99">
        <f>IF(OR(N('Asset Universe'!$F$9)=0,N('Asset Universe'!$F$7)=0),0,$H$134*$F$134*$M$134)</f>
        <v>3.2111210128475669E-2</v>
      </c>
      <c r="R137" s="99">
        <f>IF(OR(N('Asset Universe'!$F$9)=0,N('Asset Universe'!$F$8)=0),0,$H$134*$G$134*$N$134)</f>
        <v>3.7409855307720401E-3</v>
      </c>
      <c r="S137" s="99">
        <f>IF(N('Asset Universe'!$F$9)=0,1,$H$134*$H$134*1)</f>
        <v>2.8403048124524689E-2</v>
      </c>
      <c r="U137" s="99">
        <f>IFERROR(INDEX(MINVERSE($P134:$S137),4,1),0)</f>
        <v>-73.056976483513822</v>
      </c>
      <c r="V137" s="99">
        <f>IFERROR(INDEX(MINVERSE($P134:$S137),4,2),0)</f>
        <v>-1.0635814791629842E-2</v>
      </c>
      <c r="W137" s="99">
        <f>IFERROR(INDEX(MINVERSE($P134:$S137),4,3),0)</f>
        <v>-6.8205867123972066</v>
      </c>
      <c r="X137" s="99">
        <f>IFERROR(INDEX(MINVERSE($P134:$S137),4,4),0)</f>
        <v>85.375078956492345</v>
      </c>
    </row>
    <row r="138" spans="1:52" x14ac:dyDescent="0.25">
      <c r="A138">
        <v>70</v>
      </c>
      <c r="B138">
        <v>78</v>
      </c>
      <c r="C138" s="87">
        <f>'Monthly Data'!B78</f>
        <v>44743</v>
      </c>
      <c r="E138" s="86">
        <f>STDEV('Monthly Data'!$N$8:$N77)*SQRT(12)</f>
        <v>0.15283033717388864</v>
      </c>
      <c r="F138" s="86">
        <f>STDEV('Monthly Data'!$O$8:$O77)*SQRT(12)</f>
        <v>0.86685782948903622</v>
      </c>
      <c r="G138" s="86">
        <f>STDEV('Monthly Data'!$P$8:$P77)*SQRT(12)</f>
        <v>0.12977686708830402</v>
      </c>
      <c r="H138" s="86">
        <f>STDEV('Monthly Data'!$Q$8:$Q77)*SQRT(12)</f>
        <v>0.17059591523620901</v>
      </c>
      <c r="I138" s="98">
        <f>IFERROR(CORREL('Monthly Data'!$N$8:$N77,'Monthly Data'!$O$8:$O77),0)</f>
        <v>0.32687428227046023</v>
      </c>
      <c r="J138" s="98">
        <f>IFERROR(CORREL('Monthly Data'!$N$8:$N77,'Monthly Data'!$P$8:$P77),0)</f>
        <v>0.1554926662095934</v>
      </c>
      <c r="K138" s="98">
        <f>IFERROR(CORREL('Monthly Data'!$N$8:$N77,'Monthly Data'!$Q$8:$Q77),0)</f>
        <v>0.77442320146204791</v>
      </c>
      <c r="L138" s="98">
        <f>IFERROR(CORREL('Monthly Data'!$O$8:$O77,'Monthly Data'!$P$8:$P77),0)</f>
        <v>0.12677614349813801</v>
      </c>
      <c r="M138" s="98">
        <f>IFERROR(CORREL('Monthly Data'!$O$8:$O77,'Monthly Data'!$Q$8:$Q77),0)</f>
        <v>0.25734488637887354</v>
      </c>
      <c r="N138" s="98">
        <f>IFERROR(CORREL('Monthly Data'!$P$8:$P77,'Monthly Data'!$Q$8:$Q77),0)</f>
        <v>0.1795811682747904</v>
      </c>
      <c r="P138" s="99">
        <f>IF(N('Asset Universe'!$F$6)=0,1,$E$138*$E$138*1)</f>
        <v>2.3357111960684487E-2</v>
      </c>
      <c r="Q138" s="99">
        <f>IF(OR(N('Asset Universe'!$F$6)=0,N('Asset Universe'!$F$7)=0),0,$E$138*$F$138*$I$138)</f>
        <v>4.3305015658416178E-2</v>
      </c>
      <c r="R138" s="99">
        <f>IF(OR(N('Asset Universe'!$F$6)=0,N('Asset Universe'!$F$8)=0),0,$E$138*$G$138*$J$138)</f>
        <v>3.0840170288783005E-3</v>
      </c>
      <c r="S138" s="99">
        <f>IF(OR(N('Asset Universe'!$F$6)=0,N('Asset Universe'!$F$9)=0),0,$E$138*$H$138*$K$138)</f>
        <v>2.0190940790815546E-2</v>
      </c>
      <c r="U138" s="99">
        <f>IFERROR(INDEX(MINVERSE($P138:$S141),1,1),0)</f>
        <v>111.84097702205807</v>
      </c>
      <c r="V138" s="99">
        <f>IFERROR(INDEX(MINVERSE($P138:$S141),1,2),0)</f>
        <v>-2.6844611397380467</v>
      </c>
      <c r="W138" s="99">
        <f>IFERROR(INDEX(MINVERSE($P138:$S141),1,3),0)</f>
        <v>-0.74212986855887453</v>
      </c>
      <c r="X138" s="99">
        <f>IFERROR(INDEX(MINVERSE($P138:$S141),1,4),0)</f>
        <v>-73.980844415777995</v>
      </c>
      <c r="Z138" s="86">
        <f>IF(N('Asset Universe'!$F$6)=0,0,N('Asset Universe'!$K$6)-N('Asset Universe'!$N$6)-N(Control!$C$10))</f>
        <v>4.3000000000000003E-2</v>
      </c>
      <c r="AA138" s="86">
        <f>IF(N('Asset Universe'!$F$7)=0,0,N('Asset Universe'!$K$7)-N('Asset Universe'!$N$7)-N(Control!$C$10))</f>
        <v>5.5E-2</v>
      </c>
      <c r="AB138" s="86">
        <f>IF(N('Asset Universe'!$F$8)=0,0,N('Asset Universe'!$K$8)-N('Asset Universe'!$N$8)-N(Control!$C$10))</f>
        <v>9.9999999999999742E-4</v>
      </c>
      <c r="AC138" s="86">
        <f>IF(N('Asset Universe'!$F$9)=0,0,N('Asset Universe'!$K$9)-N('Asset Universe'!$N$9)-N(Control!$C$10))</f>
        <v>3.1199999999999999E-2</v>
      </c>
      <c r="AD138" s="86">
        <f>IFERROR(SUMPRODUCT($U138:$X138,$Z138:$AC138),0)</f>
        <v>2.3525721736220722</v>
      </c>
      <c r="AE138" s="86">
        <f>IFERROR(SUMPRODUCT($U139:$X139,$Z138:$AC138),0)</f>
        <v>-3.34785396518609E-2</v>
      </c>
      <c r="AF138" s="86">
        <f>IFERROR(SUMPRODUCT($U140:$X140,$Z138:$AC138),0)</f>
        <v>-0.22854857091132652</v>
      </c>
      <c r="AG138" s="86">
        <f>IFERROR(SUMPRODUCT($U141:$X141,$Z138:$AC138),0)</f>
        <v>-0.48510148129778718</v>
      </c>
      <c r="AH138" s="86">
        <f>IF(N('Asset Universe'!$F$6)=0,0,MIN(MAX(AD138,0),IF(N('Asset Universe'!$O$6)&gt;0,N('Asset Universe'!$O$6),1)))</f>
        <v>1</v>
      </c>
      <c r="AI138" s="86">
        <f>IF(N('Asset Universe'!$F$7)=0,0,MIN(MAX(AE138,0),IF(N('Asset Universe'!$O$7)&gt;0,N('Asset Universe'!$O$7),1)))</f>
        <v>0</v>
      </c>
      <c r="AJ138" s="86">
        <f>IF(N('Asset Universe'!$F$8)=0,0,MIN(MAX(AF138,0),IF(N('Asset Universe'!$O$8)&gt;0,N('Asset Universe'!$O$8),1)))</f>
        <v>0</v>
      </c>
      <c r="AK138" s="86">
        <f>IF(N('Asset Universe'!$F$9)=0,0,MIN(MAX(AG138,0),IF(N('Asset Universe'!$O$9)&gt;0,N('Asset Universe'!$O$9),1)))</f>
        <v>0</v>
      </c>
      <c r="AL138" s="86">
        <f>SUM(AH138:AK138)</f>
        <v>1</v>
      </c>
      <c r="AM138" s="86">
        <f>MAX(0,1-N(Control!$C$15))</f>
        <v>0.95</v>
      </c>
      <c r="AN138" s="86">
        <f>IF($AL138&lt;=0,0,AH138*IF($AL138&gt;$AM138,$AM138/$AL138,1))*Control!$C$7</f>
        <v>0.47499999999999998</v>
      </c>
      <c r="AO138" s="86">
        <f>IF($AL138&lt;=0,0,AI138*IF($AL138&gt;$AM138,$AM138/$AL138,1))*Control!$C$7</f>
        <v>0</v>
      </c>
      <c r="AP138" s="86">
        <f>IF($AL138&lt;=0,0,AJ138*IF($AL138&gt;$AM138,$AM138/$AL138,1))*Control!$C$7</f>
        <v>0</v>
      </c>
      <c r="AQ138" s="86">
        <f>IF($AL138&lt;=0,0,AK138*IF($AL138&gt;$AM138,$AM138/$AL138,1))*Control!$C$7</f>
        <v>0</v>
      </c>
      <c r="AR138" s="86">
        <f>1-SUM(AN138:AQ138)</f>
        <v>0.52500000000000002</v>
      </c>
      <c r="AS138" s="86">
        <f>'Monthly Data'!N78</f>
        <v>8.1306042492467423E-2</v>
      </c>
      <c r="AT138" s="86">
        <f>'Monthly Data'!O78</f>
        <v>0.17954101668545608</v>
      </c>
      <c r="AU138" s="86">
        <f>'Monthly Data'!P78</f>
        <v>-2.5881517491312622E-2</v>
      </c>
      <c r="AV138" s="86">
        <f>'Monthly Data'!Q78</f>
        <v>8.6159627628549229E-2</v>
      </c>
      <c r="AW138" s="86">
        <f>'Monthly Data'!R78</f>
        <v>3.6085279924336078E-4</v>
      </c>
      <c r="AX138" s="86">
        <f>AN138*AS138+AO138*AT138+AP138*AU138+AQ138*AV138+AR138*AW138</f>
        <v>3.8809817903524786E-2</v>
      </c>
      <c r="AY138" s="86">
        <f>AS138</f>
        <v>8.1306042492467423E-2</v>
      </c>
      <c r="AZ138" s="86">
        <f>0.6*AS138+0.4*AW138</f>
        <v>4.8927966615177794E-2</v>
      </c>
    </row>
    <row r="139" spans="1:52" x14ac:dyDescent="0.25">
      <c r="P139" s="99">
        <f>IF(OR(N('Asset Universe'!$F$7)=0,N('Asset Universe'!$F$6)=0),0,$F$138*$E$138*$I$138)</f>
        <v>4.3305015658416178E-2</v>
      </c>
      <c r="Q139" s="99">
        <f>IF(N('Asset Universe'!$F$7)=0,1,$F$138*$F$138*1)</f>
        <v>0.75144249654644302</v>
      </c>
      <c r="R139" s="99">
        <f>IF(OR(N('Asset Universe'!$F$7)=0,N('Asset Universe'!$F$8)=0),0,$F$138*$G$138*$L$138)</f>
        <v>1.4262074422263685E-2</v>
      </c>
      <c r="S139" s="99">
        <f>IF(OR(N('Asset Universe'!$F$7)=0,N('Asset Universe'!$F$9)=0),0,$F$138*$H$138*$M$138)</f>
        <v>3.8056780661039478E-2</v>
      </c>
      <c r="U139" s="99">
        <f>IFERROR(INDEX(MINVERSE($P138:$S141),2,1),0)</f>
        <v>-2.684461139738044</v>
      </c>
      <c r="V139" s="99">
        <f>IFERROR(INDEX(MINVERSE($P138:$S141),2,2),0)</f>
        <v>1.4999002617635766</v>
      </c>
      <c r="W139" s="99">
        <f>IFERROR(INDEX(MINVERSE($P138:$S141),2,3),0)</f>
        <v>-0.78038319384332611</v>
      </c>
      <c r="X139" s="99">
        <f>IFERROR(INDEX(MINVERSE($P138:$S141),2,4),0)</f>
        <v>7.6653254397950924E-3</v>
      </c>
    </row>
    <row r="140" spans="1:52" x14ac:dyDescent="0.25">
      <c r="P140" s="99">
        <f>IF(OR(N('Asset Universe'!$F$8)=0,N('Asset Universe'!$F$6)=0),0,$G$138*$E$138*$J$138)</f>
        <v>3.0840170288783005E-3</v>
      </c>
      <c r="Q140" s="99">
        <f>IF(OR(N('Asset Universe'!$F$8)=0,N('Asset Universe'!$F$7)=0),0,$G$138*$F$138*$L$138)</f>
        <v>1.4262074422263685E-2</v>
      </c>
      <c r="R140" s="99">
        <f>IF(N('Asset Universe'!$F$8)=0,1,$G$138*$G$138*1)</f>
        <v>1.6842035231255326E-2</v>
      </c>
      <c r="S140" s="99">
        <f>IF(OR(N('Asset Universe'!$F$8)=0,N('Asset Universe'!$F$9)=0),0,$G$138*$H$138*$N$138)</f>
        <v>3.9758199306066458E-3</v>
      </c>
      <c r="U140" s="99">
        <f>IFERROR(INDEX(MINVERSE($P138:$S141),3,1),0)</f>
        <v>-0.74212986855887186</v>
      </c>
      <c r="V140" s="99">
        <f>IFERROR(INDEX(MINVERSE($P138:$S141),3,2),0)</f>
        <v>-0.78038319384332666</v>
      </c>
      <c r="W140" s="99">
        <f>IFERROR(INDEX(MINVERSE($P138:$S141),3,3),0)</f>
        <v>61.802636420425863</v>
      </c>
      <c r="X140" s="99">
        <f>IFERROR(INDEX(MINVERSE($P138:$S141),3,4),0)</f>
        <v>-6.9076457475108253</v>
      </c>
    </row>
    <row r="141" spans="1:52" x14ac:dyDescent="0.25">
      <c r="P141" s="99">
        <f>IF(OR(N('Asset Universe'!$F$9)=0,N('Asset Universe'!$F$6)=0),0,$H$138*$E$138*$K$138)</f>
        <v>2.0190940790815546E-2</v>
      </c>
      <c r="Q141" s="99">
        <f>IF(OR(N('Asset Universe'!$F$9)=0,N('Asset Universe'!$F$7)=0),0,$H$138*$F$138*$M$138)</f>
        <v>3.8056780661039478E-2</v>
      </c>
      <c r="R141" s="99">
        <f>IF(OR(N('Asset Universe'!$F$9)=0,N('Asset Universe'!$F$8)=0),0,$H$138*$G$138*$N$138)</f>
        <v>3.9758199306066458E-3</v>
      </c>
      <c r="S141" s="99">
        <f>IF(N('Asset Universe'!$F$9)=0,1,$H$138*$H$138*1)</f>
        <v>2.9102966295279808E-2</v>
      </c>
      <c r="U141" s="99">
        <f>IFERROR(INDEX(MINVERSE($P138:$S141),4,1),0)</f>
        <v>-73.980844415778009</v>
      </c>
      <c r="V141" s="99">
        <f>IFERROR(INDEX(MINVERSE($P138:$S141),4,2),0)</f>
        <v>7.6653254397951167E-3</v>
      </c>
      <c r="W141" s="99">
        <f>IFERROR(INDEX(MINVERSE($P138:$S141),4,3),0)</f>
        <v>-6.9076457475108279</v>
      </c>
      <c r="X141" s="99">
        <f>IFERROR(INDEX(MINVERSE($P138:$S141),4,4),0)</f>
        <v>86.620541071441991</v>
      </c>
    </row>
    <row r="142" spans="1:52" x14ac:dyDescent="0.25">
      <c r="A142">
        <v>71</v>
      </c>
      <c r="B142">
        <v>79</v>
      </c>
      <c r="C142" s="87">
        <f>'Monthly Data'!B79</f>
        <v>44774</v>
      </c>
      <c r="E142" s="86">
        <f>STDEV('Monthly Data'!$N$8:$N78)*SQRT(12)</f>
        <v>0.15468300287163989</v>
      </c>
      <c r="F142" s="86">
        <f>STDEV('Monthly Data'!$O$8:$O78)*SQRT(12)</f>
        <v>0.86161409753323193</v>
      </c>
      <c r="G142" s="86">
        <f>STDEV('Monthly Data'!$P$8:$P78)*SQRT(12)</f>
        <v>0.12946975564363769</v>
      </c>
      <c r="H142" s="86">
        <f>STDEV('Monthly Data'!$Q$8:$Q78)*SQRT(12)</f>
        <v>0.17263736059395657</v>
      </c>
      <c r="I142" s="98">
        <f>IFERROR(CORREL('Monthly Data'!$N$8:$N78,'Monthly Data'!$O$8:$O78),0)</f>
        <v>0.32950239656935837</v>
      </c>
      <c r="J142" s="98">
        <f>IFERROR(CORREL('Monthly Data'!$N$8:$N78,'Monthly Data'!$P$8:$P78),0)</f>
        <v>0.13275259802803688</v>
      </c>
      <c r="K142" s="98">
        <f>IFERROR(CORREL('Monthly Data'!$N$8:$N78,'Monthly Data'!$Q$8:$Q78),0)</f>
        <v>0.78290645846059437</v>
      </c>
      <c r="L142" s="98">
        <f>IFERROR(CORREL('Monthly Data'!$O$8:$O78,'Monthly Data'!$P$8:$P78),0)</f>
        <v>0.12137406810812379</v>
      </c>
      <c r="M142" s="98">
        <f>IFERROR(CORREL('Monthly Data'!$O$8:$O78,'Monthly Data'!$Q$8:$Q78),0)</f>
        <v>0.26137760932456244</v>
      </c>
      <c r="N142" s="98">
        <f>IFERROR(CORREL('Monthly Data'!$P$8:$P78,'Monthly Data'!$Q$8:$Q78),0)</f>
        <v>0.15637010497348944</v>
      </c>
      <c r="P142" s="99">
        <f>IF(N('Asset Universe'!$F$6)=0,1,$E$142*$E$142*1)</f>
        <v>2.3926831377387752E-2</v>
      </c>
      <c r="Q142" s="99">
        <f>IF(OR(N('Asset Universe'!$F$6)=0,N('Asset Universe'!$F$7)=0),0,$E$142*$F$142*$I$142)</f>
        <v>4.3915109334329752E-2</v>
      </c>
      <c r="R142" s="99">
        <f>IF(OR(N('Asset Universe'!$F$6)=0,N('Asset Universe'!$F$8)=0),0,$E$142*$G$142*$J$142)</f>
        <v>2.6586058251394993E-3</v>
      </c>
      <c r="S142" s="99">
        <f>IF(OR(N('Asset Universe'!$F$6)=0,N('Asset Universe'!$F$9)=0),0,$E$142*$H$142*$K$142)</f>
        <v>2.0906785225368513E-2</v>
      </c>
      <c r="U142" s="99">
        <f>IFERROR(INDEX(MINVERSE($P142:$S145),1,1),0)</f>
        <v>112.85880752509664</v>
      </c>
      <c r="V142" s="99">
        <f>IFERROR(INDEX(MINVERSE($P142:$S145),1,2),0)</f>
        <v>-2.7163289116132514</v>
      </c>
      <c r="W142" s="99">
        <f>IFERROR(INDEX(MINVERSE($P142:$S145),1,3),0)</f>
        <v>6.4017399146884257E-2</v>
      </c>
      <c r="X142" s="99">
        <f>IFERROR(INDEX(MINVERSE($P142:$S145),1,4),0)</f>
        <v>-75.632669296097419</v>
      </c>
      <c r="Z142" s="86">
        <f>IF(N('Asset Universe'!$F$6)=0,0,N('Asset Universe'!$K$6)-N('Asset Universe'!$N$6)-N(Control!$C$10))</f>
        <v>4.3000000000000003E-2</v>
      </c>
      <c r="AA142" s="86">
        <f>IF(N('Asset Universe'!$F$7)=0,0,N('Asset Universe'!$K$7)-N('Asset Universe'!$N$7)-N(Control!$C$10))</f>
        <v>5.5E-2</v>
      </c>
      <c r="AB142" s="86">
        <f>IF(N('Asset Universe'!$F$8)=0,0,N('Asset Universe'!$K$8)-N('Asset Universe'!$N$8)-N(Control!$C$10))</f>
        <v>9.9999999999999742E-4</v>
      </c>
      <c r="AC142" s="86">
        <f>IF(N('Asset Universe'!$F$9)=0,0,N('Asset Universe'!$K$9)-N('Asset Universe'!$N$9)-N(Control!$C$10))</f>
        <v>3.1199999999999999E-2</v>
      </c>
      <c r="AD142" s="86">
        <f>IFERROR(SUMPRODUCT($U142:$X142,$Z142:$AC142),0)</f>
        <v>2.3438553688013348</v>
      </c>
      <c r="AE142" s="86">
        <f>IFERROR(SUMPRODUCT($U143:$X143,$Z142:$AC142),0)</f>
        <v>-3.3464131214203531E-2</v>
      </c>
      <c r="AF142" s="86">
        <f>IFERROR(SUMPRODUCT($U144:$X144,$Z142:$AC142),0)</f>
        <v>-0.17386717275045949</v>
      </c>
      <c r="AG142" s="86">
        <f>IFERROR(SUMPRODUCT($U145:$X145,$Z142:$AC142),0)</f>
        <v>-0.53328174574830989</v>
      </c>
      <c r="AH142" s="86">
        <f>IF(N('Asset Universe'!$F$6)=0,0,MIN(MAX(AD142,0),IF(N('Asset Universe'!$O$6)&gt;0,N('Asset Universe'!$O$6),1)))</f>
        <v>1</v>
      </c>
      <c r="AI142" s="86">
        <f>IF(N('Asset Universe'!$F$7)=0,0,MIN(MAX(AE142,0),IF(N('Asset Universe'!$O$7)&gt;0,N('Asset Universe'!$O$7),1)))</f>
        <v>0</v>
      </c>
      <c r="AJ142" s="86">
        <f>IF(N('Asset Universe'!$F$8)=0,0,MIN(MAX(AF142,0),IF(N('Asset Universe'!$O$8)&gt;0,N('Asset Universe'!$O$8),1)))</f>
        <v>0</v>
      </c>
      <c r="AK142" s="86">
        <f>IF(N('Asset Universe'!$F$9)=0,0,MIN(MAX(AG142,0),IF(N('Asset Universe'!$O$9)&gt;0,N('Asset Universe'!$O$9),1)))</f>
        <v>0</v>
      </c>
      <c r="AL142" s="86">
        <f>SUM(AH142:AK142)</f>
        <v>1</v>
      </c>
      <c r="AM142" s="86">
        <f>MAX(0,1-N(Control!$C$15))</f>
        <v>0.95</v>
      </c>
      <c r="AN142" s="86">
        <f>IF($AL142&lt;=0,0,AH142*IF($AL142&gt;$AM142,$AM142/$AL142,1))*Control!$C$7</f>
        <v>0.47499999999999998</v>
      </c>
      <c r="AO142" s="86">
        <f>IF($AL142&lt;=0,0,AI142*IF($AL142&gt;$AM142,$AM142/$AL142,1))*Control!$C$7</f>
        <v>0</v>
      </c>
      <c r="AP142" s="86">
        <f>IF($AL142&lt;=0,0,AJ142*IF($AL142&gt;$AM142,$AM142/$AL142,1))*Control!$C$7</f>
        <v>0</v>
      </c>
      <c r="AQ142" s="86">
        <f>IF($AL142&lt;=0,0,AK142*IF($AL142&gt;$AM142,$AM142/$AL142,1))*Control!$C$7</f>
        <v>0</v>
      </c>
      <c r="AR142" s="86">
        <f>1-SUM(AN142:AQ142)</f>
        <v>0.52500000000000002</v>
      </c>
      <c r="AS142" s="86">
        <f>'Monthly Data'!N79</f>
        <v>-4.5773080106984221E-2</v>
      </c>
      <c r="AT142" s="86">
        <f>'Monthly Data'!O79</f>
        <v>-0.14085561097213029</v>
      </c>
      <c r="AU142" s="86">
        <f>'Monthly Data'!P79</f>
        <v>-2.9433282458307009E-2</v>
      </c>
      <c r="AV142" s="86">
        <f>'Monthly Data'!Q79</f>
        <v>-6.0125426914058644E-2</v>
      </c>
      <c r="AW142" s="86">
        <f>'Monthly Data'!R79</f>
        <v>1.9372104585957395E-3</v>
      </c>
      <c r="AX142" s="86">
        <f>AN142*AS142+AO142*AT142+AP142*AU142+AQ142*AV142+AR142*AW142</f>
        <v>-2.072517756005474E-2</v>
      </c>
      <c r="AY142" s="86">
        <f>AS142</f>
        <v>-4.5773080106984221E-2</v>
      </c>
      <c r="AZ142" s="86">
        <f>0.6*AS142+0.4*AW142</f>
        <v>-2.6688963880752235E-2</v>
      </c>
    </row>
    <row r="143" spans="1:52" x14ac:dyDescent="0.25">
      <c r="P143" s="99">
        <f>IF(OR(N('Asset Universe'!$F$7)=0,N('Asset Universe'!$F$6)=0),0,$F$142*$E$142*$I$142)</f>
        <v>4.3915109334329752E-2</v>
      </c>
      <c r="Q143" s="99">
        <f>IF(N('Asset Universe'!$F$7)=0,1,$F$142*$F$142*1)</f>
        <v>0.74237885306800566</v>
      </c>
      <c r="R143" s="99">
        <f>IF(OR(N('Asset Universe'!$F$7)=0,N('Asset Universe'!$F$8)=0),0,$F$142*$G$142*$L$142)</f>
        <v>1.3539637373872279E-2</v>
      </c>
      <c r="S143" s="99">
        <f>IF(OR(N('Asset Universe'!$F$7)=0,N('Asset Universe'!$F$9)=0),0,$F$142*$H$142*$M$142)</f>
        <v>3.8879078704810159E-2</v>
      </c>
      <c r="U143" s="99">
        <f>IFERROR(INDEX(MINVERSE($P142:$S145),2,1),0)</f>
        <v>-2.7163289116132558</v>
      </c>
      <c r="V143" s="99">
        <f>IFERROR(INDEX(MINVERSE($P142:$S145),2,2),0)</f>
        <v>1.5215558215076848</v>
      </c>
      <c r="W143" s="99">
        <f>IFERROR(INDEX(MINVERSE($P142:$S145),2,3),0)</f>
        <v>-0.80122612154642914</v>
      </c>
      <c r="X143" s="99">
        <f>IFERROR(INDEX(MINVERSE($P142:$S145),2,4),0)</f>
        <v>1.4540638583020815E-2</v>
      </c>
    </row>
    <row r="144" spans="1:52" x14ac:dyDescent="0.25">
      <c r="P144" s="99">
        <f>IF(OR(N('Asset Universe'!$F$8)=0,N('Asset Universe'!$F$6)=0),0,$G$142*$E$142*$J$142)</f>
        <v>2.6586058251394993E-3</v>
      </c>
      <c r="Q144" s="99">
        <f>IF(OR(N('Asset Universe'!$F$8)=0,N('Asset Universe'!$F$7)=0),0,$G$142*$F$142*$L$142)</f>
        <v>1.3539637373872279E-2</v>
      </c>
      <c r="R144" s="99">
        <f>IF(N('Asset Universe'!$F$8)=0,1,$G$142*$G$142*1)</f>
        <v>1.6762417626423255E-2</v>
      </c>
      <c r="S144" s="99">
        <f>IF(OR(N('Asset Universe'!$F$8)=0,N('Asset Universe'!$F$9)=0),0,$G$142*$H$142*$N$142)</f>
        <v>3.4950777685511117E-3</v>
      </c>
      <c r="U144" s="99">
        <f>IFERROR(INDEX(MINVERSE($P142:$S145),3,1),0)</f>
        <v>6.401739914688874E-2</v>
      </c>
      <c r="V144" s="99">
        <f>IFERROR(INDEX(MINVERSE($P142:$S145),3,2),0)</f>
        <v>-0.80122612154643014</v>
      </c>
      <c r="W144" s="99">
        <f>IFERROR(INDEX(MINVERSE($P142:$S145),3,3),0)</f>
        <v>61.591740989081359</v>
      </c>
      <c r="X144" s="99">
        <f>IFERROR(INDEX(MINVERSE($P142:$S145),3,4),0)</f>
        <v>-6.2225713210834375</v>
      </c>
    </row>
    <row r="145" spans="1:52" x14ac:dyDescent="0.25">
      <c r="P145" s="99">
        <f>IF(OR(N('Asset Universe'!$F$9)=0,N('Asset Universe'!$F$6)=0),0,$H$142*$E$142*$K$142)</f>
        <v>2.0906785225368513E-2</v>
      </c>
      <c r="Q145" s="99">
        <f>IF(OR(N('Asset Universe'!$F$9)=0,N('Asset Universe'!$F$7)=0),0,$H$142*$F$142*$M$142)</f>
        <v>3.8879078704810159E-2</v>
      </c>
      <c r="R145" s="99">
        <f>IF(OR(N('Asset Universe'!$F$9)=0,N('Asset Universe'!$F$8)=0),0,$H$142*$G$142*$N$142)</f>
        <v>3.4950777685511117E-3</v>
      </c>
      <c r="S145" s="99">
        <f>IF(N('Asset Universe'!$F$9)=0,1,$H$142*$H$142*1)</f>
        <v>2.980365827284779E-2</v>
      </c>
      <c r="U145" s="99">
        <f>IFERROR(INDEX(MINVERSE($P142:$S145),4,1),0)</f>
        <v>-75.632669296097433</v>
      </c>
      <c r="V145" s="99">
        <f>IFERROR(INDEX(MINVERSE($P142:$S145),4,2),0)</f>
        <v>1.4540638583020099E-2</v>
      </c>
      <c r="W145" s="99">
        <f>IFERROR(INDEX(MINVERSE($P142:$S145),4,3),0)</f>
        <v>-6.2225713210834357</v>
      </c>
      <c r="X145" s="99">
        <f>IFERROR(INDEX(MINVERSE($P142:$S145),4,4),0)</f>
        <v>87.318777890477477</v>
      </c>
    </row>
    <row r="146" spans="1:52" x14ac:dyDescent="0.25">
      <c r="A146">
        <v>72</v>
      </c>
      <c r="B146">
        <v>80</v>
      </c>
      <c r="C146" s="87">
        <f>'Monthly Data'!B80</f>
        <v>44805</v>
      </c>
      <c r="E146" s="86">
        <f>STDEV('Monthly Data'!$N$8:$N79)*SQRT(12)</f>
        <v>0.15522235401510923</v>
      </c>
      <c r="F146" s="86">
        <f>STDEV('Monthly Data'!$O$8:$O79)*SQRT(12)</f>
        <v>0.86032743694866065</v>
      </c>
      <c r="G146" s="86">
        <f>STDEV('Monthly Data'!$P$8:$P79)*SQRT(12)</f>
        <v>0.12930104578448823</v>
      </c>
      <c r="H146" s="86">
        <f>STDEV('Monthly Data'!$Q$8:$Q79)*SQRT(12)</f>
        <v>0.17353182295558892</v>
      </c>
      <c r="I146" s="98">
        <f>IFERROR(CORREL('Monthly Data'!$N$8:$N79,'Monthly Data'!$O$8:$O79),0)</f>
        <v>0.33947975202434039</v>
      </c>
      <c r="J146" s="98">
        <f>IFERROR(CORREL('Monthly Data'!$N$8:$N79,'Monthly Data'!$P$8:$P79),0)</f>
        <v>0.14611716938970962</v>
      </c>
      <c r="K146" s="98">
        <f>IFERROR(CORREL('Monthly Data'!$N$8:$N79,'Monthly Data'!$Q$8:$Q79),0)</f>
        <v>0.7877455307850566</v>
      </c>
      <c r="L146" s="98">
        <f>IFERROR(CORREL('Monthly Data'!$O$8:$O79,'Monthly Data'!$P$8:$P79),0)</f>
        <v>0.13132001699293538</v>
      </c>
      <c r="M146" s="98">
        <f>IFERROR(CORREL('Monthly Data'!$O$8:$O79,'Monthly Data'!$Q$8:$Q79),0)</f>
        <v>0.27317305334200748</v>
      </c>
      <c r="N146" s="98">
        <f>IFERROR(CORREL('Monthly Data'!$P$8:$P79,'Monthly Data'!$Q$8:$Q79),0)</f>
        <v>0.17027036147147101</v>
      </c>
      <c r="P146" s="99">
        <f>IF(N('Asset Universe'!$F$6)=0,1,$E$146*$E$146*1)</f>
        <v>2.4093979185991897E-2</v>
      </c>
      <c r="Q146" s="99">
        <f>IF(OR(N('Asset Universe'!$F$6)=0,N('Asset Universe'!$F$7)=0),0,$E$146*$F$146*$I$146)</f>
        <v>4.5334822014394087E-2</v>
      </c>
      <c r="R146" s="99">
        <f>IF(OR(N('Asset Universe'!$F$6)=0,N('Asset Universe'!$F$8)=0),0,$E$146*$G$146*$J$146)</f>
        <v>2.9326318926870807E-3</v>
      </c>
      <c r="S146" s="99">
        <f>IF(OR(N('Asset Universe'!$F$6)=0,N('Asset Universe'!$F$9)=0),0,$E$146*$H$146*$K$146)</f>
        <v>2.1218727840523012E-2</v>
      </c>
      <c r="U146" s="99">
        <f>IFERROR(INDEX(MINVERSE($P146:$S149),1,1),0)</f>
        <v>114.41113664870637</v>
      </c>
      <c r="V146" s="99">
        <f>IFERROR(INDEX(MINVERSE($P146:$S149),1,2),0)</f>
        <v>-2.7713348447556103</v>
      </c>
      <c r="W146" s="99">
        <f>IFERROR(INDEX(MINVERSE($P146:$S149),1,3),0)</f>
        <v>-8.5113781191900439E-2</v>
      </c>
      <c r="X146" s="99">
        <f>IFERROR(INDEX(MINVERSE($P146:$S149),1,4),0)</f>
        <v>-76.853427688853159</v>
      </c>
      <c r="Z146" s="86">
        <f>IF(N('Asset Universe'!$F$6)=0,0,N('Asset Universe'!$K$6)-N('Asset Universe'!$N$6)-N(Control!$C$10))</f>
        <v>4.3000000000000003E-2</v>
      </c>
      <c r="AA146" s="86">
        <f>IF(N('Asset Universe'!$F$7)=0,0,N('Asset Universe'!$K$7)-N('Asset Universe'!$N$7)-N(Control!$C$10))</f>
        <v>5.5E-2</v>
      </c>
      <c r="AB146" s="86">
        <f>IF(N('Asset Universe'!$F$8)=0,0,N('Asset Universe'!$K$8)-N('Asset Universe'!$N$8)-N(Control!$C$10))</f>
        <v>9.9999999999999742E-4</v>
      </c>
      <c r="AC146" s="86">
        <f>IF(N('Asset Universe'!$F$9)=0,0,N('Asset Universe'!$K$9)-N('Asset Universe'!$N$9)-N(Control!$C$10))</f>
        <v>3.1199999999999999E-2</v>
      </c>
      <c r="AD146" s="86">
        <f>IFERROR(SUMPRODUCT($U146:$X146,$Z146:$AC146),0)</f>
        <v>2.3693434017594055</v>
      </c>
      <c r="AE146" s="86">
        <f>IFERROR(SUMPRODUCT($U147:$X147,$Z146:$AC146),0)</f>
        <v>-3.6103347998765273E-2</v>
      </c>
      <c r="AF146" s="86">
        <f>IFERROR(SUMPRODUCT($U148:$X148,$Z146:$AC146),0)</f>
        <v>-0.19636628299743342</v>
      </c>
      <c r="AG146" s="86">
        <f>IFERROR(SUMPRODUCT($U149:$X149,$Z146:$AC146),0)</f>
        <v>-0.55961421513530318</v>
      </c>
      <c r="AH146" s="86">
        <f>IF(N('Asset Universe'!$F$6)=0,0,MIN(MAX(AD146,0),IF(N('Asset Universe'!$O$6)&gt;0,N('Asset Universe'!$O$6),1)))</f>
        <v>1</v>
      </c>
      <c r="AI146" s="86">
        <f>IF(N('Asset Universe'!$F$7)=0,0,MIN(MAX(AE146,0),IF(N('Asset Universe'!$O$7)&gt;0,N('Asset Universe'!$O$7),1)))</f>
        <v>0</v>
      </c>
      <c r="AJ146" s="86">
        <f>IF(N('Asset Universe'!$F$8)=0,0,MIN(MAX(AF146,0),IF(N('Asset Universe'!$O$8)&gt;0,N('Asset Universe'!$O$8),1)))</f>
        <v>0</v>
      </c>
      <c r="AK146" s="86">
        <f>IF(N('Asset Universe'!$F$9)=0,0,MIN(MAX(AG146,0),IF(N('Asset Universe'!$O$9)&gt;0,N('Asset Universe'!$O$9),1)))</f>
        <v>0</v>
      </c>
      <c r="AL146" s="86">
        <f>SUM(AH146:AK146)</f>
        <v>1</v>
      </c>
      <c r="AM146" s="86">
        <f>MAX(0,1-N(Control!$C$15))</f>
        <v>0.95</v>
      </c>
      <c r="AN146" s="86">
        <f>IF($AL146&lt;=0,0,AH146*IF($AL146&gt;$AM146,$AM146/$AL146,1))*Control!$C$7</f>
        <v>0.47499999999999998</v>
      </c>
      <c r="AO146" s="86">
        <f>IF($AL146&lt;=0,0,AI146*IF($AL146&gt;$AM146,$AM146/$AL146,1))*Control!$C$7</f>
        <v>0</v>
      </c>
      <c r="AP146" s="86">
        <f>IF($AL146&lt;=0,0,AJ146*IF($AL146&gt;$AM146,$AM146/$AL146,1))*Control!$C$7</f>
        <v>0</v>
      </c>
      <c r="AQ146" s="86">
        <f>IF($AL146&lt;=0,0,AK146*IF($AL146&gt;$AM146,$AM146/$AL146,1))*Control!$C$7</f>
        <v>0</v>
      </c>
      <c r="AR146" s="86">
        <f>1-SUM(AN146:AQ146)</f>
        <v>0.52500000000000002</v>
      </c>
      <c r="AS146" s="86">
        <f>'Monthly Data'!N80</f>
        <v>-9.3670609585090658E-2</v>
      </c>
      <c r="AT146" s="86">
        <f>'Monthly Data'!O80</f>
        <v>-3.0822039575552185E-2</v>
      </c>
      <c r="AU146" s="86">
        <f>'Monthly Data'!P80</f>
        <v>-2.8881810636775196E-2</v>
      </c>
      <c r="AV146" s="86">
        <f>'Monthly Data'!Q80</f>
        <v>-0.12871306282342698</v>
      </c>
      <c r="AW146" s="86">
        <f>'Monthly Data'!R80</f>
        <v>2.0675958424762886E-3</v>
      </c>
      <c r="AX146" s="86">
        <f>AN146*AS146+AO146*AT146+AP146*AU146+AQ146*AV146+AR146*AW146</f>
        <v>-4.3408051735618014E-2</v>
      </c>
      <c r="AY146" s="86">
        <f>AS146</f>
        <v>-9.3670609585090658E-2</v>
      </c>
      <c r="AZ146" s="86">
        <f>0.6*AS146+0.4*AW146</f>
        <v>-5.5375327414063882E-2</v>
      </c>
    </row>
    <row r="147" spans="1:52" x14ac:dyDescent="0.25">
      <c r="P147" s="99">
        <f>IF(OR(N('Asset Universe'!$F$7)=0,N('Asset Universe'!$F$6)=0),0,$F$146*$E$146*$I$146)</f>
        <v>4.5334822014394087E-2</v>
      </c>
      <c r="Q147" s="99">
        <f>IF(N('Asset Universe'!$F$7)=0,1,$F$146*$F$146*1)</f>
        <v>0.74016329876665166</v>
      </c>
      <c r="R147" s="99">
        <f>IF(OR(N('Asset Universe'!$F$7)=0,N('Asset Universe'!$F$8)=0),0,$F$146*$G$146*$L$146)</f>
        <v>1.4608201174461887E-2</v>
      </c>
      <c r="S147" s="99">
        <f>IF(OR(N('Asset Universe'!$F$7)=0,N('Asset Universe'!$F$9)=0),0,$F$146*$H$146*$M$146)</f>
        <v>4.0783149311225529E-2</v>
      </c>
      <c r="U147" s="99">
        <f>IFERROR(INDEX(MINVERSE($P146:$S149),2,1),0)</f>
        <v>-2.7713348447556116</v>
      </c>
      <c r="V147" s="99">
        <f>IFERROR(INDEX(MINVERSE($P146:$S149),2,2),0)</f>
        <v>1.5389132551064666</v>
      </c>
      <c r="W147" s="99">
        <f>IFERROR(INDEX(MINVERSE($P146:$S149),2,3),0)</f>
        <v>-0.85322849575829141</v>
      </c>
      <c r="X147" s="99">
        <f>IFERROR(INDEX(MINVERSE($P146:$S149),2,4),0)</f>
        <v>-2.3171481069593967E-2</v>
      </c>
    </row>
    <row r="148" spans="1:52" x14ac:dyDescent="0.25">
      <c r="P148" s="99">
        <f>IF(OR(N('Asset Universe'!$F$8)=0,N('Asset Universe'!$F$6)=0),0,$G$146*$E$146*$J$146)</f>
        <v>2.9326318926870807E-3</v>
      </c>
      <c r="Q148" s="99">
        <f>IF(OR(N('Asset Universe'!$F$8)=0,N('Asset Universe'!$F$7)=0),0,$G$146*$F$146*$L$146)</f>
        <v>1.4608201174461887E-2</v>
      </c>
      <c r="R148" s="99">
        <f>IF(N('Asset Universe'!$F$8)=0,1,$G$146*$G$146*1)</f>
        <v>1.6718760440962321E-2</v>
      </c>
      <c r="S148" s="99">
        <f>IF(OR(N('Asset Universe'!$F$8)=0,N('Asset Universe'!$F$9)=0),0,$G$146*$H$146*$N$146)</f>
        <v>3.8205001805691019E-3</v>
      </c>
      <c r="U148" s="99">
        <f>IFERROR(INDEX(MINVERSE($P146:$S149),3,1),0)</f>
        <v>-8.5113781191902313E-2</v>
      </c>
      <c r="V148" s="99">
        <f>IFERROR(INDEX(MINVERSE($P146:$S149),3,2),0)</f>
        <v>-0.85322849575829174</v>
      </c>
      <c r="W148" s="99">
        <f>IFERROR(INDEX(MINVERSE($P146:$S149),3,3),0)</f>
        <v>62.096016004572832</v>
      </c>
      <c r="X148" s="99">
        <f>IFERROR(INDEX(MINVERSE($P146:$S149),3,4),0)</f>
        <v>-6.6626551007707775</v>
      </c>
    </row>
    <row r="149" spans="1:52" x14ac:dyDescent="0.25">
      <c r="P149" s="99">
        <f>IF(OR(N('Asset Universe'!$F$9)=0,N('Asset Universe'!$F$6)=0),0,$H$146*$E$146*$K$146)</f>
        <v>2.1218727840523012E-2</v>
      </c>
      <c r="Q149" s="99">
        <f>IF(OR(N('Asset Universe'!$F$9)=0,N('Asset Universe'!$F$7)=0),0,$H$146*$F$146*$M$146)</f>
        <v>4.0783149311225529E-2</v>
      </c>
      <c r="R149" s="99">
        <f>IF(OR(N('Asset Universe'!$F$9)=0,N('Asset Universe'!$F$8)=0),0,$H$146*$G$146*$N$146)</f>
        <v>3.8205001805691019E-3</v>
      </c>
      <c r="S149" s="99">
        <f>IF(N('Asset Universe'!$F$9)=0,1,$H$146*$H$146*1)</f>
        <v>3.0113293578289856E-2</v>
      </c>
      <c r="U149" s="99">
        <f>IFERROR(INDEX(MINVERSE($P146:$S149),4,1),0)</f>
        <v>-76.853427688853174</v>
      </c>
      <c r="V149" s="99">
        <f>IFERROR(INDEX(MINVERSE($P146:$S149),4,2),0)</f>
        <v>-2.3171481069589248E-2</v>
      </c>
      <c r="W149" s="99">
        <f>IFERROR(INDEX(MINVERSE($P146:$S149),4,3),0)</f>
        <v>-6.6626551007707802</v>
      </c>
      <c r="X149" s="99">
        <f>IFERROR(INDEX(MINVERSE($P146:$S149),4,4),0)</f>
        <v>88.237828911698145</v>
      </c>
    </row>
    <row r="150" spans="1:52" x14ac:dyDescent="0.25">
      <c r="A150">
        <v>73</v>
      </c>
      <c r="B150">
        <v>81</v>
      </c>
      <c r="C150" s="87">
        <f>'Monthly Data'!B81</f>
        <v>44835</v>
      </c>
      <c r="E150" s="86">
        <f>STDEV('Monthly Data'!$N$8:$N80)*SQRT(12)</f>
        <v>0.15960586857854575</v>
      </c>
      <c r="F150" s="86">
        <f>STDEV('Monthly Data'!$O$8:$O80)*SQRT(12)</f>
        <v>0.85547925263990099</v>
      </c>
      <c r="G150" s="86">
        <f>STDEV('Monthly Data'!$P$8:$P80)*SQRT(12)</f>
        <v>0.12909334581078336</v>
      </c>
      <c r="H150" s="86">
        <f>STDEV('Monthly Data'!$Q$8:$Q80)*SQRT(12)</f>
        <v>0.18066253224261539</v>
      </c>
      <c r="I150" s="98">
        <f>IFERROR(CORREL('Monthly Data'!$N$8:$N80,'Monthly Data'!$O$8:$O80),0)</f>
        <v>0.34084728019443383</v>
      </c>
      <c r="J150" s="98">
        <f>IFERROR(CORREL('Monthly Data'!$N$8:$N80,'Monthly Data'!$P$8:$P80),0)</f>
        <v>0.16720959445513167</v>
      </c>
      <c r="K150" s="98">
        <f>IFERROR(CORREL('Monthly Data'!$N$8:$N80,'Monthly Data'!$Q$8:$Q80),0)</f>
        <v>0.80356969764590436</v>
      </c>
      <c r="L150" s="98">
        <f>IFERROR(CORREL('Monthly Data'!$O$8:$O80,'Monthly Data'!$P$8:$P80),0)</f>
        <v>0.13579805067165721</v>
      </c>
      <c r="M150" s="98">
        <f>IFERROR(CORREL('Monthly Data'!$O$8:$O80,'Monthly Data'!$Q$8:$Q80),0)</f>
        <v>0.27576114397336587</v>
      </c>
      <c r="N150" s="98">
        <f>IFERROR(CORREL('Monthly Data'!$P$8:$P80,'Monthly Data'!$Q$8:$Q80),0)</f>
        <v>0.1926229294572461</v>
      </c>
      <c r="P150" s="99">
        <f>IF(N('Asset Universe'!$F$6)=0,1,$E$150*$E$150*1)</f>
        <v>2.5474033284712018E-2</v>
      </c>
      <c r="Q150" s="99">
        <f>IF(OR(N('Asset Universe'!$F$6)=0,N('Asset Universe'!$F$7)=0),0,$E$150*$F$150*$I$150)</f>
        <v>4.6539120339171833E-2</v>
      </c>
      <c r="R150" s="99">
        <f>IF(OR(N('Asset Universe'!$F$6)=0,N('Asset Universe'!$F$8)=0),0,$E$150*$G$150*$J$150)</f>
        <v>3.445195778639405E-3</v>
      </c>
      <c r="S150" s="99">
        <f>IF(OR(N('Asset Universe'!$F$6)=0,N('Asset Universe'!$F$9)=0),0,$E$150*$H$150*$K$150)</f>
        <v>2.3170771821575845E-2</v>
      </c>
      <c r="U150" s="99">
        <f>IFERROR(INDEX(MINVERSE($P150:$S153),1,1),0)</f>
        <v>115.83922724222647</v>
      </c>
      <c r="V150" s="99">
        <f>IFERROR(INDEX(MINVERSE($P150:$S153),1,2),0)</f>
        <v>-2.7858915372610862</v>
      </c>
      <c r="W150" s="99">
        <f>IFERROR(INDEX(MINVERSE($P150:$S153),1,3),0)</f>
        <v>-0.26263767045025227</v>
      </c>
      <c r="X150" s="99">
        <f>IFERROR(INDEX(MINVERSE($P150:$S153),1,4),0)</f>
        <v>-78.561670917269183</v>
      </c>
      <c r="Z150" s="86">
        <f>IF(N('Asset Universe'!$F$6)=0,0,N('Asset Universe'!$K$6)-N('Asset Universe'!$N$6)-N(Control!$C$10))</f>
        <v>4.3000000000000003E-2</v>
      </c>
      <c r="AA150" s="86">
        <f>IF(N('Asset Universe'!$F$7)=0,0,N('Asset Universe'!$K$7)-N('Asset Universe'!$N$7)-N(Control!$C$10))</f>
        <v>5.5E-2</v>
      </c>
      <c r="AB150" s="86">
        <f>IF(N('Asset Universe'!$F$8)=0,0,N('Asset Universe'!$K$8)-N('Asset Universe'!$N$8)-N(Control!$C$10))</f>
        <v>9.9999999999999742E-4</v>
      </c>
      <c r="AC150" s="86">
        <f>IF(N('Asset Universe'!$F$9)=0,0,N('Asset Universe'!$K$9)-N('Asset Universe'!$N$9)-N(Control!$C$10))</f>
        <v>3.1199999999999999E-2</v>
      </c>
      <c r="AD150" s="86">
        <f>IFERROR(SUMPRODUCT($U150:$X150,$Z150:$AC150),0)</f>
        <v>2.3764759665771309</v>
      </c>
      <c r="AE150" s="86">
        <f>IFERROR(SUMPRODUCT($U151:$X151,$Z150:$AC150),0)</f>
        <v>-3.310884974082029E-2</v>
      </c>
      <c r="AF150" s="86">
        <f>IFERROR(SUMPRODUCT($U152:$X152,$Z150:$AC150),0)</f>
        <v>-0.22436739065601177</v>
      </c>
      <c r="AG150" s="86">
        <f>IFERROR(SUMPRODUCT($U153:$X153,$Z150:$AC150),0)</f>
        <v>-0.65705975012862217</v>
      </c>
      <c r="AH150" s="86">
        <f>IF(N('Asset Universe'!$F$6)=0,0,MIN(MAX(AD150,0),IF(N('Asset Universe'!$O$6)&gt;0,N('Asset Universe'!$O$6),1)))</f>
        <v>1</v>
      </c>
      <c r="AI150" s="86">
        <f>IF(N('Asset Universe'!$F$7)=0,0,MIN(MAX(AE150,0),IF(N('Asset Universe'!$O$7)&gt;0,N('Asset Universe'!$O$7),1)))</f>
        <v>0</v>
      </c>
      <c r="AJ150" s="86">
        <f>IF(N('Asset Universe'!$F$8)=0,0,MIN(MAX(AF150,0),IF(N('Asset Universe'!$O$8)&gt;0,N('Asset Universe'!$O$8),1)))</f>
        <v>0</v>
      </c>
      <c r="AK150" s="86">
        <f>IF(N('Asset Universe'!$F$9)=0,0,MIN(MAX(AG150,0),IF(N('Asset Universe'!$O$9)&gt;0,N('Asset Universe'!$O$9),1)))</f>
        <v>0</v>
      </c>
      <c r="AL150" s="86">
        <f>SUM(AH150:AK150)</f>
        <v>1</v>
      </c>
      <c r="AM150" s="86">
        <f>MAX(0,1-N(Control!$C$15))</f>
        <v>0.95</v>
      </c>
      <c r="AN150" s="86">
        <f>IF($AL150&lt;=0,0,AH150*IF($AL150&gt;$AM150,$AM150/$AL150,1))*Control!$C$7</f>
        <v>0.47499999999999998</v>
      </c>
      <c r="AO150" s="86">
        <f>IF($AL150&lt;=0,0,AI150*IF($AL150&gt;$AM150,$AM150/$AL150,1))*Control!$C$7</f>
        <v>0</v>
      </c>
      <c r="AP150" s="86">
        <f>IF($AL150&lt;=0,0,AJ150*IF($AL150&gt;$AM150,$AM150/$AL150,1))*Control!$C$7</f>
        <v>0</v>
      </c>
      <c r="AQ150" s="86">
        <f>IF($AL150&lt;=0,0,AK150*IF($AL150&gt;$AM150,$AM150/$AL150,1))*Control!$C$7</f>
        <v>0</v>
      </c>
      <c r="AR150" s="86">
        <f>1-SUM(AN150:AQ150)</f>
        <v>0.52500000000000002</v>
      </c>
      <c r="AS150" s="86">
        <f>'Monthly Data'!N81</f>
        <v>7.4737308338504338E-2</v>
      </c>
      <c r="AT150" s="86">
        <f>'Monthly Data'!O81</f>
        <v>5.475483351418764E-2</v>
      </c>
      <c r="AU150" s="86">
        <f>'Monthly Data'!P81</f>
        <v>-1.7844407703562437E-2</v>
      </c>
      <c r="AV150" s="86">
        <f>'Monthly Data'!Q81</f>
        <v>3.5051066853171609E-2</v>
      </c>
      <c r="AW150" s="86">
        <f>'Monthly Data'!R81</f>
        <v>1.5857025189673912E-3</v>
      </c>
      <c r="AX150" s="86">
        <f>AN150*AS150+AO150*AT150+AP150*AU150+AQ150*AV150+AR150*AW150</f>
        <v>3.6332715283247441E-2</v>
      </c>
      <c r="AY150" s="86">
        <f>AS150</f>
        <v>7.4737308338504338E-2</v>
      </c>
      <c r="AZ150" s="86">
        <f>0.6*AS150+0.4*AW150</f>
        <v>4.5476666010689559E-2</v>
      </c>
    </row>
    <row r="151" spans="1:52" x14ac:dyDescent="0.25">
      <c r="P151" s="99">
        <f>IF(OR(N('Asset Universe'!$F$7)=0,N('Asset Universe'!$F$6)=0),0,$F$150*$E$150*$I$150)</f>
        <v>4.6539120339171833E-2</v>
      </c>
      <c r="Q151" s="99">
        <f>IF(N('Asset Universe'!$F$7)=0,1,$F$150*$F$150*1)</f>
        <v>0.73184475169732355</v>
      </c>
      <c r="R151" s="99">
        <f>IF(OR(N('Asset Universe'!$F$7)=0,N('Asset Universe'!$F$8)=0),0,$F$150*$G$150*$L$150)</f>
        <v>1.4997085730171632E-2</v>
      </c>
      <c r="S151" s="99">
        <f>IF(OR(N('Asset Universe'!$F$7)=0,N('Asset Universe'!$F$9)=0),0,$F$150*$H$150*$M$150)</f>
        <v>4.2619725338408208E-2</v>
      </c>
      <c r="U151" s="99">
        <f>IFERROR(INDEX(MINVERSE($P150:$S153),2,1),0)</f>
        <v>-2.7858915372610795</v>
      </c>
      <c r="V151" s="99">
        <f>IFERROR(INDEX(MINVERSE($P150:$S153),2,2),0)</f>
        <v>1.5573203682448868</v>
      </c>
      <c r="W151" s="99">
        <f>IFERROR(INDEX(MINVERSE($P150:$S153),2,3),0)</f>
        <v>-0.8417053185793083</v>
      </c>
      <c r="X151" s="99">
        <f>IFERROR(INDEX(MINVERSE($P150:$S153),2,4),0)</f>
        <v>6.0050366234508941E-2</v>
      </c>
    </row>
    <row r="152" spans="1:52" x14ac:dyDescent="0.25">
      <c r="P152" s="99">
        <f>IF(OR(N('Asset Universe'!$F$8)=0,N('Asset Universe'!$F$6)=0),0,$G$150*$E$150*$J$150)</f>
        <v>3.445195778639405E-3</v>
      </c>
      <c r="Q152" s="99">
        <f>IF(OR(N('Asset Universe'!$F$8)=0,N('Asset Universe'!$F$7)=0),0,$G$150*$F$150*$L$150)</f>
        <v>1.4997085730171632E-2</v>
      </c>
      <c r="R152" s="99">
        <f>IF(N('Asset Universe'!$F$8)=0,1,$G$150*$G$150*1)</f>
        <v>1.6665091932622497E-2</v>
      </c>
      <c r="S152" s="99">
        <f>IF(OR(N('Asset Universe'!$F$8)=0,N('Asset Universe'!$F$9)=0),0,$G$150*$H$150*$N$150)</f>
        <v>4.4924156708064837E-3</v>
      </c>
      <c r="U152" s="99">
        <f>IFERROR(INDEX(MINVERSE($P150:$S153),3,1),0)</f>
        <v>-0.26263767045025327</v>
      </c>
      <c r="V152" s="99">
        <f>IFERROR(INDEX(MINVERSE($P150:$S153),3,2),0)</f>
        <v>-0.84170531857930819</v>
      </c>
      <c r="W152" s="99">
        <f>IFERROR(INDEX(MINVERSE($P150:$S153),3,3),0)</f>
        <v>62.801023496871039</v>
      </c>
      <c r="X152" s="99">
        <f>IFERROR(INDEX(MINVERSE($P150:$S153),3,4),0)</f>
        <v>-7.3583718526173021</v>
      </c>
    </row>
    <row r="153" spans="1:52" x14ac:dyDescent="0.25">
      <c r="P153" s="99">
        <f>IF(OR(N('Asset Universe'!$F$9)=0,N('Asset Universe'!$F$6)=0),0,$H$150*$E$150*$K$150)</f>
        <v>2.3170771821575845E-2</v>
      </c>
      <c r="Q153" s="99">
        <f>IF(OR(N('Asset Universe'!$F$9)=0,N('Asset Universe'!$F$7)=0),0,$H$150*$F$150*$M$150)</f>
        <v>4.2619725338408208E-2</v>
      </c>
      <c r="R153" s="99">
        <f>IF(OR(N('Asset Universe'!$F$9)=0,N('Asset Universe'!$F$8)=0),0,$H$150*$G$150*$N$150)</f>
        <v>4.4924156708064837E-3</v>
      </c>
      <c r="S153" s="99">
        <f>IF(N('Asset Universe'!$F$9)=0,1,$H$150*$H$150*1)</f>
        <v>3.2638950556314043E-2</v>
      </c>
      <c r="U153" s="99">
        <f>IFERROR(INDEX(MINVERSE($P150:$S153),4,1),0)</f>
        <v>-78.561670917269183</v>
      </c>
      <c r="V153" s="99">
        <f>IFERROR(INDEX(MINVERSE($P150:$S153),4,2),0)</f>
        <v>6.0050366234510023E-2</v>
      </c>
      <c r="W153" s="99">
        <f>IFERROR(INDEX(MINVERSE($P150:$S153),4,3),0)</f>
        <v>-7.358371852617303</v>
      </c>
      <c r="X153" s="99">
        <f>IFERROR(INDEX(MINVERSE($P150:$S153),4,4),0)</f>
        <v>87.344477596912569</v>
      </c>
    </row>
    <row r="154" spans="1:52" x14ac:dyDescent="0.25">
      <c r="A154">
        <v>74</v>
      </c>
      <c r="B154">
        <v>82</v>
      </c>
      <c r="C154" s="87">
        <f>'Monthly Data'!B82</f>
        <v>44866</v>
      </c>
      <c r="E154" s="86">
        <f>STDEV('Monthly Data'!$N$8:$N81)*SQRT(12)</f>
        <v>0.16083454303642636</v>
      </c>
      <c r="F154" s="86">
        <f>STDEV('Monthly Data'!$O$8:$O81)*SQRT(12)</f>
        <v>0.84964647435503204</v>
      </c>
      <c r="G154" s="86">
        <f>STDEV('Monthly Data'!$P$8:$P81)*SQRT(12)</f>
        <v>0.12849721181808518</v>
      </c>
      <c r="H154" s="86">
        <f>STDEV('Monthly Data'!$Q$8:$Q81)*SQRT(12)</f>
        <v>0.17987650627762614</v>
      </c>
      <c r="I154" s="98">
        <f>IFERROR(CORREL('Monthly Data'!$N$8:$N81,'Monthly Data'!$O$8:$O81),0)</f>
        <v>0.33412034637664184</v>
      </c>
      <c r="J154" s="98">
        <f>IFERROR(CORREL('Monthly Data'!$N$8:$N81,'Monthly Data'!$P$8:$P81),0)</f>
        <v>0.15301920421646939</v>
      </c>
      <c r="K154" s="98">
        <f>IFERROR(CORREL('Monthly Data'!$N$8:$N81,'Monthly Data'!$Q$8:$Q81),0)</f>
        <v>0.80199700257499462</v>
      </c>
      <c r="L154" s="98">
        <f>IFERROR(CORREL('Monthly Data'!$O$8:$O81,'Monthly Data'!$P$8:$P81),0)</f>
        <v>0.13618957930036149</v>
      </c>
      <c r="M154" s="98">
        <f>IFERROR(CORREL('Monthly Data'!$O$8:$O81,'Monthly Data'!$Q$8:$Q81),0)</f>
        <v>0.27430024076042164</v>
      </c>
      <c r="N154" s="98">
        <f>IFERROR(CORREL('Monthly Data'!$P$8:$P81,'Monthly Data'!$Q$8:$Q81),0)</f>
        <v>0.18691420934860511</v>
      </c>
      <c r="P154" s="99">
        <f>IF(N('Asset Universe'!$F$6)=0,1,$E$154*$E$154*1)</f>
        <v>2.5867750233736081E-2</v>
      </c>
      <c r="Q154" s="99">
        <f>IF(OR(N('Asset Universe'!$F$6)=0,N('Asset Universe'!$F$7)=0),0,$E$154*$F$154*$I$154)</f>
        <v>4.5658381450292725E-2</v>
      </c>
      <c r="R154" s="99">
        <f>IF(OR(N('Asset Universe'!$F$6)=0,N('Asset Universe'!$F$8)=0),0,$E$154*$G$154*$J$154)</f>
        <v>3.16241581218064E-3</v>
      </c>
      <c r="S154" s="99">
        <f>IF(OR(N('Asset Universe'!$F$6)=0,N('Asset Universe'!$F$9)=0),0,$E$154*$H$154*$K$154)</f>
        <v>2.320205854692944E-2</v>
      </c>
      <c r="U154" s="99">
        <f>IFERROR(INDEX(MINVERSE($P154:$S157),1,1),0)</f>
        <v>112.8185091250204</v>
      </c>
      <c r="V154" s="99">
        <f>IFERROR(INDEX(MINVERSE($P154:$S157),1,2),0)</f>
        <v>-2.6508240183938905</v>
      </c>
      <c r="W154" s="99">
        <f>IFERROR(INDEX(MINVERSE($P154:$S157),1,3),0)</f>
        <v>1.0865892777503992</v>
      </c>
      <c r="X154" s="99">
        <f>IFERROR(INDEX(MINVERSE($P154:$S157),1,4),0)</f>
        <v>-77.612291386562916</v>
      </c>
      <c r="Z154" s="86">
        <f>IF(N('Asset Universe'!$F$6)=0,0,N('Asset Universe'!$K$6)-N('Asset Universe'!$N$6)-N(Control!$C$10))</f>
        <v>4.3000000000000003E-2</v>
      </c>
      <c r="AA154" s="86">
        <f>IF(N('Asset Universe'!$F$7)=0,0,N('Asset Universe'!$K$7)-N('Asset Universe'!$N$7)-N(Control!$C$10))</f>
        <v>5.5E-2</v>
      </c>
      <c r="AB154" s="86">
        <f>IF(N('Asset Universe'!$F$8)=0,0,N('Asset Universe'!$K$8)-N('Asset Universe'!$N$8)-N(Control!$C$10))</f>
        <v>9.9999999999999742E-4</v>
      </c>
      <c r="AC154" s="86">
        <f>IF(N('Asset Universe'!$F$9)=0,0,N('Asset Universe'!$K$9)-N('Asset Universe'!$N$9)-N(Control!$C$10))</f>
        <v>3.1199999999999999E-2</v>
      </c>
      <c r="AD154" s="86">
        <f>IFERROR(SUMPRODUCT($U154:$X154,$Z154:$AC154),0)</f>
        <v>2.2849836693812011</v>
      </c>
      <c r="AE154" s="86">
        <f>IFERROR(SUMPRODUCT($U155:$X155,$Z154:$AC154),0)</f>
        <v>-2.8895935993665637E-2</v>
      </c>
      <c r="AF154" s="86">
        <f>IFERROR(SUMPRODUCT($U156:$X156,$Z154:$AC154),0)</f>
        <v>-0.19110215517861395</v>
      </c>
      <c r="AG154" s="86">
        <f>IFERROR(SUMPRODUCT($U157:$X157,$Z154:$AC154),0)</f>
        <v>-0.61131216757295359</v>
      </c>
      <c r="AH154" s="86">
        <f>IF(N('Asset Universe'!$F$6)=0,0,MIN(MAX(AD154,0),IF(N('Asset Universe'!$O$6)&gt;0,N('Asset Universe'!$O$6),1)))</f>
        <v>1</v>
      </c>
      <c r="AI154" s="86">
        <f>IF(N('Asset Universe'!$F$7)=0,0,MIN(MAX(AE154,0),IF(N('Asset Universe'!$O$7)&gt;0,N('Asset Universe'!$O$7),1)))</f>
        <v>0</v>
      </c>
      <c r="AJ154" s="86">
        <f>IF(N('Asset Universe'!$F$8)=0,0,MIN(MAX(AF154,0),IF(N('Asset Universe'!$O$8)&gt;0,N('Asset Universe'!$O$8),1)))</f>
        <v>0</v>
      </c>
      <c r="AK154" s="86">
        <f>IF(N('Asset Universe'!$F$9)=0,0,MIN(MAX(AG154,0),IF(N('Asset Universe'!$O$9)&gt;0,N('Asset Universe'!$O$9),1)))</f>
        <v>0</v>
      </c>
      <c r="AL154" s="86">
        <f>SUM(AH154:AK154)</f>
        <v>1</v>
      </c>
      <c r="AM154" s="86">
        <f>MAX(0,1-N(Control!$C$15))</f>
        <v>0.95</v>
      </c>
      <c r="AN154" s="86">
        <f>IF($AL154&lt;=0,0,AH154*IF($AL154&gt;$AM154,$AM154/$AL154,1))*Control!$C$7</f>
        <v>0.47499999999999998</v>
      </c>
      <c r="AO154" s="86">
        <f>IF($AL154&lt;=0,0,AI154*IF($AL154&gt;$AM154,$AM154/$AL154,1))*Control!$C$7</f>
        <v>0</v>
      </c>
      <c r="AP154" s="86">
        <f>IF($AL154&lt;=0,0,AJ154*IF($AL154&gt;$AM154,$AM154/$AL154,1))*Control!$C$7</f>
        <v>0</v>
      </c>
      <c r="AQ154" s="86">
        <f>IF($AL154&lt;=0,0,AK154*IF($AL154&gt;$AM154,$AM154/$AL154,1))*Control!$C$7</f>
        <v>0</v>
      </c>
      <c r="AR154" s="86">
        <f>1-SUM(AN154:AQ154)</f>
        <v>0.52500000000000002</v>
      </c>
      <c r="AS154" s="86">
        <f>'Monthly Data'!N82</f>
        <v>7.4660166685505569E-2</v>
      </c>
      <c r="AT154" s="86">
        <f>'Monthly Data'!O82</f>
        <v>-0.16233625149087516</v>
      </c>
      <c r="AU154" s="86">
        <f>'Monthly Data'!P82</f>
        <v>8.4918659637304827E-2</v>
      </c>
      <c r="AV154" s="86">
        <f>'Monthly Data'!Q82</f>
        <v>6.1460392750259052E-2</v>
      </c>
      <c r="AW154" s="86">
        <f>'Monthly Data'!R82</f>
        <v>3.1516883798319295E-3</v>
      </c>
      <c r="AX154" s="86">
        <f>AN154*AS154+AO154*AT154+AP154*AU154+AQ154*AV154+AR154*AW154</f>
        <v>3.7118215575026904E-2</v>
      </c>
      <c r="AY154" s="86">
        <f>AS154</f>
        <v>7.4660166685505569E-2</v>
      </c>
      <c r="AZ154" s="86">
        <f>0.6*AS154+0.4*AW154</f>
        <v>4.6056775363236109E-2</v>
      </c>
    </row>
    <row r="155" spans="1:52" x14ac:dyDescent="0.25">
      <c r="P155" s="99">
        <f>IF(OR(N('Asset Universe'!$F$7)=0,N('Asset Universe'!$F$6)=0),0,$F$154*$E$154*$I$154)</f>
        <v>4.5658381450292725E-2</v>
      </c>
      <c r="Q155" s="99">
        <f>IF(N('Asset Universe'!$F$7)=0,1,$F$154*$F$154*1)</f>
        <v>0.72189913138393613</v>
      </c>
      <c r="R155" s="99">
        <f>IF(OR(N('Asset Universe'!$F$7)=0,N('Asset Universe'!$F$8)=0),0,$F$154*$G$154*$L$154)</f>
        <v>1.4868797343810997E-2</v>
      </c>
      <c r="S155" s="99">
        <f>IF(OR(N('Asset Universe'!$F$7)=0,N('Asset Universe'!$F$9)=0),0,$F$154*$H$154*$M$154)</f>
        <v>4.192170061717073E-2</v>
      </c>
      <c r="U155" s="99">
        <f>IFERROR(INDEX(MINVERSE($P154:$S157),2,1),0)</f>
        <v>-2.6508240183939011</v>
      </c>
      <c r="V155" s="99">
        <f>IFERROR(INDEX(MINVERSE($P154:$S157),2,2),0)</f>
        <v>1.5724281483981126</v>
      </c>
      <c r="W155" s="99">
        <f>IFERROR(INDEX(MINVERSE($P154:$S157),2,3),0)</f>
        <v>-0.90417247904326181</v>
      </c>
      <c r="X155" s="99">
        <f>IFERROR(INDEX(MINVERSE($P154:$S157),2,4),0)</f>
        <v>-1.5701246332718629E-2</v>
      </c>
    </row>
    <row r="156" spans="1:52" x14ac:dyDescent="0.25">
      <c r="P156" s="99">
        <f>IF(OR(N('Asset Universe'!$F$8)=0,N('Asset Universe'!$F$6)=0),0,$G$154*$E$154*$J$154)</f>
        <v>3.16241581218064E-3</v>
      </c>
      <c r="Q156" s="99">
        <f>IF(OR(N('Asset Universe'!$F$8)=0,N('Asset Universe'!$F$7)=0),0,$G$154*$F$154*$L$154)</f>
        <v>1.4868797343810997E-2</v>
      </c>
      <c r="R156" s="99">
        <f>IF(N('Asset Universe'!$F$8)=0,1,$G$154*$G$154*1)</f>
        <v>1.6511533445021851E-2</v>
      </c>
      <c r="S156" s="99">
        <f>IF(OR(N('Asset Universe'!$F$8)=0,N('Asset Universe'!$F$9)=0),0,$G$154*$H$154*$N$154)</f>
        <v>4.3202657884500294E-3</v>
      </c>
      <c r="U156" s="99">
        <f>IFERROR(INDEX(MINVERSE($P154:$S157),3,1),0)</f>
        <v>1.0865892777504027</v>
      </c>
      <c r="V156" s="99">
        <f>IFERROR(INDEX(MINVERSE($P154:$S157),3,2),0)</f>
        <v>-0.90417247904326081</v>
      </c>
      <c r="W156" s="99">
        <f>IFERROR(INDEX(MINVERSE($P154:$S157),3,3),0)</f>
        <v>63.277918779595844</v>
      </c>
      <c r="X156" s="99">
        <f>IFERROR(INDEX(MINVERSE($P154:$S157),3,4),0)</f>
        <v>-8.0568566203236429</v>
      </c>
    </row>
    <row r="157" spans="1:52" x14ac:dyDescent="0.25">
      <c r="P157" s="99">
        <f>IF(OR(N('Asset Universe'!$F$9)=0,N('Asset Universe'!$F$6)=0),0,$H$154*$E$154*$K$154)</f>
        <v>2.320205854692944E-2</v>
      </c>
      <c r="Q157" s="99">
        <f>IF(OR(N('Asset Universe'!$F$9)=0,N('Asset Universe'!$F$7)=0),0,$H$154*$F$154*$M$154)</f>
        <v>4.192170061717073E-2</v>
      </c>
      <c r="R157" s="99">
        <f>IF(OR(N('Asset Universe'!$F$9)=0,N('Asset Universe'!$F$8)=0),0,$H$154*$G$154*$N$154)</f>
        <v>4.3202657884500294E-3</v>
      </c>
      <c r="S157" s="99">
        <f>IF(N('Asset Universe'!$F$9)=0,1,$H$154*$H$154*1)</f>
        <v>3.2355557510644874E-2</v>
      </c>
      <c r="U157" s="99">
        <f>IFERROR(INDEX(MINVERSE($P154:$S157),4,1),0)</f>
        <v>-77.612291386562902</v>
      </c>
      <c r="V157" s="99">
        <f>IFERROR(INDEX(MINVERSE($P154:$S157),4,2),0)</f>
        <v>-1.5701246332725689E-2</v>
      </c>
      <c r="W157" s="99">
        <f>IFERROR(INDEX(MINVERSE($P154:$S157),4,3),0)</f>
        <v>-8.0568566203236394</v>
      </c>
      <c r="X157" s="99">
        <f>IFERROR(INDEX(MINVERSE($P154:$S157),4,4),0)</f>
        <v>87.658230359547275</v>
      </c>
    </row>
    <row r="158" spans="1:52" x14ac:dyDescent="0.25">
      <c r="A158">
        <v>75</v>
      </c>
      <c r="B158">
        <v>83</v>
      </c>
      <c r="C158" s="87">
        <f>'Monthly Data'!B83</f>
        <v>44896</v>
      </c>
      <c r="E158" s="86">
        <f>STDEV('Monthly Data'!$N$8:$N82)*SQRT(12)</f>
        <v>0.16195567935044766</v>
      </c>
      <c r="F158" s="86">
        <f>STDEV('Monthly Data'!$O$8:$O82)*SQRT(12)</f>
        <v>0.84928180676624598</v>
      </c>
      <c r="G158" s="86">
        <f>STDEV('Monthly Data'!$P$8:$P82)*SQRT(12)</f>
        <v>0.13173234045175358</v>
      </c>
      <c r="H158" s="86">
        <f>STDEV('Monthly Data'!$Q$8:$Q82)*SQRT(12)</f>
        <v>0.1801443907158693</v>
      </c>
      <c r="I158" s="98">
        <f>IFERROR(CORREL('Monthly Data'!$N$8:$N82,'Monthly Data'!$O$8:$O82),0)</f>
        <v>0.30892872805681199</v>
      </c>
      <c r="J158" s="98">
        <f>IFERROR(CORREL('Monthly Data'!$N$8:$N82,'Monthly Data'!$P$8:$P82),0)</f>
        <v>0.18702506587595752</v>
      </c>
      <c r="K158" s="98">
        <f>IFERROR(CORREL('Monthly Data'!$N$8:$N82,'Monthly Data'!$Q$8:$Q82),0)</f>
        <v>0.80563426539614647</v>
      </c>
      <c r="L158" s="98">
        <f>IFERROR(CORREL('Monthly Data'!$O$8:$O82,'Monthly Data'!$P$8:$P82),0)</f>
        <v>0.10322520400169714</v>
      </c>
      <c r="M158" s="98">
        <f>IFERROR(CORREL('Monthly Data'!$O$8:$O82,'Monthly Data'!$Q$8:$Q82),0)</f>
        <v>0.25587456549362636</v>
      </c>
      <c r="N158" s="98">
        <f>IFERROR(CORREL('Monthly Data'!$P$8:$P82,'Monthly Data'!$Q$8:$Q82),0)</f>
        <v>0.21136161315431415</v>
      </c>
      <c r="P158" s="99">
        <f>IF(N('Asset Universe'!$F$6)=0,1,$E$158*$E$158*1)</f>
        <v>2.6229642073865019E-2</v>
      </c>
      <c r="Q158" s="99">
        <f>IF(OR(N('Asset Universe'!$F$6)=0,N('Asset Universe'!$F$7)=0),0,$E$158*$F$158*$I$158)</f>
        <v>4.2491914528662918E-2</v>
      </c>
      <c r="R158" s="99">
        <f>IF(OR(N('Asset Universe'!$F$6)=0,N('Asset Universe'!$F$8)=0),0,$E$158*$G$158*$J$158)</f>
        <v>3.9901425045515762E-3</v>
      </c>
      <c r="S158" s="99">
        <f>IF(OR(N('Asset Universe'!$F$6)=0,N('Asset Universe'!$F$9)=0),0,$E$158*$H$158*$K$158)</f>
        <v>2.3504707730739156E-2</v>
      </c>
      <c r="U158" s="99">
        <f>IFERROR(INDEX(MINVERSE($P158:$S161),1,1),0)</f>
        <v>112.29261545996424</v>
      </c>
      <c r="V158" s="99">
        <f>IFERROR(INDEX(MINVERSE($P158:$S161),1,2),0)</f>
        <v>-2.3418801186628015</v>
      </c>
      <c r="W158" s="99">
        <f>IFERROR(INDEX(MINVERSE($P158:$S161),1,3),0)</f>
        <v>-1.6431686908847338</v>
      </c>
      <c r="X158" s="99">
        <f>IFERROR(INDEX(MINVERSE($P158:$S161),1,4),0)</f>
        <v>-78.253585836905856</v>
      </c>
      <c r="Z158" s="86">
        <f>IF(N('Asset Universe'!$F$6)=0,0,N('Asset Universe'!$K$6)-N('Asset Universe'!$N$6)-N(Control!$C$10))</f>
        <v>4.3000000000000003E-2</v>
      </c>
      <c r="AA158" s="86">
        <f>IF(N('Asset Universe'!$F$7)=0,0,N('Asset Universe'!$K$7)-N('Asset Universe'!$N$7)-N(Control!$C$10))</f>
        <v>5.5E-2</v>
      </c>
      <c r="AB158" s="86">
        <f>IF(N('Asset Universe'!$F$8)=0,0,N('Asset Universe'!$K$8)-N('Asset Universe'!$N$8)-N(Control!$C$10))</f>
        <v>9.9999999999999742E-4</v>
      </c>
      <c r="AC158" s="86">
        <f>IF(N('Asset Universe'!$F$9)=0,0,N('Asset Universe'!$K$9)-N('Asset Universe'!$N$9)-N(Control!$C$10))</f>
        <v>3.1199999999999999E-2</v>
      </c>
      <c r="AD158" s="86">
        <f>IFERROR(SUMPRODUCT($U158:$X158,$Z158:$AC158),0)</f>
        <v>2.2566240114496616</v>
      </c>
      <c r="AE158" s="86">
        <f>IFERROR(SUMPRODUCT($U159:$X159,$Z158:$AC158),0)</f>
        <v>-1.9347407373089882E-2</v>
      </c>
      <c r="AF158" s="86">
        <f>IFERROR(SUMPRODUCT($U160:$X160,$Z158:$AC158),0)</f>
        <v>-0.27277345110469736</v>
      </c>
      <c r="AG158" s="86">
        <f>IFERROR(SUMPRODUCT($U161:$X161,$Z158:$AC158),0)</f>
        <v>-0.60753475250085076</v>
      </c>
      <c r="AH158" s="86">
        <f>IF(N('Asset Universe'!$F$6)=0,0,MIN(MAX(AD158,0),IF(N('Asset Universe'!$O$6)&gt;0,N('Asset Universe'!$O$6),1)))</f>
        <v>1</v>
      </c>
      <c r="AI158" s="86">
        <f>IF(N('Asset Universe'!$F$7)=0,0,MIN(MAX(AE158,0),IF(N('Asset Universe'!$O$7)&gt;0,N('Asset Universe'!$O$7),1)))</f>
        <v>0</v>
      </c>
      <c r="AJ158" s="86">
        <f>IF(N('Asset Universe'!$F$8)=0,0,MIN(MAX(AF158,0),IF(N('Asset Universe'!$O$8)&gt;0,N('Asset Universe'!$O$8),1)))</f>
        <v>0</v>
      </c>
      <c r="AK158" s="86">
        <f>IF(N('Asset Universe'!$F$9)=0,0,MIN(MAX(AG158,0),IF(N('Asset Universe'!$O$9)&gt;0,N('Asset Universe'!$O$9),1)))</f>
        <v>0</v>
      </c>
      <c r="AL158" s="86">
        <f>SUM(AH158:AK158)</f>
        <v>1</v>
      </c>
      <c r="AM158" s="86">
        <f>MAX(0,1-N(Control!$C$15))</f>
        <v>0.95</v>
      </c>
      <c r="AN158" s="86">
        <f>IF($AL158&lt;=0,0,AH158*IF($AL158&gt;$AM158,$AM158/$AL158,1))*Control!$C$7</f>
        <v>0.47499999999999998</v>
      </c>
      <c r="AO158" s="86">
        <f>IF($AL158&lt;=0,0,AI158*IF($AL158&gt;$AM158,$AM158/$AL158,1))*Control!$C$7</f>
        <v>0</v>
      </c>
      <c r="AP158" s="86">
        <f>IF($AL158&lt;=0,0,AJ158*IF($AL158&gt;$AM158,$AM158/$AL158,1))*Control!$C$7</f>
        <v>0</v>
      </c>
      <c r="AQ158" s="86">
        <f>IF($AL158&lt;=0,0,AK158*IF($AL158&gt;$AM158,$AM158/$AL158,1))*Control!$C$7</f>
        <v>0</v>
      </c>
      <c r="AR158" s="86">
        <f>1-SUM(AN158:AQ158)</f>
        <v>0.52500000000000002</v>
      </c>
      <c r="AS158" s="86">
        <f>'Monthly Data'!N83</f>
        <v>-4.6660128140756374E-2</v>
      </c>
      <c r="AT158" s="86">
        <f>'Monthly Data'!O83</f>
        <v>-3.6174849885771909E-2</v>
      </c>
      <c r="AU158" s="86">
        <f>'Monthly Data'!P83</f>
        <v>2.9306485665940407E-2</v>
      </c>
      <c r="AV158" s="86">
        <f>'Monthly Data'!Q83</f>
        <v>-5.0343649677903279E-2</v>
      </c>
      <c r="AW158" s="86">
        <f>'Monthly Data'!R83</f>
        <v>3.6259096359096965E-3</v>
      </c>
      <c r="AX158" s="86">
        <f>AN158*AS158+AO158*AT158+AP158*AU158+AQ158*AV158+AR158*AW158</f>
        <v>-2.0259958308006688E-2</v>
      </c>
      <c r="AY158" s="86">
        <f>AS158</f>
        <v>-4.6660128140756374E-2</v>
      </c>
      <c r="AZ158" s="86">
        <f>0.6*AS158+0.4*AW158</f>
        <v>-2.6545713030089946E-2</v>
      </c>
    </row>
    <row r="159" spans="1:52" x14ac:dyDescent="0.25">
      <c r="P159" s="99">
        <f>IF(OR(N('Asset Universe'!$F$7)=0,N('Asset Universe'!$F$6)=0),0,$F$158*$E$158*$I$158)</f>
        <v>4.2491914528662918E-2</v>
      </c>
      <c r="Q159" s="99">
        <f>IF(N('Asset Universe'!$F$7)=0,1,$F$158*$F$158*1)</f>
        <v>0.72127958730413921</v>
      </c>
      <c r="R159" s="99">
        <f>IF(OR(N('Asset Universe'!$F$7)=0,N('Asset Universe'!$F$8)=0),0,$F$158*$G$158*$L$158)</f>
        <v>1.1548616997468194E-2</v>
      </c>
      <c r="S159" s="99">
        <f>IF(OR(N('Asset Universe'!$F$7)=0,N('Asset Universe'!$F$9)=0),0,$F$158*$H$158*$M$158)</f>
        <v>3.9147107882459849E-2</v>
      </c>
      <c r="U159" s="99">
        <f>IFERROR(INDEX(MINVERSE($P158:$S161),2,1),0)</f>
        <v>-2.3418801186627927</v>
      </c>
      <c r="V159" s="99">
        <f>IFERROR(INDEX(MINVERSE($P158:$S161),2,2),0)</f>
        <v>1.536420315218308</v>
      </c>
      <c r="W159" s="99">
        <f>IFERROR(INDEX(MINVERSE($P158:$S161),2,3),0)</f>
        <v>-0.45907672427960039</v>
      </c>
      <c r="X159" s="99">
        <f>IFERROR(INDEX(MINVERSE($P158:$S161),2,4),0)</f>
        <v>-8.6237271901190085E-2</v>
      </c>
    </row>
    <row r="160" spans="1:52" x14ac:dyDescent="0.25">
      <c r="P160" s="99">
        <f>IF(OR(N('Asset Universe'!$F$8)=0,N('Asset Universe'!$F$6)=0),0,$G$158*$E$158*$J$158)</f>
        <v>3.9901425045515762E-3</v>
      </c>
      <c r="Q160" s="99">
        <f>IF(OR(N('Asset Universe'!$F$8)=0,N('Asset Universe'!$F$7)=0),0,$G$158*$F$158*$L$158)</f>
        <v>1.1548616997468194E-2</v>
      </c>
      <c r="R160" s="99">
        <f>IF(N('Asset Universe'!$F$8)=0,1,$G$158*$G$158*1)</f>
        <v>1.7353409520896715E-2</v>
      </c>
      <c r="S160" s="99">
        <f>IF(OR(N('Asset Universe'!$F$8)=0,N('Asset Universe'!$F$9)=0),0,$G$158*$H$158*$N$158)</f>
        <v>5.0157890906476045E-3</v>
      </c>
      <c r="U160" s="99">
        <f>IFERROR(INDEX(MINVERSE($P158:$S161),3,1),0)</f>
        <v>-1.6431686908847341</v>
      </c>
      <c r="V160" s="99">
        <f>IFERROR(INDEX(MINVERSE($P158:$S161),3,2),0)</f>
        <v>-0.45907672427959972</v>
      </c>
      <c r="W160" s="99">
        <f>IFERROR(INDEX(MINVERSE($P158:$S161),3,3),0)</f>
        <v>60.507954857477408</v>
      </c>
      <c r="X160" s="99">
        <f>IFERROR(INDEX(MINVERSE($P158:$S161),3,4),0)</f>
        <v>-7.6082029621395213</v>
      </c>
    </row>
    <row r="161" spans="1:52" x14ac:dyDescent="0.25">
      <c r="P161" s="99">
        <f>IF(OR(N('Asset Universe'!$F$9)=0,N('Asset Universe'!$F$6)=0),0,$H$158*$E$158*$K$158)</f>
        <v>2.3504707730739156E-2</v>
      </c>
      <c r="Q161" s="99">
        <f>IF(OR(N('Asset Universe'!$F$9)=0,N('Asset Universe'!$F$7)=0),0,$H$158*$F$158*$M$158)</f>
        <v>3.9147107882459849E-2</v>
      </c>
      <c r="R161" s="99">
        <f>IF(OR(N('Asset Universe'!$F$9)=0,N('Asset Universe'!$F$8)=0),0,$H$158*$G$158*$N$158)</f>
        <v>5.0157890906476045E-3</v>
      </c>
      <c r="S161" s="99">
        <f>IF(N('Asset Universe'!$F$9)=0,1,$H$158*$H$158*1)</f>
        <v>3.2452001506391777E-2</v>
      </c>
      <c r="U161" s="99">
        <f>IFERROR(INDEX(MINVERSE($P158:$S161),4,1),0)</f>
        <v>-78.253585836905856</v>
      </c>
      <c r="V161" s="99">
        <f>IFERROR(INDEX(MINVERSE($P158:$S161),4,2),0)</f>
        <v>-8.6237271901183174E-2</v>
      </c>
      <c r="W161" s="99">
        <f>IFERROR(INDEX(MINVERSE($P158:$S161),4,3),0)</f>
        <v>-7.6082029621395213</v>
      </c>
      <c r="X161" s="99">
        <f>IFERROR(INDEX(MINVERSE($P158:$S161),4,4),0)</f>
        <v>88.773099083423261</v>
      </c>
    </row>
    <row r="162" spans="1:52" x14ac:dyDescent="0.25">
      <c r="A162">
        <v>76</v>
      </c>
      <c r="B162">
        <v>84</v>
      </c>
      <c r="C162" s="87">
        <f>'Monthly Data'!B84</f>
        <v>44927</v>
      </c>
      <c r="E162" s="86">
        <f>STDEV('Monthly Data'!$N$8:$N83)*SQRT(12)</f>
        <v>0.16237836831934641</v>
      </c>
      <c r="F162" s="86">
        <f>STDEV('Monthly Data'!$O$8:$O83)*SQRT(12)</f>
        <v>0.84472445968509213</v>
      </c>
      <c r="G162" s="86">
        <f>STDEV('Monthly Data'!$P$8:$P83)*SQRT(12)</f>
        <v>0.13122430163619989</v>
      </c>
      <c r="H162" s="86">
        <f>STDEV('Monthly Data'!$Q$8:$Q83)*SQRT(12)</f>
        <v>0.18026043007564235</v>
      </c>
      <c r="I162" s="98">
        <f>IFERROR(CORREL('Monthly Data'!$N$8:$N83,'Monthly Data'!$O$8:$O83),0)</f>
        <v>0.31266228375245986</v>
      </c>
      <c r="J162" s="98">
        <f>IFERROR(CORREL('Monthly Data'!$N$8:$N83,'Monthly Data'!$P$8:$P83),0)</f>
        <v>0.17452402734454819</v>
      </c>
      <c r="K162" s="98">
        <f>IFERROR(CORREL('Monthly Data'!$N$8:$N83,'Monthly Data'!$Q$8:$Q83),0)</f>
        <v>0.80873320569038387</v>
      </c>
      <c r="L162" s="98">
        <f>IFERROR(CORREL('Monthly Data'!$O$8:$O83,'Monthly Data'!$P$8:$P83),0)</f>
        <v>9.8909429847842179E-2</v>
      </c>
      <c r="M162" s="98">
        <f>IFERROR(CORREL('Monthly Data'!$O$8:$O83,'Monthly Data'!$Q$8:$Q83),0)</f>
        <v>0.25989216561665351</v>
      </c>
      <c r="N162" s="98">
        <f>IFERROR(CORREL('Monthly Data'!$P$8:$P83,'Monthly Data'!$Q$8:$Q83),0)</f>
        <v>0.20010961086170118</v>
      </c>
      <c r="P162" s="99">
        <f>IF(N('Asset Universe'!$F$6)=0,1,$E$162*$E$162*1)</f>
        <v>2.636673449805332E-2</v>
      </c>
      <c r="Q162" s="99">
        <f>IF(OR(N('Asset Universe'!$F$6)=0,N('Asset Universe'!$F$7)=0),0,$E$162*$F$162*$I$162)</f>
        <v>4.2886315723540971E-2</v>
      </c>
      <c r="R162" s="99">
        <f>IF(OR(N('Asset Universe'!$F$6)=0,N('Asset Universe'!$F$8)=0),0,$E$162*$G$162*$J$162)</f>
        <v>3.7187558774952217E-3</v>
      </c>
      <c r="S162" s="99">
        <f>IF(OR(N('Asset Universe'!$F$6)=0,N('Asset Universe'!$F$9)=0),0,$E$162*$H$162*$K$162)</f>
        <v>2.3671939982460179E-2</v>
      </c>
      <c r="U162" s="99">
        <f>IFERROR(INDEX(MINVERSE($P162:$S165),1,1),0)</f>
        <v>113.33928922964846</v>
      </c>
      <c r="V162" s="99">
        <f>IFERROR(INDEX(MINVERSE($P162:$S165),1,2),0)</f>
        <v>-2.3857933990645224</v>
      </c>
      <c r="W162" s="99">
        <f>IFERROR(INDEX(MINVERSE($P162:$S165),1,3),0)</f>
        <v>-1.1034191899372774</v>
      </c>
      <c r="X162" s="99">
        <f>IFERROR(INDEX(MINVERSE($P162:$S165),1,4),0)</f>
        <v>-79.5019636392</v>
      </c>
      <c r="Z162" s="86">
        <f>IF(N('Asset Universe'!$F$6)=0,0,N('Asset Universe'!$K$6)-N('Asset Universe'!$N$6)-N(Control!$C$10))</f>
        <v>4.3000000000000003E-2</v>
      </c>
      <c r="AA162" s="86">
        <f>IF(N('Asset Universe'!$F$7)=0,0,N('Asset Universe'!$K$7)-N('Asset Universe'!$N$7)-N(Control!$C$10))</f>
        <v>5.5E-2</v>
      </c>
      <c r="AB162" s="86">
        <f>IF(N('Asset Universe'!$F$8)=0,0,N('Asset Universe'!$K$8)-N('Asset Universe'!$N$8)-N(Control!$C$10))</f>
        <v>9.9999999999999742E-4</v>
      </c>
      <c r="AC162" s="86">
        <f>IF(N('Asset Universe'!$F$9)=0,0,N('Asset Universe'!$K$9)-N('Asset Universe'!$N$9)-N(Control!$C$10))</f>
        <v>3.1199999999999999E-2</v>
      </c>
      <c r="AD162" s="86">
        <f>IFERROR(SUMPRODUCT($U162:$X162,$Z162:$AC162),0)</f>
        <v>2.2608061151933576</v>
      </c>
      <c r="AE162" s="86">
        <f>IFERROR(SUMPRODUCT($U163:$X163,$Z162:$AC162),0)</f>
        <v>-2.0294423238623915E-2</v>
      </c>
      <c r="AF162" s="86">
        <f>IFERROR(SUMPRODUCT($U164:$X164,$Z162:$AC162),0)</f>
        <v>-0.24505177768608061</v>
      </c>
      <c r="AG162" s="86">
        <f>IFERROR(SUMPRODUCT($U165:$X165,$Z162:$AC162),0)</f>
        <v>-0.62641396610781586</v>
      </c>
      <c r="AH162" s="86">
        <f>IF(N('Asset Universe'!$F$6)=0,0,MIN(MAX(AD162,0),IF(N('Asset Universe'!$O$6)&gt;0,N('Asset Universe'!$O$6),1)))</f>
        <v>1</v>
      </c>
      <c r="AI162" s="86">
        <f>IF(N('Asset Universe'!$F$7)=0,0,MIN(MAX(AE162,0),IF(N('Asset Universe'!$O$7)&gt;0,N('Asset Universe'!$O$7),1)))</f>
        <v>0</v>
      </c>
      <c r="AJ162" s="86">
        <f>IF(N('Asset Universe'!$F$8)=0,0,MIN(MAX(AF162,0),IF(N('Asset Universe'!$O$8)&gt;0,N('Asset Universe'!$O$8),1)))</f>
        <v>0</v>
      </c>
      <c r="AK162" s="86">
        <f>IF(N('Asset Universe'!$F$9)=0,0,MIN(MAX(AG162,0),IF(N('Asset Universe'!$O$9)&gt;0,N('Asset Universe'!$O$9),1)))</f>
        <v>0</v>
      </c>
      <c r="AL162" s="86">
        <f>SUM(AH162:AK162)</f>
        <v>1</v>
      </c>
      <c r="AM162" s="86">
        <f>MAX(0,1-N(Control!$C$15))</f>
        <v>0.95</v>
      </c>
      <c r="AN162" s="86">
        <f>IF($AL162&lt;=0,0,AH162*IF($AL162&gt;$AM162,$AM162/$AL162,1))*Control!$C$7</f>
        <v>0.47499999999999998</v>
      </c>
      <c r="AO162" s="86">
        <f>IF($AL162&lt;=0,0,AI162*IF($AL162&gt;$AM162,$AM162/$AL162,1))*Control!$C$7</f>
        <v>0</v>
      </c>
      <c r="AP162" s="86">
        <f>IF($AL162&lt;=0,0,AJ162*IF($AL162&gt;$AM162,$AM162/$AL162,1))*Control!$C$7</f>
        <v>0</v>
      </c>
      <c r="AQ162" s="86">
        <f>IF($AL162&lt;=0,0,AK162*IF($AL162&gt;$AM162,$AM162/$AL162,1))*Control!$C$7</f>
        <v>0</v>
      </c>
      <c r="AR162" s="86">
        <f>1-SUM(AN162:AQ162)</f>
        <v>0.52500000000000002</v>
      </c>
      <c r="AS162" s="86">
        <f>'Monthly Data'!N84</f>
        <v>7.1029717711845963E-2</v>
      </c>
      <c r="AT162" s="86">
        <f>'Monthly Data'!O84</f>
        <v>0.39835556219679202</v>
      </c>
      <c r="AU162" s="86">
        <f>'Monthly Data'!P84</f>
        <v>5.7592574319810907E-2</v>
      </c>
      <c r="AV162" s="86">
        <f>'Monthly Data'!Q84</f>
        <v>0.10402526746235385</v>
      </c>
      <c r="AW162" s="86">
        <f>'Monthly Data'!R84</f>
        <v>2.8423240010329032E-3</v>
      </c>
      <c r="AX162" s="86">
        <f>AN162*AS162+AO162*AT162+AP162*AU162+AQ162*AV162+AR162*AW162</f>
        <v>3.5231336013669103E-2</v>
      </c>
      <c r="AY162" s="86">
        <f>AS162</f>
        <v>7.1029717711845963E-2</v>
      </c>
      <c r="AZ162" s="86">
        <f>0.6*AS162+0.4*AW162</f>
        <v>4.3754760227520735E-2</v>
      </c>
    </row>
    <row r="163" spans="1:52" x14ac:dyDescent="0.25">
      <c r="P163" s="99">
        <f>IF(OR(N('Asset Universe'!$F$7)=0,N('Asset Universe'!$F$6)=0),0,$F$162*$E$162*$I$162)</f>
        <v>4.2886315723540971E-2</v>
      </c>
      <c r="Q163" s="99">
        <f>IF(N('Asset Universe'!$F$7)=0,1,$F$162*$F$162*1)</f>
        <v>0.7135594127902708</v>
      </c>
      <c r="R163" s="99">
        <f>IF(OR(N('Asset Universe'!$F$7)=0,N('Asset Universe'!$F$8)=0),0,$F$162*$G$162*$L$162)</f>
        <v>1.0963949798023804E-2</v>
      </c>
      <c r="S163" s="99">
        <f>IF(OR(N('Asset Universe'!$F$7)=0,N('Asset Universe'!$F$9)=0),0,$F$162*$H$162*$M$162)</f>
        <v>3.9573882559462967E-2</v>
      </c>
      <c r="U163" s="99">
        <f>IFERROR(INDEX(MINVERSE($P162:$S165),2,1),0)</f>
        <v>-2.3857933990645255</v>
      </c>
      <c r="V163" s="99">
        <f>IFERROR(INDEX(MINVERSE($P162:$S165),2,2),0)</f>
        <v>1.5568631621740878</v>
      </c>
      <c r="W163" s="99">
        <f>IFERROR(INDEX(MINVERSE($P162:$S165),2,3),0)</f>
        <v>-0.45063908120500212</v>
      </c>
      <c r="X163" s="99">
        <f>IFERROR(INDEX(MINVERSE($P162:$S165),2,4),0)</f>
        <v>-9.2376343500613453E-2</v>
      </c>
    </row>
    <row r="164" spans="1:52" x14ac:dyDescent="0.25">
      <c r="P164" s="99">
        <f>IF(OR(N('Asset Universe'!$F$8)=0,N('Asset Universe'!$F$6)=0),0,$G$162*$E$162*$J$162)</f>
        <v>3.7187558774952217E-3</v>
      </c>
      <c r="Q164" s="99">
        <f>IF(OR(N('Asset Universe'!$F$8)=0,N('Asset Universe'!$F$7)=0),0,$G$162*$F$162*$L$162)</f>
        <v>1.0963949798023804E-2</v>
      </c>
      <c r="R164" s="99">
        <f>IF(N('Asset Universe'!$F$8)=0,1,$G$162*$G$162*1)</f>
        <v>1.7219817339908371E-2</v>
      </c>
      <c r="S164" s="99">
        <f>IF(OR(N('Asset Universe'!$F$8)=0,N('Asset Universe'!$F$9)=0),0,$G$162*$H$162*$N$162)</f>
        <v>4.7335026053678909E-3</v>
      </c>
      <c r="U164" s="99">
        <f>IFERROR(INDEX(MINVERSE($P162:$S165),3,1),0)</f>
        <v>-1.1034191899372798</v>
      </c>
      <c r="V164" s="99">
        <f>IFERROR(INDEX(MINVERSE($P162:$S165),3,2),0)</f>
        <v>-0.45063908120500179</v>
      </c>
      <c r="W164" s="99">
        <f>IFERROR(INDEX(MINVERSE($P162:$S165),3,3),0)</f>
        <v>60.654863437798802</v>
      </c>
      <c r="X164" s="99">
        <f>IFERROR(INDEX(MINVERSE($P162:$S165),3,4),0)</f>
        <v>-7.4831559772532419</v>
      </c>
    </row>
    <row r="165" spans="1:52" x14ac:dyDescent="0.25">
      <c r="P165" s="99">
        <f>IF(OR(N('Asset Universe'!$F$9)=0,N('Asset Universe'!$F$6)=0),0,$H$162*$E$162*$K$162)</f>
        <v>2.3671939982460179E-2</v>
      </c>
      <c r="Q165" s="99">
        <f>IF(OR(N('Asset Universe'!$F$9)=0,N('Asset Universe'!$F$7)=0),0,$H$162*$F$162*$M$162)</f>
        <v>3.9573882559462967E-2</v>
      </c>
      <c r="R165" s="99">
        <f>IF(OR(N('Asset Universe'!$F$9)=0,N('Asset Universe'!$F$8)=0),0,$H$162*$G$162*$N$162)</f>
        <v>4.7335026053678909E-3</v>
      </c>
      <c r="S165" s="99">
        <f>IF(N('Asset Universe'!$F$9)=0,1,$H$162*$H$162*1)</f>
        <v>3.2493822651055548E-2</v>
      </c>
      <c r="U165" s="99">
        <f>IFERROR(INDEX(MINVERSE($P162:$S165),4,1),0)</f>
        <v>-79.5019636392</v>
      </c>
      <c r="V165" s="99">
        <f>IFERROR(INDEX(MINVERSE($P162:$S165),4,2),0)</f>
        <v>-9.2376343500612523E-2</v>
      </c>
      <c r="W165" s="99">
        <f>IFERROR(INDEX(MINVERSE($P162:$S165),4,3),0)</f>
        <v>-7.4831559772532428</v>
      </c>
      <c r="X165" s="99">
        <f>IFERROR(INDEX(MINVERSE($P162:$S165),4,4),0)</f>
        <v>89.895330937422145</v>
      </c>
    </row>
    <row r="166" spans="1:52" x14ac:dyDescent="0.25">
      <c r="A166">
        <v>77</v>
      </c>
      <c r="B166">
        <v>85</v>
      </c>
      <c r="C166" s="87">
        <f>'Monthly Data'!B85</f>
        <v>44958</v>
      </c>
      <c r="E166" s="86">
        <f>STDEV('Monthly Data'!$N$8:$N84)*SQRT(12)</f>
        <v>0.16320621133638405</v>
      </c>
      <c r="F166" s="86">
        <f>STDEV('Monthly Data'!$O$8:$O84)*SQRT(12)</f>
        <v>0.84898184514232089</v>
      </c>
      <c r="G166" s="86">
        <f>STDEV('Monthly Data'!$P$8:$P84)*SQRT(12)</f>
        <v>0.13201683631297398</v>
      </c>
      <c r="H166" s="86">
        <f>STDEV('Monthly Data'!$Q$8:$Q84)*SQRT(12)</f>
        <v>0.18339340445652946</v>
      </c>
      <c r="I166" s="98">
        <f>IFERROR(CORREL('Monthly Data'!$N$8:$N84,'Monthly Data'!$O$8:$O84),0)</f>
        <v>0.32853087362171118</v>
      </c>
      <c r="J166" s="98">
        <f>IFERROR(CORREL('Monthly Data'!$N$8:$N84,'Monthly Data'!$P$8:$P84),0)</f>
        <v>0.19436535936717331</v>
      </c>
      <c r="K166" s="98">
        <f>IFERROR(CORREL('Monthly Data'!$N$8:$N84,'Monthly Data'!$Q$8:$Q84),0)</f>
        <v>0.81331477898571158</v>
      </c>
      <c r="L166" s="98">
        <f>IFERROR(CORREL('Monthly Data'!$O$8:$O84,'Monthly Data'!$P$8:$P84),0)</f>
        <v>0.12051657857416696</v>
      </c>
      <c r="M166" s="98">
        <f>IFERROR(CORREL('Monthly Data'!$O$8:$O84,'Monthly Data'!$Q$8:$Q84),0)</f>
        <v>0.28358246376403373</v>
      </c>
      <c r="N166" s="98">
        <f>IFERROR(CORREL('Monthly Data'!$P$8:$P84,'Monthly Data'!$Q$8:$Q84),0)</f>
        <v>0.22704526533532374</v>
      </c>
      <c r="P166" s="99">
        <f>IF(N('Asset Universe'!$F$6)=0,1,$E$166*$E$166*1)</f>
        <v>2.6636267418776453E-2</v>
      </c>
      <c r="Q166" s="99">
        <f>IF(OR(N('Asset Universe'!$F$6)=0,N('Asset Universe'!$F$7)=0),0,$E$166*$F$166*$I$166)</f>
        <v>4.5520945600788551E-2</v>
      </c>
      <c r="R166" s="99">
        <f>IF(OR(N('Asset Universe'!$F$6)=0,N('Asset Universe'!$F$8)=0),0,$E$166*$G$166*$J$166)</f>
        <v>4.1877897524470265E-3</v>
      </c>
      <c r="S166" s="99">
        <f>IF(OR(N('Asset Universe'!$F$6)=0,N('Asset Universe'!$F$9)=0),0,$E$166*$H$166*$K$166)</f>
        <v>2.4343278067568152E-2</v>
      </c>
      <c r="U166" s="99">
        <f>IFERROR(INDEX(MINVERSE($P166:$S169),1,1),0)</f>
        <v>114.43041441552819</v>
      </c>
      <c r="V166" s="99">
        <f>IFERROR(INDEX(MINVERSE($P166:$S169),1,2),0)</f>
        <v>-2.3363594061037398</v>
      </c>
      <c r="W166" s="99">
        <f>IFERROR(INDEX(MINVERSE($P166:$S169),1,3),0)</f>
        <v>-0.55851254608506518</v>
      </c>
      <c r="X166" s="99">
        <f>IFERROR(INDEX(MINVERSE($P166:$S169),1,4),0)</f>
        <v>-79.664985598256663</v>
      </c>
      <c r="Z166" s="86">
        <f>IF(N('Asset Universe'!$F$6)=0,0,N('Asset Universe'!$K$6)-N('Asset Universe'!$N$6)-N(Control!$C$10))</f>
        <v>4.3000000000000003E-2</v>
      </c>
      <c r="AA166" s="86">
        <f>IF(N('Asset Universe'!$F$7)=0,0,N('Asset Universe'!$K$7)-N('Asset Universe'!$N$7)-N(Control!$C$10))</f>
        <v>5.5E-2</v>
      </c>
      <c r="AB166" s="86">
        <f>IF(N('Asset Universe'!$F$8)=0,0,N('Asset Universe'!$K$8)-N('Asset Universe'!$N$8)-N(Control!$C$10))</f>
        <v>9.9999999999999742E-4</v>
      </c>
      <c r="AC166" s="86">
        <f>IF(N('Asset Universe'!$F$9)=0,0,N('Asset Universe'!$K$9)-N('Asset Universe'!$N$9)-N(Control!$C$10))</f>
        <v>3.1199999999999999E-2</v>
      </c>
      <c r="AD166" s="86">
        <f>IFERROR(SUMPRODUCT($U166:$X166,$Z166:$AC166),0)</f>
        <v>2.3059019893203141</v>
      </c>
      <c r="AE166" s="86">
        <f>IFERROR(SUMPRODUCT($U167:$X167,$Z166:$AC166),0)</f>
        <v>-2.3456832312229003E-2</v>
      </c>
      <c r="AF166" s="86">
        <f>IFERROR(SUMPRODUCT($U168:$X168,$Z166:$AC166),0)</f>
        <v>-0.26823819249216735</v>
      </c>
      <c r="AG166" s="86">
        <f>IFERROR(SUMPRODUCT($U169:$X169,$Z166:$AC166),0)</f>
        <v>-0.66669409282479508</v>
      </c>
      <c r="AH166" s="86">
        <f>IF(N('Asset Universe'!$F$6)=0,0,MIN(MAX(AD166,0),IF(N('Asset Universe'!$O$6)&gt;0,N('Asset Universe'!$O$6),1)))</f>
        <v>1</v>
      </c>
      <c r="AI166" s="86">
        <f>IF(N('Asset Universe'!$F$7)=0,0,MIN(MAX(AE166,0),IF(N('Asset Universe'!$O$7)&gt;0,N('Asset Universe'!$O$7),1)))</f>
        <v>0</v>
      </c>
      <c r="AJ166" s="86">
        <f>IF(N('Asset Universe'!$F$8)=0,0,MIN(MAX(AF166,0),IF(N('Asset Universe'!$O$8)&gt;0,N('Asset Universe'!$O$8),1)))</f>
        <v>0</v>
      </c>
      <c r="AK166" s="86">
        <f>IF(N('Asset Universe'!$F$9)=0,0,MIN(MAX(AG166,0),IF(N('Asset Universe'!$O$9)&gt;0,N('Asset Universe'!$O$9),1)))</f>
        <v>0</v>
      </c>
      <c r="AL166" s="86">
        <f>SUM(AH166:AK166)</f>
        <v>1</v>
      </c>
      <c r="AM166" s="86">
        <f>MAX(0,1-N(Control!$C$15))</f>
        <v>0.95</v>
      </c>
      <c r="AN166" s="86">
        <f>IF($AL166&lt;=0,0,AH166*IF($AL166&gt;$AM166,$AM166/$AL166,1))*Control!$C$7</f>
        <v>0.47499999999999998</v>
      </c>
      <c r="AO166" s="86">
        <f>IF($AL166&lt;=0,0,AI166*IF($AL166&gt;$AM166,$AM166/$AL166,1))*Control!$C$7</f>
        <v>0</v>
      </c>
      <c r="AP166" s="86">
        <f>IF($AL166&lt;=0,0,AJ166*IF($AL166&gt;$AM166,$AM166/$AL166,1))*Control!$C$7</f>
        <v>0</v>
      </c>
      <c r="AQ166" s="86">
        <f>IF($AL166&lt;=0,0,AK166*IF($AL166&gt;$AM166,$AM166/$AL166,1))*Control!$C$7</f>
        <v>0</v>
      </c>
      <c r="AR166" s="86">
        <f>1-SUM(AN166:AQ166)</f>
        <v>0.52500000000000002</v>
      </c>
      <c r="AS166" s="86">
        <f>'Monthly Data'!N85</f>
        <v>-2.5895135686792581E-2</v>
      </c>
      <c r="AT166" s="86">
        <f>'Monthly Data'!O85</f>
        <v>3.4877106732977836E-4</v>
      </c>
      <c r="AU166" s="86">
        <f>'Monthly Data'!P85</f>
        <v>-5.3675963916421821E-2</v>
      </c>
      <c r="AV166" s="86">
        <f>'Monthly Data'!Q85</f>
        <v>-5.8642659461318192E-2</v>
      </c>
      <c r="AW166" s="86">
        <f>'Monthly Data'!R85</f>
        <v>3.4573108272089037E-3</v>
      </c>
      <c r="AX166" s="86">
        <f>AN166*AS166+AO166*AT166+AP166*AU166+AQ166*AV166+AR166*AW166</f>
        <v>-1.0485101266941802E-2</v>
      </c>
      <c r="AY166" s="86">
        <f>AS166</f>
        <v>-2.5895135686792581E-2</v>
      </c>
      <c r="AZ166" s="86">
        <f>0.6*AS166+0.4*AW166</f>
        <v>-1.4154157081191988E-2</v>
      </c>
    </row>
    <row r="167" spans="1:52" x14ac:dyDescent="0.25">
      <c r="P167" s="99">
        <f>IF(OR(N('Asset Universe'!$F$7)=0,N('Asset Universe'!$F$6)=0),0,$F$166*$E$166*$I$166)</f>
        <v>4.5520945600788551E-2</v>
      </c>
      <c r="Q167" s="99">
        <f>IF(N('Asset Universe'!$F$7)=0,1,$F$166*$F$166*1)</f>
        <v>0.7207701733812597</v>
      </c>
      <c r="R167" s="99">
        <f>IF(OR(N('Asset Universe'!$F$7)=0,N('Asset Universe'!$F$8)=0),0,$F$166*$G$166*$L$166)</f>
        <v>1.3507485747471997E-2</v>
      </c>
      <c r="S167" s="99">
        <f>IF(OR(N('Asset Universe'!$F$7)=0,N('Asset Universe'!$F$9)=0),0,$F$166*$H$166*$M$166)</f>
        <v>4.4153129116834597E-2</v>
      </c>
      <c r="U167" s="99">
        <f>IFERROR(INDEX(MINVERSE($P166:$S169),2,1),0)</f>
        <v>-2.3363594061037349</v>
      </c>
      <c r="V167" s="99">
        <f>IFERROR(INDEX(MINVERSE($P166:$S169),2,2),0)</f>
        <v>1.5619078763754035</v>
      </c>
      <c r="W167" s="99">
        <f>IFERROR(INDEX(MINVERSE($P166:$S169),2,3),0)</f>
        <v>-0.56488314031202647</v>
      </c>
      <c r="X167" s="99">
        <f>IFERROR(INDEX(MINVERSE($P166:$S169),2,4),0)</f>
        <v>-0.26709704840075543</v>
      </c>
    </row>
    <row r="168" spans="1:52" x14ac:dyDescent="0.25">
      <c r="P168" s="99">
        <f>IF(OR(N('Asset Universe'!$F$8)=0,N('Asset Universe'!$F$6)=0),0,$G$166*$E$166*$J$166)</f>
        <v>4.1877897524470265E-3</v>
      </c>
      <c r="Q168" s="99">
        <f>IF(OR(N('Asset Universe'!$F$8)=0,N('Asset Universe'!$F$7)=0),0,$G$166*$F$166*$L$166)</f>
        <v>1.3507485747471997E-2</v>
      </c>
      <c r="R168" s="99">
        <f>IF(N('Asset Universe'!$F$8)=0,1,$G$166*$G$166*1)</f>
        <v>1.7428445070086566E-2</v>
      </c>
      <c r="S168" s="99">
        <f>IF(OR(N('Asset Universe'!$F$8)=0,N('Asset Universe'!$F$9)=0),0,$G$166*$H$166*$N$166)</f>
        <v>5.4969967917484017E-3</v>
      </c>
      <c r="U168" s="99">
        <f>IFERROR(INDEX(MINVERSE($P166:$S169),3,1),0)</f>
        <v>-0.55851254608506173</v>
      </c>
      <c r="V168" s="99">
        <f>IFERROR(INDEX(MINVERSE($P166:$S169),3,2),0)</f>
        <v>-0.56488314031202669</v>
      </c>
      <c r="W168" s="99">
        <f>IFERROR(INDEX(MINVERSE($P166:$S169),3,3),0)</f>
        <v>60.718060184157544</v>
      </c>
      <c r="X168" s="99">
        <f>IFERROR(INDEX(MINVERSE($P166:$S169),3,4),0)</f>
        <v>-8.7779371947918463</v>
      </c>
    </row>
    <row r="169" spans="1:52" x14ac:dyDescent="0.25">
      <c r="P169" s="99">
        <f>IF(OR(N('Asset Universe'!$F$9)=0,N('Asset Universe'!$F$6)=0),0,$H$166*$E$166*$K$166)</f>
        <v>2.4343278067568152E-2</v>
      </c>
      <c r="Q169" s="99">
        <f>IF(OR(N('Asset Universe'!$F$9)=0,N('Asset Universe'!$F$7)=0),0,$H$166*$F$166*$M$166)</f>
        <v>4.4153129116834597E-2</v>
      </c>
      <c r="R169" s="99">
        <f>IF(OR(N('Asset Universe'!$F$9)=0,N('Asset Universe'!$F$8)=0),0,$H$166*$G$166*$N$166)</f>
        <v>5.4969967917484017E-3</v>
      </c>
      <c r="S169" s="99">
        <f>IF(N('Asset Universe'!$F$9)=0,1,$H$166*$H$166*1)</f>
        <v>3.36331407981562E-2</v>
      </c>
      <c r="U169" s="99">
        <f>IFERROR(INDEX(MINVERSE($P166:$S169),4,1),0)</f>
        <v>-79.664985598256649</v>
      </c>
      <c r="V169" s="99">
        <f>IFERROR(INDEX(MINVERSE($P166:$S169),4,2),0)</f>
        <v>-0.26709704840075449</v>
      </c>
      <c r="W169" s="99">
        <f>IFERROR(INDEX(MINVERSE($P166:$S169),4,3),0)</f>
        <v>-8.777937194791841</v>
      </c>
      <c r="X169" s="99">
        <f>IFERROR(INDEX(MINVERSE($P166:$S169),4,4),0)</f>
        <v>89.178479575547257</v>
      </c>
    </row>
    <row r="170" spans="1:52" x14ac:dyDescent="0.25">
      <c r="A170">
        <v>78</v>
      </c>
      <c r="B170">
        <v>86</v>
      </c>
      <c r="C170" s="87">
        <f>'Monthly Data'!B86</f>
        <v>44986</v>
      </c>
      <c r="E170" s="86">
        <f>STDEV('Monthly Data'!$N$8:$N85)*SQRT(12)</f>
        <v>0.1627180614372693</v>
      </c>
      <c r="F170" s="86">
        <f>STDEV('Monthly Data'!$O$8:$O85)*SQRT(12)</f>
        <v>0.84397589890601155</v>
      </c>
      <c r="G170" s="86">
        <f>STDEV('Monthly Data'!$P$8:$P85)*SQRT(12)</f>
        <v>0.13319024573260332</v>
      </c>
      <c r="H170" s="86">
        <f>STDEV('Monthly Data'!$Q$8:$Q85)*SQRT(12)</f>
        <v>0.18390380485085089</v>
      </c>
      <c r="I170" s="98">
        <f>IFERROR(CORREL('Monthly Data'!$N$8:$N85,'Monthly Data'!$O$8:$O85),0)</f>
        <v>0.33012836302028814</v>
      </c>
      <c r="J170" s="98">
        <f>IFERROR(CORREL('Monthly Data'!$N$8:$N85,'Monthly Data'!$P$8:$P85),0)</f>
        <v>0.20534374812492884</v>
      </c>
      <c r="K170" s="98">
        <f>IFERROR(CORREL('Monthly Data'!$N$8:$N85,'Monthly Data'!$Q$8:$Q85),0)</f>
        <v>0.81433822976453085</v>
      </c>
      <c r="L170" s="98">
        <f>IFERROR(CORREL('Monthly Data'!$O$8:$O85,'Monthly Data'!$P$8:$P85),0)</f>
        <v>0.12474140050674377</v>
      </c>
      <c r="M170" s="98">
        <f>IFERROR(CORREL('Monthly Data'!$O$8:$O85,'Monthly Data'!$Q$8:$Q85),0)</f>
        <v>0.28556937566936114</v>
      </c>
      <c r="N170" s="98">
        <f>IFERROR(CORREL('Monthly Data'!$P$8:$P85,'Monthly Data'!$Q$8:$Q85),0)</f>
        <v>0.24515557305668784</v>
      </c>
      <c r="P170" s="99">
        <f>IF(N('Asset Universe'!$F$6)=0,1,$E$170*$E$170*1)</f>
        <v>2.6477167517902946E-2</v>
      </c>
      <c r="Q170" s="99">
        <f>IF(OR(N('Asset Universe'!$F$6)=0,N('Asset Universe'!$F$7)=0),0,$E$170*$F$170*$I$170)</f>
        <v>4.5336568425280034E-2</v>
      </c>
      <c r="R170" s="99">
        <f>IF(OR(N('Asset Universe'!$F$6)=0,N('Asset Universe'!$F$8)=0),0,$E$170*$G$170*$J$170)</f>
        <v>4.450303877534572E-3</v>
      </c>
      <c r="S170" s="99">
        <f>IF(OR(N('Asset Universe'!$F$6)=0,N('Asset Universe'!$F$9)=0),0,$E$170*$H$170*$K$170)</f>
        <v>2.436864042829268E-2</v>
      </c>
      <c r="U170" s="99">
        <f>IFERROR(INDEX(MINVERSE($P170:$S173),1,1),0)</f>
        <v>115.6813993343017</v>
      </c>
      <c r="V170" s="99">
        <f>IFERROR(INDEX(MINVERSE($P170:$S173),1,2),0)</f>
        <v>-2.3697128555957709</v>
      </c>
      <c r="W170" s="99">
        <f>IFERROR(INDEX(MINVERSE($P170:$S173),1,3),0)</f>
        <v>1.6705498662972947E-2</v>
      </c>
      <c r="X170" s="99">
        <f>IFERROR(INDEX(MINVERSE($P170:$S173),1,4),0)</f>
        <v>-80.248854676716789</v>
      </c>
      <c r="Z170" s="86">
        <f>IF(N('Asset Universe'!$F$6)=0,0,N('Asset Universe'!$K$6)-N('Asset Universe'!$N$6)-N(Control!$C$10))</f>
        <v>4.3000000000000003E-2</v>
      </c>
      <c r="AA170" s="86">
        <f>IF(N('Asset Universe'!$F$7)=0,0,N('Asset Universe'!$K$7)-N('Asset Universe'!$N$7)-N(Control!$C$10))</f>
        <v>5.5E-2</v>
      </c>
      <c r="AB170" s="86">
        <f>IF(N('Asset Universe'!$F$8)=0,0,N('Asset Universe'!$K$8)-N('Asset Universe'!$N$8)-N(Control!$C$10))</f>
        <v>9.9999999999999742E-4</v>
      </c>
      <c r="AC170" s="86">
        <f>IF(N('Asset Universe'!$F$9)=0,0,N('Asset Universe'!$K$9)-N('Asset Universe'!$N$9)-N(Control!$C$10))</f>
        <v>3.1199999999999999E-2</v>
      </c>
      <c r="AD170" s="86">
        <f>IFERROR(SUMPRODUCT($U170:$X170,$Z170:$AC170),0)</f>
        <v>2.3402184039023046</v>
      </c>
      <c r="AE170" s="86">
        <f>IFERROR(SUMPRODUCT($U171:$X171,$Z170:$AC170),0)</f>
        <v>-2.3724702717323888E-2</v>
      </c>
      <c r="AF170" s="86">
        <f>IFERROR(SUMPRODUCT($U172:$X172,$Z170:$AC170),0)</f>
        <v>-0.28086166866518847</v>
      </c>
      <c r="AG170" s="86">
        <f>IFERROR(SUMPRODUCT($U173:$X173,$Z170:$AC170),0)</f>
        <v>-0.68271508114420909</v>
      </c>
      <c r="AH170" s="86">
        <f>IF(N('Asset Universe'!$F$6)=0,0,MIN(MAX(AD170,0),IF(N('Asset Universe'!$O$6)&gt;0,N('Asset Universe'!$O$6),1)))</f>
        <v>1</v>
      </c>
      <c r="AI170" s="86">
        <f>IF(N('Asset Universe'!$F$7)=0,0,MIN(MAX(AE170,0),IF(N('Asset Universe'!$O$7)&gt;0,N('Asset Universe'!$O$7),1)))</f>
        <v>0</v>
      </c>
      <c r="AJ170" s="86">
        <f>IF(N('Asset Universe'!$F$8)=0,0,MIN(MAX(AF170,0),IF(N('Asset Universe'!$O$8)&gt;0,N('Asset Universe'!$O$8),1)))</f>
        <v>0</v>
      </c>
      <c r="AK170" s="86">
        <f>IF(N('Asset Universe'!$F$9)=0,0,MIN(MAX(AG170,0),IF(N('Asset Universe'!$O$9)&gt;0,N('Asset Universe'!$O$9),1)))</f>
        <v>0</v>
      </c>
      <c r="AL170" s="86">
        <f>SUM(AH170:AK170)</f>
        <v>1</v>
      </c>
      <c r="AM170" s="86">
        <f>MAX(0,1-N(Control!$C$15))</f>
        <v>0.95</v>
      </c>
      <c r="AN170" s="86">
        <f>IF($AL170&lt;=0,0,AH170*IF($AL170&gt;$AM170,$AM170/$AL170,1))*Control!$C$7</f>
        <v>0.47499999999999998</v>
      </c>
      <c r="AO170" s="86">
        <f>IF($AL170&lt;=0,0,AI170*IF($AL170&gt;$AM170,$AM170/$AL170,1))*Control!$C$7</f>
        <v>0</v>
      </c>
      <c r="AP170" s="86">
        <f>IF($AL170&lt;=0,0,AJ170*IF($AL170&gt;$AM170,$AM170/$AL170,1))*Control!$C$7</f>
        <v>0</v>
      </c>
      <c r="AQ170" s="86">
        <f>IF($AL170&lt;=0,0,AK170*IF($AL170&gt;$AM170,$AM170/$AL170,1))*Control!$C$7</f>
        <v>0</v>
      </c>
      <c r="AR170" s="86">
        <f>1-SUM(AN170:AQ170)</f>
        <v>0.52500000000000002</v>
      </c>
      <c r="AS170" s="86">
        <f>'Monthly Data'!N86</f>
        <v>3.2374078074680845E-2</v>
      </c>
      <c r="AT170" s="86">
        <f>'Monthly Data'!O86</f>
        <v>0.23031275933019146</v>
      </c>
      <c r="AU170" s="86">
        <f>'Monthly Data'!P86</f>
        <v>7.9161282471660988E-2</v>
      </c>
      <c r="AV170" s="86">
        <f>'Monthly Data'!Q86</f>
        <v>-2.1554396612446181E-2</v>
      </c>
      <c r="AW170" s="86">
        <f>'Monthly Data'!R86</f>
        <v>3.9909464820269136E-3</v>
      </c>
      <c r="AX170" s="86">
        <f>AN170*AS170+AO170*AT170+AP170*AU170+AQ170*AV170+AR170*AW170</f>
        <v>1.7472933988537529E-2</v>
      </c>
      <c r="AY170" s="86">
        <f>AS170</f>
        <v>3.2374078074680845E-2</v>
      </c>
      <c r="AZ170" s="86">
        <f>0.6*AS170+0.4*AW170</f>
        <v>2.1020825437619271E-2</v>
      </c>
    </row>
    <row r="171" spans="1:52" x14ac:dyDescent="0.25">
      <c r="P171" s="99">
        <f>IF(OR(N('Asset Universe'!$F$7)=0,N('Asset Universe'!$F$6)=0),0,$F$170*$E$170*$I$170)</f>
        <v>4.5336568425280034E-2</v>
      </c>
      <c r="Q171" s="99">
        <f>IF(N('Asset Universe'!$F$7)=0,1,$F$170*$F$170*1)</f>
        <v>0.71229531793421019</v>
      </c>
      <c r="R171" s="99">
        <f>IF(OR(N('Asset Universe'!$F$7)=0,N('Asset Universe'!$F$8)=0),0,$F$170*$G$170*$L$170)</f>
        <v>1.4022100668108264E-2</v>
      </c>
      <c r="S171" s="99">
        <f>IF(OR(N('Asset Universe'!$F$7)=0,N('Asset Universe'!$F$9)=0),0,$F$170*$H$170*$M$170)</f>
        <v>4.4323331031642613E-2</v>
      </c>
      <c r="U171" s="99">
        <f>IFERROR(INDEX(MINVERSE($P170:$S173),2,1),0)</f>
        <v>-2.3697128555957745</v>
      </c>
      <c r="V171" s="99">
        <f>IFERROR(INDEX(MINVERSE($P170:$S173),2,2),0)</f>
        <v>1.5824325094394924</v>
      </c>
      <c r="W171" s="99">
        <f>IFERROR(INDEX(MINVERSE($P170:$S173),2,3),0)</f>
        <v>-0.56634124414179465</v>
      </c>
      <c r="X171" s="99">
        <f>IFERROR(INDEX(MINVERSE($P170:$S173),2,4),0)</f>
        <v>-0.26584925326076486</v>
      </c>
    </row>
    <row r="172" spans="1:52" x14ac:dyDescent="0.25">
      <c r="P172" s="99">
        <f>IF(OR(N('Asset Universe'!$F$8)=0,N('Asset Universe'!$F$6)=0),0,$G$170*$E$170*$J$170)</f>
        <v>4.450303877534572E-3</v>
      </c>
      <c r="Q172" s="99">
        <f>IF(OR(N('Asset Universe'!$F$8)=0,N('Asset Universe'!$F$7)=0),0,$G$170*$F$170*$L$170)</f>
        <v>1.4022100668108264E-2</v>
      </c>
      <c r="R172" s="99">
        <f>IF(N('Asset Universe'!$F$8)=0,1,$G$170*$G$170*1)</f>
        <v>1.7739641558311259E-2</v>
      </c>
      <c r="S172" s="99">
        <f>IF(OR(N('Asset Universe'!$F$8)=0,N('Asset Universe'!$F$9)=0),0,$G$170*$H$170*$N$170)</f>
        <v>6.004887911484934E-3</v>
      </c>
      <c r="U172" s="99">
        <f>IFERROR(INDEX(MINVERSE($P170:$S173),3,1),0)</f>
        <v>1.6705498662972315E-2</v>
      </c>
      <c r="V172" s="99">
        <f>IFERROR(INDEX(MINVERSE($P170:$S173),3,2),0)</f>
        <v>-0.56634124414179454</v>
      </c>
      <c r="W172" s="99">
        <f>IFERROR(INDEX(MINVERSE($P170:$S173),3,3),0)</f>
        <v>60.18438316026235</v>
      </c>
      <c r="X172" s="99">
        <f>IFERROR(INDEX(MINVERSE($P170:$S173),3,4),0)</f>
        <v>-9.9556288410307623</v>
      </c>
    </row>
    <row r="173" spans="1:52" x14ac:dyDescent="0.25">
      <c r="P173" s="99">
        <f>IF(OR(N('Asset Universe'!$F$9)=0,N('Asset Universe'!$F$6)=0),0,$H$170*$E$170*$K$170)</f>
        <v>2.436864042829268E-2</v>
      </c>
      <c r="Q173" s="99">
        <f>IF(OR(N('Asset Universe'!$F$9)=0,N('Asset Universe'!$F$7)=0),0,$H$170*$F$170*$M$170)</f>
        <v>4.4323331031642613E-2</v>
      </c>
      <c r="R173" s="99">
        <f>IF(OR(N('Asset Universe'!$F$9)=0,N('Asset Universe'!$F$8)=0),0,$H$170*$G$170*$N$170)</f>
        <v>6.004887911484934E-3</v>
      </c>
      <c r="S173" s="99">
        <f>IF(N('Asset Universe'!$F$9)=0,1,$H$170*$H$170*1)</f>
        <v>3.382060943861985E-2</v>
      </c>
      <c r="U173" s="99">
        <f>IFERROR(INDEX(MINVERSE($P170:$S173),4,1),0)</f>
        <v>-80.248854676716775</v>
      </c>
      <c r="V173" s="99">
        <f>IFERROR(INDEX(MINVERSE($P170:$S173),4,2),0)</f>
        <v>-0.26584925326077008</v>
      </c>
      <c r="W173" s="99">
        <f>IFERROR(INDEX(MINVERSE($P170:$S173),4,3),0)</f>
        <v>-9.9556288410307623</v>
      </c>
      <c r="X173" s="99">
        <f>IFERROR(INDEX(MINVERSE($P170:$S173),4,4),0)</f>
        <v>89.505224606570053</v>
      </c>
    </row>
    <row r="174" spans="1:52" x14ac:dyDescent="0.25">
      <c r="A174">
        <v>79</v>
      </c>
      <c r="B174">
        <v>87</v>
      </c>
      <c r="C174" s="87">
        <f>'Monthly Data'!B87</f>
        <v>45017</v>
      </c>
      <c r="E174" s="86">
        <f>STDEV('Monthly Data'!$N$8:$N86)*SQRT(12)</f>
        <v>0.16193903821607492</v>
      </c>
      <c r="F174" s="86">
        <f>STDEV('Monthly Data'!$O$8:$O86)*SQRT(12)</f>
        <v>0.84072314096783163</v>
      </c>
      <c r="G174" s="86">
        <f>STDEV('Monthly Data'!$P$8:$P86)*SQRT(12)</f>
        <v>0.13548042280288244</v>
      </c>
      <c r="H174" s="86">
        <f>STDEV('Monthly Data'!$Q$8:$Q86)*SQRT(12)</f>
        <v>0.18299749773678917</v>
      </c>
      <c r="I174" s="98">
        <f>IFERROR(CORREL('Monthly Data'!$N$8:$N86,'Monthly Data'!$O$8:$O86),0)</f>
        <v>0.33285982337680542</v>
      </c>
      <c r="J174" s="98">
        <f>IFERROR(CORREL('Monthly Data'!$N$8:$N86,'Monthly Data'!$P$8:$P86),0)</f>
        <v>0.2125519216118808</v>
      </c>
      <c r="K174" s="98">
        <f>IFERROR(CORREL('Monthly Data'!$N$8:$N86,'Monthly Data'!$Q$8:$Q86),0)</f>
        <v>0.80860988428449698</v>
      </c>
      <c r="L174" s="98">
        <f>IFERROR(CORREL('Monthly Data'!$O$8:$O86,'Monthly Data'!$P$8:$P86),0)</f>
        <v>0.13693122721115672</v>
      </c>
      <c r="M174" s="98">
        <f>IFERROR(CORREL('Monthly Data'!$O$8:$O86,'Monthly Data'!$Q$8:$Q86),0)</f>
        <v>0.28045149895592442</v>
      </c>
      <c r="N174" s="98">
        <f>IFERROR(CORREL('Monthly Data'!$P$8:$P86,'Monthly Data'!$Q$8:$Q86),0)</f>
        <v>0.22732814920126049</v>
      </c>
      <c r="P174" s="99">
        <f>IF(N('Asset Universe'!$F$6)=0,1,$E$174*$E$174*1)</f>
        <v>2.6224252098347372E-2</v>
      </c>
      <c r="Q174" s="99">
        <f>IF(OR(N('Asset Universe'!$F$6)=0,N('Asset Universe'!$F$7)=0),0,$E$174*$F$174*$I$174)</f>
        <v>4.5317499180408463E-2</v>
      </c>
      <c r="R174" s="99">
        <f>IF(OR(N('Asset Universe'!$F$6)=0,N('Asset Universe'!$F$8)=0),0,$E$174*$G$174*$J$174)</f>
        <v>4.6632976280392112E-3</v>
      </c>
      <c r="S174" s="99">
        <f>IF(OR(N('Asset Universe'!$F$6)=0,N('Asset Universe'!$F$9)=0),0,$E$174*$H$174*$K$174)</f>
        <v>2.3962700112282211E-2</v>
      </c>
      <c r="U174" s="99">
        <f>IFERROR(INDEX(MINVERSE($P174:$S177),1,1),0)</f>
        <v>114.34142953957374</v>
      </c>
      <c r="V174" s="99">
        <f>IFERROR(INDEX(MINVERSE($P174:$S177),1,2),0)</f>
        <v>-2.4981922386494313</v>
      </c>
      <c r="W174" s="99">
        <f>IFERROR(INDEX(MINVERSE($P174:$S177),1,3),0)</f>
        <v>-2.9446186534646102</v>
      </c>
      <c r="X174" s="99">
        <f>IFERROR(INDEX(MINVERSE($P174:$S177),1,4),0)</f>
        <v>-78.103678085185365</v>
      </c>
      <c r="Z174" s="86">
        <f>IF(N('Asset Universe'!$F$6)=0,0,N('Asset Universe'!$K$6)-N('Asset Universe'!$N$6)-N(Control!$C$10))</f>
        <v>4.3000000000000003E-2</v>
      </c>
      <c r="AA174" s="86">
        <f>IF(N('Asset Universe'!$F$7)=0,0,N('Asset Universe'!$K$7)-N('Asset Universe'!$N$7)-N(Control!$C$10))</f>
        <v>5.5E-2</v>
      </c>
      <c r="AB174" s="86">
        <f>IF(N('Asset Universe'!$F$8)=0,0,N('Asset Universe'!$K$8)-N('Asset Universe'!$N$8)-N(Control!$C$10))</f>
        <v>9.9999999999999742E-4</v>
      </c>
      <c r="AC174" s="86">
        <f>IF(N('Asset Universe'!$F$9)=0,0,N('Asset Universe'!$K$9)-N('Asset Universe'!$N$9)-N(Control!$C$10))</f>
        <v>3.1199999999999999E-2</v>
      </c>
      <c r="AD174" s="86">
        <f>IFERROR(SUMPRODUCT($U174:$X174,$Z174:$AC174),0)</f>
        <v>2.3395015221647042</v>
      </c>
      <c r="AE174" s="86">
        <f>IFERROR(SUMPRODUCT($U175:$X175,$Z174:$AC174),0)</f>
        <v>-2.5102187392794816E-2</v>
      </c>
      <c r="AF174" s="86">
        <f>IFERROR(SUMPRODUCT($U176:$X176,$Z174:$AC174),0)</f>
        <v>-0.31692336786013908</v>
      </c>
      <c r="AG174" s="86">
        <f>IFERROR(SUMPRODUCT($U177:$X177,$Z174:$AC174),0)</f>
        <v>-0.65669566792421374</v>
      </c>
      <c r="AH174" s="86">
        <f>IF(N('Asset Universe'!$F$6)=0,0,MIN(MAX(AD174,0),IF(N('Asset Universe'!$O$6)&gt;0,N('Asset Universe'!$O$6),1)))</f>
        <v>1</v>
      </c>
      <c r="AI174" s="86">
        <f>IF(N('Asset Universe'!$F$7)=0,0,MIN(MAX(AE174,0),IF(N('Asset Universe'!$O$7)&gt;0,N('Asset Universe'!$O$7),1)))</f>
        <v>0</v>
      </c>
      <c r="AJ174" s="86">
        <f>IF(N('Asset Universe'!$F$8)=0,0,MIN(MAX(AF174,0),IF(N('Asset Universe'!$O$8)&gt;0,N('Asset Universe'!$O$8),1)))</f>
        <v>0</v>
      </c>
      <c r="AK174" s="86">
        <f>IF(N('Asset Universe'!$F$9)=0,0,MIN(MAX(AG174,0),IF(N('Asset Universe'!$O$9)&gt;0,N('Asset Universe'!$O$9),1)))</f>
        <v>0</v>
      </c>
      <c r="AL174" s="86">
        <f>SUM(AH174:AK174)</f>
        <v>1</v>
      </c>
      <c r="AM174" s="86">
        <f>MAX(0,1-N(Control!$C$15))</f>
        <v>0.95</v>
      </c>
      <c r="AN174" s="86">
        <f>IF($AL174&lt;=0,0,AH174*IF($AL174&gt;$AM174,$AM174/$AL174,1))*Control!$C$7</f>
        <v>0.47499999999999998</v>
      </c>
      <c r="AO174" s="86">
        <f>IF($AL174&lt;=0,0,AI174*IF($AL174&gt;$AM174,$AM174/$AL174,1))*Control!$C$7</f>
        <v>0</v>
      </c>
      <c r="AP174" s="86">
        <f>IF($AL174&lt;=0,0,AJ174*IF($AL174&gt;$AM174,$AM174/$AL174,1))*Control!$C$7</f>
        <v>0</v>
      </c>
      <c r="AQ174" s="86">
        <f>IF($AL174&lt;=0,0,AK174*IF($AL174&gt;$AM174,$AM174/$AL174,1))*Control!$C$7</f>
        <v>0</v>
      </c>
      <c r="AR174" s="86">
        <f>1-SUM(AN174:AQ174)</f>
        <v>0.52500000000000002</v>
      </c>
      <c r="AS174" s="86">
        <f>'Monthly Data'!N87</f>
        <v>1.8016406991727685E-2</v>
      </c>
      <c r="AT174" s="86">
        <f>'Monthly Data'!O87</f>
        <v>2.7751556410733347E-2</v>
      </c>
      <c r="AU174" s="86">
        <f>'Monthly Data'!P87</f>
        <v>8.6235226532471732E-3</v>
      </c>
      <c r="AV174" s="86">
        <f>'Monthly Data'!Q87</f>
        <v>3.1309030764612444E-3</v>
      </c>
      <c r="AW174" s="86">
        <f>'Monthly Data'!R87</f>
        <v>3.6306706928157517E-3</v>
      </c>
      <c r="AX174" s="86">
        <f>AN174*AS174+AO174*AT174+AP174*AU174+AQ174*AV174+AR174*AW174</f>
        <v>1.046389543479892E-2</v>
      </c>
      <c r="AY174" s="86">
        <f>AS174</f>
        <v>1.8016406991727685E-2</v>
      </c>
      <c r="AZ174" s="86">
        <f>0.6*AS174+0.4*AW174</f>
        <v>1.2262112472162912E-2</v>
      </c>
    </row>
    <row r="175" spans="1:52" x14ac:dyDescent="0.25">
      <c r="P175" s="99">
        <f>IF(OR(N('Asset Universe'!$F$7)=0,N('Asset Universe'!$F$6)=0),0,$F$174*$E$174*$I$174)</f>
        <v>4.5317499180408463E-2</v>
      </c>
      <c r="Q175" s="99">
        <f>IF(N('Asset Universe'!$F$7)=0,1,$F$174*$F$174*1)</f>
        <v>0.70681539975881646</v>
      </c>
      <c r="R175" s="99">
        <f>IF(OR(N('Asset Universe'!$F$7)=0,N('Asset Universe'!$F$8)=0),0,$F$174*$G$174*$L$174)</f>
        <v>1.559667581835533E-2</v>
      </c>
      <c r="S175" s="99">
        <f>IF(OR(N('Asset Universe'!$F$7)=0,N('Asset Universe'!$F$9)=0),0,$F$174*$H$174*$M$174)</f>
        <v>4.3147527922931868E-2</v>
      </c>
      <c r="U175" s="99">
        <f>IFERROR(INDEX(MINVERSE($P174:$S177),2,1),0)</f>
        <v>-2.4981922386494437</v>
      </c>
      <c r="V175" s="99">
        <f>IFERROR(INDEX(MINVERSE($P174:$S177),2,2),0)</f>
        <v>1.5996250458891323</v>
      </c>
      <c r="W175" s="99">
        <f>IFERROR(INDEX(MINVERSE($P174:$S177),2,3),0)</f>
        <v>-0.67549820453007126</v>
      </c>
      <c r="X175" s="99">
        <f>IFERROR(INDEX(MINVERSE($P174:$S177),2,4),0)</f>
        <v>-0.15973719391797858</v>
      </c>
    </row>
    <row r="176" spans="1:52" x14ac:dyDescent="0.25">
      <c r="P176" s="99">
        <f>IF(OR(N('Asset Universe'!$F$8)=0,N('Asset Universe'!$F$6)=0),0,$G$174*$E$174*$J$174)</f>
        <v>4.6632976280392112E-3</v>
      </c>
      <c r="Q176" s="99">
        <f>IF(OR(N('Asset Universe'!$F$8)=0,N('Asset Universe'!$F$7)=0),0,$G$174*$F$174*$L$174)</f>
        <v>1.559667581835533E-2</v>
      </c>
      <c r="R176" s="99">
        <f>IF(N('Asset Universe'!$F$8)=0,1,$G$174*$G$174*1)</f>
        <v>1.8354944962847789E-2</v>
      </c>
      <c r="S176" s="99">
        <f>IF(OR(N('Asset Universe'!$F$8)=0,N('Asset Universe'!$F$9)=0),0,$G$174*$H$174*$N$174)</f>
        <v>5.6360509536994311E-3</v>
      </c>
      <c r="U176" s="99">
        <f>IFERROR(INDEX(MINVERSE($P174:$S177),3,1),0)</f>
        <v>-2.944618653464607</v>
      </c>
      <c r="V176" s="99">
        <f>IFERROR(INDEX(MINVERSE($P174:$S177),3,2),0)</f>
        <v>-0.67549820453007181</v>
      </c>
      <c r="W176" s="99">
        <f>IFERROR(INDEX(MINVERSE($P174:$S177),3,3),0)</f>
        <v>57.880241696043882</v>
      </c>
      <c r="X176" s="99">
        <f>IFERROR(INDEX(MINVERSE($P174:$S177),3,4),0)</f>
        <v>-6.7638655835913708</v>
      </c>
    </row>
    <row r="177" spans="1:52" x14ac:dyDescent="0.25">
      <c r="P177" s="99">
        <f>IF(OR(N('Asset Universe'!$F$9)=0,N('Asset Universe'!$F$6)=0),0,$H$174*$E$174*$K$174)</f>
        <v>2.3962700112282211E-2</v>
      </c>
      <c r="Q177" s="99">
        <f>IF(OR(N('Asset Universe'!$F$9)=0,N('Asset Universe'!$F$7)=0),0,$H$174*$F$174*$M$174)</f>
        <v>4.3147527922931868E-2</v>
      </c>
      <c r="R177" s="99">
        <f>IF(OR(N('Asset Universe'!$F$9)=0,N('Asset Universe'!$F$8)=0),0,$H$174*$G$174*$N$174)</f>
        <v>5.6360509536994311E-3</v>
      </c>
      <c r="S177" s="99">
        <f>IF(N('Asset Universe'!$F$9)=0,1,$H$174*$H$174*1)</f>
        <v>3.3488084177926154E-2</v>
      </c>
      <c r="U177" s="99">
        <f>IFERROR(INDEX(MINVERSE($P174:$S177),4,1),0)</f>
        <v>-78.103678085185351</v>
      </c>
      <c r="V177" s="99">
        <f>IFERROR(INDEX(MINVERSE($P174:$S177),4,2),0)</f>
        <v>-0.15973719391798788</v>
      </c>
      <c r="W177" s="99">
        <f>IFERROR(INDEX(MINVERSE($P174:$S177),4,3),0)</f>
        <v>-6.763865583591369</v>
      </c>
      <c r="X177" s="99">
        <f>IFERROR(INDEX(MINVERSE($P174:$S177),4,4),0)</f>
        <v>87.093330159866582</v>
      </c>
    </row>
    <row r="178" spans="1:52" x14ac:dyDescent="0.25">
      <c r="A178">
        <v>80</v>
      </c>
      <c r="B178">
        <v>88</v>
      </c>
      <c r="C178" s="87">
        <f>'Monthly Data'!B88</f>
        <v>45047</v>
      </c>
      <c r="E178" s="86">
        <f>STDEV('Monthly Data'!$N$8:$N87)*SQRT(12)</f>
        <v>0.16095036121441891</v>
      </c>
      <c r="F178" s="86">
        <f>STDEV('Monthly Data'!$O$8:$O87)*SQRT(12)</f>
        <v>0.83560481663204944</v>
      </c>
      <c r="G178" s="86">
        <f>STDEV('Monthly Data'!$P$8:$P87)*SQRT(12)</f>
        <v>0.13462524938882392</v>
      </c>
      <c r="H178" s="86">
        <f>STDEV('Monthly Data'!$Q$8:$Q87)*SQRT(12)</f>
        <v>0.1818358502380274</v>
      </c>
      <c r="I178" s="98">
        <f>IFERROR(CORREL('Monthly Data'!$N$8:$N87,'Monthly Data'!$O$8:$O87),0)</f>
        <v>0.3321825842295037</v>
      </c>
      <c r="J178" s="98">
        <f>IFERROR(CORREL('Monthly Data'!$N$8:$N87,'Monthly Data'!$P$8:$P87),0)</f>
        <v>0.21268331216711442</v>
      </c>
      <c r="K178" s="98">
        <f>IFERROR(CORREL('Monthly Data'!$N$8:$N87,'Monthly Data'!$Q$8:$Q87),0)</f>
        <v>0.80837325031433949</v>
      </c>
      <c r="L178" s="98">
        <f>IFERROR(CORREL('Monthly Data'!$O$8:$O87,'Monthly Data'!$P$8:$P87),0)</f>
        <v>0.13669195706200729</v>
      </c>
      <c r="M178" s="98">
        <f>IFERROR(CORREL('Monthly Data'!$O$8:$O87,'Monthly Data'!$Q$8:$Q87),0)</f>
        <v>0.28041564249172196</v>
      </c>
      <c r="N178" s="98">
        <f>IFERROR(CORREL('Monthly Data'!$P$8:$P87,'Monthly Data'!$Q$8:$Q87),0)</f>
        <v>0.22730492040554207</v>
      </c>
      <c r="P178" s="99">
        <f>IF(N('Asset Universe'!$F$6)=0,1,$E$178*$E$178*1)</f>
        <v>2.5905018775051924E-2</v>
      </c>
      <c r="Q178" s="99">
        <f>IF(OR(N('Asset Universe'!$F$6)=0,N('Asset Universe'!$F$7)=0),0,$E$178*$F$178*$I$178)</f>
        <v>4.467553374386965E-2</v>
      </c>
      <c r="R178" s="99">
        <f>IF(OR(N('Asset Universe'!$F$6)=0,N('Asset Universe'!$F$8)=0),0,$E$178*$G$178*$J$178)</f>
        <v>4.6084182898462125E-3</v>
      </c>
      <c r="S178" s="99">
        <f>IF(OR(N('Asset Universe'!$F$6)=0,N('Asset Universe'!$F$9)=0),0,$E$178*$H$178*$K$178)</f>
        <v>2.3658292735664624E-2</v>
      </c>
      <c r="U178" s="99">
        <f>IFERROR(INDEX(MINVERSE($P178:$S181),1,1),0)</f>
        <v>115.5756222776006</v>
      </c>
      <c r="V178" s="99">
        <f>IFERROR(INDEX(MINVERSE($P178:$S181),1,2),0)</f>
        <v>-2.5106017824686653</v>
      </c>
      <c r="W178" s="99">
        <f>IFERROR(INDEX(MINVERSE($P178:$S181),1,3),0)</f>
        <v>-3.0173484288590462</v>
      </c>
      <c r="X178" s="99">
        <f>IFERROR(INDEX(MINVERSE($P178:$S181),1,4),0)</f>
        <v>-78.954175078203804</v>
      </c>
      <c r="Z178" s="86">
        <f>IF(N('Asset Universe'!$F$6)=0,0,N('Asset Universe'!$K$6)-N('Asset Universe'!$N$6)-N(Control!$C$10))</f>
        <v>4.3000000000000003E-2</v>
      </c>
      <c r="AA178" s="86">
        <f>IF(N('Asset Universe'!$F$7)=0,0,N('Asset Universe'!$K$7)-N('Asset Universe'!$N$7)-N(Control!$C$10))</f>
        <v>5.5E-2</v>
      </c>
      <c r="AB178" s="86">
        <f>IF(N('Asset Universe'!$F$8)=0,0,N('Asset Universe'!$K$8)-N('Asset Universe'!$N$8)-N(Control!$C$10))</f>
        <v>9.9999999999999742E-4</v>
      </c>
      <c r="AC178" s="86">
        <f>IF(N('Asset Universe'!$F$9)=0,0,N('Asset Universe'!$K$9)-N('Asset Universe'!$N$9)-N(Control!$C$10))</f>
        <v>3.1199999999999999E-2</v>
      </c>
      <c r="AD178" s="86">
        <f>IFERROR(SUMPRODUCT($U178:$X178,$Z178:$AC178),0)</f>
        <v>2.3652810490322325</v>
      </c>
      <c r="AE178" s="86">
        <f>IFERROR(SUMPRODUCT($U179:$X179,$Z178:$AC178),0)</f>
        <v>-2.5067229898675721E-2</v>
      </c>
      <c r="AF178" s="86">
        <f>IFERROR(SUMPRODUCT($U180:$X180,$Z178:$AC178),0)</f>
        <v>-0.32162259757877987</v>
      </c>
      <c r="AG178" s="86">
        <f>IFERROR(SUMPRODUCT($U181:$X181,$Z178:$AC178),0)</f>
        <v>-0.66237182971016839</v>
      </c>
      <c r="AH178" s="86">
        <f>IF(N('Asset Universe'!$F$6)=0,0,MIN(MAX(AD178,0),IF(N('Asset Universe'!$O$6)&gt;0,N('Asset Universe'!$O$6),1)))</f>
        <v>1</v>
      </c>
      <c r="AI178" s="86">
        <f>IF(N('Asset Universe'!$F$7)=0,0,MIN(MAX(AE178,0),IF(N('Asset Universe'!$O$7)&gt;0,N('Asset Universe'!$O$7),1)))</f>
        <v>0</v>
      </c>
      <c r="AJ178" s="86">
        <f>IF(N('Asset Universe'!$F$8)=0,0,MIN(MAX(AF178,0),IF(N('Asset Universe'!$O$8)&gt;0,N('Asset Universe'!$O$8),1)))</f>
        <v>0</v>
      </c>
      <c r="AK178" s="86">
        <f>IF(N('Asset Universe'!$F$9)=0,0,MIN(MAX(AG178,0),IF(N('Asset Universe'!$O$9)&gt;0,N('Asset Universe'!$O$9),1)))</f>
        <v>0</v>
      </c>
      <c r="AL178" s="86">
        <f>SUM(AH178:AK178)</f>
        <v>1</v>
      </c>
      <c r="AM178" s="86">
        <f>MAX(0,1-N(Control!$C$15))</f>
        <v>0.95</v>
      </c>
      <c r="AN178" s="86">
        <f>IF($AL178&lt;=0,0,AH178*IF($AL178&gt;$AM178,$AM178/$AL178,1))*Control!$C$7</f>
        <v>0.47499999999999998</v>
      </c>
      <c r="AO178" s="86">
        <f>IF($AL178&lt;=0,0,AI178*IF($AL178&gt;$AM178,$AM178/$AL178,1))*Control!$C$7</f>
        <v>0</v>
      </c>
      <c r="AP178" s="86">
        <f>IF($AL178&lt;=0,0,AJ178*IF($AL178&gt;$AM178,$AM178/$AL178,1))*Control!$C$7</f>
        <v>0</v>
      </c>
      <c r="AQ178" s="86">
        <f>IF($AL178&lt;=0,0,AK178*IF($AL178&gt;$AM178,$AM178/$AL178,1))*Control!$C$7</f>
        <v>0</v>
      </c>
      <c r="AR178" s="86">
        <f>1-SUM(AN178:AQ178)</f>
        <v>0.52500000000000002</v>
      </c>
      <c r="AS178" s="86">
        <f>'Monthly Data'!N88</f>
        <v>-9.9340308954195544E-3</v>
      </c>
      <c r="AT178" s="86">
        <f>'Monthly Data'!O88</f>
        <v>-7.0011342199917004E-2</v>
      </c>
      <c r="AU178" s="86">
        <f>'Monthly Data'!P88</f>
        <v>-1.3419890078921859E-2</v>
      </c>
      <c r="AV178" s="86">
        <f>'Monthly Data'!Q88</f>
        <v>-3.9615792744042921E-2</v>
      </c>
      <c r="AW178" s="86">
        <f>'Monthly Data'!R88</f>
        <v>3.7517305609577889E-3</v>
      </c>
      <c r="AX178" s="86">
        <f>AN178*AS178+AO178*AT178+AP178*AU178+AQ178*AV178+AR178*AW178</f>
        <v>-2.7490061308214487E-3</v>
      </c>
      <c r="AY178" s="86">
        <f>AS178</f>
        <v>-9.9340308954195544E-3</v>
      </c>
      <c r="AZ178" s="86">
        <f>0.6*AS178+0.4*AW178</f>
        <v>-4.4597263128686162E-3</v>
      </c>
    </row>
    <row r="179" spans="1:52" x14ac:dyDescent="0.25">
      <c r="P179" s="99">
        <f>IF(OR(N('Asset Universe'!$F$7)=0,N('Asset Universe'!$F$6)=0),0,$F$178*$E$178*$I$178)</f>
        <v>4.467553374386965E-2</v>
      </c>
      <c r="Q179" s="99">
        <f>IF(N('Asset Universe'!$F$7)=0,1,$F$178*$F$178*1)</f>
        <v>0.69823540957868102</v>
      </c>
      <c r="R179" s="99">
        <f>IF(OR(N('Asset Universe'!$F$7)=0,N('Asset Universe'!$F$8)=0),0,$F$178*$G$178*$L$178)</f>
        <v>1.5376957605305233E-2</v>
      </c>
      <c r="S179" s="99">
        <f>IF(OR(N('Asset Universe'!$F$7)=0,N('Asset Universe'!$F$9)=0),0,$F$178*$H$178*$M$178)</f>
        <v>4.260716937334421E-2</v>
      </c>
      <c r="U179" s="99">
        <f>IFERROR(INDEX(MINVERSE($P178:$S181),2,1),0)</f>
        <v>-2.5106017824686679</v>
      </c>
      <c r="V179" s="99">
        <f>IFERROR(INDEX(MINVERSE($P178:$S181),2,2),0)</f>
        <v>1.6184720764639284</v>
      </c>
      <c r="W179" s="99">
        <f>IFERROR(INDEX(MINVERSE($P178:$S181),2,3),0)</f>
        <v>-0.68119704450419249</v>
      </c>
      <c r="X179" s="99">
        <f>IFERROR(INDEX(MINVERSE($P178:$S181),2,4),0)</f>
        <v>-0.17455514145945072</v>
      </c>
    </row>
    <row r="180" spans="1:52" x14ac:dyDescent="0.25">
      <c r="P180" s="99">
        <f>IF(OR(N('Asset Universe'!$F$8)=0,N('Asset Universe'!$F$6)=0),0,$G$178*$E$178*$J$178)</f>
        <v>4.6084182898462125E-3</v>
      </c>
      <c r="Q180" s="99">
        <f>IF(OR(N('Asset Universe'!$F$8)=0,N('Asset Universe'!$F$7)=0),0,$G$178*$F$178*$L$178)</f>
        <v>1.5376957605305233E-2</v>
      </c>
      <c r="R180" s="99">
        <f>IF(N('Asset Universe'!$F$8)=0,1,$G$178*$G$178*1)</f>
        <v>1.8123957773003036E-2</v>
      </c>
      <c r="S180" s="99">
        <f>IF(OR(N('Asset Universe'!$F$8)=0,N('Asset Universe'!$F$9)=0),0,$G$178*$H$178*$N$178)</f>
        <v>5.5643555067910631E-3</v>
      </c>
      <c r="U180" s="99">
        <f>IFERROR(INDEX(MINVERSE($P178:$S181),3,1),0)</f>
        <v>-3.0173484288590511</v>
      </c>
      <c r="V180" s="99">
        <f>IFERROR(INDEX(MINVERSE($P178:$S181),3,2),0)</f>
        <v>-0.68119704450419272</v>
      </c>
      <c r="W180" s="99">
        <f>IFERROR(INDEX(MINVERSE($P178:$S181),3,3),0)</f>
        <v>58.617016160081576</v>
      </c>
      <c r="X180" s="99">
        <f>IFERROR(INDEX(MINVERSE($P178:$S181),3,4),0)</f>
        <v>-6.8278139054548541</v>
      </c>
    </row>
    <row r="181" spans="1:52" x14ac:dyDescent="0.25">
      <c r="P181" s="99">
        <f>IF(OR(N('Asset Universe'!$F$9)=0,N('Asset Universe'!$F$6)=0),0,$H$178*$E$178*$K$178)</f>
        <v>2.3658292735664624E-2</v>
      </c>
      <c r="Q181" s="99">
        <f>IF(OR(N('Asset Universe'!$F$9)=0,N('Asset Universe'!$F$7)=0),0,$H$178*$F$178*$M$178)</f>
        <v>4.260716937334421E-2</v>
      </c>
      <c r="R181" s="99">
        <f>IF(OR(N('Asset Universe'!$F$9)=0,N('Asset Universe'!$F$8)=0),0,$H$178*$G$178*$N$178)</f>
        <v>5.5643555067910631E-3</v>
      </c>
      <c r="S181" s="99">
        <f>IF(N('Asset Universe'!$F$9)=0,1,$H$178*$H$178*1)</f>
        <v>3.3064276431786326E-2</v>
      </c>
      <c r="U181" s="99">
        <f>IFERROR(INDEX(MINVERSE($P178:$S181),4,1),0)</f>
        <v>-78.954175078203789</v>
      </c>
      <c r="V181" s="99">
        <f>IFERROR(INDEX(MINVERSE($P178:$S181),4,2),0)</f>
        <v>-0.17455514145945394</v>
      </c>
      <c r="W181" s="99">
        <f>IFERROR(INDEX(MINVERSE($P178:$S181),4,3),0)</f>
        <v>-6.8278139054548577</v>
      </c>
      <c r="X181" s="99">
        <f>IFERROR(INDEX(MINVERSE($P178:$S181),4,4),0)</f>
        <v>88.111732222382059</v>
      </c>
    </row>
    <row r="182" spans="1:52" x14ac:dyDescent="0.25">
      <c r="A182">
        <v>81</v>
      </c>
      <c r="B182">
        <v>89</v>
      </c>
      <c r="C182" s="87">
        <f>'Monthly Data'!B89</f>
        <v>45078</v>
      </c>
      <c r="E182" s="86">
        <f>STDEV('Monthly Data'!$N$8:$N88)*SQRT(12)</f>
        <v>0.16010585945584888</v>
      </c>
      <c r="F182" s="86">
        <f>STDEV('Monthly Data'!$O$8:$O88)*SQRT(12)</f>
        <v>0.83228113191071051</v>
      </c>
      <c r="G182" s="86">
        <f>STDEV('Monthly Data'!$P$8:$P88)*SQRT(12)</f>
        <v>0.1339825443009362</v>
      </c>
      <c r="H182" s="86">
        <f>STDEV('Monthly Data'!$Q$8:$Q88)*SQRT(12)</f>
        <v>0.18147057021643112</v>
      </c>
      <c r="I182" s="98">
        <f>IFERROR(CORREL('Monthly Data'!$N$8:$N88,'Monthly Data'!$O$8:$O88),0)</f>
        <v>0.3341511310825499</v>
      </c>
      <c r="J182" s="98">
        <f>IFERROR(CORREL('Monthly Data'!$N$8:$N88,'Monthly Data'!$P$8:$P88),0)</f>
        <v>0.21462974838569654</v>
      </c>
      <c r="K182" s="98">
        <f>IFERROR(CORREL('Monthly Data'!$N$8:$N88,'Monthly Data'!$Q$8:$Q88),0)</f>
        <v>0.80827903312340521</v>
      </c>
      <c r="L182" s="98">
        <f>IFERROR(CORREL('Monthly Data'!$O$8:$O88,'Monthly Data'!$P$8:$P88),0)</f>
        <v>0.13988820341126604</v>
      </c>
      <c r="M182" s="98">
        <f>IFERROR(CORREL('Monthly Data'!$O$8:$O88,'Monthly Data'!$Q$8:$Q88),0)</f>
        <v>0.28483451322372122</v>
      </c>
      <c r="N182" s="98">
        <f>IFERROR(CORREL('Monthly Data'!$P$8:$P88,'Monthly Data'!$Q$8:$Q88),0)</f>
        <v>0.23105299575034019</v>
      </c>
      <c r="P182" s="99">
        <f>IF(N('Asset Universe'!$F$6)=0,1,$E$182*$E$182*1)</f>
        <v>2.5633886232096031E-2</v>
      </c>
      <c r="Q182" s="99">
        <f>IF(OR(N('Asset Universe'!$F$6)=0,N('Asset Universe'!$F$7)=0),0,$E$182*$F$182*$I$182)</f>
        <v>4.4526669384902885E-2</v>
      </c>
      <c r="R182" s="99">
        <f>IF(OR(N('Asset Universe'!$F$6)=0,N('Asset Universe'!$F$8)=0),0,$E$182*$G$182*$J$182)</f>
        <v>4.6041065256599012E-3</v>
      </c>
      <c r="S182" s="99">
        <f>IF(OR(N('Asset Universe'!$F$6)=0,N('Asset Universe'!$F$9)=0),0,$E$182*$H$182*$K$182)</f>
        <v>2.3484144469572643E-2</v>
      </c>
      <c r="U182" s="99">
        <f>IFERROR(INDEX(MINVERSE($P182:$S185),1,1),0)</f>
        <v>116.61505342129767</v>
      </c>
      <c r="V182" s="99">
        <f>IFERROR(INDEX(MINVERSE($P182:$S185),1,2),0)</f>
        <v>-2.4997447268401309</v>
      </c>
      <c r="W182" s="99">
        <f>IFERROR(INDEX(MINVERSE($P182:$S185),1,3),0)</f>
        <v>-2.8882954639652052</v>
      </c>
      <c r="X182" s="99">
        <f>IFERROR(INDEX(MINVERSE($P182:$S185),1,4),0)</f>
        <v>-79.40224042544979</v>
      </c>
      <c r="Z182" s="86">
        <f>IF(N('Asset Universe'!$F$6)=0,0,N('Asset Universe'!$K$6)-N('Asset Universe'!$N$6)-N(Control!$C$10))</f>
        <v>4.3000000000000003E-2</v>
      </c>
      <c r="AA182" s="86">
        <f>IF(N('Asset Universe'!$F$7)=0,0,N('Asset Universe'!$K$7)-N('Asset Universe'!$N$7)-N(Control!$C$10))</f>
        <v>5.5E-2</v>
      </c>
      <c r="AB182" s="86">
        <f>IF(N('Asset Universe'!$F$8)=0,0,N('Asset Universe'!$K$8)-N('Asset Universe'!$N$8)-N(Control!$C$10))</f>
        <v>9.9999999999999742E-4</v>
      </c>
      <c r="AC182" s="86">
        <f>IF(N('Asset Universe'!$F$9)=0,0,N('Asset Universe'!$K$9)-N('Asset Universe'!$N$9)-N(Control!$C$10))</f>
        <v>3.1199999999999999E-2</v>
      </c>
      <c r="AD182" s="86">
        <f>IFERROR(SUMPRODUCT($U182:$X182,$Z182:$AC182),0)</f>
        <v>2.396723140401595</v>
      </c>
      <c r="AE182" s="86">
        <f>IFERROR(SUMPRODUCT($U183:$X183,$Z182:$AC182),0)</f>
        <v>-2.5535717889212117E-2</v>
      </c>
      <c r="AF182" s="86">
        <f>IFERROR(SUMPRODUCT($U184:$X184,$Z182:$AC182),0)</f>
        <v>-0.32628679353868162</v>
      </c>
      <c r="AG182" s="86">
        <f>IFERROR(SUMPRODUCT($U185:$X185,$Z182:$AC182),0)</f>
        <v>-0.67271127155719945</v>
      </c>
      <c r="AH182" s="86">
        <f>IF(N('Asset Universe'!$F$6)=0,0,MIN(MAX(AD182,0),IF(N('Asset Universe'!$O$6)&gt;0,N('Asset Universe'!$O$6),1)))</f>
        <v>1</v>
      </c>
      <c r="AI182" s="86">
        <f>IF(N('Asset Universe'!$F$7)=0,0,MIN(MAX(AE182,0),IF(N('Asset Universe'!$O$7)&gt;0,N('Asset Universe'!$O$7),1)))</f>
        <v>0</v>
      </c>
      <c r="AJ182" s="86">
        <f>IF(N('Asset Universe'!$F$8)=0,0,MIN(MAX(AF182,0),IF(N('Asset Universe'!$O$8)&gt;0,N('Asset Universe'!$O$8),1)))</f>
        <v>0</v>
      </c>
      <c r="AK182" s="86">
        <f>IF(N('Asset Universe'!$F$9)=0,0,MIN(MAX(AG182,0),IF(N('Asset Universe'!$O$9)&gt;0,N('Asset Universe'!$O$9),1)))</f>
        <v>0</v>
      </c>
      <c r="AL182" s="86">
        <f>SUM(AH182:AK182)</f>
        <v>1</v>
      </c>
      <c r="AM182" s="86">
        <f>MAX(0,1-N(Control!$C$15))</f>
        <v>0.95</v>
      </c>
      <c r="AN182" s="86">
        <f>IF($AL182&lt;=0,0,AH182*IF($AL182&gt;$AM182,$AM182/$AL182,1))*Control!$C$7</f>
        <v>0.47499999999999998</v>
      </c>
      <c r="AO182" s="86">
        <f>IF($AL182&lt;=0,0,AI182*IF($AL182&gt;$AM182,$AM182/$AL182,1))*Control!$C$7</f>
        <v>0</v>
      </c>
      <c r="AP182" s="86">
        <f>IF($AL182&lt;=0,0,AJ182*IF($AL182&gt;$AM182,$AM182/$AL182,1))*Control!$C$7</f>
        <v>0</v>
      </c>
      <c r="AQ182" s="86">
        <f>IF($AL182&lt;=0,0,AK182*IF($AL182&gt;$AM182,$AM182/$AL182,1))*Control!$C$7</f>
        <v>0</v>
      </c>
      <c r="AR182" s="86">
        <f>1-SUM(AN182:AQ182)</f>
        <v>0.52500000000000002</v>
      </c>
      <c r="AS182" s="86">
        <f>'Monthly Data'!N89</f>
        <v>6.0083683214330996E-2</v>
      </c>
      <c r="AT182" s="86">
        <f>'Monthly Data'!O89</f>
        <v>0.11967798146804087</v>
      </c>
      <c r="AU182" s="86">
        <f>'Monthly Data'!P89</f>
        <v>-2.2213706061100513E-2</v>
      </c>
      <c r="AV182" s="86">
        <f>'Monthly Data'!Q89</f>
        <v>5.6294392293960493E-2</v>
      </c>
      <c r="AW182" s="86">
        <f>'Monthly Data'!R89</f>
        <v>4.6060824929112787E-3</v>
      </c>
      <c r="AX182" s="86">
        <f>AN182*AS182+AO182*AT182+AP182*AU182+AQ182*AV182+AR182*AW182</f>
        <v>3.0957942835585645E-2</v>
      </c>
      <c r="AY182" s="86">
        <f>AS182</f>
        <v>6.0083683214330996E-2</v>
      </c>
      <c r="AZ182" s="86">
        <f>0.6*AS182+0.4*AW182</f>
        <v>3.7892642925763102E-2</v>
      </c>
    </row>
    <row r="183" spans="1:52" x14ac:dyDescent="0.25">
      <c r="P183" s="99">
        <f>IF(OR(N('Asset Universe'!$F$7)=0,N('Asset Universe'!$F$6)=0),0,$F$182*$E$182*$I$182)</f>
        <v>4.4526669384902885E-2</v>
      </c>
      <c r="Q183" s="99">
        <f>IF(N('Asset Universe'!$F$7)=0,1,$F$182*$F$182*1)</f>
        <v>0.69269188253457348</v>
      </c>
      <c r="R183" s="99">
        <f>IF(OR(N('Asset Universe'!$F$7)=0,N('Asset Universe'!$F$8)=0),0,$F$182*$G$182*$L$182)</f>
        <v>1.5599093542325084E-2</v>
      </c>
      <c r="S183" s="99">
        <f>IF(OR(N('Asset Universe'!$F$7)=0,N('Asset Universe'!$F$9)=0),0,$F$182*$H$182*$M$182)</f>
        <v>4.3019847284901498E-2</v>
      </c>
      <c r="U183" s="99">
        <f>IFERROR(INDEX(MINVERSE($P182:$S185),2,1),0)</f>
        <v>-2.4997447268401261</v>
      </c>
      <c r="V183" s="99">
        <f>IFERROR(INDEX(MINVERSE($P182:$S185),2,2),0)</f>
        <v>1.6346670266021806</v>
      </c>
      <c r="W183" s="99">
        <f>IFERROR(INDEX(MINVERSE($P182:$S185),2,3),0)</f>
        <v>-0.70665574475539461</v>
      </c>
      <c r="X183" s="99">
        <f>IFERROR(INDEX(MINVERSE($P182:$S185),2,4),0)</f>
        <v>-0.23226683825164174</v>
      </c>
    </row>
    <row r="184" spans="1:52" x14ac:dyDescent="0.25">
      <c r="P184" s="99">
        <f>IF(OR(N('Asset Universe'!$F$8)=0,N('Asset Universe'!$F$6)=0),0,$G$182*$E$182*$J$182)</f>
        <v>4.6041065256599012E-3</v>
      </c>
      <c r="Q184" s="99">
        <f>IF(OR(N('Asset Universe'!$F$8)=0,N('Asset Universe'!$F$7)=0),0,$G$182*$F$182*$L$182)</f>
        <v>1.5599093542325084E-2</v>
      </c>
      <c r="R184" s="99">
        <f>IF(N('Asset Universe'!$F$8)=0,1,$G$182*$G$182*1)</f>
        <v>1.7951322177352333E-2</v>
      </c>
      <c r="S184" s="99">
        <f>IF(OR(N('Asset Universe'!$F$8)=0,N('Asset Universe'!$F$9)=0),0,$G$182*$H$182*$N$182)</f>
        <v>5.617796825557392E-3</v>
      </c>
      <c r="U184" s="99">
        <f>IFERROR(INDEX(MINVERSE($P182:$S185),3,1),0)</f>
        <v>-2.8882954639652105</v>
      </c>
      <c r="V184" s="99">
        <f>IFERROR(INDEX(MINVERSE($P182:$S185),3,2),0)</f>
        <v>-0.70665574475539461</v>
      </c>
      <c r="W184" s="99">
        <f>IFERROR(INDEX(MINVERSE($P182:$S185),3,3),0)</f>
        <v>59.292962982371535</v>
      </c>
      <c r="X184" s="99">
        <f>IFERROR(INDEX(MINVERSE($P182:$S185),3,4),0)</f>
        <v>-7.131954666955199</v>
      </c>
    </row>
    <row r="185" spans="1:52" x14ac:dyDescent="0.25">
      <c r="P185" s="99">
        <f>IF(OR(N('Asset Universe'!$F$9)=0,N('Asset Universe'!$F$6)=0),0,$H$182*$E$182*$K$182)</f>
        <v>2.3484144469572643E-2</v>
      </c>
      <c r="Q185" s="99">
        <f>IF(OR(N('Asset Universe'!$F$9)=0,N('Asset Universe'!$F$7)=0),0,$H$182*$F$182*$M$182)</f>
        <v>4.3019847284901498E-2</v>
      </c>
      <c r="R185" s="99">
        <f>IF(OR(N('Asset Universe'!$F$9)=0,N('Asset Universe'!$F$8)=0),0,$H$182*$G$182*$N$182)</f>
        <v>5.617796825557392E-3</v>
      </c>
      <c r="S185" s="99">
        <f>IF(N('Asset Universe'!$F$9)=0,1,$H$182*$H$182*1)</f>
        <v>3.2931567854676658E-2</v>
      </c>
      <c r="U185" s="99">
        <f>IFERROR(INDEX(MINVERSE($P182:$S185),4,1),0)</f>
        <v>-79.402240425449804</v>
      </c>
      <c r="V185" s="99">
        <f>IFERROR(INDEX(MINVERSE($P182:$S185),4,2),0)</f>
        <v>-0.23226683825164024</v>
      </c>
      <c r="W185" s="99">
        <f>IFERROR(INDEX(MINVERSE($P182:$S185),4,3),0)</f>
        <v>-7.1319546669552025</v>
      </c>
      <c r="X185" s="99">
        <f>IFERROR(INDEX(MINVERSE($P182:$S185),4,4),0)</f>
        <v>88.509349279100562</v>
      </c>
    </row>
    <row r="186" spans="1:52" x14ac:dyDescent="0.25">
      <c r="A186">
        <v>82</v>
      </c>
      <c r="B186">
        <v>90</v>
      </c>
      <c r="C186" s="87">
        <f>'Monthly Data'!B90</f>
        <v>45108</v>
      </c>
      <c r="E186" s="86">
        <f>STDEV('Monthly Data'!$N$8:$N89)*SQRT(12)</f>
        <v>0.16032450640842616</v>
      </c>
      <c r="F186" s="86">
        <f>STDEV('Monthly Data'!$O$8:$O89)*SQRT(12)</f>
        <v>0.82730587004639344</v>
      </c>
      <c r="G186" s="86">
        <f>STDEV('Monthly Data'!$P$8:$P89)*SQRT(12)</f>
        <v>0.13357193016937469</v>
      </c>
      <c r="H186" s="86">
        <f>STDEV('Monthly Data'!$Q$8:$Q89)*SQRT(12)</f>
        <v>0.18147988790646175</v>
      </c>
      <c r="I186" s="98">
        <f>IFERROR(CORREL('Monthly Data'!$N$8:$N89,'Monthly Data'!$O$8:$O89),0)</f>
        <v>0.33410304791161161</v>
      </c>
      <c r="J186" s="98">
        <f>IFERROR(CORREL('Monthly Data'!$N$8:$N89,'Monthly Data'!$P$8:$P89),0)</f>
        <v>0.20263615647464506</v>
      </c>
      <c r="K186" s="98">
        <f>IFERROR(CORREL('Monthly Data'!$N$8:$N89,'Monthly Data'!$Q$8:$Q89),0)</f>
        <v>0.8108518712651146</v>
      </c>
      <c r="L186" s="98">
        <f>IFERROR(CORREL('Monthly Data'!$O$8:$O89,'Monthly Data'!$P$8:$P89),0)</f>
        <v>0.13777656661644713</v>
      </c>
      <c r="M186" s="98">
        <f>IFERROR(CORREL('Monthly Data'!$O$8:$O89,'Monthly Data'!$Q$8:$Q89),0)</f>
        <v>0.28531101243021412</v>
      </c>
      <c r="N186" s="98">
        <f>IFERROR(CORREL('Monthly Data'!$P$8:$P89,'Monthly Data'!$Q$8:$Q89),0)</f>
        <v>0.22006023862715074</v>
      </c>
      <c r="P186" s="99">
        <f>IF(N('Asset Universe'!$F$6)=0,1,$E$186*$E$186*1)</f>
        <v>2.5703947355105481E-2</v>
      </c>
      <c r="Q186" s="99">
        <f>IF(OR(N('Asset Universe'!$F$6)=0,N('Asset Universe'!$F$7)=0),0,$E$186*$F$186*$I$186)</f>
        <v>4.4314561365783878E-2</v>
      </c>
      <c r="R186" s="99">
        <f>IF(OR(N('Asset Universe'!$F$6)=0,N('Asset Universe'!$F$8)=0),0,$E$186*$G$186*$J$186)</f>
        <v>4.3394236603161822E-3</v>
      </c>
      <c r="S186" s="99">
        <f>IF(OR(N('Asset Universe'!$F$6)=0,N('Asset Universe'!$F$9)=0),0,$E$186*$H$186*$K$186)</f>
        <v>2.3592281263997216E-2</v>
      </c>
      <c r="U186" s="99">
        <f>IFERROR(INDEX(MINVERSE($P186:$S189),1,1),0)</f>
        <v>117.6216690751194</v>
      </c>
      <c r="V186" s="99">
        <f>IFERROR(INDEX(MINVERSE($P186:$S189),1,2),0)</f>
        <v>-2.51871424230418</v>
      </c>
      <c r="W186" s="99">
        <f>IFERROR(INDEX(MINVERSE($P186:$S189),1,3),0)</f>
        <v>-2.3609948069334994</v>
      </c>
      <c r="X186" s="99">
        <f>IFERROR(INDEX(MINVERSE($P186:$S189),1,4),0)</f>
        <v>-80.59755200730379</v>
      </c>
      <c r="Z186" s="86">
        <f>IF(N('Asset Universe'!$F$6)=0,0,N('Asset Universe'!$K$6)-N('Asset Universe'!$N$6)-N(Control!$C$10))</f>
        <v>4.3000000000000003E-2</v>
      </c>
      <c r="AA186" s="86">
        <f>IF(N('Asset Universe'!$F$7)=0,0,N('Asset Universe'!$K$7)-N('Asset Universe'!$N$7)-N(Control!$C$10))</f>
        <v>5.5E-2</v>
      </c>
      <c r="AB186" s="86">
        <f>IF(N('Asset Universe'!$F$8)=0,0,N('Asset Universe'!$K$8)-N('Asset Universe'!$N$8)-N(Control!$C$10))</f>
        <v>9.9999999999999742E-4</v>
      </c>
      <c r="AC186" s="86">
        <f>IF(N('Asset Universe'!$F$9)=0,0,N('Asset Universe'!$K$9)-N('Asset Universe'!$N$9)-N(Control!$C$10))</f>
        <v>3.1199999999999999E-2</v>
      </c>
      <c r="AD186" s="86">
        <f>IFERROR(SUMPRODUCT($U186:$X186,$Z186:$AC186),0)</f>
        <v>2.4021978694685928</v>
      </c>
      <c r="AE186" s="86">
        <f>IFERROR(SUMPRODUCT($U187:$X187,$Z186:$AC186),0)</f>
        <v>-2.5188500302993671E-2</v>
      </c>
      <c r="AF186" s="86">
        <f>IFERROR(SUMPRODUCT($U188:$X188,$Z186:$AC186),0)</f>
        <v>-0.29978367274908446</v>
      </c>
      <c r="AG186" s="86">
        <f>IFERROR(SUMPRODUCT($U189:$X189,$Z186:$AC186),0)</f>
        <v>-0.6921272973034962</v>
      </c>
      <c r="AH186" s="86">
        <f>IF(N('Asset Universe'!$F$6)=0,0,MIN(MAX(AD186,0),IF(N('Asset Universe'!$O$6)&gt;0,N('Asset Universe'!$O$6),1)))</f>
        <v>1</v>
      </c>
      <c r="AI186" s="86">
        <f>IF(N('Asset Universe'!$F$7)=0,0,MIN(MAX(AE186,0),IF(N('Asset Universe'!$O$7)&gt;0,N('Asset Universe'!$O$7),1)))</f>
        <v>0</v>
      </c>
      <c r="AJ186" s="86">
        <f>IF(N('Asset Universe'!$F$8)=0,0,MIN(MAX(AF186,0),IF(N('Asset Universe'!$O$8)&gt;0,N('Asset Universe'!$O$8),1)))</f>
        <v>0</v>
      </c>
      <c r="AK186" s="86">
        <f>IF(N('Asset Universe'!$F$9)=0,0,MIN(MAX(AG186,0),IF(N('Asset Universe'!$O$9)&gt;0,N('Asset Universe'!$O$9),1)))</f>
        <v>0</v>
      </c>
      <c r="AL186" s="86">
        <f>SUM(AH186:AK186)</f>
        <v>1</v>
      </c>
      <c r="AM186" s="86">
        <f>MAX(0,1-N(Control!$C$15))</f>
        <v>0.95</v>
      </c>
      <c r="AN186" s="86">
        <f>IF($AL186&lt;=0,0,AH186*IF($AL186&gt;$AM186,$AM186/$AL186,1))*Control!$C$7</f>
        <v>0.47499999999999998</v>
      </c>
      <c r="AO186" s="86">
        <f>IF($AL186&lt;=0,0,AI186*IF($AL186&gt;$AM186,$AM186/$AL186,1))*Control!$C$7</f>
        <v>0</v>
      </c>
      <c r="AP186" s="86">
        <f>IF($AL186&lt;=0,0,AJ186*IF($AL186&gt;$AM186,$AM186/$AL186,1))*Control!$C$7</f>
        <v>0</v>
      </c>
      <c r="AQ186" s="86">
        <f>IF($AL186&lt;=0,0,AK186*IF($AL186&gt;$AM186,$AM186/$AL186,1))*Control!$C$7</f>
        <v>0</v>
      </c>
      <c r="AR186" s="86">
        <f>1-SUM(AN186:AQ186)</f>
        <v>0.52500000000000002</v>
      </c>
      <c r="AS186" s="86">
        <f>'Monthly Data'!N90</f>
        <v>3.2284016444164232E-2</v>
      </c>
      <c r="AT186" s="86">
        <f>'Monthly Data'!O90</f>
        <v>-4.0920376512887158E-2</v>
      </c>
      <c r="AU186" s="86">
        <f>'Monthly Data'!P90</f>
        <v>2.2886642358626919E-2</v>
      </c>
      <c r="AV186" s="86">
        <f>'Monthly Data'!Q90</f>
        <v>2.0344920658994292E-2</v>
      </c>
      <c r="AW186" s="86">
        <f>'Monthly Data'!R90</f>
        <v>3.8603564994963424E-3</v>
      </c>
      <c r="AX186" s="86">
        <f>AN186*AS186+AO186*AT186+AP186*AU186+AQ186*AV186+AR186*AW186</f>
        <v>1.7361594973213587E-2</v>
      </c>
      <c r="AY186" s="86">
        <f>AS186</f>
        <v>3.2284016444164232E-2</v>
      </c>
      <c r="AZ186" s="86">
        <f>0.6*AS186+0.4*AW186</f>
        <v>2.0914552466297073E-2</v>
      </c>
    </row>
    <row r="187" spans="1:52" x14ac:dyDescent="0.25">
      <c r="P187" s="99">
        <f>IF(OR(N('Asset Universe'!$F$7)=0,N('Asset Universe'!$F$6)=0),0,$F$186*$E$186*$I$186)</f>
        <v>4.4314561365783878E-2</v>
      </c>
      <c r="Q187" s="99">
        <f>IF(N('Asset Universe'!$F$7)=0,1,$F$186*$F$186*1)</f>
        <v>0.68443500261321999</v>
      </c>
      <c r="R187" s="99">
        <f>IF(OR(N('Asset Universe'!$F$7)=0,N('Asset Universe'!$F$8)=0),0,$F$186*$G$186*$L$186)</f>
        <v>1.5224977711826727E-2</v>
      </c>
      <c r="S187" s="99">
        <f>IF(OR(N('Asset Universe'!$F$7)=0,N('Asset Universe'!$F$9)=0),0,$F$186*$H$186*$M$186)</f>
        <v>4.2836417532082401E-2</v>
      </c>
      <c r="U187" s="99">
        <f>IFERROR(INDEX(MINVERSE($P186:$S189),2,1),0)</f>
        <v>-2.5187142423041715</v>
      </c>
      <c r="V187" s="99">
        <f>IFERROR(INDEX(MINVERSE($P186:$S189),2,2),0)</f>
        <v>1.6547662010041997</v>
      </c>
      <c r="W187" s="99">
        <f>IFERROR(INDEX(MINVERSE($P186:$S189),2,3),0)</f>
        <v>-0.73082368359141925</v>
      </c>
      <c r="X187" s="99">
        <f>IFERROR(INDEX(MINVERSE($P186:$S189),2,4),0)</f>
        <v>-0.22965080947287983</v>
      </c>
    </row>
    <row r="188" spans="1:52" x14ac:dyDescent="0.25">
      <c r="P188" s="99">
        <f>IF(OR(N('Asset Universe'!$F$8)=0,N('Asset Universe'!$F$6)=0),0,$G$186*$E$186*$J$186)</f>
        <v>4.3394236603161822E-3</v>
      </c>
      <c r="Q188" s="99">
        <f>IF(OR(N('Asset Universe'!$F$8)=0,N('Asset Universe'!$F$7)=0),0,$G$186*$F$186*$L$186)</f>
        <v>1.5224977711826727E-2</v>
      </c>
      <c r="R188" s="99">
        <f>IF(N('Asset Universe'!$F$8)=0,1,$G$186*$G$186*1)</f>
        <v>1.7841460529172307E-2</v>
      </c>
      <c r="S188" s="99">
        <f>IF(OR(N('Asset Universe'!$F$8)=0,N('Asset Universe'!$F$9)=0),0,$G$186*$H$186*$N$186)</f>
        <v>5.3343963828140269E-3</v>
      </c>
      <c r="U188" s="99">
        <f>IFERROR(INDEX(MINVERSE($P186:$S189),3,1),0)</f>
        <v>-2.3609948069335096</v>
      </c>
      <c r="V188" s="99">
        <f>IFERROR(INDEX(MINVERSE($P186:$S189),3,2),0)</f>
        <v>-0.73082368359142025</v>
      </c>
      <c r="W188" s="99">
        <f>IFERROR(INDEX(MINVERSE($P186:$S189),3,3),0)</f>
        <v>59.330414524865162</v>
      </c>
      <c r="X188" s="99">
        <f>IFERROR(INDEX(MINVERSE($P186:$S189),3,4),0)</f>
        <v>-6.9678207685346294</v>
      </c>
    </row>
    <row r="189" spans="1:52" x14ac:dyDescent="0.25">
      <c r="P189" s="99">
        <f>IF(OR(N('Asset Universe'!$F$9)=0,N('Asset Universe'!$F$6)=0),0,$H$186*$E$186*$K$186)</f>
        <v>2.3592281263997216E-2</v>
      </c>
      <c r="Q189" s="99">
        <f>IF(OR(N('Asset Universe'!$F$9)=0,N('Asset Universe'!$F$7)=0),0,$H$186*$F$186*$M$186)</f>
        <v>4.2836417532082401E-2</v>
      </c>
      <c r="R189" s="99">
        <f>IF(OR(N('Asset Universe'!$F$9)=0,N('Asset Universe'!$F$8)=0),0,$H$186*$G$186*$N$186)</f>
        <v>5.3343963828140269E-3</v>
      </c>
      <c r="S189" s="99">
        <f>IF(N('Asset Universe'!$F$9)=0,1,$H$186*$H$186*1)</f>
        <v>3.2934949714541917E-2</v>
      </c>
      <c r="U189" s="99">
        <f>IFERROR(INDEX(MINVERSE($P186:$S189),4,1),0)</f>
        <v>-80.59755200730379</v>
      </c>
      <c r="V189" s="99">
        <f>IFERROR(INDEX(MINVERSE($P186:$S189),4,2),0)</f>
        <v>-0.22965080947287134</v>
      </c>
      <c r="W189" s="99">
        <f>IFERROR(INDEX(MINVERSE($P186:$S189),4,3),0)</f>
        <v>-6.9678207685346392</v>
      </c>
      <c r="X189" s="99">
        <f>IFERROR(INDEX(MINVERSE($P186:$S189),4,4),0)</f>
        <v>89.524553022439392</v>
      </c>
    </row>
    <row r="190" spans="1:52" x14ac:dyDescent="0.25">
      <c r="A190">
        <v>83</v>
      </c>
      <c r="B190">
        <v>91</v>
      </c>
      <c r="C190" s="87">
        <f>'Monthly Data'!B91</f>
        <v>45139</v>
      </c>
      <c r="E190" s="86">
        <f>STDEV('Monthly Data'!$N$8:$N90)*SQRT(12)</f>
        <v>0.15958304116313418</v>
      </c>
      <c r="F190" s="86">
        <f>STDEV('Monthly Data'!$O$8:$O90)*SQRT(12)</f>
        <v>0.823433255940895</v>
      </c>
      <c r="G190" s="86">
        <f>STDEV('Monthly Data'!$P$8:$P90)*SQRT(12)</f>
        <v>0.13292743253002917</v>
      </c>
      <c r="H190" s="86">
        <f>STDEV('Monthly Data'!$Q$8:$Q90)*SQRT(12)</f>
        <v>0.18047678298826764</v>
      </c>
      <c r="I190" s="98">
        <f>IFERROR(CORREL('Monthly Data'!$N$8:$N90,'Monthly Data'!$O$8:$O90),0)</f>
        <v>0.33018362418849007</v>
      </c>
      <c r="J190" s="98">
        <f>IFERROR(CORREL('Monthly Data'!$N$8:$N90,'Monthly Data'!$P$8:$P90),0)</f>
        <v>0.20485667308283598</v>
      </c>
      <c r="K190" s="98">
        <f>IFERROR(CORREL('Monthly Data'!$N$8:$N90,'Monthly Data'!$Q$8:$Q90),0)</f>
        <v>0.81104040595628635</v>
      </c>
      <c r="L190" s="98">
        <f>IFERROR(CORREL('Monthly Data'!$O$8:$O90,'Monthly Data'!$P$8:$P90),0)</f>
        <v>0.1346656359896338</v>
      </c>
      <c r="M190" s="98">
        <f>IFERROR(CORREL('Monthly Data'!$O$8:$O90,'Monthly Data'!$Q$8:$Q90),0)</f>
        <v>0.28288364809165401</v>
      </c>
      <c r="N190" s="98">
        <f>IFERROR(CORREL('Monthly Data'!$P$8:$P90,'Monthly Data'!$Q$8:$Q90),0)</f>
        <v>0.22139681511640655</v>
      </c>
      <c r="P190" s="99">
        <f>IF(N('Asset Universe'!$F$6)=0,1,$E$190*$E$190*1)</f>
        <v>2.546674702687458E-2</v>
      </c>
      <c r="Q190" s="99">
        <f>IF(OR(N('Asset Universe'!$F$6)=0,N('Asset Universe'!$F$7)=0),0,$E$190*$F$190*$I$190)</f>
        <v>4.3388103765733897E-2</v>
      </c>
      <c r="R190" s="99">
        <f>IF(OR(N('Asset Universe'!$F$6)=0,N('Asset Universe'!$F$8)=0),0,$E$190*$G$190*$J$190)</f>
        <v>4.3456172183906011E-3</v>
      </c>
      <c r="S190" s="99">
        <f>IF(OR(N('Asset Universe'!$F$6)=0,N('Asset Universe'!$F$9)=0),0,$E$190*$H$190*$K$190)</f>
        <v>2.3358802216976376E-2</v>
      </c>
      <c r="U190" s="99">
        <f>IFERROR(INDEX(MINVERSE($P190:$S193),1,1),0)</f>
        <v>118.68175374161991</v>
      </c>
      <c r="V190" s="99">
        <f>IFERROR(INDEX(MINVERSE($P190:$S193),1,2),0)</f>
        <v>-2.4858258836719669</v>
      </c>
      <c r="W190" s="99">
        <f>IFERROR(INDEX(MINVERSE($P190:$S193),1,3),0)</f>
        <v>-2.6233615929748053</v>
      </c>
      <c r="X190" s="99">
        <f>IFERROR(INDEX(MINVERSE($P190:$S193),1,4),0)</f>
        <v>-81.476044228316212</v>
      </c>
      <c r="Z190" s="86">
        <f>IF(N('Asset Universe'!$F$6)=0,0,N('Asset Universe'!$K$6)-N('Asset Universe'!$N$6)-N(Control!$C$10))</f>
        <v>4.3000000000000003E-2</v>
      </c>
      <c r="AA190" s="86">
        <f>IF(N('Asset Universe'!$F$7)=0,0,N('Asset Universe'!$K$7)-N('Asset Universe'!$N$7)-N(Control!$C$10))</f>
        <v>5.5E-2</v>
      </c>
      <c r="AB190" s="86">
        <f>IF(N('Asset Universe'!$F$8)=0,0,N('Asset Universe'!$K$8)-N('Asset Universe'!$N$8)-N(Control!$C$10))</f>
        <v>9.9999999999999742E-4</v>
      </c>
      <c r="AC190" s="86">
        <f>IF(N('Asset Universe'!$F$9)=0,0,N('Asset Universe'!$K$9)-N('Asset Universe'!$N$9)-N(Control!$C$10))</f>
        <v>3.1199999999999999E-2</v>
      </c>
      <c r="AD190" s="86">
        <f>IFERROR(SUMPRODUCT($U190:$X190,$Z190:$AC190),0)</f>
        <v>2.4219190457712578</v>
      </c>
      <c r="AE190" s="86">
        <f>IFERROR(SUMPRODUCT($U191:$X191,$Z190:$AC190),0)</f>
        <v>-2.3877892036521766E-2</v>
      </c>
      <c r="AF190" s="86">
        <f>IFERROR(SUMPRODUCT($U192:$X192,$Z190:$AC190),0)</f>
        <v>-0.30939531722052305</v>
      </c>
      <c r="AG190" s="86">
        <f>IFERROR(SUMPRODUCT($U193:$X193,$Z190:$AC190),0)</f>
        <v>-0.69771854873580974</v>
      </c>
      <c r="AH190" s="86">
        <f>IF(N('Asset Universe'!$F$6)=0,0,MIN(MAX(AD190,0),IF(N('Asset Universe'!$O$6)&gt;0,N('Asset Universe'!$O$6),1)))</f>
        <v>1</v>
      </c>
      <c r="AI190" s="86">
        <f>IF(N('Asset Universe'!$F$7)=0,0,MIN(MAX(AE190,0),IF(N('Asset Universe'!$O$7)&gt;0,N('Asset Universe'!$O$7),1)))</f>
        <v>0</v>
      </c>
      <c r="AJ190" s="86">
        <f>IF(N('Asset Universe'!$F$8)=0,0,MIN(MAX(AF190,0),IF(N('Asset Universe'!$O$8)&gt;0,N('Asset Universe'!$O$8),1)))</f>
        <v>0</v>
      </c>
      <c r="AK190" s="86">
        <f>IF(N('Asset Universe'!$F$9)=0,0,MIN(MAX(AG190,0),IF(N('Asset Universe'!$O$9)&gt;0,N('Asset Universe'!$O$9),1)))</f>
        <v>0</v>
      </c>
      <c r="AL190" s="86">
        <f>SUM(AH190:AK190)</f>
        <v>1</v>
      </c>
      <c r="AM190" s="86">
        <f>MAX(0,1-N(Control!$C$15))</f>
        <v>0.95</v>
      </c>
      <c r="AN190" s="86">
        <f>IF($AL190&lt;=0,0,AH190*IF($AL190&gt;$AM190,$AM190/$AL190,1))*Control!$C$7</f>
        <v>0.47499999999999998</v>
      </c>
      <c r="AO190" s="86">
        <f>IF($AL190&lt;=0,0,AI190*IF($AL190&gt;$AM190,$AM190/$AL190,1))*Control!$C$7</f>
        <v>0</v>
      </c>
      <c r="AP190" s="86">
        <f>IF($AL190&lt;=0,0,AJ190*IF($AL190&gt;$AM190,$AM190/$AL190,1))*Control!$C$7</f>
        <v>0</v>
      </c>
      <c r="AQ190" s="86">
        <f>IF($AL190&lt;=0,0,AK190*IF($AL190&gt;$AM190,$AM190/$AL190,1))*Control!$C$7</f>
        <v>0</v>
      </c>
      <c r="AR190" s="86">
        <f>1-SUM(AN190:AQ190)</f>
        <v>0.52500000000000002</v>
      </c>
      <c r="AS190" s="86">
        <f>'Monthly Data'!N91</f>
        <v>-2.2094296413365577E-2</v>
      </c>
      <c r="AT190" s="86">
        <f>'Monthly Data'!O91</f>
        <v>-0.11285070504336647</v>
      </c>
      <c r="AU190" s="86">
        <f>'Monthly Data'!P91</f>
        <v>-1.2777635059315506E-2</v>
      </c>
      <c r="AV190" s="86">
        <f>'Monthly Data'!Q91</f>
        <v>-3.3779327980806406E-2</v>
      </c>
      <c r="AW190" s="86">
        <f>'Monthly Data'!R91</f>
        <v>4.9666576633926596E-3</v>
      </c>
      <c r="AX190" s="86">
        <f>AN190*AS190+AO190*AT190+AP190*AU190+AQ190*AV190+AR190*AW190</f>
        <v>-7.8872955230675015E-3</v>
      </c>
      <c r="AY190" s="86">
        <f>AS190</f>
        <v>-2.2094296413365577E-2</v>
      </c>
      <c r="AZ190" s="86">
        <f>0.6*AS190+0.4*AW190</f>
        <v>-1.1269914782662281E-2</v>
      </c>
    </row>
    <row r="191" spans="1:52" x14ac:dyDescent="0.25">
      <c r="P191" s="99">
        <f>IF(OR(N('Asset Universe'!$F$7)=0,N('Asset Universe'!$F$6)=0),0,$F$190*$E$190*$I$190)</f>
        <v>4.3388103765733897E-2</v>
      </c>
      <c r="Q191" s="99">
        <f>IF(N('Asset Universe'!$F$7)=0,1,$F$190*$F$190*1)</f>
        <v>0.67804232698942346</v>
      </c>
      <c r="R191" s="99">
        <f>IF(OR(N('Asset Universe'!$F$7)=0,N('Asset Universe'!$F$8)=0),0,$F$190*$G$190*$L$190)</f>
        <v>1.4740078819690968E-2</v>
      </c>
      <c r="S191" s="99">
        <f>IF(OR(N('Asset Universe'!$F$7)=0,N('Asset Universe'!$F$9)=0),0,$F$190*$H$190*$M$190)</f>
        <v>4.2039504440518662E-2</v>
      </c>
      <c r="U191" s="99">
        <f>IFERROR(INDEX(MINVERSE($P190:$S193),2,1),0)</f>
        <v>-2.4858258836719815</v>
      </c>
      <c r="V191" s="99">
        <f>IFERROR(INDEX(MINVERSE($P190:$S193),2,2),0)</f>
        <v>1.6647527139494358</v>
      </c>
      <c r="W191" s="99">
        <f>IFERROR(INDEX(MINVERSE($P190:$S193),2,3),0)</f>
        <v>-0.70178280465505616</v>
      </c>
      <c r="X191" s="99">
        <f>IFERROR(INDEX(MINVERSE($P190:$S193),2,4),0)</f>
        <v>-0.25150626606379689</v>
      </c>
    </row>
    <row r="192" spans="1:52" x14ac:dyDescent="0.25">
      <c r="P192" s="99">
        <f>IF(OR(N('Asset Universe'!$F$8)=0,N('Asset Universe'!$F$6)=0),0,$G$190*$E$190*$J$190)</f>
        <v>4.3456172183906011E-3</v>
      </c>
      <c r="Q192" s="99">
        <f>IF(OR(N('Asset Universe'!$F$8)=0,N('Asset Universe'!$F$7)=0),0,$G$190*$F$190*$L$190)</f>
        <v>1.4740078819690968E-2</v>
      </c>
      <c r="R192" s="99">
        <f>IF(N('Asset Universe'!$F$8)=0,1,$G$190*$G$190*1)</f>
        <v>1.7669702319025458E-2</v>
      </c>
      <c r="S192" s="99">
        <f>IF(OR(N('Asset Universe'!$F$8)=0,N('Asset Universe'!$F$9)=0),0,$G$190*$H$190*$N$190)</f>
        <v>5.3113794218496999E-3</v>
      </c>
      <c r="U192" s="99">
        <f>IFERROR(INDEX(MINVERSE($P190:$S193),3,1),0)</f>
        <v>-2.6233615929747947</v>
      </c>
      <c r="V192" s="99">
        <f>IFERROR(INDEX(MINVERSE($P190:$S193),3,2),0)</f>
        <v>-0.70178280465505616</v>
      </c>
      <c r="W192" s="99">
        <f>IFERROR(INDEX(MINVERSE($P190:$S193),3,3),0)</f>
        <v>59.924148604749917</v>
      </c>
      <c r="X192" s="99">
        <f>IFERROR(INDEX(MINVERSE($P190:$S193),3,4),0)</f>
        <v>-6.9845148420297614</v>
      </c>
    </row>
    <row r="193" spans="1:52" x14ac:dyDescent="0.25">
      <c r="P193" s="99">
        <f>IF(OR(N('Asset Universe'!$F$9)=0,N('Asset Universe'!$F$6)=0),0,$H$190*$E$190*$K$190)</f>
        <v>2.3358802216976376E-2</v>
      </c>
      <c r="Q193" s="99">
        <f>IF(OR(N('Asset Universe'!$F$9)=0,N('Asset Universe'!$F$7)=0),0,$H$190*$F$190*$M$190)</f>
        <v>4.2039504440518662E-2</v>
      </c>
      <c r="R193" s="99">
        <f>IF(OR(N('Asset Universe'!$F$9)=0,N('Asset Universe'!$F$8)=0),0,$H$190*$G$190*$N$190)</f>
        <v>5.3113794218496999E-3</v>
      </c>
      <c r="S193" s="99">
        <f>IF(N('Asset Universe'!$F$9)=0,1,$H$190*$H$190*1)</f>
        <v>3.257186919779425E-2</v>
      </c>
      <c r="U193" s="99">
        <f>IFERROR(INDEX(MINVERSE($P190:$S193),4,1),0)</f>
        <v>-81.476044228316184</v>
      </c>
      <c r="V193" s="99">
        <f>IFERROR(INDEX(MINVERSE($P190:$S193),4,2),0)</f>
        <v>-0.25150626606380649</v>
      </c>
      <c r="W193" s="99">
        <f>IFERROR(INDEX(MINVERSE($P190:$S193),4,3),0)</f>
        <v>-6.9845148420297507</v>
      </c>
      <c r="X193" s="99">
        <f>IFERROR(INDEX(MINVERSE($P190:$S193),4,4),0)</f>
        <v>90.595151043504018</v>
      </c>
    </row>
    <row r="194" spans="1:52" x14ac:dyDescent="0.25">
      <c r="A194">
        <v>84</v>
      </c>
      <c r="B194">
        <v>92</v>
      </c>
      <c r="C194" s="87">
        <f>'Monthly Data'!B92</f>
        <v>45170</v>
      </c>
      <c r="E194" s="86">
        <f>STDEV('Monthly Data'!$N$8:$N91)*SQRT(12)</f>
        <v>0.15907031854914411</v>
      </c>
      <c r="F194" s="86">
        <f>STDEV('Monthly Data'!$O$8:$O91)*SQRT(12)</f>
        <v>0.82149701615134763</v>
      </c>
      <c r="G194" s="86">
        <f>STDEV('Monthly Data'!$P$8:$P91)*SQRT(12)</f>
        <v>0.13230076940997848</v>
      </c>
      <c r="H194" s="86">
        <f>STDEV('Monthly Data'!$Q$8:$Q91)*SQRT(12)</f>
        <v>0.17995999769155949</v>
      </c>
      <c r="I194" s="98">
        <f>IFERROR(CORREL('Monthly Data'!$N$8:$N91,'Monthly Data'!$O$8:$O91),0)</f>
        <v>0.33449895243183358</v>
      </c>
      <c r="J194" s="98">
        <f>IFERROR(CORREL('Monthly Data'!$N$8:$N91,'Monthly Data'!$P$8:$P91),0)</f>
        <v>0.20789087696121908</v>
      </c>
      <c r="K194" s="98">
        <f>IFERROR(CORREL('Monthly Data'!$N$8:$N91,'Monthly Data'!$Q$8:$Q91),0)</f>
        <v>0.81216732789541646</v>
      </c>
      <c r="L194" s="98">
        <f>IFERROR(CORREL('Monthly Data'!$O$8:$O91,'Monthly Data'!$P$8:$P91),0)</f>
        <v>0.1384264445381424</v>
      </c>
      <c r="M194" s="98">
        <f>IFERROR(CORREL('Monthly Data'!$O$8:$O91,'Monthly Data'!$Q$8:$Q91),0)</f>
        <v>0.28779538732863502</v>
      </c>
      <c r="N194" s="98">
        <f>IFERROR(CORREL('Monthly Data'!$P$8:$P91,'Monthly Data'!$Q$8:$Q91),0)</f>
        <v>0.22451683075589038</v>
      </c>
      <c r="P194" s="99">
        <f>IF(N('Asset Universe'!$F$6)=0,1,$E$194*$E$194*1)</f>
        <v>2.5303366243326179E-2</v>
      </c>
      <c r="Q194" s="99">
        <f>IF(OR(N('Asset Universe'!$F$6)=0,N('Asset Universe'!$F$7)=0),0,$E$194*$F$194*$I$194)</f>
        <v>4.3710915547709644E-2</v>
      </c>
      <c r="R194" s="99">
        <f>IF(OR(N('Asset Universe'!$F$6)=0,N('Asset Universe'!$F$8)=0),0,$E$194*$G$194*$J$194)</f>
        <v>4.3750896030933309E-3</v>
      </c>
      <c r="S194" s="99">
        <f>IF(OR(N('Asset Universe'!$F$6)=0,N('Asset Universe'!$F$9)=0),0,$E$194*$H$194*$K$194)</f>
        <v>2.3249340834581661E-2</v>
      </c>
      <c r="U194" s="99">
        <f>IFERROR(INDEX(MINVERSE($P194:$S197),1,1),0)</f>
        <v>120.12566672528141</v>
      </c>
      <c r="V194" s="99">
        <f>IFERROR(INDEX(MINVERSE($P194:$S197),1,2),0)</f>
        <v>-2.5208143808699748</v>
      </c>
      <c r="W194" s="99">
        <f>IFERROR(INDEX(MINVERSE($P194:$S197),1,3),0)</f>
        <v>-2.6687919700668363</v>
      </c>
      <c r="X194" s="99">
        <f>IFERROR(INDEX(MINVERSE($P194:$S197),1,4),0)</f>
        <v>-82.484937766766819</v>
      </c>
      <c r="Z194" s="86">
        <f>IF(N('Asset Universe'!$F$6)=0,0,N('Asset Universe'!$K$6)-N('Asset Universe'!$N$6)-N(Control!$C$10))</f>
        <v>4.3000000000000003E-2</v>
      </c>
      <c r="AA194" s="86">
        <f>IF(N('Asset Universe'!$F$7)=0,0,N('Asset Universe'!$K$7)-N('Asset Universe'!$N$7)-N(Control!$C$10))</f>
        <v>5.5E-2</v>
      </c>
      <c r="AB194" s="86">
        <f>IF(N('Asset Universe'!$F$8)=0,0,N('Asset Universe'!$K$8)-N('Asset Universe'!$N$8)-N(Control!$C$10))</f>
        <v>9.9999999999999742E-4</v>
      </c>
      <c r="AC194" s="86">
        <f>IF(N('Asset Universe'!$F$9)=0,0,N('Asset Universe'!$K$9)-N('Asset Universe'!$N$9)-N(Control!$C$10))</f>
        <v>3.1199999999999999E-2</v>
      </c>
      <c r="AD194" s="86">
        <f>IFERROR(SUMPRODUCT($U194:$X194,$Z194:$AC194),0)</f>
        <v>2.4505600279460604</v>
      </c>
      <c r="AE194" s="86">
        <f>IFERROR(SUMPRODUCT($U195:$X195,$Z194:$AC194),0)</f>
        <v>-2.5389654686258915E-2</v>
      </c>
      <c r="AF194" s="86">
        <f>IFERROR(SUMPRODUCT($U196:$X196,$Z194:$AC194),0)</f>
        <v>-0.31667801385207184</v>
      </c>
      <c r="AG194" s="86">
        <f>IFERROR(SUMPRODUCT($U197:$X197,$Z194:$AC194),0)</f>
        <v>-0.71021876569099307</v>
      </c>
      <c r="AH194" s="86">
        <f>IF(N('Asset Universe'!$F$6)=0,0,MIN(MAX(AD194,0),IF(N('Asset Universe'!$O$6)&gt;0,N('Asset Universe'!$O$6),1)))</f>
        <v>1</v>
      </c>
      <c r="AI194" s="86">
        <f>IF(N('Asset Universe'!$F$7)=0,0,MIN(MAX(AE194,0),IF(N('Asset Universe'!$O$7)&gt;0,N('Asset Universe'!$O$7),1)))</f>
        <v>0</v>
      </c>
      <c r="AJ194" s="86">
        <f>IF(N('Asset Universe'!$F$8)=0,0,MIN(MAX(AF194,0),IF(N('Asset Universe'!$O$8)&gt;0,N('Asset Universe'!$O$8),1)))</f>
        <v>0</v>
      </c>
      <c r="AK194" s="86">
        <f>IF(N('Asset Universe'!$F$9)=0,0,MIN(MAX(AG194,0),IF(N('Asset Universe'!$O$9)&gt;0,N('Asset Universe'!$O$9),1)))</f>
        <v>0</v>
      </c>
      <c r="AL194" s="86">
        <f>SUM(AH194:AK194)</f>
        <v>1</v>
      </c>
      <c r="AM194" s="86">
        <f>MAX(0,1-N(Control!$C$15))</f>
        <v>0.95</v>
      </c>
      <c r="AN194" s="86">
        <f>IF($AL194&lt;=0,0,AH194*IF($AL194&gt;$AM194,$AM194/$AL194,1))*Control!$C$7</f>
        <v>0.47499999999999998</v>
      </c>
      <c r="AO194" s="86">
        <f>IF($AL194&lt;=0,0,AI194*IF($AL194&gt;$AM194,$AM194/$AL194,1))*Control!$C$7</f>
        <v>0</v>
      </c>
      <c r="AP194" s="86">
        <f>IF($AL194&lt;=0,0,AJ194*IF($AL194&gt;$AM194,$AM194/$AL194,1))*Control!$C$7</f>
        <v>0</v>
      </c>
      <c r="AQ194" s="86">
        <f>IF($AL194&lt;=0,0,AK194*IF($AL194&gt;$AM194,$AM194/$AL194,1))*Control!$C$7</f>
        <v>0</v>
      </c>
      <c r="AR194" s="86">
        <f>1-SUM(AN194:AQ194)</f>
        <v>0.52500000000000002</v>
      </c>
      <c r="AS194" s="86">
        <f>'Monthly Data'!N92</f>
        <v>-4.3993627135327729E-2</v>
      </c>
      <c r="AT194" s="86">
        <f>'Monthly Data'!O92</f>
        <v>3.9968549920561314E-2</v>
      </c>
      <c r="AU194" s="86">
        <f>'Monthly Data'!P92</f>
        <v>-4.7605861131121752E-2</v>
      </c>
      <c r="AV194" s="86">
        <f>'Monthly Data'!Q92</f>
        <v>-7.263743775347864E-2</v>
      </c>
      <c r="AW194" s="86">
        <f>'Monthly Data'!R92</f>
        <v>3.9912783914541894E-3</v>
      </c>
      <c r="AX194" s="86">
        <f>AN194*AS194+AO194*AT194+AP194*AU194+AQ194*AV194+AR194*AW194</f>
        <v>-1.880155173376722E-2</v>
      </c>
      <c r="AY194" s="86">
        <f>AS194</f>
        <v>-4.3993627135327729E-2</v>
      </c>
      <c r="AZ194" s="86">
        <f>0.6*AS194+0.4*AW194</f>
        <v>-2.479966492461496E-2</v>
      </c>
    </row>
    <row r="195" spans="1:52" x14ac:dyDescent="0.25">
      <c r="P195" s="99">
        <f>IF(OR(N('Asset Universe'!$F$7)=0,N('Asset Universe'!$F$6)=0),0,$F$194*$E$194*$I$194)</f>
        <v>4.3710915547709644E-2</v>
      </c>
      <c r="Q195" s="99">
        <f>IF(N('Asset Universe'!$F$7)=0,1,$F$194*$F$194*1)</f>
        <v>0.67485734754556748</v>
      </c>
      <c r="R195" s="99">
        <f>IF(OR(N('Asset Universe'!$F$7)=0,N('Asset Universe'!$F$8)=0),0,$F$194*$G$194*$L$194)</f>
        <v>1.5044834839346681E-2</v>
      </c>
      <c r="S195" s="99">
        <f>IF(OR(N('Asset Universe'!$F$7)=0,N('Asset Universe'!$F$9)=0),0,$F$194*$H$194*$M$194)</f>
        <v>4.2546691883620445E-2</v>
      </c>
      <c r="U195" s="99">
        <f>IFERROR(INDEX(MINVERSE($P194:$S197),2,1),0)</f>
        <v>-2.5208143808699615</v>
      </c>
      <c r="V195" s="99">
        <f>IFERROR(INDEX(MINVERSE($P194:$S197),2,2),0)</f>
        <v>1.6786782241137774</v>
      </c>
      <c r="W195" s="99">
        <f>IFERROR(INDEX(MINVERSE($P194:$S197),2,3),0)</f>
        <v>-0.72867548230938151</v>
      </c>
      <c r="X195" s="99">
        <f>IFERROR(INDEX(MINVERSE($P194:$S197),2,4),0)</f>
        <v>-0.27542510105124818</v>
      </c>
    </row>
    <row r="196" spans="1:52" x14ac:dyDescent="0.25">
      <c r="P196" s="99">
        <f>IF(OR(N('Asset Universe'!$F$8)=0,N('Asset Universe'!$F$6)=0),0,$G$194*$E$194*$J$194)</f>
        <v>4.3750896030933309E-3</v>
      </c>
      <c r="Q196" s="99">
        <f>IF(OR(N('Asset Universe'!$F$8)=0,N('Asset Universe'!$F$7)=0),0,$G$194*$F$194*$L$194)</f>
        <v>1.5044834839346681E-2</v>
      </c>
      <c r="R196" s="99">
        <f>IF(N('Asset Universe'!$F$8)=0,1,$G$194*$G$194*1)</f>
        <v>1.7503493586472296E-2</v>
      </c>
      <c r="S196" s="99">
        <f>IF(OR(N('Asset Universe'!$F$8)=0,N('Asset Universe'!$F$9)=0),0,$G$194*$H$194*$N$194)</f>
        <v>5.3454866832614413E-3</v>
      </c>
      <c r="U196" s="99">
        <f>IFERROR(INDEX(MINVERSE($P194:$S197),3,1),0)</f>
        <v>-2.6687919700668492</v>
      </c>
      <c r="V196" s="99">
        <f>IFERROR(INDEX(MINVERSE($P194:$S197),3,2),0)</f>
        <v>-0.72867548230938239</v>
      </c>
      <c r="W196" s="99">
        <f>IFERROR(INDEX(MINVERSE($P194:$S197),3,3),0)</f>
        <v>60.602212923193314</v>
      </c>
      <c r="X196" s="99">
        <f>IFERROR(INDEX(MINVERSE($P194:$S197),3,4),0)</f>
        <v>-7.1296480940825147</v>
      </c>
    </row>
    <row r="197" spans="1:52" x14ac:dyDescent="0.25">
      <c r="P197" s="99">
        <f>IF(OR(N('Asset Universe'!$F$9)=0,N('Asset Universe'!$F$6)=0),0,$H$194*$E$194*$K$194)</f>
        <v>2.3249340834581661E-2</v>
      </c>
      <c r="Q197" s="99">
        <f>IF(OR(N('Asset Universe'!$F$9)=0,N('Asset Universe'!$F$7)=0),0,$H$194*$F$194*$M$194)</f>
        <v>4.2546691883620445E-2</v>
      </c>
      <c r="R197" s="99">
        <f>IF(OR(N('Asset Universe'!$F$9)=0,N('Asset Universe'!$F$8)=0),0,$H$194*$G$194*$N$194)</f>
        <v>5.3454866832614413E-3</v>
      </c>
      <c r="S197" s="99">
        <f>IF(N('Asset Universe'!$F$9)=0,1,$H$194*$H$194*1)</f>
        <v>3.2385600769146095E-2</v>
      </c>
      <c r="U197" s="99">
        <f>IFERROR(INDEX(MINVERSE($P194:$S197),4,1),0)</f>
        <v>-82.484937766766834</v>
      </c>
      <c r="V197" s="99">
        <f>IFERROR(INDEX(MINVERSE($P194:$S197),4,2),0)</f>
        <v>-0.2754251010512398</v>
      </c>
      <c r="W197" s="99">
        <f>IFERROR(INDEX(MINVERSE($P194:$S197),4,3),0)</f>
        <v>-7.1296480940825253</v>
      </c>
      <c r="X197" s="99">
        <f>IFERROR(INDEX(MINVERSE($P194:$S197),4,4),0)</f>
        <v>91.631781632432094</v>
      </c>
    </row>
    <row r="198" spans="1:52" x14ac:dyDescent="0.25">
      <c r="A198">
        <v>85</v>
      </c>
      <c r="B198">
        <v>93</v>
      </c>
      <c r="C198" s="87">
        <f>'Monthly Data'!B93</f>
        <v>45200</v>
      </c>
      <c r="E198" s="86">
        <f>STDEV('Monthly Data'!$N$8:$N92)*SQRT(12)</f>
        <v>0.1593795825495439</v>
      </c>
      <c r="F198" s="86">
        <f>STDEV('Monthly Data'!$O$8:$O92)*SQRT(12)</f>
        <v>0.81667961557487501</v>
      </c>
      <c r="G198" s="86">
        <f>STDEV('Monthly Data'!$P$8:$P92)*SQRT(12)</f>
        <v>0.13299266444735933</v>
      </c>
      <c r="H198" s="86">
        <f>STDEV('Monthly Data'!$Q$8:$Q92)*SQRT(12)</f>
        <v>0.18117390370244149</v>
      </c>
      <c r="I198" s="98">
        <f>IFERROR(CORREL('Monthly Data'!$N$8:$N92,'Monthly Data'!$O$8:$O92),0)</f>
        <v>0.33365338614073331</v>
      </c>
      <c r="J198" s="98">
        <f>IFERROR(CORREL('Monthly Data'!$N$8:$N92,'Monthly Data'!$P$8:$P92),0)</f>
        <v>0.22262402083201782</v>
      </c>
      <c r="K198" s="98">
        <f>IFERROR(CORREL('Monthly Data'!$N$8:$N92,'Monthly Data'!$Q$8:$Q92),0)</f>
        <v>0.81544926400624751</v>
      </c>
      <c r="L198" s="98">
        <f>IFERROR(CORREL('Monthly Data'!$O$8:$O92,'Monthly Data'!$P$8:$P92),0)</f>
        <v>0.13904360328519494</v>
      </c>
      <c r="M198" s="98">
        <f>IFERROR(CORREL('Monthly Data'!$O$8:$O92,'Monthly Data'!$Q$8:$Q92),0)</f>
        <v>0.28644399100998846</v>
      </c>
      <c r="N198" s="98">
        <f>IFERROR(CORREL('Monthly Data'!$P$8:$P92,'Monthly Data'!$Q$8:$Q92),0)</f>
        <v>0.24279560209252204</v>
      </c>
      <c r="P198" s="99">
        <f>IF(N('Asset Universe'!$F$6)=0,1,$E$198*$E$198*1)</f>
        <v>2.5401851333666878E-2</v>
      </c>
      <c r="Q198" s="99">
        <f>IF(OR(N('Asset Universe'!$F$6)=0,N('Asset Universe'!$F$7)=0),0,$E$198*$F$198*$I$198)</f>
        <v>4.3429010800521209E-2</v>
      </c>
      <c r="R198" s="99">
        <f>IF(OR(N('Asset Universe'!$F$6)=0,N('Asset Universe'!$F$8)=0),0,$E$198*$G$198*$J$198)</f>
        <v>4.7188089482086016E-3</v>
      </c>
      <c r="S198" s="99">
        <f>IF(OR(N('Asset Universe'!$F$6)=0,N('Asset Universe'!$F$9)=0),0,$E$198*$H$198*$K$198)</f>
        <v>2.3546440917271483E-2</v>
      </c>
      <c r="U198" s="99">
        <f>IFERROR(INDEX(MINVERSE($P198:$S201),1,1),0)</f>
        <v>121.57061220595968</v>
      </c>
      <c r="V198" s="99">
        <f>IFERROR(INDEX(MINVERSE($P198:$S201),1,2),0)</f>
        <v>-2.553720553795336</v>
      </c>
      <c r="W198" s="99">
        <f>IFERROR(INDEX(MINVERSE($P198:$S201),1,3),0)</f>
        <v>-2.6560717569157988</v>
      </c>
      <c r="X198" s="99">
        <f>IFERROR(INDEX(MINVERSE($P198:$S201),1,4),0)</f>
        <v>-83.438493826540054</v>
      </c>
      <c r="Z198" s="86">
        <f>IF(N('Asset Universe'!$F$6)=0,0,N('Asset Universe'!$K$6)-N('Asset Universe'!$N$6)-N(Control!$C$10))</f>
        <v>4.3000000000000003E-2</v>
      </c>
      <c r="AA198" s="86">
        <f>IF(N('Asset Universe'!$F$7)=0,0,N('Asset Universe'!$K$7)-N('Asset Universe'!$N$7)-N(Control!$C$10))</f>
        <v>5.5E-2</v>
      </c>
      <c r="AB198" s="86">
        <f>IF(N('Asset Universe'!$F$8)=0,0,N('Asset Universe'!$K$8)-N('Asset Universe'!$N$8)-N(Control!$C$10))</f>
        <v>9.9999999999999742E-4</v>
      </c>
      <c r="AC198" s="86">
        <f>IF(N('Asset Universe'!$F$9)=0,0,N('Asset Universe'!$K$9)-N('Asset Universe'!$N$9)-N(Control!$C$10))</f>
        <v>3.1199999999999999E-2</v>
      </c>
      <c r="AD198" s="86">
        <f>IFERROR(SUMPRODUCT($U198:$X198,$Z198:$AC198),0)</f>
        <v>2.4811446152525582</v>
      </c>
      <c r="AE198" s="86">
        <f>IFERROR(SUMPRODUCT($U199:$X199,$Z198:$AC198),0)</f>
        <v>-2.4553226746585867E-2</v>
      </c>
      <c r="AF198" s="86">
        <f>IFERROR(SUMPRODUCT($U200:$X200,$Z198:$AC198),0)</f>
        <v>-0.34071545992632268</v>
      </c>
      <c r="AG198" s="86">
        <f>IFERROR(SUMPRODUCT($U201:$X201,$Z198:$AC198),0)</f>
        <v>-0.73690852916066829</v>
      </c>
      <c r="AH198" s="86">
        <f>IF(N('Asset Universe'!$F$6)=0,0,MIN(MAX(AD198,0),IF(N('Asset Universe'!$O$6)&gt;0,N('Asset Universe'!$O$6),1)))</f>
        <v>1</v>
      </c>
      <c r="AI198" s="86">
        <f>IF(N('Asset Universe'!$F$7)=0,0,MIN(MAX(AE198,0),IF(N('Asset Universe'!$O$7)&gt;0,N('Asset Universe'!$O$7),1)))</f>
        <v>0</v>
      </c>
      <c r="AJ198" s="86">
        <f>IF(N('Asset Universe'!$F$8)=0,0,MIN(MAX(AF198,0),IF(N('Asset Universe'!$O$8)&gt;0,N('Asset Universe'!$O$8),1)))</f>
        <v>0</v>
      </c>
      <c r="AK198" s="86">
        <f>IF(N('Asset Universe'!$F$9)=0,0,MIN(MAX(AG198,0),IF(N('Asset Universe'!$O$9)&gt;0,N('Asset Universe'!$O$9),1)))</f>
        <v>0</v>
      </c>
      <c r="AL198" s="86">
        <f>SUM(AH198:AK198)</f>
        <v>1</v>
      </c>
      <c r="AM198" s="86">
        <f>MAX(0,1-N(Control!$C$15))</f>
        <v>0.95</v>
      </c>
      <c r="AN198" s="86">
        <f>IF($AL198&lt;=0,0,AH198*IF($AL198&gt;$AM198,$AM198/$AL198,1))*Control!$C$7</f>
        <v>0.47499999999999998</v>
      </c>
      <c r="AO198" s="86">
        <f>IF($AL198&lt;=0,0,AI198*IF($AL198&gt;$AM198,$AM198/$AL198,1))*Control!$C$7</f>
        <v>0</v>
      </c>
      <c r="AP198" s="86">
        <f>IF($AL198&lt;=0,0,AJ198*IF($AL198&gt;$AM198,$AM198/$AL198,1))*Control!$C$7</f>
        <v>0</v>
      </c>
      <c r="AQ198" s="86">
        <f>IF($AL198&lt;=0,0,AK198*IF($AL198&gt;$AM198,$AM198/$AL198,1))*Control!$C$7</f>
        <v>0</v>
      </c>
      <c r="AR198" s="86">
        <f>1-SUM(AN198:AQ198)</f>
        <v>0.52500000000000002</v>
      </c>
      <c r="AS198" s="86">
        <f>'Monthly Data'!N93</f>
        <v>-2.5463848141042522E-2</v>
      </c>
      <c r="AT198" s="86">
        <f>'Monthly Data'!O93</f>
        <v>0.28551947543569023</v>
      </c>
      <c r="AU198" s="86">
        <f>'Monthly Data'!P93</f>
        <v>7.3724115570933613E-2</v>
      </c>
      <c r="AV198" s="86">
        <f>'Monthly Data'!Q93</f>
        <v>-3.6214724136131582E-2</v>
      </c>
      <c r="AW198" s="86">
        <f>'Monthly Data'!R93</f>
        <v>4.309604401774747E-3</v>
      </c>
      <c r="AX198" s="86">
        <f>AN198*AS198+AO198*AT198+AP198*AU198+AQ198*AV198+AR198*AW198</f>
        <v>-9.8327855560634558E-3</v>
      </c>
      <c r="AY198" s="86">
        <f>AS198</f>
        <v>-2.5463848141042522E-2</v>
      </c>
      <c r="AZ198" s="86">
        <f>0.6*AS198+0.4*AW198</f>
        <v>-1.3554467123915614E-2</v>
      </c>
    </row>
    <row r="199" spans="1:52" x14ac:dyDescent="0.25">
      <c r="P199" s="99">
        <f>IF(OR(N('Asset Universe'!$F$7)=0,N('Asset Universe'!$F$6)=0),0,$F$198*$E$198*$I$198)</f>
        <v>4.3429010800521209E-2</v>
      </c>
      <c r="Q199" s="99">
        <f>IF(N('Asset Universe'!$F$7)=0,1,$F$198*$F$198*1)</f>
        <v>0.66696559449552562</v>
      </c>
      <c r="R199" s="99">
        <f>IF(OR(N('Asset Universe'!$F$7)=0,N('Asset Universe'!$F$8)=0),0,$F$198*$G$198*$L$198)</f>
        <v>1.5101859189814515E-2</v>
      </c>
      <c r="S199" s="99">
        <f>IF(OR(N('Asset Universe'!$F$7)=0,N('Asset Universe'!$F$9)=0),0,$F$198*$H$198*$M$198)</f>
        <v>4.2382549100919056E-2</v>
      </c>
      <c r="U199" s="99">
        <f>IFERROR(INDEX(MINVERSE($P198:$S201),2,1),0)</f>
        <v>-2.5537205537953329</v>
      </c>
      <c r="V199" s="99">
        <f>IFERROR(INDEX(MINVERSE($P198:$S201),2,2),0)</f>
        <v>1.6961708686461114</v>
      </c>
      <c r="W199" s="99">
        <f>IFERROR(INDEX(MINVERSE($P198:$S201),2,3),0)</f>
        <v>-0.68908450034228164</v>
      </c>
      <c r="X199" s="99">
        <f>IFERROR(INDEX(MINVERSE($P198:$S201),2,4),0)</f>
        <v>-0.23537039130065357</v>
      </c>
    </row>
    <row r="200" spans="1:52" x14ac:dyDescent="0.25">
      <c r="P200" s="99">
        <f>IF(OR(N('Asset Universe'!$F$8)=0,N('Asset Universe'!$F$6)=0),0,$G$198*$E$198*$J$198)</f>
        <v>4.7188089482086016E-3</v>
      </c>
      <c r="Q200" s="99">
        <f>IF(OR(N('Asset Universe'!$F$8)=0,N('Asset Universe'!$F$7)=0),0,$G$198*$F$198*$L$198)</f>
        <v>1.5101859189814515E-2</v>
      </c>
      <c r="R200" s="99">
        <f>IF(N('Asset Universe'!$F$8)=0,1,$G$198*$G$198*1)</f>
        <v>1.7687048796807915E-2</v>
      </c>
      <c r="S200" s="99">
        <f>IF(OR(N('Asset Universe'!$F$8)=0,N('Asset Universe'!$F$9)=0),0,$G$198*$H$198*$N$198)</f>
        <v>5.8501115174189868E-3</v>
      </c>
      <c r="U200" s="99">
        <f>IFERROR(INDEX(MINVERSE($P198:$S201),3,1),0)</f>
        <v>-2.6560717569157979</v>
      </c>
      <c r="V200" s="99">
        <f>IFERROR(INDEX(MINVERSE($P198:$S201),3,2),0)</f>
        <v>-0.68908450034228264</v>
      </c>
      <c r="W200" s="99">
        <f>IFERROR(INDEX(MINVERSE($P198:$S201),3,3),0)</f>
        <v>60.47608661948037</v>
      </c>
      <c r="X200" s="99">
        <f>IFERROR(INDEX(MINVERSE($P198:$S201),3,4),0)</f>
        <v>-7.9833594063973736</v>
      </c>
    </row>
    <row r="201" spans="1:52" x14ac:dyDescent="0.25">
      <c r="P201" s="99">
        <f>IF(OR(N('Asset Universe'!$F$9)=0,N('Asset Universe'!$F$6)=0),0,$H$198*$E$198*$K$198)</f>
        <v>2.3546440917271483E-2</v>
      </c>
      <c r="Q201" s="99">
        <f>IF(OR(N('Asset Universe'!$F$9)=0,N('Asset Universe'!$F$7)=0),0,$H$198*$F$198*$M$198)</f>
        <v>4.2382549100919056E-2</v>
      </c>
      <c r="R201" s="99">
        <f>IF(OR(N('Asset Universe'!$F$9)=0,N('Asset Universe'!$F$8)=0),0,$H$198*$G$198*$N$198)</f>
        <v>5.8501115174189868E-3</v>
      </c>
      <c r="S201" s="99">
        <f>IF(N('Asset Universe'!$F$9)=0,1,$H$198*$H$198*1)</f>
        <v>3.2823983382781544E-2</v>
      </c>
      <c r="U201" s="99">
        <f>IFERROR(INDEX(MINVERSE($P198:$S201),4,1),0)</f>
        <v>-83.438493826540054</v>
      </c>
      <c r="V201" s="99">
        <f>IFERROR(INDEX(MINVERSE($P198:$S201),4,2),0)</f>
        <v>-0.23537039130065138</v>
      </c>
      <c r="W201" s="99">
        <f>IFERROR(INDEX(MINVERSE($P198:$S201),4,3),0)</f>
        <v>-7.983359406397371</v>
      </c>
      <c r="X201" s="99">
        <f>IFERROR(INDEX(MINVERSE($P198:$S201),4,4),0)</f>
        <v>92.047289625272043</v>
      </c>
    </row>
    <row r="202" spans="1:52" x14ac:dyDescent="0.25">
      <c r="A202">
        <v>86</v>
      </c>
      <c r="B202">
        <v>94</v>
      </c>
      <c r="C202" s="87">
        <f>'Monthly Data'!B94</f>
        <v>45231</v>
      </c>
      <c r="E202" s="86">
        <f>STDEV('Monthly Data'!$N$8:$N93)*SQRT(12)</f>
        <v>0.15894912568024666</v>
      </c>
      <c r="F202" s="86">
        <f>STDEV('Monthly Data'!$O$8:$O93)*SQRT(12)</f>
        <v>0.81579399581041345</v>
      </c>
      <c r="G202" s="86">
        <f>STDEV('Monthly Data'!$P$8:$P93)*SQRT(12)</f>
        <v>0.13471568702017117</v>
      </c>
      <c r="H202" s="86">
        <f>STDEV('Monthly Data'!$Q$8:$Q93)*SQRT(12)</f>
        <v>0.18069545743982993</v>
      </c>
      <c r="I202" s="98">
        <f>IFERROR(CORREL('Monthly Data'!$N$8:$N93,'Monthly Data'!$O$8:$O93),0)</f>
        <v>0.32313125167953649</v>
      </c>
      <c r="J202" s="98">
        <f>IFERROR(CORREL('Monthly Data'!$N$8:$N93,'Monthly Data'!$P$8:$P93),0)</f>
        <v>0.20240954963425442</v>
      </c>
      <c r="K202" s="98">
        <f>IFERROR(CORREL('Monthly Data'!$N$8:$N93,'Monthly Data'!$Q$8:$Q93),0)</f>
        <v>0.81664204787507766</v>
      </c>
      <c r="L202" s="98">
        <f>IFERROR(CORREL('Monthly Data'!$O$8:$O93,'Monthly Data'!$P$8:$P93),0)</f>
        <v>0.15463186992812092</v>
      </c>
      <c r="M202" s="98">
        <f>IFERROR(CORREL('Monthly Data'!$O$8:$O93,'Monthly Data'!$Q$8:$Q93),0)</f>
        <v>0.27621010651367395</v>
      </c>
      <c r="N202" s="98">
        <f>IFERROR(CORREL('Monthly Data'!$P$8:$P93,'Monthly Data'!$Q$8:$Q93),0)</f>
        <v>0.22198505214779526</v>
      </c>
      <c r="P202" s="99">
        <f>IF(N('Asset Universe'!$F$6)=0,1,$E$202*$E$202*1)</f>
        <v>2.5264824554514849E-2</v>
      </c>
      <c r="Q202" s="99">
        <f>IF(OR(N('Asset Universe'!$F$6)=0,N('Asset Universe'!$F$7)=0),0,$E$202*$F$202*$I$202)</f>
        <v>4.1900346156742013E-2</v>
      </c>
      <c r="R202" s="99">
        <f>IF(OR(N('Asset Universe'!$F$6)=0,N('Asset Universe'!$F$8)=0),0,$E$202*$G$202*$J$202)</f>
        <v>4.3341836768071235E-3</v>
      </c>
      <c r="S202" s="99">
        <f>IF(OR(N('Asset Universe'!$F$6)=0,N('Asset Universe'!$F$9)=0),0,$E$202*$H$202*$K$202)</f>
        <v>2.3455090643345937E-2</v>
      </c>
      <c r="U202" s="99">
        <f>IFERROR(INDEX(MINVERSE($P202:$S205),1,1),0)</f>
        <v>122.67181839194782</v>
      </c>
      <c r="V202" s="99">
        <f>IFERROR(INDEX(MINVERSE($P202:$S205),1,2),0)</f>
        <v>-2.4956636900526119</v>
      </c>
      <c r="W202" s="99">
        <f>IFERROR(INDEX(MINVERSE($P202:$S205),1,3),0)</f>
        <v>-1.7330287472605985</v>
      </c>
      <c r="X202" s="99">
        <f>IFERROR(INDEX(MINVERSE($P202:$S205),1,4),0)</f>
        <v>-84.723677356915061</v>
      </c>
      <c r="Z202" s="86">
        <f>IF(N('Asset Universe'!$F$6)=0,0,N('Asset Universe'!$K$6)-N('Asset Universe'!$N$6)-N(Control!$C$10))</f>
        <v>4.3000000000000003E-2</v>
      </c>
      <c r="AA202" s="86">
        <f>IF(N('Asset Universe'!$F$7)=0,0,N('Asset Universe'!$K$7)-N('Asset Universe'!$N$7)-N(Control!$C$10))</f>
        <v>5.5E-2</v>
      </c>
      <c r="AB202" s="86">
        <f>IF(N('Asset Universe'!$F$8)=0,0,N('Asset Universe'!$K$8)-N('Asset Universe'!$N$8)-N(Control!$C$10))</f>
        <v>9.9999999999999742E-4</v>
      </c>
      <c r="AC202" s="86">
        <f>IF(N('Asset Universe'!$F$9)=0,0,N('Asset Universe'!$K$9)-N('Asset Universe'!$N$9)-N(Control!$C$10))</f>
        <v>3.1199999999999999E-2</v>
      </c>
      <c r="AD202" s="86">
        <f>IFERROR(SUMPRODUCT($U202:$X202,$Z202:$AC202),0)</f>
        <v>2.4925149256178525</v>
      </c>
      <c r="AE202" s="86">
        <f>IFERROR(SUMPRODUCT($U203:$X203,$Z202:$AC202),0)</f>
        <v>-2.020176859259408E-2</v>
      </c>
      <c r="AF202" s="86">
        <f>IFERROR(SUMPRODUCT($U204:$X204,$Z202:$AC202),0)</f>
        <v>-0.29465505513115403</v>
      </c>
      <c r="AG202" s="86">
        <f>IFERROR(SUMPRODUCT($U205:$X205,$Z202:$AC202),0)</f>
        <v>-0.7610033292735201</v>
      </c>
      <c r="AH202" s="86">
        <f>IF(N('Asset Universe'!$F$6)=0,0,MIN(MAX(AD202,0),IF(N('Asset Universe'!$O$6)&gt;0,N('Asset Universe'!$O$6),1)))</f>
        <v>1</v>
      </c>
      <c r="AI202" s="86">
        <f>IF(N('Asset Universe'!$F$7)=0,0,MIN(MAX(AE202,0),IF(N('Asset Universe'!$O$7)&gt;0,N('Asset Universe'!$O$7),1)))</f>
        <v>0</v>
      </c>
      <c r="AJ202" s="86">
        <f>IF(N('Asset Universe'!$F$8)=0,0,MIN(MAX(AF202,0),IF(N('Asset Universe'!$O$8)&gt;0,N('Asset Universe'!$O$8),1)))</f>
        <v>0</v>
      </c>
      <c r="AK202" s="86">
        <f>IF(N('Asset Universe'!$F$9)=0,0,MIN(MAX(AG202,0),IF(N('Asset Universe'!$O$9)&gt;0,N('Asset Universe'!$O$9),1)))</f>
        <v>0</v>
      </c>
      <c r="AL202" s="86">
        <f>SUM(AH202:AK202)</f>
        <v>1</v>
      </c>
      <c r="AM202" s="86">
        <f>MAX(0,1-N(Control!$C$15))</f>
        <v>0.95</v>
      </c>
      <c r="AN202" s="86">
        <f>IF($AL202&lt;=0,0,AH202*IF($AL202&gt;$AM202,$AM202/$AL202,1))*Control!$C$7</f>
        <v>0.47499999999999998</v>
      </c>
      <c r="AO202" s="86">
        <f>IF($AL202&lt;=0,0,AI202*IF($AL202&gt;$AM202,$AM202/$AL202,1))*Control!$C$7</f>
        <v>0</v>
      </c>
      <c r="AP202" s="86">
        <f>IF($AL202&lt;=0,0,AJ202*IF($AL202&gt;$AM202,$AM202/$AL202,1))*Control!$C$7</f>
        <v>0</v>
      </c>
      <c r="AQ202" s="86">
        <f>IF($AL202&lt;=0,0,AK202*IF($AL202&gt;$AM202,$AM202/$AL202,1))*Control!$C$7</f>
        <v>0</v>
      </c>
      <c r="AR202" s="86">
        <f>1-SUM(AN202:AQ202)</f>
        <v>0.52500000000000002</v>
      </c>
      <c r="AS202" s="86">
        <f>'Monthly Data'!N94</f>
        <v>9.1110804897200692E-2</v>
      </c>
      <c r="AT202" s="86">
        <f>'Monthly Data'!O94</f>
        <v>8.783270039094293E-2</v>
      </c>
      <c r="AU202" s="86">
        <f>'Monthly Data'!P94</f>
        <v>2.5313725649470653E-2</v>
      </c>
      <c r="AV202" s="86">
        <f>'Monthly Data'!Q94</f>
        <v>0.12081755278878048</v>
      </c>
      <c r="AW202" s="86">
        <f>'Monthly Data'!R94</f>
        <v>4.6818888726469776E-3</v>
      </c>
      <c r="AX202" s="86">
        <f>AN202*AS202+AO202*AT202+AP202*AU202+AQ202*AV202+AR202*AW202</f>
        <v>4.5735623984309991E-2</v>
      </c>
      <c r="AY202" s="86">
        <f>AS202</f>
        <v>9.1110804897200692E-2</v>
      </c>
      <c r="AZ202" s="86">
        <f>0.6*AS202+0.4*AW202</f>
        <v>5.6539238487379205E-2</v>
      </c>
    </row>
    <row r="203" spans="1:52" x14ac:dyDescent="0.25">
      <c r="P203" s="99">
        <f>IF(OR(N('Asset Universe'!$F$7)=0,N('Asset Universe'!$F$6)=0),0,$F$202*$E$202*$I$202)</f>
        <v>4.1900346156742013E-2</v>
      </c>
      <c r="Q203" s="99">
        <f>IF(N('Asset Universe'!$F$7)=0,1,$F$202*$F$202*1)</f>
        <v>0.6655198436003209</v>
      </c>
      <c r="R203" s="99">
        <f>IF(OR(N('Asset Universe'!$F$7)=0,N('Asset Universe'!$F$8)=0),0,$F$202*$G$202*$L$202)</f>
        <v>1.6994080948520965E-2</v>
      </c>
      <c r="S203" s="99">
        <f>IF(OR(N('Asset Universe'!$F$7)=0,N('Asset Universe'!$F$9)=0),0,$F$202*$H$202*$M$202)</f>
        <v>4.0716206170649479E-2</v>
      </c>
      <c r="U203" s="99">
        <f>IFERROR(INDEX(MINVERSE($P202:$S205),2,1),0)</f>
        <v>-2.495663690052595</v>
      </c>
      <c r="V203" s="99">
        <f>IFERROR(INDEX(MINVERSE($P202:$S205),2,2),0)</f>
        <v>1.6937522634139888</v>
      </c>
      <c r="W203" s="99">
        <f>IFERROR(INDEX(MINVERSE($P202:$S205),2,3),0)</f>
        <v>-0.94131240154289364</v>
      </c>
      <c r="X203" s="99">
        <f>IFERROR(INDEX(MINVERSE($P202:$S205),2,4),0)</f>
        <v>-0.16356705149227488</v>
      </c>
    </row>
    <row r="204" spans="1:52" x14ac:dyDescent="0.25">
      <c r="P204" s="99">
        <f>IF(OR(N('Asset Universe'!$F$8)=0,N('Asset Universe'!$F$6)=0),0,$G$202*$E$202*$J$202)</f>
        <v>4.3341836768071235E-3</v>
      </c>
      <c r="Q204" s="99">
        <f>IF(OR(N('Asset Universe'!$F$8)=0,N('Asset Universe'!$F$7)=0),0,$G$202*$F$202*$L$202)</f>
        <v>1.6994080948520965E-2</v>
      </c>
      <c r="R204" s="99">
        <f>IF(N('Asset Universe'!$F$8)=0,1,$G$202*$G$202*1)</f>
        <v>1.8148316329316714E-2</v>
      </c>
      <c r="S204" s="99">
        <f>IF(OR(N('Asset Universe'!$F$8)=0,N('Asset Universe'!$F$9)=0),0,$G$202*$H$202*$N$202)</f>
        <v>5.403673948993647E-3</v>
      </c>
      <c r="U204" s="99">
        <f>IFERROR(INDEX(MINVERSE($P202:$S205),3,1),0)</f>
        <v>-1.7330287472606001</v>
      </c>
      <c r="V204" s="99">
        <f>IFERROR(INDEX(MINVERSE($P202:$S205),3,2),0)</f>
        <v>-0.94131240154289475</v>
      </c>
      <c r="W204" s="99">
        <f>IFERROR(INDEX(MINVERSE($P202:$S205),3,3),0)</f>
        <v>58.562469680667469</v>
      </c>
      <c r="X204" s="99">
        <f>IFERROR(INDEX(MINVERSE($P202:$S205),3,4),0)</f>
        <v>-7.2732405959857793</v>
      </c>
    </row>
    <row r="205" spans="1:52" x14ac:dyDescent="0.25">
      <c r="P205" s="99">
        <f>IF(OR(N('Asset Universe'!$F$9)=0,N('Asset Universe'!$F$6)=0),0,$H$202*$E$202*$K$202)</f>
        <v>2.3455090643345937E-2</v>
      </c>
      <c r="Q205" s="99">
        <f>IF(OR(N('Asset Universe'!$F$9)=0,N('Asset Universe'!$F$7)=0),0,$H$202*$F$202*$M$202)</f>
        <v>4.0716206170649479E-2</v>
      </c>
      <c r="R205" s="99">
        <f>IF(OR(N('Asset Universe'!$F$9)=0,N('Asset Universe'!$F$8)=0),0,$H$202*$G$202*$N$202)</f>
        <v>5.403673948993647E-3</v>
      </c>
      <c r="S205" s="99">
        <f>IF(N('Asset Universe'!$F$9)=0,1,$H$202*$H$202*1)</f>
        <v>3.2650848339389388E-2</v>
      </c>
      <c r="U205" s="99">
        <f>IFERROR(INDEX(MINVERSE($P202:$S205),4,1),0)</f>
        <v>-84.72367735691509</v>
      </c>
      <c r="V205" s="99">
        <f>IFERROR(INDEX(MINVERSE($P202:$S205),4,2),0)</f>
        <v>-0.16356705149226169</v>
      </c>
      <c r="W205" s="99">
        <f>IFERROR(INDEX(MINVERSE($P202:$S205),4,3),0)</f>
        <v>-7.2732405959857829</v>
      </c>
      <c r="X205" s="99">
        <f>IFERROR(INDEX(MINVERSE($P202:$S205),4,4),0)</f>
        <v>92.896930304547752</v>
      </c>
    </row>
    <row r="206" spans="1:52" x14ac:dyDescent="0.25">
      <c r="A206">
        <v>87</v>
      </c>
      <c r="B206">
        <v>95</v>
      </c>
      <c r="C206" s="87">
        <f>'Monthly Data'!B95</f>
        <v>45261</v>
      </c>
      <c r="E206" s="86">
        <f>STDEV('Monthly Data'!$N$8:$N94)*SQRT(12)</f>
        <v>0.16099483948046223</v>
      </c>
      <c r="F206" s="86">
        <f>STDEV('Monthly Data'!$O$8:$O94)*SQRT(12)</f>
        <v>0.81105381233707363</v>
      </c>
      <c r="G206" s="86">
        <f>STDEV('Monthly Data'!$P$8:$P94)*SQRT(12)</f>
        <v>0.13413690321956978</v>
      </c>
      <c r="H206" s="86">
        <f>STDEV('Monthly Data'!$Q$8:$Q94)*SQRT(12)</f>
        <v>0.1849465371128319</v>
      </c>
      <c r="I206" s="98">
        <f>IFERROR(CORREL('Monthly Data'!$N$8:$N94,'Monthly Data'!$O$8:$O94),0)</f>
        <v>0.31838505111366933</v>
      </c>
      <c r="J206" s="98">
        <f>IFERROR(CORREL('Monthly Data'!$N$8:$N94,'Monthly Data'!$P$8:$P94),0)</f>
        <v>0.20898167128302211</v>
      </c>
      <c r="K206" s="98">
        <f>IFERROR(CORREL('Monthly Data'!$N$8:$N94,'Monthly Data'!$Q$8:$Q94),0)</f>
        <v>0.82405570302494302</v>
      </c>
      <c r="L206" s="98">
        <f>IFERROR(CORREL('Monthly Data'!$O$8:$O94,'Monthly Data'!$P$8:$P94),0)</f>
        <v>0.1547462338618493</v>
      </c>
      <c r="M206" s="98">
        <f>IFERROR(CORREL('Monthly Data'!$O$8:$O94,'Monthly Data'!$Q$8:$Q94),0)</f>
        <v>0.26980693279610046</v>
      </c>
      <c r="N206" s="98">
        <f>IFERROR(CORREL('Monthly Data'!$P$8:$P94,'Monthly Data'!$Q$8:$Q94),0)</f>
        <v>0.22848247150026549</v>
      </c>
      <c r="P206" s="99">
        <f>IF(N('Asset Universe'!$F$6)=0,1,$E$206*$E$206*1)</f>
        <v>2.5919338339339799E-2</v>
      </c>
      <c r="Q206" s="99">
        <f>IF(OR(N('Asset Universe'!$F$6)=0,N('Asset Universe'!$F$7)=0),0,$E$206*$F$206*$I$206)</f>
        <v>4.1573280341405068E-2</v>
      </c>
      <c r="R206" s="99">
        <f>IF(OR(N('Asset Universe'!$F$6)=0,N('Asset Universe'!$F$8)=0),0,$E$206*$G$206*$J$206)</f>
        <v>4.5130321682247884E-3</v>
      </c>
      <c r="S206" s="99">
        <f>IF(OR(N('Asset Universe'!$F$6)=0,N('Asset Universe'!$F$9)=0),0,$E$206*$H$206*$K$206)</f>
        <v>2.4536619539245585E-2</v>
      </c>
      <c r="U206" s="99">
        <f>IFERROR(INDEX(MINVERSE($P206:$S209),1,1),0)</f>
        <v>124.11437748716979</v>
      </c>
      <c r="V206" s="99">
        <f>IFERROR(INDEX(MINVERSE($P206:$S209),1,2),0)</f>
        <v>-2.5229856242079456</v>
      </c>
      <c r="W206" s="99">
        <f>IFERROR(INDEX(MINVERSE($P206:$S209),1,3),0)</f>
        <v>-1.7548511734755285</v>
      </c>
      <c r="X206" s="99">
        <f>IFERROR(INDEX(MINVERSE($P206:$S209),1,4),0)</f>
        <v>-85.755662105453723</v>
      </c>
      <c r="Z206" s="86">
        <f>IF(N('Asset Universe'!$F$6)=0,0,N('Asset Universe'!$K$6)-N('Asset Universe'!$N$6)-N(Control!$C$10))</f>
        <v>4.3000000000000003E-2</v>
      </c>
      <c r="AA206" s="86">
        <f>IF(N('Asset Universe'!$F$7)=0,0,N('Asset Universe'!$K$7)-N('Asset Universe'!$N$7)-N(Control!$C$10))</f>
        <v>5.5E-2</v>
      </c>
      <c r="AB206" s="86">
        <f>IF(N('Asset Universe'!$F$8)=0,0,N('Asset Universe'!$K$8)-N('Asset Universe'!$N$8)-N(Control!$C$10))</f>
        <v>9.9999999999999742E-4</v>
      </c>
      <c r="AC206" s="86">
        <f>IF(N('Asset Universe'!$F$9)=0,0,N('Asset Universe'!$K$9)-N('Asset Universe'!$N$9)-N(Control!$C$10))</f>
        <v>3.1199999999999999E-2</v>
      </c>
      <c r="AD206" s="86">
        <f>IFERROR(SUMPRODUCT($U206:$X206,$Z206:$AC206),0)</f>
        <v>2.5208225137532327</v>
      </c>
      <c r="AE206" s="86">
        <f>IFERROR(SUMPRODUCT($U207:$X207,$Z206:$AC206),0)</f>
        <v>-1.7196202962987742E-2</v>
      </c>
      <c r="AF206" s="86">
        <f>IFERROR(SUMPRODUCT($U208:$X208,$Z206:$AC206),0)</f>
        <v>-0.30040247818261501</v>
      </c>
      <c r="AG206" s="86">
        <f>IFERROR(SUMPRODUCT($U209:$X209,$Z206:$AC206),0)</f>
        <v>-0.82600714336126746</v>
      </c>
      <c r="AH206" s="86">
        <f>IF(N('Asset Universe'!$F$6)=0,0,MIN(MAX(AD206,0),IF(N('Asset Universe'!$O$6)&gt;0,N('Asset Universe'!$O$6),1)))</f>
        <v>1</v>
      </c>
      <c r="AI206" s="86">
        <f>IF(N('Asset Universe'!$F$7)=0,0,MIN(MAX(AE206,0),IF(N('Asset Universe'!$O$7)&gt;0,N('Asset Universe'!$O$7),1)))</f>
        <v>0</v>
      </c>
      <c r="AJ206" s="86">
        <f>IF(N('Asset Universe'!$F$8)=0,0,MIN(MAX(AF206,0),IF(N('Asset Universe'!$O$8)&gt;0,N('Asset Universe'!$O$8),1)))</f>
        <v>0</v>
      </c>
      <c r="AK206" s="86">
        <f>IF(N('Asset Universe'!$F$9)=0,0,MIN(MAX(AG206,0),IF(N('Asset Universe'!$O$9)&gt;0,N('Asset Universe'!$O$9),1)))</f>
        <v>0</v>
      </c>
      <c r="AL206" s="86">
        <f>SUM(AH206:AK206)</f>
        <v>1</v>
      </c>
      <c r="AM206" s="86">
        <f>MAX(0,1-N(Control!$C$15))</f>
        <v>0.95</v>
      </c>
      <c r="AN206" s="86">
        <f>IF($AL206&lt;=0,0,AH206*IF($AL206&gt;$AM206,$AM206/$AL206,1))*Control!$C$7</f>
        <v>0.47499999999999998</v>
      </c>
      <c r="AO206" s="86">
        <f>IF($AL206&lt;=0,0,AI206*IF($AL206&gt;$AM206,$AM206/$AL206,1))*Control!$C$7</f>
        <v>0</v>
      </c>
      <c r="AP206" s="86">
        <f>IF($AL206&lt;=0,0,AJ206*IF($AL206&gt;$AM206,$AM206/$AL206,1))*Control!$C$7</f>
        <v>0</v>
      </c>
      <c r="AQ206" s="86">
        <f>IF($AL206&lt;=0,0,AK206*IF($AL206&gt;$AM206,$AM206/$AL206,1))*Control!$C$7</f>
        <v>0</v>
      </c>
      <c r="AR206" s="86">
        <f>1-SUM(AN206:AQ206)</f>
        <v>0.52500000000000002</v>
      </c>
      <c r="AS206" s="86">
        <f>'Monthly Data'!N95</f>
        <v>4.9570936204236027E-2</v>
      </c>
      <c r="AT206" s="86">
        <f>'Monthly Data'!O95</f>
        <v>0.12071360157473277</v>
      </c>
      <c r="AU206" s="86">
        <f>'Monthly Data'!P95</f>
        <v>1.2821182352028115E-2</v>
      </c>
      <c r="AV206" s="86">
        <f>'Monthly Data'!Q95</f>
        <v>9.4453140738897545E-2</v>
      </c>
      <c r="AW206" s="86">
        <f>'Monthly Data'!R95</f>
        <v>4.2752393947504963E-3</v>
      </c>
      <c r="AX206" s="86">
        <f>AN206*AS206+AO206*AT206+AP206*AU206+AQ206*AV206+AR206*AW206</f>
        <v>2.5790695379256122E-2</v>
      </c>
      <c r="AY206" s="86">
        <f>AS206</f>
        <v>4.9570936204236027E-2</v>
      </c>
      <c r="AZ206" s="86">
        <f>0.6*AS206+0.4*AW206</f>
        <v>3.1452657480441813E-2</v>
      </c>
    </row>
    <row r="207" spans="1:52" x14ac:dyDescent="0.25">
      <c r="P207" s="99">
        <f>IF(OR(N('Asset Universe'!$F$7)=0,N('Asset Universe'!$F$6)=0),0,$F$206*$E$206*$I$206)</f>
        <v>4.1573280341405068E-2</v>
      </c>
      <c r="Q207" s="99">
        <f>IF(N('Asset Universe'!$F$7)=0,1,$F$206*$F$206*1)</f>
        <v>0.65780828650650103</v>
      </c>
      <c r="R207" s="99">
        <f>IF(OR(N('Asset Universe'!$F$7)=0,N('Asset Universe'!$F$8)=0),0,$F$206*$G$206*$L$206)</f>
        <v>1.6835190455041033E-2</v>
      </c>
      <c r="S207" s="99">
        <f>IF(OR(N('Asset Universe'!$F$7)=0,N('Asset Universe'!$F$9)=0),0,$F$206*$H$206*$M$206)</f>
        <v>4.0471469992718841E-2</v>
      </c>
      <c r="U207" s="99">
        <f>IFERROR(INDEX(MINVERSE($P206:$S209),2,1),0)</f>
        <v>-2.5229856242079443</v>
      </c>
      <c r="V207" s="99">
        <f>IFERROR(INDEX(MINVERSE($P206:$S209),2,2),0)</f>
        <v>1.707171287195292</v>
      </c>
      <c r="W207" s="99">
        <f>IFERROR(INDEX(MINVERSE($P206:$S209),2,3),0)</f>
        <v>-0.94781010574947022</v>
      </c>
      <c r="X207" s="99">
        <f>IFERROR(INDEX(MINVERSE($P206:$S209),2,4),0)</f>
        <v>-5.3026660642234588E-2</v>
      </c>
    </row>
    <row r="208" spans="1:52" x14ac:dyDescent="0.25">
      <c r="P208" s="99">
        <f>IF(OR(N('Asset Universe'!$F$8)=0,N('Asset Universe'!$F$6)=0),0,$G$206*$E$206*$J$206)</f>
        <v>4.5130321682247884E-3</v>
      </c>
      <c r="Q208" s="99">
        <f>IF(OR(N('Asset Universe'!$F$8)=0,N('Asset Universe'!$F$7)=0),0,$G$206*$F$206*$L$206)</f>
        <v>1.6835190455041033E-2</v>
      </c>
      <c r="R208" s="99">
        <f>IF(N('Asset Universe'!$F$8)=0,1,$G$206*$G$206*1)</f>
        <v>1.7992708805336231E-2</v>
      </c>
      <c r="S208" s="99">
        <f>IF(OR(N('Asset Universe'!$F$8)=0,N('Asset Universe'!$F$9)=0),0,$G$206*$H$206*$N$206)</f>
        <v>5.6682287390089391E-3</v>
      </c>
      <c r="U208" s="99">
        <f>IFERROR(INDEX(MINVERSE($P206:$S209),3,1),0)</f>
        <v>-1.7548511734755197</v>
      </c>
      <c r="V208" s="99">
        <f>IFERROR(INDEX(MINVERSE($P206:$S209),3,2),0)</f>
        <v>-0.94781010574947144</v>
      </c>
      <c r="W208" s="99">
        <f>IFERROR(INDEX(MINVERSE($P206:$S209),3,3),0)</f>
        <v>59.248221321209364</v>
      </c>
      <c r="X208" s="99">
        <f>IFERROR(INDEX(MINVERSE($P206:$S209),3,4),0)</f>
        <v>-7.4379020265434601</v>
      </c>
    </row>
    <row r="209" spans="1:52" x14ac:dyDescent="0.25">
      <c r="P209" s="99">
        <f>IF(OR(N('Asset Universe'!$F$9)=0,N('Asset Universe'!$F$6)=0),0,$H$206*$E$206*$K$206)</f>
        <v>2.4536619539245585E-2</v>
      </c>
      <c r="Q209" s="99">
        <f>IF(OR(N('Asset Universe'!$F$9)=0,N('Asset Universe'!$F$7)=0),0,$H$206*$F$206*$M$206)</f>
        <v>4.0471469992718841E-2</v>
      </c>
      <c r="R209" s="99">
        <f>IF(OR(N('Asset Universe'!$F$9)=0,N('Asset Universe'!$F$8)=0),0,$H$206*$G$206*$N$206)</f>
        <v>5.6682287390089391E-3</v>
      </c>
      <c r="S209" s="99">
        <f>IF(N('Asset Universe'!$F$9)=0,1,$H$206*$H$206*1)</f>
        <v>3.4205221590028111E-2</v>
      </c>
      <c r="U209" s="99">
        <f>IFERROR(INDEX(MINVERSE($P206:$S209),4,1),0)</f>
        <v>-85.755662105453752</v>
      </c>
      <c r="V209" s="99">
        <f>IFERROR(INDEX(MINVERSE($P206:$S209),4,2),0)</f>
        <v>-5.3026660642229981E-2</v>
      </c>
      <c r="W209" s="99">
        <f>IFERROR(INDEX(MINVERSE($P206:$S209),4,3),0)</f>
        <v>-7.4379020265434566</v>
      </c>
      <c r="X209" s="99">
        <f>IFERROR(INDEX(MINVERSE($P206:$S209),4,4),0)</f>
        <v>92.046176138945853</v>
      </c>
    </row>
    <row r="210" spans="1:52" x14ac:dyDescent="0.25">
      <c r="A210">
        <v>88</v>
      </c>
      <c r="B210">
        <v>96</v>
      </c>
      <c r="C210" s="87">
        <f>'Monthly Data'!B96</f>
        <v>45292</v>
      </c>
      <c r="E210" s="86">
        <f>STDEV('Monthly Data'!$N$8:$N95)*SQRT(12)</f>
        <v>0.16076143650565858</v>
      </c>
      <c r="F210" s="86">
        <f>STDEV('Monthly Data'!$O$8:$O95)*SQRT(12)</f>
        <v>0.80656367204599799</v>
      </c>
      <c r="G210" s="86">
        <f>STDEV('Monthly Data'!$P$8:$P95)*SQRT(12)</f>
        <v>0.1333911777322119</v>
      </c>
      <c r="H210" s="86">
        <f>STDEV('Monthly Data'!$Q$8:$Q95)*SQRT(12)</f>
        <v>0.18690520284593096</v>
      </c>
      <c r="I210" s="98">
        <f>IFERROR(CORREL('Monthly Data'!$N$8:$N95,'Monthly Data'!$O$8:$O95),0)</f>
        <v>0.31892328693334998</v>
      </c>
      <c r="J210" s="98">
        <f>IFERROR(CORREL('Monthly Data'!$N$8:$N95,'Monthly Data'!$P$8:$P95),0)</f>
        <v>0.20991815147503043</v>
      </c>
      <c r="K210" s="98">
        <f>IFERROR(CORREL('Monthly Data'!$N$8:$N95,'Monthly Data'!$Q$8:$Q95),0)</f>
        <v>0.8238547528472866</v>
      </c>
      <c r="L210" s="98">
        <f>IFERROR(CORREL('Monthly Data'!$O$8:$O95,'Monthly Data'!$P$8:$P95),0)</f>
        <v>0.15511262947650548</v>
      </c>
      <c r="M210" s="98">
        <f>IFERROR(CORREL('Monthly Data'!$O$8:$O95,'Monthly Data'!$Q$8:$Q95),0)</f>
        <v>0.26921277658485115</v>
      </c>
      <c r="N210" s="98">
        <f>IFERROR(CORREL('Monthly Data'!$P$8:$P95,'Monthly Data'!$Q$8:$Q95),0)</f>
        <v>0.22837055784240054</v>
      </c>
      <c r="P210" s="99">
        <f>IF(N('Asset Universe'!$F$6)=0,1,$E$210*$E$210*1)</f>
        <v>2.5844239467362893E-2</v>
      </c>
      <c r="Q210" s="99">
        <f>IF(OR(N('Asset Universe'!$F$6)=0,N('Asset Universe'!$F$7)=0),0,$E$210*$F$210*$I$210)</f>
        <v>4.1352975773155963E-2</v>
      </c>
      <c r="R210" s="99">
        <f>IF(OR(N('Asset Universe'!$F$6)=0,N('Asset Universe'!$F$8)=0),0,$E$210*$G$210*$J$210)</f>
        <v>4.5015178707282551E-3</v>
      </c>
      <c r="S210" s="99">
        <f>IF(OR(N('Asset Universe'!$F$6)=0,N('Asset Universe'!$F$9)=0),0,$E$210*$H$210*$K$210)</f>
        <v>2.475448643068727E-2</v>
      </c>
      <c r="U210" s="99">
        <f>IFERROR(INDEX(MINVERSE($P210:$S213),1,1),0)</f>
        <v>124.44027759688564</v>
      </c>
      <c r="V210" s="99">
        <f>IFERROR(INDEX(MINVERSE($P210:$S213),1,2),0)</f>
        <v>-2.5654536670909742</v>
      </c>
      <c r="W210" s="99">
        <f>IFERROR(INDEX(MINVERSE($P210:$S213),1,3),0)</f>
        <v>-1.9128382440315954</v>
      </c>
      <c r="X210" s="99">
        <f>IFERROR(INDEX(MINVERSE($P210:$S213),1,4),0)</f>
        <v>-84.888229073189365</v>
      </c>
      <c r="Z210" s="86">
        <f>IF(N('Asset Universe'!$F$6)=0,0,N('Asset Universe'!$K$6)-N('Asset Universe'!$N$6)-N(Control!$C$10))</f>
        <v>4.3000000000000003E-2</v>
      </c>
      <c r="AA210" s="86">
        <f>IF(N('Asset Universe'!$F$7)=0,0,N('Asset Universe'!$K$7)-N('Asset Universe'!$N$7)-N(Control!$C$10))</f>
        <v>5.5E-2</v>
      </c>
      <c r="AB210" s="86">
        <f>IF(N('Asset Universe'!$F$8)=0,0,N('Asset Universe'!$K$8)-N('Asset Universe'!$N$8)-N(Control!$C$10))</f>
        <v>9.9999999999999742E-4</v>
      </c>
      <c r="AC210" s="86">
        <f>IF(N('Asset Universe'!$F$9)=0,0,N('Asset Universe'!$K$9)-N('Asset Universe'!$N$9)-N(Control!$C$10))</f>
        <v>3.1199999999999999E-2</v>
      </c>
      <c r="AD210" s="86">
        <f>IFERROR(SUMPRODUCT($U210:$X210,$Z210:$AC210),0)</f>
        <v>2.5594063996485392</v>
      </c>
      <c r="AE210" s="86">
        <f>IFERROR(SUMPRODUCT($U211:$X211,$Z210:$AC210),0)</f>
        <v>-1.7287189292795026E-2</v>
      </c>
      <c r="AF210" s="86">
        <f>IFERROR(SUMPRODUCT($U212:$X212,$Z210:$AC210),0)</f>
        <v>-0.30275378748383541</v>
      </c>
      <c r="AG210" s="86">
        <f>IFERROR(SUMPRODUCT($U213:$X213,$Z210:$AC210),0)</f>
        <v>-0.85108546448777878</v>
      </c>
      <c r="AH210" s="86">
        <f>IF(N('Asset Universe'!$F$6)=0,0,MIN(MAX(AD210,0),IF(N('Asset Universe'!$O$6)&gt;0,N('Asset Universe'!$O$6),1)))</f>
        <v>1</v>
      </c>
      <c r="AI210" s="86">
        <f>IF(N('Asset Universe'!$F$7)=0,0,MIN(MAX(AE210,0),IF(N('Asset Universe'!$O$7)&gt;0,N('Asset Universe'!$O$7),1)))</f>
        <v>0</v>
      </c>
      <c r="AJ210" s="86">
        <f>IF(N('Asset Universe'!$F$8)=0,0,MIN(MAX(AF210,0),IF(N('Asset Universe'!$O$8)&gt;0,N('Asset Universe'!$O$8),1)))</f>
        <v>0</v>
      </c>
      <c r="AK210" s="86">
        <f>IF(N('Asset Universe'!$F$9)=0,0,MIN(MAX(AG210,0),IF(N('Asset Universe'!$O$9)&gt;0,N('Asset Universe'!$O$9),1)))</f>
        <v>0</v>
      </c>
      <c r="AL210" s="86">
        <f>SUM(AH210:AK210)</f>
        <v>1</v>
      </c>
      <c r="AM210" s="86">
        <f>MAX(0,1-N(Control!$C$15))</f>
        <v>0.95</v>
      </c>
      <c r="AN210" s="86">
        <f>IF($AL210&lt;=0,0,AH210*IF($AL210&gt;$AM210,$AM210/$AL210,1))*Control!$C$7</f>
        <v>0.47499999999999998</v>
      </c>
      <c r="AO210" s="86">
        <f>IF($AL210&lt;=0,0,AI210*IF($AL210&gt;$AM210,$AM210/$AL210,1))*Control!$C$7</f>
        <v>0</v>
      </c>
      <c r="AP210" s="86">
        <f>IF($AL210&lt;=0,0,AJ210*IF($AL210&gt;$AM210,$AM210/$AL210,1))*Control!$C$7</f>
        <v>0</v>
      </c>
      <c r="AQ210" s="86">
        <f>IF($AL210&lt;=0,0,AK210*IF($AL210&gt;$AM210,$AM210/$AL210,1))*Control!$C$7</f>
        <v>0</v>
      </c>
      <c r="AR210" s="86">
        <f>1-SUM(AN210:AQ210)</f>
        <v>0.52500000000000002</v>
      </c>
      <c r="AS210" s="86">
        <f>'Monthly Data'!N96</f>
        <v>8.8708466503799599E-3</v>
      </c>
      <c r="AT210" s="86">
        <f>'Monthly Data'!O96</f>
        <v>7.5101516762465792E-3</v>
      </c>
      <c r="AU210" s="86">
        <f>'Monthly Data'!P96</f>
        <v>-1.4228180398366375E-2</v>
      </c>
      <c r="AV210" s="86">
        <f>'Monthly Data'!Q96</f>
        <v>-5.0588239994535877E-2</v>
      </c>
      <c r="AW210" s="86">
        <f>'Monthly Data'!R96</f>
        <v>4.2672144572810655E-3</v>
      </c>
      <c r="AX210" s="86">
        <f>AN210*AS210+AO210*AT210+AP210*AU210+AQ210*AV210+AR210*AW210</f>
        <v>6.4539397490030407E-3</v>
      </c>
      <c r="AY210" s="86">
        <f>AS210</f>
        <v>8.8708466503799599E-3</v>
      </c>
      <c r="AZ210" s="86">
        <f>0.6*AS210+0.4*AW210</f>
        <v>7.0293937731404025E-3</v>
      </c>
    </row>
    <row r="211" spans="1:52" x14ac:dyDescent="0.25">
      <c r="P211" s="99">
        <f>IF(OR(N('Asset Universe'!$F$7)=0,N('Asset Universe'!$F$6)=0),0,$F$210*$E$210*$I$210)</f>
        <v>4.1352975773155963E-2</v>
      </c>
      <c r="Q211" s="99">
        <f>IF(N('Asset Universe'!$F$7)=0,1,$F$210*$F$210*1)</f>
        <v>0.65054495706432425</v>
      </c>
      <c r="R211" s="99">
        <f>IF(OR(N('Asset Universe'!$F$7)=0,N('Asset Universe'!$F$8)=0),0,$F$210*$G$210*$L$210)</f>
        <v>1.6688331744155974E-2</v>
      </c>
      <c r="S211" s="99">
        <f>IF(OR(N('Asset Universe'!$F$7)=0,N('Asset Universe'!$F$9)=0),0,$F$210*$H$210*$M$210)</f>
        <v>4.0584080942494154E-2</v>
      </c>
      <c r="U211" s="99">
        <f>IFERROR(INDEX(MINVERSE($P210:$S213),2,1),0)</f>
        <v>-2.5654536670909627</v>
      </c>
      <c r="V211" s="99">
        <f>IFERROR(INDEX(MINVERSE($P210:$S213),2,2),0)</f>
        <v>1.726867793487195</v>
      </c>
      <c r="W211" s="99">
        <f>IFERROR(INDEX(MINVERSE($P210:$S213),2,3),0)</f>
        <v>-0.96044808956832217</v>
      </c>
      <c r="X211" s="99">
        <f>IFERROR(INDEX(MINVERSE($P210:$S213),2,4),0)</f>
        <v>-3.1729556413815169E-2</v>
      </c>
    </row>
    <row r="212" spans="1:52" x14ac:dyDescent="0.25">
      <c r="P212" s="99">
        <f>IF(OR(N('Asset Universe'!$F$8)=0,N('Asset Universe'!$F$6)=0),0,$G$210*$E$210*$J$210)</f>
        <v>4.5015178707282551E-3</v>
      </c>
      <c r="Q212" s="99">
        <f>IF(OR(N('Asset Universe'!$F$8)=0,N('Asset Universe'!$F$7)=0),0,$G$210*$F$210*$L$210)</f>
        <v>1.6688331744155974E-2</v>
      </c>
      <c r="R212" s="99">
        <f>IF(N('Asset Universe'!$F$8)=0,1,$G$210*$G$210*1)</f>
        <v>1.7793206296786546E-2</v>
      </c>
      <c r="S212" s="99">
        <f>IF(OR(N('Asset Universe'!$F$8)=0,N('Asset Universe'!$F$9)=0),0,$G$210*$H$210*$N$210)</f>
        <v>5.6936217348219197E-3</v>
      </c>
      <c r="U212" s="99">
        <f>IFERROR(INDEX(MINVERSE($P210:$S213),3,1),0)</f>
        <v>-1.912838244031601</v>
      </c>
      <c r="V212" s="99">
        <f>IFERROR(INDEX(MINVERSE($P210:$S213),3,2),0)</f>
        <v>-0.96044808956832162</v>
      </c>
      <c r="W212" s="99">
        <f>IFERROR(INDEX(MINVERSE($P210:$S213),3,3),0)</f>
        <v>59.920212462289314</v>
      </c>
      <c r="X212" s="99">
        <f>IFERROR(INDEX(MINVERSE($P210:$S213),3,4),0)</f>
        <v>-7.294785593798335</v>
      </c>
    </row>
    <row r="213" spans="1:52" x14ac:dyDescent="0.25">
      <c r="P213" s="99">
        <f>IF(OR(N('Asset Universe'!$F$9)=0,N('Asset Universe'!$F$6)=0),0,$H$210*$E$210*$K$210)</f>
        <v>2.475448643068727E-2</v>
      </c>
      <c r="Q213" s="99">
        <f>IF(OR(N('Asset Universe'!$F$9)=0,N('Asset Universe'!$F$7)=0),0,$H$210*$F$210*$M$210)</f>
        <v>4.0584080942494154E-2</v>
      </c>
      <c r="R213" s="99">
        <f>IF(OR(N('Asset Universe'!$F$9)=0,N('Asset Universe'!$F$8)=0),0,$H$210*$G$210*$N$210)</f>
        <v>5.6936217348219197E-3</v>
      </c>
      <c r="S213" s="99">
        <f>IF(N('Asset Universe'!$F$9)=0,1,$H$210*$H$210*1)</f>
        <v>3.4933554850878595E-2</v>
      </c>
      <c r="U213" s="99">
        <f>IFERROR(INDEX(MINVERSE($P210:$S213),4,1),0)</f>
        <v>-84.888229073189365</v>
      </c>
      <c r="V213" s="99">
        <f>IFERROR(INDEX(MINVERSE($P210:$S213),4,2),0)</f>
        <v>-3.1729556413809881E-2</v>
      </c>
      <c r="W213" s="99">
        <f>IFERROR(INDEX(MINVERSE($P210:$S213),4,3),0)</f>
        <v>-7.2947855937983386</v>
      </c>
      <c r="X213" s="99">
        <f>IFERROR(INDEX(MINVERSE($P210:$S213),4,4),0)</f>
        <v>90.004753104356482</v>
      </c>
    </row>
    <row r="214" spans="1:52" x14ac:dyDescent="0.25">
      <c r="A214">
        <v>89</v>
      </c>
      <c r="B214">
        <v>97</v>
      </c>
      <c r="C214" s="87">
        <f>'Monthly Data'!B97</f>
        <v>45323</v>
      </c>
      <c r="E214" s="86">
        <f>STDEV('Monthly Data'!$N$8:$N96)*SQRT(12)</f>
        <v>0.15984563799424151</v>
      </c>
      <c r="F214" s="86">
        <f>STDEV('Monthly Data'!$O$8:$O96)*SQRT(12)</f>
        <v>0.80234522961214161</v>
      </c>
      <c r="G214" s="86">
        <f>STDEV('Monthly Data'!$P$8:$P96)*SQRT(12)</f>
        <v>0.13283044725630552</v>
      </c>
      <c r="H214" s="86">
        <f>STDEV('Monthly Data'!$Q$8:$Q96)*SQRT(12)</f>
        <v>0.18694962474379678</v>
      </c>
      <c r="I214" s="98">
        <f>IFERROR(CORREL('Monthly Data'!$N$8:$N96,'Monthly Data'!$O$8:$O96),0)</f>
        <v>0.31882467722962771</v>
      </c>
      <c r="J214" s="98">
        <f>IFERROR(CORREL('Monthly Data'!$N$8:$N96,'Monthly Data'!$P$8:$P96),0)</f>
        <v>0.20969543100982563</v>
      </c>
      <c r="K214" s="98">
        <f>IFERROR(CORREL('Monthly Data'!$N$8:$N96,'Monthly Data'!$Q$8:$Q96),0)</f>
        <v>0.81914851531435229</v>
      </c>
      <c r="L214" s="98">
        <f>IFERROR(CORREL('Monthly Data'!$O$8:$O96,'Monthly Data'!$P$8:$P96),0)</f>
        <v>0.15648651420403589</v>
      </c>
      <c r="M214" s="98">
        <f>IFERROR(CORREL('Monthly Data'!$O$8:$O96,'Monthly Data'!$Q$8:$Q96),0)</f>
        <v>0.27082540367798119</v>
      </c>
      <c r="N214" s="98">
        <f>IFERROR(CORREL('Monthly Data'!$P$8:$P96,'Monthly Data'!$Q$8:$Q96),0)</f>
        <v>0.23263202401192487</v>
      </c>
      <c r="P214" s="99">
        <f>IF(N('Asset Universe'!$F$6)=0,1,$E$214*$E$214*1)</f>
        <v>2.5550627985786105E-2</v>
      </c>
      <c r="Q214" s="99">
        <f>IF(OR(N('Asset Universe'!$F$6)=0,N('Asset Universe'!$F$7)=0),0,$E$214*$F$214*$I$214)</f>
        <v>4.0889706464814338E-2</v>
      </c>
      <c r="R214" s="99">
        <f>IF(OR(N('Asset Universe'!$F$6)=0,N('Asset Universe'!$F$8)=0),0,$E$214*$G$214*$J$214)</f>
        <v>4.4523304724614606E-3</v>
      </c>
      <c r="S214" s="99">
        <f>IF(OR(N('Asset Universe'!$F$6)=0,N('Asset Universe'!$F$9)=0),0,$E$214*$H$214*$K$214)</f>
        <v>2.4478682286047136E-2</v>
      </c>
      <c r="U214" s="99">
        <f>IFERROR(INDEX(MINVERSE($P214:$S217),1,1),0)</f>
        <v>122.78463310401953</v>
      </c>
      <c r="V214" s="99">
        <f>IFERROR(INDEX(MINVERSE($P214:$S217),1,2),0)</f>
        <v>-2.5353642200635713</v>
      </c>
      <c r="W214" s="99">
        <f>IFERROR(INDEX(MINVERSE($P214:$S217),1,3),0)</f>
        <v>-1.4755530427207941</v>
      </c>
      <c r="X214" s="99">
        <f>IFERROR(INDEX(MINVERSE($P214:$S217),1,4),0)</f>
        <v>-82.806113115483811</v>
      </c>
      <c r="Z214" s="86">
        <f>IF(N('Asset Universe'!$F$6)=0,0,N('Asset Universe'!$K$6)-N('Asset Universe'!$N$6)-N(Control!$C$10))</f>
        <v>4.3000000000000003E-2</v>
      </c>
      <c r="AA214" s="86">
        <f>IF(N('Asset Universe'!$F$7)=0,0,N('Asset Universe'!$K$7)-N('Asset Universe'!$N$7)-N(Control!$C$10))</f>
        <v>5.5E-2</v>
      </c>
      <c r="AB214" s="86">
        <f>IF(N('Asset Universe'!$F$8)=0,0,N('Asset Universe'!$K$8)-N('Asset Universe'!$N$8)-N(Control!$C$10))</f>
        <v>9.9999999999999742E-4</v>
      </c>
      <c r="AC214" s="86">
        <f>IF(N('Asset Universe'!$F$9)=0,0,N('Asset Universe'!$K$9)-N('Asset Universe'!$N$9)-N(Control!$C$10))</f>
        <v>3.1199999999999999E-2</v>
      </c>
      <c r="AD214" s="86">
        <f>IFERROR(SUMPRODUCT($U214:$X214,$Z214:$AC214),0)</f>
        <v>2.5552679091235286</v>
      </c>
      <c r="AE214" s="86">
        <f>IFERROR(SUMPRODUCT($U215:$X215,$Z214:$AC214),0)</f>
        <v>-1.6838050215535492E-2</v>
      </c>
      <c r="AF214" s="86">
        <f>IFERROR(SUMPRODUCT($U216:$X216,$Z214:$AC214),0)</f>
        <v>-0.30123961300436419</v>
      </c>
      <c r="AG214" s="86">
        <f>IFERROR(SUMPRODUCT($U217:$X217,$Z214:$AC214),0)</f>
        <v>-0.82761720071572276</v>
      </c>
      <c r="AH214" s="86">
        <f>IF(N('Asset Universe'!$F$6)=0,0,MIN(MAX(AD214,0),IF(N('Asset Universe'!$O$6)&gt;0,N('Asset Universe'!$O$6),1)))</f>
        <v>1</v>
      </c>
      <c r="AI214" s="86">
        <f>IF(N('Asset Universe'!$F$7)=0,0,MIN(MAX(AE214,0),IF(N('Asset Universe'!$O$7)&gt;0,N('Asset Universe'!$O$7),1)))</f>
        <v>0</v>
      </c>
      <c r="AJ214" s="86">
        <f>IF(N('Asset Universe'!$F$8)=0,0,MIN(MAX(AF214,0),IF(N('Asset Universe'!$O$8)&gt;0,N('Asset Universe'!$O$8),1)))</f>
        <v>0</v>
      </c>
      <c r="AK214" s="86">
        <f>IF(N('Asset Universe'!$F$9)=0,0,MIN(MAX(AG214,0),IF(N('Asset Universe'!$O$9)&gt;0,N('Asset Universe'!$O$9),1)))</f>
        <v>0</v>
      </c>
      <c r="AL214" s="86">
        <f>SUM(AH214:AK214)</f>
        <v>1</v>
      </c>
      <c r="AM214" s="86">
        <f>MAX(0,1-N(Control!$C$15))</f>
        <v>0.95</v>
      </c>
      <c r="AN214" s="86">
        <f>IF($AL214&lt;=0,0,AH214*IF($AL214&gt;$AM214,$AM214/$AL214,1))*Control!$C$7</f>
        <v>0.47499999999999998</v>
      </c>
      <c r="AO214" s="86">
        <f>IF($AL214&lt;=0,0,AI214*IF($AL214&gt;$AM214,$AM214/$AL214,1))*Control!$C$7</f>
        <v>0</v>
      </c>
      <c r="AP214" s="86">
        <f>IF($AL214&lt;=0,0,AJ214*IF($AL214&gt;$AM214,$AM214/$AL214,1))*Control!$C$7</f>
        <v>0</v>
      </c>
      <c r="AQ214" s="86">
        <f>IF($AL214&lt;=0,0,AK214*IF($AL214&gt;$AM214,$AM214/$AL214,1))*Control!$C$7</f>
        <v>0</v>
      </c>
      <c r="AR214" s="86">
        <f>1-SUM(AN214:AQ214)</f>
        <v>0.52500000000000002</v>
      </c>
      <c r="AS214" s="86">
        <f>'Monthly Data'!N97</f>
        <v>4.5305502970822253E-2</v>
      </c>
      <c r="AT214" s="86">
        <f>'Monthly Data'!O97</f>
        <v>0.43716858418659976</v>
      </c>
      <c r="AU214" s="86">
        <f>'Monthly Data'!P97</f>
        <v>4.5635480195196365E-3</v>
      </c>
      <c r="AV214" s="86">
        <f>'Monthly Data'!Q97</f>
        <v>1.9787559872277871E-2</v>
      </c>
      <c r="AW214" s="86">
        <f>'Monthly Data'!R97</f>
        <v>4.4432579727582411E-3</v>
      </c>
      <c r="AX214" s="86">
        <f>AN214*AS214+AO214*AT214+AP214*AU214+AQ214*AV214+AR214*AW214</f>
        <v>2.3852824346838646E-2</v>
      </c>
      <c r="AY214" s="86">
        <f>AS214</f>
        <v>4.5305502970822253E-2</v>
      </c>
      <c r="AZ214" s="86">
        <f>0.6*AS214+0.4*AW214</f>
        <v>2.8960604971596648E-2</v>
      </c>
    </row>
    <row r="215" spans="1:52" x14ac:dyDescent="0.25">
      <c r="P215" s="99">
        <f>IF(OR(N('Asset Universe'!$F$7)=0,N('Asset Universe'!$F$6)=0),0,$F$214*$E$214*$I$214)</f>
        <v>4.0889706464814338E-2</v>
      </c>
      <c r="Q215" s="99">
        <f>IF(N('Asset Universe'!$F$7)=0,1,$F$214*$F$214*1)</f>
        <v>0.64375786748136021</v>
      </c>
      <c r="R215" s="99">
        <f>IF(OR(N('Asset Universe'!$F$7)=0,N('Asset Universe'!$F$8)=0),0,$F$214*$G$214*$L$214)</f>
        <v>1.6677687287058894E-2</v>
      </c>
      <c r="S215" s="99">
        <f>IF(OR(N('Asset Universe'!$F$7)=0,N('Asset Universe'!$F$9)=0),0,$F$214*$H$214*$M$214)</f>
        <v>4.0623306705669361E-2</v>
      </c>
      <c r="U215" s="99">
        <f>IFERROR(INDEX(MINVERSE($P214:$S217),2,1),0)</f>
        <v>-2.5353642200635753</v>
      </c>
      <c r="V215" s="99">
        <f>IFERROR(INDEX(MINVERSE($P214:$S217),2,2),0)</f>
        <v>1.7455666614127938</v>
      </c>
      <c r="W215" s="99">
        <f>IFERROR(INDEX(MINVERSE($P214:$S217),2,3),0)</f>
        <v>-0.98035431327678058</v>
      </c>
      <c r="X215" s="99">
        <f>IFERROR(INDEX(MINVERSE($P214:$S217),2,4),0)</f>
        <v>-9.1128231321430497E-2</v>
      </c>
    </row>
    <row r="216" spans="1:52" x14ac:dyDescent="0.25">
      <c r="P216" s="99">
        <f>IF(OR(N('Asset Universe'!$F$8)=0,N('Asset Universe'!$F$6)=0),0,$G$214*$E$214*$J$214)</f>
        <v>4.4523304724614606E-3</v>
      </c>
      <c r="Q216" s="99">
        <f>IF(OR(N('Asset Universe'!$F$8)=0,N('Asset Universe'!$F$7)=0),0,$G$214*$F$214*$L$214)</f>
        <v>1.6677687287058894E-2</v>
      </c>
      <c r="R216" s="99">
        <f>IF(N('Asset Universe'!$F$8)=0,1,$G$214*$G$214*1)</f>
        <v>1.7643927718310165E-2</v>
      </c>
      <c r="S216" s="99">
        <f>IF(OR(N('Asset Universe'!$F$8)=0,N('Asset Universe'!$F$9)=0),0,$G$214*$H$214*$N$214)</f>
        <v>5.7768585273478079E-3</v>
      </c>
      <c r="U216" s="99">
        <f>IFERROR(INDEX(MINVERSE($P214:$S217),3,1),0)</f>
        <v>-1.4755530427207961</v>
      </c>
      <c r="V216" s="99">
        <f>IFERROR(INDEX(MINVERSE($P214:$S217),3,2),0)</f>
        <v>-0.98035431327678146</v>
      </c>
      <c r="W216" s="99">
        <f>IFERROR(INDEX(MINVERSE($P214:$S217),3,3),0)</f>
        <v>60.540599550813006</v>
      </c>
      <c r="X216" s="99">
        <f>IFERROR(INDEX(MINVERSE($P214:$S217),3,4),0)</f>
        <v>-7.8337161694858928</v>
      </c>
    </row>
    <row r="217" spans="1:52" x14ac:dyDescent="0.25">
      <c r="P217" s="99">
        <f>IF(OR(N('Asset Universe'!$F$9)=0,N('Asset Universe'!$F$6)=0),0,$H$214*$E$214*$K$214)</f>
        <v>2.4478682286047136E-2</v>
      </c>
      <c r="Q217" s="99">
        <f>IF(OR(N('Asset Universe'!$F$9)=0,N('Asset Universe'!$F$7)=0),0,$H$214*$F$214*$M$214)</f>
        <v>4.0623306705669361E-2</v>
      </c>
      <c r="R217" s="99">
        <f>IF(OR(N('Asset Universe'!$F$9)=0,N('Asset Universe'!$F$8)=0),0,$H$214*$G$214*$N$214)</f>
        <v>5.7768585273478079E-3</v>
      </c>
      <c r="S217" s="99">
        <f>IF(N('Asset Universe'!$F$9)=0,1,$H$214*$H$214*1)</f>
        <v>3.4950162191846434E-2</v>
      </c>
      <c r="U217" s="99">
        <f>IFERROR(INDEX(MINVERSE($P214:$S217),4,1),0)</f>
        <v>-82.806113115483811</v>
      </c>
      <c r="V217" s="99">
        <f>IFERROR(INDEX(MINVERSE($P214:$S217),4,2),0)</f>
        <v>-9.1128231321436312E-2</v>
      </c>
      <c r="W217" s="99">
        <f>IFERROR(INDEX(MINVERSE($P214:$S217),4,3),0)</f>
        <v>-7.8337161694858946</v>
      </c>
      <c r="X217" s="99">
        <f>IFERROR(INDEX(MINVERSE($P214:$S217),4,4),0)</f>
        <v>88.00934077378993</v>
      </c>
    </row>
    <row r="218" spans="1:52" x14ac:dyDescent="0.25">
      <c r="A218">
        <v>90</v>
      </c>
      <c r="B218">
        <v>98</v>
      </c>
      <c r="C218" s="87">
        <f>'Monthly Data'!B98</f>
        <v>45352</v>
      </c>
      <c r="E218" s="86">
        <f>STDEV('Monthly Data'!$N$8:$N97)*SQRT(12)</f>
        <v>0.15947896182092133</v>
      </c>
      <c r="F218" s="86">
        <f>STDEV('Monthly Data'!$O$8:$O97)*SQRT(12)</f>
        <v>0.80878461843940719</v>
      </c>
      <c r="G218" s="86">
        <f>STDEV('Monthly Data'!$P$8:$P97)*SQRT(12)</f>
        <v>0.13208242093799846</v>
      </c>
      <c r="H218" s="86">
        <f>STDEV('Monthly Data'!$Q$8:$Q97)*SQRT(12)</f>
        <v>0.18598379123826747</v>
      </c>
      <c r="I218" s="98">
        <f>IFERROR(CORREL('Monthly Data'!$N$8:$N97,'Monthly Data'!$O$8:$O97),0)</f>
        <v>0.32686490274480878</v>
      </c>
      <c r="J218" s="98">
        <f>IFERROR(CORREL('Monthly Data'!$N$8:$N97,'Monthly Data'!$P$8:$P97),0)</f>
        <v>0.2088129351798243</v>
      </c>
      <c r="K218" s="98">
        <f>IFERROR(CORREL('Monthly Data'!$N$8:$N97,'Monthly Data'!$Q$8:$Q97),0)</f>
        <v>0.81852891403604155</v>
      </c>
      <c r="L218" s="98">
        <f>IFERROR(CORREL('Monthly Data'!$O$8:$O97,'Monthly Data'!$P$8:$P97),0)</f>
        <v>0.15400436756618341</v>
      </c>
      <c r="M218" s="98">
        <f>IFERROR(CORREL('Monthly Data'!$O$8:$O97,'Monthly Data'!$Q$8:$Q97),0)</f>
        <v>0.27205954203049498</v>
      </c>
      <c r="N218" s="98">
        <f>IFERROR(CORREL('Monthly Data'!$P$8:$P97,'Monthly Data'!$Q$8:$Q97),0)</f>
        <v>0.23245462336289902</v>
      </c>
      <c r="P218" s="99">
        <f>IF(N('Asset Universe'!$F$6)=0,1,$E$218*$E$218*1)</f>
        <v>2.5433539263478883E-2</v>
      </c>
      <c r="Q218" s="99">
        <f>IF(OR(N('Asset Universe'!$F$6)=0,N('Asset Universe'!$F$7)=0),0,$E$218*$F$218*$I$218)</f>
        <v>4.2160385528241161E-2</v>
      </c>
      <c r="R218" s="99">
        <f>IF(OR(N('Asset Universe'!$F$6)=0,N('Asset Universe'!$F$8)=0),0,$E$218*$G$218*$J$218)</f>
        <v>4.398512377397623E-3</v>
      </c>
      <c r="S218" s="99">
        <f>IF(OR(N('Asset Universe'!$F$6)=0,N('Asset Universe'!$F$9)=0),0,$E$218*$H$218*$K$218)</f>
        <v>2.4277978444511118E-2</v>
      </c>
      <c r="U218" s="99">
        <f>IFERROR(INDEX(MINVERSE($P218:$S221),1,1),0)</f>
        <v>123.55802727283182</v>
      </c>
      <c r="V218" s="99">
        <f>IFERROR(INDEX(MINVERSE($P218:$S221),1,2),0)</f>
        <v>-2.7197568827695275</v>
      </c>
      <c r="W218" s="99">
        <f>IFERROR(INDEX(MINVERSE($P218:$S221),1,3),0)</f>
        <v>-1.3263366776945293</v>
      </c>
      <c r="X218" s="99">
        <f>IFERROR(INDEX(MINVERSE($P218:$S221),1,4),0)</f>
        <v>-83.286095486447863</v>
      </c>
      <c r="Z218" s="86">
        <f>IF(N('Asset Universe'!$F$6)=0,0,N('Asset Universe'!$K$6)-N('Asset Universe'!$N$6)-N(Control!$C$10))</f>
        <v>4.3000000000000003E-2</v>
      </c>
      <c r="AA218" s="86">
        <f>IF(N('Asset Universe'!$F$7)=0,0,N('Asset Universe'!$K$7)-N('Asset Universe'!$N$7)-N(Control!$C$10))</f>
        <v>5.5E-2</v>
      </c>
      <c r="AB218" s="86">
        <f>IF(N('Asset Universe'!$F$8)=0,0,N('Asset Universe'!$K$8)-N('Asset Universe'!$N$8)-N(Control!$C$10))</f>
        <v>9.9999999999999742E-4</v>
      </c>
      <c r="AC218" s="86">
        <f>IF(N('Asset Universe'!$F$9)=0,0,N('Asset Universe'!$K$9)-N('Asset Universe'!$N$9)-N(Control!$C$10))</f>
        <v>3.1199999999999999E-2</v>
      </c>
      <c r="AD218" s="86">
        <f>IFERROR(SUMPRODUCT($U218:$X218,$Z218:$AC218),0)</f>
        <v>2.5635560283245766</v>
      </c>
      <c r="AE218" s="86">
        <f>IFERROR(SUMPRODUCT($U219:$X219,$Z218:$AC218),0)</f>
        <v>-2.2220324765505148E-2</v>
      </c>
      <c r="AF218" s="86">
        <f>IFERROR(SUMPRODUCT($U220:$X220,$Z218:$AC218),0)</f>
        <v>-0.29912478774132101</v>
      </c>
      <c r="AG218" s="86">
        <f>IFERROR(SUMPRODUCT($U221:$X221,$Z218:$AC218),0)</f>
        <v>-0.8216409535979281</v>
      </c>
      <c r="AH218" s="86">
        <f>IF(N('Asset Universe'!$F$6)=0,0,MIN(MAX(AD218,0),IF(N('Asset Universe'!$O$6)&gt;0,N('Asset Universe'!$O$6),1)))</f>
        <v>1</v>
      </c>
      <c r="AI218" s="86">
        <f>IF(N('Asset Universe'!$F$7)=0,0,MIN(MAX(AE218,0),IF(N('Asset Universe'!$O$7)&gt;0,N('Asset Universe'!$O$7),1)))</f>
        <v>0</v>
      </c>
      <c r="AJ218" s="86">
        <f>IF(N('Asset Universe'!$F$8)=0,0,MIN(MAX(AF218,0),IF(N('Asset Universe'!$O$8)&gt;0,N('Asset Universe'!$O$8),1)))</f>
        <v>0</v>
      </c>
      <c r="AK218" s="86">
        <f>IF(N('Asset Universe'!$F$9)=0,0,MIN(MAX(AG218,0),IF(N('Asset Universe'!$O$9)&gt;0,N('Asset Universe'!$O$9),1)))</f>
        <v>0</v>
      </c>
      <c r="AL218" s="86">
        <f>SUM(AH218:AK218)</f>
        <v>1</v>
      </c>
      <c r="AM218" s="86">
        <f>MAX(0,1-N(Control!$C$15))</f>
        <v>0.95</v>
      </c>
      <c r="AN218" s="86">
        <f>IF($AL218&lt;=0,0,AH218*IF($AL218&gt;$AM218,$AM218/$AL218,1))*Control!$C$7</f>
        <v>0.47499999999999998</v>
      </c>
      <c r="AO218" s="86">
        <f>IF($AL218&lt;=0,0,AI218*IF($AL218&gt;$AM218,$AM218/$AL218,1))*Control!$C$7</f>
        <v>0</v>
      </c>
      <c r="AP218" s="86">
        <f>IF($AL218&lt;=0,0,AJ218*IF($AL218&gt;$AM218,$AM218/$AL218,1))*Control!$C$7</f>
        <v>0</v>
      </c>
      <c r="AQ218" s="86">
        <f>IF($AL218&lt;=0,0,AK218*IF($AL218&gt;$AM218,$AM218/$AL218,1))*Control!$C$7</f>
        <v>0</v>
      </c>
      <c r="AR218" s="86">
        <f>1-SUM(AN218:AQ218)</f>
        <v>0.52500000000000002</v>
      </c>
      <c r="AS218" s="86">
        <f>'Monthly Data'!N98</f>
        <v>3.3005424424736862E-2</v>
      </c>
      <c r="AT218" s="86">
        <f>'Monthly Data'!O98</f>
        <v>0.16561329171152273</v>
      </c>
      <c r="AU218" s="86">
        <f>'Monthly Data'!P98</f>
        <v>8.6683238464625667E-2</v>
      </c>
      <c r="AV218" s="86">
        <f>'Monthly Data'!Q98</f>
        <v>1.9510508061584497E-2</v>
      </c>
      <c r="AW218" s="86">
        <f>'Monthly Data'!R98</f>
        <v>4.1019333111482759E-3</v>
      </c>
      <c r="AX218" s="86">
        <f>AN218*AS218+AO218*AT218+AP218*AU218+AQ218*AV218+AR218*AW218</f>
        <v>1.7831091590102856E-2</v>
      </c>
      <c r="AY218" s="86">
        <f>AS218</f>
        <v>3.3005424424736862E-2</v>
      </c>
      <c r="AZ218" s="86">
        <f>0.6*AS218+0.4*AW218</f>
        <v>2.1444027979301429E-2</v>
      </c>
    </row>
    <row r="219" spans="1:52" x14ac:dyDescent="0.25">
      <c r="P219" s="99">
        <f>IF(OR(N('Asset Universe'!$F$7)=0,N('Asset Universe'!$F$6)=0),0,$F$218*$E$218*$I$218)</f>
        <v>4.2160385528241161E-2</v>
      </c>
      <c r="Q219" s="99">
        <f>IF(N('Asset Universe'!$F$7)=0,1,$F$218*$F$218*1)</f>
        <v>0.65413255902417744</v>
      </c>
      <c r="R219" s="99">
        <f>IF(OR(N('Asset Universe'!$F$7)=0,N('Asset Universe'!$F$8)=0),0,$F$218*$G$218*$L$218)</f>
        <v>1.6451706055448895E-2</v>
      </c>
      <c r="S219" s="99">
        <f>IF(OR(N('Asset Universe'!$F$7)=0,N('Asset Universe'!$F$9)=0),0,$F$218*$H$218*$M$218)</f>
        <v>4.0923422021680436E-2</v>
      </c>
      <c r="U219" s="99">
        <f>IFERROR(INDEX(MINVERSE($P218:$S221),2,1),0)</f>
        <v>-2.7197568827695329</v>
      </c>
      <c r="V219" s="99">
        <f>IFERROR(INDEX(MINVERSE($P218:$S221),2,2),0)</f>
        <v>1.7264796333715366</v>
      </c>
      <c r="W219" s="99">
        <f>IFERROR(INDEX(MINVERSE($P218:$S221),2,3),0)</f>
        <v>-0.94996926902748269</v>
      </c>
      <c r="X219" s="99">
        <f>IFERROR(INDEX(MINVERSE($P218:$S221),2,4),0)</f>
        <v>2.3167007281337543E-2</v>
      </c>
    </row>
    <row r="220" spans="1:52" x14ac:dyDescent="0.25">
      <c r="P220" s="99">
        <f>IF(OR(N('Asset Universe'!$F$8)=0,N('Asset Universe'!$F$6)=0),0,$G$218*$E$218*$J$218)</f>
        <v>4.398512377397623E-3</v>
      </c>
      <c r="Q220" s="99">
        <f>IF(OR(N('Asset Universe'!$F$8)=0,N('Asset Universe'!$F$7)=0),0,$G$218*$F$218*$L$218)</f>
        <v>1.6451706055448895E-2</v>
      </c>
      <c r="R220" s="99">
        <f>IF(N('Asset Universe'!$F$8)=0,1,$G$218*$G$218*1)</f>
        <v>1.7445765920842616E-2</v>
      </c>
      <c r="S220" s="99">
        <f>IF(OR(N('Asset Universe'!$F$8)=0,N('Asset Universe'!$F$9)=0),0,$G$218*$H$218*$N$218)</f>
        <v>5.710291850274999E-3</v>
      </c>
      <c r="U220" s="99">
        <f>IFERROR(INDEX(MINVERSE($P218:$S221),3,1),0)</f>
        <v>-1.3263366776945298</v>
      </c>
      <c r="V220" s="99">
        <f>IFERROR(INDEX(MINVERSE($P218:$S221),3,2),0)</f>
        <v>-0.94996926902748324</v>
      </c>
      <c r="W220" s="99">
        <f>IFERROR(INDEX(MINVERSE($P218:$S221),3,3),0)</f>
        <v>61.184259054018966</v>
      </c>
      <c r="X220" s="99">
        <f>IFERROR(INDEX(MINVERSE($P218:$S221),3,4),0)</f>
        <v>-8.0457775595501104</v>
      </c>
    </row>
    <row r="221" spans="1:52" x14ac:dyDescent="0.25">
      <c r="P221" s="99">
        <f>IF(OR(N('Asset Universe'!$F$9)=0,N('Asset Universe'!$F$6)=0),0,$H$218*$E$218*$K$218)</f>
        <v>2.4277978444511118E-2</v>
      </c>
      <c r="Q221" s="99">
        <f>IF(OR(N('Asset Universe'!$F$9)=0,N('Asset Universe'!$F$7)=0),0,$H$218*$F$218*$M$218)</f>
        <v>4.0923422021680436E-2</v>
      </c>
      <c r="R221" s="99">
        <f>IF(OR(N('Asset Universe'!$F$9)=0,N('Asset Universe'!$F$8)=0),0,$H$218*$G$218*$N$218)</f>
        <v>5.710291850274999E-3</v>
      </c>
      <c r="S221" s="99">
        <f>IF(N('Asset Universe'!$F$9)=0,1,$H$218*$H$218*1)</f>
        <v>3.4589970603359457E-2</v>
      </c>
      <c r="U221" s="99">
        <f>IFERROR(INDEX(MINVERSE($P218:$S221),4,1),0)</f>
        <v>-83.286095486447877</v>
      </c>
      <c r="V221" s="99">
        <f>IFERROR(INDEX(MINVERSE($P218:$S221),4,2),0)</f>
        <v>2.3167007281340971E-2</v>
      </c>
      <c r="W221" s="99">
        <f>IFERROR(INDEX(MINVERSE($P218:$S221),4,3),0)</f>
        <v>-8.0457775595501086</v>
      </c>
      <c r="X221" s="99">
        <f>IFERROR(INDEX(MINVERSE($P218:$S221),4,4),0)</f>
        <v>88.667716169179727</v>
      </c>
    </row>
    <row r="222" spans="1:52" x14ac:dyDescent="0.25">
      <c r="A222">
        <v>91</v>
      </c>
      <c r="B222">
        <v>99</v>
      </c>
      <c r="C222" s="87">
        <f>'Monthly Data'!B99</f>
        <v>45383</v>
      </c>
      <c r="E222" s="86">
        <f>STDEV('Monthly Data'!$N$8:$N98)*SQRT(12)</f>
        <v>0.15881046352278969</v>
      </c>
      <c r="F222" s="86">
        <f>STDEV('Monthly Data'!$O$8:$O98)*SQRT(12)</f>
        <v>0.80491063271620145</v>
      </c>
      <c r="G222" s="86">
        <f>STDEV('Monthly Data'!$P$8:$P98)*SQRT(12)</f>
        <v>0.13462622099268434</v>
      </c>
      <c r="H222" s="86">
        <f>STDEV('Monthly Data'!$Q$8:$Q98)*SQRT(12)</f>
        <v>0.18502961565351245</v>
      </c>
      <c r="I222" s="98">
        <f>IFERROR(CORREL('Monthly Data'!$N$8:$N98,'Monthly Data'!$O$8:$O98),0)</f>
        <v>0.3282402288469537</v>
      </c>
      <c r="J222" s="98">
        <f>IFERROR(CORREL('Monthly Data'!$N$8:$N98,'Monthly Data'!$P$8:$P98),0)</f>
        <v>0.21498660021462024</v>
      </c>
      <c r="K222" s="98">
        <f>IFERROR(CORREL('Monthly Data'!$N$8:$N98,'Monthly Data'!$Q$8:$Q98),0)</f>
        <v>0.81859892215014152</v>
      </c>
      <c r="L222" s="98">
        <f>IFERROR(CORREL('Monthly Data'!$O$8:$O98,'Monthly Data'!$P$8:$P98),0)</f>
        <v>0.15882536595769042</v>
      </c>
      <c r="M222" s="98">
        <f>IFERROR(CORREL('Monthly Data'!$O$8:$O98,'Monthly Data'!$Q$8:$Q98),0)</f>
        <v>0.27290449430195601</v>
      </c>
      <c r="N222" s="98">
        <f>IFERROR(CORREL('Monthly Data'!$P$8:$P98,'Monthly Data'!$Q$8:$Q98),0)</f>
        <v>0.23322012156551347</v>
      </c>
      <c r="P222" s="99">
        <f>IF(N('Asset Universe'!$F$6)=0,1,$E$222*$E$222*1)</f>
        <v>2.5220763324323315E-2</v>
      </c>
      <c r="Q222" s="99">
        <f>IF(OR(N('Asset Universe'!$F$6)=0,N('Asset Universe'!$F$7)=0),0,$E$222*$F$222*$I$222)</f>
        <v>4.1958367690218303E-2</v>
      </c>
      <c r="R222" s="99">
        <f>IF(OR(N('Asset Universe'!$F$6)=0,N('Asset Universe'!$F$8)=0),0,$E$222*$G$222*$J$222)</f>
        <v>4.596424811890802E-3</v>
      </c>
      <c r="S222" s="99">
        <f>IF(OR(N('Asset Universe'!$F$6)=0,N('Asset Universe'!$F$9)=0),0,$E$222*$H$222*$K$222)</f>
        <v>2.4054233835582559E-2</v>
      </c>
      <c r="U222" s="99">
        <f>IFERROR(INDEX(MINVERSE($P222:$S225),1,1),0)</f>
        <v>124.7514572656528</v>
      </c>
      <c r="V222" s="99">
        <f>IFERROR(INDEX(MINVERSE($P222:$S225),1,2),0)</f>
        <v>-2.7522280240113126</v>
      </c>
      <c r="W222" s="99">
        <f>IFERROR(INDEX(MINVERSE($P222:$S225),1,3),0)</f>
        <v>-2.0901105438325653</v>
      </c>
      <c r="X222" s="99">
        <f>IFERROR(INDEX(MINVERSE($P222:$S225),1,4),0)</f>
        <v>-84.028489974578164</v>
      </c>
      <c r="Z222" s="86">
        <f>IF(N('Asset Universe'!$F$6)=0,0,N('Asset Universe'!$K$6)-N('Asset Universe'!$N$6)-N(Control!$C$10))</f>
        <v>4.3000000000000003E-2</v>
      </c>
      <c r="AA222" s="86">
        <f>IF(N('Asset Universe'!$F$7)=0,0,N('Asset Universe'!$K$7)-N('Asset Universe'!$N$7)-N(Control!$C$10))</f>
        <v>5.5E-2</v>
      </c>
      <c r="AB222" s="86">
        <f>IF(N('Asset Universe'!$F$8)=0,0,N('Asset Universe'!$K$8)-N('Asset Universe'!$N$8)-N(Control!$C$10))</f>
        <v>9.9999999999999742E-4</v>
      </c>
      <c r="AC222" s="86">
        <f>IF(N('Asset Universe'!$F$9)=0,0,N('Asset Universe'!$K$9)-N('Asset Universe'!$N$9)-N(Control!$C$10))</f>
        <v>3.1199999999999999E-2</v>
      </c>
      <c r="AD222" s="86">
        <f>IFERROR(SUMPRODUCT($U222:$X222,$Z222:$AC222),0)</f>
        <v>2.5891611233517775</v>
      </c>
      <c r="AE222" s="86">
        <f>IFERROR(SUMPRODUCT($U223:$X223,$Z222:$AC222),0)</f>
        <v>-2.2501380386700479E-2</v>
      </c>
      <c r="AF222" s="86">
        <f>IFERROR(SUMPRODUCT($U224:$X224,$Z222:$AC222),0)</f>
        <v>-0.31477937669275502</v>
      </c>
      <c r="AG222" s="86">
        <f>IFERROR(SUMPRODUCT($U225:$X225,$Z222:$AC222),0)</f>
        <v>-0.82769790580641622</v>
      </c>
      <c r="AH222" s="86">
        <f>IF(N('Asset Universe'!$F$6)=0,0,MIN(MAX(AD222,0),IF(N('Asset Universe'!$O$6)&gt;0,N('Asset Universe'!$O$6),1)))</f>
        <v>1</v>
      </c>
      <c r="AI222" s="86">
        <f>IF(N('Asset Universe'!$F$7)=0,0,MIN(MAX(AE222,0),IF(N('Asset Universe'!$O$7)&gt;0,N('Asset Universe'!$O$7),1)))</f>
        <v>0</v>
      </c>
      <c r="AJ222" s="86">
        <f>IF(N('Asset Universe'!$F$8)=0,0,MIN(MAX(AF222,0),IF(N('Asset Universe'!$O$8)&gt;0,N('Asset Universe'!$O$8),1)))</f>
        <v>0</v>
      </c>
      <c r="AK222" s="86">
        <f>IF(N('Asset Universe'!$F$9)=0,0,MIN(MAX(AG222,0),IF(N('Asset Universe'!$O$9)&gt;0,N('Asset Universe'!$O$9),1)))</f>
        <v>0</v>
      </c>
      <c r="AL222" s="86">
        <f>SUM(AH222:AK222)</f>
        <v>1</v>
      </c>
      <c r="AM222" s="86">
        <f>MAX(0,1-N(Control!$C$15))</f>
        <v>0.95</v>
      </c>
      <c r="AN222" s="86">
        <f>IF($AL222&lt;=0,0,AH222*IF($AL222&gt;$AM222,$AM222/$AL222,1))*Control!$C$7</f>
        <v>0.47499999999999998</v>
      </c>
      <c r="AO222" s="86">
        <f>IF($AL222&lt;=0,0,AI222*IF($AL222&gt;$AM222,$AM222/$AL222,1))*Control!$C$7</f>
        <v>0</v>
      </c>
      <c r="AP222" s="86">
        <f>IF($AL222&lt;=0,0,AJ222*IF($AL222&gt;$AM222,$AM222/$AL222,1))*Control!$C$7</f>
        <v>0</v>
      </c>
      <c r="AQ222" s="86">
        <f>IF($AL222&lt;=0,0,AK222*IF($AL222&gt;$AM222,$AM222/$AL222,1))*Control!$C$7</f>
        <v>0</v>
      </c>
      <c r="AR222" s="86">
        <f>1-SUM(AN222:AQ222)</f>
        <v>0.52500000000000002</v>
      </c>
      <c r="AS222" s="86">
        <f>'Monthly Data'!N99</f>
        <v>-3.9610730797368099E-2</v>
      </c>
      <c r="AT222" s="86">
        <f>'Monthly Data'!O99</f>
        <v>-0.14995437921729393</v>
      </c>
      <c r="AU222" s="86">
        <f>'Monthly Data'!P99</f>
        <v>2.989497307015121E-2</v>
      </c>
      <c r="AV222" s="86">
        <f>'Monthly Data'!Q99</f>
        <v>-7.9440457434682088E-2</v>
      </c>
      <c r="AW222" s="86">
        <f>'Monthly Data'!R99</f>
        <v>4.3218484026008586E-3</v>
      </c>
      <c r="AX222" s="86">
        <f>AN222*AS222+AO222*AT222+AP222*AU222+AQ222*AV222+AR222*AW222</f>
        <v>-1.6546126717384396E-2</v>
      </c>
      <c r="AY222" s="86">
        <f>AS222</f>
        <v>-3.9610730797368099E-2</v>
      </c>
      <c r="AZ222" s="86">
        <f>0.6*AS222+0.4*AW222</f>
        <v>-2.2037699117380516E-2</v>
      </c>
    </row>
    <row r="223" spans="1:52" x14ac:dyDescent="0.25">
      <c r="P223" s="99">
        <f>IF(OR(N('Asset Universe'!$F$7)=0,N('Asset Universe'!$F$6)=0),0,$F$222*$E$222*$I$222)</f>
        <v>4.1958367690218303E-2</v>
      </c>
      <c r="Q223" s="99">
        <f>IF(N('Asset Universe'!$F$7)=0,1,$F$222*$F$222*1)</f>
        <v>0.64788112665959574</v>
      </c>
      <c r="R223" s="99">
        <f>IF(OR(N('Asset Universe'!$F$7)=0,N('Asset Universe'!$F$8)=0),0,$F$222*$G$222*$L$222)</f>
        <v>1.7210646490896049E-2</v>
      </c>
      <c r="S223" s="99">
        <f>IF(OR(N('Asset Universe'!$F$7)=0,N('Asset Universe'!$F$9)=0),0,$F$222*$H$222*$M$222)</f>
        <v>4.0644295383133883E-2</v>
      </c>
      <c r="U223" s="99">
        <f>IFERROR(INDEX(MINVERSE($P222:$S225),2,1),0)</f>
        <v>-2.7522280240113104</v>
      </c>
      <c r="V223" s="99">
        <f>IFERROR(INDEX(MINVERSE($P222:$S225),2,2),0)</f>
        <v>1.7458595188241184</v>
      </c>
      <c r="W223" s="99">
        <f>IFERROR(INDEX(MINVERSE($P222:$S225),2,3),0)</f>
        <v>-0.96799133120984704</v>
      </c>
      <c r="X223" s="99">
        <f>IFERROR(INDEX(MINVERSE($P222:$S225),2,4),0)</f>
        <v>2.5325078258628748E-2</v>
      </c>
    </row>
    <row r="224" spans="1:52" x14ac:dyDescent="0.25">
      <c r="P224" s="99">
        <f>IF(OR(N('Asset Universe'!$F$8)=0,N('Asset Universe'!$F$6)=0),0,$G$222*$E$222*$J$222)</f>
        <v>4.596424811890802E-3</v>
      </c>
      <c r="Q224" s="99">
        <f>IF(OR(N('Asset Universe'!$F$8)=0,N('Asset Universe'!$F$7)=0),0,$G$222*$F$222*$L$222)</f>
        <v>1.7210646490896049E-2</v>
      </c>
      <c r="R224" s="99">
        <f>IF(N('Asset Universe'!$F$8)=0,1,$G$222*$G$222*1)</f>
        <v>1.8124219378771081E-2</v>
      </c>
      <c r="S224" s="99">
        <f>IF(OR(N('Asset Universe'!$F$8)=0,N('Asset Universe'!$F$9)=0),0,$G$222*$H$222*$N$222)</f>
        <v>5.8094754295497765E-3</v>
      </c>
      <c r="U224" s="99">
        <f>IFERROR(INDEX(MINVERSE($P222:$S225),3,1),0)</f>
        <v>-2.0901105438325795</v>
      </c>
      <c r="V224" s="99">
        <f>IFERROR(INDEX(MINVERSE($P222:$S225),3,2),0)</f>
        <v>-0.96799133120984615</v>
      </c>
      <c r="W224" s="99">
        <f>IFERROR(INDEX(MINVERSE($P222:$S225),3,3),0)</f>
        <v>58.993753646398041</v>
      </c>
      <c r="X224" s="99">
        <f>IFERROR(INDEX(MINVERSE($P222:$S225),3,4),0)</f>
        <v>-7.3929119787759756</v>
      </c>
    </row>
    <row r="225" spans="1:52" x14ac:dyDescent="0.25">
      <c r="P225" s="99">
        <f>IF(OR(N('Asset Universe'!$F$9)=0,N('Asset Universe'!$F$6)=0),0,$H$222*$E$222*$K$222)</f>
        <v>2.4054233835582559E-2</v>
      </c>
      <c r="Q225" s="99">
        <f>IF(OR(N('Asset Universe'!$F$9)=0,N('Asset Universe'!$F$7)=0),0,$H$222*$F$222*$M$222)</f>
        <v>4.0644295383133883E-2</v>
      </c>
      <c r="R225" s="99">
        <f>IF(OR(N('Asset Universe'!$F$9)=0,N('Asset Universe'!$F$8)=0),0,$H$222*$G$222*$N$222)</f>
        <v>5.8094754295497765E-3</v>
      </c>
      <c r="S225" s="99">
        <f>IF(N('Asset Universe'!$F$9)=0,1,$H$222*$H$222*1)</f>
        <v>3.423595866888654E-2</v>
      </c>
      <c r="U225" s="99">
        <f>IFERROR(INDEX(MINVERSE($P222:$S225),4,1),0)</f>
        <v>-84.02848997457815</v>
      </c>
      <c r="V225" s="99">
        <f>IFERROR(INDEX(MINVERSE($P222:$S225),4,2),0)</f>
        <v>2.5325078258626132E-2</v>
      </c>
      <c r="W225" s="99">
        <f>IFERROR(INDEX(MINVERSE($P222:$S225),4,3),0)</f>
        <v>-7.3929119787759854</v>
      </c>
      <c r="X225" s="99">
        <f>IFERROR(INDEX(MINVERSE($P222:$S225),4,4),0)</f>
        <v>89.47202550560884</v>
      </c>
    </row>
    <row r="226" spans="1:52" x14ac:dyDescent="0.25">
      <c r="A226">
        <v>92</v>
      </c>
      <c r="B226">
        <v>100</v>
      </c>
      <c r="C226" s="87">
        <f>'Monthly Data'!B100</f>
        <v>45413</v>
      </c>
      <c r="E226" s="86">
        <f>STDEV('Monthly Data'!$N$8:$N99)*SQRT(12)</f>
        <v>0.15895868205699468</v>
      </c>
      <c r="F226" s="86">
        <f>STDEV('Monthly Data'!$O$8:$O99)*SQRT(12)</f>
        <v>0.80472685678949929</v>
      </c>
      <c r="G226" s="86">
        <f>STDEV('Monthly Data'!$P$8:$P99)*SQRT(12)</f>
        <v>0.13415665298008447</v>
      </c>
      <c r="H226" s="86">
        <f>STDEV('Monthly Data'!$Q$8:$Q99)*SQRT(12)</f>
        <v>0.18649149950564878</v>
      </c>
      <c r="I226" s="98">
        <f>IFERROR(CORREL('Monthly Data'!$N$8:$N99,'Monthly Data'!$O$8:$O99),0)</f>
        <v>0.33603294861719035</v>
      </c>
      <c r="J226" s="98">
        <f>IFERROR(CORREL('Monthly Data'!$N$8:$N99,'Monthly Data'!$P$8:$P99),0)</f>
        <v>0.20595709322552469</v>
      </c>
      <c r="K226" s="98">
        <f>IFERROR(CORREL('Monthly Data'!$N$8:$N99,'Monthly Data'!$Q$8:$Q99),0)</f>
        <v>0.82092565369897286</v>
      </c>
      <c r="L226" s="98">
        <f>IFERROR(CORREL('Monthly Data'!$O$8:$O99,'Monthly Data'!$P$8:$P99),0)</f>
        <v>0.15113031711624933</v>
      </c>
      <c r="M226" s="98">
        <f>IFERROR(CORREL('Monthly Data'!$O$8:$O99,'Monthly Data'!$Q$8:$Q99),0)</f>
        <v>0.2845404084593825</v>
      </c>
      <c r="N226" s="98">
        <f>IFERROR(CORREL('Monthly Data'!$P$8:$P99,'Monthly Data'!$Q$8:$Q99),0)</f>
        <v>0.21929885887122902</v>
      </c>
      <c r="P226" s="99">
        <f>IF(N('Asset Universe'!$F$6)=0,1,$E$226*$E$226*1)</f>
        <v>2.5267862601296723E-2</v>
      </c>
      <c r="Q226" s="99">
        <f>IF(OR(N('Asset Universe'!$F$6)=0,N('Asset Universe'!$F$7)=0),0,$E$226*$F$226*$I$226)</f>
        <v>4.2984770443674707E-2</v>
      </c>
      <c r="R226" s="99">
        <f>IF(OR(N('Asset Universe'!$F$6)=0,N('Asset Universe'!$F$8)=0),0,$E$226*$G$226*$J$226)</f>
        <v>4.3921101352439153E-3</v>
      </c>
      <c r="S226" s="99">
        <f>IF(OR(N('Asset Universe'!$F$6)=0,N('Asset Universe'!$F$9)=0),0,$E$226*$H$226*$K$226)</f>
        <v>2.4335883728820451E-2</v>
      </c>
      <c r="U226" s="99">
        <f>IFERROR(INDEX(MINVERSE($P226:$S229),1,1),0)</f>
        <v>125.88233268102381</v>
      </c>
      <c r="V226" s="99">
        <f>IFERROR(INDEX(MINVERSE($P226:$S229),1,2),0)</f>
        <v>-2.7310009572821636</v>
      </c>
      <c r="W226" s="99">
        <f>IFERROR(INDEX(MINVERSE($P226:$S229),1,3),0)</f>
        <v>-2.5358285782532528</v>
      </c>
      <c r="X226" s="99">
        <f>IFERROR(INDEX(MINVERSE($P226:$S229),1,4),0)</f>
        <v>-84.330136573359113</v>
      </c>
      <c r="Z226" s="86">
        <f>IF(N('Asset Universe'!$F$6)=0,0,N('Asset Universe'!$K$6)-N('Asset Universe'!$N$6)-N(Control!$C$10))</f>
        <v>4.3000000000000003E-2</v>
      </c>
      <c r="AA226" s="86">
        <f>IF(N('Asset Universe'!$F$7)=0,0,N('Asset Universe'!$K$7)-N('Asset Universe'!$N$7)-N(Control!$C$10))</f>
        <v>5.5E-2</v>
      </c>
      <c r="AB226" s="86">
        <f>IF(N('Asset Universe'!$F$8)=0,0,N('Asset Universe'!$K$8)-N('Asset Universe'!$N$8)-N(Control!$C$10))</f>
        <v>9.9999999999999742E-4</v>
      </c>
      <c r="AC226" s="86">
        <f>IF(N('Asset Universe'!$F$9)=0,0,N('Asset Universe'!$K$9)-N('Asset Universe'!$N$9)-N(Control!$C$10))</f>
        <v>3.1199999999999999E-2</v>
      </c>
      <c r="AD226" s="86">
        <f>IFERROR(SUMPRODUCT($U226:$X226,$Z226:$AC226),0)</f>
        <v>2.629099162966448</v>
      </c>
      <c r="AE226" s="86">
        <f>IFERROR(SUMPRODUCT($U227:$X227,$Z226:$AC226),0)</f>
        <v>-2.5018437896385737E-2</v>
      </c>
      <c r="AF226" s="86">
        <f>IFERROR(SUMPRODUCT($U228:$X228,$Z226:$AC226),0)</f>
        <v>-0.2997889594336583</v>
      </c>
      <c r="AG226" s="86">
        <f>IFERROR(SUMPRODUCT($U229:$X229,$Z226:$AC226),0)</f>
        <v>-0.8645504191452642</v>
      </c>
      <c r="AH226" s="86">
        <f>IF(N('Asset Universe'!$F$6)=0,0,MIN(MAX(AD226,0),IF(N('Asset Universe'!$O$6)&gt;0,N('Asset Universe'!$O$6),1)))</f>
        <v>1</v>
      </c>
      <c r="AI226" s="86">
        <f>IF(N('Asset Universe'!$F$7)=0,0,MIN(MAX(AE226,0),IF(N('Asset Universe'!$O$7)&gt;0,N('Asset Universe'!$O$7),1)))</f>
        <v>0</v>
      </c>
      <c r="AJ226" s="86">
        <f>IF(N('Asset Universe'!$F$8)=0,0,MIN(MAX(AF226,0),IF(N('Asset Universe'!$O$8)&gt;0,N('Asset Universe'!$O$8),1)))</f>
        <v>0</v>
      </c>
      <c r="AK226" s="86">
        <f>IF(N('Asset Universe'!$F$9)=0,0,MIN(MAX(AG226,0),IF(N('Asset Universe'!$O$9)&gt;0,N('Asset Universe'!$O$9),1)))</f>
        <v>0</v>
      </c>
      <c r="AL226" s="86">
        <f>SUM(AH226:AK226)</f>
        <v>1</v>
      </c>
      <c r="AM226" s="86">
        <f>MAX(0,1-N(Control!$C$15))</f>
        <v>0.95</v>
      </c>
      <c r="AN226" s="86">
        <f>IF($AL226&lt;=0,0,AH226*IF($AL226&gt;$AM226,$AM226/$AL226,1))*Control!$C$7</f>
        <v>0.47499999999999998</v>
      </c>
      <c r="AO226" s="86">
        <f>IF($AL226&lt;=0,0,AI226*IF($AL226&gt;$AM226,$AM226/$AL226,1))*Control!$C$7</f>
        <v>0</v>
      </c>
      <c r="AP226" s="86">
        <f>IF($AL226&lt;=0,0,AJ226*IF($AL226&gt;$AM226,$AM226/$AL226,1))*Control!$C$7</f>
        <v>0</v>
      </c>
      <c r="AQ226" s="86">
        <f>IF($AL226&lt;=0,0,AK226*IF($AL226&gt;$AM226,$AM226/$AL226,1))*Control!$C$7</f>
        <v>0</v>
      </c>
      <c r="AR226" s="86">
        <f>1-SUM(AN226:AQ226)</f>
        <v>0.52500000000000002</v>
      </c>
      <c r="AS226" s="86">
        <f>'Monthly Data'!N100</f>
        <v>4.6992919126212396E-2</v>
      </c>
      <c r="AT226" s="86">
        <f>'Monthly Data'!O100</f>
        <v>0.11304277803921714</v>
      </c>
      <c r="AU226" s="86">
        <f>'Monthly Data'!P100</f>
        <v>1.6189210429127243E-2</v>
      </c>
      <c r="AV226" s="86">
        <f>'Monthly Data'!Q100</f>
        <v>4.559741645976767E-2</v>
      </c>
      <c r="AW226" s="86">
        <f>'Monthly Data'!R100</f>
        <v>4.573224448085611E-3</v>
      </c>
      <c r="AX226" s="86">
        <f>AN226*AS226+AO226*AT226+AP226*AU226+AQ226*AV226+AR226*AW226</f>
        <v>2.4722579420195831E-2</v>
      </c>
      <c r="AY226" s="86">
        <f>AS226</f>
        <v>4.6992919126212396E-2</v>
      </c>
      <c r="AZ226" s="86">
        <f>0.6*AS226+0.4*AW226</f>
        <v>3.0025041254961679E-2</v>
      </c>
    </row>
    <row r="227" spans="1:52" x14ac:dyDescent="0.25">
      <c r="P227" s="99">
        <f>IF(OR(N('Asset Universe'!$F$7)=0,N('Asset Universe'!$F$6)=0),0,$F$226*$E$226*$I$226)</f>
        <v>4.2984770443674707E-2</v>
      </c>
      <c r="Q227" s="99">
        <f>IF(N('Asset Universe'!$F$7)=0,1,$F$226*$F$226*1)</f>
        <v>0.64758531403830732</v>
      </c>
      <c r="R227" s="99">
        <f>IF(OR(N('Asset Universe'!$F$7)=0,N('Asset Universe'!$F$8)=0),0,$F$226*$G$226*$L$226)</f>
        <v>1.6315947677896184E-2</v>
      </c>
      <c r="S227" s="99">
        <f>IF(OR(N('Asset Universe'!$F$7)=0,N('Asset Universe'!$F$9)=0),0,$F$226*$H$226*$M$226)</f>
        <v>4.2702321620363012E-2</v>
      </c>
      <c r="U227" s="99">
        <f>IFERROR(INDEX(MINVERSE($P226:$S229),2,1),0)</f>
        <v>-2.7310009572821614</v>
      </c>
      <c r="V227" s="99">
        <f>IFERROR(INDEX(MINVERSE($P226:$S229),2,2),0)</f>
        <v>1.7547428371457297</v>
      </c>
      <c r="W227" s="99">
        <f>IFERROR(INDEX(MINVERSE($P226:$S229),2,3),0)</f>
        <v>-0.89299488135889893</v>
      </c>
      <c r="X227" s="99">
        <f>IFERROR(INDEX(MINVERSE($P226:$S229),2,4),0)</f>
        <v>-0.10266852227272472</v>
      </c>
    </row>
    <row r="228" spans="1:52" x14ac:dyDescent="0.25">
      <c r="P228" s="99">
        <f>IF(OR(N('Asset Universe'!$F$8)=0,N('Asset Universe'!$F$6)=0),0,$G$226*$E$226*$J$226)</f>
        <v>4.3921101352439153E-3</v>
      </c>
      <c r="Q228" s="99">
        <f>IF(OR(N('Asset Universe'!$F$8)=0,N('Asset Universe'!$F$7)=0),0,$G$226*$F$226*$L$226)</f>
        <v>1.6315947677896184E-2</v>
      </c>
      <c r="R228" s="99">
        <f>IF(N('Asset Universe'!$F$8)=0,1,$G$226*$G$226*1)</f>
        <v>1.7998007538818809E-2</v>
      </c>
      <c r="S228" s="99">
        <f>IF(OR(N('Asset Universe'!$F$8)=0,N('Asset Universe'!$F$9)=0),0,$G$226*$H$226*$N$226)</f>
        <v>5.4866546814864988E-3</v>
      </c>
      <c r="U228" s="99">
        <f>IFERROR(INDEX(MINVERSE($P226:$S229),3,1),0)</f>
        <v>-2.5358285782532599</v>
      </c>
      <c r="V228" s="99">
        <f>IFERROR(INDEX(MINVERSE($P226:$S229),3,2),0)</f>
        <v>-0.89299488135889893</v>
      </c>
      <c r="W228" s="99">
        <f>IFERROR(INDEX(MINVERSE($P226:$S229),3,3),0)</f>
        <v>58.949924015701129</v>
      </c>
      <c r="X228" s="99">
        <f>IFERROR(INDEX(MINVERSE($P226:$S229),3,4),0)</f>
        <v>-6.4289594906964638</v>
      </c>
    </row>
    <row r="229" spans="1:52" x14ac:dyDescent="0.25">
      <c r="P229" s="99">
        <f>IF(OR(N('Asset Universe'!$F$9)=0,N('Asset Universe'!$F$6)=0),0,$H$226*$E$226*$K$226)</f>
        <v>2.4335883728820451E-2</v>
      </c>
      <c r="Q229" s="99">
        <f>IF(OR(N('Asset Universe'!$F$9)=0,N('Asset Universe'!$F$7)=0),0,$H$226*$F$226*$M$226)</f>
        <v>4.2702321620363012E-2</v>
      </c>
      <c r="R229" s="99">
        <f>IF(OR(N('Asset Universe'!$F$9)=0,N('Asset Universe'!$F$8)=0),0,$H$226*$G$226*$N$226)</f>
        <v>5.4866546814864988E-3</v>
      </c>
      <c r="S229" s="99">
        <f>IF(N('Asset Universe'!$F$9)=0,1,$H$226*$H$226*1)</f>
        <v>3.4779079387865397E-2</v>
      </c>
      <c r="U229" s="99">
        <f>IFERROR(INDEX(MINVERSE($P226:$S229),4,1),0)</f>
        <v>-84.330136573359113</v>
      </c>
      <c r="V229" s="99">
        <f>IFERROR(INDEX(MINVERSE($P226:$S229),4,2),0)</f>
        <v>-0.10266852227272297</v>
      </c>
      <c r="W229" s="99">
        <f>IFERROR(INDEX(MINVERSE($P226:$S229),4,3),0)</f>
        <v>-6.4289594906964673</v>
      </c>
      <c r="X229" s="99">
        <f>IFERROR(INDEX(MINVERSE($P226:$S229),4,4),0)</f>
        <v>88.9013199270793</v>
      </c>
    </row>
    <row r="230" spans="1:52" x14ac:dyDescent="0.25">
      <c r="A230">
        <v>93</v>
      </c>
      <c r="B230">
        <v>101</v>
      </c>
      <c r="C230" s="87">
        <f>'Monthly Data'!B101</f>
        <v>45444</v>
      </c>
      <c r="E230" s="86">
        <f>STDEV('Monthly Data'!$N$8:$N100)*SQRT(12)</f>
        <v>0.15865876632119905</v>
      </c>
      <c r="F230" s="86">
        <f>STDEV('Monthly Data'!$O$8:$O100)*SQRT(12)</f>
        <v>0.80045029858232752</v>
      </c>
      <c r="G230" s="86">
        <f>STDEV('Monthly Data'!$P$8:$P100)*SQRT(12)</f>
        <v>0.13347091704415034</v>
      </c>
      <c r="H230" s="86">
        <f>STDEV('Monthly Data'!$Q$8:$Q100)*SQRT(12)</f>
        <v>0.18608766756026698</v>
      </c>
      <c r="I230" s="98">
        <f>IFERROR(CORREL('Monthly Data'!$N$8:$N100,'Monthly Data'!$O$8:$O100),0)</f>
        <v>0.33618039468220273</v>
      </c>
      <c r="J230" s="98">
        <f>IFERROR(CORREL('Monthly Data'!$N$8:$N100,'Monthly Data'!$P$8:$P100),0)</f>
        <v>0.20735304366005783</v>
      </c>
      <c r="K230" s="98">
        <f>IFERROR(CORREL('Monthly Data'!$N$8:$N100,'Monthly Data'!$Q$8:$Q100),0)</f>
        <v>0.82214651570204289</v>
      </c>
      <c r="L230" s="98">
        <f>IFERROR(CORREL('Monthly Data'!$O$8:$O100,'Monthly Data'!$P$8:$P100),0)</f>
        <v>0.15148844409506548</v>
      </c>
      <c r="M230" s="98">
        <f>IFERROR(CORREL('Monthly Data'!$O$8:$O100,'Monthly Data'!$Q$8:$Q100),0)</f>
        <v>0.28490252774586405</v>
      </c>
      <c r="N230" s="98">
        <f>IFERROR(CORREL('Monthly Data'!$P$8:$P100,'Monthly Data'!$Q$8:$Q100),0)</f>
        <v>0.22061629007794525</v>
      </c>
      <c r="P230" s="99">
        <f>IF(N('Asset Universe'!$F$6)=0,1,$E$230*$E$230*1)</f>
        <v>2.5172604130564845E-2</v>
      </c>
      <c r="Q230" s="99">
        <f>IF(OR(N('Asset Universe'!$F$6)=0,N('Asset Universe'!$F$7)=0),0,$E$230*$F$230*$I$230)</f>
        <v>4.2694391356102639E-2</v>
      </c>
      <c r="R230" s="99">
        <f>IF(OR(N('Asset Universe'!$F$6)=0,N('Asset Universe'!$F$8)=0),0,$E$230*$G$230*$J$230)</f>
        <v>4.3909766942789325E-3</v>
      </c>
      <c r="S230" s="99">
        <f>IF(OR(N('Asset Universe'!$F$6)=0,N('Asset Universe'!$F$9)=0),0,$E$230*$H$230*$K$230)</f>
        <v>2.4273415278959782E-2</v>
      </c>
      <c r="U230" s="99">
        <f>IFERROR(INDEX(MINVERSE($P230:$S233),1,1),0)</f>
        <v>127.12757942526925</v>
      </c>
      <c r="V230" s="99">
        <f>IFERROR(INDEX(MINVERSE($P230:$S233),1,2),0)</f>
        <v>-2.7542517830101554</v>
      </c>
      <c r="W230" s="99">
        <f>IFERROR(INDEX(MINVERSE($P230:$S233),1,3),0)</f>
        <v>-2.5870420524059359</v>
      </c>
      <c r="X230" s="99">
        <f>IFERROR(INDEX(MINVERSE($P230:$S233),1,4),0)</f>
        <v>-85.327155749204834</v>
      </c>
      <c r="Z230" s="86">
        <f>IF(N('Asset Universe'!$F$6)=0,0,N('Asset Universe'!$K$6)-N('Asset Universe'!$N$6)-N(Control!$C$10))</f>
        <v>4.3000000000000003E-2</v>
      </c>
      <c r="AA230" s="86">
        <f>IF(N('Asset Universe'!$F$7)=0,0,N('Asset Universe'!$K$7)-N('Asset Universe'!$N$7)-N(Control!$C$10))</f>
        <v>5.5E-2</v>
      </c>
      <c r="AB230" s="86">
        <f>IF(N('Asset Universe'!$F$8)=0,0,N('Asset Universe'!$K$8)-N('Asset Universe'!$N$8)-N(Control!$C$10))</f>
        <v>9.9999999999999742E-4</v>
      </c>
      <c r="AC230" s="86">
        <f>IF(N('Asset Universe'!$F$9)=0,0,N('Asset Universe'!$K$9)-N('Asset Universe'!$N$9)-N(Control!$C$10))</f>
        <v>3.1199999999999999E-2</v>
      </c>
      <c r="AD230" s="86">
        <f>IFERROR(SUMPRODUCT($U230:$X230,$Z230:$AC230),0)</f>
        <v>2.650207765793422</v>
      </c>
      <c r="AE230" s="86">
        <f>IFERROR(SUMPRODUCT($U231:$X231,$Z230:$AC230),0)</f>
        <v>-2.491233025499516E-2</v>
      </c>
      <c r="AF230" s="86">
        <f>IFERROR(SUMPRODUCT($U232:$X232,$Z230:$AC230),0)</f>
        <v>-0.30439930424516393</v>
      </c>
      <c r="AG230" s="86">
        <f>IFERROR(SUMPRODUCT($U233:$X233,$Z230:$AC230),0)</f>
        <v>-0.87801422580800415</v>
      </c>
      <c r="AH230" s="86">
        <f>IF(N('Asset Universe'!$F$6)=0,0,MIN(MAX(AD230,0),IF(N('Asset Universe'!$O$6)&gt;0,N('Asset Universe'!$O$6),1)))</f>
        <v>1</v>
      </c>
      <c r="AI230" s="86">
        <f>IF(N('Asset Universe'!$F$7)=0,0,MIN(MAX(AE230,0),IF(N('Asset Universe'!$O$7)&gt;0,N('Asset Universe'!$O$7),1)))</f>
        <v>0</v>
      </c>
      <c r="AJ230" s="86">
        <f>IF(N('Asset Universe'!$F$8)=0,0,MIN(MAX(AF230,0),IF(N('Asset Universe'!$O$8)&gt;0,N('Asset Universe'!$O$8),1)))</f>
        <v>0</v>
      </c>
      <c r="AK230" s="86">
        <f>IF(N('Asset Universe'!$F$9)=0,0,MIN(MAX(AG230,0),IF(N('Asset Universe'!$O$9)&gt;0,N('Asset Universe'!$O$9),1)))</f>
        <v>0</v>
      </c>
      <c r="AL230" s="86">
        <f>SUM(AH230:AK230)</f>
        <v>1</v>
      </c>
      <c r="AM230" s="86">
        <f>MAX(0,1-N(Control!$C$15))</f>
        <v>0.95</v>
      </c>
      <c r="AN230" s="86">
        <f>IF($AL230&lt;=0,0,AH230*IF($AL230&gt;$AM230,$AM230/$AL230,1))*Control!$C$7</f>
        <v>0.47499999999999998</v>
      </c>
      <c r="AO230" s="86">
        <f>IF($AL230&lt;=0,0,AI230*IF($AL230&gt;$AM230,$AM230/$AL230,1))*Control!$C$7</f>
        <v>0</v>
      </c>
      <c r="AP230" s="86">
        <f>IF($AL230&lt;=0,0,AJ230*IF($AL230&gt;$AM230,$AM230/$AL230,1))*Control!$C$7</f>
        <v>0</v>
      </c>
      <c r="AQ230" s="86">
        <f>IF($AL230&lt;=0,0,AK230*IF($AL230&gt;$AM230,$AM230/$AL230,1))*Control!$C$7</f>
        <v>0</v>
      </c>
      <c r="AR230" s="86">
        <f>1-SUM(AN230:AQ230)</f>
        <v>0.52500000000000002</v>
      </c>
      <c r="AS230" s="86">
        <f>'Monthly Data'!N101</f>
        <v>2.0449621876413193E-2</v>
      </c>
      <c r="AT230" s="86">
        <f>'Monthly Data'!O101</f>
        <v>-7.1314568832308689E-2</v>
      </c>
      <c r="AU230" s="86">
        <f>'Monthly Data'!P101</f>
        <v>-1.3469974027459086E-3</v>
      </c>
      <c r="AV230" s="86">
        <f>'Monthly Data'!Q101</f>
        <v>1.8755835917674046E-2</v>
      </c>
      <c r="AW230" s="86">
        <f>'Monthly Data'!R101</f>
        <v>3.9929918024550481E-3</v>
      </c>
      <c r="AX230" s="86">
        <f>AN230*AS230+AO230*AT230+AP230*AU230+AQ230*AV230+AR230*AW230</f>
        <v>1.1809891087585166E-2</v>
      </c>
      <c r="AY230" s="86">
        <f>AS230</f>
        <v>2.0449621876413193E-2</v>
      </c>
      <c r="AZ230" s="86">
        <f>0.6*AS230+0.4*AW230</f>
        <v>1.3866969846829934E-2</v>
      </c>
    </row>
    <row r="231" spans="1:52" x14ac:dyDescent="0.25">
      <c r="P231" s="99">
        <f>IF(OR(N('Asset Universe'!$F$7)=0,N('Asset Universe'!$F$6)=0),0,$F$230*$E$230*$I$230)</f>
        <v>4.2694391356102639E-2</v>
      </c>
      <c r="Q231" s="99">
        <f>IF(N('Asset Universe'!$F$7)=0,1,$F$230*$F$230*1)</f>
        <v>0.64072068050053732</v>
      </c>
      <c r="R231" s="99">
        <f>IF(OR(N('Asset Universe'!$F$7)=0,N('Asset Universe'!$F$8)=0),0,$F$230*$G$230*$L$230)</f>
        <v>1.6184545966793765E-2</v>
      </c>
      <c r="S231" s="99">
        <f>IF(OR(N('Asset Universe'!$F$7)=0,N('Asset Universe'!$F$9)=0),0,$F$230*$H$230*$M$230)</f>
        <v>4.2437350907186824E-2</v>
      </c>
      <c r="U231" s="99">
        <f>IFERROR(INDEX(MINVERSE($P230:$S233),2,1),0)</f>
        <v>-2.7542517830101545</v>
      </c>
      <c r="V231" s="99">
        <f>IFERROR(INDEX(MINVERSE($P230:$S233),2,2),0)</f>
        <v>1.7736947477104339</v>
      </c>
      <c r="W231" s="99">
        <f>IFERROR(INDEX(MINVERSE($P230:$S233),2,3),0)</f>
        <v>-0.90166493295824812</v>
      </c>
      <c r="X231" s="99">
        <f>IFERROR(INDEX(MINVERSE($P230:$S233),2,4),0)</f>
        <v>-0.10035415950878611</v>
      </c>
    </row>
    <row r="232" spans="1:52" x14ac:dyDescent="0.25">
      <c r="P232" s="99">
        <f>IF(OR(N('Asset Universe'!$F$8)=0,N('Asset Universe'!$F$6)=0),0,$G$230*$E$230*$J$230)</f>
        <v>4.3909766942789325E-3</v>
      </c>
      <c r="Q232" s="99">
        <f>IF(OR(N('Asset Universe'!$F$8)=0,N('Asset Universe'!$F$7)=0),0,$G$230*$F$230*$L$230)</f>
        <v>1.6184545966793765E-2</v>
      </c>
      <c r="R232" s="99">
        <f>IF(N('Asset Universe'!$F$8)=0,1,$G$230*$G$230*1)</f>
        <v>1.7814485696606461E-2</v>
      </c>
      <c r="S232" s="99">
        <f>IF(OR(N('Asset Universe'!$F$8)=0,N('Asset Universe'!$F$9)=0),0,$G$230*$H$230*$N$230)</f>
        <v>5.4795111371733693E-3</v>
      </c>
      <c r="U232" s="99">
        <f>IFERROR(INDEX(MINVERSE($P230:$S233),3,1),0)</f>
        <v>-2.587042052405939</v>
      </c>
      <c r="V232" s="99">
        <f>IFERROR(INDEX(MINVERSE($P230:$S233),3,2),0)</f>
        <v>-0.90166493295824734</v>
      </c>
      <c r="W232" s="99">
        <f>IFERROR(INDEX(MINVERSE($P230:$S233),3,3),0)</f>
        <v>59.59377759199586</v>
      </c>
      <c r="X232" s="99">
        <f>IFERROR(INDEX(MINVERSE($P230:$S233),3,4),0)</f>
        <v>-6.5114968676602771</v>
      </c>
    </row>
    <row r="233" spans="1:52" x14ac:dyDescent="0.25">
      <c r="P233" s="99">
        <f>IF(OR(N('Asset Universe'!$F$9)=0,N('Asset Universe'!$F$6)=0),0,$H$230*$E$230*$K$230)</f>
        <v>2.4273415278959782E-2</v>
      </c>
      <c r="Q233" s="99">
        <f>IF(OR(N('Asset Universe'!$F$9)=0,N('Asset Universe'!$F$7)=0),0,$H$230*$F$230*$M$230)</f>
        <v>4.2437350907186824E-2</v>
      </c>
      <c r="R233" s="99">
        <f>IF(OR(N('Asset Universe'!$F$9)=0,N('Asset Universe'!$F$8)=0),0,$H$230*$G$230*$N$230)</f>
        <v>5.4795111371733693E-3</v>
      </c>
      <c r="S233" s="99">
        <f>IF(N('Asset Universe'!$F$9)=0,1,$H$230*$H$230*1)</f>
        <v>3.4628620018020438E-2</v>
      </c>
      <c r="U233" s="99">
        <f>IFERROR(INDEX(MINVERSE($P230:$S233),4,1),0)</f>
        <v>-85.327155749204834</v>
      </c>
      <c r="V233" s="99">
        <f>IFERROR(INDEX(MINVERSE($P230:$S233),4,2),0)</f>
        <v>-0.10035415950878934</v>
      </c>
      <c r="W233" s="99">
        <f>IFERROR(INDEX(MINVERSE($P230:$S233),4,3),0)</f>
        <v>-6.511496867660278</v>
      </c>
      <c r="X233" s="99">
        <f>IFERROR(INDEX(MINVERSE($P230:$S233),4,4),0)</f>
        <v>89.84245022591179</v>
      </c>
    </row>
    <row r="234" spans="1:52" x14ac:dyDescent="0.25">
      <c r="A234">
        <v>94</v>
      </c>
      <c r="B234">
        <v>102</v>
      </c>
      <c r="C234" s="87">
        <f>'Monthly Data'!B102</f>
        <v>45474</v>
      </c>
      <c r="E234" s="86">
        <f>STDEV('Monthly Data'!$N$8:$N101)*SQRT(12)</f>
        <v>0.15784671677770601</v>
      </c>
      <c r="F234" s="86">
        <f>STDEV('Monthly Data'!$O$8:$O101)*SQRT(12)</f>
        <v>0.79788926584644426</v>
      </c>
      <c r="G234" s="86">
        <f>STDEV('Monthly Data'!$P$8:$P101)*SQRT(12)</f>
        <v>0.1327818018018174</v>
      </c>
      <c r="H234" s="86">
        <f>STDEV('Monthly Data'!$Q$8:$Q101)*SQRT(12)</f>
        <v>0.18515903293687191</v>
      </c>
      <c r="I234" s="98">
        <f>IFERROR(CORREL('Monthly Data'!$N$8:$N101,'Monthly Data'!$O$8:$O101),0)</f>
        <v>0.33379793164618987</v>
      </c>
      <c r="J234" s="98">
        <f>IFERROR(CORREL('Monthly Data'!$N$8:$N101,'Monthly Data'!$P$8:$P101),0)</f>
        <v>0.20674774015604838</v>
      </c>
      <c r="K234" s="98">
        <f>IFERROR(CORREL('Monthly Data'!$N$8:$N101,'Monthly Data'!$Q$8:$Q101),0)</f>
        <v>0.82225452057177317</v>
      </c>
      <c r="L234" s="98">
        <f>IFERROR(CORREL('Monthly Data'!$O$8:$O101,'Monthly Data'!$P$8:$P101),0)</f>
        <v>0.15253906092812516</v>
      </c>
      <c r="M234" s="98">
        <f>IFERROR(CORREL('Monthly Data'!$O$8:$O101,'Monthly Data'!$Q$8:$Q101),0)</f>
        <v>0.28228145058647114</v>
      </c>
      <c r="N234" s="98">
        <f>IFERROR(CORREL('Monthly Data'!$P$8:$P101,'Monthly Data'!$Q$8:$Q101),0)</f>
        <v>0.21986978205343269</v>
      </c>
      <c r="P234" s="99">
        <f>IF(N('Asset Universe'!$F$6)=0,1,$E$234*$E$234*1)</f>
        <v>2.4915585997501336E-2</v>
      </c>
      <c r="Q234" s="99">
        <f>IF(OR(N('Asset Universe'!$F$6)=0,N('Asset Universe'!$F$7)=0),0,$E$234*$F$234*$I$234)</f>
        <v>4.2039913785294702E-2</v>
      </c>
      <c r="R234" s="99">
        <f>IF(OR(N('Asset Universe'!$F$6)=0,N('Asset Universe'!$F$8)=0),0,$E$234*$G$234*$J$234)</f>
        <v>4.3332613353622863E-3</v>
      </c>
      <c r="S234" s="99">
        <f>IF(OR(N('Asset Universe'!$F$6)=0,N('Asset Universe'!$F$9)=0),0,$E$234*$H$234*$K$234)</f>
        <v>2.4031823552092459E-2</v>
      </c>
      <c r="U234" s="99">
        <f>IFERROR(INDEX(MINVERSE($P234:$S237),1,1),0)</f>
        <v>128.47851654146831</v>
      </c>
      <c r="V234" s="99">
        <f>IFERROR(INDEX(MINVERSE($P234:$S237),1,2),0)</f>
        <v>-2.7661489471844836</v>
      </c>
      <c r="W234" s="99">
        <f>IFERROR(INDEX(MINVERSE($P234:$S237),1,3),0)</f>
        <v>-2.5858831927108659</v>
      </c>
      <c r="X234" s="99">
        <f>IFERROR(INDEX(MINVERSE($P234:$S237),1,4),0)</f>
        <v>-86.286567155913716</v>
      </c>
      <c r="Z234" s="86">
        <f>IF(N('Asset Universe'!$F$6)=0,0,N('Asset Universe'!$K$6)-N('Asset Universe'!$N$6)-N(Control!$C$10))</f>
        <v>4.3000000000000003E-2</v>
      </c>
      <c r="AA234" s="86">
        <f>IF(N('Asset Universe'!$F$7)=0,0,N('Asset Universe'!$K$7)-N('Asset Universe'!$N$7)-N(Control!$C$10))</f>
        <v>5.5E-2</v>
      </c>
      <c r="AB234" s="86">
        <f>IF(N('Asset Universe'!$F$8)=0,0,N('Asset Universe'!$K$8)-N('Asset Universe'!$N$8)-N(Control!$C$10))</f>
        <v>9.9999999999999742E-4</v>
      </c>
      <c r="AC234" s="86">
        <f>IF(N('Asset Universe'!$F$9)=0,0,N('Asset Universe'!$K$9)-N('Asset Universe'!$N$9)-N(Control!$C$10))</f>
        <v>3.1199999999999999E-2</v>
      </c>
      <c r="AD234" s="86">
        <f>IFERROR(SUMPRODUCT($U234:$X234,$Z234:$AC234),0)</f>
        <v>2.6777112407307722</v>
      </c>
      <c r="AE234" s="86">
        <f>IFERROR(SUMPRODUCT($U235:$X235,$Z234:$AC234),0)</f>
        <v>-2.4421924703105717E-2</v>
      </c>
      <c r="AF234" s="86">
        <f>IFERROR(SUMPRODUCT($U236:$X236,$Z234:$AC234),0)</f>
        <v>-0.30647260405196219</v>
      </c>
      <c r="AG234" s="86">
        <f>IFERROR(SUMPRODUCT($U237:$X237,$Z234:$AC234),0)</f>
        <v>-0.88890562774491899</v>
      </c>
      <c r="AH234" s="86">
        <f>IF(N('Asset Universe'!$F$6)=0,0,MIN(MAX(AD234,0),IF(N('Asset Universe'!$O$6)&gt;0,N('Asset Universe'!$O$6),1)))</f>
        <v>1</v>
      </c>
      <c r="AI234" s="86">
        <f>IF(N('Asset Universe'!$F$7)=0,0,MIN(MAX(AE234,0),IF(N('Asset Universe'!$O$7)&gt;0,N('Asset Universe'!$O$7),1)))</f>
        <v>0</v>
      </c>
      <c r="AJ234" s="86">
        <f>IF(N('Asset Universe'!$F$8)=0,0,MIN(MAX(AF234,0),IF(N('Asset Universe'!$O$8)&gt;0,N('Asset Universe'!$O$8),1)))</f>
        <v>0</v>
      </c>
      <c r="AK234" s="86">
        <f>IF(N('Asset Universe'!$F$9)=0,0,MIN(MAX(AG234,0),IF(N('Asset Universe'!$O$9)&gt;0,N('Asset Universe'!$O$9),1)))</f>
        <v>0</v>
      </c>
      <c r="AL234" s="86">
        <f>SUM(AH234:AK234)</f>
        <v>1</v>
      </c>
      <c r="AM234" s="86">
        <f>MAX(0,1-N(Control!$C$15))</f>
        <v>0.95</v>
      </c>
      <c r="AN234" s="86">
        <f>IF($AL234&lt;=0,0,AH234*IF($AL234&gt;$AM234,$AM234/$AL234,1))*Control!$C$7</f>
        <v>0.47499999999999998</v>
      </c>
      <c r="AO234" s="86">
        <f>IF($AL234&lt;=0,0,AI234*IF($AL234&gt;$AM234,$AM234/$AL234,1))*Control!$C$7</f>
        <v>0</v>
      </c>
      <c r="AP234" s="86">
        <f>IF($AL234&lt;=0,0,AJ234*IF($AL234&gt;$AM234,$AM234/$AL234,1))*Control!$C$7</f>
        <v>0</v>
      </c>
      <c r="AQ234" s="86">
        <f>IF($AL234&lt;=0,0,AK234*IF($AL234&gt;$AM234,$AM234/$AL234,1))*Control!$C$7</f>
        <v>0</v>
      </c>
      <c r="AR234" s="86">
        <f>1-SUM(AN234:AQ234)</f>
        <v>0.52500000000000002</v>
      </c>
      <c r="AS234" s="86">
        <f>'Monthly Data'!N102</f>
        <v>1.6814841059714425E-2</v>
      </c>
      <c r="AT234" s="86">
        <f>'Monthly Data'!O102</f>
        <v>3.0966973402063003E-2</v>
      </c>
      <c r="AU234" s="86">
        <f>'Monthly Data'!P102</f>
        <v>5.3671963349382734E-2</v>
      </c>
      <c r="AV234" s="86">
        <f>'Monthly Data'!Q102</f>
        <v>7.9393547704845746E-2</v>
      </c>
      <c r="AW234" s="86">
        <f>'Monthly Data'!R102</f>
        <v>4.5080053557071675E-3</v>
      </c>
      <c r="AX234" s="86">
        <f>AN234*AS234+AO234*AT234+AP234*AU234+AQ234*AV234+AR234*AW234</f>
        <v>1.0353752315110615E-2</v>
      </c>
      <c r="AY234" s="86">
        <f>AS234</f>
        <v>1.6814841059714425E-2</v>
      </c>
      <c r="AZ234" s="86">
        <f>0.6*AS234+0.4*AW234</f>
        <v>1.1892106778111523E-2</v>
      </c>
    </row>
    <row r="235" spans="1:52" x14ac:dyDescent="0.25">
      <c r="P235" s="99">
        <f>IF(OR(N('Asset Universe'!$F$7)=0,N('Asset Universe'!$F$6)=0),0,$F$234*$E$234*$I$234)</f>
        <v>4.2039913785294702E-2</v>
      </c>
      <c r="Q235" s="99">
        <f>IF(N('Asset Universe'!$F$7)=0,1,$F$234*$F$234*1)</f>
        <v>0.63662728055297779</v>
      </c>
      <c r="R235" s="99">
        <f>IF(OR(N('Asset Universe'!$F$7)=0,N('Asset Universe'!$F$8)=0),0,$F$234*$G$234*$L$234)</f>
        <v>1.6160777406347356E-2</v>
      </c>
      <c r="S235" s="99">
        <f>IF(OR(N('Asset Universe'!$F$7)=0,N('Asset Universe'!$F$9)=0),0,$F$234*$H$234*$M$234)</f>
        <v>4.1703246666853939E-2</v>
      </c>
      <c r="U235" s="99">
        <f>IFERROR(INDEX(MINVERSE($P234:$S237),2,1),0)</f>
        <v>-2.7661489471844902</v>
      </c>
      <c r="V235" s="99">
        <f>IFERROR(INDEX(MINVERSE($P234:$S237),2,2),0)</f>
        <v>1.7824362127669138</v>
      </c>
      <c r="W235" s="99">
        <f>IFERROR(INDEX(MINVERSE($P234:$S237),2,3),0)</f>
        <v>-0.92856817088661447</v>
      </c>
      <c r="X235" s="99">
        <f>IFERROR(INDEX(MINVERSE($P234:$S237),2,4),0)</f>
        <v>-8.2786650816226992E-2</v>
      </c>
    </row>
    <row r="236" spans="1:52" x14ac:dyDescent="0.25">
      <c r="P236" s="99">
        <f>IF(OR(N('Asset Universe'!$F$8)=0,N('Asset Universe'!$F$6)=0),0,$G$234*$E$234*$J$234)</f>
        <v>4.3332613353622863E-3</v>
      </c>
      <c r="Q236" s="99">
        <f>IF(OR(N('Asset Universe'!$F$8)=0,N('Asset Universe'!$F$7)=0),0,$G$234*$F$234*$L$234)</f>
        <v>1.6160777406347356E-2</v>
      </c>
      <c r="R236" s="99">
        <f>IF(N('Asset Universe'!$F$8)=0,1,$G$234*$G$234*1)</f>
        <v>1.7631006889737118E-2</v>
      </c>
      <c r="S236" s="99">
        <f>IF(OR(N('Asset Universe'!$F$8)=0,N('Asset Universe'!$F$9)=0),0,$G$234*$H$234*$N$234)</f>
        <v>5.405663497031238E-3</v>
      </c>
      <c r="U236" s="99">
        <f>IFERROR(INDEX(MINVERSE($P234:$S237),3,1),0)</f>
        <v>-2.5858831927108623</v>
      </c>
      <c r="V236" s="99">
        <f>IFERROR(INDEX(MINVERSE($P234:$S237),3,2),0)</f>
        <v>-0.92856817088661436</v>
      </c>
      <c r="W236" s="99">
        <f>IFERROR(INDEX(MINVERSE($P234:$S237),3,3),0)</f>
        <v>60.213779216978537</v>
      </c>
      <c r="X236" s="99">
        <f>IFERROR(INDEX(MINVERSE($P234:$S237),3,4),0)</f>
        <v>-6.5519921981926172</v>
      </c>
    </row>
    <row r="237" spans="1:52" x14ac:dyDescent="0.25">
      <c r="P237" s="99">
        <f>IF(OR(N('Asset Universe'!$F$9)=0,N('Asset Universe'!$F$6)=0),0,$H$234*$E$234*$K$234)</f>
        <v>2.4031823552092459E-2</v>
      </c>
      <c r="Q237" s="99">
        <f>IF(OR(N('Asset Universe'!$F$9)=0,N('Asset Universe'!$F$7)=0),0,$H$234*$F$234*$M$234)</f>
        <v>4.1703246666853939E-2</v>
      </c>
      <c r="R237" s="99">
        <f>IF(OR(N('Asset Universe'!$F$9)=0,N('Asset Universe'!$F$8)=0),0,$H$234*$G$234*$N$234)</f>
        <v>5.405663497031238E-3</v>
      </c>
      <c r="S237" s="99">
        <f>IF(N('Asset Universe'!$F$9)=0,1,$H$234*$H$234*1)</f>
        <v>3.4283867478117618E-2</v>
      </c>
      <c r="U237" s="99">
        <f>IFERROR(INDEX(MINVERSE($P234:$S237),4,1),0)</f>
        <v>-86.286567155913716</v>
      </c>
      <c r="V237" s="99">
        <f>IFERROR(INDEX(MINVERSE($P234:$S237),4,2),0)</f>
        <v>-8.2786650816234264E-2</v>
      </c>
      <c r="W237" s="99">
        <f>IFERROR(INDEX(MINVERSE($P234:$S237),4,3),0)</f>
        <v>-6.5519921981926164</v>
      </c>
      <c r="X237" s="99">
        <f>IFERROR(INDEX(MINVERSE($P234:$S237),4,4),0)</f>
        <v>90.785962113860791</v>
      </c>
    </row>
    <row r="238" spans="1:52" x14ac:dyDescent="0.25">
      <c r="A238">
        <v>95</v>
      </c>
      <c r="B238">
        <v>103</v>
      </c>
      <c r="C238" s="87">
        <f>'Monthly Data'!B103</f>
        <v>45505</v>
      </c>
      <c r="E238" s="86">
        <f>STDEV('Monthly Data'!$N$8:$N102)*SQRT(12)</f>
        <v>0.15702237041059425</v>
      </c>
      <c r="F238" s="86">
        <f>STDEV('Monthly Data'!$O$8:$O102)*SQRT(12)</f>
        <v>0.79378885496609686</v>
      </c>
      <c r="G238" s="86">
        <f>STDEV('Monthly Data'!$P$8:$P102)*SQRT(12)</f>
        <v>0.13313250327496812</v>
      </c>
      <c r="H238" s="86">
        <f>STDEV('Monthly Data'!$Q$8:$Q102)*SQRT(12)</f>
        <v>0.18609990062011939</v>
      </c>
      <c r="I238" s="98">
        <f>IFERROR(CORREL('Monthly Data'!$N$8:$N102,'Monthly Data'!$O$8:$O102),0)</f>
        <v>0.33340040777410351</v>
      </c>
      <c r="J238" s="98">
        <f>IFERROR(CORREL('Monthly Data'!$N$8:$N102,'Monthly Data'!$P$8:$P102),0)</f>
        <v>0.20696015651311231</v>
      </c>
      <c r="K238" s="98">
        <f>IFERROR(CORREL('Monthly Data'!$N$8:$N102,'Monthly Data'!$Q$8:$Q102),0)</f>
        <v>0.81578766630091137</v>
      </c>
      <c r="L238" s="98">
        <f>IFERROR(CORREL('Monthly Data'!$O$8:$O102,'Monthly Data'!$P$8:$P102),0)</f>
        <v>0.14880869485786399</v>
      </c>
      <c r="M238" s="98">
        <f>IFERROR(CORREL('Monthly Data'!$O$8:$O102,'Monthly Data'!$Q$8:$Q102),0)</f>
        <v>0.27646420654807896</v>
      </c>
      <c r="N238" s="98">
        <f>IFERROR(CORREL('Monthly Data'!$P$8:$P102,'Monthly Data'!$Q$8:$Q102),0)</f>
        <v>0.23393431240832982</v>
      </c>
      <c r="P238" s="99">
        <f>IF(N('Asset Universe'!$F$6)=0,1,$E$238*$E$238*1)</f>
        <v>2.4656024809361864E-2</v>
      </c>
      <c r="Q238" s="99">
        <f>IF(OR(N('Asset Universe'!$F$6)=0,N('Asset Universe'!$F$7)=0),0,$E$238*$F$238*$I$238)</f>
        <v>4.1555896203964375E-2</v>
      </c>
      <c r="R238" s="99">
        <f>IF(OR(N('Asset Universe'!$F$6)=0,N('Asset Universe'!$F$8)=0),0,$E$238*$G$238*$J$238)</f>
        <v>4.3264567979095182E-3</v>
      </c>
      <c r="S238" s="99">
        <f>IF(OR(N('Asset Universe'!$F$6)=0,N('Asset Universe'!$F$9)=0),0,$E$238*$H$238*$K$238)</f>
        <v>2.3838822800314546E-2</v>
      </c>
      <c r="U238" s="99">
        <f>IFERROR(INDEX(MINVERSE($P238:$S241),1,1),0)</f>
        <v>126.01508226767662</v>
      </c>
      <c r="V238" s="99">
        <f>IFERROR(INDEX(MINVERSE($P238:$S241),1,2),0)</f>
        <v>-2.8960663677346168</v>
      </c>
      <c r="W238" s="99">
        <f>IFERROR(INDEX(MINVERSE($P238:$S241),1,3),0)</f>
        <v>-0.99760121996711693</v>
      </c>
      <c r="X238" s="99">
        <f>IFERROR(INDEX(MINVERSE($P238:$S241),1,4),0)</f>
        <v>-83.157054330818411</v>
      </c>
      <c r="Z238" s="86">
        <f>IF(N('Asset Universe'!$F$6)=0,0,N('Asset Universe'!$K$6)-N('Asset Universe'!$N$6)-N(Control!$C$10))</f>
        <v>4.3000000000000003E-2</v>
      </c>
      <c r="AA238" s="86">
        <f>IF(N('Asset Universe'!$F$7)=0,0,N('Asset Universe'!$K$7)-N('Asset Universe'!$N$7)-N(Control!$C$10))</f>
        <v>5.5E-2</v>
      </c>
      <c r="AB238" s="86">
        <f>IF(N('Asset Universe'!$F$8)=0,0,N('Asset Universe'!$K$8)-N('Asset Universe'!$N$8)-N(Control!$C$10))</f>
        <v>9.9999999999999742E-4</v>
      </c>
      <c r="AC238" s="86">
        <f>IF(N('Asset Universe'!$F$9)=0,0,N('Asset Universe'!$K$9)-N('Asset Universe'!$N$9)-N(Control!$C$10))</f>
        <v>3.1199999999999999E-2</v>
      </c>
      <c r="AD238" s="86">
        <f>IFERROR(SUMPRODUCT($U238:$X238,$Z238:$AC238),0)</f>
        <v>2.6638671909431904</v>
      </c>
      <c r="AE238" s="86">
        <f>IFERROR(SUMPRODUCT($U239:$X239,$Z238:$AC238),0)</f>
        <v>-2.5795361659980094E-2</v>
      </c>
      <c r="AF238" s="86">
        <f>IFERROR(SUMPRODUCT($U240:$X240,$Z238:$AC238),0)</f>
        <v>-0.29184709804833309</v>
      </c>
      <c r="AG238" s="86">
        <f>IFERROR(SUMPRODUCT($U241:$X241,$Z238:$AC238),0)</f>
        <v>-0.85347177107607441</v>
      </c>
      <c r="AH238" s="86">
        <f>IF(N('Asset Universe'!$F$6)=0,0,MIN(MAX(AD238,0),IF(N('Asset Universe'!$O$6)&gt;0,N('Asset Universe'!$O$6),1)))</f>
        <v>1</v>
      </c>
      <c r="AI238" s="86">
        <f>IF(N('Asset Universe'!$F$7)=0,0,MIN(MAX(AE238,0),IF(N('Asset Universe'!$O$7)&gt;0,N('Asset Universe'!$O$7),1)))</f>
        <v>0</v>
      </c>
      <c r="AJ238" s="86">
        <f>IF(N('Asset Universe'!$F$8)=0,0,MIN(MAX(AF238,0),IF(N('Asset Universe'!$O$8)&gt;0,N('Asset Universe'!$O$8),1)))</f>
        <v>0</v>
      </c>
      <c r="AK238" s="86">
        <f>IF(N('Asset Universe'!$F$9)=0,0,MIN(MAX(AG238,0),IF(N('Asset Universe'!$O$9)&gt;0,N('Asset Universe'!$O$9),1)))</f>
        <v>0</v>
      </c>
      <c r="AL238" s="86">
        <f>SUM(AH238:AK238)</f>
        <v>1</v>
      </c>
      <c r="AM238" s="86">
        <f>MAX(0,1-N(Control!$C$15))</f>
        <v>0.95</v>
      </c>
      <c r="AN238" s="86">
        <f>IF($AL238&lt;=0,0,AH238*IF($AL238&gt;$AM238,$AM238/$AL238,1))*Control!$C$7</f>
        <v>0.47499999999999998</v>
      </c>
      <c r="AO238" s="86">
        <f>IF($AL238&lt;=0,0,AI238*IF($AL238&gt;$AM238,$AM238/$AL238,1))*Control!$C$7</f>
        <v>0</v>
      </c>
      <c r="AP238" s="86">
        <f>IF($AL238&lt;=0,0,AJ238*IF($AL238&gt;$AM238,$AM238/$AL238,1))*Control!$C$7</f>
        <v>0</v>
      </c>
      <c r="AQ238" s="86">
        <f>IF($AL238&lt;=0,0,AK238*IF($AL238&gt;$AM238,$AM238/$AL238,1))*Control!$C$7</f>
        <v>0</v>
      </c>
      <c r="AR238" s="86">
        <f>1-SUM(AN238:AQ238)</f>
        <v>0.52500000000000002</v>
      </c>
      <c r="AS238" s="86">
        <f>'Monthly Data'!N103</f>
        <v>2.8072093549758703E-2</v>
      </c>
      <c r="AT238" s="86">
        <f>'Monthly Data'!O103</f>
        <v>-8.7425210947202237E-2</v>
      </c>
      <c r="AU238" s="86">
        <f>'Monthly Data'!P103</f>
        <v>2.0922490269364991E-2</v>
      </c>
      <c r="AV238" s="86">
        <f>'Monthly Data'!Q103</f>
        <v>5.2206529817910186E-2</v>
      </c>
      <c r="AW238" s="86">
        <f>'Monthly Data'!R103</f>
        <v>4.6172077034256631E-3</v>
      </c>
      <c r="AX238" s="86">
        <f>AN238*AS238+AO238*AT238+AP238*AU238+AQ238*AV238+AR238*AW238</f>
        <v>1.5758278480433856E-2</v>
      </c>
      <c r="AY238" s="86">
        <f>AS238</f>
        <v>2.8072093549758703E-2</v>
      </c>
      <c r="AZ238" s="86">
        <f>0.6*AS238+0.4*AW238</f>
        <v>1.8690139211225486E-2</v>
      </c>
    </row>
    <row r="239" spans="1:52" x14ac:dyDescent="0.25">
      <c r="P239" s="99">
        <f>IF(OR(N('Asset Universe'!$F$7)=0,N('Asset Universe'!$F$6)=0),0,$F$238*$E$238*$I$238)</f>
        <v>4.1555896203964375E-2</v>
      </c>
      <c r="Q239" s="99">
        <f>IF(N('Asset Universe'!$F$7)=0,1,$F$238*$F$238*1)</f>
        <v>0.63010074626838719</v>
      </c>
      <c r="R239" s="99">
        <f>IF(OR(N('Asset Universe'!$F$7)=0,N('Asset Universe'!$F$8)=0),0,$F$238*$G$238*$L$238)</f>
        <v>1.5725968547941484E-2</v>
      </c>
      <c r="S239" s="99">
        <f>IF(OR(N('Asset Universe'!$F$7)=0,N('Asset Universe'!$F$9)=0),0,$F$238*$H$238*$M$238)</f>
        <v>4.0840405918875985E-2</v>
      </c>
      <c r="U239" s="99">
        <f>IFERROR(INDEX(MINVERSE($P238:$S241),2,1),0)</f>
        <v>-2.8960663677346212</v>
      </c>
      <c r="V239" s="99">
        <f>IFERROR(INDEX(MINVERSE($P238:$S241),2,2),0)</f>
        <v>1.7989923090060298</v>
      </c>
      <c r="W239" s="99">
        <f>IFERROR(INDEX(MINVERSE($P238:$S241),2,3),0)</f>
        <v>-0.89644797894681749</v>
      </c>
      <c r="X239" s="99">
        <f>IFERROR(INDEX(MINVERSE($P238:$S241),2,4),0)</f>
        <v>2.2030869750763037E-2</v>
      </c>
    </row>
    <row r="240" spans="1:52" x14ac:dyDescent="0.25">
      <c r="P240" s="99">
        <f>IF(OR(N('Asset Universe'!$F$8)=0,N('Asset Universe'!$F$6)=0),0,$G$238*$E$238*$J$238)</f>
        <v>4.3264567979095182E-3</v>
      </c>
      <c r="Q240" s="99">
        <f>IF(OR(N('Asset Universe'!$F$8)=0,N('Asset Universe'!$F$7)=0),0,$G$238*$F$238*$L$238)</f>
        <v>1.5725968547941484E-2</v>
      </c>
      <c r="R240" s="99">
        <f>IF(N('Asset Universe'!$F$8)=0,1,$G$238*$G$238*1)</f>
        <v>1.7724263428259397E-2</v>
      </c>
      <c r="S240" s="99">
        <f>IF(OR(N('Asset Universe'!$F$8)=0,N('Asset Universe'!$F$9)=0),0,$G$238*$H$238*$N$238)</f>
        <v>5.7959438049346472E-3</v>
      </c>
      <c r="U240" s="99">
        <f>IFERROR(INDEX(MINVERSE($P238:$S241),3,1),0)</f>
        <v>-0.99760121996711448</v>
      </c>
      <c r="V240" s="99">
        <f>IFERROR(INDEX(MINVERSE($P238:$S241),3,2),0)</f>
        <v>-0.89644797894681683</v>
      </c>
      <c r="W240" s="99">
        <f>IFERROR(INDEX(MINVERSE($P238:$S241),3,3),0)</f>
        <v>60.181970141021296</v>
      </c>
      <c r="X240" s="99">
        <f>IFERROR(INDEX(MINVERSE($P238:$S241),3,4),0)</f>
        <v>-8.3278069515606852</v>
      </c>
    </row>
    <row r="241" spans="1:52" x14ac:dyDescent="0.25">
      <c r="P241" s="99">
        <f>IF(OR(N('Asset Universe'!$F$9)=0,N('Asset Universe'!$F$6)=0),0,$H$238*$E$238*$K$238)</f>
        <v>2.3838822800314546E-2</v>
      </c>
      <c r="Q241" s="99">
        <f>IF(OR(N('Asset Universe'!$F$9)=0,N('Asset Universe'!$F$7)=0),0,$H$238*$F$238*$M$238)</f>
        <v>4.0840405918875985E-2</v>
      </c>
      <c r="R241" s="99">
        <f>IF(OR(N('Asset Universe'!$F$9)=0,N('Asset Universe'!$F$8)=0),0,$H$238*$G$238*$N$238)</f>
        <v>5.7959438049346472E-3</v>
      </c>
      <c r="S241" s="99">
        <f>IF(N('Asset Universe'!$F$9)=0,1,$H$238*$H$238*1)</f>
        <v>3.4633173010818315E-2</v>
      </c>
      <c r="U241" s="99">
        <f>IFERROR(INDEX(MINVERSE($P238:$S241),4,1),0)</f>
        <v>-83.157054330818411</v>
      </c>
      <c r="V241" s="99">
        <f>IFERROR(INDEX(MINVERSE($P238:$S241),4,2),0)</f>
        <v>2.2030869750758023E-2</v>
      </c>
      <c r="W241" s="99">
        <f>IFERROR(INDEX(MINVERSE($P238:$S241),4,3),0)</f>
        <v>-8.3278069515606816</v>
      </c>
      <c r="X241" s="99">
        <f>IFERROR(INDEX(MINVERSE($P238:$S241),4,4),0)</f>
        <v>87.480694687961119</v>
      </c>
    </row>
    <row r="242" spans="1:52" x14ac:dyDescent="0.25">
      <c r="A242">
        <v>96</v>
      </c>
      <c r="B242">
        <v>104</v>
      </c>
      <c r="C242" s="87">
        <f>'Monthly Data'!B104</f>
        <v>45536</v>
      </c>
      <c r="E242" s="86">
        <f>STDEV('Monthly Data'!$N$8:$N103)*SQRT(12)</f>
        <v>0.15632027244206687</v>
      </c>
      <c r="F242" s="86">
        <f>STDEV('Monthly Data'!$O$8:$O103)*SQRT(12)</f>
        <v>0.79167626491866916</v>
      </c>
      <c r="G242" s="86">
        <f>STDEV('Monthly Data'!$P$8:$P103)*SQRT(12)</f>
        <v>0.13252116644020503</v>
      </c>
      <c r="H242" s="86">
        <f>STDEV('Monthly Data'!$Q$8:$Q103)*SQRT(12)</f>
        <v>0.18586867829724968</v>
      </c>
      <c r="I242" s="98">
        <f>IFERROR(CORREL('Monthly Data'!$N$8:$N103,'Monthly Data'!$O$8:$O103),0)</f>
        <v>0.32934546218065347</v>
      </c>
      <c r="J242" s="98">
        <f>IFERROR(CORREL('Monthly Data'!$N$8:$N103,'Monthly Data'!$P$8:$P103),0)</f>
        <v>0.20814252730969607</v>
      </c>
      <c r="K242" s="98">
        <f>IFERROR(CORREL('Monthly Data'!$N$8:$N103,'Monthly Data'!$Q$8:$Q103),0)</f>
        <v>0.81544658245628021</v>
      </c>
      <c r="L242" s="98">
        <f>IFERROR(CORREL('Monthly Data'!$O$8:$O103,'Monthly Data'!$P$8:$P103),0)</f>
        <v>0.14563135115472714</v>
      </c>
      <c r="M242" s="98">
        <f>IFERROR(CORREL('Monthly Data'!$O$8:$O103,'Monthly Data'!$Q$8:$Q103),0)</f>
        <v>0.26812622217378868</v>
      </c>
      <c r="N242" s="98">
        <f>IFERROR(CORREL('Monthly Data'!$P$8:$P103,'Monthly Data'!$Q$8:$Q103),0)</f>
        <v>0.23615994779295674</v>
      </c>
      <c r="P242" s="99">
        <f>IF(N('Asset Universe'!$F$6)=0,1,$E$242*$E$242*1)</f>
        <v>2.4436027576362009E-2</v>
      </c>
      <c r="Q242" s="99">
        <f>IF(OR(N('Asset Universe'!$F$6)=0,N('Asset Universe'!$F$7)=0),0,$E$242*$F$242*$I$242)</f>
        <v>4.0758163947762223E-2</v>
      </c>
      <c r="R242" s="99">
        <f>IF(OR(N('Asset Universe'!$F$6)=0,N('Asset Universe'!$F$8)=0),0,$E$242*$G$242*$J$242)</f>
        <v>4.3118274865735738E-3</v>
      </c>
      <c r="S242" s="99">
        <f>IF(OR(N('Asset Universe'!$F$6)=0,N('Asset Universe'!$F$9)=0),0,$E$242*$H$242*$K$242)</f>
        <v>2.3692835052562113E-2</v>
      </c>
      <c r="U242" s="99">
        <f>IFERROR(INDEX(MINVERSE($P242:$S245),1,1),0)</f>
        <v>127.16677330980812</v>
      </c>
      <c r="V242" s="99">
        <f>IFERROR(INDEX(MINVERSE($P242:$S245),1,2),0)</f>
        <v>-2.9813681107997918</v>
      </c>
      <c r="W242" s="99">
        <f>IFERROR(INDEX(MINVERSE($P242:$S245),1,3),0)</f>
        <v>-0.92040441845764709</v>
      </c>
      <c r="X242" s="99">
        <f>IFERROR(INDEX(MINVERSE($P242:$S245),1,4),0)</f>
        <v>-83.652592004275263</v>
      </c>
      <c r="Z242" s="86">
        <f>IF(N('Asset Universe'!$F$6)=0,0,N('Asset Universe'!$K$6)-N('Asset Universe'!$N$6)-N(Control!$C$10))</f>
        <v>4.3000000000000003E-2</v>
      </c>
      <c r="AA242" s="86">
        <f>IF(N('Asset Universe'!$F$7)=0,0,N('Asset Universe'!$K$7)-N('Asset Universe'!$N$7)-N(Control!$C$10))</f>
        <v>5.5E-2</v>
      </c>
      <c r="AB242" s="86">
        <f>IF(N('Asset Universe'!$F$8)=0,0,N('Asset Universe'!$K$8)-N('Asset Universe'!$N$8)-N(Control!$C$10))</f>
        <v>9.9999999999999742E-4</v>
      </c>
      <c r="AC242" s="86">
        <f>IF(N('Asset Universe'!$F$9)=0,0,N('Asset Universe'!$K$9)-N('Asset Universe'!$N$9)-N(Control!$C$10))</f>
        <v>3.1199999999999999E-2</v>
      </c>
      <c r="AD242" s="86">
        <f>IFERROR(SUMPRODUCT($U242:$X242,$Z242:$AC242),0)</f>
        <v>2.6933147312759158</v>
      </c>
      <c r="AE242" s="86">
        <f>IFERROR(SUMPRODUCT($U243:$X243,$Z242:$AC242),0)</f>
        <v>-2.574999167026849E-2</v>
      </c>
      <c r="AF242" s="86">
        <f>IFERROR(SUMPRODUCT($U244:$X244,$Z242:$AC242),0)</f>
        <v>-0.29546716386933652</v>
      </c>
      <c r="AG242" s="86">
        <f>IFERROR(SUMPRODUCT($U245:$X245,$Z242:$AC242),0)</f>
        <v>-0.8648347561244023</v>
      </c>
      <c r="AH242" s="86">
        <f>IF(N('Asset Universe'!$F$6)=0,0,MIN(MAX(AD242,0),IF(N('Asset Universe'!$O$6)&gt;0,N('Asset Universe'!$O$6),1)))</f>
        <v>1</v>
      </c>
      <c r="AI242" s="86">
        <f>IF(N('Asset Universe'!$F$7)=0,0,MIN(MAX(AE242,0),IF(N('Asset Universe'!$O$7)&gt;0,N('Asset Universe'!$O$7),1)))</f>
        <v>0</v>
      </c>
      <c r="AJ242" s="86">
        <f>IF(N('Asset Universe'!$F$8)=0,0,MIN(MAX(AF242,0),IF(N('Asset Universe'!$O$8)&gt;0,N('Asset Universe'!$O$8),1)))</f>
        <v>0</v>
      </c>
      <c r="AK242" s="86">
        <f>IF(N('Asset Universe'!$F$9)=0,0,MIN(MAX(AG242,0),IF(N('Asset Universe'!$O$9)&gt;0,N('Asset Universe'!$O$9),1)))</f>
        <v>0</v>
      </c>
      <c r="AL242" s="86">
        <f>SUM(AH242:AK242)</f>
        <v>1</v>
      </c>
      <c r="AM242" s="86">
        <f>MAX(0,1-N(Control!$C$15))</f>
        <v>0.95</v>
      </c>
      <c r="AN242" s="86">
        <f>IF($AL242&lt;=0,0,AH242*IF($AL242&gt;$AM242,$AM242/$AL242,1))*Control!$C$7</f>
        <v>0.47499999999999998</v>
      </c>
      <c r="AO242" s="86">
        <f>IF($AL242&lt;=0,0,AI242*IF($AL242&gt;$AM242,$AM242/$AL242,1))*Control!$C$7</f>
        <v>0</v>
      </c>
      <c r="AP242" s="86">
        <f>IF($AL242&lt;=0,0,AJ242*IF($AL242&gt;$AM242,$AM242/$AL242,1))*Control!$C$7</f>
        <v>0</v>
      </c>
      <c r="AQ242" s="86">
        <f>IF($AL242&lt;=0,0,AK242*IF($AL242&gt;$AM242,$AM242/$AL242,1))*Control!$C$7</f>
        <v>0</v>
      </c>
      <c r="AR242" s="86">
        <f>1-SUM(AN242:AQ242)</f>
        <v>0.52500000000000002</v>
      </c>
      <c r="AS242" s="86">
        <f>'Monthly Data'!N104</f>
        <v>1.7706727178586457E-2</v>
      </c>
      <c r="AT242" s="86">
        <f>'Monthly Data'!O104</f>
        <v>7.3929270322901752E-2</v>
      </c>
      <c r="AU242" s="86">
        <f>'Monthly Data'!P104</f>
        <v>5.0888514912532878E-2</v>
      </c>
      <c r="AV242" s="86">
        <f>'Monthly Data'!Q104</f>
        <v>3.2696746013869404E-2</v>
      </c>
      <c r="AW242" s="86">
        <f>'Monthly Data'!R104</f>
        <v>4.2220942954527274E-3</v>
      </c>
      <c r="AX242" s="86">
        <f>AN242*AS242+AO242*AT242+AP242*AU242+AQ242*AV242+AR242*AW242</f>
        <v>1.0627294914941248E-2</v>
      </c>
      <c r="AY242" s="86">
        <f>AS242</f>
        <v>1.7706727178586457E-2</v>
      </c>
      <c r="AZ242" s="86">
        <f>0.6*AS242+0.4*AW242</f>
        <v>1.2312874025332965E-2</v>
      </c>
    </row>
    <row r="243" spans="1:52" x14ac:dyDescent="0.25">
      <c r="P243" s="99">
        <f>IF(OR(N('Asset Universe'!$F$7)=0,N('Asset Universe'!$F$6)=0),0,$F$242*$E$242*$I$242)</f>
        <v>4.0758163947762223E-2</v>
      </c>
      <c r="Q243" s="99">
        <f>IF(N('Asset Universe'!$F$7)=0,1,$F$242*$F$242*1)</f>
        <v>0.62675130843557481</v>
      </c>
      <c r="R243" s="99">
        <f>IF(OR(N('Asset Universe'!$F$7)=0,N('Asset Universe'!$F$8)=0),0,$F$242*$G$242*$L$242)</f>
        <v>1.5278747488121596E-2</v>
      </c>
      <c r="S243" s="99">
        <f>IF(OR(N('Asset Universe'!$F$7)=0,N('Asset Universe'!$F$9)=0),0,$F$242*$H$242*$M$242)</f>
        <v>3.9454189345764189E-2</v>
      </c>
      <c r="U243" s="99">
        <f>IFERROR(INDEX(MINVERSE($P242:$S245),2,1),0)</f>
        <v>-2.9813681107997989</v>
      </c>
      <c r="V243" s="99">
        <f>IFERROR(INDEX(MINVERSE($P242:$S245),2,2),0)</f>
        <v>1.8024104880860157</v>
      </c>
      <c r="W243" s="99">
        <f>IFERROR(INDEX(MINVERSE($P242:$S245),2,3),0)</f>
        <v>-0.88065329869333508</v>
      </c>
      <c r="X243" s="99">
        <f>IFERROR(INDEX(MINVERSE($P242:$S245),2,4),0)</f>
        <v>0.13451645987453029</v>
      </c>
    </row>
    <row r="244" spans="1:52" x14ac:dyDescent="0.25">
      <c r="P244" s="99">
        <f>IF(OR(N('Asset Universe'!$F$8)=0,N('Asset Universe'!$F$6)=0),0,$G$242*$E$242*$J$242)</f>
        <v>4.3118274865735738E-3</v>
      </c>
      <c r="Q244" s="99">
        <f>IF(OR(N('Asset Universe'!$F$8)=0,N('Asset Universe'!$F$7)=0),0,$G$242*$F$242*$L$242)</f>
        <v>1.5278747488121596E-2</v>
      </c>
      <c r="R244" s="99">
        <f>IF(N('Asset Universe'!$F$8)=0,1,$G$242*$G$242*1)</f>
        <v>1.7561859554672526E-2</v>
      </c>
      <c r="S244" s="99">
        <f>IF(OR(N('Asset Universe'!$F$8)=0,N('Asset Universe'!$F$9)=0),0,$G$242*$H$242*$N$242)</f>
        <v>5.816981795934437E-3</v>
      </c>
      <c r="U244" s="99">
        <f>IFERROR(INDEX(MINVERSE($P242:$S245),3,1),0)</f>
        <v>-0.92040441845765342</v>
      </c>
      <c r="V244" s="99">
        <f>IFERROR(INDEX(MINVERSE($P242:$S245),3,2),0)</f>
        <v>-0.8806532986933342</v>
      </c>
      <c r="W244" s="99">
        <f>IFERROR(INDEX(MINVERSE($P242:$S245),3,3),0)</f>
        <v>60.781384760655662</v>
      </c>
      <c r="X244" s="99">
        <f>IFERROR(INDEX(MINVERSE($P242:$S245),3,4),0)</f>
        <v>-8.5972829233390886</v>
      </c>
    </row>
    <row r="245" spans="1:52" x14ac:dyDescent="0.25">
      <c r="P245" s="99">
        <f>IF(OR(N('Asset Universe'!$F$9)=0,N('Asset Universe'!$F$6)=0),0,$H$242*$E$242*$K$242)</f>
        <v>2.3692835052562113E-2</v>
      </c>
      <c r="Q245" s="99">
        <f>IF(OR(N('Asset Universe'!$F$9)=0,N('Asset Universe'!$F$7)=0),0,$H$242*$F$242*$M$242)</f>
        <v>3.9454189345764189E-2</v>
      </c>
      <c r="R245" s="99">
        <f>IF(OR(N('Asset Universe'!$F$9)=0,N('Asset Universe'!$F$8)=0),0,$H$242*$G$242*$N$242)</f>
        <v>5.816981795934437E-3</v>
      </c>
      <c r="S245" s="99">
        <f>IF(N('Asset Universe'!$F$9)=0,1,$H$242*$H$242*1)</f>
        <v>3.4547165571966493E-2</v>
      </c>
      <c r="U245" s="99">
        <f>IFERROR(INDEX(MINVERSE($P242:$S245),4,1),0)</f>
        <v>-83.652592004275249</v>
      </c>
      <c r="V245" s="99">
        <f>IFERROR(INDEX(MINVERSE($P242:$S245),4,2),0)</f>
        <v>0.13451645987452626</v>
      </c>
      <c r="W245" s="99">
        <f>IFERROR(INDEX(MINVERSE($P242:$S245),4,3),0)</f>
        <v>-8.5972829233390922</v>
      </c>
      <c r="X245" s="99">
        <f>IFERROR(INDEX(MINVERSE($P242:$S245),4,4),0)</f>
        <v>87.609794156720326</v>
      </c>
    </row>
    <row r="246" spans="1:52" x14ac:dyDescent="0.25">
      <c r="A246">
        <v>97</v>
      </c>
      <c r="B246">
        <v>105</v>
      </c>
      <c r="C246" s="87">
        <f>'Monthly Data'!B105</f>
        <v>45566</v>
      </c>
      <c r="E246" s="86">
        <f>STDEV('Monthly Data'!$N$8:$N104)*SQRT(12)</f>
        <v>0.15552479169797345</v>
      </c>
      <c r="F246" s="86">
        <f>STDEV('Monthly Data'!$O$8:$O104)*SQRT(12)</f>
        <v>0.78754223176485805</v>
      </c>
      <c r="G246" s="86">
        <f>STDEV('Monthly Data'!$P$8:$P104)*SQRT(12)</f>
        <v>0.1327232193765252</v>
      </c>
      <c r="H246" s="86">
        <f>STDEV('Monthly Data'!$Q$8:$Q104)*SQRT(12)</f>
        <v>0.18514550195109575</v>
      </c>
      <c r="I246" s="98">
        <f>IFERROR(CORREL('Monthly Data'!$N$8:$N104,'Monthly Data'!$O$8:$O104),0)</f>
        <v>0.32930847624773124</v>
      </c>
      <c r="J246" s="98">
        <f>IFERROR(CORREL('Monthly Data'!$N$8:$N104,'Monthly Data'!$P$8:$P104),0)</f>
        <v>0.20860865853950741</v>
      </c>
      <c r="K246" s="98">
        <f>IFERROR(CORREL('Monthly Data'!$N$8:$N104,'Monthly Data'!$Q$8:$Q104),0)</f>
        <v>0.81509342217841829</v>
      </c>
      <c r="L246" s="98">
        <f>IFERROR(CORREL('Monthly Data'!$O$8:$O104,'Monthly Data'!$P$8:$P104),0)</f>
        <v>0.14470081815122421</v>
      </c>
      <c r="M246" s="98">
        <f>IFERROR(CORREL('Monthly Data'!$O$8:$O104,'Monthly Data'!$Q$8:$Q104),0)</f>
        <v>0.26779040664232884</v>
      </c>
      <c r="N246" s="98">
        <f>IFERROR(CORREL('Monthly Data'!$P$8:$P104,'Monthly Data'!$Q$8:$Q104),0)</f>
        <v>0.24024427396643294</v>
      </c>
      <c r="P246" s="99">
        <f>IF(N('Asset Universe'!$F$6)=0,1,$E$246*$E$246*1)</f>
        <v>2.4187960832698033E-2</v>
      </c>
      <c r="Q246" s="99">
        <f>IF(OR(N('Asset Universe'!$F$6)=0,N('Asset Universe'!$F$7)=0),0,$E$246*$F$246*$I$246)</f>
        <v>4.0334473262619262E-2</v>
      </c>
      <c r="R246" s="99">
        <f>IF(OR(N('Asset Universe'!$F$6)=0,N('Asset Universe'!$F$8)=0),0,$E$246*$G$246*$J$246)</f>
        <v>4.3060479958250053E-3</v>
      </c>
      <c r="S246" s="99">
        <f>IF(OR(N('Asset Universe'!$F$6)=0,N('Asset Universe'!$F$9)=0),0,$E$246*$H$246*$K$246)</f>
        <v>2.3470383299240737E-2</v>
      </c>
      <c r="U246" s="99">
        <f>IFERROR(INDEX(MINVERSE($P246:$S249),1,1),0)</f>
        <v>128.26222507099044</v>
      </c>
      <c r="V246" s="99">
        <f>IFERROR(INDEX(MINVERSE($P246:$S249),1,2),0)</f>
        <v>-3.0222513453245377</v>
      </c>
      <c r="W246" s="99">
        <f>IFERROR(INDEX(MINVERSE($P246:$S249),1,3),0)</f>
        <v>-0.51010091816987146</v>
      </c>
      <c r="X246" s="99">
        <f>IFERROR(INDEX(MINVERSE($P246:$S249),1,4),0)</f>
        <v>-84.289387863493175</v>
      </c>
      <c r="Z246" s="86">
        <f>IF(N('Asset Universe'!$F$6)=0,0,N('Asset Universe'!$K$6)-N('Asset Universe'!$N$6)-N(Control!$C$10))</f>
        <v>4.3000000000000003E-2</v>
      </c>
      <c r="AA246" s="86">
        <f>IF(N('Asset Universe'!$F$7)=0,0,N('Asset Universe'!$K$7)-N('Asset Universe'!$N$7)-N(Control!$C$10))</f>
        <v>5.5E-2</v>
      </c>
      <c r="AB246" s="86">
        <f>IF(N('Asset Universe'!$F$8)=0,0,N('Asset Universe'!$K$8)-N('Asset Universe'!$N$8)-N(Control!$C$10))</f>
        <v>9.9999999999999742E-4</v>
      </c>
      <c r="AC246" s="86">
        <f>IF(N('Asset Universe'!$F$9)=0,0,N('Asset Universe'!$K$9)-N('Asset Universe'!$N$9)-N(Control!$C$10))</f>
        <v>3.1199999999999999E-2</v>
      </c>
      <c r="AD246" s="86">
        <f>IFERROR(SUMPRODUCT($U246:$X246,$Z246:$AC246),0)</f>
        <v>2.7187128518005825</v>
      </c>
      <c r="AE246" s="86">
        <f>IFERROR(SUMPRODUCT($U247:$X247,$Z246:$AC246),0)</f>
        <v>-2.613640931375796E-2</v>
      </c>
      <c r="AF246" s="86">
        <f>IFERROR(SUMPRODUCT($U248:$X248,$Z246:$AC246),0)</f>
        <v>-0.29347731165471902</v>
      </c>
      <c r="AG246" s="86">
        <f>IFERROR(SUMPRODUCT($U249:$X249,$Z246:$AC246),0)</f>
        <v>-0.87097828875461936</v>
      </c>
      <c r="AH246" s="86">
        <f>IF(N('Asset Universe'!$F$6)=0,0,MIN(MAX(AD246,0),IF(N('Asset Universe'!$O$6)&gt;0,N('Asset Universe'!$O$6),1)))</f>
        <v>1</v>
      </c>
      <c r="AI246" s="86">
        <f>IF(N('Asset Universe'!$F$7)=0,0,MIN(MAX(AE246,0),IF(N('Asset Universe'!$O$7)&gt;0,N('Asset Universe'!$O$7),1)))</f>
        <v>0</v>
      </c>
      <c r="AJ246" s="86">
        <f>IF(N('Asset Universe'!$F$8)=0,0,MIN(MAX(AF246,0),IF(N('Asset Universe'!$O$8)&gt;0,N('Asset Universe'!$O$8),1)))</f>
        <v>0</v>
      </c>
      <c r="AK246" s="86">
        <f>IF(N('Asset Universe'!$F$9)=0,0,MIN(MAX(AG246,0),IF(N('Asset Universe'!$O$9)&gt;0,N('Asset Universe'!$O$9),1)))</f>
        <v>0</v>
      </c>
      <c r="AL246" s="86">
        <f>SUM(AH246:AK246)</f>
        <v>1</v>
      </c>
      <c r="AM246" s="86">
        <f>MAX(0,1-N(Control!$C$15))</f>
        <v>0.95</v>
      </c>
      <c r="AN246" s="86">
        <f>IF($AL246&lt;=0,0,AH246*IF($AL246&gt;$AM246,$AM246/$AL246,1))*Control!$C$7</f>
        <v>0.47499999999999998</v>
      </c>
      <c r="AO246" s="86">
        <f>IF($AL246&lt;=0,0,AI246*IF($AL246&gt;$AM246,$AM246/$AL246,1))*Control!$C$7</f>
        <v>0</v>
      </c>
      <c r="AP246" s="86">
        <f>IF($AL246&lt;=0,0,AJ246*IF($AL246&gt;$AM246,$AM246/$AL246,1))*Control!$C$7</f>
        <v>0</v>
      </c>
      <c r="AQ246" s="86">
        <f>IF($AL246&lt;=0,0,AK246*IF($AL246&gt;$AM246,$AM246/$AL246,1))*Control!$C$7</f>
        <v>0</v>
      </c>
      <c r="AR246" s="86">
        <f>1-SUM(AN246:AQ246)</f>
        <v>0.52500000000000002</v>
      </c>
      <c r="AS246" s="86">
        <f>'Monthly Data'!N105</f>
        <v>-2.0266604665581278E-2</v>
      </c>
      <c r="AT246" s="86">
        <f>'Monthly Data'!O105</f>
        <v>0.10872796248193972</v>
      </c>
      <c r="AU246" s="86">
        <f>'Monthly Data'!P105</f>
        <v>4.2993487423708787E-2</v>
      </c>
      <c r="AV246" s="86">
        <f>'Monthly Data'!Q105</f>
        <v>-3.3566058429665757E-2</v>
      </c>
      <c r="AW246" s="86">
        <f>'Monthly Data'!R105</f>
        <v>3.947929314531029E-3</v>
      </c>
      <c r="AX246" s="86">
        <f>AN246*AS246+AO246*AT246+AP246*AU246+AQ246*AV246+AR246*AW246</f>
        <v>-7.5539743260223157E-3</v>
      </c>
      <c r="AY246" s="86">
        <f>AS246</f>
        <v>-2.0266604665581278E-2</v>
      </c>
      <c r="AZ246" s="86">
        <f>0.6*AS246+0.4*AW246</f>
        <v>-1.0580791073536353E-2</v>
      </c>
    </row>
    <row r="247" spans="1:52" x14ac:dyDescent="0.25">
      <c r="P247" s="99">
        <f>IF(OR(N('Asset Universe'!$F$7)=0,N('Asset Universe'!$F$6)=0),0,$F$246*$E$246*$I$246)</f>
        <v>4.0334473262619262E-2</v>
      </c>
      <c r="Q247" s="99">
        <f>IF(N('Asset Universe'!$F$7)=0,1,$F$246*$F$246*1)</f>
        <v>0.62022276681317334</v>
      </c>
      <c r="R247" s="99">
        <f>IF(OR(N('Asset Universe'!$F$7)=0,N('Asset Universe'!$F$8)=0),0,$F$246*$G$246*$L$246)</f>
        <v>1.5124873332499933E-2</v>
      </c>
      <c r="S247" s="99">
        <f>IF(OR(N('Asset Universe'!$F$7)=0,N('Asset Universe'!$F$9)=0),0,$F$246*$H$246*$M$246)</f>
        <v>3.9046492897586341E-2</v>
      </c>
      <c r="U247" s="99">
        <f>IFERROR(INDEX(MINVERSE($P246:$S249),2,1),0)</f>
        <v>-3.0222513453245372</v>
      </c>
      <c r="V247" s="99">
        <f>IFERROR(INDEX(MINVERSE($P246:$S249),2,2),0)</f>
        <v>1.8210120214558372</v>
      </c>
      <c r="W247" s="99">
        <f>IFERROR(INDEX(MINVERSE($P246:$S249),2,3),0)</f>
        <v>-0.873513031464076</v>
      </c>
      <c r="X247" s="99">
        <f>IFERROR(INDEX(MINVERSE($P246:$S249),2,4),0)</f>
        <v>0.14545674315994148</v>
      </c>
    </row>
    <row r="248" spans="1:52" x14ac:dyDescent="0.25">
      <c r="P248" s="99">
        <f>IF(OR(N('Asset Universe'!$F$8)=0,N('Asset Universe'!$F$6)=0),0,$G$246*$E$246*$J$246)</f>
        <v>4.3060479958250053E-3</v>
      </c>
      <c r="Q248" s="99">
        <f>IF(OR(N('Asset Universe'!$F$8)=0,N('Asset Universe'!$F$7)=0),0,$G$246*$F$246*$L$246)</f>
        <v>1.5124873332499933E-2</v>
      </c>
      <c r="R248" s="99">
        <f>IF(N('Asset Universe'!$F$8)=0,1,$G$246*$G$246*1)</f>
        <v>1.7615452961669234E-2</v>
      </c>
      <c r="S248" s="99">
        <f>IF(OR(N('Asset Universe'!$F$8)=0,N('Asset Universe'!$F$9)=0),0,$G$246*$H$246*$N$246)</f>
        <v>5.9035482676197838E-3</v>
      </c>
      <c r="U248" s="99">
        <f>IFERROR(INDEX(MINVERSE($P246:$S249),3,1),0)</f>
        <v>-0.51010091816988379</v>
      </c>
      <c r="V248" s="99">
        <f>IFERROR(INDEX(MINVERSE($P246:$S249),3,2),0)</f>
        <v>-0.873513031464076</v>
      </c>
      <c r="W248" s="99">
        <f>IFERROR(INDEX(MINVERSE($P246:$S249),3,3),0)</f>
        <v>60.69572608471551</v>
      </c>
      <c r="X248" s="99">
        <f>IFERROR(INDEX(MINVERSE($P246:$S249),3,4),0)</f>
        <v>-9.1088295361411937</v>
      </c>
    </row>
    <row r="249" spans="1:52" x14ac:dyDescent="0.25">
      <c r="P249" s="99">
        <f>IF(OR(N('Asset Universe'!$F$9)=0,N('Asset Universe'!$F$6)=0),0,$H$246*$E$246*$K$246)</f>
        <v>2.3470383299240737E-2</v>
      </c>
      <c r="Q249" s="99">
        <f>IF(OR(N('Asset Universe'!$F$9)=0,N('Asset Universe'!$F$7)=0),0,$H$246*$F$246*$M$246)</f>
        <v>3.9046492897586341E-2</v>
      </c>
      <c r="R249" s="99">
        <f>IF(OR(N('Asset Universe'!$F$9)=0,N('Asset Universe'!$F$8)=0),0,$H$246*$G$246*$N$246)</f>
        <v>5.9035482676197838E-3</v>
      </c>
      <c r="S249" s="99">
        <f>IF(N('Asset Universe'!$F$9)=0,1,$H$246*$H$246*1)</f>
        <v>3.4278856892723197E-2</v>
      </c>
      <c r="U249" s="99">
        <f>IFERROR(INDEX(MINVERSE($P246:$S249),4,1),0)</f>
        <v>-84.289387863493161</v>
      </c>
      <c r="V249" s="99">
        <f>IFERROR(INDEX(MINVERSE($P246:$S249),4,2),0)</f>
        <v>0.14545674315994436</v>
      </c>
      <c r="W249" s="99">
        <f>IFERROR(INDEX(MINVERSE($P246:$S249),4,3),0)</f>
        <v>-9.1088295361412026</v>
      </c>
      <c r="X249" s="99">
        <f>IFERROR(INDEX(MINVERSE($P246:$S249),4,4),0)</f>
        <v>88.287631347369583</v>
      </c>
    </row>
    <row r="250" spans="1:52" x14ac:dyDescent="0.25">
      <c r="A250">
        <v>98</v>
      </c>
      <c r="B250">
        <v>106</v>
      </c>
      <c r="C250" s="87">
        <f>'Monthly Data'!B106</f>
        <v>45597</v>
      </c>
      <c r="E250" s="86">
        <f>STDEV('Monthly Data'!$N$8:$N105)*SQRT(12)</f>
        <v>0.15509629240105238</v>
      </c>
      <c r="F250" s="86">
        <f>STDEV('Monthly Data'!$O$8:$O105)*SQRT(12)</f>
        <v>0.78357216840105026</v>
      </c>
      <c r="G250" s="86">
        <f>STDEV('Monthly Data'!$P$8:$P105)*SQRT(12)</f>
        <v>0.13261645891368648</v>
      </c>
      <c r="H250" s="86">
        <f>STDEV('Monthly Data'!$Q$8:$Q105)*SQRT(12)</f>
        <v>0.18470235528115778</v>
      </c>
      <c r="I250" s="98">
        <f>IFERROR(CORREL('Monthly Data'!$N$8:$N105,'Monthly Data'!$O$8:$O105),0)</f>
        <v>0.3273594556043542</v>
      </c>
      <c r="J250" s="98">
        <f>IFERROR(CORREL('Monthly Data'!$N$8:$N105,'Monthly Data'!$P$8:$P105),0)</f>
        <v>0.20070502842005289</v>
      </c>
      <c r="K250" s="98">
        <f>IFERROR(CORREL('Monthly Data'!$N$8:$N105,'Monthly Data'!$Q$8:$Q105),0)</f>
        <v>0.81604119958009647</v>
      </c>
      <c r="L250" s="98">
        <f>IFERROR(CORREL('Monthly Data'!$O$8:$O105,'Monthly Data'!$P$8:$P105),0)</f>
        <v>0.14554155793398776</v>
      </c>
      <c r="M250" s="98">
        <f>IFERROR(CORREL('Monthly Data'!$O$8:$O105,'Monthly Data'!$Q$8:$Q105),0)</f>
        <v>0.26582122358854721</v>
      </c>
      <c r="N250" s="98">
        <f>IFERROR(CORREL('Monthly Data'!$P$8:$P105,'Monthly Data'!$Q$8:$Q105),0)</f>
        <v>0.23157221089428301</v>
      </c>
      <c r="P250" s="99">
        <f>IF(N('Asset Universe'!$F$6)=0,1,$E$250*$E$250*1)</f>
        <v>2.4054859916552738E-2</v>
      </c>
      <c r="Q250" s="99">
        <f>IF(OR(N('Asset Universe'!$F$6)=0,N('Asset Universe'!$F$7)=0),0,$E$250*$F$250*$I$250)</f>
        <v>3.978371250408301E-2</v>
      </c>
      <c r="R250" s="99">
        <f>IF(OR(N('Asset Universe'!$F$6)=0,N('Asset Universe'!$F$8)=0),0,$E$250*$G$250*$J$250)</f>
        <v>4.1281654686942792E-3</v>
      </c>
      <c r="S250" s="99">
        <f>IF(OR(N('Asset Universe'!$F$6)=0,N('Asset Universe'!$F$9)=0),0,$E$250*$H$250*$K$250)</f>
        <v>2.3376847039481046E-2</v>
      </c>
      <c r="U250" s="99">
        <f>IFERROR(INDEX(MINVERSE($P250:$S253),1,1),0)</f>
        <v>129.52704701748866</v>
      </c>
      <c r="V250" s="99">
        <f>IFERROR(INDEX(MINVERSE($P250:$S253),1,2),0)</f>
        <v>-3.0423688226379908</v>
      </c>
      <c r="W250" s="99">
        <f>IFERROR(INDEX(MINVERSE($P250:$S253),1,3),0)</f>
        <v>-0.28273701403579776</v>
      </c>
      <c r="X250" s="99">
        <f>IFERROR(INDEX(MINVERSE($P250:$S253),1,4),0)</f>
        <v>-85.278868287680126</v>
      </c>
      <c r="Z250" s="86">
        <f>IF(N('Asset Universe'!$F$6)=0,0,N('Asset Universe'!$K$6)-N('Asset Universe'!$N$6)-N(Control!$C$10))</f>
        <v>4.3000000000000003E-2</v>
      </c>
      <c r="AA250" s="86">
        <f>IF(N('Asset Universe'!$F$7)=0,0,N('Asset Universe'!$K$7)-N('Asset Universe'!$N$7)-N(Control!$C$10))</f>
        <v>5.5E-2</v>
      </c>
      <c r="AB250" s="86">
        <f>IF(N('Asset Universe'!$F$8)=0,0,N('Asset Universe'!$K$8)-N('Asset Universe'!$N$8)-N(Control!$C$10))</f>
        <v>9.9999999999999742E-4</v>
      </c>
      <c r="AC250" s="86">
        <f>IF(N('Asset Universe'!$F$9)=0,0,N('Asset Universe'!$K$9)-N('Asset Universe'!$N$9)-N(Control!$C$10))</f>
        <v>3.1199999999999999E-2</v>
      </c>
      <c r="AD250" s="86">
        <f>IFERROR(SUMPRODUCT($U250:$X250,$Z250:$AC250),0)</f>
        <v>2.7413493089172678</v>
      </c>
      <c r="AE250" s="86">
        <f>IFERROR(SUMPRODUCT($U251:$X251,$Z250:$AC250),0)</f>
        <v>-2.5502065378375405E-2</v>
      </c>
      <c r="AF250" s="86">
        <f>IFERROR(SUMPRODUCT($U252:$X252,$Z250:$AC250),0)</f>
        <v>-0.27797230665896677</v>
      </c>
      <c r="AG250" s="86">
        <f>IFERROR(SUMPRODUCT($U253:$X253,$Z250:$AC250),0)</f>
        <v>-0.88894328043344029</v>
      </c>
      <c r="AH250" s="86">
        <f>IF(N('Asset Universe'!$F$6)=0,0,MIN(MAX(AD250,0),IF(N('Asset Universe'!$O$6)&gt;0,N('Asset Universe'!$O$6),1)))</f>
        <v>1</v>
      </c>
      <c r="AI250" s="86">
        <f>IF(N('Asset Universe'!$F$7)=0,0,MIN(MAX(AE250,0),IF(N('Asset Universe'!$O$7)&gt;0,N('Asset Universe'!$O$7),1)))</f>
        <v>0</v>
      </c>
      <c r="AJ250" s="86">
        <f>IF(N('Asset Universe'!$F$8)=0,0,MIN(MAX(AF250,0),IF(N('Asset Universe'!$O$8)&gt;0,N('Asset Universe'!$O$8),1)))</f>
        <v>0</v>
      </c>
      <c r="AK250" s="86">
        <f>IF(N('Asset Universe'!$F$9)=0,0,MIN(MAX(AG250,0),IF(N('Asset Universe'!$O$9)&gt;0,N('Asset Universe'!$O$9),1)))</f>
        <v>0</v>
      </c>
      <c r="AL250" s="86">
        <f>SUM(AH250:AK250)</f>
        <v>1</v>
      </c>
      <c r="AM250" s="86">
        <f>MAX(0,1-N(Control!$C$15))</f>
        <v>0.95</v>
      </c>
      <c r="AN250" s="86">
        <f>IF($AL250&lt;=0,0,AH250*IF($AL250&gt;$AM250,$AM250/$AL250,1))*Control!$C$7</f>
        <v>0.47499999999999998</v>
      </c>
      <c r="AO250" s="86">
        <f>IF($AL250&lt;=0,0,AI250*IF($AL250&gt;$AM250,$AM250/$AL250,1))*Control!$C$7</f>
        <v>0</v>
      </c>
      <c r="AP250" s="86">
        <f>IF($AL250&lt;=0,0,AJ250*IF($AL250&gt;$AM250,$AM250/$AL250,1))*Control!$C$7</f>
        <v>0</v>
      </c>
      <c r="AQ250" s="86">
        <f>IF($AL250&lt;=0,0,AK250*IF($AL250&gt;$AM250,$AM250/$AL250,1))*Control!$C$7</f>
        <v>0</v>
      </c>
      <c r="AR250" s="86">
        <f>1-SUM(AN250:AQ250)</f>
        <v>0.52500000000000002</v>
      </c>
      <c r="AS250" s="86">
        <f>'Monthly Data'!N106</f>
        <v>4.8201542007012987E-2</v>
      </c>
      <c r="AT250" s="86">
        <f>'Monthly Data'!O106</f>
        <v>0.3736209803256596</v>
      </c>
      <c r="AU250" s="86">
        <f>'Monthly Data'!P106</f>
        <v>-3.1241364603208033E-2</v>
      </c>
      <c r="AV250" s="86">
        <f>'Monthly Data'!Q106</f>
        <v>4.2591824461691186E-2</v>
      </c>
      <c r="AW250" s="86">
        <f>'Monthly Data'!R106</f>
        <v>3.7074937823151632E-3</v>
      </c>
      <c r="AX250" s="86">
        <f>AN250*AS250+AO250*AT250+AP250*AU250+AQ250*AV250+AR250*AW250</f>
        <v>2.4842166689046628E-2</v>
      </c>
      <c r="AY250" s="86">
        <f>AS250</f>
        <v>4.8201542007012987E-2</v>
      </c>
      <c r="AZ250" s="86">
        <f>0.6*AS250+0.4*AW250</f>
        <v>3.0403922717133856E-2</v>
      </c>
    </row>
    <row r="251" spans="1:52" x14ac:dyDescent="0.25">
      <c r="P251" s="99">
        <f>IF(OR(N('Asset Universe'!$F$7)=0,N('Asset Universe'!$F$6)=0),0,$F$250*$E$250*$I$250)</f>
        <v>3.978371250408301E-2</v>
      </c>
      <c r="Q251" s="99">
        <f>IF(N('Asset Universe'!$F$7)=0,1,$F$250*$F$250*1)</f>
        <v>0.6139853430927239</v>
      </c>
      <c r="R251" s="99">
        <f>IF(OR(N('Asset Universe'!$F$7)=0,N('Asset Universe'!$F$8)=0),0,$F$250*$G$250*$L$250)</f>
        <v>1.5123887867940611E-2</v>
      </c>
      <c r="S251" s="99">
        <f>IF(OR(N('Asset Universe'!$F$7)=0,N('Asset Universe'!$F$9)=0),0,$F$250*$H$250*$M$250)</f>
        <v>3.8471674374250399E-2</v>
      </c>
      <c r="U251" s="99">
        <f>IFERROR(INDEX(MINVERSE($P250:$S253),2,1),0)</f>
        <v>-3.0423688226380001</v>
      </c>
      <c r="V251" s="99">
        <f>IFERROR(INDEX(MINVERSE($P250:$S253),2,2),0)</f>
        <v>1.838168119695806</v>
      </c>
      <c r="W251" s="99">
        <f>IFERROR(INDEX(MINVERSE($P250:$S253),2,3),0)</f>
        <v>-0.91972765892754327</v>
      </c>
      <c r="X251" s="99">
        <f>IFERROR(INDEX(MINVERSE($P250:$S253),2,4),0)</f>
        <v>0.16475240611271885</v>
      </c>
    </row>
    <row r="252" spans="1:52" x14ac:dyDescent="0.25">
      <c r="P252" s="99">
        <f>IF(OR(N('Asset Universe'!$F$8)=0,N('Asset Universe'!$F$6)=0),0,$G$250*$E$250*$J$250)</f>
        <v>4.1281654686942792E-3</v>
      </c>
      <c r="Q252" s="99">
        <f>IF(OR(N('Asset Universe'!$F$8)=0,N('Asset Universe'!$F$7)=0),0,$G$250*$F$250*$L$250)</f>
        <v>1.5123887867940611E-2</v>
      </c>
      <c r="R252" s="99">
        <f>IF(N('Asset Universe'!$F$8)=0,1,$G$250*$G$250*1)</f>
        <v>1.7587125174805495E-2</v>
      </c>
      <c r="S252" s="99">
        <f>IF(OR(N('Asset Universe'!$F$8)=0,N('Asset Universe'!$F$9)=0),0,$G$250*$H$250*$N$250)</f>
        <v>5.6722622648303217E-3</v>
      </c>
      <c r="U252" s="99">
        <f>IFERROR(INDEX(MINVERSE($P250:$S253),3,1),0)</f>
        <v>-0.28273701403579238</v>
      </c>
      <c r="V252" s="99">
        <f>IFERROR(INDEX(MINVERSE($P250:$S253),3,2),0)</f>
        <v>-0.91972765892754216</v>
      </c>
      <c r="W252" s="99">
        <f>IFERROR(INDEX(MINVERSE($P250:$S253),3,3),0)</f>
        <v>60.568054702553972</v>
      </c>
      <c r="X252" s="99">
        <f>IFERROR(INDEX(MINVERSE($P250:$S253),3,4),0)</f>
        <v>-8.8396682216976501</v>
      </c>
    </row>
    <row r="253" spans="1:52" x14ac:dyDescent="0.25">
      <c r="P253" s="99">
        <f>IF(OR(N('Asset Universe'!$F$9)=0,N('Asset Universe'!$F$6)=0),0,$H$250*$E$250*$K$250)</f>
        <v>2.3376847039481046E-2</v>
      </c>
      <c r="Q253" s="99">
        <f>IF(OR(N('Asset Universe'!$F$9)=0,N('Asset Universe'!$F$7)=0),0,$H$250*$F$250*$M$250)</f>
        <v>3.8471674374250399E-2</v>
      </c>
      <c r="R253" s="99">
        <f>IF(OR(N('Asset Universe'!$F$9)=0,N('Asset Universe'!$F$8)=0),0,$H$250*$G$250*$N$250)</f>
        <v>5.6722622648303217E-3</v>
      </c>
      <c r="S253" s="99">
        <f>IF(N('Asset Universe'!$F$9)=0,1,$H$250*$H$250*1)</f>
        <v>3.4114960046407031E-2</v>
      </c>
      <c r="U253" s="99">
        <f>IFERROR(INDEX(MINVERSE($P250:$S253),4,1),0)</f>
        <v>-85.278868287680112</v>
      </c>
      <c r="V253" s="99">
        <f>IFERROR(INDEX(MINVERSE($P250:$S253),4,2),0)</f>
        <v>0.16475240611271197</v>
      </c>
      <c r="W253" s="99">
        <f>IFERROR(INDEX(MINVERSE($P250:$S253),4,3),0)</f>
        <v>-8.8396682216976448</v>
      </c>
      <c r="X253" s="99">
        <f>IFERROR(INDEX(MINVERSE($P250:$S253),4,4),0)</f>
        <v>89.032895571227684</v>
      </c>
    </row>
    <row r="254" spans="1:52" x14ac:dyDescent="0.25">
      <c r="A254">
        <v>99</v>
      </c>
      <c r="B254">
        <v>107</v>
      </c>
      <c r="C254" s="87">
        <f>'Monthly Data'!B107</f>
        <v>45627</v>
      </c>
      <c r="E254" s="86">
        <f>STDEV('Monthly Data'!$N$8:$N106)*SQRT(12)</f>
        <v>0.15486817130773406</v>
      </c>
      <c r="F254" s="86">
        <f>STDEV('Monthly Data'!$O$8:$O106)*SQRT(12)</f>
        <v>0.78654343435968732</v>
      </c>
      <c r="G254" s="86">
        <f>STDEV('Monthly Data'!$P$8:$P106)*SQRT(12)</f>
        <v>0.13264265896893424</v>
      </c>
      <c r="H254" s="86">
        <f>STDEV('Monthly Data'!$Q$8:$Q106)*SQRT(12)</f>
        <v>0.18421393164741545</v>
      </c>
      <c r="I254" s="98">
        <f>IFERROR(CORREL('Monthly Data'!$N$8:$N106,'Monthly Data'!$O$8:$O106),0)</f>
        <v>0.33461642018019105</v>
      </c>
      <c r="J254" s="98">
        <f>IFERROR(CORREL('Monthly Data'!$N$8:$N106,'Monthly Data'!$P$8:$P106),0)</f>
        <v>0.1901242451065901</v>
      </c>
      <c r="K254" s="98">
        <f>IFERROR(CORREL('Monthly Data'!$N$8:$N106,'Monthly Data'!$Q$8:$Q106),0)</f>
        <v>0.8170532625878324</v>
      </c>
      <c r="L254" s="98">
        <f>IFERROR(CORREL('Monthly Data'!$O$8:$O106,'Monthly Data'!$P$8:$P106),0)</f>
        <v>0.12980199069042397</v>
      </c>
      <c r="M254" s="98">
        <f>IFERROR(CORREL('Monthly Data'!$O$8:$O106,'Monthly Data'!$Q$8:$Q106),0)</f>
        <v>0.27216019083493537</v>
      </c>
      <c r="N254" s="98">
        <f>IFERROR(CORREL('Monthly Data'!$P$8:$P106,'Monthly Data'!$Q$8:$Q106),0)</f>
        <v>0.22253076582343845</v>
      </c>
      <c r="P254" s="99">
        <f>IF(N('Asset Universe'!$F$6)=0,1,$E$254*$E$254*1)</f>
        <v>2.3984150484201664E-2</v>
      </c>
      <c r="Q254" s="99">
        <f>IF(OR(N('Asset Universe'!$F$6)=0,N('Asset Universe'!$F$7)=0),0,$E$254*$F$254*$I$254)</f>
        <v>4.075980795042284E-2</v>
      </c>
      <c r="R254" s="99">
        <f>IF(OR(N('Asset Universe'!$F$6)=0,N('Asset Universe'!$F$8)=0),0,$E$254*$G$254*$J$254)</f>
        <v>3.9055562047021304E-3</v>
      </c>
      <c r="S254" s="99">
        <f>IF(OR(N('Asset Universe'!$F$6)=0,N('Asset Universe'!$F$9)=0),0,$E$254*$H$254*$K$254)</f>
        <v>2.3309610170912178E-2</v>
      </c>
      <c r="U254" s="99">
        <f>IFERROR(INDEX(MINVERSE($P254:$S257),1,1),0)</f>
        <v>130.77799278235068</v>
      </c>
      <c r="V254" s="99">
        <f>IFERROR(INDEX(MINVERSE($P254:$S257),1,2),0)</f>
        <v>-3.121739002231974</v>
      </c>
      <c r="W254" s="99">
        <f>IFERROR(INDEX(MINVERSE($P254:$S257),1,3),0)</f>
        <v>1.4329917493231247E-2</v>
      </c>
      <c r="X254" s="99">
        <f>IFERROR(INDEX(MINVERSE($P254:$S257),1,4),0)</f>
        <v>-86.205368870437923</v>
      </c>
      <c r="Z254" s="86">
        <f>IF(N('Asset Universe'!$F$6)=0,0,N('Asset Universe'!$K$6)-N('Asset Universe'!$N$6)-N(Control!$C$10))</f>
        <v>4.3000000000000003E-2</v>
      </c>
      <c r="AA254" s="86">
        <f>IF(N('Asset Universe'!$F$7)=0,0,N('Asset Universe'!$K$7)-N('Asset Universe'!$N$7)-N(Control!$C$10))</f>
        <v>5.5E-2</v>
      </c>
      <c r="AB254" s="86">
        <f>IF(N('Asset Universe'!$F$8)=0,0,N('Asset Universe'!$K$8)-N('Asset Universe'!$N$8)-N(Control!$C$10))</f>
        <v>9.9999999999999742E-4</v>
      </c>
      <c r="AC254" s="86">
        <f>IF(N('Asset Universe'!$F$9)=0,0,N('Asset Universe'!$K$9)-N('Asset Universe'!$N$9)-N(Control!$C$10))</f>
        <v>3.1199999999999999E-2</v>
      </c>
      <c r="AD254" s="86">
        <f>IFERROR(SUMPRODUCT($U254:$X254,$Z254:$AC254),0)</f>
        <v>2.7621648656781517</v>
      </c>
      <c r="AE254" s="86">
        <f>IFERROR(SUMPRODUCT($U255:$X255,$Z254:$AC254),0)</f>
        <v>-3.0000799894725753E-2</v>
      </c>
      <c r="AF254" s="86">
        <f>IFERROR(SUMPRODUCT($U256:$X256,$Z254:$AC254),0)</f>
        <v>-0.25436875688667321</v>
      </c>
      <c r="AG254" s="86">
        <f>IFERROR(SUMPRODUCT($U257:$X257,$Z254:$AC254),0)</f>
        <v>-0.90228447955923929</v>
      </c>
      <c r="AH254" s="86">
        <f>IF(N('Asset Universe'!$F$6)=0,0,MIN(MAX(AD254,0),IF(N('Asset Universe'!$O$6)&gt;0,N('Asset Universe'!$O$6),1)))</f>
        <v>1</v>
      </c>
      <c r="AI254" s="86">
        <f>IF(N('Asset Universe'!$F$7)=0,0,MIN(MAX(AE254,0),IF(N('Asset Universe'!$O$7)&gt;0,N('Asset Universe'!$O$7),1)))</f>
        <v>0</v>
      </c>
      <c r="AJ254" s="86">
        <f>IF(N('Asset Universe'!$F$8)=0,0,MIN(MAX(AF254,0),IF(N('Asset Universe'!$O$8)&gt;0,N('Asset Universe'!$O$8),1)))</f>
        <v>0</v>
      </c>
      <c r="AK254" s="86">
        <f>IF(N('Asset Universe'!$F$9)=0,0,MIN(MAX(AG254,0),IF(N('Asset Universe'!$O$9)&gt;0,N('Asset Universe'!$O$9),1)))</f>
        <v>0</v>
      </c>
      <c r="AL254" s="86">
        <f>SUM(AH254:AK254)</f>
        <v>1</v>
      </c>
      <c r="AM254" s="86">
        <f>MAX(0,1-N(Control!$C$15))</f>
        <v>0.95</v>
      </c>
      <c r="AN254" s="86">
        <f>IF($AL254&lt;=0,0,AH254*IF($AL254&gt;$AM254,$AM254/$AL254,1))*Control!$C$7</f>
        <v>0.47499999999999998</v>
      </c>
      <c r="AO254" s="86">
        <f>IF($AL254&lt;=0,0,AI254*IF($AL254&gt;$AM254,$AM254/$AL254,1))*Control!$C$7</f>
        <v>0</v>
      </c>
      <c r="AP254" s="86">
        <f>IF($AL254&lt;=0,0,AJ254*IF($AL254&gt;$AM254,$AM254/$AL254,1))*Control!$C$7</f>
        <v>0</v>
      </c>
      <c r="AQ254" s="86">
        <f>IF($AL254&lt;=0,0,AK254*IF($AL254&gt;$AM254,$AM254/$AL254,1))*Control!$C$7</f>
        <v>0</v>
      </c>
      <c r="AR254" s="86">
        <f>1-SUM(AN254:AQ254)</f>
        <v>0.52500000000000002</v>
      </c>
      <c r="AS254" s="86">
        <f>'Monthly Data'!N107</f>
        <v>-2.8372927463034325E-2</v>
      </c>
      <c r="AT254" s="86">
        <f>'Monthly Data'!O107</f>
        <v>-3.1310328258628117E-2</v>
      </c>
      <c r="AU254" s="86">
        <f>'Monthly Data'!P107</f>
        <v>-1.4088486936241984E-2</v>
      </c>
      <c r="AV254" s="86">
        <f>'Monthly Data'!Q107</f>
        <v>-8.3721989674307107E-2</v>
      </c>
      <c r="AW254" s="86">
        <f>'Monthly Data'!R107</f>
        <v>4.0311217136990152E-3</v>
      </c>
      <c r="AX254" s="86">
        <f>AN254*AS254+AO254*AT254+AP254*AU254+AQ254*AV254+AR254*AW254</f>
        <v>-1.1360801645249321E-2</v>
      </c>
      <c r="AY254" s="86">
        <f>AS254</f>
        <v>-2.8372927463034325E-2</v>
      </c>
      <c r="AZ254" s="86">
        <f>0.6*AS254+0.4*AW254</f>
        <v>-1.5411307792340987E-2</v>
      </c>
    </row>
    <row r="255" spans="1:52" x14ac:dyDescent="0.25">
      <c r="P255" s="99">
        <f>IF(OR(N('Asset Universe'!$F$7)=0,N('Asset Universe'!$F$6)=0),0,$F$254*$E$254*$I$254)</f>
        <v>4.075980795042284E-2</v>
      </c>
      <c r="Q255" s="99">
        <f>IF(N('Asset Universe'!$F$7)=0,1,$F$254*$F$254*1)</f>
        <v>0.61865057413433178</v>
      </c>
      <c r="R255" s="99">
        <f>IF(OR(N('Asset Universe'!$F$7)=0,N('Asset Universe'!$F$8)=0),0,$F$254*$G$254*$L$254)</f>
        <v>1.3542139473302137E-2</v>
      </c>
      <c r="S255" s="99">
        <f>IF(OR(N('Asset Universe'!$F$7)=0,N('Asset Universe'!$F$9)=0),0,$F$254*$H$254*$M$254)</f>
        <v>3.9433904711579162E-2</v>
      </c>
      <c r="U255" s="99">
        <f>IFERROR(INDEX(MINVERSE($P254:$S257),2,1),0)</f>
        <v>-3.1217390022319798</v>
      </c>
      <c r="V255" s="99">
        <f>IFERROR(INDEX(MINVERSE($P254:$S257),2,2),0)</f>
        <v>1.8298084345709607</v>
      </c>
      <c r="W255" s="99">
        <f>IFERROR(INDEX(MINVERSE($P254:$S257),2,3),0)</f>
        <v>-0.75855281474499503</v>
      </c>
      <c r="X255" s="99">
        <f>IFERROR(INDEX(MINVERSE($P254:$S257),2,4),0)</f>
        <v>0.13952134982665221</v>
      </c>
    </row>
    <row r="256" spans="1:52" x14ac:dyDescent="0.25">
      <c r="P256" s="99">
        <f>IF(OR(N('Asset Universe'!$F$8)=0,N('Asset Universe'!$F$6)=0),0,$G$254*$E$254*$J$254)</f>
        <v>3.9055562047021304E-3</v>
      </c>
      <c r="Q256" s="99">
        <f>IF(OR(N('Asset Universe'!$F$8)=0,N('Asset Universe'!$F$7)=0),0,$G$254*$F$254*$L$254)</f>
        <v>1.3542139473302137E-2</v>
      </c>
      <c r="R256" s="99">
        <f>IF(N('Asset Universe'!$F$8)=0,1,$G$254*$G$254*1)</f>
        <v>1.759407497834899E-2</v>
      </c>
      <c r="S256" s="99">
        <f>IF(OR(N('Asset Universe'!$F$8)=0,N('Asset Universe'!$F$9)=0),0,$G$254*$H$254*$N$254)</f>
        <v>5.4374559724861835E-3</v>
      </c>
      <c r="U256" s="99">
        <f>IFERROR(INDEX(MINVERSE($P254:$S257),3,1),0)</f>
        <v>1.4329917493245692E-2</v>
      </c>
      <c r="V256" s="99">
        <f>IFERROR(INDEX(MINVERSE($P254:$S257),3,2),0)</f>
        <v>-0.75855281474499481</v>
      </c>
      <c r="W256" s="99">
        <f>IFERROR(INDEX(MINVERSE($P254:$S257),3,3),0)</f>
        <v>60.12605231868644</v>
      </c>
      <c r="X256" s="99">
        <f>IFERROR(INDEX(MINVERSE($P254:$S257),3,4),0)</f>
        <v>-8.7625189373908441</v>
      </c>
    </row>
    <row r="257" spans="1:52" x14ac:dyDescent="0.25">
      <c r="P257" s="99">
        <f>IF(OR(N('Asset Universe'!$F$9)=0,N('Asset Universe'!$F$6)=0),0,$H$254*$E$254*$K$254)</f>
        <v>2.3309610170912178E-2</v>
      </c>
      <c r="Q257" s="99">
        <f>IF(OR(N('Asset Universe'!$F$9)=0,N('Asset Universe'!$F$7)=0),0,$H$254*$F$254*$M$254)</f>
        <v>3.9433904711579162E-2</v>
      </c>
      <c r="R257" s="99">
        <f>IF(OR(N('Asset Universe'!$F$9)=0,N('Asset Universe'!$F$8)=0),0,$H$254*$G$254*$N$254)</f>
        <v>5.4374559724861835E-3</v>
      </c>
      <c r="S257" s="99">
        <f>IF(N('Asset Universe'!$F$9)=0,1,$H$254*$H$254*1)</f>
        <v>3.3934772612998654E-2</v>
      </c>
      <c r="U257" s="99">
        <f>IFERROR(INDEX(MINVERSE($P254:$S257),4,1),0)</f>
        <v>-86.205368870437937</v>
      </c>
      <c r="V257" s="99">
        <f>IFERROR(INDEX(MINVERSE($P254:$S257),4,2),0)</f>
        <v>0.13952134982664832</v>
      </c>
      <c r="W257" s="99">
        <f>IFERROR(INDEX(MINVERSE($P254:$S257),4,3),0)</f>
        <v>-8.7625189373908334</v>
      </c>
      <c r="X257" s="99">
        <f>IFERROR(INDEX(MINVERSE($P254:$S257),4,4),0)</f>
        <v>89.924205979696069</v>
      </c>
    </row>
    <row r="258" spans="1:52" x14ac:dyDescent="0.25">
      <c r="A258">
        <v>100</v>
      </c>
      <c r="B258">
        <v>108</v>
      </c>
      <c r="C258" s="87">
        <f>'Monthly Data'!B108</f>
        <v>45658</v>
      </c>
      <c r="E258" s="86">
        <f>STDEV('Monthly Data'!$N$8:$N107)*SQRT(12)</f>
        <v>0.15467481967961463</v>
      </c>
      <c r="F258" s="86">
        <f>STDEV('Monthly Data'!$O$8:$O107)*SQRT(12)</f>
        <v>0.78344927501272721</v>
      </c>
      <c r="G258" s="86">
        <f>STDEV('Monthly Data'!$P$8:$P107)*SQRT(12)</f>
        <v>0.13218430870264833</v>
      </c>
      <c r="H258" s="86">
        <f>STDEV('Monthly Data'!$Q$8:$Q107)*SQRT(12)</f>
        <v>0.18588320068027867</v>
      </c>
      <c r="I258" s="98">
        <f>IFERROR(CORREL('Monthly Data'!$N$8:$N107,'Monthly Data'!$O$8:$O107),0)</f>
        <v>0.33711744611092426</v>
      </c>
      <c r="J258" s="98">
        <f>IFERROR(CORREL('Monthly Data'!$N$8:$N107,'Monthly Data'!$P$8:$P107),0)</f>
        <v>0.19405058371902281</v>
      </c>
      <c r="K258" s="98">
        <f>IFERROR(CORREL('Monthly Data'!$N$8:$N107,'Monthly Data'!$Q$8:$Q107),0)</f>
        <v>0.81709800732470039</v>
      </c>
      <c r="L258" s="98">
        <f>IFERROR(CORREL('Monthly Data'!$O$8:$O107,'Monthly Data'!$P$8:$P107),0)</f>
        <v>0.13214889250728543</v>
      </c>
      <c r="M258" s="98">
        <f>IFERROR(CORREL('Monthly Data'!$O$8:$O107,'Monthly Data'!$Q$8:$Q107),0)</f>
        <v>0.2759840928263505</v>
      </c>
      <c r="N258" s="98">
        <f>IFERROR(CORREL('Monthly Data'!$P$8:$P107,'Monthly Data'!$Q$8:$Q107),0)</f>
        <v>0.22852916808672635</v>
      </c>
      <c r="P258" s="99">
        <f>IF(N('Asset Universe'!$F$6)=0,1,$E$258*$E$258*1)</f>
        <v>2.3924299842921302E-2</v>
      </c>
      <c r="Q258" s="99">
        <f>IF(OR(N('Asset Universe'!$F$6)=0,N('Asset Universe'!$F$7)=0),0,$E$258*$F$258*$I$258)</f>
        <v>4.085185009490315E-2</v>
      </c>
      <c r="R258" s="99">
        <f>IF(OR(N('Asset Universe'!$F$6)=0,N('Asset Universe'!$F$8)=0),0,$E$258*$G$258*$J$258)</f>
        <v>3.9674775316150216E-3</v>
      </c>
      <c r="S258" s="99">
        <f>IF(OR(N('Asset Universe'!$F$6)=0,N('Asset Universe'!$F$9)=0),0,$E$258*$H$258*$K$258)</f>
        <v>2.3492752949396473E-2</v>
      </c>
      <c r="U258" s="99">
        <f>IFERROR(INDEX(MINVERSE($P258:$S261),1,1),0)</f>
        <v>131.08503858537543</v>
      </c>
      <c r="V258" s="99">
        <f>IFERROR(INDEX(MINVERSE($P258:$S261),1,2),0)</f>
        <v>-3.1287396681986412</v>
      </c>
      <c r="W258" s="99">
        <f>IFERROR(INDEX(MINVERSE($P258:$S261),1,3),0)</f>
        <v>0.16691797655790819</v>
      </c>
      <c r="X258" s="99">
        <f>IFERROR(INDEX(MINVERSE($P258:$S261),1,4),0)</f>
        <v>-85.514252492040455</v>
      </c>
      <c r="Z258" s="86">
        <f>IF(N('Asset Universe'!$F$6)=0,0,N('Asset Universe'!$K$6)-N('Asset Universe'!$N$6)-N(Control!$C$10))</f>
        <v>4.3000000000000003E-2</v>
      </c>
      <c r="AA258" s="86">
        <f>IF(N('Asset Universe'!$F$7)=0,0,N('Asset Universe'!$K$7)-N('Asset Universe'!$N$7)-N(Control!$C$10))</f>
        <v>5.5E-2</v>
      </c>
      <c r="AB258" s="86">
        <f>IF(N('Asset Universe'!$F$8)=0,0,N('Asset Universe'!$K$8)-N('Asset Universe'!$N$8)-N(Control!$C$10))</f>
        <v>9.9999999999999742E-4</v>
      </c>
      <c r="AC258" s="86">
        <f>IF(N('Asset Universe'!$F$9)=0,0,N('Asset Universe'!$K$9)-N('Asset Universe'!$N$9)-N(Control!$C$10))</f>
        <v>3.1199999999999999E-2</v>
      </c>
      <c r="AD258" s="86">
        <f>IFERROR(SUMPRODUCT($U258:$X258,$Z258:$AC258),0)</f>
        <v>2.7966982176451145</v>
      </c>
      <c r="AE258" s="86">
        <f>IFERROR(SUMPRODUCT($U259:$X259,$Z258:$AC258),0)</f>
        <v>-3.0460491245708644E-2</v>
      </c>
      <c r="AF258" s="86">
        <f>IFERROR(SUMPRODUCT($U260:$X260,$Z258:$AC258),0)</f>
        <v>-0.25790622723391687</v>
      </c>
      <c r="AG258" s="86">
        <f>IFERROR(SUMPRODUCT($U261:$X261,$Z258:$AC258),0)</f>
        <v>-0.9211965150155077</v>
      </c>
      <c r="AH258" s="86">
        <f>IF(N('Asset Universe'!$F$6)=0,0,MIN(MAX(AD258,0),IF(N('Asset Universe'!$O$6)&gt;0,N('Asset Universe'!$O$6),1)))</f>
        <v>1</v>
      </c>
      <c r="AI258" s="86">
        <f>IF(N('Asset Universe'!$F$7)=0,0,MIN(MAX(AE258,0),IF(N('Asset Universe'!$O$7)&gt;0,N('Asset Universe'!$O$7),1)))</f>
        <v>0</v>
      </c>
      <c r="AJ258" s="86">
        <f>IF(N('Asset Universe'!$F$8)=0,0,MIN(MAX(AF258,0),IF(N('Asset Universe'!$O$8)&gt;0,N('Asset Universe'!$O$8),1)))</f>
        <v>0</v>
      </c>
      <c r="AK258" s="86">
        <f>IF(N('Asset Universe'!$F$9)=0,0,MIN(MAX(AG258,0),IF(N('Asset Universe'!$O$9)&gt;0,N('Asset Universe'!$O$9),1)))</f>
        <v>0</v>
      </c>
      <c r="AL258" s="86">
        <f>SUM(AH258:AK258)</f>
        <v>1</v>
      </c>
      <c r="AM258" s="86">
        <f>MAX(0,1-N(Control!$C$15))</f>
        <v>0.95</v>
      </c>
      <c r="AN258" s="86">
        <f>IF($AL258&lt;=0,0,AH258*IF($AL258&gt;$AM258,$AM258/$AL258,1))*Control!$C$7</f>
        <v>0.47499999999999998</v>
      </c>
      <c r="AO258" s="86">
        <f>IF($AL258&lt;=0,0,AI258*IF($AL258&gt;$AM258,$AM258/$AL258,1))*Control!$C$7</f>
        <v>0</v>
      </c>
      <c r="AP258" s="86">
        <f>IF($AL258&lt;=0,0,AJ258*IF($AL258&gt;$AM258,$AM258/$AL258,1))*Control!$C$7</f>
        <v>0</v>
      </c>
      <c r="AQ258" s="86">
        <f>IF($AL258&lt;=0,0,AK258*IF($AL258&gt;$AM258,$AM258/$AL258,1))*Control!$C$7</f>
        <v>0</v>
      </c>
      <c r="AR258" s="86">
        <f>1-SUM(AN258:AQ258)</f>
        <v>0.52500000000000002</v>
      </c>
      <c r="AS258" s="86">
        <f>'Monthly Data'!N108</f>
        <v>3.3183434313551974E-2</v>
      </c>
      <c r="AT258" s="86">
        <f>'Monthly Data'!O108</f>
        <v>9.6070821673295725E-2</v>
      </c>
      <c r="AU258" s="86">
        <f>'Monthly Data'!P108</f>
        <v>6.7856078736434178E-2</v>
      </c>
      <c r="AV258" s="86">
        <f>'Monthly Data'!Q108</f>
        <v>1.6502050049804762E-2</v>
      </c>
      <c r="AW258" s="86">
        <f>'Monthly Data'!R108</f>
        <v>3.4999807878643985E-3</v>
      </c>
      <c r="AX258" s="86">
        <f>AN258*AS258+AO258*AT258+AP258*AU258+AQ258*AV258+AR258*AW258</f>
        <v>1.7599621212565995E-2</v>
      </c>
      <c r="AY258" s="86">
        <f>AS258</f>
        <v>3.3183434313551974E-2</v>
      </c>
      <c r="AZ258" s="86">
        <f>0.6*AS258+0.4*AW258</f>
        <v>2.1310052903276942E-2</v>
      </c>
    </row>
    <row r="259" spans="1:52" x14ac:dyDescent="0.25">
      <c r="P259" s="99">
        <f>IF(OR(N('Asset Universe'!$F$7)=0,N('Asset Universe'!$F$6)=0),0,$F$258*$E$258*$I$258)</f>
        <v>4.085185009490315E-2</v>
      </c>
      <c r="Q259" s="99">
        <f>IF(N('Asset Universe'!$F$7)=0,1,$F$258*$F$258*1)</f>
        <v>0.61379276651796788</v>
      </c>
      <c r="R259" s="99">
        <f>IF(OR(N('Asset Universe'!$F$7)=0,N('Asset Universe'!$F$8)=0),0,$F$258*$G$258*$L$258)</f>
        <v>1.3685299771900573E-2</v>
      </c>
      <c r="S259" s="99">
        <f>IF(OR(N('Asset Universe'!$F$7)=0,N('Asset Universe'!$F$9)=0),0,$F$258*$H$258*$M$258)</f>
        <v>4.019157966892857E-2</v>
      </c>
      <c r="U259" s="99">
        <f>IFERROR(INDEX(MINVERSE($P258:$S261),2,1),0)</f>
        <v>-3.1287396681986346</v>
      </c>
      <c r="V259" s="99">
        <f>IFERROR(INDEX(MINVERSE($P258:$S261),2,2),0)</f>
        <v>1.847878724839757</v>
      </c>
      <c r="W259" s="99">
        <f>IFERROR(INDEX(MINVERSE($P258:$S261),2,3),0)</f>
        <v>-0.76998078271115555</v>
      </c>
      <c r="X259" s="99">
        <f>IFERROR(INDEX(MINVERSE($P258:$S261),2,4),0)</f>
        <v>0.10294760908196053</v>
      </c>
    </row>
    <row r="260" spans="1:52" x14ac:dyDescent="0.25">
      <c r="P260" s="99">
        <f>IF(OR(N('Asset Universe'!$F$8)=0,N('Asset Universe'!$F$6)=0),0,$G$258*$E$258*$J$258)</f>
        <v>3.9674775316150216E-3</v>
      </c>
      <c r="Q260" s="99">
        <f>IF(OR(N('Asset Universe'!$F$8)=0,N('Asset Universe'!$F$7)=0),0,$G$258*$F$258*$L$258)</f>
        <v>1.3685299771900573E-2</v>
      </c>
      <c r="R260" s="99">
        <f>IF(N('Asset Universe'!$F$8)=0,1,$G$258*$G$258*1)</f>
        <v>1.747269146719703E-2</v>
      </c>
      <c r="S260" s="99">
        <f>IF(OR(N('Asset Universe'!$F$8)=0,N('Asset Universe'!$F$9)=0),0,$G$258*$H$258*$N$258)</f>
        <v>5.6151541686018866E-3</v>
      </c>
      <c r="U260" s="99">
        <f>IFERROR(INDEX(MINVERSE($P258:$S261),3,1),0)</f>
        <v>0.16691797655790797</v>
      </c>
      <c r="V260" s="99">
        <f>IFERROR(INDEX(MINVERSE($P258:$S261),3,2),0)</f>
        <v>-0.769980782711156</v>
      </c>
      <c r="W260" s="99">
        <f>IFERROR(INDEX(MINVERSE($P258:$S261),3,3),0)</f>
        <v>60.716965223209016</v>
      </c>
      <c r="X260" s="99">
        <f>IFERROR(INDEX(MINVERSE($P258:$S261),3,4),0)</f>
        <v>-9.0849911025641745</v>
      </c>
    </row>
    <row r="261" spans="1:52" x14ac:dyDescent="0.25">
      <c r="P261" s="99">
        <f>IF(OR(N('Asset Universe'!$F$9)=0,N('Asset Universe'!$F$6)=0),0,$H$258*$E$258*$K$258)</f>
        <v>2.3492752949396473E-2</v>
      </c>
      <c r="Q261" s="99">
        <f>IF(OR(N('Asset Universe'!$F$9)=0,N('Asset Universe'!$F$7)=0),0,$H$258*$F$258*$M$258)</f>
        <v>4.019157966892857E-2</v>
      </c>
      <c r="R261" s="99">
        <f>IF(OR(N('Asset Universe'!$F$9)=0,N('Asset Universe'!$F$8)=0),0,$H$258*$G$258*$N$258)</f>
        <v>5.6151541686018866E-3</v>
      </c>
      <c r="S261" s="99">
        <f>IF(N('Asset Universe'!$F$9)=0,1,$H$258*$H$258*1)</f>
        <v>3.455256429514475E-2</v>
      </c>
      <c r="U261" s="99">
        <f>IFERROR(INDEX(MINVERSE($P258:$S261),4,1),0)</f>
        <v>-85.514252492040455</v>
      </c>
      <c r="V261" s="99">
        <f>IFERROR(INDEX(MINVERSE($P258:$S261),4,2),0)</f>
        <v>0.10294760908196619</v>
      </c>
      <c r="W261" s="99">
        <f>IFERROR(INDEX(MINVERSE($P258:$S261),4,3),0)</f>
        <v>-9.0849911025641727</v>
      </c>
      <c r="X261" s="99">
        <f>IFERROR(INDEX(MINVERSE($P258:$S261),4,4),0)</f>
        <v>88.440359446964379</v>
      </c>
    </row>
    <row r="262" spans="1:52" x14ac:dyDescent="0.25">
      <c r="A262">
        <v>101</v>
      </c>
      <c r="B262">
        <v>109</v>
      </c>
      <c r="C262" s="87">
        <f>'Monthly Data'!B109</f>
        <v>45689</v>
      </c>
      <c r="E262" s="86">
        <f>STDEV('Monthly Data'!$N$8:$N108)*SQRT(12)</f>
        <v>0.15410281295789416</v>
      </c>
      <c r="F262" s="86">
        <f>STDEV('Monthly Data'!$O$8:$O108)*SQRT(12)</f>
        <v>0.77955511183651671</v>
      </c>
      <c r="G262" s="86">
        <f>STDEV('Monthly Data'!$P$8:$P108)*SQRT(12)</f>
        <v>0.13316442712196852</v>
      </c>
      <c r="H262" s="86">
        <f>STDEV('Monthly Data'!$Q$8:$Q108)*SQRT(12)</f>
        <v>0.18499503500328129</v>
      </c>
      <c r="I262" s="98">
        <f>IFERROR(CORREL('Monthly Data'!$N$8:$N108,'Monthly Data'!$O$8:$O108),0)</f>
        <v>0.33713041583854514</v>
      </c>
      <c r="J262" s="98">
        <f>IFERROR(CORREL('Monthly Data'!$N$8:$N108,'Monthly Data'!$P$8:$P108),0)</f>
        <v>0.19944481111895465</v>
      </c>
      <c r="K262" s="98">
        <f>IFERROR(CORREL('Monthly Data'!$N$8:$N108,'Monthly Data'!$Q$8:$Q108),0)</f>
        <v>0.81694235866242393</v>
      </c>
      <c r="L262" s="98">
        <f>IFERROR(CORREL('Monthly Data'!$O$8:$O108,'Monthly Data'!$P$8:$P108),0)</f>
        <v>0.13195237106316546</v>
      </c>
      <c r="M262" s="98">
        <f>IFERROR(CORREL('Monthly Data'!$O$8:$O108,'Monthly Data'!$Q$8:$Q108),0)</f>
        <v>0.27610691218641631</v>
      </c>
      <c r="N262" s="98">
        <f>IFERROR(CORREL('Monthly Data'!$P$8:$P108,'Monthly Data'!$Q$8:$Q108),0)</f>
        <v>0.22905577247149175</v>
      </c>
      <c r="P262" s="99">
        <f>IF(N('Asset Universe'!$F$6)=0,1,$E$262*$E$262*1)</f>
        <v>2.3747676961535711E-2</v>
      </c>
      <c r="Q262" s="99">
        <f>IF(OR(N('Asset Universe'!$F$6)=0,N('Asset Universe'!$F$7)=0),0,$E$262*$F$262*$I$262)</f>
        <v>4.0500028261724511E-2</v>
      </c>
      <c r="R262" s="99">
        <f>IF(OR(N('Asset Universe'!$F$6)=0,N('Asset Universe'!$F$8)=0),0,$E$262*$G$262*$J$262)</f>
        <v>4.0928095229470088E-3</v>
      </c>
      <c r="S262" s="99">
        <f>IF(OR(N('Asset Universe'!$F$6)=0,N('Asset Universe'!$F$9)=0),0,$E$262*$H$262*$K$262)</f>
        <v>2.3289601307546898E-2</v>
      </c>
      <c r="U262" s="99">
        <f>IFERROR(INDEX(MINVERSE($P262:$S265),1,1),0)</f>
        <v>131.95733626976778</v>
      </c>
      <c r="V262" s="99">
        <f>IFERROR(INDEX(MINVERSE($P262:$S265),1,2),0)</f>
        <v>-3.1421633117175078</v>
      </c>
      <c r="W262" s="99">
        <f>IFERROR(INDEX(MINVERSE($P262:$S265),1,3),0)</f>
        <v>-0.65158251982233106</v>
      </c>
      <c r="X262" s="99">
        <f>IFERROR(INDEX(MINVERSE($P262:$S265),1,4),0)</f>
        <v>-86.036495941227173</v>
      </c>
      <c r="Z262" s="86">
        <f>IF(N('Asset Universe'!$F$6)=0,0,N('Asset Universe'!$K$6)-N('Asset Universe'!$N$6)-N(Control!$C$10))</f>
        <v>4.3000000000000003E-2</v>
      </c>
      <c r="AA262" s="86">
        <f>IF(N('Asset Universe'!$F$7)=0,0,N('Asset Universe'!$K$7)-N('Asset Universe'!$N$7)-N(Control!$C$10))</f>
        <v>5.5E-2</v>
      </c>
      <c r="AB262" s="86">
        <f>IF(N('Asset Universe'!$F$8)=0,0,N('Asset Universe'!$K$8)-N('Asset Universe'!$N$8)-N(Control!$C$10))</f>
        <v>9.9999999999999742E-4</v>
      </c>
      <c r="AC262" s="86">
        <f>IF(N('Asset Universe'!$F$9)=0,0,N('Asset Universe'!$K$9)-N('Asset Universe'!$N$9)-N(Control!$C$10))</f>
        <v>3.1199999999999999E-2</v>
      </c>
      <c r="AD262" s="86">
        <f>IFERROR(SUMPRODUCT($U262:$X262,$Z262:$AC262),0)</f>
        <v>2.8163562215694427</v>
      </c>
      <c r="AE262" s="86">
        <f>IFERROR(SUMPRODUCT($U263:$X263,$Z262:$AC262),0)</f>
        <v>-3.0422459471294225E-2</v>
      </c>
      <c r="AF262" s="86">
        <f>IFERROR(SUMPRODUCT($U264:$X264,$Z262:$AC262),0)</f>
        <v>-0.27610830853902102</v>
      </c>
      <c r="AG262" s="86">
        <f>IFERROR(SUMPRODUCT($U265:$X265,$Z262:$AC262),0)</f>
        <v>-0.92400673980353343</v>
      </c>
      <c r="AH262" s="86">
        <f>IF(N('Asset Universe'!$F$6)=0,0,MIN(MAX(AD262,0),IF(N('Asset Universe'!$O$6)&gt;0,N('Asset Universe'!$O$6),1)))</f>
        <v>1</v>
      </c>
      <c r="AI262" s="86">
        <f>IF(N('Asset Universe'!$F$7)=0,0,MIN(MAX(AE262,0),IF(N('Asset Universe'!$O$7)&gt;0,N('Asset Universe'!$O$7),1)))</f>
        <v>0</v>
      </c>
      <c r="AJ262" s="86">
        <f>IF(N('Asset Universe'!$F$8)=0,0,MIN(MAX(AF262,0),IF(N('Asset Universe'!$O$8)&gt;0,N('Asset Universe'!$O$8),1)))</f>
        <v>0</v>
      </c>
      <c r="AK262" s="86">
        <f>IF(N('Asset Universe'!$F$9)=0,0,MIN(MAX(AG262,0),IF(N('Asset Universe'!$O$9)&gt;0,N('Asset Universe'!$O$9),1)))</f>
        <v>0</v>
      </c>
      <c r="AL262" s="86">
        <f>SUM(AH262:AK262)</f>
        <v>1</v>
      </c>
      <c r="AM262" s="86">
        <f>MAX(0,1-N(Control!$C$15))</f>
        <v>0.95</v>
      </c>
      <c r="AN262" s="86">
        <f>IF($AL262&lt;=0,0,AH262*IF($AL262&gt;$AM262,$AM262/$AL262,1))*Control!$C$7</f>
        <v>0.47499999999999998</v>
      </c>
      <c r="AO262" s="86">
        <f>IF($AL262&lt;=0,0,AI262*IF($AL262&gt;$AM262,$AM262/$AL262,1))*Control!$C$7</f>
        <v>0</v>
      </c>
      <c r="AP262" s="86">
        <f>IF($AL262&lt;=0,0,AJ262*IF($AL262&gt;$AM262,$AM262/$AL262,1))*Control!$C$7</f>
        <v>0</v>
      </c>
      <c r="AQ262" s="86">
        <f>IF($AL262&lt;=0,0,AK262*IF($AL262&gt;$AM262,$AM262/$AL262,1))*Control!$C$7</f>
        <v>0</v>
      </c>
      <c r="AR262" s="86">
        <f>1-SUM(AN262:AQ262)</f>
        <v>0.52500000000000002</v>
      </c>
      <c r="AS262" s="86">
        <f>'Monthly Data'!N109</f>
        <v>-4.1081676651448795E-3</v>
      </c>
      <c r="AT262" s="86">
        <f>'Monthly Data'!O109</f>
        <v>-0.17608526437187266</v>
      </c>
      <c r="AU262" s="86">
        <f>'Monthly Data'!P109</f>
        <v>1.821624187635873E-2</v>
      </c>
      <c r="AV262" s="86">
        <f>'Monthly Data'!Q109</f>
        <v>3.699622628706023E-2</v>
      </c>
      <c r="AW262" s="86">
        <f>'Monthly Data'!R109</f>
        <v>3.2375163153630648E-3</v>
      </c>
      <c r="AX262" s="86">
        <f>AN262*AS262+AO262*AT262+AP262*AU262+AQ262*AV262+AR262*AW262</f>
        <v>-2.5168357537820856E-4</v>
      </c>
      <c r="AY262" s="86">
        <f>AS262</f>
        <v>-4.1081676651448795E-3</v>
      </c>
      <c r="AZ262" s="86">
        <f>0.6*AS262+0.4*AW262</f>
        <v>-1.1698940729417016E-3</v>
      </c>
    </row>
    <row r="263" spans="1:52" x14ac:dyDescent="0.25">
      <c r="P263" s="99">
        <f>IF(OR(N('Asset Universe'!$F$7)=0,N('Asset Universe'!$F$6)=0),0,$F$262*$E$262*$I$262)</f>
        <v>4.0500028261724511E-2</v>
      </c>
      <c r="Q263" s="99">
        <f>IF(N('Asset Universe'!$F$7)=0,1,$F$262*$F$262*1)</f>
        <v>0.60770617239044411</v>
      </c>
      <c r="R263" s="99">
        <f>IF(OR(N('Asset Universe'!$F$7)=0,N('Asset Universe'!$F$8)=0),0,$F$262*$G$262*$L$262)</f>
        <v>1.3697844991083643E-2</v>
      </c>
      <c r="S263" s="99">
        <f>IF(OR(N('Asset Universe'!$F$7)=0,N('Asset Universe'!$F$9)=0),0,$F$262*$H$262*$M$262)</f>
        <v>3.9818433970890306E-2</v>
      </c>
      <c r="U263" s="99">
        <f>IFERROR(INDEX(MINVERSE($P262:$S265),2,1),0)</f>
        <v>-3.1421633117175074</v>
      </c>
      <c r="V263" s="99">
        <f>IFERROR(INDEX(MINVERSE($P262:$S265),2,2),0)</f>
        <v>1.8658126274524722</v>
      </c>
      <c r="W263" s="99">
        <f>IFERROR(INDEX(MINVERSE($P262:$S265),2,3),0)</f>
        <v>-0.74475476374358618</v>
      </c>
      <c r="X263" s="99">
        <f>IFERROR(INDEX(MINVERSE($P262:$S265),2,4),0)</f>
        <v>9.024433289795579E-2</v>
      </c>
    </row>
    <row r="264" spans="1:52" x14ac:dyDescent="0.25">
      <c r="P264" s="99">
        <f>IF(OR(N('Asset Universe'!$F$8)=0,N('Asset Universe'!$F$6)=0),0,$G$262*$E$262*$J$262)</f>
        <v>4.0928095229470088E-3</v>
      </c>
      <c r="Q264" s="99">
        <f>IF(OR(N('Asset Universe'!$F$8)=0,N('Asset Universe'!$F$7)=0),0,$G$262*$F$262*$L$262)</f>
        <v>1.3697844991083643E-2</v>
      </c>
      <c r="R264" s="99">
        <f>IF(N('Asset Universe'!$F$8)=0,1,$G$262*$G$262*1)</f>
        <v>1.7732764650722065E-2</v>
      </c>
      <c r="S264" s="99">
        <f>IF(OR(N('Asset Universe'!$F$8)=0,N('Asset Universe'!$F$9)=0),0,$G$262*$H$262*$N$262)</f>
        <v>5.6427334904963515E-3</v>
      </c>
      <c r="U264" s="99">
        <f>IFERROR(INDEX(MINVERSE($P262:$S265),3,1),0)</f>
        <v>-0.65158251982233995</v>
      </c>
      <c r="V264" s="99">
        <f>IFERROR(INDEX(MINVERSE($P262:$S265),3,2),0)</f>
        <v>-0.74475476374358529</v>
      </c>
      <c r="W264" s="99">
        <f>IFERROR(INDEX(MINVERSE($P262:$S265),3,3),0)</f>
        <v>59.841300521510888</v>
      </c>
      <c r="X264" s="99">
        <f>IFERROR(INDEX(MINVERSE($P262:$S265),3,4),0)</f>
        <v>-8.556732330201088</v>
      </c>
    </row>
    <row r="265" spans="1:52" x14ac:dyDescent="0.25">
      <c r="P265" s="99">
        <f>IF(OR(N('Asset Universe'!$F$9)=0,N('Asset Universe'!$F$6)=0),0,$H$262*$E$262*$K$262)</f>
        <v>2.3289601307546898E-2</v>
      </c>
      <c r="Q265" s="99">
        <f>IF(OR(N('Asset Universe'!$F$9)=0,N('Asset Universe'!$F$7)=0),0,$H$262*$F$262*$M$262)</f>
        <v>3.9818433970890306E-2</v>
      </c>
      <c r="R265" s="99">
        <f>IF(OR(N('Asset Universe'!$F$9)=0,N('Asset Universe'!$F$8)=0),0,$H$262*$G$262*$N$262)</f>
        <v>5.6427334904963515E-3</v>
      </c>
      <c r="S265" s="99">
        <f>IF(N('Asset Universe'!$F$9)=0,1,$H$262*$H$262*1)</f>
        <v>3.4223162975865272E-2</v>
      </c>
      <c r="U265" s="99">
        <f>IFERROR(INDEX(MINVERSE($P262:$S265),4,1),0)</f>
        <v>-86.036495941227159</v>
      </c>
      <c r="V265" s="99">
        <f>IFERROR(INDEX(MINVERSE($P262:$S265),4,2),0)</f>
        <v>9.0244332897954582E-2</v>
      </c>
      <c r="W265" s="99">
        <f>IFERROR(INDEX(MINVERSE($P262:$S265),4,3),0)</f>
        <v>-8.5567323302010934</v>
      </c>
      <c r="X265" s="99">
        <f>IFERROR(INDEX(MINVERSE($P262:$S265),4,4),0)</f>
        <v>89.075508964424628</v>
      </c>
    </row>
    <row r="266" spans="1:52" x14ac:dyDescent="0.25">
      <c r="A266">
        <v>102</v>
      </c>
      <c r="B266">
        <v>110</v>
      </c>
      <c r="C266" s="87">
        <f>'Monthly Data'!B110</f>
        <v>45717</v>
      </c>
      <c r="E266" s="86">
        <f>STDEV('Monthly Data'!$N$8:$N109)*SQRT(12)</f>
        <v>0.15341934770017759</v>
      </c>
      <c r="F266" s="86">
        <f>STDEV('Monthly Data'!$O$8:$O109)*SQRT(12)</f>
        <v>0.78047114806898932</v>
      </c>
      <c r="G266" s="86">
        <f>STDEV('Monthly Data'!$P$8:$P109)*SQRT(12)</f>
        <v>0.13255024123183395</v>
      </c>
      <c r="H266" s="86">
        <f>STDEV('Monthly Data'!$Q$8:$Q109)*SQRT(12)</f>
        <v>0.1844044590321304</v>
      </c>
      <c r="I266" s="98">
        <f>IFERROR(CORREL('Monthly Data'!$N$8:$N109,'Monthly Data'!$O$8:$O109),0)</f>
        <v>0.3384852360825048</v>
      </c>
      <c r="J266" s="98">
        <f>IFERROR(CORREL('Monthly Data'!$N$8:$N109,'Monthly Data'!$P$8:$P109),0)</f>
        <v>0.19840495945649303</v>
      </c>
      <c r="K266" s="98">
        <f>IFERROR(CORREL('Monthly Data'!$N$8:$N109,'Monthly Data'!$Q$8:$Q109),0)</f>
        <v>0.81311976717983014</v>
      </c>
      <c r="L266" s="98">
        <f>IFERROR(CORREL('Monthly Data'!$O$8:$O109,'Monthly Data'!$P$8:$P109),0)</f>
        <v>0.12816314129034567</v>
      </c>
      <c r="M266" s="98">
        <f>IFERROR(CORREL('Monthly Data'!$O$8:$O109,'Monthly Data'!$Q$8:$Q109),0)</f>
        <v>0.26734026190721843</v>
      </c>
      <c r="N266" s="98">
        <f>IFERROR(CORREL('Monthly Data'!$P$8:$P109,'Monthly Data'!$Q$8:$Q109),0)</f>
        <v>0.23014939206326007</v>
      </c>
      <c r="P266" s="99">
        <f>IF(N('Asset Universe'!$F$6)=0,1,$E$266*$E$266*1)</f>
        <v>2.3537496248747989E-2</v>
      </c>
      <c r="Q266" s="99">
        <f>IF(OR(N('Asset Universe'!$F$6)=0,N('Asset Universe'!$F$7)=0),0,$E$266*$F$266*$I$266)</f>
        <v>4.0530010424189619E-2</v>
      </c>
      <c r="R266" s="99">
        <f>IF(OR(N('Asset Universe'!$F$6)=0,N('Asset Universe'!$F$8)=0),0,$E$266*$G$266*$J$266)</f>
        <v>4.0347179293564088E-3</v>
      </c>
      <c r="S266" s="99">
        <f>IF(OR(N('Asset Universe'!$F$6)=0,N('Asset Universe'!$F$9)=0),0,$E$266*$H$266*$K$266)</f>
        <v>2.3004143566454516E-2</v>
      </c>
      <c r="U266" s="99">
        <f>IFERROR(INDEX(MINVERSE($P266:$S269),1,1),0)</f>
        <v>131.52001962252356</v>
      </c>
      <c r="V266" s="99">
        <f>IFERROR(INDEX(MINVERSE($P266:$S269),1,2),0)</f>
        <v>-3.366900277939294</v>
      </c>
      <c r="W266" s="99">
        <f>IFERROR(INDEX(MINVERSE($P266:$S269),1,3),0)</f>
        <v>-0.41599649344918938</v>
      </c>
      <c r="X266" s="99">
        <f>IFERROR(INDEX(MINVERSE($P266:$S269),1,4),0)</f>
        <v>-85.093932359306422</v>
      </c>
      <c r="Z266" s="86">
        <f>IF(N('Asset Universe'!$F$6)=0,0,N('Asset Universe'!$K$6)-N('Asset Universe'!$N$6)-N(Control!$C$10))</f>
        <v>4.3000000000000003E-2</v>
      </c>
      <c r="AA266" s="86">
        <f>IF(N('Asset Universe'!$F$7)=0,0,N('Asset Universe'!$K$7)-N('Asset Universe'!$N$7)-N(Control!$C$10))</f>
        <v>5.5E-2</v>
      </c>
      <c r="AB266" s="86">
        <f>IF(N('Asset Universe'!$F$8)=0,0,N('Asset Universe'!$K$8)-N('Asset Universe'!$N$8)-N(Control!$C$10))</f>
        <v>9.9999999999999742E-4</v>
      </c>
      <c r="AC266" s="86">
        <f>IF(N('Asset Universe'!$F$9)=0,0,N('Asset Universe'!$K$9)-N('Asset Universe'!$N$9)-N(Control!$C$10))</f>
        <v>3.1199999999999999E-2</v>
      </c>
      <c r="AD266" s="86">
        <f>IFERROR(SUMPRODUCT($U266:$X266,$Z266:$AC266),0)</f>
        <v>2.8148346423780435</v>
      </c>
      <c r="AE266" s="86">
        <f>IFERROR(SUMPRODUCT($U267:$X267,$Z266:$AC266),0)</f>
        <v>-3.3993020015836893E-2</v>
      </c>
      <c r="AF266" s="86">
        <f>IFERROR(SUMPRODUCT($U268:$X268,$Z266:$AC266),0)</f>
        <v>-0.27477873844854533</v>
      </c>
      <c r="AG266" s="86">
        <f>IFERROR(SUMPRODUCT($U269:$X269,$Z266:$AC266),0)</f>
        <v>-0.90278377969643486</v>
      </c>
      <c r="AH266" s="86">
        <f>IF(N('Asset Universe'!$F$6)=0,0,MIN(MAX(AD266,0),IF(N('Asset Universe'!$O$6)&gt;0,N('Asset Universe'!$O$6),1)))</f>
        <v>1</v>
      </c>
      <c r="AI266" s="86">
        <f>IF(N('Asset Universe'!$F$7)=0,0,MIN(MAX(AE266,0),IF(N('Asset Universe'!$O$7)&gt;0,N('Asset Universe'!$O$7),1)))</f>
        <v>0</v>
      </c>
      <c r="AJ266" s="86">
        <f>IF(N('Asset Universe'!$F$8)=0,0,MIN(MAX(AF266,0),IF(N('Asset Universe'!$O$8)&gt;0,N('Asset Universe'!$O$8),1)))</f>
        <v>0</v>
      </c>
      <c r="AK266" s="86">
        <f>IF(N('Asset Universe'!$F$9)=0,0,MIN(MAX(AG266,0),IF(N('Asset Universe'!$O$9)&gt;0,N('Asset Universe'!$O$9),1)))</f>
        <v>0</v>
      </c>
      <c r="AL266" s="86">
        <f>SUM(AH266:AK266)</f>
        <v>1</v>
      </c>
      <c r="AM266" s="86">
        <f>MAX(0,1-N(Control!$C$15))</f>
        <v>0.95</v>
      </c>
      <c r="AN266" s="86">
        <f>IF($AL266&lt;=0,0,AH266*IF($AL266&gt;$AM266,$AM266/$AL266,1))*Control!$C$7</f>
        <v>0.47499999999999998</v>
      </c>
      <c r="AO266" s="86">
        <f>IF($AL266&lt;=0,0,AI266*IF($AL266&gt;$AM266,$AM266/$AL266,1))*Control!$C$7</f>
        <v>0</v>
      </c>
      <c r="AP266" s="86">
        <f>IF($AL266&lt;=0,0,AJ266*IF($AL266&gt;$AM266,$AM266/$AL266,1))*Control!$C$7</f>
        <v>0</v>
      </c>
      <c r="AQ266" s="86">
        <f>IF($AL266&lt;=0,0,AK266*IF($AL266&gt;$AM266,$AM266/$AL266,1))*Control!$C$7</f>
        <v>0</v>
      </c>
      <c r="AR266" s="86">
        <f>1-SUM(AN266:AQ266)</f>
        <v>0.52500000000000002</v>
      </c>
      <c r="AS266" s="86">
        <f>'Monthly Data'!N110</f>
        <v>-4.2625011044972516E-2</v>
      </c>
      <c r="AT266" s="86">
        <f>'Monthly Data'!O110</f>
        <v>-2.1619399346929025E-2</v>
      </c>
      <c r="AU266" s="86">
        <f>'Monthly Data'!P110</f>
        <v>9.4465858899983157E-2</v>
      </c>
      <c r="AV266" s="86">
        <f>'Monthly Data'!Q110</f>
        <v>-2.5877897542120221E-2</v>
      </c>
      <c r="AW266" s="86">
        <f>'Monthly Data'!R110</f>
        <v>3.2701714266172299E-3</v>
      </c>
      <c r="AX266" s="86">
        <f>AN266*AS266+AO266*AT266+AP266*AU266+AQ266*AV266+AR266*AW266</f>
        <v>-1.8530040247387896E-2</v>
      </c>
      <c r="AY266" s="86">
        <f>AS266</f>
        <v>-4.2625011044972516E-2</v>
      </c>
      <c r="AZ266" s="86">
        <f>0.6*AS266+0.4*AW266</f>
        <v>-2.4266938056336614E-2</v>
      </c>
    </row>
    <row r="267" spans="1:52" x14ac:dyDescent="0.25">
      <c r="P267" s="99">
        <f>IF(OR(N('Asset Universe'!$F$7)=0,N('Asset Universe'!$F$6)=0),0,$F$266*$E$266*$I$266)</f>
        <v>4.0530010424189619E-2</v>
      </c>
      <c r="Q267" s="99">
        <f>IF(N('Asset Universe'!$F$7)=0,1,$F$266*$F$266*1)</f>
        <v>0.60913521296812623</v>
      </c>
      <c r="R267" s="99">
        <f>IF(OR(N('Asset Universe'!$F$7)=0,N('Asset Universe'!$F$8)=0),0,$F$266*$G$266*$L$266)</f>
        <v>1.3258687019598805E-2</v>
      </c>
      <c r="S267" s="99">
        <f>IF(OR(N('Asset Universe'!$F$7)=0,N('Asset Universe'!$F$9)=0),0,$F$266*$H$266*$M$266)</f>
        <v>3.8476241376563226E-2</v>
      </c>
      <c r="U267" s="99">
        <f>IFERROR(INDEX(MINVERSE($P266:$S269),2,1),0)</f>
        <v>-3.3669002779392878</v>
      </c>
      <c r="V267" s="99">
        <f>IFERROR(INDEX(MINVERSE($P266:$S269),2,2),0)</f>
        <v>1.863199747686852</v>
      </c>
      <c r="W267" s="99">
        <f>IFERROR(INDEX(MINVERSE($P266:$S269),2,3),0)</f>
        <v>-0.72556319349832887</v>
      </c>
      <c r="X267" s="99">
        <f>IFERROR(INDEX(MINVERSE($P266:$S269),2,4),0)</f>
        <v>0.289527852765191</v>
      </c>
    </row>
    <row r="268" spans="1:52" x14ac:dyDescent="0.25">
      <c r="P268" s="99">
        <f>IF(OR(N('Asset Universe'!$F$8)=0,N('Asset Universe'!$F$6)=0),0,$G$266*$E$266*$J$266)</f>
        <v>4.0347179293564088E-3</v>
      </c>
      <c r="Q268" s="99">
        <f>IF(OR(N('Asset Universe'!$F$8)=0,N('Asset Universe'!$F$7)=0),0,$G$266*$F$266*$L$266)</f>
        <v>1.3258687019598805E-2</v>
      </c>
      <c r="R268" s="99">
        <f>IF(N('Asset Universe'!$F$8)=0,1,$G$266*$G$266*1)</f>
        <v>1.7569566450617375E-2</v>
      </c>
      <c r="S268" s="99">
        <f>IF(OR(N('Asset Universe'!$F$8)=0,N('Asset Universe'!$F$9)=0),0,$G$266*$H$266*$N$266)</f>
        <v>5.6255083402744219E-3</v>
      </c>
      <c r="U268" s="99">
        <f>IFERROR(INDEX(MINVERSE($P266:$S269),3,1),0)</f>
        <v>-0.41599649344919432</v>
      </c>
      <c r="V268" s="99">
        <f>IFERROR(INDEX(MINVERSE($P266:$S269),3,2),0)</f>
        <v>-0.72556319349832932</v>
      </c>
      <c r="W268" s="99">
        <f>IFERROR(INDEX(MINVERSE($P266:$S269),3,3),0)</f>
        <v>60.406351559725991</v>
      </c>
      <c r="X268" s="99">
        <f>IFERROR(INDEX(MINVERSE($P266:$S269),3,4),0)</f>
        <v>-8.8907456778060165</v>
      </c>
    </row>
    <row r="269" spans="1:52" x14ac:dyDescent="0.25">
      <c r="P269" s="99">
        <f>IF(OR(N('Asset Universe'!$F$9)=0,N('Asset Universe'!$F$6)=0),0,$H$266*$E$266*$K$266)</f>
        <v>2.3004143566454516E-2</v>
      </c>
      <c r="Q269" s="99">
        <f>IF(OR(N('Asset Universe'!$F$9)=0,N('Asset Universe'!$F$7)=0),0,$H$266*$F$266*$M$266)</f>
        <v>3.8476241376563226E-2</v>
      </c>
      <c r="R269" s="99">
        <f>IF(OR(N('Asset Universe'!$F$9)=0,N('Asset Universe'!$F$8)=0),0,$H$266*$G$266*$N$266)</f>
        <v>5.6255083402744219E-3</v>
      </c>
      <c r="S269" s="99">
        <f>IF(N('Asset Universe'!$F$9)=0,1,$H$266*$H$266*1)</f>
        <v>3.4005004510932663E-2</v>
      </c>
      <c r="U269" s="99">
        <f>IFERROR(INDEX(MINVERSE($P266:$S269),4,1),0)</f>
        <v>-85.093932359306436</v>
      </c>
      <c r="V269" s="99">
        <f>IFERROR(INDEX(MINVERSE($P266:$S269),4,2),0)</f>
        <v>0.28952785276519616</v>
      </c>
      <c r="W269" s="99">
        <f>IFERROR(INDEX(MINVERSE($P266:$S269),4,3),0)</f>
        <v>-8.8907456778060219</v>
      </c>
      <c r="X269" s="99">
        <f>IFERROR(INDEX(MINVERSE($P266:$S269),4,4),0)</f>
        <v>88.116090561841744</v>
      </c>
    </row>
    <row r="270" spans="1:52" x14ac:dyDescent="0.25">
      <c r="A270">
        <v>103</v>
      </c>
      <c r="B270">
        <v>111</v>
      </c>
      <c r="C270" s="87">
        <f>'Monthly Data'!B111</f>
        <v>45748</v>
      </c>
      <c r="E270" s="86">
        <f>STDEV('Monthly Data'!$N$8:$N110)*SQRT(12)</f>
        <v>0.15373093662908621</v>
      </c>
      <c r="F270" s="86">
        <f>STDEV('Monthly Data'!$O$8:$O110)*SQRT(12)</f>
        <v>0.77730745596090556</v>
      </c>
      <c r="G270" s="86">
        <f>STDEV('Monthly Data'!$P$8:$P110)*SQRT(12)</f>
        <v>0.13515588519277999</v>
      </c>
      <c r="H270" s="86">
        <f>STDEV('Monthly Data'!$Q$8:$Q110)*SQRT(12)</f>
        <v>0.1838062561727771</v>
      </c>
      <c r="I270" s="98">
        <f>IFERROR(CORREL('Monthly Data'!$N$8:$N110,'Monthly Data'!$O$8:$O110),0)</f>
        <v>0.34073338610497877</v>
      </c>
      <c r="J270" s="98">
        <f>IFERROR(CORREL('Monthly Data'!$N$8:$N110,'Monthly Data'!$P$8:$P110),0)</f>
        <v>0.16663512876127992</v>
      </c>
      <c r="K270" s="98">
        <f>IFERROR(CORREL('Monthly Data'!$N$8:$N110,'Monthly Data'!$Q$8:$Q110),0)</f>
        <v>0.81293198584230297</v>
      </c>
      <c r="L270" s="98">
        <f>IFERROR(CORREL('Monthly Data'!$O$8:$O110,'Monthly Data'!$P$8:$P110),0)</f>
        <v>0.11589790173811396</v>
      </c>
      <c r="M270" s="98">
        <f>IFERROR(CORREL('Monthly Data'!$O$8:$O110,'Monthly Data'!$Q$8:$Q110),0)</f>
        <v>0.26906652734098252</v>
      </c>
      <c r="N270" s="98">
        <f>IFERROR(CORREL('Monthly Data'!$P$8:$P110,'Monthly Data'!$Q$8:$Q110),0)</f>
        <v>0.21160051890619216</v>
      </c>
      <c r="P270" s="99">
        <f>IF(N('Asset Universe'!$F$6)=0,1,$E$270*$E$270*1)</f>
        <v>2.3633200876856122E-2</v>
      </c>
      <c r="Q270" s="99">
        <f>IF(OR(N('Asset Universe'!$F$6)=0,N('Asset Universe'!$F$7)=0),0,$E$270*$F$270*$I$270)</f>
        <v>4.0716345961302289E-2</v>
      </c>
      <c r="R270" s="99">
        <f>IF(OR(N('Asset Universe'!$F$6)=0,N('Asset Universe'!$F$8)=0),0,$E$270*$G$270*$J$270)</f>
        <v>3.4622848536661598E-3</v>
      </c>
      <c r="S270" s="99">
        <f>IF(OR(N('Asset Universe'!$F$6)=0,N('Asset Universe'!$F$9)=0),0,$E$270*$H$270*$K$270)</f>
        <v>2.2970781682549422E-2</v>
      </c>
      <c r="U270" s="99">
        <f>IFERROR(INDEX(MINVERSE($P270:$S273),1,1),0)</f>
        <v>131.03582267174312</v>
      </c>
      <c r="V270" s="99">
        <f>IFERROR(INDEX(MINVERSE($P270:$S273),1,2),0)</f>
        <v>-3.4312039598672111</v>
      </c>
      <c r="W270" s="99">
        <f>IFERROR(INDEX(MINVERSE($P270:$S273),1,3),0)</f>
        <v>2.0578041899822215</v>
      </c>
      <c r="X270" s="99">
        <f>IFERROR(INDEX(MINVERSE($P270:$S273),1,4),0)</f>
        <v>-85.50925968455968</v>
      </c>
      <c r="Z270" s="86">
        <f>IF(N('Asset Universe'!$F$6)=0,0,N('Asset Universe'!$K$6)-N('Asset Universe'!$N$6)-N(Control!$C$10))</f>
        <v>4.3000000000000003E-2</v>
      </c>
      <c r="AA270" s="86">
        <f>IF(N('Asset Universe'!$F$7)=0,0,N('Asset Universe'!$K$7)-N('Asset Universe'!$N$7)-N(Control!$C$10))</f>
        <v>5.5E-2</v>
      </c>
      <c r="AB270" s="86">
        <f>IF(N('Asset Universe'!$F$8)=0,0,N('Asset Universe'!$K$8)-N('Asset Universe'!$N$8)-N(Control!$C$10))</f>
        <v>9.9999999999999742E-4</v>
      </c>
      <c r="AC270" s="86">
        <f>IF(N('Asset Universe'!$F$9)=0,0,N('Asset Universe'!$K$9)-N('Asset Universe'!$N$9)-N(Control!$C$10))</f>
        <v>3.1199999999999999E-2</v>
      </c>
      <c r="AD270" s="86">
        <f>IFERROR(SUMPRODUCT($U270:$X270,$Z270:$AC270),0)</f>
        <v>2.7799930591239783</v>
      </c>
      <c r="AE270" s="86">
        <f>IFERROR(SUMPRODUCT($U271:$X271,$Z270:$AC270),0)</f>
        <v>-3.5416726580284996E-2</v>
      </c>
      <c r="AF270" s="86">
        <f>IFERROR(SUMPRODUCT($U272:$X272,$Z270:$AC270),0)</f>
        <v>-0.19051122763782297</v>
      </c>
      <c r="AG270" s="86">
        <f>IFERROR(SUMPRODUCT($U273:$X273,$Z270:$AC270),0)</f>
        <v>-0.89672571256151912</v>
      </c>
      <c r="AH270" s="86">
        <f>IF(N('Asset Universe'!$F$6)=0,0,MIN(MAX(AD270,0),IF(N('Asset Universe'!$O$6)&gt;0,N('Asset Universe'!$O$6),1)))</f>
        <v>1</v>
      </c>
      <c r="AI270" s="86">
        <f>IF(N('Asset Universe'!$F$7)=0,0,MIN(MAX(AE270,0),IF(N('Asset Universe'!$O$7)&gt;0,N('Asset Universe'!$O$7),1)))</f>
        <v>0</v>
      </c>
      <c r="AJ270" s="86">
        <f>IF(N('Asset Universe'!$F$8)=0,0,MIN(MAX(AF270,0),IF(N('Asset Universe'!$O$8)&gt;0,N('Asset Universe'!$O$8),1)))</f>
        <v>0</v>
      </c>
      <c r="AK270" s="86">
        <f>IF(N('Asset Universe'!$F$9)=0,0,MIN(MAX(AG270,0),IF(N('Asset Universe'!$O$9)&gt;0,N('Asset Universe'!$O$9),1)))</f>
        <v>0</v>
      </c>
      <c r="AL270" s="86">
        <f>SUM(AH270:AK270)</f>
        <v>1</v>
      </c>
      <c r="AM270" s="86">
        <f>MAX(0,1-N(Control!$C$15))</f>
        <v>0.95</v>
      </c>
      <c r="AN270" s="86">
        <f>IF($AL270&lt;=0,0,AH270*IF($AL270&gt;$AM270,$AM270/$AL270,1))*Control!$C$7</f>
        <v>0.47499999999999998</v>
      </c>
      <c r="AO270" s="86">
        <f>IF($AL270&lt;=0,0,AI270*IF($AL270&gt;$AM270,$AM270/$AL270,1))*Control!$C$7</f>
        <v>0</v>
      </c>
      <c r="AP270" s="86">
        <f>IF($AL270&lt;=0,0,AJ270*IF($AL270&gt;$AM270,$AM270/$AL270,1))*Control!$C$7</f>
        <v>0</v>
      </c>
      <c r="AQ270" s="86">
        <f>IF($AL270&lt;=0,0,AK270*IF($AL270&gt;$AM270,$AM270/$AL270,1))*Control!$C$7</f>
        <v>0</v>
      </c>
      <c r="AR270" s="86">
        <f>1-SUM(AN270:AQ270)</f>
        <v>0.52500000000000002</v>
      </c>
      <c r="AS270" s="86">
        <f>'Monthly Data'!N111</f>
        <v>7.1810895089956528E-3</v>
      </c>
      <c r="AT270" s="86">
        <f>'Monthly Data'!O111</f>
        <v>0.14123018539860022</v>
      </c>
      <c r="AU270" s="86">
        <f>'Monthly Data'!P111</f>
        <v>5.424437277239913E-2</v>
      </c>
      <c r="AV270" s="86">
        <f>'Monthly Data'!Q111</f>
        <v>-2.4409107373520422E-2</v>
      </c>
      <c r="AW270" s="86">
        <f>'Monthly Data'!R111</f>
        <v>3.402368514482168E-3</v>
      </c>
      <c r="AX270" s="86">
        <f>AN270*AS270+AO270*AT270+AP270*AU270+AQ270*AV270+AR270*AW270</f>
        <v>5.1972609868760735E-3</v>
      </c>
      <c r="AY270" s="86">
        <f>AS270</f>
        <v>7.1810895089956528E-3</v>
      </c>
      <c r="AZ270" s="86">
        <f>0.6*AS270+0.4*AW270</f>
        <v>5.6696011111902591E-3</v>
      </c>
    </row>
    <row r="271" spans="1:52" x14ac:dyDescent="0.25">
      <c r="P271" s="99">
        <f>IF(OR(N('Asset Universe'!$F$7)=0,N('Asset Universe'!$F$6)=0),0,$F$270*$E$270*$I$270)</f>
        <v>4.0716345961302289E-2</v>
      </c>
      <c r="Q271" s="99">
        <f>IF(N('Asset Universe'!$F$7)=0,1,$F$270*$F$270*1)</f>
        <v>0.60420688109241516</v>
      </c>
      <c r="R271" s="99">
        <f>IF(OR(N('Asset Universe'!$F$7)=0,N('Asset Universe'!$F$8)=0),0,$F$270*$G$270*$L$270)</f>
        <v>1.2175964357924106E-2</v>
      </c>
      <c r="S271" s="99">
        <f>IF(OR(N('Asset Universe'!$F$7)=0,N('Asset Universe'!$F$9)=0),0,$F$270*$H$270*$M$270)</f>
        <v>3.8442603863516077E-2</v>
      </c>
      <c r="U271" s="99">
        <f>IFERROR(INDEX(MINVERSE($P270:$S273),2,1),0)</f>
        <v>-3.4312039598672035</v>
      </c>
      <c r="V271" s="99">
        <f>IFERROR(INDEX(MINVERSE($P270:$S273),2,2),0)</f>
        <v>1.8811104179169202</v>
      </c>
      <c r="W271" s="99">
        <f>IFERROR(INDEX(MINVERSE($P270:$S273),2,3),0)</f>
        <v>-0.68979056316456111</v>
      </c>
      <c r="X271" s="99">
        <f>IFERROR(INDEX(MINVERSE($P270:$S273),2,4),0)</f>
        <v>0.29980004076085648</v>
      </c>
    </row>
    <row r="272" spans="1:52" x14ac:dyDescent="0.25">
      <c r="P272" s="99">
        <f>IF(OR(N('Asset Universe'!$F$8)=0,N('Asset Universe'!$F$6)=0),0,$G$270*$E$270*$J$270)</f>
        <v>3.4622848536661598E-3</v>
      </c>
      <c r="Q272" s="99">
        <f>IF(OR(N('Asset Universe'!$F$8)=0,N('Asset Universe'!$F$7)=0),0,$G$270*$F$270*$L$270)</f>
        <v>1.2175964357924106E-2</v>
      </c>
      <c r="R272" s="99">
        <f>IF(N('Asset Universe'!$F$8)=0,1,$G$270*$G$270*1)</f>
        <v>1.8267113302243926E-2</v>
      </c>
      <c r="S272" s="99">
        <f>IF(OR(N('Asset Universe'!$F$8)=0,N('Asset Universe'!$F$9)=0),0,$G$270*$H$270*$N$270)</f>
        <v>5.256685310507399E-3</v>
      </c>
      <c r="U272" s="99">
        <f>IFERROR(INDEX(MINVERSE($P270:$S273),3,1),0)</f>
        <v>2.0578041899822233</v>
      </c>
      <c r="V272" s="99">
        <f>IFERROR(INDEX(MINVERSE($P270:$S273),3,2),0)</f>
        <v>-0.68979056316456189</v>
      </c>
      <c r="W272" s="99">
        <f>IFERROR(INDEX(MINVERSE($P270:$S273),3,3),0)</f>
        <v>57.56725918390979</v>
      </c>
      <c r="X272" s="99">
        <f>IFERROR(INDEX(MINVERSE($P270:$S273),3,4),0)</f>
        <v>-9.5713328851576058</v>
      </c>
    </row>
    <row r="273" spans="1:52" x14ac:dyDescent="0.25">
      <c r="P273" s="99">
        <f>IF(OR(N('Asset Universe'!$F$9)=0,N('Asset Universe'!$F$6)=0),0,$H$270*$E$270*$K$270)</f>
        <v>2.2970781682549422E-2</v>
      </c>
      <c r="Q273" s="99">
        <f>IF(OR(N('Asset Universe'!$F$9)=0,N('Asset Universe'!$F$7)=0),0,$H$270*$F$270*$M$270)</f>
        <v>3.8442603863516077E-2</v>
      </c>
      <c r="R273" s="99">
        <f>IF(OR(N('Asset Universe'!$F$9)=0,N('Asset Universe'!$F$8)=0),0,$H$270*$G$270*$N$270)</f>
        <v>5.256685310507399E-3</v>
      </c>
      <c r="S273" s="99">
        <f>IF(N('Asset Universe'!$F$9)=0,1,$H$270*$H$270*1)</f>
        <v>3.3784739808252556E-2</v>
      </c>
      <c r="U273" s="99">
        <f>IFERROR(INDEX(MINVERSE($P270:$S273),4,1),0)</f>
        <v>-85.509259684559694</v>
      </c>
      <c r="V273" s="99">
        <f>IFERROR(INDEX(MINVERSE($P270:$S273),4,2),0)</f>
        <v>0.29980004076086419</v>
      </c>
      <c r="W273" s="99">
        <f>IFERROR(INDEX(MINVERSE($P270:$S273),4,3),0)</f>
        <v>-9.5713328851576058</v>
      </c>
      <c r="X273" s="99">
        <f>IFERROR(INDEX(MINVERSE($P270:$S273),4,4),0)</f>
        <v>88.886371298649294</v>
      </c>
    </row>
    <row r="274" spans="1:52" x14ac:dyDescent="0.25">
      <c r="A274">
        <v>104</v>
      </c>
      <c r="B274">
        <v>112</v>
      </c>
      <c r="C274" s="87">
        <f>'Monthly Data'!B112</f>
        <v>45778</v>
      </c>
      <c r="E274" s="86">
        <f>STDEV('Monthly Data'!$N$8:$N111)*SQRT(12)</f>
        <v>0.15298542920253491</v>
      </c>
      <c r="F274" s="86">
        <f>STDEV('Monthly Data'!$O$8:$O111)*SQRT(12)</f>
        <v>0.77388121233936669</v>
      </c>
      <c r="G274" s="86">
        <f>STDEV('Monthly Data'!$P$8:$P111)*SQRT(12)</f>
        <v>0.1353772704952789</v>
      </c>
      <c r="H274" s="86">
        <f>STDEV('Monthly Data'!$Q$8:$Q111)*SQRT(12)</f>
        <v>0.18318402688215354</v>
      </c>
      <c r="I274" s="98">
        <f>IFERROR(CORREL('Monthly Data'!$N$8:$N111,'Monthly Data'!$O$8:$O111),0)</f>
        <v>0.34039457822306274</v>
      </c>
      <c r="J274" s="98">
        <f>IFERROR(CORREL('Monthly Data'!$N$8:$N111,'Monthly Data'!$P$8:$P111),0)</f>
        <v>0.16488958579505575</v>
      </c>
      <c r="K274" s="98">
        <f>IFERROR(CORREL('Monthly Data'!$N$8:$N111,'Monthly Data'!$Q$8:$Q111),0)</f>
        <v>0.81202674275766251</v>
      </c>
      <c r="L274" s="98">
        <f>IFERROR(CORREL('Monthly Data'!$O$8:$O111,'Monthly Data'!$P$8:$P111),0)</f>
        <v>0.11854440620659398</v>
      </c>
      <c r="M274" s="98">
        <f>IFERROR(CORREL('Monthly Data'!$O$8:$O111,'Monthly Data'!$Q$8:$Q111),0)</f>
        <v>0.26688953262929704</v>
      </c>
      <c r="N274" s="98">
        <f>IFERROR(CORREL('Monthly Data'!$P$8:$P111,'Monthly Data'!$Q$8:$Q111),0)</f>
        <v>0.20371377938819613</v>
      </c>
      <c r="P274" s="99">
        <f>IF(N('Asset Universe'!$F$6)=0,1,$E$274*$E$274*1)</f>
        <v>2.3404541548283822E-2</v>
      </c>
      <c r="Q274" s="99">
        <f>IF(OR(N('Asset Universe'!$F$6)=0,N('Asset Universe'!$F$7)=0),0,$E$274*$F$274*$I$274)</f>
        <v>4.0300181925090071E-2</v>
      </c>
      <c r="R274" s="99">
        <f>IF(OR(N('Asset Universe'!$F$6)=0,N('Asset Universe'!$F$8)=0),0,$E$274*$G$274*$J$274)</f>
        <v>3.414986961136617E-3</v>
      </c>
      <c r="S274" s="99">
        <f>IF(OR(N('Asset Universe'!$F$6)=0,N('Asset Universe'!$F$9)=0),0,$E$274*$H$274*$K$274)</f>
        <v>2.2756632876263148E-2</v>
      </c>
      <c r="U274" s="99">
        <f>IFERROR(INDEX(MINVERSE($P274:$S277),1,1),0)</f>
        <v>131.84902387350297</v>
      </c>
      <c r="V274" s="99">
        <f>IFERROR(INDEX(MINVERSE($P274:$S277),1,2),0)</f>
        <v>-3.4878571347795586</v>
      </c>
      <c r="W274" s="99">
        <f>IFERROR(INDEX(MINVERSE($P274:$S277),1,3),0)</f>
        <v>1.4175572925786537</v>
      </c>
      <c r="X274" s="99">
        <f>IFERROR(INDEX(MINVERSE($P274:$S277),1,4),0)</f>
        <v>-85.695701581260408</v>
      </c>
      <c r="Z274" s="86">
        <f>IF(N('Asset Universe'!$F$6)=0,0,N('Asset Universe'!$K$6)-N('Asset Universe'!$N$6)-N(Control!$C$10))</f>
        <v>4.3000000000000003E-2</v>
      </c>
      <c r="AA274" s="86">
        <f>IF(N('Asset Universe'!$F$7)=0,0,N('Asset Universe'!$K$7)-N('Asset Universe'!$N$7)-N(Control!$C$10))</f>
        <v>5.5E-2</v>
      </c>
      <c r="AB274" s="86">
        <f>IF(N('Asset Universe'!$F$8)=0,0,N('Asset Universe'!$K$8)-N('Asset Universe'!$N$8)-N(Control!$C$10))</f>
        <v>9.9999999999999742E-4</v>
      </c>
      <c r="AC274" s="86">
        <f>IF(N('Asset Universe'!$F$9)=0,0,N('Asset Universe'!$K$9)-N('Asset Universe'!$N$9)-N(Control!$C$10))</f>
        <v>3.1199999999999999E-2</v>
      </c>
      <c r="AD274" s="86">
        <f>IFERROR(SUMPRODUCT($U274:$X274,$Z274:$AC274),0)</f>
        <v>2.8053875521050058</v>
      </c>
      <c r="AE274" s="86">
        <f>IFERROR(SUMPRODUCT($U275:$X275,$Z274:$AC274),0)</f>
        <v>-3.5854759638352163E-2</v>
      </c>
      <c r="AF274" s="86">
        <f>IFERROR(SUMPRODUCT($U276:$X276,$Z274:$AC274),0)</f>
        <v>-0.19498493085773408</v>
      </c>
      <c r="AG274" s="86">
        <f>IFERROR(SUMPRODUCT($U277:$X277,$Z274:$AC274),0)</f>
        <v>-0.90294488210115009</v>
      </c>
      <c r="AH274" s="86">
        <f>IF(N('Asset Universe'!$F$6)=0,0,MIN(MAX(AD274,0),IF(N('Asset Universe'!$O$6)&gt;0,N('Asset Universe'!$O$6),1)))</f>
        <v>1</v>
      </c>
      <c r="AI274" s="86">
        <f>IF(N('Asset Universe'!$F$7)=0,0,MIN(MAX(AE274,0),IF(N('Asset Universe'!$O$7)&gt;0,N('Asset Universe'!$O$7),1)))</f>
        <v>0</v>
      </c>
      <c r="AJ274" s="86">
        <f>IF(N('Asset Universe'!$F$8)=0,0,MIN(MAX(AF274,0),IF(N('Asset Universe'!$O$8)&gt;0,N('Asset Universe'!$O$8),1)))</f>
        <v>0</v>
      </c>
      <c r="AK274" s="86">
        <f>IF(N('Asset Universe'!$F$9)=0,0,MIN(MAX(AG274,0),IF(N('Asset Universe'!$O$9)&gt;0,N('Asset Universe'!$O$9),1)))</f>
        <v>0</v>
      </c>
      <c r="AL274" s="86">
        <f>SUM(AH274:AK274)</f>
        <v>1</v>
      </c>
      <c r="AM274" s="86">
        <f>MAX(0,1-N(Control!$C$15))</f>
        <v>0.95</v>
      </c>
      <c r="AN274" s="86">
        <f>IF($AL274&lt;=0,0,AH274*IF($AL274&gt;$AM274,$AM274/$AL274,1))*Control!$C$7</f>
        <v>0.47499999999999998</v>
      </c>
      <c r="AO274" s="86">
        <f>IF($AL274&lt;=0,0,AI274*IF($AL274&gt;$AM274,$AM274/$AL274,1))*Control!$C$7</f>
        <v>0</v>
      </c>
      <c r="AP274" s="86">
        <f>IF($AL274&lt;=0,0,AJ274*IF($AL274&gt;$AM274,$AM274/$AL274,1))*Control!$C$7</f>
        <v>0</v>
      </c>
      <c r="AQ274" s="86">
        <f>IF($AL274&lt;=0,0,AK274*IF($AL274&gt;$AM274,$AM274/$AL274,1))*Control!$C$7</f>
        <v>0</v>
      </c>
      <c r="AR274" s="86">
        <f>1-SUM(AN274:AQ274)</f>
        <v>0.52500000000000002</v>
      </c>
      <c r="AS274" s="86">
        <f>'Monthly Data'!N112</f>
        <v>5.8529863041963504E-2</v>
      </c>
      <c r="AT274" s="86">
        <f>'Monthly Data'!O112</f>
        <v>0.11072156686350643</v>
      </c>
      <c r="AU274" s="86">
        <f>'Monthly Data'!P112</f>
        <v>-5.5957769465042606E-4</v>
      </c>
      <c r="AV274" s="86">
        <f>'Monthly Data'!Q112</f>
        <v>1.1207982974390074E-2</v>
      </c>
      <c r="AW274" s="86">
        <f>'Monthly Data'!R112</f>
        <v>3.6319706934637708E-3</v>
      </c>
      <c r="AX274" s="86">
        <f>AN274*AS274+AO274*AT274+AP274*AU274+AQ274*AV274+AR274*AW274</f>
        <v>2.9708469559001142E-2</v>
      </c>
      <c r="AY274" s="86">
        <f>AS274</f>
        <v>5.8529863041963504E-2</v>
      </c>
      <c r="AZ274" s="86">
        <f>0.6*AS274+0.4*AW274</f>
        <v>3.6570706102563605E-2</v>
      </c>
    </row>
    <row r="275" spans="1:52" x14ac:dyDescent="0.25">
      <c r="P275" s="99">
        <f>IF(OR(N('Asset Universe'!$F$7)=0,N('Asset Universe'!$F$6)=0),0,$F$274*$E$274*$I$274)</f>
        <v>4.0300181925090071E-2</v>
      </c>
      <c r="Q275" s="99">
        <f>IF(N('Asset Universe'!$F$7)=0,1,$F$274*$F$274*1)</f>
        <v>0.598892130811848</v>
      </c>
      <c r="R275" s="99">
        <f>IF(OR(N('Asset Universe'!$F$7)=0,N('Asset Universe'!$F$8)=0),0,$F$274*$G$274*$L$274)</f>
        <v>1.2419414513732048E-2</v>
      </c>
      <c r="S275" s="99">
        <f>IF(OR(N('Asset Universe'!$F$7)=0,N('Asset Universe'!$F$9)=0),0,$F$274*$H$274*$M$274)</f>
        <v>3.783497455670265E-2</v>
      </c>
      <c r="U275" s="99">
        <f>IFERROR(INDEX(MINVERSE($P274:$S277),2,1),0)</f>
        <v>-3.4878571347795675</v>
      </c>
      <c r="V275" s="99">
        <f>IFERROR(INDEX(MINVERSE($P274:$S277),2,2),0)</f>
        <v>1.8984292807719203</v>
      </c>
      <c r="W275" s="99">
        <f>IFERROR(INDEX(MINVERSE($P274:$S277),2,3),0)</f>
        <v>-0.72879087432350409</v>
      </c>
      <c r="X275" s="99">
        <f>IFERROR(INDEX(MINVERSE($P274:$S277),2,4),0)</f>
        <v>0.33456017913580594</v>
      </c>
    </row>
    <row r="276" spans="1:52" x14ac:dyDescent="0.25">
      <c r="P276" s="99">
        <f>IF(OR(N('Asset Universe'!$F$8)=0,N('Asset Universe'!$F$6)=0),0,$G$274*$E$274*$J$274)</f>
        <v>3.414986961136617E-3</v>
      </c>
      <c r="Q276" s="99">
        <f>IF(OR(N('Asset Universe'!$F$8)=0,N('Asset Universe'!$F$7)=0),0,$G$274*$F$274*$L$274)</f>
        <v>1.2419414513732048E-2</v>
      </c>
      <c r="R276" s="99">
        <f>IF(N('Asset Universe'!$F$8)=0,1,$G$274*$G$274*1)</f>
        <v>1.832700536675191E-2</v>
      </c>
      <c r="S276" s="99">
        <f>IF(OR(N('Asset Universe'!$F$8)=0,N('Asset Universe'!$F$9)=0),0,$G$274*$H$274*$N$274)</f>
        <v>5.0518885540991442E-3</v>
      </c>
      <c r="U276" s="99">
        <f>IFERROR(INDEX(MINVERSE($P274:$S277),3,1),0)</f>
        <v>1.4175572925786541</v>
      </c>
      <c r="V276" s="99">
        <f>IFERROR(INDEX(MINVERSE($P274:$S277),3,2),0)</f>
        <v>-0.72879087432350431</v>
      </c>
      <c r="W276" s="99">
        <f>IFERROR(INDEX(MINVERSE($P274:$S277),3,3),0)</f>
        <v>57.206532632517963</v>
      </c>
      <c r="X276" s="99">
        <f>IFERROR(INDEX(MINVERSE($P274:$S277),3,4),0)</f>
        <v>-8.7520169545942714</v>
      </c>
    </row>
    <row r="277" spans="1:52" x14ac:dyDescent="0.25">
      <c r="P277" s="99">
        <f>IF(OR(N('Asset Universe'!$F$9)=0,N('Asset Universe'!$F$6)=0),0,$H$274*$E$274*$K$274)</f>
        <v>2.2756632876263148E-2</v>
      </c>
      <c r="Q277" s="99">
        <f>IF(OR(N('Asset Universe'!$F$9)=0,N('Asset Universe'!$F$7)=0),0,$H$274*$F$274*$M$274)</f>
        <v>3.783497455670265E-2</v>
      </c>
      <c r="R277" s="99">
        <f>IF(OR(N('Asset Universe'!$F$9)=0,N('Asset Universe'!$F$8)=0),0,$H$274*$G$274*$N$274)</f>
        <v>5.0518885540991442E-3</v>
      </c>
      <c r="S277" s="99">
        <f>IF(N('Asset Universe'!$F$9)=0,1,$H$274*$H$274*1)</f>
        <v>3.3556387704761555E-2</v>
      </c>
      <c r="U277" s="99">
        <f>IFERROR(INDEX(MINVERSE($P274:$S277),4,1),0)</f>
        <v>-85.69570158126038</v>
      </c>
      <c r="V277" s="99">
        <f>IFERROR(INDEX(MINVERSE($P274:$S277),4,2),0)</f>
        <v>0.33456017913580149</v>
      </c>
      <c r="W277" s="99">
        <f>IFERROR(INDEX(MINVERSE($P274:$S277),4,3),0)</f>
        <v>-8.7520169545942696</v>
      </c>
      <c r="X277" s="99">
        <f>IFERROR(INDEX(MINVERSE($P274:$S277),4,4),0)</f>
        <v>88.856458108819595</v>
      </c>
    </row>
    <row r="278" spans="1:52" x14ac:dyDescent="0.25">
      <c r="A278">
        <v>105</v>
      </c>
      <c r="B278">
        <v>113</v>
      </c>
      <c r="C278" s="87">
        <f>'Monthly Data'!B113</f>
        <v>45809</v>
      </c>
      <c r="E278" s="86">
        <f>STDEV('Monthly Data'!$N$8:$N112)*SQRT(12)</f>
        <v>0.15313784896492555</v>
      </c>
      <c r="F278" s="86">
        <f>STDEV('Monthly Data'!$O$8:$O112)*SQRT(12)</f>
        <v>0.77025850259107187</v>
      </c>
      <c r="G278" s="86">
        <f>STDEV('Monthly Data'!$P$8:$P112)*SQRT(12)</f>
        <v>0.1347663738766921</v>
      </c>
      <c r="H278" s="86">
        <f>STDEV('Monthly Data'!$Q$8:$Q112)*SQRT(12)</f>
        <v>0.18231449607723152</v>
      </c>
      <c r="I278" s="98">
        <f>IFERROR(CORREL('Monthly Data'!$N$8:$N112,'Monthly Data'!$O$8:$O112),0)</f>
        <v>0.3401628884427591</v>
      </c>
      <c r="J278" s="98">
        <f>IFERROR(CORREL('Monthly Data'!$N$8:$N112,'Monthly Data'!$P$8:$P112),0)</f>
        <v>0.16120916500545932</v>
      </c>
      <c r="K278" s="98">
        <f>IFERROR(CORREL('Monthly Data'!$N$8:$N112,'Monthly Data'!$Q$8:$Q112),0)</f>
        <v>0.80854975802369644</v>
      </c>
      <c r="L278" s="98">
        <f>IFERROR(CORREL('Monthly Data'!$O$8:$O112,'Monthly Data'!$P$8:$P112),0)</f>
        <v>0.11807796130722759</v>
      </c>
      <c r="M278" s="98">
        <f>IFERROR(CORREL('Monthly Data'!$O$8:$O112,'Monthly Data'!$Q$8:$Q112),0)</f>
        <v>0.26703416400097058</v>
      </c>
      <c r="N278" s="98">
        <f>IFERROR(CORREL('Monthly Data'!$P$8:$P112,'Monthly Data'!$Q$8:$Q112),0)</f>
        <v>0.20333645151410118</v>
      </c>
      <c r="P278" s="99">
        <f>IF(N('Asset Universe'!$F$6)=0,1,$E$278*$E$278*1)</f>
        <v>2.3451200785604347E-2</v>
      </c>
      <c r="Q278" s="99">
        <f>IF(OR(N('Asset Universe'!$F$6)=0,N('Asset Universe'!$F$7)=0),0,$E$278*$F$278*$I$278)</f>
        <v>4.0124161904684326E-2</v>
      </c>
      <c r="R278" s="99">
        <f>IF(OR(N('Asset Universe'!$F$6)=0,N('Asset Universe'!$F$8)=0),0,$E$278*$G$278*$J$278)</f>
        <v>3.3270077623031892E-3</v>
      </c>
      <c r="S278" s="99">
        <f>IF(OR(N('Asset Universe'!$F$6)=0,N('Asset Universe'!$F$9)=0),0,$E$278*$H$278*$K$278)</f>
        <v>2.2574102641201965E-2</v>
      </c>
      <c r="U278" s="99">
        <f>IFERROR(INDEX(MINVERSE($P278:$S281),1,1),0)</f>
        <v>129.42173781263205</v>
      </c>
      <c r="V278" s="99">
        <f>IFERROR(INDEX(MINVERSE($P278:$S281),1,2),0)</f>
        <v>-3.4643226629781019</v>
      </c>
      <c r="W278" s="99">
        <f>IFERROR(INDEX(MINVERSE($P278:$S281),1,3),0)</f>
        <v>1.8080068317593483</v>
      </c>
      <c r="X278" s="99">
        <f>IFERROR(INDEX(MINVERSE($P278:$S281),1,4),0)</f>
        <v>-84.260597156067433</v>
      </c>
      <c r="Z278" s="86">
        <f>IF(N('Asset Universe'!$F$6)=0,0,N('Asset Universe'!$K$6)-N('Asset Universe'!$N$6)-N(Control!$C$10))</f>
        <v>4.3000000000000003E-2</v>
      </c>
      <c r="AA278" s="86">
        <f>IF(N('Asset Universe'!$F$7)=0,0,N('Asset Universe'!$K$7)-N('Asset Universe'!$N$7)-N(Control!$C$10))</f>
        <v>5.5E-2</v>
      </c>
      <c r="AB278" s="86">
        <f>IF(N('Asset Universe'!$F$8)=0,0,N('Asset Universe'!$K$8)-N('Asset Universe'!$N$8)-N(Control!$C$10))</f>
        <v>9.9999999999999742E-4</v>
      </c>
      <c r="AC278" s="86">
        <f>IF(N('Asset Universe'!$F$9)=0,0,N('Asset Universe'!$K$9)-N('Asset Universe'!$N$9)-N(Control!$C$10))</f>
        <v>3.1199999999999999E-2</v>
      </c>
      <c r="AD278" s="86">
        <f>IFERROR(SUMPRODUCT($U278:$X278,$Z278:$AC278),0)</f>
        <v>2.7474743550418381</v>
      </c>
      <c r="AE278" s="86">
        <f>IFERROR(SUMPRODUCT($U279:$X279,$Z278:$AC278),0)</f>
        <v>-3.4884581386812857E-2</v>
      </c>
      <c r="AF278" s="86">
        <f>IFERROR(SUMPRODUCT($U280:$X280,$Z278:$AC278),0)</f>
        <v>-0.18822634543061081</v>
      </c>
      <c r="AG278" s="86">
        <f>IFERROR(SUMPRODUCT($U281:$X281,$Z278:$AC278),0)</f>
        <v>-0.85964115420060283</v>
      </c>
      <c r="AH278" s="86">
        <f>IF(N('Asset Universe'!$F$6)=0,0,MIN(MAX(AD278,0),IF(N('Asset Universe'!$O$6)&gt;0,N('Asset Universe'!$O$6),1)))</f>
        <v>1</v>
      </c>
      <c r="AI278" s="86">
        <f>IF(N('Asset Universe'!$F$7)=0,0,MIN(MAX(AE278,0),IF(N('Asset Universe'!$O$7)&gt;0,N('Asset Universe'!$O$7),1)))</f>
        <v>0</v>
      </c>
      <c r="AJ278" s="86">
        <f>IF(N('Asset Universe'!$F$8)=0,0,MIN(MAX(AF278,0),IF(N('Asset Universe'!$O$8)&gt;0,N('Asset Universe'!$O$8),1)))</f>
        <v>0</v>
      </c>
      <c r="AK278" s="86">
        <f>IF(N('Asset Universe'!$F$9)=0,0,MIN(MAX(AG278,0),IF(N('Asset Universe'!$O$9)&gt;0,N('Asset Universe'!$O$9),1)))</f>
        <v>0</v>
      </c>
      <c r="AL278" s="86">
        <f>SUM(AH278:AK278)</f>
        <v>1</v>
      </c>
      <c r="AM278" s="86">
        <f>MAX(0,1-N(Control!$C$15))</f>
        <v>0.95</v>
      </c>
      <c r="AN278" s="86">
        <f>IF($AL278&lt;=0,0,AH278*IF($AL278&gt;$AM278,$AM278/$AL278,1))*Control!$C$7</f>
        <v>0.47499999999999998</v>
      </c>
      <c r="AO278" s="86">
        <f>IF($AL278&lt;=0,0,AI278*IF($AL278&gt;$AM278,$AM278/$AL278,1))*Control!$C$7</f>
        <v>0</v>
      </c>
      <c r="AP278" s="86">
        <f>IF($AL278&lt;=0,0,AJ278*IF($AL278&gt;$AM278,$AM278/$AL278,1))*Control!$C$7</f>
        <v>0</v>
      </c>
      <c r="AQ278" s="86">
        <f>IF($AL278&lt;=0,0,AK278*IF($AL278&gt;$AM278,$AM278/$AL278,1))*Control!$C$7</f>
        <v>0</v>
      </c>
      <c r="AR278" s="86">
        <f>1-SUM(AN278:AQ278)</f>
        <v>0.52500000000000002</v>
      </c>
      <c r="AS278" s="86">
        <f>'Monthly Data'!N113</f>
        <v>4.5156284084710174E-2</v>
      </c>
      <c r="AT278" s="86">
        <f>'Monthly Data'!O113</f>
        <v>2.3865516830480216E-2</v>
      </c>
      <c r="AU278" s="86">
        <f>'Monthly Data'!P113</f>
        <v>4.0513189855819753E-3</v>
      </c>
      <c r="AV278" s="86">
        <f>'Monthly Data'!Q113</f>
        <v>6.8848344057690358E-3</v>
      </c>
      <c r="AW278" s="86">
        <f>'Monthly Data'!R113</f>
        <v>3.3472406922290254E-3</v>
      </c>
      <c r="AX278" s="86">
        <f>AN278*AS278+AO278*AT278+AP278*AU278+AQ278*AV278+AR278*AW278</f>
        <v>2.3206536303657571E-2</v>
      </c>
      <c r="AY278" s="86">
        <f>AS278</f>
        <v>4.5156284084710174E-2</v>
      </c>
      <c r="AZ278" s="86">
        <f>0.6*AS278+0.4*AW278</f>
        <v>2.8432666727717715E-2</v>
      </c>
    </row>
    <row r="279" spans="1:52" x14ac:dyDescent="0.25">
      <c r="P279" s="99">
        <f>IF(OR(N('Asset Universe'!$F$7)=0,N('Asset Universe'!$F$6)=0),0,$F$278*$E$278*$I$278)</f>
        <v>4.0124161904684326E-2</v>
      </c>
      <c r="Q279" s="99">
        <f>IF(N('Asset Universe'!$F$7)=0,1,$F$278*$F$278*1)</f>
        <v>0.59329816081384024</v>
      </c>
      <c r="R279" s="99">
        <f>IF(OR(N('Asset Universe'!$F$7)=0,N('Asset Universe'!$F$8)=0),0,$F$278*$G$278*$L$278)</f>
        <v>1.2257076319578491E-2</v>
      </c>
      <c r="S279" s="99">
        <f>IF(OR(N('Asset Universe'!$F$7)=0,N('Asset Universe'!$F$9)=0),0,$F$278*$H$278*$M$278)</f>
        <v>3.7499418256433596E-2</v>
      </c>
      <c r="U279" s="99">
        <f>IFERROR(INDEX(MINVERSE($P278:$S281),2,1),0)</f>
        <v>-3.4643226629781063</v>
      </c>
      <c r="V279" s="99">
        <f>IFERROR(INDEX(MINVERSE($P278:$S281),2,2),0)</f>
        <v>1.9159720162860965</v>
      </c>
      <c r="W279" s="99">
        <f>IFERROR(INDEX(MINVERSE($P278:$S281),2,3),0)</f>
        <v>-0.74169833933405371</v>
      </c>
      <c r="X279" s="99">
        <f>IFERROR(INDEX(MINVERSE($P278:$S281),2,4),0)</f>
        <v>0.30270931297578441</v>
      </c>
    </row>
    <row r="280" spans="1:52" x14ac:dyDescent="0.25">
      <c r="P280" s="99">
        <f>IF(OR(N('Asset Universe'!$F$8)=0,N('Asset Universe'!$F$6)=0),0,$G$278*$E$278*$J$278)</f>
        <v>3.3270077623031892E-3</v>
      </c>
      <c r="Q280" s="99">
        <f>IF(OR(N('Asset Universe'!$F$8)=0,N('Asset Universe'!$F$7)=0),0,$G$278*$F$278*$L$278)</f>
        <v>1.2257076319578491E-2</v>
      </c>
      <c r="R280" s="99">
        <f>IF(N('Asset Universe'!$F$8)=0,1,$G$278*$G$278*1)</f>
        <v>1.8161975527872361E-2</v>
      </c>
      <c r="S280" s="99">
        <f>IF(OR(N('Asset Universe'!$F$8)=0,N('Asset Universe'!$F$9)=0),0,$G$278*$H$278*$N$278)</f>
        <v>4.9959488667112263E-3</v>
      </c>
      <c r="U280" s="99">
        <f>IFERROR(INDEX(MINVERSE($P278:$S281),3,1),0)</f>
        <v>1.8080068317593438</v>
      </c>
      <c r="V280" s="99">
        <f>IFERROR(INDEX(MINVERSE($P278:$S281),3,2),0)</f>
        <v>-0.74169833933405394</v>
      </c>
      <c r="W280" s="99">
        <f>IFERROR(INDEX(MINVERSE($P278:$S281),3,3),0)</f>
        <v>57.723662681725479</v>
      </c>
      <c r="X280" s="99">
        <f>IFERROR(INDEX(MINVERSE($P278:$S281),3,4),0)</f>
        <v>-9.0673363209812496</v>
      </c>
    </row>
    <row r="281" spans="1:52" x14ac:dyDescent="0.25">
      <c r="P281" s="99">
        <f>IF(OR(N('Asset Universe'!$F$9)=0,N('Asset Universe'!$F$6)=0),0,$H$278*$E$278*$K$278)</f>
        <v>2.2574102641201965E-2</v>
      </c>
      <c r="Q281" s="99">
        <f>IF(OR(N('Asset Universe'!$F$9)=0,N('Asset Universe'!$F$7)=0),0,$H$278*$F$278*$M$278)</f>
        <v>3.7499418256433596E-2</v>
      </c>
      <c r="R281" s="99">
        <f>IF(OR(N('Asset Universe'!$F$9)=0,N('Asset Universe'!$F$8)=0),0,$H$278*$G$278*$N$278)</f>
        <v>4.9959488667112263E-3</v>
      </c>
      <c r="S281" s="99">
        <f>IF(N('Asset Universe'!$F$9)=0,1,$H$278*$H$278*1)</f>
        <v>3.3238575479894866E-2</v>
      </c>
      <c r="U281" s="99">
        <f>IFERROR(INDEX(MINVERSE($P278:$S281),4,1),0)</f>
        <v>-84.260597156067419</v>
      </c>
      <c r="V281" s="99">
        <f>IFERROR(INDEX(MINVERSE($P278:$S281),4,2),0)</f>
        <v>0.30270931297578174</v>
      </c>
      <c r="W281" s="99">
        <f>IFERROR(INDEX(MINVERSE($P278:$S281),4,3),0)</f>
        <v>-9.0673363209812514</v>
      </c>
      <c r="X281" s="99">
        <f>IFERROR(INDEX(MINVERSE($P278:$S281),4,4),0)</f>
        <v>88.332783577487504</v>
      </c>
    </row>
    <row r="282" spans="1:52" x14ac:dyDescent="0.25">
      <c r="A282">
        <v>106</v>
      </c>
      <c r="B282">
        <v>114</v>
      </c>
      <c r="C282" s="87">
        <f>'Monthly Data'!B114</f>
        <v>45839</v>
      </c>
      <c r="E282" s="86">
        <f>STDEV('Monthly Data'!$N$8:$N113)*SQRT(12)</f>
        <v>0.15285910878379211</v>
      </c>
      <c r="F282" s="86">
        <f>STDEV('Monthly Data'!$O$8:$O113)*SQRT(12)</f>
        <v>0.76676102647529387</v>
      </c>
      <c r="G282" s="86">
        <f>STDEV('Monthly Data'!$P$8:$P113)*SQRT(12)</f>
        <v>0.1341344636318812</v>
      </c>
      <c r="H282" s="86">
        <f>STDEV('Monthly Data'!$Q$8:$Q113)*SQRT(12)</f>
        <v>0.18144566503794682</v>
      </c>
      <c r="I282" s="98">
        <f>IFERROR(CORREL('Monthly Data'!$N$8:$N113,'Monthly Data'!$O$8:$O113),0)</f>
        <v>0.33741555565688763</v>
      </c>
      <c r="J282" s="98">
        <f>IFERROR(CORREL('Monthly Data'!$N$8:$N113,'Monthly Data'!$P$8:$P113),0)</f>
        <v>0.15971782575661925</v>
      </c>
      <c r="K282" s="98">
        <f>IFERROR(CORREL('Monthly Data'!$N$8:$N113,'Monthly Data'!$Q$8:$Q113),0)</f>
        <v>0.80645445127738935</v>
      </c>
      <c r="L282" s="98">
        <f>IFERROR(CORREL('Monthly Data'!$O$8:$O113,'Monthly Data'!$P$8:$P113),0)</f>
        <v>0.1183218306620871</v>
      </c>
      <c r="M282" s="98">
        <f>IFERROR(CORREL('Monthly Data'!$O$8:$O113,'Monthly Data'!$Q$8:$Q113),0)</f>
        <v>0.26688444951424622</v>
      </c>
      <c r="N282" s="98">
        <f>IFERROR(CORREL('Monthly Data'!$P$8:$P113,'Monthly Data'!$Q$8:$Q113),0)</f>
        <v>0.20326630377290136</v>
      </c>
      <c r="P282" s="99">
        <f>IF(N('Asset Universe'!$F$6)=0,1,$E$282*$E$282*1)</f>
        <v>2.3365907138175188E-2</v>
      </c>
      <c r="Q282" s="99">
        <f>IF(OR(N('Asset Universe'!$F$6)=0,N('Asset Universe'!$F$7)=0),0,$E$282*$F$282*$I$282)</f>
        <v>3.9547264997480229E-2</v>
      </c>
      <c r="R282" s="99">
        <f>IF(OR(N('Asset Universe'!$F$6)=0,N('Asset Universe'!$F$8)=0),0,$E$282*$G$282*$J$282)</f>
        <v>3.2748023220160738E-3</v>
      </c>
      <c r="S282" s="99">
        <f>IF(OR(N('Asset Universe'!$F$6)=0,N('Asset Universe'!$F$9)=0),0,$E$282*$H$282*$K$282)</f>
        <v>2.2367516345351366E-2</v>
      </c>
      <c r="U282" s="99">
        <f>IFERROR(INDEX(MINVERSE($P282:$S285),1,1),0)</f>
        <v>128.37048614406922</v>
      </c>
      <c r="V282" s="99">
        <f>IFERROR(INDEX(MINVERSE($P282:$S285),1,2),0)</f>
        <v>-3.3900937263406492</v>
      </c>
      <c r="W282" s="99">
        <f>IFERROR(INDEX(MINVERSE($P282:$S285),1,3),0)</f>
        <v>1.9371857951323772</v>
      </c>
      <c r="X282" s="99">
        <f>IFERROR(INDEX(MINVERSE($P282:$S285),1,4),0)</f>
        <v>-83.682416733403755</v>
      </c>
      <c r="Z282" s="86">
        <f>IF(N('Asset Universe'!$F$6)=0,0,N('Asset Universe'!$K$6)-N('Asset Universe'!$N$6)-N(Control!$C$10))</f>
        <v>4.3000000000000003E-2</v>
      </c>
      <c r="AA282" s="86">
        <f>IF(N('Asset Universe'!$F$7)=0,0,N('Asset Universe'!$K$7)-N('Asset Universe'!$N$7)-N(Control!$C$10))</f>
        <v>5.5E-2</v>
      </c>
      <c r="AB282" s="86">
        <f>IF(N('Asset Universe'!$F$8)=0,0,N('Asset Universe'!$K$8)-N('Asset Universe'!$N$8)-N(Control!$C$10))</f>
        <v>9.9999999999999742E-4</v>
      </c>
      <c r="AC282" s="86">
        <f>IF(N('Asset Universe'!$F$9)=0,0,N('Asset Universe'!$K$9)-N('Asset Universe'!$N$9)-N(Control!$C$10))</f>
        <v>3.1199999999999999E-2</v>
      </c>
      <c r="AD282" s="86">
        <f>IFERROR(SUMPRODUCT($U282:$X282,$Z282:$AC282),0)</f>
        <v>2.7245215329591761</v>
      </c>
      <c r="AE282" s="86">
        <f>IFERROR(SUMPRODUCT($U283:$X283,$Z282:$AC282),0)</f>
        <v>-3.2907274441144552E-2</v>
      </c>
      <c r="AF282" s="86">
        <f>IFERROR(SUMPRODUCT($U284:$X284,$Z282:$AC282),0)</f>
        <v>-0.18763198070182047</v>
      </c>
      <c r="AG282" s="86">
        <f>IFERROR(SUMPRODUCT($U285:$X285,$Z282:$AC282),0)</f>
        <v>-0.83804864594289574</v>
      </c>
      <c r="AH282" s="86">
        <f>IF(N('Asset Universe'!$F$6)=0,0,MIN(MAX(AD282,0),IF(N('Asset Universe'!$O$6)&gt;0,N('Asset Universe'!$O$6),1)))</f>
        <v>1</v>
      </c>
      <c r="AI282" s="86">
        <f>IF(N('Asset Universe'!$F$7)=0,0,MIN(MAX(AE282,0),IF(N('Asset Universe'!$O$7)&gt;0,N('Asset Universe'!$O$7),1)))</f>
        <v>0</v>
      </c>
      <c r="AJ282" s="86">
        <f>IF(N('Asset Universe'!$F$8)=0,0,MIN(MAX(AF282,0),IF(N('Asset Universe'!$O$8)&gt;0,N('Asset Universe'!$O$8),1)))</f>
        <v>0</v>
      </c>
      <c r="AK282" s="86">
        <f>IF(N('Asset Universe'!$F$9)=0,0,MIN(MAX(AG282,0),IF(N('Asset Universe'!$O$9)&gt;0,N('Asset Universe'!$O$9),1)))</f>
        <v>0</v>
      </c>
      <c r="AL282" s="86">
        <f>SUM(AH282:AK282)</f>
        <v>1</v>
      </c>
      <c r="AM282" s="86">
        <f>MAX(0,1-N(Control!$C$15))</f>
        <v>0.95</v>
      </c>
      <c r="AN282" s="86">
        <f>IF($AL282&lt;=0,0,AH282*IF($AL282&gt;$AM282,$AM282/$AL282,1))*Control!$C$7</f>
        <v>0.47499999999999998</v>
      </c>
      <c r="AO282" s="86">
        <f>IF($AL282&lt;=0,0,AI282*IF($AL282&gt;$AM282,$AM282/$AL282,1))*Control!$C$7</f>
        <v>0</v>
      </c>
      <c r="AP282" s="86">
        <f>IF($AL282&lt;=0,0,AJ282*IF($AL282&gt;$AM282,$AM282/$AL282,1))*Control!$C$7</f>
        <v>0</v>
      </c>
      <c r="AQ282" s="86">
        <f>IF($AL282&lt;=0,0,AK282*IF($AL282&gt;$AM282,$AM282/$AL282,1))*Control!$C$7</f>
        <v>0</v>
      </c>
      <c r="AR282" s="86">
        <f>1-SUM(AN282:AQ282)</f>
        <v>0.52500000000000002</v>
      </c>
      <c r="AS282" s="86">
        <f>'Monthly Data'!N114</f>
        <v>1.0154647323157739E-2</v>
      </c>
      <c r="AT282" s="86">
        <f>'Monthly Data'!O114</f>
        <v>8.0485743681527833E-2</v>
      </c>
      <c r="AU282" s="86">
        <f>'Monthly Data'!P114</f>
        <v>-6.1345510598058706E-3</v>
      </c>
      <c r="AV282" s="86">
        <f>'Monthly Data'!Q114</f>
        <v>8.9828823368764965E-4</v>
      </c>
      <c r="AW282" s="86">
        <f>'Monthly Data'!R114</f>
        <v>3.5657133635298432E-3</v>
      </c>
      <c r="AX282" s="86">
        <f>AN282*AS282+AO282*AT282+AP282*AU282+AQ282*AV282+AR282*AW282</f>
        <v>6.6954569943530936E-3</v>
      </c>
      <c r="AY282" s="86">
        <f>AS282</f>
        <v>1.0154647323157739E-2</v>
      </c>
      <c r="AZ282" s="86">
        <f>0.6*AS282+0.4*AW282</f>
        <v>7.5190737393065806E-3</v>
      </c>
    </row>
    <row r="283" spans="1:52" x14ac:dyDescent="0.25">
      <c r="P283" s="99">
        <f>IF(OR(N('Asset Universe'!$F$7)=0,N('Asset Universe'!$F$6)=0),0,$F$282*$E$282*$I$282)</f>
        <v>3.9547264997480229E-2</v>
      </c>
      <c r="Q283" s="99">
        <f>IF(N('Asset Universe'!$F$7)=0,1,$F$282*$F$282*1)</f>
        <v>0.58792247172144629</v>
      </c>
      <c r="R283" s="99">
        <f>IF(OR(N('Asset Universe'!$F$7)=0,N('Asset Universe'!$F$8)=0),0,$F$282*$G$282*$L$282)</f>
        <v>1.2169291311567201E-2</v>
      </c>
      <c r="S283" s="99">
        <f>IF(OR(N('Asset Universe'!$F$7)=0,N('Asset Universe'!$F$9)=0),0,$F$282*$H$282*$M$282)</f>
        <v>3.7130422972865784E-2</v>
      </c>
      <c r="U283" s="99">
        <f>IFERROR(INDEX(MINVERSE($P282:$S285),2,1),0)</f>
        <v>-3.3900937263406483</v>
      </c>
      <c r="V283" s="99">
        <f>IFERROR(INDEX(MINVERSE($P282:$S285),2,2),0)</f>
        <v>1.9293572160456636</v>
      </c>
      <c r="W283" s="99">
        <f>IFERROR(INDEX(MINVERSE($P282:$S285),2,3),0)</f>
        <v>-0.75406696307244125</v>
      </c>
      <c r="X283" s="99">
        <f>IFERROR(INDEX(MINVERSE($P282:$S285),2,4),0)</f>
        <v>0.24058256000206041</v>
      </c>
    </row>
    <row r="284" spans="1:52" x14ac:dyDescent="0.25">
      <c r="P284" s="99">
        <f>IF(OR(N('Asset Universe'!$F$8)=0,N('Asset Universe'!$F$6)=0),0,$G$282*$E$282*$J$282)</f>
        <v>3.2748023220160738E-3</v>
      </c>
      <c r="Q284" s="99">
        <f>IF(OR(N('Asset Universe'!$F$8)=0,N('Asset Universe'!$F$7)=0),0,$G$282*$F$282*$L$282)</f>
        <v>1.2169291311567201E-2</v>
      </c>
      <c r="R284" s="99">
        <f>IF(N('Asset Universe'!$F$8)=0,1,$G$282*$G$282*1)</f>
        <v>1.7992054333812461E-2</v>
      </c>
      <c r="S284" s="99">
        <f>IF(OR(N('Asset Universe'!$F$8)=0,N('Asset Universe'!$F$9)=0),0,$G$282*$H$282*$N$282)</f>
        <v>4.947119074884862E-3</v>
      </c>
      <c r="U284" s="99">
        <f>IFERROR(INDEX(MINVERSE($P282:$S285),3,1),0)</f>
        <v>1.937185795132381</v>
      </c>
      <c r="V284" s="99">
        <f>IFERROR(INDEX(MINVERSE($P282:$S285),3,2),0)</f>
        <v>-0.75406696307244125</v>
      </c>
      <c r="W284" s="99">
        <f>IFERROR(INDEX(MINVERSE($P282:$S285),3,3),0)</f>
        <v>58.273253805175443</v>
      </c>
      <c r="X284" s="99">
        <f>IFERROR(INDEX(MINVERSE($P282:$S285),3,4),0)</f>
        <v>-9.2221327156635855</v>
      </c>
    </row>
    <row r="285" spans="1:52" x14ac:dyDescent="0.25">
      <c r="P285" s="99">
        <f>IF(OR(N('Asset Universe'!$F$9)=0,N('Asset Universe'!$F$6)=0),0,$H$282*$E$282*$K$282)</f>
        <v>2.2367516345351366E-2</v>
      </c>
      <c r="Q285" s="99">
        <f>IF(OR(N('Asset Universe'!$F$9)=0,N('Asset Universe'!$F$7)=0),0,$H$282*$F$282*$M$282)</f>
        <v>3.7130422972865784E-2</v>
      </c>
      <c r="R285" s="99">
        <f>IF(OR(N('Asset Universe'!$F$9)=0,N('Asset Universe'!$F$8)=0),0,$H$282*$G$282*$N$282)</f>
        <v>4.947119074884862E-3</v>
      </c>
      <c r="S285" s="99">
        <f>IF(N('Asset Universe'!$F$9)=0,1,$H$282*$H$282*1)</f>
        <v>3.2922529361062797E-2</v>
      </c>
      <c r="U285" s="99">
        <f>IFERROR(INDEX(MINVERSE($P282:$S285),4,1),0)</f>
        <v>-83.68241673340377</v>
      </c>
      <c r="V285" s="99">
        <f>IFERROR(INDEX(MINVERSE($P282:$S285),4,2),0)</f>
        <v>0.24058256000205644</v>
      </c>
      <c r="W285" s="99">
        <f>IFERROR(INDEX(MINVERSE($P282:$S285),4,3),0)</f>
        <v>-9.2221327156635837</v>
      </c>
      <c r="X285" s="99">
        <f>IFERROR(INDEX(MINVERSE($P282:$S285),4,4),0)</f>
        <v>88.342479663750566</v>
      </c>
    </row>
    <row r="286" spans="1:52" x14ac:dyDescent="0.25">
      <c r="A286">
        <v>107</v>
      </c>
      <c r="B286">
        <v>115</v>
      </c>
      <c r="C286" s="87">
        <f>'Monthly Data'!B115</f>
        <v>45870</v>
      </c>
      <c r="E286" s="86">
        <f>STDEV('Monthly Data'!$N$8:$N114)*SQRT(12)</f>
        <v>0.15213642872061831</v>
      </c>
      <c r="F286" s="86">
        <f>STDEV('Monthly Data'!$O$8:$O114)*SQRT(12)</f>
        <v>0.76314015088988929</v>
      </c>
      <c r="G286" s="86">
        <f>STDEV('Monthly Data'!$P$8:$P114)*SQRT(12)</f>
        <v>0.13359889711123266</v>
      </c>
      <c r="H286" s="86">
        <f>STDEV('Monthly Data'!$Q$8:$Q114)*SQRT(12)</f>
        <v>0.18059243678696119</v>
      </c>
      <c r="I286" s="98">
        <f>IFERROR(CORREL('Monthly Data'!$N$8:$N114,'Monthly Data'!$O$8:$O114),0)</f>
        <v>0.33741033174671226</v>
      </c>
      <c r="J286" s="98">
        <f>IFERROR(CORREL('Monthly Data'!$N$8:$N114,'Monthly Data'!$P$8:$P114),0)</f>
        <v>0.15963454445352254</v>
      </c>
      <c r="K286" s="98">
        <f>IFERROR(CORREL('Monthly Data'!$N$8:$N114,'Monthly Data'!$Q$8:$Q114),0)</f>
        <v>0.80643974355905179</v>
      </c>
      <c r="L286" s="98">
        <f>IFERROR(CORREL('Monthly Data'!$O$8:$O114,'Monthly Data'!$P$8:$P114),0)</f>
        <v>0.11810194159284322</v>
      </c>
      <c r="M286" s="98">
        <f>IFERROR(CORREL('Monthly Data'!$O$8:$O114,'Monthly Data'!$Q$8:$Q114),0)</f>
        <v>0.2668512778700507</v>
      </c>
      <c r="N286" s="98">
        <f>IFERROR(CORREL('Monthly Data'!$P$8:$P114,'Monthly Data'!$Q$8:$Q114),0)</f>
        <v>0.20338743504596249</v>
      </c>
      <c r="P286" s="99">
        <f>IF(N('Asset Universe'!$F$6)=0,1,$E$286*$E$286*1)</f>
        <v>2.3145492943863775E-2</v>
      </c>
      <c r="Q286" s="99">
        <f>IF(OR(N('Asset Universe'!$F$6)=0,N('Asset Universe'!$F$7)=0),0,$E$286*$F$286*$I$286)</f>
        <v>3.9173817683492429E-2</v>
      </c>
      <c r="R286" s="99">
        <f>IF(OR(N('Asset Universe'!$F$6)=0,N('Asset Universe'!$F$8)=0),0,$E$286*$G$286*$J$286)</f>
        <v>3.2446134753354784E-3</v>
      </c>
      <c r="S286" s="99">
        <f>IF(OR(N('Asset Universe'!$F$6)=0,N('Asset Universe'!$F$9)=0),0,$E$286*$H$286*$K$286)</f>
        <v>2.2156680656953181E-2</v>
      </c>
      <c r="U286" s="99">
        <f>IFERROR(INDEX(MINVERSE($P286:$S289),1,1),0)</f>
        <v>129.58774586874455</v>
      </c>
      <c r="V286" s="99">
        <f>IFERROR(INDEX(MINVERSE($P286:$S289),1,2),0)</f>
        <v>-3.4230478636289874</v>
      </c>
      <c r="W286" s="99">
        <f>IFERROR(INDEX(MINVERSE($P286:$S289),1,3),0)</f>
        <v>1.9769182205782505</v>
      </c>
      <c r="X286" s="99">
        <f>IFERROR(INDEX(MINVERSE($P286:$S289),1,4),0)</f>
        <v>-84.47532232655621</v>
      </c>
      <c r="Z286" s="86">
        <f>IF(N('Asset Universe'!$F$6)=0,0,N('Asset Universe'!$K$6)-N('Asset Universe'!$N$6)-N(Control!$C$10))</f>
        <v>4.3000000000000003E-2</v>
      </c>
      <c r="AA286" s="86">
        <f>IF(N('Asset Universe'!$F$7)=0,0,N('Asset Universe'!$K$7)-N('Asset Universe'!$N$7)-N(Control!$C$10))</f>
        <v>5.5E-2</v>
      </c>
      <c r="AB286" s="86">
        <f>IF(N('Asset Universe'!$F$8)=0,0,N('Asset Universe'!$K$8)-N('Asset Universe'!$N$8)-N(Control!$C$10))</f>
        <v>9.9999999999999742E-4</v>
      </c>
      <c r="AC286" s="86">
        <f>IF(N('Asset Universe'!$F$9)=0,0,N('Asset Universe'!$K$9)-N('Asset Universe'!$N$9)-N(Control!$C$10))</f>
        <v>3.1199999999999999E-2</v>
      </c>
      <c r="AD286" s="86">
        <f>IFERROR(SUMPRODUCT($U286:$X286,$Z286:$AC286),0)</f>
        <v>2.7503523014884466</v>
      </c>
      <c r="AE286" s="86">
        <f>IFERROR(SUMPRODUCT($U287:$X287,$Z286:$AC286),0)</f>
        <v>-3.3235374808345292E-2</v>
      </c>
      <c r="AF286" s="86">
        <f>IFERROR(SUMPRODUCT($U288:$X288,$Z286:$AC286),0)</f>
        <v>-0.18895033981514753</v>
      </c>
      <c r="AG286" s="86">
        <f>IFERROR(SUMPRODUCT($U289:$X289,$Z286:$AC286),0)</f>
        <v>-0.84594045224189518</v>
      </c>
      <c r="AH286" s="86">
        <f>IF(N('Asset Universe'!$F$6)=0,0,MIN(MAX(AD286,0),IF(N('Asset Universe'!$O$6)&gt;0,N('Asset Universe'!$O$6),1)))</f>
        <v>1</v>
      </c>
      <c r="AI286" s="86">
        <f>IF(N('Asset Universe'!$F$7)=0,0,MIN(MAX(AE286,0),IF(N('Asset Universe'!$O$7)&gt;0,N('Asset Universe'!$O$7),1)))</f>
        <v>0</v>
      </c>
      <c r="AJ286" s="86">
        <f>IF(N('Asset Universe'!$F$8)=0,0,MIN(MAX(AF286,0),IF(N('Asset Universe'!$O$8)&gt;0,N('Asset Universe'!$O$8),1)))</f>
        <v>0</v>
      </c>
      <c r="AK286" s="86">
        <f>IF(N('Asset Universe'!$F$9)=0,0,MIN(MAX(AG286,0),IF(N('Asset Universe'!$O$9)&gt;0,N('Asset Universe'!$O$9),1)))</f>
        <v>0</v>
      </c>
      <c r="AL286" s="86">
        <f>SUM(AH286:AK286)</f>
        <v>1</v>
      </c>
      <c r="AM286" s="86">
        <f>MAX(0,1-N(Control!$C$15))</f>
        <v>0.95</v>
      </c>
      <c r="AN286" s="86">
        <f>IF($AL286&lt;=0,0,AH286*IF($AL286&gt;$AM286,$AM286/$AL286,1))*Control!$C$7</f>
        <v>0.47499999999999998</v>
      </c>
      <c r="AO286" s="86">
        <f>IF($AL286&lt;=0,0,AI286*IF($AL286&gt;$AM286,$AM286/$AL286,1))*Control!$C$7</f>
        <v>0</v>
      </c>
      <c r="AP286" s="86">
        <f>IF($AL286&lt;=0,0,AJ286*IF($AL286&gt;$AM286,$AM286/$AL286,1))*Control!$C$7</f>
        <v>0</v>
      </c>
      <c r="AQ286" s="86">
        <f>IF($AL286&lt;=0,0,AK286*IF($AL286&gt;$AM286,$AM286/$AL286,1))*Control!$C$7</f>
        <v>0</v>
      </c>
      <c r="AR286" s="86">
        <f>1-SUM(AN286:AQ286)</f>
        <v>0.52500000000000002</v>
      </c>
      <c r="AS286" s="86">
        <f>'Monthly Data'!N115</f>
        <v>2.7936930400313642E-2</v>
      </c>
      <c r="AT286" s="86">
        <f>'Monthly Data'!O115</f>
        <v>-6.4975889262707476E-2</v>
      </c>
      <c r="AU286" s="86">
        <f>'Monthly Data'!P115</f>
        <v>4.9874624687468394E-2</v>
      </c>
      <c r="AV286" s="86">
        <f>'Monthly Data'!Q115</f>
        <v>3.4776695445360994E-2</v>
      </c>
      <c r="AW286" s="86">
        <f>'Monthly Data'!R115</f>
        <v>3.7077881052036687E-3</v>
      </c>
      <c r="AX286" s="86">
        <f>AN286*AS286+AO286*AT286+AP286*AU286+AQ286*AV286+AR286*AW286</f>
        <v>1.5216630695380906E-2</v>
      </c>
      <c r="AY286" s="86">
        <f>AS286</f>
        <v>2.7936930400313642E-2</v>
      </c>
      <c r="AZ286" s="86">
        <f>0.6*AS286+0.4*AW286</f>
        <v>1.8245273482269651E-2</v>
      </c>
    </row>
    <row r="287" spans="1:52" x14ac:dyDescent="0.25">
      <c r="P287" s="99">
        <f>IF(OR(N('Asset Universe'!$F$7)=0,N('Asset Universe'!$F$6)=0),0,$F$286*$E$286*$I$286)</f>
        <v>3.9173817683492429E-2</v>
      </c>
      <c r="Q287" s="99">
        <f>IF(N('Asset Universe'!$F$7)=0,1,$F$286*$F$286*1)</f>
        <v>0.58238288990024301</v>
      </c>
      <c r="R287" s="99">
        <f>IF(OR(N('Asset Universe'!$F$7)=0,N('Asset Universe'!$F$8)=0),0,$F$286*$G$286*$L$286)</f>
        <v>1.2041045957754182E-2</v>
      </c>
      <c r="S287" s="99">
        <f>IF(OR(N('Asset Universe'!$F$7)=0,N('Asset Universe'!$F$9)=0),0,$F$286*$H$286*$M$286)</f>
        <v>3.6776733147331236E-2</v>
      </c>
      <c r="U287" s="99">
        <f>IFERROR(INDEX(MINVERSE($P286:$S289),2,1),0)</f>
        <v>-3.4230478636289865</v>
      </c>
      <c r="V287" s="99">
        <f>IFERROR(INDEX(MINVERSE($P286:$S289),2,2),0)</f>
        <v>1.9476482301181146</v>
      </c>
      <c r="W287" s="99">
        <f>IFERROR(INDEX(MINVERSE($P286:$S289),2,3),0)</f>
        <v>-0.75857620906733958</v>
      </c>
      <c r="X287" s="99">
        <f>IFERROR(INDEX(MINVERSE($P286:$S289),2,4),0)</f>
        <v>0.24338483590615981</v>
      </c>
    </row>
    <row r="288" spans="1:52" x14ac:dyDescent="0.25">
      <c r="P288" s="99">
        <f>IF(OR(N('Asset Universe'!$F$8)=0,N('Asset Universe'!$F$6)=0),0,$G$286*$E$286*$J$286)</f>
        <v>3.2446134753354784E-3</v>
      </c>
      <c r="Q288" s="99">
        <f>IF(OR(N('Asset Universe'!$F$8)=0,N('Asset Universe'!$F$7)=0),0,$G$286*$F$286*$L$286)</f>
        <v>1.2041045957754182E-2</v>
      </c>
      <c r="R288" s="99">
        <f>IF(N('Asset Universe'!$F$8)=0,1,$G$286*$G$286*1)</f>
        <v>1.7848665309337729E-2</v>
      </c>
      <c r="S288" s="99">
        <f>IF(OR(N('Asset Universe'!$F$8)=0,N('Asset Universe'!$F$9)=0),0,$G$286*$H$286*$N$286)</f>
        <v>4.9071185535476472E-3</v>
      </c>
      <c r="U288" s="99">
        <f>IFERROR(INDEX(MINVERSE($P286:$S289),3,1),0)</f>
        <v>1.9769182205782487</v>
      </c>
      <c r="V288" s="99">
        <f>IFERROR(INDEX(MINVERSE($P286:$S289),3,2),0)</f>
        <v>-0.75857620906733947</v>
      </c>
      <c r="W288" s="99">
        <f>IFERROR(INDEX(MINVERSE($P286:$S289),3,3),0)</f>
        <v>58.743034161876999</v>
      </c>
      <c r="X288" s="99">
        <f>IFERROR(INDEX(MINVERSE($P286:$S289),3,4),0)</f>
        <v>-9.3262553193328657</v>
      </c>
    </row>
    <row r="289" spans="1:52" x14ac:dyDescent="0.25">
      <c r="P289" s="99">
        <f>IF(OR(N('Asset Universe'!$F$9)=0,N('Asset Universe'!$F$6)=0),0,$H$286*$E$286*$K$286)</f>
        <v>2.2156680656953181E-2</v>
      </c>
      <c r="Q289" s="99">
        <f>IF(OR(N('Asset Universe'!$F$9)=0,N('Asset Universe'!$F$7)=0),0,$H$286*$F$286*$M$286)</f>
        <v>3.6776733147331236E-2</v>
      </c>
      <c r="R289" s="99">
        <f>IF(OR(N('Asset Universe'!$F$9)=0,N('Asset Universe'!$F$8)=0),0,$H$286*$G$286*$N$286)</f>
        <v>4.9071185535476472E-3</v>
      </c>
      <c r="S289" s="99">
        <f>IF(N('Asset Universe'!$F$9)=0,1,$H$286*$H$286*1)</f>
        <v>3.2613628224652573E-2</v>
      </c>
      <c r="U289" s="99">
        <f>IFERROR(INDEX(MINVERSE($P286:$S289),4,1),0)</f>
        <v>-84.47532232655621</v>
      </c>
      <c r="V289" s="99">
        <f>IFERROR(INDEX(MINVERSE($P286:$S289),4,2),0)</f>
        <v>0.24338483590616247</v>
      </c>
      <c r="W289" s="99">
        <f>IFERROR(INDEX(MINVERSE($P286:$S289),4,3),0)</f>
        <v>-9.3262553193328674</v>
      </c>
      <c r="X289" s="99">
        <f>IFERROR(INDEX(MINVERSE($P286:$S289),4,4),0)</f>
        <v>89.180721062324238</v>
      </c>
    </row>
    <row r="290" spans="1:52" x14ac:dyDescent="0.25">
      <c r="A290">
        <v>108</v>
      </c>
      <c r="B290">
        <v>116</v>
      </c>
      <c r="C290" s="87">
        <f>'Monthly Data'!B116</f>
        <v>45901</v>
      </c>
      <c r="E290" s="86">
        <f>STDEV('Monthly Data'!$N$8:$N115)*SQRT(12)</f>
        <v>0.15153457027515277</v>
      </c>
      <c r="F290" s="86">
        <f>STDEV('Monthly Data'!$O$8:$O115)*SQRT(12)</f>
        <v>0.76095160657793881</v>
      </c>
      <c r="G290" s="86">
        <f>STDEV('Monthly Data'!$P$8:$P115)*SQRT(12)</f>
        <v>0.13366765477074177</v>
      </c>
      <c r="H290" s="86">
        <f>STDEV('Monthly Data'!$Q$8:$Q115)*SQRT(12)</f>
        <v>0.18002515389514973</v>
      </c>
      <c r="I290" s="98">
        <f>IFERROR(CORREL('Monthly Data'!$N$8:$N115,'Monthly Data'!$O$8:$O115),0)</f>
        <v>0.334243954116766</v>
      </c>
      <c r="J290" s="98">
        <f>IFERROR(CORREL('Monthly Data'!$N$8:$N115,'Monthly Data'!$P$8:$P115),0)</f>
        <v>0.16258030158391867</v>
      </c>
      <c r="K290" s="98">
        <f>IFERROR(CORREL('Monthly Data'!$N$8:$N115,'Monthly Data'!$Q$8:$Q115),0)</f>
        <v>0.80672896448634301</v>
      </c>
      <c r="L290" s="98">
        <f>IFERROR(CORREL('Monthly Data'!$O$8:$O115,'Monthly Data'!$P$8:$P115),0)</f>
        <v>0.11113269697844692</v>
      </c>
      <c r="M290" s="98">
        <f>IFERROR(CORREL('Monthly Data'!$O$8:$O115,'Monthly Data'!$Q$8:$Q115),0)</f>
        <v>0.26259827082790677</v>
      </c>
      <c r="N290" s="98">
        <f>IFERROR(CORREL('Monthly Data'!$P$8:$P115,'Monthly Data'!$Q$8:$Q115),0)</f>
        <v>0.2076791685619305</v>
      </c>
      <c r="P290" s="99">
        <f>IF(N('Asset Universe'!$F$6)=0,1,$E$290*$E$290*1)</f>
        <v>2.2962725988475215E-2</v>
      </c>
      <c r="Q290" s="99">
        <f>IF(OR(N('Asset Universe'!$F$6)=0,N('Asset Universe'!$F$7)=0),0,$E$290*$F$290*$I$290)</f>
        <v>3.8541829015803705E-2</v>
      </c>
      <c r="R290" s="99">
        <f>IF(OR(N('Asset Universe'!$F$6)=0,N('Asset Universe'!$F$8)=0),0,$E$290*$G$290*$J$290)</f>
        <v>3.2931080069368412E-3</v>
      </c>
      <c r="S290" s="99">
        <f>IF(OR(N('Asset Universe'!$F$6)=0,N('Asset Universe'!$F$9)=0),0,$E$290*$H$290*$K$290)</f>
        <v>2.2007593849596989E-2</v>
      </c>
      <c r="U290" s="99">
        <f>IFERROR(INDEX(MINVERSE($P290:$S293),1,1),0)</f>
        <v>130.80237198119372</v>
      </c>
      <c r="V290" s="99">
        <f>IFERROR(INDEX(MINVERSE($P290:$S293),1,2),0)</f>
        <v>-3.4449311327456571</v>
      </c>
      <c r="W290" s="99">
        <f>IFERROR(INDEX(MINVERSE($P290:$S293),1,3),0)</f>
        <v>1.92870375551719</v>
      </c>
      <c r="X290" s="99">
        <f>IFERROR(INDEX(MINVERSE($P290:$S293),1,4),0)</f>
        <v>-85.2958538932658</v>
      </c>
      <c r="Z290" s="86">
        <f>IF(N('Asset Universe'!$F$6)=0,0,N('Asset Universe'!$K$6)-N('Asset Universe'!$N$6)-N(Control!$C$10))</f>
        <v>4.3000000000000003E-2</v>
      </c>
      <c r="AA290" s="86">
        <f>IF(N('Asset Universe'!$F$7)=0,0,N('Asset Universe'!$K$7)-N('Asset Universe'!$N$7)-N(Control!$C$10))</f>
        <v>5.5E-2</v>
      </c>
      <c r="AB290" s="86">
        <f>IF(N('Asset Universe'!$F$8)=0,0,N('Asset Universe'!$K$8)-N('Asset Universe'!$N$8)-N(Control!$C$10))</f>
        <v>9.9999999999999742E-4</v>
      </c>
      <c r="AC290" s="86">
        <f>IF(N('Asset Universe'!$F$9)=0,0,N('Asset Universe'!$K$9)-N('Asset Universe'!$N$9)-N(Control!$C$10))</f>
        <v>3.1199999999999999E-2</v>
      </c>
      <c r="AD290" s="86">
        <f>IFERROR(SUMPRODUCT($U290:$X290,$Z290:$AC290),0)</f>
        <v>2.7757288451759443</v>
      </c>
      <c r="AE290" s="86">
        <f>IFERROR(SUMPRODUCT($U291:$X291,$Z290:$AC290),0)</f>
        <v>-3.2797589254303816E-2</v>
      </c>
      <c r="AF290" s="86">
        <f>IFERROR(SUMPRODUCT($U292:$X292,$Z290:$AC290),0)</f>
        <v>-0.19555891859622407</v>
      </c>
      <c r="AG290" s="86">
        <f>IFERROR(SUMPRODUCT($U293:$X293,$Z290:$AC290),0)</f>
        <v>-0.85562398601788425</v>
      </c>
      <c r="AH290" s="86">
        <f>IF(N('Asset Universe'!$F$6)=0,0,MIN(MAX(AD290,0),IF(N('Asset Universe'!$O$6)&gt;0,N('Asset Universe'!$O$6),1)))</f>
        <v>1</v>
      </c>
      <c r="AI290" s="86">
        <f>IF(N('Asset Universe'!$F$7)=0,0,MIN(MAX(AE290,0),IF(N('Asset Universe'!$O$7)&gt;0,N('Asset Universe'!$O$7),1)))</f>
        <v>0</v>
      </c>
      <c r="AJ290" s="86">
        <f>IF(N('Asset Universe'!$F$8)=0,0,MIN(MAX(AF290,0),IF(N('Asset Universe'!$O$8)&gt;0,N('Asset Universe'!$O$8),1)))</f>
        <v>0</v>
      </c>
      <c r="AK290" s="86">
        <f>IF(N('Asset Universe'!$F$9)=0,0,MIN(MAX(AG290,0),IF(N('Asset Universe'!$O$9)&gt;0,N('Asset Universe'!$O$9),1)))</f>
        <v>0</v>
      </c>
      <c r="AL290" s="86">
        <f>SUM(AH290:AK290)</f>
        <v>1</v>
      </c>
      <c r="AM290" s="86">
        <f>MAX(0,1-N(Control!$C$15))</f>
        <v>0.95</v>
      </c>
      <c r="AN290" s="86">
        <f>IF($AL290&lt;=0,0,AH290*IF($AL290&gt;$AM290,$AM290/$AL290,1))*Control!$C$7</f>
        <v>0.47499999999999998</v>
      </c>
      <c r="AO290" s="86">
        <f>IF($AL290&lt;=0,0,AI290*IF($AL290&gt;$AM290,$AM290/$AL290,1))*Control!$C$7</f>
        <v>0</v>
      </c>
      <c r="AP290" s="86">
        <f>IF($AL290&lt;=0,0,AJ290*IF($AL290&gt;$AM290,$AM290/$AL290,1))*Control!$C$7</f>
        <v>0</v>
      </c>
      <c r="AQ290" s="86">
        <f>IF($AL290&lt;=0,0,AK290*IF($AL290&gt;$AM290,$AM290/$AL290,1))*Control!$C$7</f>
        <v>0</v>
      </c>
      <c r="AR290" s="86">
        <f>1-SUM(AN290:AQ290)</f>
        <v>0.52500000000000002</v>
      </c>
      <c r="AS290" s="86">
        <f>'Monthly Data'!N116</f>
        <v>3.2294679319009978E-2</v>
      </c>
      <c r="AT290" s="86">
        <f>'Monthly Data'!O116</f>
        <v>5.3765260876786236E-2</v>
      </c>
      <c r="AU290" s="86">
        <f>'Monthly Data'!P116</f>
        <v>0.11758415768627106</v>
      </c>
      <c r="AV290" s="86">
        <f>'Monthly Data'!Q116</f>
        <v>5.7640878852849298E-4</v>
      </c>
      <c r="AW290" s="86">
        <f>'Monthly Data'!R116</f>
        <v>3.3022727198175339E-3</v>
      </c>
      <c r="AX290" s="86">
        <f>AN290*AS290+AO290*AT290+AP290*AU290+AQ290*AV290+AR290*AW290</f>
        <v>1.7073665854433945E-2</v>
      </c>
      <c r="AY290" s="86">
        <f>AS290</f>
        <v>3.2294679319009978E-2</v>
      </c>
      <c r="AZ290" s="86">
        <f>0.6*AS290+0.4*AW290</f>
        <v>2.0697716679333001E-2</v>
      </c>
    </row>
    <row r="291" spans="1:52" x14ac:dyDescent="0.25">
      <c r="P291" s="99">
        <f>IF(OR(N('Asset Universe'!$F$7)=0,N('Asset Universe'!$F$6)=0),0,$F$290*$E$290*$I$290)</f>
        <v>3.8541829015803705E-2</v>
      </c>
      <c r="Q291" s="99">
        <f>IF(N('Asset Universe'!$F$7)=0,1,$F$290*$F$290*1)</f>
        <v>0.57904734755354614</v>
      </c>
      <c r="R291" s="99">
        <f>IF(OR(N('Asset Universe'!$F$7)=0,N('Asset Universe'!$F$8)=0),0,$F$290*$G$290*$L$290)</f>
        <v>1.1303819669921156E-2</v>
      </c>
      <c r="S291" s="99">
        <f>IF(OR(N('Asset Universe'!$F$7)=0,N('Asset Universe'!$F$9)=0),0,$F$290*$H$290*$M$290)</f>
        <v>3.5973450059230007E-2</v>
      </c>
      <c r="U291" s="99">
        <f>IFERROR(INDEX(MINVERSE($P290:$S293),2,1),0)</f>
        <v>-3.4449311327456673</v>
      </c>
      <c r="V291" s="99">
        <f>IFERROR(INDEX(MINVERSE($P290:$S293),2,2),0)</f>
        <v>1.9523053890536348</v>
      </c>
      <c r="W291" s="99">
        <f>IFERROR(INDEX(MINVERSE($P290:$S293),2,3),0)</f>
        <v>-0.67762438444907958</v>
      </c>
      <c r="X291" s="99">
        <f>IFERROR(INDEX(MINVERSE($P290:$S293),2,4),0)</f>
        <v>0.27677171282881596</v>
      </c>
    </row>
    <row r="292" spans="1:52" x14ac:dyDescent="0.25">
      <c r="P292" s="99">
        <f>IF(OR(N('Asset Universe'!$F$8)=0,N('Asset Universe'!$F$6)=0),0,$G$290*$E$290*$J$290)</f>
        <v>3.2931080069368412E-3</v>
      </c>
      <c r="Q292" s="99">
        <f>IF(OR(N('Asset Universe'!$F$8)=0,N('Asset Universe'!$F$7)=0),0,$G$290*$F$290*$L$290)</f>
        <v>1.1303819669921156E-2</v>
      </c>
      <c r="R292" s="99">
        <f>IF(N('Asset Universe'!$F$8)=0,1,$G$290*$G$290*1)</f>
        <v>1.7867041931910205E-2</v>
      </c>
      <c r="S292" s="99">
        <f>IF(OR(N('Asset Universe'!$F$8)=0,N('Asset Universe'!$F$9)=0),0,$G$290*$H$290*$N$290)</f>
        <v>4.9974960049665252E-3</v>
      </c>
      <c r="U292" s="99">
        <f>IFERROR(INDEX(MINVERSE($P290:$S293),3,1),0)</f>
        <v>1.9287037555171822</v>
      </c>
      <c r="V292" s="99">
        <f>IFERROR(INDEX(MINVERSE($P290:$S293),3,2),0)</f>
        <v>-0.67762438444907802</v>
      </c>
      <c r="W292" s="99">
        <f>IFERROR(INDEX(MINVERSE($P290:$S293),3,3),0)</f>
        <v>58.731264690487464</v>
      </c>
      <c r="X292" s="99">
        <f>IFERROR(INDEX(MINVERSE($P290:$S293),3,4),0)</f>
        <v>-9.613945629142659</v>
      </c>
    </row>
    <row r="293" spans="1:52" x14ac:dyDescent="0.25">
      <c r="P293" s="99">
        <f>IF(OR(N('Asset Universe'!$F$9)=0,N('Asset Universe'!$F$6)=0),0,$H$290*$E$290*$K$290)</f>
        <v>2.2007593849596989E-2</v>
      </c>
      <c r="Q293" s="99">
        <f>IF(OR(N('Asset Universe'!$F$9)=0,N('Asset Universe'!$F$7)=0),0,$H$290*$F$290*$M$290)</f>
        <v>3.5973450059230007E-2</v>
      </c>
      <c r="R293" s="99">
        <f>IF(OR(N('Asset Universe'!$F$9)=0,N('Asset Universe'!$F$8)=0),0,$H$290*$G$290*$N$290)</f>
        <v>4.9974960049665252E-3</v>
      </c>
      <c r="S293" s="99">
        <f>IF(N('Asset Universe'!$F$9)=0,1,$H$290*$H$290*1)</f>
        <v>3.2409056034972343E-2</v>
      </c>
      <c r="U293" s="99">
        <f>IFERROR(INDEX(MINVERSE($P290:$S293),4,1),0)</f>
        <v>-85.295853893265786</v>
      </c>
      <c r="V293" s="99">
        <f>IFERROR(INDEX(MINVERSE($P290:$S293),4,2),0)</f>
        <v>0.27677171282880803</v>
      </c>
      <c r="W293" s="99">
        <f>IFERROR(INDEX(MINVERSE($P290:$S293),4,3),0)</f>
        <v>-9.6139456291426608</v>
      </c>
      <c r="X293" s="99">
        <f>IFERROR(INDEX(MINVERSE($P290:$S293),4,4),0)</f>
        <v>89.951577974875093</v>
      </c>
    </row>
    <row r="294" spans="1:52" x14ac:dyDescent="0.25">
      <c r="A294">
        <v>109</v>
      </c>
      <c r="B294">
        <v>117</v>
      </c>
      <c r="C294" s="87">
        <f>'Monthly Data'!B117</f>
        <v>45931</v>
      </c>
      <c r="E294" s="86">
        <f>STDEV('Monthly Data'!$N$8:$N116)*SQRT(12)</f>
        <v>0.15100113277493582</v>
      </c>
      <c r="F294" s="86">
        <f>STDEV('Monthly Data'!$O$8:$O116)*SQRT(12)</f>
        <v>0.75744325602796991</v>
      </c>
      <c r="G294" s="86">
        <f>STDEV('Monthly Data'!$P$8:$P116)*SQRT(12)</f>
        <v>0.13780218011318032</v>
      </c>
      <c r="H294" s="86">
        <f>STDEV('Monthly Data'!$Q$8:$Q116)*SQRT(12)</f>
        <v>0.17919583305682124</v>
      </c>
      <c r="I294" s="98">
        <f>IFERROR(CORREL('Monthly Data'!$N$8:$N116,'Monthly Data'!$O$8:$O116),0)</f>
        <v>0.33349066800789789</v>
      </c>
      <c r="J294" s="98">
        <f>IFERROR(CORREL('Monthly Data'!$N$8:$N116,'Monthly Data'!$P$8:$P116),0)</f>
        <v>0.16913857027774992</v>
      </c>
      <c r="K294" s="98">
        <f>IFERROR(CORREL('Monthly Data'!$N$8:$N116,'Monthly Data'!$Q$8:$Q116),0)</f>
        <v>0.80540475478517881</v>
      </c>
      <c r="L294" s="98">
        <f>IFERROR(CORREL('Monthly Data'!$O$8:$O116,'Monthly Data'!$P$8:$P116),0)</f>
        <v>0.10527579115761769</v>
      </c>
      <c r="M294" s="98">
        <f>IFERROR(CORREL('Monthly Data'!$O$8:$O116,'Monthly Data'!$Q$8:$Q116),0)</f>
        <v>0.26264528796305531</v>
      </c>
      <c r="N294" s="98">
        <f>IFERROR(CORREL('Monthly Data'!$P$8:$P116,'Monthly Data'!$Q$8:$Q116),0)</f>
        <v>0.19836354297920264</v>
      </c>
      <c r="P294" s="99">
        <f>IF(N('Asset Universe'!$F$6)=0,1,$E$294*$E$294*1)</f>
        <v>2.2801342099313796E-2</v>
      </c>
      <c r="Q294" s="99">
        <f>IF(OR(N('Asset Universe'!$F$6)=0,N('Asset Universe'!$F$7)=0),0,$E$294*$F$294*$I$294)</f>
        <v>3.8142925011297985E-2</v>
      </c>
      <c r="R294" s="99">
        <f>IF(OR(N('Asset Universe'!$F$6)=0,N('Asset Universe'!$F$8)=0),0,$E$294*$G$294*$J$294)</f>
        <v>3.5194836248878263E-3</v>
      </c>
      <c r="S294" s="99">
        <f>IF(OR(N('Asset Universe'!$F$6)=0,N('Asset Universe'!$F$9)=0),0,$E$294*$H$294*$K$294)</f>
        <v>2.1793265061171855E-2</v>
      </c>
      <c r="U294" s="99">
        <f>IFERROR(INDEX(MINVERSE($P294:$S297),1,1),0)</f>
        <v>130.78305623146008</v>
      </c>
      <c r="V294" s="99">
        <f>IFERROR(INDEX(MINVERSE($P294:$S297),1,2),0)</f>
        <v>-3.4115064627325036</v>
      </c>
      <c r="W294" s="99">
        <f>IFERROR(INDEX(MINVERSE($P294:$S297),1,3),0)</f>
        <v>-0.36066044758650767</v>
      </c>
      <c r="X294" s="99">
        <f>IFERROR(INDEX(MINVERSE($P294:$S297),1,4),0)</f>
        <v>-84.917749910798037</v>
      </c>
      <c r="Z294" s="86">
        <f>IF(N('Asset Universe'!$F$6)=0,0,N('Asset Universe'!$K$6)-N('Asset Universe'!$N$6)-N(Control!$C$10))</f>
        <v>4.3000000000000003E-2</v>
      </c>
      <c r="AA294" s="86">
        <f>IF(N('Asset Universe'!$F$7)=0,0,N('Asset Universe'!$K$7)-N('Asset Universe'!$N$7)-N(Control!$C$10))</f>
        <v>5.5E-2</v>
      </c>
      <c r="AB294" s="86">
        <f>IF(N('Asset Universe'!$F$8)=0,0,N('Asset Universe'!$K$8)-N('Asset Universe'!$N$8)-N(Control!$C$10))</f>
        <v>9.9999999999999742E-4</v>
      </c>
      <c r="AC294" s="86">
        <f>IF(N('Asset Universe'!$F$9)=0,0,N('Asset Universe'!$K$9)-N('Asset Universe'!$N$9)-N(Control!$C$10))</f>
        <v>3.1199999999999999E-2</v>
      </c>
      <c r="AD294" s="86">
        <f>IFERROR(SUMPRODUCT($U294:$X294,$Z294:$AC294),0)</f>
        <v>2.7862441048380124</v>
      </c>
      <c r="AE294" s="86">
        <f>IFERROR(SUMPRODUCT($U295:$X295,$Z294:$AC294),0)</f>
        <v>-3.2288926450883416E-2</v>
      </c>
      <c r="AF294" s="86">
        <f>IFERROR(SUMPRODUCT($U296:$X296,$Z294:$AC294),0)</f>
        <v>-0.22605062060113579</v>
      </c>
      <c r="AG294" s="86">
        <f>IFERROR(SUMPRODUCT($U297:$X297,$Z294:$AC294),0)</f>
        <v>-0.84902052981775977</v>
      </c>
      <c r="AH294" s="86">
        <f>IF(N('Asset Universe'!$F$6)=0,0,MIN(MAX(AD294,0),IF(N('Asset Universe'!$O$6)&gt;0,N('Asset Universe'!$O$6),1)))</f>
        <v>1</v>
      </c>
      <c r="AI294" s="86">
        <f>IF(N('Asset Universe'!$F$7)=0,0,MIN(MAX(AE294,0),IF(N('Asset Universe'!$O$7)&gt;0,N('Asset Universe'!$O$7),1)))</f>
        <v>0</v>
      </c>
      <c r="AJ294" s="86">
        <f>IF(N('Asset Universe'!$F$8)=0,0,MIN(MAX(AF294,0),IF(N('Asset Universe'!$O$8)&gt;0,N('Asset Universe'!$O$8),1)))</f>
        <v>0</v>
      </c>
      <c r="AK294" s="86">
        <f>IF(N('Asset Universe'!$F$9)=0,0,MIN(MAX(AG294,0),IF(N('Asset Universe'!$O$9)&gt;0,N('Asset Universe'!$O$9),1)))</f>
        <v>0</v>
      </c>
      <c r="AL294" s="86">
        <f>SUM(AH294:AK294)</f>
        <v>1</v>
      </c>
      <c r="AM294" s="86">
        <f>MAX(0,1-N(Control!$C$15))</f>
        <v>0.95</v>
      </c>
      <c r="AN294" s="86">
        <f>IF($AL294&lt;=0,0,AH294*IF($AL294&gt;$AM294,$AM294/$AL294,1))*Control!$C$7</f>
        <v>0.47499999999999998</v>
      </c>
      <c r="AO294" s="86">
        <f>IF($AL294&lt;=0,0,AI294*IF($AL294&gt;$AM294,$AM294/$AL294,1))*Control!$C$7</f>
        <v>0</v>
      </c>
      <c r="AP294" s="86">
        <f>IF($AL294&lt;=0,0,AJ294*IF($AL294&gt;$AM294,$AM294/$AL294,1))*Control!$C$7</f>
        <v>0</v>
      </c>
      <c r="AQ294" s="86">
        <f>IF($AL294&lt;=0,0,AK294*IF($AL294&gt;$AM294,$AM294/$AL294,1))*Control!$C$7</f>
        <v>0</v>
      </c>
      <c r="AR294" s="86">
        <f>1-SUM(AN294:AQ294)</f>
        <v>0.52500000000000002</v>
      </c>
      <c r="AS294" s="86">
        <f>'Monthly Data'!N117</f>
        <v>1.9112131853121106E-2</v>
      </c>
      <c r="AT294" s="86">
        <f>'Monthly Data'!O117</f>
        <v>-3.9453588451788923E-2</v>
      </c>
      <c r="AU294" s="86">
        <f>'Monthly Data'!P117</f>
        <v>3.5586670754335525E-2</v>
      </c>
      <c r="AV294" s="86">
        <f>'Monthly Data'!Q117</f>
        <v>-2.4502194655718346E-2</v>
      </c>
      <c r="AW294" s="86">
        <f>'Monthly Data'!R117</f>
        <v>3.5105437195708245E-3</v>
      </c>
      <c r="AX294" s="86">
        <f>AN294*AS294+AO294*AT294+AP294*AU294+AQ294*AV294+AR294*AW294</f>
        <v>1.0921298083007208E-2</v>
      </c>
      <c r="AY294" s="86">
        <f>AS294</f>
        <v>1.9112131853121106E-2</v>
      </c>
      <c r="AZ294" s="86">
        <f>0.6*AS294+0.4*AW294</f>
        <v>1.2871496599700993E-2</v>
      </c>
    </row>
    <row r="295" spans="1:52" x14ac:dyDescent="0.25">
      <c r="P295" s="99">
        <f>IF(OR(N('Asset Universe'!$F$7)=0,N('Asset Universe'!$F$6)=0),0,$F$294*$E$294*$I$294)</f>
        <v>3.8142925011297985E-2</v>
      </c>
      <c r="Q295" s="99">
        <f>IF(N('Asset Universe'!$F$7)=0,1,$F$294*$F$294*1)</f>
        <v>0.57372028610225279</v>
      </c>
      <c r="R295" s="99">
        <f>IF(OR(N('Asset Universe'!$F$7)=0,N('Asset Universe'!$F$8)=0),0,$F$294*$G$294*$L$294)</f>
        <v>1.0988406204450714E-2</v>
      </c>
      <c r="S295" s="99">
        <f>IF(OR(N('Asset Universe'!$F$7)=0,N('Asset Universe'!$F$9)=0),0,$F$294*$H$294*$M$294)</f>
        <v>3.5649022288348077E-2</v>
      </c>
      <c r="U295" s="99">
        <f>IFERROR(INDEX(MINVERSE($P294:$S297),2,1),0)</f>
        <v>-3.4115064627325156</v>
      </c>
      <c r="V295" s="99">
        <f>IFERROR(INDEX(MINVERSE($P294:$S297),2,2),0)</f>
        <v>1.9670835789703176</v>
      </c>
      <c r="W295" s="99">
        <f>IFERROR(INDEX(MINVERSE($P294:$S297),2,3),0)</f>
        <v>-0.56202505889181731</v>
      </c>
      <c r="X295" s="99">
        <f>IFERROR(INDEX(MINVERSE($P294:$S297),2,4),0)</f>
        <v>0.21725255327368953</v>
      </c>
    </row>
    <row r="296" spans="1:52" x14ac:dyDescent="0.25">
      <c r="P296" s="99">
        <f>IF(OR(N('Asset Universe'!$F$8)=0,N('Asset Universe'!$F$6)=0),0,$G$294*$E$294*$J$294)</f>
        <v>3.5194836248878263E-3</v>
      </c>
      <c r="Q296" s="99">
        <f>IF(OR(N('Asset Universe'!$F$8)=0,N('Asset Universe'!$F$7)=0),0,$G$294*$F$294*$L$294)</f>
        <v>1.0988406204450714E-2</v>
      </c>
      <c r="R296" s="99">
        <f>IF(N('Asset Universe'!$F$8)=0,1,$G$294*$G$294*1)</f>
        <v>1.8989440843945389E-2</v>
      </c>
      <c r="S296" s="99">
        <f>IF(OR(N('Asset Universe'!$F$8)=0,N('Asset Universe'!$F$9)=0),0,$G$294*$H$294*$N$294)</f>
        <v>4.8983053159149586E-3</v>
      </c>
      <c r="U296" s="99">
        <f>IFERROR(INDEX(MINVERSE($P294:$S297),3,1),0)</f>
        <v>-0.36066044758650978</v>
      </c>
      <c r="V296" s="99">
        <f>IFERROR(INDEX(MINVERSE($P294:$S297),3,2),0)</f>
        <v>-0.56202505889181698</v>
      </c>
      <c r="W296" s="99">
        <f>IFERROR(INDEX(MINVERSE($P294:$S297),3,3),0)</f>
        <v>54.992681889287937</v>
      </c>
      <c r="X296" s="99">
        <f>IFERROR(INDEX(MINVERSE($P294:$S297),3,4),0)</f>
        <v>-7.5199847758062095</v>
      </c>
    </row>
    <row r="297" spans="1:52" x14ac:dyDescent="0.25">
      <c r="P297" s="99">
        <f>IF(OR(N('Asset Universe'!$F$9)=0,N('Asset Universe'!$F$6)=0),0,$H$294*$E$294*$K$294)</f>
        <v>2.1793265061171855E-2</v>
      </c>
      <c r="Q297" s="99">
        <f>IF(OR(N('Asset Universe'!$F$9)=0,N('Asset Universe'!$F$7)=0),0,$H$294*$F$294*$M$294)</f>
        <v>3.5649022288348077E-2</v>
      </c>
      <c r="R297" s="99">
        <f>IF(OR(N('Asset Universe'!$F$9)=0,N('Asset Universe'!$F$8)=0),0,$H$294*$G$294*$N$294)</f>
        <v>4.8983053159149586E-3</v>
      </c>
      <c r="S297" s="99">
        <f>IF(N('Asset Universe'!$F$9)=0,1,$H$294*$H$294*1)</f>
        <v>3.2111146584928148E-2</v>
      </c>
      <c r="U297" s="99">
        <f>IFERROR(INDEX(MINVERSE($P294:$S297),4,1),0)</f>
        <v>-84.917749910798008</v>
      </c>
      <c r="V297" s="99">
        <f>IFERROR(INDEX(MINVERSE($P294:$S297),4,2),0)</f>
        <v>0.21725255327368173</v>
      </c>
      <c r="W297" s="99">
        <f>IFERROR(INDEX(MINVERSE($P294:$S297),4,3),0)</f>
        <v>-7.5199847758062077</v>
      </c>
      <c r="X297" s="99">
        <f>IFERROR(INDEX(MINVERSE($P294:$S297),4,4),0)</f>
        <v>89.679929829881686</v>
      </c>
    </row>
    <row r="298" spans="1:52" x14ac:dyDescent="0.25">
      <c r="A298">
        <v>110</v>
      </c>
      <c r="B298">
        <v>118</v>
      </c>
      <c r="C298" s="87">
        <f>'Monthly Data'!B118</f>
        <v>45962</v>
      </c>
      <c r="E298" s="86">
        <f>STDEV('Monthly Data'!$N$8:$N117)*SQRT(12)</f>
        <v>0.15033122298524154</v>
      </c>
      <c r="F298" s="86">
        <f>STDEV('Monthly Data'!$O$8:$O117)*SQRT(12)</f>
        <v>0.75484766605960507</v>
      </c>
      <c r="G298" s="86">
        <f>STDEV('Monthly Data'!$P$8:$P117)*SQRT(12)</f>
        <v>0.13742023225035124</v>
      </c>
      <c r="H298" s="86">
        <f>STDEV('Monthly Data'!$Q$8:$Q117)*SQRT(12)</f>
        <v>0.17863753688926937</v>
      </c>
      <c r="I298" s="98">
        <f>IFERROR(CORREL('Monthly Data'!$N$8:$N117,'Monthly Data'!$O$8:$O117),0)</f>
        <v>0.33217261623750149</v>
      </c>
      <c r="J298" s="98">
        <f>IFERROR(CORREL('Monthly Data'!$N$8:$N117,'Monthly Data'!$P$8:$P117),0)</f>
        <v>0.16989022035063051</v>
      </c>
      <c r="K298" s="98">
        <f>IFERROR(CORREL('Monthly Data'!$N$8:$N117,'Monthly Data'!$Q$8:$Q117),0)</f>
        <v>0.80309589971882156</v>
      </c>
      <c r="L298" s="98">
        <f>IFERROR(CORREL('Monthly Data'!$O$8:$O117,'Monthly Data'!$P$8:$P117),0)</f>
        <v>0.10202817041435773</v>
      </c>
      <c r="M298" s="98">
        <f>IFERROR(CORREL('Monthly Data'!$O$8:$O117,'Monthly Data'!$Q$8:$Q117),0)</f>
        <v>0.26458832663963577</v>
      </c>
      <c r="N298" s="98">
        <f>IFERROR(CORREL('Monthly Data'!$P$8:$P117,'Monthly Data'!$Q$8:$Q117),0)</f>
        <v>0.19440870274005925</v>
      </c>
      <c r="P298" s="99">
        <f>IF(N('Asset Universe'!$F$6)=0,1,$E$298*$E$298*1)</f>
        <v>2.2599476604238413E-2</v>
      </c>
      <c r="Q298" s="99">
        <f>IF(OR(N('Asset Universe'!$F$6)=0,N('Asset Universe'!$F$7)=0),0,$E$298*$F$298*$I$298)</f>
        <v>3.7694009374302277E-2</v>
      </c>
      <c r="R298" s="99">
        <f>IF(OR(N('Asset Universe'!$F$6)=0,N('Asset Universe'!$F$8)=0),0,$E$298*$G$298*$J$298)</f>
        <v>3.5096858795602929E-3</v>
      </c>
      <c r="S298" s="99">
        <f>IF(OR(N('Asset Universe'!$F$6)=0,N('Asset Universe'!$F$9)=0),0,$E$298*$H$298*$K$298)</f>
        <v>2.1566979279193623E-2</v>
      </c>
      <c r="U298" s="99">
        <f>IFERROR(INDEX(MINVERSE($P298:$S301),1,1),0)</f>
        <v>130.30455396657425</v>
      </c>
      <c r="V298" s="99">
        <f>IFERROR(INDEX(MINVERSE($P298:$S301),1,2),0)</f>
        <v>-3.3289863975831184</v>
      </c>
      <c r="W298" s="99">
        <f>IFERROR(INDEX(MINVERSE($P298:$S301),1,3),0)</f>
        <v>-1.07726883240798</v>
      </c>
      <c r="X298" s="99">
        <f>IFERROR(INDEX(MINVERSE($P298:$S301),1,4),0)</f>
        <v>-84.181979108118441</v>
      </c>
      <c r="Z298" s="86">
        <f>IF(N('Asset Universe'!$F$6)=0,0,N('Asset Universe'!$K$6)-N('Asset Universe'!$N$6)-N(Control!$C$10))</f>
        <v>4.3000000000000003E-2</v>
      </c>
      <c r="AA298" s="86">
        <f>IF(N('Asset Universe'!$F$7)=0,0,N('Asset Universe'!$K$7)-N('Asset Universe'!$N$7)-N(Control!$C$10))</f>
        <v>5.5E-2</v>
      </c>
      <c r="AB298" s="86">
        <f>IF(N('Asset Universe'!$F$8)=0,0,N('Asset Universe'!$K$8)-N('Asset Universe'!$N$8)-N(Control!$C$10))</f>
        <v>9.9999999999999742E-4</v>
      </c>
      <c r="AC298" s="86">
        <f>IF(N('Asset Universe'!$F$9)=0,0,N('Asset Universe'!$K$9)-N('Asset Universe'!$N$9)-N(Control!$C$10))</f>
        <v>3.1199999999999999E-2</v>
      </c>
      <c r="AD298" s="86">
        <f>IFERROR(SUMPRODUCT($U298:$X298,$Z298:$AC298),0)</f>
        <v>2.7924465516899177</v>
      </c>
      <c r="AE298" s="86">
        <f>IFERROR(SUMPRODUCT($U299:$X299,$Z298:$AC298),0)</f>
        <v>-3.1264351265395861E-2</v>
      </c>
      <c r="AF298" s="86">
        <f>IFERROR(SUMPRODUCT($U300:$X300,$Z298:$AC298),0)</f>
        <v>-0.23641693214096804</v>
      </c>
      <c r="AG298" s="86">
        <f>IFERROR(SUMPRODUCT($U301:$X301,$Z298:$AC298),0)</f>
        <v>-0.83922752282979118</v>
      </c>
      <c r="AH298" s="86">
        <f>IF(N('Asset Universe'!$F$6)=0,0,MIN(MAX(AD298,0),IF(N('Asset Universe'!$O$6)&gt;0,N('Asset Universe'!$O$6),1)))</f>
        <v>1</v>
      </c>
      <c r="AI298" s="86">
        <f>IF(N('Asset Universe'!$F$7)=0,0,MIN(MAX(AE298,0),IF(N('Asset Universe'!$O$7)&gt;0,N('Asset Universe'!$O$7),1)))</f>
        <v>0</v>
      </c>
      <c r="AJ298" s="86">
        <f>IF(N('Asset Universe'!$F$8)=0,0,MIN(MAX(AF298,0),IF(N('Asset Universe'!$O$8)&gt;0,N('Asset Universe'!$O$8),1)))</f>
        <v>0</v>
      </c>
      <c r="AK298" s="86">
        <f>IF(N('Asset Universe'!$F$9)=0,0,MIN(MAX(AG298,0),IF(N('Asset Universe'!$O$9)&gt;0,N('Asset Universe'!$O$9),1)))</f>
        <v>0</v>
      </c>
      <c r="AL298" s="86">
        <f>SUM(AH298:AK298)</f>
        <v>1</v>
      </c>
      <c r="AM298" s="86">
        <f>MAX(0,1-N(Control!$C$15))</f>
        <v>0.95</v>
      </c>
      <c r="AN298" s="86">
        <f>IF($AL298&lt;=0,0,AH298*IF($AL298&gt;$AM298,$AM298/$AL298,1))*Control!$C$7</f>
        <v>0.47499999999999998</v>
      </c>
      <c r="AO298" s="86">
        <f>IF($AL298&lt;=0,0,AI298*IF($AL298&gt;$AM298,$AM298/$AL298,1))*Control!$C$7</f>
        <v>0</v>
      </c>
      <c r="AP298" s="86">
        <f>IF($AL298&lt;=0,0,AJ298*IF($AL298&gt;$AM298,$AM298/$AL298,1))*Control!$C$7</f>
        <v>0</v>
      </c>
      <c r="AQ298" s="86">
        <f>IF($AL298&lt;=0,0,AK298*IF($AL298&gt;$AM298,$AM298/$AL298,1))*Control!$C$7</f>
        <v>0</v>
      </c>
      <c r="AR298" s="86">
        <f>1-SUM(AN298:AQ298)</f>
        <v>0.52500000000000002</v>
      </c>
      <c r="AS298" s="86">
        <f>'Monthly Data'!N118</f>
        <v>3.4048350934692273E-3</v>
      </c>
      <c r="AT298" s="86">
        <f>'Monthly Data'!O118</f>
        <v>-0.1749043673304268</v>
      </c>
      <c r="AU298" s="86">
        <f>'Monthly Data'!P118</f>
        <v>5.3678175670231143E-2</v>
      </c>
      <c r="AV298" s="86">
        <f>'Monthly Data'!Q118</f>
        <v>2.4220589199663856E-2</v>
      </c>
      <c r="AW298" s="86">
        <f>'Monthly Data'!R118</f>
        <v>2.8757226709676953E-3</v>
      </c>
      <c r="AX298" s="86">
        <f>AN298*AS298+AO298*AT298+AP298*AU298+AQ298*AV298+AR298*AW298</f>
        <v>3.127051071655923E-3</v>
      </c>
      <c r="AY298" s="86">
        <f>AS298</f>
        <v>3.4048350934692273E-3</v>
      </c>
      <c r="AZ298" s="86">
        <f>0.6*AS298+0.4*AW298</f>
        <v>3.1931901244686145E-3</v>
      </c>
    </row>
    <row r="299" spans="1:52" x14ac:dyDescent="0.25">
      <c r="P299" s="99">
        <f>IF(OR(N('Asset Universe'!$F$7)=0,N('Asset Universe'!$F$6)=0),0,$F$298*$E$298*$I$298)</f>
        <v>3.7694009374302277E-2</v>
      </c>
      <c r="Q299" s="99">
        <f>IF(N('Asset Universe'!$F$7)=0,1,$F$298*$F$298*1)</f>
        <v>0.56979499895563301</v>
      </c>
      <c r="R299" s="99">
        <f>IF(OR(N('Asset Universe'!$F$7)=0,N('Asset Universe'!$F$8)=0),0,$F$298*$G$298*$L$298)</f>
        <v>1.0583518996396035E-2</v>
      </c>
      <c r="S299" s="99">
        <f>IF(OR(N('Asset Universe'!$F$7)=0,N('Asset Universe'!$F$9)=0),0,$F$298*$H$298*$M$298)</f>
        <v>3.5678182129534615E-2</v>
      </c>
      <c r="U299" s="99">
        <f>IFERROR(INDEX(MINVERSE($P298:$S301),2,1),0)</f>
        <v>-3.3289863975831073</v>
      </c>
      <c r="V299" s="99">
        <f>IFERROR(INDEX(MINVERSE($P298:$S301),2,2),0)</f>
        <v>1.9775903071864802</v>
      </c>
      <c r="W299" s="99">
        <f>IFERROR(INDEX(MINVERSE($P298:$S301),2,3),0)</f>
        <v>-0.51905388326118962</v>
      </c>
      <c r="X299" s="99">
        <f>IFERROR(INDEX(MINVERSE($P298:$S301),2,4),0)</f>
        <v>0.11646316726546554</v>
      </c>
    </row>
    <row r="300" spans="1:52" x14ac:dyDescent="0.25">
      <c r="P300" s="99">
        <f>IF(OR(N('Asset Universe'!$F$8)=0,N('Asset Universe'!$F$6)=0),0,$G$298*$E$298*$J$298)</f>
        <v>3.5096858795602929E-3</v>
      </c>
      <c r="Q300" s="99">
        <f>IF(OR(N('Asset Universe'!$F$8)=0,N('Asset Universe'!$F$7)=0),0,$G$298*$F$298*$L$298)</f>
        <v>1.0583518996396035E-2</v>
      </c>
      <c r="R300" s="99">
        <f>IF(N('Asset Universe'!$F$8)=0,1,$G$298*$G$298*1)</f>
        <v>1.8884320231740477E-2</v>
      </c>
      <c r="S300" s="99">
        <f>IF(OR(N('Asset Universe'!$F$8)=0,N('Asset Universe'!$F$9)=0),0,$G$298*$H$298*$N$298)</f>
        <v>4.7724248939131058E-3</v>
      </c>
      <c r="U300" s="99">
        <f>IFERROR(INDEX(MINVERSE($P298:$S301),3,1),0)</f>
        <v>-1.0772688324079771</v>
      </c>
      <c r="V300" s="99">
        <f>IFERROR(INDEX(MINVERSE($P298:$S301),3,2),0)</f>
        <v>-0.51905388326119073</v>
      </c>
      <c r="W300" s="99">
        <f>IFERROR(INDEX(MINVERSE($P298:$S301),3,3),0)</f>
        <v>55.200739515546111</v>
      </c>
      <c r="X300" s="99">
        <f>IFERROR(INDEX(MINVERSE($P298:$S301),3,4),0)</f>
        <v>-6.9470239834488945</v>
      </c>
    </row>
    <row r="301" spans="1:52" x14ac:dyDescent="0.25">
      <c r="P301" s="99">
        <f>IF(OR(N('Asset Universe'!$F$9)=0,N('Asset Universe'!$F$6)=0),0,$H$298*$E$298*$K$298)</f>
        <v>2.1566979279193623E-2</v>
      </c>
      <c r="Q301" s="99">
        <f>IF(OR(N('Asset Universe'!$F$9)=0,N('Asset Universe'!$F$7)=0),0,$H$298*$F$298*$M$298)</f>
        <v>3.5678182129534615E-2</v>
      </c>
      <c r="R301" s="99">
        <f>IF(OR(N('Asset Universe'!$F$9)=0,N('Asset Universe'!$F$8)=0),0,$H$298*$G$298*$N$298)</f>
        <v>4.7724248939131058E-3</v>
      </c>
      <c r="S301" s="99">
        <f>IF(N('Asset Universe'!$F$9)=0,1,$H$298*$H$298*1)</f>
        <v>3.1911369585865074E-2</v>
      </c>
      <c r="U301" s="99">
        <f>IFERROR(INDEX(MINVERSE($P298:$S301),4,1),0)</f>
        <v>-84.181979108118455</v>
      </c>
      <c r="V301" s="99">
        <f>IFERROR(INDEX(MINVERSE($P298:$S301),4,2),0)</f>
        <v>0.11646316726547916</v>
      </c>
      <c r="W301" s="99">
        <f>IFERROR(INDEX(MINVERSE($P298:$S301),4,3),0)</f>
        <v>-6.9470239834488918</v>
      </c>
      <c r="X301" s="99">
        <f>IFERROR(INDEX(MINVERSE($P298:$S301),4,4),0)</f>
        <v>89.139074634716351</v>
      </c>
    </row>
    <row r="302" spans="1:52" x14ac:dyDescent="0.25">
      <c r="A302">
        <v>111</v>
      </c>
      <c r="B302">
        <v>119</v>
      </c>
      <c r="C302" s="87">
        <f>'Monthly Data'!B119</f>
        <v>45992</v>
      </c>
      <c r="E302" s="86">
        <f>STDEV('Monthly Data'!$N$8:$N118)*SQRT(12)</f>
        <v>0.14966714466881828</v>
      </c>
      <c r="F302" s="86">
        <f>STDEV('Monthly Data'!$O$8:$O118)*SQRT(12)</f>
        <v>0.75572138879411388</v>
      </c>
      <c r="G302" s="86">
        <f>STDEV('Monthly Data'!$P$8:$P118)*SQRT(12)</f>
        <v>0.13752385469583264</v>
      </c>
      <c r="H302" s="86">
        <f>STDEV('Monthly Data'!$Q$8:$Q118)*SQRT(12)</f>
        <v>0.17793934744249723</v>
      </c>
      <c r="I302" s="98">
        <f>IFERROR(CORREL('Monthly Data'!$N$8:$N118,'Monthly Data'!$O$8:$O118),0)</f>
        <v>0.33200983533955414</v>
      </c>
      <c r="J302" s="98">
        <f>IFERROR(CORREL('Monthly Data'!$N$8:$N118,'Monthly Data'!$P$8:$P118),0)</f>
        <v>0.16724999824476447</v>
      </c>
      <c r="K302" s="98">
        <f>IFERROR(CORREL('Monthly Data'!$N$8:$N118,'Monthly Data'!$Q$8:$Q118),0)</f>
        <v>0.80186129930896632</v>
      </c>
      <c r="L302" s="98">
        <f>IFERROR(CORREL('Monthly Data'!$O$8:$O118,'Monthly Data'!$P$8:$P118),0)</f>
        <v>8.9932664970832674E-2</v>
      </c>
      <c r="M302" s="98">
        <f>IFERROR(CORREL('Monthly Data'!$O$8:$O118,'Monthly Data'!$Q$8:$Q118),0)</f>
        <v>0.25906171438664694</v>
      </c>
      <c r="N302" s="98">
        <f>IFERROR(CORREL('Monthly Data'!$P$8:$P118,'Monthly Data'!$Q$8:$Q118),0)</f>
        <v>0.19696005748284498</v>
      </c>
      <c r="P302" s="99">
        <f>IF(N('Asset Universe'!$F$6)=0,1,$E$302*$E$302*1)</f>
        <v>2.2400254193316982E-2</v>
      </c>
      <c r="Q302" s="99">
        <f>IF(OR(N('Asset Universe'!$F$6)=0,N('Asset Universe'!$F$7)=0),0,$E$302*$F$302*$I$302)</f>
        <v>3.7552524367852474E-2</v>
      </c>
      <c r="R302" s="99">
        <f>IF(OR(N('Asset Universe'!$F$6)=0,N('Asset Universe'!$F$8)=0),0,$E$302*$G$302*$J$302)</f>
        <v>3.4424737081175569E-3</v>
      </c>
      <c r="S302" s="99">
        <f>IF(OR(N('Asset Universe'!$F$6)=0,N('Asset Universe'!$F$9)=0),0,$E$302*$H$302*$K$302)</f>
        <v>2.1354908761278039E-2</v>
      </c>
      <c r="U302" s="99">
        <f>IFERROR(INDEX(MINVERSE($P302:$S305),1,1),0)</f>
        <v>131.1296226764868</v>
      </c>
      <c r="V302" s="99">
        <f>IFERROR(INDEX(MINVERSE($P302:$S305),1,2),0)</f>
        <v>-3.4549824719339894</v>
      </c>
      <c r="W302" s="99">
        <f>IFERROR(INDEX(MINVERSE($P302:$S305),1,3),0)</f>
        <v>-0.6145192989916699</v>
      </c>
      <c r="X302" s="99">
        <f>IFERROR(INDEX(MINVERSE($P302:$S305),1,4),0)</f>
        <v>-84.546280221207525</v>
      </c>
      <c r="Z302" s="86">
        <f>IF(N('Asset Universe'!$F$6)=0,0,N('Asset Universe'!$K$6)-N('Asset Universe'!$N$6)-N(Control!$C$10))</f>
        <v>4.3000000000000003E-2</v>
      </c>
      <c r="AA302" s="86">
        <f>IF(N('Asset Universe'!$F$7)=0,0,N('Asset Universe'!$K$7)-N('Asset Universe'!$N$7)-N(Control!$C$10))</f>
        <v>5.5E-2</v>
      </c>
      <c r="AB302" s="86">
        <f>IF(N('Asset Universe'!$F$8)=0,0,N('Asset Universe'!$K$8)-N('Asset Universe'!$N$8)-N(Control!$C$10))</f>
        <v>9.9999999999999742E-4</v>
      </c>
      <c r="AC302" s="86">
        <f>IF(N('Asset Universe'!$F$9)=0,0,N('Asset Universe'!$K$9)-N('Asset Universe'!$N$9)-N(Control!$C$10))</f>
        <v>3.1199999999999999E-2</v>
      </c>
      <c r="AD302" s="86">
        <f>IFERROR(SUMPRODUCT($U302:$X302,$Z302:$AC302),0)</f>
        <v>2.8100912769318964</v>
      </c>
      <c r="AE302" s="86">
        <f>IFERROR(SUMPRODUCT($U303:$X303,$Z302:$AC302),0)</f>
        <v>-3.3606232160857959E-2</v>
      </c>
      <c r="AF302" s="86">
        <f>IFERROR(SUMPRODUCT($U304:$X304,$Z302:$AC302),0)</f>
        <v>-0.22841056922235745</v>
      </c>
      <c r="AG302" s="86">
        <f>IFERROR(SUMPRODUCT($U305:$X305,$Z302:$AC302),0)</f>
        <v>-0.83814278386500307</v>
      </c>
      <c r="AH302" s="86">
        <f>IF(N('Asset Universe'!$F$6)=0,0,MIN(MAX(AD302,0),IF(N('Asset Universe'!$O$6)&gt;0,N('Asset Universe'!$O$6),1)))</f>
        <v>1</v>
      </c>
      <c r="AI302" s="86">
        <f>IF(N('Asset Universe'!$F$7)=0,0,MIN(MAX(AE302,0),IF(N('Asset Universe'!$O$7)&gt;0,N('Asset Universe'!$O$7),1)))</f>
        <v>0</v>
      </c>
      <c r="AJ302" s="86">
        <f>IF(N('Asset Universe'!$F$8)=0,0,MIN(MAX(AF302,0),IF(N('Asset Universe'!$O$8)&gt;0,N('Asset Universe'!$O$8),1)))</f>
        <v>0</v>
      </c>
      <c r="AK302" s="86">
        <f>IF(N('Asset Universe'!$F$9)=0,0,MIN(MAX(AG302,0),IF(N('Asset Universe'!$O$9)&gt;0,N('Asset Universe'!$O$9),1)))</f>
        <v>0</v>
      </c>
      <c r="AL302" s="86">
        <f>SUM(AH302:AK302)</f>
        <v>1</v>
      </c>
      <c r="AM302" s="86">
        <f>MAX(0,1-N(Control!$C$15))</f>
        <v>0.95</v>
      </c>
      <c r="AN302" s="86">
        <f>IF($AL302&lt;=0,0,AH302*IF($AL302&gt;$AM302,$AM302/$AL302,1))*Control!$C$7</f>
        <v>0.47499999999999998</v>
      </c>
      <c r="AO302" s="86">
        <f>IF($AL302&lt;=0,0,AI302*IF($AL302&gt;$AM302,$AM302/$AL302,1))*Control!$C$7</f>
        <v>0</v>
      </c>
      <c r="AP302" s="86">
        <f>IF($AL302&lt;=0,0,AJ302*IF($AL302&gt;$AM302,$AM302/$AL302,1))*Control!$C$7</f>
        <v>0</v>
      </c>
      <c r="AQ302" s="86">
        <f>IF($AL302&lt;=0,0,AK302*IF($AL302&gt;$AM302,$AM302/$AL302,1))*Control!$C$7</f>
        <v>0</v>
      </c>
      <c r="AR302" s="86">
        <f>1-SUM(AN302:AQ302)</f>
        <v>0.52500000000000002</v>
      </c>
      <c r="AS302" s="86">
        <f>'Monthly Data'!N119</f>
        <v>8.6887157125010717E-3</v>
      </c>
      <c r="AT302" s="86">
        <f>'Monthly Data'!O119</f>
        <v>-3.1921083253993454E-2</v>
      </c>
      <c r="AU302" s="86">
        <f>'Monthly Data'!P119</f>
        <v>2.1733506676448133E-2</v>
      </c>
      <c r="AV302" s="86">
        <f>'Monthly Data'!Q119</f>
        <v>-2.2362570361350365E-2</v>
      </c>
      <c r="AW302" s="86">
        <f>'Monthly Data'!R119</f>
        <v>3.3518724901777652E-3</v>
      </c>
      <c r="AX302" s="86">
        <f>AN302*AS302+AO302*AT302+AP302*AU302+AQ302*AV302+AR302*AW302</f>
        <v>5.8868730207813358E-3</v>
      </c>
      <c r="AY302" s="86">
        <f>AS302</f>
        <v>8.6887157125010717E-3</v>
      </c>
      <c r="AZ302" s="86">
        <f>0.6*AS302+0.4*AW302</f>
        <v>6.5539784235717491E-3</v>
      </c>
    </row>
    <row r="303" spans="1:52" x14ac:dyDescent="0.25">
      <c r="P303" s="99">
        <f>IF(OR(N('Asset Universe'!$F$7)=0,N('Asset Universe'!$F$6)=0),0,$F$302*$E$302*$I$302)</f>
        <v>3.7552524367852474E-2</v>
      </c>
      <c r="Q303" s="99">
        <f>IF(N('Asset Universe'!$F$7)=0,1,$F$302*$F$302*1)</f>
        <v>0.5711148174809042</v>
      </c>
      <c r="R303" s="99">
        <f>IF(OR(N('Asset Universe'!$F$7)=0,N('Asset Universe'!$F$8)=0),0,$F$302*$G$302*$L$302)</f>
        <v>9.346676551050849E-3</v>
      </c>
      <c r="S303" s="99">
        <f>IF(OR(N('Asset Universe'!$F$7)=0,N('Asset Universe'!$F$9)=0),0,$F$302*$H$302*$M$302)</f>
        <v>3.4836694721749786E-2</v>
      </c>
      <c r="U303" s="99">
        <f>IFERROR(INDEX(MINVERSE($P302:$S305),2,1),0)</f>
        <v>-3.4549824719339788</v>
      </c>
      <c r="V303" s="99">
        <f>IFERROR(INDEX(MINVERSE($P302:$S305),2,2),0)</f>
        <v>1.9711329399082256</v>
      </c>
      <c r="W303" s="99">
        <f>IFERROR(INDEX(MINVERSE($P302:$S305),2,3),0)</f>
        <v>-0.40201014058006174</v>
      </c>
      <c r="X303" s="99">
        <f>IFERROR(INDEX(MINVERSE($P302:$S305),2,4),0)</f>
        <v>0.2226830954464995</v>
      </c>
    </row>
    <row r="304" spans="1:52" x14ac:dyDescent="0.25">
      <c r="P304" s="99">
        <f>IF(OR(N('Asset Universe'!$F$8)=0,N('Asset Universe'!$F$6)=0),0,$G$302*$E$302*$J$302)</f>
        <v>3.4424737081175569E-3</v>
      </c>
      <c r="Q304" s="99">
        <f>IF(OR(N('Asset Universe'!$F$8)=0,N('Asset Universe'!$F$7)=0),0,$G$302*$F$302*$L$302)</f>
        <v>9.346676551050849E-3</v>
      </c>
      <c r="R304" s="99">
        <f>IF(N('Asset Universe'!$F$8)=0,1,$G$302*$G$302*1)</f>
        <v>1.8912810610400489E-2</v>
      </c>
      <c r="S304" s="99">
        <f>IF(OR(N('Asset Universe'!$F$8)=0,N('Asset Universe'!$F$9)=0),0,$G$302*$H$302*$N$302)</f>
        <v>4.819790848042336E-3</v>
      </c>
      <c r="U304" s="99">
        <f>IFERROR(INDEX(MINVERSE($P302:$S305),3,1),0)</f>
        <v>-0.61451929899167612</v>
      </c>
      <c r="V304" s="99">
        <f>IFERROR(INDEX(MINVERSE($P302:$S305),3,2),0)</f>
        <v>-0.40201014058006229</v>
      </c>
      <c r="W304" s="99">
        <f>IFERROR(INDEX(MINVERSE($P302:$S305),3,3),0)</f>
        <v>55.104063036207116</v>
      </c>
      <c r="X304" s="99">
        <f>IFERROR(INDEX(MINVERSE($P302:$S305),3,4),0)</f>
        <v>-7.5314020727570172</v>
      </c>
    </row>
    <row r="305" spans="1:52" x14ac:dyDescent="0.25">
      <c r="P305" s="99">
        <f>IF(OR(N('Asset Universe'!$F$9)=0,N('Asset Universe'!$F$6)=0),0,$H$302*$E$302*$K$302)</f>
        <v>2.1354908761278039E-2</v>
      </c>
      <c r="Q305" s="99">
        <f>IF(OR(N('Asset Universe'!$F$9)=0,N('Asset Universe'!$F$7)=0),0,$H$302*$F$302*$M$302)</f>
        <v>3.4836694721749786E-2</v>
      </c>
      <c r="R305" s="99">
        <f>IF(OR(N('Asset Universe'!$F$9)=0,N('Asset Universe'!$F$8)=0),0,$H$302*$G$302*$N$302)</f>
        <v>4.819790848042336E-3</v>
      </c>
      <c r="S305" s="99">
        <f>IF(N('Asset Universe'!$F$9)=0,1,$H$302*$H$302*1)</f>
        <v>3.1662411368261749E-2</v>
      </c>
      <c r="U305" s="99">
        <f>IFERROR(INDEX(MINVERSE($P302:$S305),4,1),0)</f>
        <v>-84.546280221207539</v>
      </c>
      <c r="V305" s="99">
        <f>IFERROR(INDEX(MINVERSE($P302:$S305),4,2),0)</f>
        <v>0.22268309544650913</v>
      </c>
      <c r="W305" s="99">
        <f>IFERROR(INDEX(MINVERSE($P302:$S305),4,3),0)</f>
        <v>-7.5314020727570226</v>
      </c>
      <c r="X305" s="99">
        <f>IFERROR(INDEX(MINVERSE($P302:$S305),4,4),0)</f>
        <v>89.507406970196172</v>
      </c>
    </row>
    <row r="306" spans="1:52" x14ac:dyDescent="0.25">
      <c r="A306">
        <v>112</v>
      </c>
      <c r="B306">
        <v>120</v>
      </c>
      <c r="C306" s="87">
        <f>'Monthly Data'!B120</f>
        <v>46023</v>
      </c>
      <c r="E306" s="86">
        <f>STDEV('Monthly Data'!$N$8:$N119)*SQRT(12)</f>
        <v>0.14899324301900502</v>
      </c>
      <c r="F306" s="86">
        <f>STDEV('Monthly Data'!$O$8:$O119)*SQRT(12)</f>
        <v>0.75302139852965078</v>
      </c>
      <c r="G306" s="86">
        <f>STDEV('Monthly Data'!$P$8:$P119)*SQRT(12)</f>
        <v>0.13694774619040437</v>
      </c>
      <c r="H306" s="86">
        <f>STDEV('Monthly Data'!$Q$8:$Q119)*SQRT(12)</f>
        <v>0.1773604393912713</v>
      </c>
      <c r="I306" s="98">
        <f>IFERROR(CORREL('Monthly Data'!$N$8:$N119,'Monthly Data'!$O$8:$O119),0)</f>
        <v>0.3319056485760149</v>
      </c>
      <c r="J306" s="98">
        <f>IFERROR(CORREL('Monthly Data'!$N$8:$N119,'Monthly Data'!$P$8:$P119),0)</f>
        <v>0.16706762469480321</v>
      </c>
      <c r="K306" s="98">
        <f>IFERROR(CORREL('Monthly Data'!$N$8:$N119,'Monthly Data'!$Q$8:$Q119),0)</f>
        <v>0.80108414440777209</v>
      </c>
      <c r="L306" s="98">
        <f>IFERROR(CORREL('Monthly Data'!$O$8:$O119,'Monthly Data'!$P$8:$P119),0)</f>
        <v>8.8706796206101793E-2</v>
      </c>
      <c r="M306" s="98">
        <f>IFERROR(CORREL('Monthly Data'!$O$8:$O119,'Monthly Data'!$Q$8:$Q119),0)</f>
        <v>0.26067555394632852</v>
      </c>
      <c r="N306" s="98">
        <f>IFERROR(CORREL('Monthly Data'!$P$8:$P119,'Monthly Data'!$Q$8:$Q119),0)</f>
        <v>0.19536067052591438</v>
      </c>
      <c r="P306" s="99">
        <f>IF(N('Asset Universe'!$F$6)=0,1,$E$306*$E$306*1)</f>
        <v>2.2198986465320286E-2</v>
      </c>
      <c r="Q306" s="99">
        <f>IF(OR(N('Asset Universe'!$F$6)=0,N('Asset Universe'!$F$7)=0),0,$E$306*$F$306*$I$306)</f>
        <v>3.7238187508769428E-2</v>
      </c>
      <c r="R306" s="99">
        <f>IF(OR(N('Asset Universe'!$F$6)=0,N('Asset Universe'!$F$8)=0),0,$E$306*$G$306*$J$306)</f>
        <v>3.4088960682564146E-3</v>
      </c>
      <c r="S306" s="99">
        <f>IF(OR(N('Asset Universe'!$F$6)=0,N('Asset Universe'!$F$9)=0),0,$E$306*$H$306*$K$306)</f>
        <v>2.1169054704233786E-2</v>
      </c>
      <c r="U306" s="99">
        <f>IFERROR(INDEX(MINVERSE($P306:$S309),1,1),0)</f>
        <v>131.72514771723013</v>
      </c>
      <c r="V306" s="99">
        <f>IFERROR(INDEX(MINVERSE($P306:$S309),1,2),0)</f>
        <v>-3.4356677291032902</v>
      </c>
      <c r="W306" s="99">
        <f>IFERROR(INDEX(MINVERSE($P306:$S309),1,3),0)</f>
        <v>-0.83244681178176272</v>
      </c>
      <c r="X306" s="99">
        <f>IFERROR(INDEX(MINVERSE($P306:$S309),1,4),0)</f>
        <v>-84.71748184299129</v>
      </c>
      <c r="Z306" s="86">
        <f>IF(N('Asset Universe'!$F$6)=0,0,N('Asset Universe'!$K$6)-N('Asset Universe'!$N$6)-N(Control!$C$10))</f>
        <v>4.3000000000000003E-2</v>
      </c>
      <c r="AA306" s="86">
        <f>IF(N('Asset Universe'!$F$7)=0,0,N('Asset Universe'!$K$7)-N('Asset Universe'!$N$7)-N(Control!$C$10))</f>
        <v>5.5E-2</v>
      </c>
      <c r="AB306" s="86">
        <f>IF(N('Asset Universe'!$F$8)=0,0,N('Asset Universe'!$K$8)-N('Asset Universe'!$N$8)-N(Control!$C$10))</f>
        <v>9.9999999999999742E-4</v>
      </c>
      <c r="AC306" s="86">
        <f>IF(N('Asset Universe'!$F$9)=0,0,N('Asset Universe'!$K$9)-N('Asset Universe'!$N$9)-N(Control!$C$10))</f>
        <v>3.1199999999999999E-2</v>
      </c>
      <c r="AD306" s="86">
        <f>IFERROR(SUMPRODUCT($U306:$X306,$Z306:$AC306),0)</f>
        <v>2.8312017464271051</v>
      </c>
      <c r="AE306" s="86">
        <f>IFERROR(SUMPRODUCT($U307:$X307,$Z306:$AC306),0)</f>
        <v>-3.3534581118673135E-2</v>
      </c>
      <c r="AF306" s="86">
        <f>IFERROR(SUMPRODUCT($U308:$X308,$Z306:$AC306),0)</f>
        <v>-0.23206591688826472</v>
      </c>
      <c r="AG306" s="86">
        <f>IFERROR(SUMPRODUCT($U309:$X309,$Z306:$AC306),0)</f>
        <v>-0.84132021419844394</v>
      </c>
      <c r="AH306" s="86">
        <f>IF(N('Asset Universe'!$F$6)=0,0,MIN(MAX(AD306,0),IF(N('Asset Universe'!$O$6)&gt;0,N('Asset Universe'!$O$6),1)))</f>
        <v>1</v>
      </c>
      <c r="AI306" s="86">
        <f>IF(N('Asset Universe'!$F$7)=0,0,MIN(MAX(AE306,0),IF(N('Asset Universe'!$O$7)&gt;0,N('Asset Universe'!$O$7),1)))</f>
        <v>0</v>
      </c>
      <c r="AJ306" s="86">
        <f>IF(N('Asset Universe'!$F$8)=0,0,MIN(MAX(AF306,0),IF(N('Asset Universe'!$O$8)&gt;0,N('Asset Universe'!$O$8),1)))</f>
        <v>0</v>
      </c>
      <c r="AK306" s="86">
        <f>IF(N('Asset Universe'!$F$9)=0,0,MIN(MAX(AG306,0),IF(N('Asset Universe'!$O$9)&gt;0,N('Asset Universe'!$O$9),1)))</f>
        <v>0</v>
      </c>
      <c r="AL306" s="86">
        <f>SUM(AH306:AK306)</f>
        <v>1</v>
      </c>
      <c r="AM306" s="86">
        <f>MAX(0,1-N(Control!$C$15))</f>
        <v>0.95</v>
      </c>
      <c r="AN306" s="86">
        <f>IF($AL306&lt;=0,0,AH306*IF($AL306&gt;$AM306,$AM306/$AL306,1))*Control!$C$7</f>
        <v>0.47499999999999998</v>
      </c>
      <c r="AO306" s="86">
        <f>IF($AL306&lt;=0,0,AI306*IF($AL306&gt;$AM306,$AM306/$AL306,1))*Control!$C$7</f>
        <v>0</v>
      </c>
      <c r="AP306" s="86">
        <f>IF($AL306&lt;=0,0,AJ306*IF($AL306&gt;$AM306,$AM306/$AL306,1))*Control!$C$7</f>
        <v>0</v>
      </c>
      <c r="AQ306" s="86">
        <f>IF($AL306&lt;=0,0,AK306*IF($AL306&gt;$AM306,$AM306/$AL306,1))*Control!$C$7</f>
        <v>0</v>
      </c>
      <c r="AR306" s="86">
        <f>1-SUM(AN306:AQ306)</f>
        <v>0.52500000000000002</v>
      </c>
      <c r="AS306" s="86">
        <f>'Monthly Data'!N120</f>
        <v>2.0778339353524355E-2</v>
      </c>
      <c r="AT306" s="86">
        <f>'Monthly Data'!O120</f>
        <v>-0.10156359224471101</v>
      </c>
      <c r="AU306" s="86">
        <f>'Monthly Data'!P120</f>
        <v>0.12273224230545954</v>
      </c>
      <c r="AV306" s="86">
        <f>'Monthly Data'!Q120</f>
        <v>2.6104687041233809E-2</v>
      </c>
      <c r="AW306" s="86">
        <f>'Monthly Data'!R120</f>
        <v>2.9548618208659061E-3</v>
      </c>
      <c r="AX306" s="86">
        <f>AN306*AS306+AO306*AT306+AP306*AU306+AQ306*AV306+AR306*AW306</f>
        <v>1.142101364887867E-2</v>
      </c>
      <c r="AY306" s="86">
        <f>AS306</f>
        <v>2.0778339353524355E-2</v>
      </c>
      <c r="AZ306" s="86">
        <f>0.6*AS306+0.4*AW306</f>
        <v>1.3648948340460976E-2</v>
      </c>
    </row>
    <row r="307" spans="1:52" x14ac:dyDescent="0.25">
      <c r="P307" s="99">
        <f>IF(OR(N('Asset Universe'!$F$7)=0,N('Asset Universe'!$F$6)=0),0,$F$306*$E$306*$I$306)</f>
        <v>3.7238187508769428E-2</v>
      </c>
      <c r="Q307" s="99">
        <f>IF(N('Asset Universe'!$F$7)=0,1,$F$306*$F$306*1)</f>
        <v>0.56704122664355117</v>
      </c>
      <c r="R307" s="99">
        <f>IF(OR(N('Asset Universe'!$F$7)=0,N('Asset Universe'!$F$8)=0),0,$F$306*$G$306*$L$306)</f>
        <v>9.147851400112747E-3</v>
      </c>
      <c r="S307" s="99">
        <f>IF(OR(N('Asset Universe'!$F$7)=0,N('Asset Universe'!$F$9)=0),0,$F$306*$H$306*$M$306)</f>
        <v>3.4814838011801748E-2</v>
      </c>
      <c r="U307" s="99">
        <f>IFERROR(INDEX(MINVERSE($P306:$S309),2,1),0)</f>
        <v>-3.4356677291032867</v>
      </c>
      <c r="V307" s="99">
        <f>IFERROR(INDEX(MINVERSE($P306:$S309),2,2),0)</f>
        <v>1.9847394688175806</v>
      </c>
      <c r="W307" s="99">
        <f>IFERROR(INDEX(MINVERSE($P306:$S309),2,3),0)</f>
        <v>-0.38761014768792856</v>
      </c>
      <c r="X307" s="99">
        <f>IFERROR(INDEX(MINVERSE($P306:$S309),2,4),0)</f>
        <v>0.17391251908619254</v>
      </c>
    </row>
    <row r="308" spans="1:52" x14ac:dyDescent="0.25">
      <c r="P308" s="99">
        <f>IF(OR(N('Asset Universe'!$F$8)=0,N('Asset Universe'!$F$6)=0),0,$G$306*$E$306*$J$306)</f>
        <v>3.4088960682564146E-3</v>
      </c>
      <c r="Q308" s="99">
        <f>IF(OR(N('Asset Universe'!$F$8)=0,N('Asset Universe'!$F$7)=0),0,$G$306*$F$306*$L$306)</f>
        <v>9.147851400112747E-3</v>
      </c>
      <c r="R308" s="99">
        <f>IF(N('Asset Universe'!$F$8)=0,1,$G$306*$G$306*1)</f>
        <v>1.8754685186631415E-2</v>
      </c>
      <c r="S308" s="99">
        <f>IF(OR(N('Asset Universe'!$F$8)=0,N('Asset Universe'!$F$9)=0),0,$G$306*$H$306*$N$306)</f>
        <v>4.7451372923620096E-3</v>
      </c>
      <c r="U308" s="99">
        <f>IFERROR(INDEX(MINVERSE($P306:$S309),3,1),0)</f>
        <v>-0.83244681178176527</v>
      </c>
      <c r="V308" s="99">
        <f>IFERROR(INDEX(MINVERSE($P306:$S309),3,2),0)</f>
        <v>-0.38761014768792784</v>
      </c>
      <c r="W308" s="99">
        <f>IFERROR(INDEX(MINVERSE($P306:$S309),3,3),0)</f>
        <v>55.529428225604612</v>
      </c>
      <c r="X308" s="99">
        <f>IFERROR(INDEX(MINVERSE($P306:$S309),3,4),0)</f>
        <v>-7.3872299386031184</v>
      </c>
    </row>
    <row r="309" spans="1:52" x14ac:dyDescent="0.25">
      <c r="P309" s="99">
        <f>IF(OR(N('Asset Universe'!$F$9)=0,N('Asset Universe'!$F$6)=0),0,$H$306*$E$306*$K$306)</f>
        <v>2.1169054704233786E-2</v>
      </c>
      <c r="Q309" s="99">
        <f>IF(OR(N('Asset Universe'!$F$9)=0,N('Asset Universe'!$F$7)=0),0,$H$306*$F$306*$M$306)</f>
        <v>3.4814838011801748E-2</v>
      </c>
      <c r="R309" s="99">
        <f>IF(OR(N('Asset Universe'!$F$9)=0,N('Asset Universe'!$F$8)=0),0,$H$306*$G$306*$N$306)</f>
        <v>4.7451372923620096E-3</v>
      </c>
      <c r="S309" s="99">
        <f>IF(N('Asset Universe'!$F$9)=0,1,$H$306*$H$306*1)</f>
        <v>3.1456725461064823E-2</v>
      </c>
      <c r="U309" s="99">
        <f>IFERROR(INDEX(MINVERSE($P306:$S309),4,1),0)</f>
        <v>-84.717481842991305</v>
      </c>
      <c r="V309" s="99">
        <f>IFERROR(INDEX(MINVERSE($P306:$S309),4,2),0)</f>
        <v>0.1739125190861916</v>
      </c>
      <c r="W309" s="99">
        <f>IFERROR(INDEX(MINVERSE($P306:$S309),4,3),0)</f>
        <v>-7.3872299386031202</v>
      </c>
      <c r="X309" s="99">
        <f>IFERROR(INDEX(MINVERSE($P306:$S309),4,4),0)</f>
        <v>89.722870078174523</v>
      </c>
    </row>
    <row r="310" spans="1:52" x14ac:dyDescent="0.25">
      <c r="A310">
        <v>113</v>
      </c>
      <c r="B310">
        <v>121</v>
      </c>
      <c r="C310" s="87">
        <f>'Monthly Data'!B121</f>
        <v>46054</v>
      </c>
      <c r="E310" s="86">
        <f>STDEV('Monthly Data'!$N$8:$N120)*SQRT(12)</f>
        <v>0.14836148742723049</v>
      </c>
      <c r="F310" s="86">
        <f>STDEV('Monthly Data'!$O$8:$O120)*SQRT(12)</f>
        <v>0.7516665946912251</v>
      </c>
      <c r="G310" s="86">
        <f>STDEV('Monthly Data'!$P$8:$P120)*SQRT(12)</f>
        <v>0.14110226693778372</v>
      </c>
      <c r="H310" s="86">
        <f>STDEV('Monthly Data'!$Q$8:$Q120)*SQRT(12)</f>
        <v>0.17670531913174212</v>
      </c>
      <c r="I310" s="98">
        <f>IFERROR(CORREL('Monthly Data'!$N$8:$N120,'Monthly Data'!$O$8:$O120),0)</f>
        <v>0.32935185563491171</v>
      </c>
      <c r="J310" s="98">
        <f>IFERROR(CORREL('Monthly Data'!$N$8:$N120,'Monthly Data'!$P$8:$P120),0)</f>
        <v>0.16697404011113592</v>
      </c>
      <c r="K310" s="98">
        <f>IFERROR(CORREL('Monthly Data'!$N$8:$N120,'Monthly Data'!$Q$8:$Q120),0)</f>
        <v>0.8011265004171132</v>
      </c>
      <c r="L310" s="98">
        <f>IFERROR(CORREL('Monthly Data'!$O$8:$O120,'Monthly Data'!$P$8:$P120),0)</f>
        <v>6.6623126889998024E-2</v>
      </c>
      <c r="M310" s="98">
        <f>IFERROR(CORREL('Monthly Data'!$O$8:$O120,'Monthly Data'!$Q$8:$Q120),0)</f>
        <v>0.25687773998386615</v>
      </c>
      <c r="N310" s="98">
        <f>IFERROR(CORREL('Monthly Data'!$P$8:$P120,'Monthly Data'!$Q$8:$Q120),0)</f>
        <v>0.19881289176508773</v>
      </c>
      <c r="P310" s="99">
        <f>IF(N('Asset Universe'!$F$6)=0,1,$E$310*$E$310*1)</f>
        <v>2.2011130951620269E-2</v>
      </c>
      <c r="Q310" s="99">
        <f>IF(OR(N('Asset Universe'!$F$6)=0,N('Asset Universe'!$F$7)=0),0,$E$310*$F$310*$I$310)</f>
        <v>3.6728783426721569E-2</v>
      </c>
      <c r="R310" s="99">
        <f>IF(OR(N('Asset Universe'!$F$6)=0,N('Asset Universe'!$F$8)=0),0,$E$310*$G$310*$J$310)</f>
        <v>3.495458299769666E-3</v>
      </c>
      <c r="S310" s="99">
        <f>IF(OR(N('Asset Universe'!$F$6)=0,N('Asset Universe'!$F$9)=0),0,$E$310*$H$310*$K$310)</f>
        <v>2.1002543818462616E-2</v>
      </c>
      <c r="U310" s="99">
        <f>IFERROR(INDEX(MINVERSE($P310:$S313),1,1),0)</f>
        <v>132.91176606020355</v>
      </c>
      <c r="V310" s="99">
        <f>IFERROR(INDEX(MINVERSE($P310:$S313),1,2),0)</f>
        <v>-3.4678766354355104</v>
      </c>
      <c r="W310" s="99">
        <f>IFERROR(INDEX(MINVERSE($P310:$S313),1,3),0)</f>
        <v>-0.8211843594577618</v>
      </c>
      <c r="X310" s="99">
        <f>IFERROR(INDEX(MINVERSE($P310:$S313),1,4),0)</f>
        <v>-85.479977935133206</v>
      </c>
      <c r="Z310" s="86">
        <f>IF(N('Asset Universe'!$F$6)=0,0,N('Asset Universe'!$K$6)-N('Asset Universe'!$N$6)-N(Control!$C$10))</f>
        <v>4.3000000000000003E-2</v>
      </c>
      <c r="AA310" s="86">
        <f>IF(N('Asset Universe'!$F$7)=0,0,N('Asset Universe'!$K$7)-N('Asset Universe'!$N$7)-N(Control!$C$10))</f>
        <v>5.5E-2</v>
      </c>
      <c r="AB310" s="86">
        <f>IF(N('Asset Universe'!$F$8)=0,0,N('Asset Universe'!$K$8)-N('Asset Universe'!$N$8)-N(Control!$C$10))</f>
        <v>9.9999999999999742E-4</v>
      </c>
      <c r="AC310" s="86">
        <f>IF(N('Asset Universe'!$F$9)=0,0,N('Asset Universe'!$K$9)-N('Asset Universe'!$N$9)-N(Control!$C$10))</f>
        <v>3.1199999999999999E-2</v>
      </c>
      <c r="AD310" s="86">
        <f>IFERROR(SUMPRODUCT($U310:$X310,$Z310:$AC310),0)</f>
        <v>2.8566762297041866</v>
      </c>
      <c r="AE310" s="86">
        <f>IFERROR(SUMPRODUCT($U311:$X311,$Z310:$AC310),0)</f>
        <v>-3.4259289696010511E-2</v>
      </c>
      <c r="AF310" s="86">
        <f>IFERROR(SUMPRODUCT($U312:$X312,$Z310:$AC310),0)</f>
        <v>-0.22784867037463558</v>
      </c>
      <c r="AG310" s="86">
        <f>IFERROR(SUMPRODUCT($U313:$X313,$Z310:$AC310),0)</f>
        <v>-0.8486561044658183</v>
      </c>
      <c r="AH310" s="86">
        <f>IF(N('Asset Universe'!$F$6)=0,0,MIN(MAX(AD310,0),IF(N('Asset Universe'!$O$6)&gt;0,N('Asset Universe'!$O$6),1)))</f>
        <v>1</v>
      </c>
      <c r="AI310" s="86">
        <f>IF(N('Asset Universe'!$F$7)=0,0,MIN(MAX(AE310,0),IF(N('Asset Universe'!$O$7)&gt;0,N('Asset Universe'!$O$7),1)))</f>
        <v>0</v>
      </c>
      <c r="AJ310" s="86">
        <f>IF(N('Asset Universe'!$F$8)=0,0,MIN(MAX(AF310,0),IF(N('Asset Universe'!$O$8)&gt;0,N('Asset Universe'!$O$8),1)))</f>
        <v>0</v>
      </c>
      <c r="AK310" s="86">
        <f>IF(N('Asset Universe'!$F$9)=0,0,MIN(MAX(AG310,0),IF(N('Asset Universe'!$O$9)&gt;0,N('Asset Universe'!$O$9),1)))</f>
        <v>0</v>
      </c>
      <c r="AL310" s="86">
        <f>SUM(AH310:AK310)</f>
        <v>1</v>
      </c>
      <c r="AM310" s="86">
        <f>MAX(0,1-N(Control!$C$15))</f>
        <v>0.95</v>
      </c>
      <c r="AN310" s="86">
        <f>IF($AL310&lt;=0,0,AH310*IF($AL310&gt;$AM310,$AM310/$AL310,1))*Control!$C$7</f>
        <v>0.47499999999999998</v>
      </c>
      <c r="AO310" s="86">
        <f>IF($AL310&lt;=0,0,AI310*IF($AL310&gt;$AM310,$AM310/$AL310,1))*Control!$C$7</f>
        <v>0</v>
      </c>
      <c r="AP310" s="86">
        <f>IF($AL310&lt;=0,0,AJ310*IF($AL310&gt;$AM310,$AM310/$AL310,1))*Control!$C$7</f>
        <v>0</v>
      </c>
      <c r="AQ310" s="86">
        <f>IF($AL310&lt;=0,0,AK310*IF($AL310&gt;$AM310,$AM310/$AL310,1))*Control!$C$7</f>
        <v>0</v>
      </c>
      <c r="AR310" s="86">
        <f>1-SUM(AN310:AQ310)</f>
        <v>0.52500000000000002</v>
      </c>
      <c r="AS310" s="86">
        <f>'Monthly Data'!N121</f>
        <v>6.3808643409379862E-3</v>
      </c>
      <c r="AT310" s="86">
        <f>'Monthly Data'!O121</f>
        <v>-0.14786431722631777</v>
      </c>
      <c r="AU310" s="86">
        <f>'Monthly Data'!P121</f>
        <v>8.7200779252738947E-2</v>
      </c>
      <c r="AV310" s="86">
        <f>'Monthly Data'!Q121</f>
        <v>5.3854688643304671E-2</v>
      </c>
      <c r="AW310" s="86">
        <f>'Monthly Data'!R121</f>
        <v>2.6702223188821428E-3</v>
      </c>
      <c r="AX310" s="86">
        <f>AN310*AS310+AO310*AT310+AP310*AU310+AQ310*AV310+AR310*AW310</f>
        <v>4.4327772793586687E-3</v>
      </c>
      <c r="AY310" s="86">
        <f>AS310</f>
        <v>6.3808643409379862E-3</v>
      </c>
      <c r="AZ310" s="86">
        <f>0.6*AS310+0.4*AW310</f>
        <v>4.8966075321156492E-3</v>
      </c>
    </row>
    <row r="311" spans="1:52" x14ac:dyDescent="0.25">
      <c r="P311" s="99">
        <f>IF(OR(N('Asset Universe'!$F$7)=0,N('Asset Universe'!$F$6)=0),0,$F$310*$E$310*$I$310)</f>
        <v>3.6728783426721569E-2</v>
      </c>
      <c r="Q311" s="99">
        <f>IF(N('Asset Universe'!$F$7)=0,1,$F$310*$F$310*1)</f>
        <v>0.56500266957470247</v>
      </c>
      <c r="R311" s="99">
        <f>IF(OR(N('Asset Universe'!$F$7)=0,N('Asset Universe'!$F$8)=0),0,$F$310*$G$310*$L$310)</f>
        <v>7.066172789770178E-3</v>
      </c>
      <c r="S311" s="99">
        <f>IF(OR(N('Asset Universe'!$F$7)=0,N('Asset Universe'!$F$9)=0),0,$F$310*$H$310*$M$310)</f>
        <v>3.411939677088513E-2</v>
      </c>
      <c r="U311" s="99">
        <f>IFERROR(INDEX(MINVERSE($P310:$S313),2,1),0)</f>
        <v>-3.4678766354355046</v>
      </c>
      <c r="V311" s="99">
        <f>IFERROR(INDEX(MINVERSE($P310:$S313),2,2),0)</f>
        <v>1.9859366023703984</v>
      </c>
      <c r="W311" s="99">
        <f>IFERROR(INDEX(MINVERSE($P310:$S313),2,3),0)</f>
        <v>-0.14207485310981879</v>
      </c>
      <c r="X311" s="99">
        <f>IFERROR(INDEX(MINVERSE($P310:$S313),2,4),0)</f>
        <v>0.18509510738634966</v>
      </c>
    </row>
    <row r="312" spans="1:52" x14ac:dyDescent="0.25">
      <c r="P312" s="99">
        <f>IF(OR(N('Asset Universe'!$F$8)=0,N('Asset Universe'!$F$6)=0),0,$G$310*$E$310*$J$310)</f>
        <v>3.495458299769666E-3</v>
      </c>
      <c r="Q312" s="99">
        <f>IF(OR(N('Asset Universe'!$F$8)=0,N('Asset Universe'!$F$7)=0),0,$G$310*$F$310*$L$310)</f>
        <v>7.066172789770178E-3</v>
      </c>
      <c r="R312" s="99">
        <f>IF(N('Asset Universe'!$F$8)=0,1,$G$310*$G$310*1)</f>
        <v>1.9909849734981572E-2</v>
      </c>
      <c r="S312" s="99">
        <f>IF(OR(N('Asset Universe'!$F$8)=0,N('Asset Universe'!$F$9)=0),0,$G$310*$H$310*$N$310)</f>
        <v>4.9571054336562765E-3</v>
      </c>
      <c r="U312" s="99">
        <f>IFERROR(INDEX(MINVERSE($P310:$S313),3,1),0)</f>
        <v>-0.82118435945776624</v>
      </c>
      <c r="V312" s="99">
        <f>IFERROR(INDEX(MINVERSE($P310:$S313),3,2),0)</f>
        <v>-0.14207485310981843</v>
      </c>
      <c r="W312" s="99">
        <f>IFERROR(INDEX(MINVERSE($P310:$S313),3,3),0)</f>
        <v>52.312550739088728</v>
      </c>
      <c r="X312" s="99">
        <f>IFERROR(INDEX(MINVERSE($P310:$S313),3,4),0)</f>
        <v>-7.5973133569230837</v>
      </c>
    </row>
    <row r="313" spans="1:52" x14ac:dyDescent="0.25">
      <c r="P313" s="99">
        <f>IF(OR(N('Asset Universe'!$F$9)=0,N('Asset Universe'!$F$6)=0),0,$H$310*$E$310*$K$310)</f>
        <v>2.1002543818462616E-2</v>
      </c>
      <c r="Q313" s="99">
        <f>IF(OR(N('Asset Universe'!$F$9)=0,N('Asset Universe'!$F$7)=0),0,$H$310*$F$310*$M$310)</f>
        <v>3.411939677088513E-2</v>
      </c>
      <c r="R313" s="99">
        <f>IF(OR(N('Asset Universe'!$F$9)=0,N('Asset Universe'!$F$8)=0),0,$H$310*$G$310*$N$310)</f>
        <v>4.9571054336562765E-3</v>
      </c>
      <c r="S313" s="99">
        <f>IF(N('Asset Universe'!$F$9)=0,1,$H$310*$H$310*1)</f>
        <v>3.1224769809450825E-2</v>
      </c>
      <c r="U313" s="99">
        <f>IFERROR(INDEX(MINVERSE($P310:$S313),4,1),0)</f>
        <v>-85.479977935133206</v>
      </c>
      <c r="V313" s="99">
        <f>IFERROR(INDEX(MINVERSE($P310:$S313),4,2),0)</f>
        <v>0.1850951073863488</v>
      </c>
      <c r="W313" s="99">
        <f>IFERROR(INDEX(MINVERSE($P310:$S313),4,3),0)</f>
        <v>-7.5973133569230855</v>
      </c>
      <c r="X313" s="99">
        <f>IFERROR(INDEX(MINVERSE($P310:$S313),4,4),0)</f>
        <v>90.525641961396914</v>
      </c>
    </row>
    <row r="314" spans="1:52" x14ac:dyDescent="0.25">
      <c r="A314">
        <v>114</v>
      </c>
      <c r="B314">
        <v>122</v>
      </c>
      <c r="C314" s="87">
        <f>'Monthly Data'!B122</f>
        <v>46082</v>
      </c>
      <c r="E314" s="86">
        <f>STDEV('Monthly Data'!$N$8:$N121)*SQRT(12)</f>
        <v>0.14771114321383608</v>
      </c>
      <c r="F314" s="86">
        <f>STDEV('Monthly Data'!$O$8:$O121)*SQRT(12)</f>
        <v>0.75153420985901698</v>
      </c>
      <c r="G314" s="86">
        <f>STDEV('Monthly Data'!$P$8:$P121)*SQRT(12)</f>
        <v>0.14257294984961985</v>
      </c>
      <c r="H314" s="86">
        <f>STDEV('Monthly Data'!$Q$8:$Q121)*SQRT(12)</f>
        <v>0.17663916025811482</v>
      </c>
      <c r="I314" s="98">
        <f>IFERROR(CORREL('Monthly Data'!$N$8:$N121,'Monthly Data'!$O$8:$O121),0)</f>
        <v>0.32886633765937628</v>
      </c>
      <c r="J314" s="98">
        <f>IFERROR(CORREL('Monthly Data'!$N$8:$N121,'Monthly Data'!$P$8:$P121),0)</f>
        <v>0.16277933245243123</v>
      </c>
      <c r="K314" s="98">
        <f>IFERROR(CORREL('Monthly Data'!$N$8:$N121,'Monthly Data'!$Q$8:$Q121),0)</f>
        <v>0.79691935676149417</v>
      </c>
      <c r="L314" s="98">
        <f>IFERROR(CORREL('Monthly Data'!$O$8:$O121,'Monthly Data'!$P$8:$P121),0)</f>
        <v>4.9611344007513179E-2</v>
      </c>
      <c r="M314" s="98">
        <f>IFERROR(CORREL('Monthly Data'!$O$8:$O121,'Monthly Data'!$Q$8:$Q121),0)</f>
        <v>0.2464433909731614</v>
      </c>
      <c r="N314" s="98">
        <f>IFERROR(CORREL('Monthly Data'!$P$8:$P121,'Monthly Data'!$Q$8:$Q121),0)</f>
        <v>0.21047760324422907</v>
      </c>
      <c r="P314" s="99">
        <f>IF(N('Asset Universe'!$F$6)=0,1,$E$314*$E$314*1)</f>
        <v>2.1818581829538393E-2</v>
      </c>
      <c r="Q314" s="99">
        <f>IF(OR(N('Asset Universe'!$F$6)=0,N('Asset Universe'!$F$7)=0),0,$E$314*$F$314*$I$314)</f>
        <v>3.6507444679150763E-2</v>
      </c>
      <c r="R314" s="99">
        <f>IF(OR(N('Asset Universe'!$F$6)=0,N('Asset Universe'!$F$8)=0),0,$E$314*$G$314*$J$314)</f>
        <v>3.4280698131812335E-3</v>
      </c>
      <c r="S314" s="99">
        <f>IF(OR(N('Asset Universe'!$F$6)=0,N('Asset Universe'!$F$9)=0),0,$E$314*$H$314*$K$314)</f>
        <v>2.0792879012664515E-2</v>
      </c>
      <c r="U314" s="99">
        <f>IFERROR(INDEX(MINVERSE($P314:$S317),1,1),0)</f>
        <v>132.38204426535333</v>
      </c>
      <c r="V314" s="99">
        <f>IFERROR(INDEX(MINVERSE($P314:$S317),1,2),0)</f>
        <v>-3.6693527813908964</v>
      </c>
      <c r="W314" s="99">
        <f>IFERROR(INDEX(MINVERSE($P314:$S317),1,3),0)</f>
        <v>0.66527241364988721</v>
      </c>
      <c r="X314" s="99">
        <f>IFERROR(INDEX(MINVERSE($P314:$S317),1,4),0)</f>
        <v>-84.486153701902879</v>
      </c>
      <c r="Z314" s="86">
        <f>IF(N('Asset Universe'!$F$6)=0,0,N('Asset Universe'!$K$6)-N('Asset Universe'!$N$6)-N(Control!$C$10))</f>
        <v>4.3000000000000003E-2</v>
      </c>
      <c r="AA314" s="86">
        <f>IF(N('Asset Universe'!$F$7)=0,0,N('Asset Universe'!$K$7)-N('Asset Universe'!$N$7)-N(Control!$C$10))</f>
        <v>5.5E-2</v>
      </c>
      <c r="AB314" s="86">
        <f>IF(N('Asset Universe'!$F$8)=0,0,N('Asset Universe'!$K$8)-N('Asset Universe'!$N$8)-N(Control!$C$10))</f>
        <v>9.9999999999999742E-4</v>
      </c>
      <c r="AC314" s="86">
        <f>IF(N('Asset Universe'!$F$9)=0,0,N('Asset Universe'!$K$9)-N('Asset Universe'!$N$9)-N(Control!$C$10))</f>
        <v>3.1199999999999999E-2</v>
      </c>
      <c r="AD314" s="86">
        <f>IFERROR(SUMPRODUCT($U314:$X314,$Z314:$AC314),0)</f>
        <v>2.8553107773479742</v>
      </c>
      <c r="AE314" s="86">
        <f>IFERROR(SUMPRODUCT($U315:$X315,$Z314:$AC314),0)</f>
        <v>-3.7234627753142797E-2</v>
      </c>
      <c r="AF314" s="86">
        <f>IFERROR(SUMPRODUCT($U316:$X316,$Z314:$AC314),0)</f>
        <v>-0.20649714710263661</v>
      </c>
      <c r="AG314" s="86">
        <f>IFERROR(SUMPRODUCT($U317:$X317,$Z314:$AC314),0)</f>
        <v>-0.82872622326600531</v>
      </c>
      <c r="AH314" s="86">
        <f>IF(N('Asset Universe'!$F$6)=0,0,MIN(MAX(AD314,0),IF(N('Asset Universe'!$O$6)&gt;0,N('Asset Universe'!$O$6),1)))</f>
        <v>1</v>
      </c>
      <c r="AI314" s="86">
        <f>IF(N('Asset Universe'!$F$7)=0,0,MIN(MAX(AE314,0),IF(N('Asset Universe'!$O$7)&gt;0,N('Asset Universe'!$O$7),1)))</f>
        <v>0</v>
      </c>
      <c r="AJ314" s="86">
        <f>IF(N('Asset Universe'!$F$8)=0,0,MIN(MAX(AF314,0),IF(N('Asset Universe'!$O$8)&gt;0,N('Asset Universe'!$O$8),1)))</f>
        <v>0</v>
      </c>
      <c r="AK314" s="86">
        <f>IF(N('Asset Universe'!$F$9)=0,0,MIN(MAX(AG314,0),IF(N('Asset Universe'!$O$9)&gt;0,N('Asset Universe'!$O$9),1)))</f>
        <v>0</v>
      </c>
      <c r="AL314" s="86">
        <f>SUM(AH314:AK314)</f>
        <v>1</v>
      </c>
      <c r="AM314" s="86">
        <f>MAX(0,1-N(Control!$C$15))</f>
        <v>0.95</v>
      </c>
      <c r="AN314" s="86">
        <f>IF($AL314&lt;=0,0,AH314*IF($AL314&gt;$AM314,$AM314/$AL314,1))*Control!$C$7</f>
        <v>0.47499999999999998</v>
      </c>
      <c r="AO314" s="86">
        <f>IF($AL314&lt;=0,0,AI314*IF($AL314&gt;$AM314,$AM314/$AL314,1))*Control!$C$7</f>
        <v>0</v>
      </c>
      <c r="AP314" s="86">
        <f>IF($AL314&lt;=0,0,AJ314*IF($AL314&gt;$AM314,$AM314/$AL314,1))*Control!$C$7</f>
        <v>0</v>
      </c>
      <c r="AQ314" s="86">
        <f>IF($AL314&lt;=0,0,AK314*IF($AL314&gt;$AM314,$AM314/$AL314,1))*Control!$C$7</f>
        <v>0</v>
      </c>
      <c r="AR314" s="86">
        <f>1-SUM(AN314:AQ314)</f>
        <v>0.52500000000000002</v>
      </c>
      <c r="AS314" s="86">
        <f>'Monthly Data'!N122</f>
        <v>-5.669670683899819E-2</v>
      </c>
      <c r="AT314" s="86">
        <f>'Monthly Data'!O122</f>
        <v>1.8470591116288571E-2</v>
      </c>
      <c r="AU314" s="86">
        <f>'Monthly Data'!P122</f>
        <v>-0.11051161024305556</v>
      </c>
      <c r="AV314" s="86">
        <f>'Monthly Data'!Q122</f>
        <v>-6.3139449809774706E-2</v>
      </c>
      <c r="AW314" s="86">
        <f>'Monthly Data'!R122</f>
        <v>2.8782376678699872E-3</v>
      </c>
      <c r="AX314" s="86">
        <f>AN314*AS314+AO314*AT314+AP314*AU314+AQ314*AV314+AR314*AW314</f>
        <v>-2.5419860972892394E-2</v>
      </c>
      <c r="AY314" s="86">
        <f>AS314</f>
        <v>-5.669670683899819E-2</v>
      </c>
      <c r="AZ314" s="86">
        <f>0.6*AS314+0.4*AW314</f>
        <v>-3.2866729036250923E-2</v>
      </c>
    </row>
    <row r="315" spans="1:52" x14ac:dyDescent="0.25">
      <c r="P315" s="99">
        <f>IF(OR(N('Asset Universe'!$F$7)=0,N('Asset Universe'!$F$6)=0),0,$F$314*$E$314*$I$314)</f>
        <v>3.6507444679150763E-2</v>
      </c>
      <c r="Q315" s="99">
        <f>IF(N('Asset Universe'!$F$7)=0,1,$F$314*$F$314*1)</f>
        <v>0.56480366858841702</v>
      </c>
      <c r="R315" s="99">
        <f>IF(OR(N('Asset Universe'!$F$7)=0,N('Asset Universe'!$F$8)=0),0,$F$314*$G$314*$L$314)</f>
        <v>5.3157785737530565E-3</v>
      </c>
      <c r="S315" s="99">
        <f>IF(OR(N('Asset Universe'!$F$7)=0,N('Asset Universe'!$F$9)=0),0,$F$314*$H$314*$M$314)</f>
        <v>3.2715451763257686E-2</v>
      </c>
      <c r="U315" s="99">
        <f>IFERROR(INDEX(MINVERSE($P314:$S317),2,1),0)</f>
        <v>-3.6693527813908879</v>
      </c>
      <c r="V315" s="99">
        <f>IFERROR(INDEX(MINVERSE($P314:$S317),2,2),0)</f>
        <v>1.9867291822511606</v>
      </c>
      <c r="W315" s="99">
        <f>IFERROR(INDEX(MINVERSE($P314:$S317),2,3),0)</f>
        <v>5.0516949428409362E-3</v>
      </c>
      <c r="X315" s="99">
        <f>IFERROR(INDEX(MINVERSE($P314:$S317),2,4),0)</f>
        <v>0.36129439512528</v>
      </c>
    </row>
    <row r="316" spans="1:52" x14ac:dyDescent="0.25">
      <c r="P316" s="99">
        <f>IF(OR(N('Asset Universe'!$F$8)=0,N('Asset Universe'!$F$6)=0),0,$G$314*$E$314*$J$314)</f>
        <v>3.4280698131812335E-3</v>
      </c>
      <c r="Q316" s="99">
        <f>IF(OR(N('Asset Universe'!$F$8)=0,N('Asset Universe'!$F$7)=0),0,$G$314*$F$314*$L$314)</f>
        <v>5.3157785737530565E-3</v>
      </c>
      <c r="R316" s="99">
        <f>IF(N('Asset Universe'!$F$8)=0,1,$G$314*$G$314*1)</f>
        <v>2.0327046028822217E-2</v>
      </c>
      <c r="S316" s="99">
        <f>IF(OR(N('Asset Universe'!$F$8)=0,N('Asset Universe'!$F$9)=0),0,$G$314*$H$314*$N$314)</f>
        <v>5.3006608326909921E-3</v>
      </c>
      <c r="U316" s="99">
        <f>IFERROR(INDEX(MINVERSE($P314:$S317),3,1),0)</f>
        <v>0.66527241364989231</v>
      </c>
      <c r="V316" s="99">
        <f>IFERROR(INDEX(MINVERSE($P314:$S317),3,2),0)</f>
        <v>5.0516949428404696E-3</v>
      </c>
      <c r="W316" s="99">
        <f>IFERROR(INDEX(MINVERSE($P314:$S317),3,3),0)</f>
        <v>51.479603362016775</v>
      </c>
      <c r="X316" s="99">
        <f>IFERROR(INDEX(MINVERSE($P314:$S317),3,4),0)</f>
        <v>-9.1942726754312449</v>
      </c>
    </row>
    <row r="317" spans="1:52" x14ac:dyDescent="0.25">
      <c r="P317" s="99">
        <f>IF(OR(N('Asset Universe'!$F$9)=0,N('Asset Universe'!$F$6)=0),0,$H$314*$E$314*$K$314)</f>
        <v>2.0792879012664515E-2</v>
      </c>
      <c r="Q317" s="99">
        <f>IF(OR(N('Asset Universe'!$F$9)=0,N('Asset Universe'!$F$7)=0),0,$H$314*$F$314*$M$314)</f>
        <v>3.2715451763257686E-2</v>
      </c>
      <c r="R317" s="99">
        <f>IF(OR(N('Asset Universe'!$F$9)=0,N('Asset Universe'!$F$8)=0),0,$H$314*$G$314*$N$314)</f>
        <v>5.3006608326909921E-3</v>
      </c>
      <c r="S317" s="99">
        <f>IF(N('Asset Universe'!$F$9)=0,1,$H$314*$H$314*1)</f>
        <v>3.1201392936691972E-2</v>
      </c>
      <c r="U317" s="99">
        <f>IFERROR(INDEX(MINVERSE($P314:$S317),4,1),0)</f>
        <v>-84.486153701902893</v>
      </c>
      <c r="V317" s="99">
        <f>IFERROR(INDEX(MINVERSE($P314:$S317),4,2),0)</f>
        <v>0.36129439512528527</v>
      </c>
      <c r="W317" s="99">
        <f>IFERROR(INDEX(MINVERSE($P314:$S317),4,3),0)</f>
        <v>-9.1942726754312449</v>
      </c>
      <c r="X317" s="99">
        <f>IFERROR(INDEX(MINVERSE($P314:$S317),4,4),0)</f>
        <v>89.535303424979489</v>
      </c>
    </row>
    <row r="318" spans="1:52" x14ac:dyDescent="0.25">
      <c r="A318">
        <v>115</v>
      </c>
      <c r="B318">
        <v>123</v>
      </c>
      <c r="C318" s="87">
        <f>'Monthly Data'!B123</f>
        <v>46113</v>
      </c>
      <c r="E318" s="86">
        <f>STDEV('Monthly Data'!$N$8:$N122)*SQRT(12)</f>
        <v>0.14867662124339934</v>
      </c>
      <c r="F318" s="86">
        <f>STDEV('Monthly Data'!$O$8:$O122)*SQRT(12)</f>
        <v>0.74837417888434621</v>
      </c>
      <c r="G318" s="86">
        <f>STDEV('Monthly Data'!$P$8:$P122)*SQRT(12)</f>
        <v>0.1474274805242175</v>
      </c>
      <c r="H318" s="86">
        <f>STDEV('Monthly Data'!$Q$8:$Q122)*SQRT(12)</f>
        <v>0.17724543957525168</v>
      </c>
      <c r="I318" s="98">
        <f>IFERROR(CORREL('Monthly Data'!$N$8:$N122,'Monthly Data'!$O$8:$O122),0)</f>
        <v>0.32810976292640942</v>
      </c>
      <c r="J318" s="98">
        <f>IFERROR(CORREL('Monthly Data'!$N$8:$N122,'Monthly Data'!$P$8:$P122),0)</f>
        <v>0.1947310688909285</v>
      </c>
      <c r="K318" s="98">
        <f>IFERROR(CORREL('Monthly Data'!$N$8:$N122,'Monthly Data'!$Q$8:$Q122),0)</f>
        <v>0.80043834431825356</v>
      </c>
      <c r="L318" s="98">
        <f>IFERROR(CORREL('Monthly Data'!$O$8:$O122,'Monthly Data'!$P$8:$P122),0)</f>
        <v>5.30463703169912E-2</v>
      </c>
      <c r="M318" s="98">
        <f>IFERROR(CORREL('Monthly Data'!$O$8:$O122,'Monthly Data'!$Q$8:$Q122),0)</f>
        <v>0.2469146237137391</v>
      </c>
      <c r="N318" s="98">
        <f>IFERROR(CORREL('Monthly Data'!$P$8:$P122,'Monthly Data'!$Q$8:$Q122),0)</f>
        <v>0.23474849116965985</v>
      </c>
      <c r="P318" s="99">
        <f>IF(N('Asset Universe'!$F$6)=0,1,$E$318*$E$318*1)</f>
        <v>2.2104737704353224E-2</v>
      </c>
      <c r="Q318" s="99">
        <f>IF(OR(N('Asset Universe'!$F$6)=0,N('Asset Universe'!$F$7)=0),0,$E$318*$F$318*$I$318)</f>
        <v>3.6507376997991697E-2</v>
      </c>
      <c r="R318" s="99">
        <f>IF(OR(N('Asset Universe'!$F$6)=0,N('Asset Universe'!$F$8)=0),0,$E$318*$G$318*$J$318)</f>
        <v>4.2683141318666587E-3</v>
      </c>
      <c r="S318" s="99">
        <f>IF(OR(N('Asset Universe'!$F$6)=0,N('Asset Universe'!$F$9)=0),0,$E$318*$H$318*$K$318)</f>
        <v>2.1093353829893417E-2</v>
      </c>
      <c r="U318" s="99">
        <f>IFERROR(INDEX(MINVERSE($P318:$S321),1,1),0)</f>
        <v>132.62295266694298</v>
      </c>
      <c r="V318" s="99">
        <f>IFERROR(INDEX(MINVERSE($P318:$S321),1,2),0)</f>
        <v>-3.6618609152055903</v>
      </c>
      <c r="W318" s="99">
        <f>IFERROR(INDEX(MINVERSE($P318:$S321),1,3),0)</f>
        <v>-1.0633957594626637</v>
      </c>
      <c r="X318" s="99">
        <f>IFERROR(INDEX(MINVERSE($P318:$S321),1,4),0)</f>
        <v>-85.020701432721651</v>
      </c>
      <c r="Z318" s="86">
        <f>IF(N('Asset Universe'!$F$6)=0,0,N('Asset Universe'!$K$6)-N('Asset Universe'!$N$6)-N(Control!$C$10))</f>
        <v>4.3000000000000003E-2</v>
      </c>
      <c r="AA318" s="86">
        <f>IF(N('Asset Universe'!$F$7)=0,0,N('Asset Universe'!$K$7)-N('Asset Universe'!$N$7)-N(Control!$C$10))</f>
        <v>5.5E-2</v>
      </c>
      <c r="AB318" s="86">
        <f>IF(N('Asset Universe'!$F$8)=0,0,N('Asset Universe'!$K$8)-N('Asset Universe'!$N$8)-N(Control!$C$10))</f>
        <v>9.9999999999999742E-4</v>
      </c>
      <c r="AC318" s="86">
        <f>IF(N('Asset Universe'!$F$9)=0,0,N('Asset Universe'!$K$9)-N('Asset Universe'!$N$9)-N(Control!$C$10))</f>
        <v>3.1199999999999999E-2</v>
      </c>
      <c r="AD318" s="86">
        <f>IFERROR(SUMPRODUCT($U318:$X318,$Z318:$AC318),0)</f>
        <v>2.8476753338818628</v>
      </c>
      <c r="AE318" s="86">
        <f>IFERROR(SUMPRODUCT($U319:$X319,$Z318:$AC318),0)</f>
        <v>-3.6151131903573455E-2</v>
      </c>
      <c r="AF318" s="86">
        <f>IFERROR(SUMPRODUCT($U320:$X320,$Z318:$AC318),0)</f>
        <v>-0.26965315593103945</v>
      </c>
      <c r="AG318" s="86">
        <f>IFERROR(SUMPRODUCT($U321:$X321,$Z318:$AC318),0)</f>
        <v>-0.82852490344028817</v>
      </c>
      <c r="AH318" s="86">
        <f>IF(N('Asset Universe'!$F$6)=0,0,MIN(MAX(AD318,0),IF(N('Asset Universe'!$O$6)&gt;0,N('Asset Universe'!$O$6),1)))</f>
        <v>1</v>
      </c>
      <c r="AI318" s="86">
        <f>IF(N('Asset Universe'!$F$7)=0,0,MIN(MAX(AE318,0),IF(N('Asset Universe'!$O$7)&gt;0,N('Asset Universe'!$O$7),1)))</f>
        <v>0</v>
      </c>
      <c r="AJ318" s="86">
        <f>IF(N('Asset Universe'!$F$8)=0,0,MIN(MAX(AF318,0),IF(N('Asset Universe'!$O$8)&gt;0,N('Asset Universe'!$O$8),1)))</f>
        <v>0</v>
      </c>
      <c r="AK318" s="86">
        <f>IF(N('Asset Universe'!$F$9)=0,0,MIN(MAX(AG318,0),IF(N('Asset Universe'!$O$9)&gt;0,N('Asset Universe'!$O$9),1)))</f>
        <v>0</v>
      </c>
      <c r="AL318" s="86">
        <f>SUM(AH318:AK318)</f>
        <v>1</v>
      </c>
      <c r="AM318" s="86">
        <f>MAX(0,1-N(Control!$C$15))</f>
        <v>0.95</v>
      </c>
      <c r="AN318" s="86">
        <f>IF($AL318&lt;=0,0,AH318*IF($AL318&gt;$AM318,$AM318/$AL318,1))*Control!$C$7</f>
        <v>0.47499999999999998</v>
      </c>
      <c r="AO318" s="86">
        <f>IF($AL318&lt;=0,0,AI318*IF($AL318&gt;$AM318,$AM318/$AL318,1))*Control!$C$7</f>
        <v>0</v>
      </c>
      <c r="AP318" s="86">
        <f>IF($AL318&lt;=0,0,AJ318*IF($AL318&gt;$AM318,$AM318/$AL318,1))*Control!$C$7</f>
        <v>0</v>
      </c>
      <c r="AQ318" s="86">
        <f>IF($AL318&lt;=0,0,AK318*IF($AL318&gt;$AM318,$AM318/$AL318,1))*Control!$C$7</f>
        <v>0</v>
      </c>
      <c r="AR318" s="86">
        <f>1-SUM(AN318:AQ318)</f>
        <v>0.52500000000000002</v>
      </c>
      <c r="AS318" s="86">
        <f>'Monthly Data'!N123</f>
        <v>9.1823152666527186E-2</v>
      </c>
      <c r="AT318" s="86">
        <f>'Monthly Data'!O123</f>
        <v>0.1182854461667826</v>
      </c>
      <c r="AU318" s="86">
        <f>'Monthly Data'!P123</f>
        <v>-1.5408224107347213E-2</v>
      </c>
      <c r="AV318" s="86">
        <f>'Monthly Data'!Q123</f>
        <v>8.6020410934643632E-2</v>
      </c>
      <c r="AW318" s="86">
        <f>'Monthly Data'!R123</f>
        <v>2.8891554316958779E-3</v>
      </c>
      <c r="AX318" s="86">
        <f>AN318*AS318+AO318*AT318+AP318*AU318+AQ318*AV318+AR318*AW318</f>
        <v>4.5132804118240749E-2</v>
      </c>
      <c r="AY318" s="86">
        <f>AS318</f>
        <v>9.1823152666527186E-2</v>
      </c>
      <c r="AZ318" s="86">
        <f>0.6*AS318+0.4*AW318</f>
        <v>5.6249553772594663E-2</v>
      </c>
    </row>
    <row r="319" spans="1:52" x14ac:dyDescent="0.25">
      <c r="P319" s="99">
        <f>IF(OR(N('Asset Universe'!$F$7)=0,N('Asset Universe'!$F$6)=0),0,$F$318*$E$318*$I$318)</f>
        <v>3.6507376997991697E-2</v>
      </c>
      <c r="Q319" s="99">
        <f>IF(N('Asset Universe'!$F$7)=0,1,$F$318*$F$318*1)</f>
        <v>0.56006391162081937</v>
      </c>
      <c r="R319" s="99">
        <f>IF(OR(N('Asset Universe'!$F$7)=0,N('Asset Universe'!$F$8)=0),0,$F$318*$G$318*$L$318)</f>
        <v>5.8526548228814571E-3</v>
      </c>
      <c r="S319" s="99">
        <f>IF(OR(N('Asset Universe'!$F$7)=0,N('Asset Universe'!$F$9)=0),0,$F$318*$H$318*$M$318)</f>
        <v>3.2752215029662246E-2</v>
      </c>
      <c r="U319" s="99">
        <f>IFERROR(INDEX(MINVERSE($P318:$S321),2,1),0)</f>
        <v>-3.661860915205581</v>
      </c>
      <c r="V319" s="99">
        <f>IFERROR(INDEX(MINVERSE($P318:$S321),2,2),0)</f>
        <v>2.0025946537140022</v>
      </c>
      <c r="W319" s="99">
        <f>IFERROR(INDEX(MINVERSE($P318:$S321),2,3),0)</f>
        <v>7.9584635477033011E-2</v>
      </c>
      <c r="X319" s="99">
        <f>IFERROR(INDEX(MINVERSE($P318:$S321),2,4),0)</f>
        <v>0.35533964296536458</v>
      </c>
    </row>
    <row r="320" spans="1:52" x14ac:dyDescent="0.25">
      <c r="P320" s="99">
        <f>IF(OR(N('Asset Universe'!$F$8)=0,N('Asset Universe'!$F$6)=0),0,$G$318*$E$318*$J$318)</f>
        <v>4.2683141318666587E-3</v>
      </c>
      <c r="Q320" s="99">
        <f>IF(OR(N('Asset Universe'!$F$8)=0,N('Asset Universe'!$F$7)=0),0,$G$318*$F$318*$L$318)</f>
        <v>5.8526548228814571E-3</v>
      </c>
      <c r="R320" s="99">
        <f>IF(N('Asset Universe'!$F$8)=0,1,$G$318*$G$318*1)</f>
        <v>2.173486201371853E-2</v>
      </c>
      <c r="S320" s="99">
        <f>IF(OR(N('Asset Universe'!$F$8)=0,N('Asset Universe'!$F$9)=0),0,$G$318*$H$318*$N$318)</f>
        <v>6.1341772797169807E-3</v>
      </c>
      <c r="U320" s="99">
        <f>IFERROR(INDEX(MINVERSE($P318:$S321),3,1),0)</f>
        <v>-1.0633957594626602</v>
      </c>
      <c r="V320" s="99">
        <f>IFERROR(INDEX(MINVERSE($P318:$S321),3,2),0)</f>
        <v>7.9584635477032831E-2</v>
      </c>
      <c r="W320" s="99">
        <f>IFERROR(INDEX(MINVERSE($P318:$S321),3,3),0)</f>
        <v>48.702167025482019</v>
      </c>
      <c r="X320" s="99">
        <f>IFERROR(INDEX(MINVERSE($P318:$S321),3,4),0)</f>
        <v>-8.8784121875276831</v>
      </c>
    </row>
    <row r="321" spans="1:52" x14ac:dyDescent="0.25">
      <c r="P321" s="99">
        <f>IF(OR(N('Asset Universe'!$F$9)=0,N('Asset Universe'!$F$6)=0),0,$H$318*$E$318*$K$318)</f>
        <v>2.1093353829893417E-2</v>
      </c>
      <c r="Q321" s="99">
        <f>IF(OR(N('Asset Universe'!$F$9)=0,N('Asset Universe'!$F$7)=0),0,$H$318*$F$318*$M$318)</f>
        <v>3.2752215029662246E-2</v>
      </c>
      <c r="R321" s="99">
        <f>IF(OR(N('Asset Universe'!$F$9)=0,N('Asset Universe'!$F$8)=0),0,$H$318*$G$318*$N$318)</f>
        <v>6.1341772797169807E-3</v>
      </c>
      <c r="S321" s="99">
        <f>IF(N('Asset Universe'!$F$9)=0,1,$H$318*$H$318*1)</f>
        <v>3.1415945850224197E-2</v>
      </c>
      <c r="U321" s="99">
        <f>IFERROR(INDEX(MINVERSE($P318:$S321),4,1),0)</f>
        <v>-85.020701432721665</v>
      </c>
      <c r="V321" s="99">
        <f>IFERROR(INDEX(MINVERSE($P318:$S321),4,2),0)</f>
        <v>0.35533964296536547</v>
      </c>
      <c r="W321" s="99">
        <f>IFERROR(INDEX(MINVERSE($P318:$S321),4,3),0)</f>
        <v>-8.8784121875276814</v>
      </c>
      <c r="X321" s="99">
        <f>IFERROR(INDEX(MINVERSE($P318:$S321),4,4),0)</f>
        <v>90.278845833050525</v>
      </c>
    </row>
    <row r="322" spans="1:52" x14ac:dyDescent="0.25">
      <c r="A322">
        <v>116</v>
      </c>
      <c r="B322">
        <v>124</v>
      </c>
      <c r="C322" s="87">
        <f>'Monthly Data'!B124</f>
        <v>46143</v>
      </c>
      <c r="E322" s="86">
        <f>STDEV('Monthly Data'!$N$8:$N123)*SQRT(12)</f>
        <v>0.15032947060130691</v>
      </c>
      <c r="F322" s="86">
        <f>STDEV('Monthly Data'!$O$8:$O123)*SQRT(12)</f>
        <v>0.74532211405414528</v>
      </c>
      <c r="G322" s="86">
        <f>STDEV('Monthly Data'!$P$8:$P123)*SQRT(12)</f>
        <v>0.1470439269328391</v>
      </c>
      <c r="H322" s="86">
        <f>STDEV('Monthly Data'!$Q$8:$Q123)*SQRT(12)</f>
        <v>0.17840230849225536</v>
      </c>
      <c r="I322" s="98">
        <f>IFERROR(CORREL('Monthly Data'!$N$8:$N123,'Monthly Data'!$O$8:$O123),0)</f>
        <v>0.32712322162382118</v>
      </c>
      <c r="J322" s="98">
        <f>IFERROR(CORREL('Monthly Data'!$N$8:$N123,'Monthly Data'!$P$8:$P123),0)</f>
        <v>0.18107703010300827</v>
      </c>
      <c r="K322" s="98">
        <f>IFERROR(CORREL('Monthly Data'!$N$8:$N123,'Monthly Data'!$Q$8:$Q123),0)</f>
        <v>0.80522599625710622</v>
      </c>
      <c r="L322" s="98">
        <f>IFERROR(CORREL('Monthly Data'!$O$8:$O123,'Monthly Data'!$P$8:$P123),0)</f>
        <v>5.1534272623397492E-2</v>
      </c>
      <c r="M322" s="98">
        <f>IFERROR(CORREL('Monthly Data'!$O$8:$O123,'Monthly Data'!$Q$8:$Q123),0)</f>
        <v>0.24764784766997361</v>
      </c>
      <c r="N322" s="98">
        <f>IFERROR(CORREL('Monthly Data'!$P$8:$P123,'Monthly Data'!$Q$8:$Q123),0)</f>
        <v>0.2231029154742166</v>
      </c>
      <c r="P322" s="99">
        <f>IF(N('Asset Universe'!$F$6)=0,1,$E$322*$E$322*1)</f>
        <v>2.2598949731269198E-2</v>
      </c>
      <c r="Q322" s="99">
        <f>IF(OR(N('Asset Universe'!$F$6)=0,N('Asset Universe'!$F$7)=0),0,$E$322*$F$322*$I$322)</f>
        <v>3.6652154607147588E-2</v>
      </c>
      <c r="R322" s="99">
        <f>IF(OR(N('Asset Universe'!$F$6)=0,N('Asset Universe'!$F$8)=0),0,$E$322*$G$322*$J$322)</f>
        <v>4.0027142132383993E-3</v>
      </c>
      <c r="S322" s="99">
        <f>IF(OR(N('Asset Universe'!$F$6)=0,N('Asset Universe'!$F$9)=0),0,$E$322*$H$322*$K$322)</f>
        <v>2.1595456316478027E-2</v>
      </c>
      <c r="U322" s="99">
        <f>IFERROR(INDEX(MINVERSE($P322:$S325),1,1),0)</f>
        <v>132.39280592599266</v>
      </c>
      <c r="V322" s="99">
        <f>IFERROR(INDEX(MINVERSE($P322:$S325),1,2),0)</f>
        <v>-3.6333267653676056</v>
      </c>
      <c r="W322" s="99">
        <f>IFERROR(INDEX(MINVERSE($P322:$S325),1,3),0)</f>
        <v>-0.27554719189117372</v>
      </c>
      <c r="X322" s="99">
        <f>IFERROR(INDEX(MINVERSE($P322:$S325),1,4),0)</f>
        <v>-86.021158695395826</v>
      </c>
      <c r="Z322" s="86">
        <f>IF(N('Asset Universe'!$F$6)=0,0,N('Asset Universe'!$K$6)-N('Asset Universe'!$N$6)-N(Control!$C$10))</f>
        <v>4.3000000000000003E-2</v>
      </c>
      <c r="AA322" s="86">
        <f>IF(N('Asset Universe'!$F$7)=0,0,N('Asset Universe'!$K$7)-N('Asset Universe'!$N$7)-N(Control!$C$10))</f>
        <v>5.5E-2</v>
      </c>
      <c r="AB322" s="86">
        <f>IF(N('Asset Universe'!$F$8)=0,0,N('Asset Universe'!$K$8)-N('Asset Universe'!$N$8)-N(Control!$C$10))</f>
        <v>9.9999999999999742E-4</v>
      </c>
      <c r="AC322" s="86">
        <f>IF(N('Asset Universe'!$F$9)=0,0,N('Asset Universe'!$K$9)-N('Asset Universe'!$N$9)-N(Control!$C$10))</f>
        <v>3.1199999999999999E-2</v>
      </c>
      <c r="AD322" s="86">
        <f>IFERROR(SUMPRODUCT($U322:$X322,$Z322:$AC322),0)</f>
        <v>2.8089219842342255</v>
      </c>
      <c r="AE322" s="86">
        <f>IFERROR(SUMPRODUCT($U323:$X323,$Z322:$AC322),0)</f>
        <v>-3.369411509572362E-2</v>
      </c>
      <c r="AF322" s="86">
        <f>IFERROR(SUMPRODUCT($U324:$X324,$Z322:$AC322),0)</f>
        <v>-0.23555911229365128</v>
      </c>
      <c r="AG322" s="86">
        <f>IFERROR(SUMPRODUCT($U325:$X325,$Z322:$AC322),0)</f>
        <v>-0.84743979149571969</v>
      </c>
      <c r="AH322" s="86">
        <f>IF(N('Asset Universe'!$F$6)=0,0,MIN(MAX(AD322,0),IF(N('Asset Universe'!$O$6)&gt;0,N('Asset Universe'!$O$6),1)))</f>
        <v>1</v>
      </c>
      <c r="AI322" s="86">
        <f>IF(N('Asset Universe'!$F$7)=0,0,MIN(MAX(AE322,0),IF(N('Asset Universe'!$O$7)&gt;0,N('Asset Universe'!$O$7),1)))</f>
        <v>0</v>
      </c>
      <c r="AJ322" s="86">
        <f>IF(N('Asset Universe'!$F$8)=0,0,MIN(MAX(AF322,0),IF(N('Asset Universe'!$O$8)&gt;0,N('Asset Universe'!$O$8),1)))</f>
        <v>0</v>
      </c>
      <c r="AK322" s="86">
        <f>IF(N('Asset Universe'!$F$9)=0,0,MIN(MAX(AG322,0),IF(N('Asset Universe'!$O$9)&gt;0,N('Asset Universe'!$O$9),1)))</f>
        <v>0</v>
      </c>
      <c r="AL322" s="86">
        <f>SUM(AH322:AK322)</f>
        <v>1</v>
      </c>
      <c r="AM322" s="86">
        <f>MAX(0,1-N(Control!$C$15))</f>
        <v>0.95</v>
      </c>
      <c r="AN322" s="86">
        <f>IF($AL322&lt;=0,0,AH322*IF($AL322&gt;$AM322,$AM322/$AL322,1))*Control!$C$7</f>
        <v>0.47499999999999998</v>
      </c>
      <c r="AO322" s="86">
        <f>IF($AL322&lt;=0,0,AI322*IF($AL322&gt;$AM322,$AM322/$AL322,1))*Control!$C$7</f>
        <v>0</v>
      </c>
      <c r="AP322" s="86">
        <f>IF($AL322&lt;=0,0,AJ322*IF($AL322&gt;$AM322,$AM322/$AL322,1))*Control!$C$7</f>
        <v>0</v>
      </c>
      <c r="AQ322" s="86">
        <f>IF($AL322&lt;=0,0,AK322*IF($AL322&gt;$AM322,$AM322/$AL322,1))*Control!$C$7</f>
        <v>0</v>
      </c>
      <c r="AR322" s="86">
        <f>1-SUM(AN322:AQ322)</f>
        <v>0.52500000000000002</v>
      </c>
      <c r="AS322" s="86">
        <f>'Monthly Data'!N124</f>
        <v>4.2635347820211944E-2</v>
      </c>
      <c r="AT322" s="86">
        <f>'Monthly Data'!O124</f>
        <v>-3.5707451443659055E-2</v>
      </c>
      <c r="AU322" s="86">
        <f>'Monthly Data'!P124</f>
        <v>-1.5436926989543909E-2</v>
      </c>
      <c r="AV322" s="86">
        <f>'Monthly Data'!Q124</f>
        <v>-6.5401060990494253E-3</v>
      </c>
      <c r="AW322" s="86">
        <f>'Monthly Data'!R124</f>
        <v>3.1739952932170468E-3</v>
      </c>
      <c r="AX322" s="86">
        <f>AN322*AS322+AO322*AT322+AP322*AU322+AQ322*AV322+AR322*AW322</f>
        <v>2.1918137743539623E-2</v>
      </c>
      <c r="AY322" s="86">
        <f>AS322</f>
        <v>4.2635347820211944E-2</v>
      </c>
      <c r="AZ322" s="86">
        <f>0.6*AS322+0.4*AW322</f>
        <v>2.6850806809413985E-2</v>
      </c>
    </row>
    <row r="323" spans="1:52" x14ac:dyDescent="0.25">
      <c r="P323" s="99">
        <f>IF(OR(N('Asset Universe'!$F$7)=0,N('Asset Universe'!$F$6)=0),0,$F$322*$E$322*$I$322)</f>
        <v>3.6652154607147588E-2</v>
      </c>
      <c r="Q323" s="99">
        <f>IF(N('Asset Universe'!$F$7)=0,1,$F$322*$F$322*1)</f>
        <v>0.55550505369814029</v>
      </c>
      <c r="R323" s="99">
        <f>IF(OR(N('Asset Universe'!$F$7)=0,N('Asset Universe'!$F$8)=0),0,$F$322*$G$322*$L$322)</f>
        <v>5.6479032710032052E-3</v>
      </c>
      <c r="S323" s="99">
        <f>IF(OR(N('Asset Universe'!$F$7)=0,N('Asset Universe'!$F$9)=0),0,$F$322*$H$322*$M$322)</f>
        <v>3.2929037353694214E-2</v>
      </c>
      <c r="U323" s="99">
        <f>IFERROR(INDEX(MINVERSE($P322:$S325),2,1),0)</f>
        <v>-3.6333267653676065</v>
      </c>
      <c r="V323" s="99">
        <f>IFERROR(INDEX(MINVERSE($P322:$S325),2,2),0)</f>
        <v>2.0175210850129539</v>
      </c>
      <c r="W323" s="99">
        <f>IFERROR(INDEX(MINVERSE($P322:$S325),2,3),0)</f>
        <v>4.5583695898744829E-2</v>
      </c>
      <c r="X323" s="99">
        <f>IFERROR(INDEX(MINVERSE($P322:$S325),2,4),0)</f>
        <v>0.36954142447026445</v>
      </c>
    </row>
    <row r="324" spans="1:52" x14ac:dyDescent="0.25">
      <c r="P324" s="99">
        <f>IF(OR(N('Asset Universe'!$F$8)=0,N('Asset Universe'!$F$6)=0),0,$G$322*$E$322*$J$322)</f>
        <v>4.0027142132383993E-3</v>
      </c>
      <c r="Q324" s="99">
        <f>IF(OR(N('Asset Universe'!$F$8)=0,N('Asset Universe'!$F$7)=0),0,$G$322*$F$322*$L$322)</f>
        <v>5.6479032710032052E-3</v>
      </c>
      <c r="R324" s="99">
        <f>IF(N('Asset Universe'!$F$8)=0,1,$G$322*$G$322*1)</f>
        <v>2.1621916447830125E-2</v>
      </c>
      <c r="S324" s="99">
        <f>IF(OR(N('Asset Universe'!$F$8)=0,N('Asset Universe'!$F$9)=0),0,$G$322*$H$322*$N$322)</f>
        <v>5.8526534304191129E-3</v>
      </c>
      <c r="U324" s="99">
        <f>IFERROR(INDEX(MINVERSE($P322:$S325),3,1),0)</f>
        <v>-0.27554719189117294</v>
      </c>
      <c r="V324" s="99">
        <f>IFERROR(INDEX(MINVERSE($P322:$S325),3,2),0)</f>
        <v>4.558369589874401E-2</v>
      </c>
      <c r="W324" s="99">
        <f>IFERROR(INDEX(MINVERSE($P322:$S325),3,3),0)</f>
        <v>48.673341838820882</v>
      </c>
      <c r="X324" s="99">
        <f>IFERROR(INDEX(MINVERSE($P322:$S325),3,4),0)</f>
        <v>-8.8106098767814913</v>
      </c>
    </row>
    <row r="325" spans="1:52" x14ac:dyDescent="0.25">
      <c r="P325" s="99">
        <f>IF(OR(N('Asset Universe'!$F$9)=0,N('Asset Universe'!$F$6)=0),0,$H$322*$E$322*$K$322)</f>
        <v>2.1595456316478027E-2</v>
      </c>
      <c r="Q325" s="99">
        <f>IF(OR(N('Asset Universe'!$F$9)=0,N('Asset Universe'!$F$7)=0),0,$H$322*$F$322*$M$322)</f>
        <v>3.2929037353694214E-2</v>
      </c>
      <c r="R325" s="99">
        <f>IF(OR(N('Asset Universe'!$F$9)=0,N('Asset Universe'!$F$8)=0),0,$H$322*$G$322*$N$322)</f>
        <v>5.8526534304191129E-3</v>
      </c>
      <c r="S325" s="99">
        <f>IF(N('Asset Universe'!$F$9)=0,1,$H$322*$H$322*1)</f>
        <v>3.1827383675365847E-2</v>
      </c>
      <c r="U325" s="99">
        <f>IFERROR(INDEX(MINVERSE($P322:$S325),4,1),0)</f>
        <v>-86.021158695395826</v>
      </c>
      <c r="V325" s="99">
        <f>IFERROR(INDEX(MINVERSE($P322:$S325),4,2),0)</f>
        <v>0.36954142447026839</v>
      </c>
      <c r="W325" s="99">
        <f>IFERROR(INDEX(MINVERSE($P322:$S325),4,3),0)</f>
        <v>-8.8106098767814913</v>
      </c>
      <c r="X325" s="99">
        <f>IFERROR(INDEX(MINVERSE($P322:$S325),4,4),0)</f>
        <v>91.024226408244175</v>
      </c>
    </row>
    <row r="326" spans="1:52" x14ac:dyDescent="0.25">
      <c r="A326">
        <v>117</v>
      </c>
      <c r="B326">
        <v>125</v>
      </c>
      <c r="C326" s="87">
        <f>'Monthly Data'!B125</f>
        <v>46174</v>
      </c>
      <c r="E326" s="86">
        <f>STDEV('Monthly Data'!$N$8:$N124)*SQRT(12)</f>
        <v>0.15002113961024352</v>
      </c>
      <c r="F326" s="86">
        <f>STDEV('Monthly Data'!$O$8:$O124)*SQRT(12)</f>
        <v>0.74278794126663794</v>
      </c>
      <c r="G326" s="86">
        <f>STDEV('Monthly Data'!$P$8:$P124)*SQRT(12)</f>
        <v>0.1466621550434522</v>
      </c>
      <c r="H326" s="86">
        <f>STDEV('Monthly Data'!$Q$8:$Q124)*SQRT(12)</f>
        <v>0.17767262052961288</v>
      </c>
      <c r="I326" s="98">
        <f>IFERROR(CORREL('Monthly Data'!$N$8:$N124,'Monthly Data'!$O$8:$O124),0)</f>
        <v>0.32318411877256398</v>
      </c>
      <c r="J326" s="98">
        <f>IFERROR(CORREL('Monthly Data'!$N$8:$N124,'Monthly Data'!$P$8:$P124),0)</f>
        <v>0.17639339222075562</v>
      </c>
      <c r="K326" s="98">
        <f>IFERROR(CORREL('Monthly Data'!$N$8:$N124,'Monthly Data'!$Q$8:$Q124),0)</f>
        <v>0.80176348123352836</v>
      </c>
      <c r="L326" s="98">
        <f>IFERROR(CORREL('Monthly Data'!$O$8:$O124,'Monthly Data'!$P$8:$P124),0)</f>
        <v>5.3921398392701235E-2</v>
      </c>
      <c r="M326" s="98">
        <f>IFERROR(CORREL('Monthly Data'!$O$8:$O124,'Monthly Data'!$Q$8:$Q124),0)</f>
        <v>0.24828438325807961</v>
      </c>
      <c r="N326" s="98">
        <f>IFERROR(CORREL('Monthly Data'!$P$8:$P124,'Monthly Data'!$Q$8:$Q124),0)</f>
        <v>0.22392762204047473</v>
      </c>
      <c r="P326" s="99">
        <f>IF(N('Asset Universe'!$F$6)=0,1,$E$326*$E$326*1)</f>
        <v>2.2506342329956176E-2</v>
      </c>
      <c r="Q326" s="99">
        <f>IF(OR(N('Asset Universe'!$F$6)=0,N('Asset Universe'!$F$7)=0),0,$E$326*$F$326*$I$326)</f>
        <v>3.6013664652016102E-2</v>
      </c>
      <c r="R326" s="99">
        <f>IF(OR(N('Asset Universe'!$F$6)=0,N('Asset Universe'!$F$8)=0),0,$E$326*$G$326*$J$326)</f>
        <v>3.8810821424637631E-3</v>
      </c>
      <c r="S326" s="99">
        <f>IF(OR(N('Asset Universe'!$F$6)=0,N('Asset Universe'!$F$9)=0),0,$E$326*$H$326*$K$326)</f>
        <v>2.1370724180827045E-2</v>
      </c>
      <c r="U326" s="99">
        <f>IFERROR(INDEX(MINVERSE($P326:$S329),1,1),0)</f>
        <v>130.39494058788404</v>
      </c>
      <c r="V326" s="99">
        <f>IFERROR(INDEX(MINVERSE($P326:$S329),1,2),0)</f>
        <v>-3.4833784173660618</v>
      </c>
      <c r="W326" s="99">
        <f>IFERROR(INDEX(MINVERSE($P326:$S329),1,3),0)</f>
        <v>0.41029724611848606</v>
      </c>
      <c r="X326" s="99">
        <f>IFERROR(INDEX(MINVERSE($P326:$S329),1,4),0)</f>
        <v>-84.735375871153835</v>
      </c>
      <c r="Z326" s="86">
        <f>IF(N('Asset Universe'!$F$6)=0,0,N('Asset Universe'!$K$6)-N('Asset Universe'!$N$6)-N(Control!$C$10))</f>
        <v>4.3000000000000003E-2</v>
      </c>
      <c r="AA326" s="86">
        <f>IF(N('Asset Universe'!$F$7)=0,0,N('Asset Universe'!$K$7)-N('Asset Universe'!$N$7)-N(Control!$C$10))</f>
        <v>5.5E-2</v>
      </c>
      <c r="AB326" s="86">
        <f>IF(N('Asset Universe'!$F$8)=0,0,N('Asset Universe'!$K$8)-N('Asset Universe'!$N$8)-N(Control!$C$10))</f>
        <v>9.9999999999999742E-4</v>
      </c>
      <c r="AC326" s="86">
        <f>IF(N('Asset Universe'!$F$9)=0,0,N('Asset Universe'!$K$9)-N('Asset Universe'!$N$9)-N(Control!$C$10))</f>
        <v>3.1199999999999999E-2</v>
      </c>
      <c r="AD326" s="86">
        <f>IFERROR(SUMPRODUCT($U326:$X326,$Z326:$AC326),0)</f>
        <v>2.77206320239</v>
      </c>
      <c r="AE326" s="86">
        <f>IFERROR(SUMPRODUCT($U327:$X327,$Z326:$AC326),0)</f>
        <v>-3.0454142563404688E-2</v>
      </c>
      <c r="AF326" s="86">
        <f>IFERROR(SUMPRODUCT($U328:$X328,$Z326:$AC326),0)</f>
        <v>-0.22421373152864196</v>
      </c>
      <c r="AG326" s="86">
        <f>IFERROR(SUMPRODUCT($U329:$X329,$Z326:$AC326),0)</f>
        <v>-0.81522956633449706</v>
      </c>
      <c r="AH326" s="86">
        <f>IF(N('Asset Universe'!$F$6)=0,0,MIN(MAX(AD326,0),IF(N('Asset Universe'!$O$6)&gt;0,N('Asset Universe'!$O$6),1)))</f>
        <v>1</v>
      </c>
      <c r="AI326" s="86">
        <f>IF(N('Asset Universe'!$F$7)=0,0,MIN(MAX(AE326,0),IF(N('Asset Universe'!$O$7)&gt;0,N('Asset Universe'!$O$7),1)))</f>
        <v>0</v>
      </c>
      <c r="AJ326" s="86">
        <f>IF(N('Asset Universe'!$F$8)=0,0,MIN(MAX(AF326,0),IF(N('Asset Universe'!$O$8)&gt;0,N('Asset Universe'!$O$8),1)))</f>
        <v>0</v>
      </c>
      <c r="AK326" s="86">
        <f>IF(N('Asset Universe'!$F$9)=0,0,MIN(MAX(AG326,0),IF(N('Asset Universe'!$O$9)&gt;0,N('Asset Universe'!$O$9),1)))</f>
        <v>0</v>
      </c>
      <c r="AL326" s="86">
        <f>SUM(AH326:AK326)</f>
        <v>1</v>
      </c>
      <c r="AM326" s="86">
        <f>MAX(0,1-N(Control!$C$15))</f>
        <v>0.95</v>
      </c>
      <c r="AN326" s="86">
        <f>IF($AL326&lt;=0,0,AH326*IF($AL326&gt;$AM326,$AM326/$AL326,1))*Control!$C$7</f>
        <v>0.47499999999999998</v>
      </c>
      <c r="AO326" s="86">
        <f>IF($AL326&lt;=0,0,AI326*IF($AL326&gt;$AM326,$AM326/$AL326,1))*Control!$C$7</f>
        <v>0</v>
      </c>
      <c r="AP326" s="86">
        <f>IF($AL326&lt;=0,0,AJ326*IF($AL326&gt;$AM326,$AM326/$AL326,1))*Control!$C$7</f>
        <v>0</v>
      </c>
      <c r="AQ326" s="86">
        <f>IF($AL326&lt;=0,0,AK326*IF($AL326&gt;$AM326,$AM326/$AL326,1))*Control!$C$7</f>
        <v>0</v>
      </c>
      <c r="AR326" s="86">
        <f>1-SUM(AN326:AQ326)</f>
        <v>0.52500000000000002</v>
      </c>
      <c r="AS326" s="86">
        <f>'Monthly Data'!N125</f>
        <v>-4.5618512751035567E-3</v>
      </c>
      <c r="AT326" s="86">
        <f>'Monthly Data'!O125</f>
        <v>-0.20414367925930643</v>
      </c>
      <c r="AU326" s="86">
        <f>'Monthly Data'!P125</f>
        <v>-0.11684884638695336</v>
      </c>
      <c r="AV326" s="86">
        <f>'Monthly Data'!Q125</f>
        <v>1.6509252817094922E-2</v>
      </c>
      <c r="AW326" s="86">
        <f>'Monthly Data'!R125</f>
        <v>2.7245080177911163E-3</v>
      </c>
      <c r="AX326" s="86">
        <f>AN326*AS326+AO326*AT326+AP326*AU326+AQ326*AV326+AR326*AW326</f>
        <v>-7.3651264633385334E-4</v>
      </c>
      <c r="AY326" s="86">
        <f>AS326</f>
        <v>-4.5618512751035567E-3</v>
      </c>
      <c r="AZ326" s="86">
        <f>0.6*AS326+0.4*AW326</f>
        <v>-1.6473075579456875E-3</v>
      </c>
    </row>
    <row r="327" spans="1:52" x14ac:dyDescent="0.25">
      <c r="P327" s="99">
        <f>IF(OR(N('Asset Universe'!$F$7)=0,N('Asset Universe'!$F$6)=0),0,$F$326*$E$326*$I$326)</f>
        <v>3.6013664652016102E-2</v>
      </c>
      <c r="Q327" s="99">
        <f>IF(N('Asset Universe'!$F$7)=0,1,$F$326*$F$326*1)</f>
        <v>0.55173392569113033</v>
      </c>
      <c r="R327" s="99">
        <f>IF(OR(N('Asset Universe'!$F$7)=0,N('Asset Universe'!$F$8)=0),0,$F$326*$G$326*$L$326)</f>
        <v>5.8741367600669784E-3</v>
      </c>
      <c r="S327" s="99">
        <f>IF(OR(N('Asset Universe'!$F$7)=0,N('Asset Universe'!$F$9)=0),0,$F$326*$H$326*$M$326)</f>
        <v>3.2766854780090296E-2</v>
      </c>
      <c r="U327" s="99">
        <f>IFERROR(INDEX(MINVERSE($P326:$S329),2,1),0)</f>
        <v>-3.4833784173660596</v>
      </c>
      <c r="V327" s="99">
        <f>IFERROR(INDEX(MINVERSE($P326:$S329),2,2),0)</f>
        <v>2.0245990254814941</v>
      </c>
      <c r="W327" s="99">
        <f>IFERROR(INDEX(MINVERSE($P326:$S329),2,3),0)</f>
        <v>6.303782969311362E-3</v>
      </c>
      <c r="X327" s="99">
        <f>IFERROR(INDEX(MINVERSE($P326:$S329),2,4),0)</f>
        <v>0.25550894868219226</v>
      </c>
    </row>
    <row r="328" spans="1:52" x14ac:dyDescent="0.25">
      <c r="P328" s="99">
        <f>IF(OR(N('Asset Universe'!$F$8)=0,N('Asset Universe'!$F$6)=0),0,$G$326*$E$326*$J$326)</f>
        <v>3.8810821424637631E-3</v>
      </c>
      <c r="Q328" s="99">
        <f>IF(OR(N('Asset Universe'!$F$8)=0,N('Asset Universe'!$F$7)=0),0,$G$326*$F$326*$L$326)</f>
        <v>5.8741367600669784E-3</v>
      </c>
      <c r="R328" s="99">
        <f>IF(N('Asset Universe'!$F$8)=0,1,$G$326*$G$326*1)</f>
        <v>2.1509787721989613E-2</v>
      </c>
      <c r="S328" s="99">
        <f>IF(OR(N('Asset Universe'!$F$8)=0,N('Asset Universe'!$F$9)=0),0,$G$326*$H$326*$N$326)</f>
        <v>5.8350722559057091E-3</v>
      </c>
      <c r="U328" s="99">
        <f>IFERROR(INDEX(MINVERSE($P326:$S329),3,1),0)</f>
        <v>0.41029724611848717</v>
      </c>
      <c r="V328" s="99">
        <f>IFERROR(INDEX(MINVERSE($P326:$S329),3,2),0)</f>
        <v>6.3037829693116595E-3</v>
      </c>
      <c r="W328" s="99">
        <f>IFERROR(INDEX(MINVERSE($P326:$S329),3,3),0)</f>
        <v>48.946172642482658</v>
      </c>
      <c r="X328" s="99">
        <f>IFERROR(INDEX(MINVERSE($P326:$S329),3,4),0)</f>
        <v>-9.3317113403054996</v>
      </c>
    </row>
    <row r="329" spans="1:52" x14ac:dyDescent="0.25">
      <c r="P329" s="99">
        <f>IF(OR(N('Asset Universe'!$F$9)=0,N('Asset Universe'!$F$6)=0),0,$H$326*$E$326*$K$326)</f>
        <v>2.1370724180827045E-2</v>
      </c>
      <c r="Q329" s="99">
        <f>IF(OR(N('Asset Universe'!$F$9)=0,N('Asset Universe'!$F$7)=0),0,$H$326*$F$326*$M$326)</f>
        <v>3.2766854780090296E-2</v>
      </c>
      <c r="R329" s="99">
        <f>IF(OR(N('Asset Universe'!$F$9)=0,N('Asset Universe'!$F$8)=0),0,$H$326*$G$326*$N$326)</f>
        <v>5.8350722559057091E-3</v>
      </c>
      <c r="S329" s="99">
        <f>IF(N('Asset Universe'!$F$9)=0,1,$H$326*$H$326*1)</f>
        <v>3.1567560085859821E-2</v>
      </c>
      <c r="U329" s="99">
        <f>IFERROR(INDEX(MINVERSE($P326:$S329),4,1),0)</f>
        <v>-84.735375871153821</v>
      </c>
      <c r="V329" s="99">
        <f>IFERROR(INDEX(MINVERSE($P326:$S329),4,2),0)</f>
        <v>0.25550894868219215</v>
      </c>
      <c r="W329" s="99">
        <f>IFERROR(INDEX(MINVERSE($P326:$S329),4,3),0)</f>
        <v>-9.3317113403054979</v>
      </c>
      <c r="X329" s="99">
        <f>IFERROR(INDEX(MINVERSE($P326:$S329),4,4),0)</f>
        <v>90.502253695125077</v>
      </c>
    </row>
    <row r="330" spans="1:52" x14ac:dyDescent="0.25">
      <c r="A330">
        <v>118</v>
      </c>
      <c r="B330">
        <v>126</v>
      </c>
      <c r="C330" s="87">
        <f>'Monthly Data'!B126</f>
        <v>46204</v>
      </c>
      <c r="E330" s="86">
        <f>STDEV('Monthly Data'!$N$8:$N125)*SQRT(12)</f>
        <v>0.14946466375901019</v>
      </c>
      <c r="F330" s="86">
        <f>STDEV('Monthly Data'!$O$8:$O125)*SQRT(12)</f>
        <v>0.74449896098677271</v>
      </c>
      <c r="G330" s="86">
        <f>STDEV('Monthly Data'!$P$8:$P125)*SQRT(12)</f>
        <v>0.15163932775660022</v>
      </c>
      <c r="H330" s="86">
        <f>STDEV('Monthly Data'!$Q$8:$Q125)*SQRT(12)</f>
        <v>0.17694801683211572</v>
      </c>
      <c r="I330" s="98">
        <f>IFERROR(CORREL('Monthly Data'!$N$8:$N125,'Monthly Data'!$O$8:$O125),0)</f>
        <v>0.32475800360914114</v>
      </c>
      <c r="J330" s="98">
        <f>IFERROR(CORREL('Monthly Data'!$N$8:$N125,'Monthly Data'!$P$8:$P125),0)</f>
        <v>0.17891287247692092</v>
      </c>
      <c r="K330" s="98">
        <f>IFERROR(CORREL('Monthly Data'!$N$8:$N125,'Monthly Data'!$Q$8:$Q125),0)</f>
        <v>0.80045048147486964</v>
      </c>
      <c r="L330" s="98">
        <f>IFERROR(CORREL('Monthly Data'!$O$8:$O125,'Monthly Data'!$P$8:$P125),0)</f>
        <v>8.24170641797142E-2</v>
      </c>
      <c r="M330" s="98">
        <f>IFERROR(CORREL('Monthly Data'!$O$8:$O125,'Monthly Data'!$Q$8:$Q125),0)</f>
        <v>0.24428380233488844</v>
      </c>
      <c r="N330" s="98">
        <f>IFERROR(CORREL('Monthly Data'!$P$8:$P125,'Monthly Data'!$Q$8:$Q125),0)</f>
        <v>0.21014913660133946</v>
      </c>
      <c r="P330" s="99">
        <f>IF(N('Asset Universe'!$F$6)=0,1,$E$330*$E$330*1)</f>
        <v>2.2339685712593971E-2</v>
      </c>
      <c r="Q330" s="99">
        <f>IF(OR(N('Asset Universe'!$F$6)=0,N('Asset Universe'!$F$7)=0),0,$E$330*$F$330*$I$330)</f>
        <v>3.6137864773855242E-2</v>
      </c>
      <c r="R330" s="99">
        <f>IF(OR(N('Asset Universe'!$F$6)=0,N('Asset Universe'!$F$8)=0),0,$E$330*$G$330*$J$330)</f>
        <v>4.0550103622912451E-3</v>
      </c>
      <c r="S330" s="99">
        <f>IF(OR(N('Asset Universe'!$F$6)=0,N('Asset Universe'!$F$9)=0),0,$E$330*$H$330*$K$330)</f>
        <v>2.1169894768831049E-2</v>
      </c>
      <c r="U330" s="99">
        <f>IFERROR(INDEX(MINVERSE($P330:$S333),1,1),0)</f>
        <v>131.08716740513617</v>
      </c>
      <c r="V330" s="99">
        <f>IFERROR(INDEX(MINVERSE($P330:$S333),1,2),0)</f>
        <v>-3.6106506551395068</v>
      </c>
      <c r="W330" s="99">
        <f>IFERROR(INDEX(MINVERSE($P330:$S333),1,3),0)</f>
        <v>-0.86981126132267406</v>
      </c>
      <c r="X330" s="99">
        <f>IFERROR(INDEX(MINVERSE($P330:$S333),1,4),0)</f>
        <v>-84.763662813665235</v>
      </c>
      <c r="Z330" s="86">
        <f>IF(N('Asset Universe'!$F$6)=0,0,N('Asset Universe'!$K$6)-N('Asset Universe'!$N$6)-N(Control!$C$10))</f>
        <v>4.3000000000000003E-2</v>
      </c>
      <c r="AA330" s="86">
        <f>IF(N('Asset Universe'!$F$7)=0,0,N('Asset Universe'!$K$7)-N('Asset Universe'!$N$7)-N(Control!$C$10))</f>
        <v>5.5E-2</v>
      </c>
      <c r="AB330" s="86">
        <f>IF(N('Asset Universe'!$F$8)=0,0,N('Asset Universe'!$K$8)-N('Asset Universe'!$N$8)-N(Control!$C$10))</f>
        <v>9.9999999999999742E-4</v>
      </c>
      <c r="AC330" s="86">
        <f>IF(N('Asset Universe'!$F$9)=0,0,N('Asset Universe'!$K$9)-N('Asset Universe'!$N$9)-N(Control!$C$10))</f>
        <v>3.1199999999999999E-2</v>
      </c>
      <c r="AD330" s="86">
        <f>IFERROR(SUMPRODUCT($U330:$X330,$Z330:$AC330),0)</f>
        <v>2.7926663213405045</v>
      </c>
      <c r="AE330" s="86">
        <f>IFERROR(SUMPRODUCT($U331:$X331,$Z330:$AC330),0)</f>
        <v>-3.1458379470693389E-2</v>
      </c>
      <c r="AF330" s="86">
        <f>IFERROR(SUMPRODUCT($U332:$X332,$Z330:$AC330),0)</f>
        <v>-0.23593734235577152</v>
      </c>
      <c r="AG330" s="86">
        <f>IFERROR(SUMPRODUCT($U333:$X333,$Z330:$AC330),0)</f>
        <v>-0.81690159900719816</v>
      </c>
      <c r="AH330" s="86">
        <f>IF(N('Asset Universe'!$F$6)=0,0,MIN(MAX(AD330,0),IF(N('Asset Universe'!$O$6)&gt;0,N('Asset Universe'!$O$6),1)))</f>
        <v>1</v>
      </c>
      <c r="AI330" s="86">
        <f>IF(N('Asset Universe'!$F$7)=0,0,MIN(MAX(AE330,0),IF(N('Asset Universe'!$O$7)&gt;0,N('Asset Universe'!$O$7),1)))</f>
        <v>0</v>
      </c>
      <c r="AJ330" s="86">
        <f>IF(N('Asset Universe'!$F$8)=0,0,MIN(MAX(AF330,0),IF(N('Asset Universe'!$O$8)&gt;0,N('Asset Universe'!$O$8),1)))</f>
        <v>0</v>
      </c>
      <c r="AK330" s="86">
        <f>IF(N('Asset Universe'!$F$9)=0,0,MIN(MAX(AG330,0),IF(N('Asset Universe'!$O$9)&gt;0,N('Asset Universe'!$O$9),1)))</f>
        <v>0</v>
      </c>
      <c r="AL330" s="86">
        <f>SUM(AH330:AK330)</f>
        <v>1</v>
      </c>
      <c r="AM330" s="86">
        <f>MAX(0,1-N(Control!$C$15))</f>
        <v>0.95</v>
      </c>
      <c r="AN330" s="86">
        <f>IF($AL330&lt;=0,0,AH330*IF($AL330&gt;$AM330,$AM330/$AL330,1))*Control!$C$7</f>
        <v>0.47499999999999998</v>
      </c>
      <c r="AO330" s="86">
        <f>IF($AL330&lt;=0,0,AI330*IF($AL330&gt;$AM330,$AM330/$AL330,1))*Control!$C$7</f>
        <v>0</v>
      </c>
      <c r="AP330" s="86">
        <f>IF($AL330&lt;=0,0,AJ330*IF($AL330&gt;$AM330,$AM330/$AL330,1))*Control!$C$7</f>
        <v>0</v>
      </c>
      <c r="AQ330" s="86">
        <f>IF($AL330&lt;=0,0,AK330*IF($AL330&gt;$AM330,$AM330/$AL330,1))*Control!$C$7</f>
        <v>0</v>
      </c>
      <c r="AR330" s="86">
        <f>1-SUM(AN330:AQ330)</f>
        <v>0.52500000000000002</v>
      </c>
      <c r="AS330" s="86">
        <f>'Monthly Data'!N126</f>
        <v>3.6024266173402264E-3</v>
      </c>
      <c r="AT330" s="86">
        <f>'Monthly Data'!O126</f>
        <v>7.2659999941298459E-2</v>
      </c>
      <c r="AU330" s="86">
        <f>'Monthly Data'!P126</f>
        <v>8.5781085298444193E-3</v>
      </c>
      <c r="AV330" s="86">
        <f>'Monthly Data'!Q126</f>
        <v>2.6132911283742288E-2</v>
      </c>
      <c r="AW330" s="86">
        <f>'Monthly Data'!R126</f>
        <v>3.3708385532478236E-3</v>
      </c>
      <c r="AX330" s="86">
        <f>AN330*AS330+AO330*AT330+AP330*AU330+AQ330*AV330+AR330*AW330</f>
        <v>3.4808428836917149E-3</v>
      </c>
      <c r="AY330" s="86">
        <f>AS330</f>
        <v>3.6024266173402264E-3</v>
      </c>
      <c r="AZ330" s="86">
        <f>0.6*AS330+0.4*AW330</f>
        <v>3.5097913917032653E-3</v>
      </c>
    </row>
    <row r="331" spans="1:52" x14ac:dyDescent="0.25">
      <c r="P331" s="99">
        <f>IF(OR(N('Asset Universe'!$F$7)=0,N('Asset Universe'!$F$6)=0),0,$F$330*$E$330*$I$330)</f>
        <v>3.6137864773855242E-2</v>
      </c>
      <c r="Q331" s="99">
        <f>IF(N('Asset Universe'!$F$7)=0,1,$F$330*$F$330*1)</f>
        <v>0.55427870291038406</v>
      </c>
      <c r="R331" s="99">
        <f>IF(OR(N('Asset Universe'!$F$7)=0,N('Asset Universe'!$F$8)=0),0,$F$330*$G$330*$L$330)</f>
        <v>9.3045009955273848E-3</v>
      </c>
      <c r="S331" s="99">
        <f>IF(OR(N('Asset Universe'!$F$7)=0,N('Asset Universe'!$F$9)=0),0,$F$330*$H$330*$M$330)</f>
        <v>3.2181365424602822E-2</v>
      </c>
      <c r="U331" s="99">
        <f>IFERROR(INDEX(MINVERSE($P330:$S333),2,1),0)</f>
        <v>-3.6106506551395174</v>
      </c>
      <c r="V331" s="99">
        <f>IFERROR(INDEX(MINVERSE($P330:$S333),2,2),0)</f>
        <v>2.020156344067535</v>
      </c>
      <c r="W331" s="99">
        <f>IFERROR(INDEX(MINVERSE($P330:$S333),2,3),0)</f>
        <v>-0.28267888353905857</v>
      </c>
      <c r="X331" s="99">
        <f>IFERROR(INDEX(MINVERSE($P330:$S333),2,4),0)</f>
        <v>0.41582303397854176</v>
      </c>
    </row>
    <row r="332" spans="1:52" x14ac:dyDescent="0.25">
      <c r="P332" s="99">
        <f>IF(OR(N('Asset Universe'!$F$8)=0,N('Asset Universe'!$F$6)=0),0,$G$330*$E$330*$J$330)</f>
        <v>4.0550103622912451E-3</v>
      </c>
      <c r="Q332" s="99">
        <f>IF(OR(N('Asset Universe'!$F$8)=0,N('Asset Universe'!$F$7)=0),0,$G$330*$F$330*$L$330)</f>
        <v>9.3045009955273848E-3</v>
      </c>
      <c r="R332" s="99">
        <f>IF(N('Asset Universe'!$F$8)=0,1,$G$330*$G$330*1)</f>
        <v>2.2994485722473625E-2</v>
      </c>
      <c r="S332" s="99">
        <f>IF(OR(N('Asset Universe'!$F$8)=0,N('Asset Universe'!$F$9)=0),0,$G$330*$H$330*$N$330)</f>
        <v>5.6387801220548596E-3</v>
      </c>
      <c r="U332" s="99">
        <f>IFERROR(INDEX(MINVERSE($P330:$S333),3,1),0)</f>
        <v>-0.86981126132267117</v>
      </c>
      <c r="V332" s="99">
        <f>IFERROR(INDEX(MINVERSE($P330:$S333),3,2),0)</f>
        <v>-0.2826788835390589</v>
      </c>
      <c r="W332" s="99">
        <f>IFERROR(INDEX(MINVERSE($P330:$S333),3,3),0)</f>
        <v>45.552725527049049</v>
      </c>
      <c r="X332" s="99">
        <f>IFERROR(INDEX(MINVERSE($P330:$S333),3,4),0)</f>
        <v>-7.3250270849774797</v>
      </c>
    </row>
    <row r="333" spans="1:52" x14ac:dyDescent="0.25">
      <c r="P333" s="99">
        <f>IF(OR(N('Asset Universe'!$F$9)=0,N('Asset Universe'!$F$6)=0),0,$H$330*$E$330*$K$330)</f>
        <v>2.1169894768831049E-2</v>
      </c>
      <c r="Q333" s="99">
        <f>IF(OR(N('Asset Universe'!$F$9)=0,N('Asset Universe'!$F$7)=0),0,$H$330*$F$330*$M$330)</f>
        <v>3.2181365424602822E-2</v>
      </c>
      <c r="R333" s="99">
        <f>IF(OR(N('Asset Universe'!$F$9)=0,N('Asset Universe'!$F$8)=0),0,$H$330*$G$330*$N$330)</f>
        <v>5.6387801220548596E-3</v>
      </c>
      <c r="S333" s="99">
        <f>IF(N('Asset Universe'!$F$9)=0,1,$H$330*$H$330*1)</f>
        <v>3.1310600660818706E-2</v>
      </c>
      <c r="U333" s="99">
        <f>IFERROR(INDEX(MINVERSE($P330:$S333),4,1),0)</f>
        <v>-84.763662813665221</v>
      </c>
      <c r="V333" s="99">
        <f>IFERROR(INDEX(MINVERSE($P330:$S333),4,2),0)</f>
        <v>0.41582303397853787</v>
      </c>
      <c r="W333" s="99">
        <f>IFERROR(INDEX(MINVERSE($P330:$S333),4,3),0)</f>
        <v>-7.3250270849774779</v>
      </c>
      <c r="X333" s="99">
        <f>IFERROR(INDEX(MINVERSE($P330:$S333),4,4),0)</f>
        <v>90.140726352453996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G200"/>
  <sheetViews>
    <sheetView workbookViewId="0"/>
  </sheetViews>
  <sheetFormatPr baseColWidth="10" defaultColWidth="9.140625" defaultRowHeight="15" x14ac:dyDescent="0.25"/>
  <sheetData>
    <row r="1" spans="1:241" x14ac:dyDescent="0.25">
      <c r="A1">
        <v>37</v>
      </c>
      <c r="B1">
        <v>107</v>
      </c>
      <c r="C1">
        <v>12</v>
      </c>
      <c r="D1">
        <v>72</v>
      </c>
      <c r="E1">
        <v>9</v>
      </c>
      <c r="F1">
        <v>75</v>
      </c>
      <c r="G1">
        <v>5</v>
      </c>
      <c r="H1">
        <v>79</v>
      </c>
      <c r="I1">
        <v>64</v>
      </c>
      <c r="J1">
        <v>16</v>
      </c>
      <c r="K1">
        <v>1</v>
      </c>
      <c r="L1">
        <v>76</v>
      </c>
      <c r="M1">
        <v>71</v>
      </c>
      <c r="N1">
        <v>109</v>
      </c>
      <c r="O1">
        <v>6</v>
      </c>
      <c r="P1">
        <v>25</v>
      </c>
      <c r="Q1">
        <v>50</v>
      </c>
      <c r="R1">
        <v>20</v>
      </c>
      <c r="S1">
        <v>101</v>
      </c>
      <c r="T1">
        <v>18</v>
      </c>
      <c r="U1">
        <v>84</v>
      </c>
      <c r="V1">
        <v>11</v>
      </c>
      <c r="W1">
        <v>106</v>
      </c>
      <c r="X1">
        <v>28</v>
      </c>
      <c r="Y1">
        <v>29</v>
      </c>
      <c r="Z1">
        <v>14</v>
      </c>
      <c r="AA1">
        <v>50</v>
      </c>
      <c r="AB1">
        <v>68</v>
      </c>
      <c r="AC1">
        <v>87</v>
      </c>
      <c r="AD1">
        <v>87</v>
      </c>
      <c r="AE1">
        <v>105</v>
      </c>
      <c r="AF1">
        <v>113</v>
      </c>
      <c r="AG1">
        <v>94</v>
      </c>
      <c r="AH1">
        <v>96</v>
      </c>
      <c r="AI1">
        <v>86</v>
      </c>
      <c r="AJ1">
        <v>13</v>
      </c>
      <c r="AK1">
        <v>105</v>
      </c>
      <c r="AL1">
        <v>9</v>
      </c>
      <c r="AM1">
        <v>7</v>
      </c>
      <c r="AN1">
        <v>63</v>
      </c>
      <c r="AO1">
        <v>61</v>
      </c>
      <c r="AP1">
        <v>22</v>
      </c>
      <c r="AQ1">
        <v>57</v>
      </c>
      <c r="AR1">
        <v>1</v>
      </c>
      <c r="AS1">
        <v>0</v>
      </c>
      <c r="AT1">
        <v>60</v>
      </c>
      <c r="AU1">
        <v>81</v>
      </c>
      <c r="AV1">
        <v>8</v>
      </c>
      <c r="AW1">
        <v>88</v>
      </c>
      <c r="AX1">
        <v>13</v>
      </c>
      <c r="AY1">
        <v>115</v>
      </c>
      <c r="AZ1">
        <v>47</v>
      </c>
      <c r="BA1">
        <v>106</v>
      </c>
      <c r="BB1">
        <v>72</v>
      </c>
      <c r="BC1">
        <v>30</v>
      </c>
      <c r="BD1">
        <v>71</v>
      </c>
      <c r="BE1">
        <v>3</v>
      </c>
      <c r="BF1">
        <v>70</v>
      </c>
      <c r="BG1">
        <v>21</v>
      </c>
      <c r="BH1">
        <v>49</v>
      </c>
      <c r="BI1">
        <v>57</v>
      </c>
      <c r="BJ1">
        <v>3</v>
      </c>
      <c r="BK1">
        <v>68</v>
      </c>
      <c r="BL1">
        <v>24</v>
      </c>
      <c r="BM1">
        <v>113</v>
      </c>
      <c r="BN1">
        <v>43</v>
      </c>
      <c r="BO1">
        <v>76</v>
      </c>
      <c r="BP1">
        <v>26</v>
      </c>
      <c r="BQ1">
        <v>52</v>
      </c>
      <c r="BR1">
        <v>80</v>
      </c>
      <c r="BS1">
        <v>109</v>
      </c>
      <c r="BT1">
        <v>115</v>
      </c>
      <c r="BU1">
        <v>41</v>
      </c>
      <c r="BV1">
        <v>82</v>
      </c>
      <c r="BW1">
        <v>15</v>
      </c>
      <c r="BX1">
        <v>64</v>
      </c>
      <c r="BY1">
        <v>68</v>
      </c>
      <c r="BZ1">
        <v>25</v>
      </c>
      <c r="CA1">
        <v>111</v>
      </c>
      <c r="CB1">
        <v>98</v>
      </c>
      <c r="CC1">
        <v>87</v>
      </c>
      <c r="CD1">
        <v>7</v>
      </c>
      <c r="CE1">
        <v>26</v>
      </c>
      <c r="CF1">
        <v>25</v>
      </c>
      <c r="CG1">
        <v>104</v>
      </c>
      <c r="CH1">
        <v>22</v>
      </c>
      <c r="CI1">
        <v>9</v>
      </c>
      <c r="CJ1">
        <v>67</v>
      </c>
      <c r="CK1">
        <v>103</v>
      </c>
      <c r="CL1">
        <v>23</v>
      </c>
      <c r="CM1">
        <v>100</v>
      </c>
      <c r="CN1">
        <v>27</v>
      </c>
      <c r="CO1">
        <v>37</v>
      </c>
      <c r="CP1">
        <v>57</v>
      </c>
      <c r="CQ1">
        <v>83</v>
      </c>
      <c r="CR1">
        <v>38</v>
      </c>
      <c r="CS1">
        <v>8</v>
      </c>
      <c r="CT1">
        <v>32</v>
      </c>
      <c r="CU1">
        <v>34</v>
      </c>
      <c r="CV1">
        <v>10</v>
      </c>
      <c r="CW1">
        <v>23</v>
      </c>
      <c r="CX1">
        <v>15</v>
      </c>
      <c r="CY1">
        <v>111</v>
      </c>
      <c r="CZ1">
        <v>87</v>
      </c>
      <c r="DA1">
        <v>25</v>
      </c>
      <c r="DB1">
        <v>71</v>
      </c>
      <c r="DC1">
        <v>115</v>
      </c>
      <c r="DD1">
        <v>92</v>
      </c>
      <c r="DE1">
        <v>74</v>
      </c>
      <c r="DF1">
        <v>62</v>
      </c>
      <c r="DG1">
        <v>46</v>
      </c>
      <c r="DH1">
        <v>32</v>
      </c>
      <c r="DI1">
        <v>88</v>
      </c>
      <c r="DJ1">
        <v>23</v>
      </c>
      <c r="DK1">
        <v>55</v>
      </c>
      <c r="DL1">
        <v>65</v>
      </c>
      <c r="DM1">
        <v>113</v>
      </c>
      <c r="DN1">
        <v>77</v>
      </c>
      <c r="DO1">
        <v>3</v>
      </c>
      <c r="DP1">
        <v>0</v>
      </c>
      <c r="DQ1" s="86">
        <f ca="1">Control!$C$7*Calculations!$C$82*INDEX('Monthly Data'!N:N,Calculations!$C$116+MOD(A1,Calculations!$C$118))+Control!$C$7*Calculations!$C$83*INDEX('Monthly Data'!O:O,Calculations!$C$116+MOD(A1,Calculations!$C$118))+Control!$C$7*Calculations!$C$84*INDEX('Monthly Data'!P:P,Calculations!$C$116+MOD(A1,Calculations!$C$118))+Control!$C$7*Calculations!$C$85*INDEX('Monthly Data'!Q:Q,Calculations!$C$116+MOD(A1,Calculations!$C$118))+(1-Control!$C$7*Calculations!$C$87)*INDEX('Monthly Data'!R:R,Calculations!$C$116+MOD(A1,Calculations!$C$118))</f>
        <v>1.2954540023127663E-2</v>
      </c>
      <c r="DR1" s="86">
        <f ca="1">Control!$C$7*Calculations!$C$82*INDEX('Monthly Data'!N:N,Calculations!$C$116+MOD(B1,Calculations!$C$118))+Control!$C$7*Calculations!$C$83*INDEX('Monthly Data'!O:O,Calculations!$C$116+MOD(B1,Calculations!$C$118))+Control!$C$7*Calculations!$C$84*INDEX('Monthly Data'!P:P,Calculations!$C$116+MOD(B1,Calculations!$C$118))+Control!$C$7*Calculations!$C$85*INDEX('Monthly Data'!Q:Q,Calculations!$C$116+MOD(B1,Calculations!$C$118))+(1-Control!$C$7*Calculations!$C$87)*INDEX('Monthly Data'!R:R,Calculations!$C$116+MOD(B1,Calculations!$C$118))</f>
        <v>1.5216630695380906E-2</v>
      </c>
      <c r="DS1" s="86">
        <f ca="1">Control!$C$7*Calculations!$C$82*INDEX('Monthly Data'!N:N,Calculations!$C$116+MOD(C1,Calculations!$C$118))+Control!$C$7*Calculations!$C$83*INDEX('Monthly Data'!O:O,Calculations!$C$116+MOD(C1,Calculations!$C$118))+Control!$C$7*Calculations!$C$84*INDEX('Monthly Data'!P:P,Calculations!$C$116+MOD(C1,Calculations!$C$118))+Control!$C$7*Calculations!$C$85*INDEX('Monthly Data'!Q:Q,Calculations!$C$116+MOD(C1,Calculations!$C$118))+(1-Control!$C$7*Calculations!$C$87)*INDEX('Monthly Data'!R:R,Calculations!$C$116+MOD(C1,Calculations!$C$118))</f>
        <v>1.0415351832335435E-2</v>
      </c>
      <c r="DT1" s="86">
        <f ca="1">Control!$C$7*Calculations!$C$82*INDEX('Monthly Data'!N:N,Calculations!$C$116+MOD(D1,Calculations!$C$118))+Control!$C$7*Calculations!$C$83*INDEX('Monthly Data'!O:O,Calculations!$C$116+MOD(D1,Calculations!$C$118))+Control!$C$7*Calculations!$C$84*INDEX('Monthly Data'!P:P,Calculations!$C$116+MOD(D1,Calculations!$C$118))+Control!$C$7*Calculations!$C$85*INDEX('Monthly Data'!Q:Q,Calculations!$C$116+MOD(D1,Calculations!$C$118))+(1-Control!$C$7*Calculations!$C$87)*INDEX('Monthly Data'!R:R,Calculations!$C$116+MOD(D1,Calculations!$C$118))</f>
        <v>-4.3408051735618014E-2</v>
      </c>
      <c r="DU1" s="86">
        <f ca="1">Control!$C$7*Calculations!$C$82*INDEX('Monthly Data'!N:N,Calculations!$C$116+MOD(E1,Calculations!$C$118))+Control!$C$7*Calculations!$C$83*INDEX('Monthly Data'!O:O,Calculations!$C$116+MOD(E1,Calculations!$C$118))+Control!$C$7*Calculations!$C$84*INDEX('Monthly Data'!P:P,Calculations!$C$116+MOD(E1,Calculations!$C$118))+Control!$C$7*Calculations!$C$85*INDEX('Monthly Data'!Q:Q,Calculations!$C$116+MOD(E1,Calculations!$C$118))+(1-Control!$C$7*Calculations!$C$87)*INDEX('Monthly Data'!R:R,Calculations!$C$116+MOD(E1,Calculations!$C$118))</f>
        <v>2.4470405846852006E-3</v>
      </c>
      <c r="DV1" s="86">
        <f ca="1">Control!$C$7*Calculations!$C$82*INDEX('Monthly Data'!N:N,Calculations!$C$116+MOD(F1,Calculations!$C$118))+Control!$C$7*Calculations!$C$83*INDEX('Monthly Data'!O:O,Calculations!$C$116+MOD(F1,Calculations!$C$118))+Control!$C$7*Calculations!$C$84*INDEX('Monthly Data'!P:P,Calculations!$C$116+MOD(F1,Calculations!$C$118))+Control!$C$7*Calculations!$C$85*INDEX('Monthly Data'!Q:Q,Calculations!$C$116+MOD(F1,Calculations!$C$118))+(1-Control!$C$7*Calculations!$C$87)*INDEX('Monthly Data'!R:R,Calculations!$C$116+MOD(F1,Calculations!$C$118))</f>
        <v>-2.0259958308006688E-2</v>
      </c>
      <c r="DW1" s="86">
        <f ca="1">Control!$C$7*Calculations!$C$82*INDEX('Monthly Data'!N:N,Calculations!$C$116+MOD(G1,Calculations!$C$118))+Control!$C$7*Calculations!$C$83*INDEX('Monthly Data'!O:O,Calculations!$C$116+MOD(G1,Calculations!$C$118))+Control!$C$7*Calculations!$C$84*INDEX('Monthly Data'!P:P,Calculations!$C$116+MOD(G1,Calculations!$C$118))+Control!$C$7*Calculations!$C$85*INDEX('Monthly Data'!Q:Q,Calculations!$C$116+MOD(G1,Calculations!$C$118))+(1-Control!$C$7*Calculations!$C$87)*INDEX('Monthly Data'!R:R,Calculations!$C$116+MOD(G1,Calculations!$C$118))</f>
        <v>1.2722494017511032E-2</v>
      </c>
      <c r="DX1" s="86">
        <f ca="1">Control!$C$7*Calculations!$C$82*INDEX('Monthly Data'!N:N,Calculations!$C$116+MOD(H1,Calculations!$C$118))+Control!$C$7*Calculations!$C$83*INDEX('Monthly Data'!O:O,Calculations!$C$116+MOD(H1,Calculations!$C$118))+Control!$C$7*Calculations!$C$84*INDEX('Monthly Data'!P:P,Calculations!$C$116+MOD(H1,Calculations!$C$118))+Control!$C$7*Calculations!$C$85*INDEX('Monthly Data'!Q:Q,Calculations!$C$116+MOD(H1,Calculations!$C$118))+(1-Control!$C$7*Calculations!$C$87)*INDEX('Monthly Data'!R:R,Calculations!$C$116+MOD(H1,Calculations!$C$118))</f>
        <v>1.046389543479892E-2</v>
      </c>
      <c r="DY1" s="86">
        <f ca="1">Control!$C$7*Calculations!$C$82*INDEX('Monthly Data'!N:N,Calculations!$C$116+MOD(I1,Calculations!$C$118))+Control!$C$7*Calculations!$C$83*INDEX('Monthly Data'!O:O,Calculations!$C$116+MOD(I1,Calculations!$C$118))+Control!$C$7*Calculations!$C$84*INDEX('Monthly Data'!P:P,Calculations!$C$116+MOD(I1,Calculations!$C$118))+Control!$C$7*Calculations!$C$85*INDEX('Monthly Data'!Q:Q,Calculations!$C$116+MOD(I1,Calculations!$C$118))+(1-Control!$C$7*Calculations!$C$87)*INDEX('Monthly Data'!R:R,Calculations!$C$116+MOD(I1,Calculations!$C$118))</f>
        <v>-2.4571433440223247E-2</v>
      </c>
      <c r="DZ1" s="86">
        <f ca="1">Control!$C$7*Calculations!$C$82*INDEX('Monthly Data'!N:N,Calculations!$C$116+MOD(J1,Calculations!$C$118))+Control!$C$7*Calculations!$C$83*INDEX('Monthly Data'!O:O,Calculations!$C$116+MOD(J1,Calculations!$C$118))+Control!$C$7*Calculations!$C$84*INDEX('Monthly Data'!P:P,Calculations!$C$116+MOD(J1,Calculations!$C$118))+Control!$C$7*Calculations!$C$85*INDEX('Monthly Data'!Q:Q,Calculations!$C$116+MOD(J1,Calculations!$C$118))+(1-Control!$C$7*Calculations!$C$87)*INDEX('Monthly Data'!R:R,Calculations!$C$116+MOD(J1,Calculations!$C$118))</f>
        <v>2.5325873776067674E-2</v>
      </c>
      <c r="EA1" s="86">
        <f ca="1">Control!$C$7*Calculations!$C$82*INDEX('Monthly Data'!N:N,Calculations!$C$116+MOD(K1,Calculations!$C$118))+Control!$C$7*Calculations!$C$83*INDEX('Monthly Data'!O:O,Calculations!$C$116+MOD(K1,Calculations!$C$118))+Control!$C$7*Calculations!$C$84*INDEX('Monthly Data'!P:P,Calculations!$C$116+MOD(K1,Calculations!$C$118))+Control!$C$7*Calculations!$C$85*INDEX('Monthly Data'!Q:Q,Calculations!$C$116+MOD(K1,Calculations!$C$118))+(1-Control!$C$7*Calculations!$C$87)*INDEX('Monthly Data'!R:R,Calculations!$C$116+MOD(K1,Calculations!$C$118))</f>
        <v>-9.9526758408448549E-3</v>
      </c>
      <c r="EB1" s="86">
        <f ca="1">Control!$C$7*Calculations!$C$82*INDEX('Monthly Data'!N:N,Calculations!$C$116+MOD(L1,Calculations!$C$118))+Control!$C$7*Calculations!$C$83*INDEX('Monthly Data'!O:O,Calculations!$C$116+MOD(L1,Calculations!$C$118))+Control!$C$7*Calculations!$C$84*INDEX('Monthly Data'!P:P,Calculations!$C$116+MOD(L1,Calculations!$C$118))+Control!$C$7*Calculations!$C$85*INDEX('Monthly Data'!Q:Q,Calculations!$C$116+MOD(L1,Calculations!$C$118))+(1-Control!$C$7*Calculations!$C$87)*INDEX('Monthly Data'!R:R,Calculations!$C$116+MOD(L1,Calculations!$C$118))</f>
        <v>3.5231336013669103E-2</v>
      </c>
      <c r="EC1" s="86">
        <f ca="1">Control!$C$7*Calculations!$C$82*INDEX('Monthly Data'!N:N,Calculations!$C$116+MOD(M1,Calculations!$C$118))+Control!$C$7*Calculations!$C$83*INDEX('Monthly Data'!O:O,Calculations!$C$116+MOD(M1,Calculations!$C$118))+Control!$C$7*Calculations!$C$84*INDEX('Monthly Data'!P:P,Calculations!$C$116+MOD(M1,Calculations!$C$118))+Control!$C$7*Calculations!$C$85*INDEX('Monthly Data'!Q:Q,Calculations!$C$116+MOD(M1,Calculations!$C$118))+(1-Control!$C$7*Calculations!$C$87)*INDEX('Monthly Data'!R:R,Calculations!$C$116+MOD(M1,Calculations!$C$118))</f>
        <v>-2.072517756005474E-2</v>
      </c>
      <c r="ED1" s="86">
        <f ca="1">Control!$C$7*Calculations!$C$82*INDEX('Monthly Data'!N:N,Calculations!$C$116+MOD(N1,Calculations!$C$118))+Control!$C$7*Calculations!$C$83*INDEX('Monthly Data'!O:O,Calculations!$C$116+MOD(N1,Calculations!$C$118))+Control!$C$7*Calculations!$C$84*INDEX('Monthly Data'!P:P,Calculations!$C$116+MOD(N1,Calculations!$C$118))+Control!$C$7*Calculations!$C$85*INDEX('Monthly Data'!Q:Q,Calculations!$C$116+MOD(N1,Calculations!$C$118))+(1-Control!$C$7*Calculations!$C$87)*INDEX('Monthly Data'!R:R,Calculations!$C$116+MOD(N1,Calculations!$C$118))</f>
        <v>1.0921298083007208E-2</v>
      </c>
      <c r="EE1" s="86">
        <f ca="1">Control!$C$7*Calculations!$C$82*INDEX('Monthly Data'!N:N,Calculations!$C$116+MOD(O1,Calculations!$C$118))+Control!$C$7*Calculations!$C$83*INDEX('Monthly Data'!O:O,Calculations!$C$116+MOD(O1,Calculations!$C$118))+Control!$C$7*Calculations!$C$84*INDEX('Monthly Data'!P:P,Calculations!$C$116+MOD(O1,Calculations!$C$118))+Control!$C$7*Calculations!$C$85*INDEX('Monthly Data'!Q:Q,Calculations!$C$116+MOD(O1,Calculations!$C$118))+(1-Control!$C$7*Calculations!$C$87)*INDEX('Monthly Data'!R:R,Calculations!$C$116+MOD(O1,Calculations!$C$118))</f>
        <v>4.7768166384148329E-3</v>
      </c>
      <c r="EF1" s="86">
        <f ca="1">Control!$C$7*Calculations!$C$82*INDEX('Monthly Data'!N:N,Calculations!$C$116+MOD(P1,Calculations!$C$118))+Control!$C$7*Calculations!$C$83*INDEX('Monthly Data'!O:O,Calculations!$C$116+MOD(P1,Calculations!$C$118))+Control!$C$7*Calculations!$C$84*INDEX('Monthly Data'!P:P,Calculations!$C$116+MOD(P1,Calculations!$C$118))+Control!$C$7*Calculations!$C$85*INDEX('Monthly Data'!Q:Q,Calculations!$C$116+MOD(P1,Calculations!$C$118))+(1-Control!$C$7*Calculations!$C$87)*INDEX('Monthly Data'!R:R,Calculations!$C$116+MOD(P1,Calculations!$C$118))</f>
        <v>-3.299557342782896E-2</v>
      </c>
      <c r="EG1" s="86">
        <f ca="1">Control!$C$7*Calculations!$C$82*INDEX('Monthly Data'!N:N,Calculations!$C$116+MOD(Q1,Calculations!$C$118))+Control!$C$7*Calculations!$C$83*INDEX('Monthly Data'!O:O,Calculations!$C$116+MOD(Q1,Calculations!$C$118))+Control!$C$7*Calculations!$C$84*INDEX('Monthly Data'!P:P,Calculations!$C$116+MOD(Q1,Calculations!$C$118))+Control!$C$7*Calculations!$C$85*INDEX('Monthly Data'!Q:Q,Calculations!$C$116+MOD(Q1,Calculations!$C$118))+(1-Control!$C$7*Calculations!$C$87)*INDEX('Monthly Data'!R:R,Calculations!$C$116+MOD(Q1,Calculations!$C$118))</f>
        <v>6.1009361253630504E-2</v>
      </c>
      <c r="EH1" s="86">
        <f ca="1">Control!$C$7*Calculations!$C$82*INDEX('Monthly Data'!N:N,Calculations!$C$116+MOD(R1,Calculations!$C$118))+Control!$C$7*Calculations!$C$83*INDEX('Monthly Data'!O:O,Calculations!$C$116+MOD(R1,Calculations!$C$118))+Control!$C$7*Calculations!$C$84*INDEX('Monthly Data'!P:P,Calculations!$C$116+MOD(R1,Calculations!$C$118))+Control!$C$7*Calculations!$C$85*INDEX('Monthly Data'!Q:Q,Calculations!$C$116+MOD(R1,Calculations!$C$118))+(1-Control!$C$7*Calculations!$C$87)*INDEX('Monthly Data'!R:R,Calculations!$C$116+MOD(R1,Calculations!$C$118))</f>
        <v>3.9251937367756782E-3</v>
      </c>
      <c r="EI1" s="86">
        <f ca="1">Control!$C$7*Calculations!$C$82*INDEX('Monthly Data'!N:N,Calculations!$C$116+MOD(S1,Calculations!$C$118))+Control!$C$7*Calculations!$C$83*INDEX('Monthly Data'!O:O,Calculations!$C$116+MOD(S1,Calculations!$C$118))+Control!$C$7*Calculations!$C$84*INDEX('Monthly Data'!P:P,Calculations!$C$116+MOD(S1,Calculations!$C$118))+Control!$C$7*Calculations!$C$85*INDEX('Monthly Data'!Q:Q,Calculations!$C$116+MOD(S1,Calculations!$C$118))+(1-Control!$C$7*Calculations!$C$87)*INDEX('Monthly Data'!R:R,Calculations!$C$116+MOD(S1,Calculations!$C$118))</f>
        <v>-2.5168357537820856E-4</v>
      </c>
      <c r="EJ1" s="86">
        <f ca="1">Control!$C$7*Calculations!$C$82*INDEX('Monthly Data'!N:N,Calculations!$C$116+MOD(T1,Calculations!$C$118))+Control!$C$7*Calculations!$C$83*INDEX('Monthly Data'!O:O,Calculations!$C$116+MOD(T1,Calculations!$C$118))+Control!$C$7*Calculations!$C$84*INDEX('Monthly Data'!P:P,Calculations!$C$116+MOD(T1,Calculations!$C$118))+Control!$C$7*Calculations!$C$85*INDEX('Monthly Data'!Q:Q,Calculations!$C$116+MOD(T1,Calculations!$C$118))+(1-Control!$C$7*Calculations!$C$87)*INDEX('Monthly Data'!R:R,Calculations!$C$116+MOD(T1,Calculations!$C$118))</f>
        <v>-7.4084874653726545E-3</v>
      </c>
      <c r="EK1" s="86">
        <f ca="1">Control!$C$7*Calculations!$C$82*INDEX('Monthly Data'!N:N,Calculations!$C$116+MOD(U1,Calculations!$C$118))+Control!$C$7*Calculations!$C$83*INDEX('Monthly Data'!O:O,Calculations!$C$116+MOD(U1,Calculations!$C$118))+Control!$C$7*Calculations!$C$84*INDEX('Monthly Data'!P:P,Calculations!$C$116+MOD(U1,Calculations!$C$118))+Control!$C$7*Calculations!$C$85*INDEX('Monthly Data'!Q:Q,Calculations!$C$116+MOD(U1,Calculations!$C$118))+(1-Control!$C$7*Calculations!$C$87)*INDEX('Monthly Data'!R:R,Calculations!$C$116+MOD(U1,Calculations!$C$118))</f>
        <v>-1.880155173376722E-2</v>
      </c>
      <c r="EL1" s="86">
        <f ca="1">Control!$C$7*Calculations!$C$82*INDEX('Monthly Data'!N:N,Calculations!$C$116+MOD(V1,Calculations!$C$118))+Control!$C$7*Calculations!$C$83*INDEX('Monthly Data'!O:O,Calculations!$C$116+MOD(V1,Calculations!$C$118))+Control!$C$7*Calculations!$C$84*INDEX('Monthly Data'!P:P,Calculations!$C$116+MOD(V1,Calculations!$C$118))+Control!$C$7*Calculations!$C$85*INDEX('Monthly Data'!Q:Q,Calculations!$C$116+MOD(V1,Calculations!$C$118))+(1-Control!$C$7*Calculations!$C$87)*INDEX('Monthly Data'!R:R,Calculations!$C$116+MOD(V1,Calculations!$C$118))</f>
        <v>1.0018681835149534E-3</v>
      </c>
      <c r="EM1" s="86">
        <f ca="1">Control!$C$7*Calculations!$C$82*INDEX('Monthly Data'!N:N,Calculations!$C$116+MOD(W1,Calculations!$C$118))+Control!$C$7*Calculations!$C$83*INDEX('Monthly Data'!O:O,Calculations!$C$116+MOD(W1,Calculations!$C$118))+Control!$C$7*Calculations!$C$84*INDEX('Monthly Data'!P:P,Calculations!$C$116+MOD(W1,Calculations!$C$118))+Control!$C$7*Calculations!$C$85*INDEX('Monthly Data'!Q:Q,Calculations!$C$116+MOD(W1,Calculations!$C$118))+(1-Control!$C$7*Calculations!$C$87)*INDEX('Monthly Data'!R:R,Calculations!$C$116+MOD(W1,Calculations!$C$118))</f>
        <v>6.6954569943530936E-3</v>
      </c>
      <c r="EN1" s="86">
        <f ca="1">Control!$C$7*Calculations!$C$82*INDEX('Monthly Data'!N:N,Calculations!$C$116+MOD(X1,Calculations!$C$118))+Control!$C$7*Calculations!$C$83*INDEX('Monthly Data'!O:O,Calculations!$C$116+MOD(X1,Calculations!$C$118))+Control!$C$7*Calculations!$C$84*INDEX('Monthly Data'!P:P,Calculations!$C$116+MOD(X1,Calculations!$C$118))+Control!$C$7*Calculations!$C$85*INDEX('Monthly Data'!Q:Q,Calculations!$C$116+MOD(X1,Calculations!$C$118))+(1-Control!$C$7*Calculations!$C$87)*INDEX('Monthly Data'!R:R,Calculations!$C$116+MOD(X1,Calculations!$C$118))</f>
        <v>3.7596120283497965E-2</v>
      </c>
      <c r="EO1" s="86">
        <f ca="1">Control!$C$7*Calculations!$C$82*INDEX('Monthly Data'!N:N,Calculations!$C$116+MOD(Y1,Calculations!$C$118))+Control!$C$7*Calculations!$C$83*INDEX('Monthly Data'!O:O,Calculations!$C$116+MOD(Y1,Calculations!$C$118))+Control!$C$7*Calculations!$C$84*INDEX('Monthly Data'!P:P,Calculations!$C$116+MOD(Y1,Calculations!$C$118))+Control!$C$7*Calculations!$C$85*INDEX('Monthly Data'!Q:Q,Calculations!$C$116+MOD(Y1,Calculations!$C$118))+(1-Control!$C$7*Calculations!$C$87)*INDEX('Monthly Data'!R:R,Calculations!$C$116+MOD(Y1,Calculations!$C$118))</f>
        <v>1.5115046179922851E-2</v>
      </c>
      <c r="EP1" s="86">
        <f ca="1">Control!$C$7*Calculations!$C$82*INDEX('Monthly Data'!N:N,Calculations!$C$116+MOD(Z1,Calculations!$C$118))+Control!$C$7*Calculations!$C$83*INDEX('Monthly Data'!O:O,Calculations!$C$116+MOD(Z1,Calculations!$C$118))+Control!$C$7*Calculations!$C$84*INDEX('Monthly Data'!P:P,Calculations!$C$116+MOD(Z1,Calculations!$C$118))+Control!$C$7*Calculations!$C$85*INDEX('Monthly Data'!Q:Q,Calculations!$C$116+MOD(Z1,Calculations!$C$118))+(1-Control!$C$7*Calculations!$C$87)*INDEX('Monthly Data'!R:R,Calculations!$C$116+MOD(Z1,Calculations!$C$118))</f>
        <v>9.5791276036140301E-3</v>
      </c>
      <c r="EQ1" s="86">
        <f ca="1">Control!$C$7*Calculations!$C$82*INDEX('Monthly Data'!N:N,Calculations!$C$116+MOD(AA1,Calculations!$C$118))+Control!$C$7*Calculations!$C$83*INDEX('Monthly Data'!O:O,Calculations!$C$116+MOD(AA1,Calculations!$C$118))+Control!$C$7*Calculations!$C$84*INDEX('Monthly Data'!P:P,Calculations!$C$116+MOD(AA1,Calculations!$C$118))+Control!$C$7*Calculations!$C$85*INDEX('Monthly Data'!Q:Q,Calculations!$C$116+MOD(AA1,Calculations!$C$118))+(1-Control!$C$7*Calculations!$C$87)*INDEX('Monthly Data'!R:R,Calculations!$C$116+MOD(AA1,Calculations!$C$118))</f>
        <v>6.1009361253630504E-2</v>
      </c>
      <c r="ER1" s="86">
        <f ca="1">Control!$C$7*Calculations!$C$82*INDEX('Monthly Data'!N:N,Calculations!$C$116+MOD(AB1,Calculations!$C$118))+Control!$C$7*Calculations!$C$83*INDEX('Monthly Data'!O:O,Calculations!$C$116+MOD(AB1,Calculations!$C$118))+Control!$C$7*Calculations!$C$84*INDEX('Monthly Data'!P:P,Calculations!$C$116+MOD(AB1,Calculations!$C$118))+Control!$C$7*Calculations!$C$85*INDEX('Monthly Data'!Q:Q,Calculations!$C$116+MOD(AB1,Calculations!$C$118))+(1-Control!$C$7*Calculations!$C$87)*INDEX('Monthly Data'!R:R,Calculations!$C$116+MOD(AB1,Calculations!$C$118))</f>
        <v>2.2757992058453024E-3</v>
      </c>
      <c r="ES1" s="86">
        <f ca="1">Control!$C$7*Calculations!$C$82*INDEX('Monthly Data'!N:N,Calculations!$C$116+MOD(AC1,Calculations!$C$118))+Control!$C$7*Calculations!$C$83*INDEX('Monthly Data'!O:O,Calculations!$C$116+MOD(AC1,Calculations!$C$118))+Control!$C$7*Calculations!$C$84*INDEX('Monthly Data'!P:P,Calculations!$C$116+MOD(AC1,Calculations!$C$118))+Control!$C$7*Calculations!$C$85*INDEX('Monthly Data'!Q:Q,Calculations!$C$116+MOD(AC1,Calculations!$C$118))+(1-Control!$C$7*Calculations!$C$87)*INDEX('Monthly Data'!R:R,Calculations!$C$116+MOD(AC1,Calculations!$C$118))</f>
        <v>2.5790695379256122E-2</v>
      </c>
      <c r="ET1" s="86">
        <f ca="1">Control!$C$7*Calculations!$C$82*INDEX('Monthly Data'!N:N,Calculations!$C$116+MOD(AD1,Calculations!$C$118))+Control!$C$7*Calculations!$C$83*INDEX('Monthly Data'!O:O,Calculations!$C$116+MOD(AD1,Calculations!$C$118))+Control!$C$7*Calculations!$C$84*INDEX('Monthly Data'!P:P,Calculations!$C$116+MOD(AD1,Calculations!$C$118))+Control!$C$7*Calculations!$C$85*INDEX('Monthly Data'!Q:Q,Calculations!$C$116+MOD(AD1,Calculations!$C$118))+(1-Control!$C$7*Calculations!$C$87)*INDEX('Monthly Data'!R:R,Calculations!$C$116+MOD(AD1,Calculations!$C$118))</f>
        <v>2.5790695379256122E-2</v>
      </c>
      <c r="EU1" s="86">
        <f ca="1">Control!$C$7*Calculations!$C$82*INDEX('Monthly Data'!N:N,Calculations!$C$116+MOD(AE1,Calculations!$C$118))+Control!$C$7*Calculations!$C$83*INDEX('Monthly Data'!O:O,Calculations!$C$116+MOD(AE1,Calculations!$C$118))+Control!$C$7*Calculations!$C$84*INDEX('Monthly Data'!P:P,Calculations!$C$116+MOD(AE1,Calculations!$C$118))+Control!$C$7*Calculations!$C$85*INDEX('Monthly Data'!Q:Q,Calculations!$C$116+MOD(AE1,Calculations!$C$118))+(1-Control!$C$7*Calculations!$C$87)*INDEX('Monthly Data'!R:R,Calculations!$C$116+MOD(AE1,Calculations!$C$118))</f>
        <v>2.3206536303657571E-2</v>
      </c>
      <c r="EV1" s="86">
        <f ca="1">Control!$C$7*Calculations!$C$82*INDEX('Monthly Data'!N:N,Calculations!$C$116+MOD(AF1,Calculations!$C$118))+Control!$C$7*Calculations!$C$83*INDEX('Monthly Data'!O:O,Calculations!$C$116+MOD(AF1,Calculations!$C$118))+Control!$C$7*Calculations!$C$84*INDEX('Monthly Data'!P:P,Calculations!$C$116+MOD(AF1,Calculations!$C$118))+Control!$C$7*Calculations!$C$85*INDEX('Monthly Data'!Q:Q,Calculations!$C$116+MOD(AF1,Calculations!$C$118))+(1-Control!$C$7*Calculations!$C$87)*INDEX('Monthly Data'!R:R,Calculations!$C$116+MOD(AF1,Calculations!$C$118))</f>
        <v>4.4327772793586687E-3</v>
      </c>
      <c r="EW1" s="86">
        <f ca="1">Control!$C$7*Calculations!$C$82*INDEX('Monthly Data'!N:N,Calculations!$C$116+MOD(AG1,Calculations!$C$118))+Control!$C$7*Calculations!$C$83*INDEX('Monthly Data'!O:O,Calculations!$C$116+MOD(AG1,Calculations!$C$118))+Control!$C$7*Calculations!$C$84*INDEX('Monthly Data'!P:P,Calculations!$C$116+MOD(AG1,Calculations!$C$118))+Control!$C$7*Calculations!$C$85*INDEX('Monthly Data'!Q:Q,Calculations!$C$116+MOD(AG1,Calculations!$C$118))+(1-Control!$C$7*Calculations!$C$87)*INDEX('Monthly Data'!R:R,Calculations!$C$116+MOD(AG1,Calculations!$C$118))</f>
        <v>1.0353752315110615E-2</v>
      </c>
      <c r="EX1" s="86">
        <f ca="1">Control!$C$7*Calculations!$C$82*INDEX('Monthly Data'!N:N,Calculations!$C$116+MOD(AH1,Calculations!$C$118))+Control!$C$7*Calculations!$C$83*INDEX('Monthly Data'!O:O,Calculations!$C$116+MOD(AH1,Calculations!$C$118))+Control!$C$7*Calculations!$C$84*INDEX('Monthly Data'!P:P,Calculations!$C$116+MOD(AH1,Calculations!$C$118))+Control!$C$7*Calculations!$C$85*INDEX('Monthly Data'!Q:Q,Calculations!$C$116+MOD(AH1,Calculations!$C$118))+(1-Control!$C$7*Calculations!$C$87)*INDEX('Monthly Data'!R:R,Calculations!$C$116+MOD(AH1,Calculations!$C$118))</f>
        <v>1.0627294914941248E-2</v>
      </c>
      <c r="EY1" s="86">
        <f ca="1">Control!$C$7*Calculations!$C$82*INDEX('Monthly Data'!N:N,Calculations!$C$116+MOD(AI1,Calculations!$C$118))+Control!$C$7*Calculations!$C$83*INDEX('Monthly Data'!O:O,Calculations!$C$116+MOD(AI1,Calculations!$C$118))+Control!$C$7*Calculations!$C$84*INDEX('Monthly Data'!P:P,Calculations!$C$116+MOD(AI1,Calculations!$C$118))+Control!$C$7*Calculations!$C$85*INDEX('Monthly Data'!Q:Q,Calculations!$C$116+MOD(AI1,Calculations!$C$118))+(1-Control!$C$7*Calculations!$C$87)*INDEX('Monthly Data'!R:R,Calculations!$C$116+MOD(AI1,Calculations!$C$118))</f>
        <v>4.5735623984309991E-2</v>
      </c>
      <c r="EZ1" s="86">
        <f ca="1">Control!$C$7*Calculations!$C$82*INDEX('Monthly Data'!N:N,Calculations!$C$116+MOD(AJ1,Calculations!$C$118))+Control!$C$7*Calculations!$C$83*INDEX('Monthly Data'!O:O,Calculations!$C$116+MOD(AJ1,Calculations!$C$118))+Control!$C$7*Calculations!$C$84*INDEX('Monthly Data'!P:P,Calculations!$C$116+MOD(AJ1,Calculations!$C$118))+Control!$C$7*Calculations!$C$85*INDEX('Monthly Data'!Q:Q,Calculations!$C$116+MOD(AJ1,Calculations!$C$118))+(1-Control!$C$7*Calculations!$C$87)*INDEX('Monthly Data'!R:R,Calculations!$C$116+MOD(AJ1,Calculations!$C$118))</f>
        <v>1.0478379486191123E-2</v>
      </c>
      <c r="FA1" s="86">
        <f ca="1">Control!$C$7*Calculations!$C$82*INDEX('Monthly Data'!N:N,Calculations!$C$116+MOD(AK1,Calculations!$C$118))+Control!$C$7*Calculations!$C$83*INDEX('Monthly Data'!O:O,Calculations!$C$116+MOD(AK1,Calculations!$C$118))+Control!$C$7*Calculations!$C$84*INDEX('Monthly Data'!P:P,Calculations!$C$116+MOD(AK1,Calculations!$C$118))+Control!$C$7*Calculations!$C$85*INDEX('Monthly Data'!Q:Q,Calculations!$C$116+MOD(AK1,Calculations!$C$118))+(1-Control!$C$7*Calculations!$C$87)*INDEX('Monthly Data'!R:R,Calculations!$C$116+MOD(AK1,Calculations!$C$118))</f>
        <v>2.3206536303657571E-2</v>
      </c>
      <c r="FB1" s="86">
        <f ca="1">Control!$C$7*Calculations!$C$82*INDEX('Monthly Data'!N:N,Calculations!$C$116+MOD(AL1,Calculations!$C$118))+Control!$C$7*Calculations!$C$83*INDEX('Monthly Data'!O:O,Calculations!$C$116+MOD(AL1,Calculations!$C$118))+Control!$C$7*Calculations!$C$84*INDEX('Monthly Data'!P:P,Calculations!$C$116+MOD(AL1,Calculations!$C$118))+Control!$C$7*Calculations!$C$85*INDEX('Monthly Data'!Q:Q,Calculations!$C$116+MOD(AL1,Calculations!$C$118))+(1-Control!$C$7*Calculations!$C$87)*INDEX('Monthly Data'!R:R,Calculations!$C$116+MOD(AL1,Calculations!$C$118))</f>
        <v>2.4470405846852006E-3</v>
      </c>
      <c r="FC1" s="86">
        <f ca="1">Control!$C$7*Calculations!$C$82*INDEX('Monthly Data'!N:N,Calculations!$C$116+MOD(AM1,Calculations!$C$118))+Control!$C$7*Calculations!$C$83*INDEX('Monthly Data'!O:O,Calculations!$C$116+MOD(AM1,Calculations!$C$118))+Control!$C$7*Calculations!$C$84*INDEX('Monthly Data'!P:P,Calculations!$C$116+MOD(AM1,Calculations!$C$118))+Control!$C$7*Calculations!$C$85*INDEX('Monthly Data'!Q:Q,Calculations!$C$116+MOD(AM1,Calculations!$C$118))+(1-Control!$C$7*Calculations!$C$87)*INDEX('Monthly Data'!R:R,Calculations!$C$116+MOD(AM1,Calculations!$C$118))</f>
        <v>8.3814116887657771E-3</v>
      </c>
      <c r="FD1" s="86">
        <f ca="1">Control!$C$7*Calculations!$C$82*INDEX('Monthly Data'!N:N,Calculations!$C$116+MOD(AN1,Calculations!$C$118))+Control!$C$7*Calculations!$C$83*INDEX('Monthly Data'!O:O,Calculations!$C$116+MOD(AN1,Calculations!$C$118))+Control!$C$7*Calculations!$C$84*INDEX('Monthly Data'!P:P,Calculations!$C$116+MOD(AN1,Calculations!$C$118))+Control!$C$7*Calculations!$C$85*INDEX('Monthly Data'!Q:Q,Calculations!$C$116+MOD(AN1,Calculations!$C$118))+(1-Control!$C$7*Calculations!$C$87)*INDEX('Monthly Data'!R:R,Calculations!$C$116+MOD(AN1,Calculations!$C$118))</f>
        <v>1.9073822767906517E-2</v>
      </c>
      <c r="FE1" s="86">
        <f ca="1">Control!$C$7*Calculations!$C$82*INDEX('Monthly Data'!N:N,Calculations!$C$116+MOD(AO1,Calculations!$C$118))+Control!$C$7*Calculations!$C$83*INDEX('Monthly Data'!O:O,Calculations!$C$116+MOD(AO1,Calculations!$C$118))+Control!$C$7*Calculations!$C$84*INDEX('Monthly Data'!P:P,Calculations!$C$116+MOD(AO1,Calculations!$C$118))+Control!$C$7*Calculations!$C$85*INDEX('Monthly Data'!Q:Q,Calculations!$C$116+MOD(AO1,Calculations!$C$118))+(1-Control!$C$7*Calculations!$C$87)*INDEX('Monthly Data'!R:R,Calculations!$C$116+MOD(AO1,Calculations!$C$118))</f>
        <v>2.766281641786093E-2</v>
      </c>
      <c r="FF1" s="86">
        <f ca="1">Control!$C$7*Calculations!$C$82*INDEX('Monthly Data'!N:N,Calculations!$C$116+MOD(AP1,Calculations!$C$118))+Control!$C$7*Calculations!$C$83*INDEX('Monthly Data'!O:O,Calculations!$C$116+MOD(AP1,Calculations!$C$118))+Control!$C$7*Calculations!$C$84*INDEX('Monthly Data'!P:P,Calculations!$C$116+MOD(AP1,Calculations!$C$118))+Control!$C$7*Calculations!$C$85*INDEX('Monthly Data'!Q:Q,Calculations!$C$116+MOD(AP1,Calculations!$C$118))+(1-Control!$C$7*Calculations!$C$87)*INDEX('Monthly Data'!R:R,Calculations!$C$116+MOD(AP1,Calculations!$C$118))</f>
        <v>1.50127906355989E-2</v>
      </c>
      <c r="FG1" s="86">
        <f ca="1">Control!$C$7*Calculations!$C$82*INDEX('Monthly Data'!N:N,Calculations!$C$116+MOD(AQ1,Calculations!$C$118))+Control!$C$7*Calculations!$C$83*INDEX('Monthly Data'!O:O,Calculations!$C$116+MOD(AQ1,Calculations!$C$118))+Control!$C$7*Calculations!$C$84*INDEX('Monthly Data'!P:P,Calculations!$C$116+MOD(AQ1,Calculations!$C$118))+Control!$C$7*Calculations!$C$85*INDEX('Monthly Data'!Q:Q,Calculations!$C$116+MOD(AQ1,Calculations!$C$118))+(1-Control!$C$7*Calculations!$C$87)*INDEX('Monthly Data'!R:R,Calculations!$C$116+MOD(AQ1,Calculations!$C$118))</f>
        <v>7.3538285850108537E-3</v>
      </c>
      <c r="FH1" s="86">
        <f ca="1">Control!$C$7*Calculations!$C$82*INDEX('Monthly Data'!N:N,Calculations!$C$116+MOD(AR1,Calculations!$C$118))+Control!$C$7*Calculations!$C$83*INDEX('Monthly Data'!O:O,Calculations!$C$116+MOD(AR1,Calculations!$C$118))+Control!$C$7*Calculations!$C$84*INDEX('Monthly Data'!P:P,Calculations!$C$116+MOD(AR1,Calculations!$C$118))+Control!$C$7*Calculations!$C$85*INDEX('Monthly Data'!Q:Q,Calculations!$C$116+MOD(AR1,Calculations!$C$118))+(1-Control!$C$7*Calculations!$C$87)*INDEX('Monthly Data'!R:R,Calculations!$C$116+MOD(AR1,Calculations!$C$118))</f>
        <v>-9.9526758408448549E-3</v>
      </c>
      <c r="FI1" s="86">
        <f ca="1">Control!$C$7*Calculations!$C$82*INDEX('Monthly Data'!N:N,Calculations!$C$116+MOD(AS1,Calculations!$C$118))+Control!$C$7*Calculations!$C$83*INDEX('Monthly Data'!O:O,Calculations!$C$116+MOD(AS1,Calculations!$C$118))+Control!$C$7*Calculations!$C$84*INDEX('Monthly Data'!P:P,Calculations!$C$116+MOD(AS1,Calculations!$C$118))+Control!$C$7*Calculations!$C$85*INDEX('Monthly Data'!Q:Q,Calculations!$C$116+MOD(AS1,Calculations!$C$118))+(1-Control!$C$7*Calculations!$C$87)*INDEX('Monthly Data'!R:R,Calculations!$C$116+MOD(AS1,Calculations!$C$118))</f>
        <v>1.4915555251167555E-3</v>
      </c>
      <c r="FJ1" s="86">
        <f ca="1">Control!$C$7*Calculations!$C$82*INDEX('Monthly Data'!N:N,Calculations!$C$116+MOD(AT1,Calculations!$C$118))+Control!$C$7*Calculations!$C$83*INDEX('Monthly Data'!O:O,Calculations!$C$116+MOD(AT1,Calculations!$C$118))+Control!$C$7*Calculations!$C$84*INDEX('Monthly Data'!P:P,Calculations!$C$116+MOD(AT1,Calculations!$C$118))+Control!$C$7*Calculations!$C$85*INDEX('Monthly Data'!Q:Q,Calculations!$C$116+MOD(AT1,Calculations!$C$118))+(1-Control!$C$7*Calculations!$C$87)*INDEX('Monthly Data'!R:R,Calculations!$C$116+MOD(AT1,Calculations!$C$118))</f>
        <v>-1.9947061878162777E-2</v>
      </c>
      <c r="FK1" s="86">
        <f ca="1">Control!$C$7*Calculations!$C$82*INDEX('Monthly Data'!N:N,Calculations!$C$116+MOD(AU1,Calculations!$C$118))+Control!$C$7*Calculations!$C$83*INDEX('Monthly Data'!O:O,Calculations!$C$116+MOD(AU1,Calculations!$C$118))+Control!$C$7*Calculations!$C$84*INDEX('Monthly Data'!P:P,Calculations!$C$116+MOD(AU1,Calculations!$C$118))+Control!$C$7*Calculations!$C$85*INDEX('Monthly Data'!Q:Q,Calculations!$C$116+MOD(AU1,Calculations!$C$118))+(1-Control!$C$7*Calculations!$C$87)*INDEX('Monthly Data'!R:R,Calculations!$C$116+MOD(AU1,Calculations!$C$118))</f>
        <v>3.0957942835585645E-2</v>
      </c>
      <c r="FL1" s="86">
        <f ca="1">Control!$C$7*Calculations!$C$82*INDEX('Monthly Data'!N:N,Calculations!$C$116+MOD(AV1,Calculations!$C$118))+Control!$C$7*Calculations!$C$83*INDEX('Monthly Data'!O:O,Calculations!$C$116+MOD(AV1,Calculations!$C$118))+Control!$C$7*Calculations!$C$84*INDEX('Monthly Data'!P:P,Calculations!$C$116+MOD(AV1,Calculations!$C$118))+Control!$C$7*Calculations!$C$85*INDEX('Monthly Data'!Q:Q,Calculations!$C$116+MOD(AV1,Calculations!$C$118))+(1-Control!$C$7*Calculations!$C$87)*INDEX('Monthly Data'!R:R,Calculations!$C$116+MOD(AV1,Calculations!$C$118))</f>
        <v>9.9787204839310462E-3</v>
      </c>
      <c r="FM1" s="86">
        <f ca="1">Control!$C$7*Calculations!$C$82*INDEX('Monthly Data'!N:N,Calculations!$C$116+MOD(AW1,Calculations!$C$118))+Control!$C$7*Calculations!$C$83*INDEX('Monthly Data'!O:O,Calculations!$C$116+MOD(AW1,Calculations!$C$118))+Control!$C$7*Calculations!$C$84*INDEX('Monthly Data'!P:P,Calculations!$C$116+MOD(AW1,Calculations!$C$118))+Control!$C$7*Calculations!$C$85*INDEX('Monthly Data'!Q:Q,Calculations!$C$116+MOD(AW1,Calculations!$C$118))+(1-Control!$C$7*Calculations!$C$87)*INDEX('Monthly Data'!R:R,Calculations!$C$116+MOD(AW1,Calculations!$C$118))</f>
        <v>6.4539397490030407E-3</v>
      </c>
      <c r="FN1" s="86">
        <f ca="1">Control!$C$7*Calculations!$C$82*INDEX('Monthly Data'!N:N,Calculations!$C$116+MOD(AX1,Calculations!$C$118))+Control!$C$7*Calculations!$C$83*INDEX('Monthly Data'!O:O,Calculations!$C$116+MOD(AX1,Calculations!$C$118))+Control!$C$7*Calculations!$C$84*INDEX('Monthly Data'!P:P,Calculations!$C$116+MOD(AX1,Calculations!$C$118))+Control!$C$7*Calculations!$C$85*INDEX('Monthly Data'!Q:Q,Calculations!$C$116+MOD(AX1,Calculations!$C$118))+(1-Control!$C$7*Calculations!$C$87)*INDEX('Monthly Data'!R:R,Calculations!$C$116+MOD(AX1,Calculations!$C$118))</f>
        <v>1.0478379486191123E-2</v>
      </c>
      <c r="FO1" s="86">
        <f ca="1">Control!$C$7*Calculations!$C$82*INDEX('Monthly Data'!N:N,Calculations!$C$116+MOD(AY1,Calculations!$C$118))+Control!$C$7*Calculations!$C$83*INDEX('Monthly Data'!O:O,Calculations!$C$116+MOD(AY1,Calculations!$C$118))+Control!$C$7*Calculations!$C$84*INDEX('Monthly Data'!P:P,Calculations!$C$116+MOD(AY1,Calculations!$C$118))+Control!$C$7*Calculations!$C$85*INDEX('Monthly Data'!Q:Q,Calculations!$C$116+MOD(AY1,Calculations!$C$118))+(1-Control!$C$7*Calculations!$C$87)*INDEX('Monthly Data'!R:R,Calculations!$C$116+MOD(AY1,Calculations!$C$118))</f>
        <v>4.5132804118240749E-2</v>
      </c>
      <c r="FP1" s="86">
        <f ca="1">Control!$C$7*Calculations!$C$82*INDEX('Monthly Data'!N:N,Calculations!$C$116+MOD(AZ1,Calculations!$C$118))+Control!$C$7*Calculations!$C$83*INDEX('Monthly Data'!O:O,Calculations!$C$116+MOD(AZ1,Calculations!$C$118))+Control!$C$7*Calculations!$C$84*INDEX('Monthly Data'!P:P,Calculations!$C$116+MOD(AZ1,Calculations!$C$118))+Control!$C$7*Calculations!$C$85*INDEX('Monthly Data'!Q:Q,Calculations!$C$116+MOD(AZ1,Calculations!$C$118))+(1-Control!$C$7*Calculations!$C$87)*INDEX('Monthly Data'!R:R,Calculations!$C$116+MOD(AZ1,Calculations!$C$118))</f>
        <v>3.1011313347584085E-2</v>
      </c>
      <c r="FQ1" s="86">
        <f ca="1">Control!$C$7*Calculations!$C$82*INDEX('Monthly Data'!N:N,Calculations!$C$116+MOD(BA1,Calculations!$C$118))+Control!$C$7*Calculations!$C$83*INDEX('Monthly Data'!O:O,Calculations!$C$116+MOD(BA1,Calculations!$C$118))+Control!$C$7*Calculations!$C$84*INDEX('Monthly Data'!P:P,Calculations!$C$116+MOD(BA1,Calculations!$C$118))+Control!$C$7*Calculations!$C$85*INDEX('Monthly Data'!Q:Q,Calculations!$C$116+MOD(BA1,Calculations!$C$118))+(1-Control!$C$7*Calculations!$C$87)*INDEX('Monthly Data'!R:R,Calculations!$C$116+MOD(BA1,Calculations!$C$118))</f>
        <v>6.6954569943530936E-3</v>
      </c>
      <c r="FR1" s="86">
        <f ca="1">Control!$C$7*Calculations!$C$82*INDEX('Monthly Data'!N:N,Calculations!$C$116+MOD(BB1,Calculations!$C$118))+Control!$C$7*Calculations!$C$83*INDEX('Monthly Data'!O:O,Calculations!$C$116+MOD(BB1,Calculations!$C$118))+Control!$C$7*Calculations!$C$84*INDEX('Monthly Data'!P:P,Calculations!$C$116+MOD(BB1,Calculations!$C$118))+Control!$C$7*Calculations!$C$85*INDEX('Monthly Data'!Q:Q,Calculations!$C$116+MOD(BB1,Calculations!$C$118))+(1-Control!$C$7*Calculations!$C$87)*INDEX('Monthly Data'!R:R,Calculations!$C$116+MOD(BB1,Calculations!$C$118))</f>
        <v>-4.3408051735618014E-2</v>
      </c>
      <c r="FS1" s="86">
        <f ca="1">Control!$C$7*Calculations!$C$82*INDEX('Monthly Data'!N:N,Calculations!$C$116+MOD(BC1,Calculations!$C$118))+Control!$C$7*Calculations!$C$83*INDEX('Monthly Data'!O:O,Calculations!$C$116+MOD(BC1,Calculations!$C$118))+Control!$C$7*Calculations!$C$84*INDEX('Monthly Data'!P:P,Calculations!$C$116+MOD(BC1,Calculations!$C$118))+Control!$C$7*Calculations!$C$85*INDEX('Monthly Data'!Q:Q,Calculations!$C$116+MOD(BC1,Calculations!$C$118))+(1-Control!$C$7*Calculations!$C$87)*INDEX('Monthly Data'!R:R,Calculations!$C$116+MOD(BC1,Calculations!$C$118))</f>
        <v>7.9764341593600071E-3</v>
      </c>
      <c r="FT1" s="86">
        <f ca="1">Control!$C$7*Calculations!$C$82*INDEX('Monthly Data'!N:N,Calculations!$C$116+MOD(BD1,Calculations!$C$118))+Control!$C$7*Calculations!$C$83*INDEX('Monthly Data'!O:O,Calculations!$C$116+MOD(BD1,Calculations!$C$118))+Control!$C$7*Calculations!$C$84*INDEX('Monthly Data'!P:P,Calculations!$C$116+MOD(BD1,Calculations!$C$118))+Control!$C$7*Calculations!$C$85*INDEX('Monthly Data'!Q:Q,Calculations!$C$116+MOD(BD1,Calculations!$C$118))+(1-Control!$C$7*Calculations!$C$87)*INDEX('Monthly Data'!R:R,Calculations!$C$116+MOD(BD1,Calculations!$C$118))</f>
        <v>-2.072517756005474E-2</v>
      </c>
      <c r="FU1" s="86">
        <f ca="1">Control!$C$7*Calculations!$C$82*INDEX('Monthly Data'!N:N,Calculations!$C$116+MOD(BE1,Calculations!$C$118))+Control!$C$7*Calculations!$C$83*INDEX('Monthly Data'!O:O,Calculations!$C$116+MOD(BE1,Calculations!$C$118))+Control!$C$7*Calculations!$C$84*INDEX('Monthly Data'!P:P,Calculations!$C$116+MOD(BE1,Calculations!$C$118))+Control!$C$7*Calculations!$C$85*INDEX('Monthly Data'!Q:Q,Calculations!$C$116+MOD(BE1,Calculations!$C$118))+(1-Control!$C$7*Calculations!$C$87)*INDEX('Monthly Data'!R:R,Calculations!$C$116+MOD(BE1,Calculations!$C$118))</f>
        <v>9.9793409618087695E-3</v>
      </c>
      <c r="FV1" s="86">
        <f ca="1">Control!$C$7*Calculations!$C$82*INDEX('Monthly Data'!N:N,Calculations!$C$116+MOD(BF1,Calculations!$C$118))+Control!$C$7*Calculations!$C$83*INDEX('Monthly Data'!O:O,Calculations!$C$116+MOD(BF1,Calculations!$C$118))+Control!$C$7*Calculations!$C$84*INDEX('Monthly Data'!P:P,Calculations!$C$116+MOD(BF1,Calculations!$C$118))+Control!$C$7*Calculations!$C$85*INDEX('Monthly Data'!Q:Q,Calculations!$C$116+MOD(BF1,Calculations!$C$118))+(1-Control!$C$7*Calculations!$C$87)*INDEX('Monthly Data'!R:R,Calculations!$C$116+MOD(BF1,Calculations!$C$118))</f>
        <v>3.8809817903524786E-2</v>
      </c>
      <c r="FW1" s="86">
        <f ca="1">Control!$C$7*Calculations!$C$82*INDEX('Monthly Data'!N:N,Calculations!$C$116+MOD(BG1,Calculations!$C$118))+Control!$C$7*Calculations!$C$83*INDEX('Monthly Data'!O:O,Calculations!$C$116+MOD(BG1,Calculations!$C$118))+Control!$C$7*Calculations!$C$84*INDEX('Monthly Data'!P:P,Calculations!$C$116+MOD(BG1,Calculations!$C$118))+Control!$C$7*Calculations!$C$85*INDEX('Monthly Data'!Q:Q,Calculations!$C$116+MOD(BG1,Calculations!$C$118))+(1-Control!$C$7*Calculations!$C$87)*INDEX('Monthly Data'!R:R,Calculations!$C$116+MOD(BG1,Calculations!$C$118))</f>
        <v>1.5108777406081684E-3</v>
      </c>
      <c r="FX1" s="86">
        <f ca="1">Control!$C$7*Calculations!$C$82*INDEX('Monthly Data'!N:N,Calculations!$C$116+MOD(BH1,Calculations!$C$118))+Control!$C$7*Calculations!$C$83*INDEX('Monthly Data'!O:O,Calculations!$C$116+MOD(BH1,Calculations!$C$118))+Control!$C$7*Calculations!$C$84*INDEX('Monthly Data'!P:P,Calculations!$C$116+MOD(BH1,Calculations!$C$118))+Control!$C$7*Calculations!$C$85*INDEX('Monthly Data'!Q:Q,Calculations!$C$116+MOD(BH1,Calculations!$C$118))+(1-Control!$C$7*Calculations!$C$87)*INDEX('Monthly Data'!R:R,Calculations!$C$116+MOD(BH1,Calculations!$C$118))</f>
        <v>-1.4213734788548189E-2</v>
      </c>
      <c r="FY1" s="86">
        <f ca="1">Control!$C$7*Calculations!$C$82*INDEX('Monthly Data'!N:N,Calculations!$C$116+MOD(BI1,Calculations!$C$118))+Control!$C$7*Calculations!$C$83*INDEX('Monthly Data'!O:O,Calculations!$C$116+MOD(BI1,Calculations!$C$118))+Control!$C$7*Calculations!$C$84*INDEX('Monthly Data'!P:P,Calculations!$C$116+MOD(BI1,Calculations!$C$118))+Control!$C$7*Calculations!$C$85*INDEX('Monthly Data'!Q:Q,Calculations!$C$116+MOD(BI1,Calculations!$C$118))+(1-Control!$C$7*Calculations!$C$87)*INDEX('Monthly Data'!R:R,Calculations!$C$116+MOD(BI1,Calculations!$C$118))</f>
        <v>7.3538285850108537E-3</v>
      </c>
      <c r="FZ1" s="86">
        <f ca="1">Control!$C$7*Calculations!$C$82*INDEX('Monthly Data'!N:N,Calculations!$C$116+MOD(BJ1,Calculations!$C$118))+Control!$C$7*Calculations!$C$83*INDEX('Monthly Data'!O:O,Calculations!$C$116+MOD(BJ1,Calculations!$C$118))+Control!$C$7*Calculations!$C$84*INDEX('Monthly Data'!P:P,Calculations!$C$116+MOD(BJ1,Calculations!$C$118))+Control!$C$7*Calculations!$C$85*INDEX('Monthly Data'!Q:Q,Calculations!$C$116+MOD(BJ1,Calculations!$C$118))+(1-Control!$C$7*Calculations!$C$87)*INDEX('Monthly Data'!R:R,Calculations!$C$116+MOD(BJ1,Calculations!$C$118))</f>
        <v>9.9793409618087695E-3</v>
      </c>
      <c r="GA1" s="86">
        <f ca="1">Control!$C$7*Calculations!$C$82*INDEX('Monthly Data'!N:N,Calculations!$C$116+MOD(BK1,Calculations!$C$118))+Control!$C$7*Calculations!$C$83*INDEX('Monthly Data'!O:O,Calculations!$C$116+MOD(BK1,Calculations!$C$118))+Control!$C$7*Calculations!$C$84*INDEX('Monthly Data'!P:P,Calculations!$C$116+MOD(BK1,Calculations!$C$118))+Control!$C$7*Calculations!$C$85*INDEX('Monthly Data'!Q:Q,Calculations!$C$116+MOD(BK1,Calculations!$C$118))+(1-Control!$C$7*Calculations!$C$87)*INDEX('Monthly Data'!R:R,Calculations!$C$116+MOD(BK1,Calculations!$C$118))</f>
        <v>2.2757992058453024E-3</v>
      </c>
      <c r="GB1" s="86">
        <f ca="1">Control!$C$7*Calculations!$C$82*INDEX('Monthly Data'!N:N,Calculations!$C$116+MOD(BL1,Calculations!$C$118))+Control!$C$7*Calculations!$C$83*INDEX('Monthly Data'!O:O,Calculations!$C$116+MOD(BL1,Calculations!$C$118))+Control!$C$7*Calculations!$C$84*INDEX('Monthly Data'!P:P,Calculations!$C$116+MOD(BL1,Calculations!$C$118))+Control!$C$7*Calculations!$C$85*INDEX('Monthly Data'!Q:Q,Calculations!$C$116+MOD(BL1,Calculations!$C$118))+(1-Control!$C$7*Calculations!$C$87)*INDEX('Monthly Data'!R:R,Calculations!$C$116+MOD(BL1,Calculations!$C$118))</f>
        <v>4.2795950888382334E-3</v>
      </c>
      <c r="GC1" s="86">
        <f ca="1">Control!$C$7*Calculations!$C$82*INDEX('Monthly Data'!N:N,Calculations!$C$116+MOD(BM1,Calculations!$C$118))+Control!$C$7*Calculations!$C$83*INDEX('Monthly Data'!O:O,Calculations!$C$116+MOD(BM1,Calculations!$C$118))+Control!$C$7*Calculations!$C$84*INDEX('Monthly Data'!P:P,Calculations!$C$116+MOD(BM1,Calculations!$C$118))+Control!$C$7*Calculations!$C$85*INDEX('Monthly Data'!Q:Q,Calculations!$C$116+MOD(BM1,Calculations!$C$118))+(1-Control!$C$7*Calculations!$C$87)*INDEX('Monthly Data'!R:R,Calculations!$C$116+MOD(BM1,Calculations!$C$118))</f>
        <v>4.4327772793586687E-3</v>
      </c>
      <c r="GD1" s="86">
        <f ca="1">Control!$C$7*Calculations!$C$82*INDEX('Monthly Data'!N:N,Calculations!$C$116+MOD(BN1,Calculations!$C$118))+Control!$C$7*Calculations!$C$83*INDEX('Monthly Data'!O:O,Calculations!$C$116+MOD(BN1,Calculations!$C$118))+Control!$C$7*Calculations!$C$84*INDEX('Monthly Data'!P:P,Calculations!$C$116+MOD(BN1,Calculations!$C$118))+Control!$C$7*Calculations!$C$85*INDEX('Monthly Data'!Q:Q,Calculations!$C$116+MOD(BN1,Calculations!$C$118))+(1-Control!$C$7*Calculations!$C$87)*INDEX('Monthly Data'!R:R,Calculations!$C$116+MOD(BN1,Calculations!$C$118))</f>
        <v>5.1279584938936244E-2</v>
      </c>
      <c r="GE1" s="86">
        <f ca="1">Control!$C$7*Calculations!$C$82*INDEX('Monthly Data'!N:N,Calculations!$C$116+MOD(BO1,Calculations!$C$118))+Control!$C$7*Calculations!$C$83*INDEX('Monthly Data'!O:O,Calculations!$C$116+MOD(BO1,Calculations!$C$118))+Control!$C$7*Calculations!$C$84*INDEX('Monthly Data'!P:P,Calculations!$C$116+MOD(BO1,Calculations!$C$118))+Control!$C$7*Calculations!$C$85*INDEX('Monthly Data'!Q:Q,Calculations!$C$116+MOD(BO1,Calculations!$C$118))+(1-Control!$C$7*Calculations!$C$87)*INDEX('Monthly Data'!R:R,Calculations!$C$116+MOD(BO1,Calculations!$C$118))</f>
        <v>3.5231336013669103E-2</v>
      </c>
      <c r="GF1" s="86">
        <f ca="1">Control!$C$7*Calculations!$C$82*INDEX('Monthly Data'!N:N,Calculations!$C$116+MOD(BP1,Calculations!$C$118))+Control!$C$7*Calculations!$C$83*INDEX('Monthly Data'!O:O,Calculations!$C$116+MOD(BP1,Calculations!$C$118))+Control!$C$7*Calculations!$C$84*INDEX('Monthly Data'!P:P,Calculations!$C$116+MOD(BP1,Calculations!$C$118))+Control!$C$7*Calculations!$C$85*INDEX('Monthly Data'!Q:Q,Calculations!$C$116+MOD(BP1,Calculations!$C$118))+(1-Control!$C$7*Calculations!$C$87)*INDEX('Monthly Data'!R:R,Calculations!$C$116+MOD(BP1,Calculations!$C$118))</f>
        <v>6.3250222980707482E-3</v>
      </c>
      <c r="GG1" s="86">
        <f ca="1">Control!$C$7*Calculations!$C$82*INDEX('Monthly Data'!N:N,Calculations!$C$116+MOD(BQ1,Calculations!$C$118))+Control!$C$7*Calculations!$C$83*INDEX('Monthly Data'!O:O,Calculations!$C$116+MOD(BQ1,Calculations!$C$118))+Control!$C$7*Calculations!$C$84*INDEX('Monthly Data'!P:P,Calculations!$C$116+MOD(BQ1,Calculations!$C$118))+Control!$C$7*Calculations!$C$85*INDEX('Monthly Data'!Q:Q,Calculations!$C$116+MOD(BQ1,Calculations!$C$118))+(1-Control!$C$7*Calculations!$C$87)*INDEX('Monthly Data'!R:R,Calculations!$C$116+MOD(BQ1,Calculations!$C$118))</f>
        <v>-3.8875517825435772E-3</v>
      </c>
      <c r="GH1" s="86">
        <f ca="1">Control!$C$7*Calculations!$C$82*INDEX('Monthly Data'!N:N,Calculations!$C$116+MOD(BR1,Calculations!$C$118))+Control!$C$7*Calculations!$C$83*INDEX('Monthly Data'!O:O,Calculations!$C$116+MOD(BR1,Calculations!$C$118))+Control!$C$7*Calculations!$C$84*INDEX('Monthly Data'!P:P,Calculations!$C$116+MOD(BR1,Calculations!$C$118))+Control!$C$7*Calculations!$C$85*INDEX('Monthly Data'!Q:Q,Calculations!$C$116+MOD(BR1,Calculations!$C$118))+(1-Control!$C$7*Calculations!$C$87)*INDEX('Monthly Data'!R:R,Calculations!$C$116+MOD(BR1,Calculations!$C$118))</f>
        <v>-2.7490061308214487E-3</v>
      </c>
      <c r="GI1" s="86">
        <f ca="1">Control!$C$7*Calculations!$C$82*INDEX('Monthly Data'!N:N,Calculations!$C$116+MOD(BS1,Calculations!$C$118))+Control!$C$7*Calculations!$C$83*INDEX('Monthly Data'!O:O,Calculations!$C$116+MOD(BS1,Calculations!$C$118))+Control!$C$7*Calculations!$C$84*INDEX('Monthly Data'!P:P,Calculations!$C$116+MOD(BS1,Calculations!$C$118))+Control!$C$7*Calculations!$C$85*INDEX('Monthly Data'!Q:Q,Calculations!$C$116+MOD(BS1,Calculations!$C$118))+(1-Control!$C$7*Calculations!$C$87)*INDEX('Monthly Data'!R:R,Calculations!$C$116+MOD(BS1,Calculations!$C$118))</f>
        <v>1.0921298083007208E-2</v>
      </c>
      <c r="GJ1" s="86">
        <f ca="1">Control!$C$7*Calculations!$C$82*INDEX('Monthly Data'!N:N,Calculations!$C$116+MOD(BT1,Calculations!$C$118))+Control!$C$7*Calculations!$C$83*INDEX('Monthly Data'!O:O,Calculations!$C$116+MOD(BT1,Calculations!$C$118))+Control!$C$7*Calculations!$C$84*INDEX('Monthly Data'!P:P,Calculations!$C$116+MOD(BT1,Calculations!$C$118))+Control!$C$7*Calculations!$C$85*INDEX('Monthly Data'!Q:Q,Calculations!$C$116+MOD(BT1,Calculations!$C$118))+(1-Control!$C$7*Calculations!$C$87)*INDEX('Monthly Data'!R:R,Calculations!$C$116+MOD(BT1,Calculations!$C$118))</f>
        <v>4.5132804118240749E-2</v>
      </c>
      <c r="GK1" s="86">
        <f ca="1">Control!$C$7*Calculations!$C$82*INDEX('Monthly Data'!N:N,Calculations!$C$116+MOD(BU1,Calculations!$C$118))+Control!$C$7*Calculations!$C$83*INDEX('Monthly Data'!O:O,Calculations!$C$116+MOD(BU1,Calculations!$C$118))+Control!$C$7*Calculations!$C$84*INDEX('Monthly Data'!P:P,Calculations!$C$116+MOD(BU1,Calculations!$C$118))+Control!$C$7*Calculations!$C$85*INDEX('Monthly Data'!Q:Q,Calculations!$C$116+MOD(BU1,Calculations!$C$118))+(1-Control!$C$7*Calculations!$C$87)*INDEX('Monthly Data'!R:R,Calculations!$C$116+MOD(BU1,Calculations!$C$118))</f>
        <v>-3.8554137824290124E-2</v>
      </c>
      <c r="GL1" s="86">
        <f ca="1">Control!$C$7*Calculations!$C$82*INDEX('Monthly Data'!N:N,Calculations!$C$116+MOD(BV1,Calculations!$C$118))+Control!$C$7*Calculations!$C$83*INDEX('Monthly Data'!O:O,Calculations!$C$116+MOD(BV1,Calculations!$C$118))+Control!$C$7*Calculations!$C$84*INDEX('Monthly Data'!P:P,Calculations!$C$116+MOD(BV1,Calculations!$C$118))+Control!$C$7*Calculations!$C$85*INDEX('Monthly Data'!Q:Q,Calculations!$C$116+MOD(BV1,Calculations!$C$118))+(1-Control!$C$7*Calculations!$C$87)*INDEX('Monthly Data'!R:R,Calculations!$C$116+MOD(BV1,Calculations!$C$118))</f>
        <v>1.7361594973213587E-2</v>
      </c>
      <c r="GM1" s="86">
        <f ca="1">Control!$C$7*Calculations!$C$82*INDEX('Monthly Data'!N:N,Calculations!$C$116+MOD(BW1,Calculations!$C$118))+Control!$C$7*Calculations!$C$83*INDEX('Monthly Data'!O:O,Calculations!$C$116+MOD(BW1,Calculations!$C$118))+Control!$C$7*Calculations!$C$84*INDEX('Monthly Data'!P:P,Calculations!$C$116+MOD(BW1,Calculations!$C$118))+Control!$C$7*Calculations!$C$85*INDEX('Monthly Data'!Q:Q,Calculations!$C$116+MOD(BW1,Calculations!$C$118))+(1-Control!$C$7*Calculations!$C$87)*INDEX('Monthly Data'!R:R,Calculations!$C$116+MOD(BW1,Calculations!$C$118))</f>
        <v>7.857567536297622E-3</v>
      </c>
      <c r="GN1" s="86">
        <f ca="1">Control!$C$7*Calculations!$C$82*INDEX('Monthly Data'!N:N,Calculations!$C$116+MOD(BX1,Calculations!$C$118))+Control!$C$7*Calculations!$C$83*INDEX('Monthly Data'!O:O,Calculations!$C$116+MOD(BX1,Calculations!$C$118))+Control!$C$7*Calculations!$C$84*INDEX('Monthly Data'!P:P,Calculations!$C$116+MOD(BX1,Calculations!$C$118))+Control!$C$7*Calculations!$C$85*INDEX('Monthly Data'!Q:Q,Calculations!$C$116+MOD(BX1,Calculations!$C$118))+(1-Control!$C$7*Calculations!$C$87)*INDEX('Monthly Data'!R:R,Calculations!$C$116+MOD(BX1,Calculations!$C$118))</f>
        <v>-2.4571433440223247E-2</v>
      </c>
      <c r="GO1" s="86">
        <f ca="1">Control!$C$7*Calculations!$C$82*INDEX('Monthly Data'!N:N,Calculations!$C$116+MOD(BY1,Calculations!$C$118))+Control!$C$7*Calculations!$C$83*INDEX('Monthly Data'!O:O,Calculations!$C$116+MOD(BY1,Calculations!$C$118))+Control!$C$7*Calculations!$C$84*INDEX('Monthly Data'!P:P,Calculations!$C$116+MOD(BY1,Calculations!$C$118))+Control!$C$7*Calculations!$C$85*INDEX('Monthly Data'!Q:Q,Calculations!$C$116+MOD(BY1,Calculations!$C$118))+(1-Control!$C$7*Calculations!$C$87)*INDEX('Monthly Data'!R:R,Calculations!$C$116+MOD(BY1,Calculations!$C$118))</f>
        <v>2.2757992058453024E-3</v>
      </c>
      <c r="GP1" s="86">
        <f ca="1">Control!$C$7*Calculations!$C$82*INDEX('Monthly Data'!N:N,Calculations!$C$116+MOD(BZ1,Calculations!$C$118))+Control!$C$7*Calculations!$C$83*INDEX('Monthly Data'!O:O,Calculations!$C$116+MOD(BZ1,Calculations!$C$118))+Control!$C$7*Calculations!$C$84*INDEX('Monthly Data'!P:P,Calculations!$C$116+MOD(BZ1,Calculations!$C$118))+Control!$C$7*Calculations!$C$85*INDEX('Monthly Data'!Q:Q,Calculations!$C$116+MOD(BZ1,Calculations!$C$118))+(1-Control!$C$7*Calculations!$C$87)*INDEX('Monthly Data'!R:R,Calculations!$C$116+MOD(BZ1,Calculations!$C$118))</f>
        <v>-3.299557342782896E-2</v>
      </c>
      <c r="GQ1" s="86">
        <f ca="1">Control!$C$7*Calculations!$C$82*INDEX('Monthly Data'!N:N,Calculations!$C$116+MOD(CA1,Calculations!$C$118))+Control!$C$7*Calculations!$C$83*INDEX('Monthly Data'!O:O,Calculations!$C$116+MOD(CA1,Calculations!$C$118))+Control!$C$7*Calculations!$C$84*INDEX('Monthly Data'!P:P,Calculations!$C$116+MOD(CA1,Calculations!$C$118))+Control!$C$7*Calculations!$C$85*INDEX('Monthly Data'!Q:Q,Calculations!$C$116+MOD(CA1,Calculations!$C$118))+(1-Control!$C$7*Calculations!$C$87)*INDEX('Monthly Data'!R:R,Calculations!$C$116+MOD(CA1,Calculations!$C$118))</f>
        <v>5.8868730207813358E-3</v>
      </c>
      <c r="GR1" s="86">
        <f ca="1">Control!$C$7*Calculations!$C$82*INDEX('Monthly Data'!N:N,Calculations!$C$116+MOD(CB1,Calculations!$C$118))+Control!$C$7*Calculations!$C$83*INDEX('Monthly Data'!O:O,Calculations!$C$116+MOD(CB1,Calculations!$C$118))+Control!$C$7*Calculations!$C$84*INDEX('Monthly Data'!P:P,Calculations!$C$116+MOD(CB1,Calculations!$C$118))+Control!$C$7*Calculations!$C$85*INDEX('Monthly Data'!Q:Q,Calculations!$C$116+MOD(CB1,Calculations!$C$118))+(1-Control!$C$7*Calculations!$C$87)*INDEX('Monthly Data'!R:R,Calculations!$C$116+MOD(CB1,Calculations!$C$118))</f>
        <v>2.4842166689046628E-2</v>
      </c>
      <c r="GS1" s="86">
        <f ca="1">Control!$C$7*Calculations!$C$82*INDEX('Monthly Data'!N:N,Calculations!$C$116+MOD(CC1,Calculations!$C$118))+Control!$C$7*Calculations!$C$83*INDEX('Monthly Data'!O:O,Calculations!$C$116+MOD(CC1,Calculations!$C$118))+Control!$C$7*Calculations!$C$84*INDEX('Monthly Data'!P:P,Calculations!$C$116+MOD(CC1,Calculations!$C$118))+Control!$C$7*Calculations!$C$85*INDEX('Monthly Data'!Q:Q,Calculations!$C$116+MOD(CC1,Calculations!$C$118))+(1-Control!$C$7*Calculations!$C$87)*INDEX('Monthly Data'!R:R,Calculations!$C$116+MOD(CC1,Calculations!$C$118))</f>
        <v>2.5790695379256122E-2</v>
      </c>
      <c r="GT1" s="86">
        <f ca="1">Control!$C$7*Calculations!$C$82*INDEX('Monthly Data'!N:N,Calculations!$C$116+MOD(CD1,Calculations!$C$118))+Control!$C$7*Calculations!$C$83*INDEX('Monthly Data'!O:O,Calculations!$C$116+MOD(CD1,Calculations!$C$118))+Control!$C$7*Calculations!$C$84*INDEX('Monthly Data'!P:P,Calculations!$C$116+MOD(CD1,Calculations!$C$118))+Control!$C$7*Calculations!$C$85*INDEX('Monthly Data'!Q:Q,Calculations!$C$116+MOD(CD1,Calculations!$C$118))+(1-Control!$C$7*Calculations!$C$87)*INDEX('Monthly Data'!R:R,Calculations!$C$116+MOD(CD1,Calculations!$C$118))</f>
        <v>8.3814116887657771E-3</v>
      </c>
      <c r="GU1" s="86">
        <f ca="1">Control!$C$7*Calculations!$C$82*INDEX('Monthly Data'!N:N,Calculations!$C$116+MOD(CE1,Calculations!$C$118))+Control!$C$7*Calculations!$C$83*INDEX('Monthly Data'!O:O,Calculations!$C$116+MOD(CE1,Calculations!$C$118))+Control!$C$7*Calculations!$C$84*INDEX('Monthly Data'!P:P,Calculations!$C$116+MOD(CE1,Calculations!$C$118))+Control!$C$7*Calculations!$C$85*INDEX('Monthly Data'!Q:Q,Calculations!$C$116+MOD(CE1,Calculations!$C$118))+(1-Control!$C$7*Calculations!$C$87)*INDEX('Monthly Data'!R:R,Calculations!$C$116+MOD(CE1,Calculations!$C$118))</f>
        <v>6.3250222980707482E-3</v>
      </c>
      <c r="GV1" s="86">
        <f ca="1">Control!$C$7*Calculations!$C$82*INDEX('Monthly Data'!N:N,Calculations!$C$116+MOD(CF1,Calculations!$C$118))+Control!$C$7*Calculations!$C$83*INDEX('Monthly Data'!O:O,Calculations!$C$116+MOD(CF1,Calculations!$C$118))+Control!$C$7*Calculations!$C$84*INDEX('Monthly Data'!P:P,Calculations!$C$116+MOD(CF1,Calculations!$C$118))+Control!$C$7*Calculations!$C$85*INDEX('Monthly Data'!Q:Q,Calculations!$C$116+MOD(CF1,Calculations!$C$118))+(1-Control!$C$7*Calculations!$C$87)*INDEX('Monthly Data'!R:R,Calculations!$C$116+MOD(CF1,Calculations!$C$118))</f>
        <v>-3.299557342782896E-2</v>
      </c>
      <c r="GW1" s="86">
        <f ca="1">Control!$C$7*Calculations!$C$82*INDEX('Monthly Data'!N:N,Calculations!$C$116+MOD(CG1,Calculations!$C$118))+Control!$C$7*Calculations!$C$83*INDEX('Monthly Data'!O:O,Calculations!$C$116+MOD(CG1,Calculations!$C$118))+Control!$C$7*Calculations!$C$84*INDEX('Monthly Data'!P:P,Calculations!$C$116+MOD(CG1,Calculations!$C$118))+Control!$C$7*Calculations!$C$85*INDEX('Monthly Data'!Q:Q,Calculations!$C$116+MOD(CG1,Calculations!$C$118))+(1-Control!$C$7*Calculations!$C$87)*INDEX('Monthly Data'!R:R,Calculations!$C$116+MOD(CG1,Calculations!$C$118))</f>
        <v>2.9708469559001142E-2</v>
      </c>
      <c r="GX1" s="86">
        <f ca="1">Control!$C$7*Calculations!$C$82*INDEX('Monthly Data'!N:N,Calculations!$C$116+MOD(CH1,Calculations!$C$118))+Control!$C$7*Calculations!$C$83*INDEX('Monthly Data'!O:O,Calculations!$C$116+MOD(CH1,Calculations!$C$118))+Control!$C$7*Calculations!$C$84*INDEX('Monthly Data'!P:P,Calculations!$C$116+MOD(CH1,Calculations!$C$118))+Control!$C$7*Calculations!$C$85*INDEX('Monthly Data'!Q:Q,Calculations!$C$116+MOD(CH1,Calculations!$C$118))+(1-Control!$C$7*Calculations!$C$87)*INDEX('Monthly Data'!R:R,Calculations!$C$116+MOD(CH1,Calculations!$C$118))</f>
        <v>1.50127906355989E-2</v>
      </c>
      <c r="GY1" s="86">
        <f ca="1">Control!$C$7*Calculations!$C$82*INDEX('Monthly Data'!N:N,Calculations!$C$116+MOD(CI1,Calculations!$C$118))+Control!$C$7*Calculations!$C$83*INDEX('Monthly Data'!O:O,Calculations!$C$116+MOD(CI1,Calculations!$C$118))+Control!$C$7*Calculations!$C$84*INDEX('Monthly Data'!P:P,Calculations!$C$116+MOD(CI1,Calculations!$C$118))+Control!$C$7*Calculations!$C$85*INDEX('Monthly Data'!Q:Q,Calculations!$C$116+MOD(CI1,Calculations!$C$118))+(1-Control!$C$7*Calculations!$C$87)*INDEX('Monthly Data'!R:R,Calculations!$C$116+MOD(CI1,Calculations!$C$118))</f>
        <v>2.4470405846852006E-3</v>
      </c>
      <c r="GZ1" s="86">
        <f ca="1">Control!$C$7*Calculations!$C$82*INDEX('Monthly Data'!N:N,Calculations!$C$116+MOD(CJ1,Calculations!$C$118))+Control!$C$7*Calculations!$C$83*INDEX('Monthly Data'!O:O,Calculations!$C$116+MOD(CJ1,Calculations!$C$118))+Control!$C$7*Calculations!$C$84*INDEX('Monthly Data'!P:P,Calculations!$C$116+MOD(CJ1,Calculations!$C$118))+Control!$C$7*Calculations!$C$85*INDEX('Monthly Data'!Q:Q,Calculations!$C$116+MOD(CJ1,Calculations!$C$118))+(1-Control!$C$7*Calculations!$C$87)*INDEX('Monthly Data'!R:R,Calculations!$C$116+MOD(CJ1,Calculations!$C$118))</f>
        <v>-3.9863250714949353E-2</v>
      </c>
      <c r="HA1" s="86">
        <f ca="1">Control!$C$7*Calculations!$C$82*INDEX('Monthly Data'!N:N,Calculations!$C$116+MOD(CK1,Calculations!$C$118))+Control!$C$7*Calculations!$C$83*INDEX('Monthly Data'!O:O,Calculations!$C$116+MOD(CK1,Calculations!$C$118))+Control!$C$7*Calculations!$C$84*INDEX('Monthly Data'!P:P,Calculations!$C$116+MOD(CK1,Calculations!$C$118))+Control!$C$7*Calculations!$C$85*INDEX('Monthly Data'!Q:Q,Calculations!$C$116+MOD(CK1,Calculations!$C$118))+(1-Control!$C$7*Calculations!$C$87)*INDEX('Monthly Data'!R:R,Calculations!$C$116+MOD(CK1,Calculations!$C$118))</f>
        <v>5.1972609868760735E-3</v>
      </c>
      <c r="HB1" s="86">
        <f ca="1">Control!$C$7*Calculations!$C$82*INDEX('Monthly Data'!N:N,Calculations!$C$116+MOD(CL1,Calculations!$C$118))+Control!$C$7*Calculations!$C$83*INDEX('Monthly Data'!O:O,Calculations!$C$116+MOD(CL1,Calculations!$C$118))+Control!$C$7*Calculations!$C$84*INDEX('Monthly Data'!P:P,Calculations!$C$116+MOD(CL1,Calculations!$C$118))+Control!$C$7*Calculations!$C$85*INDEX('Monthly Data'!Q:Q,Calculations!$C$116+MOD(CL1,Calculations!$C$118))+(1-Control!$C$7*Calculations!$C$87)*INDEX('Monthly Data'!R:R,Calculations!$C$116+MOD(CL1,Calculations!$C$118))</f>
        <v>6.2631896128884862E-3</v>
      </c>
      <c r="HC1" s="86">
        <f ca="1">Control!$C$7*Calculations!$C$82*INDEX('Monthly Data'!N:N,Calculations!$C$116+MOD(CM1,Calculations!$C$118))+Control!$C$7*Calculations!$C$83*INDEX('Monthly Data'!O:O,Calculations!$C$116+MOD(CM1,Calculations!$C$118))+Control!$C$7*Calculations!$C$84*INDEX('Monthly Data'!P:P,Calculations!$C$116+MOD(CM1,Calculations!$C$118))+Control!$C$7*Calculations!$C$85*INDEX('Monthly Data'!Q:Q,Calculations!$C$116+MOD(CM1,Calculations!$C$118))+(1-Control!$C$7*Calculations!$C$87)*INDEX('Monthly Data'!R:R,Calculations!$C$116+MOD(CM1,Calculations!$C$118))</f>
        <v>1.7599621212565995E-2</v>
      </c>
      <c r="HD1" s="86">
        <f ca="1">Control!$C$7*Calculations!$C$82*INDEX('Monthly Data'!N:N,Calculations!$C$116+MOD(CN1,Calculations!$C$118))+Control!$C$7*Calculations!$C$83*INDEX('Monthly Data'!O:O,Calculations!$C$116+MOD(CN1,Calculations!$C$118))+Control!$C$7*Calculations!$C$84*INDEX('Monthly Data'!P:P,Calculations!$C$116+MOD(CN1,Calculations!$C$118))+Control!$C$7*Calculations!$C$85*INDEX('Monthly Data'!Q:Q,Calculations!$C$116+MOD(CN1,Calculations!$C$118))+(1-Control!$C$7*Calculations!$C$87)*INDEX('Monthly Data'!R:R,Calculations!$C$116+MOD(CN1,Calculations!$C$118))</f>
        <v>-3.53368065312233E-2</v>
      </c>
      <c r="HE1" s="86">
        <f ca="1">Control!$C$7*Calculations!$C$82*INDEX('Monthly Data'!N:N,Calculations!$C$116+MOD(CO1,Calculations!$C$118))+Control!$C$7*Calculations!$C$83*INDEX('Monthly Data'!O:O,Calculations!$C$116+MOD(CO1,Calculations!$C$118))+Control!$C$7*Calculations!$C$84*INDEX('Monthly Data'!P:P,Calculations!$C$116+MOD(CO1,Calculations!$C$118))+Control!$C$7*Calculations!$C$85*INDEX('Monthly Data'!Q:Q,Calculations!$C$116+MOD(CO1,Calculations!$C$118))+(1-Control!$C$7*Calculations!$C$87)*INDEX('Monthly Data'!R:R,Calculations!$C$116+MOD(CO1,Calculations!$C$118))</f>
        <v>1.2954540023127663E-2</v>
      </c>
      <c r="HF1" s="86">
        <f ca="1">Control!$C$7*Calculations!$C$82*INDEX('Monthly Data'!N:N,Calculations!$C$116+MOD(CP1,Calculations!$C$118))+Control!$C$7*Calculations!$C$83*INDEX('Monthly Data'!O:O,Calculations!$C$116+MOD(CP1,Calculations!$C$118))+Control!$C$7*Calculations!$C$84*INDEX('Monthly Data'!P:P,Calculations!$C$116+MOD(CP1,Calculations!$C$118))+Control!$C$7*Calculations!$C$85*INDEX('Monthly Data'!Q:Q,Calculations!$C$116+MOD(CP1,Calculations!$C$118))+(1-Control!$C$7*Calculations!$C$87)*INDEX('Monthly Data'!R:R,Calculations!$C$116+MOD(CP1,Calculations!$C$118))</f>
        <v>7.3538285850108537E-3</v>
      </c>
      <c r="HG1" s="86">
        <f ca="1">Control!$C$7*Calculations!$C$82*INDEX('Monthly Data'!N:N,Calculations!$C$116+MOD(CQ1,Calculations!$C$118))+Control!$C$7*Calculations!$C$83*INDEX('Monthly Data'!O:O,Calculations!$C$116+MOD(CQ1,Calculations!$C$118))+Control!$C$7*Calculations!$C$84*INDEX('Monthly Data'!P:P,Calculations!$C$116+MOD(CQ1,Calculations!$C$118))+Control!$C$7*Calculations!$C$85*INDEX('Monthly Data'!Q:Q,Calculations!$C$116+MOD(CQ1,Calculations!$C$118))+(1-Control!$C$7*Calculations!$C$87)*INDEX('Monthly Data'!R:R,Calculations!$C$116+MOD(CQ1,Calculations!$C$118))</f>
        <v>-7.8872955230675015E-3</v>
      </c>
      <c r="HH1" s="86">
        <f ca="1">Control!$C$7*Calculations!$C$82*INDEX('Monthly Data'!N:N,Calculations!$C$116+MOD(CR1,Calculations!$C$118))+Control!$C$7*Calculations!$C$83*INDEX('Monthly Data'!O:O,Calculations!$C$116+MOD(CR1,Calculations!$C$118))+Control!$C$7*Calculations!$C$84*INDEX('Monthly Data'!P:P,Calculations!$C$116+MOD(CR1,Calculations!$C$118))+Control!$C$7*Calculations!$C$85*INDEX('Monthly Data'!Q:Q,Calculations!$C$116+MOD(CR1,Calculations!$C$118))+(1-Control!$C$7*Calculations!$C$87)*INDEX('Monthly Data'!R:R,Calculations!$C$116+MOD(CR1,Calculations!$C$118))</f>
        <v>1.3891563624307685E-2</v>
      </c>
      <c r="HI1" s="86">
        <f ca="1">Control!$C$7*Calculations!$C$82*INDEX('Monthly Data'!N:N,Calculations!$C$116+MOD(CS1,Calculations!$C$118))+Control!$C$7*Calculations!$C$83*INDEX('Monthly Data'!O:O,Calculations!$C$116+MOD(CS1,Calculations!$C$118))+Control!$C$7*Calculations!$C$84*INDEX('Monthly Data'!P:P,Calculations!$C$116+MOD(CS1,Calculations!$C$118))+Control!$C$7*Calculations!$C$85*INDEX('Monthly Data'!Q:Q,Calculations!$C$116+MOD(CS1,Calculations!$C$118))+(1-Control!$C$7*Calculations!$C$87)*INDEX('Monthly Data'!R:R,Calculations!$C$116+MOD(CS1,Calculations!$C$118))</f>
        <v>9.9787204839310462E-3</v>
      </c>
      <c r="HJ1" s="86">
        <f ca="1">Control!$C$7*Calculations!$C$82*INDEX('Monthly Data'!N:N,Calculations!$C$116+MOD(CT1,Calculations!$C$118))+Control!$C$7*Calculations!$C$83*INDEX('Monthly Data'!O:O,Calculations!$C$116+MOD(CT1,Calculations!$C$118))+Control!$C$7*Calculations!$C$84*INDEX('Monthly Data'!P:P,Calculations!$C$116+MOD(CT1,Calculations!$C$118))+Control!$C$7*Calculations!$C$85*INDEX('Monthly Data'!Q:Q,Calculations!$C$116+MOD(CT1,Calculations!$C$118))+(1-Control!$C$7*Calculations!$C$87)*INDEX('Monthly Data'!R:R,Calculations!$C$116+MOD(CT1,Calculations!$C$118))</f>
        <v>-2.6378232493851243E-2</v>
      </c>
      <c r="HK1" s="86">
        <f ca="1">Control!$C$7*Calculations!$C$82*INDEX('Monthly Data'!N:N,Calculations!$C$116+MOD(CU1,Calculations!$C$118))+Control!$C$7*Calculations!$C$83*INDEX('Monthly Data'!O:O,Calculations!$C$116+MOD(CU1,Calculations!$C$118))+Control!$C$7*Calculations!$C$84*INDEX('Monthly Data'!P:P,Calculations!$C$116+MOD(CU1,Calculations!$C$118))+Control!$C$7*Calculations!$C$85*INDEX('Monthly Data'!Q:Q,Calculations!$C$116+MOD(CU1,Calculations!$C$118))+(1-Control!$C$7*Calculations!$C$87)*INDEX('Monthly Data'!R:R,Calculations!$C$116+MOD(CU1,Calculations!$C$118))</f>
        <v>5.3309355465453899E-3</v>
      </c>
      <c r="HL1" s="86">
        <f ca="1">Control!$C$7*Calculations!$C$82*INDEX('Monthly Data'!N:N,Calculations!$C$116+MOD(CV1,Calculations!$C$118))+Control!$C$7*Calculations!$C$83*INDEX('Monthly Data'!O:O,Calculations!$C$116+MOD(CV1,Calculations!$C$118))+Control!$C$7*Calculations!$C$84*INDEX('Monthly Data'!P:P,Calculations!$C$116+MOD(CV1,Calculations!$C$118))+Control!$C$7*Calculations!$C$85*INDEX('Monthly Data'!Q:Q,Calculations!$C$116+MOD(CV1,Calculations!$C$118))+(1-Control!$C$7*Calculations!$C$87)*INDEX('Monthly Data'!R:R,Calculations!$C$116+MOD(CV1,Calculations!$C$118))</f>
        <v>1.1702576456120543E-2</v>
      </c>
      <c r="HM1" s="86">
        <f ca="1">Control!$C$7*Calculations!$C$82*INDEX('Monthly Data'!N:N,Calculations!$C$116+MOD(CW1,Calculations!$C$118))+Control!$C$7*Calculations!$C$83*INDEX('Monthly Data'!O:O,Calculations!$C$116+MOD(CW1,Calculations!$C$118))+Control!$C$7*Calculations!$C$84*INDEX('Monthly Data'!P:P,Calculations!$C$116+MOD(CW1,Calculations!$C$118))+Control!$C$7*Calculations!$C$85*INDEX('Monthly Data'!Q:Q,Calculations!$C$116+MOD(CW1,Calculations!$C$118))+(1-Control!$C$7*Calculations!$C$87)*INDEX('Monthly Data'!R:R,Calculations!$C$116+MOD(CW1,Calculations!$C$118))</f>
        <v>6.2631896128884862E-3</v>
      </c>
      <c r="HN1" s="86">
        <f ca="1">Control!$C$7*Calculations!$C$82*INDEX('Monthly Data'!N:N,Calculations!$C$116+MOD(CX1,Calculations!$C$118))+Control!$C$7*Calculations!$C$83*INDEX('Monthly Data'!O:O,Calculations!$C$116+MOD(CX1,Calculations!$C$118))+Control!$C$7*Calculations!$C$84*INDEX('Monthly Data'!P:P,Calculations!$C$116+MOD(CX1,Calculations!$C$118))+Control!$C$7*Calculations!$C$85*INDEX('Monthly Data'!Q:Q,Calculations!$C$116+MOD(CX1,Calculations!$C$118))+(1-Control!$C$7*Calculations!$C$87)*INDEX('Monthly Data'!R:R,Calculations!$C$116+MOD(CX1,Calculations!$C$118))</f>
        <v>7.857567536297622E-3</v>
      </c>
      <c r="HO1" s="86">
        <f ca="1">Control!$C$7*Calculations!$C$82*INDEX('Monthly Data'!N:N,Calculations!$C$116+MOD(CY1,Calculations!$C$118))+Control!$C$7*Calculations!$C$83*INDEX('Monthly Data'!O:O,Calculations!$C$116+MOD(CY1,Calculations!$C$118))+Control!$C$7*Calculations!$C$84*INDEX('Monthly Data'!P:P,Calculations!$C$116+MOD(CY1,Calculations!$C$118))+Control!$C$7*Calculations!$C$85*INDEX('Monthly Data'!Q:Q,Calculations!$C$116+MOD(CY1,Calculations!$C$118))+(1-Control!$C$7*Calculations!$C$87)*INDEX('Monthly Data'!R:R,Calculations!$C$116+MOD(CY1,Calculations!$C$118))</f>
        <v>5.8868730207813358E-3</v>
      </c>
      <c r="HP1" s="86">
        <f ca="1">Control!$C$7*Calculations!$C$82*INDEX('Monthly Data'!N:N,Calculations!$C$116+MOD(CZ1,Calculations!$C$118))+Control!$C$7*Calculations!$C$83*INDEX('Monthly Data'!O:O,Calculations!$C$116+MOD(CZ1,Calculations!$C$118))+Control!$C$7*Calculations!$C$84*INDEX('Monthly Data'!P:P,Calculations!$C$116+MOD(CZ1,Calculations!$C$118))+Control!$C$7*Calculations!$C$85*INDEX('Monthly Data'!Q:Q,Calculations!$C$116+MOD(CZ1,Calculations!$C$118))+(1-Control!$C$7*Calculations!$C$87)*INDEX('Monthly Data'!R:R,Calculations!$C$116+MOD(CZ1,Calculations!$C$118))</f>
        <v>2.5790695379256122E-2</v>
      </c>
      <c r="HQ1" s="86">
        <f ca="1">Control!$C$7*Calculations!$C$82*INDEX('Monthly Data'!N:N,Calculations!$C$116+MOD(DA1,Calculations!$C$118))+Control!$C$7*Calculations!$C$83*INDEX('Monthly Data'!O:O,Calculations!$C$116+MOD(DA1,Calculations!$C$118))+Control!$C$7*Calculations!$C$84*INDEX('Monthly Data'!P:P,Calculations!$C$116+MOD(DA1,Calculations!$C$118))+Control!$C$7*Calculations!$C$85*INDEX('Monthly Data'!Q:Q,Calculations!$C$116+MOD(DA1,Calculations!$C$118))+(1-Control!$C$7*Calculations!$C$87)*INDEX('Monthly Data'!R:R,Calculations!$C$116+MOD(DA1,Calculations!$C$118))</f>
        <v>-3.299557342782896E-2</v>
      </c>
      <c r="HR1" s="86">
        <f ca="1">Control!$C$7*Calculations!$C$82*INDEX('Monthly Data'!N:N,Calculations!$C$116+MOD(DB1,Calculations!$C$118))+Control!$C$7*Calculations!$C$83*INDEX('Monthly Data'!O:O,Calculations!$C$116+MOD(DB1,Calculations!$C$118))+Control!$C$7*Calculations!$C$84*INDEX('Monthly Data'!P:P,Calculations!$C$116+MOD(DB1,Calculations!$C$118))+Control!$C$7*Calculations!$C$85*INDEX('Monthly Data'!Q:Q,Calculations!$C$116+MOD(DB1,Calculations!$C$118))+(1-Control!$C$7*Calculations!$C$87)*INDEX('Monthly Data'!R:R,Calculations!$C$116+MOD(DB1,Calculations!$C$118))</f>
        <v>-2.072517756005474E-2</v>
      </c>
      <c r="HS1" s="86">
        <f ca="1">Control!$C$7*Calculations!$C$82*INDEX('Monthly Data'!N:N,Calculations!$C$116+MOD(DC1,Calculations!$C$118))+Control!$C$7*Calculations!$C$83*INDEX('Monthly Data'!O:O,Calculations!$C$116+MOD(DC1,Calculations!$C$118))+Control!$C$7*Calculations!$C$84*INDEX('Monthly Data'!P:P,Calculations!$C$116+MOD(DC1,Calculations!$C$118))+Control!$C$7*Calculations!$C$85*INDEX('Monthly Data'!Q:Q,Calculations!$C$116+MOD(DC1,Calculations!$C$118))+(1-Control!$C$7*Calculations!$C$87)*INDEX('Monthly Data'!R:R,Calculations!$C$116+MOD(DC1,Calculations!$C$118))</f>
        <v>4.5132804118240749E-2</v>
      </c>
      <c r="HT1" s="86">
        <f ca="1">Control!$C$7*Calculations!$C$82*INDEX('Monthly Data'!N:N,Calculations!$C$116+MOD(DD1,Calculations!$C$118))+Control!$C$7*Calculations!$C$83*INDEX('Monthly Data'!O:O,Calculations!$C$116+MOD(DD1,Calculations!$C$118))+Control!$C$7*Calculations!$C$84*INDEX('Monthly Data'!P:P,Calculations!$C$116+MOD(DD1,Calculations!$C$118))+Control!$C$7*Calculations!$C$85*INDEX('Monthly Data'!Q:Q,Calculations!$C$116+MOD(DD1,Calculations!$C$118))+(1-Control!$C$7*Calculations!$C$87)*INDEX('Monthly Data'!R:R,Calculations!$C$116+MOD(DD1,Calculations!$C$118))</f>
        <v>2.4722579420195831E-2</v>
      </c>
      <c r="HU1" s="86">
        <f ca="1">Control!$C$7*Calculations!$C$82*INDEX('Monthly Data'!N:N,Calculations!$C$116+MOD(DE1,Calculations!$C$118))+Control!$C$7*Calculations!$C$83*INDEX('Monthly Data'!O:O,Calculations!$C$116+MOD(DE1,Calculations!$C$118))+Control!$C$7*Calculations!$C$84*INDEX('Monthly Data'!P:P,Calculations!$C$116+MOD(DE1,Calculations!$C$118))+Control!$C$7*Calculations!$C$85*INDEX('Monthly Data'!Q:Q,Calculations!$C$116+MOD(DE1,Calculations!$C$118))+(1-Control!$C$7*Calculations!$C$87)*INDEX('Monthly Data'!R:R,Calculations!$C$116+MOD(DE1,Calculations!$C$118))</f>
        <v>3.7118215575026904E-2</v>
      </c>
      <c r="HV1" s="86">
        <f ca="1">Control!$C$7*Calculations!$C$82*INDEX('Monthly Data'!N:N,Calculations!$C$116+MOD(DF1,Calculations!$C$118))+Control!$C$7*Calculations!$C$83*INDEX('Monthly Data'!O:O,Calculations!$C$116+MOD(DF1,Calculations!$C$118))+Control!$C$7*Calculations!$C$84*INDEX('Monthly Data'!P:P,Calculations!$C$116+MOD(DF1,Calculations!$C$118))+Control!$C$7*Calculations!$C$85*INDEX('Monthly Data'!Q:Q,Calculations!$C$116+MOD(DF1,Calculations!$C$118))+(1-Control!$C$7*Calculations!$C$87)*INDEX('Monthly Data'!R:R,Calculations!$C$116+MOD(DF1,Calculations!$C$118))</f>
        <v>-9.839093431862074E-3</v>
      </c>
      <c r="HW1" s="86">
        <f ca="1">Control!$C$7*Calculations!$C$82*INDEX('Monthly Data'!N:N,Calculations!$C$116+MOD(DG1,Calculations!$C$118))+Control!$C$7*Calculations!$C$83*INDEX('Monthly Data'!O:O,Calculations!$C$116+MOD(DG1,Calculations!$C$118))+Control!$C$7*Calculations!$C$84*INDEX('Monthly Data'!P:P,Calculations!$C$116+MOD(DG1,Calculations!$C$118))+Control!$C$7*Calculations!$C$85*INDEX('Monthly Data'!Q:Q,Calculations!$C$116+MOD(DG1,Calculations!$C$118))+(1-Control!$C$7*Calculations!$C$87)*INDEX('Monthly Data'!R:R,Calculations!$C$116+MOD(DG1,Calculations!$C$118))</f>
        <v>2.3307359621218403E-2</v>
      </c>
      <c r="HX1" s="86">
        <f ca="1">Control!$C$7*Calculations!$C$82*INDEX('Monthly Data'!N:N,Calculations!$C$116+MOD(DH1,Calculations!$C$118))+Control!$C$7*Calculations!$C$83*INDEX('Monthly Data'!O:O,Calculations!$C$116+MOD(DH1,Calculations!$C$118))+Control!$C$7*Calculations!$C$84*INDEX('Monthly Data'!P:P,Calculations!$C$116+MOD(DH1,Calculations!$C$118))+Control!$C$7*Calculations!$C$85*INDEX('Monthly Data'!Q:Q,Calculations!$C$116+MOD(DH1,Calculations!$C$118))+(1-Control!$C$7*Calculations!$C$87)*INDEX('Monthly Data'!R:R,Calculations!$C$116+MOD(DH1,Calculations!$C$118))</f>
        <v>-2.6378232493851243E-2</v>
      </c>
      <c r="HY1" s="86">
        <f ca="1">Control!$C$7*Calculations!$C$82*INDEX('Monthly Data'!N:N,Calculations!$C$116+MOD(DI1,Calculations!$C$118))+Control!$C$7*Calculations!$C$83*INDEX('Monthly Data'!O:O,Calculations!$C$116+MOD(DI1,Calculations!$C$118))+Control!$C$7*Calculations!$C$84*INDEX('Monthly Data'!P:P,Calculations!$C$116+MOD(DI1,Calculations!$C$118))+Control!$C$7*Calculations!$C$85*INDEX('Monthly Data'!Q:Q,Calculations!$C$116+MOD(DI1,Calculations!$C$118))+(1-Control!$C$7*Calculations!$C$87)*INDEX('Monthly Data'!R:R,Calculations!$C$116+MOD(DI1,Calculations!$C$118))</f>
        <v>6.4539397490030407E-3</v>
      </c>
      <c r="HZ1" s="86">
        <f ca="1">Control!$C$7*Calculations!$C$82*INDEX('Monthly Data'!N:N,Calculations!$C$116+MOD(DJ1,Calculations!$C$118))+Control!$C$7*Calculations!$C$83*INDEX('Monthly Data'!O:O,Calculations!$C$116+MOD(DJ1,Calculations!$C$118))+Control!$C$7*Calculations!$C$84*INDEX('Monthly Data'!P:P,Calculations!$C$116+MOD(DJ1,Calculations!$C$118))+Control!$C$7*Calculations!$C$85*INDEX('Monthly Data'!Q:Q,Calculations!$C$116+MOD(DJ1,Calculations!$C$118))+(1-Control!$C$7*Calculations!$C$87)*INDEX('Monthly Data'!R:R,Calculations!$C$116+MOD(DJ1,Calculations!$C$118))</f>
        <v>6.2631896128884862E-3</v>
      </c>
      <c r="IA1" s="86">
        <f ca="1">Control!$C$7*Calculations!$C$82*INDEX('Monthly Data'!N:N,Calculations!$C$116+MOD(DK1,Calculations!$C$118))+Control!$C$7*Calculations!$C$83*INDEX('Monthly Data'!O:O,Calculations!$C$116+MOD(DK1,Calculations!$C$118))+Control!$C$7*Calculations!$C$84*INDEX('Monthly Data'!P:P,Calculations!$C$116+MOD(DK1,Calculations!$C$118))+Control!$C$7*Calculations!$C$85*INDEX('Monthly Data'!Q:Q,Calculations!$C$116+MOD(DK1,Calculations!$C$118))+(1-Control!$C$7*Calculations!$C$87)*INDEX('Monthly Data'!R:R,Calculations!$C$116+MOD(DK1,Calculations!$C$118))</f>
        <v>2.0524935548016137E-2</v>
      </c>
      <c r="IB1" s="86">
        <f ca="1">Control!$C$7*Calculations!$C$82*INDEX('Monthly Data'!N:N,Calculations!$C$116+MOD(DL1,Calculations!$C$118))+Control!$C$7*Calculations!$C$83*INDEX('Monthly Data'!O:O,Calculations!$C$116+MOD(DL1,Calculations!$C$118))+Control!$C$7*Calculations!$C$84*INDEX('Monthly Data'!P:P,Calculations!$C$116+MOD(DL1,Calculations!$C$118))+Control!$C$7*Calculations!$C$85*INDEX('Monthly Data'!Q:Q,Calculations!$C$116+MOD(DL1,Calculations!$C$118))+(1-Control!$C$7*Calculations!$C$87)*INDEX('Monthly Data'!R:R,Calculations!$C$116+MOD(DL1,Calculations!$C$118))</f>
        <v>-1.3959200237295809E-2</v>
      </c>
      <c r="IC1" s="86">
        <f ca="1">Control!$C$7*Calculations!$C$82*INDEX('Monthly Data'!N:N,Calculations!$C$116+MOD(DM1,Calculations!$C$118))+Control!$C$7*Calculations!$C$83*INDEX('Monthly Data'!O:O,Calculations!$C$116+MOD(DM1,Calculations!$C$118))+Control!$C$7*Calculations!$C$84*INDEX('Monthly Data'!P:P,Calculations!$C$116+MOD(DM1,Calculations!$C$118))+Control!$C$7*Calculations!$C$85*INDEX('Monthly Data'!Q:Q,Calculations!$C$116+MOD(DM1,Calculations!$C$118))+(1-Control!$C$7*Calculations!$C$87)*INDEX('Monthly Data'!R:R,Calculations!$C$116+MOD(DM1,Calculations!$C$118))</f>
        <v>4.4327772793586687E-3</v>
      </c>
      <c r="ID1" s="86">
        <f ca="1">Control!$C$7*Calculations!$C$82*INDEX('Monthly Data'!N:N,Calculations!$C$116+MOD(DN1,Calculations!$C$118))+Control!$C$7*Calculations!$C$83*INDEX('Monthly Data'!O:O,Calculations!$C$116+MOD(DN1,Calculations!$C$118))+Control!$C$7*Calculations!$C$84*INDEX('Monthly Data'!P:P,Calculations!$C$116+MOD(DN1,Calculations!$C$118))+Control!$C$7*Calculations!$C$85*INDEX('Monthly Data'!Q:Q,Calculations!$C$116+MOD(DN1,Calculations!$C$118))+(1-Control!$C$7*Calculations!$C$87)*INDEX('Monthly Data'!R:R,Calculations!$C$116+MOD(DN1,Calculations!$C$118))</f>
        <v>-1.0485101266941802E-2</v>
      </c>
      <c r="IE1" s="86">
        <f ca="1">Control!$C$7*Calculations!$C$82*INDEX('Monthly Data'!N:N,Calculations!$C$116+MOD(DO1,Calculations!$C$118))+Control!$C$7*Calculations!$C$83*INDEX('Monthly Data'!O:O,Calculations!$C$116+MOD(DO1,Calculations!$C$118))+Control!$C$7*Calculations!$C$84*INDEX('Monthly Data'!P:P,Calculations!$C$116+MOD(DO1,Calculations!$C$118))+Control!$C$7*Calculations!$C$85*INDEX('Monthly Data'!Q:Q,Calculations!$C$116+MOD(DO1,Calculations!$C$118))+(1-Control!$C$7*Calculations!$C$87)*INDEX('Monthly Data'!R:R,Calculations!$C$116+MOD(DO1,Calculations!$C$118))</f>
        <v>9.9793409618087695E-3</v>
      </c>
      <c r="IF1" s="86">
        <f ca="1">Control!$C$7*Calculations!$C$82*INDEX('Monthly Data'!N:N,Calculations!$C$116+MOD(DP1,Calculations!$C$118))+Control!$C$7*Calculations!$C$83*INDEX('Monthly Data'!O:O,Calculations!$C$116+MOD(DP1,Calculations!$C$118))+Control!$C$7*Calculations!$C$84*INDEX('Monthly Data'!P:P,Calculations!$C$116+MOD(DP1,Calculations!$C$118))+Control!$C$7*Calculations!$C$85*INDEX('Monthly Data'!Q:Q,Calculations!$C$116+MOD(DP1,Calculations!$C$118))+(1-Control!$C$7*Calculations!$C$87)*INDEX('Monthly Data'!R:R,Calculations!$C$116+MOD(DP1,Calculations!$C$118))</f>
        <v>1.4915555251167555E-3</v>
      </c>
      <c r="IG1" s="88">
        <f ca="1">Control!$C$8*(1+DQ1)*(1+DR1)*(1+DS1)*(1+DT1)*(1+DU1)*(1+DV1)*(1+DW1)*(1+DX1)*(1+DY1)*(1+DZ1)*(1+EA1)*(1+EB1)*(1+EC1)*(1+ED1)*(1+EE1)*(1+EF1)*(1+EG1)*(1+EH1)*(1+EI1)*(1+EJ1)*(1+EK1)*(1+EL1)*(1+EM1)*(1+EN1)*(1+EO1)*(1+EP1)*(1+EQ1)*(1+ER1)*(1+ES1)*(1+ET1)*(1+EU1)*(1+EV1)*(1+EW1)*(1+EX1)*(1+EY1)*(1+EZ1)*(1+FA1)*(1+FB1)*(1+FC1)*(1+FD1)*(1+FE1)*(1+FF1)*(1+FG1)*(1+FH1)*(1+FI1)*(1+FJ1)*(1+FK1)*(1+FL1)*(1+FM1)*(1+FN1)*(1+FO1)*(1+FP1)*(1+FQ1)*(1+FR1)*(1+FS1)*(1+FT1)*(1+FU1)*(1+FV1)*(1+FW1)*(1+FX1)*(1+FY1)*(1+FZ1)*(1+GA1)*(1+GB1)*(1+GC1)*(1+GD1)*(1+GE1)*(1+GF1)*(1+GG1)*(1+GH1)*(1+GI1)*(1+GJ1)*(1+GK1)*(1+GL1)*(1+GM1)*(1+GN1)*(1+GO1)*(1+GP1)*(1+GQ1)*(1+GR1)*(1+GS1)*(1+GT1)*(1+GU1)*(1+GV1)*(1+GW1)*(1+GX1)*(1+GY1)*(1+GZ1)*(1+HA1)*(1+HB1)*(1+HC1)*(1+HD1)*(1+HE1)*(1+HF1)*(1+HG1)*(1+HH1)*(1+HI1)*(1+HJ1)*(1+HK1)*(1+HL1)*(1+HM1)*(1+HN1)*(1+HO1)*(1+HP1)*(1+HQ1)*(1+HR1)*(1+HS1)*(1+HT1)*(1+HU1)*(1+HV1)*(1+HW1)*(1+HX1)*(1+HY1)*(1+HZ1)*(1+IA1)*(1+IB1)*(1+IC1)*(1+ID1)*(1+IE1)*(1+IF1)</f>
        <v>107116.48335452445</v>
      </c>
    </row>
    <row r="2" spans="1:241" x14ac:dyDescent="0.25">
      <c r="A2">
        <v>77</v>
      </c>
      <c r="B2">
        <v>6</v>
      </c>
      <c r="C2">
        <v>52</v>
      </c>
      <c r="D2">
        <v>85</v>
      </c>
      <c r="E2">
        <v>70</v>
      </c>
      <c r="F2">
        <v>2</v>
      </c>
      <c r="G2">
        <v>76</v>
      </c>
      <c r="H2">
        <v>91</v>
      </c>
      <c r="I2">
        <v>21</v>
      </c>
      <c r="J2">
        <v>75</v>
      </c>
      <c r="K2">
        <v>7</v>
      </c>
      <c r="L2">
        <v>77</v>
      </c>
      <c r="M2">
        <v>72</v>
      </c>
      <c r="N2">
        <v>75</v>
      </c>
      <c r="O2">
        <v>76</v>
      </c>
      <c r="P2">
        <v>43</v>
      </c>
      <c r="Q2">
        <v>20</v>
      </c>
      <c r="R2">
        <v>30</v>
      </c>
      <c r="S2">
        <v>36</v>
      </c>
      <c r="T2">
        <v>103</v>
      </c>
      <c r="U2">
        <v>7</v>
      </c>
      <c r="V2">
        <v>45</v>
      </c>
      <c r="W2">
        <v>68</v>
      </c>
      <c r="X2">
        <v>57</v>
      </c>
      <c r="Y2">
        <v>112</v>
      </c>
      <c r="Z2">
        <v>82</v>
      </c>
      <c r="AA2">
        <v>96</v>
      </c>
      <c r="AB2">
        <v>13</v>
      </c>
      <c r="AC2">
        <v>10</v>
      </c>
      <c r="AD2">
        <v>23</v>
      </c>
      <c r="AE2">
        <v>81</v>
      </c>
      <c r="AF2">
        <v>7</v>
      </c>
      <c r="AG2">
        <v>24</v>
      </c>
      <c r="AH2">
        <v>74</v>
      </c>
      <c r="AI2">
        <v>92</v>
      </c>
      <c r="AJ2">
        <v>20</v>
      </c>
      <c r="AK2">
        <v>32</v>
      </c>
      <c r="AL2">
        <v>12</v>
      </c>
      <c r="AM2">
        <v>65</v>
      </c>
      <c r="AN2">
        <v>94</v>
      </c>
      <c r="AO2">
        <v>60</v>
      </c>
      <c r="AP2">
        <v>105</v>
      </c>
      <c r="AQ2">
        <v>24</v>
      </c>
      <c r="AR2">
        <v>82</v>
      </c>
      <c r="AS2">
        <v>115</v>
      </c>
      <c r="AT2">
        <v>97</v>
      </c>
      <c r="AU2">
        <v>2</v>
      </c>
      <c r="AV2">
        <v>108</v>
      </c>
      <c r="AW2">
        <v>92</v>
      </c>
      <c r="AX2">
        <v>103</v>
      </c>
      <c r="AY2">
        <v>98</v>
      </c>
      <c r="AZ2">
        <v>10</v>
      </c>
      <c r="BA2">
        <v>54</v>
      </c>
      <c r="BB2">
        <v>96</v>
      </c>
      <c r="BC2">
        <v>105</v>
      </c>
      <c r="BD2">
        <v>82</v>
      </c>
      <c r="BE2">
        <v>86</v>
      </c>
      <c r="BF2">
        <v>70</v>
      </c>
      <c r="BG2">
        <v>66</v>
      </c>
      <c r="BH2">
        <v>71</v>
      </c>
      <c r="BI2">
        <v>103</v>
      </c>
      <c r="BJ2">
        <v>48</v>
      </c>
      <c r="BK2">
        <v>54</v>
      </c>
      <c r="BL2">
        <v>15</v>
      </c>
      <c r="BM2">
        <v>5</v>
      </c>
      <c r="BN2">
        <v>17</v>
      </c>
      <c r="BO2">
        <v>42</v>
      </c>
      <c r="BP2">
        <v>20</v>
      </c>
      <c r="BQ2">
        <v>118</v>
      </c>
      <c r="BR2">
        <v>48</v>
      </c>
      <c r="BS2">
        <v>22</v>
      </c>
      <c r="BT2">
        <v>101</v>
      </c>
      <c r="BU2">
        <v>13</v>
      </c>
      <c r="BV2">
        <v>113</v>
      </c>
      <c r="BW2">
        <v>114</v>
      </c>
      <c r="BX2">
        <v>97</v>
      </c>
      <c r="BY2">
        <v>53</v>
      </c>
      <c r="BZ2">
        <v>84</v>
      </c>
      <c r="CA2">
        <v>10</v>
      </c>
      <c r="CB2">
        <v>96</v>
      </c>
      <c r="CC2">
        <v>55</v>
      </c>
      <c r="CD2">
        <v>61</v>
      </c>
      <c r="CE2">
        <v>56</v>
      </c>
      <c r="CF2">
        <v>89</v>
      </c>
      <c r="CG2">
        <v>21</v>
      </c>
      <c r="CH2">
        <v>103</v>
      </c>
      <c r="CI2">
        <v>96</v>
      </c>
      <c r="CJ2">
        <v>83</v>
      </c>
      <c r="CK2">
        <v>25</v>
      </c>
      <c r="CL2">
        <v>113</v>
      </c>
      <c r="CM2">
        <v>14</v>
      </c>
      <c r="CN2">
        <v>13</v>
      </c>
      <c r="CO2">
        <v>84</v>
      </c>
      <c r="CP2">
        <v>116</v>
      </c>
      <c r="CQ2">
        <v>43</v>
      </c>
      <c r="CR2">
        <v>6</v>
      </c>
      <c r="CS2">
        <v>77</v>
      </c>
      <c r="CT2">
        <v>56</v>
      </c>
      <c r="CU2">
        <v>59</v>
      </c>
      <c r="CV2">
        <v>15</v>
      </c>
      <c r="CW2">
        <v>24</v>
      </c>
      <c r="CX2">
        <v>9</v>
      </c>
      <c r="CY2">
        <v>66</v>
      </c>
      <c r="CZ2">
        <v>71</v>
      </c>
      <c r="DA2">
        <v>53</v>
      </c>
      <c r="DB2">
        <v>69</v>
      </c>
      <c r="DC2">
        <v>36</v>
      </c>
      <c r="DD2">
        <v>101</v>
      </c>
      <c r="DE2">
        <v>21</v>
      </c>
      <c r="DF2">
        <v>40</v>
      </c>
      <c r="DG2">
        <v>77</v>
      </c>
      <c r="DH2">
        <v>91</v>
      </c>
      <c r="DI2">
        <v>49</v>
      </c>
      <c r="DJ2">
        <v>113</v>
      </c>
      <c r="DK2">
        <v>47</v>
      </c>
      <c r="DL2">
        <v>77</v>
      </c>
      <c r="DM2">
        <v>40</v>
      </c>
      <c r="DN2">
        <v>78</v>
      </c>
      <c r="DO2">
        <v>45</v>
      </c>
      <c r="DP2">
        <v>87</v>
      </c>
      <c r="DQ2" s="86">
        <f ca="1">Control!$C$7*Calculations!$C$82*INDEX('Monthly Data'!N:N,Calculations!$C$116+MOD(A2,Calculations!$C$118))+Control!$C$7*Calculations!$C$83*INDEX('Monthly Data'!O:O,Calculations!$C$116+MOD(A2,Calculations!$C$118))+Control!$C$7*Calculations!$C$84*INDEX('Monthly Data'!P:P,Calculations!$C$116+MOD(A2,Calculations!$C$118))+Control!$C$7*Calculations!$C$85*INDEX('Monthly Data'!Q:Q,Calculations!$C$116+MOD(A2,Calculations!$C$118))+(1-Control!$C$7*Calculations!$C$87)*INDEX('Monthly Data'!R:R,Calculations!$C$116+MOD(A2,Calculations!$C$118))</f>
        <v>-1.0485101266941802E-2</v>
      </c>
      <c r="DR2" s="86">
        <f ca="1">Control!$C$7*Calculations!$C$82*INDEX('Monthly Data'!N:N,Calculations!$C$116+MOD(B2,Calculations!$C$118))+Control!$C$7*Calculations!$C$83*INDEX('Monthly Data'!O:O,Calculations!$C$116+MOD(B2,Calculations!$C$118))+Control!$C$7*Calculations!$C$84*INDEX('Monthly Data'!P:P,Calculations!$C$116+MOD(B2,Calculations!$C$118))+Control!$C$7*Calculations!$C$85*INDEX('Monthly Data'!Q:Q,Calculations!$C$116+MOD(B2,Calculations!$C$118))+(1-Control!$C$7*Calculations!$C$87)*INDEX('Monthly Data'!R:R,Calculations!$C$116+MOD(B2,Calculations!$C$118))</f>
        <v>4.7768166384148329E-3</v>
      </c>
      <c r="DS2" s="86">
        <f ca="1">Control!$C$7*Calculations!$C$82*INDEX('Monthly Data'!N:N,Calculations!$C$116+MOD(C2,Calculations!$C$118))+Control!$C$7*Calculations!$C$83*INDEX('Monthly Data'!O:O,Calculations!$C$116+MOD(C2,Calculations!$C$118))+Control!$C$7*Calculations!$C$84*INDEX('Monthly Data'!P:P,Calculations!$C$116+MOD(C2,Calculations!$C$118))+Control!$C$7*Calculations!$C$85*INDEX('Monthly Data'!Q:Q,Calculations!$C$116+MOD(C2,Calculations!$C$118))+(1-Control!$C$7*Calculations!$C$87)*INDEX('Monthly Data'!R:R,Calculations!$C$116+MOD(C2,Calculations!$C$118))</f>
        <v>-3.8875517825435772E-3</v>
      </c>
      <c r="DT2" s="86">
        <f ca="1">Control!$C$7*Calculations!$C$82*INDEX('Monthly Data'!N:N,Calculations!$C$116+MOD(D2,Calculations!$C$118))+Control!$C$7*Calculations!$C$83*INDEX('Monthly Data'!O:O,Calculations!$C$116+MOD(D2,Calculations!$C$118))+Control!$C$7*Calculations!$C$84*INDEX('Monthly Data'!P:P,Calculations!$C$116+MOD(D2,Calculations!$C$118))+Control!$C$7*Calculations!$C$85*INDEX('Monthly Data'!Q:Q,Calculations!$C$116+MOD(D2,Calculations!$C$118))+(1-Control!$C$7*Calculations!$C$87)*INDEX('Monthly Data'!R:R,Calculations!$C$116+MOD(D2,Calculations!$C$118))</f>
        <v>-9.8327855560634558E-3</v>
      </c>
      <c r="DU2" s="86">
        <f ca="1">Control!$C$7*Calculations!$C$82*INDEX('Monthly Data'!N:N,Calculations!$C$116+MOD(E2,Calculations!$C$118))+Control!$C$7*Calculations!$C$83*INDEX('Monthly Data'!O:O,Calculations!$C$116+MOD(E2,Calculations!$C$118))+Control!$C$7*Calculations!$C$84*INDEX('Monthly Data'!P:P,Calculations!$C$116+MOD(E2,Calculations!$C$118))+Control!$C$7*Calculations!$C$85*INDEX('Monthly Data'!Q:Q,Calculations!$C$116+MOD(E2,Calculations!$C$118))+(1-Control!$C$7*Calculations!$C$87)*INDEX('Monthly Data'!R:R,Calculations!$C$116+MOD(E2,Calculations!$C$118))</f>
        <v>3.8809817903524786E-2</v>
      </c>
      <c r="DV2" s="86">
        <f ca="1">Control!$C$7*Calculations!$C$82*INDEX('Monthly Data'!N:N,Calculations!$C$116+MOD(F2,Calculations!$C$118))+Control!$C$7*Calculations!$C$83*INDEX('Monthly Data'!O:O,Calculations!$C$116+MOD(F2,Calculations!$C$118))+Control!$C$7*Calculations!$C$84*INDEX('Monthly Data'!P:P,Calculations!$C$116+MOD(F2,Calculations!$C$118))+Control!$C$7*Calculations!$C$85*INDEX('Monthly Data'!Q:Q,Calculations!$C$116+MOD(F2,Calculations!$C$118))+(1-Control!$C$7*Calculations!$C$87)*INDEX('Monthly Data'!R:R,Calculations!$C$116+MOD(F2,Calculations!$C$118))</f>
        <v>7.7184133340106598E-3</v>
      </c>
      <c r="DW2" s="86">
        <f ca="1">Control!$C$7*Calculations!$C$82*INDEX('Monthly Data'!N:N,Calculations!$C$116+MOD(G2,Calculations!$C$118))+Control!$C$7*Calculations!$C$83*INDEX('Monthly Data'!O:O,Calculations!$C$116+MOD(G2,Calculations!$C$118))+Control!$C$7*Calculations!$C$84*INDEX('Monthly Data'!P:P,Calculations!$C$116+MOD(G2,Calculations!$C$118))+Control!$C$7*Calculations!$C$85*INDEX('Monthly Data'!Q:Q,Calculations!$C$116+MOD(G2,Calculations!$C$118))+(1-Control!$C$7*Calculations!$C$87)*INDEX('Monthly Data'!R:R,Calculations!$C$116+MOD(G2,Calculations!$C$118))</f>
        <v>3.5231336013669103E-2</v>
      </c>
      <c r="DX2" s="86">
        <f ca="1">Control!$C$7*Calculations!$C$82*INDEX('Monthly Data'!N:N,Calculations!$C$116+MOD(H2,Calculations!$C$118))+Control!$C$7*Calculations!$C$83*INDEX('Monthly Data'!O:O,Calculations!$C$116+MOD(H2,Calculations!$C$118))+Control!$C$7*Calculations!$C$84*INDEX('Monthly Data'!P:P,Calculations!$C$116+MOD(H2,Calculations!$C$118))+Control!$C$7*Calculations!$C$85*INDEX('Monthly Data'!Q:Q,Calculations!$C$116+MOD(H2,Calculations!$C$118))+(1-Control!$C$7*Calculations!$C$87)*INDEX('Monthly Data'!R:R,Calculations!$C$116+MOD(H2,Calculations!$C$118))</f>
        <v>-1.6546126717384396E-2</v>
      </c>
      <c r="DY2" s="86">
        <f ca="1">Control!$C$7*Calculations!$C$82*INDEX('Monthly Data'!N:N,Calculations!$C$116+MOD(I2,Calculations!$C$118))+Control!$C$7*Calculations!$C$83*INDEX('Monthly Data'!O:O,Calculations!$C$116+MOD(I2,Calculations!$C$118))+Control!$C$7*Calculations!$C$84*INDEX('Monthly Data'!P:P,Calculations!$C$116+MOD(I2,Calculations!$C$118))+Control!$C$7*Calculations!$C$85*INDEX('Monthly Data'!Q:Q,Calculations!$C$116+MOD(I2,Calculations!$C$118))+(1-Control!$C$7*Calculations!$C$87)*INDEX('Monthly Data'!R:R,Calculations!$C$116+MOD(I2,Calculations!$C$118))</f>
        <v>1.5108777406081684E-3</v>
      </c>
      <c r="DZ2" s="86">
        <f ca="1">Control!$C$7*Calculations!$C$82*INDEX('Monthly Data'!N:N,Calculations!$C$116+MOD(J2,Calculations!$C$118))+Control!$C$7*Calculations!$C$83*INDEX('Monthly Data'!O:O,Calculations!$C$116+MOD(J2,Calculations!$C$118))+Control!$C$7*Calculations!$C$84*INDEX('Monthly Data'!P:P,Calculations!$C$116+MOD(J2,Calculations!$C$118))+Control!$C$7*Calculations!$C$85*INDEX('Monthly Data'!Q:Q,Calculations!$C$116+MOD(J2,Calculations!$C$118))+(1-Control!$C$7*Calculations!$C$87)*INDEX('Monthly Data'!R:R,Calculations!$C$116+MOD(J2,Calculations!$C$118))</f>
        <v>-2.0259958308006688E-2</v>
      </c>
      <c r="EA2" s="86">
        <f ca="1">Control!$C$7*Calculations!$C$82*INDEX('Monthly Data'!N:N,Calculations!$C$116+MOD(K2,Calculations!$C$118))+Control!$C$7*Calculations!$C$83*INDEX('Monthly Data'!O:O,Calculations!$C$116+MOD(K2,Calculations!$C$118))+Control!$C$7*Calculations!$C$84*INDEX('Monthly Data'!P:P,Calculations!$C$116+MOD(K2,Calculations!$C$118))+Control!$C$7*Calculations!$C$85*INDEX('Monthly Data'!Q:Q,Calculations!$C$116+MOD(K2,Calculations!$C$118))+(1-Control!$C$7*Calculations!$C$87)*INDEX('Monthly Data'!R:R,Calculations!$C$116+MOD(K2,Calculations!$C$118))</f>
        <v>8.3814116887657771E-3</v>
      </c>
      <c r="EB2" s="86">
        <f ca="1">Control!$C$7*Calculations!$C$82*INDEX('Monthly Data'!N:N,Calculations!$C$116+MOD(L2,Calculations!$C$118))+Control!$C$7*Calculations!$C$83*INDEX('Monthly Data'!O:O,Calculations!$C$116+MOD(L2,Calculations!$C$118))+Control!$C$7*Calculations!$C$84*INDEX('Monthly Data'!P:P,Calculations!$C$116+MOD(L2,Calculations!$C$118))+Control!$C$7*Calculations!$C$85*INDEX('Monthly Data'!Q:Q,Calculations!$C$116+MOD(L2,Calculations!$C$118))+(1-Control!$C$7*Calculations!$C$87)*INDEX('Monthly Data'!R:R,Calculations!$C$116+MOD(L2,Calculations!$C$118))</f>
        <v>-1.0485101266941802E-2</v>
      </c>
      <c r="EC2" s="86">
        <f ca="1">Control!$C$7*Calculations!$C$82*INDEX('Monthly Data'!N:N,Calculations!$C$116+MOD(M2,Calculations!$C$118))+Control!$C$7*Calculations!$C$83*INDEX('Monthly Data'!O:O,Calculations!$C$116+MOD(M2,Calculations!$C$118))+Control!$C$7*Calculations!$C$84*INDEX('Monthly Data'!P:P,Calculations!$C$116+MOD(M2,Calculations!$C$118))+Control!$C$7*Calculations!$C$85*INDEX('Monthly Data'!Q:Q,Calculations!$C$116+MOD(M2,Calculations!$C$118))+(1-Control!$C$7*Calculations!$C$87)*INDEX('Monthly Data'!R:R,Calculations!$C$116+MOD(M2,Calculations!$C$118))</f>
        <v>-4.3408051735618014E-2</v>
      </c>
      <c r="ED2" s="86">
        <f ca="1">Control!$C$7*Calculations!$C$82*INDEX('Monthly Data'!N:N,Calculations!$C$116+MOD(N2,Calculations!$C$118))+Control!$C$7*Calculations!$C$83*INDEX('Monthly Data'!O:O,Calculations!$C$116+MOD(N2,Calculations!$C$118))+Control!$C$7*Calculations!$C$84*INDEX('Monthly Data'!P:P,Calculations!$C$116+MOD(N2,Calculations!$C$118))+Control!$C$7*Calculations!$C$85*INDEX('Monthly Data'!Q:Q,Calculations!$C$116+MOD(N2,Calculations!$C$118))+(1-Control!$C$7*Calculations!$C$87)*INDEX('Monthly Data'!R:R,Calculations!$C$116+MOD(N2,Calculations!$C$118))</f>
        <v>-2.0259958308006688E-2</v>
      </c>
      <c r="EE2" s="86">
        <f ca="1">Control!$C$7*Calculations!$C$82*INDEX('Monthly Data'!N:N,Calculations!$C$116+MOD(O2,Calculations!$C$118))+Control!$C$7*Calculations!$C$83*INDEX('Monthly Data'!O:O,Calculations!$C$116+MOD(O2,Calculations!$C$118))+Control!$C$7*Calculations!$C$84*INDEX('Monthly Data'!P:P,Calculations!$C$116+MOD(O2,Calculations!$C$118))+Control!$C$7*Calculations!$C$85*INDEX('Monthly Data'!Q:Q,Calculations!$C$116+MOD(O2,Calculations!$C$118))+(1-Control!$C$7*Calculations!$C$87)*INDEX('Monthly Data'!R:R,Calculations!$C$116+MOD(O2,Calculations!$C$118))</f>
        <v>3.5231336013669103E-2</v>
      </c>
      <c r="EF2" s="86">
        <f ca="1">Control!$C$7*Calculations!$C$82*INDEX('Monthly Data'!N:N,Calculations!$C$116+MOD(P2,Calculations!$C$118))+Control!$C$7*Calculations!$C$83*INDEX('Monthly Data'!O:O,Calculations!$C$116+MOD(P2,Calculations!$C$118))+Control!$C$7*Calculations!$C$84*INDEX('Monthly Data'!P:P,Calculations!$C$116+MOD(P2,Calculations!$C$118))+Control!$C$7*Calculations!$C$85*INDEX('Monthly Data'!Q:Q,Calculations!$C$116+MOD(P2,Calculations!$C$118))+(1-Control!$C$7*Calculations!$C$87)*INDEX('Monthly Data'!R:R,Calculations!$C$116+MOD(P2,Calculations!$C$118))</f>
        <v>5.1279584938936244E-2</v>
      </c>
      <c r="EG2" s="86">
        <f ca="1">Control!$C$7*Calculations!$C$82*INDEX('Monthly Data'!N:N,Calculations!$C$116+MOD(Q2,Calculations!$C$118))+Control!$C$7*Calculations!$C$83*INDEX('Monthly Data'!O:O,Calculations!$C$116+MOD(Q2,Calculations!$C$118))+Control!$C$7*Calculations!$C$84*INDEX('Monthly Data'!P:P,Calculations!$C$116+MOD(Q2,Calculations!$C$118))+Control!$C$7*Calculations!$C$85*INDEX('Monthly Data'!Q:Q,Calculations!$C$116+MOD(Q2,Calculations!$C$118))+(1-Control!$C$7*Calculations!$C$87)*INDEX('Monthly Data'!R:R,Calculations!$C$116+MOD(Q2,Calculations!$C$118))</f>
        <v>3.9251937367756782E-3</v>
      </c>
      <c r="EH2" s="86">
        <f ca="1">Control!$C$7*Calculations!$C$82*INDEX('Monthly Data'!N:N,Calculations!$C$116+MOD(R2,Calculations!$C$118))+Control!$C$7*Calculations!$C$83*INDEX('Monthly Data'!O:O,Calculations!$C$116+MOD(R2,Calculations!$C$118))+Control!$C$7*Calculations!$C$84*INDEX('Monthly Data'!P:P,Calculations!$C$116+MOD(R2,Calculations!$C$118))+Control!$C$7*Calculations!$C$85*INDEX('Monthly Data'!Q:Q,Calculations!$C$116+MOD(R2,Calculations!$C$118))+(1-Control!$C$7*Calculations!$C$87)*INDEX('Monthly Data'!R:R,Calculations!$C$116+MOD(R2,Calculations!$C$118))</f>
        <v>7.9764341593600071E-3</v>
      </c>
      <c r="EI2" s="86">
        <f ca="1">Control!$C$7*Calculations!$C$82*INDEX('Monthly Data'!N:N,Calculations!$C$116+MOD(S2,Calculations!$C$118))+Control!$C$7*Calculations!$C$83*INDEX('Monthly Data'!O:O,Calculations!$C$116+MOD(S2,Calculations!$C$118))+Control!$C$7*Calculations!$C$84*INDEX('Monthly Data'!P:P,Calculations!$C$116+MOD(S2,Calculations!$C$118))+Control!$C$7*Calculations!$C$85*INDEX('Monthly Data'!Q:Q,Calculations!$C$116+MOD(S2,Calculations!$C$118))+(1-Control!$C$7*Calculations!$C$87)*INDEX('Monthly Data'!R:R,Calculations!$C$116+MOD(S2,Calculations!$C$118))</f>
        <v>1.1106855739851785E-2</v>
      </c>
      <c r="EJ2" s="86">
        <f ca="1">Control!$C$7*Calculations!$C$82*INDEX('Monthly Data'!N:N,Calculations!$C$116+MOD(T2,Calculations!$C$118))+Control!$C$7*Calculations!$C$83*INDEX('Monthly Data'!O:O,Calculations!$C$116+MOD(T2,Calculations!$C$118))+Control!$C$7*Calculations!$C$84*INDEX('Monthly Data'!P:P,Calculations!$C$116+MOD(T2,Calculations!$C$118))+Control!$C$7*Calculations!$C$85*INDEX('Monthly Data'!Q:Q,Calculations!$C$116+MOD(T2,Calculations!$C$118))+(1-Control!$C$7*Calculations!$C$87)*INDEX('Monthly Data'!R:R,Calculations!$C$116+MOD(T2,Calculations!$C$118))</f>
        <v>5.1972609868760735E-3</v>
      </c>
      <c r="EK2" s="86">
        <f ca="1">Control!$C$7*Calculations!$C$82*INDEX('Monthly Data'!N:N,Calculations!$C$116+MOD(U2,Calculations!$C$118))+Control!$C$7*Calculations!$C$83*INDEX('Monthly Data'!O:O,Calculations!$C$116+MOD(U2,Calculations!$C$118))+Control!$C$7*Calculations!$C$84*INDEX('Monthly Data'!P:P,Calculations!$C$116+MOD(U2,Calculations!$C$118))+Control!$C$7*Calculations!$C$85*INDEX('Monthly Data'!Q:Q,Calculations!$C$116+MOD(U2,Calculations!$C$118))+(1-Control!$C$7*Calculations!$C$87)*INDEX('Monthly Data'!R:R,Calculations!$C$116+MOD(U2,Calculations!$C$118))</f>
        <v>8.3814116887657771E-3</v>
      </c>
      <c r="EL2" s="86">
        <f ca="1">Control!$C$7*Calculations!$C$82*INDEX('Monthly Data'!N:N,Calculations!$C$116+MOD(V2,Calculations!$C$118))+Control!$C$7*Calculations!$C$83*INDEX('Monthly Data'!O:O,Calculations!$C$116+MOD(V2,Calculations!$C$118))+Control!$C$7*Calculations!$C$84*INDEX('Monthly Data'!P:P,Calculations!$C$116+MOD(V2,Calculations!$C$118))+Control!$C$7*Calculations!$C$85*INDEX('Monthly Data'!Q:Q,Calculations!$C$116+MOD(V2,Calculations!$C$118))+(1-Control!$C$7*Calculations!$C$87)*INDEX('Monthly Data'!R:R,Calculations!$C$116+MOD(V2,Calculations!$C$118))</f>
        <v>1.2435425892067014E-2</v>
      </c>
      <c r="EM2" s="86">
        <f ca="1">Control!$C$7*Calculations!$C$82*INDEX('Monthly Data'!N:N,Calculations!$C$116+MOD(W2,Calculations!$C$118))+Control!$C$7*Calculations!$C$83*INDEX('Monthly Data'!O:O,Calculations!$C$116+MOD(W2,Calculations!$C$118))+Control!$C$7*Calculations!$C$84*INDEX('Monthly Data'!P:P,Calculations!$C$116+MOD(W2,Calculations!$C$118))+Control!$C$7*Calculations!$C$85*INDEX('Monthly Data'!Q:Q,Calculations!$C$116+MOD(W2,Calculations!$C$118))+(1-Control!$C$7*Calculations!$C$87)*INDEX('Monthly Data'!R:R,Calculations!$C$116+MOD(W2,Calculations!$C$118))</f>
        <v>2.2757992058453024E-3</v>
      </c>
      <c r="EN2" s="86">
        <f ca="1">Control!$C$7*Calculations!$C$82*INDEX('Monthly Data'!N:N,Calculations!$C$116+MOD(X2,Calculations!$C$118))+Control!$C$7*Calculations!$C$83*INDEX('Monthly Data'!O:O,Calculations!$C$116+MOD(X2,Calculations!$C$118))+Control!$C$7*Calculations!$C$84*INDEX('Monthly Data'!P:P,Calculations!$C$116+MOD(X2,Calculations!$C$118))+Control!$C$7*Calculations!$C$85*INDEX('Monthly Data'!Q:Q,Calculations!$C$116+MOD(X2,Calculations!$C$118))+(1-Control!$C$7*Calculations!$C$87)*INDEX('Monthly Data'!R:R,Calculations!$C$116+MOD(X2,Calculations!$C$118))</f>
        <v>7.3538285850108537E-3</v>
      </c>
      <c r="EO2" s="86">
        <f ca="1">Control!$C$7*Calculations!$C$82*INDEX('Monthly Data'!N:N,Calculations!$C$116+MOD(Y2,Calculations!$C$118))+Control!$C$7*Calculations!$C$83*INDEX('Monthly Data'!O:O,Calculations!$C$116+MOD(Y2,Calculations!$C$118))+Control!$C$7*Calculations!$C$84*INDEX('Monthly Data'!P:P,Calculations!$C$116+MOD(Y2,Calculations!$C$118))+Control!$C$7*Calculations!$C$85*INDEX('Monthly Data'!Q:Q,Calculations!$C$116+MOD(Y2,Calculations!$C$118))+(1-Control!$C$7*Calculations!$C$87)*INDEX('Monthly Data'!R:R,Calculations!$C$116+MOD(Y2,Calculations!$C$118))</f>
        <v>1.142101364887867E-2</v>
      </c>
      <c r="EP2" s="86">
        <f ca="1">Control!$C$7*Calculations!$C$82*INDEX('Monthly Data'!N:N,Calculations!$C$116+MOD(Z2,Calculations!$C$118))+Control!$C$7*Calculations!$C$83*INDEX('Monthly Data'!O:O,Calculations!$C$116+MOD(Z2,Calculations!$C$118))+Control!$C$7*Calculations!$C$84*INDEX('Monthly Data'!P:P,Calculations!$C$116+MOD(Z2,Calculations!$C$118))+Control!$C$7*Calculations!$C$85*INDEX('Monthly Data'!Q:Q,Calculations!$C$116+MOD(Z2,Calculations!$C$118))+(1-Control!$C$7*Calculations!$C$87)*INDEX('Monthly Data'!R:R,Calculations!$C$116+MOD(Z2,Calculations!$C$118))</f>
        <v>1.7361594973213587E-2</v>
      </c>
      <c r="EQ2" s="86">
        <f ca="1">Control!$C$7*Calculations!$C$82*INDEX('Monthly Data'!N:N,Calculations!$C$116+MOD(AA2,Calculations!$C$118))+Control!$C$7*Calculations!$C$83*INDEX('Monthly Data'!O:O,Calculations!$C$116+MOD(AA2,Calculations!$C$118))+Control!$C$7*Calculations!$C$84*INDEX('Monthly Data'!P:P,Calculations!$C$116+MOD(AA2,Calculations!$C$118))+Control!$C$7*Calculations!$C$85*INDEX('Monthly Data'!Q:Q,Calculations!$C$116+MOD(AA2,Calculations!$C$118))+(1-Control!$C$7*Calculations!$C$87)*INDEX('Monthly Data'!R:R,Calculations!$C$116+MOD(AA2,Calculations!$C$118))</f>
        <v>1.0627294914941248E-2</v>
      </c>
      <c r="ER2" s="86">
        <f ca="1">Control!$C$7*Calculations!$C$82*INDEX('Monthly Data'!N:N,Calculations!$C$116+MOD(AB2,Calculations!$C$118))+Control!$C$7*Calculations!$C$83*INDEX('Monthly Data'!O:O,Calculations!$C$116+MOD(AB2,Calculations!$C$118))+Control!$C$7*Calculations!$C$84*INDEX('Monthly Data'!P:P,Calculations!$C$116+MOD(AB2,Calculations!$C$118))+Control!$C$7*Calculations!$C$85*INDEX('Monthly Data'!Q:Q,Calculations!$C$116+MOD(AB2,Calculations!$C$118))+(1-Control!$C$7*Calculations!$C$87)*INDEX('Monthly Data'!R:R,Calculations!$C$116+MOD(AB2,Calculations!$C$118))</f>
        <v>1.0478379486191123E-2</v>
      </c>
      <c r="ES2" s="86">
        <f ca="1">Control!$C$7*Calculations!$C$82*INDEX('Monthly Data'!N:N,Calculations!$C$116+MOD(AC2,Calculations!$C$118))+Control!$C$7*Calculations!$C$83*INDEX('Monthly Data'!O:O,Calculations!$C$116+MOD(AC2,Calculations!$C$118))+Control!$C$7*Calculations!$C$84*INDEX('Monthly Data'!P:P,Calculations!$C$116+MOD(AC2,Calculations!$C$118))+Control!$C$7*Calculations!$C$85*INDEX('Monthly Data'!Q:Q,Calculations!$C$116+MOD(AC2,Calculations!$C$118))+(1-Control!$C$7*Calculations!$C$87)*INDEX('Monthly Data'!R:R,Calculations!$C$116+MOD(AC2,Calculations!$C$118))</f>
        <v>1.1702576456120543E-2</v>
      </c>
      <c r="ET2" s="86">
        <f ca="1">Control!$C$7*Calculations!$C$82*INDEX('Monthly Data'!N:N,Calculations!$C$116+MOD(AD2,Calculations!$C$118))+Control!$C$7*Calculations!$C$83*INDEX('Monthly Data'!O:O,Calculations!$C$116+MOD(AD2,Calculations!$C$118))+Control!$C$7*Calculations!$C$84*INDEX('Monthly Data'!P:P,Calculations!$C$116+MOD(AD2,Calculations!$C$118))+Control!$C$7*Calculations!$C$85*INDEX('Monthly Data'!Q:Q,Calculations!$C$116+MOD(AD2,Calculations!$C$118))+(1-Control!$C$7*Calculations!$C$87)*INDEX('Monthly Data'!R:R,Calculations!$C$116+MOD(AD2,Calculations!$C$118))</f>
        <v>6.2631896128884862E-3</v>
      </c>
      <c r="EU2" s="86">
        <f ca="1">Control!$C$7*Calculations!$C$82*INDEX('Monthly Data'!N:N,Calculations!$C$116+MOD(AE2,Calculations!$C$118))+Control!$C$7*Calculations!$C$83*INDEX('Monthly Data'!O:O,Calculations!$C$116+MOD(AE2,Calculations!$C$118))+Control!$C$7*Calculations!$C$84*INDEX('Monthly Data'!P:P,Calculations!$C$116+MOD(AE2,Calculations!$C$118))+Control!$C$7*Calculations!$C$85*INDEX('Monthly Data'!Q:Q,Calculations!$C$116+MOD(AE2,Calculations!$C$118))+(1-Control!$C$7*Calculations!$C$87)*INDEX('Monthly Data'!R:R,Calculations!$C$116+MOD(AE2,Calculations!$C$118))</f>
        <v>3.0957942835585645E-2</v>
      </c>
      <c r="EV2" s="86">
        <f ca="1">Control!$C$7*Calculations!$C$82*INDEX('Monthly Data'!N:N,Calculations!$C$116+MOD(AF2,Calculations!$C$118))+Control!$C$7*Calculations!$C$83*INDEX('Monthly Data'!O:O,Calculations!$C$116+MOD(AF2,Calculations!$C$118))+Control!$C$7*Calculations!$C$84*INDEX('Monthly Data'!P:P,Calculations!$C$116+MOD(AF2,Calculations!$C$118))+Control!$C$7*Calculations!$C$85*INDEX('Monthly Data'!Q:Q,Calculations!$C$116+MOD(AF2,Calculations!$C$118))+(1-Control!$C$7*Calculations!$C$87)*INDEX('Monthly Data'!R:R,Calculations!$C$116+MOD(AF2,Calculations!$C$118))</f>
        <v>8.3814116887657771E-3</v>
      </c>
      <c r="EW2" s="86">
        <f ca="1">Control!$C$7*Calculations!$C$82*INDEX('Monthly Data'!N:N,Calculations!$C$116+MOD(AG2,Calculations!$C$118))+Control!$C$7*Calculations!$C$83*INDEX('Monthly Data'!O:O,Calculations!$C$116+MOD(AG2,Calculations!$C$118))+Control!$C$7*Calculations!$C$84*INDEX('Monthly Data'!P:P,Calculations!$C$116+MOD(AG2,Calculations!$C$118))+Control!$C$7*Calculations!$C$85*INDEX('Monthly Data'!Q:Q,Calculations!$C$116+MOD(AG2,Calculations!$C$118))+(1-Control!$C$7*Calculations!$C$87)*INDEX('Monthly Data'!R:R,Calculations!$C$116+MOD(AG2,Calculations!$C$118))</f>
        <v>4.2795950888382334E-3</v>
      </c>
      <c r="EX2" s="86">
        <f ca="1">Control!$C$7*Calculations!$C$82*INDEX('Monthly Data'!N:N,Calculations!$C$116+MOD(AH2,Calculations!$C$118))+Control!$C$7*Calculations!$C$83*INDEX('Monthly Data'!O:O,Calculations!$C$116+MOD(AH2,Calculations!$C$118))+Control!$C$7*Calculations!$C$84*INDEX('Monthly Data'!P:P,Calculations!$C$116+MOD(AH2,Calculations!$C$118))+Control!$C$7*Calculations!$C$85*INDEX('Monthly Data'!Q:Q,Calculations!$C$116+MOD(AH2,Calculations!$C$118))+(1-Control!$C$7*Calculations!$C$87)*INDEX('Monthly Data'!R:R,Calculations!$C$116+MOD(AH2,Calculations!$C$118))</f>
        <v>3.7118215575026904E-2</v>
      </c>
      <c r="EY2" s="86">
        <f ca="1">Control!$C$7*Calculations!$C$82*INDEX('Monthly Data'!N:N,Calculations!$C$116+MOD(AI2,Calculations!$C$118))+Control!$C$7*Calculations!$C$83*INDEX('Monthly Data'!O:O,Calculations!$C$116+MOD(AI2,Calculations!$C$118))+Control!$C$7*Calculations!$C$84*INDEX('Monthly Data'!P:P,Calculations!$C$116+MOD(AI2,Calculations!$C$118))+Control!$C$7*Calculations!$C$85*INDEX('Monthly Data'!Q:Q,Calculations!$C$116+MOD(AI2,Calculations!$C$118))+(1-Control!$C$7*Calculations!$C$87)*INDEX('Monthly Data'!R:R,Calculations!$C$116+MOD(AI2,Calculations!$C$118))</f>
        <v>2.4722579420195831E-2</v>
      </c>
      <c r="EZ2" s="86">
        <f ca="1">Control!$C$7*Calculations!$C$82*INDEX('Monthly Data'!N:N,Calculations!$C$116+MOD(AJ2,Calculations!$C$118))+Control!$C$7*Calculations!$C$83*INDEX('Monthly Data'!O:O,Calculations!$C$116+MOD(AJ2,Calculations!$C$118))+Control!$C$7*Calculations!$C$84*INDEX('Monthly Data'!P:P,Calculations!$C$116+MOD(AJ2,Calculations!$C$118))+Control!$C$7*Calculations!$C$85*INDEX('Monthly Data'!Q:Q,Calculations!$C$116+MOD(AJ2,Calculations!$C$118))+(1-Control!$C$7*Calculations!$C$87)*INDEX('Monthly Data'!R:R,Calculations!$C$116+MOD(AJ2,Calculations!$C$118))</f>
        <v>3.9251937367756782E-3</v>
      </c>
      <c r="FA2" s="86">
        <f ca="1">Control!$C$7*Calculations!$C$82*INDEX('Monthly Data'!N:N,Calculations!$C$116+MOD(AK2,Calculations!$C$118))+Control!$C$7*Calculations!$C$83*INDEX('Monthly Data'!O:O,Calculations!$C$116+MOD(AK2,Calculations!$C$118))+Control!$C$7*Calculations!$C$84*INDEX('Monthly Data'!P:P,Calculations!$C$116+MOD(AK2,Calculations!$C$118))+Control!$C$7*Calculations!$C$85*INDEX('Monthly Data'!Q:Q,Calculations!$C$116+MOD(AK2,Calculations!$C$118))+(1-Control!$C$7*Calculations!$C$87)*INDEX('Monthly Data'!R:R,Calculations!$C$116+MOD(AK2,Calculations!$C$118))</f>
        <v>-2.6378232493851243E-2</v>
      </c>
      <c r="FB2" s="86">
        <f ca="1">Control!$C$7*Calculations!$C$82*INDEX('Monthly Data'!N:N,Calculations!$C$116+MOD(AL2,Calculations!$C$118))+Control!$C$7*Calculations!$C$83*INDEX('Monthly Data'!O:O,Calculations!$C$116+MOD(AL2,Calculations!$C$118))+Control!$C$7*Calculations!$C$84*INDEX('Monthly Data'!P:P,Calculations!$C$116+MOD(AL2,Calculations!$C$118))+Control!$C$7*Calculations!$C$85*INDEX('Monthly Data'!Q:Q,Calculations!$C$116+MOD(AL2,Calculations!$C$118))+(1-Control!$C$7*Calculations!$C$87)*INDEX('Monthly Data'!R:R,Calculations!$C$116+MOD(AL2,Calculations!$C$118))</f>
        <v>1.0415351832335435E-2</v>
      </c>
      <c r="FC2" s="86">
        <f ca="1">Control!$C$7*Calculations!$C$82*INDEX('Monthly Data'!N:N,Calculations!$C$116+MOD(AM2,Calculations!$C$118))+Control!$C$7*Calculations!$C$83*INDEX('Monthly Data'!O:O,Calculations!$C$116+MOD(AM2,Calculations!$C$118))+Control!$C$7*Calculations!$C$84*INDEX('Monthly Data'!P:P,Calculations!$C$116+MOD(AM2,Calculations!$C$118))+Control!$C$7*Calculations!$C$85*INDEX('Monthly Data'!Q:Q,Calculations!$C$116+MOD(AM2,Calculations!$C$118))+(1-Control!$C$7*Calculations!$C$87)*INDEX('Monthly Data'!R:R,Calculations!$C$116+MOD(AM2,Calculations!$C$118))</f>
        <v>-1.3959200237295809E-2</v>
      </c>
      <c r="FD2" s="86">
        <f ca="1">Control!$C$7*Calculations!$C$82*INDEX('Monthly Data'!N:N,Calculations!$C$116+MOD(AN2,Calculations!$C$118))+Control!$C$7*Calculations!$C$83*INDEX('Monthly Data'!O:O,Calculations!$C$116+MOD(AN2,Calculations!$C$118))+Control!$C$7*Calculations!$C$84*INDEX('Monthly Data'!P:P,Calculations!$C$116+MOD(AN2,Calculations!$C$118))+Control!$C$7*Calculations!$C$85*INDEX('Monthly Data'!Q:Q,Calculations!$C$116+MOD(AN2,Calculations!$C$118))+(1-Control!$C$7*Calculations!$C$87)*INDEX('Monthly Data'!R:R,Calculations!$C$116+MOD(AN2,Calculations!$C$118))</f>
        <v>1.0353752315110615E-2</v>
      </c>
      <c r="FE2" s="86">
        <f ca="1">Control!$C$7*Calculations!$C$82*INDEX('Monthly Data'!N:N,Calculations!$C$116+MOD(AO2,Calculations!$C$118))+Control!$C$7*Calculations!$C$83*INDEX('Monthly Data'!O:O,Calculations!$C$116+MOD(AO2,Calculations!$C$118))+Control!$C$7*Calculations!$C$84*INDEX('Monthly Data'!P:P,Calculations!$C$116+MOD(AO2,Calculations!$C$118))+Control!$C$7*Calculations!$C$85*INDEX('Monthly Data'!Q:Q,Calculations!$C$116+MOD(AO2,Calculations!$C$118))+(1-Control!$C$7*Calculations!$C$87)*INDEX('Monthly Data'!R:R,Calculations!$C$116+MOD(AO2,Calculations!$C$118))</f>
        <v>-1.9947061878162777E-2</v>
      </c>
      <c r="FF2" s="86">
        <f ca="1">Control!$C$7*Calculations!$C$82*INDEX('Monthly Data'!N:N,Calculations!$C$116+MOD(AP2,Calculations!$C$118))+Control!$C$7*Calculations!$C$83*INDEX('Monthly Data'!O:O,Calculations!$C$116+MOD(AP2,Calculations!$C$118))+Control!$C$7*Calculations!$C$84*INDEX('Monthly Data'!P:P,Calculations!$C$116+MOD(AP2,Calculations!$C$118))+Control!$C$7*Calculations!$C$85*INDEX('Monthly Data'!Q:Q,Calculations!$C$116+MOD(AP2,Calculations!$C$118))+(1-Control!$C$7*Calculations!$C$87)*INDEX('Monthly Data'!R:R,Calculations!$C$116+MOD(AP2,Calculations!$C$118))</f>
        <v>2.3206536303657571E-2</v>
      </c>
      <c r="FG2" s="86">
        <f ca="1">Control!$C$7*Calculations!$C$82*INDEX('Monthly Data'!N:N,Calculations!$C$116+MOD(AQ2,Calculations!$C$118))+Control!$C$7*Calculations!$C$83*INDEX('Monthly Data'!O:O,Calculations!$C$116+MOD(AQ2,Calculations!$C$118))+Control!$C$7*Calculations!$C$84*INDEX('Monthly Data'!P:P,Calculations!$C$116+MOD(AQ2,Calculations!$C$118))+Control!$C$7*Calculations!$C$85*INDEX('Monthly Data'!Q:Q,Calculations!$C$116+MOD(AQ2,Calculations!$C$118))+(1-Control!$C$7*Calculations!$C$87)*INDEX('Monthly Data'!R:R,Calculations!$C$116+MOD(AQ2,Calculations!$C$118))</f>
        <v>4.2795950888382334E-3</v>
      </c>
      <c r="FH2" s="86">
        <f ca="1">Control!$C$7*Calculations!$C$82*INDEX('Monthly Data'!N:N,Calculations!$C$116+MOD(AR2,Calculations!$C$118))+Control!$C$7*Calculations!$C$83*INDEX('Monthly Data'!O:O,Calculations!$C$116+MOD(AR2,Calculations!$C$118))+Control!$C$7*Calculations!$C$84*INDEX('Monthly Data'!P:P,Calculations!$C$116+MOD(AR2,Calculations!$C$118))+Control!$C$7*Calculations!$C$85*INDEX('Monthly Data'!Q:Q,Calculations!$C$116+MOD(AR2,Calculations!$C$118))+(1-Control!$C$7*Calculations!$C$87)*INDEX('Monthly Data'!R:R,Calculations!$C$116+MOD(AR2,Calculations!$C$118))</f>
        <v>1.7361594973213587E-2</v>
      </c>
      <c r="FI2" s="86">
        <f ca="1">Control!$C$7*Calculations!$C$82*INDEX('Monthly Data'!N:N,Calculations!$C$116+MOD(AS2,Calculations!$C$118))+Control!$C$7*Calculations!$C$83*INDEX('Monthly Data'!O:O,Calculations!$C$116+MOD(AS2,Calculations!$C$118))+Control!$C$7*Calculations!$C$84*INDEX('Monthly Data'!P:P,Calculations!$C$116+MOD(AS2,Calculations!$C$118))+Control!$C$7*Calculations!$C$85*INDEX('Monthly Data'!Q:Q,Calculations!$C$116+MOD(AS2,Calculations!$C$118))+(1-Control!$C$7*Calculations!$C$87)*INDEX('Monthly Data'!R:R,Calculations!$C$116+MOD(AS2,Calculations!$C$118))</f>
        <v>4.5132804118240749E-2</v>
      </c>
      <c r="FJ2" s="86">
        <f ca="1">Control!$C$7*Calculations!$C$82*INDEX('Monthly Data'!N:N,Calculations!$C$116+MOD(AT2,Calculations!$C$118))+Control!$C$7*Calculations!$C$83*INDEX('Monthly Data'!O:O,Calculations!$C$116+MOD(AT2,Calculations!$C$118))+Control!$C$7*Calculations!$C$84*INDEX('Monthly Data'!P:P,Calculations!$C$116+MOD(AT2,Calculations!$C$118))+Control!$C$7*Calculations!$C$85*INDEX('Monthly Data'!Q:Q,Calculations!$C$116+MOD(AT2,Calculations!$C$118))+(1-Control!$C$7*Calculations!$C$87)*INDEX('Monthly Data'!R:R,Calculations!$C$116+MOD(AT2,Calculations!$C$118))</f>
        <v>-7.5539743260223157E-3</v>
      </c>
      <c r="FK2" s="86">
        <f ca="1">Control!$C$7*Calculations!$C$82*INDEX('Monthly Data'!N:N,Calculations!$C$116+MOD(AU2,Calculations!$C$118))+Control!$C$7*Calculations!$C$83*INDEX('Monthly Data'!O:O,Calculations!$C$116+MOD(AU2,Calculations!$C$118))+Control!$C$7*Calculations!$C$84*INDEX('Monthly Data'!P:P,Calculations!$C$116+MOD(AU2,Calculations!$C$118))+Control!$C$7*Calculations!$C$85*INDEX('Monthly Data'!Q:Q,Calculations!$C$116+MOD(AU2,Calculations!$C$118))+(1-Control!$C$7*Calculations!$C$87)*INDEX('Monthly Data'!R:R,Calculations!$C$116+MOD(AU2,Calculations!$C$118))</f>
        <v>7.7184133340106598E-3</v>
      </c>
      <c r="FL2" s="86">
        <f ca="1">Control!$C$7*Calculations!$C$82*INDEX('Monthly Data'!N:N,Calculations!$C$116+MOD(AV2,Calculations!$C$118))+Control!$C$7*Calculations!$C$83*INDEX('Monthly Data'!O:O,Calculations!$C$116+MOD(AV2,Calculations!$C$118))+Control!$C$7*Calculations!$C$84*INDEX('Monthly Data'!P:P,Calculations!$C$116+MOD(AV2,Calculations!$C$118))+Control!$C$7*Calculations!$C$85*INDEX('Monthly Data'!Q:Q,Calculations!$C$116+MOD(AV2,Calculations!$C$118))+(1-Control!$C$7*Calculations!$C$87)*INDEX('Monthly Data'!R:R,Calculations!$C$116+MOD(AV2,Calculations!$C$118))</f>
        <v>1.7073665854433945E-2</v>
      </c>
      <c r="FM2" s="86">
        <f ca="1">Control!$C$7*Calculations!$C$82*INDEX('Monthly Data'!N:N,Calculations!$C$116+MOD(AW2,Calculations!$C$118))+Control!$C$7*Calculations!$C$83*INDEX('Monthly Data'!O:O,Calculations!$C$116+MOD(AW2,Calculations!$C$118))+Control!$C$7*Calculations!$C$84*INDEX('Monthly Data'!P:P,Calculations!$C$116+MOD(AW2,Calculations!$C$118))+Control!$C$7*Calculations!$C$85*INDEX('Monthly Data'!Q:Q,Calculations!$C$116+MOD(AW2,Calculations!$C$118))+(1-Control!$C$7*Calculations!$C$87)*INDEX('Monthly Data'!R:R,Calculations!$C$116+MOD(AW2,Calculations!$C$118))</f>
        <v>2.4722579420195831E-2</v>
      </c>
      <c r="FN2" s="86">
        <f ca="1">Control!$C$7*Calculations!$C$82*INDEX('Monthly Data'!N:N,Calculations!$C$116+MOD(AX2,Calculations!$C$118))+Control!$C$7*Calculations!$C$83*INDEX('Monthly Data'!O:O,Calculations!$C$116+MOD(AX2,Calculations!$C$118))+Control!$C$7*Calculations!$C$84*INDEX('Monthly Data'!P:P,Calculations!$C$116+MOD(AX2,Calculations!$C$118))+Control!$C$7*Calculations!$C$85*INDEX('Monthly Data'!Q:Q,Calculations!$C$116+MOD(AX2,Calculations!$C$118))+(1-Control!$C$7*Calculations!$C$87)*INDEX('Monthly Data'!R:R,Calculations!$C$116+MOD(AX2,Calculations!$C$118))</f>
        <v>5.1972609868760735E-3</v>
      </c>
      <c r="FO2" s="86">
        <f ca="1">Control!$C$7*Calculations!$C$82*INDEX('Monthly Data'!N:N,Calculations!$C$116+MOD(AY2,Calculations!$C$118))+Control!$C$7*Calculations!$C$83*INDEX('Monthly Data'!O:O,Calculations!$C$116+MOD(AY2,Calculations!$C$118))+Control!$C$7*Calculations!$C$84*INDEX('Monthly Data'!P:P,Calculations!$C$116+MOD(AY2,Calculations!$C$118))+Control!$C$7*Calculations!$C$85*INDEX('Monthly Data'!Q:Q,Calculations!$C$116+MOD(AY2,Calculations!$C$118))+(1-Control!$C$7*Calculations!$C$87)*INDEX('Monthly Data'!R:R,Calculations!$C$116+MOD(AY2,Calculations!$C$118))</f>
        <v>2.4842166689046628E-2</v>
      </c>
      <c r="FP2" s="86">
        <f ca="1">Control!$C$7*Calculations!$C$82*INDEX('Monthly Data'!N:N,Calculations!$C$116+MOD(AZ2,Calculations!$C$118))+Control!$C$7*Calculations!$C$83*INDEX('Monthly Data'!O:O,Calculations!$C$116+MOD(AZ2,Calculations!$C$118))+Control!$C$7*Calculations!$C$84*INDEX('Monthly Data'!P:P,Calculations!$C$116+MOD(AZ2,Calculations!$C$118))+Control!$C$7*Calculations!$C$85*INDEX('Monthly Data'!Q:Q,Calculations!$C$116+MOD(AZ2,Calculations!$C$118))+(1-Control!$C$7*Calculations!$C$87)*INDEX('Monthly Data'!R:R,Calculations!$C$116+MOD(AZ2,Calculations!$C$118))</f>
        <v>1.1702576456120543E-2</v>
      </c>
      <c r="FQ2" s="86">
        <f ca="1">Control!$C$7*Calculations!$C$82*INDEX('Monthly Data'!N:N,Calculations!$C$116+MOD(BA2,Calculations!$C$118))+Control!$C$7*Calculations!$C$83*INDEX('Monthly Data'!O:O,Calculations!$C$116+MOD(BA2,Calculations!$C$118))+Control!$C$7*Calculations!$C$84*INDEX('Monthly Data'!P:P,Calculations!$C$116+MOD(BA2,Calculations!$C$118))+Control!$C$7*Calculations!$C$85*INDEX('Monthly Data'!Q:Q,Calculations!$C$116+MOD(BA2,Calculations!$C$118))+(1-Control!$C$7*Calculations!$C$87)*INDEX('Monthly Data'!R:R,Calculations!$C$116+MOD(BA2,Calculations!$C$118))</f>
        <v>1.7484305259657981E-2</v>
      </c>
      <c r="FR2" s="86">
        <f ca="1">Control!$C$7*Calculations!$C$82*INDEX('Monthly Data'!N:N,Calculations!$C$116+MOD(BB2,Calculations!$C$118))+Control!$C$7*Calculations!$C$83*INDEX('Monthly Data'!O:O,Calculations!$C$116+MOD(BB2,Calculations!$C$118))+Control!$C$7*Calculations!$C$84*INDEX('Monthly Data'!P:P,Calculations!$C$116+MOD(BB2,Calculations!$C$118))+Control!$C$7*Calculations!$C$85*INDEX('Monthly Data'!Q:Q,Calculations!$C$116+MOD(BB2,Calculations!$C$118))+(1-Control!$C$7*Calculations!$C$87)*INDEX('Monthly Data'!R:R,Calculations!$C$116+MOD(BB2,Calculations!$C$118))</f>
        <v>1.0627294914941248E-2</v>
      </c>
      <c r="FS2" s="86">
        <f ca="1">Control!$C$7*Calculations!$C$82*INDEX('Monthly Data'!N:N,Calculations!$C$116+MOD(BC2,Calculations!$C$118))+Control!$C$7*Calculations!$C$83*INDEX('Monthly Data'!O:O,Calculations!$C$116+MOD(BC2,Calculations!$C$118))+Control!$C$7*Calculations!$C$84*INDEX('Monthly Data'!P:P,Calculations!$C$116+MOD(BC2,Calculations!$C$118))+Control!$C$7*Calculations!$C$85*INDEX('Monthly Data'!Q:Q,Calculations!$C$116+MOD(BC2,Calculations!$C$118))+(1-Control!$C$7*Calculations!$C$87)*INDEX('Monthly Data'!R:R,Calculations!$C$116+MOD(BC2,Calculations!$C$118))</f>
        <v>2.3206536303657571E-2</v>
      </c>
      <c r="FT2" s="86">
        <f ca="1">Control!$C$7*Calculations!$C$82*INDEX('Monthly Data'!N:N,Calculations!$C$116+MOD(BD2,Calculations!$C$118))+Control!$C$7*Calculations!$C$83*INDEX('Monthly Data'!O:O,Calculations!$C$116+MOD(BD2,Calculations!$C$118))+Control!$C$7*Calculations!$C$84*INDEX('Monthly Data'!P:P,Calculations!$C$116+MOD(BD2,Calculations!$C$118))+Control!$C$7*Calculations!$C$85*INDEX('Monthly Data'!Q:Q,Calculations!$C$116+MOD(BD2,Calculations!$C$118))+(1-Control!$C$7*Calculations!$C$87)*INDEX('Monthly Data'!R:R,Calculations!$C$116+MOD(BD2,Calculations!$C$118))</f>
        <v>1.7361594973213587E-2</v>
      </c>
      <c r="FU2" s="86">
        <f ca="1">Control!$C$7*Calculations!$C$82*INDEX('Monthly Data'!N:N,Calculations!$C$116+MOD(BE2,Calculations!$C$118))+Control!$C$7*Calculations!$C$83*INDEX('Monthly Data'!O:O,Calculations!$C$116+MOD(BE2,Calculations!$C$118))+Control!$C$7*Calculations!$C$84*INDEX('Monthly Data'!P:P,Calculations!$C$116+MOD(BE2,Calculations!$C$118))+Control!$C$7*Calculations!$C$85*INDEX('Monthly Data'!Q:Q,Calculations!$C$116+MOD(BE2,Calculations!$C$118))+(1-Control!$C$7*Calculations!$C$87)*INDEX('Monthly Data'!R:R,Calculations!$C$116+MOD(BE2,Calculations!$C$118))</f>
        <v>4.5735623984309991E-2</v>
      </c>
      <c r="FV2" s="86">
        <f ca="1">Control!$C$7*Calculations!$C$82*INDEX('Monthly Data'!N:N,Calculations!$C$116+MOD(BF2,Calculations!$C$118))+Control!$C$7*Calculations!$C$83*INDEX('Monthly Data'!O:O,Calculations!$C$116+MOD(BF2,Calculations!$C$118))+Control!$C$7*Calculations!$C$84*INDEX('Monthly Data'!P:P,Calculations!$C$116+MOD(BF2,Calculations!$C$118))+Control!$C$7*Calculations!$C$85*INDEX('Monthly Data'!Q:Q,Calculations!$C$116+MOD(BF2,Calculations!$C$118))+(1-Control!$C$7*Calculations!$C$87)*INDEX('Monthly Data'!R:R,Calculations!$C$116+MOD(BF2,Calculations!$C$118))</f>
        <v>3.8809817903524786E-2</v>
      </c>
      <c r="FW2" s="86">
        <f ca="1">Control!$C$7*Calculations!$C$82*INDEX('Monthly Data'!N:N,Calculations!$C$116+MOD(BG2,Calculations!$C$118))+Control!$C$7*Calculations!$C$83*INDEX('Monthly Data'!O:O,Calculations!$C$116+MOD(BG2,Calculations!$C$118))+Control!$C$7*Calculations!$C$84*INDEX('Monthly Data'!P:P,Calculations!$C$116+MOD(BG2,Calculations!$C$118))+Control!$C$7*Calculations!$C$85*INDEX('Monthly Data'!Q:Q,Calculations!$C$116+MOD(BG2,Calculations!$C$118))+(1-Control!$C$7*Calculations!$C$87)*INDEX('Monthly Data'!R:R,Calculations!$C$116+MOD(BG2,Calculations!$C$118))</f>
        <v>1.3891304280773396E-2</v>
      </c>
      <c r="FX2" s="86">
        <f ca="1">Control!$C$7*Calculations!$C$82*INDEX('Monthly Data'!N:N,Calculations!$C$116+MOD(BH2,Calculations!$C$118))+Control!$C$7*Calculations!$C$83*INDEX('Monthly Data'!O:O,Calculations!$C$116+MOD(BH2,Calculations!$C$118))+Control!$C$7*Calculations!$C$84*INDEX('Monthly Data'!P:P,Calculations!$C$116+MOD(BH2,Calculations!$C$118))+Control!$C$7*Calculations!$C$85*INDEX('Monthly Data'!Q:Q,Calculations!$C$116+MOD(BH2,Calculations!$C$118))+(1-Control!$C$7*Calculations!$C$87)*INDEX('Monthly Data'!R:R,Calculations!$C$116+MOD(BH2,Calculations!$C$118))</f>
        <v>-2.072517756005474E-2</v>
      </c>
      <c r="FY2" s="86">
        <f ca="1">Control!$C$7*Calculations!$C$82*INDEX('Monthly Data'!N:N,Calculations!$C$116+MOD(BI2,Calculations!$C$118))+Control!$C$7*Calculations!$C$83*INDEX('Monthly Data'!O:O,Calculations!$C$116+MOD(BI2,Calculations!$C$118))+Control!$C$7*Calculations!$C$84*INDEX('Monthly Data'!P:P,Calculations!$C$116+MOD(BI2,Calculations!$C$118))+Control!$C$7*Calculations!$C$85*INDEX('Monthly Data'!Q:Q,Calculations!$C$116+MOD(BI2,Calculations!$C$118))+(1-Control!$C$7*Calculations!$C$87)*INDEX('Monthly Data'!R:R,Calculations!$C$116+MOD(BI2,Calculations!$C$118))</f>
        <v>5.1972609868760735E-3</v>
      </c>
      <c r="FZ2" s="86">
        <f ca="1">Control!$C$7*Calculations!$C$82*INDEX('Monthly Data'!N:N,Calculations!$C$116+MOD(BJ2,Calculations!$C$118))+Control!$C$7*Calculations!$C$83*INDEX('Monthly Data'!O:O,Calculations!$C$116+MOD(BJ2,Calculations!$C$118))+Control!$C$7*Calculations!$C$84*INDEX('Monthly Data'!P:P,Calculations!$C$116+MOD(BJ2,Calculations!$C$118))+Control!$C$7*Calculations!$C$85*INDEX('Monthly Data'!Q:Q,Calculations!$C$116+MOD(BJ2,Calculations!$C$118))+(1-Control!$C$7*Calculations!$C$87)*INDEX('Monthly Data'!R:R,Calculations!$C$116+MOD(BJ2,Calculations!$C$118))</f>
        <v>-1.5984879994281095E-2</v>
      </c>
      <c r="GA2" s="86">
        <f ca="1">Control!$C$7*Calculations!$C$82*INDEX('Monthly Data'!N:N,Calculations!$C$116+MOD(BK2,Calculations!$C$118))+Control!$C$7*Calculations!$C$83*INDEX('Monthly Data'!O:O,Calculations!$C$116+MOD(BK2,Calculations!$C$118))+Control!$C$7*Calculations!$C$84*INDEX('Monthly Data'!P:P,Calculations!$C$116+MOD(BK2,Calculations!$C$118))+Control!$C$7*Calculations!$C$85*INDEX('Monthly Data'!Q:Q,Calculations!$C$116+MOD(BK2,Calculations!$C$118))+(1-Control!$C$7*Calculations!$C$87)*INDEX('Monthly Data'!R:R,Calculations!$C$116+MOD(BK2,Calculations!$C$118))</f>
        <v>1.7484305259657981E-2</v>
      </c>
      <c r="GB2" s="86">
        <f ca="1">Control!$C$7*Calculations!$C$82*INDEX('Monthly Data'!N:N,Calculations!$C$116+MOD(BL2,Calculations!$C$118))+Control!$C$7*Calculations!$C$83*INDEX('Monthly Data'!O:O,Calculations!$C$116+MOD(BL2,Calculations!$C$118))+Control!$C$7*Calculations!$C$84*INDEX('Monthly Data'!P:P,Calculations!$C$116+MOD(BL2,Calculations!$C$118))+Control!$C$7*Calculations!$C$85*INDEX('Monthly Data'!Q:Q,Calculations!$C$116+MOD(BL2,Calculations!$C$118))+(1-Control!$C$7*Calculations!$C$87)*INDEX('Monthly Data'!R:R,Calculations!$C$116+MOD(BL2,Calculations!$C$118))</f>
        <v>7.857567536297622E-3</v>
      </c>
      <c r="GC2" s="86">
        <f ca="1">Control!$C$7*Calculations!$C$82*INDEX('Monthly Data'!N:N,Calculations!$C$116+MOD(BM2,Calculations!$C$118))+Control!$C$7*Calculations!$C$83*INDEX('Monthly Data'!O:O,Calculations!$C$116+MOD(BM2,Calculations!$C$118))+Control!$C$7*Calculations!$C$84*INDEX('Monthly Data'!P:P,Calculations!$C$116+MOD(BM2,Calculations!$C$118))+Control!$C$7*Calculations!$C$85*INDEX('Monthly Data'!Q:Q,Calculations!$C$116+MOD(BM2,Calculations!$C$118))+(1-Control!$C$7*Calculations!$C$87)*INDEX('Monthly Data'!R:R,Calculations!$C$116+MOD(BM2,Calculations!$C$118))</f>
        <v>1.2722494017511032E-2</v>
      </c>
      <c r="GD2" s="86">
        <f ca="1">Control!$C$7*Calculations!$C$82*INDEX('Monthly Data'!N:N,Calculations!$C$116+MOD(BN2,Calculations!$C$118))+Control!$C$7*Calculations!$C$83*INDEX('Monthly Data'!O:O,Calculations!$C$116+MOD(BN2,Calculations!$C$118))+Control!$C$7*Calculations!$C$84*INDEX('Monthly Data'!P:P,Calculations!$C$116+MOD(BN2,Calculations!$C$118))+Control!$C$7*Calculations!$C$85*INDEX('Monthly Data'!Q:Q,Calculations!$C$116+MOD(BN2,Calculations!$C$118))+(1-Control!$C$7*Calculations!$C$87)*INDEX('Monthly Data'!R:R,Calculations!$C$116+MOD(BN2,Calculations!$C$118))</f>
        <v>-2.0269389991732112E-2</v>
      </c>
      <c r="GE2" s="86">
        <f ca="1">Control!$C$7*Calculations!$C$82*INDEX('Monthly Data'!N:N,Calculations!$C$116+MOD(BO2,Calculations!$C$118))+Control!$C$7*Calculations!$C$83*INDEX('Monthly Data'!O:O,Calculations!$C$116+MOD(BO2,Calculations!$C$118))+Control!$C$7*Calculations!$C$84*INDEX('Monthly Data'!P:P,Calculations!$C$116+MOD(BO2,Calculations!$C$118))+Control!$C$7*Calculations!$C$85*INDEX('Monthly Data'!Q:Q,Calculations!$C$116+MOD(BO2,Calculations!$C$118))+(1-Control!$C$7*Calculations!$C$87)*INDEX('Monthly Data'!R:R,Calculations!$C$116+MOD(BO2,Calculations!$C$118))</f>
        <v>-6.1115617667135171E-2</v>
      </c>
      <c r="GF2" s="86">
        <f ca="1">Control!$C$7*Calculations!$C$82*INDEX('Monthly Data'!N:N,Calculations!$C$116+MOD(BP2,Calculations!$C$118))+Control!$C$7*Calculations!$C$83*INDEX('Monthly Data'!O:O,Calculations!$C$116+MOD(BP2,Calculations!$C$118))+Control!$C$7*Calculations!$C$84*INDEX('Monthly Data'!P:P,Calculations!$C$116+MOD(BP2,Calculations!$C$118))+Control!$C$7*Calculations!$C$85*INDEX('Monthly Data'!Q:Q,Calculations!$C$116+MOD(BP2,Calculations!$C$118))+(1-Control!$C$7*Calculations!$C$87)*INDEX('Monthly Data'!R:R,Calculations!$C$116+MOD(BP2,Calculations!$C$118))</f>
        <v>3.9251937367756782E-3</v>
      </c>
      <c r="GG2" s="86">
        <f ca="1">Control!$C$7*Calculations!$C$82*INDEX('Monthly Data'!N:N,Calculations!$C$116+MOD(BQ2,Calculations!$C$118))+Control!$C$7*Calculations!$C$83*INDEX('Monthly Data'!O:O,Calculations!$C$116+MOD(BQ2,Calculations!$C$118))+Control!$C$7*Calculations!$C$84*INDEX('Monthly Data'!P:P,Calculations!$C$116+MOD(BQ2,Calculations!$C$118))+Control!$C$7*Calculations!$C$85*INDEX('Monthly Data'!Q:Q,Calculations!$C$116+MOD(BQ2,Calculations!$C$118))+(1-Control!$C$7*Calculations!$C$87)*INDEX('Monthly Data'!R:R,Calculations!$C$116+MOD(BQ2,Calculations!$C$118))</f>
        <v>3.4808428836917149E-3</v>
      </c>
      <c r="GH2" s="86">
        <f ca="1">Control!$C$7*Calculations!$C$82*INDEX('Monthly Data'!N:N,Calculations!$C$116+MOD(BR2,Calculations!$C$118))+Control!$C$7*Calculations!$C$83*INDEX('Monthly Data'!O:O,Calculations!$C$116+MOD(BR2,Calculations!$C$118))+Control!$C$7*Calculations!$C$84*INDEX('Monthly Data'!P:P,Calculations!$C$116+MOD(BR2,Calculations!$C$118))+Control!$C$7*Calculations!$C$85*INDEX('Monthly Data'!Q:Q,Calculations!$C$116+MOD(BR2,Calculations!$C$118))+(1-Control!$C$7*Calculations!$C$87)*INDEX('Monthly Data'!R:R,Calculations!$C$116+MOD(BR2,Calculations!$C$118))</f>
        <v>-1.5984879994281095E-2</v>
      </c>
      <c r="GI2" s="86">
        <f ca="1">Control!$C$7*Calculations!$C$82*INDEX('Monthly Data'!N:N,Calculations!$C$116+MOD(BS2,Calculations!$C$118))+Control!$C$7*Calculations!$C$83*INDEX('Monthly Data'!O:O,Calculations!$C$116+MOD(BS2,Calculations!$C$118))+Control!$C$7*Calculations!$C$84*INDEX('Monthly Data'!P:P,Calculations!$C$116+MOD(BS2,Calculations!$C$118))+Control!$C$7*Calculations!$C$85*INDEX('Monthly Data'!Q:Q,Calculations!$C$116+MOD(BS2,Calculations!$C$118))+(1-Control!$C$7*Calculations!$C$87)*INDEX('Monthly Data'!R:R,Calculations!$C$116+MOD(BS2,Calculations!$C$118))</f>
        <v>1.50127906355989E-2</v>
      </c>
      <c r="GJ2" s="86">
        <f ca="1">Control!$C$7*Calculations!$C$82*INDEX('Monthly Data'!N:N,Calculations!$C$116+MOD(BT2,Calculations!$C$118))+Control!$C$7*Calculations!$C$83*INDEX('Monthly Data'!O:O,Calculations!$C$116+MOD(BT2,Calculations!$C$118))+Control!$C$7*Calculations!$C$84*INDEX('Monthly Data'!P:P,Calculations!$C$116+MOD(BT2,Calculations!$C$118))+Control!$C$7*Calculations!$C$85*INDEX('Monthly Data'!Q:Q,Calculations!$C$116+MOD(BT2,Calculations!$C$118))+(1-Control!$C$7*Calculations!$C$87)*INDEX('Monthly Data'!R:R,Calculations!$C$116+MOD(BT2,Calculations!$C$118))</f>
        <v>-2.5168357537820856E-4</v>
      </c>
      <c r="GK2" s="86">
        <f ca="1">Control!$C$7*Calculations!$C$82*INDEX('Monthly Data'!N:N,Calculations!$C$116+MOD(BU2,Calculations!$C$118))+Control!$C$7*Calculations!$C$83*INDEX('Monthly Data'!O:O,Calculations!$C$116+MOD(BU2,Calculations!$C$118))+Control!$C$7*Calculations!$C$84*INDEX('Monthly Data'!P:P,Calculations!$C$116+MOD(BU2,Calculations!$C$118))+Control!$C$7*Calculations!$C$85*INDEX('Monthly Data'!Q:Q,Calculations!$C$116+MOD(BU2,Calculations!$C$118))+(1-Control!$C$7*Calculations!$C$87)*INDEX('Monthly Data'!R:R,Calculations!$C$116+MOD(BU2,Calculations!$C$118))</f>
        <v>1.0478379486191123E-2</v>
      </c>
      <c r="GL2" s="86">
        <f ca="1">Control!$C$7*Calculations!$C$82*INDEX('Monthly Data'!N:N,Calculations!$C$116+MOD(BV2,Calculations!$C$118))+Control!$C$7*Calculations!$C$83*INDEX('Monthly Data'!O:O,Calculations!$C$116+MOD(BV2,Calculations!$C$118))+Control!$C$7*Calculations!$C$84*INDEX('Monthly Data'!P:P,Calculations!$C$116+MOD(BV2,Calculations!$C$118))+Control!$C$7*Calculations!$C$85*INDEX('Monthly Data'!Q:Q,Calculations!$C$116+MOD(BV2,Calculations!$C$118))+(1-Control!$C$7*Calculations!$C$87)*INDEX('Monthly Data'!R:R,Calculations!$C$116+MOD(BV2,Calculations!$C$118))</f>
        <v>4.4327772793586687E-3</v>
      </c>
      <c r="GM2" s="86">
        <f ca="1">Control!$C$7*Calculations!$C$82*INDEX('Monthly Data'!N:N,Calculations!$C$116+MOD(BW2,Calculations!$C$118))+Control!$C$7*Calculations!$C$83*INDEX('Monthly Data'!O:O,Calculations!$C$116+MOD(BW2,Calculations!$C$118))+Control!$C$7*Calculations!$C$84*INDEX('Monthly Data'!P:P,Calculations!$C$116+MOD(BW2,Calculations!$C$118))+Control!$C$7*Calculations!$C$85*INDEX('Monthly Data'!Q:Q,Calculations!$C$116+MOD(BW2,Calculations!$C$118))+(1-Control!$C$7*Calculations!$C$87)*INDEX('Monthly Data'!R:R,Calculations!$C$116+MOD(BW2,Calculations!$C$118))</f>
        <v>-2.5419860972892394E-2</v>
      </c>
      <c r="GN2" s="86">
        <f ca="1">Control!$C$7*Calculations!$C$82*INDEX('Monthly Data'!N:N,Calculations!$C$116+MOD(BX2,Calculations!$C$118))+Control!$C$7*Calculations!$C$83*INDEX('Monthly Data'!O:O,Calculations!$C$116+MOD(BX2,Calculations!$C$118))+Control!$C$7*Calculations!$C$84*INDEX('Monthly Data'!P:P,Calculations!$C$116+MOD(BX2,Calculations!$C$118))+Control!$C$7*Calculations!$C$85*INDEX('Monthly Data'!Q:Q,Calculations!$C$116+MOD(BX2,Calculations!$C$118))+(1-Control!$C$7*Calculations!$C$87)*INDEX('Monthly Data'!R:R,Calculations!$C$116+MOD(BX2,Calculations!$C$118))</f>
        <v>-7.5539743260223157E-3</v>
      </c>
      <c r="GO2" s="86">
        <f ca="1">Control!$C$7*Calculations!$C$82*INDEX('Monthly Data'!N:N,Calculations!$C$116+MOD(BY2,Calculations!$C$118))+Control!$C$7*Calculations!$C$83*INDEX('Monthly Data'!O:O,Calculations!$C$116+MOD(BY2,Calculations!$C$118))+Control!$C$7*Calculations!$C$84*INDEX('Monthly Data'!P:P,Calculations!$C$116+MOD(BY2,Calculations!$C$118))+Control!$C$7*Calculations!$C$85*INDEX('Monthly Data'!Q:Q,Calculations!$C$116+MOD(BY2,Calculations!$C$118))+(1-Control!$C$7*Calculations!$C$87)*INDEX('Monthly Data'!R:R,Calculations!$C$116+MOD(BY2,Calculations!$C$118))</f>
        <v>1.1786765492207996E-2</v>
      </c>
      <c r="GP2" s="86">
        <f ca="1">Control!$C$7*Calculations!$C$82*INDEX('Monthly Data'!N:N,Calculations!$C$116+MOD(BZ2,Calculations!$C$118))+Control!$C$7*Calculations!$C$83*INDEX('Monthly Data'!O:O,Calculations!$C$116+MOD(BZ2,Calculations!$C$118))+Control!$C$7*Calculations!$C$84*INDEX('Monthly Data'!P:P,Calculations!$C$116+MOD(BZ2,Calculations!$C$118))+Control!$C$7*Calculations!$C$85*INDEX('Monthly Data'!Q:Q,Calculations!$C$116+MOD(BZ2,Calculations!$C$118))+(1-Control!$C$7*Calculations!$C$87)*INDEX('Monthly Data'!R:R,Calculations!$C$116+MOD(BZ2,Calculations!$C$118))</f>
        <v>-1.880155173376722E-2</v>
      </c>
      <c r="GQ2" s="86">
        <f ca="1">Control!$C$7*Calculations!$C$82*INDEX('Monthly Data'!N:N,Calculations!$C$116+MOD(CA2,Calculations!$C$118))+Control!$C$7*Calculations!$C$83*INDEX('Monthly Data'!O:O,Calculations!$C$116+MOD(CA2,Calculations!$C$118))+Control!$C$7*Calculations!$C$84*INDEX('Monthly Data'!P:P,Calculations!$C$116+MOD(CA2,Calculations!$C$118))+Control!$C$7*Calculations!$C$85*INDEX('Monthly Data'!Q:Q,Calculations!$C$116+MOD(CA2,Calculations!$C$118))+(1-Control!$C$7*Calculations!$C$87)*INDEX('Monthly Data'!R:R,Calculations!$C$116+MOD(CA2,Calculations!$C$118))</f>
        <v>1.1702576456120543E-2</v>
      </c>
      <c r="GR2" s="86">
        <f ca="1">Control!$C$7*Calculations!$C$82*INDEX('Monthly Data'!N:N,Calculations!$C$116+MOD(CB2,Calculations!$C$118))+Control!$C$7*Calculations!$C$83*INDEX('Monthly Data'!O:O,Calculations!$C$116+MOD(CB2,Calculations!$C$118))+Control!$C$7*Calculations!$C$84*INDEX('Monthly Data'!P:P,Calculations!$C$116+MOD(CB2,Calculations!$C$118))+Control!$C$7*Calculations!$C$85*INDEX('Monthly Data'!Q:Q,Calculations!$C$116+MOD(CB2,Calculations!$C$118))+(1-Control!$C$7*Calculations!$C$87)*INDEX('Monthly Data'!R:R,Calculations!$C$116+MOD(CB2,Calculations!$C$118))</f>
        <v>1.0627294914941248E-2</v>
      </c>
      <c r="GS2" s="86">
        <f ca="1">Control!$C$7*Calculations!$C$82*INDEX('Monthly Data'!N:N,Calculations!$C$116+MOD(CC2,Calculations!$C$118))+Control!$C$7*Calculations!$C$83*INDEX('Monthly Data'!O:O,Calculations!$C$116+MOD(CC2,Calculations!$C$118))+Control!$C$7*Calculations!$C$84*INDEX('Monthly Data'!P:P,Calculations!$C$116+MOD(CC2,Calculations!$C$118))+Control!$C$7*Calculations!$C$85*INDEX('Monthly Data'!Q:Q,Calculations!$C$116+MOD(CC2,Calculations!$C$118))+(1-Control!$C$7*Calculations!$C$87)*INDEX('Monthly Data'!R:R,Calculations!$C$116+MOD(CC2,Calculations!$C$118))</f>
        <v>2.0524935548016137E-2</v>
      </c>
      <c r="GT2" s="86">
        <f ca="1">Control!$C$7*Calculations!$C$82*INDEX('Monthly Data'!N:N,Calculations!$C$116+MOD(CD2,Calculations!$C$118))+Control!$C$7*Calculations!$C$83*INDEX('Monthly Data'!O:O,Calculations!$C$116+MOD(CD2,Calculations!$C$118))+Control!$C$7*Calculations!$C$84*INDEX('Monthly Data'!P:P,Calculations!$C$116+MOD(CD2,Calculations!$C$118))+Control!$C$7*Calculations!$C$85*INDEX('Monthly Data'!Q:Q,Calculations!$C$116+MOD(CD2,Calculations!$C$118))+(1-Control!$C$7*Calculations!$C$87)*INDEX('Monthly Data'!R:R,Calculations!$C$116+MOD(CD2,Calculations!$C$118))</f>
        <v>2.766281641786093E-2</v>
      </c>
      <c r="GU2" s="86">
        <f ca="1">Control!$C$7*Calculations!$C$82*INDEX('Monthly Data'!N:N,Calculations!$C$116+MOD(CE2,Calculations!$C$118))+Control!$C$7*Calculations!$C$83*INDEX('Monthly Data'!O:O,Calculations!$C$116+MOD(CE2,Calculations!$C$118))+Control!$C$7*Calculations!$C$84*INDEX('Monthly Data'!P:P,Calculations!$C$116+MOD(CE2,Calculations!$C$118))+Control!$C$7*Calculations!$C$85*INDEX('Monthly Data'!Q:Q,Calculations!$C$116+MOD(CE2,Calculations!$C$118))+(1-Control!$C$7*Calculations!$C$87)*INDEX('Monthly Data'!R:R,Calculations!$C$116+MOD(CE2,Calculations!$C$118))</f>
        <v>7.5897487599915015E-3</v>
      </c>
      <c r="GV2" s="86">
        <f ca="1">Control!$C$7*Calculations!$C$82*INDEX('Monthly Data'!N:N,Calculations!$C$116+MOD(CF2,Calculations!$C$118))+Control!$C$7*Calculations!$C$83*INDEX('Monthly Data'!O:O,Calculations!$C$116+MOD(CF2,Calculations!$C$118))+Control!$C$7*Calculations!$C$84*INDEX('Monthly Data'!P:P,Calculations!$C$116+MOD(CF2,Calculations!$C$118))+Control!$C$7*Calculations!$C$85*INDEX('Monthly Data'!Q:Q,Calculations!$C$116+MOD(CF2,Calculations!$C$118))+(1-Control!$C$7*Calculations!$C$87)*INDEX('Monthly Data'!R:R,Calculations!$C$116+MOD(CF2,Calculations!$C$118))</f>
        <v>2.3852824346838646E-2</v>
      </c>
      <c r="GW2" s="86">
        <f ca="1">Control!$C$7*Calculations!$C$82*INDEX('Monthly Data'!N:N,Calculations!$C$116+MOD(CG2,Calculations!$C$118))+Control!$C$7*Calculations!$C$83*INDEX('Monthly Data'!O:O,Calculations!$C$116+MOD(CG2,Calculations!$C$118))+Control!$C$7*Calculations!$C$84*INDEX('Monthly Data'!P:P,Calculations!$C$116+MOD(CG2,Calculations!$C$118))+Control!$C$7*Calculations!$C$85*INDEX('Monthly Data'!Q:Q,Calculations!$C$116+MOD(CG2,Calculations!$C$118))+(1-Control!$C$7*Calculations!$C$87)*INDEX('Monthly Data'!R:R,Calculations!$C$116+MOD(CG2,Calculations!$C$118))</f>
        <v>1.5108777406081684E-3</v>
      </c>
      <c r="GX2" s="86">
        <f ca="1">Control!$C$7*Calculations!$C$82*INDEX('Monthly Data'!N:N,Calculations!$C$116+MOD(CH2,Calculations!$C$118))+Control!$C$7*Calculations!$C$83*INDEX('Monthly Data'!O:O,Calculations!$C$116+MOD(CH2,Calculations!$C$118))+Control!$C$7*Calculations!$C$84*INDEX('Monthly Data'!P:P,Calculations!$C$116+MOD(CH2,Calculations!$C$118))+Control!$C$7*Calculations!$C$85*INDEX('Monthly Data'!Q:Q,Calculations!$C$116+MOD(CH2,Calculations!$C$118))+(1-Control!$C$7*Calculations!$C$87)*INDEX('Monthly Data'!R:R,Calculations!$C$116+MOD(CH2,Calculations!$C$118))</f>
        <v>5.1972609868760735E-3</v>
      </c>
      <c r="GY2" s="86">
        <f ca="1">Control!$C$7*Calculations!$C$82*INDEX('Monthly Data'!N:N,Calculations!$C$116+MOD(CI2,Calculations!$C$118))+Control!$C$7*Calculations!$C$83*INDEX('Monthly Data'!O:O,Calculations!$C$116+MOD(CI2,Calculations!$C$118))+Control!$C$7*Calculations!$C$84*INDEX('Monthly Data'!P:P,Calculations!$C$116+MOD(CI2,Calculations!$C$118))+Control!$C$7*Calculations!$C$85*INDEX('Monthly Data'!Q:Q,Calculations!$C$116+MOD(CI2,Calculations!$C$118))+(1-Control!$C$7*Calculations!$C$87)*INDEX('Monthly Data'!R:R,Calculations!$C$116+MOD(CI2,Calculations!$C$118))</f>
        <v>1.0627294914941248E-2</v>
      </c>
      <c r="GZ2" s="86">
        <f ca="1">Control!$C$7*Calculations!$C$82*INDEX('Monthly Data'!N:N,Calculations!$C$116+MOD(CJ2,Calculations!$C$118))+Control!$C$7*Calculations!$C$83*INDEX('Monthly Data'!O:O,Calculations!$C$116+MOD(CJ2,Calculations!$C$118))+Control!$C$7*Calculations!$C$84*INDEX('Monthly Data'!P:P,Calculations!$C$116+MOD(CJ2,Calculations!$C$118))+Control!$C$7*Calculations!$C$85*INDEX('Monthly Data'!Q:Q,Calculations!$C$116+MOD(CJ2,Calculations!$C$118))+(1-Control!$C$7*Calculations!$C$87)*INDEX('Monthly Data'!R:R,Calculations!$C$116+MOD(CJ2,Calculations!$C$118))</f>
        <v>-7.8872955230675015E-3</v>
      </c>
      <c r="HA2" s="86">
        <f ca="1">Control!$C$7*Calculations!$C$82*INDEX('Monthly Data'!N:N,Calculations!$C$116+MOD(CK2,Calculations!$C$118))+Control!$C$7*Calculations!$C$83*INDEX('Monthly Data'!O:O,Calculations!$C$116+MOD(CK2,Calculations!$C$118))+Control!$C$7*Calculations!$C$84*INDEX('Monthly Data'!P:P,Calculations!$C$116+MOD(CK2,Calculations!$C$118))+Control!$C$7*Calculations!$C$85*INDEX('Monthly Data'!Q:Q,Calculations!$C$116+MOD(CK2,Calculations!$C$118))+(1-Control!$C$7*Calculations!$C$87)*INDEX('Monthly Data'!R:R,Calculations!$C$116+MOD(CK2,Calculations!$C$118))</f>
        <v>-3.299557342782896E-2</v>
      </c>
      <c r="HB2" s="86">
        <f ca="1">Control!$C$7*Calculations!$C$82*INDEX('Monthly Data'!N:N,Calculations!$C$116+MOD(CL2,Calculations!$C$118))+Control!$C$7*Calculations!$C$83*INDEX('Monthly Data'!O:O,Calculations!$C$116+MOD(CL2,Calculations!$C$118))+Control!$C$7*Calculations!$C$84*INDEX('Monthly Data'!P:P,Calculations!$C$116+MOD(CL2,Calculations!$C$118))+Control!$C$7*Calculations!$C$85*INDEX('Monthly Data'!Q:Q,Calculations!$C$116+MOD(CL2,Calculations!$C$118))+(1-Control!$C$7*Calculations!$C$87)*INDEX('Monthly Data'!R:R,Calculations!$C$116+MOD(CL2,Calculations!$C$118))</f>
        <v>4.4327772793586687E-3</v>
      </c>
      <c r="HC2" s="86">
        <f ca="1">Control!$C$7*Calculations!$C$82*INDEX('Monthly Data'!N:N,Calculations!$C$116+MOD(CM2,Calculations!$C$118))+Control!$C$7*Calculations!$C$83*INDEX('Monthly Data'!O:O,Calculations!$C$116+MOD(CM2,Calculations!$C$118))+Control!$C$7*Calculations!$C$84*INDEX('Monthly Data'!P:P,Calculations!$C$116+MOD(CM2,Calculations!$C$118))+Control!$C$7*Calculations!$C$85*INDEX('Monthly Data'!Q:Q,Calculations!$C$116+MOD(CM2,Calculations!$C$118))+(1-Control!$C$7*Calculations!$C$87)*INDEX('Monthly Data'!R:R,Calculations!$C$116+MOD(CM2,Calculations!$C$118))</f>
        <v>9.5791276036140301E-3</v>
      </c>
      <c r="HD2" s="86">
        <f ca="1">Control!$C$7*Calculations!$C$82*INDEX('Monthly Data'!N:N,Calculations!$C$116+MOD(CN2,Calculations!$C$118))+Control!$C$7*Calculations!$C$83*INDEX('Monthly Data'!O:O,Calculations!$C$116+MOD(CN2,Calculations!$C$118))+Control!$C$7*Calculations!$C$84*INDEX('Monthly Data'!P:P,Calculations!$C$116+MOD(CN2,Calculations!$C$118))+Control!$C$7*Calculations!$C$85*INDEX('Monthly Data'!Q:Q,Calculations!$C$116+MOD(CN2,Calculations!$C$118))+(1-Control!$C$7*Calculations!$C$87)*INDEX('Monthly Data'!R:R,Calculations!$C$116+MOD(CN2,Calculations!$C$118))</f>
        <v>1.0478379486191123E-2</v>
      </c>
      <c r="HE2" s="86">
        <f ca="1">Control!$C$7*Calculations!$C$82*INDEX('Monthly Data'!N:N,Calculations!$C$116+MOD(CO2,Calculations!$C$118))+Control!$C$7*Calculations!$C$83*INDEX('Monthly Data'!O:O,Calculations!$C$116+MOD(CO2,Calculations!$C$118))+Control!$C$7*Calculations!$C$84*INDEX('Monthly Data'!P:P,Calculations!$C$116+MOD(CO2,Calculations!$C$118))+Control!$C$7*Calculations!$C$85*INDEX('Monthly Data'!Q:Q,Calculations!$C$116+MOD(CO2,Calculations!$C$118))+(1-Control!$C$7*Calculations!$C$87)*INDEX('Monthly Data'!R:R,Calculations!$C$116+MOD(CO2,Calculations!$C$118))</f>
        <v>-1.880155173376722E-2</v>
      </c>
      <c r="HF2" s="86">
        <f ca="1">Control!$C$7*Calculations!$C$82*INDEX('Monthly Data'!N:N,Calculations!$C$116+MOD(CP2,Calculations!$C$118))+Control!$C$7*Calculations!$C$83*INDEX('Monthly Data'!O:O,Calculations!$C$116+MOD(CP2,Calculations!$C$118))+Control!$C$7*Calculations!$C$84*INDEX('Monthly Data'!P:P,Calculations!$C$116+MOD(CP2,Calculations!$C$118))+Control!$C$7*Calculations!$C$85*INDEX('Monthly Data'!Q:Q,Calculations!$C$116+MOD(CP2,Calculations!$C$118))+(1-Control!$C$7*Calculations!$C$87)*INDEX('Monthly Data'!R:R,Calculations!$C$116+MOD(CP2,Calculations!$C$118))</f>
        <v>2.1918137743539623E-2</v>
      </c>
      <c r="HG2" s="86">
        <f ca="1">Control!$C$7*Calculations!$C$82*INDEX('Monthly Data'!N:N,Calculations!$C$116+MOD(CQ2,Calculations!$C$118))+Control!$C$7*Calculations!$C$83*INDEX('Monthly Data'!O:O,Calculations!$C$116+MOD(CQ2,Calculations!$C$118))+Control!$C$7*Calculations!$C$84*INDEX('Monthly Data'!P:P,Calculations!$C$116+MOD(CQ2,Calculations!$C$118))+Control!$C$7*Calculations!$C$85*INDEX('Monthly Data'!Q:Q,Calculations!$C$116+MOD(CQ2,Calculations!$C$118))+(1-Control!$C$7*Calculations!$C$87)*INDEX('Monthly Data'!R:R,Calculations!$C$116+MOD(CQ2,Calculations!$C$118))</f>
        <v>5.1279584938936244E-2</v>
      </c>
      <c r="HH2" s="86">
        <f ca="1">Control!$C$7*Calculations!$C$82*INDEX('Monthly Data'!N:N,Calculations!$C$116+MOD(CR2,Calculations!$C$118))+Control!$C$7*Calculations!$C$83*INDEX('Monthly Data'!O:O,Calculations!$C$116+MOD(CR2,Calculations!$C$118))+Control!$C$7*Calculations!$C$84*INDEX('Monthly Data'!P:P,Calculations!$C$116+MOD(CR2,Calculations!$C$118))+Control!$C$7*Calculations!$C$85*INDEX('Monthly Data'!Q:Q,Calculations!$C$116+MOD(CR2,Calculations!$C$118))+(1-Control!$C$7*Calculations!$C$87)*INDEX('Monthly Data'!R:R,Calculations!$C$116+MOD(CR2,Calculations!$C$118))</f>
        <v>4.7768166384148329E-3</v>
      </c>
      <c r="HI2" s="86">
        <f ca="1">Control!$C$7*Calculations!$C$82*INDEX('Monthly Data'!N:N,Calculations!$C$116+MOD(CS2,Calculations!$C$118))+Control!$C$7*Calculations!$C$83*INDEX('Monthly Data'!O:O,Calculations!$C$116+MOD(CS2,Calculations!$C$118))+Control!$C$7*Calculations!$C$84*INDEX('Monthly Data'!P:P,Calculations!$C$116+MOD(CS2,Calculations!$C$118))+Control!$C$7*Calculations!$C$85*INDEX('Monthly Data'!Q:Q,Calculations!$C$116+MOD(CS2,Calculations!$C$118))+(1-Control!$C$7*Calculations!$C$87)*INDEX('Monthly Data'!R:R,Calculations!$C$116+MOD(CS2,Calculations!$C$118))</f>
        <v>-1.0485101266941802E-2</v>
      </c>
      <c r="HJ2" s="86">
        <f ca="1">Control!$C$7*Calculations!$C$82*INDEX('Monthly Data'!N:N,Calculations!$C$116+MOD(CT2,Calculations!$C$118))+Control!$C$7*Calculations!$C$83*INDEX('Monthly Data'!O:O,Calculations!$C$116+MOD(CT2,Calculations!$C$118))+Control!$C$7*Calculations!$C$84*INDEX('Monthly Data'!P:P,Calculations!$C$116+MOD(CT2,Calculations!$C$118))+Control!$C$7*Calculations!$C$85*INDEX('Monthly Data'!Q:Q,Calculations!$C$116+MOD(CT2,Calculations!$C$118))+(1-Control!$C$7*Calculations!$C$87)*INDEX('Monthly Data'!R:R,Calculations!$C$116+MOD(CT2,Calculations!$C$118))</f>
        <v>7.5897487599915015E-3</v>
      </c>
      <c r="HK2" s="86">
        <f ca="1">Control!$C$7*Calculations!$C$82*INDEX('Monthly Data'!N:N,Calculations!$C$116+MOD(CU2,Calculations!$C$118))+Control!$C$7*Calculations!$C$83*INDEX('Monthly Data'!O:O,Calculations!$C$116+MOD(CU2,Calculations!$C$118))+Control!$C$7*Calculations!$C$84*INDEX('Monthly Data'!P:P,Calculations!$C$116+MOD(CU2,Calculations!$C$118))+Control!$C$7*Calculations!$C$85*INDEX('Monthly Data'!Q:Q,Calculations!$C$116+MOD(CU2,Calculations!$C$118))+(1-Control!$C$7*Calculations!$C$87)*INDEX('Monthly Data'!R:R,Calculations!$C$116+MOD(CU2,Calculations!$C$118))</f>
        <v>1.1704119272391494E-2</v>
      </c>
      <c r="HL2" s="86">
        <f ca="1">Control!$C$7*Calculations!$C$82*INDEX('Monthly Data'!N:N,Calculations!$C$116+MOD(CV2,Calculations!$C$118))+Control!$C$7*Calculations!$C$83*INDEX('Monthly Data'!O:O,Calculations!$C$116+MOD(CV2,Calculations!$C$118))+Control!$C$7*Calculations!$C$84*INDEX('Monthly Data'!P:P,Calculations!$C$116+MOD(CV2,Calculations!$C$118))+Control!$C$7*Calculations!$C$85*INDEX('Monthly Data'!Q:Q,Calculations!$C$116+MOD(CV2,Calculations!$C$118))+(1-Control!$C$7*Calculations!$C$87)*INDEX('Monthly Data'!R:R,Calculations!$C$116+MOD(CV2,Calculations!$C$118))</f>
        <v>7.857567536297622E-3</v>
      </c>
      <c r="HM2" s="86">
        <f ca="1">Control!$C$7*Calculations!$C$82*INDEX('Monthly Data'!N:N,Calculations!$C$116+MOD(CW2,Calculations!$C$118))+Control!$C$7*Calculations!$C$83*INDEX('Monthly Data'!O:O,Calculations!$C$116+MOD(CW2,Calculations!$C$118))+Control!$C$7*Calculations!$C$84*INDEX('Monthly Data'!P:P,Calculations!$C$116+MOD(CW2,Calculations!$C$118))+Control!$C$7*Calculations!$C$85*INDEX('Monthly Data'!Q:Q,Calculations!$C$116+MOD(CW2,Calculations!$C$118))+(1-Control!$C$7*Calculations!$C$87)*INDEX('Monthly Data'!R:R,Calculations!$C$116+MOD(CW2,Calculations!$C$118))</f>
        <v>4.2795950888382334E-3</v>
      </c>
      <c r="HN2" s="86">
        <f ca="1">Control!$C$7*Calculations!$C$82*INDEX('Monthly Data'!N:N,Calculations!$C$116+MOD(CX2,Calculations!$C$118))+Control!$C$7*Calculations!$C$83*INDEX('Monthly Data'!O:O,Calculations!$C$116+MOD(CX2,Calculations!$C$118))+Control!$C$7*Calculations!$C$84*INDEX('Monthly Data'!P:P,Calculations!$C$116+MOD(CX2,Calculations!$C$118))+Control!$C$7*Calculations!$C$85*INDEX('Monthly Data'!Q:Q,Calculations!$C$116+MOD(CX2,Calculations!$C$118))+(1-Control!$C$7*Calculations!$C$87)*INDEX('Monthly Data'!R:R,Calculations!$C$116+MOD(CX2,Calculations!$C$118))</f>
        <v>2.4470405846852006E-3</v>
      </c>
      <c r="HO2" s="86">
        <f ca="1">Control!$C$7*Calculations!$C$82*INDEX('Monthly Data'!N:N,Calculations!$C$116+MOD(CY2,Calculations!$C$118))+Control!$C$7*Calculations!$C$83*INDEX('Monthly Data'!O:O,Calculations!$C$116+MOD(CY2,Calculations!$C$118))+Control!$C$7*Calculations!$C$84*INDEX('Monthly Data'!P:P,Calculations!$C$116+MOD(CY2,Calculations!$C$118))+Control!$C$7*Calculations!$C$85*INDEX('Monthly Data'!Q:Q,Calculations!$C$116+MOD(CY2,Calculations!$C$118))+(1-Control!$C$7*Calculations!$C$87)*INDEX('Monthly Data'!R:R,Calculations!$C$116+MOD(CY2,Calculations!$C$118))</f>
        <v>1.3891304280773396E-2</v>
      </c>
      <c r="HP2" s="86">
        <f ca="1">Control!$C$7*Calculations!$C$82*INDEX('Monthly Data'!N:N,Calculations!$C$116+MOD(CZ2,Calculations!$C$118))+Control!$C$7*Calculations!$C$83*INDEX('Monthly Data'!O:O,Calculations!$C$116+MOD(CZ2,Calculations!$C$118))+Control!$C$7*Calculations!$C$84*INDEX('Monthly Data'!P:P,Calculations!$C$116+MOD(CZ2,Calculations!$C$118))+Control!$C$7*Calculations!$C$85*INDEX('Monthly Data'!Q:Q,Calculations!$C$116+MOD(CZ2,Calculations!$C$118))+(1-Control!$C$7*Calculations!$C$87)*INDEX('Monthly Data'!R:R,Calculations!$C$116+MOD(CZ2,Calculations!$C$118))</f>
        <v>-2.072517756005474E-2</v>
      </c>
      <c r="HQ2" s="86">
        <f ca="1">Control!$C$7*Calculations!$C$82*INDEX('Monthly Data'!N:N,Calculations!$C$116+MOD(DA2,Calculations!$C$118))+Control!$C$7*Calculations!$C$83*INDEX('Monthly Data'!O:O,Calculations!$C$116+MOD(DA2,Calculations!$C$118))+Control!$C$7*Calculations!$C$84*INDEX('Monthly Data'!P:P,Calculations!$C$116+MOD(DA2,Calculations!$C$118))+Control!$C$7*Calculations!$C$85*INDEX('Monthly Data'!Q:Q,Calculations!$C$116+MOD(DA2,Calculations!$C$118))+(1-Control!$C$7*Calculations!$C$87)*INDEX('Monthly Data'!R:R,Calculations!$C$116+MOD(DA2,Calculations!$C$118))</f>
        <v>1.1786765492207996E-2</v>
      </c>
      <c r="HR2" s="86">
        <f ca="1">Control!$C$7*Calculations!$C$82*INDEX('Monthly Data'!N:N,Calculations!$C$116+MOD(DB2,Calculations!$C$118))+Control!$C$7*Calculations!$C$83*INDEX('Monthly Data'!O:O,Calculations!$C$116+MOD(DB2,Calculations!$C$118))+Control!$C$7*Calculations!$C$84*INDEX('Monthly Data'!P:P,Calculations!$C$116+MOD(DB2,Calculations!$C$118))+Control!$C$7*Calculations!$C$85*INDEX('Monthly Data'!Q:Q,Calculations!$C$116+MOD(DB2,Calculations!$C$118))+(1-Control!$C$7*Calculations!$C$87)*INDEX('Monthly Data'!R:R,Calculations!$C$116+MOD(DB2,Calculations!$C$118))</f>
        <v>-4.0413381192162513E-2</v>
      </c>
      <c r="HS2" s="86">
        <f ca="1">Control!$C$7*Calculations!$C$82*INDEX('Monthly Data'!N:N,Calculations!$C$116+MOD(DC2,Calculations!$C$118))+Control!$C$7*Calculations!$C$83*INDEX('Monthly Data'!O:O,Calculations!$C$116+MOD(DC2,Calculations!$C$118))+Control!$C$7*Calculations!$C$84*INDEX('Monthly Data'!P:P,Calculations!$C$116+MOD(DC2,Calculations!$C$118))+Control!$C$7*Calculations!$C$85*INDEX('Monthly Data'!Q:Q,Calculations!$C$116+MOD(DC2,Calculations!$C$118))+(1-Control!$C$7*Calculations!$C$87)*INDEX('Monthly Data'!R:R,Calculations!$C$116+MOD(DC2,Calculations!$C$118))</f>
        <v>1.1106855739851785E-2</v>
      </c>
      <c r="HT2" s="86">
        <f ca="1">Control!$C$7*Calculations!$C$82*INDEX('Monthly Data'!N:N,Calculations!$C$116+MOD(DD2,Calculations!$C$118))+Control!$C$7*Calculations!$C$83*INDEX('Monthly Data'!O:O,Calculations!$C$116+MOD(DD2,Calculations!$C$118))+Control!$C$7*Calculations!$C$84*INDEX('Monthly Data'!P:P,Calculations!$C$116+MOD(DD2,Calculations!$C$118))+Control!$C$7*Calculations!$C$85*INDEX('Monthly Data'!Q:Q,Calculations!$C$116+MOD(DD2,Calculations!$C$118))+(1-Control!$C$7*Calculations!$C$87)*INDEX('Monthly Data'!R:R,Calculations!$C$116+MOD(DD2,Calculations!$C$118))</f>
        <v>-2.5168357537820856E-4</v>
      </c>
      <c r="HU2" s="86">
        <f ca="1">Control!$C$7*Calculations!$C$82*INDEX('Monthly Data'!N:N,Calculations!$C$116+MOD(DE2,Calculations!$C$118))+Control!$C$7*Calculations!$C$83*INDEX('Monthly Data'!O:O,Calculations!$C$116+MOD(DE2,Calculations!$C$118))+Control!$C$7*Calculations!$C$84*INDEX('Monthly Data'!P:P,Calculations!$C$116+MOD(DE2,Calculations!$C$118))+Control!$C$7*Calculations!$C$85*INDEX('Monthly Data'!Q:Q,Calculations!$C$116+MOD(DE2,Calculations!$C$118))+(1-Control!$C$7*Calculations!$C$87)*INDEX('Monthly Data'!R:R,Calculations!$C$116+MOD(DE2,Calculations!$C$118))</f>
        <v>1.5108777406081684E-3</v>
      </c>
      <c r="HV2" s="86">
        <f ca="1">Control!$C$7*Calculations!$C$82*INDEX('Monthly Data'!N:N,Calculations!$C$116+MOD(DF2,Calculations!$C$118))+Control!$C$7*Calculations!$C$83*INDEX('Monthly Data'!O:O,Calculations!$C$116+MOD(DF2,Calculations!$C$118))+Control!$C$7*Calculations!$C$84*INDEX('Monthly Data'!P:P,Calculations!$C$116+MOD(DF2,Calculations!$C$118))+Control!$C$7*Calculations!$C$85*INDEX('Monthly Data'!Q:Q,Calculations!$C$116+MOD(DF2,Calculations!$C$118))+(1-Control!$C$7*Calculations!$C$87)*INDEX('Monthly Data'!R:R,Calculations!$C$116+MOD(DF2,Calculations!$C$118))</f>
        <v>-4.417423226995453E-3</v>
      </c>
      <c r="HW2" s="86">
        <f ca="1">Control!$C$7*Calculations!$C$82*INDEX('Monthly Data'!N:N,Calculations!$C$116+MOD(DG2,Calculations!$C$118))+Control!$C$7*Calculations!$C$83*INDEX('Monthly Data'!O:O,Calculations!$C$116+MOD(DG2,Calculations!$C$118))+Control!$C$7*Calculations!$C$84*INDEX('Monthly Data'!P:P,Calculations!$C$116+MOD(DG2,Calculations!$C$118))+Control!$C$7*Calculations!$C$85*INDEX('Monthly Data'!Q:Q,Calculations!$C$116+MOD(DG2,Calculations!$C$118))+(1-Control!$C$7*Calculations!$C$87)*INDEX('Monthly Data'!R:R,Calculations!$C$116+MOD(DG2,Calculations!$C$118))</f>
        <v>-1.0485101266941802E-2</v>
      </c>
      <c r="HX2" s="86">
        <f ca="1">Control!$C$7*Calculations!$C$82*INDEX('Monthly Data'!N:N,Calculations!$C$116+MOD(DH2,Calculations!$C$118))+Control!$C$7*Calculations!$C$83*INDEX('Monthly Data'!O:O,Calculations!$C$116+MOD(DH2,Calculations!$C$118))+Control!$C$7*Calculations!$C$84*INDEX('Monthly Data'!P:P,Calculations!$C$116+MOD(DH2,Calculations!$C$118))+Control!$C$7*Calculations!$C$85*INDEX('Monthly Data'!Q:Q,Calculations!$C$116+MOD(DH2,Calculations!$C$118))+(1-Control!$C$7*Calculations!$C$87)*INDEX('Monthly Data'!R:R,Calculations!$C$116+MOD(DH2,Calculations!$C$118))</f>
        <v>-1.6546126717384396E-2</v>
      </c>
      <c r="HY2" s="86">
        <f ca="1">Control!$C$7*Calculations!$C$82*INDEX('Monthly Data'!N:N,Calculations!$C$116+MOD(DI2,Calculations!$C$118))+Control!$C$7*Calculations!$C$83*INDEX('Monthly Data'!O:O,Calculations!$C$116+MOD(DI2,Calculations!$C$118))+Control!$C$7*Calculations!$C$84*INDEX('Monthly Data'!P:P,Calculations!$C$116+MOD(DI2,Calculations!$C$118))+Control!$C$7*Calculations!$C$85*INDEX('Monthly Data'!Q:Q,Calculations!$C$116+MOD(DI2,Calculations!$C$118))+(1-Control!$C$7*Calculations!$C$87)*INDEX('Monthly Data'!R:R,Calculations!$C$116+MOD(DI2,Calculations!$C$118))</f>
        <v>-1.4213734788548189E-2</v>
      </c>
      <c r="HZ2" s="86">
        <f ca="1">Control!$C$7*Calculations!$C$82*INDEX('Monthly Data'!N:N,Calculations!$C$116+MOD(DJ2,Calculations!$C$118))+Control!$C$7*Calculations!$C$83*INDEX('Monthly Data'!O:O,Calculations!$C$116+MOD(DJ2,Calculations!$C$118))+Control!$C$7*Calculations!$C$84*INDEX('Monthly Data'!P:P,Calculations!$C$116+MOD(DJ2,Calculations!$C$118))+Control!$C$7*Calculations!$C$85*INDEX('Monthly Data'!Q:Q,Calculations!$C$116+MOD(DJ2,Calculations!$C$118))+(1-Control!$C$7*Calculations!$C$87)*INDEX('Monthly Data'!R:R,Calculations!$C$116+MOD(DJ2,Calculations!$C$118))</f>
        <v>4.4327772793586687E-3</v>
      </c>
      <c r="IA2" s="86">
        <f ca="1">Control!$C$7*Calculations!$C$82*INDEX('Monthly Data'!N:N,Calculations!$C$116+MOD(DK2,Calculations!$C$118))+Control!$C$7*Calculations!$C$83*INDEX('Monthly Data'!O:O,Calculations!$C$116+MOD(DK2,Calculations!$C$118))+Control!$C$7*Calculations!$C$84*INDEX('Monthly Data'!P:P,Calculations!$C$116+MOD(DK2,Calculations!$C$118))+Control!$C$7*Calculations!$C$85*INDEX('Monthly Data'!Q:Q,Calculations!$C$116+MOD(DK2,Calculations!$C$118))+(1-Control!$C$7*Calculations!$C$87)*INDEX('Monthly Data'!R:R,Calculations!$C$116+MOD(DK2,Calculations!$C$118))</f>
        <v>3.1011313347584085E-2</v>
      </c>
      <c r="IB2" s="86">
        <f ca="1">Control!$C$7*Calculations!$C$82*INDEX('Monthly Data'!N:N,Calculations!$C$116+MOD(DL2,Calculations!$C$118))+Control!$C$7*Calculations!$C$83*INDEX('Monthly Data'!O:O,Calculations!$C$116+MOD(DL2,Calculations!$C$118))+Control!$C$7*Calculations!$C$84*INDEX('Monthly Data'!P:P,Calculations!$C$116+MOD(DL2,Calculations!$C$118))+Control!$C$7*Calculations!$C$85*INDEX('Monthly Data'!Q:Q,Calculations!$C$116+MOD(DL2,Calculations!$C$118))+(1-Control!$C$7*Calculations!$C$87)*INDEX('Monthly Data'!R:R,Calculations!$C$116+MOD(DL2,Calculations!$C$118))</f>
        <v>-1.0485101266941802E-2</v>
      </c>
      <c r="IC2" s="86">
        <f ca="1">Control!$C$7*Calculations!$C$82*INDEX('Monthly Data'!N:N,Calculations!$C$116+MOD(DM2,Calculations!$C$118))+Control!$C$7*Calculations!$C$83*INDEX('Monthly Data'!O:O,Calculations!$C$116+MOD(DM2,Calculations!$C$118))+Control!$C$7*Calculations!$C$84*INDEX('Monthly Data'!P:P,Calculations!$C$116+MOD(DM2,Calculations!$C$118))+Control!$C$7*Calculations!$C$85*INDEX('Monthly Data'!Q:Q,Calculations!$C$116+MOD(DM2,Calculations!$C$118))+(1-Control!$C$7*Calculations!$C$87)*INDEX('Monthly Data'!R:R,Calculations!$C$116+MOD(DM2,Calculations!$C$118))</f>
        <v>-4.417423226995453E-3</v>
      </c>
      <c r="ID2" s="86">
        <f ca="1">Control!$C$7*Calculations!$C$82*INDEX('Monthly Data'!N:N,Calculations!$C$116+MOD(DN2,Calculations!$C$118))+Control!$C$7*Calculations!$C$83*INDEX('Monthly Data'!O:O,Calculations!$C$116+MOD(DN2,Calculations!$C$118))+Control!$C$7*Calculations!$C$84*INDEX('Monthly Data'!P:P,Calculations!$C$116+MOD(DN2,Calculations!$C$118))+Control!$C$7*Calculations!$C$85*INDEX('Monthly Data'!Q:Q,Calculations!$C$116+MOD(DN2,Calculations!$C$118))+(1-Control!$C$7*Calculations!$C$87)*INDEX('Monthly Data'!R:R,Calculations!$C$116+MOD(DN2,Calculations!$C$118))</f>
        <v>1.7472933988537529E-2</v>
      </c>
      <c r="IE2" s="86">
        <f ca="1">Control!$C$7*Calculations!$C$82*INDEX('Monthly Data'!N:N,Calculations!$C$116+MOD(DO2,Calculations!$C$118))+Control!$C$7*Calculations!$C$83*INDEX('Monthly Data'!O:O,Calculations!$C$116+MOD(DO2,Calculations!$C$118))+Control!$C$7*Calculations!$C$84*INDEX('Monthly Data'!P:P,Calculations!$C$116+MOD(DO2,Calculations!$C$118))+Control!$C$7*Calculations!$C$85*INDEX('Monthly Data'!Q:Q,Calculations!$C$116+MOD(DO2,Calculations!$C$118))+(1-Control!$C$7*Calculations!$C$87)*INDEX('Monthly Data'!R:R,Calculations!$C$116+MOD(DO2,Calculations!$C$118))</f>
        <v>1.2435425892067014E-2</v>
      </c>
      <c r="IF2" s="86">
        <f ca="1">Control!$C$7*Calculations!$C$82*INDEX('Monthly Data'!N:N,Calculations!$C$116+MOD(DP2,Calculations!$C$118))+Control!$C$7*Calculations!$C$83*INDEX('Monthly Data'!O:O,Calculations!$C$116+MOD(DP2,Calculations!$C$118))+Control!$C$7*Calculations!$C$84*INDEX('Monthly Data'!P:P,Calculations!$C$116+MOD(DP2,Calculations!$C$118))+Control!$C$7*Calculations!$C$85*INDEX('Monthly Data'!Q:Q,Calculations!$C$116+MOD(DP2,Calculations!$C$118))+(1-Control!$C$7*Calculations!$C$87)*INDEX('Monthly Data'!R:R,Calculations!$C$116+MOD(DP2,Calculations!$C$118))</f>
        <v>2.5790695379256122E-2</v>
      </c>
      <c r="IG2" s="88">
        <f ca="1">Control!$C$8*(1+DQ2)*(1+DR2)*(1+DS2)*(1+DT2)*(1+DU2)*(1+DV2)*(1+DW2)*(1+DX2)*(1+DY2)*(1+DZ2)*(1+EA2)*(1+EB2)*(1+EC2)*(1+ED2)*(1+EE2)*(1+EF2)*(1+EG2)*(1+EH2)*(1+EI2)*(1+EJ2)*(1+EK2)*(1+EL2)*(1+EM2)*(1+EN2)*(1+EO2)*(1+EP2)*(1+EQ2)*(1+ER2)*(1+ES2)*(1+ET2)*(1+EU2)*(1+EV2)*(1+EW2)*(1+EX2)*(1+EY2)*(1+EZ2)*(1+FA2)*(1+FB2)*(1+FC2)*(1+FD2)*(1+FE2)*(1+FF2)*(1+FG2)*(1+FH2)*(1+FI2)*(1+FJ2)*(1+FK2)*(1+FL2)*(1+FM2)*(1+FN2)*(1+FO2)*(1+FP2)*(1+FQ2)*(1+FR2)*(1+FS2)*(1+FT2)*(1+FU2)*(1+FV2)*(1+FW2)*(1+FX2)*(1+FY2)*(1+FZ2)*(1+GA2)*(1+GB2)*(1+GC2)*(1+GD2)*(1+GE2)*(1+GF2)*(1+GG2)*(1+GH2)*(1+GI2)*(1+GJ2)*(1+GK2)*(1+GL2)*(1+GM2)*(1+GN2)*(1+GO2)*(1+GP2)*(1+GQ2)*(1+GR2)*(1+GS2)*(1+GT2)*(1+GU2)*(1+GV2)*(1+GW2)*(1+GX2)*(1+GY2)*(1+GZ2)*(1+HA2)*(1+HB2)*(1+HC2)*(1+HD2)*(1+HE2)*(1+HF2)*(1+HG2)*(1+HH2)*(1+HI2)*(1+HJ2)*(1+HK2)*(1+HL2)*(1+HM2)*(1+HN2)*(1+HO2)*(1+HP2)*(1+HQ2)*(1+HR2)*(1+HS2)*(1+HT2)*(1+HU2)*(1+HV2)*(1+HW2)*(1+HX2)*(1+HY2)*(1+HZ2)*(1+IA2)*(1+IB2)*(1+IC2)*(1+ID2)*(1+IE2)*(1+IF2)</f>
        <v>96877.882989399601</v>
      </c>
    </row>
    <row r="3" spans="1:241" x14ac:dyDescent="0.25">
      <c r="A3">
        <v>16</v>
      </c>
      <c r="B3">
        <v>28</v>
      </c>
      <c r="C3">
        <v>106</v>
      </c>
      <c r="D3">
        <v>45</v>
      </c>
      <c r="E3">
        <v>67</v>
      </c>
      <c r="F3">
        <v>116</v>
      </c>
      <c r="G3">
        <v>66</v>
      </c>
      <c r="H3">
        <v>78</v>
      </c>
      <c r="I3">
        <v>46</v>
      </c>
      <c r="J3">
        <v>0</v>
      </c>
      <c r="K3">
        <v>29</v>
      </c>
      <c r="L3">
        <v>63</v>
      </c>
      <c r="M3">
        <v>75</v>
      </c>
      <c r="N3">
        <v>35</v>
      </c>
      <c r="O3">
        <v>53</v>
      </c>
      <c r="P3">
        <v>93</v>
      </c>
      <c r="Q3">
        <v>33</v>
      </c>
      <c r="R3">
        <v>2</v>
      </c>
      <c r="S3">
        <v>84</v>
      </c>
      <c r="T3">
        <v>83</v>
      </c>
      <c r="U3">
        <v>48</v>
      </c>
      <c r="V3">
        <v>54</v>
      </c>
      <c r="W3">
        <v>32</v>
      </c>
      <c r="X3">
        <v>28</v>
      </c>
      <c r="Y3">
        <v>55</v>
      </c>
      <c r="Z3">
        <v>82</v>
      </c>
      <c r="AA3">
        <v>31</v>
      </c>
      <c r="AB3">
        <v>28</v>
      </c>
      <c r="AC3">
        <v>94</v>
      </c>
      <c r="AD3">
        <v>74</v>
      </c>
      <c r="AE3">
        <v>8</v>
      </c>
      <c r="AF3">
        <v>109</v>
      </c>
      <c r="AG3">
        <v>99</v>
      </c>
      <c r="AH3">
        <v>32</v>
      </c>
      <c r="AI3">
        <v>8</v>
      </c>
      <c r="AJ3">
        <v>84</v>
      </c>
      <c r="AK3">
        <v>77</v>
      </c>
      <c r="AL3">
        <v>50</v>
      </c>
      <c r="AM3">
        <v>79</v>
      </c>
      <c r="AN3">
        <v>41</v>
      </c>
      <c r="AO3">
        <v>64</v>
      </c>
      <c r="AP3">
        <v>108</v>
      </c>
      <c r="AQ3">
        <v>83</v>
      </c>
      <c r="AR3">
        <v>24</v>
      </c>
      <c r="AS3">
        <v>113</v>
      </c>
      <c r="AT3">
        <v>106</v>
      </c>
      <c r="AU3">
        <v>20</v>
      </c>
      <c r="AV3">
        <v>44</v>
      </c>
      <c r="AW3">
        <v>15</v>
      </c>
      <c r="AX3">
        <v>30</v>
      </c>
      <c r="AY3">
        <v>91</v>
      </c>
      <c r="AZ3">
        <v>14</v>
      </c>
      <c r="BA3">
        <v>115</v>
      </c>
      <c r="BB3">
        <v>19</v>
      </c>
      <c r="BC3">
        <v>26</v>
      </c>
      <c r="BD3">
        <v>107</v>
      </c>
      <c r="BE3">
        <v>86</v>
      </c>
      <c r="BF3">
        <v>7</v>
      </c>
      <c r="BG3">
        <v>99</v>
      </c>
      <c r="BH3">
        <v>53</v>
      </c>
      <c r="BI3">
        <v>47</v>
      </c>
      <c r="BJ3">
        <v>110</v>
      </c>
      <c r="BK3">
        <v>60</v>
      </c>
      <c r="BL3">
        <v>115</v>
      </c>
      <c r="BM3">
        <v>34</v>
      </c>
      <c r="BN3">
        <v>100</v>
      </c>
      <c r="BO3">
        <v>100</v>
      </c>
      <c r="BP3">
        <v>32</v>
      </c>
      <c r="BQ3">
        <v>19</v>
      </c>
      <c r="BR3">
        <v>67</v>
      </c>
      <c r="BS3">
        <v>24</v>
      </c>
      <c r="BT3">
        <v>83</v>
      </c>
      <c r="BU3">
        <v>101</v>
      </c>
      <c r="BV3">
        <v>94</v>
      </c>
      <c r="BW3">
        <v>38</v>
      </c>
      <c r="BX3">
        <v>47</v>
      </c>
      <c r="BY3">
        <v>103</v>
      </c>
      <c r="BZ3">
        <v>5</v>
      </c>
      <c r="CA3">
        <v>79</v>
      </c>
      <c r="CB3">
        <v>63</v>
      </c>
      <c r="CC3">
        <v>113</v>
      </c>
      <c r="CD3">
        <v>87</v>
      </c>
      <c r="CE3">
        <v>32</v>
      </c>
      <c r="CF3">
        <v>42</v>
      </c>
      <c r="CG3">
        <v>74</v>
      </c>
      <c r="CH3">
        <v>66</v>
      </c>
      <c r="CI3">
        <v>88</v>
      </c>
      <c r="CJ3">
        <v>98</v>
      </c>
      <c r="CK3">
        <v>30</v>
      </c>
      <c r="CL3">
        <v>17</v>
      </c>
      <c r="CM3">
        <v>68</v>
      </c>
      <c r="CN3">
        <v>64</v>
      </c>
      <c r="CO3">
        <v>60</v>
      </c>
      <c r="CP3">
        <v>116</v>
      </c>
      <c r="CQ3">
        <v>78</v>
      </c>
      <c r="CR3">
        <v>17</v>
      </c>
      <c r="CS3">
        <v>39</v>
      </c>
      <c r="CT3">
        <v>35</v>
      </c>
      <c r="CU3">
        <v>81</v>
      </c>
      <c r="CV3">
        <v>28</v>
      </c>
      <c r="CW3">
        <v>22</v>
      </c>
      <c r="CX3">
        <v>38</v>
      </c>
      <c r="CY3">
        <v>41</v>
      </c>
      <c r="CZ3">
        <v>74</v>
      </c>
      <c r="DA3">
        <v>77</v>
      </c>
      <c r="DB3">
        <v>70</v>
      </c>
      <c r="DC3">
        <v>25</v>
      </c>
      <c r="DD3">
        <v>102</v>
      </c>
      <c r="DE3">
        <v>112</v>
      </c>
      <c r="DF3">
        <v>48</v>
      </c>
      <c r="DG3">
        <v>50</v>
      </c>
      <c r="DH3">
        <v>62</v>
      </c>
      <c r="DI3">
        <v>44</v>
      </c>
      <c r="DJ3">
        <v>105</v>
      </c>
      <c r="DK3">
        <v>54</v>
      </c>
      <c r="DL3">
        <v>0</v>
      </c>
      <c r="DM3">
        <v>86</v>
      </c>
      <c r="DN3">
        <v>16</v>
      </c>
      <c r="DO3">
        <v>19</v>
      </c>
      <c r="DP3">
        <v>9</v>
      </c>
      <c r="DQ3" s="86">
        <f ca="1">Control!$C$7*Calculations!$C$82*INDEX('Monthly Data'!N:N,Calculations!$C$116+MOD(A3,Calculations!$C$118))+Control!$C$7*Calculations!$C$83*INDEX('Monthly Data'!O:O,Calculations!$C$116+MOD(A3,Calculations!$C$118))+Control!$C$7*Calculations!$C$84*INDEX('Monthly Data'!P:P,Calculations!$C$116+MOD(A3,Calculations!$C$118))+Control!$C$7*Calculations!$C$85*INDEX('Monthly Data'!Q:Q,Calculations!$C$116+MOD(A3,Calculations!$C$118))+(1-Control!$C$7*Calculations!$C$87)*INDEX('Monthly Data'!R:R,Calculations!$C$116+MOD(A3,Calculations!$C$118))</f>
        <v>2.5325873776067674E-2</v>
      </c>
      <c r="DR3" s="86">
        <f ca="1">Control!$C$7*Calculations!$C$82*INDEX('Monthly Data'!N:N,Calculations!$C$116+MOD(B3,Calculations!$C$118))+Control!$C$7*Calculations!$C$83*INDEX('Monthly Data'!O:O,Calculations!$C$116+MOD(B3,Calculations!$C$118))+Control!$C$7*Calculations!$C$84*INDEX('Monthly Data'!P:P,Calculations!$C$116+MOD(B3,Calculations!$C$118))+Control!$C$7*Calculations!$C$85*INDEX('Monthly Data'!Q:Q,Calculations!$C$116+MOD(B3,Calculations!$C$118))+(1-Control!$C$7*Calculations!$C$87)*INDEX('Monthly Data'!R:R,Calculations!$C$116+MOD(B3,Calculations!$C$118))</f>
        <v>3.7596120283497965E-2</v>
      </c>
      <c r="DS3" s="86">
        <f ca="1">Control!$C$7*Calculations!$C$82*INDEX('Monthly Data'!N:N,Calculations!$C$116+MOD(C3,Calculations!$C$118))+Control!$C$7*Calculations!$C$83*INDEX('Monthly Data'!O:O,Calculations!$C$116+MOD(C3,Calculations!$C$118))+Control!$C$7*Calculations!$C$84*INDEX('Monthly Data'!P:P,Calculations!$C$116+MOD(C3,Calculations!$C$118))+Control!$C$7*Calculations!$C$85*INDEX('Monthly Data'!Q:Q,Calculations!$C$116+MOD(C3,Calculations!$C$118))+(1-Control!$C$7*Calculations!$C$87)*INDEX('Monthly Data'!R:R,Calculations!$C$116+MOD(C3,Calculations!$C$118))</f>
        <v>6.6954569943530936E-3</v>
      </c>
      <c r="DT3" s="86">
        <f ca="1">Control!$C$7*Calculations!$C$82*INDEX('Monthly Data'!N:N,Calculations!$C$116+MOD(D3,Calculations!$C$118))+Control!$C$7*Calculations!$C$83*INDEX('Monthly Data'!O:O,Calculations!$C$116+MOD(D3,Calculations!$C$118))+Control!$C$7*Calculations!$C$84*INDEX('Monthly Data'!P:P,Calculations!$C$116+MOD(D3,Calculations!$C$118))+Control!$C$7*Calculations!$C$85*INDEX('Monthly Data'!Q:Q,Calculations!$C$116+MOD(D3,Calculations!$C$118))+(1-Control!$C$7*Calculations!$C$87)*INDEX('Monthly Data'!R:R,Calculations!$C$116+MOD(D3,Calculations!$C$118))</f>
        <v>1.2435425892067014E-2</v>
      </c>
      <c r="DU3" s="86">
        <f ca="1">Control!$C$7*Calculations!$C$82*INDEX('Monthly Data'!N:N,Calculations!$C$116+MOD(E3,Calculations!$C$118))+Control!$C$7*Calculations!$C$83*INDEX('Monthly Data'!O:O,Calculations!$C$116+MOD(E3,Calculations!$C$118))+Control!$C$7*Calculations!$C$84*INDEX('Monthly Data'!P:P,Calculations!$C$116+MOD(E3,Calculations!$C$118))+Control!$C$7*Calculations!$C$85*INDEX('Monthly Data'!Q:Q,Calculations!$C$116+MOD(E3,Calculations!$C$118))+(1-Control!$C$7*Calculations!$C$87)*INDEX('Monthly Data'!R:R,Calculations!$C$116+MOD(E3,Calculations!$C$118))</f>
        <v>-3.9863250714949353E-2</v>
      </c>
      <c r="DV3" s="86">
        <f ca="1">Control!$C$7*Calculations!$C$82*INDEX('Monthly Data'!N:N,Calculations!$C$116+MOD(F3,Calculations!$C$118))+Control!$C$7*Calculations!$C$83*INDEX('Monthly Data'!O:O,Calculations!$C$116+MOD(F3,Calculations!$C$118))+Control!$C$7*Calculations!$C$84*INDEX('Monthly Data'!P:P,Calculations!$C$116+MOD(F3,Calculations!$C$118))+Control!$C$7*Calculations!$C$85*INDEX('Monthly Data'!Q:Q,Calculations!$C$116+MOD(F3,Calculations!$C$118))+(1-Control!$C$7*Calculations!$C$87)*INDEX('Monthly Data'!R:R,Calculations!$C$116+MOD(F3,Calculations!$C$118))</f>
        <v>2.1918137743539623E-2</v>
      </c>
      <c r="DW3" s="86">
        <f ca="1">Control!$C$7*Calculations!$C$82*INDEX('Monthly Data'!N:N,Calculations!$C$116+MOD(G3,Calculations!$C$118))+Control!$C$7*Calculations!$C$83*INDEX('Monthly Data'!O:O,Calculations!$C$116+MOD(G3,Calculations!$C$118))+Control!$C$7*Calculations!$C$84*INDEX('Monthly Data'!P:P,Calculations!$C$116+MOD(G3,Calculations!$C$118))+Control!$C$7*Calculations!$C$85*INDEX('Monthly Data'!Q:Q,Calculations!$C$116+MOD(G3,Calculations!$C$118))+(1-Control!$C$7*Calculations!$C$87)*INDEX('Monthly Data'!R:R,Calculations!$C$116+MOD(G3,Calculations!$C$118))</f>
        <v>1.3891304280773396E-2</v>
      </c>
      <c r="DX3" s="86">
        <f ca="1">Control!$C$7*Calculations!$C$82*INDEX('Monthly Data'!N:N,Calculations!$C$116+MOD(H3,Calculations!$C$118))+Control!$C$7*Calculations!$C$83*INDEX('Monthly Data'!O:O,Calculations!$C$116+MOD(H3,Calculations!$C$118))+Control!$C$7*Calculations!$C$84*INDEX('Monthly Data'!P:P,Calculations!$C$116+MOD(H3,Calculations!$C$118))+Control!$C$7*Calculations!$C$85*INDEX('Monthly Data'!Q:Q,Calculations!$C$116+MOD(H3,Calculations!$C$118))+(1-Control!$C$7*Calculations!$C$87)*INDEX('Monthly Data'!R:R,Calculations!$C$116+MOD(H3,Calculations!$C$118))</f>
        <v>1.7472933988537529E-2</v>
      </c>
      <c r="DY3" s="86">
        <f ca="1">Control!$C$7*Calculations!$C$82*INDEX('Monthly Data'!N:N,Calculations!$C$116+MOD(I3,Calculations!$C$118))+Control!$C$7*Calculations!$C$83*INDEX('Monthly Data'!O:O,Calculations!$C$116+MOD(I3,Calculations!$C$118))+Control!$C$7*Calculations!$C$84*INDEX('Monthly Data'!P:P,Calculations!$C$116+MOD(I3,Calculations!$C$118))+Control!$C$7*Calculations!$C$85*INDEX('Monthly Data'!Q:Q,Calculations!$C$116+MOD(I3,Calculations!$C$118))+(1-Control!$C$7*Calculations!$C$87)*INDEX('Monthly Data'!R:R,Calculations!$C$116+MOD(I3,Calculations!$C$118))</f>
        <v>2.3307359621218403E-2</v>
      </c>
      <c r="DZ3" s="86">
        <f ca="1">Control!$C$7*Calculations!$C$82*INDEX('Monthly Data'!N:N,Calculations!$C$116+MOD(J3,Calculations!$C$118))+Control!$C$7*Calculations!$C$83*INDEX('Monthly Data'!O:O,Calculations!$C$116+MOD(J3,Calculations!$C$118))+Control!$C$7*Calculations!$C$84*INDEX('Monthly Data'!P:P,Calculations!$C$116+MOD(J3,Calculations!$C$118))+Control!$C$7*Calculations!$C$85*INDEX('Monthly Data'!Q:Q,Calculations!$C$116+MOD(J3,Calculations!$C$118))+(1-Control!$C$7*Calculations!$C$87)*INDEX('Monthly Data'!R:R,Calculations!$C$116+MOD(J3,Calculations!$C$118))</f>
        <v>1.4915555251167555E-3</v>
      </c>
      <c r="EA3" s="86">
        <f ca="1">Control!$C$7*Calculations!$C$82*INDEX('Monthly Data'!N:N,Calculations!$C$116+MOD(K3,Calculations!$C$118))+Control!$C$7*Calculations!$C$83*INDEX('Monthly Data'!O:O,Calculations!$C$116+MOD(K3,Calculations!$C$118))+Control!$C$7*Calculations!$C$84*INDEX('Monthly Data'!P:P,Calculations!$C$116+MOD(K3,Calculations!$C$118))+Control!$C$7*Calculations!$C$85*INDEX('Monthly Data'!Q:Q,Calculations!$C$116+MOD(K3,Calculations!$C$118))+(1-Control!$C$7*Calculations!$C$87)*INDEX('Monthly Data'!R:R,Calculations!$C$116+MOD(K3,Calculations!$C$118))</f>
        <v>1.5115046179922851E-2</v>
      </c>
      <c r="EB3" s="86">
        <f ca="1">Control!$C$7*Calculations!$C$82*INDEX('Monthly Data'!N:N,Calculations!$C$116+MOD(L3,Calculations!$C$118))+Control!$C$7*Calculations!$C$83*INDEX('Monthly Data'!O:O,Calculations!$C$116+MOD(L3,Calculations!$C$118))+Control!$C$7*Calculations!$C$84*INDEX('Monthly Data'!P:P,Calculations!$C$116+MOD(L3,Calculations!$C$118))+Control!$C$7*Calculations!$C$85*INDEX('Monthly Data'!Q:Q,Calculations!$C$116+MOD(L3,Calculations!$C$118))+(1-Control!$C$7*Calculations!$C$87)*INDEX('Monthly Data'!R:R,Calculations!$C$116+MOD(L3,Calculations!$C$118))</f>
        <v>1.9073822767906517E-2</v>
      </c>
      <c r="EC3" s="86">
        <f ca="1">Control!$C$7*Calculations!$C$82*INDEX('Monthly Data'!N:N,Calculations!$C$116+MOD(M3,Calculations!$C$118))+Control!$C$7*Calculations!$C$83*INDEX('Monthly Data'!O:O,Calculations!$C$116+MOD(M3,Calculations!$C$118))+Control!$C$7*Calculations!$C$84*INDEX('Monthly Data'!P:P,Calculations!$C$116+MOD(M3,Calculations!$C$118))+Control!$C$7*Calculations!$C$85*INDEX('Monthly Data'!Q:Q,Calculations!$C$116+MOD(M3,Calculations!$C$118))+(1-Control!$C$7*Calculations!$C$87)*INDEX('Monthly Data'!R:R,Calculations!$C$116+MOD(M3,Calculations!$C$118))</f>
        <v>-2.0259958308006688E-2</v>
      </c>
      <c r="ED3" s="86">
        <f ca="1">Control!$C$7*Calculations!$C$82*INDEX('Monthly Data'!N:N,Calculations!$C$116+MOD(N3,Calculations!$C$118))+Control!$C$7*Calculations!$C$83*INDEX('Monthly Data'!O:O,Calculations!$C$116+MOD(N3,Calculations!$C$118))+Control!$C$7*Calculations!$C$84*INDEX('Monthly Data'!P:P,Calculations!$C$116+MOD(N3,Calculations!$C$118))+Control!$C$7*Calculations!$C$85*INDEX('Monthly Data'!Q:Q,Calculations!$C$116+MOD(N3,Calculations!$C$118))+(1-Control!$C$7*Calculations!$C$87)*INDEX('Monthly Data'!R:R,Calculations!$C$116+MOD(N3,Calculations!$C$118))</f>
        <v>-9.5555592256394619E-3</v>
      </c>
      <c r="EE3" s="86">
        <f ca="1">Control!$C$7*Calculations!$C$82*INDEX('Monthly Data'!N:N,Calculations!$C$116+MOD(O3,Calculations!$C$118))+Control!$C$7*Calculations!$C$83*INDEX('Monthly Data'!O:O,Calculations!$C$116+MOD(O3,Calculations!$C$118))+Control!$C$7*Calculations!$C$84*INDEX('Monthly Data'!P:P,Calculations!$C$116+MOD(O3,Calculations!$C$118))+Control!$C$7*Calculations!$C$85*INDEX('Monthly Data'!Q:Q,Calculations!$C$116+MOD(O3,Calculations!$C$118))+(1-Control!$C$7*Calculations!$C$87)*INDEX('Monthly Data'!R:R,Calculations!$C$116+MOD(O3,Calculations!$C$118))</f>
        <v>1.1786765492207996E-2</v>
      </c>
      <c r="EF3" s="86">
        <f ca="1">Control!$C$7*Calculations!$C$82*INDEX('Monthly Data'!N:N,Calculations!$C$116+MOD(P3,Calculations!$C$118))+Control!$C$7*Calculations!$C$83*INDEX('Monthly Data'!O:O,Calculations!$C$116+MOD(P3,Calculations!$C$118))+Control!$C$7*Calculations!$C$84*INDEX('Monthly Data'!P:P,Calculations!$C$116+MOD(P3,Calculations!$C$118))+Control!$C$7*Calculations!$C$85*INDEX('Monthly Data'!Q:Q,Calculations!$C$116+MOD(P3,Calculations!$C$118))+(1-Control!$C$7*Calculations!$C$87)*INDEX('Monthly Data'!R:R,Calculations!$C$116+MOD(P3,Calculations!$C$118))</f>
        <v>1.1809891087585166E-2</v>
      </c>
      <c r="EG3" s="86">
        <f ca="1">Control!$C$7*Calculations!$C$82*INDEX('Monthly Data'!N:N,Calculations!$C$116+MOD(Q3,Calculations!$C$118))+Control!$C$7*Calculations!$C$83*INDEX('Monthly Data'!O:O,Calculations!$C$116+MOD(Q3,Calculations!$C$118))+Control!$C$7*Calculations!$C$84*INDEX('Monthly Data'!P:P,Calculations!$C$116+MOD(Q3,Calculations!$C$118))+Control!$C$7*Calculations!$C$85*INDEX('Monthly Data'!Q:Q,Calculations!$C$116+MOD(Q3,Calculations!$C$118))+(1-Control!$C$7*Calculations!$C$87)*INDEX('Monthly Data'!R:R,Calculations!$C$116+MOD(Q3,Calculations!$C$118))</f>
        <v>3.1070573055362403E-2</v>
      </c>
      <c r="EH3" s="86">
        <f ca="1">Control!$C$7*Calculations!$C$82*INDEX('Monthly Data'!N:N,Calculations!$C$116+MOD(R3,Calculations!$C$118))+Control!$C$7*Calculations!$C$83*INDEX('Monthly Data'!O:O,Calculations!$C$116+MOD(R3,Calculations!$C$118))+Control!$C$7*Calculations!$C$84*INDEX('Monthly Data'!P:P,Calculations!$C$116+MOD(R3,Calculations!$C$118))+Control!$C$7*Calculations!$C$85*INDEX('Monthly Data'!Q:Q,Calculations!$C$116+MOD(R3,Calculations!$C$118))+(1-Control!$C$7*Calculations!$C$87)*INDEX('Monthly Data'!R:R,Calculations!$C$116+MOD(R3,Calculations!$C$118))</f>
        <v>7.7184133340106598E-3</v>
      </c>
      <c r="EI3" s="86">
        <f ca="1">Control!$C$7*Calculations!$C$82*INDEX('Monthly Data'!N:N,Calculations!$C$116+MOD(S3,Calculations!$C$118))+Control!$C$7*Calculations!$C$83*INDEX('Monthly Data'!O:O,Calculations!$C$116+MOD(S3,Calculations!$C$118))+Control!$C$7*Calculations!$C$84*INDEX('Monthly Data'!P:P,Calculations!$C$116+MOD(S3,Calculations!$C$118))+Control!$C$7*Calculations!$C$85*INDEX('Monthly Data'!Q:Q,Calculations!$C$116+MOD(S3,Calculations!$C$118))+(1-Control!$C$7*Calculations!$C$87)*INDEX('Monthly Data'!R:R,Calculations!$C$116+MOD(S3,Calculations!$C$118))</f>
        <v>-1.880155173376722E-2</v>
      </c>
      <c r="EJ3" s="86">
        <f ca="1">Control!$C$7*Calculations!$C$82*INDEX('Monthly Data'!N:N,Calculations!$C$116+MOD(T3,Calculations!$C$118))+Control!$C$7*Calculations!$C$83*INDEX('Monthly Data'!O:O,Calculations!$C$116+MOD(T3,Calculations!$C$118))+Control!$C$7*Calculations!$C$84*INDEX('Monthly Data'!P:P,Calculations!$C$116+MOD(T3,Calculations!$C$118))+Control!$C$7*Calculations!$C$85*INDEX('Monthly Data'!Q:Q,Calculations!$C$116+MOD(T3,Calculations!$C$118))+(1-Control!$C$7*Calculations!$C$87)*INDEX('Monthly Data'!R:R,Calculations!$C$116+MOD(T3,Calculations!$C$118))</f>
        <v>-7.8872955230675015E-3</v>
      </c>
      <c r="EK3" s="86">
        <f ca="1">Control!$C$7*Calculations!$C$82*INDEX('Monthly Data'!N:N,Calculations!$C$116+MOD(U3,Calculations!$C$118))+Control!$C$7*Calculations!$C$83*INDEX('Monthly Data'!O:O,Calculations!$C$116+MOD(U3,Calculations!$C$118))+Control!$C$7*Calculations!$C$84*INDEX('Monthly Data'!P:P,Calculations!$C$116+MOD(U3,Calculations!$C$118))+Control!$C$7*Calculations!$C$85*INDEX('Monthly Data'!Q:Q,Calculations!$C$116+MOD(U3,Calculations!$C$118))+(1-Control!$C$7*Calculations!$C$87)*INDEX('Monthly Data'!R:R,Calculations!$C$116+MOD(U3,Calculations!$C$118))</f>
        <v>-1.5984879994281095E-2</v>
      </c>
      <c r="EL3" s="86">
        <f ca="1">Control!$C$7*Calculations!$C$82*INDEX('Monthly Data'!N:N,Calculations!$C$116+MOD(V3,Calculations!$C$118))+Control!$C$7*Calculations!$C$83*INDEX('Monthly Data'!O:O,Calculations!$C$116+MOD(V3,Calculations!$C$118))+Control!$C$7*Calculations!$C$84*INDEX('Monthly Data'!P:P,Calculations!$C$116+MOD(V3,Calculations!$C$118))+Control!$C$7*Calculations!$C$85*INDEX('Monthly Data'!Q:Q,Calculations!$C$116+MOD(V3,Calculations!$C$118))+(1-Control!$C$7*Calculations!$C$87)*INDEX('Monthly Data'!R:R,Calculations!$C$116+MOD(V3,Calculations!$C$118))</f>
        <v>1.7484305259657981E-2</v>
      </c>
      <c r="EM3" s="86">
        <f ca="1">Control!$C$7*Calculations!$C$82*INDEX('Monthly Data'!N:N,Calculations!$C$116+MOD(W3,Calculations!$C$118))+Control!$C$7*Calculations!$C$83*INDEX('Monthly Data'!O:O,Calculations!$C$116+MOD(W3,Calculations!$C$118))+Control!$C$7*Calculations!$C$84*INDEX('Monthly Data'!P:P,Calculations!$C$116+MOD(W3,Calculations!$C$118))+Control!$C$7*Calculations!$C$85*INDEX('Monthly Data'!Q:Q,Calculations!$C$116+MOD(W3,Calculations!$C$118))+(1-Control!$C$7*Calculations!$C$87)*INDEX('Monthly Data'!R:R,Calculations!$C$116+MOD(W3,Calculations!$C$118))</f>
        <v>-2.6378232493851243E-2</v>
      </c>
      <c r="EN3" s="86">
        <f ca="1">Control!$C$7*Calculations!$C$82*INDEX('Monthly Data'!N:N,Calculations!$C$116+MOD(X3,Calculations!$C$118))+Control!$C$7*Calculations!$C$83*INDEX('Monthly Data'!O:O,Calculations!$C$116+MOD(X3,Calculations!$C$118))+Control!$C$7*Calculations!$C$84*INDEX('Monthly Data'!P:P,Calculations!$C$116+MOD(X3,Calculations!$C$118))+Control!$C$7*Calculations!$C$85*INDEX('Monthly Data'!Q:Q,Calculations!$C$116+MOD(X3,Calculations!$C$118))+(1-Control!$C$7*Calculations!$C$87)*INDEX('Monthly Data'!R:R,Calculations!$C$116+MOD(X3,Calculations!$C$118))</f>
        <v>3.7596120283497965E-2</v>
      </c>
      <c r="EO3" s="86">
        <f ca="1">Control!$C$7*Calculations!$C$82*INDEX('Monthly Data'!N:N,Calculations!$C$116+MOD(Y3,Calculations!$C$118))+Control!$C$7*Calculations!$C$83*INDEX('Monthly Data'!O:O,Calculations!$C$116+MOD(Y3,Calculations!$C$118))+Control!$C$7*Calculations!$C$84*INDEX('Monthly Data'!P:P,Calculations!$C$116+MOD(Y3,Calculations!$C$118))+Control!$C$7*Calculations!$C$85*INDEX('Monthly Data'!Q:Q,Calculations!$C$116+MOD(Y3,Calculations!$C$118))+(1-Control!$C$7*Calculations!$C$87)*INDEX('Monthly Data'!R:R,Calculations!$C$116+MOD(Y3,Calculations!$C$118))</f>
        <v>2.0524935548016137E-2</v>
      </c>
      <c r="EP3" s="86">
        <f ca="1">Control!$C$7*Calculations!$C$82*INDEX('Monthly Data'!N:N,Calculations!$C$116+MOD(Z3,Calculations!$C$118))+Control!$C$7*Calculations!$C$83*INDEX('Monthly Data'!O:O,Calculations!$C$116+MOD(Z3,Calculations!$C$118))+Control!$C$7*Calculations!$C$84*INDEX('Monthly Data'!P:P,Calculations!$C$116+MOD(Z3,Calculations!$C$118))+Control!$C$7*Calculations!$C$85*INDEX('Monthly Data'!Q:Q,Calculations!$C$116+MOD(Z3,Calculations!$C$118))+(1-Control!$C$7*Calculations!$C$87)*INDEX('Monthly Data'!R:R,Calculations!$C$116+MOD(Z3,Calculations!$C$118))</f>
        <v>1.7361594973213587E-2</v>
      </c>
      <c r="EQ3" s="86">
        <f ca="1">Control!$C$7*Calculations!$C$82*INDEX('Monthly Data'!N:N,Calculations!$C$116+MOD(AA3,Calculations!$C$118))+Control!$C$7*Calculations!$C$83*INDEX('Monthly Data'!O:O,Calculations!$C$116+MOD(AA3,Calculations!$C$118))+Control!$C$7*Calculations!$C$84*INDEX('Monthly Data'!P:P,Calculations!$C$116+MOD(AA3,Calculations!$C$118))+Control!$C$7*Calculations!$C$85*INDEX('Monthly Data'!Q:Q,Calculations!$C$116+MOD(AA3,Calculations!$C$118))+(1-Control!$C$7*Calculations!$C$87)*INDEX('Monthly Data'!R:R,Calculations!$C$116+MOD(AA3,Calculations!$C$118))</f>
        <v>1.8665061640915637E-2</v>
      </c>
      <c r="ER3" s="86">
        <f ca="1">Control!$C$7*Calculations!$C$82*INDEX('Monthly Data'!N:N,Calculations!$C$116+MOD(AB3,Calculations!$C$118))+Control!$C$7*Calculations!$C$83*INDEX('Monthly Data'!O:O,Calculations!$C$116+MOD(AB3,Calculations!$C$118))+Control!$C$7*Calculations!$C$84*INDEX('Monthly Data'!P:P,Calculations!$C$116+MOD(AB3,Calculations!$C$118))+Control!$C$7*Calculations!$C$85*INDEX('Monthly Data'!Q:Q,Calculations!$C$116+MOD(AB3,Calculations!$C$118))+(1-Control!$C$7*Calculations!$C$87)*INDEX('Monthly Data'!R:R,Calculations!$C$116+MOD(AB3,Calculations!$C$118))</f>
        <v>3.7596120283497965E-2</v>
      </c>
      <c r="ES3" s="86">
        <f ca="1">Control!$C$7*Calculations!$C$82*INDEX('Monthly Data'!N:N,Calculations!$C$116+MOD(AC3,Calculations!$C$118))+Control!$C$7*Calculations!$C$83*INDEX('Monthly Data'!O:O,Calculations!$C$116+MOD(AC3,Calculations!$C$118))+Control!$C$7*Calculations!$C$84*INDEX('Monthly Data'!P:P,Calculations!$C$116+MOD(AC3,Calculations!$C$118))+Control!$C$7*Calculations!$C$85*INDEX('Monthly Data'!Q:Q,Calculations!$C$116+MOD(AC3,Calculations!$C$118))+(1-Control!$C$7*Calculations!$C$87)*INDEX('Monthly Data'!R:R,Calculations!$C$116+MOD(AC3,Calculations!$C$118))</f>
        <v>1.0353752315110615E-2</v>
      </c>
      <c r="ET3" s="86">
        <f ca="1">Control!$C$7*Calculations!$C$82*INDEX('Monthly Data'!N:N,Calculations!$C$116+MOD(AD3,Calculations!$C$118))+Control!$C$7*Calculations!$C$83*INDEX('Monthly Data'!O:O,Calculations!$C$116+MOD(AD3,Calculations!$C$118))+Control!$C$7*Calculations!$C$84*INDEX('Monthly Data'!P:P,Calculations!$C$116+MOD(AD3,Calculations!$C$118))+Control!$C$7*Calculations!$C$85*INDEX('Monthly Data'!Q:Q,Calculations!$C$116+MOD(AD3,Calculations!$C$118))+(1-Control!$C$7*Calculations!$C$87)*INDEX('Monthly Data'!R:R,Calculations!$C$116+MOD(AD3,Calculations!$C$118))</f>
        <v>3.7118215575026904E-2</v>
      </c>
      <c r="EU3" s="86">
        <f ca="1">Control!$C$7*Calculations!$C$82*INDEX('Monthly Data'!N:N,Calculations!$C$116+MOD(AE3,Calculations!$C$118))+Control!$C$7*Calculations!$C$83*INDEX('Monthly Data'!O:O,Calculations!$C$116+MOD(AE3,Calculations!$C$118))+Control!$C$7*Calculations!$C$84*INDEX('Monthly Data'!P:P,Calculations!$C$116+MOD(AE3,Calculations!$C$118))+Control!$C$7*Calculations!$C$85*INDEX('Monthly Data'!Q:Q,Calculations!$C$116+MOD(AE3,Calculations!$C$118))+(1-Control!$C$7*Calculations!$C$87)*INDEX('Monthly Data'!R:R,Calculations!$C$116+MOD(AE3,Calculations!$C$118))</f>
        <v>9.9787204839310462E-3</v>
      </c>
      <c r="EV3" s="86">
        <f ca="1">Control!$C$7*Calculations!$C$82*INDEX('Monthly Data'!N:N,Calculations!$C$116+MOD(AF3,Calculations!$C$118))+Control!$C$7*Calculations!$C$83*INDEX('Monthly Data'!O:O,Calculations!$C$116+MOD(AF3,Calculations!$C$118))+Control!$C$7*Calculations!$C$84*INDEX('Monthly Data'!P:P,Calculations!$C$116+MOD(AF3,Calculations!$C$118))+Control!$C$7*Calculations!$C$85*INDEX('Monthly Data'!Q:Q,Calculations!$C$116+MOD(AF3,Calculations!$C$118))+(1-Control!$C$7*Calculations!$C$87)*INDEX('Monthly Data'!R:R,Calculations!$C$116+MOD(AF3,Calculations!$C$118))</f>
        <v>1.0921298083007208E-2</v>
      </c>
      <c r="EW3" s="86">
        <f ca="1">Control!$C$7*Calculations!$C$82*INDEX('Monthly Data'!N:N,Calculations!$C$116+MOD(AG3,Calculations!$C$118))+Control!$C$7*Calculations!$C$83*INDEX('Monthly Data'!O:O,Calculations!$C$116+MOD(AG3,Calculations!$C$118))+Control!$C$7*Calculations!$C$84*INDEX('Monthly Data'!P:P,Calculations!$C$116+MOD(AG3,Calculations!$C$118))+Control!$C$7*Calculations!$C$85*INDEX('Monthly Data'!Q:Q,Calculations!$C$116+MOD(AG3,Calculations!$C$118))+(1-Control!$C$7*Calculations!$C$87)*INDEX('Monthly Data'!R:R,Calculations!$C$116+MOD(AG3,Calculations!$C$118))</f>
        <v>-1.1360801645249321E-2</v>
      </c>
      <c r="EX3" s="86">
        <f ca="1">Control!$C$7*Calculations!$C$82*INDEX('Monthly Data'!N:N,Calculations!$C$116+MOD(AH3,Calculations!$C$118))+Control!$C$7*Calculations!$C$83*INDEX('Monthly Data'!O:O,Calculations!$C$116+MOD(AH3,Calculations!$C$118))+Control!$C$7*Calculations!$C$84*INDEX('Monthly Data'!P:P,Calculations!$C$116+MOD(AH3,Calculations!$C$118))+Control!$C$7*Calculations!$C$85*INDEX('Monthly Data'!Q:Q,Calculations!$C$116+MOD(AH3,Calculations!$C$118))+(1-Control!$C$7*Calculations!$C$87)*INDEX('Monthly Data'!R:R,Calculations!$C$116+MOD(AH3,Calculations!$C$118))</f>
        <v>-2.6378232493851243E-2</v>
      </c>
      <c r="EY3" s="86">
        <f ca="1">Control!$C$7*Calculations!$C$82*INDEX('Monthly Data'!N:N,Calculations!$C$116+MOD(AI3,Calculations!$C$118))+Control!$C$7*Calculations!$C$83*INDEX('Monthly Data'!O:O,Calculations!$C$116+MOD(AI3,Calculations!$C$118))+Control!$C$7*Calculations!$C$84*INDEX('Monthly Data'!P:P,Calculations!$C$116+MOD(AI3,Calculations!$C$118))+Control!$C$7*Calculations!$C$85*INDEX('Monthly Data'!Q:Q,Calculations!$C$116+MOD(AI3,Calculations!$C$118))+(1-Control!$C$7*Calculations!$C$87)*INDEX('Monthly Data'!R:R,Calculations!$C$116+MOD(AI3,Calculations!$C$118))</f>
        <v>9.9787204839310462E-3</v>
      </c>
      <c r="EZ3" s="86">
        <f ca="1">Control!$C$7*Calculations!$C$82*INDEX('Monthly Data'!N:N,Calculations!$C$116+MOD(AJ3,Calculations!$C$118))+Control!$C$7*Calculations!$C$83*INDEX('Monthly Data'!O:O,Calculations!$C$116+MOD(AJ3,Calculations!$C$118))+Control!$C$7*Calculations!$C$84*INDEX('Monthly Data'!P:P,Calculations!$C$116+MOD(AJ3,Calculations!$C$118))+Control!$C$7*Calculations!$C$85*INDEX('Monthly Data'!Q:Q,Calculations!$C$116+MOD(AJ3,Calculations!$C$118))+(1-Control!$C$7*Calculations!$C$87)*INDEX('Monthly Data'!R:R,Calculations!$C$116+MOD(AJ3,Calculations!$C$118))</f>
        <v>-1.880155173376722E-2</v>
      </c>
      <c r="FA3" s="86">
        <f ca="1">Control!$C$7*Calculations!$C$82*INDEX('Monthly Data'!N:N,Calculations!$C$116+MOD(AK3,Calculations!$C$118))+Control!$C$7*Calculations!$C$83*INDEX('Monthly Data'!O:O,Calculations!$C$116+MOD(AK3,Calculations!$C$118))+Control!$C$7*Calculations!$C$84*INDEX('Monthly Data'!P:P,Calculations!$C$116+MOD(AK3,Calculations!$C$118))+Control!$C$7*Calculations!$C$85*INDEX('Monthly Data'!Q:Q,Calculations!$C$116+MOD(AK3,Calculations!$C$118))+(1-Control!$C$7*Calculations!$C$87)*INDEX('Monthly Data'!R:R,Calculations!$C$116+MOD(AK3,Calculations!$C$118))</f>
        <v>-1.0485101266941802E-2</v>
      </c>
      <c r="FB3" s="86">
        <f ca="1">Control!$C$7*Calculations!$C$82*INDEX('Monthly Data'!N:N,Calculations!$C$116+MOD(AL3,Calculations!$C$118))+Control!$C$7*Calculations!$C$83*INDEX('Monthly Data'!O:O,Calculations!$C$116+MOD(AL3,Calculations!$C$118))+Control!$C$7*Calculations!$C$84*INDEX('Monthly Data'!P:P,Calculations!$C$116+MOD(AL3,Calculations!$C$118))+Control!$C$7*Calculations!$C$85*INDEX('Monthly Data'!Q:Q,Calculations!$C$116+MOD(AL3,Calculations!$C$118))+(1-Control!$C$7*Calculations!$C$87)*INDEX('Monthly Data'!R:R,Calculations!$C$116+MOD(AL3,Calculations!$C$118))</f>
        <v>6.1009361253630504E-2</v>
      </c>
      <c r="FC3" s="86">
        <f ca="1">Control!$C$7*Calculations!$C$82*INDEX('Monthly Data'!N:N,Calculations!$C$116+MOD(AM3,Calculations!$C$118))+Control!$C$7*Calculations!$C$83*INDEX('Monthly Data'!O:O,Calculations!$C$116+MOD(AM3,Calculations!$C$118))+Control!$C$7*Calculations!$C$84*INDEX('Monthly Data'!P:P,Calculations!$C$116+MOD(AM3,Calculations!$C$118))+Control!$C$7*Calculations!$C$85*INDEX('Monthly Data'!Q:Q,Calculations!$C$116+MOD(AM3,Calculations!$C$118))+(1-Control!$C$7*Calculations!$C$87)*INDEX('Monthly Data'!R:R,Calculations!$C$116+MOD(AM3,Calculations!$C$118))</f>
        <v>1.046389543479892E-2</v>
      </c>
      <c r="FD3" s="86">
        <f ca="1">Control!$C$7*Calculations!$C$82*INDEX('Monthly Data'!N:N,Calculations!$C$116+MOD(AN3,Calculations!$C$118))+Control!$C$7*Calculations!$C$83*INDEX('Monthly Data'!O:O,Calculations!$C$116+MOD(AN3,Calculations!$C$118))+Control!$C$7*Calculations!$C$84*INDEX('Monthly Data'!P:P,Calculations!$C$116+MOD(AN3,Calculations!$C$118))+Control!$C$7*Calculations!$C$85*INDEX('Monthly Data'!Q:Q,Calculations!$C$116+MOD(AN3,Calculations!$C$118))+(1-Control!$C$7*Calculations!$C$87)*INDEX('Monthly Data'!R:R,Calculations!$C$116+MOD(AN3,Calculations!$C$118))</f>
        <v>-3.8554137824290124E-2</v>
      </c>
      <c r="FE3" s="86">
        <f ca="1">Control!$C$7*Calculations!$C$82*INDEX('Monthly Data'!N:N,Calculations!$C$116+MOD(AO3,Calculations!$C$118))+Control!$C$7*Calculations!$C$83*INDEX('Monthly Data'!O:O,Calculations!$C$116+MOD(AO3,Calculations!$C$118))+Control!$C$7*Calculations!$C$84*INDEX('Monthly Data'!P:P,Calculations!$C$116+MOD(AO3,Calculations!$C$118))+Control!$C$7*Calculations!$C$85*INDEX('Monthly Data'!Q:Q,Calculations!$C$116+MOD(AO3,Calculations!$C$118))+(1-Control!$C$7*Calculations!$C$87)*INDEX('Monthly Data'!R:R,Calculations!$C$116+MOD(AO3,Calculations!$C$118))</f>
        <v>-2.4571433440223247E-2</v>
      </c>
      <c r="FF3" s="86">
        <f ca="1">Control!$C$7*Calculations!$C$82*INDEX('Monthly Data'!N:N,Calculations!$C$116+MOD(AP3,Calculations!$C$118))+Control!$C$7*Calculations!$C$83*INDEX('Monthly Data'!O:O,Calculations!$C$116+MOD(AP3,Calculations!$C$118))+Control!$C$7*Calculations!$C$84*INDEX('Monthly Data'!P:P,Calculations!$C$116+MOD(AP3,Calculations!$C$118))+Control!$C$7*Calculations!$C$85*INDEX('Monthly Data'!Q:Q,Calculations!$C$116+MOD(AP3,Calculations!$C$118))+(1-Control!$C$7*Calculations!$C$87)*INDEX('Monthly Data'!R:R,Calculations!$C$116+MOD(AP3,Calculations!$C$118))</f>
        <v>1.7073665854433945E-2</v>
      </c>
      <c r="FG3" s="86">
        <f ca="1">Control!$C$7*Calculations!$C$82*INDEX('Monthly Data'!N:N,Calculations!$C$116+MOD(AQ3,Calculations!$C$118))+Control!$C$7*Calculations!$C$83*INDEX('Monthly Data'!O:O,Calculations!$C$116+MOD(AQ3,Calculations!$C$118))+Control!$C$7*Calculations!$C$84*INDEX('Monthly Data'!P:P,Calculations!$C$116+MOD(AQ3,Calculations!$C$118))+Control!$C$7*Calculations!$C$85*INDEX('Monthly Data'!Q:Q,Calculations!$C$116+MOD(AQ3,Calculations!$C$118))+(1-Control!$C$7*Calculations!$C$87)*INDEX('Monthly Data'!R:R,Calculations!$C$116+MOD(AQ3,Calculations!$C$118))</f>
        <v>-7.8872955230675015E-3</v>
      </c>
      <c r="FH3" s="86">
        <f ca="1">Control!$C$7*Calculations!$C$82*INDEX('Monthly Data'!N:N,Calculations!$C$116+MOD(AR3,Calculations!$C$118))+Control!$C$7*Calculations!$C$83*INDEX('Monthly Data'!O:O,Calculations!$C$116+MOD(AR3,Calculations!$C$118))+Control!$C$7*Calculations!$C$84*INDEX('Monthly Data'!P:P,Calculations!$C$116+MOD(AR3,Calculations!$C$118))+Control!$C$7*Calculations!$C$85*INDEX('Monthly Data'!Q:Q,Calculations!$C$116+MOD(AR3,Calculations!$C$118))+(1-Control!$C$7*Calculations!$C$87)*INDEX('Monthly Data'!R:R,Calculations!$C$116+MOD(AR3,Calculations!$C$118))</f>
        <v>4.2795950888382334E-3</v>
      </c>
      <c r="FI3" s="86">
        <f ca="1">Control!$C$7*Calculations!$C$82*INDEX('Monthly Data'!N:N,Calculations!$C$116+MOD(AS3,Calculations!$C$118))+Control!$C$7*Calculations!$C$83*INDEX('Monthly Data'!O:O,Calculations!$C$116+MOD(AS3,Calculations!$C$118))+Control!$C$7*Calculations!$C$84*INDEX('Monthly Data'!P:P,Calculations!$C$116+MOD(AS3,Calculations!$C$118))+Control!$C$7*Calculations!$C$85*INDEX('Monthly Data'!Q:Q,Calculations!$C$116+MOD(AS3,Calculations!$C$118))+(1-Control!$C$7*Calculations!$C$87)*INDEX('Monthly Data'!R:R,Calculations!$C$116+MOD(AS3,Calculations!$C$118))</f>
        <v>4.4327772793586687E-3</v>
      </c>
      <c r="FJ3" s="86">
        <f ca="1">Control!$C$7*Calculations!$C$82*INDEX('Monthly Data'!N:N,Calculations!$C$116+MOD(AT3,Calculations!$C$118))+Control!$C$7*Calculations!$C$83*INDEX('Monthly Data'!O:O,Calculations!$C$116+MOD(AT3,Calculations!$C$118))+Control!$C$7*Calculations!$C$84*INDEX('Monthly Data'!P:P,Calculations!$C$116+MOD(AT3,Calculations!$C$118))+Control!$C$7*Calculations!$C$85*INDEX('Monthly Data'!Q:Q,Calculations!$C$116+MOD(AT3,Calculations!$C$118))+(1-Control!$C$7*Calculations!$C$87)*INDEX('Monthly Data'!R:R,Calculations!$C$116+MOD(AT3,Calculations!$C$118))</f>
        <v>6.6954569943530936E-3</v>
      </c>
      <c r="FK3" s="86">
        <f ca="1">Control!$C$7*Calculations!$C$82*INDEX('Monthly Data'!N:N,Calculations!$C$116+MOD(AU3,Calculations!$C$118))+Control!$C$7*Calculations!$C$83*INDEX('Monthly Data'!O:O,Calculations!$C$116+MOD(AU3,Calculations!$C$118))+Control!$C$7*Calculations!$C$84*INDEX('Monthly Data'!P:P,Calculations!$C$116+MOD(AU3,Calculations!$C$118))+Control!$C$7*Calculations!$C$85*INDEX('Monthly Data'!Q:Q,Calculations!$C$116+MOD(AU3,Calculations!$C$118))+(1-Control!$C$7*Calculations!$C$87)*INDEX('Monthly Data'!R:R,Calculations!$C$116+MOD(AU3,Calculations!$C$118))</f>
        <v>3.9251937367756782E-3</v>
      </c>
      <c r="FL3" s="86">
        <f ca="1">Control!$C$7*Calculations!$C$82*INDEX('Monthly Data'!N:N,Calculations!$C$116+MOD(AV3,Calculations!$C$118))+Control!$C$7*Calculations!$C$83*INDEX('Monthly Data'!O:O,Calculations!$C$116+MOD(AV3,Calculations!$C$118))+Control!$C$7*Calculations!$C$84*INDEX('Monthly Data'!P:P,Calculations!$C$116+MOD(AV3,Calculations!$C$118))+Control!$C$7*Calculations!$C$85*INDEX('Monthly Data'!Q:Q,Calculations!$C$116+MOD(AV3,Calculations!$C$118))+(1-Control!$C$7*Calculations!$C$87)*INDEX('Monthly Data'!R:R,Calculations!$C$116+MOD(AV3,Calculations!$C$118))</f>
        <v>2.377894462657602E-2</v>
      </c>
      <c r="FM3" s="86">
        <f ca="1">Control!$C$7*Calculations!$C$82*INDEX('Monthly Data'!N:N,Calculations!$C$116+MOD(AW3,Calculations!$C$118))+Control!$C$7*Calculations!$C$83*INDEX('Monthly Data'!O:O,Calculations!$C$116+MOD(AW3,Calculations!$C$118))+Control!$C$7*Calculations!$C$84*INDEX('Monthly Data'!P:P,Calculations!$C$116+MOD(AW3,Calculations!$C$118))+Control!$C$7*Calculations!$C$85*INDEX('Monthly Data'!Q:Q,Calculations!$C$116+MOD(AW3,Calculations!$C$118))+(1-Control!$C$7*Calculations!$C$87)*INDEX('Monthly Data'!R:R,Calculations!$C$116+MOD(AW3,Calculations!$C$118))</f>
        <v>7.857567536297622E-3</v>
      </c>
      <c r="FN3" s="86">
        <f ca="1">Control!$C$7*Calculations!$C$82*INDEX('Monthly Data'!N:N,Calculations!$C$116+MOD(AX3,Calculations!$C$118))+Control!$C$7*Calculations!$C$83*INDEX('Monthly Data'!O:O,Calculations!$C$116+MOD(AX3,Calculations!$C$118))+Control!$C$7*Calculations!$C$84*INDEX('Monthly Data'!P:P,Calculations!$C$116+MOD(AX3,Calculations!$C$118))+Control!$C$7*Calculations!$C$85*INDEX('Monthly Data'!Q:Q,Calculations!$C$116+MOD(AX3,Calculations!$C$118))+(1-Control!$C$7*Calculations!$C$87)*INDEX('Monthly Data'!R:R,Calculations!$C$116+MOD(AX3,Calculations!$C$118))</f>
        <v>7.9764341593600071E-3</v>
      </c>
      <c r="FO3" s="86">
        <f ca="1">Control!$C$7*Calculations!$C$82*INDEX('Monthly Data'!N:N,Calculations!$C$116+MOD(AY3,Calculations!$C$118))+Control!$C$7*Calculations!$C$83*INDEX('Monthly Data'!O:O,Calculations!$C$116+MOD(AY3,Calculations!$C$118))+Control!$C$7*Calculations!$C$84*INDEX('Monthly Data'!P:P,Calculations!$C$116+MOD(AY3,Calculations!$C$118))+Control!$C$7*Calculations!$C$85*INDEX('Monthly Data'!Q:Q,Calculations!$C$116+MOD(AY3,Calculations!$C$118))+(1-Control!$C$7*Calculations!$C$87)*INDEX('Monthly Data'!R:R,Calculations!$C$116+MOD(AY3,Calculations!$C$118))</f>
        <v>-1.6546126717384396E-2</v>
      </c>
      <c r="FP3" s="86">
        <f ca="1">Control!$C$7*Calculations!$C$82*INDEX('Monthly Data'!N:N,Calculations!$C$116+MOD(AZ3,Calculations!$C$118))+Control!$C$7*Calculations!$C$83*INDEX('Monthly Data'!O:O,Calculations!$C$116+MOD(AZ3,Calculations!$C$118))+Control!$C$7*Calculations!$C$84*INDEX('Monthly Data'!P:P,Calculations!$C$116+MOD(AZ3,Calculations!$C$118))+Control!$C$7*Calculations!$C$85*INDEX('Monthly Data'!Q:Q,Calculations!$C$116+MOD(AZ3,Calculations!$C$118))+(1-Control!$C$7*Calculations!$C$87)*INDEX('Monthly Data'!R:R,Calculations!$C$116+MOD(AZ3,Calculations!$C$118))</f>
        <v>9.5791276036140301E-3</v>
      </c>
      <c r="FQ3" s="86">
        <f ca="1">Control!$C$7*Calculations!$C$82*INDEX('Monthly Data'!N:N,Calculations!$C$116+MOD(BA3,Calculations!$C$118))+Control!$C$7*Calculations!$C$83*INDEX('Monthly Data'!O:O,Calculations!$C$116+MOD(BA3,Calculations!$C$118))+Control!$C$7*Calculations!$C$84*INDEX('Monthly Data'!P:P,Calculations!$C$116+MOD(BA3,Calculations!$C$118))+Control!$C$7*Calculations!$C$85*INDEX('Monthly Data'!Q:Q,Calculations!$C$116+MOD(BA3,Calculations!$C$118))+(1-Control!$C$7*Calculations!$C$87)*INDEX('Monthly Data'!R:R,Calculations!$C$116+MOD(BA3,Calculations!$C$118))</f>
        <v>4.5132804118240749E-2</v>
      </c>
      <c r="FR3" s="86">
        <f ca="1">Control!$C$7*Calculations!$C$82*INDEX('Monthly Data'!N:N,Calculations!$C$116+MOD(BB3,Calculations!$C$118))+Control!$C$7*Calculations!$C$83*INDEX('Monthly Data'!O:O,Calculations!$C$116+MOD(BB3,Calculations!$C$118))+Control!$C$7*Calculations!$C$84*INDEX('Monthly Data'!P:P,Calculations!$C$116+MOD(BB3,Calculations!$C$118))+Control!$C$7*Calculations!$C$85*INDEX('Monthly Data'!Q:Q,Calculations!$C$116+MOD(BB3,Calculations!$C$118))+(1-Control!$C$7*Calculations!$C$87)*INDEX('Monthly Data'!R:R,Calculations!$C$116+MOD(BB3,Calculations!$C$118))</f>
        <v>4.089189590407355E-3</v>
      </c>
      <c r="FS3" s="86">
        <f ca="1">Control!$C$7*Calculations!$C$82*INDEX('Monthly Data'!N:N,Calculations!$C$116+MOD(BC3,Calculations!$C$118))+Control!$C$7*Calculations!$C$83*INDEX('Monthly Data'!O:O,Calculations!$C$116+MOD(BC3,Calculations!$C$118))+Control!$C$7*Calculations!$C$84*INDEX('Monthly Data'!P:P,Calculations!$C$116+MOD(BC3,Calculations!$C$118))+Control!$C$7*Calculations!$C$85*INDEX('Monthly Data'!Q:Q,Calculations!$C$116+MOD(BC3,Calculations!$C$118))+(1-Control!$C$7*Calculations!$C$87)*INDEX('Monthly Data'!R:R,Calculations!$C$116+MOD(BC3,Calculations!$C$118))</f>
        <v>6.3250222980707482E-3</v>
      </c>
      <c r="FT3" s="86">
        <f ca="1">Control!$C$7*Calculations!$C$82*INDEX('Monthly Data'!N:N,Calculations!$C$116+MOD(BD3,Calculations!$C$118))+Control!$C$7*Calculations!$C$83*INDEX('Monthly Data'!O:O,Calculations!$C$116+MOD(BD3,Calculations!$C$118))+Control!$C$7*Calculations!$C$84*INDEX('Monthly Data'!P:P,Calculations!$C$116+MOD(BD3,Calculations!$C$118))+Control!$C$7*Calculations!$C$85*INDEX('Monthly Data'!Q:Q,Calculations!$C$116+MOD(BD3,Calculations!$C$118))+(1-Control!$C$7*Calculations!$C$87)*INDEX('Monthly Data'!R:R,Calculations!$C$116+MOD(BD3,Calculations!$C$118))</f>
        <v>1.5216630695380906E-2</v>
      </c>
      <c r="FU3" s="86">
        <f ca="1">Control!$C$7*Calculations!$C$82*INDEX('Monthly Data'!N:N,Calculations!$C$116+MOD(BE3,Calculations!$C$118))+Control!$C$7*Calculations!$C$83*INDEX('Monthly Data'!O:O,Calculations!$C$116+MOD(BE3,Calculations!$C$118))+Control!$C$7*Calculations!$C$84*INDEX('Monthly Data'!P:P,Calculations!$C$116+MOD(BE3,Calculations!$C$118))+Control!$C$7*Calculations!$C$85*INDEX('Monthly Data'!Q:Q,Calculations!$C$116+MOD(BE3,Calculations!$C$118))+(1-Control!$C$7*Calculations!$C$87)*INDEX('Monthly Data'!R:R,Calculations!$C$116+MOD(BE3,Calculations!$C$118))</f>
        <v>4.5735623984309991E-2</v>
      </c>
      <c r="FV3" s="86">
        <f ca="1">Control!$C$7*Calculations!$C$82*INDEX('Monthly Data'!N:N,Calculations!$C$116+MOD(BF3,Calculations!$C$118))+Control!$C$7*Calculations!$C$83*INDEX('Monthly Data'!O:O,Calculations!$C$116+MOD(BF3,Calculations!$C$118))+Control!$C$7*Calculations!$C$84*INDEX('Monthly Data'!P:P,Calculations!$C$116+MOD(BF3,Calculations!$C$118))+Control!$C$7*Calculations!$C$85*INDEX('Monthly Data'!Q:Q,Calculations!$C$116+MOD(BF3,Calculations!$C$118))+(1-Control!$C$7*Calculations!$C$87)*INDEX('Monthly Data'!R:R,Calculations!$C$116+MOD(BF3,Calculations!$C$118))</f>
        <v>8.3814116887657771E-3</v>
      </c>
      <c r="FW3" s="86">
        <f ca="1">Control!$C$7*Calculations!$C$82*INDEX('Monthly Data'!N:N,Calculations!$C$116+MOD(BG3,Calculations!$C$118))+Control!$C$7*Calculations!$C$83*INDEX('Monthly Data'!O:O,Calculations!$C$116+MOD(BG3,Calculations!$C$118))+Control!$C$7*Calculations!$C$84*INDEX('Monthly Data'!P:P,Calculations!$C$116+MOD(BG3,Calculations!$C$118))+Control!$C$7*Calculations!$C$85*INDEX('Monthly Data'!Q:Q,Calculations!$C$116+MOD(BG3,Calculations!$C$118))+(1-Control!$C$7*Calculations!$C$87)*INDEX('Monthly Data'!R:R,Calculations!$C$116+MOD(BG3,Calculations!$C$118))</f>
        <v>-1.1360801645249321E-2</v>
      </c>
      <c r="FX3" s="86">
        <f ca="1">Control!$C$7*Calculations!$C$82*INDEX('Monthly Data'!N:N,Calculations!$C$116+MOD(BH3,Calculations!$C$118))+Control!$C$7*Calculations!$C$83*INDEX('Monthly Data'!O:O,Calculations!$C$116+MOD(BH3,Calculations!$C$118))+Control!$C$7*Calculations!$C$84*INDEX('Monthly Data'!P:P,Calculations!$C$116+MOD(BH3,Calculations!$C$118))+Control!$C$7*Calculations!$C$85*INDEX('Monthly Data'!Q:Q,Calculations!$C$116+MOD(BH3,Calculations!$C$118))+(1-Control!$C$7*Calculations!$C$87)*INDEX('Monthly Data'!R:R,Calculations!$C$116+MOD(BH3,Calculations!$C$118))</f>
        <v>1.1786765492207996E-2</v>
      </c>
      <c r="FY3" s="86">
        <f ca="1">Control!$C$7*Calculations!$C$82*INDEX('Monthly Data'!N:N,Calculations!$C$116+MOD(BI3,Calculations!$C$118))+Control!$C$7*Calculations!$C$83*INDEX('Monthly Data'!O:O,Calculations!$C$116+MOD(BI3,Calculations!$C$118))+Control!$C$7*Calculations!$C$84*INDEX('Monthly Data'!P:P,Calculations!$C$116+MOD(BI3,Calculations!$C$118))+Control!$C$7*Calculations!$C$85*INDEX('Monthly Data'!Q:Q,Calculations!$C$116+MOD(BI3,Calculations!$C$118))+(1-Control!$C$7*Calculations!$C$87)*INDEX('Monthly Data'!R:R,Calculations!$C$116+MOD(BI3,Calculations!$C$118))</f>
        <v>3.1011313347584085E-2</v>
      </c>
      <c r="FZ3" s="86">
        <f ca="1">Control!$C$7*Calculations!$C$82*INDEX('Monthly Data'!N:N,Calculations!$C$116+MOD(BJ3,Calculations!$C$118))+Control!$C$7*Calculations!$C$83*INDEX('Monthly Data'!O:O,Calculations!$C$116+MOD(BJ3,Calculations!$C$118))+Control!$C$7*Calculations!$C$84*INDEX('Monthly Data'!P:P,Calculations!$C$116+MOD(BJ3,Calculations!$C$118))+Control!$C$7*Calculations!$C$85*INDEX('Monthly Data'!Q:Q,Calculations!$C$116+MOD(BJ3,Calculations!$C$118))+(1-Control!$C$7*Calculations!$C$87)*INDEX('Monthly Data'!R:R,Calculations!$C$116+MOD(BJ3,Calculations!$C$118))</f>
        <v>3.127051071655923E-3</v>
      </c>
      <c r="GA3" s="86">
        <f ca="1">Control!$C$7*Calculations!$C$82*INDEX('Monthly Data'!N:N,Calculations!$C$116+MOD(BK3,Calculations!$C$118))+Control!$C$7*Calculations!$C$83*INDEX('Monthly Data'!O:O,Calculations!$C$116+MOD(BK3,Calculations!$C$118))+Control!$C$7*Calculations!$C$84*INDEX('Monthly Data'!P:P,Calculations!$C$116+MOD(BK3,Calculations!$C$118))+Control!$C$7*Calculations!$C$85*INDEX('Monthly Data'!Q:Q,Calculations!$C$116+MOD(BK3,Calculations!$C$118))+(1-Control!$C$7*Calculations!$C$87)*INDEX('Monthly Data'!R:R,Calculations!$C$116+MOD(BK3,Calculations!$C$118))</f>
        <v>-1.9947061878162777E-2</v>
      </c>
      <c r="GB3" s="86">
        <f ca="1">Control!$C$7*Calculations!$C$82*INDEX('Monthly Data'!N:N,Calculations!$C$116+MOD(BL3,Calculations!$C$118))+Control!$C$7*Calculations!$C$83*INDEX('Monthly Data'!O:O,Calculations!$C$116+MOD(BL3,Calculations!$C$118))+Control!$C$7*Calculations!$C$84*INDEX('Monthly Data'!P:P,Calculations!$C$116+MOD(BL3,Calculations!$C$118))+Control!$C$7*Calculations!$C$85*INDEX('Monthly Data'!Q:Q,Calculations!$C$116+MOD(BL3,Calculations!$C$118))+(1-Control!$C$7*Calculations!$C$87)*INDEX('Monthly Data'!R:R,Calculations!$C$116+MOD(BL3,Calculations!$C$118))</f>
        <v>4.5132804118240749E-2</v>
      </c>
      <c r="GC3" s="86">
        <f ca="1">Control!$C$7*Calculations!$C$82*INDEX('Monthly Data'!N:N,Calculations!$C$116+MOD(BM3,Calculations!$C$118))+Control!$C$7*Calculations!$C$83*INDEX('Monthly Data'!O:O,Calculations!$C$116+MOD(BM3,Calculations!$C$118))+Control!$C$7*Calculations!$C$84*INDEX('Monthly Data'!P:P,Calculations!$C$116+MOD(BM3,Calculations!$C$118))+Control!$C$7*Calculations!$C$85*INDEX('Monthly Data'!Q:Q,Calculations!$C$116+MOD(BM3,Calculations!$C$118))+(1-Control!$C$7*Calculations!$C$87)*INDEX('Monthly Data'!R:R,Calculations!$C$116+MOD(BM3,Calculations!$C$118))</f>
        <v>5.3309355465453899E-3</v>
      </c>
      <c r="GD3" s="86">
        <f ca="1">Control!$C$7*Calculations!$C$82*INDEX('Monthly Data'!N:N,Calculations!$C$116+MOD(BN3,Calculations!$C$118))+Control!$C$7*Calculations!$C$83*INDEX('Monthly Data'!O:O,Calculations!$C$116+MOD(BN3,Calculations!$C$118))+Control!$C$7*Calculations!$C$84*INDEX('Monthly Data'!P:P,Calculations!$C$116+MOD(BN3,Calculations!$C$118))+Control!$C$7*Calculations!$C$85*INDEX('Monthly Data'!Q:Q,Calculations!$C$116+MOD(BN3,Calculations!$C$118))+(1-Control!$C$7*Calculations!$C$87)*INDEX('Monthly Data'!R:R,Calculations!$C$116+MOD(BN3,Calculations!$C$118))</f>
        <v>1.7599621212565995E-2</v>
      </c>
      <c r="GE3" s="86">
        <f ca="1">Control!$C$7*Calculations!$C$82*INDEX('Monthly Data'!N:N,Calculations!$C$116+MOD(BO3,Calculations!$C$118))+Control!$C$7*Calculations!$C$83*INDEX('Monthly Data'!O:O,Calculations!$C$116+MOD(BO3,Calculations!$C$118))+Control!$C$7*Calculations!$C$84*INDEX('Monthly Data'!P:P,Calculations!$C$116+MOD(BO3,Calculations!$C$118))+Control!$C$7*Calculations!$C$85*INDEX('Monthly Data'!Q:Q,Calculations!$C$116+MOD(BO3,Calculations!$C$118))+(1-Control!$C$7*Calculations!$C$87)*INDEX('Monthly Data'!R:R,Calculations!$C$116+MOD(BO3,Calculations!$C$118))</f>
        <v>1.7599621212565995E-2</v>
      </c>
      <c r="GF3" s="86">
        <f ca="1">Control!$C$7*Calculations!$C$82*INDEX('Monthly Data'!N:N,Calculations!$C$116+MOD(BP3,Calculations!$C$118))+Control!$C$7*Calculations!$C$83*INDEX('Monthly Data'!O:O,Calculations!$C$116+MOD(BP3,Calculations!$C$118))+Control!$C$7*Calculations!$C$84*INDEX('Monthly Data'!P:P,Calculations!$C$116+MOD(BP3,Calculations!$C$118))+Control!$C$7*Calculations!$C$85*INDEX('Monthly Data'!Q:Q,Calculations!$C$116+MOD(BP3,Calculations!$C$118))+(1-Control!$C$7*Calculations!$C$87)*INDEX('Monthly Data'!R:R,Calculations!$C$116+MOD(BP3,Calculations!$C$118))</f>
        <v>-2.6378232493851243E-2</v>
      </c>
      <c r="GG3" s="86">
        <f ca="1">Control!$C$7*Calculations!$C$82*INDEX('Monthly Data'!N:N,Calculations!$C$116+MOD(BQ3,Calculations!$C$118))+Control!$C$7*Calculations!$C$83*INDEX('Monthly Data'!O:O,Calculations!$C$116+MOD(BQ3,Calculations!$C$118))+Control!$C$7*Calculations!$C$84*INDEX('Monthly Data'!P:P,Calculations!$C$116+MOD(BQ3,Calculations!$C$118))+Control!$C$7*Calculations!$C$85*INDEX('Monthly Data'!Q:Q,Calculations!$C$116+MOD(BQ3,Calculations!$C$118))+(1-Control!$C$7*Calculations!$C$87)*INDEX('Monthly Data'!R:R,Calculations!$C$116+MOD(BQ3,Calculations!$C$118))</f>
        <v>4.089189590407355E-3</v>
      </c>
      <c r="GH3" s="86">
        <f ca="1">Control!$C$7*Calculations!$C$82*INDEX('Monthly Data'!N:N,Calculations!$C$116+MOD(BR3,Calculations!$C$118))+Control!$C$7*Calculations!$C$83*INDEX('Monthly Data'!O:O,Calculations!$C$116+MOD(BR3,Calculations!$C$118))+Control!$C$7*Calculations!$C$84*INDEX('Monthly Data'!P:P,Calculations!$C$116+MOD(BR3,Calculations!$C$118))+Control!$C$7*Calculations!$C$85*INDEX('Monthly Data'!Q:Q,Calculations!$C$116+MOD(BR3,Calculations!$C$118))+(1-Control!$C$7*Calculations!$C$87)*INDEX('Monthly Data'!R:R,Calculations!$C$116+MOD(BR3,Calculations!$C$118))</f>
        <v>-3.9863250714949353E-2</v>
      </c>
      <c r="GI3" s="86">
        <f ca="1">Control!$C$7*Calculations!$C$82*INDEX('Monthly Data'!N:N,Calculations!$C$116+MOD(BS3,Calculations!$C$118))+Control!$C$7*Calculations!$C$83*INDEX('Monthly Data'!O:O,Calculations!$C$116+MOD(BS3,Calculations!$C$118))+Control!$C$7*Calculations!$C$84*INDEX('Monthly Data'!P:P,Calculations!$C$116+MOD(BS3,Calculations!$C$118))+Control!$C$7*Calculations!$C$85*INDEX('Monthly Data'!Q:Q,Calculations!$C$116+MOD(BS3,Calculations!$C$118))+(1-Control!$C$7*Calculations!$C$87)*INDEX('Monthly Data'!R:R,Calculations!$C$116+MOD(BS3,Calculations!$C$118))</f>
        <v>4.2795950888382334E-3</v>
      </c>
      <c r="GJ3" s="86">
        <f ca="1">Control!$C$7*Calculations!$C$82*INDEX('Monthly Data'!N:N,Calculations!$C$116+MOD(BT3,Calculations!$C$118))+Control!$C$7*Calculations!$C$83*INDEX('Monthly Data'!O:O,Calculations!$C$116+MOD(BT3,Calculations!$C$118))+Control!$C$7*Calculations!$C$84*INDEX('Monthly Data'!P:P,Calculations!$C$116+MOD(BT3,Calculations!$C$118))+Control!$C$7*Calculations!$C$85*INDEX('Monthly Data'!Q:Q,Calculations!$C$116+MOD(BT3,Calculations!$C$118))+(1-Control!$C$7*Calculations!$C$87)*INDEX('Monthly Data'!R:R,Calculations!$C$116+MOD(BT3,Calculations!$C$118))</f>
        <v>-7.8872955230675015E-3</v>
      </c>
      <c r="GK3" s="86">
        <f ca="1">Control!$C$7*Calculations!$C$82*INDEX('Monthly Data'!N:N,Calculations!$C$116+MOD(BU3,Calculations!$C$118))+Control!$C$7*Calculations!$C$83*INDEX('Monthly Data'!O:O,Calculations!$C$116+MOD(BU3,Calculations!$C$118))+Control!$C$7*Calculations!$C$84*INDEX('Monthly Data'!P:P,Calculations!$C$116+MOD(BU3,Calculations!$C$118))+Control!$C$7*Calculations!$C$85*INDEX('Monthly Data'!Q:Q,Calculations!$C$116+MOD(BU3,Calculations!$C$118))+(1-Control!$C$7*Calculations!$C$87)*INDEX('Monthly Data'!R:R,Calculations!$C$116+MOD(BU3,Calculations!$C$118))</f>
        <v>-2.5168357537820856E-4</v>
      </c>
      <c r="GL3" s="86">
        <f ca="1">Control!$C$7*Calculations!$C$82*INDEX('Monthly Data'!N:N,Calculations!$C$116+MOD(BV3,Calculations!$C$118))+Control!$C$7*Calculations!$C$83*INDEX('Monthly Data'!O:O,Calculations!$C$116+MOD(BV3,Calculations!$C$118))+Control!$C$7*Calculations!$C$84*INDEX('Monthly Data'!P:P,Calculations!$C$116+MOD(BV3,Calculations!$C$118))+Control!$C$7*Calculations!$C$85*INDEX('Monthly Data'!Q:Q,Calculations!$C$116+MOD(BV3,Calculations!$C$118))+(1-Control!$C$7*Calculations!$C$87)*INDEX('Monthly Data'!R:R,Calculations!$C$116+MOD(BV3,Calculations!$C$118))</f>
        <v>1.0353752315110615E-2</v>
      </c>
      <c r="GM3" s="86">
        <f ca="1">Control!$C$7*Calculations!$C$82*INDEX('Monthly Data'!N:N,Calculations!$C$116+MOD(BW3,Calculations!$C$118))+Control!$C$7*Calculations!$C$83*INDEX('Monthly Data'!O:O,Calculations!$C$116+MOD(BW3,Calculations!$C$118))+Control!$C$7*Calculations!$C$84*INDEX('Monthly Data'!P:P,Calculations!$C$116+MOD(BW3,Calculations!$C$118))+Control!$C$7*Calculations!$C$85*INDEX('Monthly Data'!Q:Q,Calculations!$C$116+MOD(BW3,Calculations!$C$118))+(1-Control!$C$7*Calculations!$C$87)*INDEX('Monthly Data'!R:R,Calculations!$C$116+MOD(BW3,Calculations!$C$118))</f>
        <v>1.3891563624307685E-2</v>
      </c>
      <c r="GN3" s="86">
        <f ca="1">Control!$C$7*Calculations!$C$82*INDEX('Monthly Data'!N:N,Calculations!$C$116+MOD(BX3,Calculations!$C$118))+Control!$C$7*Calculations!$C$83*INDEX('Monthly Data'!O:O,Calculations!$C$116+MOD(BX3,Calculations!$C$118))+Control!$C$7*Calculations!$C$84*INDEX('Monthly Data'!P:P,Calculations!$C$116+MOD(BX3,Calculations!$C$118))+Control!$C$7*Calculations!$C$85*INDEX('Monthly Data'!Q:Q,Calculations!$C$116+MOD(BX3,Calculations!$C$118))+(1-Control!$C$7*Calculations!$C$87)*INDEX('Monthly Data'!R:R,Calculations!$C$116+MOD(BX3,Calculations!$C$118))</f>
        <v>3.1011313347584085E-2</v>
      </c>
      <c r="GO3" s="86">
        <f ca="1">Control!$C$7*Calculations!$C$82*INDEX('Monthly Data'!N:N,Calculations!$C$116+MOD(BY3,Calculations!$C$118))+Control!$C$7*Calculations!$C$83*INDEX('Monthly Data'!O:O,Calculations!$C$116+MOD(BY3,Calculations!$C$118))+Control!$C$7*Calculations!$C$84*INDEX('Monthly Data'!P:P,Calculations!$C$116+MOD(BY3,Calculations!$C$118))+Control!$C$7*Calculations!$C$85*INDEX('Monthly Data'!Q:Q,Calculations!$C$116+MOD(BY3,Calculations!$C$118))+(1-Control!$C$7*Calculations!$C$87)*INDEX('Monthly Data'!R:R,Calculations!$C$116+MOD(BY3,Calculations!$C$118))</f>
        <v>5.1972609868760735E-3</v>
      </c>
      <c r="GP3" s="86">
        <f ca="1">Control!$C$7*Calculations!$C$82*INDEX('Monthly Data'!N:N,Calculations!$C$116+MOD(BZ3,Calculations!$C$118))+Control!$C$7*Calculations!$C$83*INDEX('Monthly Data'!O:O,Calculations!$C$116+MOD(BZ3,Calculations!$C$118))+Control!$C$7*Calculations!$C$84*INDEX('Monthly Data'!P:P,Calculations!$C$116+MOD(BZ3,Calculations!$C$118))+Control!$C$7*Calculations!$C$85*INDEX('Monthly Data'!Q:Q,Calculations!$C$116+MOD(BZ3,Calculations!$C$118))+(1-Control!$C$7*Calculations!$C$87)*INDEX('Monthly Data'!R:R,Calculations!$C$116+MOD(BZ3,Calculations!$C$118))</f>
        <v>1.2722494017511032E-2</v>
      </c>
      <c r="GQ3" s="86">
        <f ca="1">Control!$C$7*Calculations!$C$82*INDEX('Monthly Data'!N:N,Calculations!$C$116+MOD(CA3,Calculations!$C$118))+Control!$C$7*Calculations!$C$83*INDEX('Monthly Data'!O:O,Calculations!$C$116+MOD(CA3,Calculations!$C$118))+Control!$C$7*Calculations!$C$84*INDEX('Monthly Data'!P:P,Calculations!$C$116+MOD(CA3,Calculations!$C$118))+Control!$C$7*Calculations!$C$85*INDEX('Monthly Data'!Q:Q,Calculations!$C$116+MOD(CA3,Calculations!$C$118))+(1-Control!$C$7*Calculations!$C$87)*INDEX('Monthly Data'!R:R,Calculations!$C$116+MOD(CA3,Calculations!$C$118))</f>
        <v>1.046389543479892E-2</v>
      </c>
      <c r="GR3" s="86">
        <f ca="1">Control!$C$7*Calculations!$C$82*INDEX('Monthly Data'!N:N,Calculations!$C$116+MOD(CB3,Calculations!$C$118))+Control!$C$7*Calculations!$C$83*INDEX('Monthly Data'!O:O,Calculations!$C$116+MOD(CB3,Calculations!$C$118))+Control!$C$7*Calculations!$C$84*INDEX('Monthly Data'!P:P,Calculations!$C$116+MOD(CB3,Calculations!$C$118))+Control!$C$7*Calculations!$C$85*INDEX('Monthly Data'!Q:Q,Calculations!$C$116+MOD(CB3,Calculations!$C$118))+(1-Control!$C$7*Calculations!$C$87)*INDEX('Monthly Data'!R:R,Calculations!$C$116+MOD(CB3,Calculations!$C$118))</f>
        <v>1.9073822767906517E-2</v>
      </c>
      <c r="GS3" s="86">
        <f ca="1">Control!$C$7*Calculations!$C$82*INDEX('Monthly Data'!N:N,Calculations!$C$116+MOD(CC3,Calculations!$C$118))+Control!$C$7*Calculations!$C$83*INDEX('Monthly Data'!O:O,Calculations!$C$116+MOD(CC3,Calculations!$C$118))+Control!$C$7*Calculations!$C$84*INDEX('Monthly Data'!P:P,Calculations!$C$116+MOD(CC3,Calculations!$C$118))+Control!$C$7*Calculations!$C$85*INDEX('Monthly Data'!Q:Q,Calculations!$C$116+MOD(CC3,Calculations!$C$118))+(1-Control!$C$7*Calculations!$C$87)*INDEX('Monthly Data'!R:R,Calculations!$C$116+MOD(CC3,Calculations!$C$118))</f>
        <v>4.4327772793586687E-3</v>
      </c>
      <c r="GT3" s="86">
        <f ca="1">Control!$C$7*Calculations!$C$82*INDEX('Monthly Data'!N:N,Calculations!$C$116+MOD(CD3,Calculations!$C$118))+Control!$C$7*Calculations!$C$83*INDEX('Monthly Data'!O:O,Calculations!$C$116+MOD(CD3,Calculations!$C$118))+Control!$C$7*Calculations!$C$84*INDEX('Monthly Data'!P:P,Calculations!$C$116+MOD(CD3,Calculations!$C$118))+Control!$C$7*Calculations!$C$85*INDEX('Monthly Data'!Q:Q,Calculations!$C$116+MOD(CD3,Calculations!$C$118))+(1-Control!$C$7*Calculations!$C$87)*INDEX('Monthly Data'!R:R,Calculations!$C$116+MOD(CD3,Calculations!$C$118))</f>
        <v>2.5790695379256122E-2</v>
      </c>
      <c r="GU3" s="86">
        <f ca="1">Control!$C$7*Calculations!$C$82*INDEX('Monthly Data'!N:N,Calculations!$C$116+MOD(CE3,Calculations!$C$118))+Control!$C$7*Calculations!$C$83*INDEX('Monthly Data'!O:O,Calculations!$C$116+MOD(CE3,Calculations!$C$118))+Control!$C$7*Calculations!$C$84*INDEX('Monthly Data'!P:P,Calculations!$C$116+MOD(CE3,Calculations!$C$118))+Control!$C$7*Calculations!$C$85*INDEX('Monthly Data'!Q:Q,Calculations!$C$116+MOD(CE3,Calculations!$C$118))+(1-Control!$C$7*Calculations!$C$87)*INDEX('Monthly Data'!R:R,Calculations!$C$116+MOD(CE3,Calculations!$C$118))</f>
        <v>-2.6378232493851243E-2</v>
      </c>
      <c r="GV3" s="86">
        <f ca="1">Control!$C$7*Calculations!$C$82*INDEX('Monthly Data'!N:N,Calculations!$C$116+MOD(CF3,Calculations!$C$118))+Control!$C$7*Calculations!$C$83*INDEX('Monthly Data'!O:O,Calculations!$C$116+MOD(CF3,Calculations!$C$118))+Control!$C$7*Calculations!$C$84*INDEX('Monthly Data'!P:P,Calculations!$C$116+MOD(CF3,Calculations!$C$118))+Control!$C$7*Calculations!$C$85*INDEX('Monthly Data'!Q:Q,Calculations!$C$116+MOD(CF3,Calculations!$C$118))+(1-Control!$C$7*Calculations!$C$87)*INDEX('Monthly Data'!R:R,Calculations!$C$116+MOD(CF3,Calculations!$C$118))</f>
        <v>-6.1115617667135171E-2</v>
      </c>
      <c r="GW3" s="86">
        <f ca="1">Control!$C$7*Calculations!$C$82*INDEX('Monthly Data'!N:N,Calculations!$C$116+MOD(CG3,Calculations!$C$118))+Control!$C$7*Calculations!$C$83*INDEX('Monthly Data'!O:O,Calculations!$C$116+MOD(CG3,Calculations!$C$118))+Control!$C$7*Calculations!$C$84*INDEX('Monthly Data'!P:P,Calculations!$C$116+MOD(CG3,Calculations!$C$118))+Control!$C$7*Calculations!$C$85*INDEX('Monthly Data'!Q:Q,Calculations!$C$116+MOD(CG3,Calculations!$C$118))+(1-Control!$C$7*Calculations!$C$87)*INDEX('Monthly Data'!R:R,Calculations!$C$116+MOD(CG3,Calculations!$C$118))</f>
        <v>3.7118215575026904E-2</v>
      </c>
      <c r="GX3" s="86">
        <f ca="1">Control!$C$7*Calculations!$C$82*INDEX('Monthly Data'!N:N,Calculations!$C$116+MOD(CH3,Calculations!$C$118))+Control!$C$7*Calculations!$C$83*INDEX('Monthly Data'!O:O,Calculations!$C$116+MOD(CH3,Calculations!$C$118))+Control!$C$7*Calculations!$C$84*INDEX('Monthly Data'!P:P,Calculations!$C$116+MOD(CH3,Calculations!$C$118))+Control!$C$7*Calculations!$C$85*INDEX('Monthly Data'!Q:Q,Calculations!$C$116+MOD(CH3,Calculations!$C$118))+(1-Control!$C$7*Calculations!$C$87)*INDEX('Monthly Data'!R:R,Calculations!$C$116+MOD(CH3,Calculations!$C$118))</f>
        <v>1.3891304280773396E-2</v>
      </c>
      <c r="GY3" s="86">
        <f ca="1">Control!$C$7*Calculations!$C$82*INDEX('Monthly Data'!N:N,Calculations!$C$116+MOD(CI3,Calculations!$C$118))+Control!$C$7*Calculations!$C$83*INDEX('Monthly Data'!O:O,Calculations!$C$116+MOD(CI3,Calculations!$C$118))+Control!$C$7*Calculations!$C$84*INDEX('Monthly Data'!P:P,Calculations!$C$116+MOD(CI3,Calculations!$C$118))+Control!$C$7*Calculations!$C$85*INDEX('Monthly Data'!Q:Q,Calculations!$C$116+MOD(CI3,Calculations!$C$118))+(1-Control!$C$7*Calculations!$C$87)*INDEX('Monthly Data'!R:R,Calculations!$C$116+MOD(CI3,Calculations!$C$118))</f>
        <v>6.4539397490030407E-3</v>
      </c>
      <c r="GZ3" s="86">
        <f ca="1">Control!$C$7*Calculations!$C$82*INDEX('Monthly Data'!N:N,Calculations!$C$116+MOD(CJ3,Calculations!$C$118))+Control!$C$7*Calculations!$C$83*INDEX('Monthly Data'!O:O,Calculations!$C$116+MOD(CJ3,Calculations!$C$118))+Control!$C$7*Calculations!$C$84*INDEX('Monthly Data'!P:P,Calculations!$C$116+MOD(CJ3,Calculations!$C$118))+Control!$C$7*Calculations!$C$85*INDEX('Monthly Data'!Q:Q,Calculations!$C$116+MOD(CJ3,Calculations!$C$118))+(1-Control!$C$7*Calculations!$C$87)*INDEX('Monthly Data'!R:R,Calculations!$C$116+MOD(CJ3,Calculations!$C$118))</f>
        <v>2.4842166689046628E-2</v>
      </c>
      <c r="HA3" s="86">
        <f ca="1">Control!$C$7*Calculations!$C$82*INDEX('Monthly Data'!N:N,Calculations!$C$116+MOD(CK3,Calculations!$C$118))+Control!$C$7*Calculations!$C$83*INDEX('Monthly Data'!O:O,Calculations!$C$116+MOD(CK3,Calculations!$C$118))+Control!$C$7*Calculations!$C$84*INDEX('Monthly Data'!P:P,Calculations!$C$116+MOD(CK3,Calculations!$C$118))+Control!$C$7*Calculations!$C$85*INDEX('Monthly Data'!Q:Q,Calculations!$C$116+MOD(CK3,Calculations!$C$118))+(1-Control!$C$7*Calculations!$C$87)*INDEX('Monthly Data'!R:R,Calculations!$C$116+MOD(CK3,Calculations!$C$118))</f>
        <v>7.9764341593600071E-3</v>
      </c>
      <c r="HB3" s="86">
        <f ca="1">Control!$C$7*Calculations!$C$82*INDEX('Monthly Data'!N:N,Calculations!$C$116+MOD(CL3,Calculations!$C$118))+Control!$C$7*Calculations!$C$83*INDEX('Monthly Data'!O:O,Calculations!$C$116+MOD(CL3,Calculations!$C$118))+Control!$C$7*Calculations!$C$84*INDEX('Monthly Data'!P:P,Calculations!$C$116+MOD(CL3,Calculations!$C$118))+Control!$C$7*Calculations!$C$85*INDEX('Monthly Data'!Q:Q,Calculations!$C$116+MOD(CL3,Calculations!$C$118))+(1-Control!$C$7*Calculations!$C$87)*INDEX('Monthly Data'!R:R,Calculations!$C$116+MOD(CL3,Calculations!$C$118))</f>
        <v>-2.0269389991732112E-2</v>
      </c>
      <c r="HC3" s="86">
        <f ca="1">Control!$C$7*Calculations!$C$82*INDEX('Monthly Data'!N:N,Calculations!$C$116+MOD(CM3,Calculations!$C$118))+Control!$C$7*Calculations!$C$83*INDEX('Monthly Data'!O:O,Calculations!$C$116+MOD(CM3,Calculations!$C$118))+Control!$C$7*Calculations!$C$84*INDEX('Monthly Data'!P:P,Calculations!$C$116+MOD(CM3,Calculations!$C$118))+Control!$C$7*Calculations!$C$85*INDEX('Monthly Data'!Q:Q,Calculations!$C$116+MOD(CM3,Calculations!$C$118))+(1-Control!$C$7*Calculations!$C$87)*INDEX('Monthly Data'!R:R,Calculations!$C$116+MOD(CM3,Calculations!$C$118))</f>
        <v>2.2757992058453024E-3</v>
      </c>
      <c r="HD3" s="86">
        <f ca="1">Control!$C$7*Calculations!$C$82*INDEX('Monthly Data'!N:N,Calculations!$C$116+MOD(CN3,Calculations!$C$118))+Control!$C$7*Calculations!$C$83*INDEX('Monthly Data'!O:O,Calculations!$C$116+MOD(CN3,Calculations!$C$118))+Control!$C$7*Calculations!$C$84*INDEX('Monthly Data'!P:P,Calculations!$C$116+MOD(CN3,Calculations!$C$118))+Control!$C$7*Calculations!$C$85*INDEX('Monthly Data'!Q:Q,Calculations!$C$116+MOD(CN3,Calculations!$C$118))+(1-Control!$C$7*Calculations!$C$87)*INDEX('Monthly Data'!R:R,Calculations!$C$116+MOD(CN3,Calculations!$C$118))</f>
        <v>-2.4571433440223247E-2</v>
      </c>
      <c r="HE3" s="86">
        <f ca="1">Control!$C$7*Calculations!$C$82*INDEX('Monthly Data'!N:N,Calculations!$C$116+MOD(CO3,Calculations!$C$118))+Control!$C$7*Calculations!$C$83*INDEX('Monthly Data'!O:O,Calculations!$C$116+MOD(CO3,Calculations!$C$118))+Control!$C$7*Calculations!$C$84*INDEX('Monthly Data'!P:P,Calculations!$C$116+MOD(CO3,Calculations!$C$118))+Control!$C$7*Calculations!$C$85*INDEX('Monthly Data'!Q:Q,Calculations!$C$116+MOD(CO3,Calculations!$C$118))+(1-Control!$C$7*Calculations!$C$87)*INDEX('Monthly Data'!R:R,Calculations!$C$116+MOD(CO3,Calculations!$C$118))</f>
        <v>-1.9947061878162777E-2</v>
      </c>
      <c r="HF3" s="86">
        <f ca="1">Control!$C$7*Calculations!$C$82*INDEX('Monthly Data'!N:N,Calculations!$C$116+MOD(CP3,Calculations!$C$118))+Control!$C$7*Calculations!$C$83*INDEX('Monthly Data'!O:O,Calculations!$C$116+MOD(CP3,Calculations!$C$118))+Control!$C$7*Calculations!$C$84*INDEX('Monthly Data'!P:P,Calculations!$C$116+MOD(CP3,Calculations!$C$118))+Control!$C$7*Calculations!$C$85*INDEX('Monthly Data'!Q:Q,Calculations!$C$116+MOD(CP3,Calculations!$C$118))+(1-Control!$C$7*Calculations!$C$87)*INDEX('Monthly Data'!R:R,Calculations!$C$116+MOD(CP3,Calculations!$C$118))</f>
        <v>2.1918137743539623E-2</v>
      </c>
      <c r="HG3" s="86">
        <f ca="1">Control!$C$7*Calculations!$C$82*INDEX('Monthly Data'!N:N,Calculations!$C$116+MOD(CQ3,Calculations!$C$118))+Control!$C$7*Calculations!$C$83*INDEX('Monthly Data'!O:O,Calculations!$C$116+MOD(CQ3,Calculations!$C$118))+Control!$C$7*Calculations!$C$84*INDEX('Monthly Data'!P:P,Calculations!$C$116+MOD(CQ3,Calculations!$C$118))+Control!$C$7*Calculations!$C$85*INDEX('Monthly Data'!Q:Q,Calculations!$C$116+MOD(CQ3,Calculations!$C$118))+(1-Control!$C$7*Calculations!$C$87)*INDEX('Monthly Data'!R:R,Calculations!$C$116+MOD(CQ3,Calculations!$C$118))</f>
        <v>1.7472933988537529E-2</v>
      </c>
      <c r="HH3" s="86">
        <f ca="1">Control!$C$7*Calculations!$C$82*INDEX('Monthly Data'!N:N,Calculations!$C$116+MOD(CR3,Calculations!$C$118))+Control!$C$7*Calculations!$C$83*INDEX('Monthly Data'!O:O,Calculations!$C$116+MOD(CR3,Calculations!$C$118))+Control!$C$7*Calculations!$C$84*INDEX('Monthly Data'!P:P,Calculations!$C$116+MOD(CR3,Calculations!$C$118))+Control!$C$7*Calculations!$C$85*INDEX('Monthly Data'!Q:Q,Calculations!$C$116+MOD(CR3,Calculations!$C$118))+(1-Control!$C$7*Calculations!$C$87)*INDEX('Monthly Data'!R:R,Calculations!$C$116+MOD(CR3,Calculations!$C$118))</f>
        <v>-2.0269389991732112E-2</v>
      </c>
      <c r="HI3" s="86">
        <f ca="1">Control!$C$7*Calculations!$C$82*INDEX('Monthly Data'!N:N,Calculations!$C$116+MOD(CS3,Calculations!$C$118))+Control!$C$7*Calculations!$C$83*INDEX('Monthly Data'!O:O,Calculations!$C$116+MOD(CS3,Calculations!$C$118))+Control!$C$7*Calculations!$C$84*INDEX('Monthly Data'!P:P,Calculations!$C$116+MOD(CS3,Calculations!$C$118))+Control!$C$7*Calculations!$C$85*INDEX('Monthly Data'!Q:Q,Calculations!$C$116+MOD(CS3,Calculations!$C$118))+(1-Control!$C$7*Calculations!$C$87)*INDEX('Monthly Data'!R:R,Calculations!$C$116+MOD(CS3,Calculations!$C$118))</f>
        <v>1.5063457444773597E-2</v>
      </c>
      <c r="HJ3" s="86">
        <f ca="1">Control!$C$7*Calculations!$C$82*INDEX('Monthly Data'!N:N,Calculations!$C$116+MOD(CT3,Calculations!$C$118))+Control!$C$7*Calculations!$C$83*INDEX('Monthly Data'!O:O,Calculations!$C$116+MOD(CT3,Calculations!$C$118))+Control!$C$7*Calculations!$C$84*INDEX('Monthly Data'!P:P,Calculations!$C$116+MOD(CT3,Calculations!$C$118))+Control!$C$7*Calculations!$C$85*INDEX('Monthly Data'!Q:Q,Calculations!$C$116+MOD(CT3,Calculations!$C$118))+(1-Control!$C$7*Calculations!$C$87)*INDEX('Monthly Data'!R:R,Calculations!$C$116+MOD(CT3,Calculations!$C$118))</f>
        <v>-9.5555592256394619E-3</v>
      </c>
      <c r="HK3" s="86">
        <f ca="1">Control!$C$7*Calculations!$C$82*INDEX('Monthly Data'!N:N,Calculations!$C$116+MOD(CU3,Calculations!$C$118))+Control!$C$7*Calculations!$C$83*INDEX('Monthly Data'!O:O,Calculations!$C$116+MOD(CU3,Calculations!$C$118))+Control!$C$7*Calculations!$C$84*INDEX('Monthly Data'!P:P,Calculations!$C$116+MOD(CU3,Calculations!$C$118))+Control!$C$7*Calculations!$C$85*INDEX('Monthly Data'!Q:Q,Calculations!$C$116+MOD(CU3,Calculations!$C$118))+(1-Control!$C$7*Calculations!$C$87)*INDEX('Monthly Data'!R:R,Calculations!$C$116+MOD(CU3,Calculations!$C$118))</f>
        <v>3.0957942835585645E-2</v>
      </c>
      <c r="HL3" s="86">
        <f ca="1">Control!$C$7*Calculations!$C$82*INDEX('Monthly Data'!N:N,Calculations!$C$116+MOD(CV3,Calculations!$C$118))+Control!$C$7*Calculations!$C$83*INDEX('Monthly Data'!O:O,Calculations!$C$116+MOD(CV3,Calculations!$C$118))+Control!$C$7*Calculations!$C$84*INDEX('Monthly Data'!P:P,Calculations!$C$116+MOD(CV3,Calculations!$C$118))+Control!$C$7*Calculations!$C$85*INDEX('Monthly Data'!Q:Q,Calculations!$C$116+MOD(CV3,Calculations!$C$118))+(1-Control!$C$7*Calculations!$C$87)*INDEX('Monthly Data'!R:R,Calculations!$C$116+MOD(CV3,Calculations!$C$118))</f>
        <v>3.7596120283497965E-2</v>
      </c>
      <c r="HM3" s="86">
        <f ca="1">Control!$C$7*Calculations!$C$82*INDEX('Monthly Data'!N:N,Calculations!$C$116+MOD(CW3,Calculations!$C$118))+Control!$C$7*Calculations!$C$83*INDEX('Monthly Data'!O:O,Calculations!$C$116+MOD(CW3,Calculations!$C$118))+Control!$C$7*Calculations!$C$84*INDEX('Monthly Data'!P:P,Calculations!$C$116+MOD(CW3,Calculations!$C$118))+Control!$C$7*Calculations!$C$85*INDEX('Monthly Data'!Q:Q,Calculations!$C$116+MOD(CW3,Calculations!$C$118))+(1-Control!$C$7*Calculations!$C$87)*INDEX('Monthly Data'!R:R,Calculations!$C$116+MOD(CW3,Calculations!$C$118))</f>
        <v>1.50127906355989E-2</v>
      </c>
      <c r="HN3" s="86">
        <f ca="1">Control!$C$7*Calculations!$C$82*INDEX('Monthly Data'!N:N,Calculations!$C$116+MOD(CX3,Calculations!$C$118))+Control!$C$7*Calculations!$C$83*INDEX('Monthly Data'!O:O,Calculations!$C$116+MOD(CX3,Calculations!$C$118))+Control!$C$7*Calculations!$C$84*INDEX('Monthly Data'!P:P,Calculations!$C$116+MOD(CX3,Calculations!$C$118))+Control!$C$7*Calculations!$C$85*INDEX('Monthly Data'!Q:Q,Calculations!$C$116+MOD(CX3,Calculations!$C$118))+(1-Control!$C$7*Calculations!$C$87)*INDEX('Monthly Data'!R:R,Calculations!$C$116+MOD(CX3,Calculations!$C$118))</f>
        <v>1.3891563624307685E-2</v>
      </c>
      <c r="HO3" s="86">
        <f ca="1">Control!$C$7*Calculations!$C$82*INDEX('Monthly Data'!N:N,Calculations!$C$116+MOD(CY3,Calculations!$C$118))+Control!$C$7*Calculations!$C$83*INDEX('Monthly Data'!O:O,Calculations!$C$116+MOD(CY3,Calculations!$C$118))+Control!$C$7*Calculations!$C$84*INDEX('Monthly Data'!P:P,Calculations!$C$116+MOD(CY3,Calculations!$C$118))+Control!$C$7*Calculations!$C$85*INDEX('Monthly Data'!Q:Q,Calculations!$C$116+MOD(CY3,Calculations!$C$118))+(1-Control!$C$7*Calculations!$C$87)*INDEX('Monthly Data'!R:R,Calculations!$C$116+MOD(CY3,Calculations!$C$118))</f>
        <v>-3.8554137824290124E-2</v>
      </c>
      <c r="HP3" s="86">
        <f ca="1">Control!$C$7*Calculations!$C$82*INDEX('Monthly Data'!N:N,Calculations!$C$116+MOD(CZ3,Calculations!$C$118))+Control!$C$7*Calculations!$C$83*INDEX('Monthly Data'!O:O,Calculations!$C$116+MOD(CZ3,Calculations!$C$118))+Control!$C$7*Calculations!$C$84*INDEX('Monthly Data'!P:P,Calculations!$C$116+MOD(CZ3,Calculations!$C$118))+Control!$C$7*Calculations!$C$85*INDEX('Monthly Data'!Q:Q,Calculations!$C$116+MOD(CZ3,Calculations!$C$118))+(1-Control!$C$7*Calculations!$C$87)*INDEX('Monthly Data'!R:R,Calculations!$C$116+MOD(CZ3,Calculations!$C$118))</f>
        <v>3.7118215575026904E-2</v>
      </c>
      <c r="HQ3" s="86">
        <f ca="1">Control!$C$7*Calculations!$C$82*INDEX('Monthly Data'!N:N,Calculations!$C$116+MOD(DA3,Calculations!$C$118))+Control!$C$7*Calculations!$C$83*INDEX('Monthly Data'!O:O,Calculations!$C$116+MOD(DA3,Calculations!$C$118))+Control!$C$7*Calculations!$C$84*INDEX('Monthly Data'!P:P,Calculations!$C$116+MOD(DA3,Calculations!$C$118))+Control!$C$7*Calculations!$C$85*INDEX('Monthly Data'!Q:Q,Calculations!$C$116+MOD(DA3,Calculations!$C$118))+(1-Control!$C$7*Calculations!$C$87)*INDEX('Monthly Data'!R:R,Calculations!$C$116+MOD(DA3,Calculations!$C$118))</f>
        <v>-1.0485101266941802E-2</v>
      </c>
      <c r="HR3" s="86">
        <f ca="1">Control!$C$7*Calculations!$C$82*INDEX('Monthly Data'!N:N,Calculations!$C$116+MOD(DB3,Calculations!$C$118))+Control!$C$7*Calculations!$C$83*INDEX('Monthly Data'!O:O,Calculations!$C$116+MOD(DB3,Calculations!$C$118))+Control!$C$7*Calculations!$C$84*INDEX('Monthly Data'!P:P,Calculations!$C$116+MOD(DB3,Calculations!$C$118))+Control!$C$7*Calculations!$C$85*INDEX('Monthly Data'!Q:Q,Calculations!$C$116+MOD(DB3,Calculations!$C$118))+(1-Control!$C$7*Calculations!$C$87)*INDEX('Monthly Data'!R:R,Calculations!$C$116+MOD(DB3,Calculations!$C$118))</f>
        <v>3.8809817903524786E-2</v>
      </c>
      <c r="HS3" s="86">
        <f ca="1">Control!$C$7*Calculations!$C$82*INDEX('Monthly Data'!N:N,Calculations!$C$116+MOD(DC3,Calculations!$C$118))+Control!$C$7*Calculations!$C$83*INDEX('Monthly Data'!O:O,Calculations!$C$116+MOD(DC3,Calculations!$C$118))+Control!$C$7*Calculations!$C$84*INDEX('Monthly Data'!P:P,Calculations!$C$116+MOD(DC3,Calculations!$C$118))+Control!$C$7*Calculations!$C$85*INDEX('Monthly Data'!Q:Q,Calculations!$C$116+MOD(DC3,Calculations!$C$118))+(1-Control!$C$7*Calculations!$C$87)*INDEX('Monthly Data'!R:R,Calculations!$C$116+MOD(DC3,Calculations!$C$118))</f>
        <v>-3.299557342782896E-2</v>
      </c>
      <c r="HT3" s="86">
        <f ca="1">Control!$C$7*Calculations!$C$82*INDEX('Monthly Data'!N:N,Calculations!$C$116+MOD(DD3,Calculations!$C$118))+Control!$C$7*Calculations!$C$83*INDEX('Monthly Data'!O:O,Calculations!$C$116+MOD(DD3,Calculations!$C$118))+Control!$C$7*Calculations!$C$84*INDEX('Monthly Data'!P:P,Calculations!$C$116+MOD(DD3,Calculations!$C$118))+Control!$C$7*Calculations!$C$85*INDEX('Monthly Data'!Q:Q,Calculations!$C$116+MOD(DD3,Calculations!$C$118))+(1-Control!$C$7*Calculations!$C$87)*INDEX('Monthly Data'!R:R,Calculations!$C$116+MOD(DD3,Calculations!$C$118))</f>
        <v>-1.8530040247387896E-2</v>
      </c>
      <c r="HU3" s="86">
        <f ca="1">Control!$C$7*Calculations!$C$82*INDEX('Monthly Data'!N:N,Calculations!$C$116+MOD(DE3,Calculations!$C$118))+Control!$C$7*Calculations!$C$83*INDEX('Monthly Data'!O:O,Calculations!$C$116+MOD(DE3,Calculations!$C$118))+Control!$C$7*Calculations!$C$84*INDEX('Monthly Data'!P:P,Calculations!$C$116+MOD(DE3,Calculations!$C$118))+Control!$C$7*Calculations!$C$85*INDEX('Monthly Data'!Q:Q,Calculations!$C$116+MOD(DE3,Calculations!$C$118))+(1-Control!$C$7*Calculations!$C$87)*INDEX('Monthly Data'!R:R,Calculations!$C$116+MOD(DE3,Calculations!$C$118))</f>
        <v>1.142101364887867E-2</v>
      </c>
      <c r="HV3" s="86">
        <f ca="1">Control!$C$7*Calculations!$C$82*INDEX('Monthly Data'!N:N,Calculations!$C$116+MOD(DF3,Calculations!$C$118))+Control!$C$7*Calculations!$C$83*INDEX('Monthly Data'!O:O,Calculations!$C$116+MOD(DF3,Calculations!$C$118))+Control!$C$7*Calculations!$C$84*INDEX('Monthly Data'!P:P,Calculations!$C$116+MOD(DF3,Calculations!$C$118))+Control!$C$7*Calculations!$C$85*INDEX('Monthly Data'!Q:Q,Calculations!$C$116+MOD(DF3,Calculations!$C$118))+(1-Control!$C$7*Calculations!$C$87)*INDEX('Monthly Data'!R:R,Calculations!$C$116+MOD(DF3,Calculations!$C$118))</f>
        <v>-1.5984879994281095E-2</v>
      </c>
      <c r="HW3" s="86">
        <f ca="1">Control!$C$7*Calculations!$C$82*INDEX('Monthly Data'!N:N,Calculations!$C$116+MOD(DG3,Calculations!$C$118))+Control!$C$7*Calculations!$C$83*INDEX('Monthly Data'!O:O,Calculations!$C$116+MOD(DG3,Calculations!$C$118))+Control!$C$7*Calculations!$C$84*INDEX('Monthly Data'!P:P,Calculations!$C$116+MOD(DG3,Calculations!$C$118))+Control!$C$7*Calculations!$C$85*INDEX('Monthly Data'!Q:Q,Calculations!$C$116+MOD(DG3,Calculations!$C$118))+(1-Control!$C$7*Calculations!$C$87)*INDEX('Monthly Data'!R:R,Calculations!$C$116+MOD(DG3,Calculations!$C$118))</f>
        <v>6.1009361253630504E-2</v>
      </c>
      <c r="HX3" s="86">
        <f ca="1">Control!$C$7*Calculations!$C$82*INDEX('Monthly Data'!N:N,Calculations!$C$116+MOD(DH3,Calculations!$C$118))+Control!$C$7*Calculations!$C$83*INDEX('Monthly Data'!O:O,Calculations!$C$116+MOD(DH3,Calculations!$C$118))+Control!$C$7*Calculations!$C$84*INDEX('Monthly Data'!P:P,Calculations!$C$116+MOD(DH3,Calculations!$C$118))+Control!$C$7*Calculations!$C$85*INDEX('Monthly Data'!Q:Q,Calculations!$C$116+MOD(DH3,Calculations!$C$118))+(1-Control!$C$7*Calculations!$C$87)*INDEX('Monthly Data'!R:R,Calculations!$C$116+MOD(DH3,Calculations!$C$118))</f>
        <v>-9.839093431862074E-3</v>
      </c>
      <c r="HY3" s="86">
        <f ca="1">Control!$C$7*Calculations!$C$82*INDEX('Monthly Data'!N:N,Calculations!$C$116+MOD(DI3,Calculations!$C$118))+Control!$C$7*Calculations!$C$83*INDEX('Monthly Data'!O:O,Calculations!$C$116+MOD(DI3,Calculations!$C$118))+Control!$C$7*Calculations!$C$84*INDEX('Monthly Data'!P:P,Calculations!$C$116+MOD(DI3,Calculations!$C$118))+Control!$C$7*Calculations!$C$85*INDEX('Monthly Data'!Q:Q,Calculations!$C$116+MOD(DI3,Calculations!$C$118))+(1-Control!$C$7*Calculations!$C$87)*INDEX('Monthly Data'!R:R,Calculations!$C$116+MOD(DI3,Calculations!$C$118))</f>
        <v>2.377894462657602E-2</v>
      </c>
      <c r="HZ3" s="86">
        <f ca="1">Control!$C$7*Calculations!$C$82*INDEX('Monthly Data'!N:N,Calculations!$C$116+MOD(DJ3,Calculations!$C$118))+Control!$C$7*Calculations!$C$83*INDEX('Monthly Data'!O:O,Calculations!$C$116+MOD(DJ3,Calculations!$C$118))+Control!$C$7*Calculations!$C$84*INDEX('Monthly Data'!P:P,Calculations!$C$116+MOD(DJ3,Calculations!$C$118))+Control!$C$7*Calculations!$C$85*INDEX('Monthly Data'!Q:Q,Calculations!$C$116+MOD(DJ3,Calculations!$C$118))+(1-Control!$C$7*Calculations!$C$87)*INDEX('Monthly Data'!R:R,Calculations!$C$116+MOD(DJ3,Calculations!$C$118))</f>
        <v>2.3206536303657571E-2</v>
      </c>
      <c r="IA3" s="86">
        <f ca="1">Control!$C$7*Calculations!$C$82*INDEX('Monthly Data'!N:N,Calculations!$C$116+MOD(DK3,Calculations!$C$118))+Control!$C$7*Calculations!$C$83*INDEX('Monthly Data'!O:O,Calculations!$C$116+MOD(DK3,Calculations!$C$118))+Control!$C$7*Calculations!$C$84*INDEX('Monthly Data'!P:P,Calculations!$C$116+MOD(DK3,Calculations!$C$118))+Control!$C$7*Calculations!$C$85*INDEX('Monthly Data'!Q:Q,Calculations!$C$116+MOD(DK3,Calculations!$C$118))+(1-Control!$C$7*Calculations!$C$87)*INDEX('Monthly Data'!R:R,Calculations!$C$116+MOD(DK3,Calculations!$C$118))</f>
        <v>1.7484305259657981E-2</v>
      </c>
      <c r="IB3" s="86">
        <f ca="1">Control!$C$7*Calculations!$C$82*INDEX('Monthly Data'!N:N,Calculations!$C$116+MOD(DL3,Calculations!$C$118))+Control!$C$7*Calculations!$C$83*INDEX('Monthly Data'!O:O,Calculations!$C$116+MOD(DL3,Calculations!$C$118))+Control!$C$7*Calculations!$C$84*INDEX('Monthly Data'!P:P,Calculations!$C$116+MOD(DL3,Calculations!$C$118))+Control!$C$7*Calculations!$C$85*INDEX('Monthly Data'!Q:Q,Calculations!$C$116+MOD(DL3,Calculations!$C$118))+(1-Control!$C$7*Calculations!$C$87)*INDEX('Monthly Data'!R:R,Calculations!$C$116+MOD(DL3,Calculations!$C$118))</f>
        <v>1.4915555251167555E-3</v>
      </c>
      <c r="IC3" s="86">
        <f ca="1">Control!$C$7*Calculations!$C$82*INDEX('Monthly Data'!N:N,Calculations!$C$116+MOD(DM3,Calculations!$C$118))+Control!$C$7*Calculations!$C$83*INDEX('Monthly Data'!O:O,Calculations!$C$116+MOD(DM3,Calculations!$C$118))+Control!$C$7*Calculations!$C$84*INDEX('Monthly Data'!P:P,Calculations!$C$116+MOD(DM3,Calculations!$C$118))+Control!$C$7*Calculations!$C$85*INDEX('Monthly Data'!Q:Q,Calculations!$C$116+MOD(DM3,Calculations!$C$118))+(1-Control!$C$7*Calculations!$C$87)*INDEX('Monthly Data'!R:R,Calculations!$C$116+MOD(DM3,Calculations!$C$118))</f>
        <v>4.5735623984309991E-2</v>
      </c>
      <c r="ID3" s="86">
        <f ca="1">Control!$C$7*Calculations!$C$82*INDEX('Monthly Data'!N:N,Calculations!$C$116+MOD(DN3,Calculations!$C$118))+Control!$C$7*Calculations!$C$83*INDEX('Monthly Data'!O:O,Calculations!$C$116+MOD(DN3,Calculations!$C$118))+Control!$C$7*Calculations!$C$84*INDEX('Monthly Data'!P:P,Calculations!$C$116+MOD(DN3,Calculations!$C$118))+Control!$C$7*Calculations!$C$85*INDEX('Monthly Data'!Q:Q,Calculations!$C$116+MOD(DN3,Calculations!$C$118))+(1-Control!$C$7*Calculations!$C$87)*INDEX('Monthly Data'!R:R,Calculations!$C$116+MOD(DN3,Calculations!$C$118))</f>
        <v>2.5325873776067674E-2</v>
      </c>
      <c r="IE3" s="86">
        <f ca="1">Control!$C$7*Calculations!$C$82*INDEX('Monthly Data'!N:N,Calculations!$C$116+MOD(DO3,Calculations!$C$118))+Control!$C$7*Calculations!$C$83*INDEX('Monthly Data'!O:O,Calculations!$C$116+MOD(DO3,Calculations!$C$118))+Control!$C$7*Calculations!$C$84*INDEX('Monthly Data'!P:P,Calculations!$C$116+MOD(DO3,Calculations!$C$118))+Control!$C$7*Calculations!$C$85*INDEX('Monthly Data'!Q:Q,Calculations!$C$116+MOD(DO3,Calculations!$C$118))+(1-Control!$C$7*Calculations!$C$87)*INDEX('Monthly Data'!R:R,Calculations!$C$116+MOD(DO3,Calculations!$C$118))</f>
        <v>4.089189590407355E-3</v>
      </c>
      <c r="IF3" s="86">
        <f ca="1">Control!$C$7*Calculations!$C$82*INDEX('Monthly Data'!N:N,Calculations!$C$116+MOD(DP3,Calculations!$C$118))+Control!$C$7*Calculations!$C$83*INDEX('Monthly Data'!O:O,Calculations!$C$116+MOD(DP3,Calculations!$C$118))+Control!$C$7*Calculations!$C$84*INDEX('Monthly Data'!P:P,Calculations!$C$116+MOD(DP3,Calculations!$C$118))+Control!$C$7*Calculations!$C$85*INDEX('Monthly Data'!Q:Q,Calculations!$C$116+MOD(DP3,Calculations!$C$118))+(1-Control!$C$7*Calculations!$C$87)*INDEX('Monthly Data'!R:R,Calculations!$C$116+MOD(DP3,Calculations!$C$118))</f>
        <v>2.4470405846852006E-3</v>
      </c>
      <c r="IG3" s="88">
        <f ca="1">Control!$C$8*(1+DQ3)*(1+DR3)*(1+DS3)*(1+DT3)*(1+DU3)*(1+DV3)*(1+DW3)*(1+DX3)*(1+DY3)*(1+DZ3)*(1+EA3)*(1+EB3)*(1+EC3)*(1+ED3)*(1+EE3)*(1+EF3)*(1+EG3)*(1+EH3)*(1+EI3)*(1+EJ3)*(1+EK3)*(1+EL3)*(1+EM3)*(1+EN3)*(1+EO3)*(1+EP3)*(1+EQ3)*(1+ER3)*(1+ES3)*(1+ET3)*(1+EU3)*(1+EV3)*(1+EW3)*(1+EX3)*(1+EY3)*(1+EZ3)*(1+FA3)*(1+FB3)*(1+FC3)*(1+FD3)*(1+FE3)*(1+FF3)*(1+FG3)*(1+FH3)*(1+FI3)*(1+FJ3)*(1+FK3)*(1+FL3)*(1+FM3)*(1+FN3)*(1+FO3)*(1+FP3)*(1+FQ3)*(1+FR3)*(1+FS3)*(1+FT3)*(1+FU3)*(1+FV3)*(1+FW3)*(1+FX3)*(1+FY3)*(1+FZ3)*(1+GA3)*(1+GB3)*(1+GC3)*(1+GD3)*(1+GE3)*(1+GF3)*(1+GG3)*(1+GH3)*(1+GI3)*(1+GJ3)*(1+GK3)*(1+GL3)*(1+GM3)*(1+GN3)*(1+GO3)*(1+GP3)*(1+GQ3)*(1+GR3)*(1+GS3)*(1+GT3)*(1+GU3)*(1+GV3)*(1+GW3)*(1+GX3)*(1+GY3)*(1+GZ3)*(1+HA3)*(1+HB3)*(1+HC3)*(1+HD3)*(1+HE3)*(1+HF3)*(1+HG3)*(1+HH3)*(1+HI3)*(1+HJ3)*(1+HK3)*(1+HL3)*(1+HM3)*(1+HN3)*(1+HO3)*(1+HP3)*(1+HQ3)*(1+HR3)*(1+HS3)*(1+HT3)*(1+HU3)*(1+HV3)*(1+HW3)*(1+HX3)*(1+HY3)*(1+HZ3)*(1+IA3)*(1+IB3)*(1+IC3)*(1+ID3)*(1+IE3)*(1+IF3)</f>
        <v>115369.59124711269</v>
      </c>
    </row>
    <row r="4" spans="1:241" x14ac:dyDescent="0.25">
      <c r="A4">
        <v>112</v>
      </c>
      <c r="B4">
        <v>92</v>
      </c>
      <c r="C4">
        <v>51</v>
      </c>
      <c r="D4">
        <v>111</v>
      </c>
      <c r="E4">
        <v>10</v>
      </c>
      <c r="F4">
        <v>68</v>
      </c>
      <c r="G4">
        <v>23</v>
      </c>
      <c r="H4">
        <v>14</v>
      </c>
      <c r="I4">
        <v>63</v>
      </c>
      <c r="J4">
        <v>21</v>
      </c>
      <c r="K4">
        <v>46</v>
      </c>
      <c r="L4">
        <v>3</v>
      </c>
      <c r="M4">
        <v>56</v>
      </c>
      <c r="N4">
        <v>88</v>
      </c>
      <c r="O4">
        <v>80</v>
      </c>
      <c r="P4">
        <v>46</v>
      </c>
      <c r="Q4">
        <v>54</v>
      </c>
      <c r="R4">
        <v>79</v>
      </c>
      <c r="S4">
        <v>71</v>
      </c>
      <c r="T4">
        <v>14</v>
      </c>
      <c r="U4">
        <v>77</v>
      </c>
      <c r="V4">
        <v>15</v>
      </c>
      <c r="W4">
        <v>25</v>
      </c>
      <c r="X4">
        <v>53</v>
      </c>
      <c r="Y4">
        <v>84</v>
      </c>
      <c r="Z4">
        <v>58</v>
      </c>
      <c r="AA4">
        <v>85</v>
      </c>
      <c r="AB4">
        <v>114</v>
      </c>
      <c r="AC4">
        <v>110</v>
      </c>
      <c r="AD4">
        <v>29</v>
      </c>
      <c r="AE4">
        <v>44</v>
      </c>
      <c r="AF4">
        <v>37</v>
      </c>
      <c r="AG4">
        <v>22</v>
      </c>
      <c r="AH4">
        <v>91</v>
      </c>
      <c r="AI4">
        <v>54</v>
      </c>
      <c r="AJ4">
        <v>76</v>
      </c>
      <c r="AK4">
        <v>12</v>
      </c>
      <c r="AL4">
        <v>59</v>
      </c>
      <c r="AM4">
        <v>26</v>
      </c>
      <c r="AN4">
        <v>76</v>
      </c>
      <c r="AO4">
        <v>71</v>
      </c>
      <c r="AP4">
        <v>87</v>
      </c>
      <c r="AQ4">
        <v>39</v>
      </c>
      <c r="AR4">
        <v>43</v>
      </c>
      <c r="AS4">
        <v>76</v>
      </c>
      <c r="AT4">
        <v>114</v>
      </c>
      <c r="AU4">
        <v>38</v>
      </c>
      <c r="AV4">
        <v>91</v>
      </c>
      <c r="AW4">
        <v>112</v>
      </c>
      <c r="AX4">
        <v>69</v>
      </c>
      <c r="AY4">
        <v>98</v>
      </c>
      <c r="AZ4">
        <v>33</v>
      </c>
      <c r="BA4">
        <v>43</v>
      </c>
      <c r="BB4">
        <v>26</v>
      </c>
      <c r="BC4">
        <v>56</v>
      </c>
      <c r="BD4">
        <v>69</v>
      </c>
      <c r="BE4">
        <v>73</v>
      </c>
      <c r="BF4">
        <v>52</v>
      </c>
      <c r="BG4">
        <v>89</v>
      </c>
      <c r="BH4">
        <v>27</v>
      </c>
      <c r="BI4">
        <v>43</v>
      </c>
      <c r="BJ4">
        <v>1</v>
      </c>
      <c r="BK4">
        <v>82</v>
      </c>
      <c r="BL4">
        <v>94</v>
      </c>
      <c r="BM4">
        <v>96</v>
      </c>
      <c r="BN4">
        <v>26</v>
      </c>
      <c r="BO4">
        <v>84</v>
      </c>
      <c r="BP4">
        <v>30</v>
      </c>
      <c r="BQ4">
        <v>103</v>
      </c>
      <c r="BR4">
        <v>64</v>
      </c>
      <c r="BS4">
        <v>22</v>
      </c>
      <c r="BT4">
        <v>98</v>
      </c>
      <c r="BU4">
        <v>52</v>
      </c>
      <c r="BV4">
        <v>3</v>
      </c>
      <c r="BW4">
        <v>70</v>
      </c>
      <c r="BX4">
        <v>12</v>
      </c>
      <c r="BY4">
        <v>39</v>
      </c>
      <c r="BZ4">
        <v>102</v>
      </c>
      <c r="CA4">
        <v>83</v>
      </c>
      <c r="CB4">
        <v>111</v>
      </c>
      <c r="CC4">
        <v>48</v>
      </c>
      <c r="CD4">
        <v>61</v>
      </c>
      <c r="CE4">
        <v>70</v>
      </c>
      <c r="CF4">
        <v>13</v>
      </c>
      <c r="CG4">
        <v>36</v>
      </c>
      <c r="CH4">
        <v>23</v>
      </c>
      <c r="CI4">
        <v>22</v>
      </c>
      <c r="CJ4">
        <v>66</v>
      </c>
      <c r="CK4">
        <v>92</v>
      </c>
      <c r="CL4">
        <v>106</v>
      </c>
      <c r="CM4">
        <v>95</v>
      </c>
      <c r="CN4">
        <v>53</v>
      </c>
      <c r="CO4">
        <v>9</v>
      </c>
      <c r="CP4">
        <v>41</v>
      </c>
      <c r="CQ4">
        <v>57</v>
      </c>
      <c r="CR4">
        <v>88</v>
      </c>
      <c r="CS4">
        <v>109</v>
      </c>
      <c r="CT4">
        <v>118</v>
      </c>
      <c r="CU4">
        <v>93</v>
      </c>
      <c r="CV4">
        <v>116</v>
      </c>
      <c r="CW4">
        <v>76</v>
      </c>
      <c r="CX4">
        <v>82</v>
      </c>
      <c r="CY4">
        <v>106</v>
      </c>
      <c r="CZ4">
        <v>11</v>
      </c>
      <c r="DA4">
        <v>105</v>
      </c>
      <c r="DB4">
        <v>36</v>
      </c>
      <c r="DC4">
        <v>112</v>
      </c>
      <c r="DD4">
        <v>16</v>
      </c>
      <c r="DE4">
        <v>30</v>
      </c>
      <c r="DF4">
        <v>115</v>
      </c>
      <c r="DG4">
        <v>106</v>
      </c>
      <c r="DH4">
        <v>84</v>
      </c>
      <c r="DI4">
        <v>57</v>
      </c>
      <c r="DJ4">
        <v>35</v>
      </c>
      <c r="DK4">
        <v>41</v>
      </c>
      <c r="DL4">
        <v>81</v>
      </c>
      <c r="DM4">
        <v>2</v>
      </c>
      <c r="DN4">
        <v>85</v>
      </c>
      <c r="DO4">
        <v>93</v>
      </c>
      <c r="DP4">
        <v>36</v>
      </c>
      <c r="DQ4" s="86">
        <f ca="1">Control!$C$7*Calculations!$C$82*INDEX('Monthly Data'!N:N,Calculations!$C$116+MOD(A4,Calculations!$C$118))+Control!$C$7*Calculations!$C$83*INDEX('Monthly Data'!O:O,Calculations!$C$116+MOD(A4,Calculations!$C$118))+Control!$C$7*Calculations!$C$84*INDEX('Monthly Data'!P:P,Calculations!$C$116+MOD(A4,Calculations!$C$118))+Control!$C$7*Calculations!$C$85*INDEX('Monthly Data'!Q:Q,Calculations!$C$116+MOD(A4,Calculations!$C$118))+(1-Control!$C$7*Calculations!$C$87)*INDEX('Monthly Data'!R:R,Calculations!$C$116+MOD(A4,Calculations!$C$118))</f>
        <v>1.142101364887867E-2</v>
      </c>
      <c r="DR4" s="86">
        <f ca="1">Control!$C$7*Calculations!$C$82*INDEX('Monthly Data'!N:N,Calculations!$C$116+MOD(B4,Calculations!$C$118))+Control!$C$7*Calculations!$C$83*INDEX('Monthly Data'!O:O,Calculations!$C$116+MOD(B4,Calculations!$C$118))+Control!$C$7*Calculations!$C$84*INDEX('Monthly Data'!P:P,Calculations!$C$116+MOD(B4,Calculations!$C$118))+Control!$C$7*Calculations!$C$85*INDEX('Monthly Data'!Q:Q,Calculations!$C$116+MOD(B4,Calculations!$C$118))+(1-Control!$C$7*Calculations!$C$87)*INDEX('Monthly Data'!R:R,Calculations!$C$116+MOD(B4,Calculations!$C$118))</f>
        <v>2.4722579420195831E-2</v>
      </c>
      <c r="DS4" s="86">
        <f ca="1">Control!$C$7*Calculations!$C$82*INDEX('Monthly Data'!N:N,Calculations!$C$116+MOD(C4,Calculations!$C$118))+Control!$C$7*Calculations!$C$83*INDEX('Monthly Data'!O:O,Calculations!$C$116+MOD(C4,Calculations!$C$118))+Control!$C$7*Calculations!$C$84*INDEX('Monthly Data'!P:P,Calculations!$C$116+MOD(C4,Calculations!$C$118))+Control!$C$7*Calculations!$C$85*INDEX('Monthly Data'!Q:Q,Calculations!$C$116+MOD(C4,Calculations!$C$118))+(1-Control!$C$7*Calculations!$C$87)*INDEX('Monthly Data'!R:R,Calculations!$C$116+MOD(C4,Calculations!$C$118))</f>
        <v>1.8695385296339444E-2</v>
      </c>
      <c r="DT4" s="86">
        <f ca="1">Control!$C$7*Calculations!$C$82*INDEX('Monthly Data'!N:N,Calculations!$C$116+MOD(D4,Calculations!$C$118))+Control!$C$7*Calculations!$C$83*INDEX('Monthly Data'!O:O,Calculations!$C$116+MOD(D4,Calculations!$C$118))+Control!$C$7*Calculations!$C$84*INDEX('Monthly Data'!P:P,Calculations!$C$116+MOD(D4,Calculations!$C$118))+Control!$C$7*Calculations!$C$85*INDEX('Monthly Data'!Q:Q,Calculations!$C$116+MOD(D4,Calculations!$C$118))+(1-Control!$C$7*Calculations!$C$87)*INDEX('Monthly Data'!R:R,Calculations!$C$116+MOD(D4,Calculations!$C$118))</f>
        <v>5.8868730207813358E-3</v>
      </c>
      <c r="DU4" s="86">
        <f ca="1">Control!$C$7*Calculations!$C$82*INDEX('Monthly Data'!N:N,Calculations!$C$116+MOD(E4,Calculations!$C$118))+Control!$C$7*Calculations!$C$83*INDEX('Monthly Data'!O:O,Calculations!$C$116+MOD(E4,Calculations!$C$118))+Control!$C$7*Calculations!$C$84*INDEX('Monthly Data'!P:P,Calculations!$C$116+MOD(E4,Calculations!$C$118))+Control!$C$7*Calculations!$C$85*INDEX('Monthly Data'!Q:Q,Calculations!$C$116+MOD(E4,Calculations!$C$118))+(1-Control!$C$7*Calculations!$C$87)*INDEX('Monthly Data'!R:R,Calculations!$C$116+MOD(E4,Calculations!$C$118))</f>
        <v>1.1702576456120543E-2</v>
      </c>
      <c r="DV4" s="86">
        <f ca="1">Control!$C$7*Calculations!$C$82*INDEX('Monthly Data'!N:N,Calculations!$C$116+MOD(F4,Calculations!$C$118))+Control!$C$7*Calculations!$C$83*INDEX('Monthly Data'!O:O,Calculations!$C$116+MOD(F4,Calculations!$C$118))+Control!$C$7*Calculations!$C$84*INDEX('Monthly Data'!P:P,Calculations!$C$116+MOD(F4,Calculations!$C$118))+Control!$C$7*Calculations!$C$85*INDEX('Monthly Data'!Q:Q,Calculations!$C$116+MOD(F4,Calculations!$C$118))+(1-Control!$C$7*Calculations!$C$87)*INDEX('Monthly Data'!R:R,Calculations!$C$116+MOD(F4,Calculations!$C$118))</f>
        <v>2.2757992058453024E-3</v>
      </c>
      <c r="DW4" s="86">
        <f ca="1">Control!$C$7*Calculations!$C$82*INDEX('Monthly Data'!N:N,Calculations!$C$116+MOD(G4,Calculations!$C$118))+Control!$C$7*Calculations!$C$83*INDEX('Monthly Data'!O:O,Calculations!$C$116+MOD(G4,Calculations!$C$118))+Control!$C$7*Calculations!$C$84*INDEX('Monthly Data'!P:P,Calculations!$C$116+MOD(G4,Calculations!$C$118))+Control!$C$7*Calculations!$C$85*INDEX('Monthly Data'!Q:Q,Calculations!$C$116+MOD(G4,Calculations!$C$118))+(1-Control!$C$7*Calculations!$C$87)*INDEX('Monthly Data'!R:R,Calculations!$C$116+MOD(G4,Calculations!$C$118))</f>
        <v>6.2631896128884862E-3</v>
      </c>
      <c r="DX4" s="86">
        <f ca="1">Control!$C$7*Calculations!$C$82*INDEX('Monthly Data'!N:N,Calculations!$C$116+MOD(H4,Calculations!$C$118))+Control!$C$7*Calculations!$C$83*INDEX('Monthly Data'!O:O,Calculations!$C$116+MOD(H4,Calculations!$C$118))+Control!$C$7*Calculations!$C$84*INDEX('Monthly Data'!P:P,Calculations!$C$116+MOD(H4,Calculations!$C$118))+Control!$C$7*Calculations!$C$85*INDEX('Monthly Data'!Q:Q,Calculations!$C$116+MOD(H4,Calculations!$C$118))+(1-Control!$C$7*Calculations!$C$87)*INDEX('Monthly Data'!R:R,Calculations!$C$116+MOD(H4,Calculations!$C$118))</f>
        <v>9.5791276036140301E-3</v>
      </c>
      <c r="DY4" s="86">
        <f ca="1">Control!$C$7*Calculations!$C$82*INDEX('Monthly Data'!N:N,Calculations!$C$116+MOD(I4,Calculations!$C$118))+Control!$C$7*Calculations!$C$83*INDEX('Monthly Data'!O:O,Calculations!$C$116+MOD(I4,Calculations!$C$118))+Control!$C$7*Calculations!$C$84*INDEX('Monthly Data'!P:P,Calculations!$C$116+MOD(I4,Calculations!$C$118))+Control!$C$7*Calculations!$C$85*INDEX('Monthly Data'!Q:Q,Calculations!$C$116+MOD(I4,Calculations!$C$118))+(1-Control!$C$7*Calculations!$C$87)*INDEX('Monthly Data'!R:R,Calculations!$C$116+MOD(I4,Calculations!$C$118))</f>
        <v>1.9073822767906517E-2</v>
      </c>
      <c r="DZ4" s="86">
        <f ca="1">Control!$C$7*Calculations!$C$82*INDEX('Monthly Data'!N:N,Calculations!$C$116+MOD(J4,Calculations!$C$118))+Control!$C$7*Calculations!$C$83*INDEX('Monthly Data'!O:O,Calculations!$C$116+MOD(J4,Calculations!$C$118))+Control!$C$7*Calculations!$C$84*INDEX('Monthly Data'!P:P,Calculations!$C$116+MOD(J4,Calculations!$C$118))+Control!$C$7*Calculations!$C$85*INDEX('Monthly Data'!Q:Q,Calculations!$C$116+MOD(J4,Calculations!$C$118))+(1-Control!$C$7*Calculations!$C$87)*INDEX('Monthly Data'!R:R,Calculations!$C$116+MOD(J4,Calculations!$C$118))</f>
        <v>1.5108777406081684E-3</v>
      </c>
      <c r="EA4" s="86">
        <f ca="1">Control!$C$7*Calculations!$C$82*INDEX('Monthly Data'!N:N,Calculations!$C$116+MOD(K4,Calculations!$C$118))+Control!$C$7*Calculations!$C$83*INDEX('Monthly Data'!O:O,Calculations!$C$116+MOD(K4,Calculations!$C$118))+Control!$C$7*Calculations!$C$84*INDEX('Monthly Data'!P:P,Calculations!$C$116+MOD(K4,Calculations!$C$118))+Control!$C$7*Calculations!$C$85*INDEX('Monthly Data'!Q:Q,Calculations!$C$116+MOD(K4,Calculations!$C$118))+(1-Control!$C$7*Calculations!$C$87)*INDEX('Monthly Data'!R:R,Calculations!$C$116+MOD(K4,Calculations!$C$118))</f>
        <v>2.3307359621218403E-2</v>
      </c>
      <c r="EB4" s="86">
        <f ca="1">Control!$C$7*Calculations!$C$82*INDEX('Monthly Data'!N:N,Calculations!$C$116+MOD(L4,Calculations!$C$118))+Control!$C$7*Calculations!$C$83*INDEX('Monthly Data'!O:O,Calculations!$C$116+MOD(L4,Calculations!$C$118))+Control!$C$7*Calculations!$C$84*INDEX('Monthly Data'!P:P,Calculations!$C$116+MOD(L4,Calculations!$C$118))+Control!$C$7*Calculations!$C$85*INDEX('Monthly Data'!Q:Q,Calculations!$C$116+MOD(L4,Calculations!$C$118))+(1-Control!$C$7*Calculations!$C$87)*INDEX('Monthly Data'!R:R,Calculations!$C$116+MOD(L4,Calculations!$C$118))</f>
        <v>9.9793409618087695E-3</v>
      </c>
      <c r="EC4" s="86">
        <f ca="1">Control!$C$7*Calculations!$C$82*INDEX('Monthly Data'!N:N,Calculations!$C$116+MOD(M4,Calculations!$C$118))+Control!$C$7*Calculations!$C$83*INDEX('Monthly Data'!O:O,Calculations!$C$116+MOD(M4,Calculations!$C$118))+Control!$C$7*Calculations!$C$84*INDEX('Monthly Data'!P:P,Calculations!$C$116+MOD(M4,Calculations!$C$118))+Control!$C$7*Calculations!$C$85*INDEX('Monthly Data'!Q:Q,Calculations!$C$116+MOD(M4,Calculations!$C$118))+(1-Control!$C$7*Calculations!$C$87)*INDEX('Monthly Data'!R:R,Calculations!$C$116+MOD(M4,Calculations!$C$118))</f>
        <v>7.5897487599915015E-3</v>
      </c>
      <c r="ED4" s="86">
        <f ca="1">Control!$C$7*Calculations!$C$82*INDEX('Monthly Data'!N:N,Calculations!$C$116+MOD(N4,Calculations!$C$118))+Control!$C$7*Calculations!$C$83*INDEX('Monthly Data'!O:O,Calculations!$C$116+MOD(N4,Calculations!$C$118))+Control!$C$7*Calculations!$C$84*INDEX('Monthly Data'!P:P,Calculations!$C$116+MOD(N4,Calculations!$C$118))+Control!$C$7*Calculations!$C$85*INDEX('Monthly Data'!Q:Q,Calculations!$C$116+MOD(N4,Calculations!$C$118))+(1-Control!$C$7*Calculations!$C$87)*INDEX('Monthly Data'!R:R,Calculations!$C$116+MOD(N4,Calculations!$C$118))</f>
        <v>6.4539397490030407E-3</v>
      </c>
      <c r="EE4" s="86">
        <f ca="1">Control!$C$7*Calculations!$C$82*INDEX('Monthly Data'!N:N,Calculations!$C$116+MOD(O4,Calculations!$C$118))+Control!$C$7*Calculations!$C$83*INDEX('Monthly Data'!O:O,Calculations!$C$116+MOD(O4,Calculations!$C$118))+Control!$C$7*Calculations!$C$84*INDEX('Monthly Data'!P:P,Calculations!$C$116+MOD(O4,Calculations!$C$118))+Control!$C$7*Calculations!$C$85*INDEX('Monthly Data'!Q:Q,Calculations!$C$116+MOD(O4,Calculations!$C$118))+(1-Control!$C$7*Calculations!$C$87)*INDEX('Monthly Data'!R:R,Calculations!$C$116+MOD(O4,Calculations!$C$118))</f>
        <v>-2.7490061308214487E-3</v>
      </c>
      <c r="EF4" s="86">
        <f ca="1">Control!$C$7*Calculations!$C$82*INDEX('Monthly Data'!N:N,Calculations!$C$116+MOD(P4,Calculations!$C$118))+Control!$C$7*Calculations!$C$83*INDEX('Monthly Data'!O:O,Calculations!$C$116+MOD(P4,Calculations!$C$118))+Control!$C$7*Calculations!$C$84*INDEX('Monthly Data'!P:P,Calculations!$C$116+MOD(P4,Calculations!$C$118))+Control!$C$7*Calculations!$C$85*INDEX('Monthly Data'!Q:Q,Calculations!$C$116+MOD(P4,Calculations!$C$118))+(1-Control!$C$7*Calculations!$C$87)*INDEX('Monthly Data'!R:R,Calculations!$C$116+MOD(P4,Calculations!$C$118))</f>
        <v>2.3307359621218403E-2</v>
      </c>
      <c r="EG4" s="86">
        <f ca="1">Control!$C$7*Calculations!$C$82*INDEX('Monthly Data'!N:N,Calculations!$C$116+MOD(Q4,Calculations!$C$118))+Control!$C$7*Calculations!$C$83*INDEX('Monthly Data'!O:O,Calculations!$C$116+MOD(Q4,Calculations!$C$118))+Control!$C$7*Calculations!$C$84*INDEX('Monthly Data'!P:P,Calculations!$C$116+MOD(Q4,Calculations!$C$118))+Control!$C$7*Calculations!$C$85*INDEX('Monthly Data'!Q:Q,Calculations!$C$116+MOD(Q4,Calculations!$C$118))+(1-Control!$C$7*Calculations!$C$87)*INDEX('Monthly Data'!R:R,Calculations!$C$116+MOD(Q4,Calculations!$C$118))</f>
        <v>1.7484305259657981E-2</v>
      </c>
      <c r="EH4" s="86">
        <f ca="1">Control!$C$7*Calculations!$C$82*INDEX('Monthly Data'!N:N,Calculations!$C$116+MOD(R4,Calculations!$C$118))+Control!$C$7*Calculations!$C$83*INDEX('Monthly Data'!O:O,Calculations!$C$116+MOD(R4,Calculations!$C$118))+Control!$C$7*Calculations!$C$84*INDEX('Monthly Data'!P:P,Calculations!$C$116+MOD(R4,Calculations!$C$118))+Control!$C$7*Calculations!$C$85*INDEX('Monthly Data'!Q:Q,Calculations!$C$116+MOD(R4,Calculations!$C$118))+(1-Control!$C$7*Calculations!$C$87)*INDEX('Monthly Data'!R:R,Calculations!$C$116+MOD(R4,Calculations!$C$118))</f>
        <v>1.046389543479892E-2</v>
      </c>
      <c r="EI4" s="86">
        <f ca="1">Control!$C$7*Calculations!$C$82*INDEX('Monthly Data'!N:N,Calculations!$C$116+MOD(S4,Calculations!$C$118))+Control!$C$7*Calculations!$C$83*INDEX('Monthly Data'!O:O,Calculations!$C$116+MOD(S4,Calculations!$C$118))+Control!$C$7*Calculations!$C$84*INDEX('Monthly Data'!P:P,Calculations!$C$116+MOD(S4,Calculations!$C$118))+Control!$C$7*Calculations!$C$85*INDEX('Monthly Data'!Q:Q,Calculations!$C$116+MOD(S4,Calculations!$C$118))+(1-Control!$C$7*Calculations!$C$87)*INDEX('Monthly Data'!R:R,Calculations!$C$116+MOD(S4,Calculations!$C$118))</f>
        <v>-2.072517756005474E-2</v>
      </c>
      <c r="EJ4" s="86">
        <f ca="1">Control!$C$7*Calculations!$C$82*INDEX('Monthly Data'!N:N,Calculations!$C$116+MOD(T4,Calculations!$C$118))+Control!$C$7*Calculations!$C$83*INDEX('Monthly Data'!O:O,Calculations!$C$116+MOD(T4,Calculations!$C$118))+Control!$C$7*Calculations!$C$84*INDEX('Monthly Data'!P:P,Calculations!$C$116+MOD(T4,Calculations!$C$118))+Control!$C$7*Calculations!$C$85*INDEX('Monthly Data'!Q:Q,Calculations!$C$116+MOD(T4,Calculations!$C$118))+(1-Control!$C$7*Calculations!$C$87)*INDEX('Monthly Data'!R:R,Calculations!$C$116+MOD(T4,Calculations!$C$118))</f>
        <v>9.5791276036140301E-3</v>
      </c>
      <c r="EK4" s="86">
        <f ca="1">Control!$C$7*Calculations!$C$82*INDEX('Monthly Data'!N:N,Calculations!$C$116+MOD(U4,Calculations!$C$118))+Control!$C$7*Calculations!$C$83*INDEX('Monthly Data'!O:O,Calculations!$C$116+MOD(U4,Calculations!$C$118))+Control!$C$7*Calculations!$C$84*INDEX('Monthly Data'!P:P,Calculations!$C$116+MOD(U4,Calculations!$C$118))+Control!$C$7*Calculations!$C$85*INDEX('Monthly Data'!Q:Q,Calculations!$C$116+MOD(U4,Calculations!$C$118))+(1-Control!$C$7*Calculations!$C$87)*INDEX('Monthly Data'!R:R,Calculations!$C$116+MOD(U4,Calculations!$C$118))</f>
        <v>-1.0485101266941802E-2</v>
      </c>
      <c r="EL4" s="86">
        <f ca="1">Control!$C$7*Calculations!$C$82*INDEX('Monthly Data'!N:N,Calculations!$C$116+MOD(V4,Calculations!$C$118))+Control!$C$7*Calculations!$C$83*INDEX('Monthly Data'!O:O,Calculations!$C$116+MOD(V4,Calculations!$C$118))+Control!$C$7*Calculations!$C$84*INDEX('Monthly Data'!P:P,Calculations!$C$116+MOD(V4,Calculations!$C$118))+Control!$C$7*Calculations!$C$85*INDEX('Monthly Data'!Q:Q,Calculations!$C$116+MOD(V4,Calculations!$C$118))+(1-Control!$C$7*Calculations!$C$87)*INDEX('Monthly Data'!R:R,Calculations!$C$116+MOD(V4,Calculations!$C$118))</f>
        <v>7.857567536297622E-3</v>
      </c>
      <c r="EM4" s="86">
        <f ca="1">Control!$C$7*Calculations!$C$82*INDEX('Monthly Data'!N:N,Calculations!$C$116+MOD(W4,Calculations!$C$118))+Control!$C$7*Calculations!$C$83*INDEX('Monthly Data'!O:O,Calculations!$C$116+MOD(W4,Calculations!$C$118))+Control!$C$7*Calculations!$C$84*INDEX('Monthly Data'!P:P,Calculations!$C$116+MOD(W4,Calculations!$C$118))+Control!$C$7*Calculations!$C$85*INDEX('Monthly Data'!Q:Q,Calculations!$C$116+MOD(W4,Calculations!$C$118))+(1-Control!$C$7*Calculations!$C$87)*INDEX('Monthly Data'!R:R,Calculations!$C$116+MOD(W4,Calculations!$C$118))</f>
        <v>-3.299557342782896E-2</v>
      </c>
      <c r="EN4" s="86">
        <f ca="1">Control!$C$7*Calculations!$C$82*INDEX('Monthly Data'!N:N,Calculations!$C$116+MOD(X4,Calculations!$C$118))+Control!$C$7*Calculations!$C$83*INDEX('Monthly Data'!O:O,Calculations!$C$116+MOD(X4,Calculations!$C$118))+Control!$C$7*Calculations!$C$84*INDEX('Monthly Data'!P:P,Calculations!$C$116+MOD(X4,Calculations!$C$118))+Control!$C$7*Calculations!$C$85*INDEX('Monthly Data'!Q:Q,Calculations!$C$116+MOD(X4,Calculations!$C$118))+(1-Control!$C$7*Calculations!$C$87)*INDEX('Monthly Data'!R:R,Calculations!$C$116+MOD(X4,Calculations!$C$118))</f>
        <v>1.1786765492207996E-2</v>
      </c>
      <c r="EO4" s="86">
        <f ca="1">Control!$C$7*Calculations!$C$82*INDEX('Monthly Data'!N:N,Calculations!$C$116+MOD(Y4,Calculations!$C$118))+Control!$C$7*Calculations!$C$83*INDEX('Monthly Data'!O:O,Calculations!$C$116+MOD(Y4,Calculations!$C$118))+Control!$C$7*Calculations!$C$84*INDEX('Monthly Data'!P:P,Calculations!$C$116+MOD(Y4,Calculations!$C$118))+Control!$C$7*Calculations!$C$85*INDEX('Monthly Data'!Q:Q,Calculations!$C$116+MOD(Y4,Calculations!$C$118))+(1-Control!$C$7*Calculations!$C$87)*INDEX('Monthly Data'!R:R,Calculations!$C$116+MOD(Y4,Calculations!$C$118))</f>
        <v>-1.880155173376722E-2</v>
      </c>
      <c r="EP4" s="86">
        <f ca="1">Control!$C$7*Calculations!$C$82*INDEX('Monthly Data'!N:N,Calculations!$C$116+MOD(Z4,Calculations!$C$118))+Control!$C$7*Calculations!$C$83*INDEX('Monthly Data'!O:O,Calculations!$C$116+MOD(Z4,Calculations!$C$118))+Control!$C$7*Calculations!$C$84*INDEX('Monthly Data'!P:P,Calculations!$C$116+MOD(Z4,Calculations!$C$118))+Control!$C$7*Calculations!$C$85*INDEX('Monthly Data'!Q:Q,Calculations!$C$116+MOD(Z4,Calculations!$C$118))+(1-Control!$C$7*Calculations!$C$87)*INDEX('Monthly Data'!R:R,Calculations!$C$116+MOD(Z4,Calculations!$C$118))</f>
        <v>8.4240675975201049E-3</v>
      </c>
      <c r="EQ4" s="86">
        <f ca="1">Control!$C$7*Calculations!$C$82*INDEX('Monthly Data'!N:N,Calculations!$C$116+MOD(AA4,Calculations!$C$118))+Control!$C$7*Calculations!$C$83*INDEX('Monthly Data'!O:O,Calculations!$C$116+MOD(AA4,Calculations!$C$118))+Control!$C$7*Calculations!$C$84*INDEX('Monthly Data'!P:P,Calculations!$C$116+MOD(AA4,Calculations!$C$118))+Control!$C$7*Calculations!$C$85*INDEX('Monthly Data'!Q:Q,Calculations!$C$116+MOD(AA4,Calculations!$C$118))+(1-Control!$C$7*Calculations!$C$87)*INDEX('Monthly Data'!R:R,Calculations!$C$116+MOD(AA4,Calculations!$C$118))</f>
        <v>-9.8327855560634558E-3</v>
      </c>
      <c r="ER4" s="86">
        <f ca="1">Control!$C$7*Calculations!$C$82*INDEX('Monthly Data'!N:N,Calculations!$C$116+MOD(AB4,Calculations!$C$118))+Control!$C$7*Calculations!$C$83*INDEX('Monthly Data'!O:O,Calculations!$C$116+MOD(AB4,Calculations!$C$118))+Control!$C$7*Calculations!$C$84*INDEX('Monthly Data'!P:P,Calculations!$C$116+MOD(AB4,Calculations!$C$118))+Control!$C$7*Calculations!$C$85*INDEX('Monthly Data'!Q:Q,Calculations!$C$116+MOD(AB4,Calculations!$C$118))+(1-Control!$C$7*Calculations!$C$87)*INDEX('Monthly Data'!R:R,Calculations!$C$116+MOD(AB4,Calculations!$C$118))</f>
        <v>-2.5419860972892394E-2</v>
      </c>
      <c r="ES4" s="86">
        <f ca="1">Control!$C$7*Calculations!$C$82*INDEX('Monthly Data'!N:N,Calculations!$C$116+MOD(AC4,Calculations!$C$118))+Control!$C$7*Calculations!$C$83*INDEX('Monthly Data'!O:O,Calculations!$C$116+MOD(AC4,Calculations!$C$118))+Control!$C$7*Calculations!$C$84*INDEX('Monthly Data'!P:P,Calculations!$C$116+MOD(AC4,Calculations!$C$118))+Control!$C$7*Calculations!$C$85*INDEX('Monthly Data'!Q:Q,Calculations!$C$116+MOD(AC4,Calculations!$C$118))+(1-Control!$C$7*Calculations!$C$87)*INDEX('Monthly Data'!R:R,Calculations!$C$116+MOD(AC4,Calculations!$C$118))</f>
        <v>3.127051071655923E-3</v>
      </c>
      <c r="ET4" s="86">
        <f ca="1">Control!$C$7*Calculations!$C$82*INDEX('Monthly Data'!N:N,Calculations!$C$116+MOD(AD4,Calculations!$C$118))+Control!$C$7*Calculations!$C$83*INDEX('Monthly Data'!O:O,Calculations!$C$116+MOD(AD4,Calculations!$C$118))+Control!$C$7*Calculations!$C$84*INDEX('Monthly Data'!P:P,Calculations!$C$116+MOD(AD4,Calculations!$C$118))+Control!$C$7*Calculations!$C$85*INDEX('Monthly Data'!Q:Q,Calculations!$C$116+MOD(AD4,Calculations!$C$118))+(1-Control!$C$7*Calculations!$C$87)*INDEX('Monthly Data'!R:R,Calculations!$C$116+MOD(AD4,Calculations!$C$118))</f>
        <v>1.5115046179922851E-2</v>
      </c>
      <c r="EU4" s="86">
        <f ca="1">Control!$C$7*Calculations!$C$82*INDEX('Monthly Data'!N:N,Calculations!$C$116+MOD(AE4,Calculations!$C$118))+Control!$C$7*Calculations!$C$83*INDEX('Monthly Data'!O:O,Calculations!$C$116+MOD(AE4,Calculations!$C$118))+Control!$C$7*Calculations!$C$84*INDEX('Monthly Data'!P:P,Calculations!$C$116+MOD(AE4,Calculations!$C$118))+Control!$C$7*Calculations!$C$85*INDEX('Monthly Data'!Q:Q,Calculations!$C$116+MOD(AE4,Calculations!$C$118))+(1-Control!$C$7*Calculations!$C$87)*INDEX('Monthly Data'!R:R,Calculations!$C$116+MOD(AE4,Calculations!$C$118))</f>
        <v>2.377894462657602E-2</v>
      </c>
      <c r="EV4" s="86">
        <f ca="1">Control!$C$7*Calculations!$C$82*INDEX('Monthly Data'!N:N,Calculations!$C$116+MOD(AF4,Calculations!$C$118))+Control!$C$7*Calculations!$C$83*INDEX('Monthly Data'!O:O,Calculations!$C$116+MOD(AF4,Calculations!$C$118))+Control!$C$7*Calculations!$C$84*INDEX('Monthly Data'!P:P,Calculations!$C$116+MOD(AF4,Calculations!$C$118))+Control!$C$7*Calculations!$C$85*INDEX('Monthly Data'!Q:Q,Calculations!$C$116+MOD(AF4,Calculations!$C$118))+(1-Control!$C$7*Calculations!$C$87)*INDEX('Monthly Data'!R:R,Calculations!$C$116+MOD(AF4,Calculations!$C$118))</f>
        <v>1.2954540023127663E-2</v>
      </c>
      <c r="EW4" s="86">
        <f ca="1">Control!$C$7*Calculations!$C$82*INDEX('Monthly Data'!N:N,Calculations!$C$116+MOD(AG4,Calculations!$C$118))+Control!$C$7*Calculations!$C$83*INDEX('Monthly Data'!O:O,Calculations!$C$116+MOD(AG4,Calculations!$C$118))+Control!$C$7*Calculations!$C$84*INDEX('Monthly Data'!P:P,Calculations!$C$116+MOD(AG4,Calculations!$C$118))+Control!$C$7*Calculations!$C$85*INDEX('Monthly Data'!Q:Q,Calculations!$C$116+MOD(AG4,Calculations!$C$118))+(1-Control!$C$7*Calculations!$C$87)*INDEX('Monthly Data'!R:R,Calculations!$C$116+MOD(AG4,Calculations!$C$118))</f>
        <v>1.50127906355989E-2</v>
      </c>
      <c r="EX4" s="86">
        <f ca="1">Control!$C$7*Calculations!$C$82*INDEX('Monthly Data'!N:N,Calculations!$C$116+MOD(AH4,Calculations!$C$118))+Control!$C$7*Calculations!$C$83*INDEX('Monthly Data'!O:O,Calculations!$C$116+MOD(AH4,Calculations!$C$118))+Control!$C$7*Calculations!$C$84*INDEX('Monthly Data'!P:P,Calculations!$C$116+MOD(AH4,Calculations!$C$118))+Control!$C$7*Calculations!$C$85*INDEX('Monthly Data'!Q:Q,Calculations!$C$116+MOD(AH4,Calculations!$C$118))+(1-Control!$C$7*Calculations!$C$87)*INDEX('Monthly Data'!R:R,Calculations!$C$116+MOD(AH4,Calculations!$C$118))</f>
        <v>-1.6546126717384396E-2</v>
      </c>
      <c r="EY4" s="86">
        <f ca="1">Control!$C$7*Calculations!$C$82*INDEX('Monthly Data'!N:N,Calculations!$C$116+MOD(AI4,Calculations!$C$118))+Control!$C$7*Calculations!$C$83*INDEX('Monthly Data'!O:O,Calculations!$C$116+MOD(AI4,Calculations!$C$118))+Control!$C$7*Calculations!$C$84*INDEX('Monthly Data'!P:P,Calculations!$C$116+MOD(AI4,Calculations!$C$118))+Control!$C$7*Calculations!$C$85*INDEX('Monthly Data'!Q:Q,Calculations!$C$116+MOD(AI4,Calculations!$C$118))+(1-Control!$C$7*Calculations!$C$87)*INDEX('Monthly Data'!R:R,Calculations!$C$116+MOD(AI4,Calculations!$C$118))</f>
        <v>1.7484305259657981E-2</v>
      </c>
      <c r="EZ4" s="86">
        <f ca="1">Control!$C$7*Calculations!$C$82*INDEX('Monthly Data'!N:N,Calculations!$C$116+MOD(AJ4,Calculations!$C$118))+Control!$C$7*Calculations!$C$83*INDEX('Monthly Data'!O:O,Calculations!$C$116+MOD(AJ4,Calculations!$C$118))+Control!$C$7*Calculations!$C$84*INDEX('Monthly Data'!P:P,Calculations!$C$116+MOD(AJ4,Calculations!$C$118))+Control!$C$7*Calculations!$C$85*INDEX('Monthly Data'!Q:Q,Calculations!$C$116+MOD(AJ4,Calculations!$C$118))+(1-Control!$C$7*Calculations!$C$87)*INDEX('Monthly Data'!R:R,Calculations!$C$116+MOD(AJ4,Calculations!$C$118))</f>
        <v>3.5231336013669103E-2</v>
      </c>
      <c r="FA4" s="86">
        <f ca="1">Control!$C$7*Calculations!$C$82*INDEX('Monthly Data'!N:N,Calculations!$C$116+MOD(AK4,Calculations!$C$118))+Control!$C$7*Calculations!$C$83*INDEX('Monthly Data'!O:O,Calculations!$C$116+MOD(AK4,Calculations!$C$118))+Control!$C$7*Calculations!$C$84*INDEX('Monthly Data'!P:P,Calculations!$C$116+MOD(AK4,Calculations!$C$118))+Control!$C$7*Calculations!$C$85*INDEX('Monthly Data'!Q:Q,Calculations!$C$116+MOD(AK4,Calculations!$C$118))+(1-Control!$C$7*Calculations!$C$87)*INDEX('Monthly Data'!R:R,Calculations!$C$116+MOD(AK4,Calculations!$C$118))</f>
        <v>1.0415351832335435E-2</v>
      </c>
      <c r="FB4" s="86">
        <f ca="1">Control!$C$7*Calculations!$C$82*INDEX('Monthly Data'!N:N,Calculations!$C$116+MOD(AL4,Calculations!$C$118))+Control!$C$7*Calculations!$C$83*INDEX('Monthly Data'!O:O,Calculations!$C$116+MOD(AL4,Calculations!$C$118))+Control!$C$7*Calculations!$C$84*INDEX('Monthly Data'!P:P,Calculations!$C$116+MOD(AL4,Calculations!$C$118))+Control!$C$7*Calculations!$C$85*INDEX('Monthly Data'!Q:Q,Calculations!$C$116+MOD(AL4,Calculations!$C$118))+(1-Control!$C$7*Calculations!$C$87)*INDEX('Monthly Data'!R:R,Calculations!$C$116+MOD(AL4,Calculations!$C$118))</f>
        <v>1.1704119272391494E-2</v>
      </c>
      <c r="FC4" s="86">
        <f ca="1">Control!$C$7*Calculations!$C$82*INDEX('Monthly Data'!N:N,Calculations!$C$116+MOD(AM4,Calculations!$C$118))+Control!$C$7*Calculations!$C$83*INDEX('Monthly Data'!O:O,Calculations!$C$116+MOD(AM4,Calculations!$C$118))+Control!$C$7*Calculations!$C$84*INDEX('Monthly Data'!P:P,Calculations!$C$116+MOD(AM4,Calculations!$C$118))+Control!$C$7*Calculations!$C$85*INDEX('Monthly Data'!Q:Q,Calculations!$C$116+MOD(AM4,Calculations!$C$118))+(1-Control!$C$7*Calculations!$C$87)*INDEX('Monthly Data'!R:R,Calculations!$C$116+MOD(AM4,Calculations!$C$118))</f>
        <v>6.3250222980707482E-3</v>
      </c>
      <c r="FD4" s="86">
        <f ca="1">Control!$C$7*Calculations!$C$82*INDEX('Monthly Data'!N:N,Calculations!$C$116+MOD(AN4,Calculations!$C$118))+Control!$C$7*Calculations!$C$83*INDEX('Monthly Data'!O:O,Calculations!$C$116+MOD(AN4,Calculations!$C$118))+Control!$C$7*Calculations!$C$84*INDEX('Monthly Data'!P:P,Calculations!$C$116+MOD(AN4,Calculations!$C$118))+Control!$C$7*Calculations!$C$85*INDEX('Monthly Data'!Q:Q,Calculations!$C$116+MOD(AN4,Calculations!$C$118))+(1-Control!$C$7*Calculations!$C$87)*INDEX('Monthly Data'!R:R,Calculations!$C$116+MOD(AN4,Calculations!$C$118))</f>
        <v>3.5231336013669103E-2</v>
      </c>
      <c r="FE4" s="86">
        <f ca="1">Control!$C$7*Calculations!$C$82*INDEX('Monthly Data'!N:N,Calculations!$C$116+MOD(AO4,Calculations!$C$118))+Control!$C$7*Calculations!$C$83*INDEX('Monthly Data'!O:O,Calculations!$C$116+MOD(AO4,Calculations!$C$118))+Control!$C$7*Calculations!$C$84*INDEX('Monthly Data'!P:P,Calculations!$C$116+MOD(AO4,Calculations!$C$118))+Control!$C$7*Calculations!$C$85*INDEX('Monthly Data'!Q:Q,Calculations!$C$116+MOD(AO4,Calculations!$C$118))+(1-Control!$C$7*Calculations!$C$87)*INDEX('Monthly Data'!R:R,Calculations!$C$116+MOD(AO4,Calculations!$C$118))</f>
        <v>-2.072517756005474E-2</v>
      </c>
      <c r="FF4" s="86">
        <f ca="1">Control!$C$7*Calculations!$C$82*INDEX('Monthly Data'!N:N,Calculations!$C$116+MOD(AP4,Calculations!$C$118))+Control!$C$7*Calculations!$C$83*INDEX('Monthly Data'!O:O,Calculations!$C$116+MOD(AP4,Calculations!$C$118))+Control!$C$7*Calculations!$C$84*INDEX('Monthly Data'!P:P,Calculations!$C$116+MOD(AP4,Calculations!$C$118))+Control!$C$7*Calculations!$C$85*INDEX('Monthly Data'!Q:Q,Calculations!$C$116+MOD(AP4,Calculations!$C$118))+(1-Control!$C$7*Calculations!$C$87)*INDEX('Monthly Data'!R:R,Calculations!$C$116+MOD(AP4,Calculations!$C$118))</f>
        <v>2.5790695379256122E-2</v>
      </c>
      <c r="FG4" s="86">
        <f ca="1">Control!$C$7*Calculations!$C$82*INDEX('Monthly Data'!N:N,Calculations!$C$116+MOD(AQ4,Calculations!$C$118))+Control!$C$7*Calculations!$C$83*INDEX('Monthly Data'!O:O,Calculations!$C$116+MOD(AQ4,Calculations!$C$118))+Control!$C$7*Calculations!$C$84*INDEX('Monthly Data'!P:P,Calculations!$C$116+MOD(AQ4,Calculations!$C$118))+Control!$C$7*Calculations!$C$85*INDEX('Monthly Data'!Q:Q,Calculations!$C$116+MOD(AQ4,Calculations!$C$118))+(1-Control!$C$7*Calculations!$C$87)*INDEX('Monthly Data'!R:R,Calculations!$C$116+MOD(AQ4,Calculations!$C$118))</f>
        <v>1.5063457444773597E-2</v>
      </c>
      <c r="FH4" s="86">
        <f ca="1">Control!$C$7*Calculations!$C$82*INDEX('Monthly Data'!N:N,Calculations!$C$116+MOD(AR4,Calculations!$C$118))+Control!$C$7*Calculations!$C$83*INDEX('Monthly Data'!O:O,Calculations!$C$116+MOD(AR4,Calculations!$C$118))+Control!$C$7*Calculations!$C$84*INDEX('Monthly Data'!P:P,Calculations!$C$116+MOD(AR4,Calculations!$C$118))+Control!$C$7*Calculations!$C$85*INDEX('Monthly Data'!Q:Q,Calculations!$C$116+MOD(AR4,Calculations!$C$118))+(1-Control!$C$7*Calculations!$C$87)*INDEX('Monthly Data'!R:R,Calculations!$C$116+MOD(AR4,Calculations!$C$118))</f>
        <v>5.1279584938936244E-2</v>
      </c>
      <c r="FI4" s="86">
        <f ca="1">Control!$C$7*Calculations!$C$82*INDEX('Monthly Data'!N:N,Calculations!$C$116+MOD(AS4,Calculations!$C$118))+Control!$C$7*Calculations!$C$83*INDEX('Monthly Data'!O:O,Calculations!$C$116+MOD(AS4,Calculations!$C$118))+Control!$C$7*Calculations!$C$84*INDEX('Monthly Data'!P:P,Calculations!$C$116+MOD(AS4,Calculations!$C$118))+Control!$C$7*Calculations!$C$85*INDEX('Monthly Data'!Q:Q,Calculations!$C$116+MOD(AS4,Calculations!$C$118))+(1-Control!$C$7*Calculations!$C$87)*INDEX('Monthly Data'!R:R,Calculations!$C$116+MOD(AS4,Calculations!$C$118))</f>
        <v>3.5231336013669103E-2</v>
      </c>
      <c r="FJ4" s="86">
        <f ca="1">Control!$C$7*Calculations!$C$82*INDEX('Monthly Data'!N:N,Calculations!$C$116+MOD(AT4,Calculations!$C$118))+Control!$C$7*Calculations!$C$83*INDEX('Monthly Data'!O:O,Calculations!$C$116+MOD(AT4,Calculations!$C$118))+Control!$C$7*Calculations!$C$84*INDEX('Monthly Data'!P:P,Calculations!$C$116+MOD(AT4,Calculations!$C$118))+Control!$C$7*Calculations!$C$85*INDEX('Monthly Data'!Q:Q,Calculations!$C$116+MOD(AT4,Calculations!$C$118))+(1-Control!$C$7*Calculations!$C$87)*INDEX('Monthly Data'!R:R,Calculations!$C$116+MOD(AT4,Calculations!$C$118))</f>
        <v>-2.5419860972892394E-2</v>
      </c>
      <c r="FK4" s="86">
        <f ca="1">Control!$C$7*Calculations!$C$82*INDEX('Monthly Data'!N:N,Calculations!$C$116+MOD(AU4,Calculations!$C$118))+Control!$C$7*Calculations!$C$83*INDEX('Monthly Data'!O:O,Calculations!$C$116+MOD(AU4,Calculations!$C$118))+Control!$C$7*Calculations!$C$84*INDEX('Monthly Data'!P:P,Calculations!$C$116+MOD(AU4,Calculations!$C$118))+Control!$C$7*Calculations!$C$85*INDEX('Monthly Data'!Q:Q,Calculations!$C$116+MOD(AU4,Calculations!$C$118))+(1-Control!$C$7*Calculations!$C$87)*INDEX('Monthly Data'!R:R,Calculations!$C$116+MOD(AU4,Calculations!$C$118))</f>
        <v>1.3891563624307685E-2</v>
      </c>
      <c r="FL4" s="86">
        <f ca="1">Control!$C$7*Calculations!$C$82*INDEX('Monthly Data'!N:N,Calculations!$C$116+MOD(AV4,Calculations!$C$118))+Control!$C$7*Calculations!$C$83*INDEX('Monthly Data'!O:O,Calculations!$C$116+MOD(AV4,Calculations!$C$118))+Control!$C$7*Calculations!$C$84*INDEX('Monthly Data'!P:P,Calculations!$C$116+MOD(AV4,Calculations!$C$118))+Control!$C$7*Calculations!$C$85*INDEX('Monthly Data'!Q:Q,Calculations!$C$116+MOD(AV4,Calculations!$C$118))+(1-Control!$C$7*Calculations!$C$87)*INDEX('Monthly Data'!R:R,Calculations!$C$116+MOD(AV4,Calculations!$C$118))</f>
        <v>-1.6546126717384396E-2</v>
      </c>
      <c r="FM4" s="86">
        <f ca="1">Control!$C$7*Calculations!$C$82*INDEX('Monthly Data'!N:N,Calculations!$C$116+MOD(AW4,Calculations!$C$118))+Control!$C$7*Calculations!$C$83*INDEX('Monthly Data'!O:O,Calculations!$C$116+MOD(AW4,Calculations!$C$118))+Control!$C$7*Calculations!$C$84*INDEX('Monthly Data'!P:P,Calculations!$C$116+MOD(AW4,Calculations!$C$118))+Control!$C$7*Calculations!$C$85*INDEX('Monthly Data'!Q:Q,Calculations!$C$116+MOD(AW4,Calculations!$C$118))+(1-Control!$C$7*Calculations!$C$87)*INDEX('Monthly Data'!R:R,Calculations!$C$116+MOD(AW4,Calculations!$C$118))</f>
        <v>1.142101364887867E-2</v>
      </c>
      <c r="FN4" s="86">
        <f ca="1">Control!$C$7*Calculations!$C$82*INDEX('Monthly Data'!N:N,Calculations!$C$116+MOD(AX4,Calculations!$C$118))+Control!$C$7*Calculations!$C$83*INDEX('Monthly Data'!O:O,Calculations!$C$116+MOD(AX4,Calculations!$C$118))+Control!$C$7*Calculations!$C$84*INDEX('Monthly Data'!P:P,Calculations!$C$116+MOD(AX4,Calculations!$C$118))+Control!$C$7*Calculations!$C$85*INDEX('Monthly Data'!Q:Q,Calculations!$C$116+MOD(AX4,Calculations!$C$118))+(1-Control!$C$7*Calculations!$C$87)*INDEX('Monthly Data'!R:R,Calculations!$C$116+MOD(AX4,Calculations!$C$118))</f>
        <v>-4.0413381192162513E-2</v>
      </c>
      <c r="FO4" s="86">
        <f ca="1">Control!$C$7*Calculations!$C$82*INDEX('Monthly Data'!N:N,Calculations!$C$116+MOD(AY4,Calculations!$C$118))+Control!$C$7*Calculations!$C$83*INDEX('Monthly Data'!O:O,Calculations!$C$116+MOD(AY4,Calculations!$C$118))+Control!$C$7*Calculations!$C$84*INDEX('Monthly Data'!P:P,Calculations!$C$116+MOD(AY4,Calculations!$C$118))+Control!$C$7*Calculations!$C$85*INDEX('Monthly Data'!Q:Q,Calculations!$C$116+MOD(AY4,Calculations!$C$118))+(1-Control!$C$7*Calculations!$C$87)*INDEX('Monthly Data'!R:R,Calculations!$C$116+MOD(AY4,Calculations!$C$118))</f>
        <v>2.4842166689046628E-2</v>
      </c>
      <c r="FP4" s="86">
        <f ca="1">Control!$C$7*Calculations!$C$82*INDEX('Monthly Data'!N:N,Calculations!$C$116+MOD(AZ4,Calculations!$C$118))+Control!$C$7*Calculations!$C$83*INDEX('Monthly Data'!O:O,Calculations!$C$116+MOD(AZ4,Calculations!$C$118))+Control!$C$7*Calculations!$C$84*INDEX('Monthly Data'!P:P,Calculations!$C$116+MOD(AZ4,Calculations!$C$118))+Control!$C$7*Calculations!$C$85*INDEX('Monthly Data'!Q:Q,Calculations!$C$116+MOD(AZ4,Calculations!$C$118))+(1-Control!$C$7*Calculations!$C$87)*INDEX('Monthly Data'!R:R,Calculations!$C$116+MOD(AZ4,Calculations!$C$118))</f>
        <v>3.1070573055362403E-2</v>
      </c>
      <c r="FQ4" s="86">
        <f ca="1">Control!$C$7*Calculations!$C$82*INDEX('Monthly Data'!N:N,Calculations!$C$116+MOD(BA4,Calculations!$C$118))+Control!$C$7*Calculations!$C$83*INDEX('Monthly Data'!O:O,Calculations!$C$116+MOD(BA4,Calculations!$C$118))+Control!$C$7*Calculations!$C$84*INDEX('Monthly Data'!P:P,Calculations!$C$116+MOD(BA4,Calculations!$C$118))+Control!$C$7*Calculations!$C$85*INDEX('Monthly Data'!Q:Q,Calculations!$C$116+MOD(BA4,Calculations!$C$118))+(1-Control!$C$7*Calculations!$C$87)*INDEX('Monthly Data'!R:R,Calculations!$C$116+MOD(BA4,Calculations!$C$118))</f>
        <v>5.1279584938936244E-2</v>
      </c>
      <c r="FR4" s="86">
        <f ca="1">Control!$C$7*Calculations!$C$82*INDEX('Monthly Data'!N:N,Calculations!$C$116+MOD(BB4,Calculations!$C$118))+Control!$C$7*Calculations!$C$83*INDEX('Monthly Data'!O:O,Calculations!$C$116+MOD(BB4,Calculations!$C$118))+Control!$C$7*Calculations!$C$84*INDEX('Monthly Data'!P:P,Calculations!$C$116+MOD(BB4,Calculations!$C$118))+Control!$C$7*Calculations!$C$85*INDEX('Monthly Data'!Q:Q,Calculations!$C$116+MOD(BB4,Calculations!$C$118))+(1-Control!$C$7*Calculations!$C$87)*INDEX('Monthly Data'!R:R,Calculations!$C$116+MOD(BB4,Calculations!$C$118))</f>
        <v>6.3250222980707482E-3</v>
      </c>
      <c r="FS4" s="86">
        <f ca="1">Control!$C$7*Calculations!$C$82*INDEX('Monthly Data'!N:N,Calculations!$C$116+MOD(BC4,Calculations!$C$118))+Control!$C$7*Calculations!$C$83*INDEX('Monthly Data'!O:O,Calculations!$C$116+MOD(BC4,Calculations!$C$118))+Control!$C$7*Calculations!$C$84*INDEX('Monthly Data'!P:P,Calculations!$C$116+MOD(BC4,Calculations!$C$118))+Control!$C$7*Calculations!$C$85*INDEX('Monthly Data'!Q:Q,Calculations!$C$116+MOD(BC4,Calculations!$C$118))+(1-Control!$C$7*Calculations!$C$87)*INDEX('Monthly Data'!R:R,Calculations!$C$116+MOD(BC4,Calculations!$C$118))</f>
        <v>7.5897487599915015E-3</v>
      </c>
      <c r="FT4" s="86">
        <f ca="1">Control!$C$7*Calculations!$C$82*INDEX('Monthly Data'!N:N,Calculations!$C$116+MOD(BD4,Calculations!$C$118))+Control!$C$7*Calculations!$C$83*INDEX('Monthly Data'!O:O,Calculations!$C$116+MOD(BD4,Calculations!$C$118))+Control!$C$7*Calculations!$C$84*INDEX('Monthly Data'!P:P,Calculations!$C$116+MOD(BD4,Calculations!$C$118))+Control!$C$7*Calculations!$C$85*INDEX('Monthly Data'!Q:Q,Calculations!$C$116+MOD(BD4,Calculations!$C$118))+(1-Control!$C$7*Calculations!$C$87)*INDEX('Monthly Data'!R:R,Calculations!$C$116+MOD(BD4,Calculations!$C$118))</f>
        <v>-4.0413381192162513E-2</v>
      </c>
      <c r="FU4" s="86">
        <f ca="1">Control!$C$7*Calculations!$C$82*INDEX('Monthly Data'!N:N,Calculations!$C$116+MOD(BE4,Calculations!$C$118))+Control!$C$7*Calculations!$C$83*INDEX('Monthly Data'!O:O,Calculations!$C$116+MOD(BE4,Calculations!$C$118))+Control!$C$7*Calculations!$C$84*INDEX('Monthly Data'!P:P,Calculations!$C$116+MOD(BE4,Calculations!$C$118))+Control!$C$7*Calculations!$C$85*INDEX('Monthly Data'!Q:Q,Calculations!$C$116+MOD(BE4,Calculations!$C$118))+(1-Control!$C$7*Calculations!$C$87)*INDEX('Monthly Data'!R:R,Calculations!$C$116+MOD(BE4,Calculations!$C$118))</f>
        <v>3.6332715283247441E-2</v>
      </c>
      <c r="FV4" s="86">
        <f ca="1">Control!$C$7*Calculations!$C$82*INDEX('Monthly Data'!N:N,Calculations!$C$116+MOD(BF4,Calculations!$C$118))+Control!$C$7*Calculations!$C$83*INDEX('Monthly Data'!O:O,Calculations!$C$116+MOD(BF4,Calculations!$C$118))+Control!$C$7*Calculations!$C$84*INDEX('Monthly Data'!P:P,Calculations!$C$116+MOD(BF4,Calculations!$C$118))+Control!$C$7*Calculations!$C$85*INDEX('Monthly Data'!Q:Q,Calculations!$C$116+MOD(BF4,Calculations!$C$118))+(1-Control!$C$7*Calculations!$C$87)*INDEX('Monthly Data'!R:R,Calculations!$C$116+MOD(BF4,Calculations!$C$118))</f>
        <v>-3.8875517825435772E-3</v>
      </c>
      <c r="FW4" s="86">
        <f ca="1">Control!$C$7*Calculations!$C$82*INDEX('Monthly Data'!N:N,Calculations!$C$116+MOD(BG4,Calculations!$C$118))+Control!$C$7*Calculations!$C$83*INDEX('Monthly Data'!O:O,Calculations!$C$116+MOD(BG4,Calculations!$C$118))+Control!$C$7*Calculations!$C$84*INDEX('Monthly Data'!P:P,Calculations!$C$116+MOD(BG4,Calculations!$C$118))+Control!$C$7*Calculations!$C$85*INDEX('Monthly Data'!Q:Q,Calculations!$C$116+MOD(BG4,Calculations!$C$118))+(1-Control!$C$7*Calculations!$C$87)*INDEX('Monthly Data'!R:R,Calculations!$C$116+MOD(BG4,Calculations!$C$118))</f>
        <v>2.3852824346838646E-2</v>
      </c>
      <c r="FX4" s="86">
        <f ca="1">Control!$C$7*Calculations!$C$82*INDEX('Monthly Data'!N:N,Calculations!$C$116+MOD(BH4,Calculations!$C$118))+Control!$C$7*Calculations!$C$83*INDEX('Monthly Data'!O:O,Calculations!$C$116+MOD(BH4,Calculations!$C$118))+Control!$C$7*Calculations!$C$84*INDEX('Monthly Data'!P:P,Calculations!$C$116+MOD(BH4,Calculations!$C$118))+Control!$C$7*Calculations!$C$85*INDEX('Monthly Data'!Q:Q,Calculations!$C$116+MOD(BH4,Calculations!$C$118))+(1-Control!$C$7*Calculations!$C$87)*INDEX('Monthly Data'!R:R,Calculations!$C$116+MOD(BH4,Calculations!$C$118))</f>
        <v>-3.53368065312233E-2</v>
      </c>
      <c r="FY4" s="86">
        <f ca="1">Control!$C$7*Calculations!$C$82*INDEX('Monthly Data'!N:N,Calculations!$C$116+MOD(BI4,Calculations!$C$118))+Control!$C$7*Calculations!$C$83*INDEX('Monthly Data'!O:O,Calculations!$C$116+MOD(BI4,Calculations!$C$118))+Control!$C$7*Calculations!$C$84*INDEX('Monthly Data'!P:P,Calculations!$C$116+MOD(BI4,Calculations!$C$118))+Control!$C$7*Calculations!$C$85*INDEX('Monthly Data'!Q:Q,Calculations!$C$116+MOD(BI4,Calculations!$C$118))+(1-Control!$C$7*Calculations!$C$87)*INDEX('Monthly Data'!R:R,Calculations!$C$116+MOD(BI4,Calculations!$C$118))</f>
        <v>5.1279584938936244E-2</v>
      </c>
      <c r="FZ4" s="86">
        <f ca="1">Control!$C$7*Calculations!$C$82*INDEX('Monthly Data'!N:N,Calculations!$C$116+MOD(BJ4,Calculations!$C$118))+Control!$C$7*Calculations!$C$83*INDEX('Monthly Data'!O:O,Calculations!$C$116+MOD(BJ4,Calculations!$C$118))+Control!$C$7*Calculations!$C$84*INDEX('Monthly Data'!P:P,Calculations!$C$116+MOD(BJ4,Calculations!$C$118))+Control!$C$7*Calculations!$C$85*INDEX('Monthly Data'!Q:Q,Calculations!$C$116+MOD(BJ4,Calculations!$C$118))+(1-Control!$C$7*Calculations!$C$87)*INDEX('Monthly Data'!R:R,Calculations!$C$116+MOD(BJ4,Calculations!$C$118))</f>
        <v>-9.9526758408448549E-3</v>
      </c>
      <c r="GA4" s="86">
        <f ca="1">Control!$C$7*Calculations!$C$82*INDEX('Monthly Data'!N:N,Calculations!$C$116+MOD(BK4,Calculations!$C$118))+Control!$C$7*Calculations!$C$83*INDEX('Monthly Data'!O:O,Calculations!$C$116+MOD(BK4,Calculations!$C$118))+Control!$C$7*Calculations!$C$84*INDEX('Monthly Data'!P:P,Calculations!$C$116+MOD(BK4,Calculations!$C$118))+Control!$C$7*Calculations!$C$85*INDEX('Monthly Data'!Q:Q,Calculations!$C$116+MOD(BK4,Calculations!$C$118))+(1-Control!$C$7*Calculations!$C$87)*INDEX('Monthly Data'!R:R,Calculations!$C$116+MOD(BK4,Calculations!$C$118))</f>
        <v>1.7361594973213587E-2</v>
      </c>
      <c r="GB4" s="86">
        <f ca="1">Control!$C$7*Calculations!$C$82*INDEX('Monthly Data'!N:N,Calculations!$C$116+MOD(BL4,Calculations!$C$118))+Control!$C$7*Calculations!$C$83*INDEX('Monthly Data'!O:O,Calculations!$C$116+MOD(BL4,Calculations!$C$118))+Control!$C$7*Calculations!$C$84*INDEX('Monthly Data'!P:P,Calculations!$C$116+MOD(BL4,Calculations!$C$118))+Control!$C$7*Calculations!$C$85*INDEX('Monthly Data'!Q:Q,Calculations!$C$116+MOD(BL4,Calculations!$C$118))+(1-Control!$C$7*Calculations!$C$87)*INDEX('Monthly Data'!R:R,Calculations!$C$116+MOD(BL4,Calculations!$C$118))</f>
        <v>1.0353752315110615E-2</v>
      </c>
      <c r="GC4" s="86">
        <f ca="1">Control!$C$7*Calculations!$C$82*INDEX('Monthly Data'!N:N,Calculations!$C$116+MOD(BM4,Calculations!$C$118))+Control!$C$7*Calculations!$C$83*INDEX('Monthly Data'!O:O,Calculations!$C$116+MOD(BM4,Calculations!$C$118))+Control!$C$7*Calculations!$C$84*INDEX('Monthly Data'!P:P,Calculations!$C$116+MOD(BM4,Calculations!$C$118))+Control!$C$7*Calculations!$C$85*INDEX('Monthly Data'!Q:Q,Calculations!$C$116+MOD(BM4,Calculations!$C$118))+(1-Control!$C$7*Calculations!$C$87)*INDEX('Monthly Data'!R:R,Calculations!$C$116+MOD(BM4,Calculations!$C$118))</f>
        <v>1.0627294914941248E-2</v>
      </c>
      <c r="GD4" s="86">
        <f ca="1">Control!$C$7*Calculations!$C$82*INDEX('Monthly Data'!N:N,Calculations!$C$116+MOD(BN4,Calculations!$C$118))+Control!$C$7*Calculations!$C$83*INDEX('Monthly Data'!O:O,Calculations!$C$116+MOD(BN4,Calculations!$C$118))+Control!$C$7*Calculations!$C$84*INDEX('Monthly Data'!P:P,Calculations!$C$116+MOD(BN4,Calculations!$C$118))+Control!$C$7*Calculations!$C$85*INDEX('Monthly Data'!Q:Q,Calculations!$C$116+MOD(BN4,Calculations!$C$118))+(1-Control!$C$7*Calculations!$C$87)*INDEX('Monthly Data'!R:R,Calculations!$C$116+MOD(BN4,Calculations!$C$118))</f>
        <v>6.3250222980707482E-3</v>
      </c>
      <c r="GE4" s="86">
        <f ca="1">Control!$C$7*Calculations!$C$82*INDEX('Monthly Data'!N:N,Calculations!$C$116+MOD(BO4,Calculations!$C$118))+Control!$C$7*Calculations!$C$83*INDEX('Monthly Data'!O:O,Calculations!$C$116+MOD(BO4,Calculations!$C$118))+Control!$C$7*Calculations!$C$84*INDEX('Monthly Data'!P:P,Calculations!$C$116+MOD(BO4,Calculations!$C$118))+Control!$C$7*Calculations!$C$85*INDEX('Monthly Data'!Q:Q,Calculations!$C$116+MOD(BO4,Calculations!$C$118))+(1-Control!$C$7*Calculations!$C$87)*INDEX('Monthly Data'!R:R,Calculations!$C$116+MOD(BO4,Calculations!$C$118))</f>
        <v>-1.880155173376722E-2</v>
      </c>
      <c r="GF4" s="86">
        <f ca="1">Control!$C$7*Calculations!$C$82*INDEX('Monthly Data'!N:N,Calculations!$C$116+MOD(BP4,Calculations!$C$118))+Control!$C$7*Calculations!$C$83*INDEX('Monthly Data'!O:O,Calculations!$C$116+MOD(BP4,Calculations!$C$118))+Control!$C$7*Calculations!$C$84*INDEX('Monthly Data'!P:P,Calculations!$C$116+MOD(BP4,Calculations!$C$118))+Control!$C$7*Calculations!$C$85*INDEX('Monthly Data'!Q:Q,Calculations!$C$116+MOD(BP4,Calculations!$C$118))+(1-Control!$C$7*Calculations!$C$87)*INDEX('Monthly Data'!R:R,Calculations!$C$116+MOD(BP4,Calculations!$C$118))</f>
        <v>7.9764341593600071E-3</v>
      </c>
      <c r="GG4" s="86">
        <f ca="1">Control!$C$7*Calculations!$C$82*INDEX('Monthly Data'!N:N,Calculations!$C$116+MOD(BQ4,Calculations!$C$118))+Control!$C$7*Calculations!$C$83*INDEX('Monthly Data'!O:O,Calculations!$C$116+MOD(BQ4,Calculations!$C$118))+Control!$C$7*Calculations!$C$84*INDEX('Monthly Data'!P:P,Calculations!$C$116+MOD(BQ4,Calculations!$C$118))+Control!$C$7*Calculations!$C$85*INDEX('Monthly Data'!Q:Q,Calculations!$C$116+MOD(BQ4,Calculations!$C$118))+(1-Control!$C$7*Calculations!$C$87)*INDEX('Monthly Data'!R:R,Calculations!$C$116+MOD(BQ4,Calculations!$C$118))</f>
        <v>5.1972609868760735E-3</v>
      </c>
      <c r="GH4" s="86">
        <f ca="1">Control!$C$7*Calculations!$C$82*INDEX('Monthly Data'!N:N,Calculations!$C$116+MOD(BR4,Calculations!$C$118))+Control!$C$7*Calculations!$C$83*INDEX('Monthly Data'!O:O,Calculations!$C$116+MOD(BR4,Calculations!$C$118))+Control!$C$7*Calculations!$C$84*INDEX('Monthly Data'!P:P,Calculations!$C$116+MOD(BR4,Calculations!$C$118))+Control!$C$7*Calculations!$C$85*INDEX('Monthly Data'!Q:Q,Calculations!$C$116+MOD(BR4,Calculations!$C$118))+(1-Control!$C$7*Calculations!$C$87)*INDEX('Monthly Data'!R:R,Calculations!$C$116+MOD(BR4,Calculations!$C$118))</f>
        <v>-2.4571433440223247E-2</v>
      </c>
      <c r="GI4" s="86">
        <f ca="1">Control!$C$7*Calculations!$C$82*INDEX('Monthly Data'!N:N,Calculations!$C$116+MOD(BS4,Calculations!$C$118))+Control!$C$7*Calculations!$C$83*INDEX('Monthly Data'!O:O,Calculations!$C$116+MOD(BS4,Calculations!$C$118))+Control!$C$7*Calculations!$C$84*INDEX('Monthly Data'!P:P,Calculations!$C$116+MOD(BS4,Calculations!$C$118))+Control!$C$7*Calculations!$C$85*INDEX('Monthly Data'!Q:Q,Calculations!$C$116+MOD(BS4,Calculations!$C$118))+(1-Control!$C$7*Calculations!$C$87)*INDEX('Monthly Data'!R:R,Calculations!$C$116+MOD(BS4,Calculations!$C$118))</f>
        <v>1.50127906355989E-2</v>
      </c>
      <c r="GJ4" s="86">
        <f ca="1">Control!$C$7*Calculations!$C$82*INDEX('Monthly Data'!N:N,Calculations!$C$116+MOD(BT4,Calculations!$C$118))+Control!$C$7*Calculations!$C$83*INDEX('Monthly Data'!O:O,Calculations!$C$116+MOD(BT4,Calculations!$C$118))+Control!$C$7*Calculations!$C$84*INDEX('Monthly Data'!P:P,Calculations!$C$116+MOD(BT4,Calculations!$C$118))+Control!$C$7*Calculations!$C$85*INDEX('Monthly Data'!Q:Q,Calculations!$C$116+MOD(BT4,Calculations!$C$118))+(1-Control!$C$7*Calculations!$C$87)*INDEX('Monthly Data'!R:R,Calculations!$C$116+MOD(BT4,Calculations!$C$118))</f>
        <v>2.4842166689046628E-2</v>
      </c>
      <c r="GK4" s="86">
        <f ca="1">Control!$C$7*Calculations!$C$82*INDEX('Monthly Data'!N:N,Calculations!$C$116+MOD(BU4,Calculations!$C$118))+Control!$C$7*Calculations!$C$83*INDEX('Monthly Data'!O:O,Calculations!$C$116+MOD(BU4,Calculations!$C$118))+Control!$C$7*Calculations!$C$84*INDEX('Monthly Data'!P:P,Calculations!$C$116+MOD(BU4,Calculations!$C$118))+Control!$C$7*Calculations!$C$85*INDEX('Monthly Data'!Q:Q,Calculations!$C$116+MOD(BU4,Calculations!$C$118))+(1-Control!$C$7*Calculations!$C$87)*INDEX('Monthly Data'!R:R,Calculations!$C$116+MOD(BU4,Calculations!$C$118))</f>
        <v>-3.8875517825435772E-3</v>
      </c>
      <c r="GL4" s="86">
        <f ca="1">Control!$C$7*Calculations!$C$82*INDEX('Monthly Data'!N:N,Calculations!$C$116+MOD(BV4,Calculations!$C$118))+Control!$C$7*Calculations!$C$83*INDEX('Monthly Data'!O:O,Calculations!$C$116+MOD(BV4,Calculations!$C$118))+Control!$C$7*Calculations!$C$84*INDEX('Monthly Data'!P:P,Calculations!$C$116+MOD(BV4,Calculations!$C$118))+Control!$C$7*Calculations!$C$85*INDEX('Monthly Data'!Q:Q,Calculations!$C$116+MOD(BV4,Calculations!$C$118))+(1-Control!$C$7*Calculations!$C$87)*INDEX('Monthly Data'!R:R,Calculations!$C$116+MOD(BV4,Calculations!$C$118))</f>
        <v>9.9793409618087695E-3</v>
      </c>
      <c r="GM4" s="86">
        <f ca="1">Control!$C$7*Calculations!$C$82*INDEX('Monthly Data'!N:N,Calculations!$C$116+MOD(BW4,Calculations!$C$118))+Control!$C$7*Calculations!$C$83*INDEX('Monthly Data'!O:O,Calculations!$C$116+MOD(BW4,Calculations!$C$118))+Control!$C$7*Calculations!$C$84*INDEX('Monthly Data'!P:P,Calculations!$C$116+MOD(BW4,Calculations!$C$118))+Control!$C$7*Calculations!$C$85*INDEX('Monthly Data'!Q:Q,Calculations!$C$116+MOD(BW4,Calculations!$C$118))+(1-Control!$C$7*Calculations!$C$87)*INDEX('Monthly Data'!R:R,Calculations!$C$116+MOD(BW4,Calculations!$C$118))</f>
        <v>3.8809817903524786E-2</v>
      </c>
      <c r="GN4" s="86">
        <f ca="1">Control!$C$7*Calculations!$C$82*INDEX('Monthly Data'!N:N,Calculations!$C$116+MOD(BX4,Calculations!$C$118))+Control!$C$7*Calculations!$C$83*INDEX('Monthly Data'!O:O,Calculations!$C$116+MOD(BX4,Calculations!$C$118))+Control!$C$7*Calculations!$C$84*INDEX('Monthly Data'!P:P,Calculations!$C$116+MOD(BX4,Calculations!$C$118))+Control!$C$7*Calculations!$C$85*INDEX('Monthly Data'!Q:Q,Calculations!$C$116+MOD(BX4,Calculations!$C$118))+(1-Control!$C$7*Calculations!$C$87)*INDEX('Monthly Data'!R:R,Calculations!$C$116+MOD(BX4,Calculations!$C$118))</f>
        <v>1.0415351832335435E-2</v>
      </c>
      <c r="GO4" s="86">
        <f ca="1">Control!$C$7*Calculations!$C$82*INDEX('Monthly Data'!N:N,Calculations!$C$116+MOD(BY4,Calculations!$C$118))+Control!$C$7*Calculations!$C$83*INDEX('Monthly Data'!O:O,Calculations!$C$116+MOD(BY4,Calculations!$C$118))+Control!$C$7*Calculations!$C$84*INDEX('Monthly Data'!P:P,Calculations!$C$116+MOD(BY4,Calculations!$C$118))+Control!$C$7*Calculations!$C$85*INDEX('Monthly Data'!Q:Q,Calculations!$C$116+MOD(BY4,Calculations!$C$118))+(1-Control!$C$7*Calculations!$C$87)*INDEX('Monthly Data'!R:R,Calculations!$C$116+MOD(BY4,Calculations!$C$118))</f>
        <v>1.5063457444773597E-2</v>
      </c>
      <c r="GP4" s="86">
        <f ca="1">Control!$C$7*Calculations!$C$82*INDEX('Monthly Data'!N:N,Calculations!$C$116+MOD(BZ4,Calculations!$C$118))+Control!$C$7*Calculations!$C$83*INDEX('Monthly Data'!O:O,Calculations!$C$116+MOD(BZ4,Calculations!$C$118))+Control!$C$7*Calculations!$C$84*INDEX('Monthly Data'!P:P,Calculations!$C$116+MOD(BZ4,Calculations!$C$118))+Control!$C$7*Calculations!$C$85*INDEX('Monthly Data'!Q:Q,Calculations!$C$116+MOD(BZ4,Calculations!$C$118))+(1-Control!$C$7*Calculations!$C$87)*INDEX('Monthly Data'!R:R,Calculations!$C$116+MOD(BZ4,Calculations!$C$118))</f>
        <v>-1.8530040247387896E-2</v>
      </c>
      <c r="GQ4" s="86">
        <f ca="1">Control!$C$7*Calculations!$C$82*INDEX('Monthly Data'!N:N,Calculations!$C$116+MOD(CA4,Calculations!$C$118))+Control!$C$7*Calculations!$C$83*INDEX('Monthly Data'!O:O,Calculations!$C$116+MOD(CA4,Calculations!$C$118))+Control!$C$7*Calculations!$C$84*INDEX('Monthly Data'!P:P,Calculations!$C$116+MOD(CA4,Calculations!$C$118))+Control!$C$7*Calculations!$C$85*INDEX('Monthly Data'!Q:Q,Calculations!$C$116+MOD(CA4,Calculations!$C$118))+(1-Control!$C$7*Calculations!$C$87)*INDEX('Monthly Data'!R:R,Calculations!$C$116+MOD(CA4,Calculations!$C$118))</f>
        <v>-7.8872955230675015E-3</v>
      </c>
      <c r="GR4" s="86">
        <f ca="1">Control!$C$7*Calculations!$C$82*INDEX('Monthly Data'!N:N,Calculations!$C$116+MOD(CB4,Calculations!$C$118))+Control!$C$7*Calculations!$C$83*INDEX('Monthly Data'!O:O,Calculations!$C$116+MOD(CB4,Calculations!$C$118))+Control!$C$7*Calculations!$C$84*INDEX('Monthly Data'!P:P,Calculations!$C$116+MOD(CB4,Calculations!$C$118))+Control!$C$7*Calculations!$C$85*INDEX('Monthly Data'!Q:Q,Calculations!$C$116+MOD(CB4,Calculations!$C$118))+(1-Control!$C$7*Calculations!$C$87)*INDEX('Monthly Data'!R:R,Calculations!$C$116+MOD(CB4,Calculations!$C$118))</f>
        <v>5.8868730207813358E-3</v>
      </c>
      <c r="GS4" s="86">
        <f ca="1">Control!$C$7*Calculations!$C$82*INDEX('Monthly Data'!N:N,Calculations!$C$116+MOD(CC4,Calculations!$C$118))+Control!$C$7*Calculations!$C$83*INDEX('Monthly Data'!O:O,Calculations!$C$116+MOD(CC4,Calculations!$C$118))+Control!$C$7*Calculations!$C$84*INDEX('Monthly Data'!P:P,Calculations!$C$116+MOD(CC4,Calculations!$C$118))+Control!$C$7*Calculations!$C$85*INDEX('Monthly Data'!Q:Q,Calculations!$C$116+MOD(CC4,Calculations!$C$118))+(1-Control!$C$7*Calculations!$C$87)*INDEX('Monthly Data'!R:R,Calculations!$C$116+MOD(CC4,Calculations!$C$118))</f>
        <v>-1.5984879994281095E-2</v>
      </c>
      <c r="GT4" s="86">
        <f ca="1">Control!$C$7*Calculations!$C$82*INDEX('Monthly Data'!N:N,Calculations!$C$116+MOD(CD4,Calculations!$C$118))+Control!$C$7*Calculations!$C$83*INDEX('Monthly Data'!O:O,Calculations!$C$116+MOD(CD4,Calculations!$C$118))+Control!$C$7*Calculations!$C$84*INDEX('Monthly Data'!P:P,Calculations!$C$116+MOD(CD4,Calculations!$C$118))+Control!$C$7*Calculations!$C$85*INDEX('Monthly Data'!Q:Q,Calculations!$C$116+MOD(CD4,Calculations!$C$118))+(1-Control!$C$7*Calculations!$C$87)*INDEX('Monthly Data'!R:R,Calculations!$C$116+MOD(CD4,Calculations!$C$118))</f>
        <v>2.766281641786093E-2</v>
      </c>
      <c r="GU4" s="86">
        <f ca="1">Control!$C$7*Calculations!$C$82*INDEX('Monthly Data'!N:N,Calculations!$C$116+MOD(CE4,Calculations!$C$118))+Control!$C$7*Calculations!$C$83*INDEX('Monthly Data'!O:O,Calculations!$C$116+MOD(CE4,Calculations!$C$118))+Control!$C$7*Calculations!$C$84*INDEX('Monthly Data'!P:P,Calculations!$C$116+MOD(CE4,Calculations!$C$118))+Control!$C$7*Calculations!$C$85*INDEX('Monthly Data'!Q:Q,Calculations!$C$116+MOD(CE4,Calculations!$C$118))+(1-Control!$C$7*Calculations!$C$87)*INDEX('Monthly Data'!R:R,Calculations!$C$116+MOD(CE4,Calculations!$C$118))</f>
        <v>3.8809817903524786E-2</v>
      </c>
      <c r="GV4" s="86">
        <f ca="1">Control!$C$7*Calculations!$C$82*INDEX('Monthly Data'!N:N,Calculations!$C$116+MOD(CF4,Calculations!$C$118))+Control!$C$7*Calculations!$C$83*INDEX('Monthly Data'!O:O,Calculations!$C$116+MOD(CF4,Calculations!$C$118))+Control!$C$7*Calculations!$C$84*INDEX('Monthly Data'!P:P,Calculations!$C$116+MOD(CF4,Calculations!$C$118))+Control!$C$7*Calculations!$C$85*INDEX('Monthly Data'!Q:Q,Calculations!$C$116+MOD(CF4,Calculations!$C$118))+(1-Control!$C$7*Calculations!$C$87)*INDEX('Monthly Data'!R:R,Calculations!$C$116+MOD(CF4,Calculations!$C$118))</f>
        <v>1.0478379486191123E-2</v>
      </c>
      <c r="GW4" s="86">
        <f ca="1">Control!$C$7*Calculations!$C$82*INDEX('Monthly Data'!N:N,Calculations!$C$116+MOD(CG4,Calculations!$C$118))+Control!$C$7*Calculations!$C$83*INDEX('Monthly Data'!O:O,Calculations!$C$116+MOD(CG4,Calculations!$C$118))+Control!$C$7*Calculations!$C$84*INDEX('Monthly Data'!P:P,Calculations!$C$116+MOD(CG4,Calculations!$C$118))+Control!$C$7*Calculations!$C$85*INDEX('Monthly Data'!Q:Q,Calculations!$C$116+MOD(CG4,Calculations!$C$118))+(1-Control!$C$7*Calculations!$C$87)*INDEX('Monthly Data'!R:R,Calculations!$C$116+MOD(CG4,Calculations!$C$118))</f>
        <v>1.1106855739851785E-2</v>
      </c>
      <c r="GX4" s="86">
        <f ca="1">Control!$C$7*Calculations!$C$82*INDEX('Monthly Data'!N:N,Calculations!$C$116+MOD(CH4,Calculations!$C$118))+Control!$C$7*Calculations!$C$83*INDEX('Monthly Data'!O:O,Calculations!$C$116+MOD(CH4,Calculations!$C$118))+Control!$C$7*Calculations!$C$84*INDEX('Monthly Data'!P:P,Calculations!$C$116+MOD(CH4,Calculations!$C$118))+Control!$C$7*Calculations!$C$85*INDEX('Monthly Data'!Q:Q,Calculations!$C$116+MOD(CH4,Calculations!$C$118))+(1-Control!$C$7*Calculations!$C$87)*INDEX('Monthly Data'!R:R,Calculations!$C$116+MOD(CH4,Calculations!$C$118))</f>
        <v>6.2631896128884862E-3</v>
      </c>
      <c r="GY4" s="86">
        <f ca="1">Control!$C$7*Calculations!$C$82*INDEX('Monthly Data'!N:N,Calculations!$C$116+MOD(CI4,Calculations!$C$118))+Control!$C$7*Calculations!$C$83*INDEX('Monthly Data'!O:O,Calculations!$C$116+MOD(CI4,Calculations!$C$118))+Control!$C$7*Calculations!$C$84*INDEX('Monthly Data'!P:P,Calculations!$C$116+MOD(CI4,Calculations!$C$118))+Control!$C$7*Calculations!$C$85*INDEX('Monthly Data'!Q:Q,Calculations!$C$116+MOD(CI4,Calculations!$C$118))+(1-Control!$C$7*Calculations!$C$87)*INDEX('Monthly Data'!R:R,Calculations!$C$116+MOD(CI4,Calculations!$C$118))</f>
        <v>1.50127906355989E-2</v>
      </c>
      <c r="GZ4" s="86">
        <f ca="1">Control!$C$7*Calculations!$C$82*INDEX('Monthly Data'!N:N,Calculations!$C$116+MOD(CJ4,Calculations!$C$118))+Control!$C$7*Calculations!$C$83*INDEX('Monthly Data'!O:O,Calculations!$C$116+MOD(CJ4,Calculations!$C$118))+Control!$C$7*Calculations!$C$84*INDEX('Monthly Data'!P:P,Calculations!$C$116+MOD(CJ4,Calculations!$C$118))+Control!$C$7*Calculations!$C$85*INDEX('Monthly Data'!Q:Q,Calculations!$C$116+MOD(CJ4,Calculations!$C$118))+(1-Control!$C$7*Calculations!$C$87)*INDEX('Monthly Data'!R:R,Calculations!$C$116+MOD(CJ4,Calculations!$C$118))</f>
        <v>1.3891304280773396E-2</v>
      </c>
      <c r="HA4" s="86">
        <f ca="1">Control!$C$7*Calculations!$C$82*INDEX('Monthly Data'!N:N,Calculations!$C$116+MOD(CK4,Calculations!$C$118))+Control!$C$7*Calculations!$C$83*INDEX('Monthly Data'!O:O,Calculations!$C$116+MOD(CK4,Calculations!$C$118))+Control!$C$7*Calculations!$C$84*INDEX('Monthly Data'!P:P,Calculations!$C$116+MOD(CK4,Calculations!$C$118))+Control!$C$7*Calculations!$C$85*INDEX('Monthly Data'!Q:Q,Calculations!$C$116+MOD(CK4,Calculations!$C$118))+(1-Control!$C$7*Calculations!$C$87)*INDEX('Monthly Data'!R:R,Calculations!$C$116+MOD(CK4,Calculations!$C$118))</f>
        <v>2.4722579420195831E-2</v>
      </c>
      <c r="HB4" s="86">
        <f ca="1">Control!$C$7*Calculations!$C$82*INDEX('Monthly Data'!N:N,Calculations!$C$116+MOD(CL4,Calculations!$C$118))+Control!$C$7*Calculations!$C$83*INDEX('Monthly Data'!O:O,Calculations!$C$116+MOD(CL4,Calculations!$C$118))+Control!$C$7*Calculations!$C$84*INDEX('Monthly Data'!P:P,Calculations!$C$116+MOD(CL4,Calculations!$C$118))+Control!$C$7*Calculations!$C$85*INDEX('Monthly Data'!Q:Q,Calculations!$C$116+MOD(CL4,Calculations!$C$118))+(1-Control!$C$7*Calculations!$C$87)*INDEX('Monthly Data'!R:R,Calculations!$C$116+MOD(CL4,Calculations!$C$118))</f>
        <v>6.6954569943530936E-3</v>
      </c>
      <c r="HC4" s="86">
        <f ca="1">Control!$C$7*Calculations!$C$82*INDEX('Monthly Data'!N:N,Calculations!$C$116+MOD(CM4,Calculations!$C$118))+Control!$C$7*Calculations!$C$83*INDEX('Monthly Data'!O:O,Calculations!$C$116+MOD(CM4,Calculations!$C$118))+Control!$C$7*Calculations!$C$84*INDEX('Monthly Data'!P:P,Calculations!$C$116+MOD(CM4,Calculations!$C$118))+Control!$C$7*Calculations!$C$85*INDEX('Monthly Data'!Q:Q,Calculations!$C$116+MOD(CM4,Calculations!$C$118))+(1-Control!$C$7*Calculations!$C$87)*INDEX('Monthly Data'!R:R,Calculations!$C$116+MOD(CM4,Calculations!$C$118))</f>
        <v>1.5758278480433856E-2</v>
      </c>
      <c r="HD4" s="86">
        <f ca="1">Control!$C$7*Calculations!$C$82*INDEX('Monthly Data'!N:N,Calculations!$C$116+MOD(CN4,Calculations!$C$118))+Control!$C$7*Calculations!$C$83*INDEX('Monthly Data'!O:O,Calculations!$C$116+MOD(CN4,Calculations!$C$118))+Control!$C$7*Calculations!$C$84*INDEX('Monthly Data'!P:P,Calculations!$C$116+MOD(CN4,Calculations!$C$118))+Control!$C$7*Calculations!$C$85*INDEX('Monthly Data'!Q:Q,Calculations!$C$116+MOD(CN4,Calculations!$C$118))+(1-Control!$C$7*Calculations!$C$87)*INDEX('Monthly Data'!R:R,Calculations!$C$116+MOD(CN4,Calculations!$C$118))</f>
        <v>1.1786765492207996E-2</v>
      </c>
      <c r="HE4" s="86">
        <f ca="1">Control!$C$7*Calculations!$C$82*INDEX('Monthly Data'!N:N,Calculations!$C$116+MOD(CO4,Calculations!$C$118))+Control!$C$7*Calculations!$C$83*INDEX('Monthly Data'!O:O,Calculations!$C$116+MOD(CO4,Calculations!$C$118))+Control!$C$7*Calculations!$C$84*INDEX('Monthly Data'!P:P,Calculations!$C$116+MOD(CO4,Calculations!$C$118))+Control!$C$7*Calculations!$C$85*INDEX('Monthly Data'!Q:Q,Calculations!$C$116+MOD(CO4,Calculations!$C$118))+(1-Control!$C$7*Calculations!$C$87)*INDEX('Monthly Data'!R:R,Calculations!$C$116+MOD(CO4,Calculations!$C$118))</f>
        <v>2.4470405846852006E-3</v>
      </c>
      <c r="HF4" s="86">
        <f ca="1">Control!$C$7*Calculations!$C$82*INDEX('Monthly Data'!N:N,Calculations!$C$116+MOD(CP4,Calculations!$C$118))+Control!$C$7*Calculations!$C$83*INDEX('Monthly Data'!O:O,Calculations!$C$116+MOD(CP4,Calculations!$C$118))+Control!$C$7*Calculations!$C$84*INDEX('Monthly Data'!P:P,Calculations!$C$116+MOD(CP4,Calculations!$C$118))+Control!$C$7*Calculations!$C$85*INDEX('Monthly Data'!Q:Q,Calculations!$C$116+MOD(CP4,Calculations!$C$118))+(1-Control!$C$7*Calculations!$C$87)*INDEX('Monthly Data'!R:R,Calculations!$C$116+MOD(CP4,Calculations!$C$118))</f>
        <v>-3.8554137824290124E-2</v>
      </c>
      <c r="HG4" s="86">
        <f ca="1">Control!$C$7*Calculations!$C$82*INDEX('Monthly Data'!N:N,Calculations!$C$116+MOD(CQ4,Calculations!$C$118))+Control!$C$7*Calculations!$C$83*INDEX('Monthly Data'!O:O,Calculations!$C$116+MOD(CQ4,Calculations!$C$118))+Control!$C$7*Calculations!$C$84*INDEX('Monthly Data'!P:P,Calculations!$C$116+MOD(CQ4,Calculations!$C$118))+Control!$C$7*Calculations!$C$85*INDEX('Monthly Data'!Q:Q,Calculations!$C$116+MOD(CQ4,Calculations!$C$118))+(1-Control!$C$7*Calculations!$C$87)*INDEX('Monthly Data'!R:R,Calculations!$C$116+MOD(CQ4,Calculations!$C$118))</f>
        <v>7.3538285850108537E-3</v>
      </c>
      <c r="HH4" s="86">
        <f ca="1">Control!$C$7*Calculations!$C$82*INDEX('Monthly Data'!N:N,Calculations!$C$116+MOD(CR4,Calculations!$C$118))+Control!$C$7*Calculations!$C$83*INDEX('Monthly Data'!O:O,Calculations!$C$116+MOD(CR4,Calculations!$C$118))+Control!$C$7*Calculations!$C$84*INDEX('Monthly Data'!P:P,Calculations!$C$116+MOD(CR4,Calculations!$C$118))+Control!$C$7*Calculations!$C$85*INDEX('Monthly Data'!Q:Q,Calculations!$C$116+MOD(CR4,Calculations!$C$118))+(1-Control!$C$7*Calculations!$C$87)*INDEX('Monthly Data'!R:R,Calculations!$C$116+MOD(CR4,Calculations!$C$118))</f>
        <v>6.4539397490030407E-3</v>
      </c>
      <c r="HI4" s="86">
        <f ca="1">Control!$C$7*Calculations!$C$82*INDEX('Monthly Data'!N:N,Calculations!$C$116+MOD(CS4,Calculations!$C$118))+Control!$C$7*Calculations!$C$83*INDEX('Monthly Data'!O:O,Calculations!$C$116+MOD(CS4,Calculations!$C$118))+Control!$C$7*Calculations!$C$84*INDEX('Monthly Data'!P:P,Calculations!$C$116+MOD(CS4,Calculations!$C$118))+Control!$C$7*Calculations!$C$85*INDEX('Monthly Data'!Q:Q,Calculations!$C$116+MOD(CS4,Calculations!$C$118))+(1-Control!$C$7*Calculations!$C$87)*INDEX('Monthly Data'!R:R,Calculations!$C$116+MOD(CS4,Calculations!$C$118))</f>
        <v>1.0921298083007208E-2</v>
      </c>
      <c r="HJ4" s="86">
        <f ca="1">Control!$C$7*Calculations!$C$82*INDEX('Monthly Data'!N:N,Calculations!$C$116+MOD(CT4,Calculations!$C$118))+Control!$C$7*Calculations!$C$83*INDEX('Monthly Data'!O:O,Calculations!$C$116+MOD(CT4,Calculations!$C$118))+Control!$C$7*Calculations!$C$84*INDEX('Monthly Data'!P:P,Calculations!$C$116+MOD(CT4,Calculations!$C$118))+Control!$C$7*Calculations!$C$85*INDEX('Monthly Data'!Q:Q,Calculations!$C$116+MOD(CT4,Calculations!$C$118))+(1-Control!$C$7*Calculations!$C$87)*INDEX('Monthly Data'!R:R,Calculations!$C$116+MOD(CT4,Calculations!$C$118))</f>
        <v>3.4808428836917149E-3</v>
      </c>
      <c r="HK4" s="86">
        <f ca="1">Control!$C$7*Calculations!$C$82*INDEX('Monthly Data'!N:N,Calculations!$C$116+MOD(CU4,Calculations!$C$118))+Control!$C$7*Calculations!$C$83*INDEX('Monthly Data'!O:O,Calculations!$C$116+MOD(CU4,Calculations!$C$118))+Control!$C$7*Calculations!$C$84*INDEX('Monthly Data'!P:P,Calculations!$C$116+MOD(CU4,Calculations!$C$118))+Control!$C$7*Calculations!$C$85*INDEX('Monthly Data'!Q:Q,Calculations!$C$116+MOD(CU4,Calculations!$C$118))+(1-Control!$C$7*Calculations!$C$87)*INDEX('Monthly Data'!R:R,Calculations!$C$116+MOD(CU4,Calculations!$C$118))</f>
        <v>1.1809891087585166E-2</v>
      </c>
      <c r="HL4" s="86">
        <f ca="1">Control!$C$7*Calculations!$C$82*INDEX('Monthly Data'!N:N,Calculations!$C$116+MOD(CV4,Calculations!$C$118))+Control!$C$7*Calculations!$C$83*INDEX('Monthly Data'!O:O,Calculations!$C$116+MOD(CV4,Calculations!$C$118))+Control!$C$7*Calculations!$C$84*INDEX('Monthly Data'!P:P,Calculations!$C$116+MOD(CV4,Calculations!$C$118))+Control!$C$7*Calculations!$C$85*INDEX('Monthly Data'!Q:Q,Calculations!$C$116+MOD(CV4,Calculations!$C$118))+(1-Control!$C$7*Calculations!$C$87)*INDEX('Monthly Data'!R:R,Calculations!$C$116+MOD(CV4,Calculations!$C$118))</f>
        <v>2.1918137743539623E-2</v>
      </c>
      <c r="HM4" s="86">
        <f ca="1">Control!$C$7*Calculations!$C$82*INDEX('Monthly Data'!N:N,Calculations!$C$116+MOD(CW4,Calculations!$C$118))+Control!$C$7*Calculations!$C$83*INDEX('Monthly Data'!O:O,Calculations!$C$116+MOD(CW4,Calculations!$C$118))+Control!$C$7*Calculations!$C$84*INDEX('Monthly Data'!P:P,Calculations!$C$116+MOD(CW4,Calculations!$C$118))+Control!$C$7*Calculations!$C$85*INDEX('Monthly Data'!Q:Q,Calculations!$C$116+MOD(CW4,Calculations!$C$118))+(1-Control!$C$7*Calculations!$C$87)*INDEX('Monthly Data'!R:R,Calculations!$C$116+MOD(CW4,Calculations!$C$118))</f>
        <v>3.5231336013669103E-2</v>
      </c>
      <c r="HN4" s="86">
        <f ca="1">Control!$C$7*Calculations!$C$82*INDEX('Monthly Data'!N:N,Calculations!$C$116+MOD(CX4,Calculations!$C$118))+Control!$C$7*Calculations!$C$83*INDEX('Monthly Data'!O:O,Calculations!$C$116+MOD(CX4,Calculations!$C$118))+Control!$C$7*Calculations!$C$84*INDEX('Monthly Data'!P:P,Calculations!$C$116+MOD(CX4,Calculations!$C$118))+Control!$C$7*Calculations!$C$85*INDEX('Monthly Data'!Q:Q,Calculations!$C$116+MOD(CX4,Calculations!$C$118))+(1-Control!$C$7*Calculations!$C$87)*INDEX('Monthly Data'!R:R,Calculations!$C$116+MOD(CX4,Calculations!$C$118))</f>
        <v>1.7361594973213587E-2</v>
      </c>
      <c r="HO4" s="86">
        <f ca="1">Control!$C$7*Calculations!$C$82*INDEX('Monthly Data'!N:N,Calculations!$C$116+MOD(CY4,Calculations!$C$118))+Control!$C$7*Calculations!$C$83*INDEX('Monthly Data'!O:O,Calculations!$C$116+MOD(CY4,Calculations!$C$118))+Control!$C$7*Calculations!$C$84*INDEX('Monthly Data'!P:P,Calculations!$C$116+MOD(CY4,Calculations!$C$118))+Control!$C$7*Calculations!$C$85*INDEX('Monthly Data'!Q:Q,Calculations!$C$116+MOD(CY4,Calculations!$C$118))+(1-Control!$C$7*Calculations!$C$87)*INDEX('Monthly Data'!R:R,Calculations!$C$116+MOD(CY4,Calculations!$C$118))</f>
        <v>6.6954569943530936E-3</v>
      </c>
      <c r="HP4" s="86">
        <f ca="1">Control!$C$7*Calculations!$C$82*INDEX('Monthly Data'!N:N,Calculations!$C$116+MOD(CZ4,Calculations!$C$118))+Control!$C$7*Calculations!$C$83*INDEX('Monthly Data'!O:O,Calculations!$C$116+MOD(CZ4,Calculations!$C$118))+Control!$C$7*Calculations!$C$84*INDEX('Monthly Data'!P:P,Calculations!$C$116+MOD(CZ4,Calculations!$C$118))+Control!$C$7*Calculations!$C$85*INDEX('Monthly Data'!Q:Q,Calculations!$C$116+MOD(CZ4,Calculations!$C$118))+(1-Control!$C$7*Calculations!$C$87)*INDEX('Monthly Data'!R:R,Calculations!$C$116+MOD(CZ4,Calculations!$C$118))</f>
        <v>1.0018681835149534E-3</v>
      </c>
      <c r="HQ4" s="86">
        <f ca="1">Control!$C$7*Calculations!$C$82*INDEX('Monthly Data'!N:N,Calculations!$C$116+MOD(DA4,Calculations!$C$118))+Control!$C$7*Calculations!$C$83*INDEX('Monthly Data'!O:O,Calculations!$C$116+MOD(DA4,Calculations!$C$118))+Control!$C$7*Calculations!$C$84*INDEX('Monthly Data'!P:P,Calculations!$C$116+MOD(DA4,Calculations!$C$118))+Control!$C$7*Calculations!$C$85*INDEX('Monthly Data'!Q:Q,Calculations!$C$116+MOD(DA4,Calculations!$C$118))+(1-Control!$C$7*Calculations!$C$87)*INDEX('Monthly Data'!R:R,Calculations!$C$116+MOD(DA4,Calculations!$C$118))</f>
        <v>2.3206536303657571E-2</v>
      </c>
      <c r="HR4" s="86">
        <f ca="1">Control!$C$7*Calculations!$C$82*INDEX('Monthly Data'!N:N,Calculations!$C$116+MOD(DB4,Calculations!$C$118))+Control!$C$7*Calculations!$C$83*INDEX('Monthly Data'!O:O,Calculations!$C$116+MOD(DB4,Calculations!$C$118))+Control!$C$7*Calculations!$C$84*INDEX('Monthly Data'!P:P,Calculations!$C$116+MOD(DB4,Calculations!$C$118))+Control!$C$7*Calculations!$C$85*INDEX('Monthly Data'!Q:Q,Calculations!$C$116+MOD(DB4,Calculations!$C$118))+(1-Control!$C$7*Calculations!$C$87)*INDEX('Monthly Data'!R:R,Calculations!$C$116+MOD(DB4,Calculations!$C$118))</f>
        <v>1.1106855739851785E-2</v>
      </c>
      <c r="HS4" s="86">
        <f ca="1">Control!$C$7*Calculations!$C$82*INDEX('Monthly Data'!N:N,Calculations!$C$116+MOD(DC4,Calculations!$C$118))+Control!$C$7*Calculations!$C$83*INDEX('Monthly Data'!O:O,Calculations!$C$116+MOD(DC4,Calculations!$C$118))+Control!$C$7*Calculations!$C$84*INDEX('Monthly Data'!P:P,Calculations!$C$116+MOD(DC4,Calculations!$C$118))+Control!$C$7*Calculations!$C$85*INDEX('Monthly Data'!Q:Q,Calculations!$C$116+MOD(DC4,Calculations!$C$118))+(1-Control!$C$7*Calculations!$C$87)*INDEX('Monthly Data'!R:R,Calculations!$C$116+MOD(DC4,Calculations!$C$118))</f>
        <v>1.142101364887867E-2</v>
      </c>
      <c r="HT4" s="86">
        <f ca="1">Control!$C$7*Calculations!$C$82*INDEX('Monthly Data'!N:N,Calculations!$C$116+MOD(DD4,Calculations!$C$118))+Control!$C$7*Calculations!$C$83*INDEX('Monthly Data'!O:O,Calculations!$C$116+MOD(DD4,Calculations!$C$118))+Control!$C$7*Calculations!$C$84*INDEX('Monthly Data'!P:P,Calculations!$C$116+MOD(DD4,Calculations!$C$118))+Control!$C$7*Calculations!$C$85*INDEX('Monthly Data'!Q:Q,Calculations!$C$116+MOD(DD4,Calculations!$C$118))+(1-Control!$C$7*Calculations!$C$87)*INDEX('Monthly Data'!R:R,Calculations!$C$116+MOD(DD4,Calculations!$C$118))</f>
        <v>2.5325873776067674E-2</v>
      </c>
      <c r="HU4" s="86">
        <f ca="1">Control!$C$7*Calculations!$C$82*INDEX('Monthly Data'!N:N,Calculations!$C$116+MOD(DE4,Calculations!$C$118))+Control!$C$7*Calculations!$C$83*INDEX('Monthly Data'!O:O,Calculations!$C$116+MOD(DE4,Calculations!$C$118))+Control!$C$7*Calculations!$C$84*INDEX('Monthly Data'!P:P,Calculations!$C$116+MOD(DE4,Calculations!$C$118))+Control!$C$7*Calculations!$C$85*INDEX('Monthly Data'!Q:Q,Calculations!$C$116+MOD(DE4,Calculations!$C$118))+(1-Control!$C$7*Calculations!$C$87)*INDEX('Monthly Data'!R:R,Calculations!$C$116+MOD(DE4,Calculations!$C$118))</f>
        <v>7.9764341593600071E-3</v>
      </c>
      <c r="HV4" s="86">
        <f ca="1">Control!$C$7*Calculations!$C$82*INDEX('Monthly Data'!N:N,Calculations!$C$116+MOD(DF4,Calculations!$C$118))+Control!$C$7*Calculations!$C$83*INDEX('Monthly Data'!O:O,Calculations!$C$116+MOD(DF4,Calculations!$C$118))+Control!$C$7*Calculations!$C$84*INDEX('Monthly Data'!P:P,Calculations!$C$116+MOD(DF4,Calculations!$C$118))+Control!$C$7*Calculations!$C$85*INDEX('Monthly Data'!Q:Q,Calculations!$C$116+MOD(DF4,Calculations!$C$118))+(1-Control!$C$7*Calculations!$C$87)*INDEX('Monthly Data'!R:R,Calculations!$C$116+MOD(DF4,Calculations!$C$118))</f>
        <v>4.5132804118240749E-2</v>
      </c>
      <c r="HW4" s="86">
        <f ca="1">Control!$C$7*Calculations!$C$82*INDEX('Monthly Data'!N:N,Calculations!$C$116+MOD(DG4,Calculations!$C$118))+Control!$C$7*Calculations!$C$83*INDEX('Monthly Data'!O:O,Calculations!$C$116+MOD(DG4,Calculations!$C$118))+Control!$C$7*Calculations!$C$84*INDEX('Monthly Data'!P:P,Calculations!$C$116+MOD(DG4,Calculations!$C$118))+Control!$C$7*Calculations!$C$85*INDEX('Monthly Data'!Q:Q,Calculations!$C$116+MOD(DG4,Calculations!$C$118))+(1-Control!$C$7*Calculations!$C$87)*INDEX('Monthly Data'!R:R,Calculations!$C$116+MOD(DG4,Calculations!$C$118))</f>
        <v>6.6954569943530936E-3</v>
      </c>
      <c r="HX4" s="86">
        <f ca="1">Control!$C$7*Calculations!$C$82*INDEX('Monthly Data'!N:N,Calculations!$C$116+MOD(DH4,Calculations!$C$118))+Control!$C$7*Calculations!$C$83*INDEX('Monthly Data'!O:O,Calculations!$C$116+MOD(DH4,Calculations!$C$118))+Control!$C$7*Calculations!$C$84*INDEX('Monthly Data'!P:P,Calculations!$C$116+MOD(DH4,Calculations!$C$118))+Control!$C$7*Calculations!$C$85*INDEX('Monthly Data'!Q:Q,Calculations!$C$116+MOD(DH4,Calculations!$C$118))+(1-Control!$C$7*Calculations!$C$87)*INDEX('Monthly Data'!R:R,Calculations!$C$116+MOD(DH4,Calculations!$C$118))</f>
        <v>-1.880155173376722E-2</v>
      </c>
      <c r="HY4" s="86">
        <f ca="1">Control!$C$7*Calculations!$C$82*INDEX('Monthly Data'!N:N,Calculations!$C$116+MOD(DI4,Calculations!$C$118))+Control!$C$7*Calculations!$C$83*INDEX('Monthly Data'!O:O,Calculations!$C$116+MOD(DI4,Calculations!$C$118))+Control!$C$7*Calculations!$C$84*INDEX('Monthly Data'!P:P,Calculations!$C$116+MOD(DI4,Calculations!$C$118))+Control!$C$7*Calculations!$C$85*INDEX('Monthly Data'!Q:Q,Calculations!$C$116+MOD(DI4,Calculations!$C$118))+(1-Control!$C$7*Calculations!$C$87)*INDEX('Monthly Data'!R:R,Calculations!$C$116+MOD(DI4,Calculations!$C$118))</f>
        <v>7.3538285850108537E-3</v>
      </c>
      <c r="HZ4" s="86">
        <f ca="1">Control!$C$7*Calculations!$C$82*INDEX('Monthly Data'!N:N,Calculations!$C$116+MOD(DJ4,Calculations!$C$118))+Control!$C$7*Calculations!$C$83*INDEX('Monthly Data'!O:O,Calculations!$C$116+MOD(DJ4,Calculations!$C$118))+Control!$C$7*Calculations!$C$84*INDEX('Monthly Data'!P:P,Calculations!$C$116+MOD(DJ4,Calculations!$C$118))+Control!$C$7*Calculations!$C$85*INDEX('Monthly Data'!Q:Q,Calculations!$C$116+MOD(DJ4,Calculations!$C$118))+(1-Control!$C$7*Calculations!$C$87)*INDEX('Monthly Data'!R:R,Calculations!$C$116+MOD(DJ4,Calculations!$C$118))</f>
        <v>-9.5555592256394619E-3</v>
      </c>
      <c r="IA4" s="86">
        <f ca="1">Control!$C$7*Calculations!$C$82*INDEX('Monthly Data'!N:N,Calculations!$C$116+MOD(DK4,Calculations!$C$118))+Control!$C$7*Calculations!$C$83*INDEX('Monthly Data'!O:O,Calculations!$C$116+MOD(DK4,Calculations!$C$118))+Control!$C$7*Calculations!$C$84*INDEX('Monthly Data'!P:P,Calculations!$C$116+MOD(DK4,Calculations!$C$118))+Control!$C$7*Calculations!$C$85*INDEX('Monthly Data'!Q:Q,Calculations!$C$116+MOD(DK4,Calculations!$C$118))+(1-Control!$C$7*Calculations!$C$87)*INDEX('Monthly Data'!R:R,Calculations!$C$116+MOD(DK4,Calculations!$C$118))</f>
        <v>-3.8554137824290124E-2</v>
      </c>
      <c r="IB4" s="86">
        <f ca="1">Control!$C$7*Calculations!$C$82*INDEX('Monthly Data'!N:N,Calculations!$C$116+MOD(DL4,Calculations!$C$118))+Control!$C$7*Calculations!$C$83*INDEX('Monthly Data'!O:O,Calculations!$C$116+MOD(DL4,Calculations!$C$118))+Control!$C$7*Calculations!$C$84*INDEX('Monthly Data'!P:P,Calculations!$C$116+MOD(DL4,Calculations!$C$118))+Control!$C$7*Calculations!$C$85*INDEX('Monthly Data'!Q:Q,Calculations!$C$116+MOD(DL4,Calculations!$C$118))+(1-Control!$C$7*Calculations!$C$87)*INDEX('Monthly Data'!R:R,Calculations!$C$116+MOD(DL4,Calculations!$C$118))</f>
        <v>3.0957942835585645E-2</v>
      </c>
      <c r="IC4" s="86">
        <f ca="1">Control!$C$7*Calculations!$C$82*INDEX('Monthly Data'!N:N,Calculations!$C$116+MOD(DM4,Calculations!$C$118))+Control!$C$7*Calculations!$C$83*INDEX('Monthly Data'!O:O,Calculations!$C$116+MOD(DM4,Calculations!$C$118))+Control!$C$7*Calculations!$C$84*INDEX('Monthly Data'!P:P,Calculations!$C$116+MOD(DM4,Calculations!$C$118))+Control!$C$7*Calculations!$C$85*INDEX('Monthly Data'!Q:Q,Calculations!$C$116+MOD(DM4,Calculations!$C$118))+(1-Control!$C$7*Calculations!$C$87)*INDEX('Monthly Data'!R:R,Calculations!$C$116+MOD(DM4,Calculations!$C$118))</f>
        <v>7.7184133340106598E-3</v>
      </c>
      <c r="ID4" s="86">
        <f ca="1">Control!$C$7*Calculations!$C$82*INDEX('Monthly Data'!N:N,Calculations!$C$116+MOD(DN4,Calculations!$C$118))+Control!$C$7*Calculations!$C$83*INDEX('Monthly Data'!O:O,Calculations!$C$116+MOD(DN4,Calculations!$C$118))+Control!$C$7*Calculations!$C$84*INDEX('Monthly Data'!P:P,Calculations!$C$116+MOD(DN4,Calculations!$C$118))+Control!$C$7*Calculations!$C$85*INDEX('Monthly Data'!Q:Q,Calculations!$C$116+MOD(DN4,Calculations!$C$118))+(1-Control!$C$7*Calculations!$C$87)*INDEX('Monthly Data'!R:R,Calculations!$C$116+MOD(DN4,Calculations!$C$118))</f>
        <v>-9.8327855560634558E-3</v>
      </c>
      <c r="IE4" s="86">
        <f ca="1">Control!$C$7*Calculations!$C$82*INDEX('Monthly Data'!N:N,Calculations!$C$116+MOD(DO4,Calculations!$C$118))+Control!$C$7*Calculations!$C$83*INDEX('Monthly Data'!O:O,Calculations!$C$116+MOD(DO4,Calculations!$C$118))+Control!$C$7*Calculations!$C$84*INDEX('Monthly Data'!P:P,Calculations!$C$116+MOD(DO4,Calculations!$C$118))+Control!$C$7*Calculations!$C$85*INDEX('Monthly Data'!Q:Q,Calculations!$C$116+MOD(DO4,Calculations!$C$118))+(1-Control!$C$7*Calculations!$C$87)*INDEX('Monthly Data'!R:R,Calculations!$C$116+MOD(DO4,Calculations!$C$118))</f>
        <v>1.1809891087585166E-2</v>
      </c>
      <c r="IF4" s="86">
        <f ca="1">Control!$C$7*Calculations!$C$82*INDEX('Monthly Data'!N:N,Calculations!$C$116+MOD(DP4,Calculations!$C$118))+Control!$C$7*Calculations!$C$83*INDEX('Monthly Data'!O:O,Calculations!$C$116+MOD(DP4,Calculations!$C$118))+Control!$C$7*Calculations!$C$84*INDEX('Monthly Data'!P:P,Calculations!$C$116+MOD(DP4,Calculations!$C$118))+Control!$C$7*Calculations!$C$85*INDEX('Monthly Data'!Q:Q,Calculations!$C$116+MOD(DP4,Calculations!$C$118))+(1-Control!$C$7*Calculations!$C$87)*INDEX('Monthly Data'!R:R,Calculations!$C$116+MOD(DP4,Calculations!$C$118))</f>
        <v>1.1106855739851785E-2</v>
      </c>
      <c r="IG4" s="88">
        <f ca="1">Control!$C$8*(1+DQ4)*(1+DR4)*(1+DS4)*(1+DT4)*(1+DU4)*(1+DV4)*(1+DW4)*(1+DX4)*(1+DY4)*(1+DZ4)*(1+EA4)*(1+EB4)*(1+EC4)*(1+ED4)*(1+EE4)*(1+EF4)*(1+EG4)*(1+EH4)*(1+EI4)*(1+EJ4)*(1+EK4)*(1+EL4)*(1+EM4)*(1+EN4)*(1+EO4)*(1+EP4)*(1+EQ4)*(1+ER4)*(1+ES4)*(1+ET4)*(1+EU4)*(1+EV4)*(1+EW4)*(1+EX4)*(1+EY4)*(1+EZ4)*(1+FA4)*(1+FB4)*(1+FC4)*(1+FD4)*(1+FE4)*(1+FF4)*(1+FG4)*(1+FH4)*(1+FI4)*(1+FJ4)*(1+FK4)*(1+FL4)*(1+FM4)*(1+FN4)*(1+FO4)*(1+FP4)*(1+FQ4)*(1+FR4)*(1+FS4)*(1+FT4)*(1+FU4)*(1+FV4)*(1+FW4)*(1+FX4)*(1+FY4)*(1+FZ4)*(1+GA4)*(1+GB4)*(1+GC4)*(1+GD4)*(1+GE4)*(1+GF4)*(1+GG4)*(1+GH4)*(1+GI4)*(1+GJ4)*(1+GK4)*(1+GL4)*(1+GM4)*(1+GN4)*(1+GO4)*(1+GP4)*(1+GQ4)*(1+GR4)*(1+GS4)*(1+GT4)*(1+GU4)*(1+GV4)*(1+GW4)*(1+GX4)*(1+GY4)*(1+GZ4)*(1+HA4)*(1+HB4)*(1+HC4)*(1+HD4)*(1+HE4)*(1+HF4)*(1+HG4)*(1+HH4)*(1+HI4)*(1+HJ4)*(1+HK4)*(1+HL4)*(1+HM4)*(1+HN4)*(1+HO4)*(1+HP4)*(1+HQ4)*(1+HR4)*(1+HS4)*(1+HT4)*(1+HU4)*(1+HV4)*(1+HW4)*(1+HX4)*(1+HY4)*(1+HZ4)*(1+IA4)*(1+IB4)*(1+IC4)*(1+ID4)*(1+IE4)*(1+IF4)</f>
        <v>128391.00653610656</v>
      </c>
    </row>
    <row r="5" spans="1:241" x14ac:dyDescent="0.25">
      <c r="A5">
        <v>109</v>
      </c>
      <c r="B5">
        <v>46</v>
      </c>
      <c r="C5">
        <v>80</v>
      </c>
      <c r="D5">
        <v>27</v>
      </c>
      <c r="E5">
        <v>72</v>
      </c>
      <c r="F5">
        <v>28</v>
      </c>
      <c r="G5">
        <v>2</v>
      </c>
      <c r="H5">
        <v>99</v>
      </c>
      <c r="I5">
        <v>13</v>
      </c>
      <c r="J5">
        <v>41</v>
      </c>
      <c r="K5">
        <v>36</v>
      </c>
      <c r="L5">
        <v>100</v>
      </c>
      <c r="M5">
        <v>40</v>
      </c>
      <c r="N5">
        <v>18</v>
      </c>
      <c r="O5">
        <v>97</v>
      </c>
      <c r="P5">
        <v>38</v>
      </c>
      <c r="Q5">
        <v>63</v>
      </c>
      <c r="R5">
        <v>115</v>
      </c>
      <c r="S5">
        <v>46</v>
      </c>
      <c r="T5">
        <v>104</v>
      </c>
      <c r="U5">
        <v>89</v>
      </c>
      <c r="V5">
        <v>103</v>
      </c>
      <c r="W5">
        <v>112</v>
      </c>
      <c r="X5">
        <v>101</v>
      </c>
      <c r="Y5">
        <v>2</v>
      </c>
      <c r="Z5">
        <v>98</v>
      </c>
      <c r="AA5">
        <v>28</v>
      </c>
      <c r="AB5">
        <v>78</v>
      </c>
      <c r="AC5">
        <v>75</v>
      </c>
      <c r="AD5">
        <v>58</v>
      </c>
      <c r="AE5">
        <v>42</v>
      </c>
      <c r="AF5">
        <v>26</v>
      </c>
      <c r="AG5">
        <v>104</v>
      </c>
      <c r="AH5">
        <v>21</v>
      </c>
      <c r="AI5">
        <v>58</v>
      </c>
      <c r="AJ5">
        <v>16</v>
      </c>
      <c r="AK5">
        <v>92</v>
      </c>
      <c r="AL5">
        <v>37</v>
      </c>
      <c r="AM5">
        <v>105</v>
      </c>
      <c r="AN5">
        <v>109</v>
      </c>
      <c r="AO5">
        <v>104</v>
      </c>
      <c r="AP5">
        <v>106</v>
      </c>
      <c r="AQ5">
        <v>11</v>
      </c>
      <c r="AR5">
        <v>22</v>
      </c>
      <c r="AS5">
        <v>6</v>
      </c>
      <c r="AT5">
        <v>96</v>
      </c>
      <c r="AU5">
        <v>14</v>
      </c>
      <c r="AV5">
        <v>100</v>
      </c>
      <c r="AW5">
        <v>87</v>
      </c>
      <c r="AX5">
        <v>75</v>
      </c>
      <c r="AY5">
        <v>35</v>
      </c>
      <c r="AZ5">
        <v>63</v>
      </c>
      <c r="BA5">
        <v>32</v>
      </c>
      <c r="BB5">
        <v>110</v>
      </c>
      <c r="BC5">
        <v>91</v>
      </c>
      <c r="BD5">
        <v>49</v>
      </c>
      <c r="BE5">
        <v>102</v>
      </c>
      <c r="BF5">
        <v>0</v>
      </c>
      <c r="BG5">
        <v>22</v>
      </c>
      <c r="BH5">
        <v>97</v>
      </c>
      <c r="BI5">
        <v>70</v>
      </c>
      <c r="BJ5">
        <v>36</v>
      </c>
      <c r="BK5">
        <v>18</v>
      </c>
      <c r="BL5">
        <v>27</v>
      </c>
      <c r="BM5">
        <v>28</v>
      </c>
      <c r="BN5">
        <v>101</v>
      </c>
      <c r="BO5">
        <v>52</v>
      </c>
      <c r="BP5">
        <v>102</v>
      </c>
      <c r="BQ5">
        <v>114</v>
      </c>
      <c r="BR5">
        <v>94</v>
      </c>
      <c r="BS5">
        <v>50</v>
      </c>
      <c r="BT5">
        <v>46</v>
      </c>
      <c r="BU5">
        <v>7</v>
      </c>
      <c r="BV5">
        <v>85</v>
      </c>
      <c r="BW5">
        <v>16</v>
      </c>
      <c r="BX5">
        <v>103</v>
      </c>
      <c r="BY5">
        <v>29</v>
      </c>
      <c r="BZ5">
        <v>11</v>
      </c>
      <c r="CA5">
        <v>61</v>
      </c>
      <c r="CB5">
        <v>14</v>
      </c>
      <c r="CC5">
        <v>104</v>
      </c>
      <c r="CD5">
        <v>30</v>
      </c>
      <c r="CE5">
        <v>8</v>
      </c>
      <c r="CF5">
        <v>40</v>
      </c>
      <c r="CG5">
        <v>48</v>
      </c>
      <c r="CH5">
        <v>30</v>
      </c>
      <c r="CI5">
        <v>23</v>
      </c>
      <c r="CJ5">
        <v>66</v>
      </c>
      <c r="CK5">
        <v>92</v>
      </c>
      <c r="CL5">
        <v>64</v>
      </c>
      <c r="CM5">
        <v>103</v>
      </c>
      <c r="CN5">
        <v>12</v>
      </c>
      <c r="CO5">
        <v>17</v>
      </c>
      <c r="CP5">
        <v>33</v>
      </c>
      <c r="CQ5">
        <v>10</v>
      </c>
      <c r="CR5">
        <v>28</v>
      </c>
      <c r="CS5">
        <v>105</v>
      </c>
      <c r="CT5">
        <v>75</v>
      </c>
      <c r="CU5">
        <v>5</v>
      </c>
      <c r="CV5">
        <v>81</v>
      </c>
      <c r="CW5">
        <v>5</v>
      </c>
      <c r="CX5">
        <v>42</v>
      </c>
      <c r="CY5">
        <v>86</v>
      </c>
      <c r="CZ5">
        <v>52</v>
      </c>
      <c r="DA5">
        <v>57</v>
      </c>
      <c r="DB5">
        <v>56</v>
      </c>
      <c r="DC5">
        <v>78</v>
      </c>
      <c r="DD5">
        <v>87</v>
      </c>
      <c r="DE5">
        <v>117</v>
      </c>
      <c r="DF5">
        <v>81</v>
      </c>
      <c r="DG5">
        <v>10</v>
      </c>
      <c r="DH5">
        <v>72</v>
      </c>
      <c r="DI5">
        <v>48</v>
      </c>
      <c r="DJ5">
        <v>117</v>
      </c>
      <c r="DK5">
        <v>19</v>
      </c>
      <c r="DL5">
        <v>12</v>
      </c>
      <c r="DM5">
        <v>25</v>
      </c>
      <c r="DN5">
        <v>77</v>
      </c>
      <c r="DO5">
        <v>16</v>
      </c>
      <c r="DP5">
        <v>4</v>
      </c>
      <c r="DQ5" s="86">
        <f ca="1">Control!$C$7*Calculations!$C$82*INDEX('Monthly Data'!N:N,Calculations!$C$116+MOD(A5,Calculations!$C$118))+Control!$C$7*Calculations!$C$83*INDEX('Monthly Data'!O:O,Calculations!$C$116+MOD(A5,Calculations!$C$118))+Control!$C$7*Calculations!$C$84*INDEX('Monthly Data'!P:P,Calculations!$C$116+MOD(A5,Calculations!$C$118))+Control!$C$7*Calculations!$C$85*INDEX('Monthly Data'!Q:Q,Calculations!$C$116+MOD(A5,Calculations!$C$118))+(1-Control!$C$7*Calculations!$C$87)*INDEX('Monthly Data'!R:R,Calculations!$C$116+MOD(A5,Calculations!$C$118))</f>
        <v>1.0921298083007208E-2</v>
      </c>
      <c r="DR5" s="86">
        <f ca="1">Control!$C$7*Calculations!$C$82*INDEX('Monthly Data'!N:N,Calculations!$C$116+MOD(B5,Calculations!$C$118))+Control!$C$7*Calculations!$C$83*INDEX('Monthly Data'!O:O,Calculations!$C$116+MOD(B5,Calculations!$C$118))+Control!$C$7*Calculations!$C$84*INDEX('Monthly Data'!P:P,Calculations!$C$116+MOD(B5,Calculations!$C$118))+Control!$C$7*Calculations!$C$85*INDEX('Monthly Data'!Q:Q,Calculations!$C$116+MOD(B5,Calculations!$C$118))+(1-Control!$C$7*Calculations!$C$87)*INDEX('Monthly Data'!R:R,Calculations!$C$116+MOD(B5,Calculations!$C$118))</f>
        <v>2.3307359621218403E-2</v>
      </c>
      <c r="DS5" s="86">
        <f ca="1">Control!$C$7*Calculations!$C$82*INDEX('Monthly Data'!N:N,Calculations!$C$116+MOD(C5,Calculations!$C$118))+Control!$C$7*Calculations!$C$83*INDEX('Monthly Data'!O:O,Calculations!$C$116+MOD(C5,Calculations!$C$118))+Control!$C$7*Calculations!$C$84*INDEX('Monthly Data'!P:P,Calculations!$C$116+MOD(C5,Calculations!$C$118))+Control!$C$7*Calculations!$C$85*INDEX('Monthly Data'!Q:Q,Calculations!$C$116+MOD(C5,Calculations!$C$118))+(1-Control!$C$7*Calculations!$C$87)*INDEX('Monthly Data'!R:R,Calculations!$C$116+MOD(C5,Calculations!$C$118))</f>
        <v>-2.7490061308214487E-3</v>
      </c>
      <c r="DT5" s="86">
        <f ca="1">Control!$C$7*Calculations!$C$82*INDEX('Monthly Data'!N:N,Calculations!$C$116+MOD(D5,Calculations!$C$118))+Control!$C$7*Calculations!$C$83*INDEX('Monthly Data'!O:O,Calculations!$C$116+MOD(D5,Calculations!$C$118))+Control!$C$7*Calculations!$C$84*INDEX('Monthly Data'!P:P,Calculations!$C$116+MOD(D5,Calculations!$C$118))+Control!$C$7*Calculations!$C$85*INDEX('Monthly Data'!Q:Q,Calculations!$C$116+MOD(D5,Calculations!$C$118))+(1-Control!$C$7*Calculations!$C$87)*INDEX('Monthly Data'!R:R,Calculations!$C$116+MOD(D5,Calculations!$C$118))</f>
        <v>-3.53368065312233E-2</v>
      </c>
      <c r="DU5" s="86">
        <f ca="1">Control!$C$7*Calculations!$C$82*INDEX('Monthly Data'!N:N,Calculations!$C$116+MOD(E5,Calculations!$C$118))+Control!$C$7*Calculations!$C$83*INDEX('Monthly Data'!O:O,Calculations!$C$116+MOD(E5,Calculations!$C$118))+Control!$C$7*Calculations!$C$84*INDEX('Monthly Data'!P:P,Calculations!$C$116+MOD(E5,Calculations!$C$118))+Control!$C$7*Calculations!$C$85*INDEX('Monthly Data'!Q:Q,Calculations!$C$116+MOD(E5,Calculations!$C$118))+(1-Control!$C$7*Calculations!$C$87)*INDEX('Monthly Data'!R:R,Calculations!$C$116+MOD(E5,Calculations!$C$118))</f>
        <v>-4.3408051735618014E-2</v>
      </c>
      <c r="DV5" s="86">
        <f ca="1">Control!$C$7*Calculations!$C$82*INDEX('Monthly Data'!N:N,Calculations!$C$116+MOD(F5,Calculations!$C$118))+Control!$C$7*Calculations!$C$83*INDEX('Monthly Data'!O:O,Calculations!$C$116+MOD(F5,Calculations!$C$118))+Control!$C$7*Calculations!$C$84*INDEX('Monthly Data'!P:P,Calculations!$C$116+MOD(F5,Calculations!$C$118))+Control!$C$7*Calculations!$C$85*INDEX('Monthly Data'!Q:Q,Calculations!$C$116+MOD(F5,Calculations!$C$118))+(1-Control!$C$7*Calculations!$C$87)*INDEX('Monthly Data'!R:R,Calculations!$C$116+MOD(F5,Calculations!$C$118))</f>
        <v>3.7596120283497965E-2</v>
      </c>
      <c r="DW5" s="86">
        <f ca="1">Control!$C$7*Calculations!$C$82*INDEX('Monthly Data'!N:N,Calculations!$C$116+MOD(G5,Calculations!$C$118))+Control!$C$7*Calculations!$C$83*INDEX('Monthly Data'!O:O,Calculations!$C$116+MOD(G5,Calculations!$C$118))+Control!$C$7*Calculations!$C$84*INDEX('Monthly Data'!P:P,Calculations!$C$116+MOD(G5,Calculations!$C$118))+Control!$C$7*Calculations!$C$85*INDEX('Monthly Data'!Q:Q,Calculations!$C$116+MOD(G5,Calculations!$C$118))+(1-Control!$C$7*Calculations!$C$87)*INDEX('Monthly Data'!R:R,Calculations!$C$116+MOD(G5,Calculations!$C$118))</f>
        <v>7.7184133340106598E-3</v>
      </c>
      <c r="DX5" s="86">
        <f ca="1">Control!$C$7*Calculations!$C$82*INDEX('Monthly Data'!N:N,Calculations!$C$116+MOD(H5,Calculations!$C$118))+Control!$C$7*Calculations!$C$83*INDEX('Monthly Data'!O:O,Calculations!$C$116+MOD(H5,Calculations!$C$118))+Control!$C$7*Calculations!$C$84*INDEX('Monthly Data'!P:P,Calculations!$C$116+MOD(H5,Calculations!$C$118))+Control!$C$7*Calculations!$C$85*INDEX('Monthly Data'!Q:Q,Calculations!$C$116+MOD(H5,Calculations!$C$118))+(1-Control!$C$7*Calculations!$C$87)*INDEX('Monthly Data'!R:R,Calculations!$C$116+MOD(H5,Calculations!$C$118))</f>
        <v>-1.1360801645249321E-2</v>
      </c>
      <c r="DY5" s="86">
        <f ca="1">Control!$C$7*Calculations!$C$82*INDEX('Monthly Data'!N:N,Calculations!$C$116+MOD(I5,Calculations!$C$118))+Control!$C$7*Calculations!$C$83*INDEX('Monthly Data'!O:O,Calculations!$C$116+MOD(I5,Calculations!$C$118))+Control!$C$7*Calculations!$C$84*INDEX('Monthly Data'!P:P,Calculations!$C$116+MOD(I5,Calculations!$C$118))+Control!$C$7*Calculations!$C$85*INDEX('Monthly Data'!Q:Q,Calculations!$C$116+MOD(I5,Calculations!$C$118))+(1-Control!$C$7*Calculations!$C$87)*INDEX('Monthly Data'!R:R,Calculations!$C$116+MOD(I5,Calculations!$C$118))</f>
        <v>1.0478379486191123E-2</v>
      </c>
      <c r="DZ5" s="86">
        <f ca="1">Control!$C$7*Calculations!$C$82*INDEX('Monthly Data'!N:N,Calculations!$C$116+MOD(J5,Calculations!$C$118))+Control!$C$7*Calculations!$C$83*INDEX('Monthly Data'!O:O,Calculations!$C$116+MOD(J5,Calculations!$C$118))+Control!$C$7*Calculations!$C$84*INDEX('Monthly Data'!P:P,Calculations!$C$116+MOD(J5,Calculations!$C$118))+Control!$C$7*Calculations!$C$85*INDEX('Monthly Data'!Q:Q,Calculations!$C$116+MOD(J5,Calculations!$C$118))+(1-Control!$C$7*Calculations!$C$87)*INDEX('Monthly Data'!R:R,Calculations!$C$116+MOD(J5,Calculations!$C$118))</f>
        <v>-3.8554137824290124E-2</v>
      </c>
      <c r="EA5" s="86">
        <f ca="1">Control!$C$7*Calculations!$C$82*INDEX('Monthly Data'!N:N,Calculations!$C$116+MOD(K5,Calculations!$C$118))+Control!$C$7*Calculations!$C$83*INDEX('Monthly Data'!O:O,Calculations!$C$116+MOD(K5,Calculations!$C$118))+Control!$C$7*Calculations!$C$84*INDEX('Monthly Data'!P:P,Calculations!$C$116+MOD(K5,Calculations!$C$118))+Control!$C$7*Calculations!$C$85*INDEX('Monthly Data'!Q:Q,Calculations!$C$116+MOD(K5,Calculations!$C$118))+(1-Control!$C$7*Calculations!$C$87)*INDEX('Monthly Data'!R:R,Calculations!$C$116+MOD(K5,Calculations!$C$118))</f>
        <v>1.1106855739851785E-2</v>
      </c>
      <c r="EB5" s="86">
        <f ca="1">Control!$C$7*Calculations!$C$82*INDEX('Monthly Data'!N:N,Calculations!$C$116+MOD(L5,Calculations!$C$118))+Control!$C$7*Calculations!$C$83*INDEX('Monthly Data'!O:O,Calculations!$C$116+MOD(L5,Calculations!$C$118))+Control!$C$7*Calculations!$C$84*INDEX('Monthly Data'!P:P,Calculations!$C$116+MOD(L5,Calculations!$C$118))+Control!$C$7*Calculations!$C$85*INDEX('Monthly Data'!Q:Q,Calculations!$C$116+MOD(L5,Calculations!$C$118))+(1-Control!$C$7*Calculations!$C$87)*INDEX('Monthly Data'!R:R,Calculations!$C$116+MOD(L5,Calculations!$C$118))</f>
        <v>1.7599621212565995E-2</v>
      </c>
      <c r="EC5" s="86">
        <f ca="1">Control!$C$7*Calculations!$C$82*INDEX('Monthly Data'!N:N,Calculations!$C$116+MOD(M5,Calculations!$C$118))+Control!$C$7*Calculations!$C$83*INDEX('Monthly Data'!O:O,Calculations!$C$116+MOD(M5,Calculations!$C$118))+Control!$C$7*Calculations!$C$84*INDEX('Monthly Data'!P:P,Calculations!$C$116+MOD(M5,Calculations!$C$118))+Control!$C$7*Calculations!$C$85*INDEX('Monthly Data'!Q:Q,Calculations!$C$116+MOD(M5,Calculations!$C$118))+(1-Control!$C$7*Calculations!$C$87)*INDEX('Monthly Data'!R:R,Calculations!$C$116+MOD(M5,Calculations!$C$118))</f>
        <v>-4.417423226995453E-3</v>
      </c>
      <c r="ED5" s="86">
        <f ca="1">Control!$C$7*Calculations!$C$82*INDEX('Monthly Data'!N:N,Calculations!$C$116+MOD(N5,Calculations!$C$118))+Control!$C$7*Calculations!$C$83*INDEX('Monthly Data'!O:O,Calculations!$C$116+MOD(N5,Calculations!$C$118))+Control!$C$7*Calculations!$C$84*INDEX('Monthly Data'!P:P,Calculations!$C$116+MOD(N5,Calculations!$C$118))+Control!$C$7*Calculations!$C$85*INDEX('Monthly Data'!Q:Q,Calculations!$C$116+MOD(N5,Calculations!$C$118))+(1-Control!$C$7*Calculations!$C$87)*INDEX('Monthly Data'!R:R,Calculations!$C$116+MOD(N5,Calculations!$C$118))</f>
        <v>-7.4084874653726545E-3</v>
      </c>
      <c r="EE5" s="86">
        <f ca="1">Control!$C$7*Calculations!$C$82*INDEX('Monthly Data'!N:N,Calculations!$C$116+MOD(O5,Calculations!$C$118))+Control!$C$7*Calculations!$C$83*INDEX('Monthly Data'!O:O,Calculations!$C$116+MOD(O5,Calculations!$C$118))+Control!$C$7*Calculations!$C$84*INDEX('Monthly Data'!P:P,Calculations!$C$116+MOD(O5,Calculations!$C$118))+Control!$C$7*Calculations!$C$85*INDEX('Monthly Data'!Q:Q,Calculations!$C$116+MOD(O5,Calculations!$C$118))+(1-Control!$C$7*Calculations!$C$87)*INDEX('Monthly Data'!R:R,Calculations!$C$116+MOD(O5,Calculations!$C$118))</f>
        <v>-7.5539743260223157E-3</v>
      </c>
      <c r="EF5" s="86">
        <f ca="1">Control!$C$7*Calculations!$C$82*INDEX('Monthly Data'!N:N,Calculations!$C$116+MOD(P5,Calculations!$C$118))+Control!$C$7*Calculations!$C$83*INDEX('Monthly Data'!O:O,Calculations!$C$116+MOD(P5,Calculations!$C$118))+Control!$C$7*Calculations!$C$84*INDEX('Monthly Data'!P:P,Calculations!$C$116+MOD(P5,Calculations!$C$118))+Control!$C$7*Calculations!$C$85*INDEX('Monthly Data'!Q:Q,Calculations!$C$116+MOD(P5,Calculations!$C$118))+(1-Control!$C$7*Calculations!$C$87)*INDEX('Monthly Data'!R:R,Calculations!$C$116+MOD(P5,Calculations!$C$118))</f>
        <v>1.3891563624307685E-2</v>
      </c>
      <c r="EG5" s="86">
        <f ca="1">Control!$C$7*Calculations!$C$82*INDEX('Monthly Data'!N:N,Calculations!$C$116+MOD(Q5,Calculations!$C$118))+Control!$C$7*Calculations!$C$83*INDEX('Monthly Data'!O:O,Calculations!$C$116+MOD(Q5,Calculations!$C$118))+Control!$C$7*Calculations!$C$84*INDEX('Monthly Data'!P:P,Calculations!$C$116+MOD(Q5,Calculations!$C$118))+Control!$C$7*Calculations!$C$85*INDEX('Monthly Data'!Q:Q,Calculations!$C$116+MOD(Q5,Calculations!$C$118))+(1-Control!$C$7*Calculations!$C$87)*INDEX('Monthly Data'!R:R,Calculations!$C$116+MOD(Q5,Calculations!$C$118))</f>
        <v>1.9073822767906517E-2</v>
      </c>
      <c r="EH5" s="86">
        <f ca="1">Control!$C$7*Calculations!$C$82*INDEX('Monthly Data'!N:N,Calculations!$C$116+MOD(R5,Calculations!$C$118))+Control!$C$7*Calculations!$C$83*INDEX('Monthly Data'!O:O,Calculations!$C$116+MOD(R5,Calculations!$C$118))+Control!$C$7*Calculations!$C$84*INDEX('Monthly Data'!P:P,Calculations!$C$116+MOD(R5,Calculations!$C$118))+Control!$C$7*Calculations!$C$85*INDEX('Monthly Data'!Q:Q,Calculations!$C$116+MOD(R5,Calculations!$C$118))+(1-Control!$C$7*Calculations!$C$87)*INDEX('Monthly Data'!R:R,Calculations!$C$116+MOD(R5,Calculations!$C$118))</f>
        <v>4.5132804118240749E-2</v>
      </c>
      <c r="EI5" s="86">
        <f ca="1">Control!$C$7*Calculations!$C$82*INDEX('Monthly Data'!N:N,Calculations!$C$116+MOD(S5,Calculations!$C$118))+Control!$C$7*Calculations!$C$83*INDEX('Monthly Data'!O:O,Calculations!$C$116+MOD(S5,Calculations!$C$118))+Control!$C$7*Calculations!$C$84*INDEX('Monthly Data'!P:P,Calculations!$C$116+MOD(S5,Calculations!$C$118))+Control!$C$7*Calculations!$C$85*INDEX('Monthly Data'!Q:Q,Calculations!$C$116+MOD(S5,Calculations!$C$118))+(1-Control!$C$7*Calculations!$C$87)*INDEX('Monthly Data'!R:R,Calculations!$C$116+MOD(S5,Calculations!$C$118))</f>
        <v>2.3307359621218403E-2</v>
      </c>
      <c r="EJ5" s="86">
        <f ca="1">Control!$C$7*Calculations!$C$82*INDEX('Monthly Data'!N:N,Calculations!$C$116+MOD(T5,Calculations!$C$118))+Control!$C$7*Calculations!$C$83*INDEX('Monthly Data'!O:O,Calculations!$C$116+MOD(T5,Calculations!$C$118))+Control!$C$7*Calculations!$C$84*INDEX('Monthly Data'!P:P,Calculations!$C$116+MOD(T5,Calculations!$C$118))+Control!$C$7*Calculations!$C$85*INDEX('Monthly Data'!Q:Q,Calculations!$C$116+MOD(T5,Calculations!$C$118))+(1-Control!$C$7*Calculations!$C$87)*INDEX('Monthly Data'!R:R,Calculations!$C$116+MOD(T5,Calculations!$C$118))</f>
        <v>2.9708469559001142E-2</v>
      </c>
      <c r="EK5" s="86">
        <f ca="1">Control!$C$7*Calculations!$C$82*INDEX('Monthly Data'!N:N,Calculations!$C$116+MOD(U5,Calculations!$C$118))+Control!$C$7*Calculations!$C$83*INDEX('Monthly Data'!O:O,Calculations!$C$116+MOD(U5,Calculations!$C$118))+Control!$C$7*Calculations!$C$84*INDEX('Monthly Data'!P:P,Calculations!$C$116+MOD(U5,Calculations!$C$118))+Control!$C$7*Calculations!$C$85*INDEX('Monthly Data'!Q:Q,Calculations!$C$116+MOD(U5,Calculations!$C$118))+(1-Control!$C$7*Calculations!$C$87)*INDEX('Monthly Data'!R:R,Calculations!$C$116+MOD(U5,Calculations!$C$118))</f>
        <v>2.3852824346838646E-2</v>
      </c>
      <c r="EL5" s="86">
        <f ca="1">Control!$C$7*Calculations!$C$82*INDEX('Monthly Data'!N:N,Calculations!$C$116+MOD(V5,Calculations!$C$118))+Control!$C$7*Calculations!$C$83*INDEX('Monthly Data'!O:O,Calculations!$C$116+MOD(V5,Calculations!$C$118))+Control!$C$7*Calculations!$C$84*INDEX('Monthly Data'!P:P,Calculations!$C$116+MOD(V5,Calculations!$C$118))+Control!$C$7*Calculations!$C$85*INDEX('Monthly Data'!Q:Q,Calculations!$C$116+MOD(V5,Calculations!$C$118))+(1-Control!$C$7*Calculations!$C$87)*INDEX('Monthly Data'!R:R,Calculations!$C$116+MOD(V5,Calculations!$C$118))</f>
        <v>5.1972609868760735E-3</v>
      </c>
      <c r="EM5" s="86">
        <f ca="1">Control!$C$7*Calculations!$C$82*INDEX('Monthly Data'!N:N,Calculations!$C$116+MOD(W5,Calculations!$C$118))+Control!$C$7*Calculations!$C$83*INDEX('Monthly Data'!O:O,Calculations!$C$116+MOD(W5,Calculations!$C$118))+Control!$C$7*Calculations!$C$84*INDEX('Monthly Data'!P:P,Calculations!$C$116+MOD(W5,Calculations!$C$118))+Control!$C$7*Calculations!$C$85*INDEX('Monthly Data'!Q:Q,Calculations!$C$116+MOD(W5,Calculations!$C$118))+(1-Control!$C$7*Calculations!$C$87)*INDEX('Monthly Data'!R:R,Calculations!$C$116+MOD(W5,Calculations!$C$118))</f>
        <v>1.142101364887867E-2</v>
      </c>
      <c r="EN5" s="86">
        <f ca="1">Control!$C$7*Calculations!$C$82*INDEX('Monthly Data'!N:N,Calculations!$C$116+MOD(X5,Calculations!$C$118))+Control!$C$7*Calculations!$C$83*INDEX('Monthly Data'!O:O,Calculations!$C$116+MOD(X5,Calculations!$C$118))+Control!$C$7*Calculations!$C$84*INDEX('Monthly Data'!P:P,Calculations!$C$116+MOD(X5,Calculations!$C$118))+Control!$C$7*Calculations!$C$85*INDEX('Monthly Data'!Q:Q,Calculations!$C$116+MOD(X5,Calculations!$C$118))+(1-Control!$C$7*Calculations!$C$87)*INDEX('Monthly Data'!R:R,Calculations!$C$116+MOD(X5,Calculations!$C$118))</f>
        <v>-2.5168357537820856E-4</v>
      </c>
      <c r="EO5" s="86">
        <f ca="1">Control!$C$7*Calculations!$C$82*INDEX('Monthly Data'!N:N,Calculations!$C$116+MOD(Y5,Calculations!$C$118))+Control!$C$7*Calculations!$C$83*INDEX('Monthly Data'!O:O,Calculations!$C$116+MOD(Y5,Calculations!$C$118))+Control!$C$7*Calculations!$C$84*INDEX('Monthly Data'!P:P,Calculations!$C$116+MOD(Y5,Calculations!$C$118))+Control!$C$7*Calculations!$C$85*INDEX('Monthly Data'!Q:Q,Calculations!$C$116+MOD(Y5,Calculations!$C$118))+(1-Control!$C$7*Calculations!$C$87)*INDEX('Monthly Data'!R:R,Calculations!$C$116+MOD(Y5,Calculations!$C$118))</f>
        <v>7.7184133340106598E-3</v>
      </c>
      <c r="EP5" s="86">
        <f ca="1">Control!$C$7*Calculations!$C$82*INDEX('Monthly Data'!N:N,Calculations!$C$116+MOD(Z5,Calculations!$C$118))+Control!$C$7*Calculations!$C$83*INDEX('Monthly Data'!O:O,Calculations!$C$116+MOD(Z5,Calculations!$C$118))+Control!$C$7*Calculations!$C$84*INDEX('Monthly Data'!P:P,Calculations!$C$116+MOD(Z5,Calculations!$C$118))+Control!$C$7*Calculations!$C$85*INDEX('Monthly Data'!Q:Q,Calculations!$C$116+MOD(Z5,Calculations!$C$118))+(1-Control!$C$7*Calculations!$C$87)*INDEX('Monthly Data'!R:R,Calculations!$C$116+MOD(Z5,Calculations!$C$118))</f>
        <v>2.4842166689046628E-2</v>
      </c>
      <c r="EQ5" s="86">
        <f ca="1">Control!$C$7*Calculations!$C$82*INDEX('Monthly Data'!N:N,Calculations!$C$116+MOD(AA5,Calculations!$C$118))+Control!$C$7*Calculations!$C$83*INDEX('Monthly Data'!O:O,Calculations!$C$116+MOD(AA5,Calculations!$C$118))+Control!$C$7*Calculations!$C$84*INDEX('Monthly Data'!P:P,Calculations!$C$116+MOD(AA5,Calculations!$C$118))+Control!$C$7*Calculations!$C$85*INDEX('Monthly Data'!Q:Q,Calculations!$C$116+MOD(AA5,Calculations!$C$118))+(1-Control!$C$7*Calculations!$C$87)*INDEX('Monthly Data'!R:R,Calculations!$C$116+MOD(AA5,Calculations!$C$118))</f>
        <v>3.7596120283497965E-2</v>
      </c>
      <c r="ER5" s="86">
        <f ca="1">Control!$C$7*Calculations!$C$82*INDEX('Monthly Data'!N:N,Calculations!$C$116+MOD(AB5,Calculations!$C$118))+Control!$C$7*Calculations!$C$83*INDEX('Monthly Data'!O:O,Calculations!$C$116+MOD(AB5,Calculations!$C$118))+Control!$C$7*Calculations!$C$84*INDEX('Monthly Data'!P:P,Calculations!$C$116+MOD(AB5,Calculations!$C$118))+Control!$C$7*Calculations!$C$85*INDEX('Monthly Data'!Q:Q,Calculations!$C$116+MOD(AB5,Calculations!$C$118))+(1-Control!$C$7*Calculations!$C$87)*INDEX('Monthly Data'!R:R,Calculations!$C$116+MOD(AB5,Calculations!$C$118))</f>
        <v>1.7472933988537529E-2</v>
      </c>
      <c r="ES5" s="86">
        <f ca="1">Control!$C$7*Calculations!$C$82*INDEX('Monthly Data'!N:N,Calculations!$C$116+MOD(AC5,Calculations!$C$118))+Control!$C$7*Calculations!$C$83*INDEX('Monthly Data'!O:O,Calculations!$C$116+MOD(AC5,Calculations!$C$118))+Control!$C$7*Calculations!$C$84*INDEX('Monthly Data'!P:P,Calculations!$C$116+MOD(AC5,Calculations!$C$118))+Control!$C$7*Calculations!$C$85*INDEX('Monthly Data'!Q:Q,Calculations!$C$116+MOD(AC5,Calculations!$C$118))+(1-Control!$C$7*Calculations!$C$87)*INDEX('Monthly Data'!R:R,Calculations!$C$116+MOD(AC5,Calculations!$C$118))</f>
        <v>-2.0259958308006688E-2</v>
      </c>
      <c r="ET5" s="86">
        <f ca="1">Control!$C$7*Calculations!$C$82*INDEX('Monthly Data'!N:N,Calculations!$C$116+MOD(AD5,Calculations!$C$118))+Control!$C$7*Calculations!$C$83*INDEX('Monthly Data'!O:O,Calculations!$C$116+MOD(AD5,Calculations!$C$118))+Control!$C$7*Calculations!$C$84*INDEX('Monthly Data'!P:P,Calculations!$C$116+MOD(AD5,Calculations!$C$118))+Control!$C$7*Calculations!$C$85*INDEX('Monthly Data'!Q:Q,Calculations!$C$116+MOD(AD5,Calculations!$C$118))+(1-Control!$C$7*Calculations!$C$87)*INDEX('Monthly Data'!R:R,Calculations!$C$116+MOD(AD5,Calculations!$C$118))</f>
        <v>8.4240675975201049E-3</v>
      </c>
      <c r="EU5" s="86">
        <f ca="1">Control!$C$7*Calculations!$C$82*INDEX('Monthly Data'!N:N,Calculations!$C$116+MOD(AE5,Calculations!$C$118))+Control!$C$7*Calculations!$C$83*INDEX('Monthly Data'!O:O,Calculations!$C$116+MOD(AE5,Calculations!$C$118))+Control!$C$7*Calculations!$C$84*INDEX('Monthly Data'!P:P,Calculations!$C$116+MOD(AE5,Calculations!$C$118))+Control!$C$7*Calculations!$C$85*INDEX('Monthly Data'!Q:Q,Calculations!$C$116+MOD(AE5,Calculations!$C$118))+(1-Control!$C$7*Calculations!$C$87)*INDEX('Monthly Data'!R:R,Calculations!$C$116+MOD(AE5,Calculations!$C$118))</f>
        <v>-6.1115617667135171E-2</v>
      </c>
      <c r="EV5" s="86">
        <f ca="1">Control!$C$7*Calculations!$C$82*INDEX('Monthly Data'!N:N,Calculations!$C$116+MOD(AF5,Calculations!$C$118))+Control!$C$7*Calculations!$C$83*INDEX('Monthly Data'!O:O,Calculations!$C$116+MOD(AF5,Calculations!$C$118))+Control!$C$7*Calculations!$C$84*INDEX('Monthly Data'!P:P,Calculations!$C$116+MOD(AF5,Calculations!$C$118))+Control!$C$7*Calculations!$C$85*INDEX('Monthly Data'!Q:Q,Calculations!$C$116+MOD(AF5,Calculations!$C$118))+(1-Control!$C$7*Calculations!$C$87)*INDEX('Monthly Data'!R:R,Calculations!$C$116+MOD(AF5,Calculations!$C$118))</f>
        <v>6.3250222980707482E-3</v>
      </c>
      <c r="EW5" s="86">
        <f ca="1">Control!$C$7*Calculations!$C$82*INDEX('Monthly Data'!N:N,Calculations!$C$116+MOD(AG5,Calculations!$C$118))+Control!$C$7*Calculations!$C$83*INDEX('Monthly Data'!O:O,Calculations!$C$116+MOD(AG5,Calculations!$C$118))+Control!$C$7*Calculations!$C$84*INDEX('Monthly Data'!P:P,Calculations!$C$116+MOD(AG5,Calculations!$C$118))+Control!$C$7*Calculations!$C$85*INDEX('Monthly Data'!Q:Q,Calculations!$C$116+MOD(AG5,Calculations!$C$118))+(1-Control!$C$7*Calculations!$C$87)*INDEX('Monthly Data'!R:R,Calculations!$C$116+MOD(AG5,Calculations!$C$118))</f>
        <v>2.9708469559001142E-2</v>
      </c>
      <c r="EX5" s="86">
        <f ca="1">Control!$C$7*Calculations!$C$82*INDEX('Monthly Data'!N:N,Calculations!$C$116+MOD(AH5,Calculations!$C$118))+Control!$C$7*Calculations!$C$83*INDEX('Monthly Data'!O:O,Calculations!$C$116+MOD(AH5,Calculations!$C$118))+Control!$C$7*Calculations!$C$84*INDEX('Monthly Data'!P:P,Calculations!$C$116+MOD(AH5,Calculations!$C$118))+Control!$C$7*Calculations!$C$85*INDEX('Monthly Data'!Q:Q,Calculations!$C$116+MOD(AH5,Calculations!$C$118))+(1-Control!$C$7*Calculations!$C$87)*INDEX('Monthly Data'!R:R,Calculations!$C$116+MOD(AH5,Calculations!$C$118))</f>
        <v>1.5108777406081684E-3</v>
      </c>
      <c r="EY5" s="86">
        <f ca="1">Control!$C$7*Calculations!$C$82*INDEX('Monthly Data'!N:N,Calculations!$C$116+MOD(AI5,Calculations!$C$118))+Control!$C$7*Calculations!$C$83*INDEX('Monthly Data'!O:O,Calculations!$C$116+MOD(AI5,Calculations!$C$118))+Control!$C$7*Calculations!$C$84*INDEX('Monthly Data'!P:P,Calculations!$C$116+MOD(AI5,Calculations!$C$118))+Control!$C$7*Calculations!$C$85*INDEX('Monthly Data'!Q:Q,Calculations!$C$116+MOD(AI5,Calculations!$C$118))+(1-Control!$C$7*Calculations!$C$87)*INDEX('Monthly Data'!R:R,Calculations!$C$116+MOD(AI5,Calculations!$C$118))</f>
        <v>8.4240675975201049E-3</v>
      </c>
      <c r="EZ5" s="86">
        <f ca="1">Control!$C$7*Calculations!$C$82*INDEX('Monthly Data'!N:N,Calculations!$C$116+MOD(AJ5,Calculations!$C$118))+Control!$C$7*Calculations!$C$83*INDEX('Monthly Data'!O:O,Calculations!$C$116+MOD(AJ5,Calculations!$C$118))+Control!$C$7*Calculations!$C$84*INDEX('Monthly Data'!P:P,Calculations!$C$116+MOD(AJ5,Calculations!$C$118))+Control!$C$7*Calculations!$C$85*INDEX('Monthly Data'!Q:Q,Calculations!$C$116+MOD(AJ5,Calculations!$C$118))+(1-Control!$C$7*Calculations!$C$87)*INDEX('Monthly Data'!R:R,Calculations!$C$116+MOD(AJ5,Calculations!$C$118))</f>
        <v>2.5325873776067674E-2</v>
      </c>
      <c r="FA5" s="86">
        <f ca="1">Control!$C$7*Calculations!$C$82*INDEX('Monthly Data'!N:N,Calculations!$C$116+MOD(AK5,Calculations!$C$118))+Control!$C$7*Calculations!$C$83*INDEX('Monthly Data'!O:O,Calculations!$C$116+MOD(AK5,Calculations!$C$118))+Control!$C$7*Calculations!$C$84*INDEX('Monthly Data'!P:P,Calculations!$C$116+MOD(AK5,Calculations!$C$118))+Control!$C$7*Calculations!$C$85*INDEX('Monthly Data'!Q:Q,Calculations!$C$116+MOD(AK5,Calculations!$C$118))+(1-Control!$C$7*Calculations!$C$87)*INDEX('Monthly Data'!R:R,Calculations!$C$116+MOD(AK5,Calculations!$C$118))</f>
        <v>2.4722579420195831E-2</v>
      </c>
      <c r="FB5" s="86">
        <f ca="1">Control!$C$7*Calculations!$C$82*INDEX('Monthly Data'!N:N,Calculations!$C$116+MOD(AL5,Calculations!$C$118))+Control!$C$7*Calculations!$C$83*INDEX('Monthly Data'!O:O,Calculations!$C$116+MOD(AL5,Calculations!$C$118))+Control!$C$7*Calculations!$C$84*INDEX('Monthly Data'!P:P,Calculations!$C$116+MOD(AL5,Calculations!$C$118))+Control!$C$7*Calculations!$C$85*INDEX('Monthly Data'!Q:Q,Calculations!$C$116+MOD(AL5,Calculations!$C$118))+(1-Control!$C$7*Calculations!$C$87)*INDEX('Monthly Data'!R:R,Calculations!$C$116+MOD(AL5,Calculations!$C$118))</f>
        <v>1.2954540023127663E-2</v>
      </c>
      <c r="FC5" s="86">
        <f ca="1">Control!$C$7*Calculations!$C$82*INDEX('Monthly Data'!N:N,Calculations!$C$116+MOD(AM5,Calculations!$C$118))+Control!$C$7*Calculations!$C$83*INDEX('Monthly Data'!O:O,Calculations!$C$116+MOD(AM5,Calculations!$C$118))+Control!$C$7*Calculations!$C$84*INDEX('Monthly Data'!P:P,Calculations!$C$116+MOD(AM5,Calculations!$C$118))+Control!$C$7*Calculations!$C$85*INDEX('Monthly Data'!Q:Q,Calculations!$C$116+MOD(AM5,Calculations!$C$118))+(1-Control!$C$7*Calculations!$C$87)*INDEX('Monthly Data'!R:R,Calculations!$C$116+MOD(AM5,Calculations!$C$118))</f>
        <v>2.3206536303657571E-2</v>
      </c>
      <c r="FD5" s="86">
        <f ca="1">Control!$C$7*Calculations!$C$82*INDEX('Monthly Data'!N:N,Calculations!$C$116+MOD(AN5,Calculations!$C$118))+Control!$C$7*Calculations!$C$83*INDEX('Monthly Data'!O:O,Calculations!$C$116+MOD(AN5,Calculations!$C$118))+Control!$C$7*Calculations!$C$84*INDEX('Monthly Data'!P:P,Calculations!$C$116+MOD(AN5,Calculations!$C$118))+Control!$C$7*Calculations!$C$85*INDEX('Monthly Data'!Q:Q,Calculations!$C$116+MOD(AN5,Calculations!$C$118))+(1-Control!$C$7*Calculations!$C$87)*INDEX('Monthly Data'!R:R,Calculations!$C$116+MOD(AN5,Calculations!$C$118))</f>
        <v>1.0921298083007208E-2</v>
      </c>
      <c r="FE5" s="86">
        <f ca="1">Control!$C$7*Calculations!$C$82*INDEX('Monthly Data'!N:N,Calculations!$C$116+MOD(AO5,Calculations!$C$118))+Control!$C$7*Calculations!$C$83*INDEX('Monthly Data'!O:O,Calculations!$C$116+MOD(AO5,Calculations!$C$118))+Control!$C$7*Calculations!$C$84*INDEX('Monthly Data'!P:P,Calculations!$C$116+MOD(AO5,Calculations!$C$118))+Control!$C$7*Calculations!$C$85*INDEX('Monthly Data'!Q:Q,Calculations!$C$116+MOD(AO5,Calculations!$C$118))+(1-Control!$C$7*Calculations!$C$87)*INDEX('Monthly Data'!R:R,Calculations!$C$116+MOD(AO5,Calculations!$C$118))</f>
        <v>2.9708469559001142E-2</v>
      </c>
      <c r="FF5" s="86">
        <f ca="1">Control!$C$7*Calculations!$C$82*INDEX('Monthly Data'!N:N,Calculations!$C$116+MOD(AP5,Calculations!$C$118))+Control!$C$7*Calculations!$C$83*INDEX('Monthly Data'!O:O,Calculations!$C$116+MOD(AP5,Calculations!$C$118))+Control!$C$7*Calculations!$C$84*INDEX('Monthly Data'!P:P,Calculations!$C$116+MOD(AP5,Calculations!$C$118))+Control!$C$7*Calculations!$C$85*INDEX('Monthly Data'!Q:Q,Calculations!$C$116+MOD(AP5,Calculations!$C$118))+(1-Control!$C$7*Calculations!$C$87)*INDEX('Monthly Data'!R:R,Calculations!$C$116+MOD(AP5,Calculations!$C$118))</f>
        <v>6.6954569943530936E-3</v>
      </c>
      <c r="FG5" s="86">
        <f ca="1">Control!$C$7*Calculations!$C$82*INDEX('Monthly Data'!N:N,Calculations!$C$116+MOD(AQ5,Calculations!$C$118))+Control!$C$7*Calculations!$C$83*INDEX('Monthly Data'!O:O,Calculations!$C$116+MOD(AQ5,Calculations!$C$118))+Control!$C$7*Calculations!$C$84*INDEX('Monthly Data'!P:P,Calculations!$C$116+MOD(AQ5,Calculations!$C$118))+Control!$C$7*Calculations!$C$85*INDEX('Monthly Data'!Q:Q,Calculations!$C$116+MOD(AQ5,Calculations!$C$118))+(1-Control!$C$7*Calculations!$C$87)*INDEX('Monthly Data'!R:R,Calculations!$C$116+MOD(AQ5,Calculations!$C$118))</f>
        <v>1.0018681835149534E-3</v>
      </c>
      <c r="FH5" s="86">
        <f ca="1">Control!$C$7*Calculations!$C$82*INDEX('Monthly Data'!N:N,Calculations!$C$116+MOD(AR5,Calculations!$C$118))+Control!$C$7*Calculations!$C$83*INDEX('Monthly Data'!O:O,Calculations!$C$116+MOD(AR5,Calculations!$C$118))+Control!$C$7*Calculations!$C$84*INDEX('Monthly Data'!P:P,Calculations!$C$116+MOD(AR5,Calculations!$C$118))+Control!$C$7*Calculations!$C$85*INDEX('Monthly Data'!Q:Q,Calculations!$C$116+MOD(AR5,Calculations!$C$118))+(1-Control!$C$7*Calculations!$C$87)*INDEX('Monthly Data'!R:R,Calculations!$C$116+MOD(AR5,Calculations!$C$118))</f>
        <v>1.50127906355989E-2</v>
      </c>
      <c r="FI5" s="86">
        <f ca="1">Control!$C$7*Calculations!$C$82*INDEX('Monthly Data'!N:N,Calculations!$C$116+MOD(AS5,Calculations!$C$118))+Control!$C$7*Calculations!$C$83*INDEX('Monthly Data'!O:O,Calculations!$C$116+MOD(AS5,Calculations!$C$118))+Control!$C$7*Calculations!$C$84*INDEX('Monthly Data'!P:P,Calculations!$C$116+MOD(AS5,Calculations!$C$118))+Control!$C$7*Calculations!$C$85*INDEX('Monthly Data'!Q:Q,Calculations!$C$116+MOD(AS5,Calculations!$C$118))+(1-Control!$C$7*Calculations!$C$87)*INDEX('Monthly Data'!R:R,Calculations!$C$116+MOD(AS5,Calculations!$C$118))</f>
        <v>4.7768166384148329E-3</v>
      </c>
      <c r="FJ5" s="86">
        <f ca="1">Control!$C$7*Calculations!$C$82*INDEX('Monthly Data'!N:N,Calculations!$C$116+MOD(AT5,Calculations!$C$118))+Control!$C$7*Calculations!$C$83*INDEX('Monthly Data'!O:O,Calculations!$C$116+MOD(AT5,Calculations!$C$118))+Control!$C$7*Calculations!$C$84*INDEX('Monthly Data'!P:P,Calculations!$C$116+MOD(AT5,Calculations!$C$118))+Control!$C$7*Calculations!$C$85*INDEX('Monthly Data'!Q:Q,Calculations!$C$116+MOD(AT5,Calculations!$C$118))+(1-Control!$C$7*Calculations!$C$87)*INDEX('Monthly Data'!R:R,Calculations!$C$116+MOD(AT5,Calculations!$C$118))</f>
        <v>1.0627294914941248E-2</v>
      </c>
      <c r="FK5" s="86">
        <f ca="1">Control!$C$7*Calculations!$C$82*INDEX('Monthly Data'!N:N,Calculations!$C$116+MOD(AU5,Calculations!$C$118))+Control!$C$7*Calculations!$C$83*INDEX('Monthly Data'!O:O,Calculations!$C$116+MOD(AU5,Calculations!$C$118))+Control!$C$7*Calculations!$C$84*INDEX('Monthly Data'!P:P,Calculations!$C$116+MOD(AU5,Calculations!$C$118))+Control!$C$7*Calculations!$C$85*INDEX('Monthly Data'!Q:Q,Calculations!$C$116+MOD(AU5,Calculations!$C$118))+(1-Control!$C$7*Calculations!$C$87)*INDEX('Monthly Data'!R:R,Calculations!$C$116+MOD(AU5,Calculations!$C$118))</f>
        <v>9.5791276036140301E-3</v>
      </c>
      <c r="FL5" s="86">
        <f ca="1">Control!$C$7*Calculations!$C$82*INDEX('Monthly Data'!N:N,Calculations!$C$116+MOD(AV5,Calculations!$C$118))+Control!$C$7*Calculations!$C$83*INDEX('Monthly Data'!O:O,Calculations!$C$116+MOD(AV5,Calculations!$C$118))+Control!$C$7*Calculations!$C$84*INDEX('Monthly Data'!P:P,Calculations!$C$116+MOD(AV5,Calculations!$C$118))+Control!$C$7*Calculations!$C$85*INDEX('Monthly Data'!Q:Q,Calculations!$C$116+MOD(AV5,Calculations!$C$118))+(1-Control!$C$7*Calculations!$C$87)*INDEX('Monthly Data'!R:R,Calculations!$C$116+MOD(AV5,Calculations!$C$118))</f>
        <v>1.7599621212565995E-2</v>
      </c>
      <c r="FM5" s="86">
        <f ca="1">Control!$C$7*Calculations!$C$82*INDEX('Monthly Data'!N:N,Calculations!$C$116+MOD(AW5,Calculations!$C$118))+Control!$C$7*Calculations!$C$83*INDEX('Monthly Data'!O:O,Calculations!$C$116+MOD(AW5,Calculations!$C$118))+Control!$C$7*Calculations!$C$84*INDEX('Monthly Data'!P:P,Calculations!$C$116+MOD(AW5,Calculations!$C$118))+Control!$C$7*Calculations!$C$85*INDEX('Monthly Data'!Q:Q,Calculations!$C$116+MOD(AW5,Calculations!$C$118))+(1-Control!$C$7*Calculations!$C$87)*INDEX('Monthly Data'!R:R,Calculations!$C$116+MOD(AW5,Calculations!$C$118))</f>
        <v>2.5790695379256122E-2</v>
      </c>
      <c r="FN5" s="86">
        <f ca="1">Control!$C$7*Calculations!$C$82*INDEX('Monthly Data'!N:N,Calculations!$C$116+MOD(AX5,Calculations!$C$118))+Control!$C$7*Calculations!$C$83*INDEX('Monthly Data'!O:O,Calculations!$C$116+MOD(AX5,Calculations!$C$118))+Control!$C$7*Calculations!$C$84*INDEX('Monthly Data'!P:P,Calculations!$C$116+MOD(AX5,Calculations!$C$118))+Control!$C$7*Calculations!$C$85*INDEX('Monthly Data'!Q:Q,Calculations!$C$116+MOD(AX5,Calculations!$C$118))+(1-Control!$C$7*Calculations!$C$87)*INDEX('Monthly Data'!R:R,Calculations!$C$116+MOD(AX5,Calculations!$C$118))</f>
        <v>-2.0259958308006688E-2</v>
      </c>
      <c r="FO5" s="86">
        <f ca="1">Control!$C$7*Calculations!$C$82*INDEX('Monthly Data'!N:N,Calculations!$C$116+MOD(AY5,Calculations!$C$118))+Control!$C$7*Calculations!$C$83*INDEX('Monthly Data'!O:O,Calculations!$C$116+MOD(AY5,Calculations!$C$118))+Control!$C$7*Calculations!$C$84*INDEX('Monthly Data'!P:P,Calculations!$C$116+MOD(AY5,Calculations!$C$118))+Control!$C$7*Calculations!$C$85*INDEX('Monthly Data'!Q:Q,Calculations!$C$116+MOD(AY5,Calculations!$C$118))+(1-Control!$C$7*Calculations!$C$87)*INDEX('Monthly Data'!R:R,Calculations!$C$116+MOD(AY5,Calculations!$C$118))</f>
        <v>-9.5555592256394619E-3</v>
      </c>
      <c r="FP5" s="86">
        <f ca="1">Control!$C$7*Calculations!$C$82*INDEX('Monthly Data'!N:N,Calculations!$C$116+MOD(AZ5,Calculations!$C$118))+Control!$C$7*Calculations!$C$83*INDEX('Monthly Data'!O:O,Calculations!$C$116+MOD(AZ5,Calculations!$C$118))+Control!$C$7*Calculations!$C$84*INDEX('Monthly Data'!P:P,Calculations!$C$116+MOD(AZ5,Calculations!$C$118))+Control!$C$7*Calculations!$C$85*INDEX('Monthly Data'!Q:Q,Calculations!$C$116+MOD(AZ5,Calculations!$C$118))+(1-Control!$C$7*Calculations!$C$87)*INDEX('Monthly Data'!R:R,Calculations!$C$116+MOD(AZ5,Calculations!$C$118))</f>
        <v>1.9073822767906517E-2</v>
      </c>
      <c r="FQ5" s="86">
        <f ca="1">Control!$C$7*Calculations!$C$82*INDEX('Monthly Data'!N:N,Calculations!$C$116+MOD(BA5,Calculations!$C$118))+Control!$C$7*Calculations!$C$83*INDEX('Monthly Data'!O:O,Calculations!$C$116+MOD(BA5,Calculations!$C$118))+Control!$C$7*Calculations!$C$84*INDEX('Monthly Data'!P:P,Calculations!$C$116+MOD(BA5,Calculations!$C$118))+Control!$C$7*Calculations!$C$85*INDEX('Monthly Data'!Q:Q,Calculations!$C$116+MOD(BA5,Calculations!$C$118))+(1-Control!$C$7*Calculations!$C$87)*INDEX('Monthly Data'!R:R,Calculations!$C$116+MOD(BA5,Calculations!$C$118))</f>
        <v>-2.6378232493851243E-2</v>
      </c>
      <c r="FR5" s="86">
        <f ca="1">Control!$C$7*Calculations!$C$82*INDEX('Monthly Data'!N:N,Calculations!$C$116+MOD(BB5,Calculations!$C$118))+Control!$C$7*Calculations!$C$83*INDEX('Monthly Data'!O:O,Calculations!$C$116+MOD(BB5,Calculations!$C$118))+Control!$C$7*Calculations!$C$84*INDEX('Monthly Data'!P:P,Calculations!$C$116+MOD(BB5,Calculations!$C$118))+Control!$C$7*Calculations!$C$85*INDEX('Monthly Data'!Q:Q,Calculations!$C$116+MOD(BB5,Calculations!$C$118))+(1-Control!$C$7*Calculations!$C$87)*INDEX('Monthly Data'!R:R,Calculations!$C$116+MOD(BB5,Calculations!$C$118))</f>
        <v>3.127051071655923E-3</v>
      </c>
      <c r="FS5" s="86">
        <f ca="1">Control!$C$7*Calculations!$C$82*INDEX('Monthly Data'!N:N,Calculations!$C$116+MOD(BC5,Calculations!$C$118))+Control!$C$7*Calculations!$C$83*INDEX('Monthly Data'!O:O,Calculations!$C$116+MOD(BC5,Calculations!$C$118))+Control!$C$7*Calculations!$C$84*INDEX('Monthly Data'!P:P,Calculations!$C$116+MOD(BC5,Calculations!$C$118))+Control!$C$7*Calculations!$C$85*INDEX('Monthly Data'!Q:Q,Calculations!$C$116+MOD(BC5,Calculations!$C$118))+(1-Control!$C$7*Calculations!$C$87)*INDEX('Monthly Data'!R:R,Calculations!$C$116+MOD(BC5,Calculations!$C$118))</f>
        <v>-1.6546126717384396E-2</v>
      </c>
      <c r="FT5" s="86">
        <f ca="1">Control!$C$7*Calculations!$C$82*INDEX('Monthly Data'!N:N,Calculations!$C$116+MOD(BD5,Calculations!$C$118))+Control!$C$7*Calculations!$C$83*INDEX('Monthly Data'!O:O,Calculations!$C$116+MOD(BD5,Calculations!$C$118))+Control!$C$7*Calculations!$C$84*INDEX('Monthly Data'!P:P,Calculations!$C$116+MOD(BD5,Calculations!$C$118))+Control!$C$7*Calculations!$C$85*INDEX('Monthly Data'!Q:Q,Calculations!$C$116+MOD(BD5,Calculations!$C$118))+(1-Control!$C$7*Calculations!$C$87)*INDEX('Monthly Data'!R:R,Calculations!$C$116+MOD(BD5,Calculations!$C$118))</f>
        <v>-1.4213734788548189E-2</v>
      </c>
      <c r="FU5" s="86">
        <f ca="1">Control!$C$7*Calculations!$C$82*INDEX('Monthly Data'!N:N,Calculations!$C$116+MOD(BE5,Calculations!$C$118))+Control!$C$7*Calculations!$C$83*INDEX('Monthly Data'!O:O,Calculations!$C$116+MOD(BE5,Calculations!$C$118))+Control!$C$7*Calculations!$C$84*INDEX('Monthly Data'!P:P,Calculations!$C$116+MOD(BE5,Calculations!$C$118))+Control!$C$7*Calculations!$C$85*INDEX('Monthly Data'!Q:Q,Calculations!$C$116+MOD(BE5,Calculations!$C$118))+(1-Control!$C$7*Calculations!$C$87)*INDEX('Monthly Data'!R:R,Calculations!$C$116+MOD(BE5,Calculations!$C$118))</f>
        <v>-1.8530040247387896E-2</v>
      </c>
      <c r="FV5" s="86">
        <f ca="1">Control!$C$7*Calculations!$C$82*INDEX('Monthly Data'!N:N,Calculations!$C$116+MOD(BF5,Calculations!$C$118))+Control!$C$7*Calculations!$C$83*INDEX('Monthly Data'!O:O,Calculations!$C$116+MOD(BF5,Calculations!$C$118))+Control!$C$7*Calculations!$C$84*INDEX('Monthly Data'!P:P,Calculations!$C$116+MOD(BF5,Calculations!$C$118))+Control!$C$7*Calculations!$C$85*INDEX('Monthly Data'!Q:Q,Calculations!$C$116+MOD(BF5,Calculations!$C$118))+(1-Control!$C$7*Calculations!$C$87)*INDEX('Monthly Data'!R:R,Calculations!$C$116+MOD(BF5,Calculations!$C$118))</f>
        <v>1.4915555251167555E-3</v>
      </c>
      <c r="FW5" s="86">
        <f ca="1">Control!$C$7*Calculations!$C$82*INDEX('Monthly Data'!N:N,Calculations!$C$116+MOD(BG5,Calculations!$C$118))+Control!$C$7*Calculations!$C$83*INDEX('Monthly Data'!O:O,Calculations!$C$116+MOD(BG5,Calculations!$C$118))+Control!$C$7*Calculations!$C$84*INDEX('Monthly Data'!P:P,Calculations!$C$116+MOD(BG5,Calculations!$C$118))+Control!$C$7*Calculations!$C$85*INDEX('Monthly Data'!Q:Q,Calculations!$C$116+MOD(BG5,Calculations!$C$118))+(1-Control!$C$7*Calculations!$C$87)*INDEX('Monthly Data'!R:R,Calculations!$C$116+MOD(BG5,Calculations!$C$118))</f>
        <v>1.50127906355989E-2</v>
      </c>
      <c r="FX5" s="86">
        <f ca="1">Control!$C$7*Calculations!$C$82*INDEX('Monthly Data'!N:N,Calculations!$C$116+MOD(BH5,Calculations!$C$118))+Control!$C$7*Calculations!$C$83*INDEX('Monthly Data'!O:O,Calculations!$C$116+MOD(BH5,Calculations!$C$118))+Control!$C$7*Calculations!$C$84*INDEX('Monthly Data'!P:P,Calculations!$C$116+MOD(BH5,Calculations!$C$118))+Control!$C$7*Calculations!$C$85*INDEX('Monthly Data'!Q:Q,Calculations!$C$116+MOD(BH5,Calculations!$C$118))+(1-Control!$C$7*Calculations!$C$87)*INDEX('Monthly Data'!R:R,Calculations!$C$116+MOD(BH5,Calculations!$C$118))</f>
        <v>-7.5539743260223157E-3</v>
      </c>
      <c r="FY5" s="86">
        <f ca="1">Control!$C$7*Calculations!$C$82*INDEX('Monthly Data'!N:N,Calculations!$C$116+MOD(BI5,Calculations!$C$118))+Control!$C$7*Calculations!$C$83*INDEX('Monthly Data'!O:O,Calculations!$C$116+MOD(BI5,Calculations!$C$118))+Control!$C$7*Calculations!$C$84*INDEX('Monthly Data'!P:P,Calculations!$C$116+MOD(BI5,Calculations!$C$118))+Control!$C$7*Calculations!$C$85*INDEX('Monthly Data'!Q:Q,Calculations!$C$116+MOD(BI5,Calculations!$C$118))+(1-Control!$C$7*Calculations!$C$87)*INDEX('Monthly Data'!R:R,Calculations!$C$116+MOD(BI5,Calculations!$C$118))</f>
        <v>3.8809817903524786E-2</v>
      </c>
      <c r="FZ5" s="86">
        <f ca="1">Control!$C$7*Calculations!$C$82*INDEX('Monthly Data'!N:N,Calculations!$C$116+MOD(BJ5,Calculations!$C$118))+Control!$C$7*Calculations!$C$83*INDEX('Monthly Data'!O:O,Calculations!$C$116+MOD(BJ5,Calculations!$C$118))+Control!$C$7*Calculations!$C$84*INDEX('Monthly Data'!P:P,Calculations!$C$116+MOD(BJ5,Calculations!$C$118))+Control!$C$7*Calculations!$C$85*INDEX('Monthly Data'!Q:Q,Calculations!$C$116+MOD(BJ5,Calculations!$C$118))+(1-Control!$C$7*Calculations!$C$87)*INDEX('Monthly Data'!R:R,Calculations!$C$116+MOD(BJ5,Calculations!$C$118))</f>
        <v>1.1106855739851785E-2</v>
      </c>
      <c r="GA5" s="86">
        <f ca="1">Control!$C$7*Calculations!$C$82*INDEX('Monthly Data'!N:N,Calculations!$C$116+MOD(BK5,Calculations!$C$118))+Control!$C$7*Calculations!$C$83*INDEX('Monthly Data'!O:O,Calculations!$C$116+MOD(BK5,Calculations!$C$118))+Control!$C$7*Calculations!$C$84*INDEX('Monthly Data'!P:P,Calculations!$C$116+MOD(BK5,Calculations!$C$118))+Control!$C$7*Calculations!$C$85*INDEX('Monthly Data'!Q:Q,Calculations!$C$116+MOD(BK5,Calculations!$C$118))+(1-Control!$C$7*Calculations!$C$87)*INDEX('Monthly Data'!R:R,Calculations!$C$116+MOD(BK5,Calculations!$C$118))</f>
        <v>-7.4084874653726545E-3</v>
      </c>
      <c r="GB5" s="86">
        <f ca="1">Control!$C$7*Calculations!$C$82*INDEX('Monthly Data'!N:N,Calculations!$C$116+MOD(BL5,Calculations!$C$118))+Control!$C$7*Calculations!$C$83*INDEX('Monthly Data'!O:O,Calculations!$C$116+MOD(BL5,Calculations!$C$118))+Control!$C$7*Calculations!$C$84*INDEX('Monthly Data'!P:P,Calculations!$C$116+MOD(BL5,Calculations!$C$118))+Control!$C$7*Calculations!$C$85*INDEX('Monthly Data'!Q:Q,Calculations!$C$116+MOD(BL5,Calculations!$C$118))+(1-Control!$C$7*Calculations!$C$87)*INDEX('Monthly Data'!R:R,Calculations!$C$116+MOD(BL5,Calculations!$C$118))</f>
        <v>-3.53368065312233E-2</v>
      </c>
      <c r="GC5" s="86">
        <f ca="1">Control!$C$7*Calculations!$C$82*INDEX('Monthly Data'!N:N,Calculations!$C$116+MOD(BM5,Calculations!$C$118))+Control!$C$7*Calculations!$C$83*INDEX('Monthly Data'!O:O,Calculations!$C$116+MOD(BM5,Calculations!$C$118))+Control!$C$7*Calculations!$C$84*INDEX('Monthly Data'!P:P,Calculations!$C$116+MOD(BM5,Calculations!$C$118))+Control!$C$7*Calculations!$C$85*INDEX('Monthly Data'!Q:Q,Calculations!$C$116+MOD(BM5,Calculations!$C$118))+(1-Control!$C$7*Calculations!$C$87)*INDEX('Monthly Data'!R:R,Calculations!$C$116+MOD(BM5,Calculations!$C$118))</f>
        <v>3.7596120283497965E-2</v>
      </c>
      <c r="GD5" s="86">
        <f ca="1">Control!$C$7*Calculations!$C$82*INDEX('Monthly Data'!N:N,Calculations!$C$116+MOD(BN5,Calculations!$C$118))+Control!$C$7*Calculations!$C$83*INDEX('Monthly Data'!O:O,Calculations!$C$116+MOD(BN5,Calculations!$C$118))+Control!$C$7*Calculations!$C$84*INDEX('Monthly Data'!P:P,Calculations!$C$116+MOD(BN5,Calculations!$C$118))+Control!$C$7*Calculations!$C$85*INDEX('Monthly Data'!Q:Q,Calculations!$C$116+MOD(BN5,Calculations!$C$118))+(1-Control!$C$7*Calculations!$C$87)*INDEX('Monthly Data'!R:R,Calculations!$C$116+MOD(BN5,Calculations!$C$118))</f>
        <v>-2.5168357537820856E-4</v>
      </c>
      <c r="GE5" s="86">
        <f ca="1">Control!$C$7*Calculations!$C$82*INDEX('Monthly Data'!N:N,Calculations!$C$116+MOD(BO5,Calculations!$C$118))+Control!$C$7*Calculations!$C$83*INDEX('Monthly Data'!O:O,Calculations!$C$116+MOD(BO5,Calculations!$C$118))+Control!$C$7*Calculations!$C$84*INDEX('Monthly Data'!P:P,Calculations!$C$116+MOD(BO5,Calculations!$C$118))+Control!$C$7*Calculations!$C$85*INDEX('Monthly Data'!Q:Q,Calculations!$C$116+MOD(BO5,Calculations!$C$118))+(1-Control!$C$7*Calculations!$C$87)*INDEX('Monthly Data'!R:R,Calculations!$C$116+MOD(BO5,Calculations!$C$118))</f>
        <v>-3.8875517825435772E-3</v>
      </c>
      <c r="GF5" s="86">
        <f ca="1">Control!$C$7*Calculations!$C$82*INDEX('Monthly Data'!N:N,Calculations!$C$116+MOD(BP5,Calculations!$C$118))+Control!$C$7*Calculations!$C$83*INDEX('Monthly Data'!O:O,Calculations!$C$116+MOD(BP5,Calculations!$C$118))+Control!$C$7*Calculations!$C$84*INDEX('Monthly Data'!P:P,Calculations!$C$116+MOD(BP5,Calculations!$C$118))+Control!$C$7*Calculations!$C$85*INDEX('Monthly Data'!Q:Q,Calculations!$C$116+MOD(BP5,Calculations!$C$118))+(1-Control!$C$7*Calculations!$C$87)*INDEX('Monthly Data'!R:R,Calculations!$C$116+MOD(BP5,Calculations!$C$118))</f>
        <v>-1.8530040247387896E-2</v>
      </c>
      <c r="GG5" s="86">
        <f ca="1">Control!$C$7*Calculations!$C$82*INDEX('Monthly Data'!N:N,Calculations!$C$116+MOD(BQ5,Calculations!$C$118))+Control!$C$7*Calculations!$C$83*INDEX('Monthly Data'!O:O,Calculations!$C$116+MOD(BQ5,Calculations!$C$118))+Control!$C$7*Calculations!$C$84*INDEX('Monthly Data'!P:P,Calculations!$C$116+MOD(BQ5,Calculations!$C$118))+Control!$C$7*Calculations!$C$85*INDEX('Monthly Data'!Q:Q,Calculations!$C$116+MOD(BQ5,Calculations!$C$118))+(1-Control!$C$7*Calculations!$C$87)*INDEX('Monthly Data'!R:R,Calculations!$C$116+MOD(BQ5,Calculations!$C$118))</f>
        <v>-2.5419860972892394E-2</v>
      </c>
      <c r="GH5" s="86">
        <f ca="1">Control!$C$7*Calculations!$C$82*INDEX('Monthly Data'!N:N,Calculations!$C$116+MOD(BR5,Calculations!$C$118))+Control!$C$7*Calculations!$C$83*INDEX('Monthly Data'!O:O,Calculations!$C$116+MOD(BR5,Calculations!$C$118))+Control!$C$7*Calculations!$C$84*INDEX('Monthly Data'!P:P,Calculations!$C$116+MOD(BR5,Calculations!$C$118))+Control!$C$7*Calculations!$C$85*INDEX('Monthly Data'!Q:Q,Calculations!$C$116+MOD(BR5,Calculations!$C$118))+(1-Control!$C$7*Calculations!$C$87)*INDEX('Monthly Data'!R:R,Calculations!$C$116+MOD(BR5,Calculations!$C$118))</f>
        <v>1.0353752315110615E-2</v>
      </c>
      <c r="GI5" s="86">
        <f ca="1">Control!$C$7*Calculations!$C$82*INDEX('Monthly Data'!N:N,Calculations!$C$116+MOD(BS5,Calculations!$C$118))+Control!$C$7*Calculations!$C$83*INDEX('Monthly Data'!O:O,Calculations!$C$116+MOD(BS5,Calculations!$C$118))+Control!$C$7*Calculations!$C$84*INDEX('Monthly Data'!P:P,Calculations!$C$116+MOD(BS5,Calculations!$C$118))+Control!$C$7*Calculations!$C$85*INDEX('Monthly Data'!Q:Q,Calculations!$C$116+MOD(BS5,Calculations!$C$118))+(1-Control!$C$7*Calculations!$C$87)*INDEX('Monthly Data'!R:R,Calculations!$C$116+MOD(BS5,Calculations!$C$118))</f>
        <v>6.1009361253630504E-2</v>
      </c>
      <c r="GJ5" s="86">
        <f ca="1">Control!$C$7*Calculations!$C$82*INDEX('Monthly Data'!N:N,Calculations!$C$116+MOD(BT5,Calculations!$C$118))+Control!$C$7*Calculations!$C$83*INDEX('Monthly Data'!O:O,Calculations!$C$116+MOD(BT5,Calculations!$C$118))+Control!$C$7*Calculations!$C$84*INDEX('Monthly Data'!P:P,Calculations!$C$116+MOD(BT5,Calculations!$C$118))+Control!$C$7*Calculations!$C$85*INDEX('Monthly Data'!Q:Q,Calculations!$C$116+MOD(BT5,Calculations!$C$118))+(1-Control!$C$7*Calculations!$C$87)*INDEX('Monthly Data'!R:R,Calculations!$C$116+MOD(BT5,Calculations!$C$118))</f>
        <v>2.3307359621218403E-2</v>
      </c>
      <c r="GK5" s="86">
        <f ca="1">Control!$C$7*Calculations!$C$82*INDEX('Monthly Data'!N:N,Calculations!$C$116+MOD(BU5,Calculations!$C$118))+Control!$C$7*Calculations!$C$83*INDEX('Monthly Data'!O:O,Calculations!$C$116+MOD(BU5,Calculations!$C$118))+Control!$C$7*Calculations!$C$84*INDEX('Monthly Data'!P:P,Calculations!$C$116+MOD(BU5,Calculations!$C$118))+Control!$C$7*Calculations!$C$85*INDEX('Monthly Data'!Q:Q,Calculations!$C$116+MOD(BU5,Calculations!$C$118))+(1-Control!$C$7*Calculations!$C$87)*INDEX('Monthly Data'!R:R,Calculations!$C$116+MOD(BU5,Calculations!$C$118))</f>
        <v>8.3814116887657771E-3</v>
      </c>
      <c r="GL5" s="86">
        <f ca="1">Control!$C$7*Calculations!$C$82*INDEX('Monthly Data'!N:N,Calculations!$C$116+MOD(BV5,Calculations!$C$118))+Control!$C$7*Calculations!$C$83*INDEX('Monthly Data'!O:O,Calculations!$C$116+MOD(BV5,Calculations!$C$118))+Control!$C$7*Calculations!$C$84*INDEX('Monthly Data'!P:P,Calculations!$C$116+MOD(BV5,Calculations!$C$118))+Control!$C$7*Calculations!$C$85*INDEX('Monthly Data'!Q:Q,Calculations!$C$116+MOD(BV5,Calculations!$C$118))+(1-Control!$C$7*Calculations!$C$87)*INDEX('Monthly Data'!R:R,Calculations!$C$116+MOD(BV5,Calculations!$C$118))</f>
        <v>-9.8327855560634558E-3</v>
      </c>
      <c r="GM5" s="86">
        <f ca="1">Control!$C$7*Calculations!$C$82*INDEX('Monthly Data'!N:N,Calculations!$C$116+MOD(BW5,Calculations!$C$118))+Control!$C$7*Calculations!$C$83*INDEX('Monthly Data'!O:O,Calculations!$C$116+MOD(BW5,Calculations!$C$118))+Control!$C$7*Calculations!$C$84*INDEX('Monthly Data'!P:P,Calculations!$C$116+MOD(BW5,Calculations!$C$118))+Control!$C$7*Calculations!$C$85*INDEX('Monthly Data'!Q:Q,Calculations!$C$116+MOD(BW5,Calculations!$C$118))+(1-Control!$C$7*Calculations!$C$87)*INDEX('Monthly Data'!R:R,Calculations!$C$116+MOD(BW5,Calculations!$C$118))</f>
        <v>2.5325873776067674E-2</v>
      </c>
      <c r="GN5" s="86">
        <f ca="1">Control!$C$7*Calculations!$C$82*INDEX('Monthly Data'!N:N,Calculations!$C$116+MOD(BX5,Calculations!$C$118))+Control!$C$7*Calculations!$C$83*INDEX('Monthly Data'!O:O,Calculations!$C$116+MOD(BX5,Calculations!$C$118))+Control!$C$7*Calculations!$C$84*INDEX('Monthly Data'!P:P,Calculations!$C$116+MOD(BX5,Calculations!$C$118))+Control!$C$7*Calculations!$C$85*INDEX('Monthly Data'!Q:Q,Calculations!$C$116+MOD(BX5,Calculations!$C$118))+(1-Control!$C$7*Calculations!$C$87)*INDEX('Monthly Data'!R:R,Calculations!$C$116+MOD(BX5,Calculations!$C$118))</f>
        <v>5.1972609868760735E-3</v>
      </c>
      <c r="GO5" s="86">
        <f ca="1">Control!$C$7*Calculations!$C$82*INDEX('Monthly Data'!N:N,Calculations!$C$116+MOD(BY5,Calculations!$C$118))+Control!$C$7*Calculations!$C$83*INDEX('Monthly Data'!O:O,Calculations!$C$116+MOD(BY5,Calculations!$C$118))+Control!$C$7*Calculations!$C$84*INDEX('Monthly Data'!P:P,Calculations!$C$116+MOD(BY5,Calculations!$C$118))+Control!$C$7*Calculations!$C$85*INDEX('Monthly Data'!Q:Q,Calculations!$C$116+MOD(BY5,Calculations!$C$118))+(1-Control!$C$7*Calculations!$C$87)*INDEX('Monthly Data'!R:R,Calculations!$C$116+MOD(BY5,Calculations!$C$118))</f>
        <v>1.5115046179922851E-2</v>
      </c>
      <c r="GP5" s="86">
        <f ca="1">Control!$C$7*Calculations!$C$82*INDEX('Monthly Data'!N:N,Calculations!$C$116+MOD(BZ5,Calculations!$C$118))+Control!$C$7*Calculations!$C$83*INDEX('Monthly Data'!O:O,Calculations!$C$116+MOD(BZ5,Calculations!$C$118))+Control!$C$7*Calculations!$C$84*INDEX('Monthly Data'!P:P,Calculations!$C$116+MOD(BZ5,Calculations!$C$118))+Control!$C$7*Calculations!$C$85*INDEX('Monthly Data'!Q:Q,Calculations!$C$116+MOD(BZ5,Calculations!$C$118))+(1-Control!$C$7*Calculations!$C$87)*INDEX('Monthly Data'!R:R,Calculations!$C$116+MOD(BZ5,Calculations!$C$118))</f>
        <v>1.0018681835149534E-3</v>
      </c>
      <c r="GQ5" s="86">
        <f ca="1">Control!$C$7*Calculations!$C$82*INDEX('Monthly Data'!N:N,Calculations!$C$116+MOD(CA5,Calculations!$C$118))+Control!$C$7*Calculations!$C$83*INDEX('Monthly Data'!O:O,Calculations!$C$116+MOD(CA5,Calculations!$C$118))+Control!$C$7*Calculations!$C$84*INDEX('Monthly Data'!P:P,Calculations!$C$116+MOD(CA5,Calculations!$C$118))+Control!$C$7*Calculations!$C$85*INDEX('Monthly Data'!Q:Q,Calculations!$C$116+MOD(CA5,Calculations!$C$118))+(1-Control!$C$7*Calculations!$C$87)*INDEX('Monthly Data'!R:R,Calculations!$C$116+MOD(CA5,Calculations!$C$118))</f>
        <v>2.766281641786093E-2</v>
      </c>
      <c r="GR5" s="86">
        <f ca="1">Control!$C$7*Calculations!$C$82*INDEX('Monthly Data'!N:N,Calculations!$C$116+MOD(CB5,Calculations!$C$118))+Control!$C$7*Calculations!$C$83*INDEX('Monthly Data'!O:O,Calculations!$C$116+MOD(CB5,Calculations!$C$118))+Control!$C$7*Calculations!$C$84*INDEX('Monthly Data'!P:P,Calculations!$C$116+MOD(CB5,Calculations!$C$118))+Control!$C$7*Calculations!$C$85*INDEX('Monthly Data'!Q:Q,Calculations!$C$116+MOD(CB5,Calculations!$C$118))+(1-Control!$C$7*Calculations!$C$87)*INDEX('Monthly Data'!R:R,Calculations!$C$116+MOD(CB5,Calculations!$C$118))</f>
        <v>9.5791276036140301E-3</v>
      </c>
      <c r="GS5" s="86">
        <f ca="1">Control!$C$7*Calculations!$C$82*INDEX('Monthly Data'!N:N,Calculations!$C$116+MOD(CC5,Calculations!$C$118))+Control!$C$7*Calculations!$C$83*INDEX('Monthly Data'!O:O,Calculations!$C$116+MOD(CC5,Calculations!$C$118))+Control!$C$7*Calculations!$C$84*INDEX('Monthly Data'!P:P,Calculations!$C$116+MOD(CC5,Calculations!$C$118))+Control!$C$7*Calculations!$C$85*INDEX('Monthly Data'!Q:Q,Calculations!$C$116+MOD(CC5,Calculations!$C$118))+(1-Control!$C$7*Calculations!$C$87)*INDEX('Monthly Data'!R:R,Calculations!$C$116+MOD(CC5,Calculations!$C$118))</f>
        <v>2.9708469559001142E-2</v>
      </c>
      <c r="GT5" s="86">
        <f ca="1">Control!$C$7*Calculations!$C$82*INDEX('Monthly Data'!N:N,Calculations!$C$116+MOD(CD5,Calculations!$C$118))+Control!$C$7*Calculations!$C$83*INDEX('Monthly Data'!O:O,Calculations!$C$116+MOD(CD5,Calculations!$C$118))+Control!$C$7*Calculations!$C$84*INDEX('Monthly Data'!P:P,Calculations!$C$116+MOD(CD5,Calculations!$C$118))+Control!$C$7*Calculations!$C$85*INDEX('Monthly Data'!Q:Q,Calculations!$C$116+MOD(CD5,Calculations!$C$118))+(1-Control!$C$7*Calculations!$C$87)*INDEX('Monthly Data'!R:R,Calculations!$C$116+MOD(CD5,Calculations!$C$118))</f>
        <v>7.9764341593600071E-3</v>
      </c>
      <c r="GU5" s="86">
        <f ca="1">Control!$C$7*Calculations!$C$82*INDEX('Monthly Data'!N:N,Calculations!$C$116+MOD(CE5,Calculations!$C$118))+Control!$C$7*Calculations!$C$83*INDEX('Monthly Data'!O:O,Calculations!$C$116+MOD(CE5,Calculations!$C$118))+Control!$C$7*Calculations!$C$84*INDEX('Monthly Data'!P:P,Calculations!$C$116+MOD(CE5,Calculations!$C$118))+Control!$C$7*Calculations!$C$85*INDEX('Monthly Data'!Q:Q,Calculations!$C$116+MOD(CE5,Calculations!$C$118))+(1-Control!$C$7*Calculations!$C$87)*INDEX('Monthly Data'!R:R,Calculations!$C$116+MOD(CE5,Calculations!$C$118))</f>
        <v>9.9787204839310462E-3</v>
      </c>
      <c r="GV5" s="86">
        <f ca="1">Control!$C$7*Calculations!$C$82*INDEX('Monthly Data'!N:N,Calculations!$C$116+MOD(CF5,Calculations!$C$118))+Control!$C$7*Calculations!$C$83*INDEX('Monthly Data'!O:O,Calculations!$C$116+MOD(CF5,Calculations!$C$118))+Control!$C$7*Calculations!$C$84*INDEX('Monthly Data'!P:P,Calculations!$C$116+MOD(CF5,Calculations!$C$118))+Control!$C$7*Calculations!$C$85*INDEX('Monthly Data'!Q:Q,Calculations!$C$116+MOD(CF5,Calculations!$C$118))+(1-Control!$C$7*Calculations!$C$87)*INDEX('Monthly Data'!R:R,Calculations!$C$116+MOD(CF5,Calculations!$C$118))</f>
        <v>-4.417423226995453E-3</v>
      </c>
      <c r="GW5" s="86">
        <f ca="1">Control!$C$7*Calculations!$C$82*INDEX('Monthly Data'!N:N,Calculations!$C$116+MOD(CG5,Calculations!$C$118))+Control!$C$7*Calculations!$C$83*INDEX('Monthly Data'!O:O,Calculations!$C$116+MOD(CG5,Calculations!$C$118))+Control!$C$7*Calculations!$C$84*INDEX('Monthly Data'!P:P,Calculations!$C$116+MOD(CG5,Calculations!$C$118))+Control!$C$7*Calculations!$C$85*INDEX('Monthly Data'!Q:Q,Calculations!$C$116+MOD(CG5,Calculations!$C$118))+(1-Control!$C$7*Calculations!$C$87)*INDEX('Monthly Data'!R:R,Calculations!$C$116+MOD(CG5,Calculations!$C$118))</f>
        <v>-1.5984879994281095E-2</v>
      </c>
      <c r="GX5" s="86">
        <f ca="1">Control!$C$7*Calculations!$C$82*INDEX('Monthly Data'!N:N,Calculations!$C$116+MOD(CH5,Calculations!$C$118))+Control!$C$7*Calculations!$C$83*INDEX('Monthly Data'!O:O,Calculations!$C$116+MOD(CH5,Calculations!$C$118))+Control!$C$7*Calculations!$C$84*INDEX('Monthly Data'!P:P,Calculations!$C$116+MOD(CH5,Calculations!$C$118))+Control!$C$7*Calculations!$C$85*INDEX('Monthly Data'!Q:Q,Calculations!$C$116+MOD(CH5,Calculations!$C$118))+(1-Control!$C$7*Calculations!$C$87)*INDEX('Monthly Data'!R:R,Calculations!$C$116+MOD(CH5,Calculations!$C$118))</f>
        <v>7.9764341593600071E-3</v>
      </c>
      <c r="GY5" s="86">
        <f ca="1">Control!$C$7*Calculations!$C$82*INDEX('Monthly Data'!N:N,Calculations!$C$116+MOD(CI5,Calculations!$C$118))+Control!$C$7*Calculations!$C$83*INDEX('Monthly Data'!O:O,Calculations!$C$116+MOD(CI5,Calculations!$C$118))+Control!$C$7*Calculations!$C$84*INDEX('Monthly Data'!P:P,Calculations!$C$116+MOD(CI5,Calculations!$C$118))+Control!$C$7*Calculations!$C$85*INDEX('Monthly Data'!Q:Q,Calculations!$C$116+MOD(CI5,Calculations!$C$118))+(1-Control!$C$7*Calculations!$C$87)*INDEX('Monthly Data'!R:R,Calculations!$C$116+MOD(CI5,Calculations!$C$118))</f>
        <v>6.2631896128884862E-3</v>
      </c>
      <c r="GZ5" s="86">
        <f ca="1">Control!$C$7*Calculations!$C$82*INDEX('Monthly Data'!N:N,Calculations!$C$116+MOD(CJ5,Calculations!$C$118))+Control!$C$7*Calculations!$C$83*INDEX('Monthly Data'!O:O,Calculations!$C$116+MOD(CJ5,Calculations!$C$118))+Control!$C$7*Calculations!$C$84*INDEX('Monthly Data'!P:P,Calculations!$C$116+MOD(CJ5,Calculations!$C$118))+Control!$C$7*Calculations!$C$85*INDEX('Monthly Data'!Q:Q,Calculations!$C$116+MOD(CJ5,Calculations!$C$118))+(1-Control!$C$7*Calculations!$C$87)*INDEX('Monthly Data'!R:R,Calculations!$C$116+MOD(CJ5,Calculations!$C$118))</f>
        <v>1.3891304280773396E-2</v>
      </c>
      <c r="HA5" s="86">
        <f ca="1">Control!$C$7*Calculations!$C$82*INDEX('Monthly Data'!N:N,Calculations!$C$116+MOD(CK5,Calculations!$C$118))+Control!$C$7*Calculations!$C$83*INDEX('Monthly Data'!O:O,Calculations!$C$116+MOD(CK5,Calculations!$C$118))+Control!$C$7*Calculations!$C$84*INDEX('Monthly Data'!P:P,Calculations!$C$116+MOD(CK5,Calculations!$C$118))+Control!$C$7*Calculations!$C$85*INDEX('Monthly Data'!Q:Q,Calculations!$C$116+MOD(CK5,Calculations!$C$118))+(1-Control!$C$7*Calculations!$C$87)*INDEX('Monthly Data'!R:R,Calculations!$C$116+MOD(CK5,Calculations!$C$118))</f>
        <v>2.4722579420195831E-2</v>
      </c>
      <c r="HB5" s="86">
        <f ca="1">Control!$C$7*Calculations!$C$82*INDEX('Monthly Data'!N:N,Calculations!$C$116+MOD(CL5,Calculations!$C$118))+Control!$C$7*Calculations!$C$83*INDEX('Monthly Data'!O:O,Calculations!$C$116+MOD(CL5,Calculations!$C$118))+Control!$C$7*Calculations!$C$84*INDEX('Monthly Data'!P:P,Calculations!$C$116+MOD(CL5,Calculations!$C$118))+Control!$C$7*Calculations!$C$85*INDEX('Monthly Data'!Q:Q,Calculations!$C$116+MOD(CL5,Calculations!$C$118))+(1-Control!$C$7*Calculations!$C$87)*INDEX('Monthly Data'!R:R,Calculations!$C$116+MOD(CL5,Calculations!$C$118))</f>
        <v>-2.4571433440223247E-2</v>
      </c>
      <c r="HC5" s="86">
        <f ca="1">Control!$C$7*Calculations!$C$82*INDEX('Monthly Data'!N:N,Calculations!$C$116+MOD(CM5,Calculations!$C$118))+Control!$C$7*Calculations!$C$83*INDEX('Monthly Data'!O:O,Calculations!$C$116+MOD(CM5,Calculations!$C$118))+Control!$C$7*Calculations!$C$84*INDEX('Monthly Data'!P:P,Calculations!$C$116+MOD(CM5,Calculations!$C$118))+Control!$C$7*Calculations!$C$85*INDEX('Monthly Data'!Q:Q,Calculations!$C$116+MOD(CM5,Calculations!$C$118))+(1-Control!$C$7*Calculations!$C$87)*INDEX('Monthly Data'!R:R,Calculations!$C$116+MOD(CM5,Calculations!$C$118))</f>
        <v>5.1972609868760735E-3</v>
      </c>
      <c r="HD5" s="86">
        <f ca="1">Control!$C$7*Calculations!$C$82*INDEX('Monthly Data'!N:N,Calculations!$C$116+MOD(CN5,Calculations!$C$118))+Control!$C$7*Calculations!$C$83*INDEX('Monthly Data'!O:O,Calculations!$C$116+MOD(CN5,Calculations!$C$118))+Control!$C$7*Calculations!$C$84*INDEX('Monthly Data'!P:P,Calculations!$C$116+MOD(CN5,Calculations!$C$118))+Control!$C$7*Calculations!$C$85*INDEX('Monthly Data'!Q:Q,Calculations!$C$116+MOD(CN5,Calculations!$C$118))+(1-Control!$C$7*Calculations!$C$87)*INDEX('Monthly Data'!R:R,Calculations!$C$116+MOD(CN5,Calculations!$C$118))</f>
        <v>1.0415351832335435E-2</v>
      </c>
      <c r="HE5" s="86">
        <f ca="1">Control!$C$7*Calculations!$C$82*INDEX('Monthly Data'!N:N,Calculations!$C$116+MOD(CO5,Calculations!$C$118))+Control!$C$7*Calculations!$C$83*INDEX('Monthly Data'!O:O,Calculations!$C$116+MOD(CO5,Calculations!$C$118))+Control!$C$7*Calculations!$C$84*INDEX('Monthly Data'!P:P,Calculations!$C$116+MOD(CO5,Calculations!$C$118))+Control!$C$7*Calculations!$C$85*INDEX('Monthly Data'!Q:Q,Calculations!$C$116+MOD(CO5,Calculations!$C$118))+(1-Control!$C$7*Calculations!$C$87)*INDEX('Monthly Data'!R:R,Calculations!$C$116+MOD(CO5,Calculations!$C$118))</f>
        <v>-2.0269389991732112E-2</v>
      </c>
      <c r="HF5" s="86">
        <f ca="1">Control!$C$7*Calculations!$C$82*INDEX('Monthly Data'!N:N,Calculations!$C$116+MOD(CP5,Calculations!$C$118))+Control!$C$7*Calculations!$C$83*INDEX('Monthly Data'!O:O,Calculations!$C$116+MOD(CP5,Calculations!$C$118))+Control!$C$7*Calculations!$C$84*INDEX('Monthly Data'!P:P,Calculations!$C$116+MOD(CP5,Calculations!$C$118))+Control!$C$7*Calculations!$C$85*INDEX('Monthly Data'!Q:Q,Calculations!$C$116+MOD(CP5,Calculations!$C$118))+(1-Control!$C$7*Calculations!$C$87)*INDEX('Monthly Data'!R:R,Calculations!$C$116+MOD(CP5,Calculations!$C$118))</f>
        <v>3.1070573055362403E-2</v>
      </c>
      <c r="HG5" s="86">
        <f ca="1">Control!$C$7*Calculations!$C$82*INDEX('Monthly Data'!N:N,Calculations!$C$116+MOD(CQ5,Calculations!$C$118))+Control!$C$7*Calculations!$C$83*INDEX('Monthly Data'!O:O,Calculations!$C$116+MOD(CQ5,Calculations!$C$118))+Control!$C$7*Calculations!$C$84*INDEX('Monthly Data'!P:P,Calculations!$C$116+MOD(CQ5,Calculations!$C$118))+Control!$C$7*Calculations!$C$85*INDEX('Monthly Data'!Q:Q,Calculations!$C$116+MOD(CQ5,Calculations!$C$118))+(1-Control!$C$7*Calculations!$C$87)*INDEX('Monthly Data'!R:R,Calculations!$C$116+MOD(CQ5,Calculations!$C$118))</f>
        <v>1.1702576456120543E-2</v>
      </c>
      <c r="HH5" s="86">
        <f ca="1">Control!$C$7*Calculations!$C$82*INDEX('Monthly Data'!N:N,Calculations!$C$116+MOD(CR5,Calculations!$C$118))+Control!$C$7*Calculations!$C$83*INDEX('Monthly Data'!O:O,Calculations!$C$116+MOD(CR5,Calculations!$C$118))+Control!$C$7*Calculations!$C$84*INDEX('Monthly Data'!P:P,Calculations!$C$116+MOD(CR5,Calculations!$C$118))+Control!$C$7*Calculations!$C$85*INDEX('Monthly Data'!Q:Q,Calculations!$C$116+MOD(CR5,Calculations!$C$118))+(1-Control!$C$7*Calculations!$C$87)*INDEX('Monthly Data'!R:R,Calculations!$C$116+MOD(CR5,Calculations!$C$118))</f>
        <v>3.7596120283497965E-2</v>
      </c>
      <c r="HI5" s="86">
        <f ca="1">Control!$C$7*Calculations!$C$82*INDEX('Monthly Data'!N:N,Calculations!$C$116+MOD(CS5,Calculations!$C$118))+Control!$C$7*Calculations!$C$83*INDEX('Monthly Data'!O:O,Calculations!$C$116+MOD(CS5,Calculations!$C$118))+Control!$C$7*Calculations!$C$84*INDEX('Monthly Data'!P:P,Calculations!$C$116+MOD(CS5,Calculations!$C$118))+Control!$C$7*Calculations!$C$85*INDEX('Monthly Data'!Q:Q,Calculations!$C$116+MOD(CS5,Calculations!$C$118))+(1-Control!$C$7*Calculations!$C$87)*INDEX('Monthly Data'!R:R,Calculations!$C$116+MOD(CS5,Calculations!$C$118))</f>
        <v>2.3206536303657571E-2</v>
      </c>
      <c r="HJ5" s="86">
        <f ca="1">Control!$C$7*Calculations!$C$82*INDEX('Monthly Data'!N:N,Calculations!$C$116+MOD(CT5,Calculations!$C$118))+Control!$C$7*Calculations!$C$83*INDEX('Monthly Data'!O:O,Calculations!$C$116+MOD(CT5,Calculations!$C$118))+Control!$C$7*Calculations!$C$84*INDEX('Monthly Data'!P:P,Calculations!$C$116+MOD(CT5,Calculations!$C$118))+Control!$C$7*Calculations!$C$85*INDEX('Monthly Data'!Q:Q,Calculations!$C$116+MOD(CT5,Calculations!$C$118))+(1-Control!$C$7*Calculations!$C$87)*INDEX('Monthly Data'!R:R,Calculations!$C$116+MOD(CT5,Calculations!$C$118))</f>
        <v>-2.0259958308006688E-2</v>
      </c>
      <c r="HK5" s="86">
        <f ca="1">Control!$C$7*Calculations!$C$82*INDEX('Monthly Data'!N:N,Calculations!$C$116+MOD(CU5,Calculations!$C$118))+Control!$C$7*Calculations!$C$83*INDEX('Monthly Data'!O:O,Calculations!$C$116+MOD(CU5,Calculations!$C$118))+Control!$C$7*Calculations!$C$84*INDEX('Monthly Data'!P:P,Calculations!$C$116+MOD(CU5,Calculations!$C$118))+Control!$C$7*Calculations!$C$85*INDEX('Monthly Data'!Q:Q,Calculations!$C$116+MOD(CU5,Calculations!$C$118))+(1-Control!$C$7*Calculations!$C$87)*INDEX('Monthly Data'!R:R,Calculations!$C$116+MOD(CU5,Calculations!$C$118))</f>
        <v>1.2722494017511032E-2</v>
      </c>
      <c r="HL5" s="86">
        <f ca="1">Control!$C$7*Calculations!$C$82*INDEX('Monthly Data'!N:N,Calculations!$C$116+MOD(CV5,Calculations!$C$118))+Control!$C$7*Calculations!$C$83*INDEX('Monthly Data'!O:O,Calculations!$C$116+MOD(CV5,Calculations!$C$118))+Control!$C$7*Calculations!$C$84*INDEX('Monthly Data'!P:P,Calculations!$C$116+MOD(CV5,Calculations!$C$118))+Control!$C$7*Calculations!$C$85*INDEX('Monthly Data'!Q:Q,Calculations!$C$116+MOD(CV5,Calculations!$C$118))+(1-Control!$C$7*Calculations!$C$87)*INDEX('Monthly Data'!R:R,Calculations!$C$116+MOD(CV5,Calculations!$C$118))</f>
        <v>3.0957942835585645E-2</v>
      </c>
      <c r="HM5" s="86">
        <f ca="1">Control!$C$7*Calculations!$C$82*INDEX('Monthly Data'!N:N,Calculations!$C$116+MOD(CW5,Calculations!$C$118))+Control!$C$7*Calculations!$C$83*INDEX('Monthly Data'!O:O,Calculations!$C$116+MOD(CW5,Calculations!$C$118))+Control!$C$7*Calculations!$C$84*INDEX('Monthly Data'!P:P,Calculations!$C$116+MOD(CW5,Calculations!$C$118))+Control!$C$7*Calculations!$C$85*INDEX('Monthly Data'!Q:Q,Calculations!$C$116+MOD(CW5,Calculations!$C$118))+(1-Control!$C$7*Calculations!$C$87)*INDEX('Monthly Data'!R:R,Calculations!$C$116+MOD(CW5,Calculations!$C$118))</f>
        <v>1.2722494017511032E-2</v>
      </c>
      <c r="HN5" s="86">
        <f ca="1">Control!$C$7*Calculations!$C$82*INDEX('Monthly Data'!N:N,Calculations!$C$116+MOD(CX5,Calculations!$C$118))+Control!$C$7*Calculations!$C$83*INDEX('Monthly Data'!O:O,Calculations!$C$116+MOD(CX5,Calculations!$C$118))+Control!$C$7*Calculations!$C$84*INDEX('Monthly Data'!P:P,Calculations!$C$116+MOD(CX5,Calculations!$C$118))+Control!$C$7*Calculations!$C$85*INDEX('Monthly Data'!Q:Q,Calculations!$C$116+MOD(CX5,Calculations!$C$118))+(1-Control!$C$7*Calculations!$C$87)*INDEX('Monthly Data'!R:R,Calculations!$C$116+MOD(CX5,Calculations!$C$118))</f>
        <v>-6.1115617667135171E-2</v>
      </c>
      <c r="HO5" s="86">
        <f ca="1">Control!$C$7*Calculations!$C$82*INDEX('Monthly Data'!N:N,Calculations!$C$116+MOD(CY5,Calculations!$C$118))+Control!$C$7*Calculations!$C$83*INDEX('Monthly Data'!O:O,Calculations!$C$116+MOD(CY5,Calculations!$C$118))+Control!$C$7*Calculations!$C$84*INDEX('Monthly Data'!P:P,Calculations!$C$116+MOD(CY5,Calculations!$C$118))+Control!$C$7*Calculations!$C$85*INDEX('Monthly Data'!Q:Q,Calculations!$C$116+MOD(CY5,Calculations!$C$118))+(1-Control!$C$7*Calculations!$C$87)*INDEX('Monthly Data'!R:R,Calculations!$C$116+MOD(CY5,Calculations!$C$118))</f>
        <v>4.5735623984309991E-2</v>
      </c>
      <c r="HP5" s="86">
        <f ca="1">Control!$C$7*Calculations!$C$82*INDEX('Monthly Data'!N:N,Calculations!$C$116+MOD(CZ5,Calculations!$C$118))+Control!$C$7*Calculations!$C$83*INDEX('Monthly Data'!O:O,Calculations!$C$116+MOD(CZ5,Calculations!$C$118))+Control!$C$7*Calculations!$C$84*INDEX('Monthly Data'!P:P,Calculations!$C$116+MOD(CZ5,Calculations!$C$118))+Control!$C$7*Calculations!$C$85*INDEX('Monthly Data'!Q:Q,Calculations!$C$116+MOD(CZ5,Calculations!$C$118))+(1-Control!$C$7*Calculations!$C$87)*INDEX('Monthly Data'!R:R,Calculations!$C$116+MOD(CZ5,Calculations!$C$118))</f>
        <v>-3.8875517825435772E-3</v>
      </c>
      <c r="HQ5" s="86">
        <f ca="1">Control!$C$7*Calculations!$C$82*INDEX('Monthly Data'!N:N,Calculations!$C$116+MOD(DA5,Calculations!$C$118))+Control!$C$7*Calculations!$C$83*INDEX('Monthly Data'!O:O,Calculations!$C$116+MOD(DA5,Calculations!$C$118))+Control!$C$7*Calculations!$C$84*INDEX('Monthly Data'!P:P,Calculations!$C$116+MOD(DA5,Calculations!$C$118))+Control!$C$7*Calculations!$C$85*INDEX('Monthly Data'!Q:Q,Calculations!$C$116+MOD(DA5,Calculations!$C$118))+(1-Control!$C$7*Calculations!$C$87)*INDEX('Monthly Data'!R:R,Calculations!$C$116+MOD(DA5,Calculations!$C$118))</f>
        <v>7.3538285850108537E-3</v>
      </c>
      <c r="HR5" s="86">
        <f ca="1">Control!$C$7*Calculations!$C$82*INDEX('Monthly Data'!N:N,Calculations!$C$116+MOD(DB5,Calculations!$C$118))+Control!$C$7*Calculations!$C$83*INDEX('Monthly Data'!O:O,Calculations!$C$116+MOD(DB5,Calculations!$C$118))+Control!$C$7*Calculations!$C$84*INDEX('Monthly Data'!P:P,Calculations!$C$116+MOD(DB5,Calculations!$C$118))+Control!$C$7*Calculations!$C$85*INDEX('Monthly Data'!Q:Q,Calculations!$C$116+MOD(DB5,Calculations!$C$118))+(1-Control!$C$7*Calculations!$C$87)*INDEX('Monthly Data'!R:R,Calculations!$C$116+MOD(DB5,Calculations!$C$118))</f>
        <v>7.5897487599915015E-3</v>
      </c>
      <c r="HS5" s="86">
        <f ca="1">Control!$C$7*Calculations!$C$82*INDEX('Monthly Data'!N:N,Calculations!$C$116+MOD(DC5,Calculations!$C$118))+Control!$C$7*Calculations!$C$83*INDEX('Monthly Data'!O:O,Calculations!$C$116+MOD(DC5,Calculations!$C$118))+Control!$C$7*Calculations!$C$84*INDEX('Monthly Data'!P:P,Calculations!$C$116+MOD(DC5,Calculations!$C$118))+Control!$C$7*Calculations!$C$85*INDEX('Monthly Data'!Q:Q,Calculations!$C$116+MOD(DC5,Calculations!$C$118))+(1-Control!$C$7*Calculations!$C$87)*INDEX('Monthly Data'!R:R,Calculations!$C$116+MOD(DC5,Calculations!$C$118))</f>
        <v>1.7472933988537529E-2</v>
      </c>
      <c r="HT5" s="86">
        <f ca="1">Control!$C$7*Calculations!$C$82*INDEX('Monthly Data'!N:N,Calculations!$C$116+MOD(DD5,Calculations!$C$118))+Control!$C$7*Calculations!$C$83*INDEX('Monthly Data'!O:O,Calculations!$C$116+MOD(DD5,Calculations!$C$118))+Control!$C$7*Calculations!$C$84*INDEX('Monthly Data'!P:P,Calculations!$C$116+MOD(DD5,Calculations!$C$118))+Control!$C$7*Calculations!$C$85*INDEX('Monthly Data'!Q:Q,Calculations!$C$116+MOD(DD5,Calculations!$C$118))+(1-Control!$C$7*Calculations!$C$87)*INDEX('Monthly Data'!R:R,Calculations!$C$116+MOD(DD5,Calculations!$C$118))</f>
        <v>2.5790695379256122E-2</v>
      </c>
      <c r="HU5" s="86">
        <f ca="1">Control!$C$7*Calculations!$C$82*INDEX('Monthly Data'!N:N,Calculations!$C$116+MOD(DE5,Calculations!$C$118))+Control!$C$7*Calculations!$C$83*INDEX('Monthly Data'!O:O,Calculations!$C$116+MOD(DE5,Calculations!$C$118))+Control!$C$7*Calculations!$C$84*INDEX('Monthly Data'!P:P,Calculations!$C$116+MOD(DE5,Calculations!$C$118))+Control!$C$7*Calculations!$C$85*INDEX('Monthly Data'!Q:Q,Calculations!$C$116+MOD(DE5,Calculations!$C$118))+(1-Control!$C$7*Calculations!$C$87)*INDEX('Monthly Data'!R:R,Calculations!$C$116+MOD(DE5,Calculations!$C$118))</f>
        <v>-7.3651264633385334E-4</v>
      </c>
      <c r="HV5" s="86">
        <f ca="1">Control!$C$7*Calculations!$C$82*INDEX('Monthly Data'!N:N,Calculations!$C$116+MOD(DF5,Calculations!$C$118))+Control!$C$7*Calculations!$C$83*INDEX('Monthly Data'!O:O,Calculations!$C$116+MOD(DF5,Calculations!$C$118))+Control!$C$7*Calculations!$C$84*INDEX('Monthly Data'!P:P,Calculations!$C$116+MOD(DF5,Calculations!$C$118))+Control!$C$7*Calculations!$C$85*INDEX('Monthly Data'!Q:Q,Calculations!$C$116+MOD(DF5,Calculations!$C$118))+(1-Control!$C$7*Calculations!$C$87)*INDEX('Monthly Data'!R:R,Calculations!$C$116+MOD(DF5,Calculations!$C$118))</f>
        <v>3.0957942835585645E-2</v>
      </c>
      <c r="HW5" s="86">
        <f ca="1">Control!$C$7*Calculations!$C$82*INDEX('Monthly Data'!N:N,Calculations!$C$116+MOD(DG5,Calculations!$C$118))+Control!$C$7*Calculations!$C$83*INDEX('Monthly Data'!O:O,Calculations!$C$116+MOD(DG5,Calculations!$C$118))+Control!$C$7*Calculations!$C$84*INDEX('Monthly Data'!P:P,Calculations!$C$116+MOD(DG5,Calculations!$C$118))+Control!$C$7*Calculations!$C$85*INDEX('Monthly Data'!Q:Q,Calculations!$C$116+MOD(DG5,Calculations!$C$118))+(1-Control!$C$7*Calculations!$C$87)*INDEX('Monthly Data'!R:R,Calculations!$C$116+MOD(DG5,Calculations!$C$118))</f>
        <v>1.1702576456120543E-2</v>
      </c>
      <c r="HX5" s="86">
        <f ca="1">Control!$C$7*Calculations!$C$82*INDEX('Monthly Data'!N:N,Calculations!$C$116+MOD(DH5,Calculations!$C$118))+Control!$C$7*Calculations!$C$83*INDEX('Monthly Data'!O:O,Calculations!$C$116+MOD(DH5,Calculations!$C$118))+Control!$C$7*Calculations!$C$84*INDEX('Monthly Data'!P:P,Calculations!$C$116+MOD(DH5,Calculations!$C$118))+Control!$C$7*Calculations!$C$85*INDEX('Monthly Data'!Q:Q,Calculations!$C$116+MOD(DH5,Calculations!$C$118))+(1-Control!$C$7*Calculations!$C$87)*INDEX('Monthly Data'!R:R,Calculations!$C$116+MOD(DH5,Calculations!$C$118))</f>
        <v>-4.3408051735618014E-2</v>
      </c>
      <c r="HY5" s="86">
        <f ca="1">Control!$C$7*Calculations!$C$82*INDEX('Monthly Data'!N:N,Calculations!$C$116+MOD(DI5,Calculations!$C$118))+Control!$C$7*Calculations!$C$83*INDEX('Monthly Data'!O:O,Calculations!$C$116+MOD(DI5,Calculations!$C$118))+Control!$C$7*Calculations!$C$84*INDEX('Monthly Data'!P:P,Calculations!$C$116+MOD(DI5,Calculations!$C$118))+Control!$C$7*Calculations!$C$85*INDEX('Monthly Data'!Q:Q,Calculations!$C$116+MOD(DI5,Calculations!$C$118))+(1-Control!$C$7*Calculations!$C$87)*INDEX('Monthly Data'!R:R,Calculations!$C$116+MOD(DI5,Calculations!$C$118))</f>
        <v>-1.5984879994281095E-2</v>
      </c>
      <c r="HZ5" s="86">
        <f ca="1">Control!$C$7*Calculations!$C$82*INDEX('Monthly Data'!N:N,Calculations!$C$116+MOD(DJ5,Calculations!$C$118))+Control!$C$7*Calculations!$C$83*INDEX('Monthly Data'!O:O,Calculations!$C$116+MOD(DJ5,Calculations!$C$118))+Control!$C$7*Calculations!$C$84*INDEX('Monthly Data'!P:P,Calculations!$C$116+MOD(DJ5,Calculations!$C$118))+Control!$C$7*Calculations!$C$85*INDEX('Monthly Data'!Q:Q,Calculations!$C$116+MOD(DJ5,Calculations!$C$118))+(1-Control!$C$7*Calculations!$C$87)*INDEX('Monthly Data'!R:R,Calculations!$C$116+MOD(DJ5,Calculations!$C$118))</f>
        <v>-7.3651264633385334E-4</v>
      </c>
      <c r="IA5" s="86">
        <f ca="1">Control!$C$7*Calculations!$C$82*INDEX('Monthly Data'!N:N,Calculations!$C$116+MOD(DK5,Calculations!$C$118))+Control!$C$7*Calculations!$C$83*INDEX('Monthly Data'!O:O,Calculations!$C$116+MOD(DK5,Calculations!$C$118))+Control!$C$7*Calculations!$C$84*INDEX('Monthly Data'!P:P,Calculations!$C$116+MOD(DK5,Calculations!$C$118))+Control!$C$7*Calculations!$C$85*INDEX('Monthly Data'!Q:Q,Calculations!$C$116+MOD(DK5,Calculations!$C$118))+(1-Control!$C$7*Calculations!$C$87)*INDEX('Monthly Data'!R:R,Calculations!$C$116+MOD(DK5,Calculations!$C$118))</f>
        <v>4.089189590407355E-3</v>
      </c>
      <c r="IB5" s="86">
        <f ca="1">Control!$C$7*Calculations!$C$82*INDEX('Monthly Data'!N:N,Calculations!$C$116+MOD(DL5,Calculations!$C$118))+Control!$C$7*Calculations!$C$83*INDEX('Monthly Data'!O:O,Calculations!$C$116+MOD(DL5,Calculations!$C$118))+Control!$C$7*Calculations!$C$84*INDEX('Monthly Data'!P:P,Calculations!$C$116+MOD(DL5,Calculations!$C$118))+Control!$C$7*Calculations!$C$85*INDEX('Monthly Data'!Q:Q,Calculations!$C$116+MOD(DL5,Calculations!$C$118))+(1-Control!$C$7*Calculations!$C$87)*INDEX('Monthly Data'!R:R,Calculations!$C$116+MOD(DL5,Calculations!$C$118))</f>
        <v>1.0415351832335435E-2</v>
      </c>
      <c r="IC5" s="86">
        <f ca="1">Control!$C$7*Calculations!$C$82*INDEX('Monthly Data'!N:N,Calculations!$C$116+MOD(DM5,Calculations!$C$118))+Control!$C$7*Calculations!$C$83*INDEX('Monthly Data'!O:O,Calculations!$C$116+MOD(DM5,Calculations!$C$118))+Control!$C$7*Calculations!$C$84*INDEX('Monthly Data'!P:P,Calculations!$C$116+MOD(DM5,Calculations!$C$118))+Control!$C$7*Calculations!$C$85*INDEX('Monthly Data'!Q:Q,Calculations!$C$116+MOD(DM5,Calculations!$C$118))+(1-Control!$C$7*Calculations!$C$87)*INDEX('Monthly Data'!R:R,Calculations!$C$116+MOD(DM5,Calculations!$C$118))</f>
        <v>-3.299557342782896E-2</v>
      </c>
      <c r="ID5" s="86">
        <f ca="1">Control!$C$7*Calculations!$C$82*INDEX('Monthly Data'!N:N,Calculations!$C$116+MOD(DN5,Calculations!$C$118))+Control!$C$7*Calculations!$C$83*INDEX('Monthly Data'!O:O,Calculations!$C$116+MOD(DN5,Calculations!$C$118))+Control!$C$7*Calculations!$C$84*INDEX('Monthly Data'!P:P,Calculations!$C$116+MOD(DN5,Calculations!$C$118))+Control!$C$7*Calculations!$C$85*INDEX('Monthly Data'!Q:Q,Calculations!$C$116+MOD(DN5,Calculations!$C$118))+(1-Control!$C$7*Calculations!$C$87)*INDEX('Monthly Data'!R:R,Calculations!$C$116+MOD(DN5,Calculations!$C$118))</f>
        <v>-1.0485101266941802E-2</v>
      </c>
      <c r="IE5" s="86">
        <f ca="1">Control!$C$7*Calculations!$C$82*INDEX('Monthly Data'!N:N,Calculations!$C$116+MOD(DO5,Calculations!$C$118))+Control!$C$7*Calculations!$C$83*INDEX('Monthly Data'!O:O,Calculations!$C$116+MOD(DO5,Calculations!$C$118))+Control!$C$7*Calculations!$C$84*INDEX('Monthly Data'!P:P,Calculations!$C$116+MOD(DO5,Calculations!$C$118))+Control!$C$7*Calculations!$C$85*INDEX('Monthly Data'!Q:Q,Calculations!$C$116+MOD(DO5,Calculations!$C$118))+(1-Control!$C$7*Calculations!$C$87)*INDEX('Monthly Data'!R:R,Calculations!$C$116+MOD(DO5,Calculations!$C$118))</f>
        <v>2.5325873776067674E-2</v>
      </c>
      <c r="IF5" s="86">
        <f ca="1">Control!$C$7*Calculations!$C$82*INDEX('Monthly Data'!N:N,Calculations!$C$116+MOD(DP5,Calculations!$C$118))+Control!$C$7*Calculations!$C$83*INDEX('Monthly Data'!O:O,Calculations!$C$116+MOD(DP5,Calculations!$C$118))+Control!$C$7*Calculations!$C$84*INDEX('Monthly Data'!P:P,Calculations!$C$116+MOD(DP5,Calculations!$C$118))+Control!$C$7*Calculations!$C$85*INDEX('Monthly Data'!Q:Q,Calculations!$C$116+MOD(DP5,Calculations!$C$118))+(1-Control!$C$7*Calculations!$C$87)*INDEX('Monthly Data'!R:R,Calculations!$C$116+MOD(DP5,Calculations!$C$118))</f>
        <v>1.3423979074716584E-2</v>
      </c>
      <c r="IG5" s="88">
        <f ca="1">Control!$C$8*(1+DQ5)*(1+DR5)*(1+DS5)*(1+DT5)*(1+DU5)*(1+DV5)*(1+DW5)*(1+DX5)*(1+DY5)*(1+DZ5)*(1+EA5)*(1+EB5)*(1+EC5)*(1+ED5)*(1+EE5)*(1+EF5)*(1+EG5)*(1+EH5)*(1+EI5)*(1+EJ5)*(1+EK5)*(1+EL5)*(1+EM5)*(1+EN5)*(1+EO5)*(1+EP5)*(1+EQ5)*(1+ER5)*(1+ES5)*(1+ET5)*(1+EU5)*(1+EV5)*(1+EW5)*(1+EX5)*(1+EY5)*(1+EZ5)*(1+FA5)*(1+FB5)*(1+FC5)*(1+FD5)*(1+FE5)*(1+FF5)*(1+FG5)*(1+FH5)*(1+FI5)*(1+FJ5)*(1+FK5)*(1+FL5)*(1+FM5)*(1+FN5)*(1+FO5)*(1+FP5)*(1+FQ5)*(1+FR5)*(1+FS5)*(1+FT5)*(1+FU5)*(1+FV5)*(1+FW5)*(1+FX5)*(1+FY5)*(1+FZ5)*(1+GA5)*(1+GB5)*(1+GC5)*(1+GD5)*(1+GE5)*(1+GF5)*(1+GG5)*(1+GH5)*(1+GI5)*(1+GJ5)*(1+GK5)*(1+GL5)*(1+GM5)*(1+GN5)*(1+GO5)*(1+GP5)*(1+GQ5)*(1+GR5)*(1+GS5)*(1+GT5)*(1+GU5)*(1+GV5)*(1+GW5)*(1+GX5)*(1+GY5)*(1+GZ5)*(1+HA5)*(1+HB5)*(1+HC5)*(1+HD5)*(1+HE5)*(1+HF5)*(1+HG5)*(1+HH5)*(1+HI5)*(1+HJ5)*(1+HK5)*(1+HL5)*(1+HM5)*(1+HN5)*(1+HO5)*(1+HP5)*(1+HQ5)*(1+HR5)*(1+HS5)*(1+HT5)*(1+HU5)*(1+HV5)*(1+HW5)*(1+HX5)*(1+HY5)*(1+HZ5)*(1+IA5)*(1+IB5)*(1+IC5)*(1+ID5)*(1+IE5)*(1+IF5)</f>
        <v>101589.56802691885</v>
      </c>
    </row>
    <row r="6" spans="1:241" x14ac:dyDescent="0.25">
      <c r="A6">
        <v>88</v>
      </c>
      <c r="B6">
        <v>118</v>
      </c>
      <c r="C6">
        <v>27</v>
      </c>
      <c r="D6">
        <v>50</v>
      </c>
      <c r="E6">
        <v>68</v>
      </c>
      <c r="F6">
        <v>3</v>
      </c>
      <c r="G6">
        <v>58</v>
      </c>
      <c r="H6">
        <v>12</v>
      </c>
      <c r="I6">
        <v>2</v>
      </c>
      <c r="J6">
        <v>76</v>
      </c>
      <c r="K6">
        <v>96</v>
      </c>
      <c r="L6">
        <v>96</v>
      </c>
      <c r="M6">
        <v>61</v>
      </c>
      <c r="N6">
        <v>15</v>
      </c>
      <c r="O6">
        <v>100</v>
      </c>
      <c r="P6">
        <v>74</v>
      </c>
      <c r="Q6">
        <v>12</v>
      </c>
      <c r="R6">
        <v>18</v>
      </c>
      <c r="S6">
        <v>30</v>
      </c>
      <c r="T6">
        <v>59</v>
      </c>
      <c r="U6">
        <v>5</v>
      </c>
      <c r="V6">
        <v>16</v>
      </c>
      <c r="W6">
        <v>95</v>
      </c>
      <c r="X6">
        <v>96</v>
      </c>
      <c r="Y6">
        <v>60</v>
      </c>
      <c r="Z6">
        <v>43</v>
      </c>
      <c r="AA6">
        <v>108</v>
      </c>
      <c r="AB6">
        <v>31</v>
      </c>
      <c r="AC6">
        <v>107</v>
      </c>
      <c r="AD6">
        <v>99</v>
      </c>
      <c r="AE6">
        <v>44</v>
      </c>
      <c r="AF6">
        <v>24</v>
      </c>
      <c r="AG6">
        <v>62</v>
      </c>
      <c r="AH6">
        <v>79</v>
      </c>
      <c r="AI6">
        <v>21</v>
      </c>
      <c r="AJ6">
        <v>19</v>
      </c>
      <c r="AK6">
        <v>77</v>
      </c>
      <c r="AL6">
        <v>33</v>
      </c>
      <c r="AM6">
        <v>4</v>
      </c>
      <c r="AN6">
        <v>39</v>
      </c>
      <c r="AO6">
        <v>67</v>
      </c>
      <c r="AP6">
        <v>34</v>
      </c>
      <c r="AQ6">
        <v>34</v>
      </c>
      <c r="AR6">
        <v>42</v>
      </c>
      <c r="AS6">
        <v>78</v>
      </c>
      <c r="AT6">
        <v>82</v>
      </c>
      <c r="AU6">
        <v>102</v>
      </c>
      <c r="AV6">
        <v>38</v>
      </c>
      <c r="AW6">
        <v>48</v>
      </c>
      <c r="AX6">
        <v>81</v>
      </c>
      <c r="AY6">
        <v>5</v>
      </c>
      <c r="AZ6">
        <v>102</v>
      </c>
      <c r="BA6">
        <v>91</v>
      </c>
      <c r="BB6">
        <v>117</v>
      </c>
      <c r="BC6">
        <v>8</v>
      </c>
      <c r="BD6">
        <v>40</v>
      </c>
      <c r="BE6">
        <v>69</v>
      </c>
      <c r="BF6">
        <v>5</v>
      </c>
      <c r="BG6">
        <v>7</v>
      </c>
      <c r="BH6">
        <v>78</v>
      </c>
      <c r="BI6">
        <v>37</v>
      </c>
      <c r="BJ6">
        <v>105</v>
      </c>
      <c r="BK6">
        <v>78</v>
      </c>
      <c r="BL6">
        <v>33</v>
      </c>
      <c r="BM6">
        <v>27</v>
      </c>
      <c r="BN6">
        <v>51</v>
      </c>
      <c r="BO6">
        <v>77</v>
      </c>
      <c r="BP6">
        <v>30</v>
      </c>
      <c r="BQ6">
        <v>43</v>
      </c>
      <c r="BR6">
        <v>46</v>
      </c>
      <c r="BS6">
        <v>9</v>
      </c>
      <c r="BT6">
        <v>67</v>
      </c>
      <c r="BU6">
        <v>3</v>
      </c>
      <c r="BV6">
        <v>67</v>
      </c>
      <c r="BW6">
        <v>54</v>
      </c>
      <c r="BX6">
        <v>97</v>
      </c>
      <c r="BY6">
        <v>63</v>
      </c>
      <c r="BZ6">
        <v>99</v>
      </c>
      <c r="CA6">
        <v>80</v>
      </c>
      <c r="CB6">
        <v>28</v>
      </c>
      <c r="CC6">
        <v>37</v>
      </c>
      <c r="CD6">
        <v>64</v>
      </c>
      <c r="CE6">
        <v>37</v>
      </c>
      <c r="CF6">
        <v>93</v>
      </c>
      <c r="CG6">
        <v>18</v>
      </c>
      <c r="CH6">
        <v>78</v>
      </c>
      <c r="CI6">
        <v>103</v>
      </c>
      <c r="CJ6">
        <v>70</v>
      </c>
      <c r="CK6">
        <v>92</v>
      </c>
      <c r="CL6">
        <v>52</v>
      </c>
      <c r="CM6">
        <v>10</v>
      </c>
      <c r="CN6">
        <v>32</v>
      </c>
      <c r="CO6">
        <v>46</v>
      </c>
      <c r="CP6">
        <v>63</v>
      </c>
      <c r="CQ6">
        <v>93</v>
      </c>
      <c r="CR6">
        <v>18</v>
      </c>
      <c r="CS6">
        <v>36</v>
      </c>
      <c r="CT6">
        <v>29</v>
      </c>
      <c r="CU6">
        <v>39</v>
      </c>
      <c r="CV6">
        <v>28</v>
      </c>
      <c r="CW6">
        <v>54</v>
      </c>
      <c r="CX6">
        <v>29</v>
      </c>
      <c r="CY6">
        <v>55</v>
      </c>
      <c r="CZ6">
        <v>103</v>
      </c>
      <c r="DA6">
        <v>90</v>
      </c>
      <c r="DB6">
        <v>27</v>
      </c>
      <c r="DC6">
        <v>60</v>
      </c>
      <c r="DD6">
        <v>106</v>
      </c>
      <c r="DE6">
        <v>12</v>
      </c>
      <c r="DF6">
        <v>17</v>
      </c>
      <c r="DG6">
        <v>71</v>
      </c>
      <c r="DH6">
        <v>91</v>
      </c>
      <c r="DI6">
        <v>7</v>
      </c>
      <c r="DJ6">
        <v>83</v>
      </c>
      <c r="DK6">
        <v>56</v>
      </c>
      <c r="DL6">
        <v>51</v>
      </c>
      <c r="DM6">
        <v>32</v>
      </c>
      <c r="DN6">
        <v>76</v>
      </c>
      <c r="DO6">
        <v>62</v>
      </c>
      <c r="DP6">
        <v>102</v>
      </c>
      <c r="DQ6" s="86">
        <f ca="1">Control!$C$7*Calculations!$C$82*INDEX('Monthly Data'!N:N,Calculations!$C$116+MOD(A6,Calculations!$C$118))+Control!$C$7*Calculations!$C$83*INDEX('Monthly Data'!O:O,Calculations!$C$116+MOD(A6,Calculations!$C$118))+Control!$C$7*Calculations!$C$84*INDEX('Monthly Data'!P:P,Calculations!$C$116+MOD(A6,Calculations!$C$118))+Control!$C$7*Calculations!$C$85*INDEX('Monthly Data'!Q:Q,Calculations!$C$116+MOD(A6,Calculations!$C$118))+(1-Control!$C$7*Calculations!$C$87)*INDEX('Monthly Data'!R:R,Calculations!$C$116+MOD(A6,Calculations!$C$118))</f>
        <v>6.4539397490030407E-3</v>
      </c>
      <c r="DR6" s="86">
        <f ca="1">Control!$C$7*Calculations!$C$82*INDEX('Monthly Data'!N:N,Calculations!$C$116+MOD(B6,Calculations!$C$118))+Control!$C$7*Calculations!$C$83*INDEX('Monthly Data'!O:O,Calculations!$C$116+MOD(B6,Calculations!$C$118))+Control!$C$7*Calculations!$C$84*INDEX('Monthly Data'!P:P,Calculations!$C$116+MOD(B6,Calculations!$C$118))+Control!$C$7*Calculations!$C$85*INDEX('Monthly Data'!Q:Q,Calculations!$C$116+MOD(B6,Calculations!$C$118))+(1-Control!$C$7*Calculations!$C$87)*INDEX('Monthly Data'!R:R,Calculations!$C$116+MOD(B6,Calculations!$C$118))</f>
        <v>3.4808428836917149E-3</v>
      </c>
      <c r="DS6" s="86">
        <f ca="1">Control!$C$7*Calculations!$C$82*INDEX('Monthly Data'!N:N,Calculations!$C$116+MOD(C6,Calculations!$C$118))+Control!$C$7*Calculations!$C$83*INDEX('Monthly Data'!O:O,Calculations!$C$116+MOD(C6,Calculations!$C$118))+Control!$C$7*Calculations!$C$84*INDEX('Monthly Data'!P:P,Calculations!$C$116+MOD(C6,Calculations!$C$118))+Control!$C$7*Calculations!$C$85*INDEX('Monthly Data'!Q:Q,Calculations!$C$116+MOD(C6,Calculations!$C$118))+(1-Control!$C$7*Calculations!$C$87)*INDEX('Monthly Data'!R:R,Calculations!$C$116+MOD(C6,Calculations!$C$118))</f>
        <v>-3.53368065312233E-2</v>
      </c>
      <c r="DT6" s="86">
        <f ca="1">Control!$C$7*Calculations!$C$82*INDEX('Monthly Data'!N:N,Calculations!$C$116+MOD(D6,Calculations!$C$118))+Control!$C$7*Calculations!$C$83*INDEX('Monthly Data'!O:O,Calculations!$C$116+MOD(D6,Calculations!$C$118))+Control!$C$7*Calculations!$C$84*INDEX('Monthly Data'!P:P,Calculations!$C$116+MOD(D6,Calculations!$C$118))+Control!$C$7*Calculations!$C$85*INDEX('Monthly Data'!Q:Q,Calculations!$C$116+MOD(D6,Calculations!$C$118))+(1-Control!$C$7*Calculations!$C$87)*INDEX('Monthly Data'!R:R,Calculations!$C$116+MOD(D6,Calculations!$C$118))</f>
        <v>6.1009361253630504E-2</v>
      </c>
      <c r="DU6" s="86">
        <f ca="1">Control!$C$7*Calculations!$C$82*INDEX('Monthly Data'!N:N,Calculations!$C$116+MOD(E6,Calculations!$C$118))+Control!$C$7*Calculations!$C$83*INDEX('Monthly Data'!O:O,Calculations!$C$116+MOD(E6,Calculations!$C$118))+Control!$C$7*Calculations!$C$84*INDEX('Monthly Data'!P:P,Calculations!$C$116+MOD(E6,Calculations!$C$118))+Control!$C$7*Calculations!$C$85*INDEX('Monthly Data'!Q:Q,Calculations!$C$116+MOD(E6,Calculations!$C$118))+(1-Control!$C$7*Calculations!$C$87)*INDEX('Monthly Data'!R:R,Calculations!$C$116+MOD(E6,Calculations!$C$118))</f>
        <v>2.2757992058453024E-3</v>
      </c>
      <c r="DV6" s="86">
        <f ca="1">Control!$C$7*Calculations!$C$82*INDEX('Monthly Data'!N:N,Calculations!$C$116+MOD(F6,Calculations!$C$118))+Control!$C$7*Calculations!$C$83*INDEX('Monthly Data'!O:O,Calculations!$C$116+MOD(F6,Calculations!$C$118))+Control!$C$7*Calculations!$C$84*INDEX('Monthly Data'!P:P,Calculations!$C$116+MOD(F6,Calculations!$C$118))+Control!$C$7*Calculations!$C$85*INDEX('Monthly Data'!Q:Q,Calculations!$C$116+MOD(F6,Calculations!$C$118))+(1-Control!$C$7*Calculations!$C$87)*INDEX('Monthly Data'!R:R,Calculations!$C$116+MOD(F6,Calculations!$C$118))</f>
        <v>9.9793409618087695E-3</v>
      </c>
      <c r="DW6" s="86">
        <f ca="1">Control!$C$7*Calculations!$C$82*INDEX('Monthly Data'!N:N,Calculations!$C$116+MOD(G6,Calculations!$C$118))+Control!$C$7*Calculations!$C$83*INDEX('Monthly Data'!O:O,Calculations!$C$116+MOD(G6,Calculations!$C$118))+Control!$C$7*Calculations!$C$84*INDEX('Monthly Data'!P:P,Calculations!$C$116+MOD(G6,Calculations!$C$118))+Control!$C$7*Calculations!$C$85*INDEX('Monthly Data'!Q:Q,Calculations!$C$116+MOD(G6,Calculations!$C$118))+(1-Control!$C$7*Calculations!$C$87)*INDEX('Monthly Data'!R:R,Calculations!$C$116+MOD(G6,Calculations!$C$118))</f>
        <v>8.4240675975201049E-3</v>
      </c>
      <c r="DX6" s="86">
        <f ca="1">Control!$C$7*Calculations!$C$82*INDEX('Monthly Data'!N:N,Calculations!$C$116+MOD(H6,Calculations!$C$118))+Control!$C$7*Calculations!$C$83*INDEX('Monthly Data'!O:O,Calculations!$C$116+MOD(H6,Calculations!$C$118))+Control!$C$7*Calculations!$C$84*INDEX('Monthly Data'!P:P,Calculations!$C$116+MOD(H6,Calculations!$C$118))+Control!$C$7*Calculations!$C$85*INDEX('Monthly Data'!Q:Q,Calculations!$C$116+MOD(H6,Calculations!$C$118))+(1-Control!$C$7*Calculations!$C$87)*INDEX('Monthly Data'!R:R,Calculations!$C$116+MOD(H6,Calculations!$C$118))</f>
        <v>1.0415351832335435E-2</v>
      </c>
      <c r="DY6" s="86">
        <f ca="1">Control!$C$7*Calculations!$C$82*INDEX('Monthly Data'!N:N,Calculations!$C$116+MOD(I6,Calculations!$C$118))+Control!$C$7*Calculations!$C$83*INDEX('Monthly Data'!O:O,Calculations!$C$116+MOD(I6,Calculations!$C$118))+Control!$C$7*Calculations!$C$84*INDEX('Monthly Data'!P:P,Calculations!$C$116+MOD(I6,Calculations!$C$118))+Control!$C$7*Calculations!$C$85*INDEX('Monthly Data'!Q:Q,Calculations!$C$116+MOD(I6,Calculations!$C$118))+(1-Control!$C$7*Calculations!$C$87)*INDEX('Monthly Data'!R:R,Calculations!$C$116+MOD(I6,Calculations!$C$118))</f>
        <v>7.7184133340106598E-3</v>
      </c>
      <c r="DZ6" s="86">
        <f ca="1">Control!$C$7*Calculations!$C$82*INDEX('Monthly Data'!N:N,Calculations!$C$116+MOD(J6,Calculations!$C$118))+Control!$C$7*Calculations!$C$83*INDEX('Monthly Data'!O:O,Calculations!$C$116+MOD(J6,Calculations!$C$118))+Control!$C$7*Calculations!$C$84*INDEX('Monthly Data'!P:P,Calculations!$C$116+MOD(J6,Calculations!$C$118))+Control!$C$7*Calculations!$C$85*INDEX('Monthly Data'!Q:Q,Calculations!$C$116+MOD(J6,Calculations!$C$118))+(1-Control!$C$7*Calculations!$C$87)*INDEX('Monthly Data'!R:R,Calculations!$C$116+MOD(J6,Calculations!$C$118))</f>
        <v>3.5231336013669103E-2</v>
      </c>
      <c r="EA6" s="86">
        <f ca="1">Control!$C$7*Calculations!$C$82*INDEX('Monthly Data'!N:N,Calculations!$C$116+MOD(K6,Calculations!$C$118))+Control!$C$7*Calculations!$C$83*INDEX('Monthly Data'!O:O,Calculations!$C$116+MOD(K6,Calculations!$C$118))+Control!$C$7*Calculations!$C$84*INDEX('Monthly Data'!P:P,Calculations!$C$116+MOD(K6,Calculations!$C$118))+Control!$C$7*Calculations!$C$85*INDEX('Monthly Data'!Q:Q,Calculations!$C$116+MOD(K6,Calculations!$C$118))+(1-Control!$C$7*Calculations!$C$87)*INDEX('Monthly Data'!R:R,Calculations!$C$116+MOD(K6,Calculations!$C$118))</f>
        <v>1.0627294914941248E-2</v>
      </c>
      <c r="EB6" s="86">
        <f ca="1">Control!$C$7*Calculations!$C$82*INDEX('Monthly Data'!N:N,Calculations!$C$116+MOD(L6,Calculations!$C$118))+Control!$C$7*Calculations!$C$83*INDEX('Monthly Data'!O:O,Calculations!$C$116+MOD(L6,Calculations!$C$118))+Control!$C$7*Calculations!$C$84*INDEX('Monthly Data'!P:P,Calculations!$C$116+MOD(L6,Calculations!$C$118))+Control!$C$7*Calculations!$C$85*INDEX('Monthly Data'!Q:Q,Calculations!$C$116+MOD(L6,Calculations!$C$118))+(1-Control!$C$7*Calculations!$C$87)*INDEX('Monthly Data'!R:R,Calculations!$C$116+MOD(L6,Calculations!$C$118))</f>
        <v>1.0627294914941248E-2</v>
      </c>
      <c r="EC6" s="86">
        <f ca="1">Control!$C$7*Calculations!$C$82*INDEX('Monthly Data'!N:N,Calculations!$C$116+MOD(M6,Calculations!$C$118))+Control!$C$7*Calculations!$C$83*INDEX('Monthly Data'!O:O,Calculations!$C$116+MOD(M6,Calculations!$C$118))+Control!$C$7*Calculations!$C$84*INDEX('Monthly Data'!P:P,Calculations!$C$116+MOD(M6,Calculations!$C$118))+Control!$C$7*Calculations!$C$85*INDEX('Monthly Data'!Q:Q,Calculations!$C$116+MOD(M6,Calculations!$C$118))+(1-Control!$C$7*Calculations!$C$87)*INDEX('Monthly Data'!R:R,Calculations!$C$116+MOD(M6,Calculations!$C$118))</f>
        <v>2.766281641786093E-2</v>
      </c>
      <c r="ED6" s="86">
        <f ca="1">Control!$C$7*Calculations!$C$82*INDEX('Monthly Data'!N:N,Calculations!$C$116+MOD(N6,Calculations!$C$118))+Control!$C$7*Calculations!$C$83*INDEX('Monthly Data'!O:O,Calculations!$C$116+MOD(N6,Calculations!$C$118))+Control!$C$7*Calculations!$C$84*INDEX('Monthly Data'!P:P,Calculations!$C$116+MOD(N6,Calculations!$C$118))+Control!$C$7*Calculations!$C$85*INDEX('Monthly Data'!Q:Q,Calculations!$C$116+MOD(N6,Calculations!$C$118))+(1-Control!$C$7*Calculations!$C$87)*INDEX('Monthly Data'!R:R,Calculations!$C$116+MOD(N6,Calculations!$C$118))</f>
        <v>7.857567536297622E-3</v>
      </c>
      <c r="EE6" s="86">
        <f ca="1">Control!$C$7*Calculations!$C$82*INDEX('Monthly Data'!N:N,Calculations!$C$116+MOD(O6,Calculations!$C$118))+Control!$C$7*Calculations!$C$83*INDEX('Monthly Data'!O:O,Calculations!$C$116+MOD(O6,Calculations!$C$118))+Control!$C$7*Calculations!$C$84*INDEX('Monthly Data'!P:P,Calculations!$C$116+MOD(O6,Calculations!$C$118))+Control!$C$7*Calculations!$C$85*INDEX('Monthly Data'!Q:Q,Calculations!$C$116+MOD(O6,Calculations!$C$118))+(1-Control!$C$7*Calculations!$C$87)*INDEX('Monthly Data'!R:R,Calculations!$C$116+MOD(O6,Calculations!$C$118))</f>
        <v>1.7599621212565995E-2</v>
      </c>
      <c r="EF6" s="86">
        <f ca="1">Control!$C$7*Calculations!$C$82*INDEX('Monthly Data'!N:N,Calculations!$C$116+MOD(P6,Calculations!$C$118))+Control!$C$7*Calculations!$C$83*INDEX('Monthly Data'!O:O,Calculations!$C$116+MOD(P6,Calculations!$C$118))+Control!$C$7*Calculations!$C$84*INDEX('Monthly Data'!P:P,Calculations!$C$116+MOD(P6,Calculations!$C$118))+Control!$C$7*Calculations!$C$85*INDEX('Monthly Data'!Q:Q,Calculations!$C$116+MOD(P6,Calculations!$C$118))+(1-Control!$C$7*Calculations!$C$87)*INDEX('Monthly Data'!R:R,Calculations!$C$116+MOD(P6,Calculations!$C$118))</f>
        <v>3.7118215575026904E-2</v>
      </c>
      <c r="EG6" s="86">
        <f ca="1">Control!$C$7*Calculations!$C$82*INDEX('Monthly Data'!N:N,Calculations!$C$116+MOD(Q6,Calculations!$C$118))+Control!$C$7*Calculations!$C$83*INDEX('Monthly Data'!O:O,Calculations!$C$116+MOD(Q6,Calculations!$C$118))+Control!$C$7*Calculations!$C$84*INDEX('Monthly Data'!P:P,Calculations!$C$116+MOD(Q6,Calculations!$C$118))+Control!$C$7*Calculations!$C$85*INDEX('Monthly Data'!Q:Q,Calculations!$C$116+MOD(Q6,Calculations!$C$118))+(1-Control!$C$7*Calculations!$C$87)*INDEX('Monthly Data'!R:R,Calculations!$C$116+MOD(Q6,Calculations!$C$118))</f>
        <v>1.0415351832335435E-2</v>
      </c>
      <c r="EH6" s="86">
        <f ca="1">Control!$C$7*Calculations!$C$82*INDEX('Monthly Data'!N:N,Calculations!$C$116+MOD(R6,Calculations!$C$118))+Control!$C$7*Calculations!$C$83*INDEX('Monthly Data'!O:O,Calculations!$C$116+MOD(R6,Calculations!$C$118))+Control!$C$7*Calculations!$C$84*INDEX('Monthly Data'!P:P,Calculations!$C$116+MOD(R6,Calculations!$C$118))+Control!$C$7*Calculations!$C$85*INDEX('Monthly Data'!Q:Q,Calculations!$C$116+MOD(R6,Calculations!$C$118))+(1-Control!$C$7*Calculations!$C$87)*INDEX('Monthly Data'!R:R,Calculations!$C$116+MOD(R6,Calculations!$C$118))</f>
        <v>-7.4084874653726545E-3</v>
      </c>
      <c r="EI6" s="86">
        <f ca="1">Control!$C$7*Calculations!$C$82*INDEX('Monthly Data'!N:N,Calculations!$C$116+MOD(S6,Calculations!$C$118))+Control!$C$7*Calculations!$C$83*INDEX('Monthly Data'!O:O,Calculations!$C$116+MOD(S6,Calculations!$C$118))+Control!$C$7*Calculations!$C$84*INDEX('Monthly Data'!P:P,Calculations!$C$116+MOD(S6,Calculations!$C$118))+Control!$C$7*Calculations!$C$85*INDEX('Monthly Data'!Q:Q,Calculations!$C$116+MOD(S6,Calculations!$C$118))+(1-Control!$C$7*Calculations!$C$87)*INDEX('Monthly Data'!R:R,Calculations!$C$116+MOD(S6,Calculations!$C$118))</f>
        <v>7.9764341593600071E-3</v>
      </c>
      <c r="EJ6" s="86">
        <f ca="1">Control!$C$7*Calculations!$C$82*INDEX('Monthly Data'!N:N,Calculations!$C$116+MOD(T6,Calculations!$C$118))+Control!$C$7*Calculations!$C$83*INDEX('Monthly Data'!O:O,Calculations!$C$116+MOD(T6,Calculations!$C$118))+Control!$C$7*Calculations!$C$84*INDEX('Monthly Data'!P:P,Calculations!$C$116+MOD(T6,Calculations!$C$118))+Control!$C$7*Calculations!$C$85*INDEX('Monthly Data'!Q:Q,Calculations!$C$116+MOD(T6,Calculations!$C$118))+(1-Control!$C$7*Calculations!$C$87)*INDEX('Monthly Data'!R:R,Calculations!$C$116+MOD(T6,Calculations!$C$118))</f>
        <v>1.1704119272391494E-2</v>
      </c>
      <c r="EK6" s="86">
        <f ca="1">Control!$C$7*Calculations!$C$82*INDEX('Monthly Data'!N:N,Calculations!$C$116+MOD(U6,Calculations!$C$118))+Control!$C$7*Calculations!$C$83*INDEX('Monthly Data'!O:O,Calculations!$C$116+MOD(U6,Calculations!$C$118))+Control!$C$7*Calculations!$C$84*INDEX('Monthly Data'!P:P,Calculations!$C$116+MOD(U6,Calculations!$C$118))+Control!$C$7*Calculations!$C$85*INDEX('Monthly Data'!Q:Q,Calculations!$C$116+MOD(U6,Calculations!$C$118))+(1-Control!$C$7*Calculations!$C$87)*INDEX('Monthly Data'!R:R,Calculations!$C$116+MOD(U6,Calculations!$C$118))</f>
        <v>1.2722494017511032E-2</v>
      </c>
      <c r="EL6" s="86">
        <f ca="1">Control!$C$7*Calculations!$C$82*INDEX('Monthly Data'!N:N,Calculations!$C$116+MOD(V6,Calculations!$C$118))+Control!$C$7*Calculations!$C$83*INDEX('Monthly Data'!O:O,Calculations!$C$116+MOD(V6,Calculations!$C$118))+Control!$C$7*Calculations!$C$84*INDEX('Monthly Data'!P:P,Calculations!$C$116+MOD(V6,Calculations!$C$118))+Control!$C$7*Calculations!$C$85*INDEX('Monthly Data'!Q:Q,Calculations!$C$116+MOD(V6,Calculations!$C$118))+(1-Control!$C$7*Calculations!$C$87)*INDEX('Monthly Data'!R:R,Calculations!$C$116+MOD(V6,Calculations!$C$118))</f>
        <v>2.5325873776067674E-2</v>
      </c>
      <c r="EM6" s="86">
        <f ca="1">Control!$C$7*Calculations!$C$82*INDEX('Monthly Data'!N:N,Calculations!$C$116+MOD(W6,Calculations!$C$118))+Control!$C$7*Calculations!$C$83*INDEX('Monthly Data'!O:O,Calculations!$C$116+MOD(W6,Calculations!$C$118))+Control!$C$7*Calculations!$C$84*INDEX('Monthly Data'!P:P,Calculations!$C$116+MOD(W6,Calculations!$C$118))+Control!$C$7*Calculations!$C$85*INDEX('Monthly Data'!Q:Q,Calculations!$C$116+MOD(W6,Calculations!$C$118))+(1-Control!$C$7*Calculations!$C$87)*INDEX('Monthly Data'!R:R,Calculations!$C$116+MOD(W6,Calculations!$C$118))</f>
        <v>1.5758278480433856E-2</v>
      </c>
      <c r="EN6" s="86">
        <f ca="1">Control!$C$7*Calculations!$C$82*INDEX('Monthly Data'!N:N,Calculations!$C$116+MOD(X6,Calculations!$C$118))+Control!$C$7*Calculations!$C$83*INDEX('Monthly Data'!O:O,Calculations!$C$116+MOD(X6,Calculations!$C$118))+Control!$C$7*Calculations!$C$84*INDEX('Monthly Data'!P:P,Calculations!$C$116+MOD(X6,Calculations!$C$118))+Control!$C$7*Calculations!$C$85*INDEX('Monthly Data'!Q:Q,Calculations!$C$116+MOD(X6,Calculations!$C$118))+(1-Control!$C$7*Calculations!$C$87)*INDEX('Monthly Data'!R:R,Calculations!$C$116+MOD(X6,Calculations!$C$118))</f>
        <v>1.0627294914941248E-2</v>
      </c>
      <c r="EO6" s="86">
        <f ca="1">Control!$C$7*Calculations!$C$82*INDEX('Monthly Data'!N:N,Calculations!$C$116+MOD(Y6,Calculations!$C$118))+Control!$C$7*Calculations!$C$83*INDEX('Monthly Data'!O:O,Calculations!$C$116+MOD(Y6,Calculations!$C$118))+Control!$C$7*Calculations!$C$84*INDEX('Monthly Data'!P:P,Calculations!$C$116+MOD(Y6,Calculations!$C$118))+Control!$C$7*Calculations!$C$85*INDEX('Monthly Data'!Q:Q,Calculations!$C$116+MOD(Y6,Calculations!$C$118))+(1-Control!$C$7*Calculations!$C$87)*INDEX('Monthly Data'!R:R,Calculations!$C$116+MOD(Y6,Calculations!$C$118))</f>
        <v>-1.9947061878162777E-2</v>
      </c>
      <c r="EP6" s="86">
        <f ca="1">Control!$C$7*Calculations!$C$82*INDEX('Monthly Data'!N:N,Calculations!$C$116+MOD(Z6,Calculations!$C$118))+Control!$C$7*Calculations!$C$83*INDEX('Monthly Data'!O:O,Calculations!$C$116+MOD(Z6,Calculations!$C$118))+Control!$C$7*Calculations!$C$84*INDEX('Monthly Data'!P:P,Calculations!$C$116+MOD(Z6,Calculations!$C$118))+Control!$C$7*Calculations!$C$85*INDEX('Monthly Data'!Q:Q,Calculations!$C$116+MOD(Z6,Calculations!$C$118))+(1-Control!$C$7*Calculations!$C$87)*INDEX('Monthly Data'!R:R,Calculations!$C$116+MOD(Z6,Calculations!$C$118))</f>
        <v>5.1279584938936244E-2</v>
      </c>
      <c r="EQ6" s="86">
        <f ca="1">Control!$C$7*Calculations!$C$82*INDEX('Monthly Data'!N:N,Calculations!$C$116+MOD(AA6,Calculations!$C$118))+Control!$C$7*Calculations!$C$83*INDEX('Monthly Data'!O:O,Calculations!$C$116+MOD(AA6,Calculations!$C$118))+Control!$C$7*Calculations!$C$84*INDEX('Monthly Data'!P:P,Calculations!$C$116+MOD(AA6,Calculations!$C$118))+Control!$C$7*Calculations!$C$85*INDEX('Monthly Data'!Q:Q,Calculations!$C$116+MOD(AA6,Calculations!$C$118))+(1-Control!$C$7*Calculations!$C$87)*INDEX('Monthly Data'!R:R,Calculations!$C$116+MOD(AA6,Calculations!$C$118))</f>
        <v>1.7073665854433945E-2</v>
      </c>
      <c r="ER6" s="86">
        <f ca="1">Control!$C$7*Calculations!$C$82*INDEX('Monthly Data'!N:N,Calculations!$C$116+MOD(AB6,Calculations!$C$118))+Control!$C$7*Calculations!$C$83*INDEX('Monthly Data'!O:O,Calculations!$C$116+MOD(AB6,Calculations!$C$118))+Control!$C$7*Calculations!$C$84*INDEX('Monthly Data'!P:P,Calculations!$C$116+MOD(AB6,Calculations!$C$118))+Control!$C$7*Calculations!$C$85*INDEX('Monthly Data'!Q:Q,Calculations!$C$116+MOD(AB6,Calculations!$C$118))+(1-Control!$C$7*Calculations!$C$87)*INDEX('Monthly Data'!R:R,Calculations!$C$116+MOD(AB6,Calculations!$C$118))</f>
        <v>1.8665061640915637E-2</v>
      </c>
      <c r="ES6" s="86">
        <f ca="1">Control!$C$7*Calculations!$C$82*INDEX('Monthly Data'!N:N,Calculations!$C$116+MOD(AC6,Calculations!$C$118))+Control!$C$7*Calculations!$C$83*INDEX('Monthly Data'!O:O,Calculations!$C$116+MOD(AC6,Calculations!$C$118))+Control!$C$7*Calculations!$C$84*INDEX('Monthly Data'!P:P,Calculations!$C$116+MOD(AC6,Calculations!$C$118))+Control!$C$7*Calculations!$C$85*INDEX('Monthly Data'!Q:Q,Calculations!$C$116+MOD(AC6,Calculations!$C$118))+(1-Control!$C$7*Calculations!$C$87)*INDEX('Monthly Data'!R:R,Calculations!$C$116+MOD(AC6,Calculations!$C$118))</f>
        <v>1.5216630695380906E-2</v>
      </c>
      <c r="ET6" s="86">
        <f ca="1">Control!$C$7*Calculations!$C$82*INDEX('Monthly Data'!N:N,Calculations!$C$116+MOD(AD6,Calculations!$C$118))+Control!$C$7*Calculations!$C$83*INDEX('Monthly Data'!O:O,Calculations!$C$116+MOD(AD6,Calculations!$C$118))+Control!$C$7*Calculations!$C$84*INDEX('Monthly Data'!P:P,Calculations!$C$116+MOD(AD6,Calculations!$C$118))+Control!$C$7*Calculations!$C$85*INDEX('Monthly Data'!Q:Q,Calculations!$C$116+MOD(AD6,Calculations!$C$118))+(1-Control!$C$7*Calculations!$C$87)*INDEX('Monthly Data'!R:R,Calculations!$C$116+MOD(AD6,Calculations!$C$118))</f>
        <v>-1.1360801645249321E-2</v>
      </c>
      <c r="EU6" s="86">
        <f ca="1">Control!$C$7*Calculations!$C$82*INDEX('Monthly Data'!N:N,Calculations!$C$116+MOD(AE6,Calculations!$C$118))+Control!$C$7*Calculations!$C$83*INDEX('Monthly Data'!O:O,Calculations!$C$116+MOD(AE6,Calculations!$C$118))+Control!$C$7*Calculations!$C$84*INDEX('Monthly Data'!P:P,Calculations!$C$116+MOD(AE6,Calculations!$C$118))+Control!$C$7*Calculations!$C$85*INDEX('Monthly Data'!Q:Q,Calculations!$C$116+MOD(AE6,Calculations!$C$118))+(1-Control!$C$7*Calculations!$C$87)*INDEX('Monthly Data'!R:R,Calculations!$C$116+MOD(AE6,Calculations!$C$118))</f>
        <v>2.377894462657602E-2</v>
      </c>
      <c r="EV6" s="86">
        <f ca="1">Control!$C$7*Calculations!$C$82*INDEX('Monthly Data'!N:N,Calculations!$C$116+MOD(AF6,Calculations!$C$118))+Control!$C$7*Calculations!$C$83*INDEX('Monthly Data'!O:O,Calculations!$C$116+MOD(AF6,Calculations!$C$118))+Control!$C$7*Calculations!$C$84*INDEX('Monthly Data'!P:P,Calculations!$C$116+MOD(AF6,Calculations!$C$118))+Control!$C$7*Calculations!$C$85*INDEX('Monthly Data'!Q:Q,Calculations!$C$116+MOD(AF6,Calculations!$C$118))+(1-Control!$C$7*Calculations!$C$87)*INDEX('Monthly Data'!R:R,Calculations!$C$116+MOD(AF6,Calculations!$C$118))</f>
        <v>4.2795950888382334E-3</v>
      </c>
      <c r="EW6" s="86">
        <f ca="1">Control!$C$7*Calculations!$C$82*INDEX('Monthly Data'!N:N,Calculations!$C$116+MOD(AG6,Calculations!$C$118))+Control!$C$7*Calculations!$C$83*INDEX('Monthly Data'!O:O,Calculations!$C$116+MOD(AG6,Calculations!$C$118))+Control!$C$7*Calculations!$C$84*INDEX('Monthly Data'!P:P,Calculations!$C$116+MOD(AG6,Calculations!$C$118))+Control!$C$7*Calculations!$C$85*INDEX('Monthly Data'!Q:Q,Calculations!$C$116+MOD(AG6,Calculations!$C$118))+(1-Control!$C$7*Calculations!$C$87)*INDEX('Monthly Data'!R:R,Calculations!$C$116+MOD(AG6,Calculations!$C$118))</f>
        <v>-9.839093431862074E-3</v>
      </c>
      <c r="EX6" s="86">
        <f ca="1">Control!$C$7*Calculations!$C$82*INDEX('Monthly Data'!N:N,Calculations!$C$116+MOD(AH6,Calculations!$C$118))+Control!$C$7*Calculations!$C$83*INDEX('Monthly Data'!O:O,Calculations!$C$116+MOD(AH6,Calculations!$C$118))+Control!$C$7*Calculations!$C$84*INDEX('Monthly Data'!P:P,Calculations!$C$116+MOD(AH6,Calculations!$C$118))+Control!$C$7*Calculations!$C$85*INDEX('Monthly Data'!Q:Q,Calculations!$C$116+MOD(AH6,Calculations!$C$118))+(1-Control!$C$7*Calculations!$C$87)*INDEX('Monthly Data'!R:R,Calculations!$C$116+MOD(AH6,Calculations!$C$118))</f>
        <v>1.046389543479892E-2</v>
      </c>
      <c r="EY6" s="86">
        <f ca="1">Control!$C$7*Calculations!$C$82*INDEX('Monthly Data'!N:N,Calculations!$C$116+MOD(AI6,Calculations!$C$118))+Control!$C$7*Calculations!$C$83*INDEX('Monthly Data'!O:O,Calculations!$C$116+MOD(AI6,Calculations!$C$118))+Control!$C$7*Calculations!$C$84*INDEX('Monthly Data'!P:P,Calculations!$C$116+MOD(AI6,Calculations!$C$118))+Control!$C$7*Calculations!$C$85*INDEX('Monthly Data'!Q:Q,Calculations!$C$116+MOD(AI6,Calculations!$C$118))+(1-Control!$C$7*Calculations!$C$87)*INDEX('Monthly Data'!R:R,Calculations!$C$116+MOD(AI6,Calculations!$C$118))</f>
        <v>1.5108777406081684E-3</v>
      </c>
      <c r="EZ6" s="86">
        <f ca="1">Control!$C$7*Calculations!$C$82*INDEX('Monthly Data'!N:N,Calculations!$C$116+MOD(AJ6,Calculations!$C$118))+Control!$C$7*Calculations!$C$83*INDEX('Monthly Data'!O:O,Calculations!$C$116+MOD(AJ6,Calculations!$C$118))+Control!$C$7*Calculations!$C$84*INDEX('Monthly Data'!P:P,Calculations!$C$116+MOD(AJ6,Calculations!$C$118))+Control!$C$7*Calculations!$C$85*INDEX('Monthly Data'!Q:Q,Calculations!$C$116+MOD(AJ6,Calculations!$C$118))+(1-Control!$C$7*Calculations!$C$87)*INDEX('Monthly Data'!R:R,Calculations!$C$116+MOD(AJ6,Calculations!$C$118))</f>
        <v>4.089189590407355E-3</v>
      </c>
      <c r="FA6" s="86">
        <f ca="1">Control!$C$7*Calculations!$C$82*INDEX('Monthly Data'!N:N,Calculations!$C$116+MOD(AK6,Calculations!$C$118))+Control!$C$7*Calculations!$C$83*INDEX('Monthly Data'!O:O,Calculations!$C$116+MOD(AK6,Calculations!$C$118))+Control!$C$7*Calculations!$C$84*INDEX('Monthly Data'!P:P,Calculations!$C$116+MOD(AK6,Calculations!$C$118))+Control!$C$7*Calculations!$C$85*INDEX('Monthly Data'!Q:Q,Calculations!$C$116+MOD(AK6,Calculations!$C$118))+(1-Control!$C$7*Calculations!$C$87)*INDEX('Monthly Data'!R:R,Calculations!$C$116+MOD(AK6,Calculations!$C$118))</f>
        <v>-1.0485101266941802E-2</v>
      </c>
      <c r="FB6" s="86">
        <f ca="1">Control!$C$7*Calculations!$C$82*INDEX('Monthly Data'!N:N,Calculations!$C$116+MOD(AL6,Calculations!$C$118))+Control!$C$7*Calculations!$C$83*INDEX('Monthly Data'!O:O,Calculations!$C$116+MOD(AL6,Calculations!$C$118))+Control!$C$7*Calculations!$C$84*INDEX('Monthly Data'!P:P,Calculations!$C$116+MOD(AL6,Calculations!$C$118))+Control!$C$7*Calculations!$C$85*INDEX('Monthly Data'!Q:Q,Calculations!$C$116+MOD(AL6,Calculations!$C$118))+(1-Control!$C$7*Calculations!$C$87)*INDEX('Monthly Data'!R:R,Calculations!$C$116+MOD(AL6,Calculations!$C$118))</f>
        <v>3.1070573055362403E-2</v>
      </c>
      <c r="FC6" s="86">
        <f ca="1">Control!$C$7*Calculations!$C$82*INDEX('Monthly Data'!N:N,Calculations!$C$116+MOD(AM6,Calculations!$C$118))+Control!$C$7*Calculations!$C$83*INDEX('Monthly Data'!O:O,Calculations!$C$116+MOD(AM6,Calculations!$C$118))+Control!$C$7*Calculations!$C$84*INDEX('Monthly Data'!P:P,Calculations!$C$116+MOD(AM6,Calculations!$C$118))+Control!$C$7*Calculations!$C$85*INDEX('Monthly Data'!Q:Q,Calculations!$C$116+MOD(AM6,Calculations!$C$118))+(1-Control!$C$7*Calculations!$C$87)*INDEX('Monthly Data'!R:R,Calculations!$C$116+MOD(AM6,Calculations!$C$118))</f>
        <v>1.3423979074716584E-2</v>
      </c>
      <c r="FD6" s="86">
        <f ca="1">Control!$C$7*Calculations!$C$82*INDEX('Monthly Data'!N:N,Calculations!$C$116+MOD(AN6,Calculations!$C$118))+Control!$C$7*Calculations!$C$83*INDEX('Monthly Data'!O:O,Calculations!$C$116+MOD(AN6,Calculations!$C$118))+Control!$C$7*Calculations!$C$84*INDEX('Monthly Data'!P:P,Calculations!$C$116+MOD(AN6,Calculations!$C$118))+Control!$C$7*Calculations!$C$85*INDEX('Monthly Data'!Q:Q,Calculations!$C$116+MOD(AN6,Calculations!$C$118))+(1-Control!$C$7*Calculations!$C$87)*INDEX('Monthly Data'!R:R,Calculations!$C$116+MOD(AN6,Calculations!$C$118))</f>
        <v>1.5063457444773597E-2</v>
      </c>
      <c r="FE6" s="86">
        <f ca="1">Control!$C$7*Calculations!$C$82*INDEX('Monthly Data'!N:N,Calculations!$C$116+MOD(AO6,Calculations!$C$118))+Control!$C$7*Calculations!$C$83*INDEX('Monthly Data'!O:O,Calculations!$C$116+MOD(AO6,Calculations!$C$118))+Control!$C$7*Calculations!$C$84*INDEX('Monthly Data'!P:P,Calculations!$C$116+MOD(AO6,Calculations!$C$118))+Control!$C$7*Calculations!$C$85*INDEX('Monthly Data'!Q:Q,Calculations!$C$116+MOD(AO6,Calculations!$C$118))+(1-Control!$C$7*Calculations!$C$87)*INDEX('Monthly Data'!R:R,Calculations!$C$116+MOD(AO6,Calculations!$C$118))</f>
        <v>-3.9863250714949353E-2</v>
      </c>
      <c r="FF6" s="86">
        <f ca="1">Control!$C$7*Calculations!$C$82*INDEX('Monthly Data'!N:N,Calculations!$C$116+MOD(AP6,Calculations!$C$118))+Control!$C$7*Calculations!$C$83*INDEX('Monthly Data'!O:O,Calculations!$C$116+MOD(AP6,Calculations!$C$118))+Control!$C$7*Calculations!$C$84*INDEX('Monthly Data'!P:P,Calculations!$C$116+MOD(AP6,Calculations!$C$118))+Control!$C$7*Calculations!$C$85*INDEX('Monthly Data'!Q:Q,Calculations!$C$116+MOD(AP6,Calculations!$C$118))+(1-Control!$C$7*Calculations!$C$87)*INDEX('Monthly Data'!R:R,Calculations!$C$116+MOD(AP6,Calculations!$C$118))</f>
        <v>5.3309355465453899E-3</v>
      </c>
      <c r="FG6" s="86">
        <f ca="1">Control!$C$7*Calculations!$C$82*INDEX('Monthly Data'!N:N,Calculations!$C$116+MOD(AQ6,Calculations!$C$118))+Control!$C$7*Calculations!$C$83*INDEX('Monthly Data'!O:O,Calculations!$C$116+MOD(AQ6,Calculations!$C$118))+Control!$C$7*Calculations!$C$84*INDEX('Monthly Data'!P:P,Calculations!$C$116+MOD(AQ6,Calculations!$C$118))+Control!$C$7*Calculations!$C$85*INDEX('Monthly Data'!Q:Q,Calculations!$C$116+MOD(AQ6,Calculations!$C$118))+(1-Control!$C$7*Calculations!$C$87)*INDEX('Monthly Data'!R:R,Calculations!$C$116+MOD(AQ6,Calculations!$C$118))</f>
        <v>5.3309355465453899E-3</v>
      </c>
      <c r="FH6" s="86">
        <f ca="1">Control!$C$7*Calculations!$C$82*INDEX('Monthly Data'!N:N,Calculations!$C$116+MOD(AR6,Calculations!$C$118))+Control!$C$7*Calculations!$C$83*INDEX('Monthly Data'!O:O,Calculations!$C$116+MOD(AR6,Calculations!$C$118))+Control!$C$7*Calculations!$C$84*INDEX('Monthly Data'!P:P,Calculations!$C$116+MOD(AR6,Calculations!$C$118))+Control!$C$7*Calculations!$C$85*INDEX('Monthly Data'!Q:Q,Calculations!$C$116+MOD(AR6,Calculations!$C$118))+(1-Control!$C$7*Calculations!$C$87)*INDEX('Monthly Data'!R:R,Calculations!$C$116+MOD(AR6,Calculations!$C$118))</f>
        <v>-6.1115617667135171E-2</v>
      </c>
      <c r="FI6" s="86">
        <f ca="1">Control!$C$7*Calculations!$C$82*INDEX('Monthly Data'!N:N,Calculations!$C$116+MOD(AS6,Calculations!$C$118))+Control!$C$7*Calculations!$C$83*INDEX('Monthly Data'!O:O,Calculations!$C$116+MOD(AS6,Calculations!$C$118))+Control!$C$7*Calculations!$C$84*INDEX('Monthly Data'!P:P,Calculations!$C$116+MOD(AS6,Calculations!$C$118))+Control!$C$7*Calculations!$C$85*INDEX('Monthly Data'!Q:Q,Calculations!$C$116+MOD(AS6,Calculations!$C$118))+(1-Control!$C$7*Calculations!$C$87)*INDEX('Monthly Data'!R:R,Calculations!$C$116+MOD(AS6,Calculations!$C$118))</f>
        <v>1.7472933988537529E-2</v>
      </c>
      <c r="FJ6" s="86">
        <f ca="1">Control!$C$7*Calculations!$C$82*INDEX('Monthly Data'!N:N,Calculations!$C$116+MOD(AT6,Calculations!$C$118))+Control!$C$7*Calculations!$C$83*INDEX('Monthly Data'!O:O,Calculations!$C$116+MOD(AT6,Calculations!$C$118))+Control!$C$7*Calculations!$C$84*INDEX('Monthly Data'!P:P,Calculations!$C$116+MOD(AT6,Calculations!$C$118))+Control!$C$7*Calculations!$C$85*INDEX('Monthly Data'!Q:Q,Calculations!$C$116+MOD(AT6,Calculations!$C$118))+(1-Control!$C$7*Calculations!$C$87)*INDEX('Monthly Data'!R:R,Calculations!$C$116+MOD(AT6,Calculations!$C$118))</f>
        <v>1.7361594973213587E-2</v>
      </c>
      <c r="FK6" s="86">
        <f ca="1">Control!$C$7*Calculations!$C$82*INDEX('Monthly Data'!N:N,Calculations!$C$116+MOD(AU6,Calculations!$C$118))+Control!$C$7*Calculations!$C$83*INDEX('Monthly Data'!O:O,Calculations!$C$116+MOD(AU6,Calculations!$C$118))+Control!$C$7*Calculations!$C$84*INDEX('Monthly Data'!P:P,Calculations!$C$116+MOD(AU6,Calculations!$C$118))+Control!$C$7*Calculations!$C$85*INDEX('Monthly Data'!Q:Q,Calculations!$C$116+MOD(AU6,Calculations!$C$118))+(1-Control!$C$7*Calculations!$C$87)*INDEX('Monthly Data'!R:R,Calculations!$C$116+MOD(AU6,Calculations!$C$118))</f>
        <v>-1.8530040247387896E-2</v>
      </c>
      <c r="FL6" s="86">
        <f ca="1">Control!$C$7*Calculations!$C$82*INDEX('Monthly Data'!N:N,Calculations!$C$116+MOD(AV6,Calculations!$C$118))+Control!$C$7*Calculations!$C$83*INDEX('Monthly Data'!O:O,Calculations!$C$116+MOD(AV6,Calculations!$C$118))+Control!$C$7*Calculations!$C$84*INDEX('Monthly Data'!P:P,Calculations!$C$116+MOD(AV6,Calculations!$C$118))+Control!$C$7*Calculations!$C$85*INDEX('Monthly Data'!Q:Q,Calculations!$C$116+MOD(AV6,Calculations!$C$118))+(1-Control!$C$7*Calculations!$C$87)*INDEX('Monthly Data'!R:R,Calculations!$C$116+MOD(AV6,Calculations!$C$118))</f>
        <v>1.3891563624307685E-2</v>
      </c>
      <c r="FM6" s="86">
        <f ca="1">Control!$C$7*Calculations!$C$82*INDEX('Monthly Data'!N:N,Calculations!$C$116+MOD(AW6,Calculations!$C$118))+Control!$C$7*Calculations!$C$83*INDEX('Monthly Data'!O:O,Calculations!$C$116+MOD(AW6,Calculations!$C$118))+Control!$C$7*Calculations!$C$84*INDEX('Monthly Data'!P:P,Calculations!$C$116+MOD(AW6,Calculations!$C$118))+Control!$C$7*Calculations!$C$85*INDEX('Monthly Data'!Q:Q,Calculations!$C$116+MOD(AW6,Calculations!$C$118))+(1-Control!$C$7*Calculations!$C$87)*INDEX('Monthly Data'!R:R,Calculations!$C$116+MOD(AW6,Calculations!$C$118))</f>
        <v>-1.5984879994281095E-2</v>
      </c>
      <c r="FN6" s="86">
        <f ca="1">Control!$C$7*Calculations!$C$82*INDEX('Monthly Data'!N:N,Calculations!$C$116+MOD(AX6,Calculations!$C$118))+Control!$C$7*Calculations!$C$83*INDEX('Monthly Data'!O:O,Calculations!$C$116+MOD(AX6,Calculations!$C$118))+Control!$C$7*Calculations!$C$84*INDEX('Monthly Data'!P:P,Calculations!$C$116+MOD(AX6,Calculations!$C$118))+Control!$C$7*Calculations!$C$85*INDEX('Monthly Data'!Q:Q,Calculations!$C$116+MOD(AX6,Calculations!$C$118))+(1-Control!$C$7*Calculations!$C$87)*INDEX('Monthly Data'!R:R,Calculations!$C$116+MOD(AX6,Calculations!$C$118))</f>
        <v>3.0957942835585645E-2</v>
      </c>
      <c r="FO6" s="86">
        <f ca="1">Control!$C$7*Calculations!$C$82*INDEX('Monthly Data'!N:N,Calculations!$C$116+MOD(AY6,Calculations!$C$118))+Control!$C$7*Calculations!$C$83*INDEX('Monthly Data'!O:O,Calculations!$C$116+MOD(AY6,Calculations!$C$118))+Control!$C$7*Calculations!$C$84*INDEX('Monthly Data'!P:P,Calculations!$C$116+MOD(AY6,Calculations!$C$118))+Control!$C$7*Calculations!$C$85*INDEX('Monthly Data'!Q:Q,Calculations!$C$116+MOD(AY6,Calculations!$C$118))+(1-Control!$C$7*Calculations!$C$87)*INDEX('Monthly Data'!R:R,Calculations!$C$116+MOD(AY6,Calculations!$C$118))</f>
        <v>1.2722494017511032E-2</v>
      </c>
      <c r="FP6" s="86">
        <f ca="1">Control!$C$7*Calculations!$C$82*INDEX('Monthly Data'!N:N,Calculations!$C$116+MOD(AZ6,Calculations!$C$118))+Control!$C$7*Calculations!$C$83*INDEX('Monthly Data'!O:O,Calculations!$C$116+MOD(AZ6,Calculations!$C$118))+Control!$C$7*Calculations!$C$84*INDEX('Monthly Data'!P:P,Calculations!$C$116+MOD(AZ6,Calculations!$C$118))+Control!$C$7*Calculations!$C$85*INDEX('Monthly Data'!Q:Q,Calculations!$C$116+MOD(AZ6,Calculations!$C$118))+(1-Control!$C$7*Calculations!$C$87)*INDEX('Monthly Data'!R:R,Calculations!$C$116+MOD(AZ6,Calculations!$C$118))</f>
        <v>-1.8530040247387896E-2</v>
      </c>
      <c r="FQ6" s="86">
        <f ca="1">Control!$C$7*Calculations!$C$82*INDEX('Monthly Data'!N:N,Calculations!$C$116+MOD(BA6,Calculations!$C$118))+Control!$C$7*Calculations!$C$83*INDEX('Monthly Data'!O:O,Calculations!$C$116+MOD(BA6,Calculations!$C$118))+Control!$C$7*Calculations!$C$84*INDEX('Monthly Data'!P:P,Calculations!$C$116+MOD(BA6,Calculations!$C$118))+Control!$C$7*Calculations!$C$85*INDEX('Monthly Data'!Q:Q,Calculations!$C$116+MOD(BA6,Calculations!$C$118))+(1-Control!$C$7*Calculations!$C$87)*INDEX('Monthly Data'!R:R,Calculations!$C$116+MOD(BA6,Calculations!$C$118))</f>
        <v>-1.6546126717384396E-2</v>
      </c>
      <c r="FR6" s="86">
        <f ca="1">Control!$C$7*Calculations!$C$82*INDEX('Monthly Data'!N:N,Calculations!$C$116+MOD(BB6,Calculations!$C$118))+Control!$C$7*Calculations!$C$83*INDEX('Monthly Data'!O:O,Calculations!$C$116+MOD(BB6,Calculations!$C$118))+Control!$C$7*Calculations!$C$84*INDEX('Monthly Data'!P:P,Calculations!$C$116+MOD(BB6,Calculations!$C$118))+Control!$C$7*Calculations!$C$85*INDEX('Monthly Data'!Q:Q,Calculations!$C$116+MOD(BB6,Calculations!$C$118))+(1-Control!$C$7*Calculations!$C$87)*INDEX('Monthly Data'!R:R,Calculations!$C$116+MOD(BB6,Calculations!$C$118))</f>
        <v>-7.3651264633385334E-4</v>
      </c>
      <c r="FS6" s="86">
        <f ca="1">Control!$C$7*Calculations!$C$82*INDEX('Monthly Data'!N:N,Calculations!$C$116+MOD(BC6,Calculations!$C$118))+Control!$C$7*Calculations!$C$83*INDEX('Monthly Data'!O:O,Calculations!$C$116+MOD(BC6,Calculations!$C$118))+Control!$C$7*Calculations!$C$84*INDEX('Monthly Data'!P:P,Calculations!$C$116+MOD(BC6,Calculations!$C$118))+Control!$C$7*Calculations!$C$85*INDEX('Monthly Data'!Q:Q,Calculations!$C$116+MOD(BC6,Calculations!$C$118))+(1-Control!$C$7*Calculations!$C$87)*INDEX('Monthly Data'!R:R,Calculations!$C$116+MOD(BC6,Calculations!$C$118))</f>
        <v>9.9787204839310462E-3</v>
      </c>
      <c r="FT6" s="86">
        <f ca="1">Control!$C$7*Calculations!$C$82*INDEX('Monthly Data'!N:N,Calculations!$C$116+MOD(BD6,Calculations!$C$118))+Control!$C$7*Calculations!$C$83*INDEX('Monthly Data'!O:O,Calculations!$C$116+MOD(BD6,Calculations!$C$118))+Control!$C$7*Calculations!$C$84*INDEX('Monthly Data'!P:P,Calculations!$C$116+MOD(BD6,Calculations!$C$118))+Control!$C$7*Calculations!$C$85*INDEX('Monthly Data'!Q:Q,Calculations!$C$116+MOD(BD6,Calculations!$C$118))+(1-Control!$C$7*Calculations!$C$87)*INDEX('Monthly Data'!R:R,Calculations!$C$116+MOD(BD6,Calculations!$C$118))</f>
        <v>-4.417423226995453E-3</v>
      </c>
      <c r="FU6" s="86">
        <f ca="1">Control!$C$7*Calculations!$C$82*INDEX('Monthly Data'!N:N,Calculations!$C$116+MOD(BE6,Calculations!$C$118))+Control!$C$7*Calculations!$C$83*INDEX('Monthly Data'!O:O,Calculations!$C$116+MOD(BE6,Calculations!$C$118))+Control!$C$7*Calculations!$C$84*INDEX('Monthly Data'!P:P,Calculations!$C$116+MOD(BE6,Calculations!$C$118))+Control!$C$7*Calculations!$C$85*INDEX('Monthly Data'!Q:Q,Calculations!$C$116+MOD(BE6,Calculations!$C$118))+(1-Control!$C$7*Calculations!$C$87)*INDEX('Monthly Data'!R:R,Calculations!$C$116+MOD(BE6,Calculations!$C$118))</f>
        <v>-4.0413381192162513E-2</v>
      </c>
      <c r="FV6" s="86">
        <f ca="1">Control!$C$7*Calculations!$C$82*INDEX('Monthly Data'!N:N,Calculations!$C$116+MOD(BF6,Calculations!$C$118))+Control!$C$7*Calculations!$C$83*INDEX('Monthly Data'!O:O,Calculations!$C$116+MOD(BF6,Calculations!$C$118))+Control!$C$7*Calculations!$C$84*INDEX('Monthly Data'!P:P,Calculations!$C$116+MOD(BF6,Calculations!$C$118))+Control!$C$7*Calculations!$C$85*INDEX('Monthly Data'!Q:Q,Calculations!$C$116+MOD(BF6,Calculations!$C$118))+(1-Control!$C$7*Calculations!$C$87)*INDEX('Monthly Data'!R:R,Calculations!$C$116+MOD(BF6,Calculations!$C$118))</f>
        <v>1.2722494017511032E-2</v>
      </c>
      <c r="FW6" s="86">
        <f ca="1">Control!$C$7*Calculations!$C$82*INDEX('Monthly Data'!N:N,Calculations!$C$116+MOD(BG6,Calculations!$C$118))+Control!$C$7*Calculations!$C$83*INDEX('Monthly Data'!O:O,Calculations!$C$116+MOD(BG6,Calculations!$C$118))+Control!$C$7*Calculations!$C$84*INDEX('Monthly Data'!P:P,Calculations!$C$116+MOD(BG6,Calculations!$C$118))+Control!$C$7*Calculations!$C$85*INDEX('Monthly Data'!Q:Q,Calculations!$C$116+MOD(BG6,Calculations!$C$118))+(1-Control!$C$7*Calculations!$C$87)*INDEX('Monthly Data'!R:R,Calculations!$C$116+MOD(BG6,Calculations!$C$118))</f>
        <v>8.3814116887657771E-3</v>
      </c>
      <c r="FX6" s="86">
        <f ca="1">Control!$C$7*Calculations!$C$82*INDEX('Monthly Data'!N:N,Calculations!$C$116+MOD(BH6,Calculations!$C$118))+Control!$C$7*Calculations!$C$83*INDEX('Monthly Data'!O:O,Calculations!$C$116+MOD(BH6,Calculations!$C$118))+Control!$C$7*Calculations!$C$84*INDEX('Monthly Data'!P:P,Calculations!$C$116+MOD(BH6,Calculations!$C$118))+Control!$C$7*Calculations!$C$85*INDEX('Monthly Data'!Q:Q,Calculations!$C$116+MOD(BH6,Calculations!$C$118))+(1-Control!$C$7*Calculations!$C$87)*INDEX('Monthly Data'!R:R,Calculations!$C$116+MOD(BH6,Calculations!$C$118))</f>
        <v>1.7472933988537529E-2</v>
      </c>
      <c r="FY6" s="86">
        <f ca="1">Control!$C$7*Calculations!$C$82*INDEX('Monthly Data'!N:N,Calculations!$C$116+MOD(BI6,Calculations!$C$118))+Control!$C$7*Calculations!$C$83*INDEX('Monthly Data'!O:O,Calculations!$C$116+MOD(BI6,Calculations!$C$118))+Control!$C$7*Calculations!$C$84*INDEX('Monthly Data'!P:P,Calculations!$C$116+MOD(BI6,Calculations!$C$118))+Control!$C$7*Calculations!$C$85*INDEX('Monthly Data'!Q:Q,Calculations!$C$116+MOD(BI6,Calculations!$C$118))+(1-Control!$C$7*Calculations!$C$87)*INDEX('Monthly Data'!R:R,Calculations!$C$116+MOD(BI6,Calculations!$C$118))</f>
        <v>1.2954540023127663E-2</v>
      </c>
      <c r="FZ6" s="86">
        <f ca="1">Control!$C$7*Calculations!$C$82*INDEX('Monthly Data'!N:N,Calculations!$C$116+MOD(BJ6,Calculations!$C$118))+Control!$C$7*Calculations!$C$83*INDEX('Monthly Data'!O:O,Calculations!$C$116+MOD(BJ6,Calculations!$C$118))+Control!$C$7*Calculations!$C$84*INDEX('Monthly Data'!P:P,Calculations!$C$116+MOD(BJ6,Calculations!$C$118))+Control!$C$7*Calculations!$C$85*INDEX('Monthly Data'!Q:Q,Calculations!$C$116+MOD(BJ6,Calculations!$C$118))+(1-Control!$C$7*Calculations!$C$87)*INDEX('Monthly Data'!R:R,Calculations!$C$116+MOD(BJ6,Calculations!$C$118))</f>
        <v>2.3206536303657571E-2</v>
      </c>
      <c r="GA6" s="86">
        <f ca="1">Control!$C$7*Calculations!$C$82*INDEX('Monthly Data'!N:N,Calculations!$C$116+MOD(BK6,Calculations!$C$118))+Control!$C$7*Calculations!$C$83*INDEX('Monthly Data'!O:O,Calculations!$C$116+MOD(BK6,Calculations!$C$118))+Control!$C$7*Calculations!$C$84*INDEX('Monthly Data'!P:P,Calculations!$C$116+MOD(BK6,Calculations!$C$118))+Control!$C$7*Calculations!$C$85*INDEX('Monthly Data'!Q:Q,Calculations!$C$116+MOD(BK6,Calculations!$C$118))+(1-Control!$C$7*Calculations!$C$87)*INDEX('Monthly Data'!R:R,Calculations!$C$116+MOD(BK6,Calculations!$C$118))</f>
        <v>1.7472933988537529E-2</v>
      </c>
      <c r="GB6" s="86">
        <f ca="1">Control!$C$7*Calculations!$C$82*INDEX('Monthly Data'!N:N,Calculations!$C$116+MOD(BL6,Calculations!$C$118))+Control!$C$7*Calculations!$C$83*INDEX('Monthly Data'!O:O,Calculations!$C$116+MOD(BL6,Calculations!$C$118))+Control!$C$7*Calculations!$C$84*INDEX('Monthly Data'!P:P,Calculations!$C$116+MOD(BL6,Calculations!$C$118))+Control!$C$7*Calculations!$C$85*INDEX('Monthly Data'!Q:Q,Calculations!$C$116+MOD(BL6,Calculations!$C$118))+(1-Control!$C$7*Calculations!$C$87)*INDEX('Monthly Data'!R:R,Calculations!$C$116+MOD(BL6,Calculations!$C$118))</f>
        <v>3.1070573055362403E-2</v>
      </c>
      <c r="GC6" s="86">
        <f ca="1">Control!$C$7*Calculations!$C$82*INDEX('Monthly Data'!N:N,Calculations!$C$116+MOD(BM6,Calculations!$C$118))+Control!$C$7*Calculations!$C$83*INDEX('Monthly Data'!O:O,Calculations!$C$116+MOD(BM6,Calculations!$C$118))+Control!$C$7*Calculations!$C$84*INDEX('Monthly Data'!P:P,Calculations!$C$116+MOD(BM6,Calculations!$C$118))+Control!$C$7*Calculations!$C$85*INDEX('Monthly Data'!Q:Q,Calculations!$C$116+MOD(BM6,Calculations!$C$118))+(1-Control!$C$7*Calculations!$C$87)*INDEX('Monthly Data'!R:R,Calculations!$C$116+MOD(BM6,Calculations!$C$118))</f>
        <v>-3.53368065312233E-2</v>
      </c>
      <c r="GD6" s="86">
        <f ca="1">Control!$C$7*Calculations!$C$82*INDEX('Monthly Data'!N:N,Calculations!$C$116+MOD(BN6,Calculations!$C$118))+Control!$C$7*Calculations!$C$83*INDEX('Monthly Data'!O:O,Calculations!$C$116+MOD(BN6,Calculations!$C$118))+Control!$C$7*Calculations!$C$84*INDEX('Monthly Data'!P:P,Calculations!$C$116+MOD(BN6,Calculations!$C$118))+Control!$C$7*Calculations!$C$85*INDEX('Monthly Data'!Q:Q,Calculations!$C$116+MOD(BN6,Calculations!$C$118))+(1-Control!$C$7*Calculations!$C$87)*INDEX('Monthly Data'!R:R,Calculations!$C$116+MOD(BN6,Calculations!$C$118))</f>
        <v>1.8695385296339444E-2</v>
      </c>
      <c r="GE6" s="86">
        <f ca="1">Control!$C$7*Calculations!$C$82*INDEX('Monthly Data'!N:N,Calculations!$C$116+MOD(BO6,Calculations!$C$118))+Control!$C$7*Calculations!$C$83*INDEX('Monthly Data'!O:O,Calculations!$C$116+MOD(BO6,Calculations!$C$118))+Control!$C$7*Calculations!$C$84*INDEX('Monthly Data'!P:P,Calculations!$C$116+MOD(BO6,Calculations!$C$118))+Control!$C$7*Calculations!$C$85*INDEX('Monthly Data'!Q:Q,Calculations!$C$116+MOD(BO6,Calculations!$C$118))+(1-Control!$C$7*Calculations!$C$87)*INDEX('Monthly Data'!R:R,Calculations!$C$116+MOD(BO6,Calculations!$C$118))</f>
        <v>-1.0485101266941802E-2</v>
      </c>
      <c r="GF6" s="86">
        <f ca="1">Control!$C$7*Calculations!$C$82*INDEX('Monthly Data'!N:N,Calculations!$C$116+MOD(BP6,Calculations!$C$118))+Control!$C$7*Calculations!$C$83*INDEX('Monthly Data'!O:O,Calculations!$C$116+MOD(BP6,Calculations!$C$118))+Control!$C$7*Calculations!$C$84*INDEX('Monthly Data'!P:P,Calculations!$C$116+MOD(BP6,Calculations!$C$118))+Control!$C$7*Calculations!$C$85*INDEX('Monthly Data'!Q:Q,Calculations!$C$116+MOD(BP6,Calculations!$C$118))+(1-Control!$C$7*Calculations!$C$87)*INDEX('Monthly Data'!R:R,Calculations!$C$116+MOD(BP6,Calculations!$C$118))</f>
        <v>7.9764341593600071E-3</v>
      </c>
      <c r="GG6" s="86">
        <f ca="1">Control!$C$7*Calculations!$C$82*INDEX('Monthly Data'!N:N,Calculations!$C$116+MOD(BQ6,Calculations!$C$118))+Control!$C$7*Calculations!$C$83*INDEX('Monthly Data'!O:O,Calculations!$C$116+MOD(BQ6,Calculations!$C$118))+Control!$C$7*Calculations!$C$84*INDEX('Monthly Data'!P:P,Calculations!$C$116+MOD(BQ6,Calculations!$C$118))+Control!$C$7*Calculations!$C$85*INDEX('Monthly Data'!Q:Q,Calculations!$C$116+MOD(BQ6,Calculations!$C$118))+(1-Control!$C$7*Calculations!$C$87)*INDEX('Monthly Data'!R:R,Calculations!$C$116+MOD(BQ6,Calculations!$C$118))</f>
        <v>5.1279584938936244E-2</v>
      </c>
      <c r="GH6" s="86">
        <f ca="1">Control!$C$7*Calculations!$C$82*INDEX('Monthly Data'!N:N,Calculations!$C$116+MOD(BR6,Calculations!$C$118))+Control!$C$7*Calculations!$C$83*INDEX('Monthly Data'!O:O,Calculations!$C$116+MOD(BR6,Calculations!$C$118))+Control!$C$7*Calculations!$C$84*INDEX('Monthly Data'!P:P,Calculations!$C$116+MOD(BR6,Calculations!$C$118))+Control!$C$7*Calculations!$C$85*INDEX('Monthly Data'!Q:Q,Calculations!$C$116+MOD(BR6,Calculations!$C$118))+(1-Control!$C$7*Calculations!$C$87)*INDEX('Monthly Data'!R:R,Calculations!$C$116+MOD(BR6,Calculations!$C$118))</f>
        <v>2.3307359621218403E-2</v>
      </c>
      <c r="GI6" s="86">
        <f ca="1">Control!$C$7*Calculations!$C$82*INDEX('Monthly Data'!N:N,Calculations!$C$116+MOD(BS6,Calculations!$C$118))+Control!$C$7*Calculations!$C$83*INDEX('Monthly Data'!O:O,Calculations!$C$116+MOD(BS6,Calculations!$C$118))+Control!$C$7*Calculations!$C$84*INDEX('Monthly Data'!P:P,Calculations!$C$116+MOD(BS6,Calculations!$C$118))+Control!$C$7*Calculations!$C$85*INDEX('Monthly Data'!Q:Q,Calculations!$C$116+MOD(BS6,Calculations!$C$118))+(1-Control!$C$7*Calculations!$C$87)*INDEX('Monthly Data'!R:R,Calculations!$C$116+MOD(BS6,Calculations!$C$118))</f>
        <v>2.4470405846852006E-3</v>
      </c>
      <c r="GJ6" s="86">
        <f ca="1">Control!$C$7*Calculations!$C$82*INDEX('Monthly Data'!N:N,Calculations!$C$116+MOD(BT6,Calculations!$C$118))+Control!$C$7*Calculations!$C$83*INDEX('Monthly Data'!O:O,Calculations!$C$116+MOD(BT6,Calculations!$C$118))+Control!$C$7*Calculations!$C$84*INDEX('Monthly Data'!P:P,Calculations!$C$116+MOD(BT6,Calculations!$C$118))+Control!$C$7*Calculations!$C$85*INDEX('Monthly Data'!Q:Q,Calculations!$C$116+MOD(BT6,Calculations!$C$118))+(1-Control!$C$7*Calculations!$C$87)*INDEX('Monthly Data'!R:R,Calculations!$C$116+MOD(BT6,Calculations!$C$118))</f>
        <v>-3.9863250714949353E-2</v>
      </c>
      <c r="GK6" s="86">
        <f ca="1">Control!$C$7*Calculations!$C$82*INDEX('Monthly Data'!N:N,Calculations!$C$116+MOD(BU6,Calculations!$C$118))+Control!$C$7*Calculations!$C$83*INDEX('Monthly Data'!O:O,Calculations!$C$116+MOD(BU6,Calculations!$C$118))+Control!$C$7*Calculations!$C$84*INDEX('Monthly Data'!P:P,Calculations!$C$116+MOD(BU6,Calculations!$C$118))+Control!$C$7*Calculations!$C$85*INDEX('Monthly Data'!Q:Q,Calculations!$C$116+MOD(BU6,Calculations!$C$118))+(1-Control!$C$7*Calculations!$C$87)*INDEX('Monthly Data'!R:R,Calculations!$C$116+MOD(BU6,Calculations!$C$118))</f>
        <v>9.9793409618087695E-3</v>
      </c>
      <c r="GL6" s="86">
        <f ca="1">Control!$C$7*Calculations!$C$82*INDEX('Monthly Data'!N:N,Calculations!$C$116+MOD(BV6,Calculations!$C$118))+Control!$C$7*Calculations!$C$83*INDEX('Monthly Data'!O:O,Calculations!$C$116+MOD(BV6,Calculations!$C$118))+Control!$C$7*Calculations!$C$84*INDEX('Monthly Data'!P:P,Calculations!$C$116+MOD(BV6,Calculations!$C$118))+Control!$C$7*Calculations!$C$85*INDEX('Monthly Data'!Q:Q,Calculations!$C$116+MOD(BV6,Calculations!$C$118))+(1-Control!$C$7*Calculations!$C$87)*INDEX('Monthly Data'!R:R,Calculations!$C$116+MOD(BV6,Calculations!$C$118))</f>
        <v>-3.9863250714949353E-2</v>
      </c>
      <c r="GM6" s="86">
        <f ca="1">Control!$C$7*Calculations!$C$82*INDEX('Monthly Data'!N:N,Calculations!$C$116+MOD(BW6,Calculations!$C$118))+Control!$C$7*Calculations!$C$83*INDEX('Monthly Data'!O:O,Calculations!$C$116+MOD(BW6,Calculations!$C$118))+Control!$C$7*Calculations!$C$84*INDEX('Monthly Data'!P:P,Calculations!$C$116+MOD(BW6,Calculations!$C$118))+Control!$C$7*Calculations!$C$85*INDEX('Monthly Data'!Q:Q,Calculations!$C$116+MOD(BW6,Calculations!$C$118))+(1-Control!$C$7*Calculations!$C$87)*INDEX('Monthly Data'!R:R,Calculations!$C$116+MOD(BW6,Calculations!$C$118))</f>
        <v>1.7484305259657981E-2</v>
      </c>
      <c r="GN6" s="86">
        <f ca="1">Control!$C$7*Calculations!$C$82*INDEX('Monthly Data'!N:N,Calculations!$C$116+MOD(BX6,Calculations!$C$118))+Control!$C$7*Calculations!$C$83*INDEX('Monthly Data'!O:O,Calculations!$C$116+MOD(BX6,Calculations!$C$118))+Control!$C$7*Calculations!$C$84*INDEX('Monthly Data'!P:P,Calculations!$C$116+MOD(BX6,Calculations!$C$118))+Control!$C$7*Calculations!$C$85*INDEX('Monthly Data'!Q:Q,Calculations!$C$116+MOD(BX6,Calculations!$C$118))+(1-Control!$C$7*Calculations!$C$87)*INDEX('Monthly Data'!R:R,Calculations!$C$116+MOD(BX6,Calculations!$C$118))</f>
        <v>-7.5539743260223157E-3</v>
      </c>
      <c r="GO6" s="86">
        <f ca="1">Control!$C$7*Calculations!$C$82*INDEX('Monthly Data'!N:N,Calculations!$C$116+MOD(BY6,Calculations!$C$118))+Control!$C$7*Calculations!$C$83*INDEX('Monthly Data'!O:O,Calculations!$C$116+MOD(BY6,Calculations!$C$118))+Control!$C$7*Calculations!$C$84*INDEX('Monthly Data'!P:P,Calculations!$C$116+MOD(BY6,Calculations!$C$118))+Control!$C$7*Calculations!$C$85*INDEX('Monthly Data'!Q:Q,Calculations!$C$116+MOD(BY6,Calculations!$C$118))+(1-Control!$C$7*Calculations!$C$87)*INDEX('Monthly Data'!R:R,Calculations!$C$116+MOD(BY6,Calculations!$C$118))</f>
        <v>1.9073822767906517E-2</v>
      </c>
      <c r="GP6" s="86">
        <f ca="1">Control!$C$7*Calculations!$C$82*INDEX('Monthly Data'!N:N,Calculations!$C$116+MOD(BZ6,Calculations!$C$118))+Control!$C$7*Calculations!$C$83*INDEX('Monthly Data'!O:O,Calculations!$C$116+MOD(BZ6,Calculations!$C$118))+Control!$C$7*Calculations!$C$84*INDEX('Monthly Data'!P:P,Calculations!$C$116+MOD(BZ6,Calculations!$C$118))+Control!$C$7*Calculations!$C$85*INDEX('Monthly Data'!Q:Q,Calculations!$C$116+MOD(BZ6,Calculations!$C$118))+(1-Control!$C$7*Calculations!$C$87)*INDEX('Monthly Data'!R:R,Calculations!$C$116+MOD(BZ6,Calculations!$C$118))</f>
        <v>-1.1360801645249321E-2</v>
      </c>
      <c r="GQ6" s="86">
        <f ca="1">Control!$C$7*Calculations!$C$82*INDEX('Monthly Data'!N:N,Calculations!$C$116+MOD(CA6,Calculations!$C$118))+Control!$C$7*Calculations!$C$83*INDEX('Monthly Data'!O:O,Calculations!$C$116+MOD(CA6,Calculations!$C$118))+Control!$C$7*Calculations!$C$84*INDEX('Monthly Data'!P:P,Calculations!$C$116+MOD(CA6,Calculations!$C$118))+Control!$C$7*Calculations!$C$85*INDEX('Monthly Data'!Q:Q,Calculations!$C$116+MOD(CA6,Calculations!$C$118))+(1-Control!$C$7*Calculations!$C$87)*INDEX('Monthly Data'!R:R,Calculations!$C$116+MOD(CA6,Calculations!$C$118))</f>
        <v>-2.7490061308214487E-3</v>
      </c>
      <c r="GR6" s="86">
        <f ca="1">Control!$C$7*Calculations!$C$82*INDEX('Monthly Data'!N:N,Calculations!$C$116+MOD(CB6,Calculations!$C$118))+Control!$C$7*Calculations!$C$83*INDEX('Monthly Data'!O:O,Calculations!$C$116+MOD(CB6,Calculations!$C$118))+Control!$C$7*Calculations!$C$84*INDEX('Monthly Data'!P:P,Calculations!$C$116+MOD(CB6,Calculations!$C$118))+Control!$C$7*Calculations!$C$85*INDEX('Monthly Data'!Q:Q,Calculations!$C$116+MOD(CB6,Calculations!$C$118))+(1-Control!$C$7*Calculations!$C$87)*INDEX('Monthly Data'!R:R,Calculations!$C$116+MOD(CB6,Calculations!$C$118))</f>
        <v>3.7596120283497965E-2</v>
      </c>
      <c r="GS6" s="86">
        <f ca="1">Control!$C$7*Calculations!$C$82*INDEX('Monthly Data'!N:N,Calculations!$C$116+MOD(CC6,Calculations!$C$118))+Control!$C$7*Calculations!$C$83*INDEX('Monthly Data'!O:O,Calculations!$C$116+MOD(CC6,Calculations!$C$118))+Control!$C$7*Calculations!$C$84*INDEX('Monthly Data'!P:P,Calculations!$C$116+MOD(CC6,Calculations!$C$118))+Control!$C$7*Calculations!$C$85*INDEX('Monthly Data'!Q:Q,Calculations!$C$116+MOD(CC6,Calculations!$C$118))+(1-Control!$C$7*Calculations!$C$87)*INDEX('Monthly Data'!R:R,Calculations!$C$116+MOD(CC6,Calculations!$C$118))</f>
        <v>1.2954540023127663E-2</v>
      </c>
      <c r="GT6" s="86">
        <f ca="1">Control!$C$7*Calculations!$C$82*INDEX('Monthly Data'!N:N,Calculations!$C$116+MOD(CD6,Calculations!$C$118))+Control!$C$7*Calculations!$C$83*INDEX('Monthly Data'!O:O,Calculations!$C$116+MOD(CD6,Calculations!$C$118))+Control!$C$7*Calculations!$C$84*INDEX('Monthly Data'!P:P,Calculations!$C$116+MOD(CD6,Calculations!$C$118))+Control!$C$7*Calculations!$C$85*INDEX('Monthly Data'!Q:Q,Calculations!$C$116+MOD(CD6,Calculations!$C$118))+(1-Control!$C$7*Calculations!$C$87)*INDEX('Monthly Data'!R:R,Calculations!$C$116+MOD(CD6,Calculations!$C$118))</f>
        <v>-2.4571433440223247E-2</v>
      </c>
      <c r="GU6" s="86">
        <f ca="1">Control!$C$7*Calculations!$C$82*INDEX('Monthly Data'!N:N,Calculations!$C$116+MOD(CE6,Calculations!$C$118))+Control!$C$7*Calculations!$C$83*INDEX('Monthly Data'!O:O,Calculations!$C$116+MOD(CE6,Calculations!$C$118))+Control!$C$7*Calculations!$C$84*INDEX('Monthly Data'!P:P,Calculations!$C$116+MOD(CE6,Calculations!$C$118))+Control!$C$7*Calculations!$C$85*INDEX('Monthly Data'!Q:Q,Calculations!$C$116+MOD(CE6,Calculations!$C$118))+(1-Control!$C$7*Calculations!$C$87)*INDEX('Monthly Data'!R:R,Calculations!$C$116+MOD(CE6,Calculations!$C$118))</f>
        <v>1.2954540023127663E-2</v>
      </c>
      <c r="GV6" s="86">
        <f ca="1">Control!$C$7*Calculations!$C$82*INDEX('Monthly Data'!N:N,Calculations!$C$116+MOD(CF6,Calculations!$C$118))+Control!$C$7*Calculations!$C$83*INDEX('Monthly Data'!O:O,Calculations!$C$116+MOD(CF6,Calculations!$C$118))+Control!$C$7*Calculations!$C$84*INDEX('Monthly Data'!P:P,Calculations!$C$116+MOD(CF6,Calculations!$C$118))+Control!$C$7*Calculations!$C$85*INDEX('Monthly Data'!Q:Q,Calculations!$C$116+MOD(CF6,Calculations!$C$118))+(1-Control!$C$7*Calculations!$C$87)*INDEX('Monthly Data'!R:R,Calculations!$C$116+MOD(CF6,Calculations!$C$118))</f>
        <v>1.1809891087585166E-2</v>
      </c>
      <c r="GW6" s="86">
        <f ca="1">Control!$C$7*Calculations!$C$82*INDEX('Monthly Data'!N:N,Calculations!$C$116+MOD(CG6,Calculations!$C$118))+Control!$C$7*Calculations!$C$83*INDEX('Monthly Data'!O:O,Calculations!$C$116+MOD(CG6,Calculations!$C$118))+Control!$C$7*Calculations!$C$84*INDEX('Monthly Data'!P:P,Calculations!$C$116+MOD(CG6,Calculations!$C$118))+Control!$C$7*Calculations!$C$85*INDEX('Monthly Data'!Q:Q,Calculations!$C$116+MOD(CG6,Calculations!$C$118))+(1-Control!$C$7*Calculations!$C$87)*INDEX('Monthly Data'!R:R,Calculations!$C$116+MOD(CG6,Calculations!$C$118))</f>
        <v>-7.4084874653726545E-3</v>
      </c>
      <c r="GX6" s="86">
        <f ca="1">Control!$C$7*Calculations!$C$82*INDEX('Monthly Data'!N:N,Calculations!$C$116+MOD(CH6,Calculations!$C$118))+Control!$C$7*Calculations!$C$83*INDEX('Monthly Data'!O:O,Calculations!$C$116+MOD(CH6,Calculations!$C$118))+Control!$C$7*Calculations!$C$84*INDEX('Monthly Data'!P:P,Calculations!$C$116+MOD(CH6,Calculations!$C$118))+Control!$C$7*Calculations!$C$85*INDEX('Monthly Data'!Q:Q,Calculations!$C$116+MOD(CH6,Calculations!$C$118))+(1-Control!$C$7*Calculations!$C$87)*INDEX('Monthly Data'!R:R,Calculations!$C$116+MOD(CH6,Calculations!$C$118))</f>
        <v>1.7472933988537529E-2</v>
      </c>
      <c r="GY6" s="86">
        <f ca="1">Control!$C$7*Calculations!$C$82*INDEX('Monthly Data'!N:N,Calculations!$C$116+MOD(CI6,Calculations!$C$118))+Control!$C$7*Calculations!$C$83*INDEX('Monthly Data'!O:O,Calculations!$C$116+MOD(CI6,Calculations!$C$118))+Control!$C$7*Calculations!$C$84*INDEX('Monthly Data'!P:P,Calculations!$C$116+MOD(CI6,Calculations!$C$118))+Control!$C$7*Calculations!$C$85*INDEX('Monthly Data'!Q:Q,Calculations!$C$116+MOD(CI6,Calculations!$C$118))+(1-Control!$C$7*Calculations!$C$87)*INDEX('Monthly Data'!R:R,Calculations!$C$116+MOD(CI6,Calculations!$C$118))</f>
        <v>5.1972609868760735E-3</v>
      </c>
      <c r="GZ6" s="86">
        <f ca="1">Control!$C$7*Calculations!$C$82*INDEX('Monthly Data'!N:N,Calculations!$C$116+MOD(CJ6,Calculations!$C$118))+Control!$C$7*Calculations!$C$83*INDEX('Monthly Data'!O:O,Calculations!$C$116+MOD(CJ6,Calculations!$C$118))+Control!$C$7*Calculations!$C$84*INDEX('Monthly Data'!P:P,Calculations!$C$116+MOD(CJ6,Calculations!$C$118))+Control!$C$7*Calculations!$C$85*INDEX('Monthly Data'!Q:Q,Calculations!$C$116+MOD(CJ6,Calculations!$C$118))+(1-Control!$C$7*Calculations!$C$87)*INDEX('Monthly Data'!R:R,Calculations!$C$116+MOD(CJ6,Calculations!$C$118))</f>
        <v>3.8809817903524786E-2</v>
      </c>
      <c r="HA6" s="86">
        <f ca="1">Control!$C$7*Calculations!$C$82*INDEX('Monthly Data'!N:N,Calculations!$C$116+MOD(CK6,Calculations!$C$118))+Control!$C$7*Calculations!$C$83*INDEX('Monthly Data'!O:O,Calculations!$C$116+MOD(CK6,Calculations!$C$118))+Control!$C$7*Calculations!$C$84*INDEX('Monthly Data'!P:P,Calculations!$C$116+MOD(CK6,Calculations!$C$118))+Control!$C$7*Calculations!$C$85*INDEX('Monthly Data'!Q:Q,Calculations!$C$116+MOD(CK6,Calculations!$C$118))+(1-Control!$C$7*Calculations!$C$87)*INDEX('Monthly Data'!R:R,Calculations!$C$116+MOD(CK6,Calculations!$C$118))</f>
        <v>2.4722579420195831E-2</v>
      </c>
      <c r="HB6" s="86">
        <f ca="1">Control!$C$7*Calculations!$C$82*INDEX('Monthly Data'!N:N,Calculations!$C$116+MOD(CL6,Calculations!$C$118))+Control!$C$7*Calculations!$C$83*INDEX('Monthly Data'!O:O,Calculations!$C$116+MOD(CL6,Calculations!$C$118))+Control!$C$7*Calculations!$C$84*INDEX('Monthly Data'!P:P,Calculations!$C$116+MOD(CL6,Calculations!$C$118))+Control!$C$7*Calculations!$C$85*INDEX('Monthly Data'!Q:Q,Calculations!$C$116+MOD(CL6,Calculations!$C$118))+(1-Control!$C$7*Calculations!$C$87)*INDEX('Monthly Data'!R:R,Calculations!$C$116+MOD(CL6,Calculations!$C$118))</f>
        <v>-3.8875517825435772E-3</v>
      </c>
      <c r="HC6" s="86">
        <f ca="1">Control!$C$7*Calculations!$C$82*INDEX('Monthly Data'!N:N,Calculations!$C$116+MOD(CM6,Calculations!$C$118))+Control!$C$7*Calculations!$C$83*INDEX('Monthly Data'!O:O,Calculations!$C$116+MOD(CM6,Calculations!$C$118))+Control!$C$7*Calculations!$C$84*INDEX('Monthly Data'!P:P,Calculations!$C$116+MOD(CM6,Calculations!$C$118))+Control!$C$7*Calculations!$C$85*INDEX('Monthly Data'!Q:Q,Calculations!$C$116+MOD(CM6,Calculations!$C$118))+(1-Control!$C$7*Calculations!$C$87)*INDEX('Monthly Data'!R:R,Calculations!$C$116+MOD(CM6,Calculations!$C$118))</f>
        <v>1.1702576456120543E-2</v>
      </c>
      <c r="HD6" s="86">
        <f ca="1">Control!$C$7*Calculations!$C$82*INDEX('Monthly Data'!N:N,Calculations!$C$116+MOD(CN6,Calculations!$C$118))+Control!$C$7*Calculations!$C$83*INDEX('Monthly Data'!O:O,Calculations!$C$116+MOD(CN6,Calculations!$C$118))+Control!$C$7*Calculations!$C$84*INDEX('Monthly Data'!P:P,Calculations!$C$116+MOD(CN6,Calculations!$C$118))+Control!$C$7*Calculations!$C$85*INDEX('Monthly Data'!Q:Q,Calculations!$C$116+MOD(CN6,Calculations!$C$118))+(1-Control!$C$7*Calculations!$C$87)*INDEX('Monthly Data'!R:R,Calculations!$C$116+MOD(CN6,Calculations!$C$118))</f>
        <v>-2.6378232493851243E-2</v>
      </c>
      <c r="HE6" s="86">
        <f ca="1">Control!$C$7*Calculations!$C$82*INDEX('Monthly Data'!N:N,Calculations!$C$116+MOD(CO6,Calculations!$C$118))+Control!$C$7*Calculations!$C$83*INDEX('Monthly Data'!O:O,Calculations!$C$116+MOD(CO6,Calculations!$C$118))+Control!$C$7*Calculations!$C$84*INDEX('Monthly Data'!P:P,Calculations!$C$116+MOD(CO6,Calculations!$C$118))+Control!$C$7*Calculations!$C$85*INDEX('Monthly Data'!Q:Q,Calculations!$C$116+MOD(CO6,Calculations!$C$118))+(1-Control!$C$7*Calculations!$C$87)*INDEX('Monthly Data'!R:R,Calculations!$C$116+MOD(CO6,Calculations!$C$118))</f>
        <v>2.3307359621218403E-2</v>
      </c>
      <c r="HF6" s="86">
        <f ca="1">Control!$C$7*Calculations!$C$82*INDEX('Monthly Data'!N:N,Calculations!$C$116+MOD(CP6,Calculations!$C$118))+Control!$C$7*Calculations!$C$83*INDEX('Monthly Data'!O:O,Calculations!$C$116+MOD(CP6,Calculations!$C$118))+Control!$C$7*Calculations!$C$84*INDEX('Monthly Data'!P:P,Calculations!$C$116+MOD(CP6,Calculations!$C$118))+Control!$C$7*Calculations!$C$85*INDEX('Monthly Data'!Q:Q,Calculations!$C$116+MOD(CP6,Calculations!$C$118))+(1-Control!$C$7*Calculations!$C$87)*INDEX('Monthly Data'!R:R,Calculations!$C$116+MOD(CP6,Calculations!$C$118))</f>
        <v>1.9073822767906517E-2</v>
      </c>
      <c r="HG6" s="86">
        <f ca="1">Control!$C$7*Calculations!$C$82*INDEX('Monthly Data'!N:N,Calculations!$C$116+MOD(CQ6,Calculations!$C$118))+Control!$C$7*Calculations!$C$83*INDEX('Monthly Data'!O:O,Calculations!$C$116+MOD(CQ6,Calculations!$C$118))+Control!$C$7*Calculations!$C$84*INDEX('Monthly Data'!P:P,Calculations!$C$116+MOD(CQ6,Calculations!$C$118))+Control!$C$7*Calculations!$C$85*INDEX('Monthly Data'!Q:Q,Calculations!$C$116+MOD(CQ6,Calculations!$C$118))+(1-Control!$C$7*Calculations!$C$87)*INDEX('Monthly Data'!R:R,Calculations!$C$116+MOD(CQ6,Calculations!$C$118))</f>
        <v>1.1809891087585166E-2</v>
      </c>
      <c r="HH6" s="86">
        <f ca="1">Control!$C$7*Calculations!$C$82*INDEX('Monthly Data'!N:N,Calculations!$C$116+MOD(CR6,Calculations!$C$118))+Control!$C$7*Calculations!$C$83*INDEX('Monthly Data'!O:O,Calculations!$C$116+MOD(CR6,Calculations!$C$118))+Control!$C$7*Calculations!$C$84*INDEX('Monthly Data'!P:P,Calculations!$C$116+MOD(CR6,Calculations!$C$118))+Control!$C$7*Calculations!$C$85*INDEX('Monthly Data'!Q:Q,Calculations!$C$116+MOD(CR6,Calculations!$C$118))+(1-Control!$C$7*Calculations!$C$87)*INDEX('Monthly Data'!R:R,Calculations!$C$116+MOD(CR6,Calculations!$C$118))</f>
        <v>-7.4084874653726545E-3</v>
      </c>
      <c r="HI6" s="86">
        <f ca="1">Control!$C$7*Calculations!$C$82*INDEX('Monthly Data'!N:N,Calculations!$C$116+MOD(CS6,Calculations!$C$118))+Control!$C$7*Calculations!$C$83*INDEX('Monthly Data'!O:O,Calculations!$C$116+MOD(CS6,Calculations!$C$118))+Control!$C$7*Calculations!$C$84*INDEX('Monthly Data'!P:P,Calculations!$C$116+MOD(CS6,Calculations!$C$118))+Control!$C$7*Calculations!$C$85*INDEX('Monthly Data'!Q:Q,Calculations!$C$116+MOD(CS6,Calculations!$C$118))+(1-Control!$C$7*Calculations!$C$87)*INDEX('Monthly Data'!R:R,Calculations!$C$116+MOD(CS6,Calculations!$C$118))</f>
        <v>1.1106855739851785E-2</v>
      </c>
      <c r="HJ6" s="86">
        <f ca="1">Control!$C$7*Calculations!$C$82*INDEX('Monthly Data'!N:N,Calculations!$C$116+MOD(CT6,Calculations!$C$118))+Control!$C$7*Calculations!$C$83*INDEX('Monthly Data'!O:O,Calculations!$C$116+MOD(CT6,Calculations!$C$118))+Control!$C$7*Calculations!$C$84*INDEX('Monthly Data'!P:P,Calculations!$C$116+MOD(CT6,Calculations!$C$118))+Control!$C$7*Calculations!$C$85*INDEX('Monthly Data'!Q:Q,Calculations!$C$116+MOD(CT6,Calculations!$C$118))+(1-Control!$C$7*Calculations!$C$87)*INDEX('Monthly Data'!R:R,Calculations!$C$116+MOD(CT6,Calculations!$C$118))</f>
        <v>1.5115046179922851E-2</v>
      </c>
      <c r="HK6" s="86">
        <f ca="1">Control!$C$7*Calculations!$C$82*INDEX('Monthly Data'!N:N,Calculations!$C$116+MOD(CU6,Calculations!$C$118))+Control!$C$7*Calculations!$C$83*INDEX('Monthly Data'!O:O,Calculations!$C$116+MOD(CU6,Calculations!$C$118))+Control!$C$7*Calculations!$C$84*INDEX('Monthly Data'!P:P,Calculations!$C$116+MOD(CU6,Calculations!$C$118))+Control!$C$7*Calculations!$C$85*INDEX('Monthly Data'!Q:Q,Calculations!$C$116+MOD(CU6,Calculations!$C$118))+(1-Control!$C$7*Calculations!$C$87)*INDEX('Monthly Data'!R:R,Calculations!$C$116+MOD(CU6,Calculations!$C$118))</f>
        <v>1.5063457444773597E-2</v>
      </c>
      <c r="HL6" s="86">
        <f ca="1">Control!$C$7*Calculations!$C$82*INDEX('Monthly Data'!N:N,Calculations!$C$116+MOD(CV6,Calculations!$C$118))+Control!$C$7*Calculations!$C$83*INDEX('Monthly Data'!O:O,Calculations!$C$116+MOD(CV6,Calculations!$C$118))+Control!$C$7*Calculations!$C$84*INDEX('Monthly Data'!P:P,Calculations!$C$116+MOD(CV6,Calculations!$C$118))+Control!$C$7*Calculations!$C$85*INDEX('Monthly Data'!Q:Q,Calculations!$C$116+MOD(CV6,Calculations!$C$118))+(1-Control!$C$7*Calculations!$C$87)*INDEX('Monthly Data'!R:R,Calculations!$C$116+MOD(CV6,Calculations!$C$118))</f>
        <v>3.7596120283497965E-2</v>
      </c>
      <c r="HM6" s="86">
        <f ca="1">Control!$C$7*Calculations!$C$82*INDEX('Monthly Data'!N:N,Calculations!$C$116+MOD(CW6,Calculations!$C$118))+Control!$C$7*Calculations!$C$83*INDEX('Monthly Data'!O:O,Calculations!$C$116+MOD(CW6,Calculations!$C$118))+Control!$C$7*Calculations!$C$84*INDEX('Monthly Data'!P:P,Calculations!$C$116+MOD(CW6,Calculations!$C$118))+Control!$C$7*Calculations!$C$85*INDEX('Monthly Data'!Q:Q,Calculations!$C$116+MOD(CW6,Calculations!$C$118))+(1-Control!$C$7*Calculations!$C$87)*INDEX('Monthly Data'!R:R,Calculations!$C$116+MOD(CW6,Calculations!$C$118))</f>
        <v>1.7484305259657981E-2</v>
      </c>
      <c r="HN6" s="86">
        <f ca="1">Control!$C$7*Calculations!$C$82*INDEX('Monthly Data'!N:N,Calculations!$C$116+MOD(CX6,Calculations!$C$118))+Control!$C$7*Calculations!$C$83*INDEX('Monthly Data'!O:O,Calculations!$C$116+MOD(CX6,Calculations!$C$118))+Control!$C$7*Calculations!$C$84*INDEX('Monthly Data'!P:P,Calculations!$C$116+MOD(CX6,Calculations!$C$118))+Control!$C$7*Calculations!$C$85*INDEX('Monthly Data'!Q:Q,Calculations!$C$116+MOD(CX6,Calculations!$C$118))+(1-Control!$C$7*Calculations!$C$87)*INDEX('Monthly Data'!R:R,Calculations!$C$116+MOD(CX6,Calculations!$C$118))</f>
        <v>1.5115046179922851E-2</v>
      </c>
      <c r="HO6" s="86">
        <f ca="1">Control!$C$7*Calculations!$C$82*INDEX('Monthly Data'!N:N,Calculations!$C$116+MOD(CY6,Calculations!$C$118))+Control!$C$7*Calculations!$C$83*INDEX('Monthly Data'!O:O,Calculations!$C$116+MOD(CY6,Calculations!$C$118))+Control!$C$7*Calculations!$C$84*INDEX('Monthly Data'!P:P,Calculations!$C$116+MOD(CY6,Calculations!$C$118))+Control!$C$7*Calculations!$C$85*INDEX('Monthly Data'!Q:Q,Calculations!$C$116+MOD(CY6,Calculations!$C$118))+(1-Control!$C$7*Calculations!$C$87)*INDEX('Monthly Data'!R:R,Calculations!$C$116+MOD(CY6,Calculations!$C$118))</f>
        <v>2.0524935548016137E-2</v>
      </c>
      <c r="HP6" s="86">
        <f ca="1">Control!$C$7*Calculations!$C$82*INDEX('Monthly Data'!N:N,Calculations!$C$116+MOD(CZ6,Calculations!$C$118))+Control!$C$7*Calculations!$C$83*INDEX('Monthly Data'!O:O,Calculations!$C$116+MOD(CZ6,Calculations!$C$118))+Control!$C$7*Calculations!$C$84*INDEX('Monthly Data'!P:P,Calculations!$C$116+MOD(CZ6,Calculations!$C$118))+Control!$C$7*Calculations!$C$85*INDEX('Monthly Data'!Q:Q,Calculations!$C$116+MOD(CZ6,Calculations!$C$118))+(1-Control!$C$7*Calculations!$C$87)*INDEX('Monthly Data'!R:R,Calculations!$C$116+MOD(CZ6,Calculations!$C$118))</f>
        <v>5.1972609868760735E-3</v>
      </c>
      <c r="HQ6" s="86">
        <f ca="1">Control!$C$7*Calculations!$C$82*INDEX('Monthly Data'!N:N,Calculations!$C$116+MOD(DA6,Calculations!$C$118))+Control!$C$7*Calculations!$C$83*INDEX('Monthly Data'!O:O,Calculations!$C$116+MOD(DA6,Calculations!$C$118))+Control!$C$7*Calculations!$C$84*INDEX('Monthly Data'!P:P,Calculations!$C$116+MOD(DA6,Calculations!$C$118))+Control!$C$7*Calculations!$C$85*INDEX('Monthly Data'!Q:Q,Calculations!$C$116+MOD(DA6,Calculations!$C$118))+(1-Control!$C$7*Calculations!$C$87)*INDEX('Monthly Data'!R:R,Calculations!$C$116+MOD(DA6,Calculations!$C$118))</f>
        <v>1.7831091590102856E-2</v>
      </c>
      <c r="HR6" s="86">
        <f ca="1">Control!$C$7*Calculations!$C$82*INDEX('Monthly Data'!N:N,Calculations!$C$116+MOD(DB6,Calculations!$C$118))+Control!$C$7*Calculations!$C$83*INDEX('Monthly Data'!O:O,Calculations!$C$116+MOD(DB6,Calculations!$C$118))+Control!$C$7*Calculations!$C$84*INDEX('Monthly Data'!P:P,Calculations!$C$116+MOD(DB6,Calculations!$C$118))+Control!$C$7*Calculations!$C$85*INDEX('Monthly Data'!Q:Q,Calculations!$C$116+MOD(DB6,Calculations!$C$118))+(1-Control!$C$7*Calculations!$C$87)*INDEX('Monthly Data'!R:R,Calculations!$C$116+MOD(DB6,Calculations!$C$118))</f>
        <v>-3.53368065312233E-2</v>
      </c>
      <c r="HS6" s="86">
        <f ca="1">Control!$C$7*Calculations!$C$82*INDEX('Monthly Data'!N:N,Calculations!$C$116+MOD(DC6,Calculations!$C$118))+Control!$C$7*Calculations!$C$83*INDEX('Monthly Data'!O:O,Calculations!$C$116+MOD(DC6,Calculations!$C$118))+Control!$C$7*Calculations!$C$84*INDEX('Monthly Data'!P:P,Calculations!$C$116+MOD(DC6,Calculations!$C$118))+Control!$C$7*Calculations!$C$85*INDEX('Monthly Data'!Q:Q,Calculations!$C$116+MOD(DC6,Calculations!$C$118))+(1-Control!$C$7*Calculations!$C$87)*INDEX('Monthly Data'!R:R,Calculations!$C$116+MOD(DC6,Calculations!$C$118))</f>
        <v>-1.9947061878162777E-2</v>
      </c>
      <c r="HT6" s="86">
        <f ca="1">Control!$C$7*Calculations!$C$82*INDEX('Monthly Data'!N:N,Calculations!$C$116+MOD(DD6,Calculations!$C$118))+Control!$C$7*Calculations!$C$83*INDEX('Monthly Data'!O:O,Calculations!$C$116+MOD(DD6,Calculations!$C$118))+Control!$C$7*Calculations!$C$84*INDEX('Monthly Data'!P:P,Calculations!$C$116+MOD(DD6,Calculations!$C$118))+Control!$C$7*Calculations!$C$85*INDEX('Monthly Data'!Q:Q,Calculations!$C$116+MOD(DD6,Calculations!$C$118))+(1-Control!$C$7*Calculations!$C$87)*INDEX('Monthly Data'!R:R,Calculations!$C$116+MOD(DD6,Calculations!$C$118))</f>
        <v>6.6954569943530936E-3</v>
      </c>
      <c r="HU6" s="86">
        <f ca="1">Control!$C$7*Calculations!$C$82*INDEX('Monthly Data'!N:N,Calculations!$C$116+MOD(DE6,Calculations!$C$118))+Control!$C$7*Calculations!$C$83*INDEX('Monthly Data'!O:O,Calculations!$C$116+MOD(DE6,Calculations!$C$118))+Control!$C$7*Calculations!$C$84*INDEX('Monthly Data'!P:P,Calculations!$C$116+MOD(DE6,Calculations!$C$118))+Control!$C$7*Calculations!$C$85*INDEX('Monthly Data'!Q:Q,Calculations!$C$116+MOD(DE6,Calculations!$C$118))+(1-Control!$C$7*Calculations!$C$87)*INDEX('Monthly Data'!R:R,Calculations!$C$116+MOD(DE6,Calculations!$C$118))</f>
        <v>1.0415351832335435E-2</v>
      </c>
      <c r="HV6" s="86">
        <f ca="1">Control!$C$7*Calculations!$C$82*INDEX('Monthly Data'!N:N,Calculations!$C$116+MOD(DF6,Calculations!$C$118))+Control!$C$7*Calculations!$C$83*INDEX('Monthly Data'!O:O,Calculations!$C$116+MOD(DF6,Calculations!$C$118))+Control!$C$7*Calculations!$C$84*INDEX('Monthly Data'!P:P,Calculations!$C$116+MOD(DF6,Calculations!$C$118))+Control!$C$7*Calculations!$C$85*INDEX('Monthly Data'!Q:Q,Calculations!$C$116+MOD(DF6,Calculations!$C$118))+(1-Control!$C$7*Calculations!$C$87)*INDEX('Monthly Data'!R:R,Calculations!$C$116+MOD(DF6,Calculations!$C$118))</f>
        <v>-2.0269389991732112E-2</v>
      </c>
      <c r="HW6" s="86">
        <f ca="1">Control!$C$7*Calculations!$C$82*INDEX('Monthly Data'!N:N,Calculations!$C$116+MOD(DG6,Calculations!$C$118))+Control!$C$7*Calculations!$C$83*INDEX('Monthly Data'!O:O,Calculations!$C$116+MOD(DG6,Calculations!$C$118))+Control!$C$7*Calculations!$C$84*INDEX('Monthly Data'!P:P,Calculations!$C$116+MOD(DG6,Calculations!$C$118))+Control!$C$7*Calculations!$C$85*INDEX('Monthly Data'!Q:Q,Calculations!$C$116+MOD(DG6,Calculations!$C$118))+(1-Control!$C$7*Calculations!$C$87)*INDEX('Monthly Data'!R:R,Calculations!$C$116+MOD(DG6,Calculations!$C$118))</f>
        <v>-2.072517756005474E-2</v>
      </c>
      <c r="HX6" s="86">
        <f ca="1">Control!$C$7*Calculations!$C$82*INDEX('Monthly Data'!N:N,Calculations!$C$116+MOD(DH6,Calculations!$C$118))+Control!$C$7*Calculations!$C$83*INDEX('Monthly Data'!O:O,Calculations!$C$116+MOD(DH6,Calculations!$C$118))+Control!$C$7*Calculations!$C$84*INDEX('Monthly Data'!P:P,Calculations!$C$116+MOD(DH6,Calculations!$C$118))+Control!$C$7*Calculations!$C$85*INDEX('Monthly Data'!Q:Q,Calculations!$C$116+MOD(DH6,Calculations!$C$118))+(1-Control!$C$7*Calculations!$C$87)*INDEX('Monthly Data'!R:R,Calculations!$C$116+MOD(DH6,Calculations!$C$118))</f>
        <v>-1.6546126717384396E-2</v>
      </c>
      <c r="HY6" s="86">
        <f ca="1">Control!$C$7*Calculations!$C$82*INDEX('Monthly Data'!N:N,Calculations!$C$116+MOD(DI6,Calculations!$C$118))+Control!$C$7*Calculations!$C$83*INDEX('Monthly Data'!O:O,Calculations!$C$116+MOD(DI6,Calculations!$C$118))+Control!$C$7*Calculations!$C$84*INDEX('Monthly Data'!P:P,Calculations!$C$116+MOD(DI6,Calculations!$C$118))+Control!$C$7*Calculations!$C$85*INDEX('Monthly Data'!Q:Q,Calculations!$C$116+MOD(DI6,Calculations!$C$118))+(1-Control!$C$7*Calculations!$C$87)*INDEX('Monthly Data'!R:R,Calculations!$C$116+MOD(DI6,Calculations!$C$118))</f>
        <v>8.3814116887657771E-3</v>
      </c>
      <c r="HZ6" s="86">
        <f ca="1">Control!$C$7*Calculations!$C$82*INDEX('Monthly Data'!N:N,Calculations!$C$116+MOD(DJ6,Calculations!$C$118))+Control!$C$7*Calculations!$C$83*INDEX('Monthly Data'!O:O,Calculations!$C$116+MOD(DJ6,Calculations!$C$118))+Control!$C$7*Calculations!$C$84*INDEX('Monthly Data'!P:P,Calculations!$C$116+MOD(DJ6,Calculations!$C$118))+Control!$C$7*Calculations!$C$85*INDEX('Monthly Data'!Q:Q,Calculations!$C$116+MOD(DJ6,Calculations!$C$118))+(1-Control!$C$7*Calculations!$C$87)*INDEX('Monthly Data'!R:R,Calculations!$C$116+MOD(DJ6,Calculations!$C$118))</f>
        <v>-7.8872955230675015E-3</v>
      </c>
      <c r="IA6" s="86">
        <f ca="1">Control!$C$7*Calculations!$C$82*INDEX('Monthly Data'!N:N,Calculations!$C$116+MOD(DK6,Calculations!$C$118))+Control!$C$7*Calculations!$C$83*INDEX('Monthly Data'!O:O,Calculations!$C$116+MOD(DK6,Calculations!$C$118))+Control!$C$7*Calculations!$C$84*INDEX('Monthly Data'!P:P,Calculations!$C$116+MOD(DK6,Calculations!$C$118))+Control!$C$7*Calculations!$C$85*INDEX('Monthly Data'!Q:Q,Calculations!$C$116+MOD(DK6,Calculations!$C$118))+(1-Control!$C$7*Calculations!$C$87)*INDEX('Monthly Data'!R:R,Calculations!$C$116+MOD(DK6,Calculations!$C$118))</f>
        <v>7.5897487599915015E-3</v>
      </c>
      <c r="IB6" s="86">
        <f ca="1">Control!$C$7*Calculations!$C$82*INDEX('Monthly Data'!N:N,Calculations!$C$116+MOD(DL6,Calculations!$C$118))+Control!$C$7*Calculations!$C$83*INDEX('Monthly Data'!O:O,Calculations!$C$116+MOD(DL6,Calculations!$C$118))+Control!$C$7*Calculations!$C$84*INDEX('Monthly Data'!P:P,Calculations!$C$116+MOD(DL6,Calculations!$C$118))+Control!$C$7*Calculations!$C$85*INDEX('Monthly Data'!Q:Q,Calculations!$C$116+MOD(DL6,Calculations!$C$118))+(1-Control!$C$7*Calculations!$C$87)*INDEX('Monthly Data'!R:R,Calculations!$C$116+MOD(DL6,Calculations!$C$118))</f>
        <v>1.8695385296339444E-2</v>
      </c>
      <c r="IC6" s="86">
        <f ca="1">Control!$C$7*Calculations!$C$82*INDEX('Monthly Data'!N:N,Calculations!$C$116+MOD(DM6,Calculations!$C$118))+Control!$C$7*Calculations!$C$83*INDEX('Monthly Data'!O:O,Calculations!$C$116+MOD(DM6,Calculations!$C$118))+Control!$C$7*Calculations!$C$84*INDEX('Monthly Data'!P:P,Calculations!$C$116+MOD(DM6,Calculations!$C$118))+Control!$C$7*Calculations!$C$85*INDEX('Monthly Data'!Q:Q,Calculations!$C$116+MOD(DM6,Calculations!$C$118))+(1-Control!$C$7*Calculations!$C$87)*INDEX('Monthly Data'!R:R,Calculations!$C$116+MOD(DM6,Calculations!$C$118))</f>
        <v>-2.6378232493851243E-2</v>
      </c>
      <c r="ID6" s="86">
        <f ca="1">Control!$C$7*Calculations!$C$82*INDEX('Monthly Data'!N:N,Calculations!$C$116+MOD(DN6,Calculations!$C$118))+Control!$C$7*Calculations!$C$83*INDEX('Monthly Data'!O:O,Calculations!$C$116+MOD(DN6,Calculations!$C$118))+Control!$C$7*Calculations!$C$84*INDEX('Monthly Data'!P:P,Calculations!$C$116+MOD(DN6,Calculations!$C$118))+Control!$C$7*Calculations!$C$85*INDEX('Monthly Data'!Q:Q,Calculations!$C$116+MOD(DN6,Calculations!$C$118))+(1-Control!$C$7*Calculations!$C$87)*INDEX('Monthly Data'!R:R,Calculations!$C$116+MOD(DN6,Calculations!$C$118))</f>
        <v>3.5231336013669103E-2</v>
      </c>
      <c r="IE6" s="86">
        <f ca="1">Control!$C$7*Calculations!$C$82*INDEX('Monthly Data'!N:N,Calculations!$C$116+MOD(DO6,Calculations!$C$118))+Control!$C$7*Calculations!$C$83*INDEX('Monthly Data'!O:O,Calculations!$C$116+MOD(DO6,Calculations!$C$118))+Control!$C$7*Calculations!$C$84*INDEX('Monthly Data'!P:P,Calculations!$C$116+MOD(DO6,Calculations!$C$118))+Control!$C$7*Calculations!$C$85*INDEX('Monthly Data'!Q:Q,Calculations!$C$116+MOD(DO6,Calculations!$C$118))+(1-Control!$C$7*Calculations!$C$87)*INDEX('Monthly Data'!R:R,Calculations!$C$116+MOD(DO6,Calculations!$C$118))</f>
        <v>-9.839093431862074E-3</v>
      </c>
      <c r="IF6" s="86">
        <f ca="1">Control!$C$7*Calculations!$C$82*INDEX('Monthly Data'!N:N,Calculations!$C$116+MOD(DP6,Calculations!$C$118))+Control!$C$7*Calculations!$C$83*INDEX('Monthly Data'!O:O,Calculations!$C$116+MOD(DP6,Calculations!$C$118))+Control!$C$7*Calculations!$C$84*INDEX('Monthly Data'!P:P,Calculations!$C$116+MOD(DP6,Calculations!$C$118))+Control!$C$7*Calculations!$C$85*INDEX('Monthly Data'!Q:Q,Calculations!$C$116+MOD(DP6,Calculations!$C$118))+(1-Control!$C$7*Calculations!$C$87)*INDEX('Monthly Data'!R:R,Calculations!$C$116+MOD(DP6,Calculations!$C$118))</f>
        <v>-1.8530040247387896E-2</v>
      </c>
      <c r="IG6" s="88">
        <f ca="1">Control!$C$8*(1+DQ6)*(1+DR6)*(1+DS6)*(1+DT6)*(1+DU6)*(1+DV6)*(1+DW6)*(1+DX6)*(1+DY6)*(1+DZ6)*(1+EA6)*(1+EB6)*(1+EC6)*(1+ED6)*(1+EE6)*(1+EF6)*(1+EG6)*(1+EH6)*(1+EI6)*(1+EJ6)*(1+EK6)*(1+EL6)*(1+EM6)*(1+EN6)*(1+EO6)*(1+EP6)*(1+EQ6)*(1+ER6)*(1+ES6)*(1+ET6)*(1+EU6)*(1+EV6)*(1+EW6)*(1+EX6)*(1+EY6)*(1+EZ6)*(1+FA6)*(1+FB6)*(1+FC6)*(1+FD6)*(1+FE6)*(1+FF6)*(1+FG6)*(1+FH6)*(1+FI6)*(1+FJ6)*(1+FK6)*(1+FL6)*(1+FM6)*(1+FN6)*(1+FO6)*(1+FP6)*(1+FQ6)*(1+FR6)*(1+FS6)*(1+FT6)*(1+FU6)*(1+FV6)*(1+FW6)*(1+FX6)*(1+FY6)*(1+FZ6)*(1+GA6)*(1+GB6)*(1+GC6)*(1+GD6)*(1+GE6)*(1+GF6)*(1+GG6)*(1+GH6)*(1+GI6)*(1+GJ6)*(1+GK6)*(1+GL6)*(1+GM6)*(1+GN6)*(1+GO6)*(1+GP6)*(1+GQ6)*(1+GR6)*(1+GS6)*(1+GT6)*(1+GU6)*(1+GV6)*(1+GW6)*(1+GX6)*(1+GY6)*(1+GZ6)*(1+HA6)*(1+HB6)*(1+HC6)*(1+HD6)*(1+HE6)*(1+HF6)*(1+HG6)*(1+HH6)*(1+HI6)*(1+HJ6)*(1+HK6)*(1+HL6)*(1+HM6)*(1+HN6)*(1+HO6)*(1+HP6)*(1+HQ6)*(1+HR6)*(1+HS6)*(1+HT6)*(1+HU6)*(1+HV6)*(1+HW6)*(1+HX6)*(1+HY6)*(1+HZ6)*(1+IA6)*(1+IB6)*(1+IC6)*(1+ID6)*(1+IE6)*(1+IF6)</f>
        <v>98956.519752658787</v>
      </c>
    </row>
    <row r="7" spans="1:241" x14ac:dyDescent="0.25">
      <c r="A7">
        <v>51</v>
      </c>
      <c r="B7">
        <v>96</v>
      </c>
      <c r="C7">
        <v>30</v>
      </c>
      <c r="D7">
        <v>22</v>
      </c>
      <c r="E7">
        <v>5</v>
      </c>
      <c r="F7">
        <v>91</v>
      </c>
      <c r="G7">
        <v>95</v>
      </c>
      <c r="H7">
        <v>105</v>
      </c>
      <c r="I7">
        <v>22</v>
      </c>
      <c r="J7">
        <v>76</v>
      </c>
      <c r="K7">
        <v>116</v>
      </c>
      <c r="L7">
        <v>109</v>
      </c>
      <c r="M7">
        <v>22</v>
      </c>
      <c r="N7">
        <v>102</v>
      </c>
      <c r="O7">
        <v>18</v>
      </c>
      <c r="P7">
        <v>93</v>
      </c>
      <c r="Q7">
        <v>29</v>
      </c>
      <c r="R7">
        <v>18</v>
      </c>
      <c r="S7">
        <v>52</v>
      </c>
      <c r="T7">
        <v>31</v>
      </c>
      <c r="U7">
        <v>49</v>
      </c>
      <c r="V7">
        <v>98</v>
      </c>
      <c r="W7">
        <v>83</v>
      </c>
      <c r="X7">
        <v>93</v>
      </c>
      <c r="Y7">
        <v>45</v>
      </c>
      <c r="Z7">
        <v>107</v>
      </c>
      <c r="AA7">
        <v>51</v>
      </c>
      <c r="AB7">
        <v>86</v>
      </c>
      <c r="AC7">
        <v>15</v>
      </c>
      <c r="AD7">
        <v>71</v>
      </c>
      <c r="AE7">
        <v>48</v>
      </c>
      <c r="AF7">
        <v>28</v>
      </c>
      <c r="AG7">
        <v>83</v>
      </c>
      <c r="AH7">
        <v>27</v>
      </c>
      <c r="AI7">
        <v>43</v>
      </c>
      <c r="AJ7">
        <v>19</v>
      </c>
      <c r="AK7">
        <v>79</v>
      </c>
      <c r="AL7">
        <v>70</v>
      </c>
      <c r="AM7">
        <v>88</v>
      </c>
      <c r="AN7">
        <v>86</v>
      </c>
      <c r="AO7">
        <v>11</v>
      </c>
      <c r="AP7">
        <v>101</v>
      </c>
      <c r="AQ7">
        <v>65</v>
      </c>
      <c r="AR7">
        <v>93</v>
      </c>
      <c r="AS7">
        <v>15</v>
      </c>
      <c r="AT7">
        <v>51</v>
      </c>
      <c r="AU7">
        <v>98</v>
      </c>
      <c r="AV7">
        <v>86</v>
      </c>
      <c r="AW7">
        <v>45</v>
      </c>
      <c r="AX7">
        <v>115</v>
      </c>
      <c r="AY7">
        <v>63</v>
      </c>
      <c r="AZ7">
        <v>42</v>
      </c>
      <c r="BA7">
        <v>22</v>
      </c>
      <c r="BB7">
        <v>109</v>
      </c>
      <c r="BC7">
        <v>103</v>
      </c>
      <c r="BD7">
        <v>82</v>
      </c>
      <c r="BE7">
        <v>40</v>
      </c>
      <c r="BF7">
        <v>44</v>
      </c>
      <c r="BG7">
        <v>16</v>
      </c>
      <c r="BH7">
        <v>17</v>
      </c>
      <c r="BI7">
        <v>107</v>
      </c>
      <c r="BJ7">
        <v>88</v>
      </c>
      <c r="BK7">
        <v>102</v>
      </c>
      <c r="BL7">
        <v>0</v>
      </c>
      <c r="BM7">
        <v>112</v>
      </c>
      <c r="BN7">
        <v>97</v>
      </c>
      <c r="BO7">
        <v>82</v>
      </c>
      <c r="BP7">
        <v>71</v>
      </c>
      <c r="BQ7">
        <v>116</v>
      </c>
      <c r="BR7">
        <v>14</v>
      </c>
      <c r="BS7">
        <v>36</v>
      </c>
      <c r="BT7">
        <v>26</v>
      </c>
      <c r="BU7">
        <v>32</v>
      </c>
      <c r="BV7">
        <v>1</v>
      </c>
      <c r="BW7">
        <v>48</v>
      </c>
      <c r="BX7">
        <v>88</v>
      </c>
      <c r="BY7">
        <v>117</v>
      </c>
      <c r="BZ7">
        <v>22</v>
      </c>
      <c r="CA7">
        <v>34</v>
      </c>
      <c r="CB7">
        <v>94</v>
      </c>
      <c r="CC7">
        <v>21</v>
      </c>
      <c r="CD7">
        <v>68</v>
      </c>
      <c r="CE7">
        <v>67</v>
      </c>
      <c r="CF7">
        <v>48</v>
      </c>
      <c r="CG7">
        <v>118</v>
      </c>
      <c r="CH7">
        <v>18</v>
      </c>
      <c r="CI7">
        <v>97</v>
      </c>
      <c r="CJ7">
        <v>11</v>
      </c>
      <c r="CK7">
        <v>11</v>
      </c>
      <c r="CL7">
        <v>52</v>
      </c>
      <c r="CM7">
        <v>76</v>
      </c>
      <c r="CN7">
        <v>68</v>
      </c>
      <c r="CO7">
        <v>45</v>
      </c>
      <c r="CP7">
        <v>64</v>
      </c>
      <c r="CQ7">
        <v>89</v>
      </c>
      <c r="CR7">
        <v>40</v>
      </c>
      <c r="CS7">
        <v>7</v>
      </c>
      <c r="CT7">
        <v>7</v>
      </c>
      <c r="CU7">
        <v>118</v>
      </c>
      <c r="CV7">
        <v>33</v>
      </c>
      <c r="CW7">
        <v>58</v>
      </c>
      <c r="CX7">
        <v>7</v>
      </c>
      <c r="CY7">
        <v>34</v>
      </c>
      <c r="CZ7">
        <v>4</v>
      </c>
      <c r="DA7">
        <v>5</v>
      </c>
      <c r="DB7">
        <v>61</v>
      </c>
      <c r="DC7">
        <v>118</v>
      </c>
      <c r="DD7">
        <v>103</v>
      </c>
      <c r="DE7">
        <v>50</v>
      </c>
      <c r="DF7">
        <v>76</v>
      </c>
      <c r="DG7">
        <v>45</v>
      </c>
      <c r="DH7">
        <v>96</v>
      </c>
      <c r="DI7">
        <v>21</v>
      </c>
      <c r="DJ7">
        <v>114</v>
      </c>
      <c r="DK7">
        <v>92</v>
      </c>
      <c r="DL7">
        <v>71</v>
      </c>
      <c r="DM7">
        <v>92</v>
      </c>
      <c r="DN7">
        <v>111</v>
      </c>
      <c r="DO7">
        <v>25</v>
      </c>
      <c r="DP7">
        <v>105</v>
      </c>
      <c r="DQ7" s="86">
        <f ca="1">Control!$C$7*Calculations!$C$82*INDEX('Monthly Data'!N:N,Calculations!$C$116+MOD(A7,Calculations!$C$118))+Control!$C$7*Calculations!$C$83*INDEX('Monthly Data'!O:O,Calculations!$C$116+MOD(A7,Calculations!$C$118))+Control!$C$7*Calculations!$C$84*INDEX('Monthly Data'!P:P,Calculations!$C$116+MOD(A7,Calculations!$C$118))+Control!$C$7*Calculations!$C$85*INDEX('Monthly Data'!Q:Q,Calculations!$C$116+MOD(A7,Calculations!$C$118))+(1-Control!$C$7*Calculations!$C$87)*INDEX('Monthly Data'!R:R,Calculations!$C$116+MOD(A7,Calculations!$C$118))</f>
        <v>1.8695385296339444E-2</v>
      </c>
      <c r="DR7" s="86">
        <f ca="1">Control!$C$7*Calculations!$C$82*INDEX('Monthly Data'!N:N,Calculations!$C$116+MOD(B7,Calculations!$C$118))+Control!$C$7*Calculations!$C$83*INDEX('Monthly Data'!O:O,Calculations!$C$116+MOD(B7,Calculations!$C$118))+Control!$C$7*Calculations!$C$84*INDEX('Monthly Data'!P:P,Calculations!$C$116+MOD(B7,Calculations!$C$118))+Control!$C$7*Calculations!$C$85*INDEX('Monthly Data'!Q:Q,Calculations!$C$116+MOD(B7,Calculations!$C$118))+(1-Control!$C$7*Calculations!$C$87)*INDEX('Monthly Data'!R:R,Calculations!$C$116+MOD(B7,Calculations!$C$118))</f>
        <v>1.0627294914941248E-2</v>
      </c>
      <c r="DS7" s="86">
        <f ca="1">Control!$C$7*Calculations!$C$82*INDEX('Monthly Data'!N:N,Calculations!$C$116+MOD(C7,Calculations!$C$118))+Control!$C$7*Calculations!$C$83*INDEX('Monthly Data'!O:O,Calculations!$C$116+MOD(C7,Calculations!$C$118))+Control!$C$7*Calculations!$C$84*INDEX('Monthly Data'!P:P,Calculations!$C$116+MOD(C7,Calculations!$C$118))+Control!$C$7*Calculations!$C$85*INDEX('Monthly Data'!Q:Q,Calculations!$C$116+MOD(C7,Calculations!$C$118))+(1-Control!$C$7*Calculations!$C$87)*INDEX('Monthly Data'!R:R,Calculations!$C$116+MOD(C7,Calculations!$C$118))</f>
        <v>7.9764341593600071E-3</v>
      </c>
      <c r="DT7" s="86">
        <f ca="1">Control!$C$7*Calculations!$C$82*INDEX('Monthly Data'!N:N,Calculations!$C$116+MOD(D7,Calculations!$C$118))+Control!$C$7*Calculations!$C$83*INDEX('Monthly Data'!O:O,Calculations!$C$116+MOD(D7,Calculations!$C$118))+Control!$C$7*Calculations!$C$84*INDEX('Monthly Data'!P:P,Calculations!$C$116+MOD(D7,Calculations!$C$118))+Control!$C$7*Calculations!$C$85*INDEX('Monthly Data'!Q:Q,Calculations!$C$116+MOD(D7,Calculations!$C$118))+(1-Control!$C$7*Calculations!$C$87)*INDEX('Monthly Data'!R:R,Calculations!$C$116+MOD(D7,Calculations!$C$118))</f>
        <v>1.50127906355989E-2</v>
      </c>
      <c r="DU7" s="86">
        <f ca="1">Control!$C$7*Calculations!$C$82*INDEX('Monthly Data'!N:N,Calculations!$C$116+MOD(E7,Calculations!$C$118))+Control!$C$7*Calculations!$C$83*INDEX('Monthly Data'!O:O,Calculations!$C$116+MOD(E7,Calculations!$C$118))+Control!$C$7*Calculations!$C$84*INDEX('Monthly Data'!P:P,Calculations!$C$116+MOD(E7,Calculations!$C$118))+Control!$C$7*Calculations!$C$85*INDEX('Monthly Data'!Q:Q,Calculations!$C$116+MOD(E7,Calculations!$C$118))+(1-Control!$C$7*Calculations!$C$87)*INDEX('Monthly Data'!R:R,Calculations!$C$116+MOD(E7,Calculations!$C$118))</f>
        <v>1.2722494017511032E-2</v>
      </c>
      <c r="DV7" s="86">
        <f ca="1">Control!$C$7*Calculations!$C$82*INDEX('Monthly Data'!N:N,Calculations!$C$116+MOD(F7,Calculations!$C$118))+Control!$C$7*Calculations!$C$83*INDEX('Monthly Data'!O:O,Calculations!$C$116+MOD(F7,Calculations!$C$118))+Control!$C$7*Calculations!$C$84*INDEX('Monthly Data'!P:P,Calculations!$C$116+MOD(F7,Calculations!$C$118))+Control!$C$7*Calculations!$C$85*INDEX('Monthly Data'!Q:Q,Calculations!$C$116+MOD(F7,Calculations!$C$118))+(1-Control!$C$7*Calculations!$C$87)*INDEX('Monthly Data'!R:R,Calculations!$C$116+MOD(F7,Calculations!$C$118))</f>
        <v>-1.6546126717384396E-2</v>
      </c>
      <c r="DW7" s="86">
        <f ca="1">Control!$C$7*Calculations!$C$82*INDEX('Monthly Data'!N:N,Calculations!$C$116+MOD(G7,Calculations!$C$118))+Control!$C$7*Calculations!$C$83*INDEX('Monthly Data'!O:O,Calculations!$C$116+MOD(G7,Calculations!$C$118))+Control!$C$7*Calculations!$C$84*INDEX('Monthly Data'!P:P,Calculations!$C$116+MOD(G7,Calculations!$C$118))+Control!$C$7*Calculations!$C$85*INDEX('Monthly Data'!Q:Q,Calculations!$C$116+MOD(G7,Calculations!$C$118))+(1-Control!$C$7*Calculations!$C$87)*INDEX('Monthly Data'!R:R,Calculations!$C$116+MOD(G7,Calculations!$C$118))</f>
        <v>1.5758278480433856E-2</v>
      </c>
      <c r="DX7" s="86">
        <f ca="1">Control!$C$7*Calculations!$C$82*INDEX('Monthly Data'!N:N,Calculations!$C$116+MOD(H7,Calculations!$C$118))+Control!$C$7*Calculations!$C$83*INDEX('Monthly Data'!O:O,Calculations!$C$116+MOD(H7,Calculations!$C$118))+Control!$C$7*Calculations!$C$84*INDEX('Monthly Data'!P:P,Calculations!$C$116+MOD(H7,Calculations!$C$118))+Control!$C$7*Calculations!$C$85*INDEX('Monthly Data'!Q:Q,Calculations!$C$116+MOD(H7,Calculations!$C$118))+(1-Control!$C$7*Calculations!$C$87)*INDEX('Monthly Data'!R:R,Calculations!$C$116+MOD(H7,Calculations!$C$118))</f>
        <v>2.3206536303657571E-2</v>
      </c>
      <c r="DY7" s="86">
        <f ca="1">Control!$C$7*Calculations!$C$82*INDEX('Monthly Data'!N:N,Calculations!$C$116+MOD(I7,Calculations!$C$118))+Control!$C$7*Calculations!$C$83*INDEX('Monthly Data'!O:O,Calculations!$C$116+MOD(I7,Calculations!$C$118))+Control!$C$7*Calculations!$C$84*INDEX('Monthly Data'!P:P,Calculations!$C$116+MOD(I7,Calculations!$C$118))+Control!$C$7*Calculations!$C$85*INDEX('Monthly Data'!Q:Q,Calculations!$C$116+MOD(I7,Calculations!$C$118))+(1-Control!$C$7*Calculations!$C$87)*INDEX('Monthly Data'!R:R,Calculations!$C$116+MOD(I7,Calculations!$C$118))</f>
        <v>1.50127906355989E-2</v>
      </c>
      <c r="DZ7" s="86">
        <f ca="1">Control!$C$7*Calculations!$C$82*INDEX('Monthly Data'!N:N,Calculations!$C$116+MOD(J7,Calculations!$C$118))+Control!$C$7*Calculations!$C$83*INDEX('Monthly Data'!O:O,Calculations!$C$116+MOD(J7,Calculations!$C$118))+Control!$C$7*Calculations!$C$84*INDEX('Monthly Data'!P:P,Calculations!$C$116+MOD(J7,Calculations!$C$118))+Control!$C$7*Calculations!$C$85*INDEX('Monthly Data'!Q:Q,Calculations!$C$116+MOD(J7,Calculations!$C$118))+(1-Control!$C$7*Calculations!$C$87)*INDEX('Monthly Data'!R:R,Calculations!$C$116+MOD(J7,Calculations!$C$118))</f>
        <v>3.5231336013669103E-2</v>
      </c>
      <c r="EA7" s="86">
        <f ca="1">Control!$C$7*Calculations!$C$82*INDEX('Monthly Data'!N:N,Calculations!$C$116+MOD(K7,Calculations!$C$118))+Control!$C$7*Calculations!$C$83*INDEX('Monthly Data'!O:O,Calculations!$C$116+MOD(K7,Calculations!$C$118))+Control!$C$7*Calculations!$C$84*INDEX('Monthly Data'!P:P,Calculations!$C$116+MOD(K7,Calculations!$C$118))+Control!$C$7*Calculations!$C$85*INDEX('Monthly Data'!Q:Q,Calculations!$C$116+MOD(K7,Calculations!$C$118))+(1-Control!$C$7*Calculations!$C$87)*INDEX('Monthly Data'!R:R,Calculations!$C$116+MOD(K7,Calculations!$C$118))</f>
        <v>2.1918137743539623E-2</v>
      </c>
      <c r="EB7" s="86">
        <f ca="1">Control!$C$7*Calculations!$C$82*INDEX('Monthly Data'!N:N,Calculations!$C$116+MOD(L7,Calculations!$C$118))+Control!$C$7*Calculations!$C$83*INDEX('Monthly Data'!O:O,Calculations!$C$116+MOD(L7,Calculations!$C$118))+Control!$C$7*Calculations!$C$84*INDEX('Monthly Data'!P:P,Calculations!$C$116+MOD(L7,Calculations!$C$118))+Control!$C$7*Calculations!$C$85*INDEX('Monthly Data'!Q:Q,Calculations!$C$116+MOD(L7,Calculations!$C$118))+(1-Control!$C$7*Calculations!$C$87)*INDEX('Monthly Data'!R:R,Calculations!$C$116+MOD(L7,Calculations!$C$118))</f>
        <v>1.0921298083007208E-2</v>
      </c>
      <c r="EC7" s="86">
        <f ca="1">Control!$C$7*Calculations!$C$82*INDEX('Monthly Data'!N:N,Calculations!$C$116+MOD(M7,Calculations!$C$118))+Control!$C$7*Calculations!$C$83*INDEX('Monthly Data'!O:O,Calculations!$C$116+MOD(M7,Calculations!$C$118))+Control!$C$7*Calculations!$C$84*INDEX('Monthly Data'!P:P,Calculations!$C$116+MOD(M7,Calculations!$C$118))+Control!$C$7*Calculations!$C$85*INDEX('Monthly Data'!Q:Q,Calculations!$C$116+MOD(M7,Calculations!$C$118))+(1-Control!$C$7*Calculations!$C$87)*INDEX('Monthly Data'!R:R,Calculations!$C$116+MOD(M7,Calculations!$C$118))</f>
        <v>1.50127906355989E-2</v>
      </c>
      <c r="ED7" s="86">
        <f ca="1">Control!$C$7*Calculations!$C$82*INDEX('Monthly Data'!N:N,Calculations!$C$116+MOD(N7,Calculations!$C$118))+Control!$C$7*Calculations!$C$83*INDEX('Monthly Data'!O:O,Calculations!$C$116+MOD(N7,Calculations!$C$118))+Control!$C$7*Calculations!$C$84*INDEX('Monthly Data'!P:P,Calculations!$C$116+MOD(N7,Calculations!$C$118))+Control!$C$7*Calculations!$C$85*INDEX('Monthly Data'!Q:Q,Calculations!$C$116+MOD(N7,Calculations!$C$118))+(1-Control!$C$7*Calculations!$C$87)*INDEX('Monthly Data'!R:R,Calculations!$C$116+MOD(N7,Calculations!$C$118))</f>
        <v>-1.8530040247387896E-2</v>
      </c>
      <c r="EE7" s="86">
        <f ca="1">Control!$C$7*Calculations!$C$82*INDEX('Monthly Data'!N:N,Calculations!$C$116+MOD(O7,Calculations!$C$118))+Control!$C$7*Calculations!$C$83*INDEX('Monthly Data'!O:O,Calculations!$C$116+MOD(O7,Calculations!$C$118))+Control!$C$7*Calculations!$C$84*INDEX('Monthly Data'!P:P,Calculations!$C$116+MOD(O7,Calculations!$C$118))+Control!$C$7*Calculations!$C$85*INDEX('Monthly Data'!Q:Q,Calculations!$C$116+MOD(O7,Calculations!$C$118))+(1-Control!$C$7*Calculations!$C$87)*INDEX('Monthly Data'!R:R,Calculations!$C$116+MOD(O7,Calculations!$C$118))</f>
        <v>-7.4084874653726545E-3</v>
      </c>
      <c r="EF7" s="86">
        <f ca="1">Control!$C$7*Calculations!$C$82*INDEX('Monthly Data'!N:N,Calculations!$C$116+MOD(P7,Calculations!$C$118))+Control!$C$7*Calculations!$C$83*INDEX('Monthly Data'!O:O,Calculations!$C$116+MOD(P7,Calculations!$C$118))+Control!$C$7*Calculations!$C$84*INDEX('Monthly Data'!P:P,Calculations!$C$116+MOD(P7,Calculations!$C$118))+Control!$C$7*Calculations!$C$85*INDEX('Monthly Data'!Q:Q,Calculations!$C$116+MOD(P7,Calculations!$C$118))+(1-Control!$C$7*Calculations!$C$87)*INDEX('Monthly Data'!R:R,Calculations!$C$116+MOD(P7,Calculations!$C$118))</f>
        <v>1.1809891087585166E-2</v>
      </c>
      <c r="EG7" s="86">
        <f ca="1">Control!$C$7*Calculations!$C$82*INDEX('Monthly Data'!N:N,Calculations!$C$116+MOD(Q7,Calculations!$C$118))+Control!$C$7*Calculations!$C$83*INDEX('Monthly Data'!O:O,Calculations!$C$116+MOD(Q7,Calculations!$C$118))+Control!$C$7*Calculations!$C$84*INDEX('Monthly Data'!P:P,Calculations!$C$116+MOD(Q7,Calculations!$C$118))+Control!$C$7*Calculations!$C$85*INDEX('Monthly Data'!Q:Q,Calculations!$C$116+MOD(Q7,Calculations!$C$118))+(1-Control!$C$7*Calculations!$C$87)*INDEX('Monthly Data'!R:R,Calculations!$C$116+MOD(Q7,Calculations!$C$118))</f>
        <v>1.5115046179922851E-2</v>
      </c>
      <c r="EH7" s="86">
        <f ca="1">Control!$C$7*Calculations!$C$82*INDEX('Monthly Data'!N:N,Calculations!$C$116+MOD(R7,Calculations!$C$118))+Control!$C$7*Calculations!$C$83*INDEX('Monthly Data'!O:O,Calculations!$C$116+MOD(R7,Calculations!$C$118))+Control!$C$7*Calculations!$C$84*INDEX('Monthly Data'!P:P,Calculations!$C$116+MOD(R7,Calculations!$C$118))+Control!$C$7*Calculations!$C$85*INDEX('Monthly Data'!Q:Q,Calculations!$C$116+MOD(R7,Calculations!$C$118))+(1-Control!$C$7*Calculations!$C$87)*INDEX('Monthly Data'!R:R,Calculations!$C$116+MOD(R7,Calculations!$C$118))</f>
        <v>-7.4084874653726545E-3</v>
      </c>
      <c r="EI7" s="86">
        <f ca="1">Control!$C$7*Calculations!$C$82*INDEX('Monthly Data'!N:N,Calculations!$C$116+MOD(S7,Calculations!$C$118))+Control!$C$7*Calculations!$C$83*INDEX('Monthly Data'!O:O,Calculations!$C$116+MOD(S7,Calculations!$C$118))+Control!$C$7*Calculations!$C$84*INDEX('Monthly Data'!P:P,Calculations!$C$116+MOD(S7,Calculations!$C$118))+Control!$C$7*Calculations!$C$85*INDEX('Monthly Data'!Q:Q,Calculations!$C$116+MOD(S7,Calculations!$C$118))+(1-Control!$C$7*Calculations!$C$87)*INDEX('Monthly Data'!R:R,Calculations!$C$116+MOD(S7,Calculations!$C$118))</f>
        <v>-3.8875517825435772E-3</v>
      </c>
      <c r="EJ7" s="86">
        <f ca="1">Control!$C$7*Calculations!$C$82*INDEX('Monthly Data'!N:N,Calculations!$C$116+MOD(T7,Calculations!$C$118))+Control!$C$7*Calculations!$C$83*INDEX('Monthly Data'!O:O,Calculations!$C$116+MOD(T7,Calculations!$C$118))+Control!$C$7*Calculations!$C$84*INDEX('Monthly Data'!P:P,Calculations!$C$116+MOD(T7,Calculations!$C$118))+Control!$C$7*Calculations!$C$85*INDEX('Monthly Data'!Q:Q,Calculations!$C$116+MOD(T7,Calculations!$C$118))+(1-Control!$C$7*Calculations!$C$87)*INDEX('Monthly Data'!R:R,Calculations!$C$116+MOD(T7,Calculations!$C$118))</f>
        <v>1.8665061640915637E-2</v>
      </c>
      <c r="EK7" s="86">
        <f ca="1">Control!$C$7*Calculations!$C$82*INDEX('Monthly Data'!N:N,Calculations!$C$116+MOD(U7,Calculations!$C$118))+Control!$C$7*Calculations!$C$83*INDEX('Monthly Data'!O:O,Calculations!$C$116+MOD(U7,Calculations!$C$118))+Control!$C$7*Calculations!$C$84*INDEX('Monthly Data'!P:P,Calculations!$C$116+MOD(U7,Calculations!$C$118))+Control!$C$7*Calculations!$C$85*INDEX('Monthly Data'!Q:Q,Calculations!$C$116+MOD(U7,Calculations!$C$118))+(1-Control!$C$7*Calculations!$C$87)*INDEX('Monthly Data'!R:R,Calculations!$C$116+MOD(U7,Calculations!$C$118))</f>
        <v>-1.4213734788548189E-2</v>
      </c>
      <c r="EL7" s="86">
        <f ca="1">Control!$C$7*Calculations!$C$82*INDEX('Monthly Data'!N:N,Calculations!$C$116+MOD(V7,Calculations!$C$118))+Control!$C$7*Calculations!$C$83*INDEX('Monthly Data'!O:O,Calculations!$C$116+MOD(V7,Calculations!$C$118))+Control!$C$7*Calculations!$C$84*INDEX('Monthly Data'!P:P,Calculations!$C$116+MOD(V7,Calculations!$C$118))+Control!$C$7*Calculations!$C$85*INDEX('Monthly Data'!Q:Q,Calculations!$C$116+MOD(V7,Calculations!$C$118))+(1-Control!$C$7*Calculations!$C$87)*INDEX('Monthly Data'!R:R,Calculations!$C$116+MOD(V7,Calculations!$C$118))</f>
        <v>2.4842166689046628E-2</v>
      </c>
      <c r="EM7" s="86">
        <f ca="1">Control!$C$7*Calculations!$C$82*INDEX('Monthly Data'!N:N,Calculations!$C$116+MOD(W7,Calculations!$C$118))+Control!$C$7*Calculations!$C$83*INDEX('Monthly Data'!O:O,Calculations!$C$116+MOD(W7,Calculations!$C$118))+Control!$C$7*Calculations!$C$84*INDEX('Monthly Data'!P:P,Calculations!$C$116+MOD(W7,Calculations!$C$118))+Control!$C$7*Calculations!$C$85*INDEX('Monthly Data'!Q:Q,Calculations!$C$116+MOD(W7,Calculations!$C$118))+(1-Control!$C$7*Calculations!$C$87)*INDEX('Monthly Data'!R:R,Calculations!$C$116+MOD(W7,Calculations!$C$118))</f>
        <v>-7.8872955230675015E-3</v>
      </c>
      <c r="EN7" s="86">
        <f ca="1">Control!$C$7*Calculations!$C$82*INDEX('Monthly Data'!N:N,Calculations!$C$116+MOD(X7,Calculations!$C$118))+Control!$C$7*Calculations!$C$83*INDEX('Monthly Data'!O:O,Calculations!$C$116+MOD(X7,Calculations!$C$118))+Control!$C$7*Calculations!$C$84*INDEX('Monthly Data'!P:P,Calculations!$C$116+MOD(X7,Calculations!$C$118))+Control!$C$7*Calculations!$C$85*INDEX('Monthly Data'!Q:Q,Calculations!$C$116+MOD(X7,Calculations!$C$118))+(1-Control!$C$7*Calculations!$C$87)*INDEX('Monthly Data'!R:R,Calculations!$C$116+MOD(X7,Calculations!$C$118))</f>
        <v>1.1809891087585166E-2</v>
      </c>
      <c r="EO7" s="86">
        <f ca="1">Control!$C$7*Calculations!$C$82*INDEX('Monthly Data'!N:N,Calculations!$C$116+MOD(Y7,Calculations!$C$118))+Control!$C$7*Calculations!$C$83*INDEX('Monthly Data'!O:O,Calculations!$C$116+MOD(Y7,Calculations!$C$118))+Control!$C$7*Calculations!$C$84*INDEX('Monthly Data'!P:P,Calculations!$C$116+MOD(Y7,Calculations!$C$118))+Control!$C$7*Calculations!$C$85*INDEX('Monthly Data'!Q:Q,Calculations!$C$116+MOD(Y7,Calculations!$C$118))+(1-Control!$C$7*Calculations!$C$87)*INDEX('Monthly Data'!R:R,Calculations!$C$116+MOD(Y7,Calculations!$C$118))</f>
        <v>1.2435425892067014E-2</v>
      </c>
      <c r="EP7" s="86">
        <f ca="1">Control!$C$7*Calculations!$C$82*INDEX('Monthly Data'!N:N,Calculations!$C$116+MOD(Z7,Calculations!$C$118))+Control!$C$7*Calculations!$C$83*INDEX('Monthly Data'!O:O,Calculations!$C$116+MOD(Z7,Calculations!$C$118))+Control!$C$7*Calculations!$C$84*INDEX('Monthly Data'!P:P,Calculations!$C$116+MOD(Z7,Calculations!$C$118))+Control!$C$7*Calculations!$C$85*INDEX('Monthly Data'!Q:Q,Calculations!$C$116+MOD(Z7,Calculations!$C$118))+(1-Control!$C$7*Calculations!$C$87)*INDEX('Monthly Data'!R:R,Calculations!$C$116+MOD(Z7,Calculations!$C$118))</f>
        <v>1.5216630695380906E-2</v>
      </c>
      <c r="EQ7" s="86">
        <f ca="1">Control!$C$7*Calculations!$C$82*INDEX('Monthly Data'!N:N,Calculations!$C$116+MOD(AA7,Calculations!$C$118))+Control!$C$7*Calculations!$C$83*INDEX('Monthly Data'!O:O,Calculations!$C$116+MOD(AA7,Calculations!$C$118))+Control!$C$7*Calculations!$C$84*INDEX('Monthly Data'!P:P,Calculations!$C$116+MOD(AA7,Calculations!$C$118))+Control!$C$7*Calculations!$C$85*INDEX('Monthly Data'!Q:Q,Calculations!$C$116+MOD(AA7,Calculations!$C$118))+(1-Control!$C$7*Calculations!$C$87)*INDEX('Monthly Data'!R:R,Calculations!$C$116+MOD(AA7,Calculations!$C$118))</f>
        <v>1.8695385296339444E-2</v>
      </c>
      <c r="ER7" s="86">
        <f ca="1">Control!$C$7*Calculations!$C$82*INDEX('Monthly Data'!N:N,Calculations!$C$116+MOD(AB7,Calculations!$C$118))+Control!$C$7*Calculations!$C$83*INDEX('Monthly Data'!O:O,Calculations!$C$116+MOD(AB7,Calculations!$C$118))+Control!$C$7*Calculations!$C$84*INDEX('Monthly Data'!P:P,Calculations!$C$116+MOD(AB7,Calculations!$C$118))+Control!$C$7*Calculations!$C$85*INDEX('Monthly Data'!Q:Q,Calculations!$C$116+MOD(AB7,Calculations!$C$118))+(1-Control!$C$7*Calculations!$C$87)*INDEX('Monthly Data'!R:R,Calculations!$C$116+MOD(AB7,Calculations!$C$118))</f>
        <v>4.5735623984309991E-2</v>
      </c>
      <c r="ES7" s="86">
        <f ca="1">Control!$C$7*Calculations!$C$82*INDEX('Monthly Data'!N:N,Calculations!$C$116+MOD(AC7,Calculations!$C$118))+Control!$C$7*Calculations!$C$83*INDEX('Monthly Data'!O:O,Calculations!$C$116+MOD(AC7,Calculations!$C$118))+Control!$C$7*Calculations!$C$84*INDEX('Monthly Data'!P:P,Calculations!$C$116+MOD(AC7,Calculations!$C$118))+Control!$C$7*Calculations!$C$85*INDEX('Monthly Data'!Q:Q,Calculations!$C$116+MOD(AC7,Calculations!$C$118))+(1-Control!$C$7*Calculations!$C$87)*INDEX('Monthly Data'!R:R,Calculations!$C$116+MOD(AC7,Calculations!$C$118))</f>
        <v>7.857567536297622E-3</v>
      </c>
      <c r="ET7" s="86">
        <f ca="1">Control!$C$7*Calculations!$C$82*INDEX('Monthly Data'!N:N,Calculations!$C$116+MOD(AD7,Calculations!$C$118))+Control!$C$7*Calculations!$C$83*INDEX('Monthly Data'!O:O,Calculations!$C$116+MOD(AD7,Calculations!$C$118))+Control!$C$7*Calculations!$C$84*INDEX('Monthly Data'!P:P,Calculations!$C$116+MOD(AD7,Calculations!$C$118))+Control!$C$7*Calculations!$C$85*INDEX('Monthly Data'!Q:Q,Calculations!$C$116+MOD(AD7,Calculations!$C$118))+(1-Control!$C$7*Calculations!$C$87)*INDEX('Monthly Data'!R:R,Calculations!$C$116+MOD(AD7,Calculations!$C$118))</f>
        <v>-2.072517756005474E-2</v>
      </c>
      <c r="EU7" s="86">
        <f ca="1">Control!$C$7*Calculations!$C$82*INDEX('Monthly Data'!N:N,Calculations!$C$116+MOD(AE7,Calculations!$C$118))+Control!$C$7*Calculations!$C$83*INDEX('Monthly Data'!O:O,Calculations!$C$116+MOD(AE7,Calculations!$C$118))+Control!$C$7*Calculations!$C$84*INDEX('Monthly Data'!P:P,Calculations!$C$116+MOD(AE7,Calculations!$C$118))+Control!$C$7*Calculations!$C$85*INDEX('Monthly Data'!Q:Q,Calculations!$C$116+MOD(AE7,Calculations!$C$118))+(1-Control!$C$7*Calculations!$C$87)*INDEX('Monthly Data'!R:R,Calculations!$C$116+MOD(AE7,Calculations!$C$118))</f>
        <v>-1.5984879994281095E-2</v>
      </c>
      <c r="EV7" s="86">
        <f ca="1">Control!$C$7*Calculations!$C$82*INDEX('Monthly Data'!N:N,Calculations!$C$116+MOD(AF7,Calculations!$C$118))+Control!$C$7*Calculations!$C$83*INDEX('Monthly Data'!O:O,Calculations!$C$116+MOD(AF7,Calculations!$C$118))+Control!$C$7*Calculations!$C$84*INDEX('Monthly Data'!P:P,Calculations!$C$116+MOD(AF7,Calculations!$C$118))+Control!$C$7*Calculations!$C$85*INDEX('Monthly Data'!Q:Q,Calculations!$C$116+MOD(AF7,Calculations!$C$118))+(1-Control!$C$7*Calculations!$C$87)*INDEX('Monthly Data'!R:R,Calculations!$C$116+MOD(AF7,Calculations!$C$118))</f>
        <v>3.7596120283497965E-2</v>
      </c>
      <c r="EW7" s="86">
        <f ca="1">Control!$C$7*Calculations!$C$82*INDEX('Monthly Data'!N:N,Calculations!$C$116+MOD(AG7,Calculations!$C$118))+Control!$C$7*Calculations!$C$83*INDEX('Monthly Data'!O:O,Calculations!$C$116+MOD(AG7,Calculations!$C$118))+Control!$C$7*Calculations!$C$84*INDEX('Monthly Data'!P:P,Calculations!$C$116+MOD(AG7,Calculations!$C$118))+Control!$C$7*Calculations!$C$85*INDEX('Monthly Data'!Q:Q,Calculations!$C$116+MOD(AG7,Calculations!$C$118))+(1-Control!$C$7*Calculations!$C$87)*INDEX('Monthly Data'!R:R,Calculations!$C$116+MOD(AG7,Calculations!$C$118))</f>
        <v>-7.8872955230675015E-3</v>
      </c>
      <c r="EX7" s="86">
        <f ca="1">Control!$C$7*Calculations!$C$82*INDEX('Monthly Data'!N:N,Calculations!$C$116+MOD(AH7,Calculations!$C$118))+Control!$C$7*Calculations!$C$83*INDEX('Monthly Data'!O:O,Calculations!$C$116+MOD(AH7,Calculations!$C$118))+Control!$C$7*Calculations!$C$84*INDEX('Monthly Data'!P:P,Calculations!$C$116+MOD(AH7,Calculations!$C$118))+Control!$C$7*Calculations!$C$85*INDEX('Monthly Data'!Q:Q,Calculations!$C$116+MOD(AH7,Calculations!$C$118))+(1-Control!$C$7*Calculations!$C$87)*INDEX('Monthly Data'!R:R,Calculations!$C$116+MOD(AH7,Calculations!$C$118))</f>
        <v>-3.53368065312233E-2</v>
      </c>
      <c r="EY7" s="86">
        <f ca="1">Control!$C$7*Calculations!$C$82*INDEX('Monthly Data'!N:N,Calculations!$C$116+MOD(AI7,Calculations!$C$118))+Control!$C$7*Calculations!$C$83*INDEX('Monthly Data'!O:O,Calculations!$C$116+MOD(AI7,Calculations!$C$118))+Control!$C$7*Calculations!$C$84*INDEX('Monthly Data'!P:P,Calculations!$C$116+MOD(AI7,Calculations!$C$118))+Control!$C$7*Calculations!$C$85*INDEX('Monthly Data'!Q:Q,Calculations!$C$116+MOD(AI7,Calculations!$C$118))+(1-Control!$C$7*Calculations!$C$87)*INDEX('Monthly Data'!R:R,Calculations!$C$116+MOD(AI7,Calculations!$C$118))</f>
        <v>5.1279584938936244E-2</v>
      </c>
      <c r="EZ7" s="86">
        <f ca="1">Control!$C$7*Calculations!$C$82*INDEX('Monthly Data'!N:N,Calculations!$C$116+MOD(AJ7,Calculations!$C$118))+Control!$C$7*Calculations!$C$83*INDEX('Monthly Data'!O:O,Calculations!$C$116+MOD(AJ7,Calculations!$C$118))+Control!$C$7*Calculations!$C$84*INDEX('Monthly Data'!P:P,Calculations!$C$116+MOD(AJ7,Calculations!$C$118))+Control!$C$7*Calculations!$C$85*INDEX('Monthly Data'!Q:Q,Calculations!$C$116+MOD(AJ7,Calculations!$C$118))+(1-Control!$C$7*Calculations!$C$87)*INDEX('Monthly Data'!R:R,Calculations!$C$116+MOD(AJ7,Calculations!$C$118))</f>
        <v>4.089189590407355E-3</v>
      </c>
      <c r="FA7" s="86">
        <f ca="1">Control!$C$7*Calculations!$C$82*INDEX('Monthly Data'!N:N,Calculations!$C$116+MOD(AK7,Calculations!$C$118))+Control!$C$7*Calculations!$C$83*INDEX('Monthly Data'!O:O,Calculations!$C$116+MOD(AK7,Calculations!$C$118))+Control!$C$7*Calculations!$C$84*INDEX('Monthly Data'!P:P,Calculations!$C$116+MOD(AK7,Calculations!$C$118))+Control!$C$7*Calculations!$C$85*INDEX('Monthly Data'!Q:Q,Calculations!$C$116+MOD(AK7,Calculations!$C$118))+(1-Control!$C$7*Calculations!$C$87)*INDEX('Monthly Data'!R:R,Calculations!$C$116+MOD(AK7,Calculations!$C$118))</f>
        <v>1.046389543479892E-2</v>
      </c>
      <c r="FB7" s="86">
        <f ca="1">Control!$C$7*Calculations!$C$82*INDEX('Monthly Data'!N:N,Calculations!$C$116+MOD(AL7,Calculations!$C$118))+Control!$C$7*Calculations!$C$83*INDEX('Monthly Data'!O:O,Calculations!$C$116+MOD(AL7,Calculations!$C$118))+Control!$C$7*Calculations!$C$84*INDEX('Monthly Data'!P:P,Calculations!$C$116+MOD(AL7,Calculations!$C$118))+Control!$C$7*Calculations!$C$85*INDEX('Monthly Data'!Q:Q,Calculations!$C$116+MOD(AL7,Calculations!$C$118))+(1-Control!$C$7*Calculations!$C$87)*INDEX('Monthly Data'!R:R,Calculations!$C$116+MOD(AL7,Calculations!$C$118))</f>
        <v>3.8809817903524786E-2</v>
      </c>
      <c r="FC7" s="86">
        <f ca="1">Control!$C$7*Calculations!$C$82*INDEX('Monthly Data'!N:N,Calculations!$C$116+MOD(AM7,Calculations!$C$118))+Control!$C$7*Calculations!$C$83*INDEX('Monthly Data'!O:O,Calculations!$C$116+MOD(AM7,Calculations!$C$118))+Control!$C$7*Calculations!$C$84*INDEX('Monthly Data'!P:P,Calculations!$C$116+MOD(AM7,Calculations!$C$118))+Control!$C$7*Calculations!$C$85*INDEX('Monthly Data'!Q:Q,Calculations!$C$116+MOD(AM7,Calculations!$C$118))+(1-Control!$C$7*Calculations!$C$87)*INDEX('Monthly Data'!R:R,Calculations!$C$116+MOD(AM7,Calculations!$C$118))</f>
        <v>6.4539397490030407E-3</v>
      </c>
      <c r="FD7" s="86">
        <f ca="1">Control!$C$7*Calculations!$C$82*INDEX('Monthly Data'!N:N,Calculations!$C$116+MOD(AN7,Calculations!$C$118))+Control!$C$7*Calculations!$C$83*INDEX('Monthly Data'!O:O,Calculations!$C$116+MOD(AN7,Calculations!$C$118))+Control!$C$7*Calculations!$C$84*INDEX('Monthly Data'!P:P,Calculations!$C$116+MOD(AN7,Calculations!$C$118))+Control!$C$7*Calculations!$C$85*INDEX('Monthly Data'!Q:Q,Calculations!$C$116+MOD(AN7,Calculations!$C$118))+(1-Control!$C$7*Calculations!$C$87)*INDEX('Monthly Data'!R:R,Calculations!$C$116+MOD(AN7,Calculations!$C$118))</f>
        <v>4.5735623984309991E-2</v>
      </c>
      <c r="FE7" s="86">
        <f ca="1">Control!$C$7*Calculations!$C$82*INDEX('Monthly Data'!N:N,Calculations!$C$116+MOD(AO7,Calculations!$C$118))+Control!$C$7*Calculations!$C$83*INDEX('Monthly Data'!O:O,Calculations!$C$116+MOD(AO7,Calculations!$C$118))+Control!$C$7*Calculations!$C$84*INDEX('Monthly Data'!P:P,Calculations!$C$116+MOD(AO7,Calculations!$C$118))+Control!$C$7*Calculations!$C$85*INDEX('Monthly Data'!Q:Q,Calculations!$C$116+MOD(AO7,Calculations!$C$118))+(1-Control!$C$7*Calculations!$C$87)*INDEX('Monthly Data'!R:R,Calculations!$C$116+MOD(AO7,Calculations!$C$118))</f>
        <v>1.0018681835149534E-3</v>
      </c>
      <c r="FF7" s="86">
        <f ca="1">Control!$C$7*Calculations!$C$82*INDEX('Monthly Data'!N:N,Calculations!$C$116+MOD(AP7,Calculations!$C$118))+Control!$C$7*Calculations!$C$83*INDEX('Monthly Data'!O:O,Calculations!$C$116+MOD(AP7,Calculations!$C$118))+Control!$C$7*Calculations!$C$84*INDEX('Monthly Data'!P:P,Calculations!$C$116+MOD(AP7,Calculations!$C$118))+Control!$C$7*Calculations!$C$85*INDEX('Monthly Data'!Q:Q,Calculations!$C$116+MOD(AP7,Calculations!$C$118))+(1-Control!$C$7*Calculations!$C$87)*INDEX('Monthly Data'!R:R,Calculations!$C$116+MOD(AP7,Calculations!$C$118))</f>
        <v>-2.5168357537820856E-4</v>
      </c>
      <c r="FG7" s="86">
        <f ca="1">Control!$C$7*Calculations!$C$82*INDEX('Monthly Data'!N:N,Calculations!$C$116+MOD(AQ7,Calculations!$C$118))+Control!$C$7*Calculations!$C$83*INDEX('Monthly Data'!O:O,Calculations!$C$116+MOD(AQ7,Calculations!$C$118))+Control!$C$7*Calculations!$C$84*INDEX('Monthly Data'!P:P,Calculations!$C$116+MOD(AQ7,Calculations!$C$118))+Control!$C$7*Calculations!$C$85*INDEX('Monthly Data'!Q:Q,Calculations!$C$116+MOD(AQ7,Calculations!$C$118))+(1-Control!$C$7*Calculations!$C$87)*INDEX('Monthly Data'!R:R,Calculations!$C$116+MOD(AQ7,Calculations!$C$118))</f>
        <v>-1.3959200237295809E-2</v>
      </c>
      <c r="FH7" s="86">
        <f ca="1">Control!$C$7*Calculations!$C$82*INDEX('Monthly Data'!N:N,Calculations!$C$116+MOD(AR7,Calculations!$C$118))+Control!$C$7*Calculations!$C$83*INDEX('Monthly Data'!O:O,Calculations!$C$116+MOD(AR7,Calculations!$C$118))+Control!$C$7*Calculations!$C$84*INDEX('Monthly Data'!P:P,Calculations!$C$116+MOD(AR7,Calculations!$C$118))+Control!$C$7*Calculations!$C$85*INDEX('Monthly Data'!Q:Q,Calculations!$C$116+MOD(AR7,Calculations!$C$118))+(1-Control!$C$7*Calculations!$C$87)*INDEX('Monthly Data'!R:R,Calculations!$C$116+MOD(AR7,Calculations!$C$118))</f>
        <v>1.1809891087585166E-2</v>
      </c>
      <c r="FI7" s="86">
        <f ca="1">Control!$C$7*Calculations!$C$82*INDEX('Monthly Data'!N:N,Calculations!$C$116+MOD(AS7,Calculations!$C$118))+Control!$C$7*Calculations!$C$83*INDEX('Monthly Data'!O:O,Calculations!$C$116+MOD(AS7,Calculations!$C$118))+Control!$C$7*Calculations!$C$84*INDEX('Monthly Data'!P:P,Calculations!$C$116+MOD(AS7,Calculations!$C$118))+Control!$C$7*Calculations!$C$85*INDEX('Monthly Data'!Q:Q,Calculations!$C$116+MOD(AS7,Calculations!$C$118))+(1-Control!$C$7*Calculations!$C$87)*INDEX('Monthly Data'!R:R,Calculations!$C$116+MOD(AS7,Calculations!$C$118))</f>
        <v>7.857567536297622E-3</v>
      </c>
      <c r="FJ7" s="86">
        <f ca="1">Control!$C$7*Calculations!$C$82*INDEX('Monthly Data'!N:N,Calculations!$C$116+MOD(AT7,Calculations!$C$118))+Control!$C$7*Calculations!$C$83*INDEX('Monthly Data'!O:O,Calculations!$C$116+MOD(AT7,Calculations!$C$118))+Control!$C$7*Calculations!$C$84*INDEX('Monthly Data'!P:P,Calculations!$C$116+MOD(AT7,Calculations!$C$118))+Control!$C$7*Calculations!$C$85*INDEX('Monthly Data'!Q:Q,Calculations!$C$116+MOD(AT7,Calculations!$C$118))+(1-Control!$C$7*Calculations!$C$87)*INDEX('Monthly Data'!R:R,Calculations!$C$116+MOD(AT7,Calculations!$C$118))</f>
        <v>1.8695385296339444E-2</v>
      </c>
      <c r="FK7" s="86">
        <f ca="1">Control!$C$7*Calculations!$C$82*INDEX('Monthly Data'!N:N,Calculations!$C$116+MOD(AU7,Calculations!$C$118))+Control!$C$7*Calculations!$C$83*INDEX('Monthly Data'!O:O,Calculations!$C$116+MOD(AU7,Calculations!$C$118))+Control!$C$7*Calculations!$C$84*INDEX('Monthly Data'!P:P,Calculations!$C$116+MOD(AU7,Calculations!$C$118))+Control!$C$7*Calculations!$C$85*INDEX('Monthly Data'!Q:Q,Calculations!$C$116+MOD(AU7,Calculations!$C$118))+(1-Control!$C$7*Calculations!$C$87)*INDEX('Monthly Data'!R:R,Calculations!$C$116+MOD(AU7,Calculations!$C$118))</f>
        <v>2.4842166689046628E-2</v>
      </c>
      <c r="FL7" s="86">
        <f ca="1">Control!$C$7*Calculations!$C$82*INDEX('Monthly Data'!N:N,Calculations!$C$116+MOD(AV7,Calculations!$C$118))+Control!$C$7*Calculations!$C$83*INDEX('Monthly Data'!O:O,Calculations!$C$116+MOD(AV7,Calculations!$C$118))+Control!$C$7*Calculations!$C$84*INDEX('Monthly Data'!P:P,Calculations!$C$116+MOD(AV7,Calculations!$C$118))+Control!$C$7*Calculations!$C$85*INDEX('Monthly Data'!Q:Q,Calculations!$C$116+MOD(AV7,Calculations!$C$118))+(1-Control!$C$7*Calculations!$C$87)*INDEX('Monthly Data'!R:R,Calculations!$C$116+MOD(AV7,Calculations!$C$118))</f>
        <v>4.5735623984309991E-2</v>
      </c>
      <c r="FM7" s="86">
        <f ca="1">Control!$C$7*Calculations!$C$82*INDEX('Monthly Data'!N:N,Calculations!$C$116+MOD(AW7,Calculations!$C$118))+Control!$C$7*Calculations!$C$83*INDEX('Monthly Data'!O:O,Calculations!$C$116+MOD(AW7,Calculations!$C$118))+Control!$C$7*Calculations!$C$84*INDEX('Monthly Data'!P:P,Calculations!$C$116+MOD(AW7,Calculations!$C$118))+Control!$C$7*Calculations!$C$85*INDEX('Monthly Data'!Q:Q,Calculations!$C$116+MOD(AW7,Calculations!$C$118))+(1-Control!$C$7*Calculations!$C$87)*INDEX('Monthly Data'!R:R,Calculations!$C$116+MOD(AW7,Calculations!$C$118))</f>
        <v>1.2435425892067014E-2</v>
      </c>
      <c r="FN7" s="86">
        <f ca="1">Control!$C$7*Calculations!$C$82*INDEX('Monthly Data'!N:N,Calculations!$C$116+MOD(AX7,Calculations!$C$118))+Control!$C$7*Calculations!$C$83*INDEX('Monthly Data'!O:O,Calculations!$C$116+MOD(AX7,Calculations!$C$118))+Control!$C$7*Calculations!$C$84*INDEX('Monthly Data'!P:P,Calculations!$C$116+MOD(AX7,Calculations!$C$118))+Control!$C$7*Calculations!$C$85*INDEX('Monthly Data'!Q:Q,Calculations!$C$116+MOD(AX7,Calculations!$C$118))+(1-Control!$C$7*Calculations!$C$87)*INDEX('Monthly Data'!R:R,Calculations!$C$116+MOD(AX7,Calculations!$C$118))</f>
        <v>4.5132804118240749E-2</v>
      </c>
      <c r="FO7" s="86">
        <f ca="1">Control!$C$7*Calculations!$C$82*INDEX('Monthly Data'!N:N,Calculations!$C$116+MOD(AY7,Calculations!$C$118))+Control!$C$7*Calculations!$C$83*INDEX('Monthly Data'!O:O,Calculations!$C$116+MOD(AY7,Calculations!$C$118))+Control!$C$7*Calculations!$C$84*INDEX('Monthly Data'!P:P,Calculations!$C$116+MOD(AY7,Calculations!$C$118))+Control!$C$7*Calculations!$C$85*INDEX('Monthly Data'!Q:Q,Calculations!$C$116+MOD(AY7,Calculations!$C$118))+(1-Control!$C$7*Calculations!$C$87)*INDEX('Monthly Data'!R:R,Calculations!$C$116+MOD(AY7,Calculations!$C$118))</f>
        <v>1.9073822767906517E-2</v>
      </c>
      <c r="FP7" s="86">
        <f ca="1">Control!$C$7*Calculations!$C$82*INDEX('Monthly Data'!N:N,Calculations!$C$116+MOD(AZ7,Calculations!$C$118))+Control!$C$7*Calculations!$C$83*INDEX('Monthly Data'!O:O,Calculations!$C$116+MOD(AZ7,Calculations!$C$118))+Control!$C$7*Calculations!$C$84*INDEX('Monthly Data'!P:P,Calculations!$C$116+MOD(AZ7,Calculations!$C$118))+Control!$C$7*Calculations!$C$85*INDEX('Monthly Data'!Q:Q,Calculations!$C$116+MOD(AZ7,Calculations!$C$118))+(1-Control!$C$7*Calculations!$C$87)*INDEX('Monthly Data'!R:R,Calculations!$C$116+MOD(AZ7,Calculations!$C$118))</f>
        <v>-6.1115617667135171E-2</v>
      </c>
      <c r="FQ7" s="86">
        <f ca="1">Control!$C$7*Calculations!$C$82*INDEX('Monthly Data'!N:N,Calculations!$C$116+MOD(BA7,Calculations!$C$118))+Control!$C$7*Calculations!$C$83*INDEX('Monthly Data'!O:O,Calculations!$C$116+MOD(BA7,Calculations!$C$118))+Control!$C$7*Calculations!$C$84*INDEX('Monthly Data'!P:P,Calculations!$C$116+MOD(BA7,Calculations!$C$118))+Control!$C$7*Calculations!$C$85*INDEX('Monthly Data'!Q:Q,Calculations!$C$116+MOD(BA7,Calculations!$C$118))+(1-Control!$C$7*Calculations!$C$87)*INDEX('Monthly Data'!R:R,Calculations!$C$116+MOD(BA7,Calculations!$C$118))</f>
        <v>1.50127906355989E-2</v>
      </c>
      <c r="FR7" s="86">
        <f ca="1">Control!$C$7*Calculations!$C$82*INDEX('Monthly Data'!N:N,Calculations!$C$116+MOD(BB7,Calculations!$C$118))+Control!$C$7*Calculations!$C$83*INDEX('Monthly Data'!O:O,Calculations!$C$116+MOD(BB7,Calculations!$C$118))+Control!$C$7*Calculations!$C$84*INDEX('Monthly Data'!P:P,Calculations!$C$116+MOD(BB7,Calculations!$C$118))+Control!$C$7*Calculations!$C$85*INDEX('Monthly Data'!Q:Q,Calculations!$C$116+MOD(BB7,Calculations!$C$118))+(1-Control!$C$7*Calculations!$C$87)*INDEX('Monthly Data'!R:R,Calculations!$C$116+MOD(BB7,Calculations!$C$118))</f>
        <v>1.0921298083007208E-2</v>
      </c>
      <c r="FS7" s="86">
        <f ca="1">Control!$C$7*Calculations!$C$82*INDEX('Monthly Data'!N:N,Calculations!$C$116+MOD(BC7,Calculations!$C$118))+Control!$C$7*Calculations!$C$83*INDEX('Monthly Data'!O:O,Calculations!$C$116+MOD(BC7,Calculations!$C$118))+Control!$C$7*Calculations!$C$84*INDEX('Monthly Data'!P:P,Calculations!$C$116+MOD(BC7,Calculations!$C$118))+Control!$C$7*Calculations!$C$85*INDEX('Monthly Data'!Q:Q,Calculations!$C$116+MOD(BC7,Calculations!$C$118))+(1-Control!$C$7*Calculations!$C$87)*INDEX('Monthly Data'!R:R,Calculations!$C$116+MOD(BC7,Calculations!$C$118))</f>
        <v>5.1972609868760735E-3</v>
      </c>
      <c r="FT7" s="86">
        <f ca="1">Control!$C$7*Calculations!$C$82*INDEX('Monthly Data'!N:N,Calculations!$C$116+MOD(BD7,Calculations!$C$118))+Control!$C$7*Calculations!$C$83*INDEX('Monthly Data'!O:O,Calculations!$C$116+MOD(BD7,Calculations!$C$118))+Control!$C$7*Calculations!$C$84*INDEX('Monthly Data'!P:P,Calculations!$C$116+MOD(BD7,Calculations!$C$118))+Control!$C$7*Calculations!$C$85*INDEX('Monthly Data'!Q:Q,Calculations!$C$116+MOD(BD7,Calculations!$C$118))+(1-Control!$C$7*Calculations!$C$87)*INDEX('Monthly Data'!R:R,Calculations!$C$116+MOD(BD7,Calculations!$C$118))</f>
        <v>1.7361594973213587E-2</v>
      </c>
      <c r="FU7" s="86">
        <f ca="1">Control!$C$7*Calculations!$C$82*INDEX('Monthly Data'!N:N,Calculations!$C$116+MOD(BE7,Calculations!$C$118))+Control!$C$7*Calculations!$C$83*INDEX('Monthly Data'!O:O,Calculations!$C$116+MOD(BE7,Calculations!$C$118))+Control!$C$7*Calculations!$C$84*INDEX('Monthly Data'!P:P,Calculations!$C$116+MOD(BE7,Calculations!$C$118))+Control!$C$7*Calculations!$C$85*INDEX('Monthly Data'!Q:Q,Calculations!$C$116+MOD(BE7,Calculations!$C$118))+(1-Control!$C$7*Calculations!$C$87)*INDEX('Monthly Data'!R:R,Calculations!$C$116+MOD(BE7,Calculations!$C$118))</f>
        <v>-4.417423226995453E-3</v>
      </c>
      <c r="FV7" s="86">
        <f ca="1">Control!$C$7*Calculations!$C$82*INDEX('Monthly Data'!N:N,Calculations!$C$116+MOD(BF7,Calculations!$C$118))+Control!$C$7*Calculations!$C$83*INDEX('Monthly Data'!O:O,Calculations!$C$116+MOD(BF7,Calculations!$C$118))+Control!$C$7*Calculations!$C$84*INDEX('Monthly Data'!P:P,Calculations!$C$116+MOD(BF7,Calculations!$C$118))+Control!$C$7*Calculations!$C$85*INDEX('Monthly Data'!Q:Q,Calculations!$C$116+MOD(BF7,Calculations!$C$118))+(1-Control!$C$7*Calculations!$C$87)*INDEX('Monthly Data'!R:R,Calculations!$C$116+MOD(BF7,Calculations!$C$118))</f>
        <v>2.377894462657602E-2</v>
      </c>
      <c r="FW7" s="86">
        <f ca="1">Control!$C$7*Calculations!$C$82*INDEX('Monthly Data'!N:N,Calculations!$C$116+MOD(BG7,Calculations!$C$118))+Control!$C$7*Calculations!$C$83*INDEX('Monthly Data'!O:O,Calculations!$C$116+MOD(BG7,Calculations!$C$118))+Control!$C$7*Calculations!$C$84*INDEX('Monthly Data'!P:P,Calculations!$C$116+MOD(BG7,Calculations!$C$118))+Control!$C$7*Calculations!$C$85*INDEX('Monthly Data'!Q:Q,Calculations!$C$116+MOD(BG7,Calculations!$C$118))+(1-Control!$C$7*Calculations!$C$87)*INDEX('Monthly Data'!R:R,Calculations!$C$116+MOD(BG7,Calculations!$C$118))</f>
        <v>2.5325873776067674E-2</v>
      </c>
      <c r="FX7" s="86">
        <f ca="1">Control!$C$7*Calculations!$C$82*INDEX('Monthly Data'!N:N,Calculations!$C$116+MOD(BH7,Calculations!$C$118))+Control!$C$7*Calculations!$C$83*INDEX('Monthly Data'!O:O,Calculations!$C$116+MOD(BH7,Calculations!$C$118))+Control!$C$7*Calculations!$C$84*INDEX('Monthly Data'!P:P,Calculations!$C$116+MOD(BH7,Calculations!$C$118))+Control!$C$7*Calculations!$C$85*INDEX('Monthly Data'!Q:Q,Calculations!$C$116+MOD(BH7,Calculations!$C$118))+(1-Control!$C$7*Calculations!$C$87)*INDEX('Monthly Data'!R:R,Calculations!$C$116+MOD(BH7,Calculations!$C$118))</f>
        <v>-2.0269389991732112E-2</v>
      </c>
      <c r="FY7" s="86">
        <f ca="1">Control!$C$7*Calculations!$C$82*INDEX('Monthly Data'!N:N,Calculations!$C$116+MOD(BI7,Calculations!$C$118))+Control!$C$7*Calculations!$C$83*INDEX('Monthly Data'!O:O,Calculations!$C$116+MOD(BI7,Calculations!$C$118))+Control!$C$7*Calculations!$C$84*INDEX('Monthly Data'!P:P,Calculations!$C$116+MOD(BI7,Calculations!$C$118))+Control!$C$7*Calculations!$C$85*INDEX('Monthly Data'!Q:Q,Calculations!$C$116+MOD(BI7,Calculations!$C$118))+(1-Control!$C$7*Calculations!$C$87)*INDEX('Monthly Data'!R:R,Calculations!$C$116+MOD(BI7,Calculations!$C$118))</f>
        <v>1.5216630695380906E-2</v>
      </c>
      <c r="FZ7" s="86">
        <f ca="1">Control!$C$7*Calculations!$C$82*INDEX('Monthly Data'!N:N,Calculations!$C$116+MOD(BJ7,Calculations!$C$118))+Control!$C$7*Calculations!$C$83*INDEX('Monthly Data'!O:O,Calculations!$C$116+MOD(BJ7,Calculations!$C$118))+Control!$C$7*Calculations!$C$84*INDEX('Monthly Data'!P:P,Calculations!$C$116+MOD(BJ7,Calculations!$C$118))+Control!$C$7*Calculations!$C$85*INDEX('Monthly Data'!Q:Q,Calculations!$C$116+MOD(BJ7,Calculations!$C$118))+(1-Control!$C$7*Calculations!$C$87)*INDEX('Monthly Data'!R:R,Calculations!$C$116+MOD(BJ7,Calculations!$C$118))</f>
        <v>6.4539397490030407E-3</v>
      </c>
      <c r="GA7" s="86">
        <f ca="1">Control!$C$7*Calculations!$C$82*INDEX('Monthly Data'!N:N,Calculations!$C$116+MOD(BK7,Calculations!$C$118))+Control!$C$7*Calculations!$C$83*INDEX('Monthly Data'!O:O,Calculations!$C$116+MOD(BK7,Calculations!$C$118))+Control!$C$7*Calculations!$C$84*INDEX('Monthly Data'!P:P,Calculations!$C$116+MOD(BK7,Calculations!$C$118))+Control!$C$7*Calculations!$C$85*INDEX('Monthly Data'!Q:Q,Calculations!$C$116+MOD(BK7,Calculations!$C$118))+(1-Control!$C$7*Calculations!$C$87)*INDEX('Monthly Data'!R:R,Calculations!$C$116+MOD(BK7,Calculations!$C$118))</f>
        <v>-1.8530040247387896E-2</v>
      </c>
      <c r="GB7" s="86">
        <f ca="1">Control!$C$7*Calculations!$C$82*INDEX('Monthly Data'!N:N,Calculations!$C$116+MOD(BL7,Calculations!$C$118))+Control!$C$7*Calculations!$C$83*INDEX('Monthly Data'!O:O,Calculations!$C$116+MOD(BL7,Calculations!$C$118))+Control!$C$7*Calculations!$C$84*INDEX('Monthly Data'!P:P,Calculations!$C$116+MOD(BL7,Calculations!$C$118))+Control!$C$7*Calculations!$C$85*INDEX('Monthly Data'!Q:Q,Calculations!$C$116+MOD(BL7,Calculations!$C$118))+(1-Control!$C$7*Calculations!$C$87)*INDEX('Monthly Data'!R:R,Calculations!$C$116+MOD(BL7,Calculations!$C$118))</f>
        <v>1.4915555251167555E-3</v>
      </c>
      <c r="GC7" s="86">
        <f ca="1">Control!$C$7*Calculations!$C$82*INDEX('Monthly Data'!N:N,Calculations!$C$116+MOD(BM7,Calculations!$C$118))+Control!$C$7*Calculations!$C$83*INDEX('Monthly Data'!O:O,Calculations!$C$116+MOD(BM7,Calculations!$C$118))+Control!$C$7*Calculations!$C$84*INDEX('Monthly Data'!P:P,Calculations!$C$116+MOD(BM7,Calculations!$C$118))+Control!$C$7*Calculations!$C$85*INDEX('Monthly Data'!Q:Q,Calculations!$C$116+MOD(BM7,Calculations!$C$118))+(1-Control!$C$7*Calculations!$C$87)*INDEX('Monthly Data'!R:R,Calculations!$C$116+MOD(BM7,Calculations!$C$118))</f>
        <v>1.142101364887867E-2</v>
      </c>
      <c r="GD7" s="86">
        <f ca="1">Control!$C$7*Calculations!$C$82*INDEX('Monthly Data'!N:N,Calculations!$C$116+MOD(BN7,Calculations!$C$118))+Control!$C$7*Calculations!$C$83*INDEX('Monthly Data'!O:O,Calculations!$C$116+MOD(BN7,Calculations!$C$118))+Control!$C$7*Calculations!$C$84*INDEX('Monthly Data'!P:P,Calculations!$C$116+MOD(BN7,Calculations!$C$118))+Control!$C$7*Calculations!$C$85*INDEX('Monthly Data'!Q:Q,Calculations!$C$116+MOD(BN7,Calculations!$C$118))+(1-Control!$C$7*Calculations!$C$87)*INDEX('Monthly Data'!R:R,Calculations!$C$116+MOD(BN7,Calculations!$C$118))</f>
        <v>-7.5539743260223157E-3</v>
      </c>
      <c r="GE7" s="86">
        <f ca="1">Control!$C$7*Calculations!$C$82*INDEX('Monthly Data'!N:N,Calculations!$C$116+MOD(BO7,Calculations!$C$118))+Control!$C$7*Calculations!$C$83*INDEX('Monthly Data'!O:O,Calculations!$C$116+MOD(BO7,Calculations!$C$118))+Control!$C$7*Calculations!$C$84*INDEX('Monthly Data'!P:P,Calculations!$C$116+MOD(BO7,Calculations!$C$118))+Control!$C$7*Calculations!$C$85*INDEX('Monthly Data'!Q:Q,Calculations!$C$116+MOD(BO7,Calculations!$C$118))+(1-Control!$C$7*Calculations!$C$87)*INDEX('Monthly Data'!R:R,Calculations!$C$116+MOD(BO7,Calculations!$C$118))</f>
        <v>1.7361594973213587E-2</v>
      </c>
      <c r="GF7" s="86">
        <f ca="1">Control!$C$7*Calculations!$C$82*INDEX('Monthly Data'!N:N,Calculations!$C$116+MOD(BP7,Calculations!$C$118))+Control!$C$7*Calculations!$C$83*INDEX('Monthly Data'!O:O,Calculations!$C$116+MOD(BP7,Calculations!$C$118))+Control!$C$7*Calculations!$C$84*INDEX('Monthly Data'!P:P,Calculations!$C$116+MOD(BP7,Calculations!$C$118))+Control!$C$7*Calculations!$C$85*INDEX('Monthly Data'!Q:Q,Calculations!$C$116+MOD(BP7,Calculations!$C$118))+(1-Control!$C$7*Calculations!$C$87)*INDEX('Monthly Data'!R:R,Calculations!$C$116+MOD(BP7,Calculations!$C$118))</f>
        <v>-2.072517756005474E-2</v>
      </c>
      <c r="GG7" s="86">
        <f ca="1">Control!$C$7*Calculations!$C$82*INDEX('Monthly Data'!N:N,Calculations!$C$116+MOD(BQ7,Calculations!$C$118))+Control!$C$7*Calculations!$C$83*INDEX('Monthly Data'!O:O,Calculations!$C$116+MOD(BQ7,Calculations!$C$118))+Control!$C$7*Calculations!$C$84*INDEX('Monthly Data'!P:P,Calculations!$C$116+MOD(BQ7,Calculations!$C$118))+Control!$C$7*Calculations!$C$85*INDEX('Monthly Data'!Q:Q,Calculations!$C$116+MOD(BQ7,Calculations!$C$118))+(1-Control!$C$7*Calculations!$C$87)*INDEX('Monthly Data'!R:R,Calculations!$C$116+MOD(BQ7,Calculations!$C$118))</f>
        <v>2.1918137743539623E-2</v>
      </c>
      <c r="GH7" s="86">
        <f ca="1">Control!$C$7*Calculations!$C$82*INDEX('Monthly Data'!N:N,Calculations!$C$116+MOD(BR7,Calculations!$C$118))+Control!$C$7*Calculations!$C$83*INDEX('Monthly Data'!O:O,Calculations!$C$116+MOD(BR7,Calculations!$C$118))+Control!$C$7*Calculations!$C$84*INDEX('Monthly Data'!P:P,Calculations!$C$116+MOD(BR7,Calculations!$C$118))+Control!$C$7*Calculations!$C$85*INDEX('Monthly Data'!Q:Q,Calculations!$C$116+MOD(BR7,Calculations!$C$118))+(1-Control!$C$7*Calculations!$C$87)*INDEX('Monthly Data'!R:R,Calculations!$C$116+MOD(BR7,Calculations!$C$118))</f>
        <v>9.5791276036140301E-3</v>
      </c>
      <c r="GI7" s="86">
        <f ca="1">Control!$C$7*Calculations!$C$82*INDEX('Monthly Data'!N:N,Calculations!$C$116+MOD(BS7,Calculations!$C$118))+Control!$C$7*Calculations!$C$83*INDEX('Monthly Data'!O:O,Calculations!$C$116+MOD(BS7,Calculations!$C$118))+Control!$C$7*Calculations!$C$84*INDEX('Monthly Data'!P:P,Calculations!$C$116+MOD(BS7,Calculations!$C$118))+Control!$C$7*Calculations!$C$85*INDEX('Monthly Data'!Q:Q,Calculations!$C$116+MOD(BS7,Calculations!$C$118))+(1-Control!$C$7*Calculations!$C$87)*INDEX('Monthly Data'!R:R,Calculations!$C$116+MOD(BS7,Calculations!$C$118))</f>
        <v>1.1106855739851785E-2</v>
      </c>
      <c r="GJ7" s="86">
        <f ca="1">Control!$C$7*Calculations!$C$82*INDEX('Monthly Data'!N:N,Calculations!$C$116+MOD(BT7,Calculations!$C$118))+Control!$C$7*Calculations!$C$83*INDEX('Monthly Data'!O:O,Calculations!$C$116+MOD(BT7,Calculations!$C$118))+Control!$C$7*Calculations!$C$84*INDEX('Monthly Data'!P:P,Calculations!$C$116+MOD(BT7,Calculations!$C$118))+Control!$C$7*Calculations!$C$85*INDEX('Monthly Data'!Q:Q,Calculations!$C$116+MOD(BT7,Calculations!$C$118))+(1-Control!$C$7*Calculations!$C$87)*INDEX('Monthly Data'!R:R,Calculations!$C$116+MOD(BT7,Calculations!$C$118))</f>
        <v>6.3250222980707482E-3</v>
      </c>
      <c r="GK7" s="86">
        <f ca="1">Control!$C$7*Calculations!$C$82*INDEX('Monthly Data'!N:N,Calculations!$C$116+MOD(BU7,Calculations!$C$118))+Control!$C$7*Calculations!$C$83*INDEX('Monthly Data'!O:O,Calculations!$C$116+MOD(BU7,Calculations!$C$118))+Control!$C$7*Calculations!$C$84*INDEX('Monthly Data'!P:P,Calculations!$C$116+MOD(BU7,Calculations!$C$118))+Control!$C$7*Calculations!$C$85*INDEX('Monthly Data'!Q:Q,Calculations!$C$116+MOD(BU7,Calculations!$C$118))+(1-Control!$C$7*Calculations!$C$87)*INDEX('Monthly Data'!R:R,Calculations!$C$116+MOD(BU7,Calculations!$C$118))</f>
        <v>-2.6378232493851243E-2</v>
      </c>
      <c r="GL7" s="86">
        <f ca="1">Control!$C$7*Calculations!$C$82*INDEX('Monthly Data'!N:N,Calculations!$C$116+MOD(BV7,Calculations!$C$118))+Control!$C$7*Calculations!$C$83*INDEX('Monthly Data'!O:O,Calculations!$C$116+MOD(BV7,Calculations!$C$118))+Control!$C$7*Calculations!$C$84*INDEX('Monthly Data'!P:P,Calculations!$C$116+MOD(BV7,Calculations!$C$118))+Control!$C$7*Calculations!$C$85*INDEX('Monthly Data'!Q:Q,Calculations!$C$116+MOD(BV7,Calculations!$C$118))+(1-Control!$C$7*Calculations!$C$87)*INDEX('Monthly Data'!R:R,Calculations!$C$116+MOD(BV7,Calculations!$C$118))</f>
        <v>-9.9526758408448549E-3</v>
      </c>
      <c r="GM7" s="86">
        <f ca="1">Control!$C$7*Calculations!$C$82*INDEX('Monthly Data'!N:N,Calculations!$C$116+MOD(BW7,Calculations!$C$118))+Control!$C$7*Calculations!$C$83*INDEX('Monthly Data'!O:O,Calculations!$C$116+MOD(BW7,Calculations!$C$118))+Control!$C$7*Calculations!$C$84*INDEX('Monthly Data'!P:P,Calculations!$C$116+MOD(BW7,Calculations!$C$118))+Control!$C$7*Calculations!$C$85*INDEX('Monthly Data'!Q:Q,Calculations!$C$116+MOD(BW7,Calculations!$C$118))+(1-Control!$C$7*Calculations!$C$87)*INDEX('Monthly Data'!R:R,Calculations!$C$116+MOD(BW7,Calculations!$C$118))</f>
        <v>-1.5984879994281095E-2</v>
      </c>
      <c r="GN7" s="86">
        <f ca="1">Control!$C$7*Calculations!$C$82*INDEX('Monthly Data'!N:N,Calculations!$C$116+MOD(BX7,Calculations!$C$118))+Control!$C$7*Calculations!$C$83*INDEX('Monthly Data'!O:O,Calculations!$C$116+MOD(BX7,Calculations!$C$118))+Control!$C$7*Calculations!$C$84*INDEX('Monthly Data'!P:P,Calculations!$C$116+MOD(BX7,Calculations!$C$118))+Control!$C$7*Calculations!$C$85*INDEX('Monthly Data'!Q:Q,Calculations!$C$116+MOD(BX7,Calculations!$C$118))+(1-Control!$C$7*Calculations!$C$87)*INDEX('Monthly Data'!R:R,Calculations!$C$116+MOD(BX7,Calculations!$C$118))</f>
        <v>6.4539397490030407E-3</v>
      </c>
      <c r="GO7" s="86">
        <f ca="1">Control!$C$7*Calculations!$C$82*INDEX('Monthly Data'!N:N,Calculations!$C$116+MOD(BY7,Calculations!$C$118))+Control!$C$7*Calculations!$C$83*INDEX('Monthly Data'!O:O,Calculations!$C$116+MOD(BY7,Calculations!$C$118))+Control!$C$7*Calculations!$C$84*INDEX('Monthly Data'!P:P,Calculations!$C$116+MOD(BY7,Calculations!$C$118))+Control!$C$7*Calculations!$C$85*INDEX('Monthly Data'!Q:Q,Calculations!$C$116+MOD(BY7,Calculations!$C$118))+(1-Control!$C$7*Calculations!$C$87)*INDEX('Monthly Data'!R:R,Calculations!$C$116+MOD(BY7,Calculations!$C$118))</f>
        <v>-7.3651264633385334E-4</v>
      </c>
      <c r="GP7" s="86">
        <f ca="1">Control!$C$7*Calculations!$C$82*INDEX('Monthly Data'!N:N,Calculations!$C$116+MOD(BZ7,Calculations!$C$118))+Control!$C$7*Calculations!$C$83*INDEX('Monthly Data'!O:O,Calculations!$C$116+MOD(BZ7,Calculations!$C$118))+Control!$C$7*Calculations!$C$84*INDEX('Monthly Data'!P:P,Calculations!$C$116+MOD(BZ7,Calculations!$C$118))+Control!$C$7*Calculations!$C$85*INDEX('Monthly Data'!Q:Q,Calculations!$C$116+MOD(BZ7,Calculations!$C$118))+(1-Control!$C$7*Calculations!$C$87)*INDEX('Monthly Data'!R:R,Calculations!$C$116+MOD(BZ7,Calculations!$C$118))</f>
        <v>1.50127906355989E-2</v>
      </c>
      <c r="GQ7" s="86">
        <f ca="1">Control!$C$7*Calculations!$C$82*INDEX('Monthly Data'!N:N,Calculations!$C$116+MOD(CA7,Calculations!$C$118))+Control!$C$7*Calculations!$C$83*INDEX('Monthly Data'!O:O,Calculations!$C$116+MOD(CA7,Calculations!$C$118))+Control!$C$7*Calculations!$C$84*INDEX('Monthly Data'!P:P,Calculations!$C$116+MOD(CA7,Calculations!$C$118))+Control!$C$7*Calculations!$C$85*INDEX('Monthly Data'!Q:Q,Calculations!$C$116+MOD(CA7,Calculations!$C$118))+(1-Control!$C$7*Calculations!$C$87)*INDEX('Monthly Data'!R:R,Calculations!$C$116+MOD(CA7,Calculations!$C$118))</f>
        <v>5.3309355465453899E-3</v>
      </c>
      <c r="GR7" s="86">
        <f ca="1">Control!$C$7*Calculations!$C$82*INDEX('Monthly Data'!N:N,Calculations!$C$116+MOD(CB7,Calculations!$C$118))+Control!$C$7*Calculations!$C$83*INDEX('Monthly Data'!O:O,Calculations!$C$116+MOD(CB7,Calculations!$C$118))+Control!$C$7*Calculations!$C$84*INDEX('Monthly Data'!P:P,Calculations!$C$116+MOD(CB7,Calculations!$C$118))+Control!$C$7*Calculations!$C$85*INDEX('Monthly Data'!Q:Q,Calculations!$C$116+MOD(CB7,Calculations!$C$118))+(1-Control!$C$7*Calculations!$C$87)*INDEX('Monthly Data'!R:R,Calculations!$C$116+MOD(CB7,Calculations!$C$118))</f>
        <v>1.0353752315110615E-2</v>
      </c>
      <c r="GS7" s="86">
        <f ca="1">Control!$C$7*Calculations!$C$82*INDEX('Monthly Data'!N:N,Calculations!$C$116+MOD(CC7,Calculations!$C$118))+Control!$C$7*Calculations!$C$83*INDEX('Monthly Data'!O:O,Calculations!$C$116+MOD(CC7,Calculations!$C$118))+Control!$C$7*Calculations!$C$84*INDEX('Monthly Data'!P:P,Calculations!$C$116+MOD(CC7,Calculations!$C$118))+Control!$C$7*Calculations!$C$85*INDEX('Monthly Data'!Q:Q,Calculations!$C$116+MOD(CC7,Calculations!$C$118))+(1-Control!$C$7*Calculations!$C$87)*INDEX('Monthly Data'!R:R,Calculations!$C$116+MOD(CC7,Calculations!$C$118))</f>
        <v>1.5108777406081684E-3</v>
      </c>
      <c r="GT7" s="86">
        <f ca="1">Control!$C$7*Calculations!$C$82*INDEX('Monthly Data'!N:N,Calculations!$C$116+MOD(CD7,Calculations!$C$118))+Control!$C$7*Calculations!$C$83*INDEX('Monthly Data'!O:O,Calculations!$C$116+MOD(CD7,Calculations!$C$118))+Control!$C$7*Calculations!$C$84*INDEX('Monthly Data'!P:P,Calculations!$C$116+MOD(CD7,Calculations!$C$118))+Control!$C$7*Calculations!$C$85*INDEX('Monthly Data'!Q:Q,Calculations!$C$116+MOD(CD7,Calculations!$C$118))+(1-Control!$C$7*Calculations!$C$87)*INDEX('Monthly Data'!R:R,Calculations!$C$116+MOD(CD7,Calculations!$C$118))</f>
        <v>2.2757992058453024E-3</v>
      </c>
      <c r="GU7" s="86">
        <f ca="1">Control!$C$7*Calculations!$C$82*INDEX('Monthly Data'!N:N,Calculations!$C$116+MOD(CE7,Calculations!$C$118))+Control!$C$7*Calculations!$C$83*INDEX('Monthly Data'!O:O,Calculations!$C$116+MOD(CE7,Calculations!$C$118))+Control!$C$7*Calculations!$C$84*INDEX('Monthly Data'!P:P,Calculations!$C$116+MOD(CE7,Calculations!$C$118))+Control!$C$7*Calculations!$C$85*INDEX('Monthly Data'!Q:Q,Calculations!$C$116+MOD(CE7,Calculations!$C$118))+(1-Control!$C$7*Calculations!$C$87)*INDEX('Monthly Data'!R:R,Calculations!$C$116+MOD(CE7,Calculations!$C$118))</f>
        <v>-3.9863250714949353E-2</v>
      </c>
      <c r="GV7" s="86">
        <f ca="1">Control!$C$7*Calculations!$C$82*INDEX('Monthly Data'!N:N,Calculations!$C$116+MOD(CF7,Calculations!$C$118))+Control!$C$7*Calculations!$C$83*INDEX('Monthly Data'!O:O,Calculations!$C$116+MOD(CF7,Calculations!$C$118))+Control!$C$7*Calculations!$C$84*INDEX('Monthly Data'!P:P,Calculations!$C$116+MOD(CF7,Calculations!$C$118))+Control!$C$7*Calculations!$C$85*INDEX('Monthly Data'!Q:Q,Calculations!$C$116+MOD(CF7,Calculations!$C$118))+(1-Control!$C$7*Calculations!$C$87)*INDEX('Monthly Data'!R:R,Calculations!$C$116+MOD(CF7,Calculations!$C$118))</f>
        <v>-1.5984879994281095E-2</v>
      </c>
      <c r="GW7" s="86">
        <f ca="1">Control!$C$7*Calculations!$C$82*INDEX('Monthly Data'!N:N,Calculations!$C$116+MOD(CG7,Calculations!$C$118))+Control!$C$7*Calculations!$C$83*INDEX('Monthly Data'!O:O,Calculations!$C$116+MOD(CG7,Calculations!$C$118))+Control!$C$7*Calculations!$C$84*INDEX('Monthly Data'!P:P,Calculations!$C$116+MOD(CG7,Calculations!$C$118))+Control!$C$7*Calculations!$C$85*INDEX('Monthly Data'!Q:Q,Calculations!$C$116+MOD(CG7,Calculations!$C$118))+(1-Control!$C$7*Calculations!$C$87)*INDEX('Monthly Data'!R:R,Calculations!$C$116+MOD(CG7,Calculations!$C$118))</f>
        <v>3.4808428836917149E-3</v>
      </c>
      <c r="GX7" s="86">
        <f ca="1">Control!$C$7*Calculations!$C$82*INDEX('Monthly Data'!N:N,Calculations!$C$116+MOD(CH7,Calculations!$C$118))+Control!$C$7*Calculations!$C$83*INDEX('Monthly Data'!O:O,Calculations!$C$116+MOD(CH7,Calculations!$C$118))+Control!$C$7*Calculations!$C$84*INDEX('Monthly Data'!P:P,Calculations!$C$116+MOD(CH7,Calculations!$C$118))+Control!$C$7*Calculations!$C$85*INDEX('Monthly Data'!Q:Q,Calculations!$C$116+MOD(CH7,Calculations!$C$118))+(1-Control!$C$7*Calculations!$C$87)*INDEX('Monthly Data'!R:R,Calculations!$C$116+MOD(CH7,Calculations!$C$118))</f>
        <v>-7.4084874653726545E-3</v>
      </c>
      <c r="GY7" s="86">
        <f ca="1">Control!$C$7*Calculations!$C$82*INDEX('Monthly Data'!N:N,Calculations!$C$116+MOD(CI7,Calculations!$C$118))+Control!$C$7*Calculations!$C$83*INDEX('Monthly Data'!O:O,Calculations!$C$116+MOD(CI7,Calculations!$C$118))+Control!$C$7*Calculations!$C$84*INDEX('Monthly Data'!P:P,Calculations!$C$116+MOD(CI7,Calculations!$C$118))+Control!$C$7*Calculations!$C$85*INDEX('Monthly Data'!Q:Q,Calculations!$C$116+MOD(CI7,Calculations!$C$118))+(1-Control!$C$7*Calculations!$C$87)*INDEX('Monthly Data'!R:R,Calculations!$C$116+MOD(CI7,Calculations!$C$118))</f>
        <v>-7.5539743260223157E-3</v>
      </c>
      <c r="GZ7" s="86">
        <f ca="1">Control!$C$7*Calculations!$C$82*INDEX('Monthly Data'!N:N,Calculations!$C$116+MOD(CJ7,Calculations!$C$118))+Control!$C$7*Calculations!$C$83*INDEX('Monthly Data'!O:O,Calculations!$C$116+MOD(CJ7,Calculations!$C$118))+Control!$C$7*Calculations!$C$84*INDEX('Monthly Data'!P:P,Calculations!$C$116+MOD(CJ7,Calculations!$C$118))+Control!$C$7*Calculations!$C$85*INDEX('Monthly Data'!Q:Q,Calculations!$C$116+MOD(CJ7,Calculations!$C$118))+(1-Control!$C$7*Calculations!$C$87)*INDEX('Monthly Data'!R:R,Calculations!$C$116+MOD(CJ7,Calculations!$C$118))</f>
        <v>1.0018681835149534E-3</v>
      </c>
      <c r="HA7" s="86">
        <f ca="1">Control!$C$7*Calculations!$C$82*INDEX('Monthly Data'!N:N,Calculations!$C$116+MOD(CK7,Calculations!$C$118))+Control!$C$7*Calculations!$C$83*INDEX('Monthly Data'!O:O,Calculations!$C$116+MOD(CK7,Calculations!$C$118))+Control!$C$7*Calculations!$C$84*INDEX('Monthly Data'!P:P,Calculations!$C$116+MOD(CK7,Calculations!$C$118))+Control!$C$7*Calculations!$C$85*INDEX('Monthly Data'!Q:Q,Calculations!$C$116+MOD(CK7,Calculations!$C$118))+(1-Control!$C$7*Calculations!$C$87)*INDEX('Monthly Data'!R:R,Calculations!$C$116+MOD(CK7,Calculations!$C$118))</f>
        <v>1.0018681835149534E-3</v>
      </c>
      <c r="HB7" s="86">
        <f ca="1">Control!$C$7*Calculations!$C$82*INDEX('Monthly Data'!N:N,Calculations!$C$116+MOD(CL7,Calculations!$C$118))+Control!$C$7*Calculations!$C$83*INDEX('Monthly Data'!O:O,Calculations!$C$116+MOD(CL7,Calculations!$C$118))+Control!$C$7*Calculations!$C$84*INDEX('Monthly Data'!P:P,Calculations!$C$116+MOD(CL7,Calculations!$C$118))+Control!$C$7*Calculations!$C$85*INDEX('Monthly Data'!Q:Q,Calculations!$C$116+MOD(CL7,Calculations!$C$118))+(1-Control!$C$7*Calculations!$C$87)*INDEX('Monthly Data'!R:R,Calculations!$C$116+MOD(CL7,Calculations!$C$118))</f>
        <v>-3.8875517825435772E-3</v>
      </c>
      <c r="HC7" s="86">
        <f ca="1">Control!$C$7*Calculations!$C$82*INDEX('Monthly Data'!N:N,Calculations!$C$116+MOD(CM7,Calculations!$C$118))+Control!$C$7*Calculations!$C$83*INDEX('Monthly Data'!O:O,Calculations!$C$116+MOD(CM7,Calculations!$C$118))+Control!$C$7*Calculations!$C$84*INDEX('Monthly Data'!P:P,Calculations!$C$116+MOD(CM7,Calculations!$C$118))+Control!$C$7*Calculations!$C$85*INDEX('Monthly Data'!Q:Q,Calculations!$C$116+MOD(CM7,Calculations!$C$118))+(1-Control!$C$7*Calculations!$C$87)*INDEX('Monthly Data'!R:R,Calculations!$C$116+MOD(CM7,Calculations!$C$118))</f>
        <v>3.5231336013669103E-2</v>
      </c>
      <c r="HD7" s="86">
        <f ca="1">Control!$C$7*Calculations!$C$82*INDEX('Monthly Data'!N:N,Calculations!$C$116+MOD(CN7,Calculations!$C$118))+Control!$C$7*Calculations!$C$83*INDEX('Monthly Data'!O:O,Calculations!$C$116+MOD(CN7,Calculations!$C$118))+Control!$C$7*Calculations!$C$84*INDEX('Monthly Data'!P:P,Calculations!$C$116+MOD(CN7,Calculations!$C$118))+Control!$C$7*Calculations!$C$85*INDEX('Monthly Data'!Q:Q,Calculations!$C$116+MOD(CN7,Calculations!$C$118))+(1-Control!$C$7*Calculations!$C$87)*INDEX('Monthly Data'!R:R,Calculations!$C$116+MOD(CN7,Calculations!$C$118))</f>
        <v>2.2757992058453024E-3</v>
      </c>
      <c r="HE7" s="86">
        <f ca="1">Control!$C$7*Calculations!$C$82*INDEX('Monthly Data'!N:N,Calculations!$C$116+MOD(CO7,Calculations!$C$118))+Control!$C$7*Calculations!$C$83*INDEX('Monthly Data'!O:O,Calculations!$C$116+MOD(CO7,Calculations!$C$118))+Control!$C$7*Calculations!$C$84*INDEX('Monthly Data'!P:P,Calculations!$C$116+MOD(CO7,Calculations!$C$118))+Control!$C$7*Calculations!$C$85*INDEX('Monthly Data'!Q:Q,Calculations!$C$116+MOD(CO7,Calculations!$C$118))+(1-Control!$C$7*Calculations!$C$87)*INDEX('Monthly Data'!R:R,Calculations!$C$116+MOD(CO7,Calculations!$C$118))</f>
        <v>1.2435425892067014E-2</v>
      </c>
      <c r="HF7" s="86">
        <f ca="1">Control!$C$7*Calculations!$C$82*INDEX('Monthly Data'!N:N,Calculations!$C$116+MOD(CP7,Calculations!$C$118))+Control!$C$7*Calculations!$C$83*INDEX('Monthly Data'!O:O,Calculations!$C$116+MOD(CP7,Calculations!$C$118))+Control!$C$7*Calculations!$C$84*INDEX('Monthly Data'!P:P,Calculations!$C$116+MOD(CP7,Calculations!$C$118))+Control!$C$7*Calculations!$C$85*INDEX('Monthly Data'!Q:Q,Calculations!$C$116+MOD(CP7,Calculations!$C$118))+(1-Control!$C$7*Calculations!$C$87)*INDEX('Monthly Data'!R:R,Calculations!$C$116+MOD(CP7,Calculations!$C$118))</f>
        <v>-2.4571433440223247E-2</v>
      </c>
      <c r="HG7" s="86">
        <f ca="1">Control!$C$7*Calculations!$C$82*INDEX('Monthly Data'!N:N,Calculations!$C$116+MOD(CQ7,Calculations!$C$118))+Control!$C$7*Calculations!$C$83*INDEX('Monthly Data'!O:O,Calculations!$C$116+MOD(CQ7,Calculations!$C$118))+Control!$C$7*Calculations!$C$84*INDEX('Monthly Data'!P:P,Calculations!$C$116+MOD(CQ7,Calculations!$C$118))+Control!$C$7*Calculations!$C$85*INDEX('Monthly Data'!Q:Q,Calculations!$C$116+MOD(CQ7,Calculations!$C$118))+(1-Control!$C$7*Calculations!$C$87)*INDEX('Monthly Data'!R:R,Calculations!$C$116+MOD(CQ7,Calculations!$C$118))</f>
        <v>2.3852824346838646E-2</v>
      </c>
      <c r="HH7" s="86">
        <f ca="1">Control!$C$7*Calculations!$C$82*INDEX('Monthly Data'!N:N,Calculations!$C$116+MOD(CR7,Calculations!$C$118))+Control!$C$7*Calculations!$C$83*INDEX('Monthly Data'!O:O,Calculations!$C$116+MOD(CR7,Calculations!$C$118))+Control!$C$7*Calculations!$C$84*INDEX('Monthly Data'!P:P,Calculations!$C$116+MOD(CR7,Calculations!$C$118))+Control!$C$7*Calculations!$C$85*INDEX('Monthly Data'!Q:Q,Calculations!$C$116+MOD(CR7,Calculations!$C$118))+(1-Control!$C$7*Calculations!$C$87)*INDEX('Monthly Data'!R:R,Calculations!$C$116+MOD(CR7,Calculations!$C$118))</f>
        <v>-4.417423226995453E-3</v>
      </c>
      <c r="HI7" s="86">
        <f ca="1">Control!$C$7*Calculations!$C$82*INDEX('Monthly Data'!N:N,Calculations!$C$116+MOD(CS7,Calculations!$C$118))+Control!$C$7*Calculations!$C$83*INDEX('Monthly Data'!O:O,Calculations!$C$116+MOD(CS7,Calculations!$C$118))+Control!$C$7*Calculations!$C$84*INDEX('Monthly Data'!P:P,Calculations!$C$116+MOD(CS7,Calculations!$C$118))+Control!$C$7*Calculations!$C$85*INDEX('Monthly Data'!Q:Q,Calculations!$C$116+MOD(CS7,Calculations!$C$118))+(1-Control!$C$7*Calculations!$C$87)*INDEX('Monthly Data'!R:R,Calculations!$C$116+MOD(CS7,Calculations!$C$118))</f>
        <v>8.3814116887657771E-3</v>
      </c>
      <c r="HJ7" s="86">
        <f ca="1">Control!$C$7*Calculations!$C$82*INDEX('Monthly Data'!N:N,Calculations!$C$116+MOD(CT7,Calculations!$C$118))+Control!$C$7*Calculations!$C$83*INDEX('Monthly Data'!O:O,Calculations!$C$116+MOD(CT7,Calculations!$C$118))+Control!$C$7*Calculations!$C$84*INDEX('Monthly Data'!P:P,Calculations!$C$116+MOD(CT7,Calculations!$C$118))+Control!$C$7*Calculations!$C$85*INDEX('Monthly Data'!Q:Q,Calculations!$C$116+MOD(CT7,Calculations!$C$118))+(1-Control!$C$7*Calculations!$C$87)*INDEX('Monthly Data'!R:R,Calculations!$C$116+MOD(CT7,Calculations!$C$118))</f>
        <v>8.3814116887657771E-3</v>
      </c>
      <c r="HK7" s="86">
        <f ca="1">Control!$C$7*Calculations!$C$82*INDEX('Monthly Data'!N:N,Calculations!$C$116+MOD(CU7,Calculations!$C$118))+Control!$C$7*Calculations!$C$83*INDEX('Monthly Data'!O:O,Calculations!$C$116+MOD(CU7,Calculations!$C$118))+Control!$C$7*Calculations!$C$84*INDEX('Monthly Data'!P:P,Calculations!$C$116+MOD(CU7,Calculations!$C$118))+Control!$C$7*Calculations!$C$85*INDEX('Monthly Data'!Q:Q,Calculations!$C$116+MOD(CU7,Calculations!$C$118))+(1-Control!$C$7*Calculations!$C$87)*INDEX('Monthly Data'!R:R,Calculations!$C$116+MOD(CU7,Calculations!$C$118))</f>
        <v>3.4808428836917149E-3</v>
      </c>
      <c r="HL7" s="86">
        <f ca="1">Control!$C$7*Calculations!$C$82*INDEX('Monthly Data'!N:N,Calculations!$C$116+MOD(CV7,Calculations!$C$118))+Control!$C$7*Calculations!$C$83*INDEX('Monthly Data'!O:O,Calculations!$C$116+MOD(CV7,Calculations!$C$118))+Control!$C$7*Calculations!$C$84*INDEX('Monthly Data'!P:P,Calculations!$C$116+MOD(CV7,Calculations!$C$118))+Control!$C$7*Calculations!$C$85*INDEX('Monthly Data'!Q:Q,Calculations!$C$116+MOD(CV7,Calculations!$C$118))+(1-Control!$C$7*Calculations!$C$87)*INDEX('Monthly Data'!R:R,Calculations!$C$116+MOD(CV7,Calculations!$C$118))</f>
        <v>3.1070573055362403E-2</v>
      </c>
      <c r="HM7" s="86">
        <f ca="1">Control!$C$7*Calculations!$C$82*INDEX('Monthly Data'!N:N,Calculations!$C$116+MOD(CW7,Calculations!$C$118))+Control!$C$7*Calculations!$C$83*INDEX('Monthly Data'!O:O,Calculations!$C$116+MOD(CW7,Calculations!$C$118))+Control!$C$7*Calculations!$C$84*INDEX('Monthly Data'!P:P,Calculations!$C$116+MOD(CW7,Calculations!$C$118))+Control!$C$7*Calculations!$C$85*INDEX('Monthly Data'!Q:Q,Calculations!$C$116+MOD(CW7,Calculations!$C$118))+(1-Control!$C$7*Calculations!$C$87)*INDEX('Monthly Data'!R:R,Calculations!$C$116+MOD(CW7,Calculations!$C$118))</f>
        <v>8.4240675975201049E-3</v>
      </c>
      <c r="HN7" s="86">
        <f ca="1">Control!$C$7*Calculations!$C$82*INDEX('Monthly Data'!N:N,Calculations!$C$116+MOD(CX7,Calculations!$C$118))+Control!$C$7*Calculations!$C$83*INDEX('Monthly Data'!O:O,Calculations!$C$116+MOD(CX7,Calculations!$C$118))+Control!$C$7*Calculations!$C$84*INDEX('Monthly Data'!P:P,Calculations!$C$116+MOD(CX7,Calculations!$C$118))+Control!$C$7*Calculations!$C$85*INDEX('Monthly Data'!Q:Q,Calculations!$C$116+MOD(CX7,Calculations!$C$118))+(1-Control!$C$7*Calculations!$C$87)*INDEX('Monthly Data'!R:R,Calculations!$C$116+MOD(CX7,Calculations!$C$118))</f>
        <v>8.3814116887657771E-3</v>
      </c>
      <c r="HO7" s="86">
        <f ca="1">Control!$C$7*Calculations!$C$82*INDEX('Monthly Data'!N:N,Calculations!$C$116+MOD(CY7,Calculations!$C$118))+Control!$C$7*Calculations!$C$83*INDEX('Monthly Data'!O:O,Calculations!$C$116+MOD(CY7,Calculations!$C$118))+Control!$C$7*Calculations!$C$84*INDEX('Monthly Data'!P:P,Calculations!$C$116+MOD(CY7,Calculations!$C$118))+Control!$C$7*Calculations!$C$85*INDEX('Monthly Data'!Q:Q,Calculations!$C$116+MOD(CY7,Calculations!$C$118))+(1-Control!$C$7*Calculations!$C$87)*INDEX('Monthly Data'!R:R,Calculations!$C$116+MOD(CY7,Calculations!$C$118))</f>
        <v>5.3309355465453899E-3</v>
      </c>
      <c r="HP7" s="86">
        <f ca="1">Control!$C$7*Calculations!$C$82*INDEX('Monthly Data'!N:N,Calculations!$C$116+MOD(CZ7,Calculations!$C$118))+Control!$C$7*Calculations!$C$83*INDEX('Monthly Data'!O:O,Calculations!$C$116+MOD(CZ7,Calculations!$C$118))+Control!$C$7*Calculations!$C$84*INDEX('Monthly Data'!P:P,Calculations!$C$116+MOD(CZ7,Calculations!$C$118))+Control!$C$7*Calculations!$C$85*INDEX('Monthly Data'!Q:Q,Calculations!$C$116+MOD(CZ7,Calculations!$C$118))+(1-Control!$C$7*Calculations!$C$87)*INDEX('Monthly Data'!R:R,Calculations!$C$116+MOD(CZ7,Calculations!$C$118))</f>
        <v>1.3423979074716584E-2</v>
      </c>
      <c r="HQ7" s="86">
        <f ca="1">Control!$C$7*Calculations!$C$82*INDEX('Monthly Data'!N:N,Calculations!$C$116+MOD(DA7,Calculations!$C$118))+Control!$C$7*Calculations!$C$83*INDEX('Monthly Data'!O:O,Calculations!$C$116+MOD(DA7,Calculations!$C$118))+Control!$C$7*Calculations!$C$84*INDEX('Monthly Data'!P:P,Calculations!$C$116+MOD(DA7,Calculations!$C$118))+Control!$C$7*Calculations!$C$85*INDEX('Monthly Data'!Q:Q,Calculations!$C$116+MOD(DA7,Calculations!$C$118))+(1-Control!$C$7*Calculations!$C$87)*INDEX('Monthly Data'!R:R,Calculations!$C$116+MOD(DA7,Calculations!$C$118))</f>
        <v>1.2722494017511032E-2</v>
      </c>
      <c r="HR7" s="86">
        <f ca="1">Control!$C$7*Calculations!$C$82*INDEX('Monthly Data'!N:N,Calculations!$C$116+MOD(DB7,Calculations!$C$118))+Control!$C$7*Calculations!$C$83*INDEX('Monthly Data'!O:O,Calculations!$C$116+MOD(DB7,Calculations!$C$118))+Control!$C$7*Calculations!$C$84*INDEX('Monthly Data'!P:P,Calculations!$C$116+MOD(DB7,Calculations!$C$118))+Control!$C$7*Calculations!$C$85*INDEX('Monthly Data'!Q:Q,Calculations!$C$116+MOD(DB7,Calculations!$C$118))+(1-Control!$C$7*Calculations!$C$87)*INDEX('Monthly Data'!R:R,Calculations!$C$116+MOD(DB7,Calculations!$C$118))</f>
        <v>2.766281641786093E-2</v>
      </c>
      <c r="HS7" s="86">
        <f ca="1">Control!$C$7*Calculations!$C$82*INDEX('Monthly Data'!N:N,Calculations!$C$116+MOD(DC7,Calculations!$C$118))+Control!$C$7*Calculations!$C$83*INDEX('Monthly Data'!O:O,Calculations!$C$116+MOD(DC7,Calculations!$C$118))+Control!$C$7*Calculations!$C$84*INDEX('Monthly Data'!P:P,Calculations!$C$116+MOD(DC7,Calculations!$C$118))+Control!$C$7*Calculations!$C$85*INDEX('Monthly Data'!Q:Q,Calculations!$C$116+MOD(DC7,Calculations!$C$118))+(1-Control!$C$7*Calculations!$C$87)*INDEX('Monthly Data'!R:R,Calculations!$C$116+MOD(DC7,Calculations!$C$118))</f>
        <v>3.4808428836917149E-3</v>
      </c>
      <c r="HT7" s="86">
        <f ca="1">Control!$C$7*Calculations!$C$82*INDEX('Monthly Data'!N:N,Calculations!$C$116+MOD(DD7,Calculations!$C$118))+Control!$C$7*Calculations!$C$83*INDEX('Monthly Data'!O:O,Calculations!$C$116+MOD(DD7,Calculations!$C$118))+Control!$C$7*Calculations!$C$84*INDEX('Monthly Data'!P:P,Calculations!$C$116+MOD(DD7,Calculations!$C$118))+Control!$C$7*Calculations!$C$85*INDEX('Monthly Data'!Q:Q,Calculations!$C$116+MOD(DD7,Calculations!$C$118))+(1-Control!$C$7*Calculations!$C$87)*INDEX('Monthly Data'!R:R,Calculations!$C$116+MOD(DD7,Calculations!$C$118))</f>
        <v>5.1972609868760735E-3</v>
      </c>
      <c r="HU7" s="86">
        <f ca="1">Control!$C$7*Calculations!$C$82*INDEX('Monthly Data'!N:N,Calculations!$C$116+MOD(DE7,Calculations!$C$118))+Control!$C$7*Calculations!$C$83*INDEX('Monthly Data'!O:O,Calculations!$C$116+MOD(DE7,Calculations!$C$118))+Control!$C$7*Calculations!$C$84*INDEX('Monthly Data'!P:P,Calculations!$C$116+MOD(DE7,Calculations!$C$118))+Control!$C$7*Calculations!$C$85*INDEX('Monthly Data'!Q:Q,Calculations!$C$116+MOD(DE7,Calculations!$C$118))+(1-Control!$C$7*Calculations!$C$87)*INDEX('Monthly Data'!R:R,Calculations!$C$116+MOD(DE7,Calculations!$C$118))</f>
        <v>6.1009361253630504E-2</v>
      </c>
      <c r="HV7" s="86">
        <f ca="1">Control!$C$7*Calculations!$C$82*INDEX('Monthly Data'!N:N,Calculations!$C$116+MOD(DF7,Calculations!$C$118))+Control!$C$7*Calculations!$C$83*INDEX('Monthly Data'!O:O,Calculations!$C$116+MOD(DF7,Calculations!$C$118))+Control!$C$7*Calculations!$C$84*INDEX('Monthly Data'!P:P,Calculations!$C$116+MOD(DF7,Calculations!$C$118))+Control!$C$7*Calculations!$C$85*INDEX('Monthly Data'!Q:Q,Calculations!$C$116+MOD(DF7,Calculations!$C$118))+(1-Control!$C$7*Calculations!$C$87)*INDEX('Monthly Data'!R:R,Calculations!$C$116+MOD(DF7,Calculations!$C$118))</f>
        <v>3.5231336013669103E-2</v>
      </c>
      <c r="HW7" s="86">
        <f ca="1">Control!$C$7*Calculations!$C$82*INDEX('Monthly Data'!N:N,Calculations!$C$116+MOD(DG7,Calculations!$C$118))+Control!$C$7*Calculations!$C$83*INDEX('Monthly Data'!O:O,Calculations!$C$116+MOD(DG7,Calculations!$C$118))+Control!$C$7*Calculations!$C$84*INDEX('Monthly Data'!P:P,Calculations!$C$116+MOD(DG7,Calculations!$C$118))+Control!$C$7*Calculations!$C$85*INDEX('Monthly Data'!Q:Q,Calculations!$C$116+MOD(DG7,Calculations!$C$118))+(1-Control!$C$7*Calculations!$C$87)*INDEX('Monthly Data'!R:R,Calculations!$C$116+MOD(DG7,Calculations!$C$118))</f>
        <v>1.2435425892067014E-2</v>
      </c>
      <c r="HX7" s="86">
        <f ca="1">Control!$C$7*Calculations!$C$82*INDEX('Monthly Data'!N:N,Calculations!$C$116+MOD(DH7,Calculations!$C$118))+Control!$C$7*Calculations!$C$83*INDEX('Monthly Data'!O:O,Calculations!$C$116+MOD(DH7,Calculations!$C$118))+Control!$C$7*Calculations!$C$84*INDEX('Monthly Data'!P:P,Calculations!$C$116+MOD(DH7,Calculations!$C$118))+Control!$C$7*Calculations!$C$85*INDEX('Monthly Data'!Q:Q,Calculations!$C$116+MOD(DH7,Calculations!$C$118))+(1-Control!$C$7*Calculations!$C$87)*INDEX('Monthly Data'!R:R,Calculations!$C$116+MOD(DH7,Calculations!$C$118))</f>
        <v>1.0627294914941248E-2</v>
      </c>
      <c r="HY7" s="86">
        <f ca="1">Control!$C$7*Calculations!$C$82*INDEX('Monthly Data'!N:N,Calculations!$C$116+MOD(DI7,Calculations!$C$118))+Control!$C$7*Calculations!$C$83*INDEX('Monthly Data'!O:O,Calculations!$C$116+MOD(DI7,Calculations!$C$118))+Control!$C$7*Calculations!$C$84*INDEX('Monthly Data'!P:P,Calculations!$C$116+MOD(DI7,Calculations!$C$118))+Control!$C$7*Calculations!$C$85*INDEX('Monthly Data'!Q:Q,Calculations!$C$116+MOD(DI7,Calculations!$C$118))+(1-Control!$C$7*Calculations!$C$87)*INDEX('Monthly Data'!R:R,Calculations!$C$116+MOD(DI7,Calculations!$C$118))</f>
        <v>1.5108777406081684E-3</v>
      </c>
      <c r="HZ7" s="86">
        <f ca="1">Control!$C$7*Calculations!$C$82*INDEX('Monthly Data'!N:N,Calculations!$C$116+MOD(DJ7,Calculations!$C$118))+Control!$C$7*Calculations!$C$83*INDEX('Monthly Data'!O:O,Calculations!$C$116+MOD(DJ7,Calculations!$C$118))+Control!$C$7*Calculations!$C$84*INDEX('Monthly Data'!P:P,Calculations!$C$116+MOD(DJ7,Calculations!$C$118))+Control!$C$7*Calculations!$C$85*INDEX('Monthly Data'!Q:Q,Calculations!$C$116+MOD(DJ7,Calculations!$C$118))+(1-Control!$C$7*Calculations!$C$87)*INDEX('Monthly Data'!R:R,Calculations!$C$116+MOD(DJ7,Calculations!$C$118))</f>
        <v>-2.5419860972892394E-2</v>
      </c>
      <c r="IA7" s="86">
        <f ca="1">Control!$C$7*Calculations!$C$82*INDEX('Monthly Data'!N:N,Calculations!$C$116+MOD(DK7,Calculations!$C$118))+Control!$C$7*Calculations!$C$83*INDEX('Monthly Data'!O:O,Calculations!$C$116+MOD(DK7,Calculations!$C$118))+Control!$C$7*Calculations!$C$84*INDEX('Monthly Data'!P:P,Calculations!$C$116+MOD(DK7,Calculations!$C$118))+Control!$C$7*Calculations!$C$85*INDEX('Monthly Data'!Q:Q,Calculations!$C$116+MOD(DK7,Calculations!$C$118))+(1-Control!$C$7*Calculations!$C$87)*INDEX('Monthly Data'!R:R,Calculations!$C$116+MOD(DK7,Calculations!$C$118))</f>
        <v>2.4722579420195831E-2</v>
      </c>
      <c r="IB7" s="86">
        <f ca="1">Control!$C$7*Calculations!$C$82*INDEX('Monthly Data'!N:N,Calculations!$C$116+MOD(DL7,Calculations!$C$118))+Control!$C$7*Calculations!$C$83*INDEX('Monthly Data'!O:O,Calculations!$C$116+MOD(DL7,Calculations!$C$118))+Control!$C$7*Calculations!$C$84*INDEX('Monthly Data'!P:P,Calculations!$C$116+MOD(DL7,Calculations!$C$118))+Control!$C$7*Calculations!$C$85*INDEX('Monthly Data'!Q:Q,Calculations!$C$116+MOD(DL7,Calculations!$C$118))+(1-Control!$C$7*Calculations!$C$87)*INDEX('Monthly Data'!R:R,Calculations!$C$116+MOD(DL7,Calculations!$C$118))</f>
        <v>-2.072517756005474E-2</v>
      </c>
      <c r="IC7" s="86">
        <f ca="1">Control!$C$7*Calculations!$C$82*INDEX('Monthly Data'!N:N,Calculations!$C$116+MOD(DM7,Calculations!$C$118))+Control!$C$7*Calculations!$C$83*INDEX('Monthly Data'!O:O,Calculations!$C$116+MOD(DM7,Calculations!$C$118))+Control!$C$7*Calculations!$C$84*INDEX('Monthly Data'!P:P,Calculations!$C$116+MOD(DM7,Calculations!$C$118))+Control!$C$7*Calculations!$C$85*INDEX('Monthly Data'!Q:Q,Calculations!$C$116+MOD(DM7,Calculations!$C$118))+(1-Control!$C$7*Calculations!$C$87)*INDEX('Monthly Data'!R:R,Calculations!$C$116+MOD(DM7,Calculations!$C$118))</f>
        <v>2.4722579420195831E-2</v>
      </c>
      <c r="ID7" s="86">
        <f ca="1">Control!$C$7*Calculations!$C$82*INDEX('Monthly Data'!N:N,Calculations!$C$116+MOD(DN7,Calculations!$C$118))+Control!$C$7*Calculations!$C$83*INDEX('Monthly Data'!O:O,Calculations!$C$116+MOD(DN7,Calculations!$C$118))+Control!$C$7*Calculations!$C$84*INDEX('Monthly Data'!P:P,Calculations!$C$116+MOD(DN7,Calculations!$C$118))+Control!$C$7*Calculations!$C$85*INDEX('Monthly Data'!Q:Q,Calculations!$C$116+MOD(DN7,Calculations!$C$118))+(1-Control!$C$7*Calculations!$C$87)*INDEX('Monthly Data'!R:R,Calculations!$C$116+MOD(DN7,Calculations!$C$118))</f>
        <v>5.8868730207813358E-3</v>
      </c>
      <c r="IE7" s="86">
        <f ca="1">Control!$C$7*Calculations!$C$82*INDEX('Monthly Data'!N:N,Calculations!$C$116+MOD(DO7,Calculations!$C$118))+Control!$C$7*Calculations!$C$83*INDEX('Monthly Data'!O:O,Calculations!$C$116+MOD(DO7,Calculations!$C$118))+Control!$C$7*Calculations!$C$84*INDEX('Monthly Data'!P:P,Calculations!$C$116+MOD(DO7,Calculations!$C$118))+Control!$C$7*Calculations!$C$85*INDEX('Monthly Data'!Q:Q,Calculations!$C$116+MOD(DO7,Calculations!$C$118))+(1-Control!$C$7*Calculations!$C$87)*INDEX('Monthly Data'!R:R,Calculations!$C$116+MOD(DO7,Calculations!$C$118))</f>
        <v>-3.299557342782896E-2</v>
      </c>
      <c r="IF7" s="86">
        <f ca="1">Control!$C$7*Calculations!$C$82*INDEX('Monthly Data'!N:N,Calculations!$C$116+MOD(DP7,Calculations!$C$118))+Control!$C$7*Calculations!$C$83*INDEX('Monthly Data'!O:O,Calculations!$C$116+MOD(DP7,Calculations!$C$118))+Control!$C$7*Calculations!$C$84*INDEX('Monthly Data'!P:P,Calculations!$C$116+MOD(DP7,Calculations!$C$118))+Control!$C$7*Calculations!$C$85*INDEX('Monthly Data'!Q:Q,Calculations!$C$116+MOD(DP7,Calculations!$C$118))+(1-Control!$C$7*Calculations!$C$87)*INDEX('Monthly Data'!R:R,Calculations!$C$116+MOD(DP7,Calculations!$C$118))</f>
        <v>2.3206536303657571E-2</v>
      </c>
      <c r="IG7" s="88">
        <f ca="1">Control!$C$8*(1+DQ7)*(1+DR7)*(1+DS7)*(1+DT7)*(1+DU7)*(1+DV7)*(1+DW7)*(1+DX7)*(1+DY7)*(1+DZ7)*(1+EA7)*(1+EB7)*(1+EC7)*(1+ED7)*(1+EE7)*(1+EF7)*(1+EG7)*(1+EH7)*(1+EI7)*(1+EJ7)*(1+EK7)*(1+EL7)*(1+EM7)*(1+EN7)*(1+EO7)*(1+EP7)*(1+EQ7)*(1+ER7)*(1+ES7)*(1+ET7)*(1+EU7)*(1+EV7)*(1+EW7)*(1+EX7)*(1+EY7)*(1+EZ7)*(1+FA7)*(1+FB7)*(1+FC7)*(1+FD7)*(1+FE7)*(1+FF7)*(1+FG7)*(1+FH7)*(1+FI7)*(1+FJ7)*(1+FK7)*(1+FL7)*(1+FM7)*(1+FN7)*(1+FO7)*(1+FP7)*(1+FQ7)*(1+FR7)*(1+FS7)*(1+FT7)*(1+FU7)*(1+FV7)*(1+FW7)*(1+FX7)*(1+FY7)*(1+FZ7)*(1+GA7)*(1+GB7)*(1+GC7)*(1+GD7)*(1+GE7)*(1+GF7)*(1+GG7)*(1+GH7)*(1+GI7)*(1+GJ7)*(1+GK7)*(1+GL7)*(1+GM7)*(1+GN7)*(1+GO7)*(1+GP7)*(1+GQ7)*(1+GR7)*(1+GS7)*(1+GT7)*(1+GU7)*(1+GV7)*(1+GW7)*(1+GX7)*(1+GY7)*(1+GZ7)*(1+HA7)*(1+HB7)*(1+HC7)*(1+HD7)*(1+HE7)*(1+HF7)*(1+HG7)*(1+HH7)*(1+HI7)*(1+HJ7)*(1+HK7)*(1+HL7)*(1+HM7)*(1+HN7)*(1+HO7)*(1+HP7)*(1+HQ7)*(1+HR7)*(1+HS7)*(1+HT7)*(1+HU7)*(1+HV7)*(1+HW7)*(1+HX7)*(1+HY7)*(1+HZ7)*(1+IA7)*(1+IB7)*(1+IC7)*(1+ID7)*(1+IE7)*(1+IF7)</f>
        <v>117618.17096012081</v>
      </c>
    </row>
    <row r="8" spans="1:241" x14ac:dyDescent="0.25">
      <c r="A8">
        <v>97</v>
      </c>
      <c r="B8">
        <v>1</v>
      </c>
      <c r="C8">
        <v>13</v>
      </c>
      <c r="D8">
        <v>116</v>
      </c>
      <c r="E8">
        <v>38</v>
      </c>
      <c r="F8">
        <v>85</v>
      </c>
      <c r="G8">
        <v>27</v>
      </c>
      <c r="H8">
        <v>38</v>
      </c>
      <c r="I8">
        <v>84</v>
      </c>
      <c r="J8">
        <v>33</v>
      </c>
      <c r="K8">
        <v>1</v>
      </c>
      <c r="L8">
        <v>31</v>
      </c>
      <c r="M8">
        <v>117</v>
      </c>
      <c r="N8">
        <v>113</v>
      </c>
      <c r="O8">
        <v>114</v>
      </c>
      <c r="P8">
        <v>38</v>
      </c>
      <c r="Q8">
        <v>28</v>
      </c>
      <c r="R8">
        <v>75</v>
      </c>
      <c r="S8">
        <v>114</v>
      </c>
      <c r="T8">
        <v>99</v>
      </c>
      <c r="U8">
        <v>31</v>
      </c>
      <c r="V8">
        <v>51</v>
      </c>
      <c r="W8">
        <v>66</v>
      </c>
      <c r="X8">
        <v>67</v>
      </c>
      <c r="Y8">
        <v>32</v>
      </c>
      <c r="Z8">
        <v>74</v>
      </c>
      <c r="AA8">
        <v>32</v>
      </c>
      <c r="AB8">
        <v>97</v>
      </c>
      <c r="AC8">
        <v>5</v>
      </c>
      <c r="AD8">
        <v>0</v>
      </c>
      <c r="AE8">
        <v>37</v>
      </c>
      <c r="AF8">
        <v>110</v>
      </c>
      <c r="AG8">
        <v>72</v>
      </c>
      <c r="AH8">
        <v>43</v>
      </c>
      <c r="AI8">
        <v>108</v>
      </c>
      <c r="AJ8">
        <v>24</v>
      </c>
      <c r="AK8">
        <v>16</v>
      </c>
      <c r="AL8">
        <v>96</v>
      </c>
      <c r="AM8">
        <v>96</v>
      </c>
      <c r="AN8">
        <v>41</v>
      </c>
      <c r="AO8">
        <v>24</v>
      </c>
      <c r="AP8">
        <v>21</v>
      </c>
      <c r="AQ8">
        <v>27</v>
      </c>
      <c r="AR8">
        <v>46</v>
      </c>
      <c r="AS8">
        <v>35</v>
      </c>
      <c r="AT8">
        <v>62</v>
      </c>
      <c r="AU8">
        <v>68</v>
      </c>
      <c r="AV8">
        <v>62</v>
      </c>
      <c r="AW8">
        <v>32</v>
      </c>
      <c r="AX8">
        <v>45</v>
      </c>
      <c r="AY8">
        <v>88</v>
      </c>
      <c r="AZ8">
        <v>102</v>
      </c>
      <c r="BA8">
        <v>115</v>
      </c>
      <c r="BB8">
        <v>42</v>
      </c>
      <c r="BC8">
        <v>57</v>
      </c>
      <c r="BD8">
        <v>25</v>
      </c>
      <c r="BE8">
        <v>32</v>
      </c>
      <c r="BF8">
        <v>104</v>
      </c>
      <c r="BG8">
        <v>33</v>
      </c>
      <c r="BH8">
        <v>118</v>
      </c>
      <c r="BI8">
        <v>6</v>
      </c>
      <c r="BJ8">
        <v>65</v>
      </c>
      <c r="BK8">
        <v>51</v>
      </c>
      <c r="BL8">
        <v>31</v>
      </c>
      <c r="BM8">
        <v>7</v>
      </c>
      <c r="BN8">
        <v>13</v>
      </c>
      <c r="BO8">
        <v>3</v>
      </c>
      <c r="BP8">
        <v>28</v>
      </c>
      <c r="BQ8">
        <v>15</v>
      </c>
      <c r="BR8">
        <v>29</v>
      </c>
      <c r="BS8">
        <v>66</v>
      </c>
      <c r="BT8">
        <v>111</v>
      </c>
      <c r="BU8">
        <v>61</v>
      </c>
      <c r="BV8">
        <v>83</v>
      </c>
      <c r="BW8">
        <v>96</v>
      </c>
      <c r="BX8">
        <v>58</v>
      </c>
      <c r="BY8">
        <v>82</v>
      </c>
      <c r="BZ8">
        <v>104</v>
      </c>
      <c r="CA8">
        <v>34</v>
      </c>
      <c r="CB8">
        <v>30</v>
      </c>
      <c r="CC8">
        <v>57</v>
      </c>
      <c r="CD8">
        <v>96</v>
      </c>
      <c r="CE8">
        <v>49</v>
      </c>
      <c r="CF8">
        <v>46</v>
      </c>
      <c r="CG8">
        <v>83</v>
      </c>
      <c r="CH8">
        <v>41</v>
      </c>
      <c r="CI8">
        <v>20</v>
      </c>
      <c r="CJ8">
        <v>40</v>
      </c>
      <c r="CK8">
        <v>110</v>
      </c>
      <c r="CL8">
        <v>50</v>
      </c>
      <c r="CM8">
        <v>118</v>
      </c>
      <c r="CN8">
        <v>4</v>
      </c>
      <c r="CO8">
        <v>9</v>
      </c>
      <c r="CP8">
        <v>0</v>
      </c>
      <c r="CQ8">
        <v>90</v>
      </c>
      <c r="CR8">
        <v>21</v>
      </c>
      <c r="CS8">
        <v>74</v>
      </c>
      <c r="CT8">
        <v>21</v>
      </c>
      <c r="CU8">
        <v>118</v>
      </c>
      <c r="CV8">
        <v>33</v>
      </c>
      <c r="CW8">
        <v>38</v>
      </c>
      <c r="CX8">
        <v>37</v>
      </c>
      <c r="CY8">
        <v>43</v>
      </c>
      <c r="CZ8">
        <v>103</v>
      </c>
      <c r="DA8">
        <v>33</v>
      </c>
      <c r="DB8">
        <v>95</v>
      </c>
      <c r="DC8">
        <v>41</v>
      </c>
      <c r="DD8">
        <v>71</v>
      </c>
      <c r="DE8">
        <v>69</v>
      </c>
      <c r="DF8">
        <v>70</v>
      </c>
      <c r="DG8">
        <v>23</v>
      </c>
      <c r="DH8">
        <v>86</v>
      </c>
      <c r="DI8">
        <v>106</v>
      </c>
      <c r="DJ8">
        <v>39</v>
      </c>
      <c r="DK8">
        <v>31</v>
      </c>
      <c r="DL8">
        <v>37</v>
      </c>
      <c r="DM8">
        <v>38</v>
      </c>
      <c r="DN8">
        <v>56</v>
      </c>
      <c r="DO8">
        <v>87</v>
      </c>
      <c r="DP8">
        <v>28</v>
      </c>
      <c r="DQ8" s="86">
        <f ca="1">Control!$C$7*Calculations!$C$82*INDEX('Monthly Data'!N:N,Calculations!$C$116+MOD(A8,Calculations!$C$118))+Control!$C$7*Calculations!$C$83*INDEX('Monthly Data'!O:O,Calculations!$C$116+MOD(A8,Calculations!$C$118))+Control!$C$7*Calculations!$C$84*INDEX('Monthly Data'!P:P,Calculations!$C$116+MOD(A8,Calculations!$C$118))+Control!$C$7*Calculations!$C$85*INDEX('Monthly Data'!Q:Q,Calculations!$C$116+MOD(A8,Calculations!$C$118))+(1-Control!$C$7*Calculations!$C$87)*INDEX('Monthly Data'!R:R,Calculations!$C$116+MOD(A8,Calculations!$C$118))</f>
        <v>-7.5539743260223157E-3</v>
      </c>
      <c r="DR8" s="86">
        <f ca="1">Control!$C$7*Calculations!$C$82*INDEX('Monthly Data'!N:N,Calculations!$C$116+MOD(B8,Calculations!$C$118))+Control!$C$7*Calculations!$C$83*INDEX('Monthly Data'!O:O,Calculations!$C$116+MOD(B8,Calculations!$C$118))+Control!$C$7*Calculations!$C$84*INDEX('Monthly Data'!P:P,Calculations!$C$116+MOD(B8,Calculations!$C$118))+Control!$C$7*Calculations!$C$85*INDEX('Monthly Data'!Q:Q,Calculations!$C$116+MOD(B8,Calculations!$C$118))+(1-Control!$C$7*Calculations!$C$87)*INDEX('Monthly Data'!R:R,Calculations!$C$116+MOD(B8,Calculations!$C$118))</f>
        <v>-9.9526758408448549E-3</v>
      </c>
      <c r="DS8" s="86">
        <f ca="1">Control!$C$7*Calculations!$C$82*INDEX('Monthly Data'!N:N,Calculations!$C$116+MOD(C8,Calculations!$C$118))+Control!$C$7*Calculations!$C$83*INDEX('Monthly Data'!O:O,Calculations!$C$116+MOD(C8,Calculations!$C$118))+Control!$C$7*Calculations!$C$84*INDEX('Monthly Data'!P:P,Calculations!$C$116+MOD(C8,Calculations!$C$118))+Control!$C$7*Calculations!$C$85*INDEX('Monthly Data'!Q:Q,Calculations!$C$116+MOD(C8,Calculations!$C$118))+(1-Control!$C$7*Calculations!$C$87)*INDEX('Monthly Data'!R:R,Calculations!$C$116+MOD(C8,Calculations!$C$118))</f>
        <v>1.0478379486191123E-2</v>
      </c>
      <c r="DT8" s="86">
        <f ca="1">Control!$C$7*Calculations!$C$82*INDEX('Monthly Data'!N:N,Calculations!$C$116+MOD(D8,Calculations!$C$118))+Control!$C$7*Calculations!$C$83*INDEX('Monthly Data'!O:O,Calculations!$C$116+MOD(D8,Calculations!$C$118))+Control!$C$7*Calculations!$C$84*INDEX('Monthly Data'!P:P,Calculations!$C$116+MOD(D8,Calculations!$C$118))+Control!$C$7*Calculations!$C$85*INDEX('Monthly Data'!Q:Q,Calculations!$C$116+MOD(D8,Calculations!$C$118))+(1-Control!$C$7*Calculations!$C$87)*INDEX('Monthly Data'!R:R,Calculations!$C$116+MOD(D8,Calculations!$C$118))</f>
        <v>2.1918137743539623E-2</v>
      </c>
      <c r="DU8" s="86">
        <f ca="1">Control!$C$7*Calculations!$C$82*INDEX('Monthly Data'!N:N,Calculations!$C$116+MOD(E8,Calculations!$C$118))+Control!$C$7*Calculations!$C$83*INDEX('Monthly Data'!O:O,Calculations!$C$116+MOD(E8,Calculations!$C$118))+Control!$C$7*Calculations!$C$84*INDEX('Monthly Data'!P:P,Calculations!$C$116+MOD(E8,Calculations!$C$118))+Control!$C$7*Calculations!$C$85*INDEX('Monthly Data'!Q:Q,Calculations!$C$116+MOD(E8,Calculations!$C$118))+(1-Control!$C$7*Calculations!$C$87)*INDEX('Monthly Data'!R:R,Calculations!$C$116+MOD(E8,Calculations!$C$118))</f>
        <v>1.3891563624307685E-2</v>
      </c>
      <c r="DV8" s="86">
        <f ca="1">Control!$C$7*Calculations!$C$82*INDEX('Monthly Data'!N:N,Calculations!$C$116+MOD(F8,Calculations!$C$118))+Control!$C$7*Calculations!$C$83*INDEX('Monthly Data'!O:O,Calculations!$C$116+MOD(F8,Calculations!$C$118))+Control!$C$7*Calculations!$C$84*INDEX('Monthly Data'!P:P,Calculations!$C$116+MOD(F8,Calculations!$C$118))+Control!$C$7*Calculations!$C$85*INDEX('Monthly Data'!Q:Q,Calculations!$C$116+MOD(F8,Calculations!$C$118))+(1-Control!$C$7*Calculations!$C$87)*INDEX('Monthly Data'!R:R,Calculations!$C$116+MOD(F8,Calculations!$C$118))</f>
        <v>-9.8327855560634558E-3</v>
      </c>
      <c r="DW8" s="86">
        <f ca="1">Control!$C$7*Calculations!$C$82*INDEX('Monthly Data'!N:N,Calculations!$C$116+MOD(G8,Calculations!$C$118))+Control!$C$7*Calculations!$C$83*INDEX('Monthly Data'!O:O,Calculations!$C$116+MOD(G8,Calculations!$C$118))+Control!$C$7*Calculations!$C$84*INDEX('Monthly Data'!P:P,Calculations!$C$116+MOD(G8,Calculations!$C$118))+Control!$C$7*Calculations!$C$85*INDEX('Monthly Data'!Q:Q,Calculations!$C$116+MOD(G8,Calculations!$C$118))+(1-Control!$C$7*Calculations!$C$87)*INDEX('Monthly Data'!R:R,Calculations!$C$116+MOD(G8,Calculations!$C$118))</f>
        <v>-3.53368065312233E-2</v>
      </c>
      <c r="DX8" s="86">
        <f ca="1">Control!$C$7*Calculations!$C$82*INDEX('Monthly Data'!N:N,Calculations!$C$116+MOD(H8,Calculations!$C$118))+Control!$C$7*Calculations!$C$83*INDEX('Monthly Data'!O:O,Calculations!$C$116+MOD(H8,Calculations!$C$118))+Control!$C$7*Calculations!$C$84*INDEX('Monthly Data'!P:P,Calculations!$C$116+MOD(H8,Calculations!$C$118))+Control!$C$7*Calculations!$C$85*INDEX('Monthly Data'!Q:Q,Calculations!$C$116+MOD(H8,Calculations!$C$118))+(1-Control!$C$7*Calculations!$C$87)*INDEX('Monthly Data'!R:R,Calculations!$C$116+MOD(H8,Calculations!$C$118))</f>
        <v>1.3891563624307685E-2</v>
      </c>
      <c r="DY8" s="86">
        <f ca="1">Control!$C$7*Calculations!$C$82*INDEX('Monthly Data'!N:N,Calculations!$C$116+MOD(I8,Calculations!$C$118))+Control!$C$7*Calculations!$C$83*INDEX('Monthly Data'!O:O,Calculations!$C$116+MOD(I8,Calculations!$C$118))+Control!$C$7*Calculations!$C$84*INDEX('Monthly Data'!P:P,Calculations!$C$116+MOD(I8,Calculations!$C$118))+Control!$C$7*Calculations!$C$85*INDEX('Monthly Data'!Q:Q,Calculations!$C$116+MOD(I8,Calculations!$C$118))+(1-Control!$C$7*Calculations!$C$87)*INDEX('Monthly Data'!R:R,Calculations!$C$116+MOD(I8,Calculations!$C$118))</f>
        <v>-1.880155173376722E-2</v>
      </c>
      <c r="DZ8" s="86">
        <f ca="1">Control!$C$7*Calculations!$C$82*INDEX('Monthly Data'!N:N,Calculations!$C$116+MOD(J8,Calculations!$C$118))+Control!$C$7*Calculations!$C$83*INDEX('Monthly Data'!O:O,Calculations!$C$116+MOD(J8,Calculations!$C$118))+Control!$C$7*Calculations!$C$84*INDEX('Monthly Data'!P:P,Calculations!$C$116+MOD(J8,Calculations!$C$118))+Control!$C$7*Calculations!$C$85*INDEX('Monthly Data'!Q:Q,Calculations!$C$116+MOD(J8,Calculations!$C$118))+(1-Control!$C$7*Calculations!$C$87)*INDEX('Monthly Data'!R:R,Calculations!$C$116+MOD(J8,Calculations!$C$118))</f>
        <v>3.1070573055362403E-2</v>
      </c>
      <c r="EA8" s="86">
        <f ca="1">Control!$C$7*Calculations!$C$82*INDEX('Monthly Data'!N:N,Calculations!$C$116+MOD(K8,Calculations!$C$118))+Control!$C$7*Calculations!$C$83*INDEX('Monthly Data'!O:O,Calculations!$C$116+MOD(K8,Calculations!$C$118))+Control!$C$7*Calculations!$C$84*INDEX('Monthly Data'!P:P,Calculations!$C$116+MOD(K8,Calculations!$C$118))+Control!$C$7*Calculations!$C$85*INDEX('Monthly Data'!Q:Q,Calculations!$C$116+MOD(K8,Calculations!$C$118))+(1-Control!$C$7*Calculations!$C$87)*INDEX('Monthly Data'!R:R,Calculations!$C$116+MOD(K8,Calculations!$C$118))</f>
        <v>-9.9526758408448549E-3</v>
      </c>
      <c r="EB8" s="86">
        <f ca="1">Control!$C$7*Calculations!$C$82*INDEX('Monthly Data'!N:N,Calculations!$C$116+MOD(L8,Calculations!$C$118))+Control!$C$7*Calculations!$C$83*INDEX('Monthly Data'!O:O,Calculations!$C$116+MOD(L8,Calculations!$C$118))+Control!$C$7*Calculations!$C$84*INDEX('Monthly Data'!P:P,Calculations!$C$116+MOD(L8,Calculations!$C$118))+Control!$C$7*Calculations!$C$85*INDEX('Monthly Data'!Q:Q,Calculations!$C$116+MOD(L8,Calculations!$C$118))+(1-Control!$C$7*Calculations!$C$87)*INDEX('Monthly Data'!R:R,Calculations!$C$116+MOD(L8,Calculations!$C$118))</f>
        <v>1.8665061640915637E-2</v>
      </c>
      <c r="EC8" s="86">
        <f ca="1">Control!$C$7*Calculations!$C$82*INDEX('Monthly Data'!N:N,Calculations!$C$116+MOD(M8,Calculations!$C$118))+Control!$C$7*Calculations!$C$83*INDEX('Monthly Data'!O:O,Calculations!$C$116+MOD(M8,Calculations!$C$118))+Control!$C$7*Calculations!$C$84*INDEX('Monthly Data'!P:P,Calculations!$C$116+MOD(M8,Calculations!$C$118))+Control!$C$7*Calculations!$C$85*INDEX('Monthly Data'!Q:Q,Calculations!$C$116+MOD(M8,Calculations!$C$118))+(1-Control!$C$7*Calculations!$C$87)*INDEX('Monthly Data'!R:R,Calculations!$C$116+MOD(M8,Calculations!$C$118))</f>
        <v>-7.3651264633385334E-4</v>
      </c>
      <c r="ED8" s="86">
        <f ca="1">Control!$C$7*Calculations!$C$82*INDEX('Monthly Data'!N:N,Calculations!$C$116+MOD(N8,Calculations!$C$118))+Control!$C$7*Calculations!$C$83*INDEX('Monthly Data'!O:O,Calculations!$C$116+MOD(N8,Calculations!$C$118))+Control!$C$7*Calculations!$C$84*INDEX('Monthly Data'!P:P,Calculations!$C$116+MOD(N8,Calculations!$C$118))+Control!$C$7*Calculations!$C$85*INDEX('Monthly Data'!Q:Q,Calculations!$C$116+MOD(N8,Calculations!$C$118))+(1-Control!$C$7*Calculations!$C$87)*INDEX('Monthly Data'!R:R,Calculations!$C$116+MOD(N8,Calculations!$C$118))</f>
        <v>4.4327772793586687E-3</v>
      </c>
      <c r="EE8" s="86">
        <f ca="1">Control!$C$7*Calculations!$C$82*INDEX('Monthly Data'!N:N,Calculations!$C$116+MOD(O8,Calculations!$C$118))+Control!$C$7*Calculations!$C$83*INDEX('Monthly Data'!O:O,Calculations!$C$116+MOD(O8,Calculations!$C$118))+Control!$C$7*Calculations!$C$84*INDEX('Monthly Data'!P:P,Calculations!$C$116+MOD(O8,Calculations!$C$118))+Control!$C$7*Calculations!$C$85*INDEX('Monthly Data'!Q:Q,Calculations!$C$116+MOD(O8,Calculations!$C$118))+(1-Control!$C$7*Calculations!$C$87)*INDEX('Monthly Data'!R:R,Calculations!$C$116+MOD(O8,Calculations!$C$118))</f>
        <v>-2.5419860972892394E-2</v>
      </c>
      <c r="EF8" s="86">
        <f ca="1">Control!$C$7*Calculations!$C$82*INDEX('Monthly Data'!N:N,Calculations!$C$116+MOD(P8,Calculations!$C$118))+Control!$C$7*Calculations!$C$83*INDEX('Monthly Data'!O:O,Calculations!$C$116+MOD(P8,Calculations!$C$118))+Control!$C$7*Calculations!$C$84*INDEX('Monthly Data'!P:P,Calculations!$C$116+MOD(P8,Calculations!$C$118))+Control!$C$7*Calculations!$C$85*INDEX('Monthly Data'!Q:Q,Calculations!$C$116+MOD(P8,Calculations!$C$118))+(1-Control!$C$7*Calculations!$C$87)*INDEX('Monthly Data'!R:R,Calculations!$C$116+MOD(P8,Calculations!$C$118))</f>
        <v>1.3891563624307685E-2</v>
      </c>
      <c r="EG8" s="86">
        <f ca="1">Control!$C$7*Calculations!$C$82*INDEX('Monthly Data'!N:N,Calculations!$C$116+MOD(Q8,Calculations!$C$118))+Control!$C$7*Calculations!$C$83*INDEX('Monthly Data'!O:O,Calculations!$C$116+MOD(Q8,Calculations!$C$118))+Control!$C$7*Calculations!$C$84*INDEX('Monthly Data'!P:P,Calculations!$C$116+MOD(Q8,Calculations!$C$118))+Control!$C$7*Calculations!$C$85*INDEX('Monthly Data'!Q:Q,Calculations!$C$116+MOD(Q8,Calculations!$C$118))+(1-Control!$C$7*Calculations!$C$87)*INDEX('Monthly Data'!R:R,Calculations!$C$116+MOD(Q8,Calculations!$C$118))</f>
        <v>3.7596120283497965E-2</v>
      </c>
      <c r="EH8" s="86">
        <f ca="1">Control!$C$7*Calculations!$C$82*INDEX('Monthly Data'!N:N,Calculations!$C$116+MOD(R8,Calculations!$C$118))+Control!$C$7*Calculations!$C$83*INDEX('Monthly Data'!O:O,Calculations!$C$116+MOD(R8,Calculations!$C$118))+Control!$C$7*Calculations!$C$84*INDEX('Monthly Data'!P:P,Calculations!$C$116+MOD(R8,Calculations!$C$118))+Control!$C$7*Calculations!$C$85*INDEX('Monthly Data'!Q:Q,Calculations!$C$116+MOD(R8,Calculations!$C$118))+(1-Control!$C$7*Calculations!$C$87)*INDEX('Monthly Data'!R:R,Calculations!$C$116+MOD(R8,Calculations!$C$118))</f>
        <v>-2.0259958308006688E-2</v>
      </c>
      <c r="EI8" s="86">
        <f ca="1">Control!$C$7*Calculations!$C$82*INDEX('Monthly Data'!N:N,Calculations!$C$116+MOD(S8,Calculations!$C$118))+Control!$C$7*Calculations!$C$83*INDEX('Monthly Data'!O:O,Calculations!$C$116+MOD(S8,Calculations!$C$118))+Control!$C$7*Calculations!$C$84*INDEX('Monthly Data'!P:P,Calculations!$C$116+MOD(S8,Calculations!$C$118))+Control!$C$7*Calculations!$C$85*INDEX('Monthly Data'!Q:Q,Calculations!$C$116+MOD(S8,Calculations!$C$118))+(1-Control!$C$7*Calculations!$C$87)*INDEX('Monthly Data'!R:R,Calculations!$C$116+MOD(S8,Calculations!$C$118))</f>
        <v>-2.5419860972892394E-2</v>
      </c>
      <c r="EJ8" s="86">
        <f ca="1">Control!$C$7*Calculations!$C$82*INDEX('Monthly Data'!N:N,Calculations!$C$116+MOD(T8,Calculations!$C$118))+Control!$C$7*Calculations!$C$83*INDEX('Monthly Data'!O:O,Calculations!$C$116+MOD(T8,Calculations!$C$118))+Control!$C$7*Calculations!$C$84*INDEX('Monthly Data'!P:P,Calculations!$C$116+MOD(T8,Calculations!$C$118))+Control!$C$7*Calculations!$C$85*INDEX('Monthly Data'!Q:Q,Calculations!$C$116+MOD(T8,Calculations!$C$118))+(1-Control!$C$7*Calculations!$C$87)*INDEX('Monthly Data'!R:R,Calculations!$C$116+MOD(T8,Calculations!$C$118))</f>
        <v>-1.1360801645249321E-2</v>
      </c>
      <c r="EK8" s="86">
        <f ca="1">Control!$C$7*Calculations!$C$82*INDEX('Monthly Data'!N:N,Calculations!$C$116+MOD(U8,Calculations!$C$118))+Control!$C$7*Calculations!$C$83*INDEX('Monthly Data'!O:O,Calculations!$C$116+MOD(U8,Calculations!$C$118))+Control!$C$7*Calculations!$C$84*INDEX('Monthly Data'!P:P,Calculations!$C$116+MOD(U8,Calculations!$C$118))+Control!$C$7*Calculations!$C$85*INDEX('Monthly Data'!Q:Q,Calculations!$C$116+MOD(U8,Calculations!$C$118))+(1-Control!$C$7*Calculations!$C$87)*INDEX('Monthly Data'!R:R,Calculations!$C$116+MOD(U8,Calculations!$C$118))</f>
        <v>1.8665061640915637E-2</v>
      </c>
      <c r="EL8" s="86">
        <f ca="1">Control!$C$7*Calculations!$C$82*INDEX('Monthly Data'!N:N,Calculations!$C$116+MOD(V8,Calculations!$C$118))+Control!$C$7*Calculations!$C$83*INDEX('Monthly Data'!O:O,Calculations!$C$116+MOD(V8,Calculations!$C$118))+Control!$C$7*Calculations!$C$84*INDEX('Monthly Data'!P:P,Calculations!$C$116+MOD(V8,Calculations!$C$118))+Control!$C$7*Calculations!$C$85*INDEX('Monthly Data'!Q:Q,Calculations!$C$116+MOD(V8,Calculations!$C$118))+(1-Control!$C$7*Calculations!$C$87)*INDEX('Monthly Data'!R:R,Calculations!$C$116+MOD(V8,Calculations!$C$118))</f>
        <v>1.8695385296339444E-2</v>
      </c>
      <c r="EM8" s="86">
        <f ca="1">Control!$C$7*Calculations!$C$82*INDEX('Monthly Data'!N:N,Calculations!$C$116+MOD(W8,Calculations!$C$118))+Control!$C$7*Calculations!$C$83*INDEX('Monthly Data'!O:O,Calculations!$C$116+MOD(W8,Calculations!$C$118))+Control!$C$7*Calculations!$C$84*INDEX('Monthly Data'!P:P,Calculations!$C$116+MOD(W8,Calculations!$C$118))+Control!$C$7*Calculations!$C$85*INDEX('Monthly Data'!Q:Q,Calculations!$C$116+MOD(W8,Calculations!$C$118))+(1-Control!$C$7*Calculations!$C$87)*INDEX('Monthly Data'!R:R,Calculations!$C$116+MOD(W8,Calculations!$C$118))</f>
        <v>1.3891304280773396E-2</v>
      </c>
      <c r="EN8" s="86">
        <f ca="1">Control!$C$7*Calculations!$C$82*INDEX('Monthly Data'!N:N,Calculations!$C$116+MOD(X8,Calculations!$C$118))+Control!$C$7*Calculations!$C$83*INDEX('Monthly Data'!O:O,Calculations!$C$116+MOD(X8,Calculations!$C$118))+Control!$C$7*Calculations!$C$84*INDEX('Monthly Data'!P:P,Calculations!$C$116+MOD(X8,Calculations!$C$118))+Control!$C$7*Calculations!$C$85*INDEX('Monthly Data'!Q:Q,Calculations!$C$116+MOD(X8,Calculations!$C$118))+(1-Control!$C$7*Calculations!$C$87)*INDEX('Monthly Data'!R:R,Calculations!$C$116+MOD(X8,Calculations!$C$118))</f>
        <v>-3.9863250714949353E-2</v>
      </c>
      <c r="EO8" s="86">
        <f ca="1">Control!$C$7*Calculations!$C$82*INDEX('Monthly Data'!N:N,Calculations!$C$116+MOD(Y8,Calculations!$C$118))+Control!$C$7*Calculations!$C$83*INDEX('Monthly Data'!O:O,Calculations!$C$116+MOD(Y8,Calculations!$C$118))+Control!$C$7*Calculations!$C$84*INDEX('Monthly Data'!P:P,Calculations!$C$116+MOD(Y8,Calculations!$C$118))+Control!$C$7*Calculations!$C$85*INDEX('Monthly Data'!Q:Q,Calculations!$C$116+MOD(Y8,Calculations!$C$118))+(1-Control!$C$7*Calculations!$C$87)*INDEX('Monthly Data'!R:R,Calculations!$C$116+MOD(Y8,Calculations!$C$118))</f>
        <v>-2.6378232493851243E-2</v>
      </c>
      <c r="EP8" s="86">
        <f ca="1">Control!$C$7*Calculations!$C$82*INDEX('Monthly Data'!N:N,Calculations!$C$116+MOD(Z8,Calculations!$C$118))+Control!$C$7*Calculations!$C$83*INDEX('Monthly Data'!O:O,Calculations!$C$116+MOD(Z8,Calculations!$C$118))+Control!$C$7*Calculations!$C$84*INDEX('Monthly Data'!P:P,Calculations!$C$116+MOD(Z8,Calculations!$C$118))+Control!$C$7*Calculations!$C$85*INDEX('Monthly Data'!Q:Q,Calculations!$C$116+MOD(Z8,Calculations!$C$118))+(1-Control!$C$7*Calculations!$C$87)*INDEX('Monthly Data'!R:R,Calculations!$C$116+MOD(Z8,Calculations!$C$118))</f>
        <v>3.7118215575026904E-2</v>
      </c>
      <c r="EQ8" s="86">
        <f ca="1">Control!$C$7*Calculations!$C$82*INDEX('Monthly Data'!N:N,Calculations!$C$116+MOD(AA8,Calculations!$C$118))+Control!$C$7*Calculations!$C$83*INDEX('Monthly Data'!O:O,Calculations!$C$116+MOD(AA8,Calculations!$C$118))+Control!$C$7*Calculations!$C$84*INDEX('Monthly Data'!P:P,Calculations!$C$116+MOD(AA8,Calculations!$C$118))+Control!$C$7*Calculations!$C$85*INDEX('Monthly Data'!Q:Q,Calculations!$C$116+MOD(AA8,Calculations!$C$118))+(1-Control!$C$7*Calculations!$C$87)*INDEX('Monthly Data'!R:R,Calculations!$C$116+MOD(AA8,Calculations!$C$118))</f>
        <v>-2.6378232493851243E-2</v>
      </c>
      <c r="ER8" s="86">
        <f ca="1">Control!$C$7*Calculations!$C$82*INDEX('Monthly Data'!N:N,Calculations!$C$116+MOD(AB8,Calculations!$C$118))+Control!$C$7*Calculations!$C$83*INDEX('Monthly Data'!O:O,Calculations!$C$116+MOD(AB8,Calculations!$C$118))+Control!$C$7*Calculations!$C$84*INDEX('Monthly Data'!P:P,Calculations!$C$116+MOD(AB8,Calculations!$C$118))+Control!$C$7*Calculations!$C$85*INDEX('Monthly Data'!Q:Q,Calculations!$C$116+MOD(AB8,Calculations!$C$118))+(1-Control!$C$7*Calculations!$C$87)*INDEX('Monthly Data'!R:R,Calculations!$C$116+MOD(AB8,Calculations!$C$118))</f>
        <v>-7.5539743260223157E-3</v>
      </c>
      <c r="ES8" s="86">
        <f ca="1">Control!$C$7*Calculations!$C$82*INDEX('Monthly Data'!N:N,Calculations!$C$116+MOD(AC8,Calculations!$C$118))+Control!$C$7*Calculations!$C$83*INDEX('Monthly Data'!O:O,Calculations!$C$116+MOD(AC8,Calculations!$C$118))+Control!$C$7*Calculations!$C$84*INDEX('Monthly Data'!P:P,Calculations!$C$116+MOD(AC8,Calculations!$C$118))+Control!$C$7*Calculations!$C$85*INDEX('Monthly Data'!Q:Q,Calculations!$C$116+MOD(AC8,Calculations!$C$118))+(1-Control!$C$7*Calculations!$C$87)*INDEX('Monthly Data'!R:R,Calculations!$C$116+MOD(AC8,Calculations!$C$118))</f>
        <v>1.2722494017511032E-2</v>
      </c>
      <c r="ET8" s="86">
        <f ca="1">Control!$C$7*Calculations!$C$82*INDEX('Monthly Data'!N:N,Calculations!$C$116+MOD(AD8,Calculations!$C$118))+Control!$C$7*Calculations!$C$83*INDEX('Monthly Data'!O:O,Calculations!$C$116+MOD(AD8,Calculations!$C$118))+Control!$C$7*Calculations!$C$84*INDEX('Monthly Data'!P:P,Calculations!$C$116+MOD(AD8,Calculations!$C$118))+Control!$C$7*Calculations!$C$85*INDEX('Monthly Data'!Q:Q,Calculations!$C$116+MOD(AD8,Calculations!$C$118))+(1-Control!$C$7*Calculations!$C$87)*INDEX('Monthly Data'!R:R,Calculations!$C$116+MOD(AD8,Calculations!$C$118))</f>
        <v>1.4915555251167555E-3</v>
      </c>
      <c r="EU8" s="86">
        <f ca="1">Control!$C$7*Calculations!$C$82*INDEX('Monthly Data'!N:N,Calculations!$C$116+MOD(AE8,Calculations!$C$118))+Control!$C$7*Calculations!$C$83*INDEX('Monthly Data'!O:O,Calculations!$C$116+MOD(AE8,Calculations!$C$118))+Control!$C$7*Calculations!$C$84*INDEX('Monthly Data'!P:P,Calculations!$C$116+MOD(AE8,Calculations!$C$118))+Control!$C$7*Calculations!$C$85*INDEX('Monthly Data'!Q:Q,Calculations!$C$116+MOD(AE8,Calculations!$C$118))+(1-Control!$C$7*Calculations!$C$87)*INDEX('Monthly Data'!R:R,Calculations!$C$116+MOD(AE8,Calculations!$C$118))</f>
        <v>1.2954540023127663E-2</v>
      </c>
      <c r="EV8" s="86">
        <f ca="1">Control!$C$7*Calculations!$C$82*INDEX('Monthly Data'!N:N,Calculations!$C$116+MOD(AF8,Calculations!$C$118))+Control!$C$7*Calculations!$C$83*INDEX('Monthly Data'!O:O,Calculations!$C$116+MOD(AF8,Calculations!$C$118))+Control!$C$7*Calculations!$C$84*INDEX('Monthly Data'!P:P,Calculations!$C$116+MOD(AF8,Calculations!$C$118))+Control!$C$7*Calculations!$C$85*INDEX('Monthly Data'!Q:Q,Calculations!$C$116+MOD(AF8,Calculations!$C$118))+(1-Control!$C$7*Calculations!$C$87)*INDEX('Monthly Data'!R:R,Calculations!$C$116+MOD(AF8,Calculations!$C$118))</f>
        <v>3.127051071655923E-3</v>
      </c>
      <c r="EW8" s="86">
        <f ca="1">Control!$C$7*Calculations!$C$82*INDEX('Monthly Data'!N:N,Calculations!$C$116+MOD(AG8,Calculations!$C$118))+Control!$C$7*Calculations!$C$83*INDEX('Monthly Data'!O:O,Calculations!$C$116+MOD(AG8,Calculations!$C$118))+Control!$C$7*Calculations!$C$84*INDEX('Monthly Data'!P:P,Calculations!$C$116+MOD(AG8,Calculations!$C$118))+Control!$C$7*Calculations!$C$85*INDEX('Monthly Data'!Q:Q,Calculations!$C$116+MOD(AG8,Calculations!$C$118))+(1-Control!$C$7*Calculations!$C$87)*INDEX('Monthly Data'!R:R,Calculations!$C$116+MOD(AG8,Calculations!$C$118))</f>
        <v>-4.3408051735618014E-2</v>
      </c>
      <c r="EX8" s="86">
        <f ca="1">Control!$C$7*Calculations!$C$82*INDEX('Monthly Data'!N:N,Calculations!$C$116+MOD(AH8,Calculations!$C$118))+Control!$C$7*Calculations!$C$83*INDEX('Monthly Data'!O:O,Calculations!$C$116+MOD(AH8,Calculations!$C$118))+Control!$C$7*Calculations!$C$84*INDEX('Monthly Data'!P:P,Calculations!$C$116+MOD(AH8,Calculations!$C$118))+Control!$C$7*Calculations!$C$85*INDEX('Monthly Data'!Q:Q,Calculations!$C$116+MOD(AH8,Calculations!$C$118))+(1-Control!$C$7*Calculations!$C$87)*INDEX('Monthly Data'!R:R,Calculations!$C$116+MOD(AH8,Calculations!$C$118))</f>
        <v>5.1279584938936244E-2</v>
      </c>
      <c r="EY8" s="86">
        <f ca="1">Control!$C$7*Calculations!$C$82*INDEX('Monthly Data'!N:N,Calculations!$C$116+MOD(AI8,Calculations!$C$118))+Control!$C$7*Calculations!$C$83*INDEX('Monthly Data'!O:O,Calculations!$C$116+MOD(AI8,Calculations!$C$118))+Control!$C$7*Calculations!$C$84*INDEX('Monthly Data'!P:P,Calculations!$C$116+MOD(AI8,Calculations!$C$118))+Control!$C$7*Calculations!$C$85*INDEX('Monthly Data'!Q:Q,Calculations!$C$116+MOD(AI8,Calculations!$C$118))+(1-Control!$C$7*Calculations!$C$87)*INDEX('Monthly Data'!R:R,Calculations!$C$116+MOD(AI8,Calculations!$C$118))</f>
        <v>1.7073665854433945E-2</v>
      </c>
      <c r="EZ8" s="86">
        <f ca="1">Control!$C$7*Calculations!$C$82*INDEX('Monthly Data'!N:N,Calculations!$C$116+MOD(AJ8,Calculations!$C$118))+Control!$C$7*Calculations!$C$83*INDEX('Monthly Data'!O:O,Calculations!$C$116+MOD(AJ8,Calculations!$C$118))+Control!$C$7*Calculations!$C$84*INDEX('Monthly Data'!P:P,Calculations!$C$116+MOD(AJ8,Calculations!$C$118))+Control!$C$7*Calculations!$C$85*INDEX('Monthly Data'!Q:Q,Calculations!$C$116+MOD(AJ8,Calculations!$C$118))+(1-Control!$C$7*Calculations!$C$87)*INDEX('Monthly Data'!R:R,Calculations!$C$116+MOD(AJ8,Calculations!$C$118))</f>
        <v>4.2795950888382334E-3</v>
      </c>
      <c r="FA8" s="86">
        <f ca="1">Control!$C$7*Calculations!$C$82*INDEX('Monthly Data'!N:N,Calculations!$C$116+MOD(AK8,Calculations!$C$118))+Control!$C$7*Calculations!$C$83*INDEX('Monthly Data'!O:O,Calculations!$C$116+MOD(AK8,Calculations!$C$118))+Control!$C$7*Calculations!$C$84*INDEX('Monthly Data'!P:P,Calculations!$C$116+MOD(AK8,Calculations!$C$118))+Control!$C$7*Calculations!$C$85*INDEX('Monthly Data'!Q:Q,Calculations!$C$116+MOD(AK8,Calculations!$C$118))+(1-Control!$C$7*Calculations!$C$87)*INDEX('Monthly Data'!R:R,Calculations!$C$116+MOD(AK8,Calculations!$C$118))</f>
        <v>2.5325873776067674E-2</v>
      </c>
      <c r="FB8" s="86">
        <f ca="1">Control!$C$7*Calculations!$C$82*INDEX('Monthly Data'!N:N,Calculations!$C$116+MOD(AL8,Calculations!$C$118))+Control!$C$7*Calculations!$C$83*INDEX('Monthly Data'!O:O,Calculations!$C$116+MOD(AL8,Calculations!$C$118))+Control!$C$7*Calculations!$C$84*INDEX('Monthly Data'!P:P,Calculations!$C$116+MOD(AL8,Calculations!$C$118))+Control!$C$7*Calculations!$C$85*INDEX('Monthly Data'!Q:Q,Calculations!$C$116+MOD(AL8,Calculations!$C$118))+(1-Control!$C$7*Calculations!$C$87)*INDEX('Monthly Data'!R:R,Calculations!$C$116+MOD(AL8,Calculations!$C$118))</f>
        <v>1.0627294914941248E-2</v>
      </c>
      <c r="FC8" s="86">
        <f ca="1">Control!$C$7*Calculations!$C$82*INDEX('Monthly Data'!N:N,Calculations!$C$116+MOD(AM8,Calculations!$C$118))+Control!$C$7*Calculations!$C$83*INDEX('Monthly Data'!O:O,Calculations!$C$116+MOD(AM8,Calculations!$C$118))+Control!$C$7*Calculations!$C$84*INDEX('Monthly Data'!P:P,Calculations!$C$116+MOD(AM8,Calculations!$C$118))+Control!$C$7*Calculations!$C$85*INDEX('Monthly Data'!Q:Q,Calculations!$C$116+MOD(AM8,Calculations!$C$118))+(1-Control!$C$7*Calculations!$C$87)*INDEX('Monthly Data'!R:R,Calculations!$C$116+MOD(AM8,Calculations!$C$118))</f>
        <v>1.0627294914941248E-2</v>
      </c>
      <c r="FD8" s="86">
        <f ca="1">Control!$C$7*Calculations!$C$82*INDEX('Monthly Data'!N:N,Calculations!$C$116+MOD(AN8,Calculations!$C$118))+Control!$C$7*Calculations!$C$83*INDEX('Monthly Data'!O:O,Calculations!$C$116+MOD(AN8,Calculations!$C$118))+Control!$C$7*Calculations!$C$84*INDEX('Monthly Data'!P:P,Calculations!$C$116+MOD(AN8,Calculations!$C$118))+Control!$C$7*Calculations!$C$85*INDEX('Monthly Data'!Q:Q,Calculations!$C$116+MOD(AN8,Calculations!$C$118))+(1-Control!$C$7*Calculations!$C$87)*INDEX('Monthly Data'!R:R,Calculations!$C$116+MOD(AN8,Calculations!$C$118))</f>
        <v>-3.8554137824290124E-2</v>
      </c>
      <c r="FE8" s="86">
        <f ca="1">Control!$C$7*Calculations!$C$82*INDEX('Monthly Data'!N:N,Calculations!$C$116+MOD(AO8,Calculations!$C$118))+Control!$C$7*Calculations!$C$83*INDEX('Monthly Data'!O:O,Calculations!$C$116+MOD(AO8,Calculations!$C$118))+Control!$C$7*Calculations!$C$84*INDEX('Monthly Data'!P:P,Calculations!$C$116+MOD(AO8,Calculations!$C$118))+Control!$C$7*Calculations!$C$85*INDEX('Monthly Data'!Q:Q,Calculations!$C$116+MOD(AO8,Calculations!$C$118))+(1-Control!$C$7*Calculations!$C$87)*INDEX('Monthly Data'!R:R,Calculations!$C$116+MOD(AO8,Calculations!$C$118))</f>
        <v>4.2795950888382334E-3</v>
      </c>
      <c r="FF8" s="86">
        <f ca="1">Control!$C$7*Calculations!$C$82*INDEX('Monthly Data'!N:N,Calculations!$C$116+MOD(AP8,Calculations!$C$118))+Control!$C$7*Calculations!$C$83*INDEX('Monthly Data'!O:O,Calculations!$C$116+MOD(AP8,Calculations!$C$118))+Control!$C$7*Calculations!$C$84*INDEX('Monthly Data'!P:P,Calculations!$C$116+MOD(AP8,Calculations!$C$118))+Control!$C$7*Calculations!$C$85*INDEX('Monthly Data'!Q:Q,Calculations!$C$116+MOD(AP8,Calculations!$C$118))+(1-Control!$C$7*Calculations!$C$87)*INDEX('Monthly Data'!R:R,Calculations!$C$116+MOD(AP8,Calculations!$C$118))</f>
        <v>1.5108777406081684E-3</v>
      </c>
      <c r="FG8" s="86">
        <f ca="1">Control!$C$7*Calculations!$C$82*INDEX('Monthly Data'!N:N,Calculations!$C$116+MOD(AQ8,Calculations!$C$118))+Control!$C$7*Calculations!$C$83*INDEX('Monthly Data'!O:O,Calculations!$C$116+MOD(AQ8,Calculations!$C$118))+Control!$C$7*Calculations!$C$84*INDEX('Monthly Data'!P:P,Calculations!$C$116+MOD(AQ8,Calculations!$C$118))+Control!$C$7*Calculations!$C$85*INDEX('Monthly Data'!Q:Q,Calculations!$C$116+MOD(AQ8,Calculations!$C$118))+(1-Control!$C$7*Calculations!$C$87)*INDEX('Monthly Data'!R:R,Calculations!$C$116+MOD(AQ8,Calculations!$C$118))</f>
        <v>-3.53368065312233E-2</v>
      </c>
      <c r="FH8" s="86">
        <f ca="1">Control!$C$7*Calculations!$C$82*INDEX('Monthly Data'!N:N,Calculations!$C$116+MOD(AR8,Calculations!$C$118))+Control!$C$7*Calculations!$C$83*INDEX('Monthly Data'!O:O,Calculations!$C$116+MOD(AR8,Calculations!$C$118))+Control!$C$7*Calculations!$C$84*INDEX('Monthly Data'!P:P,Calculations!$C$116+MOD(AR8,Calculations!$C$118))+Control!$C$7*Calculations!$C$85*INDEX('Monthly Data'!Q:Q,Calculations!$C$116+MOD(AR8,Calculations!$C$118))+(1-Control!$C$7*Calculations!$C$87)*INDEX('Monthly Data'!R:R,Calculations!$C$116+MOD(AR8,Calculations!$C$118))</f>
        <v>2.3307359621218403E-2</v>
      </c>
      <c r="FI8" s="86">
        <f ca="1">Control!$C$7*Calculations!$C$82*INDEX('Monthly Data'!N:N,Calculations!$C$116+MOD(AS8,Calculations!$C$118))+Control!$C$7*Calculations!$C$83*INDEX('Monthly Data'!O:O,Calculations!$C$116+MOD(AS8,Calculations!$C$118))+Control!$C$7*Calculations!$C$84*INDEX('Monthly Data'!P:P,Calculations!$C$116+MOD(AS8,Calculations!$C$118))+Control!$C$7*Calculations!$C$85*INDEX('Monthly Data'!Q:Q,Calculations!$C$116+MOD(AS8,Calculations!$C$118))+(1-Control!$C$7*Calculations!$C$87)*INDEX('Monthly Data'!R:R,Calculations!$C$116+MOD(AS8,Calculations!$C$118))</f>
        <v>-9.5555592256394619E-3</v>
      </c>
      <c r="FJ8" s="86">
        <f ca="1">Control!$C$7*Calculations!$C$82*INDEX('Monthly Data'!N:N,Calculations!$C$116+MOD(AT8,Calculations!$C$118))+Control!$C$7*Calculations!$C$83*INDEX('Monthly Data'!O:O,Calculations!$C$116+MOD(AT8,Calculations!$C$118))+Control!$C$7*Calculations!$C$84*INDEX('Monthly Data'!P:P,Calculations!$C$116+MOD(AT8,Calculations!$C$118))+Control!$C$7*Calculations!$C$85*INDEX('Monthly Data'!Q:Q,Calculations!$C$116+MOD(AT8,Calculations!$C$118))+(1-Control!$C$7*Calculations!$C$87)*INDEX('Monthly Data'!R:R,Calculations!$C$116+MOD(AT8,Calculations!$C$118))</f>
        <v>-9.839093431862074E-3</v>
      </c>
      <c r="FK8" s="86">
        <f ca="1">Control!$C$7*Calculations!$C$82*INDEX('Monthly Data'!N:N,Calculations!$C$116+MOD(AU8,Calculations!$C$118))+Control!$C$7*Calculations!$C$83*INDEX('Monthly Data'!O:O,Calculations!$C$116+MOD(AU8,Calculations!$C$118))+Control!$C$7*Calculations!$C$84*INDEX('Monthly Data'!P:P,Calculations!$C$116+MOD(AU8,Calculations!$C$118))+Control!$C$7*Calculations!$C$85*INDEX('Monthly Data'!Q:Q,Calculations!$C$116+MOD(AU8,Calculations!$C$118))+(1-Control!$C$7*Calculations!$C$87)*INDEX('Monthly Data'!R:R,Calculations!$C$116+MOD(AU8,Calculations!$C$118))</f>
        <v>2.2757992058453024E-3</v>
      </c>
      <c r="FL8" s="86">
        <f ca="1">Control!$C$7*Calculations!$C$82*INDEX('Monthly Data'!N:N,Calculations!$C$116+MOD(AV8,Calculations!$C$118))+Control!$C$7*Calculations!$C$83*INDEX('Monthly Data'!O:O,Calculations!$C$116+MOD(AV8,Calculations!$C$118))+Control!$C$7*Calculations!$C$84*INDEX('Monthly Data'!P:P,Calculations!$C$116+MOD(AV8,Calculations!$C$118))+Control!$C$7*Calculations!$C$85*INDEX('Monthly Data'!Q:Q,Calculations!$C$116+MOD(AV8,Calculations!$C$118))+(1-Control!$C$7*Calculations!$C$87)*INDEX('Monthly Data'!R:R,Calculations!$C$116+MOD(AV8,Calculations!$C$118))</f>
        <v>-9.839093431862074E-3</v>
      </c>
      <c r="FM8" s="86">
        <f ca="1">Control!$C$7*Calculations!$C$82*INDEX('Monthly Data'!N:N,Calculations!$C$116+MOD(AW8,Calculations!$C$118))+Control!$C$7*Calculations!$C$83*INDEX('Monthly Data'!O:O,Calculations!$C$116+MOD(AW8,Calculations!$C$118))+Control!$C$7*Calculations!$C$84*INDEX('Monthly Data'!P:P,Calculations!$C$116+MOD(AW8,Calculations!$C$118))+Control!$C$7*Calculations!$C$85*INDEX('Monthly Data'!Q:Q,Calculations!$C$116+MOD(AW8,Calculations!$C$118))+(1-Control!$C$7*Calculations!$C$87)*INDEX('Monthly Data'!R:R,Calculations!$C$116+MOD(AW8,Calculations!$C$118))</f>
        <v>-2.6378232493851243E-2</v>
      </c>
      <c r="FN8" s="86">
        <f ca="1">Control!$C$7*Calculations!$C$82*INDEX('Monthly Data'!N:N,Calculations!$C$116+MOD(AX8,Calculations!$C$118))+Control!$C$7*Calculations!$C$83*INDEX('Monthly Data'!O:O,Calculations!$C$116+MOD(AX8,Calculations!$C$118))+Control!$C$7*Calculations!$C$84*INDEX('Monthly Data'!P:P,Calculations!$C$116+MOD(AX8,Calculations!$C$118))+Control!$C$7*Calculations!$C$85*INDEX('Monthly Data'!Q:Q,Calculations!$C$116+MOD(AX8,Calculations!$C$118))+(1-Control!$C$7*Calculations!$C$87)*INDEX('Monthly Data'!R:R,Calculations!$C$116+MOD(AX8,Calculations!$C$118))</f>
        <v>1.2435425892067014E-2</v>
      </c>
      <c r="FO8" s="86">
        <f ca="1">Control!$C$7*Calculations!$C$82*INDEX('Monthly Data'!N:N,Calculations!$C$116+MOD(AY8,Calculations!$C$118))+Control!$C$7*Calculations!$C$83*INDEX('Monthly Data'!O:O,Calculations!$C$116+MOD(AY8,Calculations!$C$118))+Control!$C$7*Calculations!$C$84*INDEX('Monthly Data'!P:P,Calculations!$C$116+MOD(AY8,Calculations!$C$118))+Control!$C$7*Calculations!$C$85*INDEX('Monthly Data'!Q:Q,Calculations!$C$116+MOD(AY8,Calculations!$C$118))+(1-Control!$C$7*Calculations!$C$87)*INDEX('Monthly Data'!R:R,Calculations!$C$116+MOD(AY8,Calculations!$C$118))</f>
        <v>6.4539397490030407E-3</v>
      </c>
      <c r="FP8" s="86">
        <f ca="1">Control!$C$7*Calculations!$C$82*INDEX('Monthly Data'!N:N,Calculations!$C$116+MOD(AZ8,Calculations!$C$118))+Control!$C$7*Calculations!$C$83*INDEX('Monthly Data'!O:O,Calculations!$C$116+MOD(AZ8,Calculations!$C$118))+Control!$C$7*Calculations!$C$84*INDEX('Monthly Data'!P:P,Calculations!$C$116+MOD(AZ8,Calculations!$C$118))+Control!$C$7*Calculations!$C$85*INDEX('Monthly Data'!Q:Q,Calculations!$C$116+MOD(AZ8,Calculations!$C$118))+(1-Control!$C$7*Calculations!$C$87)*INDEX('Monthly Data'!R:R,Calculations!$C$116+MOD(AZ8,Calculations!$C$118))</f>
        <v>-1.8530040247387896E-2</v>
      </c>
      <c r="FQ8" s="86">
        <f ca="1">Control!$C$7*Calculations!$C$82*INDEX('Monthly Data'!N:N,Calculations!$C$116+MOD(BA8,Calculations!$C$118))+Control!$C$7*Calculations!$C$83*INDEX('Monthly Data'!O:O,Calculations!$C$116+MOD(BA8,Calculations!$C$118))+Control!$C$7*Calculations!$C$84*INDEX('Monthly Data'!P:P,Calculations!$C$116+MOD(BA8,Calculations!$C$118))+Control!$C$7*Calculations!$C$85*INDEX('Monthly Data'!Q:Q,Calculations!$C$116+MOD(BA8,Calculations!$C$118))+(1-Control!$C$7*Calculations!$C$87)*INDEX('Monthly Data'!R:R,Calculations!$C$116+MOD(BA8,Calculations!$C$118))</f>
        <v>4.5132804118240749E-2</v>
      </c>
      <c r="FR8" s="86">
        <f ca="1">Control!$C$7*Calculations!$C$82*INDEX('Monthly Data'!N:N,Calculations!$C$116+MOD(BB8,Calculations!$C$118))+Control!$C$7*Calculations!$C$83*INDEX('Monthly Data'!O:O,Calculations!$C$116+MOD(BB8,Calculations!$C$118))+Control!$C$7*Calculations!$C$84*INDEX('Monthly Data'!P:P,Calculations!$C$116+MOD(BB8,Calculations!$C$118))+Control!$C$7*Calculations!$C$85*INDEX('Monthly Data'!Q:Q,Calculations!$C$116+MOD(BB8,Calculations!$C$118))+(1-Control!$C$7*Calculations!$C$87)*INDEX('Monthly Data'!R:R,Calculations!$C$116+MOD(BB8,Calculations!$C$118))</f>
        <v>-6.1115617667135171E-2</v>
      </c>
      <c r="FS8" s="86">
        <f ca="1">Control!$C$7*Calculations!$C$82*INDEX('Monthly Data'!N:N,Calculations!$C$116+MOD(BC8,Calculations!$C$118))+Control!$C$7*Calculations!$C$83*INDEX('Monthly Data'!O:O,Calculations!$C$116+MOD(BC8,Calculations!$C$118))+Control!$C$7*Calculations!$C$84*INDEX('Monthly Data'!P:P,Calculations!$C$116+MOD(BC8,Calculations!$C$118))+Control!$C$7*Calculations!$C$85*INDEX('Monthly Data'!Q:Q,Calculations!$C$116+MOD(BC8,Calculations!$C$118))+(1-Control!$C$7*Calculations!$C$87)*INDEX('Monthly Data'!R:R,Calculations!$C$116+MOD(BC8,Calculations!$C$118))</f>
        <v>7.3538285850108537E-3</v>
      </c>
      <c r="FT8" s="86">
        <f ca="1">Control!$C$7*Calculations!$C$82*INDEX('Monthly Data'!N:N,Calculations!$C$116+MOD(BD8,Calculations!$C$118))+Control!$C$7*Calculations!$C$83*INDEX('Monthly Data'!O:O,Calculations!$C$116+MOD(BD8,Calculations!$C$118))+Control!$C$7*Calculations!$C$84*INDEX('Monthly Data'!P:P,Calculations!$C$116+MOD(BD8,Calculations!$C$118))+Control!$C$7*Calculations!$C$85*INDEX('Monthly Data'!Q:Q,Calculations!$C$116+MOD(BD8,Calculations!$C$118))+(1-Control!$C$7*Calculations!$C$87)*INDEX('Monthly Data'!R:R,Calculations!$C$116+MOD(BD8,Calculations!$C$118))</f>
        <v>-3.299557342782896E-2</v>
      </c>
      <c r="FU8" s="86">
        <f ca="1">Control!$C$7*Calculations!$C$82*INDEX('Monthly Data'!N:N,Calculations!$C$116+MOD(BE8,Calculations!$C$118))+Control!$C$7*Calculations!$C$83*INDEX('Monthly Data'!O:O,Calculations!$C$116+MOD(BE8,Calculations!$C$118))+Control!$C$7*Calculations!$C$84*INDEX('Monthly Data'!P:P,Calculations!$C$116+MOD(BE8,Calculations!$C$118))+Control!$C$7*Calculations!$C$85*INDEX('Monthly Data'!Q:Q,Calculations!$C$116+MOD(BE8,Calculations!$C$118))+(1-Control!$C$7*Calculations!$C$87)*INDEX('Monthly Data'!R:R,Calculations!$C$116+MOD(BE8,Calculations!$C$118))</f>
        <v>-2.6378232493851243E-2</v>
      </c>
      <c r="FV8" s="86">
        <f ca="1">Control!$C$7*Calculations!$C$82*INDEX('Monthly Data'!N:N,Calculations!$C$116+MOD(BF8,Calculations!$C$118))+Control!$C$7*Calculations!$C$83*INDEX('Monthly Data'!O:O,Calculations!$C$116+MOD(BF8,Calculations!$C$118))+Control!$C$7*Calculations!$C$84*INDEX('Monthly Data'!P:P,Calculations!$C$116+MOD(BF8,Calculations!$C$118))+Control!$C$7*Calculations!$C$85*INDEX('Monthly Data'!Q:Q,Calculations!$C$116+MOD(BF8,Calculations!$C$118))+(1-Control!$C$7*Calculations!$C$87)*INDEX('Monthly Data'!R:R,Calculations!$C$116+MOD(BF8,Calculations!$C$118))</f>
        <v>2.9708469559001142E-2</v>
      </c>
      <c r="FW8" s="86">
        <f ca="1">Control!$C$7*Calculations!$C$82*INDEX('Monthly Data'!N:N,Calculations!$C$116+MOD(BG8,Calculations!$C$118))+Control!$C$7*Calculations!$C$83*INDEX('Monthly Data'!O:O,Calculations!$C$116+MOD(BG8,Calculations!$C$118))+Control!$C$7*Calculations!$C$84*INDEX('Monthly Data'!P:P,Calculations!$C$116+MOD(BG8,Calculations!$C$118))+Control!$C$7*Calculations!$C$85*INDEX('Monthly Data'!Q:Q,Calculations!$C$116+MOD(BG8,Calculations!$C$118))+(1-Control!$C$7*Calculations!$C$87)*INDEX('Monthly Data'!R:R,Calculations!$C$116+MOD(BG8,Calculations!$C$118))</f>
        <v>3.1070573055362403E-2</v>
      </c>
      <c r="FX8" s="86">
        <f ca="1">Control!$C$7*Calculations!$C$82*INDEX('Monthly Data'!N:N,Calculations!$C$116+MOD(BH8,Calculations!$C$118))+Control!$C$7*Calculations!$C$83*INDEX('Monthly Data'!O:O,Calculations!$C$116+MOD(BH8,Calculations!$C$118))+Control!$C$7*Calculations!$C$84*INDEX('Monthly Data'!P:P,Calculations!$C$116+MOD(BH8,Calculations!$C$118))+Control!$C$7*Calculations!$C$85*INDEX('Monthly Data'!Q:Q,Calculations!$C$116+MOD(BH8,Calculations!$C$118))+(1-Control!$C$7*Calculations!$C$87)*INDEX('Monthly Data'!R:R,Calculations!$C$116+MOD(BH8,Calculations!$C$118))</f>
        <v>3.4808428836917149E-3</v>
      </c>
      <c r="FY8" s="86">
        <f ca="1">Control!$C$7*Calculations!$C$82*INDEX('Monthly Data'!N:N,Calculations!$C$116+MOD(BI8,Calculations!$C$118))+Control!$C$7*Calculations!$C$83*INDEX('Monthly Data'!O:O,Calculations!$C$116+MOD(BI8,Calculations!$C$118))+Control!$C$7*Calculations!$C$84*INDEX('Monthly Data'!P:P,Calculations!$C$116+MOD(BI8,Calculations!$C$118))+Control!$C$7*Calculations!$C$85*INDEX('Monthly Data'!Q:Q,Calculations!$C$116+MOD(BI8,Calculations!$C$118))+(1-Control!$C$7*Calculations!$C$87)*INDEX('Monthly Data'!R:R,Calculations!$C$116+MOD(BI8,Calculations!$C$118))</f>
        <v>4.7768166384148329E-3</v>
      </c>
      <c r="FZ8" s="86">
        <f ca="1">Control!$C$7*Calculations!$C$82*INDEX('Monthly Data'!N:N,Calculations!$C$116+MOD(BJ8,Calculations!$C$118))+Control!$C$7*Calculations!$C$83*INDEX('Monthly Data'!O:O,Calculations!$C$116+MOD(BJ8,Calculations!$C$118))+Control!$C$7*Calculations!$C$84*INDEX('Monthly Data'!P:P,Calculations!$C$116+MOD(BJ8,Calculations!$C$118))+Control!$C$7*Calculations!$C$85*INDEX('Monthly Data'!Q:Q,Calculations!$C$116+MOD(BJ8,Calculations!$C$118))+(1-Control!$C$7*Calculations!$C$87)*INDEX('Monthly Data'!R:R,Calculations!$C$116+MOD(BJ8,Calculations!$C$118))</f>
        <v>-1.3959200237295809E-2</v>
      </c>
      <c r="GA8" s="86">
        <f ca="1">Control!$C$7*Calculations!$C$82*INDEX('Monthly Data'!N:N,Calculations!$C$116+MOD(BK8,Calculations!$C$118))+Control!$C$7*Calculations!$C$83*INDEX('Monthly Data'!O:O,Calculations!$C$116+MOD(BK8,Calculations!$C$118))+Control!$C$7*Calculations!$C$84*INDEX('Monthly Data'!P:P,Calculations!$C$116+MOD(BK8,Calculations!$C$118))+Control!$C$7*Calculations!$C$85*INDEX('Monthly Data'!Q:Q,Calculations!$C$116+MOD(BK8,Calculations!$C$118))+(1-Control!$C$7*Calculations!$C$87)*INDEX('Monthly Data'!R:R,Calculations!$C$116+MOD(BK8,Calculations!$C$118))</f>
        <v>1.8695385296339444E-2</v>
      </c>
      <c r="GB8" s="86">
        <f ca="1">Control!$C$7*Calculations!$C$82*INDEX('Monthly Data'!N:N,Calculations!$C$116+MOD(BL8,Calculations!$C$118))+Control!$C$7*Calculations!$C$83*INDEX('Monthly Data'!O:O,Calculations!$C$116+MOD(BL8,Calculations!$C$118))+Control!$C$7*Calculations!$C$84*INDEX('Monthly Data'!P:P,Calculations!$C$116+MOD(BL8,Calculations!$C$118))+Control!$C$7*Calculations!$C$85*INDEX('Monthly Data'!Q:Q,Calculations!$C$116+MOD(BL8,Calculations!$C$118))+(1-Control!$C$7*Calculations!$C$87)*INDEX('Monthly Data'!R:R,Calculations!$C$116+MOD(BL8,Calculations!$C$118))</f>
        <v>1.8665061640915637E-2</v>
      </c>
      <c r="GC8" s="86">
        <f ca="1">Control!$C$7*Calculations!$C$82*INDEX('Monthly Data'!N:N,Calculations!$C$116+MOD(BM8,Calculations!$C$118))+Control!$C$7*Calculations!$C$83*INDEX('Monthly Data'!O:O,Calculations!$C$116+MOD(BM8,Calculations!$C$118))+Control!$C$7*Calculations!$C$84*INDEX('Monthly Data'!P:P,Calculations!$C$116+MOD(BM8,Calculations!$C$118))+Control!$C$7*Calculations!$C$85*INDEX('Monthly Data'!Q:Q,Calculations!$C$116+MOD(BM8,Calculations!$C$118))+(1-Control!$C$7*Calculations!$C$87)*INDEX('Monthly Data'!R:R,Calculations!$C$116+MOD(BM8,Calculations!$C$118))</f>
        <v>8.3814116887657771E-3</v>
      </c>
      <c r="GD8" s="86">
        <f ca="1">Control!$C$7*Calculations!$C$82*INDEX('Monthly Data'!N:N,Calculations!$C$116+MOD(BN8,Calculations!$C$118))+Control!$C$7*Calculations!$C$83*INDEX('Monthly Data'!O:O,Calculations!$C$116+MOD(BN8,Calculations!$C$118))+Control!$C$7*Calculations!$C$84*INDEX('Monthly Data'!P:P,Calculations!$C$116+MOD(BN8,Calculations!$C$118))+Control!$C$7*Calculations!$C$85*INDEX('Monthly Data'!Q:Q,Calculations!$C$116+MOD(BN8,Calculations!$C$118))+(1-Control!$C$7*Calculations!$C$87)*INDEX('Monthly Data'!R:R,Calculations!$C$116+MOD(BN8,Calculations!$C$118))</f>
        <v>1.0478379486191123E-2</v>
      </c>
      <c r="GE8" s="86">
        <f ca="1">Control!$C$7*Calculations!$C$82*INDEX('Monthly Data'!N:N,Calculations!$C$116+MOD(BO8,Calculations!$C$118))+Control!$C$7*Calculations!$C$83*INDEX('Monthly Data'!O:O,Calculations!$C$116+MOD(BO8,Calculations!$C$118))+Control!$C$7*Calculations!$C$84*INDEX('Monthly Data'!P:P,Calculations!$C$116+MOD(BO8,Calculations!$C$118))+Control!$C$7*Calculations!$C$85*INDEX('Monthly Data'!Q:Q,Calculations!$C$116+MOD(BO8,Calculations!$C$118))+(1-Control!$C$7*Calculations!$C$87)*INDEX('Monthly Data'!R:R,Calculations!$C$116+MOD(BO8,Calculations!$C$118))</f>
        <v>9.9793409618087695E-3</v>
      </c>
      <c r="GF8" s="86">
        <f ca="1">Control!$C$7*Calculations!$C$82*INDEX('Monthly Data'!N:N,Calculations!$C$116+MOD(BP8,Calculations!$C$118))+Control!$C$7*Calculations!$C$83*INDEX('Monthly Data'!O:O,Calculations!$C$116+MOD(BP8,Calculations!$C$118))+Control!$C$7*Calculations!$C$84*INDEX('Monthly Data'!P:P,Calculations!$C$116+MOD(BP8,Calculations!$C$118))+Control!$C$7*Calculations!$C$85*INDEX('Monthly Data'!Q:Q,Calculations!$C$116+MOD(BP8,Calculations!$C$118))+(1-Control!$C$7*Calculations!$C$87)*INDEX('Monthly Data'!R:R,Calculations!$C$116+MOD(BP8,Calculations!$C$118))</f>
        <v>3.7596120283497965E-2</v>
      </c>
      <c r="GG8" s="86">
        <f ca="1">Control!$C$7*Calculations!$C$82*INDEX('Monthly Data'!N:N,Calculations!$C$116+MOD(BQ8,Calculations!$C$118))+Control!$C$7*Calculations!$C$83*INDEX('Monthly Data'!O:O,Calculations!$C$116+MOD(BQ8,Calculations!$C$118))+Control!$C$7*Calculations!$C$84*INDEX('Monthly Data'!P:P,Calculations!$C$116+MOD(BQ8,Calculations!$C$118))+Control!$C$7*Calculations!$C$85*INDEX('Monthly Data'!Q:Q,Calculations!$C$116+MOD(BQ8,Calculations!$C$118))+(1-Control!$C$7*Calculations!$C$87)*INDEX('Monthly Data'!R:R,Calculations!$C$116+MOD(BQ8,Calculations!$C$118))</f>
        <v>7.857567536297622E-3</v>
      </c>
      <c r="GH8" s="86">
        <f ca="1">Control!$C$7*Calculations!$C$82*INDEX('Monthly Data'!N:N,Calculations!$C$116+MOD(BR8,Calculations!$C$118))+Control!$C$7*Calculations!$C$83*INDEX('Monthly Data'!O:O,Calculations!$C$116+MOD(BR8,Calculations!$C$118))+Control!$C$7*Calculations!$C$84*INDEX('Monthly Data'!P:P,Calculations!$C$116+MOD(BR8,Calculations!$C$118))+Control!$C$7*Calculations!$C$85*INDEX('Monthly Data'!Q:Q,Calculations!$C$116+MOD(BR8,Calculations!$C$118))+(1-Control!$C$7*Calculations!$C$87)*INDEX('Monthly Data'!R:R,Calculations!$C$116+MOD(BR8,Calculations!$C$118))</f>
        <v>1.5115046179922851E-2</v>
      </c>
      <c r="GI8" s="86">
        <f ca="1">Control!$C$7*Calculations!$C$82*INDEX('Monthly Data'!N:N,Calculations!$C$116+MOD(BS8,Calculations!$C$118))+Control!$C$7*Calculations!$C$83*INDEX('Monthly Data'!O:O,Calculations!$C$116+MOD(BS8,Calculations!$C$118))+Control!$C$7*Calculations!$C$84*INDEX('Monthly Data'!P:P,Calculations!$C$116+MOD(BS8,Calculations!$C$118))+Control!$C$7*Calculations!$C$85*INDEX('Monthly Data'!Q:Q,Calculations!$C$116+MOD(BS8,Calculations!$C$118))+(1-Control!$C$7*Calculations!$C$87)*INDEX('Monthly Data'!R:R,Calculations!$C$116+MOD(BS8,Calculations!$C$118))</f>
        <v>1.3891304280773396E-2</v>
      </c>
      <c r="GJ8" s="86">
        <f ca="1">Control!$C$7*Calculations!$C$82*INDEX('Monthly Data'!N:N,Calculations!$C$116+MOD(BT8,Calculations!$C$118))+Control!$C$7*Calculations!$C$83*INDEX('Monthly Data'!O:O,Calculations!$C$116+MOD(BT8,Calculations!$C$118))+Control!$C$7*Calculations!$C$84*INDEX('Monthly Data'!P:P,Calculations!$C$116+MOD(BT8,Calculations!$C$118))+Control!$C$7*Calculations!$C$85*INDEX('Monthly Data'!Q:Q,Calculations!$C$116+MOD(BT8,Calculations!$C$118))+(1-Control!$C$7*Calculations!$C$87)*INDEX('Monthly Data'!R:R,Calculations!$C$116+MOD(BT8,Calculations!$C$118))</f>
        <v>5.8868730207813358E-3</v>
      </c>
      <c r="GK8" s="86">
        <f ca="1">Control!$C$7*Calculations!$C$82*INDEX('Monthly Data'!N:N,Calculations!$C$116+MOD(BU8,Calculations!$C$118))+Control!$C$7*Calculations!$C$83*INDEX('Monthly Data'!O:O,Calculations!$C$116+MOD(BU8,Calculations!$C$118))+Control!$C$7*Calculations!$C$84*INDEX('Monthly Data'!P:P,Calculations!$C$116+MOD(BU8,Calculations!$C$118))+Control!$C$7*Calculations!$C$85*INDEX('Monthly Data'!Q:Q,Calculations!$C$116+MOD(BU8,Calculations!$C$118))+(1-Control!$C$7*Calculations!$C$87)*INDEX('Monthly Data'!R:R,Calculations!$C$116+MOD(BU8,Calculations!$C$118))</f>
        <v>2.766281641786093E-2</v>
      </c>
      <c r="GL8" s="86">
        <f ca="1">Control!$C$7*Calculations!$C$82*INDEX('Monthly Data'!N:N,Calculations!$C$116+MOD(BV8,Calculations!$C$118))+Control!$C$7*Calculations!$C$83*INDEX('Monthly Data'!O:O,Calculations!$C$116+MOD(BV8,Calculations!$C$118))+Control!$C$7*Calculations!$C$84*INDEX('Monthly Data'!P:P,Calculations!$C$116+MOD(BV8,Calculations!$C$118))+Control!$C$7*Calculations!$C$85*INDEX('Monthly Data'!Q:Q,Calculations!$C$116+MOD(BV8,Calculations!$C$118))+(1-Control!$C$7*Calculations!$C$87)*INDEX('Monthly Data'!R:R,Calculations!$C$116+MOD(BV8,Calculations!$C$118))</f>
        <v>-7.8872955230675015E-3</v>
      </c>
      <c r="GM8" s="86">
        <f ca="1">Control!$C$7*Calculations!$C$82*INDEX('Monthly Data'!N:N,Calculations!$C$116+MOD(BW8,Calculations!$C$118))+Control!$C$7*Calculations!$C$83*INDEX('Monthly Data'!O:O,Calculations!$C$116+MOD(BW8,Calculations!$C$118))+Control!$C$7*Calculations!$C$84*INDEX('Monthly Data'!P:P,Calculations!$C$116+MOD(BW8,Calculations!$C$118))+Control!$C$7*Calculations!$C$85*INDEX('Monthly Data'!Q:Q,Calculations!$C$116+MOD(BW8,Calculations!$C$118))+(1-Control!$C$7*Calculations!$C$87)*INDEX('Monthly Data'!R:R,Calculations!$C$116+MOD(BW8,Calculations!$C$118))</f>
        <v>1.0627294914941248E-2</v>
      </c>
      <c r="GN8" s="86">
        <f ca="1">Control!$C$7*Calculations!$C$82*INDEX('Monthly Data'!N:N,Calculations!$C$116+MOD(BX8,Calculations!$C$118))+Control!$C$7*Calculations!$C$83*INDEX('Monthly Data'!O:O,Calculations!$C$116+MOD(BX8,Calculations!$C$118))+Control!$C$7*Calculations!$C$84*INDEX('Monthly Data'!P:P,Calculations!$C$116+MOD(BX8,Calculations!$C$118))+Control!$C$7*Calculations!$C$85*INDEX('Monthly Data'!Q:Q,Calculations!$C$116+MOD(BX8,Calculations!$C$118))+(1-Control!$C$7*Calculations!$C$87)*INDEX('Monthly Data'!R:R,Calculations!$C$116+MOD(BX8,Calculations!$C$118))</f>
        <v>8.4240675975201049E-3</v>
      </c>
      <c r="GO8" s="86">
        <f ca="1">Control!$C$7*Calculations!$C$82*INDEX('Monthly Data'!N:N,Calculations!$C$116+MOD(BY8,Calculations!$C$118))+Control!$C$7*Calculations!$C$83*INDEX('Monthly Data'!O:O,Calculations!$C$116+MOD(BY8,Calculations!$C$118))+Control!$C$7*Calculations!$C$84*INDEX('Monthly Data'!P:P,Calculations!$C$116+MOD(BY8,Calculations!$C$118))+Control!$C$7*Calculations!$C$85*INDEX('Monthly Data'!Q:Q,Calculations!$C$116+MOD(BY8,Calculations!$C$118))+(1-Control!$C$7*Calculations!$C$87)*INDEX('Monthly Data'!R:R,Calculations!$C$116+MOD(BY8,Calculations!$C$118))</f>
        <v>1.7361594973213587E-2</v>
      </c>
      <c r="GP8" s="86">
        <f ca="1">Control!$C$7*Calculations!$C$82*INDEX('Monthly Data'!N:N,Calculations!$C$116+MOD(BZ8,Calculations!$C$118))+Control!$C$7*Calculations!$C$83*INDEX('Monthly Data'!O:O,Calculations!$C$116+MOD(BZ8,Calculations!$C$118))+Control!$C$7*Calculations!$C$84*INDEX('Monthly Data'!P:P,Calculations!$C$116+MOD(BZ8,Calculations!$C$118))+Control!$C$7*Calculations!$C$85*INDEX('Monthly Data'!Q:Q,Calculations!$C$116+MOD(BZ8,Calculations!$C$118))+(1-Control!$C$7*Calculations!$C$87)*INDEX('Monthly Data'!R:R,Calculations!$C$116+MOD(BZ8,Calculations!$C$118))</f>
        <v>2.9708469559001142E-2</v>
      </c>
      <c r="GQ8" s="86">
        <f ca="1">Control!$C$7*Calculations!$C$82*INDEX('Monthly Data'!N:N,Calculations!$C$116+MOD(CA8,Calculations!$C$118))+Control!$C$7*Calculations!$C$83*INDEX('Monthly Data'!O:O,Calculations!$C$116+MOD(CA8,Calculations!$C$118))+Control!$C$7*Calculations!$C$84*INDEX('Monthly Data'!P:P,Calculations!$C$116+MOD(CA8,Calculations!$C$118))+Control!$C$7*Calculations!$C$85*INDEX('Monthly Data'!Q:Q,Calculations!$C$116+MOD(CA8,Calculations!$C$118))+(1-Control!$C$7*Calculations!$C$87)*INDEX('Monthly Data'!R:R,Calculations!$C$116+MOD(CA8,Calculations!$C$118))</f>
        <v>5.3309355465453899E-3</v>
      </c>
      <c r="GR8" s="86">
        <f ca="1">Control!$C$7*Calculations!$C$82*INDEX('Monthly Data'!N:N,Calculations!$C$116+MOD(CB8,Calculations!$C$118))+Control!$C$7*Calculations!$C$83*INDEX('Monthly Data'!O:O,Calculations!$C$116+MOD(CB8,Calculations!$C$118))+Control!$C$7*Calculations!$C$84*INDEX('Monthly Data'!P:P,Calculations!$C$116+MOD(CB8,Calculations!$C$118))+Control!$C$7*Calculations!$C$85*INDEX('Monthly Data'!Q:Q,Calculations!$C$116+MOD(CB8,Calculations!$C$118))+(1-Control!$C$7*Calculations!$C$87)*INDEX('Monthly Data'!R:R,Calculations!$C$116+MOD(CB8,Calculations!$C$118))</f>
        <v>7.9764341593600071E-3</v>
      </c>
      <c r="GS8" s="86">
        <f ca="1">Control!$C$7*Calculations!$C$82*INDEX('Monthly Data'!N:N,Calculations!$C$116+MOD(CC8,Calculations!$C$118))+Control!$C$7*Calculations!$C$83*INDEX('Monthly Data'!O:O,Calculations!$C$116+MOD(CC8,Calculations!$C$118))+Control!$C$7*Calculations!$C$84*INDEX('Monthly Data'!P:P,Calculations!$C$116+MOD(CC8,Calculations!$C$118))+Control!$C$7*Calculations!$C$85*INDEX('Monthly Data'!Q:Q,Calculations!$C$116+MOD(CC8,Calculations!$C$118))+(1-Control!$C$7*Calculations!$C$87)*INDEX('Monthly Data'!R:R,Calculations!$C$116+MOD(CC8,Calculations!$C$118))</f>
        <v>7.3538285850108537E-3</v>
      </c>
      <c r="GT8" s="86">
        <f ca="1">Control!$C$7*Calculations!$C$82*INDEX('Monthly Data'!N:N,Calculations!$C$116+MOD(CD8,Calculations!$C$118))+Control!$C$7*Calculations!$C$83*INDEX('Monthly Data'!O:O,Calculations!$C$116+MOD(CD8,Calculations!$C$118))+Control!$C$7*Calculations!$C$84*INDEX('Monthly Data'!P:P,Calculations!$C$116+MOD(CD8,Calculations!$C$118))+Control!$C$7*Calculations!$C$85*INDEX('Monthly Data'!Q:Q,Calculations!$C$116+MOD(CD8,Calculations!$C$118))+(1-Control!$C$7*Calculations!$C$87)*INDEX('Monthly Data'!R:R,Calculations!$C$116+MOD(CD8,Calculations!$C$118))</f>
        <v>1.0627294914941248E-2</v>
      </c>
      <c r="GU8" s="86">
        <f ca="1">Control!$C$7*Calculations!$C$82*INDEX('Monthly Data'!N:N,Calculations!$C$116+MOD(CE8,Calculations!$C$118))+Control!$C$7*Calculations!$C$83*INDEX('Monthly Data'!O:O,Calculations!$C$116+MOD(CE8,Calculations!$C$118))+Control!$C$7*Calculations!$C$84*INDEX('Monthly Data'!P:P,Calculations!$C$116+MOD(CE8,Calculations!$C$118))+Control!$C$7*Calculations!$C$85*INDEX('Monthly Data'!Q:Q,Calculations!$C$116+MOD(CE8,Calculations!$C$118))+(1-Control!$C$7*Calculations!$C$87)*INDEX('Monthly Data'!R:R,Calculations!$C$116+MOD(CE8,Calculations!$C$118))</f>
        <v>-1.4213734788548189E-2</v>
      </c>
      <c r="GV8" s="86">
        <f ca="1">Control!$C$7*Calculations!$C$82*INDEX('Monthly Data'!N:N,Calculations!$C$116+MOD(CF8,Calculations!$C$118))+Control!$C$7*Calculations!$C$83*INDEX('Monthly Data'!O:O,Calculations!$C$116+MOD(CF8,Calculations!$C$118))+Control!$C$7*Calculations!$C$84*INDEX('Monthly Data'!P:P,Calculations!$C$116+MOD(CF8,Calculations!$C$118))+Control!$C$7*Calculations!$C$85*INDEX('Monthly Data'!Q:Q,Calculations!$C$116+MOD(CF8,Calculations!$C$118))+(1-Control!$C$7*Calculations!$C$87)*INDEX('Monthly Data'!R:R,Calculations!$C$116+MOD(CF8,Calculations!$C$118))</f>
        <v>2.3307359621218403E-2</v>
      </c>
      <c r="GW8" s="86">
        <f ca="1">Control!$C$7*Calculations!$C$82*INDEX('Monthly Data'!N:N,Calculations!$C$116+MOD(CG8,Calculations!$C$118))+Control!$C$7*Calculations!$C$83*INDEX('Monthly Data'!O:O,Calculations!$C$116+MOD(CG8,Calculations!$C$118))+Control!$C$7*Calculations!$C$84*INDEX('Monthly Data'!P:P,Calculations!$C$116+MOD(CG8,Calculations!$C$118))+Control!$C$7*Calculations!$C$85*INDEX('Monthly Data'!Q:Q,Calculations!$C$116+MOD(CG8,Calculations!$C$118))+(1-Control!$C$7*Calculations!$C$87)*INDEX('Monthly Data'!R:R,Calculations!$C$116+MOD(CG8,Calculations!$C$118))</f>
        <v>-7.8872955230675015E-3</v>
      </c>
      <c r="GX8" s="86">
        <f ca="1">Control!$C$7*Calculations!$C$82*INDEX('Monthly Data'!N:N,Calculations!$C$116+MOD(CH8,Calculations!$C$118))+Control!$C$7*Calculations!$C$83*INDEX('Monthly Data'!O:O,Calculations!$C$116+MOD(CH8,Calculations!$C$118))+Control!$C$7*Calculations!$C$84*INDEX('Monthly Data'!P:P,Calculations!$C$116+MOD(CH8,Calculations!$C$118))+Control!$C$7*Calculations!$C$85*INDEX('Monthly Data'!Q:Q,Calculations!$C$116+MOD(CH8,Calculations!$C$118))+(1-Control!$C$7*Calculations!$C$87)*INDEX('Monthly Data'!R:R,Calculations!$C$116+MOD(CH8,Calculations!$C$118))</f>
        <v>-3.8554137824290124E-2</v>
      </c>
      <c r="GY8" s="86">
        <f ca="1">Control!$C$7*Calculations!$C$82*INDEX('Monthly Data'!N:N,Calculations!$C$116+MOD(CI8,Calculations!$C$118))+Control!$C$7*Calculations!$C$83*INDEX('Monthly Data'!O:O,Calculations!$C$116+MOD(CI8,Calculations!$C$118))+Control!$C$7*Calculations!$C$84*INDEX('Monthly Data'!P:P,Calculations!$C$116+MOD(CI8,Calculations!$C$118))+Control!$C$7*Calculations!$C$85*INDEX('Monthly Data'!Q:Q,Calculations!$C$116+MOD(CI8,Calculations!$C$118))+(1-Control!$C$7*Calculations!$C$87)*INDEX('Monthly Data'!R:R,Calculations!$C$116+MOD(CI8,Calculations!$C$118))</f>
        <v>3.9251937367756782E-3</v>
      </c>
      <c r="GZ8" s="86">
        <f ca="1">Control!$C$7*Calculations!$C$82*INDEX('Monthly Data'!N:N,Calculations!$C$116+MOD(CJ8,Calculations!$C$118))+Control!$C$7*Calculations!$C$83*INDEX('Monthly Data'!O:O,Calculations!$C$116+MOD(CJ8,Calculations!$C$118))+Control!$C$7*Calculations!$C$84*INDEX('Monthly Data'!P:P,Calculations!$C$116+MOD(CJ8,Calculations!$C$118))+Control!$C$7*Calculations!$C$85*INDEX('Monthly Data'!Q:Q,Calculations!$C$116+MOD(CJ8,Calculations!$C$118))+(1-Control!$C$7*Calculations!$C$87)*INDEX('Monthly Data'!R:R,Calculations!$C$116+MOD(CJ8,Calculations!$C$118))</f>
        <v>-4.417423226995453E-3</v>
      </c>
      <c r="HA8" s="86">
        <f ca="1">Control!$C$7*Calculations!$C$82*INDEX('Monthly Data'!N:N,Calculations!$C$116+MOD(CK8,Calculations!$C$118))+Control!$C$7*Calculations!$C$83*INDEX('Monthly Data'!O:O,Calculations!$C$116+MOD(CK8,Calculations!$C$118))+Control!$C$7*Calculations!$C$84*INDEX('Monthly Data'!P:P,Calculations!$C$116+MOD(CK8,Calculations!$C$118))+Control!$C$7*Calculations!$C$85*INDEX('Monthly Data'!Q:Q,Calculations!$C$116+MOD(CK8,Calculations!$C$118))+(1-Control!$C$7*Calculations!$C$87)*INDEX('Monthly Data'!R:R,Calculations!$C$116+MOD(CK8,Calculations!$C$118))</f>
        <v>3.127051071655923E-3</v>
      </c>
      <c r="HB8" s="86">
        <f ca="1">Control!$C$7*Calculations!$C$82*INDEX('Monthly Data'!N:N,Calculations!$C$116+MOD(CL8,Calculations!$C$118))+Control!$C$7*Calculations!$C$83*INDEX('Monthly Data'!O:O,Calculations!$C$116+MOD(CL8,Calculations!$C$118))+Control!$C$7*Calculations!$C$84*INDEX('Monthly Data'!P:P,Calculations!$C$116+MOD(CL8,Calculations!$C$118))+Control!$C$7*Calculations!$C$85*INDEX('Monthly Data'!Q:Q,Calculations!$C$116+MOD(CL8,Calculations!$C$118))+(1-Control!$C$7*Calculations!$C$87)*INDEX('Monthly Data'!R:R,Calculations!$C$116+MOD(CL8,Calculations!$C$118))</f>
        <v>6.1009361253630504E-2</v>
      </c>
      <c r="HC8" s="86">
        <f ca="1">Control!$C$7*Calculations!$C$82*INDEX('Monthly Data'!N:N,Calculations!$C$116+MOD(CM8,Calculations!$C$118))+Control!$C$7*Calculations!$C$83*INDEX('Monthly Data'!O:O,Calculations!$C$116+MOD(CM8,Calculations!$C$118))+Control!$C$7*Calculations!$C$84*INDEX('Monthly Data'!P:P,Calculations!$C$116+MOD(CM8,Calculations!$C$118))+Control!$C$7*Calculations!$C$85*INDEX('Monthly Data'!Q:Q,Calculations!$C$116+MOD(CM8,Calculations!$C$118))+(1-Control!$C$7*Calculations!$C$87)*INDEX('Monthly Data'!R:R,Calculations!$C$116+MOD(CM8,Calculations!$C$118))</f>
        <v>3.4808428836917149E-3</v>
      </c>
      <c r="HD8" s="86">
        <f ca="1">Control!$C$7*Calculations!$C$82*INDEX('Monthly Data'!N:N,Calculations!$C$116+MOD(CN8,Calculations!$C$118))+Control!$C$7*Calculations!$C$83*INDEX('Monthly Data'!O:O,Calculations!$C$116+MOD(CN8,Calculations!$C$118))+Control!$C$7*Calculations!$C$84*INDEX('Monthly Data'!P:P,Calculations!$C$116+MOD(CN8,Calculations!$C$118))+Control!$C$7*Calculations!$C$85*INDEX('Monthly Data'!Q:Q,Calculations!$C$116+MOD(CN8,Calculations!$C$118))+(1-Control!$C$7*Calculations!$C$87)*INDEX('Monthly Data'!R:R,Calculations!$C$116+MOD(CN8,Calculations!$C$118))</f>
        <v>1.3423979074716584E-2</v>
      </c>
      <c r="HE8" s="86">
        <f ca="1">Control!$C$7*Calculations!$C$82*INDEX('Monthly Data'!N:N,Calculations!$C$116+MOD(CO8,Calculations!$C$118))+Control!$C$7*Calculations!$C$83*INDEX('Monthly Data'!O:O,Calculations!$C$116+MOD(CO8,Calculations!$C$118))+Control!$C$7*Calculations!$C$84*INDEX('Monthly Data'!P:P,Calculations!$C$116+MOD(CO8,Calculations!$C$118))+Control!$C$7*Calculations!$C$85*INDEX('Monthly Data'!Q:Q,Calculations!$C$116+MOD(CO8,Calculations!$C$118))+(1-Control!$C$7*Calculations!$C$87)*INDEX('Monthly Data'!R:R,Calculations!$C$116+MOD(CO8,Calculations!$C$118))</f>
        <v>2.4470405846852006E-3</v>
      </c>
      <c r="HF8" s="86">
        <f ca="1">Control!$C$7*Calculations!$C$82*INDEX('Monthly Data'!N:N,Calculations!$C$116+MOD(CP8,Calculations!$C$118))+Control!$C$7*Calculations!$C$83*INDEX('Monthly Data'!O:O,Calculations!$C$116+MOD(CP8,Calculations!$C$118))+Control!$C$7*Calculations!$C$84*INDEX('Monthly Data'!P:P,Calculations!$C$116+MOD(CP8,Calculations!$C$118))+Control!$C$7*Calculations!$C$85*INDEX('Monthly Data'!Q:Q,Calculations!$C$116+MOD(CP8,Calculations!$C$118))+(1-Control!$C$7*Calculations!$C$87)*INDEX('Monthly Data'!R:R,Calculations!$C$116+MOD(CP8,Calculations!$C$118))</f>
        <v>1.4915555251167555E-3</v>
      </c>
      <c r="HG8" s="86">
        <f ca="1">Control!$C$7*Calculations!$C$82*INDEX('Monthly Data'!N:N,Calculations!$C$116+MOD(CQ8,Calculations!$C$118))+Control!$C$7*Calculations!$C$83*INDEX('Monthly Data'!O:O,Calculations!$C$116+MOD(CQ8,Calculations!$C$118))+Control!$C$7*Calculations!$C$84*INDEX('Monthly Data'!P:P,Calculations!$C$116+MOD(CQ8,Calculations!$C$118))+Control!$C$7*Calculations!$C$85*INDEX('Monthly Data'!Q:Q,Calculations!$C$116+MOD(CQ8,Calculations!$C$118))+(1-Control!$C$7*Calculations!$C$87)*INDEX('Monthly Data'!R:R,Calculations!$C$116+MOD(CQ8,Calculations!$C$118))</f>
        <v>1.7831091590102856E-2</v>
      </c>
      <c r="HH8" s="86">
        <f ca="1">Control!$C$7*Calculations!$C$82*INDEX('Monthly Data'!N:N,Calculations!$C$116+MOD(CR8,Calculations!$C$118))+Control!$C$7*Calculations!$C$83*INDEX('Monthly Data'!O:O,Calculations!$C$116+MOD(CR8,Calculations!$C$118))+Control!$C$7*Calculations!$C$84*INDEX('Monthly Data'!P:P,Calculations!$C$116+MOD(CR8,Calculations!$C$118))+Control!$C$7*Calculations!$C$85*INDEX('Monthly Data'!Q:Q,Calculations!$C$116+MOD(CR8,Calculations!$C$118))+(1-Control!$C$7*Calculations!$C$87)*INDEX('Monthly Data'!R:R,Calculations!$C$116+MOD(CR8,Calculations!$C$118))</f>
        <v>1.5108777406081684E-3</v>
      </c>
      <c r="HI8" s="86">
        <f ca="1">Control!$C$7*Calculations!$C$82*INDEX('Monthly Data'!N:N,Calculations!$C$116+MOD(CS8,Calculations!$C$118))+Control!$C$7*Calculations!$C$83*INDEX('Monthly Data'!O:O,Calculations!$C$116+MOD(CS8,Calculations!$C$118))+Control!$C$7*Calculations!$C$84*INDEX('Monthly Data'!P:P,Calculations!$C$116+MOD(CS8,Calculations!$C$118))+Control!$C$7*Calculations!$C$85*INDEX('Monthly Data'!Q:Q,Calculations!$C$116+MOD(CS8,Calculations!$C$118))+(1-Control!$C$7*Calculations!$C$87)*INDEX('Monthly Data'!R:R,Calculations!$C$116+MOD(CS8,Calculations!$C$118))</f>
        <v>3.7118215575026904E-2</v>
      </c>
      <c r="HJ8" s="86">
        <f ca="1">Control!$C$7*Calculations!$C$82*INDEX('Monthly Data'!N:N,Calculations!$C$116+MOD(CT8,Calculations!$C$118))+Control!$C$7*Calculations!$C$83*INDEX('Monthly Data'!O:O,Calculations!$C$116+MOD(CT8,Calculations!$C$118))+Control!$C$7*Calculations!$C$84*INDEX('Monthly Data'!P:P,Calculations!$C$116+MOD(CT8,Calculations!$C$118))+Control!$C$7*Calculations!$C$85*INDEX('Monthly Data'!Q:Q,Calculations!$C$116+MOD(CT8,Calculations!$C$118))+(1-Control!$C$7*Calculations!$C$87)*INDEX('Monthly Data'!R:R,Calculations!$C$116+MOD(CT8,Calculations!$C$118))</f>
        <v>1.5108777406081684E-3</v>
      </c>
      <c r="HK8" s="86">
        <f ca="1">Control!$C$7*Calculations!$C$82*INDEX('Monthly Data'!N:N,Calculations!$C$116+MOD(CU8,Calculations!$C$118))+Control!$C$7*Calculations!$C$83*INDEX('Monthly Data'!O:O,Calculations!$C$116+MOD(CU8,Calculations!$C$118))+Control!$C$7*Calculations!$C$84*INDEX('Monthly Data'!P:P,Calculations!$C$116+MOD(CU8,Calculations!$C$118))+Control!$C$7*Calculations!$C$85*INDEX('Monthly Data'!Q:Q,Calculations!$C$116+MOD(CU8,Calculations!$C$118))+(1-Control!$C$7*Calculations!$C$87)*INDEX('Monthly Data'!R:R,Calculations!$C$116+MOD(CU8,Calculations!$C$118))</f>
        <v>3.4808428836917149E-3</v>
      </c>
      <c r="HL8" s="86">
        <f ca="1">Control!$C$7*Calculations!$C$82*INDEX('Monthly Data'!N:N,Calculations!$C$116+MOD(CV8,Calculations!$C$118))+Control!$C$7*Calculations!$C$83*INDEX('Monthly Data'!O:O,Calculations!$C$116+MOD(CV8,Calculations!$C$118))+Control!$C$7*Calculations!$C$84*INDEX('Monthly Data'!P:P,Calculations!$C$116+MOD(CV8,Calculations!$C$118))+Control!$C$7*Calculations!$C$85*INDEX('Monthly Data'!Q:Q,Calculations!$C$116+MOD(CV8,Calculations!$C$118))+(1-Control!$C$7*Calculations!$C$87)*INDEX('Monthly Data'!R:R,Calculations!$C$116+MOD(CV8,Calculations!$C$118))</f>
        <v>3.1070573055362403E-2</v>
      </c>
      <c r="HM8" s="86">
        <f ca="1">Control!$C$7*Calculations!$C$82*INDEX('Monthly Data'!N:N,Calculations!$C$116+MOD(CW8,Calculations!$C$118))+Control!$C$7*Calculations!$C$83*INDEX('Monthly Data'!O:O,Calculations!$C$116+MOD(CW8,Calculations!$C$118))+Control!$C$7*Calculations!$C$84*INDEX('Monthly Data'!P:P,Calculations!$C$116+MOD(CW8,Calculations!$C$118))+Control!$C$7*Calculations!$C$85*INDEX('Monthly Data'!Q:Q,Calculations!$C$116+MOD(CW8,Calculations!$C$118))+(1-Control!$C$7*Calculations!$C$87)*INDEX('Monthly Data'!R:R,Calculations!$C$116+MOD(CW8,Calculations!$C$118))</f>
        <v>1.3891563624307685E-2</v>
      </c>
      <c r="HN8" s="86">
        <f ca="1">Control!$C$7*Calculations!$C$82*INDEX('Monthly Data'!N:N,Calculations!$C$116+MOD(CX8,Calculations!$C$118))+Control!$C$7*Calculations!$C$83*INDEX('Monthly Data'!O:O,Calculations!$C$116+MOD(CX8,Calculations!$C$118))+Control!$C$7*Calculations!$C$84*INDEX('Monthly Data'!P:P,Calculations!$C$116+MOD(CX8,Calculations!$C$118))+Control!$C$7*Calculations!$C$85*INDEX('Monthly Data'!Q:Q,Calculations!$C$116+MOD(CX8,Calculations!$C$118))+(1-Control!$C$7*Calculations!$C$87)*INDEX('Monthly Data'!R:R,Calculations!$C$116+MOD(CX8,Calculations!$C$118))</f>
        <v>1.2954540023127663E-2</v>
      </c>
      <c r="HO8" s="86">
        <f ca="1">Control!$C$7*Calculations!$C$82*INDEX('Monthly Data'!N:N,Calculations!$C$116+MOD(CY8,Calculations!$C$118))+Control!$C$7*Calculations!$C$83*INDEX('Monthly Data'!O:O,Calculations!$C$116+MOD(CY8,Calculations!$C$118))+Control!$C$7*Calculations!$C$84*INDEX('Monthly Data'!P:P,Calculations!$C$116+MOD(CY8,Calculations!$C$118))+Control!$C$7*Calculations!$C$85*INDEX('Monthly Data'!Q:Q,Calculations!$C$116+MOD(CY8,Calculations!$C$118))+(1-Control!$C$7*Calculations!$C$87)*INDEX('Monthly Data'!R:R,Calculations!$C$116+MOD(CY8,Calculations!$C$118))</f>
        <v>5.1279584938936244E-2</v>
      </c>
      <c r="HP8" s="86">
        <f ca="1">Control!$C$7*Calculations!$C$82*INDEX('Monthly Data'!N:N,Calculations!$C$116+MOD(CZ8,Calculations!$C$118))+Control!$C$7*Calculations!$C$83*INDEX('Monthly Data'!O:O,Calculations!$C$116+MOD(CZ8,Calculations!$C$118))+Control!$C$7*Calculations!$C$84*INDEX('Monthly Data'!P:P,Calculations!$C$116+MOD(CZ8,Calculations!$C$118))+Control!$C$7*Calculations!$C$85*INDEX('Monthly Data'!Q:Q,Calculations!$C$116+MOD(CZ8,Calculations!$C$118))+(1-Control!$C$7*Calculations!$C$87)*INDEX('Monthly Data'!R:R,Calculations!$C$116+MOD(CZ8,Calculations!$C$118))</f>
        <v>5.1972609868760735E-3</v>
      </c>
      <c r="HQ8" s="86">
        <f ca="1">Control!$C$7*Calculations!$C$82*INDEX('Monthly Data'!N:N,Calculations!$C$116+MOD(DA8,Calculations!$C$118))+Control!$C$7*Calculations!$C$83*INDEX('Monthly Data'!O:O,Calculations!$C$116+MOD(DA8,Calculations!$C$118))+Control!$C$7*Calculations!$C$84*INDEX('Monthly Data'!P:P,Calculations!$C$116+MOD(DA8,Calculations!$C$118))+Control!$C$7*Calculations!$C$85*INDEX('Monthly Data'!Q:Q,Calculations!$C$116+MOD(DA8,Calculations!$C$118))+(1-Control!$C$7*Calculations!$C$87)*INDEX('Monthly Data'!R:R,Calculations!$C$116+MOD(DA8,Calculations!$C$118))</f>
        <v>3.1070573055362403E-2</v>
      </c>
      <c r="HR8" s="86">
        <f ca="1">Control!$C$7*Calculations!$C$82*INDEX('Monthly Data'!N:N,Calculations!$C$116+MOD(DB8,Calculations!$C$118))+Control!$C$7*Calculations!$C$83*INDEX('Monthly Data'!O:O,Calculations!$C$116+MOD(DB8,Calculations!$C$118))+Control!$C$7*Calculations!$C$84*INDEX('Monthly Data'!P:P,Calculations!$C$116+MOD(DB8,Calculations!$C$118))+Control!$C$7*Calculations!$C$85*INDEX('Monthly Data'!Q:Q,Calculations!$C$116+MOD(DB8,Calculations!$C$118))+(1-Control!$C$7*Calculations!$C$87)*INDEX('Monthly Data'!R:R,Calculations!$C$116+MOD(DB8,Calculations!$C$118))</f>
        <v>1.5758278480433856E-2</v>
      </c>
      <c r="HS8" s="86">
        <f ca="1">Control!$C$7*Calculations!$C$82*INDEX('Monthly Data'!N:N,Calculations!$C$116+MOD(DC8,Calculations!$C$118))+Control!$C$7*Calculations!$C$83*INDEX('Monthly Data'!O:O,Calculations!$C$116+MOD(DC8,Calculations!$C$118))+Control!$C$7*Calculations!$C$84*INDEX('Monthly Data'!P:P,Calculations!$C$116+MOD(DC8,Calculations!$C$118))+Control!$C$7*Calculations!$C$85*INDEX('Monthly Data'!Q:Q,Calculations!$C$116+MOD(DC8,Calculations!$C$118))+(1-Control!$C$7*Calculations!$C$87)*INDEX('Monthly Data'!R:R,Calculations!$C$116+MOD(DC8,Calculations!$C$118))</f>
        <v>-3.8554137824290124E-2</v>
      </c>
      <c r="HT8" s="86">
        <f ca="1">Control!$C$7*Calculations!$C$82*INDEX('Monthly Data'!N:N,Calculations!$C$116+MOD(DD8,Calculations!$C$118))+Control!$C$7*Calculations!$C$83*INDEX('Monthly Data'!O:O,Calculations!$C$116+MOD(DD8,Calculations!$C$118))+Control!$C$7*Calculations!$C$84*INDEX('Monthly Data'!P:P,Calculations!$C$116+MOD(DD8,Calculations!$C$118))+Control!$C$7*Calculations!$C$85*INDEX('Monthly Data'!Q:Q,Calculations!$C$116+MOD(DD8,Calculations!$C$118))+(1-Control!$C$7*Calculations!$C$87)*INDEX('Monthly Data'!R:R,Calculations!$C$116+MOD(DD8,Calculations!$C$118))</f>
        <v>-2.072517756005474E-2</v>
      </c>
      <c r="HU8" s="86">
        <f ca="1">Control!$C$7*Calculations!$C$82*INDEX('Monthly Data'!N:N,Calculations!$C$116+MOD(DE8,Calculations!$C$118))+Control!$C$7*Calculations!$C$83*INDEX('Monthly Data'!O:O,Calculations!$C$116+MOD(DE8,Calculations!$C$118))+Control!$C$7*Calculations!$C$84*INDEX('Monthly Data'!P:P,Calculations!$C$116+MOD(DE8,Calculations!$C$118))+Control!$C$7*Calculations!$C$85*INDEX('Monthly Data'!Q:Q,Calculations!$C$116+MOD(DE8,Calculations!$C$118))+(1-Control!$C$7*Calculations!$C$87)*INDEX('Monthly Data'!R:R,Calculations!$C$116+MOD(DE8,Calculations!$C$118))</f>
        <v>-4.0413381192162513E-2</v>
      </c>
      <c r="HV8" s="86">
        <f ca="1">Control!$C$7*Calculations!$C$82*INDEX('Monthly Data'!N:N,Calculations!$C$116+MOD(DF8,Calculations!$C$118))+Control!$C$7*Calculations!$C$83*INDEX('Monthly Data'!O:O,Calculations!$C$116+MOD(DF8,Calculations!$C$118))+Control!$C$7*Calculations!$C$84*INDEX('Monthly Data'!P:P,Calculations!$C$116+MOD(DF8,Calculations!$C$118))+Control!$C$7*Calculations!$C$85*INDEX('Monthly Data'!Q:Q,Calculations!$C$116+MOD(DF8,Calculations!$C$118))+(1-Control!$C$7*Calculations!$C$87)*INDEX('Monthly Data'!R:R,Calculations!$C$116+MOD(DF8,Calculations!$C$118))</f>
        <v>3.8809817903524786E-2</v>
      </c>
      <c r="HW8" s="86">
        <f ca="1">Control!$C$7*Calculations!$C$82*INDEX('Monthly Data'!N:N,Calculations!$C$116+MOD(DG8,Calculations!$C$118))+Control!$C$7*Calculations!$C$83*INDEX('Monthly Data'!O:O,Calculations!$C$116+MOD(DG8,Calculations!$C$118))+Control!$C$7*Calculations!$C$84*INDEX('Monthly Data'!P:P,Calculations!$C$116+MOD(DG8,Calculations!$C$118))+Control!$C$7*Calculations!$C$85*INDEX('Monthly Data'!Q:Q,Calculations!$C$116+MOD(DG8,Calculations!$C$118))+(1-Control!$C$7*Calculations!$C$87)*INDEX('Monthly Data'!R:R,Calculations!$C$116+MOD(DG8,Calculations!$C$118))</f>
        <v>6.2631896128884862E-3</v>
      </c>
      <c r="HX8" s="86">
        <f ca="1">Control!$C$7*Calculations!$C$82*INDEX('Monthly Data'!N:N,Calculations!$C$116+MOD(DH8,Calculations!$C$118))+Control!$C$7*Calculations!$C$83*INDEX('Monthly Data'!O:O,Calculations!$C$116+MOD(DH8,Calculations!$C$118))+Control!$C$7*Calculations!$C$84*INDEX('Monthly Data'!P:P,Calculations!$C$116+MOD(DH8,Calculations!$C$118))+Control!$C$7*Calculations!$C$85*INDEX('Monthly Data'!Q:Q,Calculations!$C$116+MOD(DH8,Calculations!$C$118))+(1-Control!$C$7*Calculations!$C$87)*INDEX('Monthly Data'!R:R,Calculations!$C$116+MOD(DH8,Calculations!$C$118))</f>
        <v>4.5735623984309991E-2</v>
      </c>
      <c r="HY8" s="86">
        <f ca="1">Control!$C$7*Calculations!$C$82*INDEX('Monthly Data'!N:N,Calculations!$C$116+MOD(DI8,Calculations!$C$118))+Control!$C$7*Calculations!$C$83*INDEX('Monthly Data'!O:O,Calculations!$C$116+MOD(DI8,Calculations!$C$118))+Control!$C$7*Calculations!$C$84*INDEX('Monthly Data'!P:P,Calculations!$C$116+MOD(DI8,Calculations!$C$118))+Control!$C$7*Calculations!$C$85*INDEX('Monthly Data'!Q:Q,Calculations!$C$116+MOD(DI8,Calculations!$C$118))+(1-Control!$C$7*Calculations!$C$87)*INDEX('Monthly Data'!R:R,Calculations!$C$116+MOD(DI8,Calculations!$C$118))</f>
        <v>6.6954569943530936E-3</v>
      </c>
      <c r="HZ8" s="86">
        <f ca="1">Control!$C$7*Calculations!$C$82*INDEX('Monthly Data'!N:N,Calculations!$C$116+MOD(DJ8,Calculations!$C$118))+Control!$C$7*Calculations!$C$83*INDEX('Monthly Data'!O:O,Calculations!$C$116+MOD(DJ8,Calculations!$C$118))+Control!$C$7*Calculations!$C$84*INDEX('Monthly Data'!P:P,Calculations!$C$116+MOD(DJ8,Calculations!$C$118))+Control!$C$7*Calculations!$C$85*INDEX('Monthly Data'!Q:Q,Calculations!$C$116+MOD(DJ8,Calculations!$C$118))+(1-Control!$C$7*Calculations!$C$87)*INDEX('Monthly Data'!R:R,Calculations!$C$116+MOD(DJ8,Calculations!$C$118))</f>
        <v>1.5063457444773597E-2</v>
      </c>
      <c r="IA8" s="86">
        <f ca="1">Control!$C$7*Calculations!$C$82*INDEX('Monthly Data'!N:N,Calculations!$C$116+MOD(DK8,Calculations!$C$118))+Control!$C$7*Calculations!$C$83*INDEX('Monthly Data'!O:O,Calculations!$C$116+MOD(DK8,Calculations!$C$118))+Control!$C$7*Calculations!$C$84*INDEX('Monthly Data'!P:P,Calculations!$C$116+MOD(DK8,Calculations!$C$118))+Control!$C$7*Calculations!$C$85*INDEX('Monthly Data'!Q:Q,Calculations!$C$116+MOD(DK8,Calculations!$C$118))+(1-Control!$C$7*Calculations!$C$87)*INDEX('Monthly Data'!R:R,Calculations!$C$116+MOD(DK8,Calculations!$C$118))</f>
        <v>1.8665061640915637E-2</v>
      </c>
      <c r="IB8" s="86">
        <f ca="1">Control!$C$7*Calculations!$C$82*INDEX('Monthly Data'!N:N,Calculations!$C$116+MOD(DL8,Calculations!$C$118))+Control!$C$7*Calculations!$C$83*INDEX('Monthly Data'!O:O,Calculations!$C$116+MOD(DL8,Calculations!$C$118))+Control!$C$7*Calculations!$C$84*INDEX('Monthly Data'!P:P,Calculations!$C$116+MOD(DL8,Calculations!$C$118))+Control!$C$7*Calculations!$C$85*INDEX('Monthly Data'!Q:Q,Calculations!$C$116+MOD(DL8,Calculations!$C$118))+(1-Control!$C$7*Calculations!$C$87)*INDEX('Monthly Data'!R:R,Calculations!$C$116+MOD(DL8,Calculations!$C$118))</f>
        <v>1.2954540023127663E-2</v>
      </c>
      <c r="IC8" s="86">
        <f ca="1">Control!$C$7*Calculations!$C$82*INDEX('Monthly Data'!N:N,Calculations!$C$116+MOD(DM8,Calculations!$C$118))+Control!$C$7*Calculations!$C$83*INDEX('Monthly Data'!O:O,Calculations!$C$116+MOD(DM8,Calculations!$C$118))+Control!$C$7*Calculations!$C$84*INDEX('Monthly Data'!P:P,Calculations!$C$116+MOD(DM8,Calculations!$C$118))+Control!$C$7*Calculations!$C$85*INDEX('Monthly Data'!Q:Q,Calculations!$C$116+MOD(DM8,Calculations!$C$118))+(1-Control!$C$7*Calculations!$C$87)*INDEX('Monthly Data'!R:R,Calculations!$C$116+MOD(DM8,Calculations!$C$118))</f>
        <v>1.3891563624307685E-2</v>
      </c>
      <c r="ID8" s="86">
        <f ca="1">Control!$C$7*Calculations!$C$82*INDEX('Monthly Data'!N:N,Calculations!$C$116+MOD(DN8,Calculations!$C$118))+Control!$C$7*Calculations!$C$83*INDEX('Monthly Data'!O:O,Calculations!$C$116+MOD(DN8,Calculations!$C$118))+Control!$C$7*Calculations!$C$84*INDEX('Monthly Data'!P:P,Calculations!$C$116+MOD(DN8,Calculations!$C$118))+Control!$C$7*Calculations!$C$85*INDEX('Monthly Data'!Q:Q,Calculations!$C$116+MOD(DN8,Calculations!$C$118))+(1-Control!$C$7*Calculations!$C$87)*INDEX('Monthly Data'!R:R,Calculations!$C$116+MOD(DN8,Calculations!$C$118))</f>
        <v>7.5897487599915015E-3</v>
      </c>
      <c r="IE8" s="86">
        <f ca="1">Control!$C$7*Calculations!$C$82*INDEX('Monthly Data'!N:N,Calculations!$C$116+MOD(DO8,Calculations!$C$118))+Control!$C$7*Calculations!$C$83*INDEX('Monthly Data'!O:O,Calculations!$C$116+MOD(DO8,Calculations!$C$118))+Control!$C$7*Calculations!$C$84*INDEX('Monthly Data'!P:P,Calculations!$C$116+MOD(DO8,Calculations!$C$118))+Control!$C$7*Calculations!$C$85*INDEX('Monthly Data'!Q:Q,Calculations!$C$116+MOD(DO8,Calculations!$C$118))+(1-Control!$C$7*Calculations!$C$87)*INDEX('Monthly Data'!R:R,Calculations!$C$116+MOD(DO8,Calculations!$C$118))</f>
        <v>2.5790695379256122E-2</v>
      </c>
      <c r="IF8" s="86">
        <f ca="1">Control!$C$7*Calculations!$C$82*INDEX('Monthly Data'!N:N,Calculations!$C$116+MOD(DP8,Calculations!$C$118))+Control!$C$7*Calculations!$C$83*INDEX('Monthly Data'!O:O,Calculations!$C$116+MOD(DP8,Calculations!$C$118))+Control!$C$7*Calculations!$C$84*INDEX('Monthly Data'!P:P,Calculations!$C$116+MOD(DP8,Calculations!$C$118))+Control!$C$7*Calculations!$C$85*INDEX('Monthly Data'!Q:Q,Calculations!$C$116+MOD(DP8,Calculations!$C$118))+(1-Control!$C$7*Calculations!$C$87)*INDEX('Monthly Data'!R:R,Calculations!$C$116+MOD(DP8,Calculations!$C$118))</f>
        <v>3.7596120283497965E-2</v>
      </c>
      <c r="IG8" s="88">
        <f ca="1">Control!$C$8*(1+DQ8)*(1+DR8)*(1+DS8)*(1+DT8)*(1+DU8)*(1+DV8)*(1+DW8)*(1+DX8)*(1+DY8)*(1+DZ8)*(1+EA8)*(1+EB8)*(1+EC8)*(1+ED8)*(1+EE8)*(1+EF8)*(1+EG8)*(1+EH8)*(1+EI8)*(1+EJ8)*(1+EK8)*(1+EL8)*(1+EM8)*(1+EN8)*(1+EO8)*(1+EP8)*(1+EQ8)*(1+ER8)*(1+ES8)*(1+ET8)*(1+EU8)*(1+EV8)*(1+EW8)*(1+EX8)*(1+EY8)*(1+EZ8)*(1+FA8)*(1+FB8)*(1+FC8)*(1+FD8)*(1+FE8)*(1+FF8)*(1+FG8)*(1+FH8)*(1+FI8)*(1+FJ8)*(1+FK8)*(1+FL8)*(1+FM8)*(1+FN8)*(1+FO8)*(1+FP8)*(1+FQ8)*(1+FR8)*(1+FS8)*(1+FT8)*(1+FU8)*(1+FV8)*(1+FW8)*(1+FX8)*(1+FY8)*(1+FZ8)*(1+GA8)*(1+GB8)*(1+GC8)*(1+GD8)*(1+GE8)*(1+GF8)*(1+GG8)*(1+GH8)*(1+GI8)*(1+GJ8)*(1+GK8)*(1+GL8)*(1+GM8)*(1+GN8)*(1+GO8)*(1+GP8)*(1+GQ8)*(1+GR8)*(1+GS8)*(1+GT8)*(1+GU8)*(1+GV8)*(1+GW8)*(1+GX8)*(1+GY8)*(1+GZ8)*(1+HA8)*(1+HB8)*(1+HC8)*(1+HD8)*(1+HE8)*(1+HF8)*(1+HG8)*(1+HH8)*(1+HI8)*(1+HJ8)*(1+HK8)*(1+HL8)*(1+HM8)*(1+HN8)*(1+HO8)*(1+HP8)*(1+HQ8)*(1+HR8)*(1+HS8)*(1+HT8)*(1+HU8)*(1+HV8)*(1+HW8)*(1+HX8)*(1+HY8)*(1+HZ8)*(1+IA8)*(1+IB8)*(1+IC8)*(1+ID8)*(1+IE8)*(1+IF8)</f>
        <v>91715.043745025323</v>
      </c>
    </row>
    <row r="9" spans="1:241" x14ac:dyDescent="0.25">
      <c r="A9">
        <v>36</v>
      </c>
      <c r="B9">
        <v>66</v>
      </c>
      <c r="C9">
        <v>10</v>
      </c>
      <c r="D9">
        <v>84</v>
      </c>
      <c r="E9">
        <v>0</v>
      </c>
      <c r="F9">
        <v>16</v>
      </c>
      <c r="G9">
        <v>30</v>
      </c>
      <c r="H9">
        <v>3</v>
      </c>
      <c r="I9">
        <v>78</v>
      </c>
      <c r="J9">
        <v>108</v>
      </c>
      <c r="K9">
        <v>59</v>
      </c>
      <c r="L9">
        <v>53</v>
      </c>
      <c r="M9">
        <v>112</v>
      </c>
      <c r="N9">
        <v>115</v>
      </c>
      <c r="O9">
        <v>118</v>
      </c>
      <c r="P9">
        <v>69</v>
      </c>
      <c r="Q9">
        <v>49</v>
      </c>
      <c r="R9">
        <v>74</v>
      </c>
      <c r="S9">
        <v>107</v>
      </c>
      <c r="T9">
        <v>46</v>
      </c>
      <c r="U9">
        <v>27</v>
      </c>
      <c r="V9">
        <v>33</v>
      </c>
      <c r="W9">
        <v>72</v>
      </c>
      <c r="X9">
        <v>68</v>
      </c>
      <c r="Y9">
        <v>39</v>
      </c>
      <c r="Z9">
        <v>32</v>
      </c>
      <c r="AA9">
        <v>111</v>
      </c>
      <c r="AB9">
        <v>97</v>
      </c>
      <c r="AC9">
        <v>7</v>
      </c>
      <c r="AD9">
        <v>33</v>
      </c>
      <c r="AE9">
        <v>62</v>
      </c>
      <c r="AF9">
        <v>14</v>
      </c>
      <c r="AG9">
        <v>77</v>
      </c>
      <c r="AH9">
        <v>43</v>
      </c>
      <c r="AI9">
        <v>61</v>
      </c>
      <c r="AJ9">
        <v>85</v>
      </c>
      <c r="AK9">
        <v>36</v>
      </c>
      <c r="AL9">
        <v>12</v>
      </c>
      <c r="AM9">
        <v>53</v>
      </c>
      <c r="AN9">
        <v>118</v>
      </c>
      <c r="AO9">
        <v>26</v>
      </c>
      <c r="AP9">
        <v>82</v>
      </c>
      <c r="AQ9">
        <v>101</v>
      </c>
      <c r="AR9">
        <v>99</v>
      </c>
      <c r="AS9">
        <v>12</v>
      </c>
      <c r="AT9">
        <v>105</v>
      </c>
      <c r="AU9">
        <v>99</v>
      </c>
      <c r="AV9">
        <v>25</v>
      </c>
      <c r="AW9">
        <v>101</v>
      </c>
      <c r="AX9">
        <v>1</v>
      </c>
      <c r="AY9">
        <v>108</v>
      </c>
      <c r="AZ9">
        <v>41</v>
      </c>
      <c r="BA9">
        <v>107</v>
      </c>
      <c r="BB9">
        <v>55</v>
      </c>
      <c r="BC9">
        <v>55</v>
      </c>
      <c r="BD9">
        <v>64</v>
      </c>
      <c r="BE9">
        <v>15</v>
      </c>
      <c r="BF9">
        <v>92</v>
      </c>
      <c r="BG9">
        <v>40</v>
      </c>
      <c r="BH9">
        <v>60</v>
      </c>
      <c r="BI9">
        <v>70</v>
      </c>
      <c r="BJ9">
        <v>49</v>
      </c>
      <c r="BK9">
        <v>50</v>
      </c>
      <c r="BL9">
        <v>32</v>
      </c>
      <c r="BM9">
        <v>90</v>
      </c>
      <c r="BN9">
        <v>20</v>
      </c>
      <c r="BO9">
        <v>52</v>
      </c>
      <c r="BP9">
        <v>38</v>
      </c>
      <c r="BQ9">
        <v>65</v>
      </c>
      <c r="BR9">
        <v>80</v>
      </c>
      <c r="BS9">
        <v>57</v>
      </c>
      <c r="BT9">
        <v>52</v>
      </c>
      <c r="BU9">
        <v>89</v>
      </c>
      <c r="BV9">
        <v>19</v>
      </c>
      <c r="BW9">
        <v>94</v>
      </c>
      <c r="BX9">
        <v>64</v>
      </c>
      <c r="BY9">
        <v>42</v>
      </c>
      <c r="BZ9">
        <v>47</v>
      </c>
      <c r="CA9">
        <v>21</v>
      </c>
      <c r="CB9">
        <v>97</v>
      </c>
      <c r="CC9">
        <v>1</v>
      </c>
      <c r="CD9">
        <v>89</v>
      </c>
      <c r="CE9">
        <v>38</v>
      </c>
      <c r="CF9">
        <v>12</v>
      </c>
      <c r="CG9">
        <v>112</v>
      </c>
      <c r="CH9">
        <v>18</v>
      </c>
      <c r="CI9">
        <v>77</v>
      </c>
      <c r="CJ9">
        <v>77</v>
      </c>
      <c r="CK9">
        <v>88</v>
      </c>
      <c r="CL9">
        <v>108</v>
      </c>
      <c r="CM9">
        <v>90</v>
      </c>
      <c r="CN9">
        <v>83</v>
      </c>
      <c r="CO9">
        <v>39</v>
      </c>
      <c r="CP9">
        <v>98</v>
      </c>
      <c r="CQ9">
        <v>15</v>
      </c>
      <c r="CR9">
        <v>37</v>
      </c>
      <c r="CS9">
        <v>102</v>
      </c>
      <c r="CT9">
        <v>96</v>
      </c>
      <c r="CU9">
        <v>36</v>
      </c>
      <c r="CV9">
        <v>98</v>
      </c>
      <c r="CW9">
        <v>115</v>
      </c>
      <c r="CX9">
        <v>110</v>
      </c>
      <c r="CY9">
        <v>1</v>
      </c>
      <c r="CZ9">
        <v>32</v>
      </c>
      <c r="DA9">
        <v>30</v>
      </c>
      <c r="DB9">
        <v>101</v>
      </c>
      <c r="DC9">
        <v>7</v>
      </c>
      <c r="DD9">
        <v>112</v>
      </c>
      <c r="DE9">
        <v>50</v>
      </c>
      <c r="DF9">
        <v>50</v>
      </c>
      <c r="DG9">
        <v>32</v>
      </c>
      <c r="DH9">
        <v>43</v>
      </c>
      <c r="DI9">
        <v>41</v>
      </c>
      <c r="DJ9">
        <v>69</v>
      </c>
      <c r="DK9">
        <v>1</v>
      </c>
      <c r="DL9">
        <v>97</v>
      </c>
      <c r="DM9">
        <v>118</v>
      </c>
      <c r="DN9">
        <v>51</v>
      </c>
      <c r="DO9">
        <v>30</v>
      </c>
      <c r="DP9">
        <v>82</v>
      </c>
      <c r="DQ9" s="86">
        <f ca="1">Control!$C$7*Calculations!$C$82*INDEX('Monthly Data'!N:N,Calculations!$C$116+MOD(A9,Calculations!$C$118))+Control!$C$7*Calculations!$C$83*INDEX('Monthly Data'!O:O,Calculations!$C$116+MOD(A9,Calculations!$C$118))+Control!$C$7*Calculations!$C$84*INDEX('Monthly Data'!P:P,Calculations!$C$116+MOD(A9,Calculations!$C$118))+Control!$C$7*Calculations!$C$85*INDEX('Monthly Data'!Q:Q,Calculations!$C$116+MOD(A9,Calculations!$C$118))+(1-Control!$C$7*Calculations!$C$87)*INDEX('Monthly Data'!R:R,Calculations!$C$116+MOD(A9,Calculations!$C$118))</f>
        <v>1.1106855739851785E-2</v>
      </c>
      <c r="DR9" s="86">
        <f ca="1">Control!$C$7*Calculations!$C$82*INDEX('Monthly Data'!N:N,Calculations!$C$116+MOD(B9,Calculations!$C$118))+Control!$C$7*Calculations!$C$83*INDEX('Monthly Data'!O:O,Calculations!$C$116+MOD(B9,Calculations!$C$118))+Control!$C$7*Calculations!$C$84*INDEX('Monthly Data'!P:P,Calculations!$C$116+MOD(B9,Calculations!$C$118))+Control!$C$7*Calculations!$C$85*INDEX('Monthly Data'!Q:Q,Calculations!$C$116+MOD(B9,Calculations!$C$118))+(1-Control!$C$7*Calculations!$C$87)*INDEX('Monthly Data'!R:R,Calculations!$C$116+MOD(B9,Calculations!$C$118))</f>
        <v>1.3891304280773396E-2</v>
      </c>
      <c r="DS9" s="86">
        <f ca="1">Control!$C$7*Calculations!$C$82*INDEX('Monthly Data'!N:N,Calculations!$C$116+MOD(C9,Calculations!$C$118))+Control!$C$7*Calculations!$C$83*INDEX('Monthly Data'!O:O,Calculations!$C$116+MOD(C9,Calculations!$C$118))+Control!$C$7*Calculations!$C$84*INDEX('Monthly Data'!P:P,Calculations!$C$116+MOD(C9,Calculations!$C$118))+Control!$C$7*Calculations!$C$85*INDEX('Monthly Data'!Q:Q,Calculations!$C$116+MOD(C9,Calculations!$C$118))+(1-Control!$C$7*Calculations!$C$87)*INDEX('Monthly Data'!R:R,Calculations!$C$116+MOD(C9,Calculations!$C$118))</f>
        <v>1.1702576456120543E-2</v>
      </c>
      <c r="DT9" s="86">
        <f ca="1">Control!$C$7*Calculations!$C$82*INDEX('Monthly Data'!N:N,Calculations!$C$116+MOD(D9,Calculations!$C$118))+Control!$C$7*Calculations!$C$83*INDEX('Monthly Data'!O:O,Calculations!$C$116+MOD(D9,Calculations!$C$118))+Control!$C$7*Calculations!$C$84*INDEX('Monthly Data'!P:P,Calculations!$C$116+MOD(D9,Calculations!$C$118))+Control!$C$7*Calculations!$C$85*INDEX('Monthly Data'!Q:Q,Calculations!$C$116+MOD(D9,Calculations!$C$118))+(1-Control!$C$7*Calculations!$C$87)*INDEX('Monthly Data'!R:R,Calculations!$C$116+MOD(D9,Calculations!$C$118))</f>
        <v>-1.880155173376722E-2</v>
      </c>
      <c r="DU9" s="86">
        <f ca="1">Control!$C$7*Calculations!$C$82*INDEX('Monthly Data'!N:N,Calculations!$C$116+MOD(E9,Calculations!$C$118))+Control!$C$7*Calculations!$C$83*INDEX('Monthly Data'!O:O,Calculations!$C$116+MOD(E9,Calculations!$C$118))+Control!$C$7*Calculations!$C$84*INDEX('Monthly Data'!P:P,Calculations!$C$116+MOD(E9,Calculations!$C$118))+Control!$C$7*Calculations!$C$85*INDEX('Monthly Data'!Q:Q,Calculations!$C$116+MOD(E9,Calculations!$C$118))+(1-Control!$C$7*Calculations!$C$87)*INDEX('Monthly Data'!R:R,Calculations!$C$116+MOD(E9,Calculations!$C$118))</f>
        <v>1.4915555251167555E-3</v>
      </c>
      <c r="DV9" s="86">
        <f ca="1">Control!$C$7*Calculations!$C$82*INDEX('Monthly Data'!N:N,Calculations!$C$116+MOD(F9,Calculations!$C$118))+Control!$C$7*Calculations!$C$83*INDEX('Monthly Data'!O:O,Calculations!$C$116+MOD(F9,Calculations!$C$118))+Control!$C$7*Calculations!$C$84*INDEX('Monthly Data'!P:P,Calculations!$C$116+MOD(F9,Calculations!$C$118))+Control!$C$7*Calculations!$C$85*INDEX('Monthly Data'!Q:Q,Calculations!$C$116+MOD(F9,Calculations!$C$118))+(1-Control!$C$7*Calculations!$C$87)*INDEX('Monthly Data'!R:R,Calculations!$C$116+MOD(F9,Calculations!$C$118))</f>
        <v>2.5325873776067674E-2</v>
      </c>
      <c r="DW9" s="86">
        <f ca="1">Control!$C$7*Calculations!$C$82*INDEX('Monthly Data'!N:N,Calculations!$C$116+MOD(G9,Calculations!$C$118))+Control!$C$7*Calculations!$C$83*INDEX('Monthly Data'!O:O,Calculations!$C$116+MOD(G9,Calculations!$C$118))+Control!$C$7*Calculations!$C$84*INDEX('Monthly Data'!P:P,Calculations!$C$116+MOD(G9,Calculations!$C$118))+Control!$C$7*Calculations!$C$85*INDEX('Monthly Data'!Q:Q,Calculations!$C$116+MOD(G9,Calculations!$C$118))+(1-Control!$C$7*Calculations!$C$87)*INDEX('Monthly Data'!R:R,Calculations!$C$116+MOD(G9,Calculations!$C$118))</f>
        <v>7.9764341593600071E-3</v>
      </c>
      <c r="DX9" s="86">
        <f ca="1">Control!$C$7*Calculations!$C$82*INDEX('Monthly Data'!N:N,Calculations!$C$116+MOD(H9,Calculations!$C$118))+Control!$C$7*Calculations!$C$83*INDEX('Monthly Data'!O:O,Calculations!$C$116+MOD(H9,Calculations!$C$118))+Control!$C$7*Calculations!$C$84*INDEX('Monthly Data'!P:P,Calculations!$C$116+MOD(H9,Calculations!$C$118))+Control!$C$7*Calculations!$C$85*INDEX('Monthly Data'!Q:Q,Calculations!$C$116+MOD(H9,Calculations!$C$118))+(1-Control!$C$7*Calculations!$C$87)*INDEX('Monthly Data'!R:R,Calculations!$C$116+MOD(H9,Calculations!$C$118))</f>
        <v>9.9793409618087695E-3</v>
      </c>
      <c r="DY9" s="86">
        <f ca="1">Control!$C$7*Calculations!$C$82*INDEX('Monthly Data'!N:N,Calculations!$C$116+MOD(I9,Calculations!$C$118))+Control!$C$7*Calculations!$C$83*INDEX('Monthly Data'!O:O,Calculations!$C$116+MOD(I9,Calculations!$C$118))+Control!$C$7*Calculations!$C$84*INDEX('Monthly Data'!P:P,Calculations!$C$116+MOD(I9,Calculations!$C$118))+Control!$C$7*Calculations!$C$85*INDEX('Monthly Data'!Q:Q,Calculations!$C$116+MOD(I9,Calculations!$C$118))+(1-Control!$C$7*Calculations!$C$87)*INDEX('Monthly Data'!R:R,Calculations!$C$116+MOD(I9,Calculations!$C$118))</f>
        <v>1.7472933988537529E-2</v>
      </c>
      <c r="DZ9" s="86">
        <f ca="1">Control!$C$7*Calculations!$C$82*INDEX('Monthly Data'!N:N,Calculations!$C$116+MOD(J9,Calculations!$C$118))+Control!$C$7*Calculations!$C$83*INDEX('Monthly Data'!O:O,Calculations!$C$116+MOD(J9,Calculations!$C$118))+Control!$C$7*Calculations!$C$84*INDEX('Monthly Data'!P:P,Calculations!$C$116+MOD(J9,Calculations!$C$118))+Control!$C$7*Calculations!$C$85*INDEX('Monthly Data'!Q:Q,Calculations!$C$116+MOD(J9,Calculations!$C$118))+(1-Control!$C$7*Calculations!$C$87)*INDEX('Monthly Data'!R:R,Calculations!$C$116+MOD(J9,Calculations!$C$118))</f>
        <v>1.7073665854433945E-2</v>
      </c>
      <c r="EA9" s="86">
        <f ca="1">Control!$C$7*Calculations!$C$82*INDEX('Monthly Data'!N:N,Calculations!$C$116+MOD(K9,Calculations!$C$118))+Control!$C$7*Calculations!$C$83*INDEX('Monthly Data'!O:O,Calculations!$C$116+MOD(K9,Calculations!$C$118))+Control!$C$7*Calculations!$C$84*INDEX('Monthly Data'!P:P,Calculations!$C$116+MOD(K9,Calculations!$C$118))+Control!$C$7*Calculations!$C$85*INDEX('Monthly Data'!Q:Q,Calculations!$C$116+MOD(K9,Calculations!$C$118))+(1-Control!$C$7*Calculations!$C$87)*INDEX('Monthly Data'!R:R,Calculations!$C$116+MOD(K9,Calculations!$C$118))</f>
        <v>1.1704119272391494E-2</v>
      </c>
      <c r="EB9" s="86">
        <f ca="1">Control!$C$7*Calculations!$C$82*INDEX('Monthly Data'!N:N,Calculations!$C$116+MOD(L9,Calculations!$C$118))+Control!$C$7*Calculations!$C$83*INDEX('Monthly Data'!O:O,Calculations!$C$116+MOD(L9,Calculations!$C$118))+Control!$C$7*Calculations!$C$84*INDEX('Monthly Data'!P:P,Calculations!$C$116+MOD(L9,Calculations!$C$118))+Control!$C$7*Calculations!$C$85*INDEX('Monthly Data'!Q:Q,Calculations!$C$116+MOD(L9,Calculations!$C$118))+(1-Control!$C$7*Calculations!$C$87)*INDEX('Monthly Data'!R:R,Calculations!$C$116+MOD(L9,Calculations!$C$118))</f>
        <v>1.1786765492207996E-2</v>
      </c>
      <c r="EC9" s="86">
        <f ca="1">Control!$C$7*Calculations!$C$82*INDEX('Monthly Data'!N:N,Calculations!$C$116+MOD(M9,Calculations!$C$118))+Control!$C$7*Calculations!$C$83*INDEX('Monthly Data'!O:O,Calculations!$C$116+MOD(M9,Calculations!$C$118))+Control!$C$7*Calculations!$C$84*INDEX('Monthly Data'!P:P,Calculations!$C$116+MOD(M9,Calculations!$C$118))+Control!$C$7*Calculations!$C$85*INDEX('Monthly Data'!Q:Q,Calculations!$C$116+MOD(M9,Calculations!$C$118))+(1-Control!$C$7*Calculations!$C$87)*INDEX('Monthly Data'!R:R,Calculations!$C$116+MOD(M9,Calculations!$C$118))</f>
        <v>1.142101364887867E-2</v>
      </c>
      <c r="ED9" s="86">
        <f ca="1">Control!$C$7*Calculations!$C$82*INDEX('Monthly Data'!N:N,Calculations!$C$116+MOD(N9,Calculations!$C$118))+Control!$C$7*Calculations!$C$83*INDEX('Monthly Data'!O:O,Calculations!$C$116+MOD(N9,Calculations!$C$118))+Control!$C$7*Calculations!$C$84*INDEX('Monthly Data'!P:P,Calculations!$C$116+MOD(N9,Calculations!$C$118))+Control!$C$7*Calculations!$C$85*INDEX('Monthly Data'!Q:Q,Calculations!$C$116+MOD(N9,Calculations!$C$118))+(1-Control!$C$7*Calculations!$C$87)*INDEX('Monthly Data'!R:R,Calculations!$C$116+MOD(N9,Calculations!$C$118))</f>
        <v>4.5132804118240749E-2</v>
      </c>
      <c r="EE9" s="86">
        <f ca="1">Control!$C$7*Calculations!$C$82*INDEX('Monthly Data'!N:N,Calculations!$C$116+MOD(O9,Calculations!$C$118))+Control!$C$7*Calculations!$C$83*INDEX('Monthly Data'!O:O,Calculations!$C$116+MOD(O9,Calculations!$C$118))+Control!$C$7*Calculations!$C$84*INDEX('Monthly Data'!P:P,Calculations!$C$116+MOD(O9,Calculations!$C$118))+Control!$C$7*Calculations!$C$85*INDEX('Monthly Data'!Q:Q,Calculations!$C$116+MOD(O9,Calculations!$C$118))+(1-Control!$C$7*Calculations!$C$87)*INDEX('Monthly Data'!R:R,Calculations!$C$116+MOD(O9,Calculations!$C$118))</f>
        <v>3.4808428836917149E-3</v>
      </c>
      <c r="EF9" s="86">
        <f ca="1">Control!$C$7*Calculations!$C$82*INDEX('Monthly Data'!N:N,Calculations!$C$116+MOD(P9,Calculations!$C$118))+Control!$C$7*Calculations!$C$83*INDEX('Monthly Data'!O:O,Calculations!$C$116+MOD(P9,Calculations!$C$118))+Control!$C$7*Calculations!$C$84*INDEX('Monthly Data'!P:P,Calculations!$C$116+MOD(P9,Calculations!$C$118))+Control!$C$7*Calculations!$C$85*INDEX('Monthly Data'!Q:Q,Calculations!$C$116+MOD(P9,Calculations!$C$118))+(1-Control!$C$7*Calculations!$C$87)*INDEX('Monthly Data'!R:R,Calculations!$C$116+MOD(P9,Calculations!$C$118))</f>
        <v>-4.0413381192162513E-2</v>
      </c>
      <c r="EG9" s="86">
        <f ca="1">Control!$C$7*Calculations!$C$82*INDEX('Monthly Data'!N:N,Calculations!$C$116+MOD(Q9,Calculations!$C$118))+Control!$C$7*Calculations!$C$83*INDEX('Monthly Data'!O:O,Calculations!$C$116+MOD(Q9,Calculations!$C$118))+Control!$C$7*Calculations!$C$84*INDEX('Monthly Data'!P:P,Calculations!$C$116+MOD(Q9,Calculations!$C$118))+Control!$C$7*Calculations!$C$85*INDEX('Monthly Data'!Q:Q,Calculations!$C$116+MOD(Q9,Calculations!$C$118))+(1-Control!$C$7*Calculations!$C$87)*INDEX('Monthly Data'!R:R,Calculations!$C$116+MOD(Q9,Calculations!$C$118))</f>
        <v>-1.4213734788548189E-2</v>
      </c>
      <c r="EH9" s="86">
        <f ca="1">Control!$C$7*Calculations!$C$82*INDEX('Monthly Data'!N:N,Calculations!$C$116+MOD(R9,Calculations!$C$118))+Control!$C$7*Calculations!$C$83*INDEX('Monthly Data'!O:O,Calculations!$C$116+MOD(R9,Calculations!$C$118))+Control!$C$7*Calculations!$C$84*INDEX('Monthly Data'!P:P,Calculations!$C$116+MOD(R9,Calculations!$C$118))+Control!$C$7*Calculations!$C$85*INDEX('Monthly Data'!Q:Q,Calculations!$C$116+MOD(R9,Calculations!$C$118))+(1-Control!$C$7*Calculations!$C$87)*INDEX('Monthly Data'!R:R,Calculations!$C$116+MOD(R9,Calculations!$C$118))</f>
        <v>3.7118215575026904E-2</v>
      </c>
      <c r="EI9" s="86">
        <f ca="1">Control!$C$7*Calculations!$C$82*INDEX('Monthly Data'!N:N,Calculations!$C$116+MOD(S9,Calculations!$C$118))+Control!$C$7*Calculations!$C$83*INDEX('Monthly Data'!O:O,Calculations!$C$116+MOD(S9,Calculations!$C$118))+Control!$C$7*Calculations!$C$84*INDEX('Monthly Data'!P:P,Calculations!$C$116+MOD(S9,Calculations!$C$118))+Control!$C$7*Calculations!$C$85*INDEX('Monthly Data'!Q:Q,Calculations!$C$116+MOD(S9,Calculations!$C$118))+(1-Control!$C$7*Calculations!$C$87)*INDEX('Monthly Data'!R:R,Calculations!$C$116+MOD(S9,Calculations!$C$118))</f>
        <v>1.5216630695380906E-2</v>
      </c>
      <c r="EJ9" s="86">
        <f ca="1">Control!$C$7*Calculations!$C$82*INDEX('Monthly Data'!N:N,Calculations!$C$116+MOD(T9,Calculations!$C$118))+Control!$C$7*Calculations!$C$83*INDEX('Monthly Data'!O:O,Calculations!$C$116+MOD(T9,Calculations!$C$118))+Control!$C$7*Calculations!$C$84*INDEX('Monthly Data'!P:P,Calculations!$C$116+MOD(T9,Calculations!$C$118))+Control!$C$7*Calculations!$C$85*INDEX('Monthly Data'!Q:Q,Calculations!$C$116+MOD(T9,Calculations!$C$118))+(1-Control!$C$7*Calculations!$C$87)*INDEX('Monthly Data'!R:R,Calculations!$C$116+MOD(T9,Calculations!$C$118))</f>
        <v>2.3307359621218403E-2</v>
      </c>
      <c r="EK9" s="86">
        <f ca="1">Control!$C$7*Calculations!$C$82*INDEX('Monthly Data'!N:N,Calculations!$C$116+MOD(U9,Calculations!$C$118))+Control!$C$7*Calculations!$C$83*INDEX('Monthly Data'!O:O,Calculations!$C$116+MOD(U9,Calculations!$C$118))+Control!$C$7*Calculations!$C$84*INDEX('Monthly Data'!P:P,Calculations!$C$116+MOD(U9,Calculations!$C$118))+Control!$C$7*Calculations!$C$85*INDEX('Monthly Data'!Q:Q,Calculations!$C$116+MOD(U9,Calculations!$C$118))+(1-Control!$C$7*Calculations!$C$87)*INDEX('Monthly Data'!R:R,Calculations!$C$116+MOD(U9,Calculations!$C$118))</f>
        <v>-3.53368065312233E-2</v>
      </c>
      <c r="EL9" s="86">
        <f ca="1">Control!$C$7*Calculations!$C$82*INDEX('Monthly Data'!N:N,Calculations!$C$116+MOD(V9,Calculations!$C$118))+Control!$C$7*Calculations!$C$83*INDEX('Monthly Data'!O:O,Calculations!$C$116+MOD(V9,Calculations!$C$118))+Control!$C$7*Calculations!$C$84*INDEX('Monthly Data'!P:P,Calculations!$C$116+MOD(V9,Calculations!$C$118))+Control!$C$7*Calculations!$C$85*INDEX('Monthly Data'!Q:Q,Calculations!$C$116+MOD(V9,Calculations!$C$118))+(1-Control!$C$7*Calculations!$C$87)*INDEX('Monthly Data'!R:R,Calculations!$C$116+MOD(V9,Calculations!$C$118))</f>
        <v>3.1070573055362403E-2</v>
      </c>
      <c r="EM9" s="86">
        <f ca="1">Control!$C$7*Calculations!$C$82*INDEX('Monthly Data'!N:N,Calculations!$C$116+MOD(W9,Calculations!$C$118))+Control!$C$7*Calculations!$C$83*INDEX('Monthly Data'!O:O,Calculations!$C$116+MOD(W9,Calculations!$C$118))+Control!$C$7*Calculations!$C$84*INDEX('Monthly Data'!P:P,Calculations!$C$116+MOD(W9,Calculations!$C$118))+Control!$C$7*Calculations!$C$85*INDEX('Monthly Data'!Q:Q,Calculations!$C$116+MOD(W9,Calculations!$C$118))+(1-Control!$C$7*Calculations!$C$87)*INDEX('Monthly Data'!R:R,Calculations!$C$116+MOD(W9,Calculations!$C$118))</f>
        <v>-4.3408051735618014E-2</v>
      </c>
      <c r="EN9" s="86">
        <f ca="1">Control!$C$7*Calculations!$C$82*INDEX('Monthly Data'!N:N,Calculations!$C$116+MOD(X9,Calculations!$C$118))+Control!$C$7*Calculations!$C$83*INDEX('Monthly Data'!O:O,Calculations!$C$116+MOD(X9,Calculations!$C$118))+Control!$C$7*Calculations!$C$84*INDEX('Monthly Data'!P:P,Calculations!$C$116+MOD(X9,Calculations!$C$118))+Control!$C$7*Calculations!$C$85*INDEX('Monthly Data'!Q:Q,Calculations!$C$116+MOD(X9,Calculations!$C$118))+(1-Control!$C$7*Calculations!$C$87)*INDEX('Monthly Data'!R:R,Calculations!$C$116+MOD(X9,Calculations!$C$118))</f>
        <v>2.2757992058453024E-3</v>
      </c>
      <c r="EO9" s="86">
        <f ca="1">Control!$C$7*Calculations!$C$82*INDEX('Monthly Data'!N:N,Calculations!$C$116+MOD(Y9,Calculations!$C$118))+Control!$C$7*Calculations!$C$83*INDEX('Monthly Data'!O:O,Calculations!$C$116+MOD(Y9,Calculations!$C$118))+Control!$C$7*Calculations!$C$84*INDEX('Monthly Data'!P:P,Calculations!$C$116+MOD(Y9,Calculations!$C$118))+Control!$C$7*Calculations!$C$85*INDEX('Monthly Data'!Q:Q,Calculations!$C$116+MOD(Y9,Calculations!$C$118))+(1-Control!$C$7*Calculations!$C$87)*INDEX('Monthly Data'!R:R,Calculations!$C$116+MOD(Y9,Calculations!$C$118))</f>
        <v>1.5063457444773597E-2</v>
      </c>
      <c r="EP9" s="86">
        <f ca="1">Control!$C$7*Calculations!$C$82*INDEX('Monthly Data'!N:N,Calculations!$C$116+MOD(Z9,Calculations!$C$118))+Control!$C$7*Calculations!$C$83*INDEX('Monthly Data'!O:O,Calculations!$C$116+MOD(Z9,Calculations!$C$118))+Control!$C$7*Calculations!$C$84*INDEX('Monthly Data'!P:P,Calculations!$C$116+MOD(Z9,Calculations!$C$118))+Control!$C$7*Calculations!$C$85*INDEX('Monthly Data'!Q:Q,Calculations!$C$116+MOD(Z9,Calculations!$C$118))+(1-Control!$C$7*Calculations!$C$87)*INDEX('Monthly Data'!R:R,Calculations!$C$116+MOD(Z9,Calculations!$C$118))</f>
        <v>-2.6378232493851243E-2</v>
      </c>
      <c r="EQ9" s="86">
        <f ca="1">Control!$C$7*Calculations!$C$82*INDEX('Monthly Data'!N:N,Calculations!$C$116+MOD(AA9,Calculations!$C$118))+Control!$C$7*Calculations!$C$83*INDEX('Monthly Data'!O:O,Calculations!$C$116+MOD(AA9,Calculations!$C$118))+Control!$C$7*Calculations!$C$84*INDEX('Monthly Data'!P:P,Calculations!$C$116+MOD(AA9,Calculations!$C$118))+Control!$C$7*Calculations!$C$85*INDEX('Monthly Data'!Q:Q,Calculations!$C$116+MOD(AA9,Calculations!$C$118))+(1-Control!$C$7*Calculations!$C$87)*INDEX('Monthly Data'!R:R,Calculations!$C$116+MOD(AA9,Calculations!$C$118))</f>
        <v>5.8868730207813358E-3</v>
      </c>
      <c r="ER9" s="86">
        <f ca="1">Control!$C$7*Calculations!$C$82*INDEX('Monthly Data'!N:N,Calculations!$C$116+MOD(AB9,Calculations!$C$118))+Control!$C$7*Calculations!$C$83*INDEX('Monthly Data'!O:O,Calculations!$C$116+MOD(AB9,Calculations!$C$118))+Control!$C$7*Calculations!$C$84*INDEX('Monthly Data'!P:P,Calculations!$C$116+MOD(AB9,Calculations!$C$118))+Control!$C$7*Calculations!$C$85*INDEX('Monthly Data'!Q:Q,Calculations!$C$116+MOD(AB9,Calculations!$C$118))+(1-Control!$C$7*Calculations!$C$87)*INDEX('Monthly Data'!R:R,Calculations!$C$116+MOD(AB9,Calculations!$C$118))</f>
        <v>-7.5539743260223157E-3</v>
      </c>
      <c r="ES9" s="86">
        <f ca="1">Control!$C$7*Calculations!$C$82*INDEX('Monthly Data'!N:N,Calculations!$C$116+MOD(AC9,Calculations!$C$118))+Control!$C$7*Calculations!$C$83*INDEX('Monthly Data'!O:O,Calculations!$C$116+MOD(AC9,Calculations!$C$118))+Control!$C$7*Calculations!$C$84*INDEX('Monthly Data'!P:P,Calculations!$C$116+MOD(AC9,Calculations!$C$118))+Control!$C$7*Calculations!$C$85*INDEX('Monthly Data'!Q:Q,Calculations!$C$116+MOD(AC9,Calculations!$C$118))+(1-Control!$C$7*Calculations!$C$87)*INDEX('Monthly Data'!R:R,Calculations!$C$116+MOD(AC9,Calculations!$C$118))</f>
        <v>8.3814116887657771E-3</v>
      </c>
      <c r="ET9" s="86">
        <f ca="1">Control!$C$7*Calculations!$C$82*INDEX('Monthly Data'!N:N,Calculations!$C$116+MOD(AD9,Calculations!$C$118))+Control!$C$7*Calculations!$C$83*INDEX('Monthly Data'!O:O,Calculations!$C$116+MOD(AD9,Calculations!$C$118))+Control!$C$7*Calculations!$C$84*INDEX('Monthly Data'!P:P,Calculations!$C$116+MOD(AD9,Calculations!$C$118))+Control!$C$7*Calculations!$C$85*INDEX('Monthly Data'!Q:Q,Calculations!$C$116+MOD(AD9,Calculations!$C$118))+(1-Control!$C$7*Calculations!$C$87)*INDEX('Monthly Data'!R:R,Calculations!$C$116+MOD(AD9,Calculations!$C$118))</f>
        <v>3.1070573055362403E-2</v>
      </c>
      <c r="EU9" s="86">
        <f ca="1">Control!$C$7*Calculations!$C$82*INDEX('Monthly Data'!N:N,Calculations!$C$116+MOD(AE9,Calculations!$C$118))+Control!$C$7*Calculations!$C$83*INDEX('Monthly Data'!O:O,Calculations!$C$116+MOD(AE9,Calculations!$C$118))+Control!$C$7*Calculations!$C$84*INDEX('Monthly Data'!P:P,Calculations!$C$116+MOD(AE9,Calculations!$C$118))+Control!$C$7*Calculations!$C$85*INDEX('Monthly Data'!Q:Q,Calculations!$C$116+MOD(AE9,Calculations!$C$118))+(1-Control!$C$7*Calculations!$C$87)*INDEX('Monthly Data'!R:R,Calculations!$C$116+MOD(AE9,Calculations!$C$118))</f>
        <v>-9.839093431862074E-3</v>
      </c>
      <c r="EV9" s="86">
        <f ca="1">Control!$C$7*Calculations!$C$82*INDEX('Monthly Data'!N:N,Calculations!$C$116+MOD(AF9,Calculations!$C$118))+Control!$C$7*Calculations!$C$83*INDEX('Monthly Data'!O:O,Calculations!$C$116+MOD(AF9,Calculations!$C$118))+Control!$C$7*Calculations!$C$84*INDEX('Monthly Data'!P:P,Calculations!$C$116+MOD(AF9,Calculations!$C$118))+Control!$C$7*Calculations!$C$85*INDEX('Monthly Data'!Q:Q,Calculations!$C$116+MOD(AF9,Calculations!$C$118))+(1-Control!$C$7*Calculations!$C$87)*INDEX('Monthly Data'!R:R,Calculations!$C$116+MOD(AF9,Calculations!$C$118))</f>
        <v>9.5791276036140301E-3</v>
      </c>
      <c r="EW9" s="86">
        <f ca="1">Control!$C$7*Calculations!$C$82*INDEX('Monthly Data'!N:N,Calculations!$C$116+MOD(AG9,Calculations!$C$118))+Control!$C$7*Calculations!$C$83*INDEX('Monthly Data'!O:O,Calculations!$C$116+MOD(AG9,Calculations!$C$118))+Control!$C$7*Calculations!$C$84*INDEX('Monthly Data'!P:P,Calculations!$C$116+MOD(AG9,Calculations!$C$118))+Control!$C$7*Calculations!$C$85*INDEX('Monthly Data'!Q:Q,Calculations!$C$116+MOD(AG9,Calculations!$C$118))+(1-Control!$C$7*Calculations!$C$87)*INDEX('Monthly Data'!R:R,Calculations!$C$116+MOD(AG9,Calculations!$C$118))</f>
        <v>-1.0485101266941802E-2</v>
      </c>
      <c r="EX9" s="86">
        <f ca="1">Control!$C$7*Calculations!$C$82*INDEX('Monthly Data'!N:N,Calculations!$C$116+MOD(AH9,Calculations!$C$118))+Control!$C$7*Calculations!$C$83*INDEX('Monthly Data'!O:O,Calculations!$C$116+MOD(AH9,Calculations!$C$118))+Control!$C$7*Calculations!$C$84*INDEX('Monthly Data'!P:P,Calculations!$C$116+MOD(AH9,Calculations!$C$118))+Control!$C$7*Calculations!$C$85*INDEX('Monthly Data'!Q:Q,Calculations!$C$116+MOD(AH9,Calculations!$C$118))+(1-Control!$C$7*Calculations!$C$87)*INDEX('Monthly Data'!R:R,Calculations!$C$116+MOD(AH9,Calculations!$C$118))</f>
        <v>5.1279584938936244E-2</v>
      </c>
      <c r="EY9" s="86">
        <f ca="1">Control!$C$7*Calculations!$C$82*INDEX('Monthly Data'!N:N,Calculations!$C$116+MOD(AI9,Calculations!$C$118))+Control!$C$7*Calculations!$C$83*INDEX('Monthly Data'!O:O,Calculations!$C$116+MOD(AI9,Calculations!$C$118))+Control!$C$7*Calculations!$C$84*INDEX('Monthly Data'!P:P,Calculations!$C$116+MOD(AI9,Calculations!$C$118))+Control!$C$7*Calculations!$C$85*INDEX('Monthly Data'!Q:Q,Calculations!$C$116+MOD(AI9,Calculations!$C$118))+(1-Control!$C$7*Calculations!$C$87)*INDEX('Monthly Data'!R:R,Calculations!$C$116+MOD(AI9,Calculations!$C$118))</f>
        <v>2.766281641786093E-2</v>
      </c>
      <c r="EZ9" s="86">
        <f ca="1">Control!$C$7*Calculations!$C$82*INDEX('Monthly Data'!N:N,Calculations!$C$116+MOD(AJ9,Calculations!$C$118))+Control!$C$7*Calculations!$C$83*INDEX('Monthly Data'!O:O,Calculations!$C$116+MOD(AJ9,Calculations!$C$118))+Control!$C$7*Calculations!$C$84*INDEX('Monthly Data'!P:P,Calculations!$C$116+MOD(AJ9,Calculations!$C$118))+Control!$C$7*Calculations!$C$85*INDEX('Monthly Data'!Q:Q,Calculations!$C$116+MOD(AJ9,Calculations!$C$118))+(1-Control!$C$7*Calculations!$C$87)*INDEX('Monthly Data'!R:R,Calculations!$C$116+MOD(AJ9,Calculations!$C$118))</f>
        <v>-9.8327855560634558E-3</v>
      </c>
      <c r="FA9" s="86">
        <f ca="1">Control!$C$7*Calculations!$C$82*INDEX('Monthly Data'!N:N,Calculations!$C$116+MOD(AK9,Calculations!$C$118))+Control!$C$7*Calculations!$C$83*INDEX('Monthly Data'!O:O,Calculations!$C$116+MOD(AK9,Calculations!$C$118))+Control!$C$7*Calculations!$C$84*INDEX('Monthly Data'!P:P,Calculations!$C$116+MOD(AK9,Calculations!$C$118))+Control!$C$7*Calculations!$C$85*INDEX('Monthly Data'!Q:Q,Calculations!$C$116+MOD(AK9,Calculations!$C$118))+(1-Control!$C$7*Calculations!$C$87)*INDEX('Monthly Data'!R:R,Calculations!$C$116+MOD(AK9,Calculations!$C$118))</f>
        <v>1.1106855739851785E-2</v>
      </c>
      <c r="FB9" s="86">
        <f ca="1">Control!$C$7*Calculations!$C$82*INDEX('Monthly Data'!N:N,Calculations!$C$116+MOD(AL9,Calculations!$C$118))+Control!$C$7*Calculations!$C$83*INDEX('Monthly Data'!O:O,Calculations!$C$116+MOD(AL9,Calculations!$C$118))+Control!$C$7*Calculations!$C$84*INDEX('Monthly Data'!P:P,Calculations!$C$116+MOD(AL9,Calculations!$C$118))+Control!$C$7*Calculations!$C$85*INDEX('Monthly Data'!Q:Q,Calculations!$C$116+MOD(AL9,Calculations!$C$118))+(1-Control!$C$7*Calculations!$C$87)*INDEX('Monthly Data'!R:R,Calculations!$C$116+MOD(AL9,Calculations!$C$118))</f>
        <v>1.0415351832335435E-2</v>
      </c>
      <c r="FC9" s="86">
        <f ca="1">Control!$C$7*Calculations!$C$82*INDEX('Monthly Data'!N:N,Calculations!$C$116+MOD(AM9,Calculations!$C$118))+Control!$C$7*Calculations!$C$83*INDEX('Monthly Data'!O:O,Calculations!$C$116+MOD(AM9,Calculations!$C$118))+Control!$C$7*Calculations!$C$84*INDEX('Monthly Data'!P:P,Calculations!$C$116+MOD(AM9,Calculations!$C$118))+Control!$C$7*Calculations!$C$85*INDEX('Monthly Data'!Q:Q,Calculations!$C$116+MOD(AM9,Calculations!$C$118))+(1-Control!$C$7*Calculations!$C$87)*INDEX('Monthly Data'!R:R,Calculations!$C$116+MOD(AM9,Calculations!$C$118))</f>
        <v>1.1786765492207996E-2</v>
      </c>
      <c r="FD9" s="86">
        <f ca="1">Control!$C$7*Calculations!$C$82*INDEX('Monthly Data'!N:N,Calculations!$C$116+MOD(AN9,Calculations!$C$118))+Control!$C$7*Calculations!$C$83*INDEX('Monthly Data'!O:O,Calculations!$C$116+MOD(AN9,Calculations!$C$118))+Control!$C$7*Calculations!$C$84*INDEX('Monthly Data'!P:P,Calculations!$C$116+MOD(AN9,Calculations!$C$118))+Control!$C$7*Calculations!$C$85*INDEX('Monthly Data'!Q:Q,Calculations!$C$116+MOD(AN9,Calculations!$C$118))+(1-Control!$C$7*Calculations!$C$87)*INDEX('Monthly Data'!R:R,Calculations!$C$116+MOD(AN9,Calculations!$C$118))</f>
        <v>3.4808428836917149E-3</v>
      </c>
      <c r="FE9" s="86">
        <f ca="1">Control!$C$7*Calculations!$C$82*INDEX('Monthly Data'!N:N,Calculations!$C$116+MOD(AO9,Calculations!$C$118))+Control!$C$7*Calculations!$C$83*INDEX('Monthly Data'!O:O,Calculations!$C$116+MOD(AO9,Calculations!$C$118))+Control!$C$7*Calculations!$C$84*INDEX('Monthly Data'!P:P,Calculations!$C$116+MOD(AO9,Calculations!$C$118))+Control!$C$7*Calculations!$C$85*INDEX('Monthly Data'!Q:Q,Calculations!$C$116+MOD(AO9,Calculations!$C$118))+(1-Control!$C$7*Calculations!$C$87)*INDEX('Monthly Data'!R:R,Calculations!$C$116+MOD(AO9,Calculations!$C$118))</f>
        <v>6.3250222980707482E-3</v>
      </c>
      <c r="FF9" s="86">
        <f ca="1">Control!$C$7*Calculations!$C$82*INDEX('Monthly Data'!N:N,Calculations!$C$116+MOD(AP9,Calculations!$C$118))+Control!$C$7*Calculations!$C$83*INDEX('Monthly Data'!O:O,Calculations!$C$116+MOD(AP9,Calculations!$C$118))+Control!$C$7*Calculations!$C$84*INDEX('Monthly Data'!P:P,Calculations!$C$116+MOD(AP9,Calculations!$C$118))+Control!$C$7*Calculations!$C$85*INDEX('Monthly Data'!Q:Q,Calculations!$C$116+MOD(AP9,Calculations!$C$118))+(1-Control!$C$7*Calculations!$C$87)*INDEX('Monthly Data'!R:R,Calculations!$C$116+MOD(AP9,Calculations!$C$118))</f>
        <v>1.7361594973213587E-2</v>
      </c>
      <c r="FG9" s="86">
        <f ca="1">Control!$C$7*Calculations!$C$82*INDEX('Monthly Data'!N:N,Calculations!$C$116+MOD(AQ9,Calculations!$C$118))+Control!$C$7*Calculations!$C$83*INDEX('Monthly Data'!O:O,Calculations!$C$116+MOD(AQ9,Calculations!$C$118))+Control!$C$7*Calculations!$C$84*INDEX('Monthly Data'!P:P,Calculations!$C$116+MOD(AQ9,Calculations!$C$118))+Control!$C$7*Calculations!$C$85*INDEX('Monthly Data'!Q:Q,Calculations!$C$116+MOD(AQ9,Calculations!$C$118))+(1-Control!$C$7*Calculations!$C$87)*INDEX('Monthly Data'!R:R,Calculations!$C$116+MOD(AQ9,Calculations!$C$118))</f>
        <v>-2.5168357537820856E-4</v>
      </c>
      <c r="FH9" s="86">
        <f ca="1">Control!$C$7*Calculations!$C$82*INDEX('Monthly Data'!N:N,Calculations!$C$116+MOD(AR9,Calculations!$C$118))+Control!$C$7*Calculations!$C$83*INDEX('Monthly Data'!O:O,Calculations!$C$116+MOD(AR9,Calculations!$C$118))+Control!$C$7*Calculations!$C$84*INDEX('Monthly Data'!P:P,Calculations!$C$116+MOD(AR9,Calculations!$C$118))+Control!$C$7*Calculations!$C$85*INDEX('Monthly Data'!Q:Q,Calculations!$C$116+MOD(AR9,Calculations!$C$118))+(1-Control!$C$7*Calculations!$C$87)*INDEX('Monthly Data'!R:R,Calculations!$C$116+MOD(AR9,Calculations!$C$118))</f>
        <v>-1.1360801645249321E-2</v>
      </c>
      <c r="FI9" s="86">
        <f ca="1">Control!$C$7*Calculations!$C$82*INDEX('Monthly Data'!N:N,Calculations!$C$116+MOD(AS9,Calculations!$C$118))+Control!$C$7*Calculations!$C$83*INDEX('Monthly Data'!O:O,Calculations!$C$116+MOD(AS9,Calculations!$C$118))+Control!$C$7*Calculations!$C$84*INDEX('Monthly Data'!P:P,Calculations!$C$116+MOD(AS9,Calculations!$C$118))+Control!$C$7*Calculations!$C$85*INDEX('Monthly Data'!Q:Q,Calculations!$C$116+MOD(AS9,Calculations!$C$118))+(1-Control!$C$7*Calculations!$C$87)*INDEX('Monthly Data'!R:R,Calculations!$C$116+MOD(AS9,Calculations!$C$118))</f>
        <v>1.0415351832335435E-2</v>
      </c>
      <c r="FJ9" s="86">
        <f ca="1">Control!$C$7*Calculations!$C$82*INDEX('Monthly Data'!N:N,Calculations!$C$116+MOD(AT9,Calculations!$C$118))+Control!$C$7*Calculations!$C$83*INDEX('Monthly Data'!O:O,Calculations!$C$116+MOD(AT9,Calculations!$C$118))+Control!$C$7*Calculations!$C$84*INDEX('Monthly Data'!P:P,Calculations!$C$116+MOD(AT9,Calculations!$C$118))+Control!$C$7*Calculations!$C$85*INDEX('Monthly Data'!Q:Q,Calculations!$C$116+MOD(AT9,Calculations!$C$118))+(1-Control!$C$7*Calculations!$C$87)*INDEX('Monthly Data'!R:R,Calculations!$C$116+MOD(AT9,Calculations!$C$118))</f>
        <v>2.3206536303657571E-2</v>
      </c>
      <c r="FK9" s="86">
        <f ca="1">Control!$C$7*Calculations!$C$82*INDEX('Monthly Data'!N:N,Calculations!$C$116+MOD(AU9,Calculations!$C$118))+Control!$C$7*Calculations!$C$83*INDEX('Monthly Data'!O:O,Calculations!$C$116+MOD(AU9,Calculations!$C$118))+Control!$C$7*Calculations!$C$84*INDEX('Monthly Data'!P:P,Calculations!$C$116+MOD(AU9,Calculations!$C$118))+Control!$C$7*Calculations!$C$85*INDEX('Monthly Data'!Q:Q,Calculations!$C$116+MOD(AU9,Calculations!$C$118))+(1-Control!$C$7*Calculations!$C$87)*INDEX('Monthly Data'!R:R,Calculations!$C$116+MOD(AU9,Calculations!$C$118))</f>
        <v>-1.1360801645249321E-2</v>
      </c>
      <c r="FL9" s="86">
        <f ca="1">Control!$C$7*Calculations!$C$82*INDEX('Monthly Data'!N:N,Calculations!$C$116+MOD(AV9,Calculations!$C$118))+Control!$C$7*Calculations!$C$83*INDEX('Monthly Data'!O:O,Calculations!$C$116+MOD(AV9,Calculations!$C$118))+Control!$C$7*Calculations!$C$84*INDEX('Monthly Data'!P:P,Calculations!$C$116+MOD(AV9,Calculations!$C$118))+Control!$C$7*Calculations!$C$85*INDEX('Monthly Data'!Q:Q,Calculations!$C$116+MOD(AV9,Calculations!$C$118))+(1-Control!$C$7*Calculations!$C$87)*INDEX('Monthly Data'!R:R,Calculations!$C$116+MOD(AV9,Calculations!$C$118))</f>
        <v>-3.299557342782896E-2</v>
      </c>
      <c r="FM9" s="86">
        <f ca="1">Control!$C$7*Calculations!$C$82*INDEX('Monthly Data'!N:N,Calculations!$C$116+MOD(AW9,Calculations!$C$118))+Control!$C$7*Calculations!$C$83*INDEX('Monthly Data'!O:O,Calculations!$C$116+MOD(AW9,Calculations!$C$118))+Control!$C$7*Calculations!$C$84*INDEX('Monthly Data'!P:P,Calculations!$C$116+MOD(AW9,Calculations!$C$118))+Control!$C$7*Calculations!$C$85*INDEX('Monthly Data'!Q:Q,Calculations!$C$116+MOD(AW9,Calculations!$C$118))+(1-Control!$C$7*Calculations!$C$87)*INDEX('Monthly Data'!R:R,Calculations!$C$116+MOD(AW9,Calculations!$C$118))</f>
        <v>-2.5168357537820856E-4</v>
      </c>
      <c r="FN9" s="86">
        <f ca="1">Control!$C$7*Calculations!$C$82*INDEX('Monthly Data'!N:N,Calculations!$C$116+MOD(AX9,Calculations!$C$118))+Control!$C$7*Calculations!$C$83*INDEX('Monthly Data'!O:O,Calculations!$C$116+MOD(AX9,Calculations!$C$118))+Control!$C$7*Calculations!$C$84*INDEX('Monthly Data'!P:P,Calculations!$C$116+MOD(AX9,Calculations!$C$118))+Control!$C$7*Calculations!$C$85*INDEX('Monthly Data'!Q:Q,Calculations!$C$116+MOD(AX9,Calculations!$C$118))+(1-Control!$C$7*Calculations!$C$87)*INDEX('Monthly Data'!R:R,Calculations!$C$116+MOD(AX9,Calculations!$C$118))</f>
        <v>-9.9526758408448549E-3</v>
      </c>
      <c r="FO9" s="86">
        <f ca="1">Control!$C$7*Calculations!$C$82*INDEX('Monthly Data'!N:N,Calculations!$C$116+MOD(AY9,Calculations!$C$118))+Control!$C$7*Calculations!$C$83*INDEX('Monthly Data'!O:O,Calculations!$C$116+MOD(AY9,Calculations!$C$118))+Control!$C$7*Calculations!$C$84*INDEX('Monthly Data'!P:P,Calculations!$C$116+MOD(AY9,Calculations!$C$118))+Control!$C$7*Calculations!$C$85*INDEX('Monthly Data'!Q:Q,Calculations!$C$116+MOD(AY9,Calculations!$C$118))+(1-Control!$C$7*Calculations!$C$87)*INDEX('Monthly Data'!R:R,Calculations!$C$116+MOD(AY9,Calculations!$C$118))</f>
        <v>1.7073665854433945E-2</v>
      </c>
      <c r="FP9" s="86">
        <f ca="1">Control!$C$7*Calculations!$C$82*INDEX('Monthly Data'!N:N,Calculations!$C$116+MOD(AZ9,Calculations!$C$118))+Control!$C$7*Calculations!$C$83*INDEX('Monthly Data'!O:O,Calculations!$C$116+MOD(AZ9,Calculations!$C$118))+Control!$C$7*Calculations!$C$84*INDEX('Monthly Data'!P:P,Calculations!$C$116+MOD(AZ9,Calculations!$C$118))+Control!$C$7*Calculations!$C$85*INDEX('Monthly Data'!Q:Q,Calculations!$C$116+MOD(AZ9,Calculations!$C$118))+(1-Control!$C$7*Calculations!$C$87)*INDEX('Monthly Data'!R:R,Calculations!$C$116+MOD(AZ9,Calculations!$C$118))</f>
        <v>-3.8554137824290124E-2</v>
      </c>
      <c r="FQ9" s="86">
        <f ca="1">Control!$C$7*Calculations!$C$82*INDEX('Monthly Data'!N:N,Calculations!$C$116+MOD(BA9,Calculations!$C$118))+Control!$C$7*Calculations!$C$83*INDEX('Monthly Data'!O:O,Calculations!$C$116+MOD(BA9,Calculations!$C$118))+Control!$C$7*Calculations!$C$84*INDEX('Monthly Data'!P:P,Calculations!$C$116+MOD(BA9,Calculations!$C$118))+Control!$C$7*Calculations!$C$85*INDEX('Monthly Data'!Q:Q,Calculations!$C$116+MOD(BA9,Calculations!$C$118))+(1-Control!$C$7*Calculations!$C$87)*INDEX('Monthly Data'!R:R,Calculations!$C$116+MOD(BA9,Calculations!$C$118))</f>
        <v>1.5216630695380906E-2</v>
      </c>
      <c r="FR9" s="86">
        <f ca="1">Control!$C$7*Calculations!$C$82*INDEX('Monthly Data'!N:N,Calculations!$C$116+MOD(BB9,Calculations!$C$118))+Control!$C$7*Calculations!$C$83*INDEX('Monthly Data'!O:O,Calculations!$C$116+MOD(BB9,Calculations!$C$118))+Control!$C$7*Calculations!$C$84*INDEX('Monthly Data'!P:P,Calculations!$C$116+MOD(BB9,Calculations!$C$118))+Control!$C$7*Calculations!$C$85*INDEX('Monthly Data'!Q:Q,Calculations!$C$116+MOD(BB9,Calculations!$C$118))+(1-Control!$C$7*Calculations!$C$87)*INDEX('Monthly Data'!R:R,Calculations!$C$116+MOD(BB9,Calculations!$C$118))</f>
        <v>2.0524935548016137E-2</v>
      </c>
      <c r="FS9" s="86">
        <f ca="1">Control!$C$7*Calculations!$C$82*INDEX('Monthly Data'!N:N,Calculations!$C$116+MOD(BC9,Calculations!$C$118))+Control!$C$7*Calculations!$C$83*INDEX('Monthly Data'!O:O,Calculations!$C$116+MOD(BC9,Calculations!$C$118))+Control!$C$7*Calculations!$C$84*INDEX('Monthly Data'!P:P,Calculations!$C$116+MOD(BC9,Calculations!$C$118))+Control!$C$7*Calculations!$C$85*INDEX('Monthly Data'!Q:Q,Calculations!$C$116+MOD(BC9,Calculations!$C$118))+(1-Control!$C$7*Calculations!$C$87)*INDEX('Monthly Data'!R:R,Calculations!$C$116+MOD(BC9,Calculations!$C$118))</f>
        <v>2.0524935548016137E-2</v>
      </c>
      <c r="FT9" s="86">
        <f ca="1">Control!$C$7*Calculations!$C$82*INDEX('Monthly Data'!N:N,Calculations!$C$116+MOD(BD9,Calculations!$C$118))+Control!$C$7*Calculations!$C$83*INDEX('Monthly Data'!O:O,Calculations!$C$116+MOD(BD9,Calculations!$C$118))+Control!$C$7*Calculations!$C$84*INDEX('Monthly Data'!P:P,Calculations!$C$116+MOD(BD9,Calculations!$C$118))+Control!$C$7*Calculations!$C$85*INDEX('Monthly Data'!Q:Q,Calculations!$C$116+MOD(BD9,Calculations!$C$118))+(1-Control!$C$7*Calculations!$C$87)*INDEX('Monthly Data'!R:R,Calculations!$C$116+MOD(BD9,Calculations!$C$118))</f>
        <v>-2.4571433440223247E-2</v>
      </c>
      <c r="FU9" s="86">
        <f ca="1">Control!$C$7*Calculations!$C$82*INDEX('Monthly Data'!N:N,Calculations!$C$116+MOD(BE9,Calculations!$C$118))+Control!$C$7*Calculations!$C$83*INDEX('Monthly Data'!O:O,Calculations!$C$116+MOD(BE9,Calculations!$C$118))+Control!$C$7*Calculations!$C$84*INDEX('Monthly Data'!P:P,Calculations!$C$116+MOD(BE9,Calculations!$C$118))+Control!$C$7*Calculations!$C$85*INDEX('Monthly Data'!Q:Q,Calculations!$C$116+MOD(BE9,Calculations!$C$118))+(1-Control!$C$7*Calculations!$C$87)*INDEX('Monthly Data'!R:R,Calculations!$C$116+MOD(BE9,Calculations!$C$118))</f>
        <v>7.857567536297622E-3</v>
      </c>
      <c r="FV9" s="86">
        <f ca="1">Control!$C$7*Calculations!$C$82*INDEX('Monthly Data'!N:N,Calculations!$C$116+MOD(BF9,Calculations!$C$118))+Control!$C$7*Calculations!$C$83*INDEX('Monthly Data'!O:O,Calculations!$C$116+MOD(BF9,Calculations!$C$118))+Control!$C$7*Calculations!$C$84*INDEX('Monthly Data'!P:P,Calculations!$C$116+MOD(BF9,Calculations!$C$118))+Control!$C$7*Calculations!$C$85*INDEX('Monthly Data'!Q:Q,Calculations!$C$116+MOD(BF9,Calculations!$C$118))+(1-Control!$C$7*Calculations!$C$87)*INDEX('Monthly Data'!R:R,Calculations!$C$116+MOD(BF9,Calculations!$C$118))</f>
        <v>2.4722579420195831E-2</v>
      </c>
      <c r="FW9" s="86">
        <f ca="1">Control!$C$7*Calculations!$C$82*INDEX('Monthly Data'!N:N,Calculations!$C$116+MOD(BG9,Calculations!$C$118))+Control!$C$7*Calculations!$C$83*INDEX('Monthly Data'!O:O,Calculations!$C$116+MOD(BG9,Calculations!$C$118))+Control!$C$7*Calculations!$C$84*INDEX('Monthly Data'!P:P,Calculations!$C$116+MOD(BG9,Calculations!$C$118))+Control!$C$7*Calculations!$C$85*INDEX('Monthly Data'!Q:Q,Calculations!$C$116+MOD(BG9,Calculations!$C$118))+(1-Control!$C$7*Calculations!$C$87)*INDEX('Monthly Data'!R:R,Calculations!$C$116+MOD(BG9,Calculations!$C$118))</f>
        <v>-4.417423226995453E-3</v>
      </c>
      <c r="FX9" s="86">
        <f ca="1">Control!$C$7*Calculations!$C$82*INDEX('Monthly Data'!N:N,Calculations!$C$116+MOD(BH9,Calculations!$C$118))+Control!$C$7*Calculations!$C$83*INDEX('Monthly Data'!O:O,Calculations!$C$116+MOD(BH9,Calculations!$C$118))+Control!$C$7*Calculations!$C$84*INDEX('Monthly Data'!P:P,Calculations!$C$116+MOD(BH9,Calculations!$C$118))+Control!$C$7*Calculations!$C$85*INDEX('Monthly Data'!Q:Q,Calculations!$C$116+MOD(BH9,Calculations!$C$118))+(1-Control!$C$7*Calculations!$C$87)*INDEX('Monthly Data'!R:R,Calculations!$C$116+MOD(BH9,Calculations!$C$118))</f>
        <v>-1.9947061878162777E-2</v>
      </c>
      <c r="FY9" s="86">
        <f ca="1">Control!$C$7*Calculations!$C$82*INDEX('Monthly Data'!N:N,Calculations!$C$116+MOD(BI9,Calculations!$C$118))+Control!$C$7*Calculations!$C$83*INDEX('Monthly Data'!O:O,Calculations!$C$116+MOD(BI9,Calculations!$C$118))+Control!$C$7*Calculations!$C$84*INDEX('Monthly Data'!P:P,Calculations!$C$116+MOD(BI9,Calculations!$C$118))+Control!$C$7*Calculations!$C$85*INDEX('Monthly Data'!Q:Q,Calculations!$C$116+MOD(BI9,Calculations!$C$118))+(1-Control!$C$7*Calculations!$C$87)*INDEX('Monthly Data'!R:R,Calculations!$C$116+MOD(BI9,Calculations!$C$118))</f>
        <v>3.8809817903524786E-2</v>
      </c>
      <c r="FZ9" s="86">
        <f ca="1">Control!$C$7*Calculations!$C$82*INDEX('Monthly Data'!N:N,Calculations!$C$116+MOD(BJ9,Calculations!$C$118))+Control!$C$7*Calculations!$C$83*INDEX('Monthly Data'!O:O,Calculations!$C$116+MOD(BJ9,Calculations!$C$118))+Control!$C$7*Calculations!$C$84*INDEX('Monthly Data'!P:P,Calculations!$C$116+MOD(BJ9,Calculations!$C$118))+Control!$C$7*Calculations!$C$85*INDEX('Monthly Data'!Q:Q,Calculations!$C$116+MOD(BJ9,Calculations!$C$118))+(1-Control!$C$7*Calculations!$C$87)*INDEX('Monthly Data'!R:R,Calculations!$C$116+MOD(BJ9,Calculations!$C$118))</f>
        <v>-1.4213734788548189E-2</v>
      </c>
      <c r="GA9" s="86">
        <f ca="1">Control!$C$7*Calculations!$C$82*INDEX('Monthly Data'!N:N,Calculations!$C$116+MOD(BK9,Calculations!$C$118))+Control!$C$7*Calculations!$C$83*INDEX('Monthly Data'!O:O,Calculations!$C$116+MOD(BK9,Calculations!$C$118))+Control!$C$7*Calculations!$C$84*INDEX('Monthly Data'!P:P,Calculations!$C$116+MOD(BK9,Calculations!$C$118))+Control!$C$7*Calculations!$C$85*INDEX('Monthly Data'!Q:Q,Calculations!$C$116+MOD(BK9,Calculations!$C$118))+(1-Control!$C$7*Calculations!$C$87)*INDEX('Monthly Data'!R:R,Calculations!$C$116+MOD(BK9,Calculations!$C$118))</f>
        <v>6.1009361253630504E-2</v>
      </c>
      <c r="GB9" s="86">
        <f ca="1">Control!$C$7*Calculations!$C$82*INDEX('Monthly Data'!N:N,Calculations!$C$116+MOD(BL9,Calculations!$C$118))+Control!$C$7*Calculations!$C$83*INDEX('Monthly Data'!O:O,Calculations!$C$116+MOD(BL9,Calculations!$C$118))+Control!$C$7*Calculations!$C$84*INDEX('Monthly Data'!P:P,Calculations!$C$116+MOD(BL9,Calculations!$C$118))+Control!$C$7*Calculations!$C$85*INDEX('Monthly Data'!Q:Q,Calculations!$C$116+MOD(BL9,Calculations!$C$118))+(1-Control!$C$7*Calculations!$C$87)*INDEX('Monthly Data'!R:R,Calculations!$C$116+MOD(BL9,Calculations!$C$118))</f>
        <v>-2.6378232493851243E-2</v>
      </c>
      <c r="GC9" s="86">
        <f ca="1">Control!$C$7*Calculations!$C$82*INDEX('Monthly Data'!N:N,Calculations!$C$116+MOD(BM9,Calculations!$C$118))+Control!$C$7*Calculations!$C$83*INDEX('Monthly Data'!O:O,Calculations!$C$116+MOD(BM9,Calculations!$C$118))+Control!$C$7*Calculations!$C$84*INDEX('Monthly Data'!P:P,Calculations!$C$116+MOD(BM9,Calculations!$C$118))+Control!$C$7*Calculations!$C$85*INDEX('Monthly Data'!Q:Q,Calculations!$C$116+MOD(BM9,Calculations!$C$118))+(1-Control!$C$7*Calculations!$C$87)*INDEX('Monthly Data'!R:R,Calculations!$C$116+MOD(BM9,Calculations!$C$118))</f>
        <v>1.7831091590102856E-2</v>
      </c>
      <c r="GD9" s="86">
        <f ca="1">Control!$C$7*Calculations!$C$82*INDEX('Monthly Data'!N:N,Calculations!$C$116+MOD(BN9,Calculations!$C$118))+Control!$C$7*Calculations!$C$83*INDEX('Monthly Data'!O:O,Calculations!$C$116+MOD(BN9,Calculations!$C$118))+Control!$C$7*Calculations!$C$84*INDEX('Monthly Data'!P:P,Calculations!$C$116+MOD(BN9,Calculations!$C$118))+Control!$C$7*Calculations!$C$85*INDEX('Monthly Data'!Q:Q,Calculations!$C$116+MOD(BN9,Calculations!$C$118))+(1-Control!$C$7*Calculations!$C$87)*INDEX('Monthly Data'!R:R,Calculations!$C$116+MOD(BN9,Calculations!$C$118))</f>
        <v>3.9251937367756782E-3</v>
      </c>
      <c r="GE9" s="86">
        <f ca="1">Control!$C$7*Calculations!$C$82*INDEX('Monthly Data'!N:N,Calculations!$C$116+MOD(BO9,Calculations!$C$118))+Control!$C$7*Calculations!$C$83*INDEX('Monthly Data'!O:O,Calculations!$C$116+MOD(BO9,Calculations!$C$118))+Control!$C$7*Calculations!$C$84*INDEX('Monthly Data'!P:P,Calculations!$C$116+MOD(BO9,Calculations!$C$118))+Control!$C$7*Calculations!$C$85*INDEX('Monthly Data'!Q:Q,Calculations!$C$116+MOD(BO9,Calculations!$C$118))+(1-Control!$C$7*Calculations!$C$87)*INDEX('Monthly Data'!R:R,Calculations!$C$116+MOD(BO9,Calculations!$C$118))</f>
        <v>-3.8875517825435772E-3</v>
      </c>
      <c r="GF9" s="86">
        <f ca="1">Control!$C$7*Calculations!$C$82*INDEX('Monthly Data'!N:N,Calculations!$C$116+MOD(BP9,Calculations!$C$118))+Control!$C$7*Calculations!$C$83*INDEX('Monthly Data'!O:O,Calculations!$C$116+MOD(BP9,Calculations!$C$118))+Control!$C$7*Calculations!$C$84*INDEX('Monthly Data'!P:P,Calculations!$C$116+MOD(BP9,Calculations!$C$118))+Control!$C$7*Calculations!$C$85*INDEX('Monthly Data'!Q:Q,Calculations!$C$116+MOD(BP9,Calculations!$C$118))+(1-Control!$C$7*Calculations!$C$87)*INDEX('Monthly Data'!R:R,Calculations!$C$116+MOD(BP9,Calculations!$C$118))</f>
        <v>1.3891563624307685E-2</v>
      </c>
      <c r="GG9" s="86">
        <f ca="1">Control!$C$7*Calculations!$C$82*INDEX('Monthly Data'!N:N,Calculations!$C$116+MOD(BQ9,Calculations!$C$118))+Control!$C$7*Calculations!$C$83*INDEX('Monthly Data'!O:O,Calculations!$C$116+MOD(BQ9,Calculations!$C$118))+Control!$C$7*Calculations!$C$84*INDEX('Monthly Data'!P:P,Calculations!$C$116+MOD(BQ9,Calculations!$C$118))+Control!$C$7*Calculations!$C$85*INDEX('Monthly Data'!Q:Q,Calculations!$C$116+MOD(BQ9,Calculations!$C$118))+(1-Control!$C$7*Calculations!$C$87)*INDEX('Monthly Data'!R:R,Calculations!$C$116+MOD(BQ9,Calculations!$C$118))</f>
        <v>-1.3959200237295809E-2</v>
      </c>
      <c r="GH9" s="86">
        <f ca="1">Control!$C$7*Calculations!$C$82*INDEX('Monthly Data'!N:N,Calculations!$C$116+MOD(BR9,Calculations!$C$118))+Control!$C$7*Calculations!$C$83*INDEX('Monthly Data'!O:O,Calculations!$C$116+MOD(BR9,Calculations!$C$118))+Control!$C$7*Calculations!$C$84*INDEX('Monthly Data'!P:P,Calculations!$C$116+MOD(BR9,Calculations!$C$118))+Control!$C$7*Calculations!$C$85*INDEX('Monthly Data'!Q:Q,Calculations!$C$116+MOD(BR9,Calculations!$C$118))+(1-Control!$C$7*Calculations!$C$87)*INDEX('Monthly Data'!R:R,Calculations!$C$116+MOD(BR9,Calculations!$C$118))</f>
        <v>-2.7490061308214487E-3</v>
      </c>
      <c r="GI9" s="86">
        <f ca="1">Control!$C$7*Calculations!$C$82*INDEX('Monthly Data'!N:N,Calculations!$C$116+MOD(BS9,Calculations!$C$118))+Control!$C$7*Calculations!$C$83*INDEX('Monthly Data'!O:O,Calculations!$C$116+MOD(BS9,Calculations!$C$118))+Control!$C$7*Calculations!$C$84*INDEX('Monthly Data'!P:P,Calculations!$C$116+MOD(BS9,Calculations!$C$118))+Control!$C$7*Calculations!$C$85*INDEX('Monthly Data'!Q:Q,Calculations!$C$116+MOD(BS9,Calculations!$C$118))+(1-Control!$C$7*Calculations!$C$87)*INDEX('Monthly Data'!R:R,Calculations!$C$116+MOD(BS9,Calculations!$C$118))</f>
        <v>7.3538285850108537E-3</v>
      </c>
      <c r="GJ9" s="86">
        <f ca="1">Control!$C$7*Calculations!$C$82*INDEX('Monthly Data'!N:N,Calculations!$C$116+MOD(BT9,Calculations!$C$118))+Control!$C$7*Calculations!$C$83*INDEX('Monthly Data'!O:O,Calculations!$C$116+MOD(BT9,Calculations!$C$118))+Control!$C$7*Calculations!$C$84*INDEX('Monthly Data'!P:P,Calculations!$C$116+MOD(BT9,Calculations!$C$118))+Control!$C$7*Calculations!$C$85*INDEX('Monthly Data'!Q:Q,Calculations!$C$116+MOD(BT9,Calculations!$C$118))+(1-Control!$C$7*Calculations!$C$87)*INDEX('Monthly Data'!R:R,Calculations!$C$116+MOD(BT9,Calculations!$C$118))</f>
        <v>-3.8875517825435772E-3</v>
      </c>
      <c r="GK9" s="86">
        <f ca="1">Control!$C$7*Calculations!$C$82*INDEX('Monthly Data'!N:N,Calculations!$C$116+MOD(BU9,Calculations!$C$118))+Control!$C$7*Calculations!$C$83*INDEX('Monthly Data'!O:O,Calculations!$C$116+MOD(BU9,Calculations!$C$118))+Control!$C$7*Calculations!$C$84*INDEX('Monthly Data'!P:P,Calculations!$C$116+MOD(BU9,Calculations!$C$118))+Control!$C$7*Calculations!$C$85*INDEX('Monthly Data'!Q:Q,Calculations!$C$116+MOD(BU9,Calculations!$C$118))+(1-Control!$C$7*Calculations!$C$87)*INDEX('Monthly Data'!R:R,Calculations!$C$116+MOD(BU9,Calculations!$C$118))</f>
        <v>2.3852824346838646E-2</v>
      </c>
      <c r="GL9" s="86">
        <f ca="1">Control!$C$7*Calculations!$C$82*INDEX('Monthly Data'!N:N,Calculations!$C$116+MOD(BV9,Calculations!$C$118))+Control!$C$7*Calculations!$C$83*INDEX('Monthly Data'!O:O,Calculations!$C$116+MOD(BV9,Calculations!$C$118))+Control!$C$7*Calculations!$C$84*INDEX('Monthly Data'!P:P,Calculations!$C$116+MOD(BV9,Calculations!$C$118))+Control!$C$7*Calculations!$C$85*INDEX('Monthly Data'!Q:Q,Calculations!$C$116+MOD(BV9,Calculations!$C$118))+(1-Control!$C$7*Calculations!$C$87)*INDEX('Monthly Data'!R:R,Calculations!$C$116+MOD(BV9,Calculations!$C$118))</f>
        <v>4.089189590407355E-3</v>
      </c>
      <c r="GM9" s="86">
        <f ca="1">Control!$C$7*Calculations!$C$82*INDEX('Monthly Data'!N:N,Calculations!$C$116+MOD(BW9,Calculations!$C$118))+Control!$C$7*Calculations!$C$83*INDEX('Monthly Data'!O:O,Calculations!$C$116+MOD(BW9,Calculations!$C$118))+Control!$C$7*Calculations!$C$84*INDEX('Monthly Data'!P:P,Calculations!$C$116+MOD(BW9,Calculations!$C$118))+Control!$C$7*Calculations!$C$85*INDEX('Monthly Data'!Q:Q,Calculations!$C$116+MOD(BW9,Calculations!$C$118))+(1-Control!$C$7*Calculations!$C$87)*INDEX('Monthly Data'!R:R,Calculations!$C$116+MOD(BW9,Calculations!$C$118))</f>
        <v>1.0353752315110615E-2</v>
      </c>
      <c r="GN9" s="86">
        <f ca="1">Control!$C$7*Calculations!$C$82*INDEX('Monthly Data'!N:N,Calculations!$C$116+MOD(BX9,Calculations!$C$118))+Control!$C$7*Calculations!$C$83*INDEX('Monthly Data'!O:O,Calculations!$C$116+MOD(BX9,Calculations!$C$118))+Control!$C$7*Calculations!$C$84*INDEX('Monthly Data'!P:P,Calculations!$C$116+MOD(BX9,Calculations!$C$118))+Control!$C$7*Calculations!$C$85*INDEX('Monthly Data'!Q:Q,Calculations!$C$116+MOD(BX9,Calculations!$C$118))+(1-Control!$C$7*Calculations!$C$87)*INDEX('Monthly Data'!R:R,Calculations!$C$116+MOD(BX9,Calculations!$C$118))</f>
        <v>-2.4571433440223247E-2</v>
      </c>
      <c r="GO9" s="86">
        <f ca="1">Control!$C$7*Calculations!$C$82*INDEX('Monthly Data'!N:N,Calculations!$C$116+MOD(BY9,Calculations!$C$118))+Control!$C$7*Calculations!$C$83*INDEX('Monthly Data'!O:O,Calculations!$C$116+MOD(BY9,Calculations!$C$118))+Control!$C$7*Calculations!$C$84*INDEX('Monthly Data'!P:P,Calculations!$C$116+MOD(BY9,Calculations!$C$118))+Control!$C$7*Calculations!$C$85*INDEX('Monthly Data'!Q:Q,Calculations!$C$116+MOD(BY9,Calculations!$C$118))+(1-Control!$C$7*Calculations!$C$87)*INDEX('Monthly Data'!R:R,Calculations!$C$116+MOD(BY9,Calculations!$C$118))</f>
        <v>-6.1115617667135171E-2</v>
      </c>
      <c r="GP9" s="86">
        <f ca="1">Control!$C$7*Calculations!$C$82*INDEX('Monthly Data'!N:N,Calculations!$C$116+MOD(BZ9,Calculations!$C$118))+Control!$C$7*Calculations!$C$83*INDEX('Monthly Data'!O:O,Calculations!$C$116+MOD(BZ9,Calculations!$C$118))+Control!$C$7*Calculations!$C$84*INDEX('Monthly Data'!P:P,Calculations!$C$116+MOD(BZ9,Calculations!$C$118))+Control!$C$7*Calculations!$C$85*INDEX('Monthly Data'!Q:Q,Calculations!$C$116+MOD(BZ9,Calculations!$C$118))+(1-Control!$C$7*Calculations!$C$87)*INDEX('Monthly Data'!R:R,Calculations!$C$116+MOD(BZ9,Calculations!$C$118))</f>
        <v>3.1011313347584085E-2</v>
      </c>
      <c r="GQ9" s="86">
        <f ca="1">Control!$C$7*Calculations!$C$82*INDEX('Monthly Data'!N:N,Calculations!$C$116+MOD(CA9,Calculations!$C$118))+Control!$C$7*Calculations!$C$83*INDEX('Monthly Data'!O:O,Calculations!$C$116+MOD(CA9,Calculations!$C$118))+Control!$C$7*Calculations!$C$84*INDEX('Monthly Data'!P:P,Calculations!$C$116+MOD(CA9,Calculations!$C$118))+Control!$C$7*Calculations!$C$85*INDEX('Monthly Data'!Q:Q,Calculations!$C$116+MOD(CA9,Calculations!$C$118))+(1-Control!$C$7*Calculations!$C$87)*INDEX('Monthly Data'!R:R,Calculations!$C$116+MOD(CA9,Calculations!$C$118))</f>
        <v>1.5108777406081684E-3</v>
      </c>
      <c r="GR9" s="86">
        <f ca="1">Control!$C$7*Calculations!$C$82*INDEX('Monthly Data'!N:N,Calculations!$C$116+MOD(CB9,Calculations!$C$118))+Control!$C$7*Calculations!$C$83*INDEX('Monthly Data'!O:O,Calculations!$C$116+MOD(CB9,Calculations!$C$118))+Control!$C$7*Calculations!$C$84*INDEX('Monthly Data'!P:P,Calculations!$C$116+MOD(CB9,Calculations!$C$118))+Control!$C$7*Calculations!$C$85*INDEX('Monthly Data'!Q:Q,Calculations!$C$116+MOD(CB9,Calculations!$C$118))+(1-Control!$C$7*Calculations!$C$87)*INDEX('Monthly Data'!R:R,Calculations!$C$116+MOD(CB9,Calculations!$C$118))</f>
        <v>-7.5539743260223157E-3</v>
      </c>
      <c r="GS9" s="86">
        <f ca="1">Control!$C$7*Calculations!$C$82*INDEX('Monthly Data'!N:N,Calculations!$C$116+MOD(CC9,Calculations!$C$118))+Control!$C$7*Calculations!$C$83*INDEX('Monthly Data'!O:O,Calculations!$C$116+MOD(CC9,Calculations!$C$118))+Control!$C$7*Calculations!$C$84*INDEX('Monthly Data'!P:P,Calculations!$C$116+MOD(CC9,Calculations!$C$118))+Control!$C$7*Calculations!$C$85*INDEX('Monthly Data'!Q:Q,Calculations!$C$116+MOD(CC9,Calculations!$C$118))+(1-Control!$C$7*Calculations!$C$87)*INDEX('Monthly Data'!R:R,Calculations!$C$116+MOD(CC9,Calculations!$C$118))</f>
        <v>-9.9526758408448549E-3</v>
      </c>
      <c r="GT9" s="86">
        <f ca="1">Control!$C$7*Calculations!$C$82*INDEX('Monthly Data'!N:N,Calculations!$C$116+MOD(CD9,Calculations!$C$118))+Control!$C$7*Calculations!$C$83*INDEX('Monthly Data'!O:O,Calculations!$C$116+MOD(CD9,Calculations!$C$118))+Control!$C$7*Calculations!$C$84*INDEX('Monthly Data'!P:P,Calculations!$C$116+MOD(CD9,Calculations!$C$118))+Control!$C$7*Calculations!$C$85*INDEX('Monthly Data'!Q:Q,Calculations!$C$116+MOD(CD9,Calculations!$C$118))+(1-Control!$C$7*Calculations!$C$87)*INDEX('Monthly Data'!R:R,Calculations!$C$116+MOD(CD9,Calculations!$C$118))</f>
        <v>2.3852824346838646E-2</v>
      </c>
      <c r="GU9" s="86">
        <f ca="1">Control!$C$7*Calculations!$C$82*INDEX('Monthly Data'!N:N,Calculations!$C$116+MOD(CE9,Calculations!$C$118))+Control!$C$7*Calculations!$C$83*INDEX('Monthly Data'!O:O,Calculations!$C$116+MOD(CE9,Calculations!$C$118))+Control!$C$7*Calculations!$C$84*INDEX('Monthly Data'!P:P,Calculations!$C$116+MOD(CE9,Calculations!$C$118))+Control!$C$7*Calculations!$C$85*INDEX('Monthly Data'!Q:Q,Calculations!$C$116+MOD(CE9,Calculations!$C$118))+(1-Control!$C$7*Calculations!$C$87)*INDEX('Monthly Data'!R:R,Calculations!$C$116+MOD(CE9,Calculations!$C$118))</f>
        <v>1.3891563624307685E-2</v>
      </c>
      <c r="GV9" s="86">
        <f ca="1">Control!$C$7*Calculations!$C$82*INDEX('Monthly Data'!N:N,Calculations!$C$116+MOD(CF9,Calculations!$C$118))+Control!$C$7*Calculations!$C$83*INDEX('Monthly Data'!O:O,Calculations!$C$116+MOD(CF9,Calculations!$C$118))+Control!$C$7*Calculations!$C$84*INDEX('Monthly Data'!P:P,Calculations!$C$116+MOD(CF9,Calculations!$C$118))+Control!$C$7*Calculations!$C$85*INDEX('Monthly Data'!Q:Q,Calculations!$C$116+MOD(CF9,Calculations!$C$118))+(1-Control!$C$7*Calculations!$C$87)*INDEX('Monthly Data'!R:R,Calculations!$C$116+MOD(CF9,Calculations!$C$118))</f>
        <v>1.0415351832335435E-2</v>
      </c>
      <c r="GW9" s="86">
        <f ca="1">Control!$C$7*Calculations!$C$82*INDEX('Monthly Data'!N:N,Calculations!$C$116+MOD(CG9,Calculations!$C$118))+Control!$C$7*Calculations!$C$83*INDEX('Monthly Data'!O:O,Calculations!$C$116+MOD(CG9,Calculations!$C$118))+Control!$C$7*Calculations!$C$84*INDEX('Monthly Data'!P:P,Calculations!$C$116+MOD(CG9,Calculations!$C$118))+Control!$C$7*Calculations!$C$85*INDEX('Monthly Data'!Q:Q,Calculations!$C$116+MOD(CG9,Calculations!$C$118))+(1-Control!$C$7*Calculations!$C$87)*INDEX('Monthly Data'!R:R,Calculations!$C$116+MOD(CG9,Calculations!$C$118))</f>
        <v>1.142101364887867E-2</v>
      </c>
      <c r="GX9" s="86">
        <f ca="1">Control!$C$7*Calculations!$C$82*INDEX('Monthly Data'!N:N,Calculations!$C$116+MOD(CH9,Calculations!$C$118))+Control!$C$7*Calculations!$C$83*INDEX('Monthly Data'!O:O,Calculations!$C$116+MOD(CH9,Calculations!$C$118))+Control!$C$7*Calculations!$C$84*INDEX('Monthly Data'!P:P,Calculations!$C$116+MOD(CH9,Calculations!$C$118))+Control!$C$7*Calculations!$C$85*INDEX('Monthly Data'!Q:Q,Calculations!$C$116+MOD(CH9,Calculations!$C$118))+(1-Control!$C$7*Calculations!$C$87)*INDEX('Monthly Data'!R:R,Calculations!$C$116+MOD(CH9,Calculations!$C$118))</f>
        <v>-7.4084874653726545E-3</v>
      </c>
      <c r="GY9" s="86">
        <f ca="1">Control!$C$7*Calculations!$C$82*INDEX('Monthly Data'!N:N,Calculations!$C$116+MOD(CI9,Calculations!$C$118))+Control!$C$7*Calculations!$C$83*INDEX('Monthly Data'!O:O,Calculations!$C$116+MOD(CI9,Calculations!$C$118))+Control!$C$7*Calculations!$C$84*INDEX('Monthly Data'!P:P,Calculations!$C$116+MOD(CI9,Calculations!$C$118))+Control!$C$7*Calculations!$C$85*INDEX('Monthly Data'!Q:Q,Calculations!$C$116+MOD(CI9,Calculations!$C$118))+(1-Control!$C$7*Calculations!$C$87)*INDEX('Monthly Data'!R:R,Calculations!$C$116+MOD(CI9,Calculations!$C$118))</f>
        <v>-1.0485101266941802E-2</v>
      </c>
      <c r="GZ9" s="86">
        <f ca="1">Control!$C$7*Calculations!$C$82*INDEX('Monthly Data'!N:N,Calculations!$C$116+MOD(CJ9,Calculations!$C$118))+Control!$C$7*Calculations!$C$83*INDEX('Monthly Data'!O:O,Calculations!$C$116+MOD(CJ9,Calculations!$C$118))+Control!$C$7*Calculations!$C$84*INDEX('Monthly Data'!P:P,Calculations!$C$116+MOD(CJ9,Calculations!$C$118))+Control!$C$7*Calculations!$C$85*INDEX('Monthly Data'!Q:Q,Calculations!$C$116+MOD(CJ9,Calculations!$C$118))+(1-Control!$C$7*Calculations!$C$87)*INDEX('Monthly Data'!R:R,Calculations!$C$116+MOD(CJ9,Calculations!$C$118))</f>
        <v>-1.0485101266941802E-2</v>
      </c>
      <c r="HA9" s="86">
        <f ca="1">Control!$C$7*Calculations!$C$82*INDEX('Monthly Data'!N:N,Calculations!$C$116+MOD(CK9,Calculations!$C$118))+Control!$C$7*Calculations!$C$83*INDEX('Monthly Data'!O:O,Calculations!$C$116+MOD(CK9,Calculations!$C$118))+Control!$C$7*Calculations!$C$84*INDEX('Monthly Data'!P:P,Calculations!$C$116+MOD(CK9,Calculations!$C$118))+Control!$C$7*Calculations!$C$85*INDEX('Monthly Data'!Q:Q,Calculations!$C$116+MOD(CK9,Calculations!$C$118))+(1-Control!$C$7*Calculations!$C$87)*INDEX('Monthly Data'!R:R,Calculations!$C$116+MOD(CK9,Calculations!$C$118))</f>
        <v>6.4539397490030407E-3</v>
      </c>
      <c r="HB9" s="86">
        <f ca="1">Control!$C$7*Calculations!$C$82*INDEX('Monthly Data'!N:N,Calculations!$C$116+MOD(CL9,Calculations!$C$118))+Control!$C$7*Calculations!$C$83*INDEX('Monthly Data'!O:O,Calculations!$C$116+MOD(CL9,Calculations!$C$118))+Control!$C$7*Calculations!$C$84*INDEX('Monthly Data'!P:P,Calculations!$C$116+MOD(CL9,Calculations!$C$118))+Control!$C$7*Calculations!$C$85*INDEX('Monthly Data'!Q:Q,Calculations!$C$116+MOD(CL9,Calculations!$C$118))+(1-Control!$C$7*Calculations!$C$87)*INDEX('Monthly Data'!R:R,Calculations!$C$116+MOD(CL9,Calculations!$C$118))</f>
        <v>1.7073665854433945E-2</v>
      </c>
      <c r="HC9" s="86">
        <f ca="1">Control!$C$7*Calculations!$C$82*INDEX('Monthly Data'!N:N,Calculations!$C$116+MOD(CM9,Calculations!$C$118))+Control!$C$7*Calculations!$C$83*INDEX('Monthly Data'!O:O,Calculations!$C$116+MOD(CM9,Calculations!$C$118))+Control!$C$7*Calculations!$C$84*INDEX('Monthly Data'!P:P,Calculations!$C$116+MOD(CM9,Calculations!$C$118))+Control!$C$7*Calculations!$C$85*INDEX('Monthly Data'!Q:Q,Calculations!$C$116+MOD(CM9,Calculations!$C$118))+(1-Control!$C$7*Calculations!$C$87)*INDEX('Monthly Data'!R:R,Calculations!$C$116+MOD(CM9,Calculations!$C$118))</f>
        <v>1.7831091590102856E-2</v>
      </c>
      <c r="HD9" s="86">
        <f ca="1">Control!$C$7*Calculations!$C$82*INDEX('Monthly Data'!N:N,Calculations!$C$116+MOD(CN9,Calculations!$C$118))+Control!$C$7*Calculations!$C$83*INDEX('Monthly Data'!O:O,Calculations!$C$116+MOD(CN9,Calculations!$C$118))+Control!$C$7*Calculations!$C$84*INDEX('Monthly Data'!P:P,Calculations!$C$116+MOD(CN9,Calculations!$C$118))+Control!$C$7*Calculations!$C$85*INDEX('Monthly Data'!Q:Q,Calculations!$C$116+MOD(CN9,Calculations!$C$118))+(1-Control!$C$7*Calculations!$C$87)*INDEX('Monthly Data'!R:R,Calculations!$C$116+MOD(CN9,Calculations!$C$118))</f>
        <v>-7.8872955230675015E-3</v>
      </c>
      <c r="HE9" s="86">
        <f ca="1">Control!$C$7*Calculations!$C$82*INDEX('Monthly Data'!N:N,Calculations!$C$116+MOD(CO9,Calculations!$C$118))+Control!$C$7*Calculations!$C$83*INDEX('Monthly Data'!O:O,Calculations!$C$116+MOD(CO9,Calculations!$C$118))+Control!$C$7*Calculations!$C$84*INDEX('Monthly Data'!P:P,Calculations!$C$116+MOD(CO9,Calculations!$C$118))+Control!$C$7*Calculations!$C$85*INDEX('Monthly Data'!Q:Q,Calculations!$C$116+MOD(CO9,Calculations!$C$118))+(1-Control!$C$7*Calculations!$C$87)*INDEX('Monthly Data'!R:R,Calculations!$C$116+MOD(CO9,Calculations!$C$118))</f>
        <v>1.5063457444773597E-2</v>
      </c>
      <c r="HF9" s="86">
        <f ca="1">Control!$C$7*Calculations!$C$82*INDEX('Monthly Data'!N:N,Calculations!$C$116+MOD(CP9,Calculations!$C$118))+Control!$C$7*Calculations!$C$83*INDEX('Monthly Data'!O:O,Calculations!$C$116+MOD(CP9,Calculations!$C$118))+Control!$C$7*Calculations!$C$84*INDEX('Monthly Data'!P:P,Calculations!$C$116+MOD(CP9,Calculations!$C$118))+Control!$C$7*Calculations!$C$85*INDEX('Monthly Data'!Q:Q,Calculations!$C$116+MOD(CP9,Calculations!$C$118))+(1-Control!$C$7*Calculations!$C$87)*INDEX('Monthly Data'!R:R,Calculations!$C$116+MOD(CP9,Calculations!$C$118))</f>
        <v>2.4842166689046628E-2</v>
      </c>
      <c r="HG9" s="86">
        <f ca="1">Control!$C$7*Calculations!$C$82*INDEX('Monthly Data'!N:N,Calculations!$C$116+MOD(CQ9,Calculations!$C$118))+Control!$C$7*Calculations!$C$83*INDEX('Monthly Data'!O:O,Calculations!$C$116+MOD(CQ9,Calculations!$C$118))+Control!$C$7*Calculations!$C$84*INDEX('Monthly Data'!P:P,Calculations!$C$116+MOD(CQ9,Calculations!$C$118))+Control!$C$7*Calculations!$C$85*INDEX('Monthly Data'!Q:Q,Calculations!$C$116+MOD(CQ9,Calculations!$C$118))+(1-Control!$C$7*Calculations!$C$87)*INDEX('Monthly Data'!R:R,Calculations!$C$116+MOD(CQ9,Calculations!$C$118))</f>
        <v>7.857567536297622E-3</v>
      </c>
      <c r="HH9" s="86">
        <f ca="1">Control!$C$7*Calculations!$C$82*INDEX('Monthly Data'!N:N,Calculations!$C$116+MOD(CR9,Calculations!$C$118))+Control!$C$7*Calculations!$C$83*INDEX('Monthly Data'!O:O,Calculations!$C$116+MOD(CR9,Calculations!$C$118))+Control!$C$7*Calculations!$C$84*INDEX('Monthly Data'!P:P,Calculations!$C$116+MOD(CR9,Calculations!$C$118))+Control!$C$7*Calculations!$C$85*INDEX('Monthly Data'!Q:Q,Calculations!$C$116+MOD(CR9,Calculations!$C$118))+(1-Control!$C$7*Calculations!$C$87)*INDEX('Monthly Data'!R:R,Calculations!$C$116+MOD(CR9,Calculations!$C$118))</f>
        <v>1.2954540023127663E-2</v>
      </c>
      <c r="HI9" s="86">
        <f ca="1">Control!$C$7*Calculations!$C$82*INDEX('Monthly Data'!N:N,Calculations!$C$116+MOD(CS9,Calculations!$C$118))+Control!$C$7*Calculations!$C$83*INDEX('Monthly Data'!O:O,Calculations!$C$116+MOD(CS9,Calculations!$C$118))+Control!$C$7*Calculations!$C$84*INDEX('Monthly Data'!P:P,Calculations!$C$116+MOD(CS9,Calculations!$C$118))+Control!$C$7*Calculations!$C$85*INDEX('Monthly Data'!Q:Q,Calculations!$C$116+MOD(CS9,Calculations!$C$118))+(1-Control!$C$7*Calculations!$C$87)*INDEX('Monthly Data'!R:R,Calculations!$C$116+MOD(CS9,Calculations!$C$118))</f>
        <v>-1.8530040247387896E-2</v>
      </c>
      <c r="HJ9" s="86">
        <f ca="1">Control!$C$7*Calculations!$C$82*INDEX('Monthly Data'!N:N,Calculations!$C$116+MOD(CT9,Calculations!$C$118))+Control!$C$7*Calculations!$C$83*INDEX('Monthly Data'!O:O,Calculations!$C$116+MOD(CT9,Calculations!$C$118))+Control!$C$7*Calculations!$C$84*INDEX('Monthly Data'!P:P,Calculations!$C$116+MOD(CT9,Calculations!$C$118))+Control!$C$7*Calculations!$C$85*INDEX('Monthly Data'!Q:Q,Calculations!$C$116+MOD(CT9,Calculations!$C$118))+(1-Control!$C$7*Calculations!$C$87)*INDEX('Monthly Data'!R:R,Calculations!$C$116+MOD(CT9,Calculations!$C$118))</f>
        <v>1.0627294914941248E-2</v>
      </c>
      <c r="HK9" s="86">
        <f ca="1">Control!$C$7*Calculations!$C$82*INDEX('Monthly Data'!N:N,Calculations!$C$116+MOD(CU9,Calculations!$C$118))+Control!$C$7*Calculations!$C$83*INDEX('Monthly Data'!O:O,Calculations!$C$116+MOD(CU9,Calculations!$C$118))+Control!$C$7*Calculations!$C$84*INDEX('Monthly Data'!P:P,Calculations!$C$116+MOD(CU9,Calculations!$C$118))+Control!$C$7*Calculations!$C$85*INDEX('Monthly Data'!Q:Q,Calculations!$C$116+MOD(CU9,Calculations!$C$118))+(1-Control!$C$7*Calculations!$C$87)*INDEX('Monthly Data'!R:R,Calculations!$C$116+MOD(CU9,Calculations!$C$118))</f>
        <v>1.1106855739851785E-2</v>
      </c>
      <c r="HL9" s="86">
        <f ca="1">Control!$C$7*Calculations!$C$82*INDEX('Monthly Data'!N:N,Calculations!$C$116+MOD(CV9,Calculations!$C$118))+Control!$C$7*Calculations!$C$83*INDEX('Monthly Data'!O:O,Calculations!$C$116+MOD(CV9,Calculations!$C$118))+Control!$C$7*Calculations!$C$84*INDEX('Monthly Data'!P:P,Calculations!$C$116+MOD(CV9,Calculations!$C$118))+Control!$C$7*Calculations!$C$85*INDEX('Monthly Data'!Q:Q,Calculations!$C$116+MOD(CV9,Calculations!$C$118))+(1-Control!$C$7*Calculations!$C$87)*INDEX('Monthly Data'!R:R,Calculations!$C$116+MOD(CV9,Calculations!$C$118))</f>
        <v>2.4842166689046628E-2</v>
      </c>
      <c r="HM9" s="86">
        <f ca="1">Control!$C$7*Calculations!$C$82*INDEX('Monthly Data'!N:N,Calculations!$C$116+MOD(CW9,Calculations!$C$118))+Control!$C$7*Calculations!$C$83*INDEX('Monthly Data'!O:O,Calculations!$C$116+MOD(CW9,Calculations!$C$118))+Control!$C$7*Calculations!$C$84*INDEX('Monthly Data'!P:P,Calculations!$C$116+MOD(CW9,Calculations!$C$118))+Control!$C$7*Calculations!$C$85*INDEX('Monthly Data'!Q:Q,Calculations!$C$116+MOD(CW9,Calculations!$C$118))+(1-Control!$C$7*Calculations!$C$87)*INDEX('Monthly Data'!R:R,Calculations!$C$116+MOD(CW9,Calculations!$C$118))</f>
        <v>4.5132804118240749E-2</v>
      </c>
      <c r="HN9" s="86">
        <f ca="1">Control!$C$7*Calculations!$C$82*INDEX('Monthly Data'!N:N,Calculations!$C$116+MOD(CX9,Calculations!$C$118))+Control!$C$7*Calculations!$C$83*INDEX('Monthly Data'!O:O,Calculations!$C$116+MOD(CX9,Calculations!$C$118))+Control!$C$7*Calculations!$C$84*INDEX('Monthly Data'!P:P,Calculations!$C$116+MOD(CX9,Calculations!$C$118))+Control!$C$7*Calculations!$C$85*INDEX('Monthly Data'!Q:Q,Calculations!$C$116+MOD(CX9,Calculations!$C$118))+(1-Control!$C$7*Calculations!$C$87)*INDEX('Monthly Data'!R:R,Calculations!$C$116+MOD(CX9,Calculations!$C$118))</f>
        <v>3.127051071655923E-3</v>
      </c>
      <c r="HO9" s="86">
        <f ca="1">Control!$C$7*Calculations!$C$82*INDEX('Monthly Data'!N:N,Calculations!$C$116+MOD(CY9,Calculations!$C$118))+Control!$C$7*Calculations!$C$83*INDEX('Monthly Data'!O:O,Calculations!$C$116+MOD(CY9,Calculations!$C$118))+Control!$C$7*Calculations!$C$84*INDEX('Monthly Data'!P:P,Calculations!$C$116+MOD(CY9,Calculations!$C$118))+Control!$C$7*Calculations!$C$85*INDEX('Monthly Data'!Q:Q,Calculations!$C$116+MOD(CY9,Calculations!$C$118))+(1-Control!$C$7*Calculations!$C$87)*INDEX('Monthly Data'!R:R,Calculations!$C$116+MOD(CY9,Calculations!$C$118))</f>
        <v>-9.9526758408448549E-3</v>
      </c>
      <c r="HP9" s="86">
        <f ca="1">Control!$C$7*Calculations!$C$82*INDEX('Monthly Data'!N:N,Calculations!$C$116+MOD(CZ9,Calculations!$C$118))+Control!$C$7*Calculations!$C$83*INDEX('Monthly Data'!O:O,Calculations!$C$116+MOD(CZ9,Calculations!$C$118))+Control!$C$7*Calculations!$C$84*INDEX('Monthly Data'!P:P,Calculations!$C$116+MOD(CZ9,Calculations!$C$118))+Control!$C$7*Calculations!$C$85*INDEX('Monthly Data'!Q:Q,Calculations!$C$116+MOD(CZ9,Calculations!$C$118))+(1-Control!$C$7*Calculations!$C$87)*INDEX('Monthly Data'!R:R,Calculations!$C$116+MOD(CZ9,Calculations!$C$118))</f>
        <v>-2.6378232493851243E-2</v>
      </c>
      <c r="HQ9" s="86">
        <f ca="1">Control!$C$7*Calculations!$C$82*INDEX('Monthly Data'!N:N,Calculations!$C$116+MOD(DA9,Calculations!$C$118))+Control!$C$7*Calculations!$C$83*INDEX('Monthly Data'!O:O,Calculations!$C$116+MOD(DA9,Calculations!$C$118))+Control!$C$7*Calculations!$C$84*INDEX('Monthly Data'!P:P,Calculations!$C$116+MOD(DA9,Calculations!$C$118))+Control!$C$7*Calculations!$C$85*INDEX('Monthly Data'!Q:Q,Calculations!$C$116+MOD(DA9,Calculations!$C$118))+(1-Control!$C$7*Calculations!$C$87)*INDEX('Monthly Data'!R:R,Calculations!$C$116+MOD(DA9,Calculations!$C$118))</f>
        <v>7.9764341593600071E-3</v>
      </c>
      <c r="HR9" s="86">
        <f ca="1">Control!$C$7*Calculations!$C$82*INDEX('Monthly Data'!N:N,Calculations!$C$116+MOD(DB9,Calculations!$C$118))+Control!$C$7*Calculations!$C$83*INDEX('Monthly Data'!O:O,Calculations!$C$116+MOD(DB9,Calculations!$C$118))+Control!$C$7*Calculations!$C$84*INDEX('Monthly Data'!P:P,Calculations!$C$116+MOD(DB9,Calculations!$C$118))+Control!$C$7*Calculations!$C$85*INDEX('Monthly Data'!Q:Q,Calculations!$C$116+MOD(DB9,Calculations!$C$118))+(1-Control!$C$7*Calculations!$C$87)*INDEX('Monthly Data'!R:R,Calculations!$C$116+MOD(DB9,Calculations!$C$118))</f>
        <v>-2.5168357537820856E-4</v>
      </c>
      <c r="HS9" s="86">
        <f ca="1">Control!$C$7*Calculations!$C$82*INDEX('Monthly Data'!N:N,Calculations!$C$116+MOD(DC9,Calculations!$C$118))+Control!$C$7*Calculations!$C$83*INDEX('Monthly Data'!O:O,Calculations!$C$116+MOD(DC9,Calculations!$C$118))+Control!$C$7*Calculations!$C$84*INDEX('Monthly Data'!P:P,Calculations!$C$116+MOD(DC9,Calculations!$C$118))+Control!$C$7*Calculations!$C$85*INDEX('Monthly Data'!Q:Q,Calculations!$C$116+MOD(DC9,Calculations!$C$118))+(1-Control!$C$7*Calculations!$C$87)*INDEX('Monthly Data'!R:R,Calculations!$C$116+MOD(DC9,Calculations!$C$118))</f>
        <v>8.3814116887657771E-3</v>
      </c>
      <c r="HT9" s="86">
        <f ca="1">Control!$C$7*Calculations!$C$82*INDEX('Monthly Data'!N:N,Calculations!$C$116+MOD(DD9,Calculations!$C$118))+Control!$C$7*Calculations!$C$83*INDEX('Monthly Data'!O:O,Calculations!$C$116+MOD(DD9,Calculations!$C$118))+Control!$C$7*Calculations!$C$84*INDEX('Monthly Data'!P:P,Calculations!$C$116+MOD(DD9,Calculations!$C$118))+Control!$C$7*Calculations!$C$85*INDEX('Monthly Data'!Q:Q,Calculations!$C$116+MOD(DD9,Calculations!$C$118))+(1-Control!$C$7*Calculations!$C$87)*INDEX('Monthly Data'!R:R,Calculations!$C$116+MOD(DD9,Calculations!$C$118))</f>
        <v>1.142101364887867E-2</v>
      </c>
      <c r="HU9" s="86">
        <f ca="1">Control!$C$7*Calculations!$C$82*INDEX('Monthly Data'!N:N,Calculations!$C$116+MOD(DE9,Calculations!$C$118))+Control!$C$7*Calculations!$C$83*INDEX('Monthly Data'!O:O,Calculations!$C$116+MOD(DE9,Calculations!$C$118))+Control!$C$7*Calculations!$C$84*INDEX('Monthly Data'!P:P,Calculations!$C$116+MOD(DE9,Calculations!$C$118))+Control!$C$7*Calculations!$C$85*INDEX('Monthly Data'!Q:Q,Calculations!$C$116+MOD(DE9,Calculations!$C$118))+(1-Control!$C$7*Calculations!$C$87)*INDEX('Monthly Data'!R:R,Calculations!$C$116+MOD(DE9,Calculations!$C$118))</f>
        <v>6.1009361253630504E-2</v>
      </c>
      <c r="HV9" s="86">
        <f ca="1">Control!$C$7*Calculations!$C$82*INDEX('Monthly Data'!N:N,Calculations!$C$116+MOD(DF9,Calculations!$C$118))+Control!$C$7*Calculations!$C$83*INDEX('Monthly Data'!O:O,Calculations!$C$116+MOD(DF9,Calculations!$C$118))+Control!$C$7*Calculations!$C$84*INDEX('Monthly Data'!P:P,Calculations!$C$116+MOD(DF9,Calculations!$C$118))+Control!$C$7*Calculations!$C$85*INDEX('Monthly Data'!Q:Q,Calculations!$C$116+MOD(DF9,Calculations!$C$118))+(1-Control!$C$7*Calculations!$C$87)*INDEX('Monthly Data'!R:R,Calculations!$C$116+MOD(DF9,Calculations!$C$118))</f>
        <v>6.1009361253630504E-2</v>
      </c>
      <c r="HW9" s="86">
        <f ca="1">Control!$C$7*Calculations!$C$82*INDEX('Monthly Data'!N:N,Calculations!$C$116+MOD(DG9,Calculations!$C$118))+Control!$C$7*Calculations!$C$83*INDEX('Monthly Data'!O:O,Calculations!$C$116+MOD(DG9,Calculations!$C$118))+Control!$C$7*Calculations!$C$84*INDEX('Monthly Data'!P:P,Calculations!$C$116+MOD(DG9,Calculations!$C$118))+Control!$C$7*Calculations!$C$85*INDEX('Monthly Data'!Q:Q,Calculations!$C$116+MOD(DG9,Calculations!$C$118))+(1-Control!$C$7*Calculations!$C$87)*INDEX('Monthly Data'!R:R,Calculations!$C$116+MOD(DG9,Calculations!$C$118))</f>
        <v>-2.6378232493851243E-2</v>
      </c>
      <c r="HX9" s="86">
        <f ca="1">Control!$C$7*Calculations!$C$82*INDEX('Monthly Data'!N:N,Calculations!$C$116+MOD(DH9,Calculations!$C$118))+Control!$C$7*Calculations!$C$83*INDEX('Monthly Data'!O:O,Calculations!$C$116+MOD(DH9,Calculations!$C$118))+Control!$C$7*Calculations!$C$84*INDEX('Monthly Data'!P:P,Calculations!$C$116+MOD(DH9,Calculations!$C$118))+Control!$C$7*Calculations!$C$85*INDEX('Monthly Data'!Q:Q,Calculations!$C$116+MOD(DH9,Calculations!$C$118))+(1-Control!$C$7*Calculations!$C$87)*INDEX('Monthly Data'!R:R,Calculations!$C$116+MOD(DH9,Calculations!$C$118))</f>
        <v>5.1279584938936244E-2</v>
      </c>
      <c r="HY9" s="86">
        <f ca="1">Control!$C$7*Calculations!$C$82*INDEX('Monthly Data'!N:N,Calculations!$C$116+MOD(DI9,Calculations!$C$118))+Control!$C$7*Calculations!$C$83*INDEX('Monthly Data'!O:O,Calculations!$C$116+MOD(DI9,Calculations!$C$118))+Control!$C$7*Calculations!$C$84*INDEX('Monthly Data'!P:P,Calculations!$C$116+MOD(DI9,Calculations!$C$118))+Control!$C$7*Calculations!$C$85*INDEX('Monthly Data'!Q:Q,Calculations!$C$116+MOD(DI9,Calculations!$C$118))+(1-Control!$C$7*Calculations!$C$87)*INDEX('Monthly Data'!R:R,Calculations!$C$116+MOD(DI9,Calculations!$C$118))</f>
        <v>-3.8554137824290124E-2</v>
      </c>
      <c r="HZ9" s="86">
        <f ca="1">Control!$C$7*Calculations!$C$82*INDEX('Monthly Data'!N:N,Calculations!$C$116+MOD(DJ9,Calculations!$C$118))+Control!$C$7*Calculations!$C$83*INDEX('Monthly Data'!O:O,Calculations!$C$116+MOD(DJ9,Calculations!$C$118))+Control!$C$7*Calculations!$C$84*INDEX('Monthly Data'!P:P,Calculations!$C$116+MOD(DJ9,Calculations!$C$118))+Control!$C$7*Calculations!$C$85*INDEX('Monthly Data'!Q:Q,Calculations!$C$116+MOD(DJ9,Calculations!$C$118))+(1-Control!$C$7*Calculations!$C$87)*INDEX('Monthly Data'!R:R,Calculations!$C$116+MOD(DJ9,Calculations!$C$118))</f>
        <v>-4.0413381192162513E-2</v>
      </c>
      <c r="IA9" s="86">
        <f ca="1">Control!$C$7*Calculations!$C$82*INDEX('Monthly Data'!N:N,Calculations!$C$116+MOD(DK9,Calculations!$C$118))+Control!$C$7*Calculations!$C$83*INDEX('Monthly Data'!O:O,Calculations!$C$116+MOD(DK9,Calculations!$C$118))+Control!$C$7*Calculations!$C$84*INDEX('Monthly Data'!P:P,Calculations!$C$116+MOD(DK9,Calculations!$C$118))+Control!$C$7*Calculations!$C$85*INDEX('Monthly Data'!Q:Q,Calculations!$C$116+MOD(DK9,Calculations!$C$118))+(1-Control!$C$7*Calculations!$C$87)*INDEX('Monthly Data'!R:R,Calculations!$C$116+MOD(DK9,Calculations!$C$118))</f>
        <v>-9.9526758408448549E-3</v>
      </c>
      <c r="IB9" s="86">
        <f ca="1">Control!$C$7*Calculations!$C$82*INDEX('Monthly Data'!N:N,Calculations!$C$116+MOD(DL9,Calculations!$C$118))+Control!$C$7*Calculations!$C$83*INDEX('Monthly Data'!O:O,Calculations!$C$116+MOD(DL9,Calculations!$C$118))+Control!$C$7*Calculations!$C$84*INDEX('Monthly Data'!P:P,Calculations!$C$116+MOD(DL9,Calculations!$C$118))+Control!$C$7*Calculations!$C$85*INDEX('Monthly Data'!Q:Q,Calculations!$C$116+MOD(DL9,Calculations!$C$118))+(1-Control!$C$7*Calculations!$C$87)*INDEX('Monthly Data'!R:R,Calculations!$C$116+MOD(DL9,Calculations!$C$118))</f>
        <v>-7.5539743260223157E-3</v>
      </c>
      <c r="IC9" s="86">
        <f ca="1">Control!$C$7*Calculations!$C$82*INDEX('Monthly Data'!N:N,Calculations!$C$116+MOD(DM9,Calculations!$C$118))+Control!$C$7*Calculations!$C$83*INDEX('Monthly Data'!O:O,Calculations!$C$116+MOD(DM9,Calculations!$C$118))+Control!$C$7*Calculations!$C$84*INDEX('Monthly Data'!P:P,Calculations!$C$116+MOD(DM9,Calculations!$C$118))+Control!$C$7*Calculations!$C$85*INDEX('Monthly Data'!Q:Q,Calculations!$C$116+MOD(DM9,Calculations!$C$118))+(1-Control!$C$7*Calculations!$C$87)*INDEX('Monthly Data'!R:R,Calculations!$C$116+MOD(DM9,Calculations!$C$118))</f>
        <v>3.4808428836917149E-3</v>
      </c>
      <c r="ID9" s="86">
        <f ca="1">Control!$C$7*Calculations!$C$82*INDEX('Monthly Data'!N:N,Calculations!$C$116+MOD(DN9,Calculations!$C$118))+Control!$C$7*Calculations!$C$83*INDEX('Monthly Data'!O:O,Calculations!$C$116+MOD(DN9,Calculations!$C$118))+Control!$C$7*Calculations!$C$84*INDEX('Monthly Data'!P:P,Calculations!$C$116+MOD(DN9,Calculations!$C$118))+Control!$C$7*Calculations!$C$85*INDEX('Monthly Data'!Q:Q,Calculations!$C$116+MOD(DN9,Calculations!$C$118))+(1-Control!$C$7*Calculations!$C$87)*INDEX('Monthly Data'!R:R,Calculations!$C$116+MOD(DN9,Calculations!$C$118))</f>
        <v>1.8695385296339444E-2</v>
      </c>
      <c r="IE9" s="86">
        <f ca="1">Control!$C$7*Calculations!$C$82*INDEX('Monthly Data'!N:N,Calculations!$C$116+MOD(DO9,Calculations!$C$118))+Control!$C$7*Calculations!$C$83*INDEX('Monthly Data'!O:O,Calculations!$C$116+MOD(DO9,Calculations!$C$118))+Control!$C$7*Calculations!$C$84*INDEX('Monthly Data'!P:P,Calculations!$C$116+MOD(DO9,Calculations!$C$118))+Control!$C$7*Calculations!$C$85*INDEX('Monthly Data'!Q:Q,Calculations!$C$116+MOD(DO9,Calculations!$C$118))+(1-Control!$C$7*Calculations!$C$87)*INDEX('Monthly Data'!R:R,Calculations!$C$116+MOD(DO9,Calculations!$C$118))</f>
        <v>7.9764341593600071E-3</v>
      </c>
      <c r="IF9" s="86">
        <f ca="1">Control!$C$7*Calculations!$C$82*INDEX('Monthly Data'!N:N,Calculations!$C$116+MOD(DP9,Calculations!$C$118))+Control!$C$7*Calculations!$C$83*INDEX('Monthly Data'!O:O,Calculations!$C$116+MOD(DP9,Calculations!$C$118))+Control!$C$7*Calculations!$C$84*INDEX('Monthly Data'!P:P,Calculations!$C$116+MOD(DP9,Calculations!$C$118))+Control!$C$7*Calculations!$C$85*INDEX('Monthly Data'!Q:Q,Calculations!$C$116+MOD(DP9,Calculations!$C$118))+(1-Control!$C$7*Calculations!$C$87)*INDEX('Monthly Data'!R:R,Calculations!$C$116+MOD(DP9,Calculations!$C$118))</f>
        <v>1.7361594973213587E-2</v>
      </c>
      <c r="IG9" s="88">
        <f ca="1">Control!$C$8*(1+DQ9)*(1+DR9)*(1+DS9)*(1+DT9)*(1+DU9)*(1+DV9)*(1+DW9)*(1+DX9)*(1+DY9)*(1+DZ9)*(1+EA9)*(1+EB9)*(1+EC9)*(1+ED9)*(1+EE9)*(1+EF9)*(1+EG9)*(1+EH9)*(1+EI9)*(1+EJ9)*(1+EK9)*(1+EL9)*(1+EM9)*(1+EN9)*(1+EO9)*(1+EP9)*(1+EQ9)*(1+ER9)*(1+ES9)*(1+ET9)*(1+EU9)*(1+EV9)*(1+EW9)*(1+EX9)*(1+EY9)*(1+EZ9)*(1+FA9)*(1+FB9)*(1+FC9)*(1+FD9)*(1+FE9)*(1+FF9)*(1+FG9)*(1+FH9)*(1+FI9)*(1+FJ9)*(1+FK9)*(1+FL9)*(1+FM9)*(1+FN9)*(1+FO9)*(1+FP9)*(1+FQ9)*(1+FR9)*(1+FS9)*(1+FT9)*(1+FU9)*(1+FV9)*(1+FW9)*(1+FX9)*(1+FY9)*(1+FZ9)*(1+GA9)*(1+GB9)*(1+GC9)*(1+GD9)*(1+GE9)*(1+GF9)*(1+GG9)*(1+GH9)*(1+GI9)*(1+GJ9)*(1+GK9)*(1+GL9)*(1+GM9)*(1+GN9)*(1+GO9)*(1+GP9)*(1+GQ9)*(1+GR9)*(1+GS9)*(1+GT9)*(1+GU9)*(1+GV9)*(1+GW9)*(1+GX9)*(1+GY9)*(1+GZ9)*(1+HA9)*(1+HB9)*(1+HC9)*(1+HD9)*(1+HE9)*(1+HF9)*(1+HG9)*(1+HH9)*(1+HI9)*(1+HJ9)*(1+HK9)*(1+HL9)*(1+HM9)*(1+HN9)*(1+HO9)*(1+HP9)*(1+HQ9)*(1+HR9)*(1+HS9)*(1+HT9)*(1+HU9)*(1+HV9)*(1+HW9)*(1+HX9)*(1+HY9)*(1+HZ9)*(1+IA9)*(1+IB9)*(1+IC9)*(1+ID9)*(1+IE9)*(1+IF9)</f>
        <v>90508.527898653803</v>
      </c>
    </row>
    <row r="10" spans="1:241" x14ac:dyDescent="0.25">
      <c r="A10">
        <v>49</v>
      </c>
      <c r="B10">
        <v>81</v>
      </c>
      <c r="C10">
        <v>82</v>
      </c>
      <c r="D10">
        <v>95</v>
      </c>
      <c r="E10">
        <v>71</v>
      </c>
      <c r="F10">
        <v>21</v>
      </c>
      <c r="G10">
        <v>18</v>
      </c>
      <c r="H10">
        <v>46</v>
      </c>
      <c r="I10">
        <v>44</v>
      </c>
      <c r="J10">
        <v>91</v>
      </c>
      <c r="K10">
        <v>9</v>
      </c>
      <c r="L10">
        <v>4</v>
      </c>
      <c r="M10">
        <v>77</v>
      </c>
      <c r="N10">
        <v>63</v>
      </c>
      <c r="O10">
        <v>23</v>
      </c>
      <c r="P10">
        <v>95</v>
      </c>
      <c r="Q10">
        <v>115</v>
      </c>
      <c r="R10">
        <v>59</v>
      </c>
      <c r="S10">
        <v>101</v>
      </c>
      <c r="T10">
        <v>64</v>
      </c>
      <c r="U10">
        <v>82</v>
      </c>
      <c r="V10">
        <v>31</v>
      </c>
      <c r="W10">
        <v>1</v>
      </c>
      <c r="X10">
        <v>84</v>
      </c>
      <c r="Y10">
        <v>78</v>
      </c>
      <c r="Z10">
        <v>105</v>
      </c>
      <c r="AA10">
        <v>68</v>
      </c>
      <c r="AB10">
        <v>54</v>
      </c>
      <c r="AC10">
        <v>25</v>
      </c>
      <c r="AD10">
        <v>83</v>
      </c>
      <c r="AE10">
        <v>27</v>
      </c>
      <c r="AF10">
        <v>56</v>
      </c>
      <c r="AG10">
        <v>92</v>
      </c>
      <c r="AH10">
        <v>8</v>
      </c>
      <c r="AI10">
        <v>55</v>
      </c>
      <c r="AJ10">
        <v>109</v>
      </c>
      <c r="AK10">
        <v>76</v>
      </c>
      <c r="AL10">
        <v>46</v>
      </c>
      <c r="AM10">
        <v>49</v>
      </c>
      <c r="AN10">
        <v>11</v>
      </c>
      <c r="AO10">
        <v>8</v>
      </c>
      <c r="AP10">
        <v>61</v>
      </c>
      <c r="AQ10">
        <v>74</v>
      </c>
      <c r="AR10">
        <v>23</v>
      </c>
      <c r="AS10">
        <v>88</v>
      </c>
      <c r="AT10">
        <v>89</v>
      </c>
      <c r="AU10">
        <v>82</v>
      </c>
      <c r="AV10">
        <v>82</v>
      </c>
      <c r="AW10">
        <v>5</v>
      </c>
      <c r="AX10">
        <v>111</v>
      </c>
      <c r="AY10">
        <v>42</v>
      </c>
      <c r="AZ10">
        <v>46</v>
      </c>
      <c r="BA10">
        <v>21</v>
      </c>
      <c r="BB10">
        <v>51</v>
      </c>
      <c r="BC10">
        <v>117</v>
      </c>
      <c r="BD10">
        <v>73</v>
      </c>
      <c r="BE10">
        <v>42</v>
      </c>
      <c r="BF10">
        <v>13</v>
      </c>
      <c r="BG10">
        <v>18</v>
      </c>
      <c r="BH10">
        <v>23</v>
      </c>
      <c r="BI10">
        <v>45</v>
      </c>
      <c r="BJ10">
        <v>95</v>
      </c>
      <c r="BK10">
        <v>52</v>
      </c>
      <c r="BL10">
        <v>33</v>
      </c>
      <c r="BM10">
        <v>54</v>
      </c>
      <c r="BN10">
        <v>14</v>
      </c>
      <c r="BO10">
        <v>57</v>
      </c>
      <c r="BP10">
        <v>111</v>
      </c>
      <c r="BQ10">
        <v>61</v>
      </c>
      <c r="BR10">
        <v>40</v>
      </c>
      <c r="BS10">
        <v>113</v>
      </c>
      <c r="BT10">
        <v>72</v>
      </c>
      <c r="BU10">
        <v>65</v>
      </c>
      <c r="BV10">
        <v>22</v>
      </c>
      <c r="BW10">
        <v>2</v>
      </c>
      <c r="BX10">
        <v>86</v>
      </c>
      <c r="BY10">
        <v>1</v>
      </c>
      <c r="BZ10">
        <v>72</v>
      </c>
      <c r="CA10">
        <v>51</v>
      </c>
      <c r="CB10">
        <v>71</v>
      </c>
      <c r="CC10">
        <v>112</v>
      </c>
      <c r="CD10">
        <v>87</v>
      </c>
      <c r="CE10">
        <v>77</v>
      </c>
      <c r="CF10">
        <v>62</v>
      </c>
      <c r="CG10">
        <v>48</v>
      </c>
      <c r="CH10">
        <v>0</v>
      </c>
      <c r="CI10">
        <v>42</v>
      </c>
      <c r="CJ10">
        <v>39</v>
      </c>
      <c r="CK10">
        <v>3</v>
      </c>
      <c r="CL10">
        <v>57</v>
      </c>
      <c r="CM10">
        <v>43</v>
      </c>
      <c r="CN10">
        <v>53</v>
      </c>
      <c r="CO10">
        <v>43</v>
      </c>
      <c r="CP10">
        <v>74</v>
      </c>
      <c r="CQ10">
        <v>98</v>
      </c>
      <c r="CR10">
        <v>117</v>
      </c>
      <c r="CS10">
        <v>97</v>
      </c>
      <c r="CT10">
        <v>75</v>
      </c>
      <c r="CU10">
        <v>59</v>
      </c>
      <c r="CV10">
        <v>66</v>
      </c>
      <c r="CW10">
        <v>74</v>
      </c>
      <c r="CX10">
        <v>91</v>
      </c>
      <c r="CY10">
        <v>5</v>
      </c>
      <c r="CZ10">
        <v>26</v>
      </c>
      <c r="DA10">
        <v>67</v>
      </c>
      <c r="DB10">
        <v>31</v>
      </c>
      <c r="DC10">
        <v>11</v>
      </c>
      <c r="DD10">
        <v>3</v>
      </c>
      <c r="DE10">
        <v>54</v>
      </c>
      <c r="DF10">
        <v>1</v>
      </c>
      <c r="DG10">
        <v>13</v>
      </c>
      <c r="DH10">
        <v>59</v>
      </c>
      <c r="DI10">
        <v>56</v>
      </c>
      <c r="DJ10">
        <v>81</v>
      </c>
      <c r="DK10">
        <v>8</v>
      </c>
      <c r="DL10">
        <v>38</v>
      </c>
      <c r="DM10">
        <v>4</v>
      </c>
      <c r="DN10">
        <v>70</v>
      </c>
      <c r="DO10">
        <v>76</v>
      </c>
      <c r="DP10">
        <v>73</v>
      </c>
      <c r="DQ10" s="86">
        <f ca="1">Control!$C$7*Calculations!$C$82*INDEX('Monthly Data'!N:N,Calculations!$C$116+MOD(A10,Calculations!$C$118))+Control!$C$7*Calculations!$C$83*INDEX('Monthly Data'!O:O,Calculations!$C$116+MOD(A10,Calculations!$C$118))+Control!$C$7*Calculations!$C$84*INDEX('Monthly Data'!P:P,Calculations!$C$116+MOD(A10,Calculations!$C$118))+Control!$C$7*Calculations!$C$85*INDEX('Monthly Data'!Q:Q,Calculations!$C$116+MOD(A10,Calculations!$C$118))+(1-Control!$C$7*Calculations!$C$87)*INDEX('Monthly Data'!R:R,Calculations!$C$116+MOD(A10,Calculations!$C$118))</f>
        <v>-1.4213734788548189E-2</v>
      </c>
      <c r="DR10" s="86">
        <f ca="1">Control!$C$7*Calculations!$C$82*INDEX('Monthly Data'!N:N,Calculations!$C$116+MOD(B10,Calculations!$C$118))+Control!$C$7*Calculations!$C$83*INDEX('Monthly Data'!O:O,Calculations!$C$116+MOD(B10,Calculations!$C$118))+Control!$C$7*Calculations!$C$84*INDEX('Monthly Data'!P:P,Calculations!$C$116+MOD(B10,Calculations!$C$118))+Control!$C$7*Calculations!$C$85*INDEX('Monthly Data'!Q:Q,Calculations!$C$116+MOD(B10,Calculations!$C$118))+(1-Control!$C$7*Calculations!$C$87)*INDEX('Monthly Data'!R:R,Calculations!$C$116+MOD(B10,Calculations!$C$118))</f>
        <v>3.0957942835585645E-2</v>
      </c>
      <c r="DS10" s="86">
        <f ca="1">Control!$C$7*Calculations!$C$82*INDEX('Monthly Data'!N:N,Calculations!$C$116+MOD(C10,Calculations!$C$118))+Control!$C$7*Calculations!$C$83*INDEX('Monthly Data'!O:O,Calculations!$C$116+MOD(C10,Calculations!$C$118))+Control!$C$7*Calculations!$C$84*INDEX('Monthly Data'!P:P,Calculations!$C$116+MOD(C10,Calculations!$C$118))+Control!$C$7*Calculations!$C$85*INDEX('Monthly Data'!Q:Q,Calculations!$C$116+MOD(C10,Calculations!$C$118))+(1-Control!$C$7*Calculations!$C$87)*INDEX('Monthly Data'!R:R,Calculations!$C$116+MOD(C10,Calculations!$C$118))</f>
        <v>1.7361594973213587E-2</v>
      </c>
      <c r="DT10" s="86">
        <f ca="1">Control!$C$7*Calculations!$C$82*INDEX('Monthly Data'!N:N,Calculations!$C$116+MOD(D10,Calculations!$C$118))+Control!$C$7*Calculations!$C$83*INDEX('Monthly Data'!O:O,Calculations!$C$116+MOD(D10,Calculations!$C$118))+Control!$C$7*Calculations!$C$84*INDEX('Monthly Data'!P:P,Calculations!$C$116+MOD(D10,Calculations!$C$118))+Control!$C$7*Calculations!$C$85*INDEX('Monthly Data'!Q:Q,Calculations!$C$116+MOD(D10,Calculations!$C$118))+(1-Control!$C$7*Calculations!$C$87)*INDEX('Monthly Data'!R:R,Calculations!$C$116+MOD(D10,Calculations!$C$118))</f>
        <v>1.5758278480433856E-2</v>
      </c>
      <c r="DU10" s="86">
        <f ca="1">Control!$C$7*Calculations!$C$82*INDEX('Monthly Data'!N:N,Calculations!$C$116+MOD(E10,Calculations!$C$118))+Control!$C$7*Calculations!$C$83*INDEX('Monthly Data'!O:O,Calculations!$C$116+MOD(E10,Calculations!$C$118))+Control!$C$7*Calculations!$C$84*INDEX('Monthly Data'!P:P,Calculations!$C$116+MOD(E10,Calculations!$C$118))+Control!$C$7*Calculations!$C$85*INDEX('Monthly Data'!Q:Q,Calculations!$C$116+MOD(E10,Calculations!$C$118))+(1-Control!$C$7*Calculations!$C$87)*INDEX('Monthly Data'!R:R,Calculations!$C$116+MOD(E10,Calculations!$C$118))</f>
        <v>-2.072517756005474E-2</v>
      </c>
      <c r="DV10" s="86">
        <f ca="1">Control!$C$7*Calculations!$C$82*INDEX('Monthly Data'!N:N,Calculations!$C$116+MOD(F10,Calculations!$C$118))+Control!$C$7*Calculations!$C$83*INDEX('Monthly Data'!O:O,Calculations!$C$116+MOD(F10,Calculations!$C$118))+Control!$C$7*Calculations!$C$84*INDEX('Monthly Data'!P:P,Calculations!$C$116+MOD(F10,Calculations!$C$118))+Control!$C$7*Calculations!$C$85*INDEX('Monthly Data'!Q:Q,Calculations!$C$116+MOD(F10,Calculations!$C$118))+(1-Control!$C$7*Calculations!$C$87)*INDEX('Monthly Data'!R:R,Calculations!$C$116+MOD(F10,Calculations!$C$118))</f>
        <v>1.5108777406081684E-3</v>
      </c>
      <c r="DW10" s="86">
        <f ca="1">Control!$C$7*Calculations!$C$82*INDEX('Monthly Data'!N:N,Calculations!$C$116+MOD(G10,Calculations!$C$118))+Control!$C$7*Calculations!$C$83*INDEX('Monthly Data'!O:O,Calculations!$C$116+MOD(G10,Calculations!$C$118))+Control!$C$7*Calculations!$C$84*INDEX('Monthly Data'!P:P,Calculations!$C$116+MOD(G10,Calculations!$C$118))+Control!$C$7*Calculations!$C$85*INDEX('Monthly Data'!Q:Q,Calculations!$C$116+MOD(G10,Calculations!$C$118))+(1-Control!$C$7*Calculations!$C$87)*INDEX('Monthly Data'!R:R,Calculations!$C$116+MOD(G10,Calculations!$C$118))</f>
        <v>-7.4084874653726545E-3</v>
      </c>
      <c r="DX10" s="86">
        <f ca="1">Control!$C$7*Calculations!$C$82*INDEX('Monthly Data'!N:N,Calculations!$C$116+MOD(H10,Calculations!$C$118))+Control!$C$7*Calculations!$C$83*INDEX('Monthly Data'!O:O,Calculations!$C$116+MOD(H10,Calculations!$C$118))+Control!$C$7*Calculations!$C$84*INDEX('Monthly Data'!P:P,Calculations!$C$116+MOD(H10,Calculations!$C$118))+Control!$C$7*Calculations!$C$85*INDEX('Monthly Data'!Q:Q,Calculations!$C$116+MOD(H10,Calculations!$C$118))+(1-Control!$C$7*Calculations!$C$87)*INDEX('Monthly Data'!R:R,Calculations!$C$116+MOD(H10,Calculations!$C$118))</f>
        <v>2.3307359621218403E-2</v>
      </c>
      <c r="DY10" s="86">
        <f ca="1">Control!$C$7*Calculations!$C$82*INDEX('Monthly Data'!N:N,Calculations!$C$116+MOD(I10,Calculations!$C$118))+Control!$C$7*Calculations!$C$83*INDEX('Monthly Data'!O:O,Calculations!$C$116+MOD(I10,Calculations!$C$118))+Control!$C$7*Calculations!$C$84*INDEX('Monthly Data'!P:P,Calculations!$C$116+MOD(I10,Calculations!$C$118))+Control!$C$7*Calculations!$C$85*INDEX('Monthly Data'!Q:Q,Calculations!$C$116+MOD(I10,Calculations!$C$118))+(1-Control!$C$7*Calculations!$C$87)*INDEX('Monthly Data'!R:R,Calculations!$C$116+MOD(I10,Calculations!$C$118))</f>
        <v>2.377894462657602E-2</v>
      </c>
      <c r="DZ10" s="86">
        <f ca="1">Control!$C$7*Calculations!$C$82*INDEX('Monthly Data'!N:N,Calculations!$C$116+MOD(J10,Calculations!$C$118))+Control!$C$7*Calculations!$C$83*INDEX('Monthly Data'!O:O,Calculations!$C$116+MOD(J10,Calculations!$C$118))+Control!$C$7*Calculations!$C$84*INDEX('Monthly Data'!P:P,Calculations!$C$116+MOD(J10,Calculations!$C$118))+Control!$C$7*Calculations!$C$85*INDEX('Monthly Data'!Q:Q,Calculations!$C$116+MOD(J10,Calculations!$C$118))+(1-Control!$C$7*Calculations!$C$87)*INDEX('Monthly Data'!R:R,Calculations!$C$116+MOD(J10,Calculations!$C$118))</f>
        <v>-1.6546126717384396E-2</v>
      </c>
      <c r="EA10" s="86">
        <f ca="1">Control!$C$7*Calculations!$C$82*INDEX('Monthly Data'!N:N,Calculations!$C$116+MOD(K10,Calculations!$C$118))+Control!$C$7*Calculations!$C$83*INDEX('Monthly Data'!O:O,Calculations!$C$116+MOD(K10,Calculations!$C$118))+Control!$C$7*Calculations!$C$84*INDEX('Monthly Data'!P:P,Calculations!$C$116+MOD(K10,Calculations!$C$118))+Control!$C$7*Calculations!$C$85*INDEX('Monthly Data'!Q:Q,Calculations!$C$116+MOD(K10,Calculations!$C$118))+(1-Control!$C$7*Calculations!$C$87)*INDEX('Monthly Data'!R:R,Calculations!$C$116+MOD(K10,Calculations!$C$118))</f>
        <v>2.4470405846852006E-3</v>
      </c>
      <c r="EB10" s="86">
        <f ca="1">Control!$C$7*Calculations!$C$82*INDEX('Monthly Data'!N:N,Calculations!$C$116+MOD(L10,Calculations!$C$118))+Control!$C$7*Calculations!$C$83*INDEX('Monthly Data'!O:O,Calculations!$C$116+MOD(L10,Calculations!$C$118))+Control!$C$7*Calculations!$C$84*INDEX('Monthly Data'!P:P,Calculations!$C$116+MOD(L10,Calculations!$C$118))+Control!$C$7*Calculations!$C$85*INDEX('Monthly Data'!Q:Q,Calculations!$C$116+MOD(L10,Calculations!$C$118))+(1-Control!$C$7*Calculations!$C$87)*INDEX('Monthly Data'!R:R,Calculations!$C$116+MOD(L10,Calculations!$C$118))</f>
        <v>1.3423979074716584E-2</v>
      </c>
      <c r="EC10" s="86">
        <f ca="1">Control!$C$7*Calculations!$C$82*INDEX('Monthly Data'!N:N,Calculations!$C$116+MOD(M10,Calculations!$C$118))+Control!$C$7*Calculations!$C$83*INDEX('Monthly Data'!O:O,Calculations!$C$116+MOD(M10,Calculations!$C$118))+Control!$C$7*Calculations!$C$84*INDEX('Monthly Data'!P:P,Calculations!$C$116+MOD(M10,Calculations!$C$118))+Control!$C$7*Calculations!$C$85*INDEX('Monthly Data'!Q:Q,Calculations!$C$116+MOD(M10,Calculations!$C$118))+(1-Control!$C$7*Calculations!$C$87)*INDEX('Monthly Data'!R:R,Calculations!$C$116+MOD(M10,Calculations!$C$118))</f>
        <v>-1.0485101266941802E-2</v>
      </c>
      <c r="ED10" s="86">
        <f ca="1">Control!$C$7*Calculations!$C$82*INDEX('Monthly Data'!N:N,Calculations!$C$116+MOD(N10,Calculations!$C$118))+Control!$C$7*Calculations!$C$83*INDEX('Monthly Data'!O:O,Calculations!$C$116+MOD(N10,Calculations!$C$118))+Control!$C$7*Calculations!$C$84*INDEX('Monthly Data'!P:P,Calculations!$C$116+MOD(N10,Calculations!$C$118))+Control!$C$7*Calculations!$C$85*INDEX('Monthly Data'!Q:Q,Calculations!$C$116+MOD(N10,Calculations!$C$118))+(1-Control!$C$7*Calculations!$C$87)*INDEX('Monthly Data'!R:R,Calculations!$C$116+MOD(N10,Calculations!$C$118))</f>
        <v>1.9073822767906517E-2</v>
      </c>
      <c r="EE10" s="86">
        <f ca="1">Control!$C$7*Calculations!$C$82*INDEX('Monthly Data'!N:N,Calculations!$C$116+MOD(O10,Calculations!$C$118))+Control!$C$7*Calculations!$C$83*INDEX('Monthly Data'!O:O,Calculations!$C$116+MOD(O10,Calculations!$C$118))+Control!$C$7*Calculations!$C$84*INDEX('Monthly Data'!P:P,Calculations!$C$116+MOD(O10,Calculations!$C$118))+Control!$C$7*Calculations!$C$85*INDEX('Monthly Data'!Q:Q,Calculations!$C$116+MOD(O10,Calculations!$C$118))+(1-Control!$C$7*Calculations!$C$87)*INDEX('Monthly Data'!R:R,Calculations!$C$116+MOD(O10,Calculations!$C$118))</f>
        <v>6.2631896128884862E-3</v>
      </c>
      <c r="EF10" s="86">
        <f ca="1">Control!$C$7*Calculations!$C$82*INDEX('Monthly Data'!N:N,Calculations!$C$116+MOD(P10,Calculations!$C$118))+Control!$C$7*Calculations!$C$83*INDEX('Monthly Data'!O:O,Calculations!$C$116+MOD(P10,Calculations!$C$118))+Control!$C$7*Calculations!$C$84*INDEX('Monthly Data'!P:P,Calculations!$C$116+MOD(P10,Calculations!$C$118))+Control!$C$7*Calculations!$C$85*INDEX('Monthly Data'!Q:Q,Calculations!$C$116+MOD(P10,Calculations!$C$118))+(1-Control!$C$7*Calculations!$C$87)*INDEX('Monthly Data'!R:R,Calculations!$C$116+MOD(P10,Calculations!$C$118))</f>
        <v>1.5758278480433856E-2</v>
      </c>
      <c r="EG10" s="86">
        <f ca="1">Control!$C$7*Calculations!$C$82*INDEX('Monthly Data'!N:N,Calculations!$C$116+MOD(Q10,Calculations!$C$118))+Control!$C$7*Calculations!$C$83*INDEX('Monthly Data'!O:O,Calculations!$C$116+MOD(Q10,Calculations!$C$118))+Control!$C$7*Calculations!$C$84*INDEX('Monthly Data'!P:P,Calculations!$C$116+MOD(Q10,Calculations!$C$118))+Control!$C$7*Calculations!$C$85*INDEX('Monthly Data'!Q:Q,Calculations!$C$116+MOD(Q10,Calculations!$C$118))+(1-Control!$C$7*Calculations!$C$87)*INDEX('Monthly Data'!R:R,Calculations!$C$116+MOD(Q10,Calculations!$C$118))</f>
        <v>4.5132804118240749E-2</v>
      </c>
      <c r="EH10" s="86">
        <f ca="1">Control!$C$7*Calculations!$C$82*INDEX('Monthly Data'!N:N,Calculations!$C$116+MOD(R10,Calculations!$C$118))+Control!$C$7*Calculations!$C$83*INDEX('Monthly Data'!O:O,Calculations!$C$116+MOD(R10,Calculations!$C$118))+Control!$C$7*Calculations!$C$84*INDEX('Monthly Data'!P:P,Calculations!$C$116+MOD(R10,Calculations!$C$118))+Control!$C$7*Calculations!$C$85*INDEX('Monthly Data'!Q:Q,Calculations!$C$116+MOD(R10,Calculations!$C$118))+(1-Control!$C$7*Calculations!$C$87)*INDEX('Monthly Data'!R:R,Calculations!$C$116+MOD(R10,Calculations!$C$118))</f>
        <v>1.1704119272391494E-2</v>
      </c>
      <c r="EI10" s="86">
        <f ca="1">Control!$C$7*Calculations!$C$82*INDEX('Monthly Data'!N:N,Calculations!$C$116+MOD(S10,Calculations!$C$118))+Control!$C$7*Calculations!$C$83*INDEX('Monthly Data'!O:O,Calculations!$C$116+MOD(S10,Calculations!$C$118))+Control!$C$7*Calculations!$C$84*INDEX('Monthly Data'!P:P,Calculations!$C$116+MOD(S10,Calculations!$C$118))+Control!$C$7*Calculations!$C$85*INDEX('Monthly Data'!Q:Q,Calculations!$C$116+MOD(S10,Calculations!$C$118))+(1-Control!$C$7*Calculations!$C$87)*INDEX('Monthly Data'!R:R,Calculations!$C$116+MOD(S10,Calculations!$C$118))</f>
        <v>-2.5168357537820856E-4</v>
      </c>
      <c r="EJ10" s="86">
        <f ca="1">Control!$C$7*Calculations!$C$82*INDEX('Monthly Data'!N:N,Calculations!$C$116+MOD(T10,Calculations!$C$118))+Control!$C$7*Calculations!$C$83*INDEX('Monthly Data'!O:O,Calculations!$C$116+MOD(T10,Calculations!$C$118))+Control!$C$7*Calculations!$C$84*INDEX('Monthly Data'!P:P,Calculations!$C$116+MOD(T10,Calculations!$C$118))+Control!$C$7*Calculations!$C$85*INDEX('Monthly Data'!Q:Q,Calculations!$C$116+MOD(T10,Calculations!$C$118))+(1-Control!$C$7*Calculations!$C$87)*INDEX('Monthly Data'!R:R,Calculations!$C$116+MOD(T10,Calculations!$C$118))</f>
        <v>-2.4571433440223247E-2</v>
      </c>
      <c r="EK10" s="86">
        <f ca="1">Control!$C$7*Calculations!$C$82*INDEX('Monthly Data'!N:N,Calculations!$C$116+MOD(U10,Calculations!$C$118))+Control!$C$7*Calculations!$C$83*INDEX('Monthly Data'!O:O,Calculations!$C$116+MOD(U10,Calculations!$C$118))+Control!$C$7*Calculations!$C$84*INDEX('Monthly Data'!P:P,Calculations!$C$116+MOD(U10,Calculations!$C$118))+Control!$C$7*Calculations!$C$85*INDEX('Monthly Data'!Q:Q,Calculations!$C$116+MOD(U10,Calculations!$C$118))+(1-Control!$C$7*Calculations!$C$87)*INDEX('Monthly Data'!R:R,Calculations!$C$116+MOD(U10,Calculations!$C$118))</f>
        <v>1.7361594973213587E-2</v>
      </c>
      <c r="EL10" s="86">
        <f ca="1">Control!$C$7*Calculations!$C$82*INDEX('Monthly Data'!N:N,Calculations!$C$116+MOD(V10,Calculations!$C$118))+Control!$C$7*Calculations!$C$83*INDEX('Monthly Data'!O:O,Calculations!$C$116+MOD(V10,Calculations!$C$118))+Control!$C$7*Calculations!$C$84*INDEX('Monthly Data'!P:P,Calculations!$C$116+MOD(V10,Calculations!$C$118))+Control!$C$7*Calculations!$C$85*INDEX('Monthly Data'!Q:Q,Calculations!$C$116+MOD(V10,Calculations!$C$118))+(1-Control!$C$7*Calculations!$C$87)*INDEX('Monthly Data'!R:R,Calculations!$C$116+MOD(V10,Calculations!$C$118))</f>
        <v>1.8665061640915637E-2</v>
      </c>
      <c r="EM10" s="86">
        <f ca="1">Control!$C$7*Calculations!$C$82*INDEX('Monthly Data'!N:N,Calculations!$C$116+MOD(W10,Calculations!$C$118))+Control!$C$7*Calculations!$C$83*INDEX('Monthly Data'!O:O,Calculations!$C$116+MOD(W10,Calculations!$C$118))+Control!$C$7*Calculations!$C$84*INDEX('Monthly Data'!P:P,Calculations!$C$116+MOD(W10,Calculations!$C$118))+Control!$C$7*Calculations!$C$85*INDEX('Monthly Data'!Q:Q,Calculations!$C$116+MOD(W10,Calculations!$C$118))+(1-Control!$C$7*Calculations!$C$87)*INDEX('Monthly Data'!R:R,Calculations!$C$116+MOD(W10,Calculations!$C$118))</f>
        <v>-9.9526758408448549E-3</v>
      </c>
      <c r="EN10" s="86">
        <f ca="1">Control!$C$7*Calculations!$C$82*INDEX('Monthly Data'!N:N,Calculations!$C$116+MOD(X10,Calculations!$C$118))+Control!$C$7*Calculations!$C$83*INDEX('Monthly Data'!O:O,Calculations!$C$116+MOD(X10,Calculations!$C$118))+Control!$C$7*Calculations!$C$84*INDEX('Monthly Data'!P:P,Calculations!$C$116+MOD(X10,Calculations!$C$118))+Control!$C$7*Calculations!$C$85*INDEX('Monthly Data'!Q:Q,Calculations!$C$116+MOD(X10,Calculations!$C$118))+(1-Control!$C$7*Calculations!$C$87)*INDEX('Monthly Data'!R:R,Calculations!$C$116+MOD(X10,Calculations!$C$118))</f>
        <v>-1.880155173376722E-2</v>
      </c>
      <c r="EO10" s="86">
        <f ca="1">Control!$C$7*Calculations!$C$82*INDEX('Monthly Data'!N:N,Calculations!$C$116+MOD(Y10,Calculations!$C$118))+Control!$C$7*Calculations!$C$83*INDEX('Monthly Data'!O:O,Calculations!$C$116+MOD(Y10,Calculations!$C$118))+Control!$C$7*Calculations!$C$84*INDEX('Monthly Data'!P:P,Calculations!$C$116+MOD(Y10,Calculations!$C$118))+Control!$C$7*Calculations!$C$85*INDEX('Monthly Data'!Q:Q,Calculations!$C$116+MOD(Y10,Calculations!$C$118))+(1-Control!$C$7*Calculations!$C$87)*INDEX('Monthly Data'!R:R,Calculations!$C$116+MOD(Y10,Calculations!$C$118))</f>
        <v>1.7472933988537529E-2</v>
      </c>
      <c r="EP10" s="86">
        <f ca="1">Control!$C$7*Calculations!$C$82*INDEX('Monthly Data'!N:N,Calculations!$C$116+MOD(Z10,Calculations!$C$118))+Control!$C$7*Calculations!$C$83*INDEX('Monthly Data'!O:O,Calculations!$C$116+MOD(Z10,Calculations!$C$118))+Control!$C$7*Calculations!$C$84*INDEX('Monthly Data'!P:P,Calculations!$C$116+MOD(Z10,Calculations!$C$118))+Control!$C$7*Calculations!$C$85*INDEX('Monthly Data'!Q:Q,Calculations!$C$116+MOD(Z10,Calculations!$C$118))+(1-Control!$C$7*Calculations!$C$87)*INDEX('Monthly Data'!R:R,Calculations!$C$116+MOD(Z10,Calculations!$C$118))</f>
        <v>2.3206536303657571E-2</v>
      </c>
      <c r="EQ10" s="86">
        <f ca="1">Control!$C$7*Calculations!$C$82*INDEX('Monthly Data'!N:N,Calculations!$C$116+MOD(AA10,Calculations!$C$118))+Control!$C$7*Calculations!$C$83*INDEX('Monthly Data'!O:O,Calculations!$C$116+MOD(AA10,Calculations!$C$118))+Control!$C$7*Calculations!$C$84*INDEX('Monthly Data'!P:P,Calculations!$C$116+MOD(AA10,Calculations!$C$118))+Control!$C$7*Calculations!$C$85*INDEX('Monthly Data'!Q:Q,Calculations!$C$116+MOD(AA10,Calculations!$C$118))+(1-Control!$C$7*Calculations!$C$87)*INDEX('Monthly Data'!R:R,Calculations!$C$116+MOD(AA10,Calculations!$C$118))</f>
        <v>2.2757992058453024E-3</v>
      </c>
      <c r="ER10" s="86">
        <f ca="1">Control!$C$7*Calculations!$C$82*INDEX('Monthly Data'!N:N,Calculations!$C$116+MOD(AB10,Calculations!$C$118))+Control!$C$7*Calculations!$C$83*INDEX('Monthly Data'!O:O,Calculations!$C$116+MOD(AB10,Calculations!$C$118))+Control!$C$7*Calculations!$C$84*INDEX('Monthly Data'!P:P,Calculations!$C$116+MOD(AB10,Calculations!$C$118))+Control!$C$7*Calculations!$C$85*INDEX('Monthly Data'!Q:Q,Calculations!$C$116+MOD(AB10,Calculations!$C$118))+(1-Control!$C$7*Calculations!$C$87)*INDEX('Monthly Data'!R:R,Calculations!$C$116+MOD(AB10,Calculations!$C$118))</f>
        <v>1.7484305259657981E-2</v>
      </c>
      <c r="ES10" s="86">
        <f ca="1">Control!$C$7*Calculations!$C$82*INDEX('Monthly Data'!N:N,Calculations!$C$116+MOD(AC10,Calculations!$C$118))+Control!$C$7*Calculations!$C$83*INDEX('Monthly Data'!O:O,Calculations!$C$116+MOD(AC10,Calculations!$C$118))+Control!$C$7*Calculations!$C$84*INDEX('Monthly Data'!P:P,Calculations!$C$116+MOD(AC10,Calculations!$C$118))+Control!$C$7*Calculations!$C$85*INDEX('Monthly Data'!Q:Q,Calculations!$C$116+MOD(AC10,Calculations!$C$118))+(1-Control!$C$7*Calculations!$C$87)*INDEX('Monthly Data'!R:R,Calculations!$C$116+MOD(AC10,Calculations!$C$118))</f>
        <v>-3.299557342782896E-2</v>
      </c>
      <c r="ET10" s="86">
        <f ca="1">Control!$C$7*Calculations!$C$82*INDEX('Monthly Data'!N:N,Calculations!$C$116+MOD(AD10,Calculations!$C$118))+Control!$C$7*Calculations!$C$83*INDEX('Monthly Data'!O:O,Calculations!$C$116+MOD(AD10,Calculations!$C$118))+Control!$C$7*Calculations!$C$84*INDEX('Monthly Data'!P:P,Calculations!$C$116+MOD(AD10,Calculations!$C$118))+Control!$C$7*Calculations!$C$85*INDEX('Monthly Data'!Q:Q,Calculations!$C$116+MOD(AD10,Calculations!$C$118))+(1-Control!$C$7*Calculations!$C$87)*INDEX('Monthly Data'!R:R,Calculations!$C$116+MOD(AD10,Calculations!$C$118))</f>
        <v>-7.8872955230675015E-3</v>
      </c>
      <c r="EU10" s="86">
        <f ca="1">Control!$C$7*Calculations!$C$82*INDEX('Monthly Data'!N:N,Calculations!$C$116+MOD(AE10,Calculations!$C$118))+Control!$C$7*Calculations!$C$83*INDEX('Monthly Data'!O:O,Calculations!$C$116+MOD(AE10,Calculations!$C$118))+Control!$C$7*Calculations!$C$84*INDEX('Monthly Data'!P:P,Calculations!$C$116+MOD(AE10,Calculations!$C$118))+Control!$C$7*Calculations!$C$85*INDEX('Monthly Data'!Q:Q,Calculations!$C$116+MOD(AE10,Calculations!$C$118))+(1-Control!$C$7*Calculations!$C$87)*INDEX('Monthly Data'!R:R,Calculations!$C$116+MOD(AE10,Calculations!$C$118))</f>
        <v>-3.53368065312233E-2</v>
      </c>
      <c r="EV10" s="86">
        <f ca="1">Control!$C$7*Calculations!$C$82*INDEX('Monthly Data'!N:N,Calculations!$C$116+MOD(AF10,Calculations!$C$118))+Control!$C$7*Calculations!$C$83*INDEX('Monthly Data'!O:O,Calculations!$C$116+MOD(AF10,Calculations!$C$118))+Control!$C$7*Calculations!$C$84*INDEX('Monthly Data'!P:P,Calculations!$C$116+MOD(AF10,Calculations!$C$118))+Control!$C$7*Calculations!$C$85*INDEX('Monthly Data'!Q:Q,Calculations!$C$116+MOD(AF10,Calculations!$C$118))+(1-Control!$C$7*Calculations!$C$87)*INDEX('Monthly Data'!R:R,Calculations!$C$116+MOD(AF10,Calculations!$C$118))</f>
        <v>7.5897487599915015E-3</v>
      </c>
      <c r="EW10" s="86">
        <f ca="1">Control!$C$7*Calculations!$C$82*INDEX('Monthly Data'!N:N,Calculations!$C$116+MOD(AG10,Calculations!$C$118))+Control!$C$7*Calculations!$C$83*INDEX('Monthly Data'!O:O,Calculations!$C$116+MOD(AG10,Calculations!$C$118))+Control!$C$7*Calculations!$C$84*INDEX('Monthly Data'!P:P,Calculations!$C$116+MOD(AG10,Calculations!$C$118))+Control!$C$7*Calculations!$C$85*INDEX('Monthly Data'!Q:Q,Calculations!$C$116+MOD(AG10,Calculations!$C$118))+(1-Control!$C$7*Calculations!$C$87)*INDEX('Monthly Data'!R:R,Calculations!$C$116+MOD(AG10,Calculations!$C$118))</f>
        <v>2.4722579420195831E-2</v>
      </c>
      <c r="EX10" s="86">
        <f ca="1">Control!$C$7*Calculations!$C$82*INDEX('Monthly Data'!N:N,Calculations!$C$116+MOD(AH10,Calculations!$C$118))+Control!$C$7*Calculations!$C$83*INDEX('Monthly Data'!O:O,Calculations!$C$116+MOD(AH10,Calculations!$C$118))+Control!$C$7*Calculations!$C$84*INDEX('Monthly Data'!P:P,Calculations!$C$116+MOD(AH10,Calculations!$C$118))+Control!$C$7*Calculations!$C$85*INDEX('Monthly Data'!Q:Q,Calculations!$C$116+MOD(AH10,Calculations!$C$118))+(1-Control!$C$7*Calculations!$C$87)*INDEX('Monthly Data'!R:R,Calculations!$C$116+MOD(AH10,Calculations!$C$118))</f>
        <v>9.9787204839310462E-3</v>
      </c>
      <c r="EY10" s="86">
        <f ca="1">Control!$C$7*Calculations!$C$82*INDEX('Monthly Data'!N:N,Calculations!$C$116+MOD(AI10,Calculations!$C$118))+Control!$C$7*Calculations!$C$83*INDEX('Monthly Data'!O:O,Calculations!$C$116+MOD(AI10,Calculations!$C$118))+Control!$C$7*Calculations!$C$84*INDEX('Monthly Data'!P:P,Calculations!$C$116+MOD(AI10,Calculations!$C$118))+Control!$C$7*Calculations!$C$85*INDEX('Monthly Data'!Q:Q,Calculations!$C$116+MOD(AI10,Calculations!$C$118))+(1-Control!$C$7*Calculations!$C$87)*INDEX('Monthly Data'!R:R,Calculations!$C$116+MOD(AI10,Calculations!$C$118))</f>
        <v>2.0524935548016137E-2</v>
      </c>
      <c r="EZ10" s="86">
        <f ca="1">Control!$C$7*Calculations!$C$82*INDEX('Monthly Data'!N:N,Calculations!$C$116+MOD(AJ10,Calculations!$C$118))+Control!$C$7*Calculations!$C$83*INDEX('Monthly Data'!O:O,Calculations!$C$116+MOD(AJ10,Calculations!$C$118))+Control!$C$7*Calculations!$C$84*INDEX('Monthly Data'!P:P,Calculations!$C$116+MOD(AJ10,Calculations!$C$118))+Control!$C$7*Calculations!$C$85*INDEX('Monthly Data'!Q:Q,Calculations!$C$116+MOD(AJ10,Calculations!$C$118))+(1-Control!$C$7*Calculations!$C$87)*INDEX('Monthly Data'!R:R,Calculations!$C$116+MOD(AJ10,Calculations!$C$118))</f>
        <v>1.0921298083007208E-2</v>
      </c>
      <c r="FA10" s="86">
        <f ca="1">Control!$C$7*Calculations!$C$82*INDEX('Monthly Data'!N:N,Calculations!$C$116+MOD(AK10,Calculations!$C$118))+Control!$C$7*Calculations!$C$83*INDEX('Monthly Data'!O:O,Calculations!$C$116+MOD(AK10,Calculations!$C$118))+Control!$C$7*Calculations!$C$84*INDEX('Monthly Data'!P:P,Calculations!$C$116+MOD(AK10,Calculations!$C$118))+Control!$C$7*Calculations!$C$85*INDEX('Monthly Data'!Q:Q,Calculations!$C$116+MOD(AK10,Calculations!$C$118))+(1-Control!$C$7*Calculations!$C$87)*INDEX('Monthly Data'!R:R,Calculations!$C$116+MOD(AK10,Calculations!$C$118))</f>
        <v>3.5231336013669103E-2</v>
      </c>
      <c r="FB10" s="86">
        <f ca="1">Control!$C$7*Calculations!$C$82*INDEX('Monthly Data'!N:N,Calculations!$C$116+MOD(AL10,Calculations!$C$118))+Control!$C$7*Calculations!$C$83*INDEX('Monthly Data'!O:O,Calculations!$C$116+MOD(AL10,Calculations!$C$118))+Control!$C$7*Calculations!$C$84*INDEX('Monthly Data'!P:P,Calculations!$C$116+MOD(AL10,Calculations!$C$118))+Control!$C$7*Calculations!$C$85*INDEX('Monthly Data'!Q:Q,Calculations!$C$116+MOD(AL10,Calculations!$C$118))+(1-Control!$C$7*Calculations!$C$87)*INDEX('Monthly Data'!R:R,Calculations!$C$116+MOD(AL10,Calculations!$C$118))</f>
        <v>2.3307359621218403E-2</v>
      </c>
      <c r="FC10" s="86">
        <f ca="1">Control!$C$7*Calculations!$C$82*INDEX('Monthly Data'!N:N,Calculations!$C$116+MOD(AM10,Calculations!$C$118))+Control!$C$7*Calculations!$C$83*INDEX('Monthly Data'!O:O,Calculations!$C$116+MOD(AM10,Calculations!$C$118))+Control!$C$7*Calculations!$C$84*INDEX('Monthly Data'!P:P,Calculations!$C$116+MOD(AM10,Calculations!$C$118))+Control!$C$7*Calculations!$C$85*INDEX('Monthly Data'!Q:Q,Calculations!$C$116+MOD(AM10,Calculations!$C$118))+(1-Control!$C$7*Calculations!$C$87)*INDEX('Monthly Data'!R:R,Calculations!$C$116+MOD(AM10,Calculations!$C$118))</f>
        <v>-1.4213734788548189E-2</v>
      </c>
      <c r="FD10" s="86">
        <f ca="1">Control!$C$7*Calculations!$C$82*INDEX('Monthly Data'!N:N,Calculations!$C$116+MOD(AN10,Calculations!$C$118))+Control!$C$7*Calculations!$C$83*INDEX('Monthly Data'!O:O,Calculations!$C$116+MOD(AN10,Calculations!$C$118))+Control!$C$7*Calculations!$C$84*INDEX('Monthly Data'!P:P,Calculations!$C$116+MOD(AN10,Calculations!$C$118))+Control!$C$7*Calculations!$C$85*INDEX('Monthly Data'!Q:Q,Calculations!$C$116+MOD(AN10,Calculations!$C$118))+(1-Control!$C$7*Calculations!$C$87)*INDEX('Monthly Data'!R:R,Calculations!$C$116+MOD(AN10,Calculations!$C$118))</f>
        <v>1.0018681835149534E-3</v>
      </c>
      <c r="FE10" s="86">
        <f ca="1">Control!$C$7*Calculations!$C$82*INDEX('Monthly Data'!N:N,Calculations!$C$116+MOD(AO10,Calculations!$C$118))+Control!$C$7*Calculations!$C$83*INDEX('Monthly Data'!O:O,Calculations!$C$116+MOD(AO10,Calculations!$C$118))+Control!$C$7*Calculations!$C$84*INDEX('Monthly Data'!P:P,Calculations!$C$116+MOD(AO10,Calculations!$C$118))+Control!$C$7*Calculations!$C$85*INDEX('Monthly Data'!Q:Q,Calculations!$C$116+MOD(AO10,Calculations!$C$118))+(1-Control!$C$7*Calculations!$C$87)*INDEX('Monthly Data'!R:R,Calculations!$C$116+MOD(AO10,Calculations!$C$118))</f>
        <v>9.9787204839310462E-3</v>
      </c>
      <c r="FF10" s="86">
        <f ca="1">Control!$C$7*Calculations!$C$82*INDEX('Monthly Data'!N:N,Calculations!$C$116+MOD(AP10,Calculations!$C$118))+Control!$C$7*Calculations!$C$83*INDEX('Monthly Data'!O:O,Calculations!$C$116+MOD(AP10,Calculations!$C$118))+Control!$C$7*Calculations!$C$84*INDEX('Monthly Data'!P:P,Calculations!$C$116+MOD(AP10,Calculations!$C$118))+Control!$C$7*Calculations!$C$85*INDEX('Monthly Data'!Q:Q,Calculations!$C$116+MOD(AP10,Calculations!$C$118))+(1-Control!$C$7*Calculations!$C$87)*INDEX('Monthly Data'!R:R,Calculations!$C$116+MOD(AP10,Calculations!$C$118))</f>
        <v>2.766281641786093E-2</v>
      </c>
      <c r="FG10" s="86">
        <f ca="1">Control!$C$7*Calculations!$C$82*INDEX('Monthly Data'!N:N,Calculations!$C$116+MOD(AQ10,Calculations!$C$118))+Control!$C$7*Calculations!$C$83*INDEX('Monthly Data'!O:O,Calculations!$C$116+MOD(AQ10,Calculations!$C$118))+Control!$C$7*Calculations!$C$84*INDEX('Monthly Data'!P:P,Calculations!$C$116+MOD(AQ10,Calculations!$C$118))+Control!$C$7*Calculations!$C$85*INDEX('Monthly Data'!Q:Q,Calculations!$C$116+MOD(AQ10,Calculations!$C$118))+(1-Control!$C$7*Calculations!$C$87)*INDEX('Monthly Data'!R:R,Calculations!$C$116+MOD(AQ10,Calculations!$C$118))</f>
        <v>3.7118215575026904E-2</v>
      </c>
      <c r="FH10" s="86">
        <f ca="1">Control!$C$7*Calculations!$C$82*INDEX('Monthly Data'!N:N,Calculations!$C$116+MOD(AR10,Calculations!$C$118))+Control!$C$7*Calculations!$C$83*INDEX('Monthly Data'!O:O,Calculations!$C$116+MOD(AR10,Calculations!$C$118))+Control!$C$7*Calculations!$C$84*INDEX('Monthly Data'!P:P,Calculations!$C$116+MOD(AR10,Calculations!$C$118))+Control!$C$7*Calculations!$C$85*INDEX('Monthly Data'!Q:Q,Calculations!$C$116+MOD(AR10,Calculations!$C$118))+(1-Control!$C$7*Calculations!$C$87)*INDEX('Monthly Data'!R:R,Calculations!$C$116+MOD(AR10,Calculations!$C$118))</f>
        <v>6.2631896128884862E-3</v>
      </c>
      <c r="FI10" s="86">
        <f ca="1">Control!$C$7*Calculations!$C$82*INDEX('Monthly Data'!N:N,Calculations!$C$116+MOD(AS10,Calculations!$C$118))+Control!$C$7*Calculations!$C$83*INDEX('Monthly Data'!O:O,Calculations!$C$116+MOD(AS10,Calculations!$C$118))+Control!$C$7*Calculations!$C$84*INDEX('Monthly Data'!P:P,Calculations!$C$116+MOD(AS10,Calculations!$C$118))+Control!$C$7*Calculations!$C$85*INDEX('Monthly Data'!Q:Q,Calculations!$C$116+MOD(AS10,Calculations!$C$118))+(1-Control!$C$7*Calculations!$C$87)*INDEX('Monthly Data'!R:R,Calculations!$C$116+MOD(AS10,Calculations!$C$118))</f>
        <v>6.4539397490030407E-3</v>
      </c>
      <c r="FJ10" s="86">
        <f ca="1">Control!$C$7*Calculations!$C$82*INDEX('Monthly Data'!N:N,Calculations!$C$116+MOD(AT10,Calculations!$C$118))+Control!$C$7*Calculations!$C$83*INDEX('Monthly Data'!O:O,Calculations!$C$116+MOD(AT10,Calculations!$C$118))+Control!$C$7*Calculations!$C$84*INDEX('Monthly Data'!P:P,Calculations!$C$116+MOD(AT10,Calculations!$C$118))+Control!$C$7*Calculations!$C$85*INDEX('Monthly Data'!Q:Q,Calculations!$C$116+MOD(AT10,Calculations!$C$118))+(1-Control!$C$7*Calculations!$C$87)*INDEX('Monthly Data'!R:R,Calculations!$C$116+MOD(AT10,Calculations!$C$118))</f>
        <v>2.3852824346838646E-2</v>
      </c>
      <c r="FK10" s="86">
        <f ca="1">Control!$C$7*Calculations!$C$82*INDEX('Monthly Data'!N:N,Calculations!$C$116+MOD(AU10,Calculations!$C$118))+Control!$C$7*Calculations!$C$83*INDEX('Monthly Data'!O:O,Calculations!$C$116+MOD(AU10,Calculations!$C$118))+Control!$C$7*Calculations!$C$84*INDEX('Monthly Data'!P:P,Calculations!$C$116+MOD(AU10,Calculations!$C$118))+Control!$C$7*Calculations!$C$85*INDEX('Monthly Data'!Q:Q,Calculations!$C$116+MOD(AU10,Calculations!$C$118))+(1-Control!$C$7*Calculations!$C$87)*INDEX('Monthly Data'!R:R,Calculations!$C$116+MOD(AU10,Calculations!$C$118))</f>
        <v>1.7361594973213587E-2</v>
      </c>
      <c r="FL10" s="86">
        <f ca="1">Control!$C$7*Calculations!$C$82*INDEX('Monthly Data'!N:N,Calculations!$C$116+MOD(AV10,Calculations!$C$118))+Control!$C$7*Calculations!$C$83*INDEX('Monthly Data'!O:O,Calculations!$C$116+MOD(AV10,Calculations!$C$118))+Control!$C$7*Calculations!$C$84*INDEX('Monthly Data'!P:P,Calculations!$C$116+MOD(AV10,Calculations!$C$118))+Control!$C$7*Calculations!$C$85*INDEX('Monthly Data'!Q:Q,Calculations!$C$116+MOD(AV10,Calculations!$C$118))+(1-Control!$C$7*Calculations!$C$87)*INDEX('Monthly Data'!R:R,Calculations!$C$116+MOD(AV10,Calculations!$C$118))</f>
        <v>1.7361594973213587E-2</v>
      </c>
      <c r="FM10" s="86">
        <f ca="1">Control!$C$7*Calculations!$C$82*INDEX('Monthly Data'!N:N,Calculations!$C$116+MOD(AW10,Calculations!$C$118))+Control!$C$7*Calculations!$C$83*INDEX('Monthly Data'!O:O,Calculations!$C$116+MOD(AW10,Calculations!$C$118))+Control!$C$7*Calculations!$C$84*INDEX('Monthly Data'!P:P,Calculations!$C$116+MOD(AW10,Calculations!$C$118))+Control!$C$7*Calculations!$C$85*INDEX('Monthly Data'!Q:Q,Calculations!$C$116+MOD(AW10,Calculations!$C$118))+(1-Control!$C$7*Calculations!$C$87)*INDEX('Monthly Data'!R:R,Calculations!$C$116+MOD(AW10,Calculations!$C$118))</f>
        <v>1.2722494017511032E-2</v>
      </c>
      <c r="FN10" s="86">
        <f ca="1">Control!$C$7*Calculations!$C$82*INDEX('Monthly Data'!N:N,Calculations!$C$116+MOD(AX10,Calculations!$C$118))+Control!$C$7*Calculations!$C$83*INDEX('Monthly Data'!O:O,Calculations!$C$116+MOD(AX10,Calculations!$C$118))+Control!$C$7*Calculations!$C$84*INDEX('Monthly Data'!P:P,Calculations!$C$116+MOD(AX10,Calculations!$C$118))+Control!$C$7*Calculations!$C$85*INDEX('Monthly Data'!Q:Q,Calculations!$C$116+MOD(AX10,Calculations!$C$118))+(1-Control!$C$7*Calculations!$C$87)*INDEX('Monthly Data'!R:R,Calculations!$C$116+MOD(AX10,Calculations!$C$118))</f>
        <v>5.8868730207813358E-3</v>
      </c>
      <c r="FO10" s="86">
        <f ca="1">Control!$C$7*Calculations!$C$82*INDEX('Monthly Data'!N:N,Calculations!$C$116+MOD(AY10,Calculations!$C$118))+Control!$C$7*Calculations!$C$83*INDEX('Monthly Data'!O:O,Calculations!$C$116+MOD(AY10,Calculations!$C$118))+Control!$C$7*Calculations!$C$84*INDEX('Monthly Data'!P:P,Calculations!$C$116+MOD(AY10,Calculations!$C$118))+Control!$C$7*Calculations!$C$85*INDEX('Monthly Data'!Q:Q,Calculations!$C$116+MOD(AY10,Calculations!$C$118))+(1-Control!$C$7*Calculations!$C$87)*INDEX('Monthly Data'!R:R,Calculations!$C$116+MOD(AY10,Calculations!$C$118))</f>
        <v>-6.1115617667135171E-2</v>
      </c>
      <c r="FP10" s="86">
        <f ca="1">Control!$C$7*Calculations!$C$82*INDEX('Monthly Data'!N:N,Calculations!$C$116+MOD(AZ10,Calculations!$C$118))+Control!$C$7*Calculations!$C$83*INDEX('Monthly Data'!O:O,Calculations!$C$116+MOD(AZ10,Calculations!$C$118))+Control!$C$7*Calculations!$C$84*INDEX('Monthly Data'!P:P,Calculations!$C$116+MOD(AZ10,Calculations!$C$118))+Control!$C$7*Calculations!$C$85*INDEX('Monthly Data'!Q:Q,Calculations!$C$116+MOD(AZ10,Calculations!$C$118))+(1-Control!$C$7*Calculations!$C$87)*INDEX('Monthly Data'!R:R,Calculations!$C$116+MOD(AZ10,Calculations!$C$118))</f>
        <v>2.3307359621218403E-2</v>
      </c>
      <c r="FQ10" s="86">
        <f ca="1">Control!$C$7*Calculations!$C$82*INDEX('Monthly Data'!N:N,Calculations!$C$116+MOD(BA10,Calculations!$C$118))+Control!$C$7*Calculations!$C$83*INDEX('Monthly Data'!O:O,Calculations!$C$116+MOD(BA10,Calculations!$C$118))+Control!$C$7*Calculations!$C$84*INDEX('Monthly Data'!P:P,Calculations!$C$116+MOD(BA10,Calculations!$C$118))+Control!$C$7*Calculations!$C$85*INDEX('Monthly Data'!Q:Q,Calculations!$C$116+MOD(BA10,Calculations!$C$118))+(1-Control!$C$7*Calculations!$C$87)*INDEX('Monthly Data'!R:R,Calculations!$C$116+MOD(BA10,Calculations!$C$118))</f>
        <v>1.5108777406081684E-3</v>
      </c>
      <c r="FR10" s="86">
        <f ca="1">Control!$C$7*Calculations!$C$82*INDEX('Monthly Data'!N:N,Calculations!$C$116+MOD(BB10,Calculations!$C$118))+Control!$C$7*Calculations!$C$83*INDEX('Monthly Data'!O:O,Calculations!$C$116+MOD(BB10,Calculations!$C$118))+Control!$C$7*Calculations!$C$84*INDEX('Monthly Data'!P:P,Calculations!$C$116+MOD(BB10,Calculations!$C$118))+Control!$C$7*Calculations!$C$85*INDEX('Monthly Data'!Q:Q,Calculations!$C$116+MOD(BB10,Calculations!$C$118))+(1-Control!$C$7*Calculations!$C$87)*INDEX('Monthly Data'!R:R,Calculations!$C$116+MOD(BB10,Calculations!$C$118))</f>
        <v>1.8695385296339444E-2</v>
      </c>
      <c r="FS10" s="86">
        <f ca="1">Control!$C$7*Calculations!$C$82*INDEX('Monthly Data'!N:N,Calculations!$C$116+MOD(BC10,Calculations!$C$118))+Control!$C$7*Calculations!$C$83*INDEX('Monthly Data'!O:O,Calculations!$C$116+MOD(BC10,Calculations!$C$118))+Control!$C$7*Calculations!$C$84*INDEX('Monthly Data'!P:P,Calculations!$C$116+MOD(BC10,Calculations!$C$118))+Control!$C$7*Calculations!$C$85*INDEX('Monthly Data'!Q:Q,Calculations!$C$116+MOD(BC10,Calculations!$C$118))+(1-Control!$C$7*Calculations!$C$87)*INDEX('Monthly Data'!R:R,Calculations!$C$116+MOD(BC10,Calculations!$C$118))</f>
        <v>-7.3651264633385334E-4</v>
      </c>
      <c r="FT10" s="86">
        <f ca="1">Control!$C$7*Calculations!$C$82*INDEX('Monthly Data'!N:N,Calculations!$C$116+MOD(BD10,Calculations!$C$118))+Control!$C$7*Calculations!$C$83*INDEX('Monthly Data'!O:O,Calculations!$C$116+MOD(BD10,Calculations!$C$118))+Control!$C$7*Calculations!$C$84*INDEX('Monthly Data'!P:P,Calculations!$C$116+MOD(BD10,Calculations!$C$118))+Control!$C$7*Calculations!$C$85*INDEX('Monthly Data'!Q:Q,Calculations!$C$116+MOD(BD10,Calculations!$C$118))+(1-Control!$C$7*Calculations!$C$87)*INDEX('Monthly Data'!R:R,Calculations!$C$116+MOD(BD10,Calculations!$C$118))</f>
        <v>3.6332715283247441E-2</v>
      </c>
      <c r="FU10" s="86">
        <f ca="1">Control!$C$7*Calculations!$C$82*INDEX('Monthly Data'!N:N,Calculations!$C$116+MOD(BE10,Calculations!$C$118))+Control!$C$7*Calculations!$C$83*INDEX('Monthly Data'!O:O,Calculations!$C$116+MOD(BE10,Calculations!$C$118))+Control!$C$7*Calculations!$C$84*INDEX('Monthly Data'!P:P,Calculations!$C$116+MOD(BE10,Calculations!$C$118))+Control!$C$7*Calculations!$C$85*INDEX('Monthly Data'!Q:Q,Calculations!$C$116+MOD(BE10,Calculations!$C$118))+(1-Control!$C$7*Calculations!$C$87)*INDEX('Monthly Data'!R:R,Calculations!$C$116+MOD(BE10,Calculations!$C$118))</f>
        <v>-6.1115617667135171E-2</v>
      </c>
      <c r="FV10" s="86">
        <f ca="1">Control!$C$7*Calculations!$C$82*INDEX('Monthly Data'!N:N,Calculations!$C$116+MOD(BF10,Calculations!$C$118))+Control!$C$7*Calculations!$C$83*INDEX('Monthly Data'!O:O,Calculations!$C$116+MOD(BF10,Calculations!$C$118))+Control!$C$7*Calculations!$C$84*INDEX('Monthly Data'!P:P,Calculations!$C$116+MOD(BF10,Calculations!$C$118))+Control!$C$7*Calculations!$C$85*INDEX('Monthly Data'!Q:Q,Calculations!$C$116+MOD(BF10,Calculations!$C$118))+(1-Control!$C$7*Calculations!$C$87)*INDEX('Monthly Data'!R:R,Calculations!$C$116+MOD(BF10,Calculations!$C$118))</f>
        <v>1.0478379486191123E-2</v>
      </c>
      <c r="FW10" s="86">
        <f ca="1">Control!$C$7*Calculations!$C$82*INDEX('Monthly Data'!N:N,Calculations!$C$116+MOD(BG10,Calculations!$C$118))+Control!$C$7*Calculations!$C$83*INDEX('Monthly Data'!O:O,Calculations!$C$116+MOD(BG10,Calculations!$C$118))+Control!$C$7*Calculations!$C$84*INDEX('Monthly Data'!P:P,Calculations!$C$116+MOD(BG10,Calculations!$C$118))+Control!$C$7*Calculations!$C$85*INDEX('Monthly Data'!Q:Q,Calculations!$C$116+MOD(BG10,Calculations!$C$118))+(1-Control!$C$7*Calculations!$C$87)*INDEX('Monthly Data'!R:R,Calculations!$C$116+MOD(BG10,Calculations!$C$118))</f>
        <v>-7.4084874653726545E-3</v>
      </c>
      <c r="FX10" s="86">
        <f ca="1">Control!$C$7*Calculations!$C$82*INDEX('Monthly Data'!N:N,Calculations!$C$116+MOD(BH10,Calculations!$C$118))+Control!$C$7*Calculations!$C$83*INDEX('Monthly Data'!O:O,Calculations!$C$116+MOD(BH10,Calculations!$C$118))+Control!$C$7*Calculations!$C$84*INDEX('Monthly Data'!P:P,Calculations!$C$116+MOD(BH10,Calculations!$C$118))+Control!$C$7*Calculations!$C$85*INDEX('Monthly Data'!Q:Q,Calculations!$C$116+MOD(BH10,Calculations!$C$118))+(1-Control!$C$7*Calculations!$C$87)*INDEX('Monthly Data'!R:R,Calculations!$C$116+MOD(BH10,Calculations!$C$118))</f>
        <v>6.2631896128884862E-3</v>
      </c>
      <c r="FY10" s="86">
        <f ca="1">Control!$C$7*Calculations!$C$82*INDEX('Monthly Data'!N:N,Calculations!$C$116+MOD(BI10,Calculations!$C$118))+Control!$C$7*Calculations!$C$83*INDEX('Monthly Data'!O:O,Calculations!$C$116+MOD(BI10,Calculations!$C$118))+Control!$C$7*Calculations!$C$84*INDEX('Monthly Data'!P:P,Calculations!$C$116+MOD(BI10,Calculations!$C$118))+Control!$C$7*Calculations!$C$85*INDEX('Monthly Data'!Q:Q,Calculations!$C$116+MOD(BI10,Calculations!$C$118))+(1-Control!$C$7*Calculations!$C$87)*INDEX('Monthly Data'!R:R,Calculations!$C$116+MOD(BI10,Calculations!$C$118))</f>
        <v>1.2435425892067014E-2</v>
      </c>
      <c r="FZ10" s="86">
        <f ca="1">Control!$C$7*Calculations!$C$82*INDEX('Monthly Data'!N:N,Calculations!$C$116+MOD(BJ10,Calculations!$C$118))+Control!$C$7*Calculations!$C$83*INDEX('Monthly Data'!O:O,Calculations!$C$116+MOD(BJ10,Calculations!$C$118))+Control!$C$7*Calculations!$C$84*INDEX('Monthly Data'!P:P,Calculations!$C$116+MOD(BJ10,Calculations!$C$118))+Control!$C$7*Calculations!$C$85*INDEX('Monthly Data'!Q:Q,Calculations!$C$116+MOD(BJ10,Calculations!$C$118))+(1-Control!$C$7*Calculations!$C$87)*INDEX('Monthly Data'!R:R,Calculations!$C$116+MOD(BJ10,Calculations!$C$118))</f>
        <v>1.5758278480433856E-2</v>
      </c>
      <c r="GA10" s="86">
        <f ca="1">Control!$C$7*Calculations!$C$82*INDEX('Monthly Data'!N:N,Calculations!$C$116+MOD(BK10,Calculations!$C$118))+Control!$C$7*Calculations!$C$83*INDEX('Monthly Data'!O:O,Calculations!$C$116+MOD(BK10,Calculations!$C$118))+Control!$C$7*Calculations!$C$84*INDEX('Monthly Data'!P:P,Calculations!$C$116+MOD(BK10,Calculations!$C$118))+Control!$C$7*Calculations!$C$85*INDEX('Monthly Data'!Q:Q,Calculations!$C$116+MOD(BK10,Calculations!$C$118))+(1-Control!$C$7*Calculations!$C$87)*INDEX('Monthly Data'!R:R,Calculations!$C$116+MOD(BK10,Calculations!$C$118))</f>
        <v>-3.8875517825435772E-3</v>
      </c>
      <c r="GB10" s="86">
        <f ca="1">Control!$C$7*Calculations!$C$82*INDEX('Monthly Data'!N:N,Calculations!$C$116+MOD(BL10,Calculations!$C$118))+Control!$C$7*Calculations!$C$83*INDEX('Monthly Data'!O:O,Calculations!$C$116+MOD(BL10,Calculations!$C$118))+Control!$C$7*Calculations!$C$84*INDEX('Monthly Data'!P:P,Calculations!$C$116+MOD(BL10,Calculations!$C$118))+Control!$C$7*Calculations!$C$85*INDEX('Monthly Data'!Q:Q,Calculations!$C$116+MOD(BL10,Calculations!$C$118))+(1-Control!$C$7*Calculations!$C$87)*INDEX('Monthly Data'!R:R,Calculations!$C$116+MOD(BL10,Calculations!$C$118))</f>
        <v>3.1070573055362403E-2</v>
      </c>
      <c r="GC10" s="86">
        <f ca="1">Control!$C$7*Calculations!$C$82*INDEX('Monthly Data'!N:N,Calculations!$C$116+MOD(BM10,Calculations!$C$118))+Control!$C$7*Calculations!$C$83*INDEX('Monthly Data'!O:O,Calculations!$C$116+MOD(BM10,Calculations!$C$118))+Control!$C$7*Calculations!$C$84*INDEX('Monthly Data'!P:P,Calculations!$C$116+MOD(BM10,Calculations!$C$118))+Control!$C$7*Calculations!$C$85*INDEX('Monthly Data'!Q:Q,Calculations!$C$116+MOD(BM10,Calculations!$C$118))+(1-Control!$C$7*Calculations!$C$87)*INDEX('Monthly Data'!R:R,Calculations!$C$116+MOD(BM10,Calculations!$C$118))</f>
        <v>1.7484305259657981E-2</v>
      </c>
      <c r="GD10" s="86">
        <f ca="1">Control!$C$7*Calculations!$C$82*INDEX('Monthly Data'!N:N,Calculations!$C$116+MOD(BN10,Calculations!$C$118))+Control!$C$7*Calculations!$C$83*INDEX('Monthly Data'!O:O,Calculations!$C$116+MOD(BN10,Calculations!$C$118))+Control!$C$7*Calculations!$C$84*INDEX('Monthly Data'!P:P,Calculations!$C$116+MOD(BN10,Calculations!$C$118))+Control!$C$7*Calculations!$C$85*INDEX('Monthly Data'!Q:Q,Calculations!$C$116+MOD(BN10,Calculations!$C$118))+(1-Control!$C$7*Calculations!$C$87)*INDEX('Monthly Data'!R:R,Calculations!$C$116+MOD(BN10,Calculations!$C$118))</f>
        <v>9.5791276036140301E-3</v>
      </c>
      <c r="GE10" s="86">
        <f ca="1">Control!$C$7*Calculations!$C$82*INDEX('Monthly Data'!N:N,Calculations!$C$116+MOD(BO10,Calculations!$C$118))+Control!$C$7*Calculations!$C$83*INDEX('Monthly Data'!O:O,Calculations!$C$116+MOD(BO10,Calculations!$C$118))+Control!$C$7*Calculations!$C$84*INDEX('Monthly Data'!P:P,Calculations!$C$116+MOD(BO10,Calculations!$C$118))+Control!$C$7*Calculations!$C$85*INDEX('Monthly Data'!Q:Q,Calculations!$C$116+MOD(BO10,Calculations!$C$118))+(1-Control!$C$7*Calculations!$C$87)*INDEX('Monthly Data'!R:R,Calculations!$C$116+MOD(BO10,Calculations!$C$118))</f>
        <v>7.3538285850108537E-3</v>
      </c>
      <c r="GF10" s="86">
        <f ca="1">Control!$C$7*Calculations!$C$82*INDEX('Monthly Data'!N:N,Calculations!$C$116+MOD(BP10,Calculations!$C$118))+Control!$C$7*Calculations!$C$83*INDEX('Monthly Data'!O:O,Calculations!$C$116+MOD(BP10,Calculations!$C$118))+Control!$C$7*Calculations!$C$84*INDEX('Monthly Data'!P:P,Calculations!$C$116+MOD(BP10,Calculations!$C$118))+Control!$C$7*Calculations!$C$85*INDEX('Monthly Data'!Q:Q,Calculations!$C$116+MOD(BP10,Calculations!$C$118))+(1-Control!$C$7*Calculations!$C$87)*INDEX('Monthly Data'!R:R,Calculations!$C$116+MOD(BP10,Calculations!$C$118))</f>
        <v>5.8868730207813358E-3</v>
      </c>
      <c r="GG10" s="86">
        <f ca="1">Control!$C$7*Calculations!$C$82*INDEX('Monthly Data'!N:N,Calculations!$C$116+MOD(BQ10,Calculations!$C$118))+Control!$C$7*Calculations!$C$83*INDEX('Monthly Data'!O:O,Calculations!$C$116+MOD(BQ10,Calculations!$C$118))+Control!$C$7*Calculations!$C$84*INDEX('Monthly Data'!P:P,Calculations!$C$116+MOD(BQ10,Calculations!$C$118))+Control!$C$7*Calculations!$C$85*INDEX('Monthly Data'!Q:Q,Calculations!$C$116+MOD(BQ10,Calculations!$C$118))+(1-Control!$C$7*Calculations!$C$87)*INDEX('Monthly Data'!R:R,Calculations!$C$116+MOD(BQ10,Calculations!$C$118))</f>
        <v>2.766281641786093E-2</v>
      </c>
      <c r="GH10" s="86">
        <f ca="1">Control!$C$7*Calculations!$C$82*INDEX('Monthly Data'!N:N,Calculations!$C$116+MOD(BR10,Calculations!$C$118))+Control!$C$7*Calculations!$C$83*INDEX('Monthly Data'!O:O,Calculations!$C$116+MOD(BR10,Calculations!$C$118))+Control!$C$7*Calculations!$C$84*INDEX('Monthly Data'!P:P,Calculations!$C$116+MOD(BR10,Calculations!$C$118))+Control!$C$7*Calculations!$C$85*INDEX('Monthly Data'!Q:Q,Calculations!$C$116+MOD(BR10,Calculations!$C$118))+(1-Control!$C$7*Calculations!$C$87)*INDEX('Monthly Data'!R:R,Calculations!$C$116+MOD(BR10,Calculations!$C$118))</f>
        <v>-4.417423226995453E-3</v>
      </c>
      <c r="GI10" s="86">
        <f ca="1">Control!$C$7*Calculations!$C$82*INDEX('Monthly Data'!N:N,Calculations!$C$116+MOD(BS10,Calculations!$C$118))+Control!$C$7*Calculations!$C$83*INDEX('Monthly Data'!O:O,Calculations!$C$116+MOD(BS10,Calculations!$C$118))+Control!$C$7*Calculations!$C$84*INDEX('Monthly Data'!P:P,Calculations!$C$116+MOD(BS10,Calculations!$C$118))+Control!$C$7*Calculations!$C$85*INDEX('Monthly Data'!Q:Q,Calculations!$C$116+MOD(BS10,Calculations!$C$118))+(1-Control!$C$7*Calculations!$C$87)*INDEX('Monthly Data'!R:R,Calculations!$C$116+MOD(BS10,Calculations!$C$118))</f>
        <v>4.4327772793586687E-3</v>
      </c>
      <c r="GJ10" s="86">
        <f ca="1">Control!$C$7*Calculations!$C$82*INDEX('Monthly Data'!N:N,Calculations!$C$116+MOD(BT10,Calculations!$C$118))+Control!$C$7*Calculations!$C$83*INDEX('Monthly Data'!O:O,Calculations!$C$116+MOD(BT10,Calculations!$C$118))+Control!$C$7*Calculations!$C$84*INDEX('Monthly Data'!P:P,Calculations!$C$116+MOD(BT10,Calculations!$C$118))+Control!$C$7*Calculations!$C$85*INDEX('Monthly Data'!Q:Q,Calculations!$C$116+MOD(BT10,Calculations!$C$118))+(1-Control!$C$7*Calculations!$C$87)*INDEX('Monthly Data'!R:R,Calculations!$C$116+MOD(BT10,Calculations!$C$118))</f>
        <v>-4.3408051735618014E-2</v>
      </c>
      <c r="GK10" s="86">
        <f ca="1">Control!$C$7*Calculations!$C$82*INDEX('Monthly Data'!N:N,Calculations!$C$116+MOD(BU10,Calculations!$C$118))+Control!$C$7*Calculations!$C$83*INDEX('Monthly Data'!O:O,Calculations!$C$116+MOD(BU10,Calculations!$C$118))+Control!$C$7*Calculations!$C$84*INDEX('Monthly Data'!P:P,Calculations!$C$116+MOD(BU10,Calculations!$C$118))+Control!$C$7*Calculations!$C$85*INDEX('Monthly Data'!Q:Q,Calculations!$C$116+MOD(BU10,Calculations!$C$118))+(1-Control!$C$7*Calculations!$C$87)*INDEX('Monthly Data'!R:R,Calculations!$C$116+MOD(BU10,Calculations!$C$118))</f>
        <v>-1.3959200237295809E-2</v>
      </c>
      <c r="GL10" s="86">
        <f ca="1">Control!$C$7*Calculations!$C$82*INDEX('Monthly Data'!N:N,Calculations!$C$116+MOD(BV10,Calculations!$C$118))+Control!$C$7*Calculations!$C$83*INDEX('Monthly Data'!O:O,Calculations!$C$116+MOD(BV10,Calculations!$C$118))+Control!$C$7*Calculations!$C$84*INDEX('Monthly Data'!P:P,Calculations!$C$116+MOD(BV10,Calculations!$C$118))+Control!$C$7*Calculations!$C$85*INDEX('Monthly Data'!Q:Q,Calculations!$C$116+MOD(BV10,Calculations!$C$118))+(1-Control!$C$7*Calculations!$C$87)*INDEX('Monthly Data'!R:R,Calculations!$C$116+MOD(BV10,Calculations!$C$118))</f>
        <v>1.50127906355989E-2</v>
      </c>
      <c r="GM10" s="86">
        <f ca="1">Control!$C$7*Calculations!$C$82*INDEX('Monthly Data'!N:N,Calculations!$C$116+MOD(BW10,Calculations!$C$118))+Control!$C$7*Calculations!$C$83*INDEX('Monthly Data'!O:O,Calculations!$C$116+MOD(BW10,Calculations!$C$118))+Control!$C$7*Calculations!$C$84*INDEX('Monthly Data'!P:P,Calculations!$C$116+MOD(BW10,Calculations!$C$118))+Control!$C$7*Calculations!$C$85*INDEX('Monthly Data'!Q:Q,Calculations!$C$116+MOD(BW10,Calculations!$C$118))+(1-Control!$C$7*Calculations!$C$87)*INDEX('Monthly Data'!R:R,Calculations!$C$116+MOD(BW10,Calculations!$C$118))</f>
        <v>7.7184133340106598E-3</v>
      </c>
      <c r="GN10" s="86">
        <f ca="1">Control!$C$7*Calculations!$C$82*INDEX('Monthly Data'!N:N,Calculations!$C$116+MOD(BX10,Calculations!$C$118))+Control!$C$7*Calculations!$C$83*INDEX('Monthly Data'!O:O,Calculations!$C$116+MOD(BX10,Calculations!$C$118))+Control!$C$7*Calculations!$C$84*INDEX('Monthly Data'!P:P,Calculations!$C$116+MOD(BX10,Calculations!$C$118))+Control!$C$7*Calculations!$C$85*INDEX('Monthly Data'!Q:Q,Calculations!$C$116+MOD(BX10,Calculations!$C$118))+(1-Control!$C$7*Calculations!$C$87)*INDEX('Monthly Data'!R:R,Calculations!$C$116+MOD(BX10,Calculations!$C$118))</f>
        <v>4.5735623984309991E-2</v>
      </c>
      <c r="GO10" s="86">
        <f ca="1">Control!$C$7*Calculations!$C$82*INDEX('Monthly Data'!N:N,Calculations!$C$116+MOD(BY10,Calculations!$C$118))+Control!$C$7*Calculations!$C$83*INDEX('Monthly Data'!O:O,Calculations!$C$116+MOD(BY10,Calculations!$C$118))+Control!$C$7*Calculations!$C$84*INDEX('Monthly Data'!P:P,Calculations!$C$116+MOD(BY10,Calculations!$C$118))+Control!$C$7*Calculations!$C$85*INDEX('Monthly Data'!Q:Q,Calculations!$C$116+MOD(BY10,Calculations!$C$118))+(1-Control!$C$7*Calculations!$C$87)*INDEX('Monthly Data'!R:R,Calculations!$C$116+MOD(BY10,Calculations!$C$118))</f>
        <v>-9.9526758408448549E-3</v>
      </c>
      <c r="GP10" s="86">
        <f ca="1">Control!$C$7*Calculations!$C$82*INDEX('Monthly Data'!N:N,Calculations!$C$116+MOD(BZ10,Calculations!$C$118))+Control!$C$7*Calculations!$C$83*INDEX('Monthly Data'!O:O,Calculations!$C$116+MOD(BZ10,Calculations!$C$118))+Control!$C$7*Calculations!$C$84*INDEX('Monthly Data'!P:P,Calculations!$C$116+MOD(BZ10,Calculations!$C$118))+Control!$C$7*Calculations!$C$85*INDEX('Monthly Data'!Q:Q,Calculations!$C$116+MOD(BZ10,Calculations!$C$118))+(1-Control!$C$7*Calculations!$C$87)*INDEX('Monthly Data'!R:R,Calculations!$C$116+MOD(BZ10,Calculations!$C$118))</f>
        <v>-4.3408051735618014E-2</v>
      </c>
      <c r="GQ10" s="86">
        <f ca="1">Control!$C$7*Calculations!$C$82*INDEX('Monthly Data'!N:N,Calculations!$C$116+MOD(CA10,Calculations!$C$118))+Control!$C$7*Calculations!$C$83*INDEX('Monthly Data'!O:O,Calculations!$C$116+MOD(CA10,Calculations!$C$118))+Control!$C$7*Calculations!$C$84*INDEX('Monthly Data'!P:P,Calculations!$C$116+MOD(CA10,Calculations!$C$118))+Control!$C$7*Calculations!$C$85*INDEX('Monthly Data'!Q:Q,Calculations!$C$116+MOD(CA10,Calculations!$C$118))+(1-Control!$C$7*Calculations!$C$87)*INDEX('Monthly Data'!R:R,Calculations!$C$116+MOD(CA10,Calculations!$C$118))</f>
        <v>1.8695385296339444E-2</v>
      </c>
      <c r="GR10" s="86">
        <f ca="1">Control!$C$7*Calculations!$C$82*INDEX('Monthly Data'!N:N,Calculations!$C$116+MOD(CB10,Calculations!$C$118))+Control!$C$7*Calculations!$C$83*INDEX('Monthly Data'!O:O,Calculations!$C$116+MOD(CB10,Calculations!$C$118))+Control!$C$7*Calculations!$C$84*INDEX('Monthly Data'!P:P,Calculations!$C$116+MOD(CB10,Calculations!$C$118))+Control!$C$7*Calculations!$C$85*INDEX('Monthly Data'!Q:Q,Calculations!$C$116+MOD(CB10,Calculations!$C$118))+(1-Control!$C$7*Calculations!$C$87)*INDEX('Monthly Data'!R:R,Calculations!$C$116+MOD(CB10,Calculations!$C$118))</f>
        <v>-2.072517756005474E-2</v>
      </c>
      <c r="GS10" s="86">
        <f ca="1">Control!$C$7*Calculations!$C$82*INDEX('Monthly Data'!N:N,Calculations!$C$116+MOD(CC10,Calculations!$C$118))+Control!$C$7*Calculations!$C$83*INDEX('Monthly Data'!O:O,Calculations!$C$116+MOD(CC10,Calculations!$C$118))+Control!$C$7*Calculations!$C$84*INDEX('Monthly Data'!P:P,Calculations!$C$116+MOD(CC10,Calculations!$C$118))+Control!$C$7*Calculations!$C$85*INDEX('Monthly Data'!Q:Q,Calculations!$C$116+MOD(CC10,Calculations!$C$118))+(1-Control!$C$7*Calculations!$C$87)*INDEX('Monthly Data'!R:R,Calculations!$C$116+MOD(CC10,Calculations!$C$118))</f>
        <v>1.142101364887867E-2</v>
      </c>
      <c r="GT10" s="86">
        <f ca="1">Control!$C$7*Calculations!$C$82*INDEX('Monthly Data'!N:N,Calculations!$C$116+MOD(CD10,Calculations!$C$118))+Control!$C$7*Calculations!$C$83*INDEX('Monthly Data'!O:O,Calculations!$C$116+MOD(CD10,Calculations!$C$118))+Control!$C$7*Calculations!$C$84*INDEX('Monthly Data'!P:P,Calculations!$C$116+MOD(CD10,Calculations!$C$118))+Control!$C$7*Calculations!$C$85*INDEX('Monthly Data'!Q:Q,Calculations!$C$116+MOD(CD10,Calculations!$C$118))+(1-Control!$C$7*Calculations!$C$87)*INDEX('Monthly Data'!R:R,Calculations!$C$116+MOD(CD10,Calculations!$C$118))</f>
        <v>2.5790695379256122E-2</v>
      </c>
      <c r="GU10" s="86">
        <f ca="1">Control!$C$7*Calculations!$C$82*INDEX('Monthly Data'!N:N,Calculations!$C$116+MOD(CE10,Calculations!$C$118))+Control!$C$7*Calculations!$C$83*INDEX('Monthly Data'!O:O,Calculations!$C$116+MOD(CE10,Calculations!$C$118))+Control!$C$7*Calculations!$C$84*INDEX('Monthly Data'!P:P,Calculations!$C$116+MOD(CE10,Calculations!$C$118))+Control!$C$7*Calculations!$C$85*INDEX('Monthly Data'!Q:Q,Calculations!$C$116+MOD(CE10,Calculations!$C$118))+(1-Control!$C$7*Calculations!$C$87)*INDEX('Monthly Data'!R:R,Calculations!$C$116+MOD(CE10,Calculations!$C$118))</f>
        <v>-1.0485101266941802E-2</v>
      </c>
      <c r="GV10" s="86">
        <f ca="1">Control!$C$7*Calculations!$C$82*INDEX('Monthly Data'!N:N,Calculations!$C$116+MOD(CF10,Calculations!$C$118))+Control!$C$7*Calculations!$C$83*INDEX('Monthly Data'!O:O,Calculations!$C$116+MOD(CF10,Calculations!$C$118))+Control!$C$7*Calculations!$C$84*INDEX('Monthly Data'!P:P,Calculations!$C$116+MOD(CF10,Calculations!$C$118))+Control!$C$7*Calculations!$C$85*INDEX('Monthly Data'!Q:Q,Calculations!$C$116+MOD(CF10,Calculations!$C$118))+(1-Control!$C$7*Calculations!$C$87)*INDEX('Monthly Data'!R:R,Calculations!$C$116+MOD(CF10,Calculations!$C$118))</f>
        <v>-9.839093431862074E-3</v>
      </c>
      <c r="GW10" s="86">
        <f ca="1">Control!$C$7*Calculations!$C$82*INDEX('Monthly Data'!N:N,Calculations!$C$116+MOD(CG10,Calculations!$C$118))+Control!$C$7*Calculations!$C$83*INDEX('Monthly Data'!O:O,Calculations!$C$116+MOD(CG10,Calculations!$C$118))+Control!$C$7*Calculations!$C$84*INDEX('Monthly Data'!P:P,Calculations!$C$116+MOD(CG10,Calculations!$C$118))+Control!$C$7*Calculations!$C$85*INDEX('Monthly Data'!Q:Q,Calculations!$C$116+MOD(CG10,Calculations!$C$118))+(1-Control!$C$7*Calculations!$C$87)*INDEX('Monthly Data'!R:R,Calculations!$C$116+MOD(CG10,Calculations!$C$118))</f>
        <v>-1.5984879994281095E-2</v>
      </c>
      <c r="GX10" s="86">
        <f ca="1">Control!$C$7*Calculations!$C$82*INDEX('Monthly Data'!N:N,Calculations!$C$116+MOD(CH10,Calculations!$C$118))+Control!$C$7*Calculations!$C$83*INDEX('Monthly Data'!O:O,Calculations!$C$116+MOD(CH10,Calculations!$C$118))+Control!$C$7*Calculations!$C$84*INDEX('Monthly Data'!P:P,Calculations!$C$116+MOD(CH10,Calculations!$C$118))+Control!$C$7*Calculations!$C$85*INDEX('Monthly Data'!Q:Q,Calculations!$C$116+MOD(CH10,Calculations!$C$118))+(1-Control!$C$7*Calculations!$C$87)*INDEX('Monthly Data'!R:R,Calculations!$C$116+MOD(CH10,Calculations!$C$118))</f>
        <v>1.4915555251167555E-3</v>
      </c>
      <c r="GY10" s="86">
        <f ca="1">Control!$C$7*Calculations!$C$82*INDEX('Monthly Data'!N:N,Calculations!$C$116+MOD(CI10,Calculations!$C$118))+Control!$C$7*Calculations!$C$83*INDEX('Monthly Data'!O:O,Calculations!$C$116+MOD(CI10,Calculations!$C$118))+Control!$C$7*Calculations!$C$84*INDEX('Monthly Data'!P:P,Calculations!$C$116+MOD(CI10,Calculations!$C$118))+Control!$C$7*Calculations!$C$85*INDEX('Monthly Data'!Q:Q,Calculations!$C$116+MOD(CI10,Calculations!$C$118))+(1-Control!$C$7*Calculations!$C$87)*INDEX('Monthly Data'!R:R,Calculations!$C$116+MOD(CI10,Calculations!$C$118))</f>
        <v>-6.1115617667135171E-2</v>
      </c>
      <c r="GZ10" s="86">
        <f ca="1">Control!$C$7*Calculations!$C$82*INDEX('Monthly Data'!N:N,Calculations!$C$116+MOD(CJ10,Calculations!$C$118))+Control!$C$7*Calculations!$C$83*INDEX('Monthly Data'!O:O,Calculations!$C$116+MOD(CJ10,Calculations!$C$118))+Control!$C$7*Calculations!$C$84*INDEX('Monthly Data'!P:P,Calculations!$C$116+MOD(CJ10,Calculations!$C$118))+Control!$C$7*Calculations!$C$85*INDEX('Monthly Data'!Q:Q,Calculations!$C$116+MOD(CJ10,Calculations!$C$118))+(1-Control!$C$7*Calculations!$C$87)*INDEX('Monthly Data'!R:R,Calculations!$C$116+MOD(CJ10,Calculations!$C$118))</f>
        <v>1.5063457444773597E-2</v>
      </c>
      <c r="HA10" s="86">
        <f ca="1">Control!$C$7*Calculations!$C$82*INDEX('Monthly Data'!N:N,Calculations!$C$116+MOD(CK10,Calculations!$C$118))+Control!$C$7*Calculations!$C$83*INDEX('Monthly Data'!O:O,Calculations!$C$116+MOD(CK10,Calculations!$C$118))+Control!$C$7*Calculations!$C$84*INDEX('Monthly Data'!P:P,Calculations!$C$116+MOD(CK10,Calculations!$C$118))+Control!$C$7*Calculations!$C$85*INDEX('Monthly Data'!Q:Q,Calculations!$C$116+MOD(CK10,Calculations!$C$118))+(1-Control!$C$7*Calculations!$C$87)*INDEX('Monthly Data'!R:R,Calculations!$C$116+MOD(CK10,Calculations!$C$118))</f>
        <v>9.9793409618087695E-3</v>
      </c>
      <c r="HB10" s="86">
        <f ca="1">Control!$C$7*Calculations!$C$82*INDEX('Monthly Data'!N:N,Calculations!$C$116+MOD(CL10,Calculations!$C$118))+Control!$C$7*Calculations!$C$83*INDEX('Monthly Data'!O:O,Calculations!$C$116+MOD(CL10,Calculations!$C$118))+Control!$C$7*Calculations!$C$84*INDEX('Monthly Data'!P:P,Calculations!$C$116+MOD(CL10,Calculations!$C$118))+Control!$C$7*Calculations!$C$85*INDEX('Monthly Data'!Q:Q,Calculations!$C$116+MOD(CL10,Calculations!$C$118))+(1-Control!$C$7*Calculations!$C$87)*INDEX('Monthly Data'!R:R,Calculations!$C$116+MOD(CL10,Calculations!$C$118))</f>
        <v>7.3538285850108537E-3</v>
      </c>
      <c r="HC10" s="86">
        <f ca="1">Control!$C$7*Calculations!$C$82*INDEX('Monthly Data'!N:N,Calculations!$C$116+MOD(CM10,Calculations!$C$118))+Control!$C$7*Calculations!$C$83*INDEX('Monthly Data'!O:O,Calculations!$C$116+MOD(CM10,Calculations!$C$118))+Control!$C$7*Calculations!$C$84*INDEX('Monthly Data'!P:P,Calculations!$C$116+MOD(CM10,Calculations!$C$118))+Control!$C$7*Calculations!$C$85*INDEX('Monthly Data'!Q:Q,Calculations!$C$116+MOD(CM10,Calculations!$C$118))+(1-Control!$C$7*Calculations!$C$87)*INDEX('Monthly Data'!R:R,Calculations!$C$116+MOD(CM10,Calculations!$C$118))</f>
        <v>5.1279584938936244E-2</v>
      </c>
      <c r="HD10" s="86">
        <f ca="1">Control!$C$7*Calculations!$C$82*INDEX('Monthly Data'!N:N,Calculations!$C$116+MOD(CN10,Calculations!$C$118))+Control!$C$7*Calculations!$C$83*INDEX('Monthly Data'!O:O,Calculations!$C$116+MOD(CN10,Calculations!$C$118))+Control!$C$7*Calculations!$C$84*INDEX('Monthly Data'!P:P,Calculations!$C$116+MOD(CN10,Calculations!$C$118))+Control!$C$7*Calculations!$C$85*INDEX('Monthly Data'!Q:Q,Calculations!$C$116+MOD(CN10,Calculations!$C$118))+(1-Control!$C$7*Calculations!$C$87)*INDEX('Monthly Data'!R:R,Calculations!$C$116+MOD(CN10,Calculations!$C$118))</f>
        <v>1.1786765492207996E-2</v>
      </c>
      <c r="HE10" s="86">
        <f ca="1">Control!$C$7*Calculations!$C$82*INDEX('Monthly Data'!N:N,Calculations!$C$116+MOD(CO10,Calculations!$C$118))+Control!$C$7*Calculations!$C$83*INDEX('Monthly Data'!O:O,Calculations!$C$116+MOD(CO10,Calculations!$C$118))+Control!$C$7*Calculations!$C$84*INDEX('Monthly Data'!P:P,Calculations!$C$116+MOD(CO10,Calculations!$C$118))+Control!$C$7*Calculations!$C$85*INDEX('Monthly Data'!Q:Q,Calculations!$C$116+MOD(CO10,Calculations!$C$118))+(1-Control!$C$7*Calculations!$C$87)*INDEX('Monthly Data'!R:R,Calculations!$C$116+MOD(CO10,Calculations!$C$118))</f>
        <v>5.1279584938936244E-2</v>
      </c>
      <c r="HF10" s="86">
        <f ca="1">Control!$C$7*Calculations!$C$82*INDEX('Monthly Data'!N:N,Calculations!$C$116+MOD(CP10,Calculations!$C$118))+Control!$C$7*Calculations!$C$83*INDEX('Monthly Data'!O:O,Calculations!$C$116+MOD(CP10,Calculations!$C$118))+Control!$C$7*Calculations!$C$84*INDEX('Monthly Data'!P:P,Calculations!$C$116+MOD(CP10,Calculations!$C$118))+Control!$C$7*Calculations!$C$85*INDEX('Monthly Data'!Q:Q,Calculations!$C$116+MOD(CP10,Calculations!$C$118))+(1-Control!$C$7*Calculations!$C$87)*INDEX('Monthly Data'!R:R,Calculations!$C$116+MOD(CP10,Calculations!$C$118))</f>
        <v>3.7118215575026904E-2</v>
      </c>
      <c r="HG10" s="86">
        <f ca="1">Control!$C$7*Calculations!$C$82*INDEX('Monthly Data'!N:N,Calculations!$C$116+MOD(CQ10,Calculations!$C$118))+Control!$C$7*Calculations!$C$83*INDEX('Monthly Data'!O:O,Calculations!$C$116+MOD(CQ10,Calculations!$C$118))+Control!$C$7*Calculations!$C$84*INDEX('Monthly Data'!P:P,Calculations!$C$116+MOD(CQ10,Calculations!$C$118))+Control!$C$7*Calculations!$C$85*INDEX('Monthly Data'!Q:Q,Calculations!$C$116+MOD(CQ10,Calculations!$C$118))+(1-Control!$C$7*Calculations!$C$87)*INDEX('Monthly Data'!R:R,Calculations!$C$116+MOD(CQ10,Calculations!$C$118))</f>
        <v>2.4842166689046628E-2</v>
      </c>
      <c r="HH10" s="86">
        <f ca="1">Control!$C$7*Calculations!$C$82*INDEX('Monthly Data'!N:N,Calculations!$C$116+MOD(CR10,Calculations!$C$118))+Control!$C$7*Calculations!$C$83*INDEX('Monthly Data'!O:O,Calculations!$C$116+MOD(CR10,Calculations!$C$118))+Control!$C$7*Calculations!$C$84*INDEX('Monthly Data'!P:P,Calculations!$C$116+MOD(CR10,Calculations!$C$118))+Control!$C$7*Calculations!$C$85*INDEX('Monthly Data'!Q:Q,Calculations!$C$116+MOD(CR10,Calculations!$C$118))+(1-Control!$C$7*Calculations!$C$87)*INDEX('Monthly Data'!R:R,Calculations!$C$116+MOD(CR10,Calculations!$C$118))</f>
        <v>-7.3651264633385334E-4</v>
      </c>
      <c r="HI10" s="86">
        <f ca="1">Control!$C$7*Calculations!$C$82*INDEX('Monthly Data'!N:N,Calculations!$C$116+MOD(CS10,Calculations!$C$118))+Control!$C$7*Calculations!$C$83*INDEX('Monthly Data'!O:O,Calculations!$C$116+MOD(CS10,Calculations!$C$118))+Control!$C$7*Calculations!$C$84*INDEX('Monthly Data'!P:P,Calculations!$C$116+MOD(CS10,Calculations!$C$118))+Control!$C$7*Calculations!$C$85*INDEX('Monthly Data'!Q:Q,Calculations!$C$116+MOD(CS10,Calculations!$C$118))+(1-Control!$C$7*Calculations!$C$87)*INDEX('Monthly Data'!R:R,Calculations!$C$116+MOD(CS10,Calculations!$C$118))</f>
        <v>-7.5539743260223157E-3</v>
      </c>
      <c r="HJ10" s="86">
        <f ca="1">Control!$C$7*Calculations!$C$82*INDEX('Monthly Data'!N:N,Calculations!$C$116+MOD(CT10,Calculations!$C$118))+Control!$C$7*Calculations!$C$83*INDEX('Monthly Data'!O:O,Calculations!$C$116+MOD(CT10,Calculations!$C$118))+Control!$C$7*Calculations!$C$84*INDEX('Monthly Data'!P:P,Calculations!$C$116+MOD(CT10,Calculations!$C$118))+Control!$C$7*Calculations!$C$85*INDEX('Monthly Data'!Q:Q,Calculations!$C$116+MOD(CT10,Calculations!$C$118))+(1-Control!$C$7*Calculations!$C$87)*INDEX('Monthly Data'!R:R,Calculations!$C$116+MOD(CT10,Calculations!$C$118))</f>
        <v>-2.0259958308006688E-2</v>
      </c>
      <c r="HK10" s="86">
        <f ca="1">Control!$C$7*Calculations!$C$82*INDEX('Monthly Data'!N:N,Calculations!$C$116+MOD(CU10,Calculations!$C$118))+Control!$C$7*Calculations!$C$83*INDEX('Monthly Data'!O:O,Calculations!$C$116+MOD(CU10,Calculations!$C$118))+Control!$C$7*Calculations!$C$84*INDEX('Monthly Data'!P:P,Calculations!$C$116+MOD(CU10,Calculations!$C$118))+Control!$C$7*Calculations!$C$85*INDEX('Monthly Data'!Q:Q,Calculations!$C$116+MOD(CU10,Calculations!$C$118))+(1-Control!$C$7*Calculations!$C$87)*INDEX('Monthly Data'!R:R,Calculations!$C$116+MOD(CU10,Calculations!$C$118))</f>
        <v>1.1704119272391494E-2</v>
      </c>
      <c r="HL10" s="86">
        <f ca="1">Control!$C$7*Calculations!$C$82*INDEX('Monthly Data'!N:N,Calculations!$C$116+MOD(CV10,Calculations!$C$118))+Control!$C$7*Calculations!$C$83*INDEX('Monthly Data'!O:O,Calculations!$C$116+MOD(CV10,Calculations!$C$118))+Control!$C$7*Calculations!$C$84*INDEX('Monthly Data'!P:P,Calculations!$C$116+MOD(CV10,Calculations!$C$118))+Control!$C$7*Calculations!$C$85*INDEX('Monthly Data'!Q:Q,Calculations!$C$116+MOD(CV10,Calculations!$C$118))+(1-Control!$C$7*Calculations!$C$87)*INDEX('Monthly Data'!R:R,Calculations!$C$116+MOD(CV10,Calculations!$C$118))</f>
        <v>1.3891304280773396E-2</v>
      </c>
      <c r="HM10" s="86">
        <f ca="1">Control!$C$7*Calculations!$C$82*INDEX('Monthly Data'!N:N,Calculations!$C$116+MOD(CW10,Calculations!$C$118))+Control!$C$7*Calculations!$C$83*INDEX('Monthly Data'!O:O,Calculations!$C$116+MOD(CW10,Calculations!$C$118))+Control!$C$7*Calculations!$C$84*INDEX('Monthly Data'!P:P,Calculations!$C$116+MOD(CW10,Calculations!$C$118))+Control!$C$7*Calculations!$C$85*INDEX('Monthly Data'!Q:Q,Calculations!$C$116+MOD(CW10,Calculations!$C$118))+(1-Control!$C$7*Calculations!$C$87)*INDEX('Monthly Data'!R:R,Calculations!$C$116+MOD(CW10,Calculations!$C$118))</f>
        <v>3.7118215575026904E-2</v>
      </c>
      <c r="HN10" s="86">
        <f ca="1">Control!$C$7*Calculations!$C$82*INDEX('Monthly Data'!N:N,Calculations!$C$116+MOD(CX10,Calculations!$C$118))+Control!$C$7*Calculations!$C$83*INDEX('Monthly Data'!O:O,Calculations!$C$116+MOD(CX10,Calculations!$C$118))+Control!$C$7*Calculations!$C$84*INDEX('Monthly Data'!P:P,Calculations!$C$116+MOD(CX10,Calculations!$C$118))+Control!$C$7*Calculations!$C$85*INDEX('Monthly Data'!Q:Q,Calculations!$C$116+MOD(CX10,Calculations!$C$118))+(1-Control!$C$7*Calculations!$C$87)*INDEX('Monthly Data'!R:R,Calculations!$C$116+MOD(CX10,Calculations!$C$118))</f>
        <v>-1.6546126717384396E-2</v>
      </c>
      <c r="HO10" s="86">
        <f ca="1">Control!$C$7*Calculations!$C$82*INDEX('Monthly Data'!N:N,Calculations!$C$116+MOD(CY10,Calculations!$C$118))+Control!$C$7*Calculations!$C$83*INDEX('Monthly Data'!O:O,Calculations!$C$116+MOD(CY10,Calculations!$C$118))+Control!$C$7*Calculations!$C$84*INDEX('Monthly Data'!P:P,Calculations!$C$116+MOD(CY10,Calculations!$C$118))+Control!$C$7*Calculations!$C$85*INDEX('Monthly Data'!Q:Q,Calculations!$C$116+MOD(CY10,Calculations!$C$118))+(1-Control!$C$7*Calculations!$C$87)*INDEX('Monthly Data'!R:R,Calculations!$C$116+MOD(CY10,Calculations!$C$118))</f>
        <v>1.2722494017511032E-2</v>
      </c>
      <c r="HP10" s="86">
        <f ca="1">Control!$C$7*Calculations!$C$82*INDEX('Monthly Data'!N:N,Calculations!$C$116+MOD(CZ10,Calculations!$C$118))+Control!$C$7*Calculations!$C$83*INDEX('Monthly Data'!O:O,Calculations!$C$116+MOD(CZ10,Calculations!$C$118))+Control!$C$7*Calculations!$C$84*INDEX('Monthly Data'!P:P,Calculations!$C$116+MOD(CZ10,Calculations!$C$118))+Control!$C$7*Calculations!$C$85*INDEX('Monthly Data'!Q:Q,Calculations!$C$116+MOD(CZ10,Calculations!$C$118))+(1-Control!$C$7*Calculations!$C$87)*INDEX('Monthly Data'!R:R,Calculations!$C$116+MOD(CZ10,Calculations!$C$118))</f>
        <v>6.3250222980707482E-3</v>
      </c>
      <c r="HQ10" s="86">
        <f ca="1">Control!$C$7*Calculations!$C$82*INDEX('Monthly Data'!N:N,Calculations!$C$116+MOD(DA10,Calculations!$C$118))+Control!$C$7*Calculations!$C$83*INDEX('Monthly Data'!O:O,Calculations!$C$116+MOD(DA10,Calculations!$C$118))+Control!$C$7*Calculations!$C$84*INDEX('Monthly Data'!P:P,Calculations!$C$116+MOD(DA10,Calculations!$C$118))+Control!$C$7*Calculations!$C$85*INDEX('Monthly Data'!Q:Q,Calculations!$C$116+MOD(DA10,Calculations!$C$118))+(1-Control!$C$7*Calculations!$C$87)*INDEX('Monthly Data'!R:R,Calculations!$C$116+MOD(DA10,Calculations!$C$118))</f>
        <v>-3.9863250714949353E-2</v>
      </c>
      <c r="HR10" s="86">
        <f ca="1">Control!$C$7*Calculations!$C$82*INDEX('Monthly Data'!N:N,Calculations!$C$116+MOD(DB10,Calculations!$C$118))+Control!$C$7*Calculations!$C$83*INDEX('Monthly Data'!O:O,Calculations!$C$116+MOD(DB10,Calculations!$C$118))+Control!$C$7*Calculations!$C$84*INDEX('Monthly Data'!P:P,Calculations!$C$116+MOD(DB10,Calculations!$C$118))+Control!$C$7*Calculations!$C$85*INDEX('Monthly Data'!Q:Q,Calculations!$C$116+MOD(DB10,Calculations!$C$118))+(1-Control!$C$7*Calculations!$C$87)*INDEX('Monthly Data'!R:R,Calculations!$C$116+MOD(DB10,Calculations!$C$118))</f>
        <v>1.8665061640915637E-2</v>
      </c>
      <c r="HS10" s="86">
        <f ca="1">Control!$C$7*Calculations!$C$82*INDEX('Monthly Data'!N:N,Calculations!$C$116+MOD(DC10,Calculations!$C$118))+Control!$C$7*Calculations!$C$83*INDEX('Monthly Data'!O:O,Calculations!$C$116+MOD(DC10,Calculations!$C$118))+Control!$C$7*Calculations!$C$84*INDEX('Monthly Data'!P:P,Calculations!$C$116+MOD(DC10,Calculations!$C$118))+Control!$C$7*Calculations!$C$85*INDEX('Monthly Data'!Q:Q,Calculations!$C$116+MOD(DC10,Calculations!$C$118))+(1-Control!$C$7*Calculations!$C$87)*INDEX('Monthly Data'!R:R,Calculations!$C$116+MOD(DC10,Calculations!$C$118))</f>
        <v>1.0018681835149534E-3</v>
      </c>
      <c r="HT10" s="86">
        <f ca="1">Control!$C$7*Calculations!$C$82*INDEX('Monthly Data'!N:N,Calculations!$C$116+MOD(DD10,Calculations!$C$118))+Control!$C$7*Calculations!$C$83*INDEX('Monthly Data'!O:O,Calculations!$C$116+MOD(DD10,Calculations!$C$118))+Control!$C$7*Calculations!$C$84*INDEX('Monthly Data'!P:P,Calculations!$C$116+MOD(DD10,Calculations!$C$118))+Control!$C$7*Calculations!$C$85*INDEX('Monthly Data'!Q:Q,Calculations!$C$116+MOD(DD10,Calculations!$C$118))+(1-Control!$C$7*Calculations!$C$87)*INDEX('Monthly Data'!R:R,Calculations!$C$116+MOD(DD10,Calculations!$C$118))</f>
        <v>9.9793409618087695E-3</v>
      </c>
      <c r="HU10" s="86">
        <f ca="1">Control!$C$7*Calculations!$C$82*INDEX('Monthly Data'!N:N,Calculations!$C$116+MOD(DE10,Calculations!$C$118))+Control!$C$7*Calculations!$C$83*INDEX('Monthly Data'!O:O,Calculations!$C$116+MOD(DE10,Calculations!$C$118))+Control!$C$7*Calculations!$C$84*INDEX('Monthly Data'!P:P,Calculations!$C$116+MOD(DE10,Calculations!$C$118))+Control!$C$7*Calculations!$C$85*INDEX('Monthly Data'!Q:Q,Calculations!$C$116+MOD(DE10,Calculations!$C$118))+(1-Control!$C$7*Calculations!$C$87)*INDEX('Monthly Data'!R:R,Calculations!$C$116+MOD(DE10,Calculations!$C$118))</f>
        <v>1.7484305259657981E-2</v>
      </c>
      <c r="HV10" s="86">
        <f ca="1">Control!$C$7*Calculations!$C$82*INDEX('Monthly Data'!N:N,Calculations!$C$116+MOD(DF10,Calculations!$C$118))+Control!$C$7*Calculations!$C$83*INDEX('Monthly Data'!O:O,Calculations!$C$116+MOD(DF10,Calculations!$C$118))+Control!$C$7*Calculations!$C$84*INDEX('Monthly Data'!P:P,Calculations!$C$116+MOD(DF10,Calculations!$C$118))+Control!$C$7*Calculations!$C$85*INDEX('Monthly Data'!Q:Q,Calculations!$C$116+MOD(DF10,Calculations!$C$118))+(1-Control!$C$7*Calculations!$C$87)*INDEX('Monthly Data'!R:R,Calculations!$C$116+MOD(DF10,Calculations!$C$118))</f>
        <v>-9.9526758408448549E-3</v>
      </c>
      <c r="HW10" s="86">
        <f ca="1">Control!$C$7*Calculations!$C$82*INDEX('Monthly Data'!N:N,Calculations!$C$116+MOD(DG10,Calculations!$C$118))+Control!$C$7*Calculations!$C$83*INDEX('Monthly Data'!O:O,Calculations!$C$116+MOD(DG10,Calculations!$C$118))+Control!$C$7*Calculations!$C$84*INDEX('Monthly Data'!P:P,Calculations!$C$116+MOD(DG10,Calculations!$C$118))+Control!$C$7*Calculations!$C$85*INDEX('Monthly Data'!Q:Q,Calculations!$C$116+MOD(DG10,Calculations!$C$118))+(1-Control!$C$7*Calculations!$C$87)*INDEX('Monthly Data'!R:R,Calculations!$C$116+MOD(DG10,Calculations!$C$118))</f>
        <v>1.0478379486191123E-2</v>
      </c>
      <c r="HX10" s="86">
        <f ca="1">Control!$C$7*Calculations!$C$82*INDEX('Monthly Data'!N:N,Calculations!$C$116+MOD(DH10,Calculations!$C$118))+Control!$C$7*Calculations!$C$83*INDEX('Monthly Data'!O:O,Calculations!$C$116+MOD(DH10,Calculations!$C$118))+Control!$C$7*Calculations!$C$84*INDEX('Monthly Data'!P:P,Calculations!$C$116+MOD(DH10,Calculations!$C$118))+Control!$C$7*Calculations!$C$85*INDEX('Monthly Data'!Q:Q,Calculations!$C$116+MOD(DH10,Calculations!$C$118))+(1-Control!$C$7*Calculations!$C$87)*INDEX('Monthly Data'!R:R,Calculations!$C$116+MOD(DH10,Calculations!$C$118))</f>
        <v>1.1704119272391494E-2</v>
      </c>
      <c r="HY10" s="86">
        <f ca="1">Control!$C$7*Calculations!$C$82*INDEX('Monthly Data'!N:N,Calculations!$C$116+MOD(DI10,Calculations!$C$118))+Control!$C$7*Calculations!$C$83*INDEX('Monthly Data'!O:O,Calculations!$C$116+MOD(DI10,Calculations!$C$118))+Control!$C$7*Calculations!$C$84*INDEX('Monthly Data'!P:P,Calculations!$C$116+MOD(DI10,Calculations!$C$118))+Control!$C$7*Calculations!$C$85*INDEX('Monthly Data'!Q:Q,Calculations!$C$116+MOD(DI10,Calculations!$C$118))+(1-Control!$C$7*Calculations!$C$87)*INDEX('Monthly Data'!R:R,Calculations!$C$116+MOD(DI10,Calculations!$C$118))</f>
        <v>7.5897487599915015E-3</v>
      </c>
      <c r="HZ10" s="86">
        <f ca="1">Control!$C$7*Calculations!$C$82*INDEX('Monthly Data'!N:N,Calculations!$C$116+MOD(DJ10,Calculations!$C$118))+Control!$C$7*Calculations!$C$83*INDEX('Monthly Data'!O:O,Calculations!$C$116+MOD(DJ10,Calculations!$C$118))+Control!$C$7*Calculations!$C$84*INDEX('Monthly Data'!P:P,Calculations!$C$116+MOD(DJ10,Calculations!$C$118))+Control!$C$7*Calculations!$C$85*INDEX('Monthly Data'!Q:Q,Calculations!$C$116+MOD(DJ10,Calculations!$C$118))+(1-Control!$C$7*Calculations!$C$87)*INDEX('Monthly Data'!R:R,Calculations!$C$116+MOD(DJ10,Calculations!$C$118))</f>
        <v>3.0957942835585645E-2</v>
      </c>
      <c r="IA10" s="86">
        <f ca="1">Control!$C$7*Calculations!$C$82*INDEX('Monthly Data'!N:N,Calculations!$C$116+MOD(DK10,Calculations!$C$118))+Control!$C$7*Calculations!$C$83*INDEX('Monthly Data'!O:O,Calculations!$C$116+MOD(DK10,Calculations!$C$118))+Control!$C$7*Calculations!$C$84*INDEX('Monthly Data'!P:P,Calculations!$C$116+MOD(DK10,Calculations!$C$118))+Control!$C$7*Calculations!$C$85*INDEX('Monthly Data'!Q:Q,Calculations!$C$116+MOD(DK10,Calculations!$C$118))+(1-Control!$C$7*Calculations!$C$87)*INDEX('Monthly Data'!R:R,Calculations!$C$116+MOD(DK10,Calculations!$C$118))</f>
        <v>9.9787204839310462E-3</v>
      </c>
      <c r="IB10" s="86">
        <f ca="1">Control!$C$7*Calculations!$C$82*INDEX('Monthly Data'!N:N,Calculations!$C$116+MOD(DL10,Calculations!$C$118))+Control!$C$7*Calculations!$C$83*INDEX('Monthly Data'!O:O,Calculations!$C$116+MOD(DL10,Calculations!$C$118))+Control!$C$7*Calculations!$C$84*INDEX('Monthly Data'!P:P,Calculations!$C$116+MOD(DL10,Calculations!$C$118))+Control!$C$7*Calculations!$C$85*INDEX('Monthly Data'!Q:Q,Calculations!$C$116+MOD(DL10,Calculations!$C$118))+(1-Control!$C$7*Calculations!$C$87)*INDEX('Monthly Data'!R:R,Calculations!$C$116+MOD(DL10,Calculations!$C$118))</f>
        <v>1.3891563624307685E-2</v>
      </c>
      <c r="IC10" s="86">
        <f ca="1">Control!$C$7*Calculations!$C$82*INDEX('Monthly Data'!N:N,Calculations!$C$116+MOD(DM10,Calculations!$C$118))+Control!$C$7*Calculations!$C$83*INDEX('Monthly Data'!O:O,Calculations!$C$116+MOD(DM10,Calculations!$C$118))+Control!$C$7*Calculations!$C$84*INDEX('Monthly Data'!P:P,Calculations!$C$116+MOD(DM10,Calculations!$C$118))+Control!$C$7*Calculations!$C$85*INDEX('Monthly Data'!Q:Q,Calculations!$C$116+MOD(DM10,Calculations!$C$118))+(1-Control!$C$7*Calculations!$C$87)*INDEX('Monthly Data'!R:R,Calculations!$C$116+MOD(DM10,Calculations!$C$118))</f>
        <v>1.3423979074716584E-2</v>
      </c>
      <c r="ID10" s="86">
        <f ca="1">Control!$C$7*Calculations!$C$82*INDEX('Monthly Data'!N:N,Calculations!$C$116+MOD(DN10,Calculations!$C$118))+Control!$C$7*Calculations!$C$83*INDEX('Monthly Data'!O:O,Calculations!$C$116+MOD(DN10,Calculations!$C$118))+Control!$C$7*Calculations!$C$84*INDEX('Monthly Data'!P:P,Calculations!$C$116+MOD(DN10,Calculations!$C$118))+Control!$C$7*Calculations!$C$85*INDEX('Monthly Data'!Q:Q,Calculations!$C$116+MOD(DN10,Calculations!$C$118))+(1-Control!$C$7*Calculations!$C$87)*INDEX('Monthly Data'!R:R,Calculations!$C$116+MOD(DN10,Calculations!$C$118))</f>
        <v>3.8809817903524786E-2</v>
      </c>
      <c r="IE10" s="86">
        <f ca="1">Control!$C$7*Calculations!$C$82*INDEX('Monthly Data'!N:N,Calculations!$C$116+MOD(DO10,Calculations!$C$118))+Control!$C$7*Calculations!$C$83*INDEX('Monthly Data'!O:O,Calculations!$C$116+MOD(DO10,Calculations!$C$118))+Control!$C$7*Calculations!$C$84*INDEX('Monthly Data'!P:P,Calculations!$C$116+MOD(DO10,Calculations!$C$118))+Control!$C$7*Calculations!$C$85*INDEX('Monthly Data'!Q:Q,Calculations!$C$116+MOD(DO10,Calculations!$C$118))+(1-Control!$C$7*Calculations!$C$87)*INDEX('Monthly Data'!R:R,Calculations!$C$116+MOD(DO10,Calculations!$C$118))</f>
        <v>3.5231336013669103E-2</v>
      </c>
      <c r="IF10" s="86">
        <f ca="1">Control!$C$7*Calculations!$C$82*INDEX('Monthly Data'!N:N,Calculations!$C$116+MOD(DP10,Calculations!$C$118))+Control!$C$7*Calculations!$C$83*INDEX('Monthly Data'!O:O,Calculations!$C$116+MOD(DP10,Calculations!$C$118))+Control!$C$7*Calculations!$C$84*INDEX('Monthly Data'!P:P,Calculations!$C$116+MOD(DP10,Calculations!$C$118))+Control!$C$7*Calculations!$C$85*INDEX('Monthly Data'!Q:Q,Calculations!$C$116+MOD(DP10,Calculations!$C$118))+(1-Control!$C$7*Calculations!$C$87)*INDEX('Monthly Data'!R:R,Calculations!$C$116+MOD(DP10,Calculations!$C$118))</f>
        <v>3.6332715283247441E-2</v>
      </c>
      <c r="IG10" s="88">
        <f ca="1">Control!$C$8*(1+DQ10)*(1+DR10)*(1+DS10)*(1+DT10)*(1+DU10)*(1+DV10)*(1+DW10)*(1+DX10)*(1+DY10)*(1+DZ10)*(1+EA10)*(1+EB10)*(1+EC10)*(1+ED10)*(1+EE10)*(1+EF10)*(1+EG10)*(1+EH10)*(1+EI10)*(1+EJ10)*(1+EK10)*(1+EL10)*(1+EM10)*(1+EN10)*(1+EO10)*(1+EP10)*(1+EQ10)*(1+ER10)*(1+ES10)*(1+ET10)*(1+EU10)*(1+EV10)*(1+EW10)*(1+EX10)*(1+EY10)*(1+EZ10)*(1+FA10)*(1+FB10)*(1+FC10)*(1+FD10)*(1+FE10)*(1+FF10)*(1+FG10)*(1+FH10)*(1+FI10)*(1+FJ10)*(1+FK10)*(1+FL10)*(1+FM10)*(1+FN10)*(1+FO10)*(1+FP10)*(1+FQ10)*(1+FR10)*(1+FS10)*(1+FT10)*(1+FU10)*(1+FV10)*(1+FW10)*(1+FX10)*(1+FY10)*(1+FZ10)*(1+GA10)*(1+GB10)*(1+GC10)*(1+GD10)*(1+GE10)*(1+GF10)*(1+GG10)*(1+GH10)*(1+GI10)*(1+GJ10)*(1+GK10)*(1+GL10)*(1+GM10)*(1+GN10)*(1+GO10)*(1+GP10)*(1+GQ10)*(1+GR10)*(1+GS10)*(1+GT10)*(1+GU10)*(1+GV10)*(1+GW10)*(1+GX10)*(1+GY10)*(1+GZ10)*(1+HA10)*(1+HB10)*(1+HC10)*(1+HD10)*(1+HE10)*(1+HF10)*(1+HG10)*(1+HH10)*(1+HI10)*(1+HJ10)*(1+HK10)*(1+HL10)*(1+HM10)*(1+HN10)*(1+HO10)*(1+HP10)*(1+HQ10)*(1+HR10)*(1+HS10)*(1+HT10)*(1+HU10)*(1+HV10)*(1+HW10)*(1+HX10)*(1+HY10)*(1+HZ10)*(1+IA10)*(1+IB10)*(1+IC10)*(1+ID10)*(1+IE10)*(1+IF10)</f>
        <v>112842.4481892061</v>
      </c>
    </row>
    <row r="11" spans="1:241" x14ac:dyDescent="0.25">
      <c r="A11">
        <v>5</v>
      </c>
      <c r="B11">
        <v>79</v>
      </c>
      <c r="C11">
        <v>84</v>
      </c>
      <c r="D11">
        <v>59</v>
      </c>
      <c r="E11">
        <v>31</v>
      </c>
      <c r="F11">
        <v>90</v>
      </c>
      <c r="G11">
        <v>7</v>
      </c>
      <c r="H11">
        <v>107</v>
      </c>
      <c r="I11">
        <v>66</v>
      </c>
      <c r="J11">
        <v>32</v>
      </c>
      <c r="K11">
        <v>46</v>
      </c>
      <c r="L11">
        <v>75</v>
      </c>
      <c r="M11">
        <v>82</v>
      </c>
      <c r="N11">
        <v>44</v>
      </c>
      <c r="O11">
        <v>64</v>
      </c>
      <c r="P11">
        <v>37</v>
      </c>
      <c r="Q11">
        <v>47</v>
      </c>
      <c r="R11">
        <v>73</v>
      </c>
      <c r="S11">
        <v>90</v>
      </c>
      <c r="T11">
        <v>84</v>
      </c>
      <c r="U11">
        <v>15</v>
      </c>
      <c r="V11">
        <v>65</v>
      </c>
      <c r="W11">
        <v>52</v>
      </c>
      <c r="X11">
        <v>69</v>
      </c>
      <c r="Y11">
        <v>66</v>
      </c>
      <c r="Z11">
        <v>89</v>
      </c>
      <c r="AA11">
        <v>28</v>
      </c>
      <c r="AB11">
        <v>19</v>
      </c>
      <c r="AC11">
        <v>107</v>
      </c>
      <c r="AD11">
        <v>17</v>
      </c>
      <c r="AE11">
        <v>5</v>
      </c>
      <c r="AF11">
        <v>109</v>
      </c>
      <c r="AG11">
        <v>79</v>
      </c>
      <c r="AH11">
        <v>10</v>
      </c>
      <c r="AI11">
        <v>29</v>
      </c>
      <c r="AJ11">
        <v>17</v>
      </c>
      <c r="AK11">
        <v>81</v>
      </c>
      <c r="AL11">
        <v>46</v>
      </c>
      <c r="AM11">
        <v>7</v>
      </c>
      <c r="AN11">
        <v>17</v>
      </c>
      <c r="AO11">
        <v>114</v>
      </c>
      <c r="AP11">
        <v>86</v>
      </c>
      <c r="AQ11">
        <v>61</v>
      </c>
      <c r="AR11">
        <v>64</v>
      </c>
      <c r="AS11">
        <v>7</v>
      </c>
      <c r="AT11">
        <v>29</v>
      </c>
      <c r="AU11">
        <v>55</v>
      </c>
      <c r="AV11">
        <v>28</v>
      </c>
      <c r="AW11">
        <v>116</v>
      </c>
      <c r="AX11">
        <v>99</v>
      </c>
      <c r="AY11">
        <v>43</v>
      </c>
      <c r="AZ11">
        <v>98</v>
      </c>
      <c r="BA11">
        <v>55</v>
      </c>
      <c r="BB11">
        <v>104</v>
      </c>
      <c r="BC11">
        <v>5</v>
      </c>
      <c r="BD11">
        <v>50</v>
      </c>
      <c r="BE11">
        <v>92</v>
      </c>
      <c r="BF11">
        <v>63</v>
      </c>
      <c r="BG11">
        <v>52</v>
      </c>
      <c r="BH11">
        <v>105</v>
      </c>
      <c r="BI11">
        <v>34</v>
      </c>
      <c r="BJ11">
        <v>98</v>
      </c>
      <c r="BK11">
        <v>83</v>
      </c>
      <c r="BL11">
        <v>77</v>
      </c>
      <c r="BM11">
        <v>37</v>
      </c>
      <c r="BN11">
        <v>89</v>
      </c>
      <c r="BO11">
        <v>54</v>
      </c>
      <c r="BP11">
        <v>4</v>
      </c>
      <c r="BQ11">
        <v>43</v>
      </c>
      <c r="BR11">
        <v>11</v>
      </c>
      <c r="BS11">
        <v>29</v>
      </c>
      <c r="BT11">
        <v>76</v>
      </c>
      <c r="BU11">
        <v>89</v>
      </c>
      <c r="BV11">
        <v>32</v>
      </c>
      <c r="BW11">
        <v>50</v>
      </c>
      <c r="BX11">
        <v>104</v>
      </c>
      <c r="BY11">
        <v>51</v>
      </c>
      <c r="BZ11">
        <v>42</v>
      </c>
      <c r="CA11">
        <v>23</v>
      </c>
      <c r="CB11">
        <v>115</v>
      </c>
      <c r="CC11">
        <v>89</v>
      </c>
      <c r="CD11">
        <v>43</v>
      </c>
      <c r="CE11">
        <v>114</v>
      </c>
      <c r="CF11">
        <v>115</v>
      </c>
      <c r="CG11">
        <v>104</v>
      </c>
      <c r="CH11">
        <v>88</v>
      </c>
      <c r="CI11">
        <v>95</v>
      </c>
      <c r="CJ11">
        <v>28</v>
      </c>
      <c r="CK11">
        <v>64</v>
      </c>
      <c r="CL11">
        <v>114</v>
      </c>
      <c r="CM11">
        <v>86</v>
      </c>
      <c r="CN11">
        <v>58</v>
      </c>
      <c r="CO11">
        <v>88</v>
      </c>
      <c r="CP11">
        <v>51</v>
      </c>
      <c r="CQ11">
        <v>22</v>
      </c>
      <c r="CR11">
        <v>10</v>
      </c>
      <c r="CS11">
        <v>107</v>
      </c>
      <c r="CT11">
        <v>31</v>
      </c>
      <c r="CU11">
        <v>116</v>
      </c>
      <c r="CV11">
        <v>9</v>
      </c>
      <c r="CW11">
        <v>103</v>
      </c>
      <c r="CX11">
        <v>6</v>
      </c>
      <c r="CY11">
        <v>30</v>
      </c>
      <c r="CZ11">
        <v>67</v>
      </c>
      <c r="DA11">
        <v>18</v>
      </c>
      <c r="DB11">
        <v>12</v>
      </c>
      <c r="DC11">
        <v>73</v>
      </c>
      <c r="DD11">
        <v>74</v>
      </c>
      <c r="DE11">
        <v>91</v>
      </c>
      <c r="DF11">
        <v>65</v>
      </c>
      <c r="DG11">
        <v>85</v>
      </c>
      <c r="DH11">
        <v>53</v>
      </c>
      <c r="DI11">
        <v>42</v>
      </c>
      <c r="DJ11">
        <v>6</v>
      </c>
      <c r="DK11">
        <v>9</v>
      </c>
      <c r="DL11">
        <v>36</v>
      </c>
      <c r="DM11">
        <v>118</v>
      </c>
      <c r="DN11">
        <v>87</v>
      </c>
      <c r="DO11">
        <v>59</v>
      </c>
      <c r="DP11">
        <v>8</v>
      </c>
      <c r="DQ11" s="86">
        <f ca="1">Control!$C$7*Calculations!$C$82*INDEX('Monthly Data'!N:N,Calculations!$C$116+MOD(A11,Calculations!$C$118))+Control!$C$7*Calculations!$C$83*INDEX('Monthly Data'!O:O,Calculations!$C$116+MOD(A11,Calculations!$C$118))+Control!$C$7*Calculations!$C$84*INDEX('Monthly Data'!P:P,Calculations!$C$116+MOD(A11,Calculations!$C$118))+Control!$C$7*Calculations!$C$85*INDEX('Monthly Data'!Q:Q,Calculations!$C$116+MOD(A11,Calculations!$C$118))+(1-Control!$C$7*Calculations!$C$87)*INDEX('Monthly Data'!R:R,Calculations!$C$116+MOD(A11,Calculations!$C$118))</f>
        <v>1.2722494017511032E-2</v>
      </c>
      <c r="DR11" s="86">
        <f ca="1">Control!$C$7*Calculations!$C$82*INDEX('Monthly Data'!N:N,Calculations!$C$116+MOD(B11,Calculations!$C$118))+Control!$C$7*Calculations!$C$83*INDEX('Monthly Data'!O:O,Calculations!$C$116+MOD(B11,Calculations!$C$118))+Control!$C$7*Calculations!$C$84*INDEX('Monthly Data'!P:P,Calculations!$C$116+MOD(B11,Calculations!$C$118))+Control!$C$7*Calculations!$C$85*INDEX('Monthly Data'!Q:Q,Calculations!$C$116+MOD(B11,Calculations!$C$118))+(1-Control!$C$7*Calculations!$C$87)*INDEX('Monthly Data'!R:R,Calculations!$C$116+MOD(B11,Calculations!$C$118))</f>
        <v>1.046389543479892E-2</v>
      </c>
      <c r="DS11" s="86">
        <f ca="1">Control!$C$7*Calculations!$C$82*INDEX('Monthly Data'!N:N,Calculations!$C$116+MOD(C11,Calculations!$C$118))+Control!$C$7*Calculations!$C$83*INDEX('Monthly Data'!O:O,Calculations!$C$116+MOD(C11,Calculations!$C$118))+Control!$C$7*Calculations!$C$84*INDEX('Monthly Data'!P:P,Calculations!$C$116+MOD(C11,Calculations!$C$118))+Control!$C$7*Calculations!$C$85*INDEX('Monthly Data'!Q:Q,Calculations!$C$116+MOD(C11,Calculations!$C$118))+(1-Control!$C$7*Calculations!$C$87)*INDEX('Monthly Data'!R:R,Calculations!$C$116+MOD(C11,Calculations!$C$118))</f>
        <v>-1.880155173376722E-2</v>
      </c>
      <c r="DT11" s="86">
        <f ca="1">Control!$C$7*Calculations!$C$82*INDEX('Monthly Data'!N:N,Calculations!$C$116+MOD(D11,Calculations!$C$118))+Control!$C$7*Calculations!$C$83*INDEX('Monthly Data'!O:O,Calculations!$C$116+MOD(D11,Calculations!$C$118))+Control!$C$7*Calculations!$C$84*INDEX('Monthly Data'!P:P,Calculations!$C$116+MOD(D11,Calculations!$C$118))+Control!$C$7*Calculations!$C$85*INDEX('Monthly Data'!Q:Q,Calculations!$C$116+MOD(D11,Calculations!$C$118))+(1-Control!$C$7*Calculations!$C$87)*INDEX('Monthly Data'!R:R,Calculations!$C$116+MOD(D11,Calculations!$C$118))</f>
        <v>1.1704119272391494E-2</v>
      </c>
      <c r="DU11" s="86">
        <f ca="1">Control!$C$7*Calculations!$C$82*INDEX('Monthly Data'!N:N,Calculations!$C$116+MOD(E11,Calculations!$C$118))+Control!$C$7*Calculations!$C$83*INDEX('Monthly Data'!O:O,Calculations!$C$116+MOD(E11,Calculations!$C$118))+Control!$C$7*Calculations!$C$84*INDEX('Monthly Data'!P:P,Calculations!$C$116+MOD(E11,Calculations!$C$118))+Control!$C$7*Calculations!$C$85*INDEX('Monthly Data'!Q:Q,Calculations!$C$116+MOD(E11,Calculations!$C$118))+(1-Control!$C$7*Calculations!$C$87)*INDEX('Monthly Data'!R:R,Calculations!$C$116+MOD(E11,Calculations!$C$118))</f>
        <v>1.8665061640915637E-2</v>
      </c>
      <c r="DV11" s="86">
        <f ca="1">Control!$C$7*Calculations!$C$82*INDEX('Monthly Data'!N:N,Calculations!$C$116+MOD(F11,Calculations!$C$118))+Control!$C$7*Calculations!$C$83*INDEX('Monthly Data'!O:O,Calculations!$C$116+MOD(F11,Calculations!$C$118))+Control!$C$7*Calculations!$C$84*INDEX('Monthly Data'!P:P,Calculations!$C$116+MOD(F11,Calculations!$C$118))+Control!$C$7*Calculations!$C$85*INDEX('Monthly Data'!Q:Q,Calculations!$C$116+MOD(F11,Calculations!$C$118))+(1-Control!$C$7*Calculations!$C$87)*INDEX('Monthly Data'!R:R,Calculations!$C$116+MOD(F11,Calculations!$C$118))</f>
        <v>1.7831091590102856E-2</v>
      </c>
      <c r="DW11" s="86">
        <f ca="1">Control!$C$7*Calculations!$C$82*INDEX('Monthly Data'!N:N,Calculations!$C$116+MOD(G11,Calculations!$C$118))+Control!$C$7*Calculations!$C$83*INDEX('Monthly Data'!O:O,Calculations!$C$116+MOD(G11,Calculations!$C$118))+Control!$C$7*Calculations!$C$84*INDEX('Monthly Data'!P:P,Calculations!$C$116+MOD(G11,Calculations!$C$118))+Control!$C$7*Calculations!$C$85*INDEX('Monthly Data'!Q:Q,Calculations!$C$116+MOD(G11,Calculations!$C$118))+(1-Control!$C$7*Calculations!$C$87)*INDEX('Monthly Data'!R:R,Calculations!$C$116+MOD(G11,Calculations!$C$118))</f>
        <v>8.3814116887657771E-3</v>
      </c>
      <c r="DX11" s="86">
        <f ca="1">Control!$C$7*Calculations!$C$82*INDEX('Monthly Data'!N:N,Calculations!$C$116+MOD(H11,Calculations!$C$118))+Control!$C$7*Calculations!$C$83*INDEX('Monthly Data'!O:O,Calculations!$C$116+MOD(H11,Calculations!$C$118))+Control!$C$7*Calculations!$C$84*INDEX('Monthly Data'!P:P,Calculations!$C$116+MOD(H11,Calculations!$C$118))+Control!$C$7*Calculations!$C$85*INDEX('Monthly Data'!Q:Q,Calculations!$C$116+MOD(H11,Calculations!$C$118))+(1-Control!$C$7*Calculations!$C$87)*INDEX('Monthly Data'!R:R,Calculations!$C$116+MOD(H11,Calculations!$C$118))</f>
        <v>1.5216630695380906E-2</v>
      </c>
      <c r="DY11" s="86">
        <f ca="1">Control!$C$7*Calculations!$C$82*INDEX('Monthly Data'!N:N,Calculations!$C$116+MOD(I11,Calculations!$C$118))+Control!$C$7*Calculations!$C$83*INDEX('Monthly Data'!O:O,Calculations!$C$116+MOD(I11,Calculations!$C$118))+Control!$C$7*Calculations!$C$84*INDEX('Monthly Data'!P:P,Calculations!$C$116+MOD(I11,Calculations!$C$118))+Control!$C$7*Calculations!$C$85*INDEX('Monthly Data'!Q:Q,Calculations!$C$116+MOD(I11,Calculations!$C$118))+(1-Control!$C$7*Calculations!$C$87)*INDEX('Monthly Data'!R:R,Calculations!$C$116+MOD(I11,Calculations!$C$118))</f>
        <v>1.3891304280773396E-2</v>
      </c>
      <c r="DZ11" s="86">
        <f ca="1">Control!$C$7*Calculations!$C$82*INDEX('Monthly Data'!N:N,Calculations!$C$116+MOD(J11,Calculations!$C$118))+Control!$C$7*Calculations!$C$83*INDEX('Monthly Data'!O:O,Calculations!$C$116+MOD(J11,Calculations!$C$118))+Control!$C$7*Calculations!$C$84*INDEX('Monthly Data'!P:P,Calculations!$C$116+MOD(J11,Calculations!$C$118))+Control!$C$7*Calculations!$C$85*INDEX('Monthly Data'!Q:Q,Calculations!$C$116+MOD(J11,Calculations!$C$118))+(1-Control!$C$7*Calculations!$C$87)*INDEX('Monthly Data'!R:R,Calculations!$C$116+MOD(J11,Calculations!$C$118))</f>
        <v>-2.6378232493851243E-2</v>
      </c>
      <c r="EA11" s="86">
        <f ca="1">Control!$C$7*Calculations!$C$82*INDEX('Monthly Data'!N:N,Calculations!$C$116+MOD(K11,Calculations!$C$118))+Control!$C$7*Calculations!$C$83*INDEX('Monthly Data'!O:O,Calculations!$C$116+MOD(K11,Calculations!$C$118))+Control!$C$7*Calculations!$C$84*INDEX('Monthly Data'!P:P,Calculations!$C$116+MOD(K11,Calculations!$C$118))+Control!$C$7*Calculations!$C$85*INDEX('Monthly Data'!Q:Q,Calculations!$C$116+MOD(K11,Calculations!$C$118))+(1-Control!$C$7*Calculations!$C$87)*INDEX('Monthly Data'!R:R,Calculations!$C$116+MOD(K11,Calculations!$C$118))</f>
        <v>2.3307359621218403E-2</v>
      </c>
      <c r="EB11" s="86">
        <f ca="1">Control!$C$7*Calculations!$C$82*INDEX('Monthly Data'!N:N,Calculations!$C$116+MOD(L11,Calculations!$C$118))+Control!$C$7*Calculations!$C$83*INDEX('Monthly Data'!O:O,Calculations!$C$116+MOD(L11,Calculations!$C$118))+Control!$C$7*Calculations!$C$84*INDEX('Monthly Data'!P:P,Calculations!$C$116+MOD(L11,Calculations!$C$118))+Control!$C$7*Calculations!$C$85*INDEX('Monthly Data'!Q:Q,Calculations!$C$116+MOD(L11,Calculations!$C$118))+(1-Control!$C$7*Calculations!$C$87)*INDEX('Monthly Data'!R:R,Calculations!$C$116+MOD(L11,Calculations!$C$118))</f>
        <v>-2.0259958308006688E-2</v>
      </c>
      <c r="EC11" s="86">
        <f ca="1">Control!$C$7*Calculations!$C$82*INDEX('Monthly Data'!N:N,Calculations!$C$116+MOD(M11,Calculations!$C$118))+Control!$C$7*Calculations!$C$83*INDEX('Monthly Data'!O:O,Calculations!$C$116+MOD(M11,Calculations!$C$118))+Control!$C$7*Calculations!$C$84*INDEX('Monthly Data'!P:P,Calculations!$C$116+MOD(M11,Calculations!$C$118))+Control!$C$7*Calculations!$C$85*INDEX('Monthly Data'!Q:Q,Calculations!$C$116+MOD(M11,Calculations!$C$118))+(1-Control!$C$7*Calculations!$C$87)*INDEX('Monthly Data'!R:R,Calculations!$C$116+MOD(M11,Calculations!$C$118))</f>
        <v>1.7361594973213587E-2</v>
      </c>
      <c r="ED11" s="86">
        <f ca="1">Control!$C$7*Calculations!$C$82*INDEX('Monthly Data'!N:N,Calculations!$C$116+MOD(N11,Calculations!$C$118))+Control!$C$7*Calculations!$C$83*INDEX('Monthly Data'!O:O,Calculations!$C$116+MOD(N11,Calculations!$C$118))+Control!$C$7*Calculations!$C$84*INDEX('Monthly Data'!P:P,Calculations!$C$116+MOD(N11,Calculations!$C$118))+Control!$C$7*Calculations!$C$85*INDEX('Monthly Data'!Q:Q,Calculations!$C$116+MOD(N11,Calculations!$C$118))+(1-Control!$C$7*Calculations!$C$87)*INDEX('Monthly Data'!R:R,Calculations!$C$116+MOD(N11,Calculations!$C$118))</f>
        <v>2.377894462657602E-2</v>
      </c>
      <c r="EE11" s="86">
        <f ca="1">Control!$C$7*Calculations!$C$82*INDEX('Monthly Data'!N:N,Calculations!$C$116+MOD(O11,Calculations!$C$118))+Control!$C$7*Calculations!$C$83*INDEX('Monthly Data'!O:O,Calculations!$C$116+MOD(O11,Calculations!$C$118))+Control!$C$7*Calculations!$C$84*INDEX('Monthly Data'!P:P,Calculations!$C$116+MOD(O11,Calculations!$C$118))+Control!$C$7*Calculations!$C$85*INDEX('Monthly Data'!Q:Q,Calculations!$C$116+MOD(O11,Calculations!$C$118))+(1-Control!$C$7*Calculations!$C$87)*INDEX('Monthly Data'!R:R,Calculations!$C$116+MOD(O11,Calculations!$C$118))</f>
        <v>-2.4571433440223247E-2</v>
      </c>
      <c r="EF11" s="86">
        <f ca="1">Control!$C$7*Calculations!$C$82*INDEX('Monthly Data'!N:N,Calculations!$C$116+MOD(P11,Calculations!$C$118))+Control!$C$7*Calculations!$C$83*INDEX('Monthly Data'!O:O,Calculations!$C$116+MOD(P11,Calculations!$C$118))+Control!$C$7*Calculations!$C$84*INDEX('Monthly Data'!P:P,Calculations!$C$116+MOD(P11,Calculations!$C$118))+Control!$C$7*Calculations!$C$85*INDEX('Monthly Data'!Q:Q,Calculations!$C$116+MOD(P11,Calculations!$C$118))+(1-Control!$C$7*Calculations!$C$87)*INDEX('Monthly Data'!R:R,Calculations!$C$116+MOD(P11,Calculations!$C$118))</f>
        <v>1.2954540023127663E-2</v>
      </c>
      <c r="EG11" s="86">
        <f ca="1">Control!$C$7*Calculations!$C$82*INDEX('Monthly Data'!N:N,Calculations!$C$116+MOD(Q11,Calculations!$C$118))+Control!$C$7*Calculations!$C$83*INDEX('Monthly Data'!O:O,Calculations!$C$116+MOD(Q11,Calculations!$C$118))+Control!$C$7*Calculations!$C$84*INDEX('Monthly Data'!P:P,Calculations!$C$116+MOD(Q11,Calculations!$C$118))+Control!$C$7*Calculations!$C$85*INDEX('Monthly Data'!Q:Q,Calculations!$C$116+MOD(Q11,Calculations!$C$118))+(1-Control!$C$7*Calculations!$C$87)*INDEX('Monthly Data'!R:R,Calculations!$C$116+MOD(Q11,Calculations!$C$118))</f>
        <v>3.1011313347584085E-2</v>
      </c>
      <c r="EH11" s="86">
        <f ca="1">Control!$C$7*Calculations!$C$82*INDEX('Monthly Data'!N:N,Calculations!$C$116+MOD(R11,Calculations!$C$118))+Control!$C$7*Calculations!$C$83*INDEX('Monthly Data'!O:O,Calculations!$C$116+MOD(R11,Calculations!$C$118))+Control!$C$7*Calculations!$C$84*INDEX('Monthly Data'!P:P,Calculations!$C$116+MOD(R11,Calculations!$C$118))+Control!$C$7*Calculations!$C$85*INDEX('Monthly Data'!Q:Q,Calculations!$C$116+MOD(R11,Calculations!$C$118))+(1-Control!$C$7*Calculations!$C$87)*INDEX('Monthly Data'!R:R,Calculations!$C$116+MOD(R11,Calculations!$C$118))</f>
        <v>3.6332715283247441E-2</v>
      </c>
      <c r="EI11" s="86">
        <f ca="1">Control!$C$7*Calculations!$C$82*INDEX('Monthly Data'!N:N,Calculations!$C$116+MOD(S11,Calculations!$C$118))+Control!$C$7*Calculations!$C$83*INDEX('Monthly Data'!O:O,Calculations!$C$116+MOD(S11,Calculations!$C$118))+Control!$C$7*Calculations!$C$84*INDEX('Monthly Data'!P:P,Calculations!$C$116+MOD(S11,Calculations!$C$118))+Control!$C$7*Calculations!$C$85*INDEX('Monthly Data'!Q:Q,Calculations!$C$116+MOD(S11,Calculations!$C$118))+(1-Control!$C$7*Calculations!$C$87)*INDEX('Monthly Data'!R:R,Calculations!$C$116+MOD(S11,Calculations!$C$118))</f>
        <v>1.7831091590102856E-2</v>
      </c>
      <c r="EJ11" s="86">
        <f ca="1">Control!$C$7*Calculations!$C$82*INDEX('Monthly Data'!N:N,Calculations!$C$116+MOD(T11,Calculations!$C$118))+Control!$C$7*Calculations!$C$83*INDEX('Monthly Data'!O:O,Calculations!$C$116+MOD(T11,Calculations!$C$118))+Control!$C$7*Calculations!$C$84*INDEX('Monthly Data'!P:P,Calculations!$C$116+MOD(T11,Calculations!$C$118))+Control!$C$7*Calculations!$C$85*INDEX('Monthly Data'!Q:Q,Calculations!$C$116+MOD(T11,Calculations!$C$118))+(1-Control!$C$7*Calculations!$C$87)*INDEX('Monthly Data'!R:R,Calculations!$C$116+MOD(T11,Calculations!$C$118))</f>
        <v>-1.880155173376722E-2</v>
      </c>
      <c r="EK11" s="86">
        <f ca="1">Control!$C$7*Calculations!$C$82*INDEX('Monthly Data'!N:N,Calculations!$C$116+MOD(U11,Calculations!$C$118))+Control!$C$7*Calculations!$C$83*INDEX('Monthly Data'!O:O,Calculations!$C$116+MOD(U11,Calculations!$C$118))+Control!$C$7*Calculations!$C$84*INDEX('Monthly Data'!P:P,Calculations!$C$116+MOD(U11,Calculations!$C$118))+Control!$C$7*Calculations!$C$85*INDEX('Monthly Data'!Q:Q,Calculations!$C$116+MOD(U11,Calculations!$C$118))+(1-Control!$C$7*Calculations!$C$87)*INDEX('Monthly Data'!R:R,Calculations!$C$116+MOD(U11,Calculations!$C$118))</f>
        <v>7.857567536297622E-3</v>
      </c>
      <c r="EL11" s="86">
        <f ca="1">Control!$C$7*Calculations!$C$82*INDEX('Monthly Data'!N:N,Calculations!$C$116+MOD(V11,Calculations!$C$118))+Control!$C$7*Calculations!$C$83*INDEX('Monthly Data'!O:O,Calculations!$C$116+MOD(V11,Calculations!$C$118))+Control!$C$7*Calculations!$C$84*INDEX('Monthly Data'!P:P,Calculations!$C$116+MOD(V11,Calculations!$C$118))+Control!$C$7*Calculations!$C$85*INDEX('Monthly Data'!Q:Q,Calculations!$C$116+MOD(V11,Calculations!$C$118))+(1-Control!$C$7*Calculations!$C$87)*INDEX('Monthly Data'!R:R,Calculations!$C$116+MOD(V11,Calculations!$C$118))</f>
        <v>-1.3959200237295809E-2</v>
      </c>
      <c r="EM11" s="86">
        <f ca="1">Control!$C$7*Calculations!$C$82*INDEX('Monthly Data'!N:N,Calculations!$C$116+MOD(W11,Calculations!$C$118))+Control!$C$7*Calculations!$C$83*INDEX('Monthly Data'!O:O,Calculations!$C$116+MOD(W11,Calculations!$C$118))+Control!$C$7*Calculations!$C$84*INDEX('Monthly Data'!P:P,Calculations!$C$116+MOD(W11,Calculations!$C$118))+Control!$C$7*Calculations!$C$85*INDEX('Monthly Data'!Q:Q,Calculations!$C$116+MOD(W11,Calculations!$C$118))+(1-Control!$C$7*Calculations!$C$87)*INDEX('Monthly Data'!R:R,Calculations!$C$116+MOD(W11,Calculations!$C$118))</f>
        <v>-3.8875517825435772E-3</v>
      </c>
      <c r="EN11" s="86">
        <f ca="1">Control!$C$7*Calculations!$C$82*INDEX('Monthly Data'!N:N,Calculations!$C$116+MOD(X11,Calculations!$C$118))+Control!$C$7*Calculations!$C$83*INDEX('Monthly Data'!O:O,Calculations!$C$116+MOD(X11,Calculations!$C$118))+Control!$C$7*Calculations!$C$84*INDEX('Monthly Data'!P:P,Calculations!$C$116+MOD(X11,Calculations!$C$118))+Control!$C$7*Calculations!$C$85*INDEX('Monthly Data'!Q:Q,Calculations!$C$116+MOD(X11,Calculations!$C$118))+(1-Control!$C$7*Calculations!$C$87)*INDEX('Monthly Data'!R:R,Calculations!$C$116+MOD(X11,Calculations!$C$118))</f>
        <v>-4.0413381192162513E-2</v>
      </c>
      <c r="EO11" s="86">
        <f ca="1">Control!$C$7*Calculations!$C$82*INDEX('Monthly Data'!N:N,Calculations!$C$116+MOD(Y11,Calculations!$C$118))+Control!$C$7*Calculations!$C$83*INDEX('Monthly Data'!O:O,Calculations!$C$116+MOD(Y11,Calculations!$C$118))+Control!$C$7*Calculations!$C$84*INDEX('Monthly Data'!P:P,Calculations!$C$116+MOD(Y11,Calculations!$C$118))+Control!$C$7*Calculations!$C$85*INDEX('Monthly Data'!Q:Q,Calculations!$C$116+MOD(Y11,Calculations!$C$118))+(1-Control!$C$7*Calculations!$C$87)*INDEX('Monthly Data'!R:R,Calculations!$C$116+MOD(Y11,Calculations!$C$118))</f>
        <v>1.3891304280773396E-2</v>
      </c>
      <c r="EP11" s="86">
        <f ca="1">Control!$C$7*Calculations!$C$82*INDEX('Monthly Data'!N:N,Calculations!$C$116+MOD(Z11,Calculations!$C$118))+Control!$C$7*Calculations!$C$83*INDEX('Monthly Data'!O:O,Calculations!$C$116+MOD(Z11,Calculations!$C$118))+Control!$C$7*Calculations!$C$84*INDEX('Monthly Data'!P:P,Calculations!$C$116+MOD(Z11,Calculations!$C$118))+Control!$C$7*Calculations!$C$85*INDEX('Monthly Data'!Q:Q,Calculations!$C$116+MOD(Z11,Calculations!$C$118))+(1-Control!$C$7*Calculations!$C$87)*INDEX('Monthly Data'!R:R,Calculations!$C$116+MOD(Z11,Calculations!$C$118))</f>
        <v>2.3852824346838646E-2</v>
      </c>
      <c r="EQ11" s="86">
        <f ca="1">Control!$C$7*Calculations!$C$82*INDEX('Monthly Data'!N:N,Calculations!$C$116+MOD(AA11,Calculations!$C$118))+Control!$C$7*Calculations!$C$83*INDEX('Monthly Data'!O:O,Calculations!$C$116+MOD(AA11,Calculations!$C$118))+Control!$C$7*Calculations!$C$84*INDEX('Monthly Data'!P:P,Calculations!$C$116+MOD(AA11,Calculations!$C$118))+Control!$C$7*Calculations!$C$85*INDEX('Monthly Data'!Q:Q,Calculations!$C$116+MOD(AA11,Calculations!$C$118))+(1-Control!$C$7*Calculations!$C$87)*INDEX('Monthly Data'!R:R,Calculations!$C$116+MOD(AA11,Calculations!$C$118))</f>
        <v>3.7596120283497965E-2</v>
      </c>
      <c r="ER11" s="86">
        <f ca="1">Control!$C$7*Calculations!$C$82*INDEX('Monthly Data'!N:N,Calculations!$C$116+MOD(AB11,Calculations!$C$118))+Control!$C$7*Calculations!$C$83*INDEX('Monthly Data'!O:O,Calculations!$C$116+MOD(AB11,Calculations!$C$118))+Control!$C$7*Calculations!$C$84*INDEX('Monthly Data'!P:P,Calculations!$C$116+MOD(AB11,Calculations!$C$118))+Control!$C$7*Calculations!$C$85*INDEX('Monthly Data'!Q:Q,Calculations!$C$116+MOD(AB11,Calculations!$C$118))+(1-Control!$C$7*Calculations!$C$87)*INDEX('Monthly Data'!R:R,Calculations!$C$116+MOD(AB11,Calculations!$C$118))</f>
        <v>4.089189590407355E-3</v>
      </c>
      <c r="ES11" s="86">
        <f ca="1">Control!$C$7*Calculations!$C$82*INDEX('Monthly Data'!N:N,Calculations!$C$116+MOD(AC11,Calculations!$C$118))+Control!$C$7*Calculations!$C$83*INDEX('Monthly Data'!O:O,Calculations!$C$116+MOD(AC11,Calculations!$C$118))+Control!$C$7*Calculations!$C$84*INDEX('Monthly Data'!P:P,Calculations!$C$116+MOD(AC11,Calculations!$C$118))+Control!$C$7*Calculations!$C$85*INDEX('Monthly Data'!Q:Q,Calculations!$C$116+MOD(AC11,Calculations!$C$118))+(1-Control!$C$7*Calculations!$C$87)*INDEX('Monthly Data'!R:R,Calculations!$C$116+MOD(AC11,Calculations!$C$118))</f>
        <v>1.5216630695380906E-2</v>
      </c>
      <c r="ET11" s="86">
        <f ca="1">Control!$C$7*Calculations!$C$82*INDEX('Monthly Data'!N:N,Calculations!$C$116+MOD(AD11,Calculations!$C$118))+Control!$C$7*Calculations!$C$83*INDEX('Monthly Data'!O:O,Calculations!$C$116+MOD(AD11,Calculations!$C$118))+Control!$C$7*Calculations!$C$84*INDEX('Monthly Data'!P:P,Calculations!$C$116+MOD(AD11,Calculations!$C$118))+Control!$C$7*Calculations!$C$85*INDEX('Monthly Data'!Q:Q,Calculations!$C$116+MOD(AD11,Calculations!$C$118))+(1-Control!$C$7*Calculations!$C$87)*INDEX('Monthly Data'!R:R,Calculations!$C$116+MOD(AD11,Calculations!$C$118))</f>
        <v>-2.0269389991732112E-2</v>
      </c>
      <c r="EU11" s="86">
        <f ca="1">Control!$C$7*Calculations!$C$82*INDEX('Monthly Data'!N:N,Calculations!$C$116+MOD(AE11,Calculations!$C$118))+Control!$C$7*Calculations!$C$83*INDEX('Monthly Data'!O:O,Calculations!$C$116+MOD(AE11,Calculations!$C$118))+Control!$C$7*Calculations!$C$84*INDEX('Monthly Data'!P:P,Calculations!$C$116+MOD(AE11,Calculations!$C$118))+Control!$C$7*Calculations!$C$85*INDEX('Monthly Data'!Q:Q,Calculations!$C$116+MOD(AE11,Calculations!$C$118))+(1-Control!$C$7*Calculations!$C$87)*INDEX('Monthly Data'!R:R,Calculations!$C$116+MOD(AE11,Calculations!$C$118))</f>
        <v>1.2722494017511032E-2</v>
      </c>
      <c r="EV11" s="86">
        <f ca="1">Control!$C$7*Calculations!$C$82*INDEX('Monthly Data'!N:N,Calculations!$C$116+MOD(AF11,Calculations!$C$118))+Control!$C$7*Calculations!$C$83*INDEX('Monthly Data'!O:O,Calculations!$C$116+MOD(AF11,Calculations!$C$118))+Control!$C$7*Calculations!$C$84*INDEX('Monthly Data'!P:P,Calculations!$C$116+MOD(AF11,Calculations!$C$118))+Control!$C$7*Calculations!$C$85*INDEX('Monthly Data'!Q:Q,Calculations!$C$116+MOD(AF11,Calculations!$C$118))+(1-Control!$C$7*Calculations!$C$87)*INDEX('Monthly Data'!R:R,Calculations!$C$116+MOD(AF11,Calculations!$C$118))</f>
        <v>1.0921298083007208E-2</v>
      </c>
      <c r="EW11" s="86">
        <f ca="1">Control!$C$7*Calculations!$C$82*INDEX('Monthly Data'!N:N,Calculations!$C$116+MOD(AG11,Calculations!$C$118))+Control!$C$7*Calculations!$C$83*INDEX('Monthly Data'!O:O,Calculations!$C$116+MOD(AG11,Calculations!$C$118))+Control!$C$7*Calculations!$C$84*INDEX('Monthly Data'!P:P,Calculations!$C$116+MOD(AG11,Calculations!$C$118))+Control!$C$7*Calculations!$C$85*INDEX('Monthly Data'!Q:Q,Calculations!$C$116+MOD(AG11,Calculations!$C$118))+(1-Control!$C$7*Calculations!$C$87)*INDEX('Monthly Data'!R:R,Calculations!$C$116+MOD(AG11,Calculations!$C$118))</f>
        <v>1.046389543479892E-2</v>
      </c>
      <c r="EX11" s="86">
        <f ca="1">Control!$C$7*Calculations!$C$82*INDEX('Monthly Data'!N:N,Calculations!$C$116+MOD(AH11,Calculations!$C$118))+Control!$C$7*Calculations!$C$83*INDEX('Monthly Data'!O:O,Calculations!$C$116+MOD(AH11,Calculations!$C$118))+Control!$C$7*Calculations!$C$84*INDEX('Monthly Data'!P:P,Calculations!$C$116+MOD(AH11,Calculations!$C$118))+Control!$C$7*Calculations!$C$85*INDEX('Monthly Data'!Q:Q,Calculations!$C$116+MOD(AH11,Calculations!$C$118))+(1-Control!$C$7*Calculations!$C$87)*INDEX('Monthly Data'!R:R,Calculations!$C$116+MOD(AH11,Calculations!$C$118))</f>
        <v>1.1702576456120543E-2</v>
      </c>
      <c r="EY11" s="86">
        <f ca="1">Control!$C$7*Calculations!$C$82*INDEX('Monthly Data'!N:N,Calculations!$C$116+MOD(AI11,Calculations!$C$118))+Control!$C$7*Calculations!$C$83*INDEX('Monthly Data'!O:O,Calculations!$C$116+MOD(AI11,Calculations!$C$118))+Control!$C$7*Calculations!$C$84*INDEX('Monthly Data'!P:P,Calculations!$C$116+MOD(AI11,Calculations!$C$118))+Control!$C$7*Calculations!$C$85*INDEX('Monthly Data'!Q:Q,Calculations!$C$116+MOD(AI11,Calculations!$C$118))+(1-Control!$C$7*Calculations!$C$87)*INDEX('Monthly Data'!R:R,Calculations!$C$116+MOD(AI11,Calculations!$C$118))</f>
        <v>1.5115046179922851E-2</v>
      </c>
      <c r="EZ11" s="86">
        <f ca="1">Control!$C$7*Calculations!$C$82*INDEX('Monthly Data'!N:N,Calculations!$C$116+MOD(AJ11,Calculations!$C$118))+Control!$C$7*Calculations!$C$83*INDEX('Monthly Data'!O:O,Calculations!$C$116+MOD(AJ11,Calculations!$C$118))+Control!$C$7*Calculations!$C$84*INDEX('Monthly Data'!P:P,Calculations!$C$116+MOD(AJ11,Calculations!$C$118))+Control!$C$7*Calculations!$C$85*INDEX('Monthly Data'!Q:Q,Calculations!$C$116+MOD(AJ11,Calculations!$C$118))+(1-Control!$C$7*Calculations!$C$87)*INDEX('Monthly Data'!R:R,Calculations!$C$116+MOD(AJ11,Calculations!$C$118))</f>
        <v>-2.0269389991732112E-2</v>
      </c>
      <c r="FA11" s="86">
        <f ca="1">Control!$C$7*Calculations!$C$82*INDEX('Monthly Data'!N:N,Calculations!$C$116+MOD(AK11,Calculations!$C$118))+Control!$C$7*Calculations!$C$83*INDEX('Monthly Data'!O:O,Calculations!$C$116+MOD(AK11,Calculations!$C$118))+Control!$C$7*Calculations!$C$84*INDEX('Monthly Data'!P:P,Calculations!$C$116+MOD(AK11,Calculations!$C$118))+Control!$C$7*Calculations!$C$85*INDEX('Monthly Data'!Q:Q,Calculations!$C$116+MOD(AK11,Calculations!$C$118))+(1-Control!$C$7*Calculations!$C$87)*INDEX('Monthly Data'!R:R,Calculations!$C$116+MOD(AK11,Calculations!$C$118))</f>
        <v>3.0957942835585645E-2</v>
      </c>
      <c r="FB11" s="86">
        <f ca="1">Control!$C$7*Calculations!$C$82*INDEX('Monthly Data'!N:N,Calculations!$C$116+MOD(AL11,Calculations!$C$118))+Control!$C$7*Calculations!$C$83*INDEX('Monthly Data'!O:O,Calculations!$C$116+MOD(AL11,Calculations!$C$118))+Control!$C$7*Calculations!$C$84*INDEX('Monthly Data'!P:P,Calculations!$C$116+MOD(AL11,Calculations!$C$118))+Control!$C$7*Calculations!$C$85*INDEX('Monthly Data'!Q:Q,Calculations!$C$116+MOD(AL11,Calculations!$C$118))+(1-Control!$C$7*Calculations!$C$87)*INDEX('Monthly Data'!R:R,Calculations!$C$116+MOD(AL11,Calculations!$C$118))</f>
        <v>2.3307359621218403E-2</v>
      </c>
      <c r="FC11" s="86">
        <f ca="1">Control!$C$7*Calculations!$C$82*INDEX('Monthly Data'!N:N,Calculations!$C$116+MOD(AM11,Calculations!$C$118))+Control!$C$7*Calculations!$C$83*INDEX('Monthly Data'!O:O,Calculations!$C$116+MOD(AM11,Calculations!$C$118))+Control!$C$7*Calculations!$C$84*INDEX('Monthly Data'!P:P,Calculations!$C$116+MOD(AM11,Calculations!$C$118))+Control!$C$7*Calculations!$C$85*INDEX('Monthly Data'!Q:Q,Calculations!$C$116+MOD(AM11,Calculations!$C$118))+(1-Control!$C$7*Calculations!$C$87)*INDEX('Monthly Data'!R:R,Calculations!$C$116+MOD(AM11,Calculations!$C$118))</f>
        <v>8.3814116887657771E-3</v>
      </c>
      <c r="FD11" s="86">
        <f ca="1">Control!$C$7*Calculations!$C$82*INDEX('Monthly Data'!N:N,Calculations!$C$116+MOD(AN11,Calculations!$C$118))+Control!$C$7*Calculations!$C$83*INDEX('Monthly Data'!O:O,Calculations!$C$116+MOD(AN11,Calculations!$C$118))+Control!$C$7*Calculations!$C$84*INDEX('Monthly Data'!P:P,Calculations!$C$116+MOD(AN11,Calculations!$C$118))+Control!$C$7*Calculations!$C$85*INDEX('Monthly Data'!Q:Q,Calculations!$C$116+MOD(AN11,Calculations!$C$118))+(1-Control!$C$7*Calculations!$C$87)*INDEX('Monthly Data'!R:R,Calculations!$C$116+MOD(AN11,Calculations!$C$118))</f>
        <v>-2.0269389991732112E-2</v>
      </c>
      <c r="FE11" s="86">
        <f ca="1">Control!$C$7*Calculations!$C$82*INDEX('Monthly Data'!N:N,Calculations!$C$116+MOD(AO11,Calculations!$C$118))+Control!$C$7*Calculations!$C$83*INDEX('Monthly Data'!O:O,Calculations!$C$116+MOD(AO11,Calculations!$C$118))+Control!$C$7*Calculations!$C$84*INDEX('Monthly Data'!P:P,Calculations!$C$116+MOD(AO11,Calculations!$C$118))+Control!$C$7*Calculations!$C$85*INDEX('Monthly Data'!Q:Q,Calculations!$C$116+MOD(AO11,Calculations!$C$118))+(1-Control!$C$7*Calculations!$C$87)*INDEX('Monthly Data'!R:R,Calculations!$C$116+MOD(AO11,Calculations!$C$118))</f>
        <v>-2.5419860972892394E-2</v>
      </c>
      <c r="FF11" s="86">
        <f ca="1">Control!$C$7*Calculations!$C$82*INDEX('Monthly Data'!N:N,Calculations!$C$116+MOD(AP11,Calculations!$C$118))+Control!$C$7*Calculations!$C$83*INDEX('Monthly Data'!O:O,Calculations!$C$116+MOD(AP11,Calculations!$C$118))+Control!$C$7*Calculations!$C$84*INDEX('Monthly Data'!P:P,Calculations!$C$116+MOD(AP11,Calculations!$C$118))+Control!$C$7*Calculations!$C$85*INDEX('Monthly Data'!Q:Q,Calculations!$C$116+MOD(AP11,Calculations!$C$118))+(1-Control!$C$7*Calculations!$C$87)*INDEX('Monthly Data'!R:R,Calculations!$C$116+MOD(AP11,Calculations!$C$118))</f>
        <v>4.5735623984309991E-2</v>
      </c>
      <c r="FG11" s="86">
        <f ca="1">Control!$C$7*Calculations!$C$82*INDEX('Monthly Data'!N:N,Calculations!$C$116+MOD(AQ11,Calculations!$C$118))+Control!$C$7*Calculations!$C$83*INDEX('Monthly Data'!O:O,Calculations!$C$116+MOD(AQ11,Calculations!$C$118))+Control!$C$7*Calculations!$C$84*INDEX('Monthly Data'!P:P,Calculations!$C$116+MOD(AQ11,Calculations!$C$118))+Control!$C$7*Calculations!$C$85*INDEX('Monthly Data'!Q:Q,Calculations!$C$116+MOD(AQ11,Calculations!$C$118))+(1-Control!$C$7*Calculations!$C$87)*INDEX('Monthly Data'!R:R,Calculations!$C$116+MOD(AQ11,Calculations!$C$118))</f>
        <v>2.766281641786093E-2</v>
      </c>
      <c r="FH11" s="86">
        <f ca="1">Control!$C$7*Calculations!$C$82*INDEX('Monthly Data'!N:N,Calculations!$C$116+MOD(AR11,Calculations!$C$118))+Control!$C$7*Calculations!$C$83*INDEX('Monthly Data'!O:O,Calculations!$C$116+MOD(AR11,Calculations!$C$118))+Control!$C$7*Calculations!$C$84*INDEX('Monthly Data'!P:P,Calculations!$C$116+MOD(AR11,Calculations!$C$118))+Control!$C$7*Calculations!$C$85*INDEX('Monthly Data'!Q:Q,Calculations!$C$116+MOD(AR11,Calculations!$C$118))+(1-Control!$C$7*Calculations!$C$87)*INDEX('Monthly Data'!R:R,Calculations!$C$116+MOD(AR11,Calculations!$C$118))</f>
        <v>-2.4571433440223247E-2</v>
      </c>
      <c r="FI11" s="86">
        <f ca="1">Control!$C$7*Calculations!$C$82*INDEX('Monthly Data'!N:N,Calculations!$C$116+MOD(AS11,Calculations!$C$118))+Control!$C$7*Calculations!$C$83*INDEX('Monthly Data'!O:O,Calculations!$C$116+MOD(AS11,Calculations!$C$118))+Control!$C$7*Calculations!$C$84*INDEX('Monthly Data'!P:P,Calculations!$C$116+MOD(AS11,Calculations!$C$118))+Control!$C$7*Calculations!$C$85*INDEX('Monthly Data'!Q:Q,Calculations!$C$116+MOD(AS11,Calculations!$C$118))+(1-Control!$C$7*Calculations!$C$87)*INDEX('Monthly Data'!R:R,Calculations!$C$116+MOD(AS11,Calculations!$C$118))</f>
        <v>8.3814116887657771E-3</v>
      </c>
      <c r="FJ11" s="86">
        <f ca="1">Control!$C$7*Calculations!$C$82*INDEX('Monthly Data'!N:N,Calculations!$C$116+MOD(AT11,Calculations!$C$118))+Control!$C$7*Calculations!$C$83*INDEX('Monthly Data'!O:O,Calculations!$C$116+MOD(AT11,Calculations!$C$118))+Control!$C$7*Calculations!$C$84*INDEX('Monthly Data'!P:P,Calculations!$C$116+MOD(AT11,Calculations!$C$118))+Control!$C$7*Calculations!$C$85*INDEX('Monthly Data'!Q:Q,Calculations!$C$116+MOD(AT11,Calculations!$C$118))+(1-Control!$C$7*Calculations!$C$87)*INDEX('Monthly Data'!R:R,Calculations!$C$116+MOD(AT11,Calculations!$C$118))</f>
        <v>1.5115046179922851E-2</v>
      </c>
      <c r="FK11" s="86">
        <f ca="1">Control!$C$7*Calculations!$C$82*INDEX('Monthly Data'!N:N,Calculations!$C$116+MOD(AU11,Calculations!$C$118))+Control!$C$7*Calculations!$C$83*INDEX('Monthly Data'!O:O,Calculations!$C$116+MOD(AU11,Calculations!$C$118))+Control!$C$7*Calculations!$C$84*INDEX('Monthly Data'!P:P,Calculations!$C$116+MOD(AU11,Calculations!$C$118))+Control!$C$7*Calculations!$C$85*INDEX('Monthly Data'!Q:Q,Calculations!$C$116+MOD(AU11,Calculations!$C$118))+(1-Control!$C$7*Calculations!$C$87)*INDEX('Monthly Data'!R:R,Calculations!$C$116+MOD(AU11,Calculations!$C$118))</f>
        <v>2.0524935548016137E-2</v>
      </c>
      <c r="FL11" s="86">
        <f ca="1">Control!$C$7*Calculations!$C$82*INDEX('Monthly Data'!N:N,Calculations!$C$116+MOD(AV11,Calculations!$C$118))+Control!$C$7*Calculations!$C$83*INDEX('Monthly Data'!O:O,Calculations!$C$116+MOD(AV11,Calculations!$C$118))+Control!$C$7*Calculations!$C$84*INDEX('Monthly Data'!P:P,Calculations!$C$116+MOD(AV11,Calculations!$C$118))+Control!$C$7*Calculations!$C$85*INDEX('Monthly Data'!Q:Q,Calculations!$C$116+MOD(AV11,Calculations!$C$118))+(1-Control!$C$7*Calculations!$C$87)*INDEX('Monthly Data'!R:R,Calculations!$C$116+MOD(AV11,Calculations!$C$118))</f>
        <v>3.7596120283497965E-2</v>
      </c>
      <c r="FM11" s="86">
        <f ca="1">Control!$C$7*Calculations!$C$82*INDEX('Monthly Data'!N:N,Calculations!$C$116+MOD(AW11,Calculations!$C$118))+Control!$C$7*Calculations!$C$83*INDEX('Monthly Data'!O:O,Calculations!$C$116+MOD(AW11,Calculations!$C$118))+Control!$C$7*Calculations!$C$84*INDEX('Monthly Data'!P:P,Calculations!$C$116+MOD(AW11,Calculations!$C$118))+Control!$C$7*Calculations!$C$85*INDEX('Monthly Data'!Q:Q,Calculations!$C$116+MOD(AW11,Calculations!$C$118))+(1-Control!$C$7*Calculations!$C$87)*INDEX('Monthly Data'!R:R,Calculations!$C$116+MOD(AW11,Calculations!$C$118))</f>
        <v>2.1918137743539623E-2</v>
      </c>
      <c r="FN11" s="86">
        <f ca="1">Control!$C$7*Calculations!$C$82*INDEX('Monthly Data'!N:N,Calculations!$C$116+MOD(AX11,Calculations!$C$118))+Control!$C$7*Calculations!$C$83*INDEX('Monthly Data'!O:O,Calculations!$C$116+MOD(AX11,Calculations!$C$118))+Control!$C$7*Calculations!$C$84*INDEX('Monthly Data'!P:P,Calculations!$C$116+MOD(AX11,Calculations!$C$118))+Control!$C$7*Calculations!$C$85*INDEX('Monthly Data'!Q:Q,Calculations!$C$116+MOD(AX11,Calculations!$C$118))+(1-Control!$C$7*Calculations!$C$87)*INDEX('Monthly Data'!R:R,Calculations!$C$116+MOD(AX11,Calculations!$C$118))</f>
        <v>-1.1360801645249321E-2</v>
      </c>
      <c r="FO11" s="86">
        <f ca="1">Control!$C$7*Calculations!$C$82*INDEX('Monthly Data'!N:N,Calculations!$C$116+MOD(AY11,Calculations!$C$118))+Control!$C$7*Calculations!$C$83*INDEX('Monthly Data'!O:O,Calculations!$C$116+MOD(AY11,Calculations!$C$118))+Control!$C$7*Calculations!$C$84*INDEX('Monthly Data'!P:P,Calculations!$C$116+MOD(AY11,Calculations!$C$118))+Control!$C$7*Calculations!$C$85*INDEX('Monthly Data'!Q:Q,Calculations!$C$116+MOD(AY11,Calculations!$C$118))+(1-Control!$C$7*Calculations!$C$87)*INDEX('Monthly Data'!R:R,Calculations!$C$116+MOD(AY11,Calculations!$C$118))</f>
        <v>5.1279584938936244E-2</v>
      </c>
      <c r="FP11" s="86">
        <f ca="1">Control!$C$7*Calculations!$C$82*INDEX('Monthly Data'!N:N,Calculations!$C$116+MOD(AZ11,Calculations!$C$118))+Control!$C$7*Calculations!$C$83*INDEX('Monthly Data'!O:O,Calculations!$C$116+MOD(AZ11,Calculations!$C$118))+Control!$C$7*Calculations!$C$84*INDEX('Monthly Data'!P:P,Calculations!$C$116+MOD(AZ11,Calculations!$C$118))+Control!$C$7*Calculations!$C$85*INDEX('Monthly Data'!Q:Q,Calculations!$C$116+MOD(AZ11,Calculations!$C$118))+(1-Control!$C$7*Calculations!$C$87)*INDEX('Monthly Data'!R:R,Calculations!$C$116+MOD(AZ11,Calculations!$C$118))</f>
        <v>2.4842166689046628E-2</v>
      </c>
      <c r="FQ11" s="86">
        <f ca="1">Control!$C$7*Calculations!$C$82*INDEX('Monthly Data'!N:N,Calculations!$C$116+MOD(BA11,Calculations!$C$118))+Control!$C$7*Calculations!$C$83*INDEX('Monthly Data'!O:O,Calculations!$C$116+MOD(BA11,Calculations!$C$118))+Control!$C$7*Calculations!$C$84*INDEX('Monthly Data'!P:P,Calculations!$C$116+MOD(BA11,Calculations!$C$118))+Control!$C$7*Calculations!$C$85*INDEX('Monthly Data'!Q:Q,Calculations!$C$116+MOD(BA11,Calculations!$C$118))+(1-Control!$C$7*Calculations!$C$87)*INDEX('Monthly Data'!R:R,Calculations!$C$116+MOD(BA11,Calculations!$C$118))</f>
        <v>2.0524935548016137E-2</v>
      </c>
      <c r="FR11" s="86">
        <f ca="1">Control!$C$7*Calculations!$C$82*INDEX('Monthly Data'!N:N,Calculations!$C$116+MOD(BB11,Calculations!$C$118))+Control!$C$7*Calculations!$C$83*INDEX('Monthly Data'!O:O,Calculations!$C$116+MOD(BB11,Calculations!$C$118))+Control!$C$7*Calculations!$C$84*INDEX('Monthly Data'!P:P,Calculations!$C$116+MOD(BB11,Calculations!$C$118))+Control!$C$7*Calculations!$C$85*INDEX('Monthly Data'!Q:Q,Calculations!$C$116+MOD(BB11,Calculations!$C$118))+(1-Control!$C$7*Calculations!$C$87)*INDEX('Monthly Data'!R:R,Calculations!$C$116+MOD(BB11,Calculations!$C$118))</f>
        <v>2.9708469559001142E-2</v>
      </c>
      <c r="FS11" s="86">
        <f ca="1">Control!$C$7*Calculations!$C$82*INDEX('Monthly Data'!N:N,Calculations!$C$116+MOD(BC11,Calculations!$C$118))+Control!$C$7*Calculations!$C$83*INDEX('Monthly Data'!O:O,Calculations!$C$116+MOD(BC11,Calculations!$C$118))+Control!$C$7*Calculations!$C$84*INDEX('Monthly Data'!P:P,Calculations!$C$116+MOD(BC11,Calculations!$C$118))+Control!$C$7*Calculations!$C$85*INDEX('Monthly Data'!Q:Q,Calculations!$C$116+MOD(BC11,Calculations!$C$118))+(1-Control!$C$7*Calculations!$C$87)*INDEX('Monthly Data'!R:R,Calculations!$C$116+MOD(BC11,Calculations!$C$118))</f>
        <v>1.2722494017511032E-2</v>
      </c>
      <c r="FT11" s="86">
        <f ca="1">Control!$C$7*Calculations!$C$82*INDEX('Monthly Data'!N:N,Calculations!$C$116+MOD(BD11,Calculations!$C$118))+Control!$C$7*Calculations!$C$83*INDEX('Monthly Data'!O:O,Calculations!$C$116+MOD(BD11,Calculations!$C$118))+Control!$C$7*Calculations!$C$84*INDEX('Monthly Data'!P:P,Calculations!$C$116+MOD(BD11,Calculations!$C$118))+Control!$C$7*Calculations!$C$85*INDEX('Monthly Data'!Q:Q,Calculations!$C$116+MOD(BD11,Calculations!$C$118))+(1-Control!$C$7*Calculations!$C$87)*INDEX('Monthly Data'!R:R,Calculations!$C$116+MOD(BD11,Calculations!$C$118))</f>
        <v>6.1009361253630504E-2</v>
      </c>
      <c r="FU11" s="86">
        <f ca="1">Control!$C$7*Calculations!$C$82*INDEX('Monthly Data'!N:N,Calculations!$C$116+MOD(BE11,Calculations!$C$118))+Control!$C$7*Calculations!$C$83*INDEX('Monthly Data'!O:O,Calculations!$C$116+MOD(BE11,Calculations!$C$118))+Control!$C$7*Calculations!$C$84*INDEX('Monthly Data'!P:P,Calculations!$C$116+MOD(BE11,Calculations!$C$118))+Control!$C$7*Calculations!$C$85*INDEX('Monthly Data'!Q:Q,Calculations!$C$116+MOD(BE11,Calculations!$C$118))+(1-Control!$C$7*Calculations!$C$87)*INDEX('Monthly Data'!R:R,Calculations!$C$116+MOD(BE11,Calculations!$C$118))</f>
        <v>2.4722579420195831E-2</v>
      </c>
      <c r="FV11" s="86">
        <f ca="1">Control!$C$7*Calculations!$C$82*INDEX('Monthly Data'!N:N,Calculations!$C$116+MOD(BF11,Calculations!$C$118))+Control!$C$7*Calculations!$C$83*INDEX('Monthly Data'!O:O,Calculations!$C$116+MOD(BF11,Calculations!$C$118))+Control!$C$7*Calculations!$C$84*INDEX('Monthly Data'!P:P,Calculations!$C$116+MOD(BF11,Calculations!$C$118))+Control!$C$7*Calculations!$C$85*INDEX('Monthly Data'!Q:Q,Calculations!$C$116+MOD(BF11,Calculations!$C$118))+(1-Control!$C$7*Calculations!$C$87)*INDEX('Monthly Data'!R:R,Calculations!$C$116+MOD(BF11,Calculations!$C$118))</f>
        <v>1.9073822767906517E-2</v>
      </c>
      <c r="FW11" s="86">
        <f ca="1">Control!$C$7*Calculations!$C$82*INDEX('Monthly Data'!N:N,Calculations!$C$116+MOD(BG11,Calculations!$C$118))+Control!$C$7*Calculations!$C$83*INDEX('Monthly Data'!O:O,Calculations!$C$116+MOD(BG11,Calculations!$C$118))+Control!$C$7*Calculations!$C$84*INDEX('Monthly Data'!P:P,Calculations!$C$116+MOD(BG11,Calculations!$C$118))+Control!$C$7*Calculations!$C$85*INDEX('Monthly Data'!Q:Q,Calculations!$C$116+MOD(BG11,Calculations!$C$118))+(1-Control!$C$7*Calculations!$C$87)*INDEX('Monthly Data'!R:R,Calculations!$C$116+MOD(BG11,Calculations!$C$118))</f>
        <v>-3.8875517825435772E-3</v>
      </c>
      <c r="FX11" s="86">
        <f ca="1">Control!$C$7*Calculations!$C$82*INDEX('Monthly Data'!N:N,Calculations!$C$116+MOD(BH11,Calculations!$C$118))+Control!$C$7*Calculations!$C$83*INDEX('Monthly Data'!O:O,Calculations!$C$116+MOD(BH11,Calculations!$C$118))+Control!$C$7*Calculations!$C$84*INDEX('Monthly Data'!P:P,Calculations!$C$116+MOD(BH11,Calculations!$C$118))+Control!$C$7*Calculations!$C$85*INDEX('Monthly Data'!Q:Q,Calculations!$C$116+MOD(BH11,Calculations!$C$118))+(1-Control!$C$7*Calculations!$C$87)*INDEX('Monthly Data'!R:R,Calculations!$C$116+MOD(BH11,Calculations!$C$118))</f>
        <v>2.3206536303657571E-2</v>
      </c>
      <c r="FY11" s="86">
        <f ca="1">Control!$C$7*Calculations!$C$82*INDEX('Monthly Data'!N:N,Calculations!$C$116+MOD(BI11,Calculations!$C$118))+Control!$C$7*Calculations!$C$83*INDEX('Monthly Data'!O:O,Calculations!$C$116+MOD(BI11,Calculations!$C$118))+Control!$C$7*Calculations!$C$84*INDEX('Monthly Data'!P:P,Calculations!$C$116+MOD(BI11,Calculations!$C$118))+Control!$C$7*Calculations!$C$85*INDEX('Monthly Data'!Q:Q,Calculations!$C$116+MOD(BI11,Calculations!$C$118))+(1-Control!$C$7*Calculations!$C$87)*INDEX('Monthly Data'!R:R,Calculations!$C$116+MOD(BI11,Calculations!$C$118))</f>
        <v>5.3309355465453899E-3</v>
      </c>
      <c r="FZ11" s="86">
        <f ca="1">Control!$C$7*Calculations!$C$82*INDEX('Monthly Data'!N:N,Calculations!$C$116+MOD(BJ11,Calculations!$C$118))+Control!$C$7*Calculations!$C$83*INDEX('Monthly Data'!O:O,Calculations!$C$116+MOD(BJ11,Calculations!$C$118))+Control!$C$7*Calculations!$C$84*INDEX('Monthly Data'!P:P,Calculations!$C$116+MOD(BJ11,Calculations!$C$118))+Control!$C$7*Calculations!$C$85*INDEX('Monthly Data'!Q:Q,Calculations!$C$116+MOD(BJ11,Calculations!$C$118))+(1-Control!$C$7*Calculations!$C$87)*INDEX('Monthly Data'!R:R,Calculations!$C$116+MOD(BJ11,Calculations!$C$118))</f>
        <v>2.4842166689046628E-2</v>
      </c>
      <c r="GA11" s="86">
        <f ca="1">Control!$C$7*Calculations!$C$82*INDEX('Monthly Data'!N:N,Calculations!$C$116+MOD(BK11,Calculations!$C$118))+Control!$C$7*Calculations!$C$83*INDEX('Monthly Data'!O:O,Calculations!$C$116+MOD(BK11,Calculations!$C$118))+Control!$C$7*Calculations!$C$84*INDEX('Monthly Data'!P:P,Calculations!$C$116+MOD(BK11,Calculations!$C$118))+Control!$C$7*Calculations!$C$85*INDEX('Monthly Data'!Q:Q,Calculations!$C$116+MOD(BK11,Calculations!$C$118))+(1-Control!$C$7*Calculations!$C$87)*INDEX('Monthly Data'!R:R,Calculations!$C$116+MOD(BK11,Calculations!$C$118))</f>
        <v>-7.8872955230675015E-3</v>
      </c>
      <c r="GB11" s="86">
        <f ca="1">Control!$C$7*Calculations!$C$82*INDEX('Monthly Data'!N:N,Calculations!$C$116+MOD(BL11,Calculations!$C$118))+Control!$C$7*Calculations!$C$83*INDEX('Monthly Data'!O:O,Calculations!$C$116+MOD(BL11,Calculations!$C$118))+Control!$C$7*Calculations!$C$84*INDEX('Monthly Data'!P:P,Calculations!$C$116+MOD(BL11,Calculations!$C$118))+Control!$C$7*Calculations!$C$85*INDEX('Monthly Data'!Q:Q,Calculations!$C$116+MOD(BL11,Calculations!$C$118))+(1-Control!$C$7*Calculations!$C$87)*INDEX('Monthly Data'!R:R,Calculations!$C$116+MOD(BL11,Calculations!$C$118))</f>
        <v>-1.0485101266941802E-2</v>
      </c>
      <c r="GC11" s="86">
        <f ca="1">Control!$C$7*Calculations!$C$82*INDEX('Monthly Data'!N:N,Calculations!$C$116+MOD(BM11,Calculations!$C$118))+Control!$C$7*Calculations!$C$83*INDEX('Monthly Data'!O:O,Calculations!$C$116+MOD(BM11,Calculations!$C$118))+Control!$C$7*Calculations!$C$84*INDEX('Monthly Data'!P:P,Calculations!$C$116+MOD(BM11,Calculations!$C$118))+Control!$C$7*Calculations!$C$85*INDEX('Monthly Data'!Q:Q,Calculations!$C$116+MOD(BM11,Calculations!$C$118))+(1-Control!$C$7*Calculations!$C$87)*INDEX('Monthly Data'!R:R,Calculations!$C$116+MOD(BM11,Calculations!$C$118))</f>
        <v>1.2954540023127663E-2</v>
      </c>
      <c r="GD11" s="86">
        <f ca="1">Control!$C$7*Calculations!$C$82*INDEX('Monthly Data'!N:N,Calculations!$C$116+MOD(BN11,Calculations!$C$118))+Control!$C$7*Calculations!$C$83*INDEX('Monthly Data'!O:O,Calculations!$C$116+MOD(BN11,Calculations!$C$118))+Control!$C$7*Calculations!$C$84*INDEX('Monthly Data'!P:P,Calculations!$C$116+MOD(BN11,Calculations!$C$118))+Control!$C$7*Calculations!$C$85*INDEX('Monthly Data'!Q:Q,Calculations!$C$116+MOD(BN11,Calculations!$C$118))+(1-Control!$C$7*Calculations!$C$87)*INDEX('Monthly Data'!R:R,Calculations!$C$116+MOD(BN11,Calculations!$C$118))</f>
        <v>2.3852824346838646E-2</v>
      </c>
      <c r="GE11" s="86">
        <f ca="1">Control!$C$7*Calculations!$C$82*INDEX('Monthly Data'!N:N,Calculations!$C$116+MOD(BO11,Calculations!$C$118))+Control!$C$7*Calculations!$C$83*INDEX('Monthly Data'!O:O,Calculations!$C$116+MOD(BO11,Calculations!$C$118))+Control!$C$7*Calculations!$C$84*INDEX('Monthly Data'!P:P,Calculations!$C$116+MOD(BO11,Calculations!$C$118))+Control!$C$7*Calculations!$C$85*INDEX('Monthly Data'!Q:Q,Calculations!$C$116+MOD(BO11,Calculations!$C$118))+(1-Control!$C$7*Calculations!$C$87)*INDEX('Monthly Data'!R:R,Calculations!$C$116+MOD(BO11,Calculations!$C$118))</f>
        <v>1.7484305259657981E-2</v>
      </c>
      <c r="GF11" s="86">
        <f ca="1">Control!$C$7*Calculations!$C$82*INDEX('Monthly Data'!N:N,Calculations!$C$116+MOD(BP11,Calculations!$C$118))+Control!$C$7*Calculations!$C$83*INDEX('Monthly Data'!O:O,Calculations!$C$116+MOD(BP11,Calculations!$C$118))+Control!$C$7*Calculations!$C$84*INDEX('Monthly Data'!P:P,Calculations!$C$116+MOD(BP11,Calculations!$C$118))+Control!$C$7*Calculations!$C$85*INDEX('Monthly Data'!Q:Q,Calculations!$C$116+MOD(BP11,Calculations!$C$118))+(1-Control!$C$7*Calculations!$C$87)*INDEX('Monthly Data'!R:R,Calculations!$C$116+MOD(BP11,Calculations!$C$118))</f>
        <v>1.3423979074716584E-2</v>
      </c>
      <c r="GG11" s="86">
        <f ca="1">Control!$C$7*Calculations!$C$82*INDEX('Monthly Data'!N:N,Calculations!$C$116+MOD(BQ11,Calculations!$C$118))+Control!$C$7*Calculations!$C$83*INDEX('Monthly Data'!O:O,Calculations!$C$116+MOD(BQ11,Calculations!$C$118))+Control!$C$7*Calculations!$C$84*INDEX('Monthly Data'!P:P,Calculations!$C$116+MOD(BQ11,Calculations!$C$118))+Control!$C$7*Calculations!$C$85*INDEX('Monthly Data'!Q:Q,Calculations!$C$116+MOD(BQ11,Calculations!$C$118))+(1-Control!$C$7*Calculations!$C$87)*INDEX('Monthly Data'!R:R,Calculations!$C$116+MOD(BQ11,Calculations!$C$118))</f>
        <v>5.1279584938936244E-2</v>
      </c>
      <c r="GH11" s="86">
        <f ca="1">Control!$C$7*Calculations!$C$82*INDEX('Monthly Data'!N:N,Calculations!$C$116+MOD(BR11,Calculations!$C$118))+Control!$C$7*Calculations!$C$83*INDEX('Monthly Data'!O:O,Calculations!$C$116+MOD(BR11,Calculations!$C$118))+Control!$C$7*Calculations!$C$84*INDEX('Monthly Data'!P:P,Calculations!$C$116+MOD(BR11,Calculations!$C$118))+Control!$C$7*Calculations!$C$85*INDEX('Monthly Data'!Q:Q,Calculations!$C$116+MOD(BR11,Calculations!$C$118))+(1-Control!$C$7*Calculations!$C$87)*INDEX('Monthly Data'!R:R,Calculations!$C$116+MOD(BR11,Calculations!$C$118))</f>
        <v>1.0018681835149534E-3</v>
      </c>
      <c r="GI11" s="86">
        <f ca="1">Control!$C$7*Calculations!$C$82*INDEX('Monthly Data'!N:N,Calculations!$C$116+MOD(BS11,Calculations!$C$118))+Control!$C$7*Calculations!$C$83*INDEX('Monthly Data'!O:O,Calculations!$C$116+MOD(BS11,Calculations!$C$118))+Control!$C$7*Calculations!$C$84*INDEX('Monthly Data'!P:P,Calculations!$C$116+MOD(BS11,Calculations!$C$118))+Control!$C$7*Calculations!$C$85*INDEX('Monthly Data'!Q:Q,Calculations!$C$116+MOD(BS11,Calculations!$C$118))+(1-Control!$C$7*Calculations!$C$87)*INDEX('Monthly Data'!R:R,Calculations!$C$116+MOD(BS11,Calculations!$C$118))</f>
        <v>1.5115046179922851E-2</v>
      </c>
      <c r="GJ11" s="86">
        <f ca="1">Control!$C$7*Calculations!$C$82*INDEX('Monthly Data'!N:N,Calculations!$C$116+MOD(BT11,Calculations!$C$118))+Control!$C$7*Calculations!$C$83*INDEX('Monthly Data'!O:O,Calculations!$C$116+MOD(BT11,Calculations!$C$118))+Control!$C$7*Calculations!$C$84*INDEX('Monthly Data'!P:P,Calculations!$C$116+MOD(BT11,Calculations!$C$118))+Control!$C$7*Calculations!$C$85*INDEX('Monthly Data'!Q:Q,Calculations!$C$116+MOD(BT11,Calculations!$C$118))+(1-Control!$C$7*Calculations!$C$87)*INDEX('Monthly Data'!R:R,Calculations!$C$116+MOD(BT11,Calculations!$C$118))</f>
        <v>3.5231336013669103E-2</v>
      </c>
      <c r="GK11" s="86">
        <f ca="1">Control!$C$7*Calculations!$C$82*INDEX('Monthly Data'!N:N,Calculations!$C$116+MOD(BU11,Calculations!$C$118))+Control!$C$7*Calculations!$C$83*INDEX('Monthly Data'!O:O,Calculations!$C$116+MOD(BU11,Calculations!$C$118))+Control!$C$7*Calculations!$C$84*INDEX('Monthly Data'!P:P,Calculations!$C$116+MOD(BU11,Calculations!$C$118))+Control!$C$7*Calculations!$C$85*INDEX('Monthly Data'!Q:Q,Calculations!$C$116+MOD(BU11,Calculations!$C$118))+(1-Control!$C$7*Calculations!$C$87)*INDEX('Monthly Data'!R:R,Calculations!$C$116+MOD(BU11,Calculations!$C$118))</f>
        <v>2.3852824346838646E-2</v>
      </c>
      <c r="GL11" s="86">
        <f ca="1">Control!$C$7*Calculations!$C$82*INDEX('Monthly Data'!N:N,Calculations!$C$116+MOD(BV11,Calculations!$C$118))+Control!$C$7*Calculations!$C$83*INDEX('Monthly Data'!O:O,Calculations!$C$116+MOD(BV11,Calculations!$C$118))+Control!$C$7*Calculations!$C$84*INDEX('Monthly Data'!P:P,Calculations!$C$116+MOD(BV11,Calculations!$C$118))+Control!$C$7*Calculations!$C$85*INDEX('Monthly Data'!Q:Q,Calculations!$C$116+MOD(BV11,Calculations!$C$118))+(1-Control!$C$7*Calculations!$C$87)*INDEX('Monthly Data'!R:R,Calculations!$C$116+MOD(BV11,Calculations!$C$118))</f>
        <v>-2.6378232493851243E-2</v>
      </c>
      <c r="GM11" s="86">
        <f ca="1">Control!$C$7*Calculations!$C$82*INDEX('Monthly Data'!N:N,Calculations!$C$116+MOD(BW11,Calculations!$C$118))+Control!$C$7*Calculations!$C$83*INDEX('Monthly Data'!O:O,Calculations!$C$116+MOD(BW11,Calculations!$C$118))+Control!$C$7*Calculations!$C$84*INDEX('Monthly Data'!P:P,Calculations!$C$116+MOD(BW11,Calculations!$C$118))+Control!$C$7*Calculations!$C$85*INDEX('Monthly Data'!Q:Q,Calculations!$C$116+MOD(BW11,Calculations!$C$118))+(1-Control!$C$7*Calculations!$C$87)*INDEX('Monthly Data'!R:R,Calculations!$C$116+MOD(BW11,Calculations!$C$118))</f>
        <v>6.1009361253630504E-2</v>
      </c>
      <c r="GN11" s="86">
        <f ca="1">Control!$C$7*Calculations!$C$82*INDEX('Monthly Data'!N:N,Calculations!$C$116+MOD(BX11,Calculations!$C$118))+Control!$C$7*Calculations!$C$83*INDEX('Monthly Data'!O:O,Calculations!$C$116+MOD(BX11,Calculations!$C$118))+Control!$C$7*Calculations!$C$84*INDEX('Monthly Data'!P:P,Calculations!$C$116+MOD(BX11,Calculations!$C$118))+Control!$C$7*Calculations!$C$85*INDEX('Monthly Data'!Q:Q,Calculations!$C$116+MOD(BX11,Calculations!$C$118))+(1-Control!$C$7*Calculations!$C$87)*INDEX('Monthly Data'!R:R,Calculations!$C$116+MOD(BX11,Calculations!$C$118))</f>
        <v>2.9708469559001142E-2</v>
      </c>
      <c r="GO11" s="86">
        <f ca="1">Control!$C$7*Calculations!$C$82*INDEX('Monthly Data'!N:N,Calculations!$C$116+MOD(BY11,Calculations!$C$118))+Control!$C$7*Calculations!$C$83*INDEX('Monthly Data'!O:O,Calculations!$C$116+MOD(BY11,Calculations!$C$118))+Control!$C$7*Calculations!$C$84*INDEX('Monthly Data'!P:P,Calculations!$C$116+MOD(BY11,Calculations!$C$118))+Control!$C$7*Calculations!$C$85*INDEX('Monthly Data'!Q:Q,Calculations!$C$116+MOD(BY11,Calculations!$C$118))+(1-Control!$C$7*Calculations!$C$87)*INDEX('Monthly Data'!R:R,Calculations!$C$116+MOD(BY11,Calculations!$C$118))</f>
        <v>1.8695385296339444E-2</v>
      </c>
      <c r="GP11" s="86">
        <f ca="1">Control!$C$7*Calculations!$C$82*INDEX('Monthly Data'!N:N,Calculations!$C$116+MOD(BZ11,Calculations!$C$118))+Control!$C$7*Calculations!$C$83*INDEX('Monthly Data'!O:O,Calculations!$C$116+MOD(BZ11,Calculations!$C$118))+Control!$C$7*Calculations!$C$84*INDEX('Monthly Data'!P:P,Calculations!$C$116+MOD(BZ11,Calculations!$C$118))+Control!$C$7*Calculations!$C$85*INDEX('Monthly Data'!Q:Q,Calculations!$C$116+MOD(BZ11,Calculations!$C$118))+(1-Control!$C$7*Calculations!$C$87)*INDEX('Monthly Data'!R:R,Calculations!$C$116+MOD(BZ11,Calculations!$C$118))</f>
        <v>-6.1115617667135171E-2</v>
      </c>
      <c r="GQ11" s="86">
        <f ca="1">Control!$C$7*Calculations!$C$82*INDEX('Monthly Data'!N:N,Calculations!$C$116+MOD(CA11,Calculations!$C$118))+Control!$C$7*Calculations!$C$83*INDEX('Monthly Data'!O:O,Calculations!$C$116+MOD(CA11,Calculations!$C$118))+Control!$C$7*Calculations!$C$84*INDEX('Monthly Data'!P:P,Calculations!$C$116+MOD(CA11,Calculations!$C$118))+Control!$C$7*Calculations!$C$85*INDEX('Monthly Data'!Q:Q,Calculations!$C$116+MOD(CA11,Calculations!$C$118))+(1-Control!$C$7*Calculations!$C$87)*INDEX('Monthly Data'!R:R,Calculations!$C$116+MOD(CA11,Calculations!$C$118))</f>
        <v>6.2631896128884862E-3</v>
      </c>
      <c r="GR11" s="86">
        <f ca="1">Control!$C$7*Calculations!$C$82*INDEX('Monthly Data'!N:N,Calculations!$C$116+MOD(CB11,Calculations!$C$118))+Control!$C$7*Calculations!$C$83*INDEX('Monthly Data'!O:O,Calculations!$C$116+MOD(CB11,Calculations!$C$118))+Control!$C$7*Calculations!$C$84*INDEX('Monthly Data'!P:P,Calculations!$C$116+MOD(CB11,Calculations!$C$118))+Control!$C$7*Calculations!$C$85*INDEX('Monthly Data'!Q:Q,Calculations!$C$116+MOD(CB11,Calculations!$C$118))+(1-Control!$C$7*Calculations!$C$87)*INDEX('Monthly Data'!R:R,Calculations!$C$116+MOD(CB11,Calculations!$C$118))</f>
        <v>4.5132804118240749E-2</v>
      </c>
      <c r="GS11" s="86">
        <f ca="1">Control!$C$7*Calculations!$C$82*INDEX('Monthly Data'!N:N,Calculations!$C$116+MOD(CC11,Calculations!$C$118))+Control!$C$7*Calculations!$C$83*INDEX('Monthly Data'!O:O,Calculations!$C$116+MOD(CC11,Calculations!$C$118))+Control!$C$7*Calculations!$C$84*INDEX('Monthly Data'!P:P,Calculations!$C$116+MOD(CC11,Calculations!$C$118))+Control!$C$7*Calculations!$C$85*INDEX('Monthly Data'!Q:Q,Calculations!$C$116+MOD(CC11,Calculations!$C$118))+(1-Control!$C$7*Calculations!$C$87)*INDEX('Monthly Data'!R:R,Calculations!$C$116+MOD(CC11,Calculations!$C$118))</f>
        <v>2.3852824346838646E-2</v>
      </c>
      <c r="GT11" s="86">
        <f ca="1">Control!$C$7*Calculations!$C$82*INDEX('Monthly Data'!N:N,Calculations!$C$116+MOD(CD11,Calculations!$C$118))+Control!$C$7*Calculations!$C$83*INDEX('Monthly Data'!O:O,Calculations!$C$116+MOD(CD11,Calculations!$C$118))+Control!$C$7*Calculations!$C$84*INDEX('Monthly Data'!P:P,Calculations!$C$116+MOD(CD11,Calculations!$C$118))+Control!$C$7*Calculations!$C$85*INDEX('Monthly Data'!Q:Q,Calculations!$C$116+MOD(CD11,Calculations!$C$118))+(1-Control!$C$7*Calculations!$C$87)*INDEX('Monthly Data'!R:R,Calculations!$C$116+MOD(CD11,Calculations!$C$118))</f>
        <v>5.1279584938936244E-2</v>
      </c>
      <c r="GU11" s="86">
        <f ca="1">Control!$C$7*Calculations!$C$82*INDEX('Monthly Data'!N:N,Calculations!$C$116+MOD(CE11,Calculations!$C$118))+Control!$C$7*Calculations!$C$83*INDEX('Monthly Data'!O:O,Calculations!$C$116+MOD(CE11,Calculations!$C$118))+Control!$C$7*Calculations!$C$84*INDEX('Monthly Data'!P:P,Calculations!$C$116+MOD(CE11,Calculations!$C$118))+Control!$C$7*Calculations!$C$85*INDEX('Monthly Data'!Q:Q,Calculations!$C$116+MOD(CE11,Calculations!$C$118))+(1-Control!$C$7*Calculations!$C$87)*INDEX('Monthly Data'!R:R,Calculations!$C$116+MOD(CE11,Calculations!$C$118))</f>
        <v>-2.5419860972892394E-2</v>
      </c>
      <c r="GV11" s="86">
        <f ca="1">Control!$C$7*Calculations!$C$82*INDEX('Monthly Data'!N:N,Calculations!$C$116+MOD(CF11,Calculations!$C$118))+Control!$C$7*Calculations!$C$83*INDEX('Monthly Data'!O:O,Calculations!$C$116+MOD(CF11,Calculations!$C$118))+Control!$C$7*Calculations!$C$84*INDEX('Monthly Data'!P:P,Calculations!$C$116+MOD(CF11,Calculations!$C$118))+Control!$C$7*Calculations!$C$85*INDEX('Monthly Data'!Q:Q,Calculations!$C$116+MOD(CF11,Calculations!$C$118))+(1-Control!$C$7*Calculations!$C$87)*INDEX('Monthly Data'!R:R,Calculations!$C$116+MOD(CF11,Calculations!$C$118))</f>
        <v>4.5132804118240749E-2</v>
      </c>
      <c r="GW11" s="86">
        <f ca="1">Control!$C$7*Calculations!$C$82*INDEX('Monthly Data'!N:N,Calculations!$C$116+MOD(CG11,Calculations!$C$118))+Control!$C$7*Calculations!$C$83*INDEX('Monthly Data'!O:O,Calculations!$C$116+MOD(CG11,Calculations!$C$118))+Control!$C$7*Calculations!$C$84*INDEX('Monthly Data'!P:P,Calculations!$C$116+MOD(CG11,Calculations!$C$118))+Control!$C$7*Calculations!$C$85*INDEX('Monthly Data'!Q:Q,Calculations!$C$116+MOD(CG11,Calculations!$C$118))+(1-Control!$C$7*Calculations!$C$87)*INDEX('Monthly Data'!R:R,Calculations!$C$116+MOD(CG11,Calculations!$C$118))</f>
        <v>2.9708469559001142E-2</v>
      </c>
      <c r="GX11" s="86">
        <f ca="1">Control!$C$7*Calculations!$C$82*INDEX('Monthly Data'!N:N,Calculations!$C$116+MOD(CH11,Calculations!$C$118))+Control!$C$7*Calculations!$C$83*INDEX('Monthly Data'!O:O,Calculations!$C$116+MOD(CH11,Calculations!$C$118))+Control!$C$7*Calculations!$C$84*INDEX('Monthly Data'!P:P,Calculations!$C$116+MOD(CH11,Calculations!$C$118))+Control!$C$7*Calculations!$C$85*INDEX('Monthly Data'!Q:Q,Calculations!$C$116+MOD(CH11,Calculations!$C$118))+(1-Control!$C$7*Calculations!$C$87)*INDEX('Monthly Data'!R:R,Calculations!$C$116+MOD(CH11,Calculations!$C$118))</f>
        <v>6.4539397490030407E-3</v>
      </c>
      <c r="GY11" s="86">
        <f ca="1">Control!$C$7*Calculations!$C$82*INDEX('Monthly Data'!N:N,Calculations!$C$116+MOD(CI11,Calculations!$C$118))+Control!$C$7*Calculations!$C$83*INDEX('Monthly Data'!O:O,Calculations!$C$116+MOD(CI11,Calculations!$C$118))+Control!$C$7*Calculations!$C$84*INDEX('Monthly Data'!P:P,Calculations!$C$116+MOD(CI11,Calculations!$C$118))+Control!$C$7*Calculations!$C$85*INDEX('Monthly Data'!Q:Q,Calculations!$C$116+MOD(CI11,Calculations!$C$118))+(1-Control!$C$7*Calculations!$C$87)*INDEX('Monthly Data'!R:R,Calculations!$C$116+MOD(CI11,Calculations!$C$118))</f>
        <v>1.5758278480433856E-2</v>
      </c>
      <c r="GZ11" s="86">
        <f ca="1">Control!$C$7*Calculations!$C$82*INDEX('Monthly Data'!N:N,Calculations!$C$116+MOD(CJ11,Calculations!$C$118))+Control!$C$7*Calculations!$C$83*INDEX('Monthly Data'!O:O,Calculations!$C$116+MOD(CJ11,Calculations!$C$118))+Control!$C$7*Calculations!$C$84*INDEX('Monthly Data'!P:P,Calculations!$C$116+MOD(CJ11,Calculations!$C$118))+Control!$C$7*Calculations!$C$85*INDEX('Monthly Data'!Q:Q,Calculations!$C$116+MOD(CJ11,Calculations!$C$118))+(1-Control!$C$7*Calculations!$C$87)*INDEX('Monthly Data'!R:R,Calculations!$C$116+MOD(CJ11,Calculations!$C$118))</f>
        <v>3.7596120283497965E-2</v>
      </c>
      <c r="HA11" s="86">
        <f ca="1">Control!$C$7*Calculations!$C$82*INDEX('Monthly Data'!N:N,Calculations!$C$116+MOD(CK11,Calculations!$C$118))+Control!$C$7*Calculations!$C$83*INDEX('Monthly Data'!O:O,Calculations!$C$116+MOD(CK11,Calculations!$C$118))+Control!$C$7*Calculations!$C$84*INDEX('Monthly Data'!P:P,Calculations!$C$116+MOD(CK11,Calculations!$C$118))+Control!$C$7*Calculations!$C$85*INDEX('Monthly Data'!Q:Q,Calculations!$C$116+MOD(CK11,Calculations!$C$118))+(1-Control!$C$7*Calculations!$C$87)*INDEX('Monthly Data'!R:R,Calculations!$C$116+MOD(CK11,Calculations!$C$118))</f>
        <v>-2.4571433440223247E-2</v>
      </c>
      <c r="HB11" s="86">
        <f ca="1">Control!$C$7*Calculations!$C$82*INDEX('Monthly Data'!N:N,Calculations!$C$116+MOD(CL11,Calculations!$C$118))+Control!$C$7*Calculations!$C$83*INDEX('Monthly Data'!O:O,Calculations!$C$116+MOD(CL11,Calculations!$C$118))+Control!$C$7*Calculations!$C$84*INDEX('Monthly Data'!P:P,Calculations!$C$116+MOD(CL11,Calculations!$C$118))+Control!$C$7*Calculations!$C$85*INDEX('Monthly Data'!Q:Q,Calculations!$C$116+MOD(CL11,Calculations!$C$118))+(1-Control!$C$7*Calculations!$C$87)*INDEX('Monthly Data'!R:R,Calculations!$C$116+MOD(CL11,Calculations!$C$118))</f>
        <v>-2.5419860972892394E-2</v>
      </c>
      <c r="HC11" s="86">
        <f ca="1">Control!$C$7*Calculations!$C$82*INDEX('Monthly Data'!N:N,Calculations!$C$116+MOD(CM11,Calculations!$C$118))+Control!$C$7*Calculations!$C$83*INDEX('Monthly Data'!O:O,Calculations!$C$116+MOD(CM11,Calculations!$C$118))+Control!$C$7*Calculations!$C$84*INDEX('Monthly Data'!P:P,Calculations!$C$116+MOD(CM11,Calculations!$C$118))+Control!$C$7*Calculations!$C$85*INDEX('Monthly Data'!Q:Q,Calculations!$C$116+MOD(CM11,Calculations!$C$118))+(1-Control!$C$7*Calculations!$C$87)*INDEX('Monthly Data'!R:R,Calculations!$C$116+MOD(CM11,Calculations!$C$118))</f>
        <v>4.5735623984309991E-2</v>
      </c>
      <c r="HD11" s="86">
        <f ca="1">Control!$C$7*Calculations!$C$82*INDEX('Monthly Data'!N:N,Calculations!$C$116+MOD(CN11,Calculations!$C$118))+Control!$C$7*Calculations!$C$83*INDEX('Monthly Data'!O:O,Calculations!$C$116+MOD(CN11,Calculations!$C$118))+Control!$C$7*Calculations!$C$84*INDEX('Monthly Data'!P:P,Calculations!$C$116+MOD(CN11,Calculations!$C$118))+Control!$C$7*Calculations!$C$85*INDEX('Monthly Data'!Q:Q,Calculations!$C$116+MOD(CN11,Calculations!$C$118))+(1-Control!$C$7*Calculations!$C$87)*INDEX('Monthly Data'!R:R,Calculations!$C$116+MOD(CN11,Calculations!$C$118))</f>
        <v>8.4240675975201049E-3</v>
      </c>
      <c r="HE11" s="86">
        <f ca="1">Control!$C$7*Calculations!$C$82*INDEX('Monthly Data'!N:N,Calculations!$C$116+MOD(CO11,Calculations!$C$118))+Control!$C$7*Calculations!$C$83*INDEX('Monthly Data'!O:O,Calculations!$C$116+MOD(CO11,Calculations!$C$118))+Control!$C$7*Calculations!$C$84*INDEX('Monthly Data'!P:P,Calculations!$C$116+MOD(CO11,Calculations!$C$118))+Control!$C$7*Calculations!$C$85*INDEX('Monthly Data'!Q:Q,Calculations!$C$116+MOD(CO11,Calculations!$C$118))+(1-Control!$C$7*Calculations!$C$87)*INDEX('Monthly Data'!R:R,Calculations!$C$116+MOD(CO11,Calculations!$C$118))</f>
        <v>6.4539397490030407E-3</v>
      </c>
      <c r="HF11" s="86">
        <f ca="1">Control!$C$7*Calculations!$C$82*INDEX('Monthly Data'!N:N,Calculations!$C$116+MOD(CP11,Calculations!$C$118))+Control!$C$7*Calculations!$C$83*INDEX('Monthly Data'!O:O,Calculations!$C$116+MOD(CP11,Calculations!$C$118))+Control!$C$7*Calculations!$C$84*INDEX('Monthly Data'!P:P,Calculations!$C$116+MOD(CP11,Calculations!$C$118))+Control!$C$7*Calculations!$C$85*INDEX('Monthly Data'!Q:Q,Calculations!$C$116+MOD(CP11,Calculations!$C$118))+(1-Control!$C$7*Calculations!$C$87)*INDEX('Monthly Data'!R:R,Calculations!$C$116+MOD(CP11,Calculations!$C$118))</f>
        <v>1.8695385296339444E-2</v>
      </c>
      <c r="HG11" s="86">
        <f ca="1">Control!$C$7*Calculations!$C$82*INDEX('Monthly Data'!N:N,Calculations!$C$116+MOD(CQ11,Calculations!$C$118))+Control!$C$7*Calculations!$C$83*INDEX('Monthly Data'!O:O,Calculations!$C$116+MOD(CQ11,Calculations!$C$118))+Control!$C$7*Calculations!$C$84*INDEX('Monthly Data'!P:P,Calculations!$C$116+MOD(CQ11,Calculations!$C$118))+Control!$C$7*Calculations!$C$85*INDEX('Monthly Data'!Q:Q,Calculations!$C$116+MOD(CQ11,Calculations!$C$118))+(1-Control!$C$7*Calculations!$C$87)*INDEX('Monthly Data'!R:R,Calculations!$C$116+MOD(CQ11,Calculations!$C$118))</f>
        <v>1.50127906355989E-2</v>
      </c>
      <c r="HH11" s="86">
        <f ca="1">Control!$C$7*Calculations!$C$82*INDEX('Monthly Data'!N:N,Calculations!$C$116+MOD(CR11,Calculations!$C$118))+Control!$C$7*Calculations!$C$83*INDEX('Monthly Data'!O:O,Calculations!$C$116+MOD(CR11,Calculations!$C$118))+Control!$C$7*Calculations!$C$84*INDEX('Monthly Data'!P:P,Calculations!$C$116+MOD(CR11,Calculations!$C$118))+Control!$C$7*Calculations!$C$85*INDEX('Monthly Data'!Q:Q,Calculations!$C$116+MOD(CR11,Calculations!$C$118))+(1-Control!$C$7*Calculations!$C$87)*INDEX('Monthly Data'!R:R,Calculations!$C$116+MOD(CR11,Calculations!$C$118))</f>
        <v>1.1702576456120543E-2</v>
      </c>
      <c r="HI11" s="86">
        <f ca="1">Control!$C$7*Calculations!$C$82*INDEX('Monthly Data'!N:N,Calculations!$C$116+MOD(CS11,Calculations!$C$118))+Control!$C$7*Calculations!$C$83*INDEX('Monthly Data'!O:O,Calculations!$C$116+MOD(CS11,Calculations!$C$118))+Control!$C$7*Calculations!$C$84*INDEX('Monthly Data'!P:P,Calculations!$C$116+MOD(CS11,Calculations!$C$118))+Control!$C$7*Calculations!$C$85*INDEX('Monthly Data'!Q:Q,Calculations!$C$116+MOD(CS11,Calculations!$C$118))+(1-Control!$C$7*Calculations!$C$87)*INDEX('Monthly Data'!R:R,Calculations!$C$116+MOD(CS11,Calculations!$C$118))</f>
        <v>1.5216630695380906E-2</v>
      </c>
      <c r="HJ11" s="86">
        <f ca="1">Control!$C$7*Calculations!$C$82*INDEX('Monthly Data'!N:N,Calculations!$C$116+MOD(CT11,Calculations!$C$118))+Control!$C$7*Calculations!$C$83*INDEX('Monthly Data'!O:O,Calculations!$C$116+MOD(CT11,Calculations!$C$118))+Control!$C$7*Calculations!$C$84*INDEX('Monthly Data'!P:P,Calculations!$C$116+MOD(CT11,Calculations!$C$118))+Control!$C$7*Calculations!$C$85*INDEX('Monthly Data'!Q:Q,Calculations!$C$116+MOD(CT11,Calculations!$C$118))+(1-Control!$C$7*Calculations!$C$87)*INDEX('Monthly Data'!R:R,Calculations!$C$116+MOD(CT11,Calculations!$C$118))</f>
        <v>1.8665061640915637E-2</v>
      </c>
      <c r="HK11" s="86">
        <f ca="1">Control!$C$7*Calculations!$C$82*INDEX('Monthly Data'!N:N,Calculations!$C$116+MOD(CU11,Calculations!$C$118))+Control!$C$7*Calculations!$C$83*INDEX('Monthly Data'!O:O,Calculations!$C$116+MOD(CU11,Calculations!$C$118))+Control!$C$7*Calculations!$C$84*INDEX('Monthly Data'!P:P,Calculations!$C$116+MOD(CU11,Calculations!$C$118))+Control!$C$7*Calculations!$C$85*INDEX('Monthly Data'!Q:Q,Calculations!$C$116+MOD(CU11,Calculations!$C$118))+(1-Control!$C$7*Calculations!$C$87)*INDEX('Monthly Data'!R:R,Calculations!$C$116+MOD(CU11,Calculations!$C$118))</f>
        <v>2.1918137743539623E-2</v>
      </c>
      <c r="HL11" s="86">
        <f ca="1">Control!$C$7*Calculations!$C$82*INDEX('Monthly Data'!N:N,Calculations!$C$116+MOD(CV11,Calculations!$C$118))+Control!$C$7*Calculations!$C$83*INDEX('Monthly Data'!O:O,Calculations!$C$116+MOD(CV11,Calculations!$C$118))+Control!$C$7*Calculations!$C$84*INDEX('Monthly Data'!P:P,Calculations!$C$116+MOD(CV11,Calculations!$C$118))+Control!$C$7*Calculations!$C$85*INDEX('Monthly Data'!Q:Q,Calculations!$C$116+MOD(CV11,Calculations!$C$118))+(1-Control!$C$7*Calculations!$C$87)*INDEX('Monthly Data'!R:R,Calculations!$C$116+MOD(CV11,Calculations!$C$118))</f>
        <v>2.4470405846852006E-3</v>
      </c>
      <c r="HM11" s="86">
        <f ca="1">Control!$C$7*Calculations!$C$82*INDEX('Monthly Data'!N:N,Calculations!$C$116+MOD(CW11,Calculations!$C$118))+Control!$C$7*Calculations!$C$83*INDEX('Monthly Data'!O:O,Calculations!$C$116+MOD(CW11,Calculations!$C$118))+Control!$C$7*Calculations!$C$84*INDEX('Monthly Data'!P:P,Calculations!$C$116+MOD(CW11,Calculations!$C$118))+Control!$C$7*Calculations!$C$85*INDEX('Monthly Data'!Q:Q,Calculations!$C$116+MOD(CW11,Calculations!$C$118))+(1-Control!$C$7*Calculations!$C$87)*INDEX('Monthly Data'!R:R,Calculations!$C$116+MOD(CW11,Calculations!$C$118))</f>
        <v>5.1972609868760735E-3</v>
      </c>
      <c r="HN11" s="86">
        <f ca="1">Control!$C$7*Calculations!$C$82*INDEX('Monthly Data'!N:N,Calculations!$C$116+MOD(CX11,Calculations!$C$118))+Control!$C$7*Calculations!$C$83*INDEX('Monthly Data'!O:O,Calculations!$C$116+MOD(CX11,Calculations!$C$118))+Control!$C$7*Calculations!$C$84*INDEX('Monthly Data'!P:P,Calculations!$C$116+MOD(CX11,Calculations!$C$118))+Control!$C$7*Calculations!$C$85*INDEX('Monthly Data'!Q:Q,Calculations!$C$116+MOD(CX11,Calculations!$C$118))+(1-Control!$C$7*Calculations!$C$87)*INDEX('Monthly Data'!R:R,Calculations!$C$116+MOD(CX11,Calculations!$C$118))</f>
        <v>4.7768166384148329E-3</v>
      </c>
      <c r="HO11" s="86">
        <f ca="1">Control!$C$7*Calculations!$C$82*INDEX('Monthly Data'!N:N,Calculations!$C$116+MOD(CY11,Calculations!$C$118))+Control!$C$7*Calculations!$C$83*INDEX('Monthly Data'!O:O,Calculations!$C$116+MOD(CY11,Calculations!$C$118))+Control!$C$7*Calculations!$C$84*INDEX('Monthly Data'!P:P,Calculations!$C$116+MOD(CY11,Calculations!$C$118))+Control!$C$7*Calculations!$C$85*INDEX('Monthly Data'!Q:Q,Calculations!$C$116+MOD(CY11,Calculations!$C$118))+(1-Control!$C$7*Calculations!$C$87)*INDEX('Monthly Data'!R:R,Calculations!$C$116+MOD(CY11,Calculations!$C$118))</f>
        <v>7.9764341593600071E-3</v>
      </c>
      <c r="HP11" s="86">
        <f ca="1">Control!$C$7*Calculations!$C$82*INDEX('Monthly Data'!N:N,Calculations!$C$116+MOD(CZ11,Calculations!$C$118))+Control!$C$7*Calculations!$C$83*INDEX('Monthly Data'!O:O,Calculations!$C$116+MOD(CZ11,Calculations!$C$118))+Control!$C$7*Calculations!$C$84*INDEX('Monthly Data'!P:P,Calculations!$C$116+MOD(CZ11,Calculations!$C$118))+Control!$C$7*Calculations!$C$85*INDEX('Monthly Data'!Q:Q,Calculations!$C$116+MOD(CZ11,Calculations!$C$118))+(1-Control!$C$7*Calculations!$C$87)*INDEX('Monthly Data'!R:R,Calculations!$C$116+MOD(CZ11,Calculations!$C$118))</f>
        <v>-3.9863250714949353E-2</v>
      </c>
      <c r="HQ11" s="86">
        <f ca="1">Control!$C$7*Calculations!$C$82*INDEX('Monthly Data'!N:N,Calculations!$C$116+MOD(DA11,Calculations!$C$118))+Control!$C$7*Calculations!$C$83*INDEX('Monthly Data'!O:O,Calculations!$C$116+MOD(DA11,Calculations!$C$118))+Control!$C$7*Calculations!$C$84*INDEX('Monthly Data'!P:P,Calculations!$C$116+MOD(DA11,Calculations!$C$118))+Control!$C$7*Calculations!$C$85*INDEX('Monthly Data'!Q:Q,Calculations!$C$116+MOD(DA11,Calculations!$C$118))+(1-Control!$C$7*Calculations!$C$87)*INDEX('Monthly Data'!R:R,Calculations!$C$116+MOD(DA11,Calculations!$C$118))</f>
        <v>-7.4084874653726545E-3</v>
      </c>
      <c r="HR11" s="86">
        <f ca="1">Control!$C$7*Calculations!$C$82*INDEX('Monthly Data'!N:N,Calculations!$C$116+MOD(DB11,Calculations!$C$118))+Control!$C$7*Calculations!$C$83*INDEX('Monthly Data'!O:O,Calculations!$C$116+MOD(DB11,Calculations!$C$118))+Control!$C$7*Calculations!$C$84*INDEX('Monthly Data'!P:P,Calculations!$C$116+MOD(DB11,Calculations!$C$118))+Control!$C$7*Calculations!$C$85*INDEX('Monthly Data'!Q:Q,Calculations!$C$116+MOD(DB11,Calculations!$C$118))+(1-Control!$C$7*Calculations!$C$87)*INDEX('Monthly Data'!R:R,Calculations!$C$116+MOD(DB11,Calculations!$C$118))</f>
        <v>1.0415351832335435E-2</v>
      </c>
      <c r="HS11" s="86">
        <f ca="1">Control!$C$7*Calculations!$C$82*INDEX('Monthly Data'!N:N,Calculations!$C$116+MOD(DC11,Calculations!$C$118))+Control!$C$7*Calculations!$C$83*INDEX('Monthly Data'!O:O,Calculations!$C$116+MOD(DC11,Calculations!$C$118))+Control!$C$7*Calculations!$C$84*INDEX('Monthly Data'!P:P,Calculations!$C$116+MOD(DC11,Calculations!$C$118))+Control!$C$7*Calculations!$C$85*INDEX('Monthly Data'!Q:Q,Calculations!$C$116+MOD(DC11,Calculations!$C$118))+(1-Control!$C$7*Calculations!$C$87)*INDEX('Monthly Data'!R:R,Calculations!$C$116+MOD(DC11,Calculations!$C$118))</f>
        <v>3.6332715283247441E-2</v>
      </c>
      <c r="HT11" s="86">
        <f ca="1">Control!$C$7*Calculations!$C$82*INDEX('Monthly Data'!N:N,Calculations!$C$116+MOD(DD11,Calculations!$C$118))+Control!$C$7*Calculations!$C$83*INDEX('Monthly Data'!O:O,Calculations!$C$116+MOD(DD11,Calculations!$C$118))+Control!$C$7*Calculations!$C$84*INDEX('Monthly Data'!P:P,Calculations!$C$116+MOD(DD11,Calculations!$C$118))+Control!$C$7*Calculations!$C$85*INDEX('Monthly Data'!Q:Q,Calculations!$C$116+MOD(DD11,Calculations!$C$118))+(1-Control!$C$7*Calculations!$C$87)*INDEX('Monthly Data'!R:R,Calculations!$C$116+MOD(DD11,Calculations!$C$118))</f>
        <v>3.7118215575026904E-2</v>
      </c>
      <c r="HU11" s="86">
        <f ca="1">Control!$C$7*Calculations!$C$82*INDEX('Monthly Data'!N:N,Calculations!$C$116+MOD(DE11,Calculations!$C$118))+Control!$C$7*Calculations!$C$83*INDEX('Monthly Data'!O:O,Calculations!$C$116+MOD(DE11,Calculations!$C$118))+Control!$C$7*Calculations!$C$84*INDEX('Monthly Data'!P:P,Calculations!$C$116+MOD(DE11,Calculations!$C$118))+Control!$C$7*Calculations!$C$85*INDEX('Monthly Data'!Q:Q,Calculations!$C$116+MOD(DE11,Calculations!$C$118))+(1-Control!$C$7*Calculations!$C$87)*INDEX('Monthly Data'!R:R,Calculations!$C$116+MOD(DE11,Calculations!$C$118))</f>
        <v>-1.6546126717384396E-2</v>
      </c>
      <c r="HV11" s="86">
        <f ca="1">Control!$C$7*Calculations!$C$82*INDEX('Monthly Data'!N:N,Calculations!$C$116+MOD(DF11,Calculations!$C$118))+Control!$C$7*Calculations!$C$83*INDEX('Monthly Data'!O:O,Calculations!$C$116+MOD(DF11,Calculations!$C$118))+Control!$C$7*Calculations!$C$84*INDEX('Monthly Data'!P:P,Calculations!$C$116+MOD(DF11,Calculations!$C$118))+Control!$C$7*Calculations!$C$85*INDEX('Monthly Data'!Q:Q,Calculations!$C$116+MOD(DF11,Calculations!$C$118))+(1-Control!$C$7*Calculations!$C$87)*INDEX('Monthly Data'!R:R,Calculations!$C$116+MOD(DF11,Calculations!$C$118))</f>
        <v>-1.3959200237295809E-2</v>
      </c>
      <c r="HW11" s="86">
        <f ca="1">Control!$C$7*Calculations!$C$82*INDEX('Monthly Data'!N:N,Calculations!$C$116+MOD(DG11,Calculations!$C$118))+Control!$C$7*Calculations!$C$83*INDEX('Monthly Data'!O:O,Calculations!$C$116+MOD(DG11,Calculations!$C$118))+Control!$C$7*Calculations!$C$84*INDEX('Monthly Data'!P:P,Calculations!$C$116+MOD(DG11,Calculations!$C$118))+Control!$C$7*Calculations!$C$85*INDEX('Monthly Data'!Q:Q,Calculations!$C$116+MOD(DG11,Calculations!$C$118))+(1-Control!$C$7*Calculations!$C$87)*INDEX('Monthly Data'!R:R,Calculations!$C$116+MOD(DG11,Calculations!$C$118))</f>
        <v>-9.8327855560634558E-3</v>
      </c>
      <c r="HX11" s="86">
        <f ca="1">Control!$C$7*Calculations!$C$82*INDEX('Monthly Data'!N:N,Calculations!$C$116+MOD(DH11,Calculations!$C$118))+Control!$C$7*Calculations!$C$83*INDEX('Monthly Data'!O:O,Calculations!$C$116+MOD(DH11,Calculations!$C$118))+Control!$C$7*Calculations!$C$84*INDEX('Monthly Data'!P:P,Calculations!$C$116+MOD(DH11,Calculations!$C$118))+Control!$C$7*Calculations!$C$85*INDEX('Monthly Data'!Q:Q,Calculations!$C$116+MOD(DH11,Calculations!$C$118))+(1-Control!$C$7*Calculations!$C$87)*INDEX('Monthly Data'!R:R,Calculations!$C$116+MOD(DH11,Calculations!$C$118))</f>
        <v>1.1786765492207996E-2</v>
      </c>
      <c r="HY11" s="86">
        <f ca="1">Control!$C$7*Calculations!$C$82*INDEX('Monthly Data'!N:N,Calculations!$C$116+MOD(DI11,Calculations!$C$118))+Control!$C$7*Calculations!$C$83*INDEX('Monthly Data'!O:O,Calculations!$C$116+MOD(DI11,Calculations!$C$118))+Control!$C$7*Calculations!$C$84*INDEX('Monthly Data'!P:P,Calculations!$C$116+MOD(DI11,Calculations!$C$118))+Control!$C$7*Calculations!$C$85*INDEX('Monthly Data'!Q:Q,Calculations!$C$116+MOD(DI11,Calculations!$C$118))+(1-Control!$C$7*Calculations!$C$87)*INDEX('Monthly Data'!R:R,Calculations!$C$116+MOD(DI11,Calculations!$C$118))</f>
        <v>-6.1115617667135171E-2</v>
      </c>
      <c r="HZ11" s="86">
        <f ca="1">Control!$C$7*Calculations!$C$82*INDEX('Monthly Data'!N:N,Calculations!$C$116+MOD(DJ11,Calculations!$C$118))+Control!$C$7*Calculations!$C$83*INDEX('Monthly Data'!O:O,Calculations!$C$116+MOD(DJ11,Calculations!$C$118))+Control!$C$7*Calculations!$C$84*INDEX('Monthly Data'!P:P,Calculations!$C$116+MOD(DJ11,Calculations!$C$118))+Control!$C$7*Calculations!$C$85*INDEX('Monthly Data'!Q:Q,Calculations!$C$116+MOD(DJ11,Calculations!$C$118))+(1-Control!$C$7*Calculations!$C$87)*INDEX('Monthly Data'!R:R,Calculations!$C$116+MOD(DJ11,Calculations!$C$118))</f>
        <v>4.7768166384148329E-3</v>
      </c>
      <c r="IA11" s="86">
        <f ca="1">Control!$C$7*Calculations!$C$82*INDEX('Monthly Data'!N:N,Calculations!$C$116+MOD(DK11,Calculations!$C$118))+Control!$C$7*Calculations!$C$83*INDEX('Monthly Data'!O:O,Calculations!$C$116+MOD(DK11,Calculations!$C$118))+Control!$C$7*Calculations!$C$84*INDEX('Monthly Data'!P:P,Calculations!$C$116+MOD(DK11,Calculations!$C$118))+Control!$C$7*Calculations!$C$85*INDEX('Monthly Data'!Q:Q,Calculations!$C$116+MOD(DK11,Calculations!$C$118))+(1-Control!$C$7*Calculations!$C$87)*INDEX('Monthly Data'!R:R,Calculations!$C$116+MOD(DK11,Calculations!$C$118))</f>
        <v>2.4470405846852006E-3</v>
      </c>
      <c r="IB11" s="86">
        <f ca="1">Control!$C$7*Calculations!$C$82*INDEX('Monthly Data'!N:N,Calculations!$C$116+MOD(DL11,Calculations!$C$118))+Control!$C$7*Calculations!$C$83*INDEX('Monthly Data'!O:O,Calculations!$C$116+MOD(DL11,Calculations!$C$118))+Control!$C$7*Calculations!$C$84*INDEX('Monthly Data'!P:P,Calculations!$C$116+MOD(DL11,Calculations!$C$118))+Control!$C$7*Calculations!$C$85*INDEX('Monthly Data'!Q:Q,Calculations!$C$116+MOD(DL11,Calculations!$C$118))+(1-Control!$C$7*Calculations!$C$87)*INDEX('Monthly Data'!R:R,Calculations!$C$116+MOD(DL11,Calculations!$C$118))</f>
        <v>1.1106855739851785E-2</v>
      </c>
      <c r="IC11" s="86">
        <f ca="1">Control!$C$7*Calculations!$C$82*INDEX('Monthly Data'!N:N,Calculations!$C$116+MOD(DM11,Calculations!$C$118))+Control!$C$7*Calculations!$C$83*INDEX('Monthly Data'!O:O,Calculations!$C$116+MOD(DM11,Calculations!$C$118))+Control!$C$7*Calculations!$C$84*INDEX('Monthly Data'!P:P,Calculations!$C$116+MOD(DM11,Calculations!$C$118))+Control!$C$7*Calculations!$C$85*INDEX('Monthly Data'!Q:Q,Calculations!$C$116+MOD(DM11,Calculations!$C$118))+(1-Control!$C$7*Calculations!$C$87)*INDEX('Monthly Data'!R:R,Calculations!$C$116+MOD(DM11,Calculations!$C$118))</f>
        <v>3.4808428836917149E-3</v>
      </c>
      <c r="ID11" s="86">
        <f ca="1">Control!$C$7*Calculations!$C$82*INDEX('Monthly Data'!N:N,Calculations!$C$116+MOD(DN11,Calculations!$C$118))+Control!$C$7*Calculations!$C$83*INDEX('Monthly Data'!O:O,Calculations!$C$116+MOD(DN11,Calculations!$C$118))+Control!$C$7*Calculations!$C$84*INDEX('Monthly Data'!P:P,Calculations!$C$116+MOD(DN11,Calculations!$C$118))+Control!$C$7*Calculations!$C$85*INDEX('Monthly Data'!Q:Q,Calculations!$C$116+MOD(DN11,Calculations!$C$118))+(1-Control!$C$7*Calculations!$C$87)*INDEX('Monthly Data'!R:R,Calculations!$C$116+MOD(DN11,Calculations!$C$118))</f>
        <v>2.5790695379256122E-2</v>
      </c>
      <c r="IE11" s="86">
        <f ca="1">Control!$C$7*Calculations!$C$82*INDEX('Monthly Data'!N:N,Calculations!$C$116+MOD(DO11,Calculations!$C$118))+Control!$C$7*Calculations!$C$83*INDEX('Monthly Data'!O:O,Calculations!$C$116+MOD(DO11,Calculations!$C$118))+Control!$C$7*Calculations!$C$84*INDEX('Monthly Data'!P:P,Calculations!$C$116+MOD(DO11,Calculations!$C$118))+Control!$C$7*Calculations!$C$85*INDEX('Monthly Data'!Q:Q,Calculations!$C$116+MOD(DO11,Calculations!$C$118))+(1-Control!$C$7*Calculations!$C$87)*INDEX('Monthly Data'!R:R,Calculations!$C$116+MOD(DO11,Calculations!$C$118))</f>
        <v>1.1704119272391494E-2</v>
      </c>
      <c r="IF11" s="86">
        <f ca="1">Control!$C$7*Calculations!$C$82*INDEX('Monthly Data'!N:N,Calculations!$C$116+MOD(DP11,Calculations!$C$118))+Control!$C$7*Calculations!$C$83*INDEX('Monthly Data'!O:O,Calculations!$C$116+MOD(DP11,Calculations!$C$118))+Control!$C$7*Calculations!$C$84*INDEX('Monthly Data'!P:P,Calculations!$C$116+MOD(DP11,Calculations!$C$118))+Control!$C$7*Calculations!$C$85*INDEX('Monthly Data'!Q:Q,Calculations!$C$116+MOD(DP11,Calculations!$C$118))+(1-Control!$C$7*Calculations!$C$87)*INDEX('Monthly Data'!R:R,Calculations!$C$116+MOD(DP11,Calculations!$C$118))</f>
        <v>9.9787204839310462E-3</v>
      </c>
      <c r="IG11" s="88">
        <f ca="1">Control!$C$8*(1+DQ11)*(1+DR11)*(1+DS11)*(1+DT11)*(1+DU11)*(1+DV11)*(1+DW11)*(1+DX11)*(1+DY11)*(1+DZ11)*(1+EA11)*(1+EB11)*(1+EC11)*(1+ED11)*(1+EE11)*(1+EF11)*(1+EG11)*(1+EH11)*(1+EI11)*(1+EJ11)*(1+EK11)*(1+EL11)*(1+EM11)*(1+EN11)*(1+EO11)*(1+EP11)*(1+EQ11)*(1+ER11)*(1+ES11)*(1+ET11)*(1+EU11)*(1+EV11)*(1+EW11)*(1+EX11)*(1+EY11)*(1+EZ11)*(1+FA11)*(1+FB11)*(1+FC11)*(1+FD11)*(1+FE11)*(1+FF11)*(1+FG11)*(1+FH11)*(1+FI11)*(1+FJ11)*(1+FK11)*(1+FL11)*(1+FM11)*(1+FN11)*(1+FO11)*(1+FP11)*(1+FQ11)*(1+FR11)*(1+FS11)*(1+FT11)*(1+FU11)*(1+FV11)*(1+FW11)*(1+FX11)*(1+FY11)*(1+FZ11)*(1+GA11)*(1+GB11)*(1+GC11)*(1+GD11)*(1+GE11)*(1+GF11)*(1+GG11)*(1+GH11)*(1+GI11)*(1+GJ11)*(1+GK11)*(1+GL11)*(1+GM11)*(1+GN11)*(1+GO11)*(1+GP11)*(1+GQ11)*(1+GR11)*(1+GS11)*(1+GT11)*(1+GU11)*(1+GV11)*(1+GW11)*(1+GX11)*(1+GY11)*(1+GZ11)*(1+HA11)*(1+HB11)*(1+HC11)*(1+HD11)*(1+HE11)*(1+HF11)*(1+HG11)*(1+HH11)*(1+HI11)*(1+HJ11)*(1+HK11)*(1+HL11)*(1+HM11)*(1+HN11)*(1+HO11)*(1+HP11)*(1+HQ11)*(1+HR11)*(1+HS11)*(1+HT11)*(1+HU11)*(1+HV11)*(1+HW11)*(1+HX11)*(1+HY11)*(1+HZ11)*(1+IA11)*(1+IB11)*(1+IC11)*(1+ID11)*(1+IE11)*(1+IF11)</f>
        <v>169961.14997194218</v>
      </c>
    </row>
    <row r="12" spans="1:241" x14ac:dyDescent="0.25">
      <c r="A12">
        <v>53</v>
      </c>
      <c r="B12">
        <v>87</v>
      </c>
      <c r="C12">
        <v>18</v>
      </c>
      <c r="D12">
        <v>106</v>
      </c>
      <c r="E12">
        <v>21</v>
      </c>
      <c r="F12">
        <v>67</v>
      </c>
      <c r="G12">
        <v>14</v>
      </c>
      <c r="H12">
        <v>20</v>
      </c>
      <c r="I12">
        <v>107</v>
      </c>
      <c r="J12">
        <v>85</v>
      </c>
      <c r="K12">
        <v>9</v>
      </c>
      <c r="L12">
        <v>42</v>
      </c>
      <c r="M12">
        <v>66</v>
      </c>
      <c r="N12">
        <v>20</v>
      </c>
      <c r="O12">
        <v>107</v>
      </c>
      <c r="P12">
        <v>16</v>
      </c>
      <c r="Q12">
        <v>58</v>
      </c>
      <c r="R12">
        <v>77</v>
      </c>
      <c r="S12">
        <v>42</v>
      </c>
      <c r="T12">
        <v>35</v>
      </c>
      <c r="U12">
        <v>75</v>
      </c>
      <c r="V12">
        <v>28</v>
      </c>
      <c r="W12">
        <v>106</v>
      </c>
      <c r="X12">
        <v>85</v>
      </c>
      <c r="Y12">
        <v>34</v>
      </c>
      <c r="Z12">
        <v>44</v>
      </c>
      <c r="AA12">
        <v>106</v>
      </c>
      <c r="AB12">
        <v>118</v>
      </c>
      <c r="AC12">
        <v>92</v>
      </c>
      <c r="AD12">
        <v>82</v>
      </c>
      <c r="AE12">
        <v>8</v>
      </c>
      <c r="AF12">
        <v>30</v>
      </c>
      <c r="AG12">
        <v>64</v>
      </c>
      <c r="AH12">
        <v>77</v>
      </c>
      <c r="AI12">
        <v>18</v>
      </c>
      <c r="AJ12">
        <v>38</v>
      </c>
      <c r="AK12">
        <v>116</v>
      </c>
      <c r="AL12">
        <v>11</v>
      </c>
      <c r="AM12">
        <v>56</v>
      </c>
      <c r="AN12">
        <v>52</v>
      </c>
      <c r="AO12">
        <v>83</v>
      </c>
      <c r="AP12">
        <v>76</v>
      </c>
      <c r="AQ12">
        <v>68</v>
      </c>
      <c r="AR12">
        <v>109</v>
      </c>
      <c r="AS12">
        <v>25</v>
      </c>
      <c r="AT12">
        <v>104</v>
      </c>
      <c r="AU12">
        <v>99</v>
      </c>
      <c r="AV12">
        <v>69</v>
      </c>
      <c r="AW12">
        <v>31</v>
      </c>
      <c r="AX12">
        <v>59</v>
      </c>
      <c r="AY12">
        <v>62</v>
      </c>
      <c r="AZ12">
        <v>29</v>
      </c>
      <c r="BA12">
        <v>66</v>
      </c>
      <c r="BB12">
        <v>32</v>
      </c>
      <c r="BC12">
        <v>71</v>
      </c>
      <c r="BD12">
        <v>60</v>
      </c>
      <c r="BE12">
        <v>93</v>
      </c>
      <c r="BF12">
        <v>72</v>
      </c>
      <c r="BG12">
        <v>27</v>
      </c>
      <c r="BH12">
        <v>97</v>
      </c>
      <c r="BI12">
        <v>93</v>
      </c>
      <c r="BJ12">
        <v>68</v>
      </c>
      <c r="BK12">
        <v>38</v>
      </c>
      <c r="BL12">
        <v>60</v>
      </c>
      <c r="BM12">
        <v>97</v>
      </c>
      <c r="BN12">
        <v>118</v>
      </c>
      <c r="BO12">
        <v>9</v>
      </c>
      <c r="BP12">
        <v>67</v>
      </c>
      <c r="BQ12">
        <v>78</v>
      </c>
      <c r="BR12">
        <v>63</v>
      </c>
      <c r="BS12">
        <v>20</v>
      </c>
      <c r="BT12">
        <v>35</v>
      </c>
      <c r="BU12">
        <v>55</v>
      </c>
      <c r="BV12">
        <v>115</v>
      </c>
      <c r="BW12">
        <v>28</v>
      </c>
      <c r="BX12">
        <v>45</v>
      </c>
      <c r="BY12">
        <v>92</v>
      </c>
      <c r="BZ12">
        <v>56</v>
      </c>
      <c r="CA12">
        <v>51</v>
      </c>
      <c r="CB12">
        <v>4</v>
      </c>
      <c r="CC12">
        <v>79</v>
      </c>
      <c r="CD12">
        <v>75</v>
      </c>
      <c r="CE12">
        <v>31</v>
      </c>
      <c r="CF12">
        <v>100</v>
      </c>
      <c r="CG12">
        <v>76</v>
      </c>
      <c r="CH12">
        <v>52</v>
      </c>
      <c r="CI12">
        <v>38</v>
      </c>
      <c r="CJ12">
        <v>83</v>
      </c>
      <c r="CK12">
        <v>80</v>
      </c>
      <c r="CL12">
        <v>111</v>
      </c>
      <c r="CM12">
        <v>100</v>
      </c>
      <c r="CN12">
        <v>74</v>
      </c>
      <c r="CO12">
        <v>70</v>
      </c>
      <c r="CP12">
        <v>26</v>
      </c>
      <c r="CQ12">
        <v>100</v>
      </c>
      <c r="CR12">
        <v>57</v>
      </c>
      <c r="CS12">
        <v>30</v>
      </c>
      <c r="CT12">
        <v>99</v>
      </c>
      <c r="CU12">
        <v>64</v>
      </c>
      <c r="CV12">
        <v>38</v>
      </c>
      <c r="CW12">
        <v>18</v>
      </c>
      <c r="CX12">
        <v>95</v>
      </c>
      <c r="CY12">
        <v>41</v>
      </c>
      <c r="CZ12">
        <v>114</v>
      </c>
      <c r="DA12">
        <v>95</v>
      </c>
      <c r="DB12">
        <v>57</v>
      </c>
      <c r="DC12">
        <v>48</v>
      </c>
      <c r="DD12">
        <v>42</v>
      </c>
      <c r="DE12">
        <v>113</v>
      </c>
      <c r="DF12">
        <v>114</v>
      </c>
      <c r="DG12">
        <v>52</v>
      </c>
      <c r="DH12">
        <v>22</v>
      </c>
      <c r="DI12">
        <v>64</v>
      </c>
      <c r="DJ12">
        <v>70</v>
      </c>
      <c r="DK12">
        <v>61</v>
      </c>
      <c r="DL12">
        <v>60</v>
      </c>
      <c r="DM12">
        <v>109</v>
      </c>
      <c r="DN12">
        <v>96</v>
      </c>
      <c r="DO12">
        <v>27</v>
      </c>
      <c r="DP12">
        <v>0</v>
      </c>
      <c r="DQ12" s="86">
        <f ca="1">Control!$C$7*Calculations!$C$82*INDEX('Monthly Data'!N:N,Calculations!$C$116+MOD(A12,Calculations!$C$118))+Control!$C$7*Calculations!$C$83*INDEX('Monthly Data'!O:O,Calculations!$C$116+MOD(A12,Calculations!$C$118))+Control!$C$7*Calculations!$C$84*INDEX('Monthly Data'!P:P,Calculations!$C$116+MOD(A12,Calculations!$C$118))+Control!$C$7*Calculations!$C$85*INDEX('Monthly Data'!Q:Q,Calculations!$C$116+MOD(A12,Calculations!$C$118))+(1-Control!$C$7*Calculations!$C$87)*INDEX('Monthly Data'!R:R,Calculations!$C$116+MOD(A12,Calculations!$C$118))</f>
        <v>1.1786765492207996E-2</v>
      </c>
      <c r="DR12" s="86">
        <f ca="1">Control!$C$7*Calculations!$C$82*INDEX('Monthly Data'!N:N,Calculations!$C$116+MOD(B12,Calculations!$C$118))+Control!$C$7*Calculations!$C$83*INDEX('Monthly Data'!O:O,Calculations!$C$116+MOD(B12,Calculations!$C$118))+Control!$C$7*Calculations!$C$84*INDEX('Monthly Data'!P:P,Calculations!$C$116+MOD(B12,Calculations!$C$118))+Control!$C$7*Calculations!$C$85*INDEX('Monthly Data'!Q:Q,Calculations!$C$116+MOD(B12,Calculations!$C$118))+(1-Control!$C$7*Calculations!$C$87)*INDEX('Monthly Data'!R:R,Calculations!$C$116+MOD(B12,Calculations!$C$118))</f>
        <v>2.5790695379256122E-2</v>
      </c>
      <c r="DS12" s="86">
        <f ca="1">Control!$C$7*Calculations!$C$82*INDEX('Monthly Data'!N:N,Calculations!$C$116+MOD(C12,Calculations!$C$118))+Control!$C$7*Calculations!$C$83*INDEX('Monthly Data'!O:O,Calculations!$C$116+MOD(C12,Calculations!$C$118))+Control!$C$7*Calculations!$C$84*INDEX('Monthly Data'!P:P,Calculations!$C$116+MOD(C12,Calculations!$C$118))+Control!$C$7*Calculations!$C$85*INDEX('Monthly Data'!Q:Q,Calculations!$C$116+MOD(C12,Calculations!$C$118))+(1-Control!$C$7*Calculations!$C$87)*INDEX('Monthly Data'!R:R,Calculations!$C$116+MOD(C12,Calculations!$C$118))</f>
        <v>-7.4084874653726545E-3</v>
      </c>
      <c r="DT12" s="86">
        <f ca="1">Control!$C$7*Calculations!$C$82*INDEX('Monthly Data'!N:N,Calculations!$C$116+MOD(D12,Calculations!$C$118))+Control!$C$7*Calculations!$C$83*INDEX('Monthly Data'!O:O,Calculations!$C$116+MOD(D12,Calculations!$C$118))+Control!$C$7*Calculations!$C$84*INDEX('Monthly Data'!P:P,Calculations!$C$116+MOD(D12,Calculations!$C$118))+Control!$C$7*Calculations!$C$85*INDEX('Monthly Data'!Q:Q,Calculations!$C$116+MOD(D12,Calculations!$C$118))+(1-Control!$C$7*Calculations!$C$87)*INDEX('Monthly Data'!R:R,Calculations!$C$116+MOD(D12,Calculations!$C$118))</f>
        <v>6.6954569943530936E-3</v>
      </c>
      <c r="DU12" s="86">
        <f ca="1">Control!$C$7*Calculations!$C$82*INDEX('Monthly Data'!N:N,Calculations!$C$116+MOD(E12,Calculations!$C$118))+Control!$C$7*Calculations!$C$83*INDEX('Monthly Data'!O:O,Calculations!$C$116+MOD(E12,Calculations!$C$118))+Control!$C$7*Calculations!$C$84*INDEX('Monthly Data'!P:P,Calculations!$C$116+MOD(E12,Calculations!$C$118))+Control!$C$7*Calculations!$C$85*INDEX('Monthly Data'!Q:Q,Calculations!$C$116+MOD(E12,Calculations!$C$118))+(1-Control!$C$7*Calculations!$C$87)*INDEX('Monthly Data'!R:R,Calculations!$C$116+MOD(E12,Calculations!$C$118))</f>
        <v>1.5108777406081684E-3</v>
      </c>
      <c r="DV12" s="86">
        <f ca="1">Control!$C$7*Calculations!$C$82*INDEX('Monthly Data'!N:N,Calculations!$C$116+MOD(F12,Calculations!$C$118))+Control!$C$7*Calculations!$C$83*INDEX('Monthly Data'!O:O,Calculations!$C$116+MOD(F12,Calculations!$C$118))+Control!$C$7*Calculations!$C$84*INDEX('Monthly Data'!P:P,Calculations!$C$116+MOD(F12,Calculations!$C$118))+Control!$C$7*Calculations!$C$85*INDEX('Monthly Data'!Q:Q,Calculations!$C$116+MOD(F12,Calculations!$C$118))+(1-Control!$C$7*Calculations!$C$87)*INDEX('Monthly Data'!R:R,Calculations!$C$116+MOD(F12,Calculations!$C$118))</f>
        <v>-3.9863250714949353E-2</v>
      </c>
      <c r="DW12" s="86">
        <f ca="1">Control!$C$7*Calculations!$C$82*INDEX('Monthly Data'!N:N,Calculations!$C$116+MOD(G12,Calculations!$C$118))+Control!$C$7*Calculations!$C$83*INDEX('Monthly Data'!O:O,Calculations!$C$116+MOD(G12,Calculations!$C$118))+Control!$C$7*Calculations!$C$84*INDEX('Monthly Data'!P:P,Calculations!$C$116+MOD(G12,Calculations!$C$118))+Control!$C$7*Calculations!$C$85*INDEX('Monthly Data'!Q:Q,Calculations!$C$116+MOD(G12,Calculations!$C$118))+(1-Control!$C$7*Calculations!$C$87)*INDEX('Monthly Data'!R:R,Calculations!$C$116+MOD(G12,Calculations!$C$118))</f>
        <v>9.5791276036140301E-3</v>
      </c>
      <c r="DX12" s="86">
        <f ca="1">Control!$C$7*Calculations!$C$82*INDEX('Monthly Data'!N:N,Calculations!$C$116+MOD(H12,Calculations!$C$118))+Control!$C$7*Calculations!$C$83*INDEX('Monthly Data'!O:O,Calculations!$C$116+MOD(H12,Calculations!$C$118))+Control!$C$7*Calculations!$C$84*INDEX('Monthly Data'!P:P,Calculations!$C$116+MOD(H12,Calculations!$C$118))+Control!$C$7*Calculations!$C$85*INDEX('Monthly Data'!Q:Q,Calculations!$C$116+MOD(H12,Calculations!$C$118))+(1-Control!$C$7*Calculations!$C$87)*INDEX('Monthly Data'!R:R,Calculations!$C$116+MOD(H12,Calculations!$C$118))</f>
        <v>3.9251937367756782E-3</v>
      </c>
      <c r="DY12" s="86">
        <f ca="1">Control!$C$7*Calculations!$C$82*INDEX('Monthly Data'!N:N,Calculations!$C$116+MOD(I12,Calculations!$C$118))+Control!$C$7*Calculations!$C$83*INDEX('Monthly Data'!O:O,Calculations!$C$116+MOD(I12,Calculations!$C$118))+Control!$C$7*Calculations!$C$84*INDEX('Monthly Data'!P:P,Calculations!$C$116+MOD(I12,Calculations!$C$118))+Control!$C$7*Calculations!$C$85*INDEX('Monthly Data'!Q:Q,Calculations!$C$116+MOD(I12,Calculations!$C$118))+(1-Control!$C$7*Calculations!$C$87)*INDEX('Monthly Data'!R:R,Calculations!$C$116+MOD(I12,Calculations!$C$118))</f>
        <v>1.5216630695380906E-2</v>
      </c>
      <c r="DZ12" s="86">
        <f ca="1">Control!$C$7*Calculations!$C$82*INDEX('Monthly Data'!N:N,Calculations!$C$116+MOD(J12,Calculations!$C$118))+Control!$C$7*Calculations!$C$83*INDEX('Monthly Data'!O:O,Calculations!$C$116+MOD(J12,Calculations!$C$118))+Control!$C$7*Calculations!$C$84*INDEX('Monthly Data'!P:P,Calculations!$C$116+MOD(J12,Calculations!$C$118))+Control!$C$7*Calculations!$C$85*INDEX('Monthly Data'!Q:Q,Calculations!$C$116+MOD(J12,Calculations!$C$118))+(1-Control!$C$7*Calculations!$C$87)*INDEX('Monthly Data'!R:R,Calculations!$C$116+MOD(J12,Calculations!$C$118))</f>
        <v>-9.8327855560634558E-3</v>
      </c>
      <c r="EA12" s="86">
        <f ca="1">Control!$C$7*Calculations!$C$82*INDEX('Monthly Data'!N:N,Calculations!$C$116+MOD(K12,Calculations!$C$118))+Control!$C$7*Calculations!$C$83*INDEX('Monthly Data'!O:O,Calculations!$C$116+MOD(K12,Calculations!$C$118))+Control!$C$7*Calculations!$C$84*INDEX('Monthly Data'!P:P,Calculations!$C$116+MOD(K12,Calculations!$C$118))+Control!$C$7*Calculations!$C$85*INDEX('Monthly Data'!Q:Q,Calculations!$C$116+MOD(K12,Calculations!$C$118))+(1-Control!$C$7*Calculations!$C$87)*INDEX('Monthly Data'!R:R,Calculations!$C$116+MOD(K12,Calculations!$C$118))</f>
        <v>2.4470405846852006E-3</v>
      </c>
      <c r="EB12" s="86">
        <f ca="1">Control!$C$7*Calculations!$C$82*INDEX('Monthly Data'!N:N,Calculations!$C$116+MOD(L12,Calculations!$C$118))+Control!$C$7*Calculations!$C$83*INDEX('Monthly Data'!O:O,Calculations!$C$116+MOD(L12,Calculations!$C$118))+Control!$C$7*Calculations!$C$84*INDEX('Monthly Data'!P:P,Calculations!$C$116+MOD(L12,Calculations!$C$118))+Control!$C$7*Calculations!$C$85*INDEX('Monthly Data'!Q:Q,Calculations!$C$116+MOD(L12,Calculations!$C$118))+(1-Control!$C$7*Calculations!$C$87)*INDEX('Monthly Data'!R:R,Calculations!$C$116+MOD(L12,Calculations!$C$118))</f>
        <v>-6.1115617667135171E-2</v>
      </c>
      <c r="EC12" s="86">
        <f ca="1">Control!$C$7*Calculations!$C$82*INDEX('Monthly Data'!N:N,Calculations!$C$116+MOD(M12,Calculations!$C$118))+Control!$C$7*Calculations!$C$83*INDEX('Monthly Data'!O:O,Calculations!$C$116+MOD(M12,Calculations!$C$118))+Control!$C$7*Calculations!$C$84*INDEX('Monthly Data'!P:P,Calculations!$C$116+MOD(M12,Calculations!$C$118))+Control!$C$7*Calculations!$C$85*INDEX('Monthly Data'!Q:Q,Calculations!$C$116+MOD(M12,Calculations!$C$118))+(1-Control!$C$7*Calculations!$C$87)*INDEX('Monthly Data'!R:R,Calculations!$C$116+MOD(M12,Calculations!$C$118))</f>
        <v>1.3891304280773396E-2</v>
      </c>
      <c r="ED12" s="86">
        <f ca="1">Control!$C$7*Calculations!$C$82*INDEX('Monthly Data'!N:N,Calculations!$C$116+MOD(N12,Calculations!$C$118))+Control!$C$7*Calculations!$C$83*INDEX('Monthly Data'!O:O,Calculations!$C$116+MOD(N12,Calculations!$C$118))+Control!$C$7*Calculations!$C$84*INDEX('Monthly Data'!P:P,Calculations!$C$116+MOD(N12,Calculations!$C$118))+Control!$C$7*Calculations!$C$85*INDEX('Monthly Data'!Q:Q,Calculations!$C$116+MOD(N12,Calculations!$C$118))+(1-Control!$C$7*Calculations!$C$87)*INDEX('Monthly Data'!R:R,Calculations!$C$116+MOD(N12,Calculations!$C$118))</f>
        <v>3.9251937367756782E-3</v>
      </c>
      <c r="EE12" s="86">
        <f ca="1">Control!$C$7*Calculations!$C$82*INDEX('Monthly Data'!N:N,Calculations!$C$116+MOD(O12,Calculations!$C$118))+Control!$C$7*Calculations!$C$83*INDEX('Monthly Data'!O:O,Calculations!$C$116+MOD(O12,Calculations!$C$118))+Control!$C$7*Calculations!$C$84*INDEX('Monthly Data'!P:P,Calculations!$C$116+MOD(O12,Calculations!$C$118))+Control!$C$7*Calculations!$C$85*INDEX('Monthly Data'!Q:Q,Calculations!$C$116+MOD(O12,Calculations!$C$118))+(1-Control!$C$7*Calculations!$C$87)*INDEX('Monthly Data'!R:R,Calculations!$C$116+MOD(O12,Calculations!$C$118))</f>
        <v>1.5216630695380906E-2</v>
      </c>
      <c r="EF12" s="86">
        <f ca="1">Control!$C$7*Calculations!$C$82*INDEX('Monthly Data'!N:N,Calculations!$C$116+MOD(P12,Calculations!$C$118))+Control!$C$7*Calculations!$C$83*INDEX('Monthly Data'!O:O,Calculations!$C$116+MOD(P12,Calculations!$C$118))+Control!$C$7*Calculations!$C$84*INDEX('Monthly Data'!P:P,Calculations!$C$116+MOD(P12,Calculations!$C$118))+Control!$C$7*Calculations!$C$85*INDEX('Monthly Data'!Q:Q,Calculations!$C$116+MOD(P12,Calculations!$C$118))+(1-Control!$C$7*Calculations!$C$87)*INDEX('Monthly Data'!R:R,Calculations!$C$116+MOD(P12,Calculations!$C$118))</f>
        <v>2.5325873776067674E-2</v>
      </c>
      <c r="EG12" s="86">
        <f ca="1">Control!$C$7*Calculations!$C$82*INDEX('Monthly Data'!N:N,Calculations!$C$116+MOD(Q12,Calculations!$C$118))+Control!$C$7*Calculations!$C$83*INDEX('Monthly Data'!O:O,Calculations!$C$116+MOD(Q12,Calculations!$C$118))+Control!$C$7*Calculations!$C$84*INDEX('Monthly Data'!P:P,Calculations!$C$116+MOD(Q12,Calculations!$C$118))+Control!$C$7*Calculations!$C$85*INDEX('Monthly Data'!Q:Q,Calculations!$C$116+MOD(Q12,Calculations!$C$118))+(1-Control!$C$7*Calculations!$C$87)*INDEX('Monthly Data'!R:R,Calculations!$C$116+MOD(Q12,Calculations!$C$118))</f>
        <v>8.4240675975201049E-3</v>
      </c>
      <c r="EH12" s="86">
        <f ca="1">Control!$C$7*Calculations!$C$82*INDEX('Monthly Data'!N:N,Calculations!$C$116+MOD(R12,Calculations!$C$118))+Control!$C$7*Calculations!$C$83*INDEX('Monthly Data'!O:O,Calculations!$C$116+MOD(R12,Calculations!$C$118))+Control!$C$7*Calculations!$C$84*INDEX('Monthly Data'!P:P,Calculations!$C$116+MOD(R12,Calculations!$C$118))+Control!$C$7*Calculations!$C$85*INDEX('Monthly Data'!Q:Q,Calculations!$C$116+MOD(R12,Calculations!$C$118))+(1-Control!$C$7*Calculations!$C$87)*INDEX('Monthly Data'!R:R,Calculations!$C$116+MOD(R12,Calculations!$C$118))</f>
        <v>-1.0485101266941802E-2</v>
      </c>
      <c r="EI12" s="86">
        <f ca="1">Control!$C$7*Calculations!$C$82*INDEX('Monthly Data'!N:N,Calculations!$C$116+MOD(S12,Calculations!$C$118))+Control!$C$7*Calculations!$C$83*INDEX('Monthly Data'!O:O,Calculations!$C$116+MOD(S12,Calculations!$C$118))+Control!$C$7*Calculations!$C$84*INDEX('Monthly Data'!P:P,Calculations!$C$116+MOD(S12,Calculations!$C$118))+Control!$C$7*Calculations!$C$85*INDEX('Monthly Data'!Q:Q,Calculations!$C$116+MOD(S12,Calculations!$C$118))+(1-Control!$C$7*Calculations!$C$87)*INDEX('Monthly Data'!R:R,Calculations!$C$116+MOD(S12,Calculations!$C$118))</f>
        <v>-6.1115617667135171E-2</v>
      </c>
      <c r="EJ12" s="86">
        <f ca="1">Control!$C$7*Calculations!$C$82*INDEX('Monthly Data'!N:N,Calculations!$C$116+MOD(T12,Calculations!$C$118))+Control!$C$7*Calculations!$C$83*INDEX('Monthly Data'!O:O,Calculations!$C$116+MOD(T12,Calculations!$C$118))+Control!$C$7*Calculations!$C$84*INDEX('Monthly Data'!P:P,Calculations!$C$116+MOD(T12,Calculations!$C$118))+Control!$C$7*Calculations!$C$85*INDEX('Monthly Data'!Q:Q,Calculations!$C$116+MOD(T12,Calculations!$C$118))+(1-Control!$C$7*Calculations!$C$87)*INDEX('Monthly Data'!R:R,Calculations!$C$116+MOD(T12,Calculations!$C$118))</f>
        <v>-9.5555592256394619E-3</v>
      </c>
      <c r="EK12" s="86">
        <f ca="1">Control!$C$7*Calculations!$C$82*INDEX('Monthly Data'!N:N,Calculations!$C$116+MOD(U12,Calculations!$C$118))+Control!$C$7*Calculations!$C$83*INDEX('Monthly Data'!O:O,Calculations!$C$116+MOD(U12,Calculations!$C$118))+Control!$C$7*Calculations!$C$84*INDEX('Monthly Data'!P:P,Calculations!$C$116+MOD(U12,Calculations!$C$118))+Control!$C$7*Calculations!$C$85*INDEX('Monthly Data'!Q:Q,Calculations!$C$116+MOD(U12,Calculations!$C$118))+(1-Control!$C$7*Calculations!$C$87)*INDEX('Monthly Data'!R:R,Calculations!$C$116+MOD(U12,Calculations!$C$118))</f>
        <v>-2.0259958308006688E-2</v>
      </c>
      <c r="EL12" s="86">
        <f ca="1">Control!$C$7*Calculations!$C$82*INDEX('Monthly Data'!N:N,Calculations!$C$116+MOD(V12,Calculations!$C$118))+Control!$C$7*Calculations!$C$83*INDEX('Monthly Data'!O:O,Calculations!$C$116+MOD(V12,Calculations!$C$118))+Control!$C$7*Calculations!$C$84*INDEX('Monthly Data'!P:P,Calculations!$C$116+MOD(V12,Calculations!$C$118))+Control!$C$7*Calculations!$C$85*INDEX('Monthly Data'!Q:Q,Calculations!$C$116+MOD(V12,Calculations!$C$118))+(1-Control!$C$7*Calculations!$C$87)*INDEX('Monthly Data'!R:R,Calculations!$C$116+MOD(V12,Calculations!$C$118))</f>
        <v>3.7596120283497965E-2</v>
      </c>
      <c r="EM12" s="86">
        <f ca="1">Control!$C$7*Calculations!$C$82*INDEX('Monthly Data'!N:N,Calculations!$C$116+MOD(W12,Calculations!$C$118))+Control!$C$7*Calculations!$C$83*INDEX('Monthly Data'!O:O,Calculations!$C$116+MOD(W12,Calculations!$C$118))+Control!$C$7*Calculations!$C$84*INDEX('Monthly Data'!P:P,Calculations!$C$116+MOD(W12,Calculations!$C$118))+Control!$C$7*Calculations!$C$85*INDEX('Monthly Data'!Q:Q,Calculations!$C$116+MOD(W12,Calculations!$C$118))+(1-Control!$C$7*Calculations!$C$87)*INDEX('Monthly Data'!R:R,Calculations!$C$116+MOD(W12,Calculations!$C$118))</f>
        <v>6.6954569943530936E-3</v>
      </c>
      <c r="EN12" s="86">
        <f ca="1">Control!$C$7*Calculations!$C$82*INDEX('Monthly Data'!N:N,Calculations!$C$116+MOD(X12,Calculations!$C$118))+Control!$C$7*Calculations!$C$83*INDEX('Monthly Data'!O:O,Calculations!$C$116+MOD(X12,Calculations!$C$118))+Control!$C$7*Calculations!$C$84*INDEX('Monthly Data'!P:P,Calculations!$C$116+MOD(X12,Calculations!$C$118))+Control!$C$7*Calculations!$C$85*INDEX('Monthly Data'!Q:Q,Calculations!$C$116+MOD(X12,Calculations!$C$118))+(1-Control!$C$7*Calculations!$C$87)*INDEX('Monthly Data'!R:R,Calculations!$C$116+MOD(X12,Calculations!$C$118))</f>
        <v>-9.8327855560634558E-3</v>
      </c>
      <c r="EO12" s="86">
        <f ca="1">Control!$C$7*Calculations!$C$82*INDEX('Monthly Data'!N:N,Calculations!$C$116+MOD(Y12,Calculations!$C$118))+Control!$C$7*Calculations!$C$83*INDEX('Monthly Data'!O:O,Calculations!$C$116+MOD(Y12,Calculations!$C$118))+Control!$C$7*Calculations!$C$84*INDEX('Monthly Data'!P:P,Calculations!$C$116+MOD(Y12,Calculations!$C$118))+Control!$C$7*Calculations!$C$85*INDEX('Monthly Data'!Q:Q,Calculations!$C$116+MOD(Y12,Calculations!$C$118))+(1-Control!$C$7*Calculations!$C$87)*INDEX('Monthly Data'!R:R,Calculations!$C$116+MOD(Y12,Calculations!$C$118))</f>
        <v>5.3309355465453899E-3</v>
      </c>
      <c r="EP12" s="86">
        <f ca="1">Control!$C$7*Calculations!$C$82*INDEX('Monthly Data'!N:N,Calculations!$C$116+MOD(Z12,Calculations!$C$118))+Control!$C$7*Calculations!$C$83*INDEX('Monthly Data'!O:O,Calculations!$C$116+MOD(Z12,Calculations!$C$118))+Control!$C$7*Calculations!$C$84*INDEX('Monthly Data'!P:P,Calculations!$C$116+MOD(Z12,Calculations!$C$118))+Control!$C$7*Calculations!$C$85*INDEX('Monthly Data'!Q:Q,Calculations!$C$116+MOD(Z12,Calculations!$C$118))+(1-Control!$C$7*Calculations!$C$87)*INDEX('Monthly Data'!R:R,Calculations!$C$116+MOD(Z12,Calculations!$C$118))</f>
        <v>2.377894462657602E-2</v>
      </c>
      <c r="EQ12" s="86">
        <f ca="1">Control!$C$7*Calculations!$C$82*INDEX('Monthly Data'!N:N,Calculations!$C$116+MOD(AA12,Calculations!$C$118))+Control!$C$7*Calculations!$C$83*INDEX('Monthly Data'!O:O,Calculations!$C$116+MOD(AA12,Calculations!$C$118))+Control!$C$7*Calculations!$C$84*INDEX('Monthly Data'!P:P,Calculations!$C$116+MOD(AA12,Calculations!$C$118))+Control!$C$7*Calculations!$C$85*INDEX('Monthly Data'!Q:Q,Calculations!$C$116+MOD(AA12,Calculations!$C$118))+(1-Control!$C$7*Calculations!$C$87)*INDEX('Monthly Data'!R:R,Calculations!$C$116+MOD(AA12,Calculations!$C$118))</f>
        <v>6.6954569943530936E-3</v>
      </c>
      <c r="ER12" s="86">
        <f ca="1">Control!$C$7*Calculations!$C$82*INDEX('Monthly Data'!N:N,Calculations!$C$116+MOD(AB12,Calculations!$C$118))+Control!$C$7*Calculations!$C$83*INDEX('Monthly Data'!O:O,Calculations!$C$116+MOD(AB12,Calculations!$C$118))+Control!$C$7*Calculations!$C$84*INDEX('Monthly Data'!P:P,Calculations!$C$116+MOD(AB12,Calculations!$C$118))+Control!$C$7*Calculations!$C$85*INDEX('Monthly Data'!Q:Q,Calculations!$C$116+MOD(AB12,Calculations!$C$118))+(1-Control!$C$7*Calculations!$C$87)*INDEX('Monthly Data'!R:R,Calculations!$C$116+MOD(AB12,Calculations!$C$118))</f>
        <v>3.4808428836917149E-3</v>
      </c>
      <c r="ES12" s="86">
        <f ca="1">Control!$C$7*Calculations!$C$82*INDEX('Monthly Data'!N:N,Calculations!$C$116+MOD(AC12,Calculations!$C$118))+Control!$C$7*Calculations!$C$83*INDEX('Monthly Data'!O:O,Calculations!$C$116+MOD(AC12,Calculations!$C$118))+Control!$C$7*Calculations!$C$84*INDEX('Monthly Data'!P:P,Calculations!$C$116+MOD(AC12,Calculations!$C$118))+Control!$C$7*Calculations!$C$85*INDEX('Monthly Data'!Q:Q,Calculations!$C$116+MOD(AC12,Calculations!$C$118))+(1-Control!$C$7*Calculations!$C$87)*INDEX('Monthly Data'!R:R,Calculations!$C$116+MOD(AC12,Calculations!$C$118))</f>
        <v>2.4722579420195831E-2</v>
      </c>
      <c r="ET12" s="86">
        <f ca="1">Control!$C$7*Calculations!$C$82*INDEX('Monthly Data'!N:N,Calculations!$C$116+MOD(AD12,Calculations!$C$118))+Control!$C$7*Calculations!$C$83*INDEX('Monthly Data'!O:O,Calculations!$C$116+MOD(AD12,Calculations!$C$118))+Control!$C$7*Calculations!$C$84*INDEX('Monthly Data'!P:P,Calculations!$C$116+MOD(AD12,Calculations!$C$118))+Control!$C$7*Calculations!$C$85*INDEX('Monthly Data'!Q:Q,Calculations!$C$116+MOD(AD12,Calculations!$C$118))+(1-Control!$C$7*Calculations!$C$87)*INDEX('Monthly Data'!R:R,Calculations!$C$116+MOD(AD12,Calculations!$C$118))</f>
        <v>1.7361594973213587E-2</v>
      </c>
      <c r="EU12" s="86">
        <f ca="1">Control!$C$7*Calculations!$C$82*INDEX('Monthly Data'!N:N,Calculations!$C$116+MOD(AE12,Calculations!$C$118))+Control!$C$7*Calculations!$C$83*INDEX('Monthly Data'!O:O,Calculations!$C$116+MOD(AE12,Calculations!$C$118))+Control!$C$7*Calculations!$C$84*INDEX('Monthly Data'!P:P,Calculations!$C$116+MOD(AE12,Calculations!$C$118))+Control!$C$7*Calculations!$C$85*INDEX('Monthly Data'!Q:Q,Calculations!$C$116+MOD(AE12,Calculations!$C$118))+(1-Control!$C$7*Calculations!$C$87)*INDEX('Monthly Data'!R:R,Calculations!$C$116+MOD(AE12,Calculations!$C$118))</f>
        <v>9.9787204839310462E-3</v>
      </c>
      <c r="EV12" s="86">
        <f ca="1">Control!$C$7*Calculations!$C$82*INDEX('Monthly Data'!N:N,Calculations!$C$116+MOD(AF12,Calculations!$C$118))+Control!$C$7*Calculations!$C$83*INDEX('Monthly Data'!O:O,Calculations!$C$116+MOD(AF12,Calculations!$C$118))+Control!$C$7*Calculations!$C$84*INDEX('Monthly Data'!P:P,Calculations!$C$116+MOD(AF12,Calculations!$C$118))+Control!$C$7*Calculations!$C$85*INDEX('Monthly Data'!Q:Q,Calculations!$C$116+MOD(AF12,Calculations!$C$118))+(1-Control!$C$7*Calculations!$C$87)*INDEX('Monthly Data'!R:R,Calculations!$C$116+MOD(AF12,Calculations!$C$118))</f>
        <v>7.9764341593600071E-3</v>
      </c>
      <c r="EW12" s="86">
        <f ca="1">Control!$C$7*Calculations!$C$82*INDEX('Monthly Data'!N:N,Calculations!$C$116+MOD(AG12,Calculations!$C$118))+Control!$C$7*Calculations!$C$83*INDEX('Monthly Data'!O:O,Calculations!$C$116+MOD(AG12,Calculations!$C$118))+Control!$C$7*Calculations!$C$84*INDEX('Monthly Data'!P:P,Calculations!$C$116+MOD(AG12,Calculations!$C$118))+Control!$C$7*Calculations!$C$85*INDEX('Monthly Data'!Q:Q,Calculations!$C$116+MOD(AG12,Calculations!$C$118))+(1-Control!$C$7*Calculations!$C$87)*INDEX('Monthly Data'!R:R,Calculations!$C$116+MOD(AG12,Calculations!$C$118))</f>
        <v>-2.4571433440223247E-2</v>
      </c>
      <c r="EX12" s="86">
        <f ca="1">Control!$C$7*Calculations!$C$82*INDEX('Monthly Data'!N:N,Calculations!$C$116+MOD(AH12,Calculations!$C$118))+Control!$C$7*Calculations!$C$83*INDEX('Monthly Data'!O:O,Calculations!$C$116+MOD(AH12,Calculations!$C$118))+Control!$C$7*Calculations!$C$84*INDEX('Monthly Data'!P:P,Calculations!$C$116+MOD(AH12,Calculations!$C$118))+Control!$C$7*Calculations!$C$85*INDEX('Monthly Data'!Q:Q,Calculations!$C$116+MOD(AH12,Calculations!$C$118))+(1-Control!$C$7*Calculations!$C$87)*INDEX('Monthly Data'!R:R,Calculations!$C$116+MOD(AH12,Calculations!$C$118))</f>
        <v>-1.0485101266941802E-2</v>
      </c>
      <c r="EY12" s="86">
        <f ca="1">Control!$C$7*Calculations!$C$82*INDEX('Monthly Data'!N:N,Calculations!$C$116+MOD(AI12,Calculations!$C$118))+Control!$C$7*Calculations!$C$83*INDEX('Monthly Data'!O:O,Calculations!$C$116+MOD(AI12,Calculations!$C$118))+Control!$C$7*Calculations!$C$84*INDEX('Monthly Data'!P:P,Calculations!$C$116+MOD(AI12,Calculations!$C$118))+Control!$C$7*Calculations!$C$85*INDEX('Monthly Data'!Q:Q,Calculations!$C$116+MOD(AI12,Calculations!$C$118))+(1-Control!$C$7*Calculations!$C$87)*INDEX('Monthly Data'!R:R,Calculations!$C$116+MOD(AI12,Calculations!$C$118))</f>
        <v>-7.4084874653726545E-3</v>
      </c>
      <c r="EZ12" s="86">
        <f ca="1">Control!$C$7*Calculations!$C$82*INDEX('Monthly Data'!N:N,Calculations!$C$116+MOD(AJ12,Calculations!$C$118))+Control!$C$7*Calculations!$C$83*INDEX('Monthly Data'!O:O,Calculations!$C$116+MOD(AJ12,Calculations!$C$118))+Control!$C$7*Calculations!$C$84*INDEX('Monthly Data'!P:P,Calculations!$C$116+MOD(AJ12,Calculations!$C$118))+Control!$C$7*Calculations!$C$85*INDEX('Monthly Data'!Q:Q,Calculations!$C$116+MOD(AJ12,Calculations!$C$118))+(1-Control!$C$7*Calculations!$C$87)*INDEX('Monthly Data'!R:R,Calculations!$C$116+MOD(AJ12,Calculations!$C$118))</f>
        <v>1.3891563624307685E-2</v>
      </c>
      <c r="FA12" s="86">
        <f ca="1">Control!$C$7*Calculations!$C$82*INDEX('Monthly Data'!N:N,Calculations!$C$116+MOD(AK12,Calculations!$C$118))+Control!$C$7*Calculations!$C$83*INDEX('Monthly Data'!O:O,Calculations!$C$116+MOD(AK12,Calculations!$C$118))+Control!$C$7*Calculations!$C$84*INDEX('Monthly Data'!P:P,Calculations!$C$116+MOD(AK12,Calculations!$C$118))+Control!$C$7*Calculations!$C$85*INDEX('Monthly Data'!Q:Q,Calculations!$C$116+MOD(AK12,Calculations!$C$118))+(1-Control!$C$7*Calculations!$C$87)*INDEX('Monthly Data'!R:R,Calculations!$C$116+MOD(AK12,Calculations!$C$118))</f>
        <v>2.1918137743539623E-2</v>
      </c>
      <c r="FB12" s="86">
        <f ca="1">Control!$C$7*Calculations!$C$82*INDEX('Monthly Data'!N:N,Calculations!$C$116+MOD(AL12,Calculations!$C$118))+Control!$C$7*Calculations!$C$83*INDEX('Monthly Data'!O:O,Calculations!$C$116+MOD(AL12,Calculations!$C$118))+Control!$C$7*Calculations!$C$84*INDEX('Monthly Data'!P:P,Calculations!$C$116+MOD(AL12,Calculations!$C$118))+Control!$C$7*Calculations!$C$85*INDEX('Monthly Data'!Q:Q,Calculations!$C$116+MOD(AL12,Calculations!$C$118))+(1-Control!$C$7*Calculations!$C$87)*INDEX('Monthly Data'!R:R,Calculations!$C$116+MOD(AL12,Calculations!$C$118))</f>
        <v>1.0018681835149534E-3</v>
      </c>
      <c r="FC12" s="86">
        <f ca="1">Control!$C$7*Calculations!$C$82*INDEX('Monthly Data'!N:N,Calculations!$C$116+MOD(AM12,Calculations!$C$118))+Control!$C$7*Calculations!$C$83*INDEX('Monthly Data'!O:O,Calculations!$C$116+MOD(AM12,Calculations!$C$118))+Control!$C$7*Calculations!$C$84*INDEX('Monthly Data'!P:P,Calculations!$C$116+MOD(AM12,Calculations!$C$118))+Control!$C$7*Calculations!$C$85*INDEX('Monthly Data'!Q:Q,Calculations!$C$116+MOD(AM12,Calculations!$C$118))+(1-Control!$C$7*Calculations!$C$87)*INDEX('Monthly Data'!R:R,Calculations!$C$116+MOD(AM12,Calculations!$C$118))</f>
        <v>7.5897487599915015E-3</v>
      </c>
      <c r="FD12" s="86">
        <f ca="1">Control!$C$7*Calculations!$C$82*INDEX('Monthly Data'!N:N,Calculations!$C$116+MOD(AN12,Calculations!$C$118))+Control!$C$7*Calculations!$C$83*INDEX('Monthly Data'!O:O,Calculations!$C$116+MOD(AN12,Calculations!$C$118))+Control!$C$7*Calculations!$C$84*INDEX('Monthly Data'!P:P,Calculations!$C$116+MOD(AN12,Calculations!$C$118))+Control!$C$7*Calculations!$C$85*INDEX('Monthly Data'!Q:Q,Calculations!$C$116+MOD(AN12,Calculations!$C$118))+(1-Control!$C$7*Calculations!$C$87)*INDEX('Monthly Data'!R:R,Calculations!$C$116+MOD(AN12,Calculations!$C$118))</f>
        <v>-3.8875517825435772E-3</v>
      </c>
      <c r="FE12" s="86">
        <f ca="1">Control!$C$7*Calculations!$C$82*INDEX('Monthly Data'!N:N,Calculations!$C$116+MOD(AO12,Calculations!$C$118))+Control!$C$7*Calculations!$C$83*INDEX('Monthly Data'!O:O,Calculations!$C$116+MOD(AO12,Calculations!$C$118))+Control!$C$7*Calculations!$C$84*INDEX('Monthly Data'!P:P,Calculations!$C$116+MOD(AO12,Calculations!$C$118))+Control!$C$7*Calculations!$C$85*INDEX('Monthly Data'!Q:Q,Calculations!$C$116+MOD(AO12,Calculations!$C$118))+(1-Control!$C$7*Calculations!$C$87)*INDEX('Monthly Data'!R:R,Calculations!$C$116+MOD(AO12,Calculations!$C$118))</f>
        <v>-7.8872955230675015E-3</v>
      </c>
      <c r="FF12" s="86">
        <f ca="1">Control!$C$7*Calculations!$C$82*INDEX('Monthly Data'!N:N,Calculations!$C$116+MOD(AP12,Calculations!$C$118))+Control!$C$7*Calculations!$C$83*INDEX('Monthly Data'!O:O,Calculations!$C$116+MOD(AP12,Calculations!$C$118))+Control!$C$7*Calculations!$C$84*INDEX('Monthly Data'!P:P,Calculations!$C$116+MOD(AP12,Calculations!$C$118))+Control!$C$7*Calculations!$C$85*INDEX('Monthly Data'!Q:Q,Calculations!$C$116+MOD(AP12,Calculations!$C$118))+(1-Control!$C$7*Calculations!$C$87)*INDEX('Monthly Data'!R:R,Calculations!$C$116+MOD(AP12,Calculations!$C$118))</f>
        <v>3.5231336013669103E-2</v>
      </c>
      <c r="FG12" s="86">
        <f ca="1">Control!$C$7*Calculations!$C$82*INDEX('Monthly Data'!N:N,Calculations!$C$116+MOD(AQ12,Calculations!$C$118))+Control!$C$7*Calculations!$C$83*INDEX('Monthly Data'!O:O,Calculations!$C$116+MOD(AQ12,Calculations!$C$118))+Control!$C$7*Calculations!$C$84*INDEX('Monthly Data'!P:P,Calculations!$C$116+MOD(AQ12,Calculations!$C$118))+Control!$C$7*Calculations!$C$85*INDEX('Monthly Data'!Q:Q,Calculations!$C$116+MOD(AQ12,Calculations!$C$118))+(1-Control!$C$7*Calculations!$C$87)*INDEX('Monthly Data'!R:R,Calculations!$C$116+MOD(AQ12,Calculations!$C$118))</f>
        <v>2.2757992058453024E-3</v>
      </c>
      <c r="FH12" s="86">
        <f ca="1">Control!$C$7*Calculations!$C$82*INDEX('Monthly Data'!N:N,Calculations!$C$116+MOD(AR12,Calculations!$C$118))+Control!$C$7*Calculations!$C$83*INDEX('Monthly Data'!O:O,Calculations!$C$116+MOD(AR12,Calculations!$C$118))+Control!$C$7*Calculations!$C$84*INDEX('Monthly Data'!P:P,Calculations!$C$116+MOD(AR12,Calculations!$C$118))+Control!$C$7*Calculations!$C$85*INDEX('Monthly Data'!Q:Q,Calculations!$C$116+MOD(AR12,Calculations!$C$118))+(1-Control!$C$7*Calculations!$C$87)*INDEX('Monthly Data'!R:R,Calculations!$C$116+MOD(AR12,Calculations!$C$118))</f>
        <v>1.0921298083007208E-2</v>
      </c>
      <c r="FI12" s="86">
        <f ca="1">Control!$C$7*Calculations!$C$82*INDEX('Monthly Data'!N:N,Calculations!$C$116+MOD(AS12,Calculations!$C$118))+Control!$C$7*Calculations!$C$83*INDEX('Monthly Data'!O:O,Calculations!$C$116+MOD(AS12,Calculations!$C$118))+Control!$C$7*Calculations!$C$84*INDEX('Monthly Data'!P:P,Calculations!$C$116+MOD(AS12,Calculations!$C$118))+Control!$C$7*Calculations!$C$85*INDEX('Monthly Data'!Q:Q,Calculations!$C$116+MOD(AS12,Calculations!$C$118))+(1-Control!$C$7*Calculations!$C$87)*INDEX('Monthly Data'!R:R,Calculations!$C$116+MOD(AS12,Calculations!$C$118))</f>
        <v>-3.299557342782896E-2</v>
      </c>
      <c r="FJ12" s="86">
        <f ca="1">Control!$C$7*Calculations!$C$82*INDEX('Monthly Data'!N:N,Calculations!$C$116+MOD(AT12,Calculations!$C$118))+Control!$C$7*Calculations!$C$83*INDEX('Monthly Data'!O:O,Calculations!$C$116+MOD(AT12,Calculations!$C$118))+Control!$C$7*Calculations!$C$84*INDEX('Monthly Data'!P:P,Calculations!$C$116+MOD(AT12,Calculations!$C$118))+Control!$C$7*Calculations!$C$85*INDEX('Monthly Data'!Q:Q,Calculations!$C$116+MOD(AT12,Calculations!$C$118))+(1-Control!$C$7*Calculations!$C$87)*INDEX('Monthly Data'!R:R,Calculations!$C$116+MOD(AT12,Calculations!$C$118))</f>
        <v>2.9708469559001142E-2</v>
      </c>
      <c r="FK12" s="86">
        <f ca="1">Control!$C$7*Calculations!$C$82*INDEX('Monthly Data'!N:N,Calculations!$C$116+MOD(AU12,Calculations!$C$118))+Control!$C$7*Calculations!$C$83*INDEX('Monthly Data'!O:O,Calculations!$C$116+MOD(AU12,Calculations!$C$118))+Control!$C$7*Calculations!$C$84*INDEX('Monthly Data'!P:P,Calculations!$C$116+MOD(AU12,Calculations!$C$118))+Control!$C$7*Calculations!$C$85*INDEX('Monthly Data'!Q:Q,Calculations!$C$116+MOD(AU12,Calculations!$C$118))+(1-Control!$C$7*Calculations!$C$87)*INDEX('Monthly Data'!R:R,Calculations!$C$116+MOD(AU12,Calculations!$C$118))</f>
        <v>-1.1360801645249321E-2</v>
      </c>
      <c r="FL12" s="86">
        <f ca="1">Control!$C$7*Calculations!$C$82*INDEX('Monthly Data'!N:N,Calculations!$C$116+MOD(AV12,Calculations!$C$118))+Control!$C$7*Calculations!$C$83*INDEX('Monthly Data'!O:O,Calculations!$C$116+MOD(AV12,Calculations!$C$118))+Control!$C$7*Calculations!$C$84*INDEX('Monthly Data'!P:P,Calculations!$C$116+MOD(AV12,Calculations!$C$118))+Control!$C$7*Calculations!$C$85*INDEX('Monthly Data'!Q:Q,Calculations!$C$116+MOD(AV12,Calculations!$C$118))+(1-Control!$C$7*Calculations!$C$87)*INDEX('Monthly Data'!R:R,Calculations!$C$116+MOD(AV12,Calculations!$C$118))</f>
        <v>-4.0413381192162513E-2</v>
      </c>
      <c r="FM12" s="86">
        <f ca="1">Control!$C$7*Calculations!$C$82*INDEX('Monthly Data'!N:N,Calculations!$C$116+MOD(AW12,Calculations!$C$118))+Control!$C$7*Calculations!$C$83*INDEX('Monthly Data'!O:O,Calculations!$C$116+MOD(AW12,Calculations!$C$118))+Control!$C$7*Calculations!$C$84*INDEX('Monthly Data'!P:P,Calculations!$C$116+MOD(AW12,Calculations!$C$118))+Control!$C$7*Calculations!$C$85*INDEX('Monthly Data'!Q:Q,Calculations!$C$116+MOD(AW12,Calculations!$C$118))+(1-Control!$C$7*Calculations!$C$87)*INDEX('Monthly Data'!R:R,Calculations!$C$116+MOD(AW12,Calculations!$C$118))</f>
        <v>1.8665061640915637E-2</v>
      </c>
      <c r="FN12" s="86">
        <f ca="1">Control!$C$7*Calculations!$C$82*INDEX('Monthly Data'!N:N,Calculations!$C$116+MOD(AX12,Calculations!$C$118))+Control!$C$7*Calculations!$C$83*INDEX('Monthly Data'!O:O,Calculations!$C$116+MOD(AX12,Calculations!$C$118))+Control!$C$7*Calculations!$C$84*INDEX('Monthly Data'!P:P,Calculations!$C$116+MOD(AX12,Calculations!$C$118))+Control!$C$7*Calculations!$C$85*INDEX('Monthly Data'!Q:Q,Calculations!$C$116+MOD(AX12,Calculations!$C$118))+(1-Control!$C$7*Calculations!$C$87)*INDEX('Monthly Data'!R:R,Calculations!$C$116+MOD(AX12,Calculations!$C$118))</f>
        <v>1.1704119272391494E-2</v>
      </c>
      <c r="FO12" s="86">
        <f ca="1">Control!$C$7*Calculations!$C$82*INDEX('Monthly Data'!N:N,Calculations!$C$116+MOD(AY12,Calculations!$C$118))+Control!$C$7*Calculations!$C$83*INDEX('Monthly Data'!O:O,Calculations!$C$116+MOD(AY12,Calculations!$C$118))+Control!$C$7*Calculations!$C$84*INDEX('Monthly Data'!P:P,Calculations!$C$116+MOD(AY12,Calculations!$C$118))+Control!$C$7*Calculations!$C$85*INDEX('Monthly Data'!Q:Q,Calculations!$C$116+MOD(AY12,Calculations!$C$118))+(1-Control!$C$7*Calculations!$C$87)*INDEX('Monthly Data'!R:R,Calculations!$C$116+MOD(AY12,Calculations!$C$118))</f>
        <v>-9.839093431862074E-3</v>
      </c>
      <c r="FP12" s="86">
        <f ca="1">Control!$C$7*Calculations!$C$82*INDEX('Monthly Data'!N:N,Calculations!$C$116+MOD(AZ12,Calculations!$C$118))+Control!$C$7*Calculations!$C$83*INDEX('Monthly Data'!O:O,Calculations!$C$116+MOD(AZ12,Calculations!$C$118))+Control!$C$7*Calculations!$C$84*INDEX('Monthly Data'!P:P,Calculations!$C$116+MOD(AZ12,Calculations!$C$118))+Control!$C$7*Calculations!$C$85*INDEX('Monthly Data'!Q:Q,Calculations!$C$116+MOD(AZ12,Calculations!$C$118))+(1-Control!$C$7*Calculations!$C$87)*INDEX('Monthly Data'!R:R,Calculations!$C$116+MOD(AZ12,Calculations!$C$118))</f>
        <v>1.5115046179922851E-2</v>
      </c>
      <c r="FQ12" s="86">
        <f ca="1">Control!$C$7*Calculations!$C$82*INDEX('Monthly Data'!N:N,Calculations!$C$116+MOD(BA12,Calculations!$C$118))+Control!$C$7*Calculations!$C$83*INDEX('Monthly Data'!O:O,Calculations!$C$116+MOD(BA12,Calculations!$C$118))+Control!$C$7*Calculations!$C$84*INDEX('Monthly Data'!P:P,Calculations!$C$116+MOD(BA12,Calculations!$C$118))+Control!$C$7*Calculations!$C$85*INDEX('Monthly Data'!Q:Q,Calculations!$C$116+MOD(BA12,Calculations!$C$118))+(1-Control!$C$7*Calculations!$C$87)*INDEX('Monthly Data'!R:R,Calculations!$C$116+MOD(BA12,Calculations!$C$118))</f>
        <v>1.3891304280773396E-2</v>
      </c>
      <c r="FR12" s="86">
        <f ca="1">Control!$C$7*Calculations!$C$82*INDEX('Monthly Data'!N:N,Calculations!$C$116+MOD(BB12,Calculations!$C$118))+Control!$C$7*Calculations!$C$83*INDEX('Monthly Data'!O:O,Calculations!$C$116+MOD(BB12,Calculations!$C$118))+Control!$C$7*Calculations!$C$84*INDEX('Monthly Data'!P:P,Calculations!$C$116+MOD(BB12,Calculations!$C$118))+Control!$C$7*Calculations!$C$85*INDEX('Monthly Data'!Q:Q,Calculations!$C$116+MOD(BB12,Calculations!$C$118))+(1-Control!$C$7*Calculations!$C$87)*INDEX('Monthly Data'!R:R,Calculations!$C$116+MOD(BB12,Calculations!$C$118))</f>
        <v>-2.6378232493851243E-2</v>
      </c>
      <c r="FS12" s="86">
        <f ca="1">Control!$C$7*Calculations!$C$82*INDEX('Monthly Data'!N:N,Calculations!$C$116+MOD(BC12,Calculations!$C$118))+Control!$C$7*Calculations!$C$83*INDEX('Monthly Data'!O:O,Calculations!$C$116+MOD(BC12,Calculations!$C$118))+Control!$C$7*Calculations!$C$84*INDEX('Monthly Data'!P:P,Calculations!$C$116+MOD(BC12,Calculations!$C$118))+Control!$C$7*Calculations!$C$85*INDEX('Monthly Data'!Q:Q,Calculations!$C$116+MOD(BC12,Calculations!$C$118))+(1-Control!$C$7*Calculations!$C$87)*INDEX('Monthly Data'!R:R,Calculations!$C$116+MOD(BC12,Calculations!$C$118))</f>
        <v>-2.072517756005474E-2</v>
      </c>
      <c r="FT12" s="86">
        <f ca="1">Control!$C$7*Calculations!$C$82*INDEX('Monthly Data'!N:N,Calculations!$C$116+MOD(BD12,Calculations!$C$118))+Control!$C$7*Calculations!$C$83*INDEX('Monthly Data'!O:O,Calculations!$C$116+MOD(BD12,Calculations!$C$118))+Control!$C$7*Calculations!$C$84*INDEX('Monthly Data'!P:P,Calculations!$C$116+MOD(BD12,Calculations!$C$118))+Control!$C$7*Calculations!$C$85*INDEX('Monthly Data'!Q:Q,Calculations!$C$116+MOD(BD12,Calculations!$C$118))+(1-Control!$C$7*Calculations!$C$87)*INDEX('Monthly Data'!R:R,Calculations!$C$116+MOD(BD12,Calculations!$C$118))</f>
        <v>-1.9947061878162777E-2</v>
      </c>
      <c r="FU12" s="86">
        <f ca="1">Control!$C$7*Calculations!$C$82*INDEX('Monthly Data'!N:N,Calculations!$C$116+MOD(BE12,Calculations!$C$118))+Control!$C$7*Calculations!$C$83*INDEX('Monthly Data'!O:O,Calculations!$C$116+MOD(BE12,Calculations!$C$118))+Control!$C$7*Calculations!$C$84*INDEX('Monthly Data'!P:P,Calculations!$C$116+MOD(BE12,Calculations!$C$118))+Control!$C$7*Calculations!$C$85*INDEX('Monthly Data'!Q:Q,Calculations!$C$116+MOD(BE12,Calculations!$C$118))+(1-Control!$C$7*Calculations!$C$87)*INDEX('Monthly Data'!R:R,Calculations!$C$116+MOD(BE12,Calculations!$C$118))</f>
        <v>1.1809891087585166E-2</v>
      </c>
      <c r="FV12" s="86">
        <f ca="1">Control!$C$7*Calculations!$C$82*INDEX('Monthly Data'!N:N,Calculations!$C$116+MOD(BF12,Calculations!$C$118))+Control!$C$7*Calculations!$C$83*INDEX('Monthly Data'!O:O,Calculations!$C$116+MOD(BF12,Calculations!$C$118))+Control!$C$7*Calculations!$C$84*INDEX('Monthly Data'!P:P,Calculations!$C$116+MOD(BF12,Calculations!$C$118))+Control!$C$7*Calculations!$C$85*INDEX('Monthly Data'!Q:Q,Calculations!$C$116+MOD(BF12,Calculations!$C$118))+(1-Control!$C$7*Calculations!$C$87)*INDEX('Monthly Data'!R:R,Calculations!$C$116+MOD(BF12,Calculations!$C$118))</f>
        <v>-4.3408051735618014E-2</v>
      </c>
      <c r="FW12" s="86">
        <f ca="1">Control!$C$7*Calculations!$C$82*INDEX('Monthly Data'!N:N,Calculations!$C$116+MOD(BG12,Calculations!$C$118))+Control!$C$7*Calculations!$C$83*INDEX('Monthly Data'!O:O,Calculations!$C$116+MOD(BG12,Calculations!$C$118))+Control!$C$7*Calculations!$C$84*INDEX('Monthly Data'!P:P,Calculations!$C$116+MOD(BG12,Calculations!$C$118))+Control!$C$7*Calculations!$C$85*INDEX('Monthly Data'!Q:Q,Calculations!$C$116+MOD(BG12,Calculations!$C$118))+(1-Control!$C$7*Calculations!$C$87)*INDEX('Monthly Data'!R:R,Calculations!$C$116+MOD(BG12,Calculations!$C$118))</f>
        <v>-3.53368065312233E-2</v>
      </c>
      <c r="FX12" s="86">
        <f ca="1">Control!$C$7*Calculations!$C$82*INDEX('Monthly Data'!N:N,Calculations!$C$116+MOD(BH12,Calculations!$C$118))+Control!$C$7*Calculations!$C$83*INDEX('Monthly Data'!O:O,Calculations!$C$116+MOD(BH12,Calculations!$C$118))+Control!$C$7*Calculations!$C$84*INDEX('Monthly Data'!P:P,Calculations!$C$116+MOD(BH12,Calculations!$C$118))+Control!$C$7*Calculations!$C$85*INDEX('Monthly Data'!Q:Q,Calculations!$C$116+MOD(BH12,Calculations!$C$118))+(1-Control!$C$7*Calculations!$C$87)*INDEX('Monthly Data'!R:R,Calculations!$C$116+MOD(BH12,Calculations!$C$118))</f>
        <v>-7.5539743260223157E-3</v>
      </c>
      <c r="FY12" s="86">
        <f ca="1">Control!$C$7*Calculations!$C$82*INDEX('Monthly Data'!N:N,Calculations!$C$116+MOD(BI12,Calculations!$C$118))+Control!$C$7*Calculations!$C$83*INDEX('Monthly Data'!O:O,Calculations!$C$116+MOD(BI12,Calculations!$C$118))+Control!$C$7*Calculations!$C$84*INDEX('Monthly Data'!P:P,Calculations!$C$116+MOD(BI12,Calculations!$C$118))+Control!$C$7*Calculations!$C$85*INDEX('Monthly Data'!Q:Q,Calculations!$C$116+MOD(BI12,Calculations!$C$118))+(1-Control!$C$7*Calculations!$C$87)*INDEX('Monthly Data'!R:R,Calculations!$C$116+MOD(BI12,Calculations!$C$118))</f>
        <v>1.1809891087585166E-2</v>
      </c>
      <c r="FZ12" s="86">
        <f ca="1">Control!$C$7*Calculations!$C$82*INDEX('Monthly Data'!N:N,Calculations!$C$116+MOD(BJ12,Calculations!$C$118))+Control!$C$7*Calculations!$C$83*INDEX('Monthly Data'!O:O,Calculations!$C$116+MOD(BJ12,Calculations!$C$118))+Control!$C$7*Calculations!$C$84*INDEX('Monthly Data'!P:P,Calculations!$C$116+MOD(BJ12,Calculations!$C$118))+Control!$C$7*Calculations!$C$85*INDEX('Monthly Data'!Q:Q,Calculations!$C$116+MOD(BJ12,Calculations!$C$118))+(1-Control!$C$7*Calculations!$C$87)*INDEX('Monthly Data'!R:R,Calculations!$C$116+MOD(BJ12,Calculations!$C$118))</f>
        <v>2.2757992058453024E-3</v>
      </c>
      <c r="GA12" s="86">
        <f ca="1">Control!$C$7*Calculations!$C$82*INDEX('Monthly Data'!N:N,Calculations!$C$116+MOD(BK12,Calculations!$C$118))+Control!$C$7*Calculations!$C$83*INDEX('Monthly Data'!O:O,Calculations!$C$116+MOD(BK12,Calculations!$C$118))+Control!$C$7*Calculations!$C$84*INDEX('Monthly Data'!P:P,Calculations!$C$116+MOD(BK12,Calculations!$C$118))+Control!$C$7*Calculations!$C$85*INDEX('Monthly Data'!Q:Q,Calculations!$C$116+MOD(BK12,Calculations!$C$118))+(1-Control!$C$7*Calculations!$C$87)*INDEX('Monthly Data'!R:R,Calculations!$C$116+MOD(BK12,Calculations!$C$118))</f>
        <v>1.3891563624307685E-2</v>
      </c>
      <c r="GB12" s="86">
        <f ca="1">Control!$C$7*Calculations!$C$82*INDEX('Monthly Data'!N:N,Calculations!$C$116+MOD(BL12,Calculations!$C$118))+Control!$C$7*Calculations!$C$83*INDEX('Monthly Data'!O:O,Calculations!$C$116+MOD(BL12,Calculations!$C$118))+Control!$C$7*Calculations!$C$84*INDEX('Monthly Data'!P:P,Calculations!$C$116+MOD(BL12,Calculations!$C$118))+Control!$C$7*Calculations!$C$85*INDEX('Monthly Data'!Q:Q,Calculations!$C$116+MOD(BL12,Calculations!$C$118))+(1-Control!$C$7*Calculations!$C$87)*INDEX('Monthly Data'!R:R,Calculations!$C$116+MOD(BL12,Calculations!$C$118))</f>
        <v>-1.9947061878162777E-2</v>
      </c>
      <c r="GC12" s="86">
        <f ca="1">Control!$C$7*Calculations!$C$82*INDEX('Monthly Data'!N:N,Calculations!$C$116+MOD(BM12,Calculations!$C$118))+Control!$C$7*Calculations!$C$83*INDEX('Monthly Data'!O:O,Calculations!$C$116+MOD(BM12,Calculations!$C$118))+Control!$C$7*Calculations!$C$84*INDEX('Monthly Data'!P:P,Calculations!$C$116+MOD(BM12,Calculations!$C$118))+Control!$C$7*Calculations!$C$85*INDEX('Monthly Data'!Q:Q,Calculations!$C$116+MOD(BM12,Calculations!$C$118))+(1-Control!$C$7*Calculations!$C$87)*INDEX('Monthly Data'!R:R,Calculations!$C$116+MOD(BM12,Calculations!$C$118))</f>
        <v>-7.5539743260223157E-3</v>
      </c>
      <c r="GD12" s="86">
        <f ca="1">Control!$C$7*Calculations!$C$82*INDEX('Monthly Data'!N:N,Calculations!$C$116+MOD(BN12,Calculations!$C$118))+Control!$C$7*Calculations!$C$83*INDEX('Monthly Data'!O:O,Calculations!$C$116+MOD(BN12,Calculations!$C$118))+Control!$C$7*Calculations!$C$84*INDEX('Monthly Data'!P:P,Calculations!$C$116+MOD(BN12,Calculations!$C$118))+Control!$C$7*Calculations!$C$85*INDEX('Monthly Data'!Q:Q,Calculations!$C$116+MOD(BN12,Calculations!$C$118))+(1-Control!$C$7*Calculations!$C$87)*INDEX('Monthly Data'!R:R,Calculations!$C$116+MOD(BN12,Calculations!$C$118))</f>
        <v>3.4808428836917149E-3</v>
      </c>
      <c r="GE12" s="86">
        <f ca="1">Control!$C$7*Calculations!$C$82*INDEX('Monthly Data'!N:N,Calculations!$C$116+MOD(BO12,Calculations!$C$118))+Control!$C$7*Calculations!$C$83*INDEX('Monthly Data'!O:O,Calculations!$C$116+MOD(BO12,Calculations!$C$118))+Control!$C$7*Calculations!$C$84*INDEX('Monthly Data'!P:P,Calculations!$C$116+MOD(BO12,Calculations!$C$118))+Control!$C$7*Calculations!$C$85*INDEX('Monthly Data'!Q:Q,Calculations!$C$116+MOD(BO12,Calculations!$C$118))+(1-Control!$C$7*Calculations!$C$87)*INDEX('Monthly Data'!R:R,Calculations!$C$116+MOD(BO12,Calculations!$C$118))</f>
        <v>2.4470405846852006E-3</v>
      </c>
      <c r="GF12" s="86">
        <f ca="1">Control!$C$7*Calculations!$C$82*INDEX('Monthly Data'!N:N,Calculations!$C$116+MOD(BP12,Calculations!$C$118))+Control!$C$7*Calculations!$C$83*INDEX('Monthly Data'!O:O,Calculations!$C$116+MOD(BP12,Calculations!$C$118))+Control!$C$7*Calculations!$C$84*INDEX('Monthly Data'!P:P,Calculations!$C$116+MOD(BP12,Calculations!$C$118))+Control!$C$7*Calculations!$C$85*INDEX('Monthly Data'!Q:Q,Calculations!$C$116+MOD(BP12,Calculations!$C$118))+(1-Control!$C$7*Calculations!$C$87)*INDEX('Monthly Data'!R:R,Calculations!$C$116+MOD(BP12,Calculations!$C$118))</f>
        <v>-3.9863250714949353E-2</v>
      </c>
      <c r="GG12" s="86">
        <f ca="1">Control!$C$7*Calculations!$C$82*INDEX('Monthly Data'!N:N,Calculations!$C$116+MOD(BQ12,Calculations!$C$118))+Control!$C$7*Calculations!$C$83*INDEX('Monthly Data'!O:O,Calculations!$C$116+MOD(BQ12,Calculations!$C$118))+Control!$C$7*Calculations!$C$84*INDEX('Monthly Data'!P:P,Calculations!$C$116+MOD(BQ12,Calculations!$C$118))+Control!$C$7*Calculations!$C$85*INDEX('Monthly Data'!Q:Q,Calculations!$C$116+MOD(BQ12,Calculations!$C$118))+(1-Control!$C$7*Calculations!$C$87)*INDEX('Monthly Data'!R:R,Calculations!$C$116+MOD(BQ12,Calculations!$C$118))</f>
        <v>1.7472933988537529E-2</v>
      </c>
      <c r="GH12" s="86">
        <f ca="1">Control!$C$7*Calculations!$C$82*INDEX('Monthly Data'!N:N,Calculations!$C$116+MOD(BR12,Calculations!$C$118))+Control!$C$7*Calculations!$C$83*INDEX('Monthly Data'!O:O,Calculations!$C$116+MOD(BR12,Calculations!$C$118))+Control!$C$7*Calculations!$C$84*INDEX('Monthly Data'!P:P,Calculations!$C$116+MOD(BR12,Calculations!$C$118))+Control!$C$7*Calculations!$C$85*INDEX('Monthly Data'!Q:Q,Calculations!$C$116+MOD(BR12,Calculations!$C$118))+(1-Control!$C$7*Calculations!$C$87)*INDEX('Monthly Data'!R:R,Calculations!$C$116+MOD(BR12,Calculations!$C$118))</f>
        <v>1.9073822767906517E-2</v>
      </c>
      <c r="GI12" s="86">
        <f ca="1">Control!$C$7*Calculations!$C$82*INDEX('Monthly Data'!N:N,Calculations!$C$116+MOD(BS12,Calculations!$C$118))+Control!$C$7*Calculations!$C$83*INDEX('Monthly Data'!O:O,Calculations!$C$116+MOD(BS12,Calculations!$C$118))+Control!$C$7*Calculations!$C$84*INDEX('Monthly Data'!P:P,Calculations!$C$116+MOD(BS12,Calculations!$C$118))+Control!$C$7*Calculations!$C$85*INDEX('Monthly Data'!Q:Q,Calculations!$C$116+MOD(BS12,Calculations!$C$118))+(1-Control!$C$7*Calculations!$C$87)*INDEX('Monthly Data'!R:R,Calculations!$C$116+MOD(BS12,Calculations!$C$118))</f>
        <v>3.9251937367756782E-3</v>
      </c>
      <c r="GJ12" s="86">
        <f ca="1">Control!$C$7*Calculations!$C$82*INDEX('Monthly Data'!N:N,Calculations!$C$116+MOD(BT12,Calculations!$C$118))+Control!$C$7*Calculations!$C$83*INDEX('Monthly Data'!O:O,Calculations!$C$116+MOD(BT12,Calculations!$C$118))+Control!$C$7*Calculations!$C$84*INDEX('Monthly Data'!P:P,Calculations!$C$116+MOD(BT12,Calculations!$C$118))+Control!$C$7*Calculations!$C$85*INDEX('Monthly Data'!Q:Q,Calculations!$C$116+MOD(BT12,Calculations!$C$118))+(1-Control!$C$7*Calculations!$C$87)*INDEX('Monthly Data'!R:R,Calculations!$C$116+MOD(BT12,Calculations!$C$118))</f>
        <v>-9.5555592256394619E-3</v>
      </c>
      <c r="GK12" s="86">
        <f ca="1">Control!$C$7*Calculations!$C$82*INDEX('Monthly Data'!N:N,Calculations!$C$116+MOD(BU12,Calculations!$C$118))+Control!$C$7*Calculations!$C$83*INDEX('Monthly Data'!O:O,Calculations!$C$116+MOD(BU12,Calculations!$C$118))+Control!$C$7*Calculations!$C$84*INDEX('Monthly Data'!P:P,Calculations!$C$116+MOD(BU12,Calculations!$C$118))+Control!$C$7*Calculations!$C$85*INDEX('Monthly Data'!Q:Q,Calculations!$C$116+MOD(BU12,Calculations!$C$118))+(1-Control!$C$7*Calculations!$C$87)*INDEX('Monthly Data'!R:R,Calculations!$C$116+MOD(BU12,Calculations!$C$118))</f>
        <v>2.0524935548016137E-2</v>
      </c>
      <c r="GL12" s="86">
        <f ca="1">Control!$C$7*Calculations!$C$82*INDEX('Monthly Data'!N:N,Calculations!$C$116+MOD(BV12,Calculations!$C$118))+Control!$C$7*Calculations!$C$83*INDEX('Monthly Data'!O:O,Calculations!$C$116+MOD(BV12,Calculations!$C$118))+Control!$C$7*Calculations!$C$84*INDEX('Monthly Data'!P:P,Calculations!$C$116+MOD(BV12,Calculations!$C$118))+Control!$C$7*Calculations!$C$85*INDEX('Monthly Data'!Q:Q,Calculations!$C$116+MOD(BV12,Calculations!$C$118))+(1-Control!$C$7*Calculations!$C$87)*INDEX('Monthly Data'!R:R,Calculations!$C$116+MOD(BV12,Calculations!$C$118))</f>
        <v>4.5132804118240749E-2</v>
      </c>
      <c r="GM12" s="86">
        <f ca="1">Control!$C$7*Calculations!$C$82*INDEX('Monthly Data'!N:N,Calculations!$C$116+MOD(BW12,Calculations!$C$118))+Control!$C$7*Calculations!$C$83*INDEX('Monthly Data'!O:O,Calculations!$C$116+MOD(BW12,Calculations!$C$118))+Control!$C$7*Calculations!$C$84*INDEX('Monthly Data'!P:P,Calculations!$C$116+MOD(BW12,Calculations!$C$118))+Control!$C$7*Calculations!$C$85*INDEX('Monthly Data'!Q:Q,Calculations!$C$116+MOD(BW12,Calculations!$C$118))+(1-Control!$C$7*Calculations!$C$87)*INDEX('Monthly Data'!R:R,Calculations!$C$116+MOD(BW12,Calculations!$C$118))</f>
        <v>3.7596120283497965E-2</v>
      </c>
      <c r="GN12" s="86">
        <f ca="1">Control!$C$7*Calculations!$C$82*INDEX('Monthly Data'!N:N,Calculations!$C$116+MOD(BX12,Calculations!$C$118))+Control!$C$7*Calculations!$C$83*INDEX('Monthly Data'!O:O,Calculations!$C$116+MOD(BX12,Calculations!$C$118))+Control!$C$7*Calculations!$C$84*INDEX('Monthly Data'!P:P,Calculations!$C$116+MOD(BX12,Calculations!$C$118))+Control!$C$7*Calculations!$C$85*INDEX('Monthly Data'!Q:Q,Calculations!$C$116+MOD(BX12,Calculations!$C$118))+(1-Control!$C$7*Calculations!$C$87)*INDEX('Monthly Data'!R:R,Calculations!$C$116+MOD(BX12,Calculations!$C$118))</f>
        <v>1.2435425892067014E-2</v>
      </c>
      <c r="GO12" s="86">
        <f ca="1">Control!$C$7*Calculations!$C$82*INDEX('Monthly Data'!N:N,Calculations!$C$116+MOD(BY12,Calculations!$C$118))+Control!$C$7*Calculations!$C$83*INDEX('Monthly Data'!O:O,Calculations!$C$116+MOD(BY12,Calculations!$C$118))+Control!$C$7*Calculations!$C$84*INDEX('Monthly Data'!P:P,Calculations!$C$116+MOD(BY12,Calculations!$C$118))+Control!$C$7*Calculations!$C$85*INDEX('Monthly Data'!Q:Q,Calculations!$C$116+MOD(BY12,Calculations!$C$118))+(1-Control!$C$7*Calculations!$C$87)*INDEX('Monthly Data'!R:R,Calculations!$C$116+MOD(BY12,Calculations!$C$118))</f>
        <v>2.4722579420195831E-2</v>
      </c>
      <c r="GP12" s="86">
        <f ca="1">Control!$C$7*Calculations!$C$82*INDEX('Monthly Data'!N:N,Calculations!$C$116+MOD(BZ12,Calculations!$C$118))+Control!$C$7*Calculations!$C$83*INDEX('Monthly Data'!O:O,Calculations!$C$116+MOD(BZ12,Calculations!$C$118))+Control!$C$7*Calculations!$C$84*INDEX('Monthly Data'!P:P,Calculations!$C$116+MOD(BZ12,Calculations!$C$118))+Control!$C$7*Calculations!$C$85*INDEX('Monthly Data'!Q:Q,Calculations!$C$116+MOD(BZ12,Calculations!$C$118))+(1-Control!$C$7*Calculations!$C$87)*INDEX('Monthly Data'!R:R,Calculations!$C$116+MOD(BZ12,Calculations!$C$118))</f>
        <v>7.5897487599915015E-3</v>
      </c>
      <c r="GQ12" s="86">
        <f ca="1">Control!$C$7*Calculations!$C$82*INDEX('Monthly Data'!N:N,Calculations!$C$116+MOD(CA12,Calculations!$C$118))+Control!$C$7*Calculations!$C$83*INDEX('Monthly Data'!O:O,Calculations!$C$116+MOD(CA12,Calculations!$C$118))+Control!$C$7*Calculations!$C$84*INDEX('Monthly Data'!P:P,Calculations!$C$116+MOD(CA12,Calculations!$C$118))+Control!$C$7*Calculations!$C$85*INDEX('Monthly Data'!Q:Q,Calculations!$C$116+MOD(CA12,Calculations!$C$118))+(1-Control!$C$7*Calculations!$C$87)*INDEX('Monthly Data'!R:R,Calculations!$C$116+MOD(CA12,Calculations!$C$118))</f>
        <v>1.8695385296339444E-2</v>
      </c>
      <c r="GR12" s="86">
        <f ca="1">Control!$C$7*Calculations!$C$82*INDEX('Monthly Data'!N:N,Calculations!$C$116+MOD(CB12,Calculations!$C$118))+Control!$C$7*Calculations!$C$83*INDEX('Monthly Data'!O:O,Calculations!$C$116+MOD(CB12,Calculations!$C$118))+Control!$C$7*Calculations!$C$84*INDEX('Monthly Data'!P:P,Calculations!$C$116+MOD(CB12,Calculations!$C$118))+Control!$C$7*Calculations!$C$85*INDEX('Monthly Data'!Q:Q,Calculations!$C$116+MOD(CB12,Calculations!$C$118))+(1-Control!$C$7*Calculations!$C$87)*INDEX('Monthly Data'!R:R,Calculations!$C$116+MOD(CB12,Calculations!$C$118))</f>
        <v>1.3423979074716584E-2</v>
      </c>
      <c r="GS12" s="86">
        <f ca="1">Control!$C$7*Calculations!$C$82*INDEX('Monthly Data'!N:N,Calculations!$C$116+MOD(CC12,Calculations!$C$118))+Control!$C$7*Calculations!$C$83*INDEX('Monthly Data'!O:O,Calculations!$C$116+MOD(CC12,Calculations!$C$118))+Control!$C$7*Calculations!$C$84*INDEX('Monthly Data'!P:P,Calculations!$C$116+MOD(CC12,Calculations!$C$118))+Control!$C$7*Calculations!$C$85*INDEX('Monthly Data'!Q:Q,Calculations!$C$116+MOD(CC12,Calculations!$C$118))+(1-Control!$C$7*Calculations!$C$87)*INDEX('Monthly Data'!R:R,Calculations!$C$116+MOD(CC12,Calculations!$C$118))</f>
        <v>1.046389543479892E-2</v>
      </c>
      <c r="GT12" s="86">
        <f ca="1">Control!$C$7*Calculations!$C$82*INDEX('Monthly Data'!N:N,Calculations!$C$116+MOD(CD12,Calculations!$C$118))+Control!$C$7*Calculations!$C$83*INDEX('Monthly Data'!O:O,Calculations!$C$116+MOD(CD12,Calculations!$C$118))+Control!$C$7*Calculations!$C$84*INDEX('Monthly Data'!P:P,Calculations!$C$116+MOD(CD12,Calculations!$C$118))+Control!$C$7*Calculations!$C$85*INDEX('Monthly Data'!Q:Q,Calculations!$C$116+MOD(CD12,Calculations!$C$118))+(1-Control!$C$7*Calculations!$C$87)*INDEX('Monthly Data'!R:R,Calculations!$C$116+MOD(CD12,Calculations!$C$118))</f>
        <v>-2.0259958308006688E-2</v>
      </c>
      <c r="GU12" s="86">
        <f ca="1">Control!$C$7*Calculations!$C$82*INDEX('Monthly Data'!N:N,Calculations!$C$116+MOD(CE12,Calculations!$C$118))+Control!$C$7*Calculations!$C$83*INDEX('Monthly Data'!O:O,Calculations!$C$116+MOD(CE12,Calculations!$C$118))+Control!$C$7*Calculations!$C$84*INDEX('Monthly Data'!P:P,Calculations!$C$116+MOD(CE12,Calculations!$C$118))+Control!$C$7*Calculations!$C$85*INDEX('Monthly Data'!Q:Q,Calculations!$C$116+MOD(CE12,Calculations!$C$118))+(1-Control!$C$7*Calculations!$C$87)*INDEX('Monthly Data'!R:R,Calculations!$C$116+MOD(CE12,Calculations!$C$118))</f>
        <v>1.8665061640915637E-2</v>
      </c>
      <c r="GV12" s="86">
        <f ca="1">Control!$C$7*Calculations!$C$82*INDEX('Monthly Data'!N:N,Calculations!$C$116+MOD(CF12,Calculations!$C$118))+Control!$C$7*Calculations!$C$83*INDEX('Monthly Data'!O:O,Calculations!$C$116+MOD(CF12,Calculations!$C$118))+Control!$C$7*Calculations!$C$84*INDEX('Monthly Data'!P:P,Calculations!$C$116+MOD(CF12,Calculations!$C$118))+Control!$C$7*Calculations!$C$85*INDEX('Monthly Data'!Q:Q,Calculations!$C$116+MOD(CF12,Calculations!$C$118))+(1-Control!$C$7*Calculations!$C$87)*INDEX('Monthly Data'!R:R,Calculations!$C$116+MOD(CF12,Calculations!$C$118))</f>
        <v>1.7599621212565995E-2</v>
      </c>
      <c r="GW12" s="86">
        <f ca="1">Control!$C$7*Calculations!$C$82*INDEX('Monthly Data'!N:N,Calculations!$C$116+MOD(CG12,Calculations!$C$118))+Control!$C$7*Calculations!$C$83*INDEX('Monthly Data'!O:O,Calculations!$C$116+MOD(CG12,Calculations!$C$118))+Control!$C$7*Calculations!$C$84*INDEX('Monthly Data'!P:P,Calculations!$C$116+MOD(CG12,Calculations!$C$118))+Control!$C$7*Calculations!$C$85*INDEX('Monthly Data'!Q:Q,Calculations!$C$116+MOD(CG12,Calculations!$C$118))+(1-Control!$C$7*Calculations!$C$87)*INDEX('Monthly Data'!R:R,Calculations!$C$116+MOD(CG12,Calculations!$C$118))</f>
        <v>3.5231336013669103E-2</v>
      </c>
      <c r="GX12" s="86">
        <f ca="1">Control!$C$7*Calculations!$C$82*INDEX('Monthly Data'!N:N,Calculations!$C$116+MOD(CH12,Calculations!$C$118))+Control!$C$7*Calculations!$C$83*INDEX('Monthly Data'!O:O,Calculations!$C$116+MOD(CH12,Calculations!$C$118))+Control!$C$7*Calculations!$C$84*INDEX('Monthly Data'!P:P,Calculations!$C$116+MOD(CH12,Calculations!$C$118))+Control!$C$7*Calculations!$C$85*INDEX('Monthly Data'!Q:Q,Calculations!$C$116+MOD(CH12,Calculations!$C$118))+(1-Control!$C$7*Calculations!$C$87)*INDEX('Monthly Data'!R:R,Calculations!$C$116+MOD(CH12,Calculations!$C$118))</f>
        <v>-3.8875517825435772E-3</v>
      </c>
      <c r="GY12" s="86">
        <f ca="1">Control!$C$7*Calculations!$C$82*INDEX('Monthly Data'!N:N,Calculations!$C$116+MOD(CI12,Calculations!$C$118))+Control!$C$7*Calculations!$C$83*INDEX('Monthly Data'!O:O,Calculations!$C$116+MOD(CI12,Calculations!$C$118))+Control!$C$7*Calculations!$C$84*INDEX('Monthly Data'!P:P,Calculations!$C$116+MOD(CI12,Calculations!$C$118))+Control!$C$7*Calculations!$C$85*INDEX('Monthly Data'!Q:Q,Calculations!$C$116+MOD(CI12,Calculations!$C$118))+(1-Control!$C$7*Calculations!$C$87)*INDEX('Monthly Data'!R:R,Calculations!$C$116+MOD(CI12,Calculations!$C$118))</f>
        <v>1.3891563624307685E-2</v>
      </c>
      <c r="GZ12" s="86">
        <f ca="1">Control!$C$7*Calculations!$C$82*INDEX('Monthly Data'!N:N,Calculations!$C$116+MOD(CJ12,Calculations!$C$118))+Control!$C$7*Calculations!$C$83*INDEX('Monthly Data'!O:O,Calculations!$C$116+MOD(CJ12,Calculations!$C$118))+Control!$C$7*Calculations!$C$84*INDEX('Monthly Data'!P:P,Calculations!$C$116+MOD(CJ12,Calculations!$C$118))+Control!$C$7*Calculations!$C$85*INDEX('Monthly Data'!Q:Q,Calculations!$C$116+MOD(CJ12,Calculations!$C$118))+(1-Control!$C$7*Calculations!$C$87)*INDEX('Monthly Data'!R:R,Calculations!$C$116+MOD(CJ12,Calculations!$C$118))</f>
        <v>-7.8872955230675015E-3</v>
      </c>
      <c r="HA12" s="86">
        <f ca="1">Control!$C$7*Calculations!$C$82*INDEX('Monthly Data'!N:N,Calculations!$C$116+MOD(CK12,Calculations!$C$118))+Control!$C$7*Calculations!$C$83*INDEX('Monthly Data'!O:O,Calculations!$C$116+MOD(CK12,Calculations!$C$118))+Control!$C$7*Calculations!$C$84*INDEX('Monthly Data'!P:P,Calculations!$C$116+MOD(CK12,Calculations!$C$118))+Control!$C$7*Calculations!$C$85*INDEX('Monthly Data'!Q:Q,Calculations!$C$116+MOD(CK12,Calculations!$C$118))+(1-Control!$C$7*Calculations!$C$87)*INDEX('Monthly Data'!R:R,Calculations!$C$116+MOD(CK12,Calculations!$C$118))</f>
        <v>-2.7490061308214487E-3</v>
      </c>
      <c r="HB12" s="86">
        <f ca="1">Control!$C$7*Calculations!$C$82*INDEX('Monthly Data'!N:N,Calculations!$C$116+MOD(CL12,Calculations!$C$118))+Control!$C$7*Calculations!$C$83*INDEX('Monthly Data'!O:O,Calculations!$C$116+MOD(CL12,Calculations!$C$118))+Control!$C$7*Calculations!$C$84*INDEX('Monthly Data'!P:P,Calculations!$C$116+MOD(CL12,Calculations!$C$118))+Control!$C$7*Calculations!$C$85*INDEX('Monthly Data'!Q:Q,Calculations!$C$116+MOD(CL12,Calculations!$C$118))+(1-Control!$C$7*Calculations!$C$87)*INDEX('Monthly Data'!R:R,Calculations!$C$116+MOD(CL12,Calculations!$C$118))</f>
        <v>5.8868730207813358E-3</v>
      </c>
      <c r="HC12" s="86">
        <f ca="1">Control!$C$7*Calculations!$C$82*INDEX('Monthly Data'!N:N,Calculations!$C$116+MOD(CM12,Calculations!$C$118))+Control!$C$7*Calculations!$C$83*INDEX('Monthly Data'!O:O,Calculations!$C$116+MOD(CM12,Calculations!$C$118))+Control!$C$7*Calculations!$C$84*INDEX('Monthly Data'!P:P,Calculations!$C$116+MOD(CM12,Calculations!$C$118))+Control!$C$7*Calculations!$C$85*INDEX('Monthly Data'!Q:Q,Calculations!$C$116+MOD(CM12,Calculations!$C$118))+(1-Control!$C$7*Calculations!$C$87)*INDEX('Monthly Data'!R:R,Calculations!$C$116+MOD(CM12,Calculations!$C$118))</f>
        <v>1.7599621212565995E-2</v>
      </c>
      <c r="HD12" s="86">
        <f ca="1">Control!$C$7*Calculations!$C$82*INDEX('Monthly Data'!N:N,Calculations!$C$116+MOD(CN12,Calculations!$C$118))+Control!$C$7*Calculations!$C$83*INDEX('Monthly Data'!O:O,Calculations!$C$116+MOD(CN12,Calculations!$C$118))+Control!$C$7*Calculations!$C$84*INDEX('Monthly Data'!P:P,Calculations!$C$116+MOD(CN12,Calculations!$C$118))+Control!$C$7*Calculations!$C$85*INDEX('Monthly Data'!Q:Q,Calculations!$C$116+MOD(CN12,Calculations!$C$118))+(1-Control!$C$7*Calculations!$C$87)*INDEX('Monthly Data'!R:R,Calculations!$C$116+MOD(CN12,Calculations!$C$118))</f>
        <v>3.7118215575026904E-2</v>
      </c>
      <c r="HE12" s="86">
        <f ca="1">Control!$C$7*Calculations!$C$82*INDEX('Monthly Data'!N:N,Calculations!$C$116+MOD(CO12,Calculations!$C$118))+Control!$C$7*Calculations!$C$83*INDEX('Monthly Data'!O:O,Calculations!$C$116+MOD(CO12,Calculations!$C$118))+Control!$C$7*Calculations!$C$84*INDEX('Monthly Data'!P:P,Calculations!$C$116+MOD(CO12,Calculations!$C$118))+Control!$C$7*Calculations!$C$85*INDEX('Monthly Data'!Q:Q,Calculations!$C$116+MOD(CO12,Calculations!$C$118))+(1-Control!$C$7*Calculations!$C$87)*INDEX('Monthly Data'!R:R,Calculations!$C$116+MOD(CO12,Calculations!$C$118))</f>
        <v>3.8809817903524786E-2</v>
      </c>
      <c r="HF12" s="86">
        <f ca="1">Control!$C$7*Calculations!$C$82*INDEX('Monthly Data'!N:N,Calculations!$C$116+MOD(CP12,Calculations!$C$118))+Control!$C$7*Calculations!$C$83*INDEX('Monthly Data'!O:O,Calculations!$C$116+MOD(CP12,Calculations!$C$118))+Control!$C$7*Calculations!$C$84*INDEX('Monthly Data'!P:P,Calculations!$C$116+MOD(CP12,Calculations!$C$118))+Control!$C$7*Calculations!$C$85*INDEX('Monthly Data'!Q:Q,Calculations!$C$116+MOD(CP12,Calculations!$C$118))+(1-Control!$C$7*Calculations!$C$87)*INDEX('Monthly Data'!R:R,Calculations!$C$116+MOD(CP12,Calculations!$C$118))</f>
        <v>6.3250222980707482E-3</v>
      </c>
      <c r="HG12" s="86">
        <f ca="1">Control!$C$7*Calculations!$C$82*INDEX('Monthly Data'!N:N,Calculations!$C$116+MOD(CQ12,Calculations!$C$118))+Control!$C$7*Calculations!$C$83*INDEX('Monthly Data'!O:O,Calculations!$C$116+MOD(CQ12,Calculations!$C$118))+Control!$C$7*Calculations!$C$84*INDEX('Monthly Data'!P:P,Calculations!$C$116+MOD(CQ12,Calculations!$C$118))+Control!$C$7*Calculations!$C$85*INDEX('Monthly Data'!Q:Q,Calculations!$C$116+MOD(CQ12,Calculations!$C$118))+(1-Control!$C$7*Calculations!$C$87)*INDEX('Monthly Data'!R:R,Calculations!$C$116+MOD(CQ12,Calculations!$C$118))</f>
        <v>1.7599621212565995E-2</v>
      </c>
      <c r="HH12" s="86">
        <f ca="1">Control!$C$7*Calculations!$C$82*INDEX('Monthly Data'!N:N,Calculations!$C$116+MOD(CR12,Calculations!$C$118))+Control!$C$7*Calculations!$C$83*INDEX('Monthly Data'!O:O,Calculations!$C$116+MOD(CR12,Calculations!$C$118))+Control!$C$7*Calculations!$C$84*INDEX('Monthly Data'!P:P,Calculations!$C$116+MOD(CR12,Calculations!$C$118))+Control!$C$7*Calculations!$C$85*INDEX('Monthly Data'!Q:Q,Calculations!$C$116+MOD(CR12,Calculations!$C$118))+(1-Control!$C$7*Calculations!$C$87)*INDEX('Monthly Data'!R:R,Calculations!$C$116+MOD(CR12,Calculations!$C$118))</f>
        <v>7.3538285850108537E-3</v>
      </c>
      <c r="HI12" s="86">
        <f ca="1">Control!$C$7*Calculations!$C$82*INDEX('Monthly Data'!N:N,Calculations!$C$116+MOD(CS12,Calculations!$C$118))+Control!$C$7*Calculations!$C$83*INDEX('Monthly Data'!O:O,Calculations!$C$116+MOD(CS12,Calculations!$C$118))+Control!$C$7*Calculations!$C$84*INDEX('Monthly Data'!P:P,Calculations!$C$116+MOD(CS12,Calculations!$C$118))+Control!$C$7*Calculations!$C$85*INDEX('Monthly Data'!Q:Q,Calculations!$C$116+MOD(CS12,Calculations!$C$118))+(1-Control!$C$7*Calculations!$C$87)*INDEX('Monthly Data'!R:R,Calculations!$C$116+MOD(CS12,Calculations!$C$118))</f>
        <v>7.9764341593600071E-3</v>
      </c>
      <c r="HJ12" s="86">
        <f ca="1">Control!$C$7*Calculations!$C$82*INDEX('Monthly Data'!N:N,Calculations!$C$116+MOD(CT12,Calculations!$C$118))+Control!$C$7*Calculations!$C$83*INDEX('Monthly Data'!O:O,Calculations!$C$116+MOD(CT12,Calculations!$C$118))+Control!$C$7*Calculations!$C$84*INDEX('Monthly Data'!P:P,Calculations!$C$116+MOD(CT12,Calculations!$C$118))+Control!$C$7*Calculations!$C$85*INDEX('Monthly Data'!Q:Q,Calculations!$C$116+MOD(CT12,Calculations!$C$118))+(1-Control!$C$7*Calculations!$C$87)*INDEX('Monthly Data'!R:R,Calculations!$C$116+MOD(CT12,Calculations!$C$118))</f>
        <v>-1.1360801645249321E-2</v>
      </c>
      <c r="HK12" s="86">
        <f ca="1">Control!$C$7*Calculations!$C$82*INDEX('Monthly Data'!N:N,Calculations!$C$116+MOD(CU12,Calculations!$C$118))+Control!$C$7*Calculations!$C$83*INDEX('Monthly Data'!O:O,Calculations!$C$116+MOD(CU12,Calculations!$C$118))+Control!$C$7*Calculations!$C$84*INDEX('Monthly Data'!P:P,Calculations!$C$116+MOD(CU12,Calculations!$C$118))+Control!$C$7*Calculations!$C$85*INDEX('Monthly Data'!Q:Q,Calculations!$C$116+MOD(CU12,Calculations!$C$118))+(1-Control!$C$7*Calculations!$C$87)*INDEX('Monthly Data'!R:R,Calculations!$C$116+MOD(CU12,Calculations!$C$118))</f>
        <v>-2.4571433440223247E-2</v>
      </c>
      <c r="HL12" s="86">
        <f ca="1">Control!$C$7*Calculations!$C$82*INDEX('Monthly Data'!N:N,Calculations!$C$116+MOD(CV12,Calculations!$C$118))+Control!$C$7*Calculations!$C$83*INDEX('Monthly Data'!O:O,Calculations!$C$116+MOD(CV12,Calculations!$C$118))+Control!$C$7*Calculations!$C$84*INDEX('Monthly Data'!P:P,Calculations!$C$116+MOD(CV12,Calculations!$C$118))+Control!$C$7*Calculations!$C$85*INDEX('Monthly Data'!Q:Q,Calculations!$C$116+MOD(CV12,Calculations!$C$118))+(1-Control!$C$7*Calculations!$C$87)*INDEX('Monthly Data'!R:R,Calculations!$C$116+MOD(CV12,Calculations!$C$118))</f>
        <v>1.3891563624307685E-2</v>
      </c>
      <c r="HM12" s="86">
        <f ca="1">Control!$C$7*Calculations!$C$82*INDEX('Monthly Data'!N:N,Calculations!$C$116+MOD(CW12,Calculations!$C$118))+Control!$C$7*Calculations!$C$83*INDEX('Monthly Data'!O:O,Calculations!$C$116+MOD(CW12,Calculations!$C$118))+Control!$C$7*Calculations!$C$84*INDEX('Monthly Data'!P:P,Calculations!$C$116+MOD(CW12,Calculations!$C$118))+Control!$C$7*Calculations!$C$85*INDEX('Monthly Data'!Q:Q,Calculations!$C$116+MOD(CW12,Calculations!$C$118))+(1-Control!$C$7*Calculations!$C$87)*INDEX('Monthly Data'!R:R,Calculations!$C$116+MOD(CW12,Calculations!$C$118))</f>
        <v>-7.4084874653726545E-3</v>
      </c>
      <c r="HN12" s="86">
        <f ca="1">Control!$C$7*Calculations!$C$82*INDEX('Monthly Data'!N:N,Calculations!$C$116+MOD(CX12,Calculations!$C$118))+Control!$C$7*Calculations!$C$83*INDEX('Monthly Data'!O:O,Calculations!$C$116+MOD(CX12,Calculations!$C$118))+Control!$C$7*Calculations!$C$84*INDEX('Monthly Data'!P:P,Calculations!$C$116+MOD(CX12,Calculations!$C$118))+Control!$C$7*Calculations!$C$85*INDEX('Monthly Data'!Q:Q,Calculations!$C$116+MOD(CX12,Calculations!$C$118))+(1-Control!$C$7*Calculations!$C$87)*INDEX('Monthly Data'!R:R,Calculations!$C$116+MOD(CX12,Calculations!$C$118))</f>
        <v>1.5758278480433856E-2</v>
      </c>
      <c r="HO12" s="86">
        <f ca="1">Control!$C$7*Calculations!$C$82*INDEX('Monthly Data'!N:N,Calculations!$C$116+MOD(CY12,Calculations!$C$118))+Control!$C$7*Calculations!$C$83*INDEX('Monthly Data'!O:O,Calculations!$C$116+MOD(CY12,Calculations!$C$118))+Control!$C$7*Calculations!$C$84*INDEX('Monthly Data'!P:P,Calculations!$C$116+MOD(CY12,Calculations!$C$118))+Control!$C$7*Calculations!$C$85*INDEX('Monthly Data'!Q:Q,Calculations!$C$116+MOD(CY12,Calculations!$C$118))+(1-Control!$C$7*Calculations!$C$87)*INDEX('Monthly Data'!R:R,Calculations!$C$116+MOD(CY12,Calculations!$C$118))</f>
        <v>-3.8554137824290124E-2</v>
      </c>
      <c r="HP12" s="86">
        <f ca="1">Control!$C$7*Calculations!$C$82*INDEX('Monthly Data'!N:N,Calculations!$C$116+MOD(CZ12,Calculations!$C$118))+Control!$C$7*Calculations!$C$83*INDEX('Monthly Data'!O:O,Calculations!$C$116+MOD(CZ12,Calculations!$C$118))+Control!$C$7*Calculations!$C$84*INDEX('Monthly Data'!P:P,Calculations!$C$116+MOD(CZ12,Calculations!$C$118))+Control!$C$7*Calculations!$C$85*INDEX('Monthly Data'!Q:Q,Calculations!$C$116+MOD(CZ12,Calculations!$C$118))+(1-Control!$C$7*Calculations!$C$87)*INDEX('Monthly Data'!R:R,Calculations!$C$116+MOD(CZ12,Calculations!$C$118))</f>
        <v>-2.5419860972892394E-2</v>
      </c>
      <c r="HQ12" s="86">
        <f ca="1">Control!$C$7*Calculations!$C$82*INDEX('Monthly Data'!N:N,Calculations!$C$116+MOD(DA12,Calculations!$C$118))+Control!$C$7*Calculations!$C$83*INDEX('Monthly Data'!O:O,Calculations!$C$116+MOD(DA12,Calculations!$C$118))+Control!$C$7*Calculations!$C$84*INDEX('Monthly Data'!P:P,Calculations!$C$116+MOD(DA12,Calculations!$C$118))+Control!$C$7*Calculations!$C$85*INDEX('Monthly Data'!Q:Q,Calculations!$C$116+MOD(DA12,Calculations!$C$118))+(1-Control!$C$7*Calculations!$C$87)*INDEX('Monthly Data'!R:R,Calculations!$C$116+MOD(DA12,Calculations!$C$118))</f>
        <v>1.5758278480433856E-2</v>
      </c>
      <c r="HR12" s="86">
        <f ca="1">Control!$C$7*Calculations!$C$82*INDEX('Monthly Data'!N:N,Calculations!$C$116+MOD(DB12,Calculations!$C$118))+Control!$C$7*Calculations!$C$83*INDEX('Monthly Data'!O:O,Calculations!$C$116+MOD(DB12,Calculations!$C$118))+Control!$C$7*Calculations!$C$84*INDEX('Monthly Data'!P:P,Calculations!$C$116+MOD(DB12,Calculations!$C$118))+Control!$C$7*Calculations!$C$85*INDEX('Monthly Data'!Q:Q,Calculations!$C$116+MOD(DB12,Calculations!$C$118))+(1-Control!$C$7*Calculations!$C$87)*INDEX('Monthly Data'!R:R,Calculations!$C$116+MOD(DB12,Calculations!$C$118))</f>
        <v>7.3538285850108537E-3</v>
      </c>
      <c r="HS12" s="86">
        <f ca="1">Control!$C$7*Calculations!$C$82*INDEX('Monthly Data'!N:N,Calculations!$C$116+MOD(DC12,Calculations!$C$118))+Control!$C$7*Calculations!$C$83*INDEX('Monthly Data'!O:O,Calculations!$C$116+MOD(DC12,Calculations!$C$118))+Control!$C$7*Calculations!$C$84*INDEX('Monthly Data'!P:P,Calculations!$C$116+MOD(DC12,Calculations!$C$118))+Control!$C$7*Calculations!$C$85*INDEX('Monthly Data'!Q:Q,Calculations!$C$116+MOD(DC12,Calculations!$C$118))+(1-Control!$C$7*Calculations!$C$87)*INDEX('Monthly Data'!R:R,Calculations!$C$116+MOD(DC12,Calculations!$C$118))</f>
        <v>-1.5984879994281095E-2</v>
      </c>
      <c r="HT12" s="86">
        <f ca="1">Control!$C$7*Calculations!$C$82*INDEX('Monthly Data'!N:N,Calculations!$C$116+MOD(DD12,Calculations!$C$118))+Control!$C$7*Calculations!$C$83*INDEX('Monthly Data'!O:O,Calculations!$C$116+MOD(DD12,Calculations!$C$118))+Control!$C$7*Calculations!$C$84*INDEX('Monthly Data'!P:P,Calculations!$C$116+MOD(DD12,Calculations!$C$118))+Control!$C$7*Calculations!$C$85*INDEX('Monthly Data'!Q:Q,Calculations!$C$116+MOD(DD12,Calculations!$C$118))+(1-Control!$C$7*Calculations!$C$87)*INDEX('Monthly Data'!R:R,Calculations!$C$116+MOD(DD12,Calculations!$C$118))</f>
        <v>-6.1115617667135171E-2</v>
      </c>
      <c r="HU12" s="86">
        <f ca="1">Control!$C$7*Calculations!$C$82*INDEX('Monthly Data'!N:N,Calculations!$C$116+MOD(DE12,Calculations!$C$118))+Control!$C$7*Calculations!$C$83*INDEX('Monthly Data'!O:O,Calculations!$C$116+MOD(DE12,Calculations!$C$118))+Control!$C$7*Calculations!$C$84*INDEX('Monthly Data'!P:P,Calculations!$C$116+MOD(DE12,Calculations!$C$118))+Control!$C$7*Calculations!$C$85*INDEX('Monthly Data'!Q:Q,Calculations!$C$116+MOD(DE12,Calculations!$C$118))+(1-Control!$C$7*Calculations!$C$87)*INDEX('Monthly Data'!R:R,Calculations!$C$116+MOD(DE12,Calculations!$C$118))</f>
        <v>4.4327772793586687E-3</v>
      </c>
      <c r="HV12" s="86">
        <f ca="1">Control!$C$7*Calculations!$C$82*INDEX('Monthly Data'!N:N,Calculations!$C$116+MOD(DF12,Calculations!$C$118))+Control!$C$7*Calculations!$C$83*INDEX('Monthly Data'!O:O,Calculations!$C$116+MOD(DF12,Calculations!$C$118))+Control!$C$7*Calculations!$C$84*INDEX('Monthly Data'!P:P,Calculations!$C$116+MOD(DF12,Calculations!$C$118))+Control!$C$7*Calculations!$C$85*INDEX('Monthly Data'!Q:Q,Calculations!$C$116+MOD(DF12,Calculations!$C$118))+(1-Control!$C$7*Calculations!$C$87)*INDEX('Monthly Data'!R:R,Calculations!$C$116+MOD(DF12,Calculations!$C$118))</f>
        <v>-2.5419860972892394E-2</v>
      </c>
      <c r="HW12" s="86">
        <f ca="1">Control!$C$7*Calculations!$C$82*INDEX('Monthly Data'!N:N,Calculations!$C$116+MOD(DG12,Calculations!$C$118))+Control!$C$7*Calculations!$C$83*INDEX('Monthly Data'!O:O,Calculations!$C$116+MOD(DG12,Calculations!$C$118))+Control!$C$7*Calculations!$C$84*INDEX('Monthly Data'!P:P,Calculations!$C$116+MOD(DG12,Calculations!$C$118))+Control!$C$7*Calculations!$C$85*INDEX('Monthly Data'!Q:Q,Calculations!$C$116+MOD(DG12,Calculations!$C$118))+(1-Control!$C$7*Calculations!$C$87)*INDEX('Monthly Data'!R:R,Calculations!$C$116+MOD(DG12,Calculations!$C$118))</f>
        <v>-3.8875517825435772E-3</v>
      </c>
      <c r="HX12" s="86">
        <f ca="1">Control!$C$7*Calculations!$C$82*INDEX('Monthly Data'!N:N,Calculations!$C$116+MOD(DH12,Calculations!$C$118))+Control!$C$7*Calculations!$C$83*INDEX('Monthly Data'!O:O,Calculations!$C$116+MOD(DH12,Calculations!$C$118))+Control!$C$7*Calculations!$C$84*INDEX('Monthly Data'!P:P,Calculations!$C$116+MOD(DH12,Calculations!$C$118))+Control!$C$7*Calculations!$C$85*INDEX('Monthly Data'!Q:Q,Calculations!$C$116+MOD(DH12,Calculations!$C$118))+(1-Control!$C$7*Calculations!$C$87)*INDEX('Monthly Data'!R:R,Calculations!$C$116+MOD(DH12,Calculations!$C$118))</f>
        <v>1.50127906355989E-2</v>
      </c>
      <c r="HY12" s="86">
        <f ca="1">Control!$C$7*Calculations!$C$82*INDEX('Monthly Data'!N:N,Calculations!$C$116+MOD(DI12,Calculations!$C$118))+Control!$C$7*Calculations!$C$83*INDEX('Monthly Data'!O:O,Calculations!$C$116+MOD(DI12,Calculations!$C$118))+Control!$C$7*Calculations!$C$84*INDEX('Monthly Data'!P:P,Calculations!$C$116+MOD(DI12,Calculations!$C$118))+Control!$C$7*Calculations!$C$85*INDEX('Monthly Data'!Q:Q,Calculations!$C$116+MOD(DI12,Calculations!$C$118))+(1-Control!$C$7*Calculations!$C$87)*INDEX('Monthly Data'!R:R,Calculations!$C$116+MOD(DI12,Calculations!$C$118))</f>
        <v>-2.4571433440223247E-2</v>
      </c>
      <c r="HZ12" s="86">
        <f ca="1">Control!$C$7*Calculations!$C$82*INDEX('Monthly Data'!N:N,Calculations!$C$116+MOD(DJ12,Calculations!$C$118))+Control!$C$7*Calculations!$C$83*INDEX('Monthly Data'!O:O,Calculations!$C$116+MOD(DJ12,Calculations!$C$118))+Control!$C$7*Calculations!$C$84*INDEX('Monthly Data'!P:P,Calculations!$C$116+MOD(DJ12,Calculations!$C$118))+Control!$C$7*Calculations!$C$85*INDEX('Monthly Data'!Q:Q,Calculations!$C$116+MOD(DJ12,Calculations!$C$118))+(1-Control!$C$7*Calculations!$C$87)*INDEX('Monthly Data'!R:R,Calculations!$C$116+MOD(DJ12,Calculations!$C$118))</f>
        <v>3.8809817903524786E-2</v>
      </c>
      <c r="IA12" s="86">
        <f ca="1">Control!$C$7*Calculations!$C$82*INDEX('Monthly Data'!N:N,Calculations!$C$116+MOD(DK12,Calculations!$C$118))+Control!$C$7*Calculations!$C$83*INDEX('Monthly Data'!O:O,Calculations!$C$116+MOD(DK12,Calculations!$C$118))+Control!$C$7*Calculations!$C$84*INDEX('Monthly Data'!P:P,Calculations!$C$116+MOD(DK12,Calculations!$C$118))+Control!$C$7*Calculations!$C$85*INDEX('Monthly Data'!Q:Q,Calculations!$C$116+MOD(DK12,Calculations!$C$118))+(1-Control!$C$7*Calculations!$C$87)*INDEX('Monthly Data'!R:R,Calculations!$C$116+MOD(DK12,Calculations!$C$118))</f>
        <v>2.766281641786093E-2</v>
      </c>
      <c r="IB12" s="86">
        <f ca="1">Control!$C$7*Calculations!$C$82*INDEX('Monthly Data'!N:N,Calculations!$C$116+MOD(DL12,Calculations!$C$118))+Control!$C$7*Calculations!$C$83*INDEX('Monthly Data'!O:O,Calculations!$C$116+MOD(DL12,Calculations!$C$118))+Control!$C$7*Calculations!$C$84*INDEX('Monthly Data'!P:P,Calculations!$C$116+MOD(DL12,Calculations!$C$118))+Control!$C$7*Calculations!$C$85*INDEX('Monthly Data'!Q:Q,Calculations!$C$116+MOD(DL12,Calculations!$C$118))+(1-Control!$C$7*Calculations!$C$87)*INDEX('Monthly Data'!R:R,Calculations!$C$116+MOD(DL12,Calculations!$C$118))</f>
        <v>-1.9947061878162777E-2</v>
      </c>
      <c r="IC12" s="86">
        <f ca="1">Control!$C$7*Calculations!$C$82*INDEX('Monthly Data'!N:N,Calculations!$C$116+MOD(DM12,Calculations!$C$118))+Control!$C$7*Calculations!$C$83*INDEX('Monthly Data'!O:O,Calculations!$C$116+MOD(DM12,Calculations!$C$118))+Control!$C$7*Calculations!$C$84*INDEX('Monthly Data'!P:P,Calculations!$C$116+MOD(DM12,Calculations!$C$118))+Control!$C$7*Calculations!$C$85*INDEX('Monthly Data'!Q:Q,Calculations!$C$116+MOD(DM12,Calculations!$C$118))+(1-Control!$C$7*Calculations!$C$87)*INDEX('Monthly Data'!R:R,Calculations!$C$116+MOD(DM12,Calculations!$C$118))</f>
        <v>1.0921298083007208E-2</v>
      </c>
      <c r="ID12" s="86">
        <f ca="1">Control!$C$7*Calculations!$C$82*INDEX('Monthly Data'!N:N,Calculations!$C$116+MOD(DN12,Calculations!$C$118))+Control!$C$7*Calculations!$C$83*INDEX('Monthly Data'!O:O,Calculations!$C$116+MOD(DN12,Calculations!$C$118))+Control!$C$7*Calculations!$C$84*INDEX('Monthly Data'!P:P,Calculations!$C$116+MOD(DN12,Calculations!$C$118))+Control!$C$7*Calculations!$C$85*INDEX('Monthly Data'!Q:Q,Calculations!$C$116+MOD(DN12,Calculations!$C$118))+(1-Control!$C$7*Calculations!$C$87)*INDEX('Monthly Data'!R:R,Calculations!$C$116+MOD(DN12,Calculations!$C$118))</f>
        <v>1.0627294914941248E-2</v>
      </c>
      <c r="IE12" s="86">
        <f ca="1">Control!$C$7*Calculations!$C$82*INDEX('Monthly Data'!N:N,Calculations!$C$116+MOD(DO12,Calculations!$C$118))+Control!$C$7*Calculations!$C$83*INDEX('Monthly Data'!O:O,Calculations!$C$116+MOD(DO12,Calculations!$C$118))+Control!$C$7*Calculations!$C$84*INDEX('Monthly Data'!P:P,Calculations!$C$116+MOD(DO12,Calculations!$C$118))+Control!$C$7*Calculations!$C$85*INDEX('Monthly Data'!Q:Q,Calculations!$C$116+MOD(DO12,Calculations!$C$118))+(1-Control!$C$7*Calculations!$C$87)*INDEX('Monthly Data'!R:R,Calculations!$C$116+MOD(DO12,Calculations!$C$118))</f>
        <v>-3.53368065312233E-2</v>
      </c>
      <c r="IF12" s="86">
        <f ca="1">Control!$C$7*Calculations!$C$82*INDEX('Monthly Data'!N:N,Calculations!$C$116+MOD(DP12,Calculations!$C$118))+Control!$C$7*Calculations!$C$83*INDEX('Monthly Data'!O:O,Calculations!$C$116+MOD(DP12,Calculations!$C$118))+Control!$C$7*Calculations!$C$84*INDEX('Monthly Data'!P:P,Calculations!$C$116+MOD(DP12,Calculations!$C$118))+Control!$C$7*Calculations!$C$85*INDEX('Monthly Data'!Q:Q,Calculations!$C$116+MOD(DP12,Calculations!$C$118))+(1-Control!$C$7*Calculations!$C$87)*INDEX('Monthly Data'!R:R,Calculations!$C$116+MOD(DP12,Calculations!$C$118))</f>
        <v>1.4915555251167555E-3</v>
      </c>
      <c r="IG12" s="88">
        <f ca="1">Control!$C$8*(1+DQ12)*(1+DR12)*(1+DS12)*(1+DT12)*(1+DU12)*(1+DV12)*(1+DW12)*(1+DX12)*(1+DY12)*(1+DZ12)*(1+EA12)*(1+EB12)*(1+EC12)*(1+ED12)*(1+EE12)*(1+EF12)*(1+EG12)*(1+EH12)*(1+EI12)*(1+EJ12)*(1+EK12)*(1+EL12)*(1+EM12)*(1+EN12)*(1+EO12)*(1+EP12)*(1+EQ12)*(1+ER12)*(1+ES12)*(1+ET12)*(1+EU12)*(1+EV12)*(1+EW12)*(1+EX12)*(1+EY12)*(1+EZ12)*(1+FA12)*(1+FB12)*(1+FC12)*(1+FD12)*(1+FE12)*(1+FF12)*(1+FG12)*(1+FH12)*(1+FI12)*(1+FJ12)*(1+FK12)*(1+FL12)*(1+FM12)*(1+FN12)*(1+FO12)*(1+FP12)*(1+FQ12)*(1+FR12)*(1+FS12)*(1+FT12)*(1+FU12)*(1+FV12)*(1+FW12)*(1+FX12)*(1+FY12)*(1+FZ12)*(1+GA12)*(1+GB12)*(1+GC12)*(1+GD12)*(1+GE12)*(1+GF12)*(1+GG12)*(1+GH12)*(1+GI12)*(1+GJ12)*(1+GK12)*(1+GL12)*(1+GM12)*(1+GN12)*(1+GO12)*(1+GP12)*(1+GQ12)*(1+GR12)*(1+GS12)*(1+GT12)*(1+GU12)*(1+GV12)*(1+GW12)*(1+GX12)*(1+GY12)*(1+GZ12)*(1+HA12)*(1+HB12)*(1+HC12)*(1+HD12)*(1+HE12)*(1+HF12)*(1+HG12)*(1+HH12)*(1+HI12)*(1+HJ12)*(1+HK12)*(1+HL12)*(1+HM12)*(1+HN12)*(1+HO12)*(1+HP12)*(1+HQ12)*(1+HR12)*(1+HS12)*(1+HT12)*(1+HU12)*(1+HV12)*(1+HW12)*(1+HX12)*(1+HY12)*(1+HZ12)*(1+IA12)*(1+IB12)*(1+IC12)*(1+ID12)*(1+IE12)*(1+IF12)</f>
        <v>59063.993509362612</v>
      </c>
    </row>
    <row r="13" spans="1:241" x14ac:dyDescent="0.25">
      <c r="A13">
        <v>26</v>
      </c>
      <c r="B13">
        <v>50</v>
      </c>
      <c r="C13">
        <v>118</v>
      </c>
      <c r="D13">
        <v>20</v>
      </c>
      <c r="E13">
        <v>26</v>
      </c>
      <c r="F13">
        <v>65</v>
      </c>
      <c r="G13">
        <v>101</v>
      </c>
      <c r="H13">
        <v>77</v>
      </c>
      <c r="I13">
        <v>104</v>
      </c>
      <c r="J13">
        <v>18</v>
      </c>
      <c r="K13">
        <v>60</v>
      </c>
      <c r="L13">
        <v>82</v>
      </c>
      <c r="M13">
        <v>102</v>
      </c>
      <c r="N13">
        <v>59</v>
      </c>
      <c r="O13">
        <v>117</v>
      </c>
      <c r="P13">
        <v>113</v>
      </c>
      <c r="Q13">
        <v>62</v>
      </c>
      <c r="R13">
        <v>114</v>
      </c>
      <c r="S13">
        <v>38</v>
      </c>
      <c r="T13">
        <v>23</v>
      </c>
      <c r="U13">
        <v>68</v>
      </c>
      <c r="V13">
        <v>69</v>
      </c>
      <c r="W13">
        <v>61</v>
      </c>
      <c r="X13">
        <v>87</v>
      </c>
      <c r="Y13">
        <v>66</v>
      </c>
      <c r="Z13">
        <v>19</v>
      </c>
      <c r="AA13">
        <v>36</v>
      </c>
      <c r="AB13">
        <v>17</v>
      </c>
      <c r="AC13">
        <v>21</v>
      </c>
      <c r="AD13">
        <v>77</v>
      </c>
      <c r="AE13">
        <v>106</v>
      </c>
      <c r="AF13">
        <v>115</v>
      </c>
      <c r="AG13">
        <v>26</v>
      </c>
      <c r="AH13">
        <v>113</v>
      </c>
      <c r="AI13">
        <v>32</v>
      </c>
      <c r="AJ13">
        <v>8</v>
      </c>
      <c r="AK13">
        <v>8</v>
      </c>
      <c r="AL13">
        <v>20</v>
      </c>
      <c r="AM13">
        <v>110</v>
      </c>
      <c r="AN13">
        <v>68</v>
      </c>
      <c r="AO13">
        <v>82</v>
      </c>
      <c r="AP13">
        <v>54</v>
      </c>
      <c r="AQ13">
        <v>85</v>
      </c>
      <c r="AR13">
        <v>103</v>
      </c>
      <c r="AS13">
        <v>93</v>
      </c>
      <c r="AT13">
        <v>74</v>
      </c>
      <c r="AU13">
        <v>89</v>
      </c>
      <c r="AV13">
        <v>23</v>
      </c>
      <c r="AW13">
        <v>94</v>
      </c>
      <c r="AX13">
        <v>90</v>
      </c>
      <c r="AY13">
        <v>13</v>
      </c>
      <c r="AZ13">
        <v>11</v>
      </c>
      <c r="BA13">
        <v>42</v>
      </c>
      <c r="BB13">
        <v>10</v>
      </c>
      <c r="BC13">
        <v>88</v>
      </c>
      <c r="BD13">
        <v>24</v>
      </c>
      <c r="BE13">
        <v>47</v>
      </c>
      <c r="BF13">
        <v>68</v>
      </c>
      <c r="BG13">
        <v>43</v>
      </c>
      <c r="BH13">
        <v>91</v>
      </c>
      <c r="BI13">
        <v>13</v>
      </c>
      <c r="BJ13">
        <v>6</v>
      </c>
      <c r="BK13">
        <v>2</v>
      </c>
      <c r="BL13">
        <v>67</v>
      </c>
      <c r="BM13">
        <v>93</v>
      </c>
      <c r="BN13">
        <v>106</v>
      </c>
      <c r="BO13">
        <v>4</v>
      </c>
      <c r="BP13">
        <v>28</v>
      </c>
      <c r="BQ13">
        <v>35</v>
      </c>
      <c r="BR13">
        <v>101</v>
      </c>
      <c r="BS13">
        <v>82</v>
      </c>
      <c r="BT13">
        <v>102</v>
      </c>
      <c r="BU13">
        <v>77</v>
      </c>
      <c r="BV13">
        <v>46</v>
      </c>
      <c r="BW13">
        <v>78</v>
      </c>
      <c r="BX13">
        <v>105</v>
      </c>
      <c r="BY13">
        <v>6</v>
      </c>
      <c r="BZ13">
        <v>91</v>
      </c>
      <c r="CA13">
        <v>80</v>
      </c>
      <c r="CB13">
        <v>20</v>
      </c>
      <c r="CC13">
        <v>23</v>
      </c>
      <c r="CD13">
        <v>63</v>
      </c>
      <c r="CE13">
        <v>99</v>
      </c>
      <c r="CF13">
        <v>71</v>
      </c>
      <c r="CG13">
        <v>6</v>
      </c>
      <c r="CH13">
        <v>21</v>
      </c>
      <c r="CI13">
        <v>64</v>
      </c>
      <c r="CJ13">
        <v>50</v>
      </c>
      <c r="CK13">
        <v>90</v>
      </c>
      <c r="CL13">
        <v>9</v>
      </c>
      <c r="CM13">
        <v>105</v>
      </c>
      <c r="CN13">
        <v>92</v>
      </c>
      <c r="CO13">
        <v>67</v>
      </c>
      <c r="CP13">
        <v>114</v>
      </c>
      <c r="CQ13">
        <v>85</v>
      </c>
      <c r="CR13">
        <v>111</v>
      </c>
      <c r="CS13">
        <v>33</v>
      </c>
      <c r="CT13">
        <v>71</v>
      </c>
      <c r="CU13">
        <v>8</v>
      </c>
      <c r="CV13">
        <v>103</v>
      </c>
      <c r="CW13">
        <v>51</v>
      </c>
      <c r="CX13">
        <v>33</v>
      </c>
      <c r="CY13">
        <v>103</v>
      </c>
      <c r="CZ13">
        <v>99</v>
      </c>
      <c r="DA13">
        <v>61</v>
      </c>
      <c r="DB13">
        <v>7</v>
      </c>
      <c r="DC13">
        <v>59</v>
      </c>
      <c r="DD13">
        <v>41</v>
      </c>
      <c r="DE13">
        <v>27</v>
      </c>
      <c r="DF13">
        <v>51</v>
      </c>
      <c r="DG13">
        <v>40</v>
      </c>
      <c r="DH13">
        <v>71</v>
      </c>
      <c r="DI13">
        <v>100</v>
      </c>
      <c r="DJ13">
        <v>45</v>
      </c>
      <c r="DK13">
        <v>94</v>
      </c>
      <c r="DL13">
        <v>9</v>
      </c>
      <c r="DM13">
        <v>111</v>
      </c>
      <c r="DN13">
        <v>88</v>
      </c>
      <c r="DO13">
        <v>46</v>
      </c>
      <c r="DP13">
        <v>58</v>
      </c>
      <c r="DQ13" s="86">
        <f ca="1">Control!$C$7*Calculations!$C$82*INDEX('Monthly Data'!N:N,Calculations!$C$116+MOD(A13,Calculations!$C$118))+Control!$C$7*Calculations!$C$83*INDEX('Monthly Data'!O:O,Calculations!$C$116+MOD(A13,Calculations!$C$118))+Control!$C$7*Calculations!$C$84*INDEX('Monthly Data'!P:P,Calculations!$C$116+MOD(A13,Calculations!$C$118))+Control!$C$7*Calculations!$C$85*INDEX('Monthly Data'!Q:Q,Calculations!$C$116+MOD(A13,Calculations!$C$118))+(1-Control!$C$7*Calculations!$C$87)*INDEX('Monthly Data'!R:R,Calculations!$C$116+MOD(A13,Calculations!$C$118))</f>
        <v>6.3250222980707482E-3</v>
      </c>
      <c r="DR13" s="86">
        <f ca="1">Control!$C$7*Calculations!$C$82*INDEX('Monthly Data'!N:N,Calculations!$C$116+MOD(B13,Calculations!$C$118))+Control!$C$7*Calculations!$C$83*INDEX('Monthly Data'!O:O,Calculations!$C$116+MOD(B13,Calculations!$C$118))+Control!$C$7*Calculations!$C$84*INDEX('Monthly Data'!P:P,Calculations!$C$116+MOD(B13,Calculations!$C$118))+Control!$C$7*Calculations!$C$85*INDEX('Monthly Data'!Q:Q,Calculations!$C$116+MOD(B13,Calculations!$C$118))+(1-Control!$C$7*Calculations!$C$87)*INDEX('Monthly Data'!R:R,Calculations!$C$116+MOD(B13,Calculations!$C$118))</f>
        <v>6.1009361253630504E-2</v>
      </c>
      <c r="DS13" s="86">
        <f ca="1">Control!$C$7*Calculations!$C$82*INDEX('Monthly Data'!N:N,Calculations!$C$116+MOD(C13,Calculations!$C$118))+Control!$C$7*Calculations!$C$83*INDEX('Monthly Data'!O:O,Calculations!$C$116+MOD(C13,Calculations!$C$118))+Control!$C$7*Calculations!$C$84*INDEX('Monthly Data'!P:P,Calculations!$C$116+MOD(C13,Calculations!$C$118))+Control!$C$7*Calculations!$C$85*INDEX('Monthly Data'!Q:Q,Calculations!$C$116+MOD(C13,Calculations!$C$118))+(1-Control!$C$7*Calculations!$C$87)*INDEX('Monthly Data'!R:R,Calculations!$C$116+MOD(C13,Calculations!$C$118))</f>
        <v>3.4808428836917149E-3</v>
      </c>
      <c r="DT13" s="86">
        <f ca="1">Control!$C$7*Calculations!$C$82*INDEX('Monthly Data'!N:N,Calculations!$C$116+MOD(D13,Calculations!$C$118))+Control!$C$7*Calculations!$C$83*INDEX('Monthly Data'!O:O,Calculations!$C$116+MOD(D13,Calculations!$C$118))+Control!$C$7*Calculations!$C$84*INDEX('Monthly Data'!P:P,Calculations!$C$116+MOD(D13,Calculations!$C$118))+Control!$C$7*Calculations!$C$85*INDEX('Monthly Data'!Q:Q,Calculations!$C$116+MOD(D13,Calculations!$C$118))+(1-Control!$C$7*Calculations!$C$87)*INDEX('Monthly Data'!R:R,Calculations!$C$116+MOD(D13,Calculations!$C$118))</f>
        <v>3.9251937367756782E-3</v>
      </c>
      <c r="DU13" s="86">
        <f ca="1">Control!$C$7*Calculations!$C$82*INDEX('Monthly Data'!N:N,Calculations!$C$116+MOD(E13,Calculations!$C$118))+Control!$C$7*Calculations!$C$83*INDEX('Monthly Data'!O:O,Calculations!$C$116+MOD(E13,Calculations!$C$118))+Control!$C$7*Calculations!$C$84*INDEX('Monthly Data'!P:P,Calculations!$C$116+MOD(E13,Calculations!$C$118))+Control!$C$7*Calculations!$C$85*INDEX('Monthly Data'!Q:Q,Calculations!$C$116+MOD(E13,Calculations!$C$118))+(1-Control!$C$7*Calculations!$C$87)*INDEX('Monthly Data'!R:R,Calculations!$C$116+MOD(E13,Calculations!$C$118))</f>
        <v>6.3250222980707482E-3</v>
      </c>
      <c r="DV13" s="86">
        <f ca="1">Control!$C$7*Calculations!$C$82*INDEX('Monthly Data'!N:N,Calculations!$C$116+MOD(F13,Calculations!$C$118))+Control!$C$7*Calculations!$C$83*INDEX('Monthly Data'!O:O,Calculations!$C$116+MOD(F13,Calculations!$C$118))+Control!$C$7*Calculations!$C$84*INDEX('Monthly Data'!P:P,Calculations!$C$116+MOD(F13,Calculations!$C$118))+Control!$C$7*Calculations!$C$85*INDEX('Monthly Data'!Q:Q,Calculations!$C$116+MOD(F13,Calculations!$C$118))+(1-Control!$C$7*Calculations!$C$87)*INDEX('Monthly Data'!R:R,Calculations!$C$116+MOD(F13,Calculations!$C$118))</f>
        <v>-1.3959200237295809E-2</v>
      </c>
      <c r="DW13" s="86">
        <f ca="1">Control!$C$7*Calculations!$C$82*INDEX('Monthly Data'!N:N,Calculations!$C$116+MOD(G13,Calculations!$C$118))+Control!$C$7*Calculations!$C$83*INDEX('Monthly Data'!O:O,Calculations!$C$116+MOD(G13,Calculations!$C$118))+Control!$C$7*Calculations!$C$84*INDEX('Monthly Data'!P:P,Calculations!$C$116+MOD(G13,Calculations!$C$118))+Control!$C$7*Calculations!$C$85*INDEX('Monthly Data'!Q:Q,Calculations!$C$116+MOD(G13,Calculations!$C$118))+(1-Control!$C$7*Calculations!$C$87)*INDEX('Monthly Data'!R:R,Calculations!$C$116+MOD(G13,Calculations!$C$118))</f>
        <v>-2.5168357537820856E-4</v>
      </c>
      <c r="DX13" s="86">
        <f ca="1">Control!$C$7*Calculations!$C$82*INDEX('Monthly Data'!N:N,Calculations!$C$116+MOD(H13,Calculations!$C$118))+Control!$C$7*Calculations!$C$83*INDEX('Monthly Data'!O:O,Calculations!$C$116+MOD(H13,Calculations!$C$118))+Control!$C$7*Calculations!$C$84*INDEX('Monthly Data'!P:P,Calculations!$C$116+MOD(H13,Calculations!$C$118))+Control!$C$7*Calculations!$C$85*INDEX('Monthly Data'!Q:Q,Calculations!$C$116+MOD(H13,Calculations!$C$118))+(1-Control!$C$7*Calculations!$C$87)*INDEX('Monthly Data'!R:R,Calculations!$C$116+MOD(H13,Calculations!$C$118))</f>
        <v>-1.0485101266941802E-2</v>
      </c>
      <c r="DY13" s="86">
        <f ca="1">Control!$C$7*Calculations!$C$82*INDEX('Monthly Data'!N:N,Calculations!$C$116+MOD(I13,Calculations!$C$118))+Control!$C$7*Calculations!$C$83*INDEX('Monthly Data'!O:O,Calculations!$C$116+MOD(I13,Calculations!$C$118))+Control!$C$7*Calculations!$C$84*INDEX('Monthly Data'!P:P,Calculations!$C$116+MOD(I13,Calculations!$C$118))+Control!$C$7*Calculations!$C$85*INDEX('Monthly Data'!Q:Q,Calculations!$C$116+MOD(I13,Calculations!$C$118))+(1-Control!$C$7*Calculations!$C$87)*INDEX('Monthly Data'!R:R,Calculations!$C$116+MOD(I13,Calculations!$C$118))</f>
        <v>2.9708469559001142E-2</v>
      </c>
      <c r="DZ13" s="86">
        <f ca="1">Control!$C$7*Calculations!$C$82*INDEX('Monthly Data'!N:N,Calculations!$C$116+MOD(J13,Calculations!$C$118))+Control!$C$7*Calculations!$C$83*INDEX('Monthly Data'!O:O,Calculations!$C$116+MOD(J13,Calculations!$C$118))+Control!$C$7*Calculations!$C$84*INDEX('Monthly Data'!P:P,Calculations!$C$116+MOD(J13,Calculations!$C$118))+Control!$C$7*Calculations!$C$85*INDEX('Monthly Data'!Q:Q,Calculations!$C$116+MOD(J13,Calculations!$C$118))+(1-Control!$C$7*Calculations!$C$87)*INDEX('Monthly Data'!R:R,Calculations!$C$116+MOD(J13,Calculations!$C$118))</f>
        <v>-7.4084874653726545E-3</v>
      </c>
      <c r="EA13" s="86">
        <f ca="1">Control!$C$7*Calculations!$C$82*INDEX('Monthly Data'!N:N,Calculations!$C$116+MOD(K13,Calculations!$C$118))+Control!$C$7*Calculations!$C$83*INDEX('Monthly Data'!O:O,Calculations!$C$116+MOD(K13,Calculations!$C$118))+Control!$C$7*Calculations!$C$84*INDEX('Monthly Data'!P:P,Calculations!$C$116+MOD(K13,Calculations!$C$118))+Control!$C$7*Calculations!$C$85*INDEX('Monthly Data'!Q:Q,Calculations!$C$116+MOD(K13,Calculations!$C$118))+(1-Control!$C$7*Calculations!$C$87)*INDEX('Monthly Data'!R:R,Calculations!$C$116+MOD(K13,Calculations!$C$118))</f>
        <v>-1.9947061878162777E-2</v>
      </c>
      <c r="EB13" s="86">
        <f ca="1">Control!$C$7*Calculations!$C$82*INDEX('Monthly Data'!N:N,Calculations!$C$116+MOD(L13,Calculations!$C$118))+Control!$C$7*Calculations!$C$83*INDEX('Monthly Data'!O:O,Calculations!$C$116+MOD(L13,Calculations!$C$118))+Control!$C$7*Calculations!$C$84*INDEX('Monthly Data'!P:P,Calculations!$C$116+MOD(L13,Calculations!$C$118))+Control!$C$7*Calculations!$C$85*INDEX('Monthly Data'!Q:Q,Calculations!$C$116+MOD(L13,Calculations!$C$118))+(1-Control!$C$7*Calculations!$C$87)*INDEX('Monthly Data'!R:R,Calculations!$C$116+MOD(L13,Calculations!$C$118))</f>
        <v>1.7361594973213587E-2</v>
      </c>
      <c r="EC13" s="86">
        <f ca="1">Control!$C$7*Calculations!$C$82*INDEX('Monthly Data'!N:N,Calculations!$C$116+MOD(M13,Calculations!$C$118))+Control!$C$7*Calculations!$C$83*INDEX('Monthly Data'!O:O,Calculations!$C$116+MOD(M13,Calculations!$C$118))+Control!$C$7*Calculations!$C$84*INDEX('Monthly Data'!P:P,Calculations!$C$116+MOD(M13,Calculations!$C$118))+Control!$C$7*Calculations!$C$85*INDEX('Monthly Data'!Q:Q,Calculations!$C$116+MOD(M13,Calculations!$C$118))+(1-Control!$C$7*Calculations!$C$87)*INDEX('Monthly Data'!R:R,Calculations!$C$116+MOD(M13,Calculations!$C$118))</f>
        <v>-1.8530040247387896E-2</v>
      </c>
      <c r="ED13" s="86">
        <f ca="1">Control!$C$7*Calculations!$C$82*INDEX('Monthly Data'!N:N,Calculations!$C$116+MOD(N13,Calculations!$C$118))+Control!$C$7*Calculations!$C$83*INDEX('Monthly Data'!O:O,Calculations!$C$116+MOD(N13,Calculations!$C$118))+Control!$C$7*Calculations!$C$84*INDEX('Monthly Data'!P:P,Calculations!$C$116+MOD(N13,Calculations!$C$118))+Control!$C$7*Calculations!$C$85*INDEX('Monthly Data'!Q:Q,Calculations!$C$116+MOD(N13,Calculations!$C$118))+(1-Control!$C$7*Calculations!$C$87)*INDEX('Monthly Data'!R:R,Calculations!$C$116+MOD(N13,Calculations!$C$118))</f>
        <v>1.1704119272391494E-2</v>
      </c>
      <c r="EE13" s="86">
        <f ca="1">Control!$C$7*Calculations!$C$82*INDEX('Monthly Data'!N:N,Calculations!$C$116+MOD(O13,Calculations!$C$118))+Control!$C$7*Calculations!$C$83*INDEX('Monthly Data'!O:O,Calculations!$C$116+MOD(O13,Calculations!$C$118))+Control!$C$7*Calculations!$C$84*INDEX('Monthly Data'!P:P,Calculations!$C$116+MOD(O13,Calculations!$C$118))+Control!$C$7*Calculations!$C$85*INDEX('Monthly Data'!Q:Q,Calculations!$C$116+MOD(O13,Calculations!$C$118))+(1-Control!$C$7*Calculations!$C$87)*INDEX('Monthly Data'!R:R,Calculations!$C$116+MOD(O13,Calculations!$C$118))</f>
        <v>-7.3651264633385334E-4</v>
      </c>
      <c r="EF13" s="86">
        <f ca="1">Control!$C$7*Calculations!$C$82*INDEX('Monthly Data'!N:N,Calculations!$C$116+MOD(P13,Calculations!$C$118))+Control!$C$7*Calculations!$C$83*INDEX('Monthly Data'!O:O,Calculations!$C$116+MOD(P13,Calculations!$C$118))+Control!$C$7*Calculations!$C$84*INDEX('Monthly Data'!P:P,Calculations!$C$116+MOD(P13,Calculations!$C$118))+Control!$C$7*Calculations!$C$85*INDEX('Monthly Data'!Q:Q,Calculations!$C$116+MOD(P13,Calculations!$C$118))+(1-Control!$C$7*Calculations!$C$87)*INDEX('Monthly Data'!R:R,Calculations!$C$116+MOD(P13,Calculations!$C$118))</f>
        <v>4.4327772793586687E-3</v>
      </c>
      <c r="EG13" s="86">
        <f ca="1">Control!$C$7*Calculations!$C$82*INDEX('Monthly Data'!N:N,Calculations!$C$116+MOD(Q13,Calculations!$C$118))+Control!$C$7*Calculations!$C$83*INDEX('Monthly Data'!O:O,Calculations!$C$116+MOD(Q13,Calculations!$C$118))+Control!$C$7*Calculations!$C$84*INDEX('Monthly Data'!P:P,Calculations!$C$116+MOD(Q13,Calculations!$C$118))+Control!$C$7*Calculations!$C$85*INDEX('Monthly Data'!Q:Q,Calculations!$C$116+MOD(Q13,Calculations!$C$118))+(1-Control!$C$7*Calculations!$C$87)*INDEX('Monthly Data'!R:R,Calculations!$C$116+MOD(Q13,Calculations!$C$118))</f>
        <v>-9.839093431862074E-3</v>
      </c>
      <c r="EH13" s="86">
        <f ca="1">Control!$C$7*Calculations!$C$82*INDEX('Monthly Data'!N:N,Calculations!$C$116+MOD(R13,Calculations!$C$118))+Control!$C$7*Calculations!$C$83*INDEX('Monthly Data'!O:O,Calculations!$C$116+MOD(R13,Calculations!$C$118))+Control!$C$7*Calculations!$C$84*INDEX('Monthly Data'!P:P,Calculations!$C$116+MOD(R13,Calculations!$C$118))+Control!$C$7*Calculations!$C$85*INDEX('Monthly Data'!Q:Q,Calculations!$C$116+MOD(R13,Calculations!$C$118))+(1-Control!$C$7*Calculations!$C$87)*INDEX('Monthly Data'!R:R,Calculations!$C$116+MOD(R13,Calculations!$C$118))</f>
        <v>-2.5419860972892394E-2</v>
      </c>
      <c r="EI13" s="86">
        <f ca="1">Control!$C$7*Calculations!$C$82*INDEX('Monthly Data'!N:N,Calculations!$C$116+MOD(S13,Calculations!$C$118))+Control!$C$7*Calculations!$C$83*INDEX('Monthly Data'!O:O,Calculations!$C$116+MOD(S13,Calculations!$C$118))+Control!$C$7*Calculations!$C$84*INDEX('Monthly Data'!P:P,Calculations!$C$116+MOD(S13,Calculations!$C$118))+Control!$C$7*Calculations!$C$85*INDEX('Monthly Data'!Q:Q,Calculations!$C$116+MOD(S13,Calculations!$C$118))+(1-Control!$C$7*Calculations!$C$87)*INDEX('Monthly Data'!R:R,Calculations!$C$116+MOD(S13,Calculations!$C$118))</f>
        <v>1.3891563624307685E-2</v>
      </c>
      <c r="EJ13" s="86">
        <f ca="1">Control!$C$7*Calculations!$C$82*INDEX('Monthly Data'!N:N,Calculations!$C$116+MOD(T13,Calculations!$C$118))+Control!$C$7*Calculations!$C$83*INDEX('Monthly Data'!O:O,Calculations!$C$116+MOD(T13,Calculations!$C$118))+Control!$C$7*Calculations!$C$84*INDEX('Monthly Data'!P:P,Calculations!$C$116+MOD(T13,Calculations!$C$118))+Control!$C$7*Calculations!$C$85*INDEX('Monthly Data'!Q:Q,Calculations!$C$116+MOD(T13,Calculations!$C$118))+(1-Control!$C$7*Calculations!$C$87)*INDEX('Monthly Data'!R:R,Calculations!$C$116+MOD(T13,Calculations!$C$118))</f>
        <v>6.2631896128884862E-3</v>
      </c>
      <c r="EK13" s="86">
        <f ca="1">Control!$C$7*Calculations!$C$82*INDEX('Monthly Data'!N:N,Calculations!$C$116+MOD(U13,Calculations!$C$118))+Control!$C$7*Calculations!$C$83*INDEX('Monthly Data'!O:O,Calculations!$C$116+MOD(U13,Calculations!$C$118))+Control!$C$7*Calculations!$C$84*INDEX('Monthly Data'!P:P,Calculations!$C$116+MOD(U13,Calculations!$C$118))+Control!$C$7*Calculations!$C$85*INDEX('Monthly Data'!Q:Q,Calculations!$C$116+MOD(U13,Calculations!$C$118))+(1-Control!$C$7*Calculations!$C$87)*INDEX('Monthly Data'!R:R,Calculations!$C$116+MOD(U13,Calculations!$C$118))</f>
        <v>2.2757992058453024E-3</v>
      </c>
      <c r="EL13" s="86">
        <f ca="1">Control!$C$7*Calculations!$C$82*INDEX('Monthly Data'!N:N,Calculations!$C$116+MOD(V13,Calculations!$C$118))+Control!$C$7*Calculations!$C$83*INDEX('Monthly Data'!O:O,Calculations!$C$116+MOD(V13,Calculations!$C$118))+Control!$C$7*Calculations!$C$84*INDEX('Monthly Data'!P:P,Calculations!$C$116+MOD(V13,Calculations!$C$118))+Control!$C$7*Calculations!$C$85*INDEX('Monthly Data'!Q:Q,Calculations!$C$116+MOD(V13,Calculations!$C$118))+(1-Control!$C$7*Calculations!$C$87)*INDEX('Monthly Data'!R:R,Calculations!$C$116+MOD(V13,Calculations!$C$118))</f>
        <v>-4.0413381192162513E-2</v>
      </c>
      <c r="EM13" s="86">
        <f ca="1">Control!$C$7*Calculations!$C$82*INDEX('Monthly Data'!N:N,Calculations!$C$116+MOD(W13,Calculations!$C$118))+Control!$C$7*Calculations!$C$83*INDEX('Monthly Data'!O:O,Calculations!$C$116+MOD(W13,Calculations!$C$118))+Control!$C$7*Calculations!$C$84*INDEX('Monthly Data'!P:P,Calculations!$C$116+MOD(W13,Calculations!$C$118))+Control!$C$7*Calculations!$C$85*INDEX('Monthly Data'!Q:Q,Calculations!$C$116+MOD(W13,Calculations!$C$118))+(1-Control!$C$7*Calculations!$C$87)*INDEX('Monthly Data'!R:R,Calculations!$C$116+MOD(W13,Calculations!$C$118))</f>
        <v>2.766281641786093E-2</v>
      </c>
      <c r="EN13" s="86">
        <f ca="1">Control!$C$7*Calculations!$C$82*INDEX('Monthly Data'!N:N,Calculations!$C$116+MOD(X13,Calculations!$C$118))+Control!$C$7*Calculations!$C$83*INDEX('Monthly Data'!O:O,Calculations!$C$116+MOD(X13,Calculations!$C$118))+Control!$C$7*Calculations!$C$84*INDEX('Monthly Data'!P:P,Calculations!$C$116+MOD(X13,Calculations!$C$118))+Control!$C$7*Calculations!$C$85*INDEX('Monthly Data'!Q:Q,Calculations!$C$116+MOD(X13,Calculations!$C$118))+(1-Control!$C$7*Calculations!$C$87)*INDEX('Monthly Data'!R:R,Calculations!$C$116+MOD(X13,Calculations!$C$118))</f>
        <v>2.5790695379256122E-2</v>
      </c>
      <c r="EO13" s="86">
        <f ca="1">Control!$C$7*Calculations!$C$82*INDEX('Monthly Data'!N:N,Calculations!$C$116+MOD(Y13,Calculations!$C$118))+Control!$C$7*Calculations!$C$83*INDEX('Monthly Data'!O:O,Calculations!$C$116+MOD(Y13,Calculations!$C$118))+Control!$C$7*Calculations!$C$84*INDEX('Monthly Data'!P:P,Calculations!$C$116+MOD(Y13,Calculations!$C$118))+Control!$C$7*Calculations!$C$85*INDEX('Monthly Data'!Q:Q,Calculations!$C$116+MOD(Y13,Calculations!$C$118))+(1-Control!$C$7*Calculations!$C$87)*INDEX('Monthly Data'!R:R,Calculations!$C$116+MOD(Y13,Calculations!$C$118))</f>
        <v>1.3891304280773396E-2</v>
      </c>
      <c r="EP13" s="86">
        <f ca="1">Control!$C$7*Calculations!$C$82*INDEX('Monthly Data'!N:N,Calculations!$C$116+MOD(Z13,Calculations!$C$118))+Control!$C$7*Calculations!$C$83*INDEX('Monthly Data'!O:O,Calculations!$C$116+MOD(Z13,Calculations!$C$118))+Control!$C$7*Calculations!$C$84*INDEX('Monthly Data'!P:P,Calculations!$C$116+MOD(Z13,Calculations!$C$118))+Control!$C$7*Calculations!$C$85*INDEX('Monthly Data'!Q:Q,Calculations!$C$116+MOD(Z13,Calculations!$C$118))+(1-Control!$C$7*Calculations!$C$87)*INDEX('Monthly Data'!R:R,Calculations!$C$116+MOD(Z13,Calculations!$C$118))</f>
        <v>4.089189590407355E-3</v>
      </c>
      <c r="EQ13" s="86">
        <f ca="1">Control!$C$7*Calculations!$C$82*INDEX('Monthly Data'!N:N,Calculations!$C$116+MOD(AA13,Calculations!$C$118))+Control!$C$7*Calculations!$C$83*INDEX('Monthly Data'!O:O,Calculations!$C$116+MOD(AA13,Calculations!$C$118))+Control!$C$7*Calculations!$C$84*INDEX('Monthly Data'!P:P,Calculations!$C$116+MOD(AA13,Calculations!$C$118))+Control!$C$7*Calculations!$C$85*INDEX('Monthly Data'!Q:Q,Calculations!$C$116+MOD(AA13,Calculations!$C$118))+(1-Control!$C$7*Calculations!$C$87)*INDEX('Monthly Data'!R:R,Calculations!$C$116+MOD(AA13,Calculations!$C$118))</f>
        <v>1.1106855739851785E-2</v>
      </c>
      <c r="ER13" s="86">
        <f ca="1">Control!$C$7*Calculations!$C$82*INDEX('Monthly Data'!N:N,Calculations!$C$116+MOD(AB13,Calculations!$C$118))+Control!$C$7*Calculations!$C$83*INDEX('Monthly Data'!O:O,Calculations!$C$116+MOD(AB13,Calculations!$C$118))+Control!$C$7*Calculations!$C$84*INDEX('Monthly Data'!P:P,Calculations!$C$116+MOD(AB13,Calculations!$C$118))+Control!$C$7*Calculations!$C$85*INDEX('Monthly Data'!Q:Q,Calculations!$C$116+MOD(AB13,Calculations!$C$118))+(1-Control!$C$7*Calculations!$C$87)*INDEX('Monthly Data'!R:R,Calculations!$C$116+MOD(AB13,Calculations!$C$118))</f>
        <v>-2.0269389991732112E-2</v>
      </c>
      <c r="ES13" s="86">
        <f ca="1">Control!$C$7*Calculations!$C$82*INDEX('Monthly Data'!N:N,Calculations!$C$116+MOD(AC13,Calculations!$C$118))+Control!$C$7*Calculations!$C$83*INDEX('Monthly Data'!O:O,Calculations!$C$116+MOD(AC13,Calculations!$C$118))+Control!$C$7*Calculations!$C$84*INDEX('Monthly Data'!P:P,Calculations!$C$116+MOD(AC13,Calculations!$C$118))+Control!$C$7*Calculations!$C$85*INDEX('Monthly Data'!Q:Q,Calculations!$C$116+MOD(AC13,Calculations!$C$118))+(1-Control!$C$7*Calculations!$C$87)*INDEX('Monthly Data'!R:R,Calculations!$C$116+MOD(AC13,Calculations!$C$118))</f>
        <v>1.5108777406081684E-3</v>
      </c>
      <c r="ET13" s="86">
        <f ca="1">Control!$C$7*Calculations!$C$82*INDEX('Monthly Data'!N:N,Calculations!$C$116+MOD(AD13,Calculations!$C$118))+Control!$C$7*Calculations!$C$83*INDEX('Monthly Data'!O:O,Calculations!$C$116+MOD(AD13,Calculations!$C$118))+Control!$C$7*Calculations!$C$84*INDEX('Monthly Data'!P:P,Calculations!$C$116+MOD(AD13,Calculations!$C$118))+Control!$C$7*Calculations!$C$85*INDEX('Monthly Data'!Q:Q,Calculations!$C$116+MOD(AD13,Calculations!$C$118))+(1-Control!$C$7*Calculations!$C$87)*INDEX('Monthly Data'!R:R,Calculations!$C$116+MOD(AD13,Calculations!$C$118))</f>
        <v>-1.0485101266941802E-2</v>
      </c>
      <c r="EU13" s="86">
        <f ca="1">Control!$C$7*Calculations!$C$82*INDEX('Monthly Data'!N:N,Calculations!$C$116+MOD(AE13,Calculations!$C$118))+Control!$C$7*Calculations!$C$83*INDEX('Monthly Data'!O:O,Calculations!$C$116+MOD(AE13,Calculations!$C$118))+Control!$C$7*Calculations!$C$84*INDEX('Monthly Data'!P:P,Calculations!$C$116+MOD(AE13,Calculations!$C$118))+Control!$C$7*Calculations!$C$85*INDEX('Monthly Data'!Q:Q,Calculations!$C$116+MOD(AE13,Calculations!$C$118))+(1-Control!$C$7*Calculations!$C$87)*INDEX('Monthly Data'!R:R,Calculations!$C$116+MOD(AE13,Calculations!$C$118))</f>
        <v>6.6954569943530936E-3</v>
      </c>
      <c r="EV13" s="86">
        <f ca="1">Control!$C$7*Calculations!$C$82*INDEX('Monthly Data'!N:N,Calculations!$C$116+MOD(AF13,Calculations!$C$118))+Control!$C$7*Calculations!$C$83*INDEX('Monthly Data'!O:O,Calculations!$C$116+MOD(AF13,Calculations!$C$118))+Control!$C$7*Calculations!$C$84*INDEX('Monthly Data'!P:P,Calculations!$C$116+MOD(AF13,Calculations!$C$118))+Control!$C$7*Calculations!$C$85*INDEX('Monthly Data'!Q:Q,Calculations!$C$116+MOD(AF13,Calculations!$C$118))+(1-Control!$C$7*Calculations!$C$87)*INDEX('Monthly Data'!R:R,Calculations!$C$116+MOD(AF13,Calculations!$C$118))</f>
        <v>4.5132804118240749E-2</v>
      </c>
      <c r="EW13" s="86">
        <f ca="1">Control!$C$7*Calculations!$C$82*INDEX('Monthly Data'!N:N,Calculations!$C$116+MOD(AG13,Calculations!$C$118))+Control!$C$7*Calculations!$C$83*INDEX('Monthly Data'!O:O,Calculations!$C$116+MOD(AG13,Calculations!$C$118))+Control!$C$7*Calculations!$C$84*INDEX('Monthly Data'!P:P,Calculations!$C$116+MOD(AG13,Calculations!$C$118))+Control!$C$7*Calculations!$C$85*INDEX('Monthly Data'!Q:Q,Calculations!$C$116+MOD(AG13,Calculations!$C$118))+(1-Control!$C$7*Calculations!$C$87)*INDEX('Monthly Data'!R:R,Calculations!$C$116+MOD(AG13,Calculations!$C$118))</f>
        <v>6.3250222980707482E-3</v>
      </c>
      <c r="EX13" s="86">
        <f ca="1">Control!$C$7*Calculations!$C$82*INDEX('Monthly Data'!N:N,Calculations!$C$116+MOD(AH13,Calculations!$C$118))+Control!$C$7*Calculations!$C$83*INDEX('Monthly Data'!O:O,Calculations!$C$116+MOD(AH13,Calculations!$C$118))+Control!$C$7*Calculations!$C$84*INDEX('Monthly Data'!P:P,Calculations!$C$116+MOD(AH13,Calculations!$C$118))+Control!$C$7*Calculations!$C$85*INDEX('Monthly Data'!Q:Q,Calculations!$C$116+MOD(AH13,Calculations!$C$118))+(1-Control!$C$7*Calculations!$C$87)*INDEX('Monthly Data'!R:R,Calculations!$C$116+MOD(AH13,Calculations!$C$118))</f>
        <v>4.4327772793586687E-3</v>
      </c>
      <c r="EY13" s="86">
        <f ca="1">Control!$C$7*Calculations!$C$82*INDEX('Monthly Data'!N:N,Calculations!$C$116+MOD(AI13,Calculations!$C$118))+Control!$C$7*Calculations!$C$83*INDEX('Monthly Data'!O:O,Calculations!$C$116+MOD(AI13,Calculations!$C$118))+Control!$C$7*Calculations!$C$84*INDEX('Monthly Data'!P:P,Calculations!$C$116+MOD(AI13,Calculations!$C$118))+Control!$C$7*Calculations!$C$85*INDEX('Monthly Data'!Q:Q,Calculations!$C$116+MOD(AI13,Calculations!$C$118))+(1-Control!$C$7*Calculations!$C$87)*INDEX('Monthly Data'!R:R,Calculations!$C$116+MOD(AI13,Calculations!$C$118))</f>
        <v>-2.6378232493851243E-2</v>
      </c>
      <c r="EZ13" s="86">
        <f ca="1">Control!$C$7*Calculations!$C$82*INDEX('Monthly Data'!N:N,Calculations!$C$116+MOD(AJ13,Calculations!$C$118))+Control!$C$7*Calculations!$C$83*INDEX('Monthly Data'!O:O,Calculations!$C$116+MOD(AJ13,Calculations!$C$118))+Control!$C$7*Calculations!$C$84*INDEX('Monthly Data'!P:P,Calculations!$C$116+MOD(AJ13,Calculations!$C$118))+Control!$C$7*Calculations!$C$85*INDEX('Monthly Data'!Q:Q,Calculations!$C$116+MOD(AJ13,Calculations!$C$118))+(1-Control!$C$7*Calculations!$C$87)*INDEX('Monthly Data'!R:R,Calculations!$C$116+MOD(AJ13,Calculations!$C$118))</f>
        <v>9.9787204839310462E-3</v>
      </c>
      <c r="FA13" s="86">
        <f ca="1">Control!$C$7*Calculations!$C$82*INDEX('Monthly Data'!N:N,Calculations!$C$116+MOD(AK13,Calculations!$C$118))+Control!$C$7*Calculations!$C$83*INDEX('Monthly Data'!O:O,Calculations!$C$116+MOD(AK13,Calculations!$C$118))+Control!$C$7*Calculations!$C$84*INDEX('Monthly Data'!P:P,Calculations!$C$116+MOD(AK13,Calculations!$C$118))+Control!$C$7*Calculations!$C$85*INDEX('Monthly Data'!Q:Q,Calculations!$C$116+MOD(AK13,Calculations!$C$118))+(1-Control!$C$7*Calculations!$C$87)*INDEX('Monthly Data'!R:R,Calculations!$C$116+MOD(AK13,Calculations!$C$118))</f>
        <v>9.9787204839310462E-3</v>
      </c>
      <c r="FB13" s="86">
        <f ca="1">Control!$C$7*Calculations!$C$82*INDEX('Monthly Data'!N:N,Calculations!$C$116+MOD(AL13,Calculations!$C$118))+Control!$C$7*Calculations!$C$83*INDEX('Monthly Data'!O:O,Calculations!$C$116+MOD(AL13,Calculations!$C$118))+Control!$C$7*Calculations!$C$84*INDEX('Monthly Data'!P:P,Calculations!$C$116+MOD(AL13,Calculations!$C$118))+Control!$C$7*Calculations!$C$85*INDEX('Monthly Data'!Q:Q,Calculations!$C$116+MOD(AL13,Calculations!$C$118))+(1-Control!$C$7*Calculations!$C$87)*INDEX('Monthly Data'!R:R,Calculations!$C$116+MOD(AL13,Calculations!$C$118))</f>
        <v>3.9251937367756782E-3</v>
      </c>
      <c r="FC13" s="86">
        <f ca="1">Control!$C$7*Calculations!$C$82*INDEX('Monthly Data'!N:N,Calculations!$C$116+MOD(AM13,Calculations!$C$118))+Control!$C$7*Calculations!$C$83*INDEX('Monthly Data'!O:O,Calculations!$C$116+MOD(AM13,Calculations!$C$118))+Control!$C$7*Calculations!$C$84*INDEX('Monthly Data'!P:P,Calculations!$C$116+MOD(AM13,Calculations!$C$118))+Control!$C$7*Calculations!$C$85*INDEX('Monthly Data'!Q:Q,Calculations!$C$116+MOD(AM13,Calculations!$C$118))+(1-Control!$C$7*Calculations!$C$87)*INDEX('Monthly Data'!R:R,Calculations!$C$116+MOD(AM13,Calculations!$C$118))</f>
        <v>3.127051071655923E-3</v>
      </c>
      <c r="FD13" s="86">
        <f ca="1">Control!$C$7*Calculations!$C$82*INDEX('Monthly Data'!N:N,Calculations!$C$116+MOD(AN13,Calculations!$C$118))+Control!$C$7*Calculations!$C$83*INDEX('Monthly Data'!O:O,Calculations!$C$116+MOD(AN13,Calculations!$C$118))+Control!$C$7*Calculations!$C$84*INDEX('Monthly Data'!P:P,Calculations!$C$116+MOD(AN13,Calculations!$C$118))+Control!$C$7*Calculations!$C$85*INDEX('Monthly Data'!Q:Q,Calculations!$C$116+MOD(AN13,Calculations!$C$118))+(1-Control!$C$7*Calculations!$C$87)*INDEX('Monthly Data'!R:R,Calculations!$C$116+MOD(AN13,Calculations!$C$118))</f>
        <v>2.2757992058453024E-3</v>
      </c>
      <c r="FE13" s="86">
        <f ca="1">Control!$C$7*Calculations!$C$82*INDEX('Monthly Data'!N:N,Calculations!$C$116+MOD(AO13,Calculations!$C$118))+Control!$C$7*Calculations!$C$83*INDEX('Monthly Data'!O:O,Calculations!$C$116+MOD(AO13,Calculations!$C$118))+Control!$C$7*Calculations!$C$84*INDEX('Monthly Data'!P:P,Calculations!$C$116+MOD(AO13,Calculations!$C$118))+Control!$C$7*Calculations!$C$85*INDEX('Monthly Data'!Q:Q,Calculations!$C$116+MOD(AO13,Calculations!$C$118))+(1-Control!$C$7*Calculations!$C$87)*INDEX('Monthly Data'!R:R,Calculations!$C$116+MOD(AO13,Calculations!$C$118))</f>
        <v>1.7361594973213587E-2</v>
      </c>
      <c r="FF13" s="86">
        <f ca="1">Control!$C$7*Calculations!$C$82*INDEX('Monthly Data'!N:N,Calculations!$C$116+MOD(AP13,Calculations!$C$118))+Control!$C$7*Calculations!$C$83*INDEX('Monthly Data'!O:O,Calculations!$C$116+MOD(AP13,Calculations!$C$118))+Control!$C$7*Calculations!$C$84*INDEX('Monthly Data'!P:P,Calculations!$C$116+MOD(AP13,Calculations!$C$118))+Control!$C$7*Calculations!$C$85*INDEX('Monthly Data'!Q:Q,Calculations!$C$116+MOD(AP13,Calculations!$C$118))+(1-Control!$C$7*Calculations!$C$87)*INDEX('Monthly Data'!R:R,Calculations!$C$116+MOD(AP13,Calculations!$C$118))</f>
        <v>1.7484305259657981E-2</v>
      </c>
      <c r="FG13" s="86">
        <f ca="1">Control!$C$7*Calculations!$C$82*INDEX('Monthly Data'!N:N,Calculations!$C$116+MOD(AQ13,Calculations!$C$118))+Control!$C$7*Calculations!$C$83*INDEX('Monthly Data'!O:O,Calculations!$C$116+MOD(AQ13,Calculations!$C$118))+Control!$C$7*Calculations!$C$84*INDEX('Monthly Data'!P:P,Calculations!$C$116+MOD(AQ13,Calculations!$C$118))+Control!$C$7*Calculations!$C$85*INDEX('Monthly Data'!Q:Q,Calculations!$C$116+MOD(AQ13,Calculations!$C$118))+(1-Control!$C$7*Calculations!$C$87)*INDEX('Monthly Data'!R:R,Calculations!$C$116+MOD(AQ13,Calculations!$C$118))</f>
        <v>-9.8327855560634558E-3</v>
      </c>
      <c r="FH13" s="86">
        <f ca="1">Control!$C$7*Calculations!$C$82*INDEX('Monthly Data'!N:N,Calculations!$C$116+MOD(AR13,Calculations!$C$118))+Control!$C$7*Calculations!$C$83*INDEX('Monthly Data'!O:O,Calculations!$C$116+MOD(AR13,Calculations!$C$118))+Control!$C$7*Calculations!$C$84*INDEX('Monthly Data'!P:P,Calculations!$C$116+MOD(AR13,Calculations!$C$118))+Control!$C$7*Calculations!$C$85*INDEX('Monthly Data'!Q:Q,Calculations!$C$116+MOD(AR13,Calculations!$C$118))+(1-Control!$C$7*Calculations!$C$87)*INDEX('Monthly Data'!R:R,Calculations!$C$116+MOD(AR13,Calculations!$C$118))</f>
        <v>5.1972609868760735E-3</v>
      </c>
      <c r="FI13" s="86">
        <f ca="1">Control!$C$7*Calculations!$C$82*INDEX('Monthly Data'!N:N,Calculations!$C$116+MOD(AS13,Calculations!$C$118))+Control!$C$7*Calculations!$C$83*INDEX('Monthly Data'!O:O,Calculations!$C$116+MOD(AS13,Calculations!$C$118))+Control!$C$7*Calculations!$C$84*INDEX('Monthly Data'!P:P,Calculations!$C$116+MOD(AS13,Calculations!$C$118))+Control!$C$7*Calculations!$C$85*INDEX('Monthly Data'!Q:Q,Calculations!$C$116+MOD(AS13,Calculations!$C$118))+(1-Control!$C$7*Calculations!$C$87)*INDEX('Monthly Data'!R:R,Calculations!$C$116+MOD(AS13,Calculations!$C$118))</f>
        <v>1.1809891087585166E-2</v>
      </c>
      <c r="FJ13" s="86">
        <f ca="1">Control!$C$7*Calculations!$C$82*INDEX('Monthly Data'!N:N,Calculations!$C$116+MOD(AT13,Calculations!$C$118))+Control!$C$7*Calculations!$C$83*INDEX('Monthly Data'!O:O,Calculations!$C$116+MOD(AT13,Calculations!$C$118))+Control!$C$7*Calculations!$C$84*INDEX('Monthly Data'!P:P,Calculations!$C$116+MOD(AT13,Calculations!$C$118))+Control!$C$7*Calculations!$C$85*INDEX('Monthly Data'!Q:Q,Calculations!$C$116+MOD(AT13,Calculations!$C$118))+(1-Control!$C$7*Calculations!$C$87)*INDEX('Monthly Data'!R:R,Calculations!$C$116+MOD(AT13,Calculations!$C$118))</f>
        <v>3.7118215575026904E-2</v>
      </c>
      <c r="FK13" s="86">
        <f ca="1">Control!$C$7*Calculations!$C$82*INDEX('Monthly Data'!N:N,Calculations!$C$116+MOD(AU13,Calculations!$C$118))+Control!$C$7*Calculations!$C$83*INDEX('Monthly Data'!O:O,Calculations!$C$116+MOD(AU13,Calculations!$C$118))+Control!$C$7*Calculations!$C$84*INDEX('Monthly Data'!P:P,Calculations!$C$116+MOD(AU13,Calculations!$C$118))+Control!$C$7*Calculations!$C$85*INDEX('Monthly Data'!Q:Q,Calculations!$C$116+MOD(AU13,Calculations!$C$118))+(1-Control!$C$7*Calculations!$C$87)*INDEX('Monthly Data'!R:R,Calculations!$C$116+MOD(AU13,Calculations!$C$118))</f>
        <v>2.3852824346838646E-2</v>
      </c>
      <c r="FL13" s="86">
        <f ca="1">Control!$C$7*Calculations!$C$82*INDEX('Monthly Data'!N:N,Calculations!$C$116+MOD(AV13,Calculations!$C$118))+Control!$C$7*Calculations!$C$83*INDEX('Monthly Data'!O:O,Calculations!$C$116+MOD(AV13,Calculations!$C$118))+Control!$C$7*Calculations!$C$84*INDEX('Monthly Data'!P:P,Calculations!$C$116+MOD(AV13,Calculations!$C$118))+Control!$C$7*Calculations!$C$85*INDEX('Monthly Data'!Q:Q,Calculations!$C$116+MOD(AV13,Calculations!$C$118))+(1-Control!$C$7*Calculations!$C$87)*INDEX('Monthly Data'!R:R,Calculations!$C$116+MOD(AV13,Calculations!$C$118))</f>
        <v>6.2631896128884862E-3</v>
      </c>
      <c r="FM13" s="86">
        <f ca="1">Control!$C$7*Calculations!$C$82*INDEX('Monthly Data'!N:N,Calculations!$C$116+MOD(AW13,Calculations!$C$118))+Control!$C$7*Calculations!$C$83*INDEX('Monthly Data'!O:O,Calculations!$C$116+MOD(AW13,Calculations!$C$118))+Control!$C$7*Calculations!$C$84*INDEX('Monthly Data'!P:P,Calculations!$C$116+MOD(AW13,Calculations!$C$118))+Control!$C$7*Calculations!$C$85*INDEX('Monthly Data'!Q:Q,Calculations!$C$116+MOD(AW13,Calculations!$C$118))+(1-Control!$C$7*Calculations!$C$87)*INDEX('Monthly Data'!R:R,Calculations!$C$116+MOD(AW13,Calculations!$C$118))</f>
        <v>1.0353752315110615E-2</v>
      </c>
      <c r="FN13" s="86">
        <f ca="1">Control!$C$7*Calculations!$C$82*INDEX('Monthly Data'!N:N,Calculations!$C$116+MOD(AX13,Calculations!$C$118))+Control!$C$7*Calculations!$C$83*INDEX('Monthly Data'!O:O,Calculations!$C$116+MOD(AX13,Calculations!$C$118))+Control!$C$7*Calculations!$C$84*INDEX('Monthly Data'!P:P,Calculations!$C$116+MOD(AX13,Calculations!$C$118))+Control!$C$7*Calculations!$C$85*INDEX('Monthly Data'!Q:Q,Calculations!$C$116+MOD(AX13,Calculations!$C$118))+(1-Control!$C$7*Calculations!$C$87)*INDEX('Monthly Data'!R:R,Calculations!$C$116+MOD(AX13,Calculations!$C$118))</f>
        <v>1.7831091590102856E-2</v>
      </c>
      <c r="FO13" s="86">
        <f ca="1">Control!$C$7*Calculations!$C$82*INDEX('Monthly Data'!N:N,Calculations!$C$116+MOD(AY13,Calculations!$C$118))+Control!$C$7*Calculations!$C$83*INDEX('Monthly Data'!O:O,Calculations!$C$116+MOD(AY13,Calculations!$C$118))+Control!$C$7*Calculations!$C$84*INDEX('Monthly Data'!P:P,Calculations!$C$116+MOD(AY13,Calculations!$C$118))+Control!$C$7*Calculations!$C$85*INDEX('Monthly Data'!Q:Q,Calculations!$C$116+MOD(AY13,Calculations!$C$118))+(1-Control!$C$7*Calculations!$C$87)*INDEX('Monthly Data'!R:R,Calculations!$C$116+MOD(AY13,Calculations!$C$118))</f>
        <v>1.0478379486191123E-2</v>
      </c>
      <c r="FP13" s="86">
        <f ca="1">Control!$C$7*Calculations!$C$82*INDEX('Monthly Data'!N:N,Calculations!$C$116+MOD(AZ13,Calculations!$C$118))+Control!$C$7*Calculations!$C$83*INDEX('Monthly Data'!O:O,Calculations!$C$116+MOD(AZ13,Calculations!$C$118))+Control!$C$7*Calculations!$C$84*INDEX('Monthly Data'!P:P,Calculations!$C$116+MOD(AZ13,Calculations!$C$118))+Control!$C$7*Calculations!$C$85*INDEX('Monthly Data'!Q:Q,Calculations!$C$116+MOD(AZ13,Calculations!$C$118))+(1-Control!$C$7*Calculations!$C$87)*INDEX('Monthly Data'!R:R,Calculations!$C$116+MOD(AZ13,Calculations!$C$118))</f>
        <v>1.0018681835149534E-3</v>
      </c>
      <c r="FQ13" s="86">
        <f ca="1">Control!$C$7*Calculations!$C$82*INDEX('Monthly Data'!N:N,Calculations!$C$116+MOD(BA13,Calculations!$C$118))+Control!$C$7*Calculations!$C$83*INDEX('Monthly Data'!O:O,Calculations!$C$116+MOD(BA13,Calculations!$C$118))+Control!$C$7*Calculations!$C$84*INDEX('Monthly Data'!P:P,Calculations!$C$116+MOD(BA13,Calculations!$C$118))+Control!$C$7*Calculations!$C$85*INDEX('Monthly Data'!Q:Q,Calculations!$C$116+MOD(BA13,Calculations!$C$118))+(1-Control!$C$7*Calculations!$C$87)*INDEX('Monthly Data'!R:R,Calculations!$C$116+MOD(BA13,Calculations!$C$118))</f>
        <v>-6.1115617667135171E-2</v>
      </c>
      <c r="FR13" s="86">
        <f ca="1">Control!$C$7*Calculations!$C$82*INDEX('Monthly Data'!N:N,Calculations!$C$116+MOD(BB13,Calculations!$C$118))+Control!$C$7*Calculations!$C$83*INDEX('Monthly Data'!O:O,Calculations!$C$116+MOD(BB13,Calculations!$C$118))+Control!$C$7*Calculations!$C$84*INDEX('Monthly Data'!P:P,Calculations!$C$116+MOD(BB13,Calculations!$C$118))+Control!$C$7*Calculations!$C$85*INDEX('Monthly Data'!Q:Q,Calculations!$C$116+MOD(BB13,Calculations!$C$118))+(1-Control!$C$7*Calculations!$C$87)*INDEX('Monthly Data'!R:R,Calculations!$C$116+MOD(BB13,Calculations!$C$118))</f>
        <v>1.1702576456120543E-2</v>
      </c>
      <c r="FS13" s="86">
        <f ca="1">Control!$C$7*Calculations!$C$82*INDEX('Monthly Data'!N:N,Calculations!$C$116+MOD(BC13,Calculations!$C$118))+Control!$C$7*Calculations!$C$83*INDEX('Monthly Data'!O:O,Calculations!$C$116+MOD(BC13,Calculations!$C$118))+Control!$C$7*Calculations!$C$84*INDEX('Monthly Data'!P:P,Calculations!$C$116+MOD(BC13,Calculations!$C$118))+Control!$C$7*Calculations!$C$85*INDEX('Monthly Data'!Q:Q,Calculations!$C$116+MOD(BC13,Calculations!$C$118))+(1-Control!$C$7*Calculations!$C$87)*INDEX('Monthly Data'!R:R,Calculations!$C$116+MOD(BC13,Calculations!$C$118))</f>
        <v>6.4539397490030407E-3</v>
      </c>
      <c r="FT13" s="86">
        <f ca="1">Control!$C$7*Calculations!$C$82*INDEX('Monthly Data'!N:N,Calculations!$C$116+MOD(BD13,Calculations!$C$118))+Control!$C$7*Calculations!$C$83*INDEX('Monthly Data'!O:O,Calculations!$C$116+MOD(BD13,Calculations!$C$118))+Control!$C$7*Calculations!$C$84*INDEX('Monthly Data'!P:P,Calculations!$C$116+MOD(BD13,Calculations!$C$118))+Control!$C$7*Calculations!$C$85*INDEX('Monthly Data'!Q:Q,Calculations!$C$116+MOD(BD13,Calculations!$C$118))+(1-Control!$C$7*Calculations!$C$87)*INDEX('Monthly Data'!R:R,Calculations!$C$116+MOD(BD13,Calculations!$C$118))</f>
        <v>4.2795950888382334E-3</v>
      </c>
      <c r="FU13" s="86">
        <f ca="1">Control!$C$7*Calculations!$C$82*INDEX('Monthly Data'!N:N,Calculations!$C$116+MOD(BE13,Calculations!$C$118))+Control!$C$7*Calculations!$C$83*INDEX('Monthly Data'!O:O,Calculations!$C$116+MOD(BE13,Calculations!$C$118))+Control!$C$7*Calculations!$C$84*INDEX('Monthly Data'!P:P,Calculations!$C$116+MOD(BE13,Calculations!$C$118))+Control!$C$7*Calculations!$C$85*INDEX('Monthly Data'!Q:Q,Calculations!$C$116+MOD(BE13,Calculations!$C$118))+(1-Control!$C$7*Calculations!$C$87)*INDEX('Monthly Data'!R:R,Calculations!$C$116+MOD(BE13,Calculations!$C$118))</f>
        <v>3.1011313347584085E-2</v>
      </c>
      <c r="FV13" s="86">
        <f ca="1">Control!$C$7*Calculations!$C$82*INDEX('Monthly Data'!N:N,Calculations!$C$116+MOD(BF13,Calculations!$C$118))+Control!$C$7*Calculations!$C$83*INDEX('Monthly Data'!O:O,Calculations!$C$116+MOD(BF13,Calculations!$C$118))+Control!$C$7*Calculations!$C$84*INDEX('Monthly Data'!P:P,Calculations!$C$116+MOD(BF13,Calculations!$C$118))+Control!$C$7*Calculations!$C$85*INDEX('Monthly Data'!Q:Q,Calculations!$C$116+MOD(BF13,Calculations!$C$118))+(1-Control!$C$7*Calculations!$C$87)*INDEX('Monthly Data'!R:R,Calculations!$C$116+MOD(BF13,Calculations!$C$118))</f>
        <v>2.2757992058453024E-3</v>
      </c>
      <c r="FW13" s="86">
        <f ca="1">Control!$C$7*Calculations!$C$82*INDEX('Monthly Data'!N:N,Calculations!$C$116+MOD(BG13,Calculations!$C$118))+Control!$C$7*Calculations!$C$83*INDEX('Monthly Data'!O:O,Calculations!$C$116+MOD(BG13,Calculations!$C$118))+Control!$C$7*Calculations!$C$84*INDEX('Monthly Data'!P:P,Calculations!$C$116+MOD(BG13,Calculations!$C$118))+Control!$C$7*Calculations!$C$85*INDEX('Monthly Data'!Q:Q,Calculations!$C$116+MOD(BG13,Calculations!$C$118))+(1-Control!$C$7*Calculations!$C$87)*INDEX('Monthly Data'!R:R,Calculations!$C$116+MOD(BG13,Calculations!$C$118))</f>
        <v>5.1279584938936244E-2</v>
      </c>
      <c r="FX13" s="86">
        <f ca="1">Control!$C$7*Calculations!$C$82*INDEX('Monthly Data'!N:N,Calculations!$C$116+MOD(BH13,Calculations!$C$118))+Control!$C$7*Calculations!$C$83*INDEX('Monthly Data'!O:O,Calculations!$C$116+MOD(BH13,Calculations!$C$118))+Control!$C$7*Calculations!$C$84*INDEX('Monthly Data'!P:P,Calculations!$C$116+MOD(BH13,Calculations!$C$118))+Control!$C$7*Calculations!$C$85*INDEX('Monthly Data'!Q:Q,Calculations!$C$116+MOD(BH13,Calculations!$C$118))+(1-Control!$C$7*Calculations!$C$87)*INDEX('Monthly Data'!R:R,Calculations!$C$116+MOD(BH13,Calculations!$C$118))</f>
        <v>-1.6546126717384396E-2</v>
      </c>
      <c r="FY13" s="86">
        <f ca="1">Control!$C$7*Calculations!$C$82*INDEX('Monthly Data'!N:N,Calculations!$C$116+MOD(BI13,Calculations!$C$118))+Control!$C$7*Calculations!$C$83*INDEX('Monthly Data'!O:O,Calculations!$C$116+MOD(BI13,Calculations!$C$118))+Control!$C$7*Calculations!$C$84*INDEX('Monthly Data'!P:P,Calculations!$C$116+MOD(BI13,Calculations!$C$118))+Control!$C$7*Calculations!$C$85*INDEX('Monthly Data'!Q:Q,Calculations!$C$116+MOD(BI13,Calculations!$C$118))+(1-Control!$C$7*Calculations!$C$87)*INDEX('Monthly Data'!R:R,Calculations!$C$116+MOD(BI13,Calculations!$C$118))</f>
        <v>1.0478379486191123E-2</v>
      </c>
      <c r="FZ13" s="86">
        <f ca="1">Control!$C$7*Calculations!$C$82*INDEX('Monthly Data'!N:N,Calculations!$C$116+MOD(BJ13,Calculations!$C$118))+Control!$C$7*Calculations!$C$83*INDEX('Monthly Data'!O:O,Calculations!$C$116+MOD(BJ13,Calculations!$C$118))+Control!$C$7*Calculations!$C$84*INDEX('Monthly Data'!P:P,Calculations!$C$116+MOD(BJ13,Calculations!$C$118))+Control!$C$7*Calculations!$C$85*INDEX('Monthly Data'!Q:Q,Calculations!$C$116+MOD(BJ13,Calculations!$C$118))+(1-Control!$C$7*Calculations!$C$87)*INDEX('Monthly Data'!R:R,Calculations!$C$116+MOD(BJ13,Calculations!$C$118))</f>
        <v>4.7768166384148329E-3</v>
      </c>
      <c r="GA13" s="86">
        <f ca="1">Control!$C$7*Calculations!$C$82*INDEX('Monthly Data'!N:N,Calculations!$C$116+MOD(BK13,Calculations!$C$118))+Control!$C$7*Calculations!$C$83*INDEX('Monthly Data'!O:O,Calculations!$C$116+MOD(BK13,Calculations!$C$118))+Control!$C$7*Calculations!$C$84*INDEX('Monthly Data'!P:P,Calculations!$C$116+MOD(BK13,Calculations!$C$118))+Control!$C$7*Calculations!$C$85*INDEX('Monthly Data'!Q:Q,Calculations!$C$116+MOD(BK13,Calculations!$C$118))+(1-Control!$C$7*Calculations!$C$87)*INDEX('Monthly Data'!R:R,Calculations!$C$116+MOD(BK13,Calculations!$C$118))</f>
        <v>7.7184133340106598E-3</v>
      </c>
      <c r="GB13" s="86">
        <f ca="1">Control!$C$7*Calculations!$C$82*INDEX('Monthly Data'!N:N,Calculations!$C$116+MOD(BL13,Calculations!$C$118))+Control!$C$7*Calculations!$C$83*INDEX('Monthly Data'!O:O,Calculations!$C$116+MOD(BL13,Calculations!$C$118))+Control!$C$7*Calculations!$C$84*INDEX('Monthly Data'!P:P,Calculations!$C$116+MOD(BL13,Calculations!$C$118))+Control!$C$7*Calculations!$C$85*INDEX('Monthly Data'!Q:Q,Calculations!$C$116+MOD(BL13,Calculations!$C$118))+(1-Control!$C$7*Calculations!$C$87)*INDEX('Monthly Data'!R:R,Calculations!$C$116+MOD(BL13,Calculations!$C$118))</f>
        <v>-3.9863250714949353E-2</v>
      </c>
      <c r="GC13" s="86">
        <f ca="1">Control!$C$7*Calculations!$C$82*INDEX('Monthly Data'!N:N,Calculations!$C$116+MOD(BM13,Calculations!$C$118))+Control!$C$7*Calculations!$C$83*INDEX('Monthly Data'!O:O,Calculations!$C$116+MOD(BM13,Calculations!$C$118))+Control!$C$7*Calculations!$C$84*INDEX('Monthly Data'!P:P,Calculations!$C$116+MOD(BM13,Calculations!$C$118))+Control!$C$7*Calculations!$C$85*INDEX('Monthly Data'!Q:Q,Calculations!$C$116+MOD(BM13,Calculations!$C$118))+(1-Control!$C$7*Calculations!$C$87)*INDEX('Monthly Data'!R:R,Calculations!$C$116+MOD(BM13,Calculations!$C$118))</f>
        <v>1.1809891087585166E-2</v>
      </c>
      <c r="GD13" s="86">
        <f ca="1">Control!$C$7*Calculations!$C$82*INDEX('Monthly Data'!N:N,Calculations!$C$116+MOD(BN13,Calculations!$C$118))+Control!$C$7*Calculations!$C$83*INDEX('Monthly Data'!O:O,Calculations!$C$116+MOD(BN13,Calculations!$C$118))+Control!$C$7*Calculations!$C$84*INDEX('Monthly Data'!P:P,Calculations!$C$116+MOD(BN13,Calculations!$C$118))+Control!$C$7*Calculations!$C$85*INDEX('Monthly Data'!Q:Q,Calculations!$C$116+MOD(BN13,Calculations!$C$118))+(1-Control!$C$7*Calculations!$C$87)*INDEX('Monthly Data'!R:R,Calculations!$C$116+MOD(BN13,Calculations!$C$118))</f>
        <v>6.6954569943530936E-3</v>
      </c>
      <c r="GE13" s="86">
        <f ca="1">Control!$C$7*Calculations!$C$82*INDEX('Monthly Data'!N:N,Calculations!$C$116+MOD(BO13,Calculations!$C$118))+Control!$C$7*Calculations!$C$83*INDEX('Monthly Data'!O:O,Calculations!$C$116+MOD(BO13,Calculations!$C$118))+Control!$C$7*Calculations!$C$84*INDEX('Monthly Data'!P:P,Calculations!$C$116+MOD(BO13,Calculations!$C$118))+Control!$C$7*Calculations!$C$85*INDEX('Monthly Data'!Q:Q,Calculations!$C$116+MOD(BO13,Calculations!$C$118))+(1-Control!$C$7*Calculations!$C$87)*INDEX('Monthly Data'!R:R,Calculations!$C$116+MOD(BO13,Calculations!$C$118))</f>
        <v>1.3423979074716584E-2</v>
      </c>
      <c r="GF13" s="86">
        <f ca="1">Control!$C$7*Calculations!$C$82*INDEX('Monthly Data'!N:N,Calculations!$C$116+MOD(BP13,Calculations!$C$118))+Control!$C$7*Calculations!$C$83*INDEX('Monthly Data'!O:O,Calculations!$C$116+MOD(BP13,Calculations!$C$118))+Control!$C$7*Calculations!$C$84*INDEX('Monthly Data'!P:P,Calculations!$C$116+MOD(BP13,Calculations!$C$118))+Control!$C$7*Calculations!$C$85*INDEX('Monthly Data'!Q:Q,Calculations!$C$116+MOD(BP13,Calculations!$C$118))+(1-Control!$C$7*Calculations!$C$87)*INDEX('Monthly Data'!R:R,Calculations!$C$116+MOD(BP13,Calculations!$C$118))</f>
        <v>3.7596120283497965E-2</v>
      </c>
      <c r="GG13" s="86">
        <f ca="1">Control!$C$7*Calculations!$C$82*INDEX('Monthly Data'!N:N,Calculations!$C$116+MOD(BQ13,Calculations!$C$118))+Control!$C$7*Calculations!$C$83*INDEX('Monthly Data'!O:O,Calculations!$C$116+MOD(BQ13,Calculations!$C$118))+Control!$C$7*Calculations!$C$84*INDEX('Monthly Data'!P:P,Calculations!$C$116+MOD(BQ13,Calculations!$C$118))+Control!$C$7*Calculations!$C$85*INDEX('Monthly Data'!Q:Q,Calculations!$C$116+MOD(BQ13,Calculations!$C$118))+(1-Control!$C$7*Calculations!$C$87)*INDEX('Monthly Data'!R:R,Calculations!$C$116+MOD(BQ13,Calculations!$C$118))</f>
        <v>-9.5555592256394619E-3</v>
      </c>
      <c r="GH13" s="86">
        <f ca="1">Control!$C$7*Calculations!$C$82*INDEX('Monthly Data'!N:N,Calculations!$C$116+MOD(BR13,Calculations!$C$118))+Control!$C$7*Calculations!$C$83*INDEX('Monthly Data'!O:O,Calculations!$C$116+MOD(BR13,Calculations!$C$118))+Control!$C$7*Calculations!$C$84*INDEX('Monthly Data'!P:P,Calculations!$C$116+MOD(BR13,Calculations!$C$118))+Control!$C$7*Calculations!$C$85*INDEX('Monthly Data'!Q:Q,Calculations!$C$116+MOD(BR13,Calculations!$C$118))+(1-Control!$C$7*Calculations!$C$87)*INDEX('Monthly Data'!R:R,Calculations!$C$116+MOD(BR13,Calculations!$C$118))</f>
        <v>-2.5168357537820856E-4</v>
      </c>
      <c r="GI13" s="86">
        <f ca="1">Control!$C$7*Calculations!$C$82*INDEX('Monthly Data'!N:N,Calculations!$C$116+MOD(BS13,Calculations!$C$118))+Control!$C$7*Calculations!$C$83*INDEX('Monthly Data'!O:O,Calculations!$C$116+MOD(BS13,Calculations!$C$118))+Control!$C$7*Calculations!$C$84*INDEX('Monthly Data'!P:P,Calculations!$C$116+MOD(BS13,Calculations!$C$118))+Control!$C$7*Calculations!$C$85*INDEX('Monthly Data'!Q:Q,Calculations!$C$116+MOD(BS13,Calculations!$C$118))+(1-Control!$C$7*Calculations!$C$87)*INDEX('Monthly Data'!R:R,Calculations!$C$116+MOD(BS13,Calculations!$C$118))</f>
        <v>1.7361594973213587E-2</v>
      </c>
      <c r="GJ13" s="86">
        <f ca="1">Control!$C$7*Calculations!$C$82*INDEX('Monthly Data'!N:N,Calculations!$C$116+MOD(BT13,Calculations!$C$118))+Control!$C$7*Calculations!$C$83*INDEX('Monthly Data'!O:O,Calculations!$C$116+MOD(BT13,Calculations!$C$118))+Control!$C$7*Calculations!$C$84*INDEX('Monthly Data'!P:P,Calculations!$C$116+MOD(BT13,Calculations!$C$118))+Control!$C$7*Calculations!$C$85*INDEX('Monthly Data'!Q:Q,Calculations!$C$116+MOD(BT13,Calculations!$C$118))+(1-Control!$C$7*Calculations!$C$87)*INDEX('Monthly Data'!R:R,Calculations!$C$116+MOD(BT13,Calculations!$C$118))</f>
        <v>-1.8530040247387896E-2</v>
      </c>
      <c r="GK13" s="86">
        <f ca="1">Control!$C$7*Calculations!$C$82*INDEX('Monthly Data'!N:N,Calculations!$C$116+MOD(BU13,Calculations!$C$118))+Control!$C$7*Calculations!$C$83*INDEX('Monthly Data'!O:O,Calculations!$C$116+MOD(BU13,Calculations!$C$118))+Control!$C$7*Calculations!$C$84*INDEX('Monthly Data'!P:P,Calculations!$C$116+MOD(BU13,Calculations!$C$118))+Control!$C$7*Calculations!$C$85*INDEX('Monthly Data'!Q:Q,Calculations!$C$116+MOD(BU13,Calculations!$C$118))+(1-Control!$C$7*Calculations!$C$87)*INDEX('Monthly Data'!R:R,Calculations!$C$116+MOD(BU13,Calculations!$C$118))</f>
        <v>-1.0485101266941802E-2</v>
      </c>
      <c r="GL13" s="86">
        <f ca="1">Control!$C$7*Calculations!$C$82*INDEX('Monthly Data'!N:N,Calculations!$C$116+MOD(BV13,Calculations!$C$118))+Control!$C$7*Calculations!$C$83*INDEX('Monthly Data'!O:O,Calculations!$C$116+MOD(BV13,Calculations!$C$118))+Control!$C$7*Calculations!$C$84*INDEX('Monthly Data'!P:P,Calculations!$C$116+MOD(BV13,Calculations!$C$118))+Control!$C$7*Calculations!$C$85*INDEX('Monthly Data'!Q:Q,Calculations!$C$116+MOD(BV13,Calculations!$C$118))+(1-Control!$C$7*Calculations!$C$87)*INDEX('Monthly Data'!R:R,Calculations!$C$116+MOD(BV13,Calculations!$C$118))</f>
        <v>2.3307359621218403E-2</v>
      </c>
      <c r="GM13" s="86">
        <f ca="1">Control!$C$7*Calculations!$C$82*INDEX('Monthly Data'!N:N,Calculations!$C$116+MOD(BW13,Calculations!$C$118))+Control!$C$7*Calculations!$C$83*INDEX('Monthly Data'!O:O,Calculations!$C$116+MOD(BW13,Calculations!$C$118))+Control!$C$7*Calculations!$C$84*INDEX('Monthly Data'!P:P,Calculations!$C$116+MOD(BW13,Calculations!$C$118))+Control!$C$7*Calculations!$C$85*INDEX('Monthly Data'!Q:Q,Calculations!$C$116+MOD(BW13,Calculations!$C$118))+(1-Control!$C$7*Calculations!$C$87)*INDEX('Monthly Data'!R:R,Calculations!$C$116+MOD(BW13,Calculations!$C$118))</f>
        <v>1.7472933988537529E-2</v>
      </c>
      <c r="GN13" s="86">
        <f ca="1">Control!$C$7*Calculations!$C$82*INDEX('Monthly Data'!N:N,Calculations!$C$116+MOD(BX13,Calculations!$C$118))+Control!$C$7*Calculations!$C$83*INDEX('Monthly Data'!O:O,Calculations!$C$116+MOD(BX13,Calculations!$C$118))+Control!$C$7*Calculations!$C$84*INDEX('Monthly Data'!P:P,Calculations!$C$116+MOD(BX13,Calculations!$C$118))+Control!$C$7*Calculations!$C$85*INDEX('Monthly Data'!Q:Q,Calculations!$C$116+MOD(BX13,Calculations!$C$118))+(1-Control!$C$7*Calculations!$C$87)*INDEX('Monthly Data'!R:R,Calculations!$C$116+MOD(BX13,Calculations!$C$118))</f>
        <v>2.3206536303657571E-2</v>
      </c>
      <c r="GO13" s="86">
        <f ca="1">Control!$C$7*Calculations!$C$82*INDEX('Monthly Data'!N:N,Calculations!$C$116+MOD(BY13,Calculations!$C$118))+Control!$C$7*Calculations!$C$83*INDEX('Monthly Data'!O:O,Calculations!$C$116+MOD(BY13,Calculations!$C$118))+Control!$C$7*Calculations!$C$84*INDEX('Monthly Data'!P:P,Calculations!$C$116+MOD(BY13,Calculations!$C$118))+Control!$C$7*Calculations!$C$85*INDEX('Monthly Data'!Q:Q,Calculations!$C$116+MOD(BY13,Calculations!$C$118))+(1-Control!$C$7*Calculations!$C$87)*INDEX('Monthly Data'!R:R,Calculations!$C$116+MOD(BY13,Calculations!$C$118))</f>
        <v>4.7768166384148329E-3</v>
      </c>
      <c r="GP13" s="86">
        <f ca="1">Control!$C$7*Calculations!$C$82*INDEX('Monthly Data'!N:N,Calculations!$C$116+MOD(BZ13,Calculations!$C$118))+Control!$C$7*Calculations!$C$83*INDEX('Monthly Data'!O:O,Calculations!$C$116+MOD(BZ13,Calculations!$C$118))+Control!$C$7*Calculations!$C$84*INDEX('Monthly Data'!P:P,Calculations!$C$116+MOD(BZ13,Calculations!$C$118))+Control!$C$7*Calculations!$C$85*INDEX('Monthly Data'!Q:Q,Calculations!$C$116+MOD(BZ13,Calculations!$C$118))+(1-Control!$C$7*Calculations!$C$87)*INDEX('Monthly Data'!R:R,Calculations!$C$116+MOD(BZ13,Calculations!$C$118))</f>
        <v>-1.6546126717384396E-2</v>
      </c>
      <c r="GQ13" s="86">
        <f ca="1">Control!$C$7*Calculations!$C$82*INDEX('Monthly Data'!N:N,Calculations!$C$116+MOD(CA13,Calculations!$C$118))+Control!$C$7*Calculations!$C$83*INDEX('Monthly Data'!O:O,Calculations!$C$116+MOD(CA13,Calculations!$C$118))+Control!$C$7*Calculations!$C$84*INDEX('Monthly Data'!P:P,Calculations!$C$116+MOD(CA13,Calculations!$C$118))+Control!$C$7*Calculations!$C$85*INDEX('Monthly Data'!Q:Q,Calculations!$C$116+MOD(CA13,Calculations!$C$118))+(1-Control!$C$7*Calculations!$C$87)*INDEX('Monthly Data'!R:R,Calculations!$C$116+MOD(CA13,Calculations!$C$118))</f>
        <v>-2.7490061308214487E-3</v>
      </c>
      <c r="GR13" s="86">
        <f ca="1">Control!$C$7*Calculations!$C$82*INDEX('Monthly Data'!N:N,Calculations!$C$116+MOD(CB13,Calculations!$C$118))+Control!$C$7*Calculations!$C$83*INDEX('Monthly Data'!O:O,Calculations!$C$116+MOD(CB13,Calculations!$C$118))+Control!$C$7*Calculations!$C$84*INDEX('Monthly Data'!P:P,Calculations!$C$116+MOD(CB13,Calculations!$C$118))+Control!$C$7*Calculations!$C$85*INDEX('Monthly Data'!Q:Q,Calculations!$C$116+MOD(CB13,Calculations!$C$118))+(1-Control!$C$7*Calculations!$C$87)*INDEX('Monthly Data'!R:R,Calculations!$C$116+MOD(CB13,Calculations!$C$118))</f>
        <v>3.9251937367756782E-3</v>
      </c>
      <c r="GS13" s="86">
        <f ca="1">Control!$C$7*Calculations!$C$82*INDEX('Monthly Data'!N:N,Calculations!$C$116+MOD(CC13,Calculations!$C$118))+Control!$C$7*Calculations!$C$83*INDEX('Monthly Data'!O:O,Calculations!$C$116+MOD(CC13,Calculations!$C$118))+Control!$C$7*Calculations!$C$84*INDEX('Monthly Data'!P:P,Calculations!$C$116+MOD(CC13,Calculations!$C$118))+Control!$C$7*Calculations!$C$85*INDEX('Monthly Data'!Q:Q,Calculations!$C$116+MOD(CC13,Calculations!$C$118))+(1-Control!$C$7*Calculations!$C$87)*INDEX('Monthly Data'!R:R,Calculations!$C$116+MOD(CC13,Calculations!$C$118))</f>
        <v>6.2631896128884862E-3</v>
      </c>
      <c r="GT13" s="86">
        <f ca="1">Control!$C$7*Calculations!$C$82*INDEX('Monthly Data'!N:N,Calculations!$C$116+MOD(CD13,Calculations!$C$118))+Control!$C$7*Calculations!$C$83*INDEX('Monthly Data'!O:O,Calculations!$C$116+MOD(CD13,Calculations!$C$118))+Control!$C$7*Calculations!$C$84*INDEX('Monthly Data'!P:P,Calculations!$C$116+MOD(CD13,Calculations!$C$118))+Control!$C$7*Calculations!$C$85*INDEX('Monthly Data'!Q:Q,Calculations!$C$116+MOD(CD13,Calculations!$C$118))+(1-Control!$C$7*Calculations!$C$87)*INDEX('Monthly Data'!R:R,Calculations!$C$116+MOD(CD13,Calculations!$C$118))</f>
        <v>1.9073822767906517E-2</v>
      </c>
      <c r="GU13" s="86">
        <f ca="1">Control!$C$7*Calculations!$C$82*INDEX('Monthly Data'!N:N,Calculations!$C$116+MOD(CE13,Calculations!$C$118))+Control!$C$7*Calculations!$C$83*INDEX('Monthly Data'!O:O,Calculations!$C$116+MOD(CE13,Calculations!$C$118))+Control!$C$7*Calculations!$C$84*INDEX('Monthly Data'!P:P,Calculations!$C$116+MOD(CE13,Calculations!$C$118))+Control!$C$7*Calculations!$C$85*INDEX('Monthly Data'!Q:Q,Calculations!$C$116+MOD(CE13,Calculations!$C$118))+(1-Control!$C$7*Calculations!$C$87)*INDEX('Monthly Data'!R:R,Calculations!$C$116+MOD(CE13,Calculations!$C$118))</f>
        <v>-1.1360801645249321E-2</v>
      </c>
      <c r="GV13" s="86">
        <f ca="1">Control!$C$7*Calculations!$C$82*INDEX('Monthly Data'!N:N,Calculations!$C$116+MOD(CF13,Calculations!$C$118))+Control!$C$7*Calculations!$C$83*INDEX('Monthly Data'!O:O,Calculations!$C$116+MOD(CF13,Calculations!$C$118))+Control!$C$7*Calculations!$C$84*INDEX('Monthly Data'!P:P,Calculations!$C$116+MOD(CF13,Calculations!$C$118))+Control!$C$7*Calculations!$C$85*INDEX('Monthly Data'!Q:Q,Calculations!$C$116+MOD(CF13,Calculations!$C$118))+(1-Control!$C$7*Calculations!$C$87)*INDEX('Monthly Data'!R:R,Calculations!$C$116+MOD(CF13,Calculations!$C$118))</f>
        <v>-2.072517756005474E-2</v>
      </c>
      <c r="GW13" s="86">
        <f ca="1">Control!$C$7*Calculations!$C$82*INDEX('Monthly Data'!N:N,Calculations!$C$116+MOD(CG13,Calculations!$C$118))+Control!$C$7*Calculations!$C$83*INDEX('Monthly Data'!O:O,Calculations!$C$116+MOD(CG13,Calculations!$C$118))+Control!$C$7*Calculations!$C$84*INDEX('Monthly Data'!P:P,Calculations!$C$116+MOD(CG13,Calculations!$C$118))+Control!$C$7*Calculations!$C$85*INDEX('Monthly Data'!Q:Q,Calculations!$C$116+MOD(CG13,Calculations!$C$118))+(1-Control!$C$7*Calculations!$C$87)*INDEX('Monthly Data'!R:R,Calculations!$C$116+MOD(CG13,Calculations!$C$118))</f>
        <v>4.7768166384148329E-3</v>
      </c>
      <c r="GX13" s="86">
        <f ca="1">Control!$C$7*Calculations!$C$82*INDEX('Monthly Data'!N:N,Calculations!$C$116+MOD(CH13,Calculations!$C$118))+Control!$C$7*Calculations!$C$83*INDEX('Monthly Data'!O:O,Calculations!$C$116+MOD(CH13,Calculations!$C$118))+Control!$C$7*Calculations!$C$84*INDEX('Monthly Data'!P:P,Calculations!$C$116+MOD(CH13,Calculations!$C$118))+Control!$C$7*Calculations!$C$85*INDEX('Monthly Data'!Q:Q,Calculations!$C$116+MOD(CH13,Calculations!$C$118))+(1-Control!$C$7*Calculations!$C$87)*INDEX('Monthly Data'!R:R,Calculations!$C$116+MOD(CH13,Calculations!$C$118))</f>
        <v>1.5108777406081684E-3</v>
      </c>
      <c r="GY13" s="86">
        <f ca="1">Control!$C$7*Calculations!$C$82*INDEX('Monthly Data'!N:N,Calculations!$C$116+MOD(CI13,Calculations!$C$118))+Control!$C$7*Calculations!$C$83*INDEX('Monthly Data'!O:O,Calculations!$C$116+MOD(CI13,Calculations!$C$118))+Control!$C$7*Calculations!$C$84*INDEX('Monthly Data'!P:P,Calculations!$C$116+MOD(CI13,Calculations!$C$118))+Control!$C$7*Calculations!$C$85*INDEX('Monthly Data'!Q:Q,Calculations!$C$116+MOD(CI13,Calculations!$C$118))+(1-Control!$C$7*Calculations!$C$87)*INDEX('Monthly Data'!R:R,Calculations!$C$116+MOD(CI13,Calculations!$C$118))</f>
        <v>-2.4571433440223247E-2</v>
      </c>
      <c r="GZ13" s="86">
        <f ca="1">Control!$C$7*Calculations!$C$82*INDEX('Monthly Data'!N:N,Calculations!$C$116+MOD(CJ13,Calculations!$C$118))+Control!$C$7*Calculations!$C$83*INDEX('Monthly Data'!O:O,Calculations!$C$116+MOD(CJ13,Calculations!$C$118))+Control!$C$7*Calculations!$C$84*INDEX('Monthly Data'!P:P,Calculations!$C$116+MOD(CJ13,Calculations!$C$118))+Control!$C$7*Calculations!$C$85*INDEX('Monthly Data'!Q:Q,Calculations!$C$116+MOD(CJ13,Calculations!$C$118))+(1-Control!$C$7*Calculations!$C$87)*INDEX('Monthly Data'!R:R,Calculations!$C$116+MOD(CJ13,Calculations!$C$118))</f>
        <v>6.1009361253630504E-2</v>
      </c>
      <c r="HA13" s="86">
        <f ca="1">Control!$C$7*Calculations!$C$82*INDEX('Monthly Data'!N:N,Calculations!$C$116+MOD(CK13,Calculations!$C$118))+Control!$C$7*Calculations!$C$83*INDEX('Monthly Data'!O:O,Calculations!$C$116+MOD(CK13,Calculations!$C$118))+Control!$C$7*Calculations!$C$84*INDEX('Monthly Data'!P:P,Calculations!$C$116+MOD(CK13,Calculations!$C$118))+Control!$C$7*Calculations!$C$85*INDEX('Monthly Data'!Q:Q,Calculations!$C$116+MOD(CK13,Calculations!$C$118))+(1-Control!$C$7*Calculations!$C$87)*INDEX('Monthly Data'!R:R,Calculations!$C$116+MOD(CK13,Calculations!$C$118))</f>
        <v>1.7831091590102856E-2</v>
      </c>
      <c r="HB13" s="86">
        <f ca="1">Control!$C$7*Calculations!$C$82*INDEX('Monthly Data'!N:N,Calculations!$C$116+MOD(CL13,Calculations!$C$118))+Control!$C$7*Calculations!$C$83*INDEX('Monthly Data'!O:O,Calculations!$C$116+MOD(CL13,Calculations!$C$118))+Control!$C$7*Calculations!$C$84*INDEX('Monthly Data'!P:P,Calculations!$C$116+MOD(CL13,Calculations!$C$118))+Control!$C$7*Calculations!$C$85*INDEX('Monthly Data'!Q:Q,Calculations!$C$116+MOD(CL13,Calculations!$C$118))+(1-Control!$C$7*Calculations!$C$87)*INDEX('Monthly Data'!R:R,Calculations!$C$116+MOD(CL13,Calculations!$C$118))</f>
        <v>2.4470405846852006E-3</v>
      </c>
      <c r="HC13" s="86">
        <f ca="1">Control!$C$7*Calculations!$C$82*INDEX('Monthly Data'!N:N,Calculations!$C$116+MOD(CM13,Calculations!$C$118))+Control!$C$7*Calculations!$C$83*INDEX('Monthly Data'!O:O,Calculations!$C$116+MOD(CM13,Calculations!$C$118))+Control!$C$7*Calculations!$C$84*INDEX('Monthly Data'!P:P,Calculations!$C$116+MOD(CM13,Calculations!$C$118))+Control!$C$7*Calculations!$C$85*INDEX('Monthly Data'!Q:Q,Calculations!$C$116+MOD(CM13,Calculations!$C$118))+(1-Control!$C$7*Calculations!$C$87)*INDEX('Monthly Data'!R:R,Calculations!$C$116+MOD(CM13,Calculations!$C$118))</f>
        <v>2.3206536303657571E-2</v>
      </c>
      <c r="HD13" s="86">
        <f ca="1">Control!$C$7*Calculations!$C$82*INDEX('Monthly Data'!N:N,Calculations!$C$116+MOD(CN13,Calculations!$C$118))+Control!$C$7*Calculations!$C$83*INDEX('Monthly Data'!O:O,Calculations!$C$116+MOD(CN13,Calculations!$C$118))+Control!$C$7*Calculations!$C$84*INDEX('Monthly Data'!P:P,Calculations!$C$116+MOD(CN13,Calculations!$C$118))+Control!$C$7*Calculations!$C$85*INDEX('Monthly Data'!Q:Q,Calculations!$C$116+MOD(CN13,Calculations!$C$118))+(1-Control!$C$7*Calculations!$C$87)*INDEX('Monthly Data'!R:R,Calculations!$C$116+MOD(CN13,Calculations!$C$118))</f>
        <v>2.4722579420195831E-2</v>
      </c>
      <c r="HE13" s="86">
        <f ca="1">Control!$C$7*Calculations!$C$82*INDEX('Monthly Data'!N:N,Calculations!$C$116+MOD(CO13,Calculations!$C$118))+Control!$C$7*Calculations!$C$83*INDEX('Monthly Data'!O:O,Calculations!$C$116+MOD(CO13,Calculations!$C$118))+Control!$C$7*Calculations!$C$84*INDEX('Monthly Data'!P:P,Calculations!$C$116+MOD(CO13,Calculations!$C$118))+Control!$C$7*Calculations!$C$85*INDEX('Monthly Data'!Q:Q,Calculations!$C$116+MOD(CO13,Calculations!$C$118))+(1-Control!$C$7*Calculations!$C$87)*INDEX('Monthly Data'!R:R,Calculations!$C$116+MOD(CO13,Calculations!$C$118))</f>
        <v>-3.9863250714949353E-2</v>
      </c>
      <c r="HF13" s="86">
        <f ca="1">Control!$C$7*Calculations!$C$82*INDEX('Monthly Data'!N:N,Calculations!$C$116+MOD(CP13,Calculations!$C$118))+Control!$C$7*Calculations!$C$83*INDEX('Monthly Data'!O:O,Calculations!$C$116+MOD(CP13,Calculations!$C$118))+Control!$C$7*Calculations!$C$84*INDEX('Monthly Data'!P:P,Calculations!$C$116+MOD(CP13,Calculations!$C$118))+Control!$C$7*Calculations!$C$85*INDEX('Monthly Data'!Q:Q,Calculations!$C$116+MOD(CP13,Calculations!$C$118))+(1-Control!$C$7*Calculations!$C$87)*INDEX('Monthly Data'!R:R,Calculations!$C$116+MOD(CP13,Calculations!$C$118))</f>
        <v>-2.5419860972892394E-2</v>
      </c>
      <c r="HG13" s="86">
        <f ca="1">Control!$C$7*Calculations!$C$82*INDEX('Monthly Data'!N:N,Calculations!$C$116+MOD(CQ13,Calculations!$C$118))+Control!$C$7*Calculations!$C$83*INDEX('Monthly Data'!O:O,Calculations!$C$116+MOD(CQ13,Calculations!$C$118))+Control!$C$7*Calculations!$C$84*INDEX('Monthly Data'!P:P,Calculations!$C$116+MOD(CQ13,Calculations!$C$118))+Control!$C$7*Calculations!$C$85*INDEX('Monthly Data'!Q:Q,Calculations!$C$116+MOD(CQ13,Calculations!$C$118))+(1-Control!$C$7*Calculations!$C$87)*INDEX('Monthly Data'!R:R,Calculations!$C$116+MOD(CQ13,Calculations!$C$118))</f>
        <v>-9.8327855560634558E-3</v>
      </c>
      <c r="HH13" s="86">
        <f ca="1">Control!$C$7*Calculations!$C$82*INDEX('Monthly Data'!N:N,Calculations!$C$116+MOD(CR13,Calculations!$C$118))+Control!$C$7*Calculations!$C$83*INDEX('Monthly Data'!O:O,Calculations!$C$116+MOD(CR13,Calculations!$C$118))+Control!$C$7*Calculations!$C$84*INDEX('Monthly Data'!P:P,Calculations!$C$116+MOD(CR13,Calculations!$C$118))+Control!$C$7*Calculations!$C$85*INDEX('Monthly Data'!Q:Q,Calculations!$C$116+MOD(CR13,Calculations!$C$118))+(1-Control!$C$7*Calculations!$C$87)*INDEX('Monthly Data'!R:R,Calculations!$C$116+MOD(CR13,Calculations!$C$118))</f>
        <v>5.8868730207813358E-3</v>
      </c>
      <c r="HI13" s="86">
        <f ca="1">Control!$C$7*Calculations!$C$82*INDEX('Monthly Data'!N:N,Calculations!$C$116+MOD(CS13,Calculations!$C$118))+Control!$C$7*Calculations!$C$83*INDEX('Monthly Data'!O:O,Calculations!$C$116+MOD(CS13,Calculations!$C$118))+Control!$C$7*Calculations!$C$84*INDEX('Monthly Data'!P:P,Calculations!$C$116+MOD(CS13,Calculations!$C$118))+Control!$C$7*Calculations!$C$85*INDEX('Monthly Data'!Q:Q,Calculations!$C$116+MOD(CS13,Calculations!$C$118))+(1-Control!$C$7*Calculations!$C$87)*INDEX('Monthly Data'!R:R,Calculations!$C$116+MOD(CS13,Calculations!$C$118))</f>
        <v>3.1070573055362403E-2</v>
      </c>
      <c r="HJ13" s="86">
        <f ca="1">Control!$C$7*Calculations!$C$82*INDEX('Monthly Data'!N:N,Calculations!$C$116+MOD(CT13,Calculations!$C$118))+Control!$C$7*Calculations!$C$83*INDEX('Monthly Data'!O:O,Calculations!$C$116+MOD(CT13,Calculations!$C$118))+Control!$C$7*Calculations!$C$84*INDEX('Monthly Data'!P:P,Calculations!$C$116+MOD(CT13,Calculations!$C$118))+Control!$C$7*Calculations!$C$85*INDEX('Monthly Data'!Q:Q,Calculations!$C$116+MOD(CT13,Calculations!$C$118))+(1-Control!$C$7*Calculations!$C$87)*INDEX('Monthly Data'!R:R,Calculations!$C$116+MOD(CT13,Calculations!$C$118))</f>
        <v>-2.072517756005474E-2</v>
      </c>
      <c r="HK13" s="86">
        <f ca="1">Control!$C$7*Calculations!$C$82*INDEX('Monthly Data'!N:N,Calculations!$C$116+MOD(CU13,Calculations!$C$118))+Control!$C$7*Calculations!$C$83*INDEX('Monthly Data'!O:O,Calculations!$C$116+MOD(CU13,Calculations!$C$118))+Control!$C$7*Calculations!$C$84*INDEX('Monthly Data'!P:P,Calculations!$C$116+MOD(CU13,Calculations!$C$118))+Control!$C$7*Calculations!$C$85*INDEX('Monthly Data'!Q:Q,Calculations!$C$116+MOD(CU13,Calculations!$C$118))+(1-Control!$C$7*Calculations!$C$87)*INDEX('Monthly Data'!R:R,Calculations!$C$116+MOD(CU13,Calculations!$C$118))</f>
        <v>9.9787204839310462E-3</v>
      </c>
      <c r="HL13" s="86">
        <f ca="1">Control!$C$7*Calculations!$C$82*INDEX('Monthly Data'!N:N,Calculations!$C$116+MOD(CV13,Calculations!$C$118))+Control!$C$7*Calculations!$C$83*INDEX('Monthly Data'!O:O,Calculations!$C$116+MOD(CV13,Calculations!$C$118))+Control!$C$7*Calculations!$C$84*INDEX('Monthly Data'!P:P,Calculations!$C$116+MOD(CV13,Calculations!$C$118))+Control!$C$7*Calculations!$C$85*INDEX('Monthly Data'!Q:Q,Calculations!$C$116+MOD(CV13,Calculations!$C$118))+(1-Control!$C$7*Calculations!$C$87)*INDEX('Monthly Data'!R:R,Calculations!$C$116+MOD(CV13,Calculations!$C$118))</f>
        <v>5.1972609868760735E-3</v>
      </c>
      <c r="HM13" s="86">
        <f ca="1">Control!$C$7*Calculations!$C$82*INDEX('Monthly Data'!N:N,Calculations!$C$116+MOD(CW13,Calculations!$C$118))+Control!$C$7*Calculations!$C$83*INDEX('Monthly Data'!O:O,Calculations!$C$116+MOD(CW13,Calculations!$C$118))+Control!$C$7*Calculations!$C$84*INDEX('Monthly Data'!P:P,Calculations!$C$116+MOD(CW13,Calculations!$C$118))+Control!$C$7*Calculations!$C$85*INDEX('Monthly Data'!Q:Q,Calculations!$C$116+MOD(CW13,Calculations!$C$118))+(1-Control!$C$7*Calculations!$C$87)*INDEX('Monthly Data'!R:R,Calculations!$C$116+MOD(CW13,Calculations!$C$118))</f>
        <v>1.8695385296339444E-2</v>
      </c>
      <c r="HN13" s="86">
        <f ca="1">Control!$C$7*Calculations!$C$82*INDEX('Monthly Data'!N:N,Calculations!$C$116+MOD(CX13,Calculations!$C$118))+Control!$C$7*Calculations!$C$83*INDEX('Monthly Data'!O:O,Calculations!$C$116+MOD(CX13,Calculations!$C$118))+Control!$C$7*Calculations!$C$84*INDEX('Monthly Data'!P:P,Calculations!$C$116+MOD(CX13,Calculations!$C$118))+Control!$C$7*Calculations!$C$85*INDEX('Monthly Data'!Q:Q,Calculations!$C$116+MOD(CX13,Calculations!$C$118))+(1-Control!$C$7*Calculations!$C$87)*INDEX('Monthly Data'!R:R,Calculations!$C$116+MOD(CX13,Calculations!$C$118))</f>
        <v>3.1070573055362403E-2</v>
      </c>
      <c r="HO13" s="86">
        <f ca="1">Control!$C$7*Calculations!$C$82*INDEX('Monthly Data'!N:N,Calculations!$C$116+MOD(CY13,Calculations!$C$118))+Control!$C$7*Calculations!$C$83*INDEX('Monthly Data'!O:O,Calculations!$C$116+MOD(CY13,Calculations!$C$118))+Control!$C$7*Calculations!$C$84*INDEX('Monthly Data'!P:P,Calculations!$C$116+MOD(CY13,Calculations!$C$118))+Control!$C$7*Calculations!$C$85*INDEX('Monthly Data'!Q:Q,Calculations!$C$116+MOD(CY13,Calculations!$C$118))+(1-Control!$C$7*Calculations!$C$87)*INDEX('Monthly Data'!R:R,Calculations!$C$116+MOD(CY13,Calculations!$C$118))</f>
        <v>5.1972609868760735E-3</v>
      </c>
      <c r="HP13" s="86">
        <f ca="1">Control!$C$7*Calculations!$C$82*INDEX('Monthly Data'!N:N,Calculations!$C$116+MOD(CZ13,Calculations!$C$118))+Control!$C$7*Calculations!$C$83*INDEX('Monthly Data'!O:O,Calculations!$C$116+MOD(CZ13,Calculations!$C$118))+Control!$C$7*Calculations!$C$84*INDEX('Monthly Data'!P:P,Calculations!$C$116+MOD(CZ13,Calculations!$C$118))+Control!$C$7*Calculations!$C$85*INDEX('Monthly Data'!Q:Q,Calculations!$C$116+MOD(CZ13,Calculations!$C$118))+(1-Control!$C$7*Calculations!$C$87)*INDEX('Monthly Data'!R:R,Calculations!$C$116+MOD(CZ13,Calculations!$C$118))</f>
        <v>-1.1360801645249321E-2</v>
      </c>
      <c r="HQ13" s="86">
        <f ca="1">Control!$C$7*Calculations!$C$82*INDEX('Monthly Data'!N:N,Calculations!$C$116+MOD(DA13,Calculations!$C$118))+Control!$C$7*Calculations!$C$83*INDEX('Monthly Data'!O:O,Calculations!$C$116+MOD(DA13,Calculations!$C$118))+Control!$C$7*Calculations!$C$84*INDEX('Monthly Data'!P:P,Calculations!$C$116+MOD(DA13,Calculations!$C$118))+Control!$C$7*Calculations!$C$85*INDEX('Monthly Data'!Q:Q,Calculations!$C$116+MOD(DA13,Calculations!$C$118))+(1-Control!$C$7*Calculations!$C$87)*INDEX('Monthly Data'!R:R,Calculations!$C$116+MOD(DA13,Calculations!$C$118))</f>
        <v>2.766281641786093E-2</v>
      </c>
      <c r="HR13" s="86">
        <f ca="1">Control!$C$7*Calculations!$C$82*INDEX('Monthly Data'!N:N,Calculations!$C$116+MOD(DB13,Calculations!$C$118))+Control!$C$7*Calculations!$C$83*INDEX('Monthly Data'!O:O,Calculations!$C$116+MOD(DB13,Calculations!$C$118))+Control!$C$7*Calculations!$C$84*INDEX('Monthly Data'!P:P,Calculations!$C$116+MOD(DB13,Calculations!$C$118))+Control!$C$7*Calculations!$C$85*INDEX('Monthly Data'!Q:Q,Calculations!$C$116+MOD(DB13,Calculations!$C$118))+(1-Control!$C$7*Calculations!$C$87)*INDEX('Monthly Data'!R:R,Calculations!$C$116+MOD(DB13,Calculations!$C$118))</f>
        <v>8.3814116887657771E-3</v>
      </c>
      <c r="HS13" s="86">
        <f ca="1">Control!$C$7*Calculations!$C$82*INDEX('Monthly Data'!N:N,Calculations!$C$116+MOD(DC13,Calculations!$C$118))+Control!$C$7*Calculations!$C$83*INDEX('Monthly Data'!O:O,Calculations!$C$116+MOD(DC13,Calculations!$C$118))+Control!$C$7*Calculations!$C$84*INDEX('Monthly Data'!P:P,Calculations!$C$116+MOD(DC13,Calculations!$C$118))+Control!$C$7*Calculations!$C$85*INDEX('Monthly Data'!Q:Q,Calculations!$C$116+MOD(DC13,Calculations!$C$118))+(1-Control!$C$7*Calculations!$C$87)*INDEX('Monthly Data'!R:R,Calculations!$C$116+MOD(DC13,Calculations!$C$118))</f>
        <v>1.1704119272391494E-2</v>
      </c>
      <c r="HT13" s="86">
        <f ca="1">Control!$C$7*Calculations!$C$82*INDEX('Monthly Data'!N:N,Calculations!$C$116+MOD(DD13,Calculations!$C$118))+Control!$C$7*Calculations!$C$83*INDEX('Monthly Data'!O:O,Calculations!$C$116+MOD(DD13,Calculations!$C$118))+Control!$C$7*Calculations!$C$84*INDEX('Monthly Data'!P:P,Calculations!$C$116+MOD(DD13,Calculations!$C$118))+Control!$C$7*Calculations!$C$85*INDEX('Monthly Data'!Q:Q,Calculations!$C$116+MOD(DD13,Calculations!$C$118))+(1-Control!$C$7*Calculations!$C$87)*INDEX('Monthly Data'!R:R,Calculations!$C$116+MOD(DD13,Calculations!$C$118))</f>
        <v>-3.8554137824290124E-2</v>
      </c>
      <c r="HU13" s="86">
        <f ca="1">Control!$C$7*Calculations!$C$82*INDEX('Monthly Data'!N:N,Calculations!$C$116+MOD(DE13,Calculations!$C$118))+Control!$C$7*Calculations!$C$83*INDEX('Monthly Data'!O:O,Calculations!$C$116+MOD(DE13,Calculations!$C$118))+Control!$C$7*Calculations!$C$84*INDEX('Monthly Data'!P:P,Calculations!$C$116+MOD(DE13,Calculations!$C$118))+Control!$C$7*Calculations!$C$85*INDEX('Monthly Data'!Q:Q,Calculations!$C$116+MOD(DE13,Calculations!$C$118))+(1-Control!$C$7*Calculations!$C$87)*INDEX('Monthly Data'!R:R,Calculations!$C$116+MOD(DE13,Calculations!$C$118))</f>
        <v>-3.53368065312233E-2</v>
      </c>
      <c r="HV13" s="86">
        <f ca="1">Control!$C$7*Calculations!$C$82*INDEX('Monthly Data'!N:N,Calculations!$C$116+MOD(DF13,Calculations!$C$118))+Control!$C$7*Calculations!$C$83*INDEX('Monthly Data'!O:O,Calculations!$C$116+MOD(DF13,Calculations!$C$118))+Control!$C$7*Calculations!$C$84*INDEX('Monthly Data'!P:P,Calculations!$C$116+MOD(DF13,Calculations!$C$118))+Control!$C$7*Calculations!$C$85*INDEX('Monthly Data'!Q:Q,Calculations!$C$116+MOD(DF13,Calculations!$C$118))+(1-Control!$C$7*Calculations!$C$87)*INDEX('Monthly Data'!R:R,Calculations!$C$116+MOD(DF13,Calculations!$C$118))</f>
        <v>1.8695385296339444E-2</v>
      </c>
      <c r="HW13" s="86">
        <f ca="1">Control!$C$7*Calculations!$C$82*INDEX('Monthly Data'!N:N,Calculations!$C$116+MOD(DG13,Calculations!$C$118))+Control!$C$7*Calculations!$C$83*INDEX('Monthly Data'!O:O,Calculations!$C$116+MOD(DG13,Calculations!$C$118))+Control!$C$7*Calculations!$C$84*INDEX('Monthly Data'!P:P,Calculations!$C$116+MOD(DG13,Calculations!$C$118))+Control!$C$7*Calculations!$C$85*INDEX('Monthly Data'!Q:Q,Calculations!$C$116+MOD(DG13,Calculations!$C$118))+(1-Control!$C$7*Calculations!$C$87)*INDEX('Monthly Data'!R:R,Calculations!$C$116+MOD(DG13,Calculations!$C$118))</f>
        <v>-4.417423226995453E-3</v>
      </c>
      <c r="HX13" s="86">
        <f ca="1">Control!$C$7*Calculations!$C$82*INDEX('Monthly Data'!N:N,Calculations!$C$116+MOD(DH13,Calculations!$C$118))+Control!$C$7*Calculations!$C$83*INDEX('Monthly Data'!O:O,Calculations!$C$116+MOD(DH13,Calculations!$C$118))+Control!$C$7*Calculations!$C$84*INDEX('Monthly Data'!P:P,Calculations!$C$116+MOD(DH13,Calculations!$C$118))+Control!$C$7*Calculations!$C$85*INDEX('Monthly Data'!Q:Q,Calculations!$C$116+MOD(DH13,Calculations!$C$118))+(1-Control!$C$7*Calculations!$C$87)*INDEX('Monthly Data'!R:R,Calculations!$C$116+MOD(DH13,Calculations!$C$118))</f>
        <v>-2.072517756005474E-2</v>
      </c>
      <c r="HY13" s="86">
        <f ca="1">Control!$C$7*Calculations!$C$82*INDEX('Monthly Data'!N:N,Calculations!$C$116+MOD(DI13,Calculations!$C$118))+Control!$C$7*Calculations!$C$83*INDEX('Monthly Data'!O:O,Calculations!$C$116+MOD(DI13,Calculations!$C$118))+Control!$C$7*Calculations!$C$84*INDEX('Monthly Data'!P:P,Calculations!$C$116+MOD(DI13,Calculations!$C$118))+Control!$C$7*Calculations!$C$85*INDEX('Monthly Data'!Q:Q,Calculations!$C$116+MOD(DI13,Calculations!$C$118))+(1-Control!$C$7*Calculations!$C$87)*INDEX('Monthly Data'!R:R,Calculations!$C$116+MOD(DI13,Calculations!$C$118))</f>
        <v>1.7599621212565995E-2</v>
      </c>
      <c r="HZ13" s="86">
        <f ca="1">Control!$C$7*Calculations!$C$82*INDEX('Monthly Data'!N:N,Calculations!$C$116+MOD(DJ13,Calculations!$C$118))+Control!$C$7*Calculations!$C$83*INDEX('Monthly Data'!O:O,Calculations!$C$116+MOD(DJ13,Calculations!$C$118))+Control!$C$7*Calculations!$C$84*INDEX('Monthly Data'!P:P,Calculations!$C$116+MOD(DJ13,Calculations!$C$118))+Control!$C$7*Calculations!$C$85*INDEX('Monthly Data'!Q:Q,Calculations!$C$116+MOD(DJ13,Calculations!$C$118))+(1-Control!$C$7*Calculations!$C$87)*INDEX('Monthly Data'!R:R,Calculations!$C$116+MOD(DJ13,Calculations!$C$118))</f>
        <v>1.2435425892067014E-2</v>
      </c>
      <c r="IA13" s="86">
        <f ca="1">Control!$C$7*Calculations!$C$82*INDEX('Monthly Data'!N:N,Calculations!$C$116+MOD(DK13,Calculations!$C$118))+Control!$C$7*Calculations!$C$83*INDEX('Monthly Data'!O:O,Calculations!$C$116+MOD(DK13,Calculations!$C$118))+Control!$C$7*Calculations!$C$84*INDEX('Monthly Data'!P:P,Calculations!$C$116+MOD(DK13,Calculations!$C$118))+Control!$C$7*Calculations!$C$85*INDEX('Monthly Data'!Q:Q,Calculations!$C$116+MOD(DK13,Calculations!$C$118))+(1-Control!$C$7*Calculations!$C$87)*INDEX('Monthly Data'!R:R,Calculations!$C$116+MOD(DK13,Calculations!$C$118))</f>
        <v>1.0353752315110615E-2</v>
      </c>
      <c r="IB13" s="86">
        <f ca="1">Control!$C$7*Calculations!$C$82*INDEX('Monthly Data'!N:N,Calculations!$C$116+MOD(DL13,Calculations!$C$118))+Control!$C$7*Calculations!$C$83*INDEX('Monthly Data'!O:O,Calculations!$C$116+MOD(DL13,Calculations!$C$118))+Control!$C$7*Calculations!$C$84*INDEX('Monthly Data'!P:P,Calculations!$C$116+MOD(DL13,Calculations!$C$118))+Control!$C$7*Calculations!$C$85*INDEX('Monthly Data'!Q:Q,Calculations!$C$116+MOD(DL13,Calculations!$C$118))+(1-Control!$C$7*Calculations!$C$87)*INDEX('Monthly Data'!R:R,Calculations!$C$116+MOD(DL13,Calculations!$C$118))</f>
        <v>2.4470405846852006E-3</v>
      </c>
      <c r="IC13" s="86">
        <f ca="1">Control!$C$7*Calculations!$C$82*INDEX('Monthly Data'!N:N,Calculations!$C$116+MOD(DM13,Calculations!$C$118))+Control!$C$7*Calculations!$C$83*INDEX('Monthly Data'!O:O,Calculations!$C$116+MOD(DM13,Calculations!$C$118))+Control!$C$7*Calculations!$C$84*INDEX('Monthly Data'!P:P,Calculations!$C$116+MOD(DM13,Calculations!$C$118))+Control!$C$7*Calculations!$C$85*INDEX('Monthly Data'!Q:Q,Calculations!$C$116+MOD(DM13,Calculations!$C$118))+(1-Control!$C$7*Calculations!$C$87)*INDEX('Monthly Data'!R:R,Calculations!$C$116+MOD(DM13,Calculations!$C$118))</f>
        <v>5.8868730207813358E-3</v>
      </c>
      <c r="ID13" s="86">
        <f ca="1">Control!$C$7*Calculations!$C$82*INDEX('Monthly Data'!N:N,Calculations!$C$116+MOD(DN13,Calculations!$C$118))+Control!$C$7*Calculations!$C$83*INDEX('Monthly Data'!O:O,Calculations!$C$116+MOD(DN13,Calculations!$C$118))+Control!$C$7*Calculations!$C$84*INDEX('Monthly Data'!P:P,Calculations!$C$116+MOD(DN13,Calculations!$C$118))+Control!$C$7*Calculations!$C$85*INDEX('Monthly Data'!Q:Q,Calculations!$C$116+MOD(DN13,Calculations!$C$118))+(1-Control!$C$7*Calculations!$C$87)*INDEX('Monthly Data'!R:R,Calculations!$C$116+MOD(DN13,Calculations!$C$118))</f>
        <v>6.4539397490030407E-3</v>
      </c>
      <c r="IE13" s="86">
        <f ca="1">Control!$C$7*Calculations!$C$82*INDEX('Monthly Data'!N:N,Calculations!$C$116+MOD(DO13,Calculations!$C$118))+Control!$C$7*Calculations!$C$83*INDEX('Monthly Data'!O:O,Calculations!$C$116+MOD(DO13,Calculations!$C$118))+Control!$C$7*Calculations!$C$84*INDEX('Monthly Data'!P:P,Calculations!$C$116+MOD(DO13,Calculations!$C$118))+Control!$C$7*Calculations!$C$85*INDEX('Monthly Data'!Q:Q,Calculations!$C$116+MOD(DO13,Calculations!$C$118))+(1-Control!$C$7*Calculations!$C$87)*INDEX('Monthly Data'!R:R,Calculations!$C$116+MOD(DO13,Calculations!$C$118))</f>
        <v>2.3307359621218403E-2</v>
      </c>
      <c r="IF13" s="86">
        <f ca="1">Control!$C$7*Calculations!$C$82*INDEX('Monthly Data'!N:N,Calculations!$C$116+MOD(DP13,Calculations!$C$118))+Control!$C$7*Calculations!$C$83*INDEX('Monthly Data'!O:O,Calculations!$C$116+MOD(DP13,Calculations!$C$118))+Control!$C$7*Calculations!$C$84*INDEX('Monthly Data'!P:P,Calculations!$C$116+MOD(DP13,Calculations!$C$118))+Control!$C$7*Calculations!$C$85*INDEX('Monthly Data'!Q:Q,Calculations!$C$116+MOD(DP13,Calculations!$C$118))+(1-Control!$C$7*Calculations!$C$87)*INDEX('Monthly Data'!R:R,Calculations!$C$116+MOD(DP13,Calculations!$C$118))</f>
        <v>8.4240675975201049E-3</v>
      </c>
      <c r="IG13" s="88">
        <f ca="1">Control!$C$8*(1+DQ13)*(1+DR13)*(1+DS13)*(1+DT13)*(1+DU13)*(1+DV13)*(1+DW13)*(1+DX13)*(1+DY13)*(1+DZ13)*(1+EA13)*(1+EB13)*(1+EC13)*(1+ED13)*(1+EE13)*(1+EF13)*(1+EG13)*(1+EH13)*(1+EI13)*(1+EJ13)*(1+EK13)*(1+EL13)*(1+EM13)*(1+EN13)*(1+EO13)*(1+EP13)*(1+EQ13)*(1+ER13)*(1+ES13)*(1+ET13)*(1+EU13)*(1+EV13)*(1+EW13)*(1+EX13)*(1+EY13)*(1+EZ13)*(1+FA13)*(1+FB13)*(1+FC13)*(1+FD13)*(1+FE13)*(1+FF13)*(1+FG13)*(1+FH13)*(1+FI13)*(1+FJ13)*(1+FK13)*(1+FL13)*(1+FM13)*(1+FN13)*(1+FO13)*(1+FP13)*(1+FQ13)*(1+FR13)*(1+FS13)*(1+FT13)*(1+FU13)*(1+FV13)*(1+FW13)*(1+FX13)*(1+FY13)*(1+FZ13)*(1+GA13)*(1+GB13)*(1+GC13)*(1+GD13)*(1+GE13)*(1+GF13)*(1+GG13)*(1+GH13)*(1+GI13)*(1+GJ13)*(1+GK13)*(1+GL13)*(1+GM13)*(1+GN13)*(1+GO13)*(1+GP13)*(1+GQ13)*(1+GR13)*(1+GS13)*(1+GT13)*(1+GU13)*(1+GV13)*(1+GW13)*(1+GX13)*(1+GY13)*(1+GZ13)*(1+HA13)*(1+HB13)*(1+HC13)*(1+HD13)*(1+HE13)*(1+HF13)*(1+HG13)*(1+HH13)*(1+HI13)*(1+HJ13)*(1+HK13)*(1+HL13)*(1+HM13)*(1+HN13)*(1+HO13)*(1+HP13)*(1+HQ13)*(1+HR13)*(1+HS13)*(1+HT13)*(1+HU13)*(1+HV13)*(1+HW13)*(1+HX13)*(1+HY13)*(1+HZ13)*(1+IA13)*(1+IB13)*(1+IC13)*(1+ID13)*(1+IE13)*(1+IF13)</f>
        <v>85383.823614468289</v>
      </c>
    </row>
    <row r="14" spans="1:241" x14ac:dyDescent="0.25">
      <c r="A14">
        <v>21</v>
      </c>
      <c r="B14">
        <v>54</v>
      </c>
      <c r="C14">
        <v>0</v>
      </c>
      <c r="D14">
        <v>19</v>
      </c>
      <c r="E14">
        <v>19</v>
      </c>
      <c r="F14">
        <v>85</v>
      </c>
      <c r="G14">
        <v>27</v>
      </c>
      <c r="H14">
        <v>97</v>
      </c>
      <c r="I14">
        <v>104</v>
      </c>
      <c r="J14">
        <v>110</v>
      </c>
      <c r="K14">
        <v>106</v>
      </c>
      <c r="L14">
        <v>21</v>
      </c>
      <c r="M14">
        <v>94</v>
      </c>
      <c r="N14">
        <v>111</v>
      </c>
      <c r="O14">
        <v>18</v>
      </c>
      <c r="P14">
        <v>67</v>
      </c>
      <c r="Q14">
        <v>35</v>
      </c>
      <c r="R14">
        <v>95</v>
      </c>
      <c r="S14">
        <v>29</v>
      </c>
      <c r="T14">
        <v>103</v>
      </c>
      <c r="U14">
        <v>22</v>
      </c>
      <c r="V14">
        <v>56</v>
      </c>
      <c r="W14">
        <v>10</v>
      </c>
      <c r="X14">
        <v>42</v>
      </c>
      <c r="Y14">
        <v>72</v>
      </c>
      <c r="Z14">
        <v>31</v>
      </c>
      <c r="AA14">
        <v>12</v>
      </c>
      <c r="AB14">
        <v>82</v>
      </c>
      <c r="AC14">
        <v>7</v>
      </c>
      <c r="AD14">
        <v>87</v>
      </c>
      <c r="AE14">
        <v>8</v>
      </c>
      <c r="AF14">
        <v>61</v>
      </c>
      <c r="AG14">
        <v>23</v>
      </c>
      <c r="AH14">
        <v>110</v>
      </c>
      <c r="AI14">
        <v>34</v>
      </c>
      <c r="AJ14">
        <v>94</v>
      </c>
      <c r="AK14">
        <v>3</v>
      </c>
      <c r="AL14">
        <v>55</v>
      </c>
      <c r="AM14">
        <v>112</v>
      </c>
      <c r="AN14">
        <v>106</v>
      </c>
      <c r="AO14">
        <v>68</v>
      </c>
      <c r="AP14">
        <v>112</v>
      </c>
      <c r="AQ14">
        <v>15</v>
      </c>
      <c r="AR14">
        <v>24</v>
      </c>
      <c r="AS14">
        <v>94</v>
      </c>
      <c r="AT14">
        <v>62</v>
      </c>
      <c r="AU14">
        <v>106</v>
      </c>
      <c r="AV14">
        <v>26</v>
      </c>
      <c r="AW14">
        <v>116</v>
      </c>
      <c r="AX14">
        <v>98</v>
      </c>
      <c r="AY14">
        <v>109</v>
      </c>
      <c r="AZ14">
        <v>47</v>
      </c>
      <c r="BA14">
        <v>87</v>
      </c>
      <c r="BB14">
        <v>104</v>
      </c>
      <c r="BC14">
        <v>35</v>
      </c>
      <c r="BD14">
        <v>116</v>
      </c>
      <c r="BE14">
        <v>16</v>
      </c>
      <c r="BF14">
        <v>87</v>
      </c>
      <c r="BG14">
        <v>111</v>
      </c>
      <c r="BH14">
        <v>90</v>
      </c>
      <c r="BI14">
        <v>78</v>
      </c>
      <c r="BJ14">
        <v>87</v>
      </c>
      <c r="BK14">
        <v>57</v>
      </c>
      <c r="BL14">
        <v>24</v>
      </c>
      <c r="BM14">
        <v>55</v>
      </c>
      <c r="BN14">
        <v>49</v>
      </c>
      <c r="BO14">
        <v>52</v>
      </c>
      <c r="BP14">
        <v>24</v>
      </c>
      <c r="BQ14">
        <v>15</v>
      </c>
      <c r="BR14">
        <v>67</v>
      </c>
      <c r="BS14">
        <v>73</v>
      </c>
      <c r="BT14">
        <v>46</v>
      </c>
      <c r="BU14">
        <v>20</v>
      </c>
      <c r="BV14">
        <v>66</v>
      </c>
      <c r="BW14">
        <v>94</v>
      </c>
      <c r="BX14">
        <v>12</v>
      </c>
      <c r="BY14">
        <v>25</v>
      </c>
      <c r="BZ14">
        <v>0</v>
      </c>
      <c r="CA14">
        <v>97</v>
      </c>
      <c r="CB14">
        <v>98</v>
      </c>
      <c r="CC14">
        <v>77</v>
      </c>
      <c r="CD14">
        <v>11</v>
      </c>
      <c r="CE14">
        <v>90</v>
      </c>
      <c r="CF14">
        <v>24</v>
      </c>
      <c r="CG14">
        <v>115</v>
      </c>
      <c r="CH14">
        <v>54</v>
      </c>
      <c r="CI14">
        <v>107</v>
      </c>
      <c r="CJ14">
        <v>105</v>
      </c>
      <c r="CK14">
        <v>47</v>
      </c>
      <c r="CL14">
        <v>77</v>
      </c>
      <c r="CM14">
        <v>40</v>
      </c>
      <c r="CN14">
        <v>59</v>
      </c>
      <c r="CO14">
        <v>95</v>
      </c>
      <c r="CP14">
        <v>102</v>
      </c>
      <c r="CQ14">
        <v>79</v>
      </c>
      <c r="CR14">
        <v>89</v>
      </c>
      <c r="CS14">
        <v>105</v>
      </c>
      <c r="CT14">
        <v>31</v>
      </c>
      <c r="CU14">
        <v>110</v>
      </c>
      <c r="CV14">
        <v>56</v>
      </c>
      <c r="CW14">
        <v>114</v>
      </c>
      <c r="CX14">
        <v>33</v>
      </c>
      <c r="CY14">
        <v>38</v>
      </c>
      <c r="CZ14">
        <v>92</v>
      </c>
      <c r="DA14">
        <v>107</v>
      </c>
      <c r="DB14">
        <v>20</v>
      </c>
      <c r="DC14">
        <v>14</v>
      </c>
      <c r="DD14">
        <v>9</v>
      </c>
      <c r="DE14">
        <v>106</v>
      </c>
      <c r="DF14">
        <v>67</v>
      </c>
      <c r="DG14">
        <v>81</v>
      </c>
      <c r="DH14">
        <v>79</v>
      </c>
      <c r="DI14">
        <v>3</v>
      </c>
      <c r="DJ14">
        <v>47</v>
      </c>
      <c r="DK14">
        <v>70</v>
      </c>
      <c r="DL14">
        <v>42</v>
      </c>
      <c r="DM14">
        <v>5</v>
      </c>
      <c r="DN14">
        <v>20</v>
      </c>
      <c r="DO14">
        <v>57</v>
      </c>
      <c r="DP14">
        <v>59</v>
      </c>
      <c r="DQ14" s="86">
        <f ca="1">Control!$C$7*Calculations!$C$82*INDEX('Monthly Data'!N:N,Calculations!$C$116+MOD(A14,Calculations!$C$118))+Control!$C$7*Calculations!$C$83*INDEX('Monthly Data'!O:O,Calculations!$C$116+MOD(A14,Calculations!$C$118))+Control!$C$7*Calculations!$C$84*INDEX('Monthly Data'!P:P,Calculations!$C$116+MOD(A14,Calculations!$C$118))+Control!$C$7*Calculations!$C$85*INDEX('Monthly Data'!Q:Q,Calculations!$C$116+MOD(A14,Calculations!$C$118))+(1-Control!$C$7*Calculations!$C$87)*INDEX('Monthly Data'!R:R,Calculations!$C$116+MOD(A14,Calculations!$C$118))</f>
        <v>1.5108777406081684E-3</v>
      </c>
      <c r="DR14" s="86">
        <f ca="1">Control!$C$7*Calculations!$C$82*INDEX('Monthly Data'!N:N,Calculations!$C$116+MOD(B14,Calculations!$C$118))+Control!$C$7*Calculations!$C$83*INDEX('Monthly Data'!O:O,Calculations!$C$116+MOD(B14,Calculations!$C$118))+Control!$C$7*Calculations!$C$84*INDEX('Monthly Data'!P:P,Calculations!$C$116+MOD(B14,Calculations!$C$118))+Control!$C$7*Calculations!$C$85*INDEX('Monthly Data'!Q:Q,Calculations!$C$116+MOD(B14,Calculations!$C$118))+(1-Control!$C$7*Calculations!$C$87)*INDEX('Monthly Data'!R:R,Calculations!$C$116+MOD(B14,Calculations!$C$118))</f>
        <v>1.7484305259657981E-2</v>
      </c>
      <c r="DS14" s="86">
        <f ca="1">Control!$C$7*Calculations!$C$82*INDEX('Monthly Data'!N:N,Calculations!$C$116+MOD(C14,Calculations!$C$118))+Control!$C$7*Calculations!$C$83*INDEX('Monthly Data'!O:O,Calculations!$C$116+MOD(C14,Calculations!$C$118))+Control!$C$7*Calculations!$C$84*INDEX('Monthly Data'!P:P,Calculations!$C$116+MOD(C14,Calculations!$C$118))+Control!$C$7*Calculations!$C$85*INDEX('Monthly Data'!Q:Q,Calculations!$C$116+MOD(C14,Calculations!$C$118))+(1-Control!$C$7*Calculations!$C$87)*INDEX('Monthly Data'!R:R,Calculations!$C$116+MOD(C14,Calculations!$C$118))</f>
        <v>1.4915555251167555E-3</v>
      </c>
      <c r="DT14" s="86">
        <f ca="1">Control!$C$7*Calculations!$C$82*INDEX('Monthly Data'!N:N,Calculations!$C$116+MOD(D14,Calculations!$C$118))+Control!$C$7*Calculations!$C$83*INDEX('Monthly Data'!O:O,Calculations!$C$116+MOD(D14,Calculations!$C$118))+Control!$C$7*Calculations!$C$84*INDEX('Monthly Data'!P:P,Calculations!$C$116+MOD(D14,Calculations!$C$118))+Control!$C$7*Calculations!$C$85*INDEX('Monthly Data'!Q:Q,Calculations!$C$116+MOD(D14,Calculations!$C$118))+(1-Control!$C$7*Calculations!$C$87)*INDEX('Monthly Data'!R:R,Calculations!$C$116+MOD(D14,Calculations!$C$118))</f>
        <v>4.089189590407355E-3</v>
      </c>
      <c r="DU14" s="86">
        <f ca="1">Control!$C$7*Calculations!$C$82*INDEX('Monthly Data'!N:N,Calculations!$C$116+MOD(E14,Calculations!$C$118))+Control!$C$7*Calculations!$C$83*INDEX('Monthly Data'!O:O,Calculations!$C$116+MOD(E14,Calculations!$C$118))+Control!$C$7*Calculations!$C$84*INDEX('Monthly Data'!P:P,Calculations!$C$116+MOD(E14,Calculations!$C$118))+Control!$C$7*Calculations!$C$85*INDEX('Monthly Data'!Q:Q,Calculations!$C$116+MOD(E14,Calculations!$C$118))+(1-Control!$C$7*Calculations!$C$87)*INDEX('Monthly Data'!R:R,Calculations!$C$116+MOD(E14,Calculations!$C$118))</f>
        <v>4.089189590407355E-3</v>
      </c>
      <c r="DV14" s="86">
        <f ca="1">Control!$C$7*Calculations!$C$82*INDEX('Monthly Data'!N:N,Calculations!$C$116+MOD(F14,Calculations!$C$118))+Control!$C$7*Calculations!$C$83*INDEX('Monthly Data'!O:O,Calculations!$C$116+MOD(F14,Calculations!$C$118))+Control!$C$7*Calculations!$C$84*INDEX('Monthly Data'!P:P,Calculations!$C$116+MOD(F14,Calculations!$C$118))+Control!$C$7*Calculations!$C$85*INDEX('Monthly Data'!Q:Q,Calculations!$C$116+MOD(F14,Calculations!$C$118))+(1-Control!$C$7*Calculations!$C$87)*INDEX('Monthly Data'!R:R,Calculations!$C$116+MOD(F14,Calculations!$C$118))</f>
        <v>-9.8327855560634558E-3</v>
      </c>
      <c r="DW14" s="86">
        <f ca="1">Control!$C$7*Calculations!$C$82*INDEX('Monthly Data'!N:N,Calculations!$C$116+MOD(G14,Calculations!$C$118))+Control!$C$7*Calculations!$C$83*INDEX('Monthly Data'!O:O,Calculations!$C$116+MOD(G14,Calculations!$C$118))+Control!$C$7*Calculations!$C$84*INDEX('Monthly Data'!P:P,Calculations!$C$116+MOD(G14,Calculations!$C$118))+Control!$C$7*Calculations!$C$85*INDEX('Monthly Data'!Q:Q,Calculations!$C$116+MOD(G14,Calculations!$C$118))+(1-Control!$C$7*Calculations!$C$87)*INDEX('Monthly Data'!R:R,Calculations!$C$116+MOD(G14,Calculations!$C$118))</f>
        <v>-3.53368065312233E-2</v>
      </c>
      <c r="DX14" s="86">
        <f ca="1">Control!$C$7*Calculations!$C$82*INDEX('Monthly Data'!N:N,Calculations!$C$116+MOD(H14,Calculations!$C$118))+Control!$C$7*Calculations!$C$83*INDEX('Monthly Data'!O:O,Calculations!$C$116+MOD(H14,Calculations!$C$118))+Control!$C$7*Calculations!$C$84*INDEX('Monthly Data'!P:P,Calculations!$C$116+MOD(H14,Calculations!$C$118))+Control!$C$7*Calculations!$C$85*INDEX('Monthly Data'!Q:Q,Calculations!$C$116+MOD(H14,Calculations!$C$118))+(1-Control!$C$7*Calculations!$C$87)*INDEX('Monthly Data'!R:R,Calculations!$C$116+MOD(H14,Calculations!$C$118))</f>
        <v>-7.5539743260223157E-3</v>
      </c>
      <c r="DY14" s="86">
        <f ca="1">Control!$C$7*Calculations!$C$82*INDEX('Monthly Data'!N:N,Calculations!$C$116+MOD(I14,Calculations!$C$118))+Control!$C$7*Calculations!$C$83*INDEX('Monthly Data'!O:O,Calculations!$C$116+MOD(I14,Calculations!$C$118))+Control!$C$7*Calculations!$C$84*INDEX('Monthly Data'!P:P,Calculations!$C$116+MOD(I14,Calculations!$C$118))+Control!$C$7*Calculations!$C$85*INDEX('Monthly Data'!Q:Q,Calculations!$C$116+MOD(I14,Calculations!$C$118))+(1-Control!$C$7*Calculations!$C$87)*INDEX('Monthly Data'!R:R,Calculations!$C$116+MOD(I14,Calculations!$C$118))</f>
        <v>2.9708469559001142E-2</v>
      </c>
      <c r="DZ14" s="86">
        <f ca="1">Control!$C$7*Calculations!$C$82*INDEX('Monthly Data'!N:N,Calculations!$C$116+MOD(J14,Calculations!$C$118))+Control!$C$7*Calculations!$C$83*INDEX('Monthly Data'!O:O,Calculations!$C$116+MOD(J14,Calculations!$C$118))+Control!$C$7*Calculations!$C$84*INDEX('Monthly Data'!P:P,Calculations!$C$116+MOD(J14,Calculations!$C$118))+Control!$C$7*Calculations!$C$85*INDEX('Monthly Data'!Q:Q,Calculations!$C$116+MOD(J14,Calculations!$C$118))+(1-Control!$C$7*Calculations!$C$87)*INDEX('Monthly Data'!R:R,Calculations!$C$116+MOD(J14,Calculations!$C$118))</f>
        <v>3.127051071655923E-3</v>
      </c>
      <c r="EA14" s="86">
        <f ca="1">Control!$C$7*Calculations!$C$82*INDEX('Monthly Data'!N:N,Calculations!$C$116+MOD(K14,Calculations!$C$118))+Control!$C$7*Calculations!$C$83*INDEX('Monthly Data'!O:O,Calculations!$C$116+MOD(K14,Calculations!$C$118))+Control!$C$7*Calculations!$C$84*INDEX('Monthly Data'!P:P,Calculations!$C$116+MOD(K14,Calculations!$C$118))+Control!$C$7*Calculations!$C$85*INDEX('Monthly Data'!Q:Q,Calculations!$C$116+MOD(K14,Calculations!$C$118))+(1-Control!$C$7*Calculations!$C$87)*INDEX('Monthly Data'!R:R,Calculations!$C$116+MOD(K14,Calculations!$C$118))</f>
        <v>6.6954569943530936E-3</v>
      </c>
      <c r="EB14" s="86">
        <f ca="1">Control!$C$7*Calculations!$C$82*INDEX('Monthly Data'!N:N,Calculations!$C$116+MOD(L14,Calculations!$C$118))+Control!$C$7*Calculations!$C$83*INDEX('Monthly Data'!O:O,Calculations!$C$116+MOD(L14,Calculations!$C$118))+Control!$C$7*Calculations!$C$84*INDEX('Monthly Data'!P:P,Calculations!$C$116+MOD(L14,Calculations!$C$118))+Control!$C$7*Calculations!$C$85*INDEX('Monthly Data'!Q:Q,Calculations!$C$116+MOD(L14,Calculations!$C$118))+(1-Control!$C$7*Calculations!$C$87)*INDEX('Monthly Data'!R:R,Calculations!$C$116+MOD(L14,Calculations!$C$118))</f>
        <v>1.5108777406081684E-3</v>
      </c>
      <c r="EC14" s="86">
        <f ca="1">Control!$C$7*Calculations!$C$82*INDEX('Monthly Data'!N:N,Calculations!$C$116+MOD(M14,Calculations!$C$118))+Control!$C$7*Calculations!$C$83*INDEX('Monthly Data'!O:O,Calculations!$C$116+MOD(M14,Calculations!$C$118))+Control!$C$7*Calculations!$C$84*INDEX('Monthly Data'!P:P,Calculations!$C$116+MOD(M14,Calculations!$C$118))+Control!$C$7*Calculations!$C$85*INDEX('Monthly Data'!Q:Q,Calculations!$C$116+MOD(M14,Calculations!$C$118))+(1-Control!$C$7*Calculations!$C$87)*INDEX('Monthly Data'!R:R,Calculations!$C$116+MOD(M14,Calculations!$C$118))</f>
        <v>1.0353752315110615E-2</v>
      </c>
      <c r="ED14" s="86">
        <f ca="1">Control!$C$7*Calculations!$C$82*INDEX('Monthly Data'!N:N,Calculations!$C$116+MOD(N14,Calculations!$C$118))+Control!$C$7*Calculations!$C$83*INDEX('Monthly Data'!O:O,Calculations!$C$116+MOD(N14,Calculations!$C$118))+Control!$C$7*Calculations!$C$84*INDEX('Monthly Data'!P:P,Calculations!$C$116+MOD(N14,Calculations!$C$118))+Control!$C$7*Calculations!$C$85*INDEX('Monthly Data'!Q:Q,Calculations!$C$116+MOD(N14,Calculations!$C$118))+(1-Control!$C$7*Calculations!$C$87)*INDEX('Monthly Data'!R:R,Calculations!$C$116+MOD(N14,Calculations!$C$118))</f>
        <v>5.8868730207813358E-3</v>
      </c>
      <c r="EE14" s="86">
        <f ca="1">Control!$C$7*Calculations!$C$82*INDEX('Monthly Data'!N:N,Calculations!$C$116+MOD(O14,Calculations!$C$118))+Control!$C$7*Calculations!$C$83*INDEX('Monthly Data'!O:O,Calculations!$C$116+MOD(O14,Calculations!$C$118))+Control!$C$7*Calculations!$C$84*INDEX('Monthly Data'!P:P,Calculations!$C$116+MOD(O14,Calculations!$C$118))+Control!$C$7*Calculations!$C$85*INDEX('Monthly Data'!Q:Q,Calculations!$C$116+MOD(O14,Calculations!$C$118))+(1-Control!$C$7*Calculations!$C$87)*INDEX('Monthly Data'!R:R,Calculations!$C$116+MOD(O14,Calculations!$C$118))</f>
        <v>-7.4084874653726545E-3</v>
      </c>
      <c r="EF14" s="86">
        <f ca="1">Control!$C$7*Calculations!$C$82*INDEX('Monthly Data'!N:N,Calculations!$C$116+MOD(P14,Calculations!$C$118))+Control!$C$7*Calculations!$C$83*INDEX('Monthly Data'!O:O,Calculations!$C$116+MOD(P14,Calculations!$C$118))+Control!$C$7*Calculations!$C$84*INDEX('Monthly Data'!P:P,Calculations!$C$116+MOD(P14,Calculations!$C$118))+Control!$C$7*Calculations!$C$85*INDEX('Monthly Data'!Q:Q,Calculations!$C$116+MOD(P14,Calculations!$C$118))+(1-Control!$C$7*Calculations!$C$87)*INDEX('Monthly Data'!R:R,Calculations!$C$116+MOD(P14,Calculations!$C$118))</f>
        <v>-3.9863250714949353E-2</v>
      </c>
      <c r="EG14" s="86">
        <f ca="1">Control!$C$7*Calculations!$C$82*INDEX('Monthly Data'!N:N,Calculations!$C$116+MOD(Q14,Calculations!$C$118))+Control!$C$7*Calculations!$C$83*INDEX('Monthly Data'!O:O,Calculations!$C$116+MOD(Q14,Calculations!$C$118))+Control!$C$7*Calculations!$C$84*INDEX('Monthly Data'!P:P,Calculations!$C$116+MOD(Q14,Calculations!$C$118))+Control!$C$7*Calculations!$C$85*INDEX('Monthly Data'!Q:Q,Calculations!$C$116+MOD(Q14,Calculations!$C$118))+(1-Control!$C$7*Calculations!$C$87)*INDEX('Monthly Data'!R:R,Calculations!$C$116+MOD(Q14,Calculations!$C$118))</f>
        <v>-9.5555592256394619E-3</v>
      </c>
      <c r="EH14" s="86">
        <f ca="1">Control!$C$7*Calculations!$C$82*INDEX('Monthly Data'!N:N,Calculations!$C$116+MOD(R14,Calculations!$C$118))+Control!$C$7*Calculations!$C$83*INDEX('Monthly Data'!O:O,Calculations!$C$116+MOD(R14,Calculations!$C$118))+Control!$C$7*Calculations!$C$84*INDEX('Monthly Data'!P:P,Calculations!$C$116+MOD(R14,Calculations!$C$118))+Control!$C$7*Calculations!$C$85*INDEX('Monthly Data'!Q:Q,Calculations!$C$116+MOD(R14,Calculations!$C$118))+(1-Control!$C$7*Calculations!$C$87)*INDEX('Monthly Data'!R:R,Calculations!$C$116+MOD(R14,Calculations!$C$118))</f>
        <v>1.5758278480433856E-2</v>
      </c>
      <c r="EI14" s="86">
        <f ca="1">Control!$C$7*Calculations!$C$82*INDEX('Monthly Data'!N:N,Calculations!$C$116+MOD(S14,Calculations!$C$118))+Control!$C$7*Calculations!$C$83*INDEX('Monthly Data'!O:O,Calculations!$C$116+MOD(S14,Calculations!$C$118))+Control!$C$7*Calculations!$C$84*INDEX('Monthly Data'!P:P,Calculations!$C$116+MOD(S14,Calculations!$C$118))+Control!$C$7*Calculations!$C$85*INDEX('Monthly Data'!Q:Q,Calculations!$C$116+MOD(S14,Calculations!$C$118))+(1-Control!$C$7*Calculations!$C$87)*INDEX('Monthly Data'!R:R,Calculations!$C$116+MOD(S14,Calculations!$C$118))</f>
        <v>1.5115046179922851E-2</v>
      </c>
      <c r="EJ14" s="86">
        <f ca="1">Control!$C$7*Calculations!$C$82*INDEX('Monthly Data'!N:N,Calculations!$C$116+MOD(T14,Calculations!$C$118))+Control!$C$7*Calculations!$C$83*INDEX('Monthly Data'!O:O,Calculations!$C$116+MOD(T14,Calculations!$C$118))+Control!$C$7*Calculations!$C$84*INDEX('Monthly Data'!P:P,Calculations!$C$116+MOD(T14,Calculations!$C$118))+Control!$C$7*Calculations!$C$85*INDEX('Monthly Data'!Q:Q,Calculations!$C$116+MOD(T14,Calculations!$C$118))+(1-Control!$C$7*Calculations!$C$87)*INDEX('Monthly Data'!R:R,Calculations!$C$116+MOD(T14,Calculations!$C$118))</f>
        <v>5.1972609868760735E-3</v>
      </c>
      <c r="EK14" s="86">
        <f ca="1">Control!$C$7*Calculations!$C$82*INDEX('Monthly Data'!N:N,Calculations!$C$116+MOD(U14,Calculations!$C$118))+Control!$C$7*Calculations!$C$83*INDEX('Monthly Data'!O:O,Calculations!$C$116+MOD(U14,Calculations!$C$118))+Control!$C$7*Calculations!$C$84*INDEX('Monthly Data'!P:P,Calculations!$C$116+MOD(U14,Calculations!$C$118))+Control!$C$7*Calculations!$C$85*INDEX('Monthly Data'!Q:Q,Calculations!$C$116+MOD(U14,Calculations!$C$118))+(1-Control!$C$7*Calculations!$C$87)*INDEX('Monthly Data'!R:R,Calculations!$C$116+MOD(U14,Calculations!$C$118))</f>
        <v>1.50127906355989E-2</v>
      </c>
      <c r="EL14" s="86">
        <f ca="1">Control!$C$7*Calculations!$C$82*INDEX('Monthly Data'!N:N,Calculations!$C$116+MOD(V14,Calculations!$C$118))+Control!$C$7*Calculations!$C$83*INDEX('Monthly Data'!O:O,Calculations!$C$116+MOD(V14,Calculations!$C$118))+Control!$C$7*Calculations!$C$84*INDEX('Monthly Data'!P:P,Calculations!$C$116+MOD(V14,Calculations!$C$118))+Control!$C$7*Calculations!$C$85*INDEX('Monthly Data'!Q:Q,Calculations!$C$116+MOD(V14,Calculations!$C$118))+(1-Control!$C$7*Calculations!$C$87)*INDEX('Monthly Data'!R:R,Calculations!$C$116+MOD(V14,Calculations!$C$118))</f>
        <v>7.5897487599915015E-3</v>
      </c>
      <c r="EM14" s="86">
        <f ca="1">Control!$C$7*Calculations!$C$82*INDEX('Monthly Data'!N:N,Calculations!$C$116+MOD(W14,Calculations!$C$118))+Control!$C$7*Calculations!$C$83*INDEX('Monthly Data'!O:O,Calculations!$C$116+MOD(W14,Calculations!$C$118))+Control!$C$7*Calculations!$C$84*INDEX('Monthly Data'!P:P,Calculations!$C$116+MOD(W14,Calculations!$C$118))+Control!$C$7*Calculations!$C$85*INDEX('Monthly Data'!Q:Q,Calculations!$C$116+MOD(W14,Calculations!$C$118))+(1-Control!$C$7*Calculations!$C$87)*INDEX('Monthly Data'!R:R,Calculations!$C$116+MOD(W14,Calculations!$C$118))</f>
        <v>1.1702576456120543E-2</v>
      </c>
      <c r="EN14" s="86">
        <f ca="1">Control!$C$7*Calculations!$C$82*INDEX('Monthly Data'!N:N,Calculations!$C$116+MOD(X14,Calculations!$C$118))+Control!$C$7*Calculations!$C$83*INDEX('Monthly Data'!O:O,Calculations!$C$116+MOD(X14,Calculations!$C$118))+Control!$C$7*Calculations!$C$84*INDEX('Monthly Data'!P:P,Calculations!$C$116+MOD(X14,Calculations!$C$118))+Control!$C$7*Calculations!$C$85*INDEX('Monthly Data'!Q:Q,Calculations!$C$116+MOD(X14,Calculations!$C$118))+(1-Control!$C$7*Calculations!$C$87)*INDEX('Monthly Data'!R:R,Calculations!$C$116+MOD(X14,Calculations!$C$118))</f>
        <v>-6.1115617667135171E-2</v>
      </c>
      <c r="EO14" s="86">
        <f ca="1">Control!$C$7*Calculations!$C$82*INDEX('Monthly Data'!N:N,Calculations!$C$116+MOD(Y14,Calculations!$C$118))+Control!$C$7*Calculations!$C$83*INDEX('Monthly Data'!O:O,Calculations!$C$116+MOD(Y14,Calculations!$C$118))+Control!$C$7*Calculations!$C$84*INDEX('Monthly Data'!P:P,Calculations!$C$116+MOD(Y14,Calculations!$C$118))+Control!$C$7*Calculations!$C$85*INDEX('Monthly Data'!Q:Q,Calculations!$C$116+MOD(Y14,Calculations!$C$118))+(1-Control!$C$7*Calculations!$C$87)*INDEX('Monthly Data'!R:R,Calculations!$C$116+MOD(Y14,Calculations!$C$118))</f>
        <v>-4.3408051735618014E-2</v>
      </c>
      <c r="EP14" s="86">
        <f ca="1">Control!$C$7*Calculations!$C$82*INDEX('Monthly Data'!N:N,Calculations!$C$116+MOD(Z14,Calculations!$C$118))+Control!$C$7*Calculations!$C$83*INDEX('Monthly Data'!O:O,Calculations!$C$116+MOD(Z14,Calculations!$C$118))+Control!$C$7*Calculations!$C$84*INDEX('Monthly Data'!P:P,Calculations!$C$116+MOD(Z14,Calculations!$C$118))+Control!$C$7*Calculations!$C$85*INDEX('Monthly Data'!Q:Q,Calculations!$C$116+MOD(Z14,Calculations!$C$118))+(1-Control!$C$7*Calculations!$C$87)*INDEX('Monthly Data'!R:R,Calculations!$C$116+MOD(Z14,Calculations!$C$118))</f>
        <v>1.8665061640915637E-2</v>
      </c>
      <c r="EQ14" s="86">
        <f ca="1">Control!$C$7*Calculations!$C$82*INDEX('Monthly Data'!N:N,Calculations!$C$116+MOD(AA14,Calculations!$C$118))+Control!$C$7*Calculations!$C$83*INDEX('Monthly Data'!O:O,Calculations!$C$116+MOD(AA14,Calculations!$C$118))+Control!$C$7*Calculations!$C$84*INDEX('Monthly Data'!P:P,Calculations!$C$116+MOD(AA14,Calculations!$C$118))+Control!$C$7*Calculations!$C$85*INDEX('Monthly Data'!Q:Q,Calculations!$C$116+MOD(AA14,Calculations!$C$118))+(1-Control!$C$7*Calculations!$C$87)*INDEX('Monthly Data'!R:R,Calculations!$C$116+MOD(AA14,Calculations!$C$118))</f>
        <v>1.0415351832335435E-2</v>
      </c>
      <c r="ER14" s="86">
        <f ca="1">Control!$C$7*Calculations!$C$82*INDEX('Monthly Data'!N:N,Calculations!$C$116+MOD(AB14,Calculations!$C$118))+Control!$C$7*Calculations!$C$83*INDEX('Monthly Data'!O:O,Calculations!$C$116+MOD(AB14,Calculations!$C$118))+Control!$C$7*Calculations!$C$84*INDEX('Monthly Data'!P:P,Calculations!$C$116+MOD(AB14,Calculations!$C$118))+Control!$C$7*Calculations!$C$85*INDEX('Monthly Data'!Q:Q,Calculations!$C$116+MOD(AB14,Calculations!$C$118))+(1-Control!$C$7*Calculations!$C$87)*INDEX('Monthly Data'!R:R,Calculations!$C$116+MOD(AB14,Calculations!$C$118))</f>
        <v>1.7361594973213587E-2</v>
      </c>
      <c r="ES14" s="86">
        <f ca="1">Control!$C$7*Calculations!$C$82*INDEX('Monthly Data'!N:N,Calculations!$C$116+MOD(AC14,Calculations!$C$118))+Control!$C$7*Calculations!$C$83*INDEX('Monthly Data'!O:O,Calculations!$C$116+MOD(AC14,Calculations!$C$118))+Control!$C$7*Calculations!$C$84*INDEX('Monthly Data'!P:P,Calculations!$C$116+MOD(AC14,Calculations!$C$118))+Control!$C$7*Calculations!$C$85*INDEX('Monthly Data'!Q:Q,Calculations!$C$116+MOD(AC14,Calculations!$C$118))+(1-Control!$C$7*Calculations!$C$87)*INDEX('Monthly Data'!R:R,Calculations!$C$116+MOD(AC14,Calculations!$C$118))</f>
        <v>8.3814116887657771E-3</v>
      </c>
      <c r="ET14" s="86">
        <f ca="1">Control!$C$7*Calculations!$C$82*INDEX('Monthly Data'!N:N,Calculations!$C$116+MOD(AD14,Calculations!$C$118))+Control!$C$7*Calculations!$C$83*INDEX('Monthly Data'!O:O,Calculations!$C$116+MOD(AD14,Calculations!$C$118))+Control!$C$7*Calculations!$C$84*INDEX('Monthly Data'!P:P,Calculations!$C$116+MOD(AD14,Calculations!$C$118))+Control!$C$7*Calculations!$C$85*INDEX('Monthly Data'!Q:Q,Calculations!$C$116+MOD(AD14,Calculations!$C$118))+(1-Control!$C$7*Calculations!$C$87)*INDEX('Monthly Data'!R:R,Calculations!$C$116+MOD(AD14,Calculations!$C$118))</f>
        <v>2.5790695379256122E-2</v>
      </c>
      <c r="EU14" s="86">
        <f ca="1">Control!$C$7*Calculations!$C$82*INDEX('Monthly Data'!N:N,Calculations!$C$116+MOD(AE14,Calculations!$C$118))+Control!$C$7*Calculations!$C$83*INDEX('Monthly Data'!O:O,Calculations!$C$116+MOD(AE14,Calculations!$C$118))+Control!$C$7*Calculations!$C$84*INDEX('Monthly Data'!P:P,Calculations!$C$116+MOD(AE14,Calculations!$C$118))+Control!$C$7*Calculations!$C$85*INDEX('Monthly Data'!Q:Q,Calculations!$C$116+MOD(AE14,Calculations!$C$118))+(1-Control!$C$7*Calculations!$C$87)*INDEX('Monthly Data'!R:R,Calculations!$C$116+MOD(AE14,Calculations!$C$118))</f>
        <v>9.9787204839310462E-3</v>
      </c>
      <c r="EV14" s="86">
        <f ca="1">Control!$C$7*Calculations!$C$82*INDEX('Monthly Data'!N:N,Calculations!$C$116+MOD(AF14,Calculations!$C$118))+Control!$C$7*Calculations!$C$83*INDEX('Monthly Data'!O:O,Calculations!$C$116+MOD(AF14,Calculations!$C$118))+Control!$C$7*Calculations!$C$84*INDEX('Monthly Data'!P:P,Calculations!$C$116+MOD(AF14,Calculations!$C$118))+Control!$C$7*Calculations!$C$85*INDEX('Monthly Data'!Q:Q,Calculations!$C$116+MOD(AF14,Calculations!$C$118))+(1-Control!$C$7*Calculations!$C$87)*INDEX('Monthly Data'!R:R,Calculations!$C$116+MOD(AF14,Calculations!$C$118))</f>
        <v>2.766281641786093E-2</v>
      </c>
      <c r="EW14" s="86">
        <f ca="1">Control!$C$7*Calculations!$C$82*INDEX('Monthly Data'!N:N,Calculations!$C$116+MOD(AG14,Calculations!$C$118))+Control!$C$7*Calculations!$C$83*INDEX('Monthly Data'!O:O,Calculations!$C$116+MOD(AG14,Calculations!$C$118))+Control!$C$7*Calculations!$C$84*INDEX('Monthly Data'!P:P,Calculations!$C$116+MOD(AG14,Calculations!$C$118))+Control!$C$7*Calculations!$C$85*INDEX('Monthly Data'!Q:Q,Calculations!$C$116+MOD(AG14,Calculations!$C$118))+(1-Control!$C$7*Calculations!$C$87)*INDEX('Monthly Data'!R:R,Calculations!$C$116+MOD(AG14,Calculations!$C$118))</f>
        <v>6.2631896128884862E-3</v>
      </c>
      <c r="EX14" s="86">
        <f ca="1">Control!$C$7*Calculations!$C$82*INDEX('Monthly Data'!N:N,Calculations!$C$116+MOD(AH14,Calculations!$C$118))+Control!$C$7*Calculations!$C$83*INDEX('Monthly Data'!O:O,Calculations!$C$116+MOD(AH14,Calculations!$C$118))+Control!$C$7*Calculations!$C$84*INDEX('Monthly Data'!P:P,Calculations!$C$116+MOD(AH14,Calculations!$C$118))+Control!$C$7*Calculations!$C$85*INDEX('Monthly Data'!Q:Q,Calculations!$C$116+MOD(AH14,Calculations!$C$118))+(1-Control!$C$7*Calculations!$C$87)*INDEX('Monthly Data'!R:R,Calculations!$C$116+MOD(AH14,Calculations!$C$118))</f>
        <v>3.127051071655923E-3</v>
      </c>
      <c r="EY14" s="86">
        <f ca="1">Control!$C$7*Calculations!$C$82*INDEX('Monthly Data'!N:N,Calculations!$C$116+MOD(AI14,Calculations!$C$118))+Control!$C$7*Calculations!$C$83*INDEX('Monthly Data'!O:O,Calculations!$C$116+MOD(AI14,Calculations!$C$118))+Control!$C$7*Calculations!$C$84*INDEX('Monthly Data'!P:P,Calculations!$C$116+MOD(AI14,Calculations!$C$118))+Control!$C$7*Calculations!$C$85*INDEX('Monthly Data'!Q:Q,Calculations!$C$116+MOD(AI14,Calculations!$C$118))+(1-Control!$C$7*Calculations!$C$87)*INDEX('Monthly Data'!R:R,Calculations!$C$116+MOD(AI14,Calculations!$C$118))</f>
        <v>5.3309355465453899E-3</v>
      </c>
      <c r="EZ14" s="86">
        <f ca="1">Control!$C$7*Calculations!$C$82*INDEX('Monthly Data'!N:N,Calculations!$C$116+MOD(AJ14,Calculations!$C$118))+Control!$C$7*Calculations!$C$83*INDEX('Monthly Data'!O:O,Calculations!$C$116+MOD(AJ14,Calculations!$C$118))+Control!$C$7*Calculations!$C$84*INDEX('Monthly Data'!P:P,Calculations!$C$116+MOD(AJ14,Calculations!$C$118))+Control!$C$7*Calculations!$C$85*INDEX('Monthly Data'!Q:Q,Calculations!$C$116+MOD(AJ14,Calculations!$C$118))+(1-Control!$C$7*Calculations!$C$87)*INDEX('Monthly Data'!R:R,Calculations!$C$116+MOD(AJ14,Calculations!$C$118))</f>
        <v>1.0353752315110615E-2</v>
      </c>
      <c r="FA14" s="86">
        <f ca="1">Control!$C$7*Calculations!$C$82*INDEX('Monthly Data'!N:N,Calculations!$C$116+MOD(AK14,Calculations!$C$118))+Control!$C$7*Calculations!$C$83*INDEX('Monthly Data'!O:O,Calculations!$C$116+MOD(AK14,Calculations!$C$118))+Control!$C$7*Calculations!$C$84*INDEX('Monthly Data'!P:P,Calculations!$C$116+MOD(AK14,Calculations!$C$118))+Control!$C$7*Calculations!$C$85*INDEX('Monthly Data'!Q:Q,Calculations!$C$116+MOD(AK14,Calculations!$C$118))+(1-Control!$C$7*Calculations!$C$87)*INDEX('Monthly Data'!R:R,Calculations!$C$116+MOD(AK14,Calculations!$C$118))</f>
        <v>9.9793409618087695E-3</v>
      </c>
      <c r="FB14" s="86">
        <f ca="1">Control!$C$7*Calculations!$C$82*INDEX('Monthly Data'!N:N,Calculations!$C$116+MOD(AL14,Calculations!$C$118))+Control!$C$7*Calculations!$C$83*INDEX('Monthly Data'!O:O,Calculations!$C$116+MOD(AL14,Calculations!$C$118))+Control!$C$7*Calculations!$C$84*INDEX('Monthly Data'!P:P,Calculations!$C$116+MOD(AL14,Calculations!$C$118))+Control!$C$7*Calculations!$C$85*INDEX('Monthly Data'!Q:Q,Calculations!$C$116+MOD(AL14,Calculations!$C$118))+(1-Control!$C$7*Calculations!$C$87)*INDEX('Monthly Data'!R:R,Calculations!$C$116+MOD(AL14,Calculations!$C$118))</f>
        <v>2.0524935548016137E-2</v>
      </c>
      <c r="FC14" s="86">
        <f ca="1">Control!$C$7*Calculations!$C$82*INDEX('Monthly Data'!N:N,Calculations!$C$116+MOD(AM14,Calculations!$C$118))+Control!$C$7*Calculations!$C$83*INDEX('Monthly Data'!O:O,Calculations!$C$116+MOD(AM14,Calculations!$C$118))+Control!$C$7*Calculations!$C$84*INDEX('Monthly Data'!P:P,Calculations!$C$116+MOD(AM14,Calculations!$C$118))+Control!$C$7*Calculations!$C$85*INDEX('Monthly Data'!Q:Q,Calculations!$C$116+MOD(AM14,Calculations!$C$118))+(1-Control!$C$7*Calculations!$C$87)*INDEX('Monthly Data'!R:R,Calculations!$C$116+MOD(AM14,Calculations!$C$118))</f>
        <v>1.142101364887867E-2</v>
      </c>
      <c r="FD14" s="86">
        <f ca="1">Control!$C$7*Calculations!$C$82*INDEX('Monthly Data'!N:N,Calculations!$C$116+MOD(AN14,Calculations!$C$118))+Control!$C$7*Calculations!$C$83*INDEX('Monthly Data'!O:O,Calculations!$C$116+MOD(AN14,Calculations!$C$118))+Control!$C$7*Calculations!$C$84*INDEX('Monthly Data'!P:P,Calculations!$C$116+MOD(AN14,Calculations!$C$118))+Control!$C$7*Calculations!$C$85*INDEX('Monthly Data'!Q:Q,Calculations!$C$116+MOD(AN14,Calculations!$C$118))+(1-Control!$C$7*Calculations!$C$87)*INDEX('Monthly Data'!R:R,Calculations!$C$116+MOD(AN14,Calculations!$C$118))</f>
        <v>6.6954569943530936E-3</v>
      </c>
      <c r="FE14" s="86">
        <f ca="1">Control!$C$7*Calculations!$C$82*INDEX('Monthly Data'!N:N,Calculations!$C$116+MOD(AO14,Calculations!$C$118))+Control!$C$7*Calculations!$C$83*INDEX('Monthly Data'!O:O,Calculations!$C$116+MOD(AO14,Calculations!$C$118))+Control!$C$7*Calculations!$C$84*INDEX('Monthly Data'!P:P,Calculations!$C$116+MOD(AO14,Calculations!$C$118))+Control!$C$7*Calculations!$C$85*INDEX('Monthly Data'!Q:Q,Calculations!$C$116+MOD(AO14,Calculations!$C$118))+(1-Control!$C$7*Calculations!$C$87)*INDEX('Monthly Data'!R:R,Calculations!$C$116+MOD(AO14,Calculations!$C$118))</f>
        <v>2.2757992058453024E-3</v>
      </c>
      <c r="FF14" s="86">
        <f ca="1">Control!$C$7*Calculations!$C$82*INDEX('Monthly Data'!N:N,Calculations!$C$116+MOD(AP14,Calculations!$C$118))+Control!$C$7*Calculations!$C$83*INDEX('Monthly Data'!O:O,Calculations!$C$116+MOD(AP14,Calculations!$C$118))+Control!$C$7*Calculations!$C$84*INDEX('Monthly Data'!P:P,Calculations!$C$116+MOD(AP14,Calculations!$C$118))+Control!$C$7*Calculations!$C$85*INDEX('Monthly Data'!Q:Q,Calculations!$C$116+MOD(AP14,Calculations!$C$118))+(1-Control!$C$7*Calculations!$C$87)*INDEX('Monthly Data'!R:R,Calculations!$C$116+MOD(AP14,Calculations!$C$118))</f>
        <v>1.142101364887867E-2</v>
      </c>
      <c r="FG14" s="86">
        <f ca="1">Control!$C$7*Calculations!$C$82*INDEX('Monthly Data'!N:N,Calculations!$C$116+MOD(AQ14,Calculations!$C$118))+Control!$C$7*Calculations!$C$83*INDEX('Monthly Data'!O:O,Calculations!$C$116+MOD(AQ14,Calculations!$C$118))+Control!$C$7*Calculations!$C$84*INDEX('Monthly Data'!P:P,Calculations!$C$116+MOD(AQ14,Calculations!$C$118))+Control!$C$7*Calculations!$C$85*INDEX('Monthly Data'!Q:Q,Calculations!$C$116+MOD(AQ14,Calculations!$C$118))+(1-Control!$C$7*Calculations!$C$87)*INDEX('Monthly Data'!R:R,Calculations!$C$116+MOD(AQ14,Calculations!$C$118))</f>
        <v>7.857567536297622E-3</v>
      </c>
      <c r="FH14" s="86">
        <f ca="1">Control!$C$7*Calculations!$C$82*INDEX('Monthly Data'!N:N,Calculations!$C$116+MOD(AR14,Calculations!$C$118))+Control!$C$7*Calculations!$C$83*INDEX('Monthly Data'!O:O,Calculations!$C$116+MOD(AR14,Calculations!$C$118))+Control!$C$7*Calculations!$C$84*INDEX('Monthly Data'!P:P,Calculations!$C$116+MOD(AR14,Calculations!$C$118))+Control!$C$7*Calculations!$C$85*INDEX('Monthly Data'!Q:Q,Calculations!$C$116+MOD(AR14,Calculations!$C$118))+(1-Control!$C$7*Calculations!$C$87)*INDEX('Monthly Data'!R:R,Calculations!$C$116+MOD(AR14,Calculations!$C$118))</f>
        <v>4.2795950888382334E-3</v>
      </c>
      <c r="FI14" s="86">
        <f ca="1">Control!$C$7*Calculations!$C$82*INDEX('Monthly Data'!N:N,Calculations!$C$116+MOD(AS14,Calculations!$C$118))+Control!$C$7*Calculations!$C$83*INDEX('Monthly Data'!O:O,Calculations!$C$116+MOD(AS14,Calculations!$C$118))+Control!$C$7*Calculations!$C$84*INDEX('Monthly Data'!P:P,Calculations!$C$116+MOD(AS14,Calculations!$C$118))+Control!$C$7*Calculations!$C$85*INDEX('Monthly Data'!Q:Q,Calculations!$C$116+MOD(AS14,Calculations!$C$118))+(1-Control!$C$7*Calculations!$C$87)*INDEX('Monthly Data'!R:R,Calculations!$C$116+MOD(AS14,Calculations!$C$118))</f>
        <v>1.0353752315110615E-2</v>
      </c>
      <c r="FJ14" s="86">
        <f ca="1">Control!$C$7*Calculations!$C$82*INDEX('Monthly Data'!N:N,Calculations!$C$116+MOD(AT14,Calculations!$C$118))+Control!$C$7*Calculations!$C$83*INDEX('Monthly Data'!O:O,Calculations!$C$116+MOD(AT14,Calculations!$C$118))+Control!$C$7*Calculations!$C$84*INDEX('Monthly Data'!P:P,Calculations!$C$116+MOD(AT14,Calculations!$C$118))+Control!$C$7*Calculations!$C$85*INDEX('Monthly Data'!Q:Q,Calculations!$C$116+MOD(AT14,Calculations!$C$118))+(1-Control!$C$7*Calculations!$C$87)*INDEX('Monthly Data'!R:R,Calculations!$C$116+MOD(AT14,Calculations!$C$118))</f>
        <v>-9.839093431862074E-3</v>
      </c>
      <c r="FK14" s="86">
        <f ca="1">Control!$C$7*Calculations!$C$82*INDEX('Monthly Data'!N:N,Calculations!$C$116+MOD(AU14,Calculations!$C$118))+Control!$C$7*Calculations!$C$83*INDEX('Monthly Data'!O:O,Calculations!$C$116+MOD(AU14,Calculations!$C$118))+Control!$C$7*Calculations!$C$84*INDEX('Monthly Data'!P:P,Calculations!$C$116+MOD(AU14,Calculations!$C$118))+Control!$C$7*Calculations!$C$85*INDEX('Monthly Data'!Q:Q,Calculations!$C$116+MOD(AU14,Calculations!$C$118))+(1-Control!$C$7*Calculations!$C$87)*INDEX('Monthly Data'!R:R,Calculations!$C$116+MOD(AU14,Calculations!$C$118))</f>
        <v>6.6954569943530936E-3</v>
      </c>
      <c r="FL14" s="86">
        <f ca="1">Control!$C$7*Calculations!$C$82*INDEX('Monthly Data'!N:N,Calculations!$C$116+MOD(AV14,Calculations!$C$118))+Control!$C$7*Calculations!$C$83*INDEX('Monthly Data'!O:O,Calculations!$C$116+MOD(AV14,Calculations!$C$118))+Control!$C$7*Calculations!$C$84*INDEX('Monthly Data'!P:P,Calculations!$C$116+MOD(AV14,Calculations!$C$118))+Control!$C$7*Calculations!$C$85*INDEX('Monthly Data'!Q:Q,Calculations!$C$116+MOD(AV14,Calculations!$C$118))+(1-Control!$C$7*Calculations!$C$87)*INDEX('Monthly Data'!R:R,Calculations!$C$116+MOD(AV14,Calculations!$C$118))</f>
        <v>6.3250222980707482E-3</v>
      </c>
      <c r="FM14" s="86">
        <f ca="1">Control!$C$7*Calculations!$C$82*INDEX('Monthly Data'!N:N,Calculations!$C$116+MOD(AW14,Calculations!$C$118))+Control!$C$7*Calculations!$C$83*INDEX('Monthly Data'!O:O,Calculations!$C$116+MOD(AW14,Calculations!$C$118))+Control!$C$7*Calculations!$C$84*INDEX('Monthly Data'!P:P,Calculations!$C$116+MOD(AW14,Calculations!$C$118))+Control!$C$7*Calculations!$C$85*INDEX('Monthly Data'!Q:Q,Calculations!$C$116+MOD(AW14,Calculations!$C$118))+(1-Control!$C$7*Calculations!$C$87)*INDEX('Monthly Data'!R:R,Calculations!$C$116+MOD(AW14,Calculations!$C$118))</f>
        <v>2.1918137743539623E-2</v>
      </c>
      <c r="FN14" s="86">
        <f ca="1">Control!$C$7*Calculations!$C$82*INDEX('Monthly Data'!N:N,Calculations!$C$116+MOD(AX14,Calculations!$C$118))+Control!$C$7*Calculations!$C$83*INDEX('Monthly Data'!O:O,Calculations!$C$116+MOD(AX14,Calculations!$C$118))+Control!$C$7*Calculations!$C$84*INDEX('Monthly Data'!P:P,Calculations!$C$116+MOD(AX14,Calculations!$C$118))+Control!$C$7*Calculations!$C$85*INDEX('Monthly Data'!Q:Q,Calculations!$C$116+MOD(AX14,Calculations!$C$118))+(1-Control!$C$7*Calculations!$C$87)*INDEX('Monthly Data'!R:R,Calculations!$C$116+MOD(AX14,Calculations!$C$118))</f>
        <v>2.4842166689046628E-2</v>
      </c>
      <c r="FO14" s="86">
        <f ca="1">Control!$C$7*Calculations!$C$82*INDEX('Monthly Data'!N:N,Calculations!$C$116+MOD(AY14,Calculations!$C$118))+Control!$C$7*Calculations!$C$83*INDEX('Monthly Data'!O:O,Calculations!$C$116+MOD(AY14,Calculations!$C$118))+Control!$C$7*Calculations!$C$84*INDEX('Monthly Data'!P:P,Calculations!$C$116+MOD(AY14,Calculations!$C$118))+Control!$C$7*Calculations!$C$85*INDEX('Monthly Data'!Q:Q,Calculations!$C$116+MOD(AY14,Calculations!$C$118))+(1-Control!$C$7*Calculations!$C$87)*INDEX('Monthly Data'!R:R,Calculations!$C$116+MOD(AY14,Calculations!$C$118))</f>
        <v>1.0921298083007208E-2</v>
      </c>
      <c r="FP14" s="86">
        <f ca="1">Control!$C$7*Calculations!$C$82*INDEX('Monthly Data'!N:N,Calculations!$C$116+MOD(AZ14,Calculations!$C$118))+Control!$C$7*Calculations!$C$83*INDEX('Monthly Data'!O:O,Calculations!$C$116+MOD(AZ14,Calculations!$C$118))+Control!$C$7*Calculations!$C$84*INDEX('Monthly Data'!P:P,Calculations!$C$116+MOD(AZ14,Calculations!$C$118))+Control!$C$7*Calculations!$C$85*INDEX('Monthly Data'!Q:Q,Calculations!$C$116+MOD(AZ14,Calculations!$C$118))+(1-Control!$C$7*Calculations!$C$87)*INDEX('Monthly Data'!R:R,Calculations!$C$116+MOD(AZ14,Calculations!$C$118))</f>
        <v>3.1011313347584085E-2</v>
      </c>
      <c r="FQ14" s="86">
        <f ca="1">Control!$C$7*Calculations!$C$82*INDEX('Monthly Data'!N:N,Calculations!$C$116+MOD(BA14,Calculations!$C$118))+Control!$C$7*Calculations!$C$83*INDEX('Monthly Data'!O:O,Calculations!$C$116+MOD(BA14,Calculations!$C$118))+Control!$C$7*Calculations!$C$84*INDEX('Monthly Data'!P:P,Calculations!$C$116+MOD(BA14,Calculations!$C$118))+Control!$C$7*Calculations!$C$85*INDEX('Monthly Data'!Q:Q,Calculations!$C$116+MOD(BA14,Calculations!$C$118))+(1-Control!$C$7*Calculations!$C$87)*INDEX('Monthly Data'!R:R,Calculations!$C$116+MOD(BA14,Calculations!$C$118))</f>
        <v>2.5790695379256122E-2</v>
      </c>
      <c r="FR14" s="86">
        <f ca="1">Control!$C$7*Calculations!$C$82*INDEX('Monthly Data'!N:N,Calculations!$C$116+MOD(BB14,Calculations!$C$118))+Control!$C$7*Calculations!$C$83*INDEX('Monthly Data'!O:O,Calculations!$C$116+MOD(BB14,Calculations!$C$118))+Control!$C$7*Calculations!$C$84*INDEX('Monthly Data'!P:P,Calculations!$C$116+MOD(BB14,Calculations!$C$118))+Control!$C$7*Calculations!$C$85*INDEX('Monthly Data'!Q:Q,Calculations!$C$116+MOD(BB14,Calculations!$C$118))+(1-Control!$C$7*Calculations!$C$87)*INDEX('Monthly Data'!R:R,Calculations!$C$116+MOD(BB14,Calculations!$C$118))</f>
        <v>2.9708469559001142E-2</v>
      </c>
      <c r="FS14" s="86">
        <f ca="1">Control!$C$7*Calculations!$C$82*INDEX('Monthly Data'!N:N,Calculations!$C$116+MOD(BC14,Calculations!$C$118))+Control!$C$7*Calculations!$C$83*INDEX('Monthly Data'!O:O,Calculations!$C$116+MOD(BC14,Calculations!$C$118))+Control!$C$7*Calculations!$C$84*INDEX('Monthly Data'!P:P,Calculations!$C$116+MOD(BC14,Calculations!$C$118))+Control!$C$7*Calculations!$C$85*INDEX('Monthly Data'!Q:Q,Calculations!$C$116+MOD(BC14,Calculations!$C$118))+(1-Control!$C$7*Calculations!$C$87)*INDEX('Monthly Data'!R:R,Calculations!$C$116+MOD(BC14,Calculations!$C$118))</f>
        <v>-9.5555592256394619E-3</v>
      </c>
      <c r="FT14" s="86">
        <f ca="1">Control!$C$7*Calculations!$C$82*INDEX('Monthly Data'!N:N,Calculations!$C$116+MOD(BD14,Calculations!$C$118))+Control!$C$7*Calculations!$C$83*INDEX('Monthly Data'!O:O,Calculations!$C$116+MOD(BD14,Calculations!$C$118))+Control!$C$7*Calculations!$C$84*INDEX('Monthly Data'!P:P,Calculations!$C$116+MOD(BD14,Calculations!$C$118))+Control!$C$7*Calculations!$C$85*INDEX('Monthly Data'!Q:Q,Calculations!$C$116+MOD(BD14,Calculations!$C$118))+(1-Control!$C$7*Calculations!$C$87)*INDEX('Monthly Data'!R:R,Calculations!$C$116+MOD(BD14,Calculations!$C$118))</f>
        <v>2.1918137743539623E-2</v>
      </c>
      <c r="FU14" s="86">
        <f ca="1">Control!$C$7*Calculations!$C$82*INDEX('Monthly Data'!N:N,Calculations!$C$116+MOD(BE14,Calculations!$C$118))+Control!$C$7*Calculations!$C$83*INDEX('Monthly Data'!O:O,Calculations!$C$116+MOD(BE14,Calculations!$C$118))+Control!$C$7*Calculations!$C$84*INDEX('Monthly Data'!P:P,Calculations!$C$116+MOD(BE14,Calculations!$C$118))+Control!$C$7*Calculations!$C$85*INDEX('Monthly Data'!Q:Q,Calculations!$C$116+MOD(BE14,Calculations!$C$118))+(1-Control!$C$7*Calculations!$C$87)*INDEX('Monthly Data'!R:R,Calculations!$C$116+MOD(BE14,Calculations!$C$118))</f>
        <v>2.5325873776067674E-2</v>
      </c>
      <c r="FV14" s="86">
        <f ca="1">Control!$C$7*Calculations!$C$82*INDEX('Monthly Data'!N:N,Calculations!$C$116+MOD(BF14,Calculations!$C$118))+Control!$C$7*Calculations!$C$83*INDEX('Monthly Data'!O:O,Calculations!$C$116+MOD(BF14,Calculations!$C$118))+Control!$C$7*Calculations!$C$84*INDEX('Monthly Data'!P:P,Calculations!$C$116+MOD(BF14,Calculations!$C$118))+Control!$C$7*Calculations!$C$85*INDEX('Monthly Data'!Q:Q,Calculations!$C$116+MOD(BF14,Calculations!$C$118))+(1-Control!$C$7*Calculations!$C$87)*INDEX('Monthly Data'!R:R,Calculations!$C$116+MOD(BF14,Calculations!$C$118))</f>
        <v>2.5790695379256122E-2</v>
      </c>
      <c r="FW14" s="86">
        <f ca="1">Control!$C$7*Calculations!$C$82*INDEX('Monthly Data'!N:N,Calculations!$C$116+MOD(BG14,Calculations!$C$118))+Control!$C$7*Calculations!$C$83*INDEX('Monthly Data'!O:O,Calculations!$C$116+MOD(BG14,Calculations!$C$118))+Control!$C$7*Calculations!$C$84*INDEX('Monthly Data'!P:P,Calculations!$C$116+MOD(BG14,Calculations!$C$118))+Control!$C$7*Calculations!$C$85*INDEX('Monthly Data'!Q:Q,Calculations!$C$116+MOD(BG14,Calculations!$C$118))+(1-Control!$C$7*Calculations!$C$87)*INDEX('Monthly Data'!R:R,Calculations!$C$116+MOD(BG14,Calculations!$C$118))</f>
        <v>5.8868730207813358E-3</v>
      </c>
      <c r="FX14" s="86">
        <f ca="1">Control!$C$7*Calculations!$C$82*INDEX('Monthly Data'!N:N,Calculations!$C$116+MOD(BH14,Calculations!$C$118))+Control!$C$7*Calculations!$C$83*INDEX('Monthly Data'!O:O,Calculations!$C$116+MOD(BH14,Calculations!$C$118))+Control!$C$7*Calculations!$C$84*INDEX('Monthly Data'!P:P,Calculations!$C$116+MOD(BH14,Calculations!$C$118))+Control!$C$7*Calculations!$C$85*INDEX('Monthly Data'!Q:Q,Calculations!$C$116+MOD(BH14,Calculations!$C$118))+(1-Control!$C$7*Calculations!$C$87)*INDEX('Monthly Data'!R:R,Calculations!$C$116+MOD(BH14,Calculations!$C$118))</f>
        <v>1.7831091590102856E-2</v>
      </c>
      <c r="FY14" s="86">
        <f ca="1">Control!$C$7*Calculations!$C$82*INDEX('Monthly Data'!N:N,Calculations!$C$116+MOD(BI14,Calculations!$C$118))+Control!$C$7*Calculations!$C$83*INDEX('Monthly Data'!O:O,Calculations!$C$116+MOD(BI14,Calculations!$C$118))+Control!$C$7*Calculations!$C$84*INDEX('Monthly Data'!P:P,Calculations!$C$116+MOD(BI14,Calculations!$C$118))+Control!$C$7*Calculations!$C$85*INDEX('Monthly Data'!Q:Q,Calculations!$C$116+MOD(BI14,Calculations!$C$118))+(1-Control!$C$7*Calculations!$C$87)*INDEX('Monthly Data'!R:R,Calculations!$C$116+MOD(BI14,Calculations!$C$118))</f>
        <v>1.7472933988537529E-2</v>
      </c>
      <c r="FZ14" s="86">
        <f ca="1">Control!$C$7*Calculations!$C$82*INDEX('Monthly Data'!N:N,Calculations!$C$116+MOD(BJ14,Calculations!$C$118))+Control!$C$7*Calculations!$C$83*INDEX('Monthly Data'!O:O,Calculations!$C$116+MOD(BJ14,Calculations!$C$118))+Control!$C$7*Calculations!$C$84*INDEX('Monthly Data'!P:P,Calculations!$C$116+MOD(BJ14,Calculations!$C$118))+Control!$C$7*Calculations!$C$85*INDEX('Monthly Data'!Q:Q,Calculations!$C$116+MOD(BJ14,Calculations!$C$118))+(1-Control!$C$7*Calculations!$C$87)*INDEX('Monthly Data'!R:R,Calculations!$C$116+MOD(BJ14,Calculations!$C$118))</f>
        <v>2.5790695379256122E-2</v>
      </c>
      <c r="GA14" s="86">
        <f ca="1">Control!$C$7*Calculations!$C$82*INDEX('Monthly Data'!N:N,Calculations!$C$116+MOD(BK14,Calculations!$C$118))+Control!$C$7*Calculations!$C$83*INDEX('Monthly Data'!O:O,Calculations!$C$116+MOD(BK14,Calculations!$C$118))+Control!$C$7*Calculations!$C$84*INDEX('Monthly Data'!P:P,Calculations!$C$116+MOD(BK14,Calculations!$C$118))+Control!$C$7*Calculations!$C$85*INDEX('Monthly Data'!Q:Q,Calculations!$C$116+MOD(BK14,Calculations!$C$118))+(1-Control!$C$7*Calculations!$C$87)*INDEX('Monthly Data'!R:R,Calculations!$C$116+MOD(BK14,Calculations!$C$118))</f>
        <v>7.3538285850108537E-3</v>
      </c>
      <c r="GB14" s="86">
        <f ca="1">Control!$C$7*Calculations!$C$82*INDEX('Monthly Data'!N:N,Calculations!$C$116+MOD(BL14,Calculations!$C$118))+Control!$C$7*Calculations!$C$83*INDEX('Monthly Data'!O:O,Calculations!$C$116+MOD(BL14,Calculations!$C$118))+Control!$C$7*Calculations!$C$84*INDEX('Monthly Data'!P:P,Calculations!$C$116+MOD(BL14,Calculations!$C$118))+Control!$C$7*Calculations!$C$85*INDEX('Monthly Data'!Q:Q,Calculations!$C$116+MOD(BL14,Calculations!$C$118))+(1-Control!$C$7*Calculations!$C$87)*INDEX('Monthly Data'!R:R,Calculations!$C$116+MOD(BL14,Calculations!$C$118))</f>
        <v>4.2795950888382334E-3</v>
      </c>
      <c r="GC14" s="86">
        <f ca="1">Control!$C$7*Calculations!$C$82*INDEX('Monthly Data'!N:N,Calculations!$C$116+MOD(BM14,Calculations!$C$118))+Control!$C$7*Calculations!$C$83*INDEX('Monthly Data'!O:O,Calculations!$C$116+MOD(BM14,Calculations!$C$118))+Control!$C$7*Calculations!$C$84*INDEX('Monthly Data'!P:P,Calculations!$C$116+MOD(BM14,Calculations!$C$118))+Control!$C$7*Calculations!$C$85*INDEX('Monthly Data'!Q:Q,Calculations!$C$116+MOD(BM14,Calculations!$C$118))+(1-Control!$C$7*Calculations!$C$87)*INDEX('Monthly Data'!R:R,Calculations!$C$116+MOD(BM14,Calculations!$C$118))</f>
        <v>2.0524935548016137E-2</v>
      </c>
      <c r="GD14" s="86">
        <f ca="1">Control!$C$7*Calculations!$C$82*INDEX('Monthly Data'!N:N,Calculations!$C$116+MOD(BN14,Calculations!$C$118))+Control!$C$7*Calculations!$C$83*INDEX('Monthly Data'!O:O,Calculations!$C$116+MOD(BN14,Calculations!$C$118))+Control!$C$7*Calculations!$C$84*INDEX('Monthly Data'!P:P,Calculations!$C$116+MOD(BN14,Calculations!$C$118))+Control!$C$7*Calculations!$C$85*INDEX('Monthly Data'!Q:Q,Calculations!$C$116+MOD(BN14,Calculations!$C$118))+(1-Control!$C$7*Calculations!$C$87)*INDEX('Monthly Data'!R:R,Calculations!$C$116+MOD(BN14,Calculations!$C$118))</f>
        <v>-1.4213734788548189E-2</v>
      </c>
      <c r="GE14" s="86">
        <f ca="1">Control!$C$7*Calculations!$C$82*INDEX('Monthly Data'!N:N,Calculations!$C$116+MOD(BO14,Calculations!$C$118))+Control!$C$7*Calculations!$C$83*INDEX('Monthly Data'!O:O,Calculations!$C$116+MOD(BO14,Calculations!$C$118))+Control!$C$7*Calculations!$C$84*INDEX('Monthly Data'!P:P,Calculations!$C$116+MOD(BO14,Calculations!$C$118))+Control!$C$7*Calculations!$C$85*INDEX('Monthly Data'!Q:Q,Calculations!$C$116+MOD(BO14,Calculations!$C$118))+(1-Control!$C$7*Calculations!$C$87)*INDEX('Monthly Data'!R:R,Calculations!$C$116+MOD(BO14,Calculations!$C$118))</f>
        <v>-3.8875517825435772E-3</v>
      </c>
      <c r="GF14" s="86">
        <f ca="1">Control!$C$7*Calculations!$C$82*INDEX('Monthly Data'!N:N,Calculations!$C$116+MOD(BP14,Calculations!$C$118))+Control!$C$7*Calculations!$C$83*INDEX('Monthly Data'!O:O,Calculations!$C$116+MOD(BP14,Calculations!$C$118))+Control!$C$7*Calculations!$C$84*INDEX('Monthly Data'!P:P,Calculations!$C$116+MOD(BP14,Calculations!$C$118))+Control!$C$7*Calculations!$C$85*INDEX('Monthly Data'!Q:Q,Calculations!$C$116+MOD(BP14,Calculations!$C$118))+(1-Control!$C$7*Calculations!$C$87)*INDEX('Monthly Data'!R:R,Calculations!$C$116+MOD(BP14,Calculations!$C$118))</f>
        <v>4.2795950888382334E-3</v>
      </c>
      <c r="GG14" s="86">
        <f ca="1">Control!$C$7*Calculations!$C$82*INDEX('Monthly Data'!N:N,Calculations!$C$116+MOD(BQ14,Calculations!$C$118))+Control!$C$7*Calculations!$C$83*INDEX('Monthly Data'!O:O,Calculations!$C$116+MOD(BQ14,Calculations!$C$118))+Control!$C$7*Calculations!$C$84*INDEX('Monthly Data'!P:P,Calculations!$C$116+MOD(BQ14,Calculations!$C$118))+Control!$C$7*Calculations!$C$85*INDEX('Monthly Data'!Q:Q,Calculations!$C$116+MOD(BQ14,Calculations!$C$118))+(1-Control!$C$7*Calculations!$C$87)*INDEX('Monthly Data'!R:R,Calculations!$C$116+MOD(BQ14,Calculations!$C$118))</f>
        <v>7.857567536297622E-3</v>
      </c>
      <c r="GH14" s="86">
        <f ca="1">Control!$C$7*Calculations!$C$82*INDEX('Monthly Data'!N:N,Calculations!$C$116+MOD(BR14,Calculations!$C$118))+Control!$C$7*Calculations!$C$83*INDEX('Monthly Data'!O:O,Calculations!$C$116+MOD(BR14,Calculations!$C$118))+Control!$C$7*Calculations!$C$84*INDEX('Monthly Data'!P:P,Calculations!$C$116+MOD(BR14,Calculations!$C$118))+Control!$C$7*Calculations!$C$85*INDEX('Monthly Data'!Q:Q,Calculations!$C$116+MOD(BR14,Calculations!$C$118))+(1-Control!$C$7*Calculations!$C$87)*INDEX('Monthly Data'!R:R,Calculations!$C$116+MOD(BR14,Calculations!$C$118))</f>
        <v>-3.9863250714949353E-2</v>
      </c>
      <c r="GI14" s="86">
        <f ca="1">Control!$C$7*Calculations!$C$82*INDEX('Monthly Data'!N:N,Calculations!$C$116+MOD(BS14,Calculations!$C$118))+Control!$C$7*Calculations!$C$83*INDEX('Monthly Data'!O:O,Calculations!$C$116+MOD(BS14,Calculations!$C$118))+Control!$C$7*Calculations!$C$84*INDEX('Monthly Data'!P:P,Calculations!$C$116+MOD(BS14,Calculations!$C$118))+Control!$C$7*Calculations!$C$85*INDEX('Monthly Data'!Q:Q,Calculations!$C$116+MOD(BS14,Calculations!$C$118))+(1-Control!$C$7*Calculations!$C$87)*INDEX('Monthly Data'!R:R,Calculations!$C$116+MOD(BS14,Calculations!$C$118))</f>
        <v>3.6332715283247441E-2</v>
      </c>
      <c r="GJ14" s="86">
        <f ca="1">Control!$C$7*Calculations!$C$82*INDEX('Monthly Data'!N:N,Calculations!$C$116+MOD(BT14,Calculations!$C$118))+Control!$C$7*Calculations!$C$83*INDEX('Monthly Data'!O:O,Calculations!$C$116+MOD(BT14,Calculations!$C$118))+Control!$C$7*Calculations!$C$84*INDEX('Monthly Data'!P:P,Calculations!$C$116+MOD(BT14,Calculations!$C$118))+Control!$C$7*Calculations!$C$85*INDEX('Monthly Data'!Q:Q,Calculations!$C$116+MOD(BT14,Calculations!$C$118))+(1-Control!$C$7*Calculations!$C$87)*INDEX('Monthly Data'!R:R,Calculations!$C$116+MOD(BT14,Calculations!$C$118))</f>
        <v>2.3307359621218403E-2</v>
      </c>
      <c r="GK14" s="86">
        <f ca="1">Control!$C$7*Calculations!$C$82*INDEX('Monthly Data'!N:N,Calculations!$C$116+MOD(BU14,Calculations!$C$118))+Control!$C$7*Calculations!$C$83*INDEX('Monthly Data'!O:O,Calculations!$C$116+MOD(BU14,Calculations!$C$118))+Control!$C$7*Calculations!$C$84*INDEX('Monthly Data'!P:P,Calculations!$C$116+MOD(BU14,Calculations!$C$118))+Control!$C$7*Calculations!$C$85*INDEX('Monthly Data'!Q:Q,Calculations!$C$116+MOD(BU14,Calculations!$C$118))+(1-Control!$C$7*Calculations!$C$87)*INDEX('Monthly Data'!R:R,Calculations!$C$116+MOD(BU14,Calculations!$C$118))</f>
        <v>3.9251937367756782E-3</v>
      </c>
      <c r="GL14" s="86">
        <f ca="1">Control!$C$7*Calculations!$C$82*INDEX('Monthly Data'!N:N,Calculations!$C$116+MOD(BV14,Calculations!$C$118))+Control!$C$7*Calculations!$C$83*INDEX('Monthly Data'!O:O,Calculations!$C$116+MOD(BV14,Calculations!$C$118))+Control!$C$7*Calculations!$C$84*INDEX('Monthly Data'!P:P,Calculations!$C$116+MOD(BV14,Calculations!$C$118))+Control!$C$7*Calculations!$C$85*INDEX('Monthly Data'!Q:Q,Calculations!$C$116+MOD(BV14,Calculations!$C$118))+(1-Control!$C$7*Calculations!$C$87)*INDEX('Monthly Data'!R:R,Calculations!$C$116+MOD(BV14,Calculations!$C$118))</f>
        <v>1.3891304280773396E-2</v>
      </c>
      <c r="GM14" s="86">
        <f ca="1">Control!$C$7*Calculations!$C$82*INDEX('Monthly Data'!N:N,Calculations!$C$116+MOD(BW14,Calculations!$C$118))+Control!$C$7*Calculations!$C$83*INDEX('Monthly Data'!O:O,Calculations!$C$116+MOD(BW14,Calculations!$C$118))+Control!$C$7*Calculations!$C$84*INDEX('Monthly Data'!P:P,Calculations!$C$116+MOD(BW14,Calculations!$C$118))+Control!$C$7*Calculations!$C$85*INDEX('Monthly Data'!Q:Q,Calculations!$C$116+MOD(BW14,Calculations!$C$118))+(1-Control!$C$7*Calculations!$C$87)*INDEX('Monthly Data'!R:R,Calculations!$C$116+MOD(BW14,Calculations!$C$118))</f>
        <v>1.0353752315110615E-2</v>
      </c>
      <c r="GN14" s="86">
        <f ca="1">Control!$C$7*Calculations!$C$82*INDEX('Monthly Data'!N:N,Calculations!$C$116+MOD(BX14,Calculations!$C$118))+Control!$C$7*Calculations!$C$83*INDEX('Monthly Data'!O:O,Calculations!$C$116+MOD(BX14,Calculations!$C$118))+Control!$C$7*Calculations!$C$84*INDEX('Monthly Data'!P:P,Calculations!$C$116+MOD(BX14,Calculations!$C$118))+Control!$C$7*Calculations!$C$85*INDEX('Monthly Data'!Q:Q,Calculations!$C$116+MOD(BX14,Calculations!$C$118))+(1-Control!$C$7*Calculations!$C$87)*INDEX('Monthly Data'!R:R,Calculations!$C$116+MOD(BX14,Calculations!$C$118))</f>
        <v>1.0415351832335435E-2</v>
      </c>
      <c r="GO14" s="86">
        <f ca="1">Control!$C$7*Calculations!$C$82*INDEX('Monthly Data'!N:N,Calculations!$C$116+MOD(BY14,Calculations!$C$118))+Control!$C$7*Calculations!$C$83*INDEX('Monthly Data'!O:O,Calculations!$C$116+MOD(BY14,Calculations!$C$118))+Control!$C$7*Calculations!$C$84*INDEX('Monthly Data'!P:P,Calculations!$C$116+MOD(BY14,Calculations!$C$118))+Control!$C$7*Calculations!$C$85*INDEX('Monthly Data'!Q:Q,Calculations!$C$116+MOD(BY14,Calculations!$C$118))+(1-Control!$C$7*Calculations!$C$87)*INDEX('Monthly Data'!R:R,Calculations!$C$116+MOD(BY14,Calculations!$C$118))</f>
        <v>-3.299557342782896E-2</v>
      </c>
      <c r="GP14" s="86">
        <f ca="1">Control!$C$7*Calculations!$C$82*INDEX('Monthly Data'!N:N,Calculations!$C$116+MOD(BZ14,Calculations!$C$118))+Control!$C$7*Calculations!$C$83*INDEX('Monthly Data'!O:O,Calculations!$C$116+MOD(BZ14,Calculations!$C$118))+Control!$C$7*Calculations!$C$84*INDEX('Monthly Data'!P:P,Calculations!$C$116+MOD(BZ14,Calculations!$C$118))+Control!$C$7*Calculations!$C$85*INDEX('Monthly Data'!Q:Q,Calculations!$C$116+MOD(BZ14,Calculations!$C$118))+(1-Control!$C$7*Calculations!$C$87)*INDEX('Monthly Data'!R:R,Calculations!$C$116+MOD(BZ14,Calculations!$C$118))</f>
        <v>1.4915555251167555E-3</v>
      </c>
      <c r="GQ14" s="86">
        <f ca="1">Control!$C$7*Calculations!$C$82*INDEX('Monthly Data'!N:N,Calculations!$C$116+MOD(CA14,Calculations!$C$118))+Control!$C$7*Calculations!$C$83*INDEX('Monthly Data'!O:O,Calculations!$C$116+MOD(CA14,Calculations!$C$118))+Control!$C$7*Calculations!$C$84*INDEX('Monthly Data'!P:P,Calculations!$C$116+MOD(CA14,Calculations!$C$118))+Control!$C$7*Calculations!$C$85*INDEX('Monthly Data'!Q:Q,Calculations!$C$116+MOD(CA14,Calculations!$C$118))+(1-Control!$C$7*Calculations!$C$87)*INDEX('Monthly Data'!R:R,Calculations!$C$116+MOD(CA14,Calculations!$C$118))</f>
        <v>-7.5539743260223157E-3</v>
      </c>
      <c r="GR14" s="86">
        <f ca="1">Control!$C$7*Calculations!$C$82*INDEX('Monthly Data'!N:N,Calculations!$C$116+MOD(CB14,Calculations!$C$118))+Control!$C$7*Calculations!$C$83*INDEX('Monthly Data'!O:O,Calculations!$C$116+MOD(CB14,Calculations!$C$118))+Control!$C$7*Calculations!$C$84*INDEX('Monthly Data'!P:P,Calculations!$C$116+MOD(CB14,Calculations!$C$118))+Control!$C$7*Calculations!$C$85*INDEX('Monthly Data'!Q:Q,Calculations!$C$116+MOD(CB14,Calculations!$C$118))+(1-Control!$C$7*Calculations!$C$87)*INDEX('Monthly Data'!R:R,Calculations!$C$116+MOD(CB14,Calculations!$C$118))</f>
        <v>2.4842166689046628E-2</v>
      </c>
      <c r="GS14" s="86">
        <f ca="1">Control!$C$7*Calculations!$C$82*INDEX('Monthly Data'!N:N,Calculations!$C$116+MOD(CC14,Calculations!$C$118))+Control!$C$7*Calculations!$C$83*INDEX('Monthly Data'!O:O,Calculations!$C$116+MOD(CC14,Calculations!$C$118))+Control!$C$7*Calculations!$C$84*INDEX('Monthly Data'!P:P,Calculations!$C$116+MOD(CC14,Calculations!$C$118))+Control!$C$7*Calculations!$C$85*INDEX('Monthly Data'!Q:Q,Calculations!$C$116+MOD(CC14,Calculations!$C$118))+(1-Control!$C$7*Calculations!$C$87)*INDEX('Monthly Data'!R:R,Calculations!$C$116+MOD(CC14,Calculations!$C$118))</f>
        <v>-1.0485101266941802E-2</v>
      </c>
      <c r="GT14" s="86">
        <f ca="1">Control!$C$7*Calculations!$C$82*INDEX('Monthly Data'!N:N,Calculations!$C$116+MOD(CD14,Calculations!$C$118))+Control!$C$7*Calculations!$C$83*INDEX('Monthly Data'!O:O,Calculations!$C$116+MOD(CD14,Calculations!$C$118))+Control!$C$7*Calculations!$C$84*INDEX('Monthly Data'!P:P,Calculations!$C$116+MOD(CD14,Calculations!$C$118))+Control!$C$7*Calculations!$C$85*INDEX('Monthly Data'!Q:Q,Calculations!$C$116+MOD(CD14,Calculations!$C$118))+(1-Control!$C$7*Calculations!$C$87)*INDEX('Monthly Data'!R:R,Calculations!$C$116+MOD(CD14,Calculations!$C$118))</f>
        <v>1.0018681835149534E-3</v>
      </c>
      <c r="GU14" s="86">
        <f ca="1">Control!$C$7*Calculations!$C$82*INDEX('Monthly Data'!N:N,Calculations!$C$116+MOD(CE14,Calculations!$C$118))+Control!$C$7*Calculations!$C$83*INDEX('Monthly Data'!O:O,Calculations!$C$116+MOD(CE14,Calculations!$C$118))+Control!$C$7*Calculations!$C$84*INDEX('Monthly Data'!P:P,Calculations!$C$116+MOD(CE14,Calculations!$C$118))+Control!$C$7*Calculations!$C$85*INDEX('Monthly Data'!Q:Q,Calculations!$C$116+MOD(CE14,Calculations!$C$118))+(1-Control!$C$7*Calculations!$C$87)*INDEX('Monthly Data'!R:R,Calculations!$C$116+MOD(CE14,Calculations!$C$118))</f>
        <v>1.7831091590102856E-2</v>
      </c>
      <c r="GV14" s="86">
        <f ca="1">Control!$C$7*Calculations!$C$82*INDEX('Monthly Data'!N:N,Calculations!$C$116+MOD(CF14,Calculations!$C$118))+Control!$C$7*Calculations!$C$83*INDEX('Monthly Data'!O:O,Calculations!$C$116+MOD(CF14,Calculations!$C$118))+Control!$C$7*Calculations!$C$84*INDEX('Monthly Data'!P:P,Calculations!$C$116+MOD(CF14,Calculations!$C$118))+Control!$C$7*Calculations!$C$85*INDEX('Monthly Data'!Q:Q,Calculations!$C$116+MOD(CF14,Calculations!$C$118))+(1-Control!$C$7*Calculations!$C$87)*INDEX('Monthly Data'!R:R,Calculations!$C$116+MOD(CF14,Calculations!$C$118))</f>
        <v>4.2795950888382334E-3</v>
      </c>
      <c r="GW14" s="86">
        <f ca="1">Control!$C$7*Calculations!$C$82*INDEX('Monthly Data'!N:N,Calculations!$C$116+MOD(CG14,Calculations!$C$118))+Control!$C$7*Calculations!$C$83*INDEX('Monthly Data'!O:O,Calculations!$C$116+MOD(CG14,Calculations!$C$118))+Control!$C$7*Calculations!$C$84*INDEX('Monthly Data'!P:P,Calculations!$C$116+MOD(CG14,Calculations!$C$118))+Control!$C$7*Calculations!$C$85*INDEX('Monthly Data'!Q:Q,Calculations!$C$116+MOD(CG14,Calculations!$C$118))+(1-Control!$C$7*Calculations!$C$87)*INDEX('Monthly Data'!R:R,Calculations!$C$116+MOD(CG14,Calculations!$C$118))</f>
        <v>4.5132804118240749E-2</v>
      </c>
      <c r="GX14" s="86">
        <f ca="1">Control!$C$7*Calculations!$C$82*INDEX('Monthly Data'!N:N,Calculations!$C$116+MOD(CH14,Calculations!$C$118))+Control!$C$7*Calculations!$C$83*INDEX('Monthly Data'!O:O,Calculations!$C$116+MOD(CH14,Calculations!$C$118))+Control!$C$7*Calculations!$C$84*INDEX('Monthly Data'!P:P,Calculations!$C$116+MOD(CH14,Calculations!$C$118))+Control!$C$7*Calculations!$C$85*INDEX('Monthly Data'!Q:Q,Calculations!$C$116+MOD(CH14,Calculations!$C$118))+(1-Control!$C$7*Calculations!$C$87)*INDEX('Monthly Data'!R:R,Calculations!$C$116+MOD(CH14,Calculations!$C$118))</f>
        <v>1.7484305259657981E-2</v>
      </c>
      <c r="GY14" s="86">
        <f ca="1">Control!$C$7*Calculations!$C$82*INDEX('Monthly Data'!N:N,Calculations!$C$116+MOD(CI14,Calculations!$C$118))+Control!$C$7*Calculations!$C$83*INDEX('Monthly Data'!O:O,Calculations!$C$116+MOD(CI14,Calculations!$C$118))+Control!$C$7*Calculations!$C$84*INDEX('Monthly Data'!P:P,Calculations!$C$116+MOD(CI14,Calculations!$C$118))+Control!$C$7*Calculations!$C$85*INDEX('Monthly Data'!Q:Q,Calculations!$C$116+MOD(CI14,Calculations!$C$118))+(1-Control!$C$7*Calculations!$C$87)*INDEX('Monthly Data'!R:R,Calculations!$C$116+MOD(CI14,Calculations!$C$118))</f>
        <v>1.5216630695380906E-2</v>
      </c>
      <c r="GZ14" s="86">
        <f ca="1">Control!$C$7*Calculations!$C$82*INDEX('Monthly Data'!N:N,Calculations!$C$116+MOD(CJ14,Calculations!$C$118))+Control!$C$7*Calculations!$C$83*INDEX('Monthly Data'!O:O,Calculations!$C$116+MOD(CJ14,Calculations!$C$118))+Control!$C$7*Calculations!$C$84*INDEX('Monthly Data'!P:P,Calculations!$C$116+MOD(CJ14,Calculations!$C$118))+Control!$C$7*Calculations!$C$85*INDEX('Monthly Data'!Q:Q,Calculations!$C$116+MOD(CJ14,Calculations!$C$118))+(1-Control!$C$7*Calculations!$C$87)*INDEX('Monthly Data'!R:R,Calculations!$C$116+MOD(CJ14,Calculations!$C$118))</f>
        <v>2.3206536303657571E-2</v>
      </c>
      <c r="HA14" s="86">
        <f ca="1">Control!$C$7*Calculations!$C$82*INDEX('Monthly Data'!N:N,Calculations!$C$116+MOD(CK14,Calculations!$C$118))+Control!$C$7*Calculations!$C$83*INDEX('Monthly Data'!O:O,Calculations!$C$116+MOD(CK14,Calculations!$C$118))+Control!$C$7*Calculations!$C$84*INDEX('Monthly Data'!P:P,Calculations!$C$116+MOD(CK14,Calculations!$C$118))+Control!$C$7*Calculations!$C$85*INDEX('Monthly Data'!Q:Q,Calculations!$C$116+MOD(CK14,Calculations!$C$118))+(1-Control!$C$7*Calculations!$C$87)*INDEX('Monthly Data'!R:R,Calculations!$C$116+MOD(CK14,Calculations!$C$118))</f>
        <v>3.1011313347584085E-2</v>
      </c>
      <c r="HB14" s="86">
        <f ca="1">Control!$C$7*Calculations!$C$82*INDEX('Monthly Data'!N:N,Calculations!$C$116+MOD(CL14,Calculations!$C$118))+Control!$C$7*Calculations!$C$83*INDEX('Monthly Data'!O:O,Calculations!$C$116+MOD(CL14,Calculations!$C$118))+Control!$C$7*Calculations!$C$84*INDEX('Monthly Data'!P:P,Calculations!$C$116+MOD(CL14,Calculations!$C$118))+Control!$C$7*Calculations!$C$85*INDEX('Monthly Data'!Q:Q,Calculations!$C$116+MOD(CL14,Calculations!$C$118))+(1-Control!$C$7*Calculations!$C$87)*INDEX('Monthly Data'!R:R,Calculations!$C$116+MOD(CL14,Calculations!$C$118))</f>
        <v>-1.0485101266941802E-2</v>
      </c>
      <c r="HC14" s="86">
        <f ca="1">Control!$C$7*Calculations!$C$82*INDEX('Monthly Data'!N:N,Calculations!$C$116+MOD(CM14,Calculations!$C$118))+Control!$C$7*Calculations!$C$83*INDEX('Monthly Data'!O:O,Calculations!$C$116+MOD(CM14,Calculations!$C$118))+Control!$C$7*Calculations!$C$84*INDEX('Monthly Data'!P:P,Calculations!$C$116+MOD(CM14,Calculations!$C$118))+Control!$C$7*Calculations!$C$85*INDEX('Monthly Data'!Q:Q,Calculations!$C$116+MOD(CM14,Calculations!$C$118))+(1-Control!$C$7*Calculations!$C$87)*INDEX('Monthly Data'!R:R,Calculations!$C$116+MOD(CM14,Calculations!$C$118))</f>
        <v>-4.417423226995453E-3</v>
      </c>
      <c r="HD14" s="86">
        <f ca="1">Control!$C$7*Calculations!$C$82*INDEX('Monthly Data'!N:N,Calculations!$C$116+MOD(CN14,Calculations!$C$118))+Control!$C$7*Calculations!$C$83*INDEX('Monthly Data'!O:O,Calculations!$C$116+MOD(CN14,Calculations!$C$118))+Control!$C$7*Calculations!$C$84*INDEX('Monthly Data'!P:P,Calculations!$C$116+MOD(CN14,Calculations!$C$118))+Control!$C$7*Calculations!$C$85*INDEX('Monthly Data'!Q:Q,Calculations!$C$116+MOD(CN14,Calculations!$C$118))+(1-Control!$C$7*Calculations!$C$87)*INDEX('Monthly Data'!R:R,Calculations!$C$116+MOD(CN14,Calculations!$C$118))</f>
        <v>1.1704119272391494E-2</v>
      </c>
      <c r="HE14" s="86">
        <f ca="1">Control!$C$7*Calculations!$C$82*INDEX('Monthly Data'!N:N,Calculations!$C$116+MOD(CO14,Calculations!$C$118))+Control!$C$7*Calculations!$C$83*INDEX('Monthly Data'!O:O,Calculations!$C$116+MOD(CO14,Calculations!$C$118))+Control!$C$7*Calculations!$C$84*INDEX('Monthly Data'!P:P,Calculations!$C$116+MOD(CO14,Calculations!$C$118))+Control!$C$7*Calculations!$C$85*INDEX('Monthly Data'!Q:Q,Calculations!$C$116+MOD(CO14,Calculations!$C$118))+(1-Control!$C$7*Calculations!$C$87)*INDEX('Monthly Data'!R:R,Calculations!$C$116+MOD(CO14,Calculations!$C$118))</f>
        <v>1.5758278480433856E-2</v>
      </c>
      <c r="HF14" s="86">
        <f ca="1">Control!$C$7*Calculations!$C$82*INDEX('Monthly Data'!N:N,Calculations!$C$116+MOD(CP14,Calculations!$C$118))+Control!$C$7*Calculations!$C$83*INDEX('Monthly Data'!O:O,Calculations!$C$116+MOD(CP14,Calculations!$C$118))+Control!$C$7*Calculations!$C$84*INDEX('Monthly Data'!P:P,Calculations!$C$116+MOD(CP14,Calculations!$C$118))+Control!$C$7*Calculations!$C$85*INDEX('Monthly Data'!Q:Q,Calculations!$C$116+MOD(CP14,Calculations!$C$118))+(1-Control!$C$7*Calculations!$C$87)*INDEX('Monthly Data'!R:R,Calculations!$C$116+MOD(CP14,Calculations!$C$118))</f>
        <v>-1.8530040247387896E-2</v>
      </c>
      <c r="HG14" s="86">
        <f ca="1">Control!$C$7*Calculations!$C$82*INDEX('Monthly Data'!N:N,Calculations!$C$116+MOD(CQ14,Calculations!$C$118))+Control!$C$7*Calculations!$C$83*INDEX('Monthly Data'!O:O,Calculations!$C$116+MOD(CQ14,Calculations!$C$118))+Control!$C$7*Calculations!$C$84*INDEX('Monthly Data'!P:P,Calculations!$C$116+MOD(CQ14,Calculations!$C$118))+Control!$C$7*Calculations!$C$85*INDEX('Monthly Data'!Q:Q,Calculations!$C$116+MOD(CQ14,Calculations!$C$118))+(1-Control!$C$7*Calculations!$C$87)*INDEX('Monthly Data'!R:R,Calculations!$C$116+MOD(CQ14,Calculations!$C$118))</f>
        <v>1.046389543479892E-2</v>
      </c>
      <c r="HH14" s="86">
        <f ca="1">Control!$C$7*Calculations!$C$82*INDEX('Monthly Data'!N:N,Calculations!$C$116+MOD(CR14,Calculations!$C$118))+Control!$C$7*Calculations!$C$83*INDEX('Monthly Data'!O:O,Calculations!$C$116+MOD(CR14,Calculations!$C$118))+Control!$C$7*Calculations!$C$84*INDEX('Monthly Data'!P:P,Calculations!$C$116+MOD(CR14,Calculations!$C$118))+Control!$C$7*Calculations!$C$85*INDEX('Monthly Data'!Q:Q,Calculations!$C$116+MOD(CR14,Calculations!$C$118))+(1-Control!$C$7*Calculations!$C$87)*INDEX('Monthly Data'!R:R,Calculations!$C$116+MOD(CR14,Calculations!$C$118))</f>
        <v>2.3852824346838646E-2</v>
      </c>
      <c r="HI14" s="86">
        <f ca="1">Control!$C$7*Calculations!$C$82*INDEX('Monthly Data'!N:N,Calculations!$C$116+MOD(CS14,Calculations!$C$118))+Control!$C$7*Calculations!$C$83*INDEX('Monthly Data'!O:O,Calculations!$C$116+MOD(CS14,Calculations!$C$118))+Control!$C$7*Calculations!$C$84*INDEX('Monthly Data'!P:P,Calculations!$C$116+MOD(CS14,Calculations!$C$118))+Control!$C$7*Calculations!$C$85*INDEX('Monthly Data'!Q:Q,Calculations!$C$116+MOD(CS14,Calculations!$C$118))+(1-Control!$C$7*Calculations!$C$87)*INDEX('Monthly Data'!R:R,Calculations!$C$116+MOD(CS14,Calculations!$C$118))</f>
        <v>2.3206536303657571E-2</v>
      </c>
      <c r="HJ14" s="86">
        <f ca="1">Control!$C$7*Calculations!$C$82*INDEX('Monthly Data'!N:N,Calculations!$C$116+MOD(CT14,Calculations!$C$118))+Control!$C$7*Calculations!$C$83*INDEX('Monthly Data'!O:O,Calculations!$C$116+MOD(CT14,Calculations!$C$118))+Control!$C$7*Calculations!$C$84*INDEX('Monthly Data'!P:P,Calculations!$C$116+MOD(CT14,Calculations!$C$118))+Control!$C$7*Calculations!$C$85*INDEX('Monthly Data'!Q:Q,Calculations!$C$116+MOD(CT14,Calculations!$C$118))+(1-Control!$C$7*Calculations!$C$87)*INDEX('Monthly Data'!R:R,Calculations!$C$116+MOD(CT14,Calculations!$C$118))</f>
        <v>1.8665061640915637E-2</v>
      </c>
      <c r="HK14" s="86">
        <f ca="1">Control!$C$7*Calculations!$C$82*INDEX('Monthly Data'!N:N,Calculations!$C$116+MOD(CU14,Calculations!$C$118))+Control!$C$7*Calculations!$C$83*INDEX('Monthly Data'!O:O,Calculations!$C$116+MOD(CU14,Calculations!$C$118))+Control!$C$7*Calculations!$C$84*INDEX('Monthly Data'!P:P,Calculations!$C$116+MOD(CU14,Calculations!$C$118))+Control!$C$7*Calculations!$C$85*INDEX('Monthly Data'!Q:Q,Calculations!$C$116+MOD(CU14,Calculations!$C$118))+(1-Control!$C$7*Calculations!$C$87)*INDEX('Monthly Data'!R:R,Calculations!$C$116+MOD(CU14,Calculations!$C$118))</f>
        <v>3.127051071655923E-3</v>
      </c>
      <c r="HL14" s="86">
        <f ca="1">Control!$C$7*Calculations!$C$82*INDEX('Monthly Data'!N:N,Calculations!$C$116+MOD(CV14,Calculations!$C$118))+Control!$C$7*Calculations!$C$83*INDEX('Monthly Data'!O:O,Calculations!$C$116+MOD(CV14,Calculations!$C$118))+Control!$C$7*Calculations!$C$84*INDEX('Monthly Data'!P:P,Calculations!$C$116+MOD(CV14,Calculations!$C$118))+Control!$C$7*Calculations!$C$85*INDEX('Monthly Data'!Q:Q,Calculations!$C$116+MOD(CV14,Calculations!$C$118))+(1-Control!$C$7*Calculations!$C$87)*INDEX('Monthly Data'!R:R,Calculations!$C$116+MOD(CV14,Calculations!$C$118))</f>
        <v>7.5897487599915015E-3</v>
      </c>
      <c r="HM14" s="86">
        <f ca="1">Control!$C$7*Calculations!$C$82*INDEX('Monthly Data'!N:N,Calculations!$C$116+MOD(CW14,Calculations!$C$118))+Control!$C$7*Calculations!$C$83*INDEX('Monthly Data'!O:O,Calculations!$C$116+MOD(CW14,Calculations!$C$118))+Control!$C$7*Calculations!$C$84*INDEX('Monthly Data'!P:P,Calculations!$C$116+MOD(CW14,Calculations!$C$118))+Control!$C$7*Calculations!$C$85*INDEX('Monthly Data'!Q:Q,Calculations!$C$116+MOD(CW14,Calculations!$C$118))+(1-Control!$C$7*Calculations!$C$87)*INDEX('Monthly Data'!R:R,Calculations!$C$116+MOD(CW14,Calculations!$C$118))</f>
        <v>-2.5419860972892394E-2</v>
      </c>
      <c r="HN14" s="86">
        <f ca="1">Control!$C$7*Calculations!$C$82*INDEX('Monthly Data'!N:N,Calculations!$C$116+MOD(CX14,Calculations!$C$118))+Control!$C$7*Calculations!$C$83*INDEX('Monthly Data'!O:O,Calculations!$C$116+MOD(CX14,Calculations!$C$118))+Control!$C$7*Calculations!$C$84*INDEX('Monthly Data'!P:P,Calculations!$C$116+MOD(CX14,Calculations!$C$118))+Control!$C$7*Calculations!$C$85*INDEX('Monthly Data'!Q:Q,Calculations!$C$116+MOD(CX14,Calculations!$C$118))+(1-Control!$C$7*Calculations!$C$87)*INDEX('Monthly Data'!R:R,Calculations!$C$116+MOD(CX14,Calculations!$C$118))</f>
        <v>3.1070573055362403E-2</v>
      </c>
      <c r="HO14" s="86">
        <f ca="1">Control!$C$7*Calculations!$C$82*INDEX('Monthly Data'!N:N,Calculations!$C$116+MOD(CY14,Calculations!$C$118))+Control!$C$7*Calculations!$C$83*INDEX('Monthly Data'!O:O,Calculations!$C$116+MOD(CY14,Calculations!$C$118))+Control!$C$7*Calculations!$C$84*INDEX('Monthly Data'!P:P,Calculations!$C$116+MOD(CY14,Calculations!$C$118))+Control!$C$7*Calculations!$C$85*INDEX('Monthly Data'!Q:Q,Calculations!$C$116+MOD(CY14,Calculations!$C$118))+(1-Control!$C$7*Calculations!$C$87)*INDEX('Monthly Data'!R:R,Calculations!$C$116+MOD(CY14,Calculations!$C$118))</f>
        <v>1.3891563624307685E-2</v>
      </c>
      <c r="HP14" s="86">
        <f ca="1">Control!$C$7*Calculations!$C$82*INDEX('Monthly Data'!N:N,Calculations!$C$116+MOD(CZ14,Calculations!$C$118))+Control!$C$7*Calculations!$C$83*INDEX('Monthly Data'!O:O,Calculations!$C$116+MOD(CZ14,Calculations!$C$118))+Control!$C$7*Calculations!$C$84*INDEX('Monthly Data'!P:P,Calculations!$C$116+MOD(CZ14,Calculations!$C$118))+Control!$C$7*Calculations!$C$85*INDEX('Monthly Data'!Q:Q,Calculations!$C$116+MOD(CZ14,Calculations!$C$118))+(1-Control!$C$7*Calculations!$C$87)*INDEX('Monthly Data'!R:R,Calculations!$C$116+MOD(CZ14,Calculations!$C$118))</f>
        <v>2.4722579420195831E-2</v>
      </c>
      <c r="HQ14" s="86">
        <f ca="1">Control!$C$7*Calculations!$C$82*INDEX('Monthly Data'!N:N,Calculations!$C$116+MOD(DA14,Calculations!$C$118))+Control!$C$7*Calculations!$C$83*INDEX('Monthly Data'!O:O,Calculations!$C$116+MOD(DA14,Calculations!$C$118))+Control!$C$7*Calculations!$C$84*INDEX('Monthly Data'!P:P,Calculations!$C$116+MOD(DA14,Calculations!$C$118))+Control!$C$7*Calculations!$C$85*INDEX('Monthly Data'!Q:Q,Calculations!$C$116+MOD(DA14,Calculations!$C$118))+(1-Control!$C$7*Calculations!$C$87)*INDEX('Monthly Data'!R:R,Calculations!$C$116+MOD(DA14,Calculations!$C$118))</f>
        <v>1.5216630695380906E-2</v>
      </c>
      <c r="HR14" s="86">
        <f ca="1">Control!$C$7*Calculations!$C$82*INDEX('Monthly Data'!N:N,Calculations!$C$116+MOD(DB14,Calculations!$C$118))+Control!$C$7*Calculations!$C$83*INDEX('Monthly Data'!O:O,Calculations!$C$116+MOD(DB14,Calculations!$C$118))+Control!$C$7*Calculations!$C$84*INDEX('Monthly Data'!P:P,Calculations!$C$116+MOD(DB14,Calculations!$C$118))+Control!$C$7*Calculations!$C$85*INDEX('Monthly Data'!Q:Q,Calculations!$C$116+MOD(DB14,Calculations!$C$118))+(1-Control!$C$7*Calculations!$C$87)*INDEX('Monthly Data'!R:R,Calculations!$C$116+MOD(DB14,Calculations!$C$118))</f>
        <v>3.9251937367756782E-3</v>
      </c>
      <c r="HS14" s="86">
        <f ca="1">Control!$C$7*Calculations!$C$82*INDEX('Monthly Data'!N:N,Calculations!$C$116+MOD(DC14,Calculations!$C$118))+Control!$C$7*Calculations!$C$83*INDEX('Monthly Data'!O:O,Calculations!$C$116+MOD(DC14,Calculations!$C$118))+Control!$C$7*Calculations!$C$84*INDEX('Monthly Data'!P:P,Calculations!$C$116+MOD(DC14,Calculations!$C$118))+Control!$C$7*Calculations!$C$85*INDEX('Monthly Data'!Q:Q,Calculations!$C$116+MOD(DC14,Calculations!$C$118))+(1-Control!$C$7*Calculations!$C$87)*INDEX('Monthly Data'!R:R,Calculations!$C$116+MOD(DC14,Calculations!$C$118))</f>
        <v>9.5791276036140301E-3</v>
      </c>
      <c r="HT14" s="86">
        <f ca="1">Control!$C$7*Calculations!$C$82*INDEX('Monthly Data'!N:N,Calculations!$C$116+MOD(DD14,Calculations!$C$118))+Control!$C$7*Calculations!$C$83*INDEX('Monthly Data'!O:O,Calculations!$C$116+MOD(DD14,Calculations!$C$118))+Control!$C$7*Calculations!$C$84*INDEX('Monthly Data'!P:P,Calculations!$C$116+MOD(DD14,Calculations!$C$118))+Control!$C$7*Calculations!$C$85*INDEX('Monthly Data'!Q:Q,Calculations!$C$116+MOD(DD14,Calculations!$C$118))+(1-Control!$C$7*Calculations!$C$87)*INDEX('Monthly Data'!R:R,Calculations!$C$116+MOD(DD14,Calculations!$C$118))</f>
        <v>2.4470405846852006E-3</v>
      </c>
      <c r="HU14" s="86">
        <f ca="1">Control!$C$7*Calculations!$C$82*INDEX('Monthly Data'!N:N,Calculations!$C$116+MOD(DE14,Calculations!$C$118))+Control!$C$7*Calculations!$C$83*INDEX('Monthly Data'!O:O,Calculations!$C$116+MOD(DE14,Calculations!$C$118))+Control!$C$7*Calculations!$C$84*INDEX('Monthly Data'!P:P,Calculations!$C$116+MOD(DE14,Calculations!$C$118))+Control!$C$7*Calculations!$C$85*INDEX('Monthly Data'!Q:Q,Calculations!$C$116+MOD(DE14,Calculations!$C$118))+(1-Control!$C$7*Calculations!$C$87)*INDEX('Monthly Data'!R:R,Calculations!$C$116+MOD(DE14,Calculations!$C$118))</f>
        <v>6.6954569943530936E-3</v>
      </c>
      <c r="HV14" s="86">
        <f ca="1">Control!$C$7*Calculations!$C$82*INDEX('Monthly Data'!N:N,Calculations!$C$116+MOD(DF14,Calculations!$C$118))+Control!$C$7*Calculations!$C$83*INDEX('Monthly Data'!O:O,Calculations!$C$116+MOD(DF14,Calculations!$C$118))+Control!$C$7*Calculations!$C$84*INDEX('Monthly Data'!P:P,Calculations!$C$116+MOD(DF14,Calculations!$C$118))+Control!$C$7*Calculations!$C$85*INDEX('Monthly Data'!Q:Q,Calculations!$C$116+MOD(DF14,Calculations!$C$118))+(1-Control!$C$7*Calculations!$C$87)*INDEX('Monthly Data'!R:R,Calculations!$C$116+MOD(DF14,Calculations!$C$118))</f>
        <v>-3.9863250714949353E-2</v>
      </c>
      <c r="HW14" s="86">
        <f ca="1">Control!$C$7*Calculations!$C$82*INDEX('Monthly Data'!N:N,Calculations!$C$116+MOD(DG14,Calculations!$C$118))+Control!$C$7*Calculations!$C$83*INDEX('Monthly Data'!O:O,Calculations!$C$116+MOD(DG14,Calculations!$C$118))+Control!$C$7*Calculations!$C$84*INDEX('Monthly Data'!P:P,Calculations!$C$116+MOD(DG14,Calculations!$C$118))+Control!$C$7*Calculations!$C$85*INDEX('Monthly Data'!Q:Q,Calculations!$C$116+MOD(DG14,Calculations!$C$118))+(1-Control!$C$7*Calculations!$C$87)*INDEX('Monthly Data'!R:R,Calculations!$C$116+MOD(DG14,Calculations!$C$118))</f>
        <v>3.0957942835585645E-2</v>
      </c>
      <c r="HX14" s="86">
        <f ca="1">Control!$C$7*Calculations!$C$82*INDEX('Monthly Data'!N:N,Calculations!$C$116+MOD(DH14,Calculations!$C$118))+Control!$C$7*Calculations!$C$83*INDEX('Monthly Data'!O:O,Calculations!$C$116+MOD(DH14,Calculations!$C$118))+Control!$C$7*Calculations!$C$84*INDEX('Monthly Data'!P:P,Calculations!$C$116+MOD(DH14,Calculations!$C$118))+Control!$C$7*Calculations!$C$85*INDEX('Monthly Data'!Q:Q,Calculations!$C$116+MOD(DH14,Calculations!$C$118))+(1-Control!$C$7*Calculations!$C$87)*INDEX('Monthly Data'!R:R,Calculations!$C$116+MOD(DH14,Calculations!$C$118))</f>
        <v>1.046389543479892E-2</v>
      </c>
      <c r="HY14" s="86">
        <f ca="1">Control!$C$7*Calculations!$C$82*INDEX('Monthly Data'!N:N,Calculations!$C$116+MOD(DI14,Calculations!$C$118))+Control!$C$7*Calculations!$C$83*INDEX('Monthly Data'!O:O,Calculations!$C$116+MOD(DI14,Calculations!$C$118))+Control!$C$7*Calculations!$C$84*INDEX('Monthly Data'!P:P,Calculations!$C$116+MOD(DI14,Calculations!$C$118))+Control!$C$7*Calculations!$C$85*INDEX('Monthly Data'!Q:Q,Calculations!$C$116+MOD(DI14,Calculations!$C$118))+(1-Control!$C$7*Calculations!$C$87)*INDEX('Monthly Data'!R:R,Calculations!$C$116+MOD(DI14,Calculations!$C$118))</f>
        <v>9.9793409618087695E-3</v>
      </c>
      <c r="HZ14" s="86">
        <f ca="1">Control!$C$7*Calculations!$C$82*INDEX('Monthly Data'!N:N,Calculations!$C$116+MOD(DJ14,Calculations!$C$118))+Control!$C$7*Calculations!$C$83*INDEX('Monthly Data'!O:O,Calculations!$C$116+MOD(DJ14,Calculations!$C$118))+Control!$C$7*Calculations!$C$84*INDEX('Monthly Data'!P:P,Calculations!$C$116+MOD(DJ14,Calculations!$C$118))+Control!$C$7*Calculations!$C$85*INDEX('Monthly Data'!Q:Q,Calculations!$C$116+MOD(DJ14,Calculations!$C$118))+(1-Control!$C$7*Calculations!$C$87)*INDEX('Monthly Data'!R:R,Calculations!$C$116+MOD(DJ14,Calculations!$C$118))</f>
        <v>3.1011313347584085E-2</v>
      </c>
      <c r="IA14" s="86">
        <f ca="1">Control!$C$7*Calculations!$C$82*INDEX('Monthly Data'!N:N,Calculations!$C$116+MOD(DK14,Calculations!$C$118))+Control!$C$7*Calculations!$C$83*INDEX('Monthly Data'!O:O,Calculations!$C$116+MOD(DK14,Calculations!$C$118))+Control!$C$7*Calculations!$C$84*INDEX('Monthly Data'!P:P,Calculations!$C$116+MOD(DK14,Calculations!$C$118))+Control!$C$7*Calculations!$C$85*INDEX('Monthly Data'!Q:Q,Calculations!$C$116+MOD(DK14,Calculations!$C$118))+(1-Control!$C$7*Calculations!$C$87)*INDEX('Monthly Data'!R:R,Calculations!$C$116+MOD(DK14,Calculations!$C$118))</f>
        <v>3.8809817903524786E-2</v>
      </c>
      <c r="IB14" s="86">
        <f ca="1">Control!$C$7*Calculations!$C$82*INDEX('Monthly Data'!N:N,Calculations!$C$116+MOD(DL14,Calculations!$C$118))+Control!$C$7*Calculations!$C$83*INDEX('Monthly Data'!O:O,Calculations!$C$116+MOD(DL14,Calculations!$C$118))+Control!$C$7*Calculations!$C$84*INDEX('Monthly Data'!P:P,Calculations!$C$116+MOD(DL14,Calculations!$C$118))+Control!$C$7*Calculations!$C$85*INDEX('Monthly Data'!Q:Q,Calculations!$C$116+MOD(DL14,Calculations!$C$118))+(1-Control!$C$7*Calculations!$C$87)*INDEX('Monthly Data'!R:R,Calculations!$C$116+MOD(DL14,Calculations!$C$118))</f>
        <v>-6.1115617667135171E-2</v>
      </c>
      <c r="IC14" s="86">
        <f ca="1">Control!$C$7*Calculations!$C$82*INDEX('Monthly Data'!N:N,Calculations!$C$116+MOD(DM14,Calculations!$C$118))+Control!$C$7*Calculations!$C$83*INDEX('Monthly Data'!O:O,Calculations!$C$116+MOD(DM14,Calculations!$C$118))+Control!$C$7*Calculations!$C$84*INDEX('Monthly Data'!P:P,Calculations!$C$116+MOD(DM14,Calculations!$C$118))+Control!$C$7*Calculations!$C$85*INDEX('Monthly Data'!Q:Q,Calculations!$C$116+MOD(DM14,Calculations!$C$118))+(1-Control!$C$7*Calculations!$C$87)*INDEX('Monthly Data'!R:R,Calculations!$C$116+MOD(DM14,Calculations!$C$118))</f>
        <v>1.2722494017511032E-2</v>
      </c>
      <c r="ID14" s="86">
        <f ca="1">Control!$C$7*Calculations!$C$82*INDEX('Monthly Data'!N:N,Calculations!$C$116+MOD(DN14,Calculations!$C$118))+Control!$C$7*Calculations!$C$83*INDEX('Monthly Data'!O:O,Calculations!$C$116+MOD(DN14,Calculations!$C$118))+Control!$C$7*Calculations!$C$84*INDEX('Monthly Data'!P:P,Calculations!$C$116+MOD(DN14,Calculations!$C$118))+Control!$C$7*Calculations!$C$85*INDEX('Monthly Data'!Q:Q,Calculations!$C$116+MOD(DN14,Calculations!$C$118))+(1-Control!$C$7*Calculations!$C$87)*INDEX('Monthly Data'!R:R,Calculations!$C$116+MOD(DN14,Calculations!$C$118))</f>
        <v>3.9251937367756782E-3</v>
      </c>
      <c r="IE14" s="86">
        <f ca="1">Control!$C$7*Calculations!$C$82*INDEX('Monthly Data'!N:N,Calculations!$C$116+MOD(DO14,Calculations!$C$118))+Control!$C$7*Calculations!$C$83*INDEX('Monthly Data'!O:O,Calculations!$C$116+MOD(DO14,Calculations!$C$118))+Control!$C$7*Calculations!$C$84*INDEX('Monthly Data'!P:P,Calculations!$C$116+MOD(DO14,Calculations!$C$118))+Control!$C$7*Calculations!$C$85*INDEX('Monthly Data'!Q:Q,Calculations!$C$116+MOD(DO14,Calculations!$C$118))+(1-Control!$C$7*Calculations!$C$87)*INDEX('Monthly Data'!R:R,Calculations!$C$116+MOD(DO14,Calculations!$C$118))</f>
        <v>7.3538285850108537E-3</v>
      </c>
      <c r="IF14" s="86">
        <f ca="1">Control!$C$7*Calculations!$C$82*INDEX('Monthly Data'!N:N,Calculations!$C$116+MOD(DP14,Calculations!$C$118))+Control!$C$7*Calculations!$C$83*INDEX('Monthly Data'!O:O,Calculations!$C$116+MOD(DP14,Calculations!$C$118))+Control!$C$7*Calculations!$C$84*INDEX('Monthly Data'!P:P,Calculations!$C$116+MOD(DP14,Calculations!$C$118))+Control!$C$7*Calculations!$C$85*INDEX('Monthly Data'!Q:Q,Calculations!$C$116+MOD(DP14,Calculations!$C$118))+(1-Control!$C$7*Calculations!$C$87)*INDEX('Monthly Data'!R:R,Calculations!$C$116+MOD(DP14,Calculations!$C$118))</f>
        <v>1.1704119272391494E-2</v>
      </c>
      <c r="IG14" s="88">
        <f ca="1">Control!$C$8*(1+DQ14)*(1+DR14)*(1+DS14)*(1+DT14)*(1+DU14)*(1+DV14)*(1+DW14)*(1+DX14)*(1+DY14)*(1+DZ14)*(1+EA14)*(1+EB14)*(1+EC14)*(1+ED14)*(1+EE14)*(1+EF14)*(1+EG14)*(1+EH14)*(1+EI14)*(1+EJ14)*(1+EK14)*(1+EL14)*(1+EM14)*(1+EN14)*(1+EO14)*(1+EP14)*(1+EQ14)*(1+ER14)*(1+ES14)*(1+ET14)*(1+EU14)*(1+EV14)*(1+EW14)*(1+EX14)*(1+EY14)*(1+EZ14)*(1+FA14)*(1+FB14)*(1+FC14)*(1+FD14)*(1+FE14)*(1+FF14)*(1+FG14)*(1+FH14)*(1+FI14)*(1+FJ14)*(1+FK14)*(1+FL14)*(1+FM14)*(1+FN14)*(1+FO14)*(1+FP14)*(1+FQ14)*(1+FR14)*(1+FS14)*(1+FT14)*(1+FU14)*(1+FV14)*(1+FW14)*(1+FX14)*(1+FY14)*(1+FZ14)*(1+GA14)*(1+GB14)*(1+GC14)*(1+GD14)*(1+GE14)*(1+GF14)*(1+GG14)*(1+GH14)*(1+GI14)*(1+GJ14)*(1+GK14)*(1+GL14)*(1+GM14)*(1+GN14)*(1+GO14)*(1+GP14)*(1+GQ14)*(1+GR14)*(1+GS14)*(1+GT14)*(1+GU14)*(1+GV14)*(1+GW14)*(1+GX14)*(1+GY14)*(1+GZ14)*(1+HA14)*(1+HB14)*(1+HC14)*(1+HD14)*(1+HE14)*(1+HF14)*(1+HG14)*(1+HH14)*(1+HI14)*(1+HJ14)*(1+HK14)*(1+HL14)*(1+HM14)*(1+HN14)*(1+HO14)*(1+HP14)*(1+HQ14)*(1+HR14)*(1+HS14)*(1+HT14)*(1+HU14)*(1+HV14)*(1+HW14)*(1+HX14)*(1+HY14)*(1+HZ14)*(1+IA14)*(1+IB14)*(1+IC14)*(1+ID14)*(1+IE14)*(1+IF14)</f>
        <v>117984.21280744823</v>
      </c>
    </row>
    <row r="15" spans="1:241" x14ac:dyDescent="0.25">
      <c r="A15">
        <v>54</v>
      </c>
      <c r="B15">
        <v>77</v>
      </c>
      <c r="C15">
        <v>24</v>
      </c>
      <c r="D15">
        <v>58</v>
      </c>
      <c r="E15">
        <v>110</v>
      </c>
      <c r="F15">
        <v>79</v>
      </c>
      <c r="G15">
        <v>36</v>
      </c>
      <c r="H15">
        <v>80</v>
      </c>
      <c r="I15">
        <v>58</v>
      </c>
      <c r="J15">
        <v>51</v>
      </c>
      <c r="K15">
        <v>63</v>
      </c>
      <c r="L15">
        <v>73</v>
      </c>
      <c r="M15">
        <v>83</v>
      </c>
      <c r="N15">
        <v>88</v>
      </c>
      <c r="O15">
        <v>82</v>
      </c>
      <c r="P15">
        <v>55</v>
      </c>
      <c r="Q15">
        <v>116</v>
      </c>
      <c r="R15">
        <v>78</v>
      </c>
      <c r="S15">
        <v>70</v>
      </c>
      <c r="T15">
        <v>116</v>
      </c>
      <c r="U15">
        <v>27</v>
      </c>
      <c r="V15">
        <v>23</v>
      </c>
      <c r="W15">
        <v>53</v>
      </c>
      <c r="X15">
        <v>69</v>
      </c>
      <c r="Y15">
        <v>68</v>
      </c>
      <c r="Z15">
        <v>23</v>
      </c>
      <c r="AA15">
        <v>46</v>
      </c>
      <c r="AB15">
        <v>39</v>
      </c>
      <c r="AC15">
        <v>66</v>
      </c>
      <c r="AD15">
        <v>77</v>
      </c>
      <c r="AE15">
        <v>106</v>
      </c>
      <c r="AF15">
        <v>26</v>
      </c>
      <c r="AG15">
        <v>24</v>
      </c>
      <c r="AH15">
        <v>17</v>
      </c>
      <c r="AI15">
        <v>87</v>
      </c>
      <c r="AJ15">
        <v>1</v>
      </c>
      <c r="AK15">
        <v>45</v>
      </c>
      <c r="AL15">
        <v>58</v>
      </c>
      <c r="AM15">
        <v>21</v>
      </c>
      <c r="AN15">
        <v>111</v>
      </c>
      <c r="AO15">
        <v>17</v>
      </c>
      <c r="AP15">
        <v>56</v>
      </c>
      <c r="AQ15">
        <v>33</v>
      </c>
      <c r="AR15">
        <v>43</v>
      </c>
      <c r="AS15">
        <v>75</v>
      </c>
      <c r="AT15">
        <v>98</v>
      </c>
      <c r="AU15">
        <v>2</v>
      </c>
      <c r="AV15">
        <v>96</v>
      </c>
      <c r="AW15">
        <v>90</v>
      </c>
      <c r="AX15">
        <v>83</v>
      </c>
      <c r="AY15">
        <v>26</v>
      </c>
      <c r="AZ15">
        <v>26</v>
      </c>
      <c r="BA15">
        <v>115</v>
      </c>
      <c r="BB15">
        <v>52</v>
      </c>
      <c r="BC15">
        <v>55</v>
      </c>
      <c r="BD15">
        <v>7</v>
      </c>
      <c r="BE15">
        <v>62</v>
      </c>
      <c r="BF15">
        <v>99</v>
      </c>
      <c r="BG15">
        <v>31</v>
      </c>
      <c r="BH15">
        <v>79</v>
      </c>
      <c r="BI15">
        <v>92</v>
      </c>
      <c r="BJ15">
        <v>76</v>
      </c>
      <c r="BK15">
        <v>46</v>
      </c>
      <c r="BL15">
        <v>87</v>
      </c>
      <c r="BM15">
        <v>70</v>
      </c>
      <c r="BN15">
        <v>69</v>
      </c>
      <c r="BO15">
        <v>55</v>
      </c>
      <c r="BP15">
        <v>92</v>
      </c>
      <c r="BQ15">
        <v>98</v>
      </c>
      <c r="BR15">
        <v>87</v>
      </c>
      <c r="BS15">
        <v>85</v>
      </c>
      <c r="BT15">
        <v>74</v>
      </c>
      <c r="BU15">
        <v>15</v>
      </c>
      <c r="BV15">
        <v>117</v>
      </c>
      <c r="BW15">
        <v>14</v>
      </c>
      <c r="BX15">
        <v>56</v>
      </c>
      <c r="BY15">
        <v>87</v>
      </c>
      <c r="BZ15">
        <v>1</v>
      </c>
      <c r="CA15">
        <v>84</v>
      </c>
      <c r="CB15">
        <v>75</v>
      </c>
      <c r="CC15">
        <v>76</v>
      </c>
      <c r="CD15">
        <v>111</v>
      </c>
      <c r="CE15">
        <v>90</v>
      </c>
      <c r="CF15">
        <v>18</v>
      </c>
      <c r="CG15">
        <v>62</v>
      </c>
      <c r="CH15">
        <v>45</v>
      </c>
      <c r="CI15">
        <v>65</v>
      </c>
      <c r="CJ15">
        <v>52</v>
      </c>
      <c r="CK15">
        <v>28</v>
      </c>
      <c r="CL15">
        <v>87</v>
      </c>
      <c r="CM15">
        <v>38</v>
      </c>
      <c r="CN15">
        <v>20</v>
      </c>
      <c r="CO15">
        <v>97</v>
      </c>
      <c r="CP15">
        <v>51</v>
      </c>
      <c r="CQ15">
        <v>110</v>
      </c>
      <c r="CR15">
        <v>59</v>
      </c>
      <c r="CS15">
        <v>94</v>
      </c>
      <c r="CT15">
        <v>64</v>
      </c>
      <c r="CU15">
        <v>14</v>
      </c>
      <c r="CV15">
        <v>97</v>
      </c>
      <c r="CW15">
        <v>52</v>
      </c>
      <c r="CX15">
        <v>44</v>
      </c>
      <c r="CY15">
        <v>16</v>
      </c>
      <c r="CZ15">
        <v>64</v>
      </c>
      <c r="DA15">
        <v>109</v>
      </c>
      <c r="DB15">
        <v>109</v>
      </c>
      <c r="DC15">
        <v>30</v>
      </c>
      <c r="DD15">
        <v>82</v>
      </c>
      <c r="DE15">
        <v>100</v>
      </c>
      <c r="DF15">
        <v>10</v>
      </c>
      <c r="DG15">
        <v>45</v>
      </c>
      <c r="DH15">
        <v>88</v>
      </c>
      <c r="DI15">
        <v>78</v>
      </c>
      <c r="DJ15">
        <v>103</v>
      </c>
      <c r="DK15">
        <v>99</v>
      </c>
      <c r="DL15">
        <v>59</v>
      </c>
      <c r="DM15">
        <v>97</v>
      </c>
      <c r="DN15">
        <v>42</v>
      </c>
      <c r="DO15">
        <v>64</v>
      </c>
      <c r="DP15">
        <v>5</v>
      </c>
      <c r="DQ15" s="86">
        <f ca="1">Control!$C$7*Calculations!$C$82*INDEX('Monthly Data'!N:N,Calculations!$C$116+MOD(A15,Calculations!$C$118))+Control!$C$7*Calculations!$C$83*INDEX('Monthly Data'!O:O,Calculations!$C$116+MOD(A15,Calculations!$C$118))+Control!$C$7*Calculations!$C$84*INDEX('Monthly Data'!P:P,Calculations!$C$116+MOD(A15,Calculations!$C$118))+Control!$C$7*Calculations!$C$85*INDEX('Monthly Data'!Q:Q,Calculations!$C$116+MOD(A15,Calculations!$C$118))+(1-Control!$C$7*Calculations!$C$87)*INDEX('Monthly Data'!R:R,Calculations!$C$116+MOD(A15,Calculations!$C$118))</f>
        <v>1.7484305259657981E-2</v>
      </c>
      <c r="DR15" s="86">
        <f ca="1">Control!$C$7*Calculations!$C$82*INDEX('Monthly Data'!N:N,Calculations!$C$116+MOD(B15,Calculations!$C$118))+Control!$C$7*Calculations!$C$83*INDEX('Monthly Data'!O:O,Calculations!$C$116+MOD(B15,Calculations!$C$118))+Control!$C$7*Calculations!$C$84*INDEX('Monthly Data'!P:P,Calculations!$C$116+MOD(B15,Calculations!$C$118))+Control!$C$7*Calculations!$C$85*INDEX('Monthly Data'!Q:Q,Calculations!$C$116+MOD(B15,Calculations!$C$118))+(1-Control!$C$7*Calculations!$C$87)*INDEX('Monthly Data'!R:R,Calculations!$C$116+MOD(B15,Calculations!$C$118))</f>
        <v>-1.0485101266941802E-2</v>
      </c>
      <c r="DS15" s="86">
        <f ca="1">Control!$C$7*Calculations!$C$82*INDEX('Monthly Data'!N:N,Calculations!$C$116+MOD(C15,Calculations!$C$118))+Control!$C$7*Calculations!$C$83*INDEX('Monthly Data'!O:O,Calculations!$C$116+MOD(C15,Calculations!$C$118))+Control!$C$7*Calculations!$C$84*INDEX('Monthly Data'!P:P,Calculations!$C$116+MOD(C15,Calculations!$C$118))+Control!$C$7*Calculations!$C$85*INDEX('Monthly Data'!Q:Q,Calculations!$C$116+MOD(C15,Calculations!$C$118))+(1-Control!$C$7*Calculations!$C$87)*INDEX('Monthly Data'!R:R,Calculations!$C$116+MOD(C15,Calculations!$C$118))</f>
        <v>4.2795950888382334E-3</v>
      </c>
      <c r="DT15" s="86">
        <f ca="1">Control!$C$7*Calculations!$C$82*INDEX('Monthly Data'!N:N,Calculations!$C$116+MOD(D15,Calculations!$C$118))+Control!$C$7*Calculations!$C$83*INDEX('Monthly Data'!O:O,Calculations!$C$116+MOD(D15,Calculations!$C$118))+Control!$C$7*Calculations!$C$84*INDEX('Monthly Data'!P:P,Calculations!$C$116+MOD(D15,Calculations!$C$118))+Control!$C$7*Calculations!$C$85*INDEX('Monthly Data'!Q:Q,Calculations!$C$116+MOD(D15,Calculations!$C$118))+(1-Control!$C$7*Calculations!$C$87)*INDEX('Monthly Data'!R:R,Calculations!$C$116+MOD(D15,Calculations!$C$118))</f>
        <v>8.4240675975201049E-3</v>
      </c>
      <c r="DU15" s="86">
        <f ca="1">Control!$C$7*Calculations!$C$82*INDEX('Monthly Data'!N:N,Calculations!$C$116+MOD(E15,Calculations!$C$118))+Control!$C$7*Calculations!$C$83*INDEX('Monthly Data'!O:O,Calculations!$C$116+MOD(E15,Calculations!$C$118))+Control!$C$7*Calculations!$C$84*INDEX('Monthly Data'!P:P,Calculations!$C$116+MOD(E15,Calculations!$C$118))+Control!$C$7*Calculations!$C$85*INDEX('Monthly Data'!Q:Q,Calculations!$C$116+MOD(E15,Calculations!$C$118))+(1-Control!$C$7*Calculations!$C$87)*INDEX('Monthly Data'!R:R,Calculations!$C$116+MOD(E15,Calculations!$C$118))</f>
        <v>3.127051071655923E-3</v>
      </c>
      <c r="DV15" s="86">
        <f ca="1">Control!$C$7*Calculations!$C$82*INDEX('Monthly Data'!N:N,Calculations!$C$116+MOD(F15,Calculations!$C$118))+Control!$C$7*Calculations!$C$83*INDEX('Monthly Data'!O:O,Calculations!$C$116+MOD(F15,Calculations!$C$118))+Control!$C$7*Calculations!$C$84*INDEX('Monthly Data'!P:P,Calculations!$C$116+MOD(F15,Calculations!$C$118))+Control!$C$7*Calculations!$C$85*INDEX('Monthly Data'!Q:Q,Calculations!$C$116+MOD(F15,Calculations!$C$118))+(1-Control!$C$7*Calculations!$C$87)*INDEX('Monthly Data'!R:R,Calculations!$C$116+MOD(F15,Calculations!$C$118))</f>
        <v>1.046389543479892E-2</v>
      </c>
      <c r="DW15" s="86">
        <f ca="1">Control!$C$7*Calculations!$C$82*INDEX('Monthly Data'!N:N,Calculations!$C$116+MOD(G15,Calculations!$C$118))+Control!$C$7*Calculations!$C$83*INDEX('Monthly Data'!O:O,Calculations!$C$116+MOD(G15,Calculations!$C$118))+Control!$C$7*Calculations!$C$84*INDEX('Monthly Data'!P:P,Calculations!$C$116+MOD(G15,Calculations!$C$118))+Control!$C$7*Calculations!$C$85*INDEX('Monthly Data'!Q:Q,Calculations!$C$116+MOD(G15,Calculations!$C$118))+(1-Control!$C$7*Calculations!$C$87)*INDEX('Monthly Data'!R:R,Calculations!$C$116+MOD(G15,Calculations!$C$118))</f>
        <v>1.1106855739851785E-2</v>
      </c>
      <c r="DX15" s="86">
        <f ca="1">Control!$C$7*Calculations!$C$82*INDEX('Monthly Data'!N:N,Calculations!$C$116+MOD(H15,Calculations!$C$118))+Control!$C$7*Calculations!$C$83*INDEX('Monthly Data'!O:O,Calculations!$C$116+MOD(H15,Calculations!$C$118))+Control!$C$7*Calculations!$C$84*INDEX('Monthly Data'!P:P,Calculations!$C$116+MOD(H15,Calculations!$C$118))+Control!$C$7*Calculations!$C$85*INDEX('Monthly Data'!Q:Q,Calculations!$C$116+MOD(H15,Calculations!$C$118))+(1-Control!$C$7*Calculations!$C$87)*INDEX('Monthly Data'!R:R,Calculations!$C$116+MOD(H15,Calculations!$C$118))</f>
        <v>-2.7490061308214487E-3</v>
      </c>
      <c r="DY15" s="86">
        <f ca="1">Control!$C$7*Calculations!$C$82*INDEX('Monthly Data'!N:N,Calculations!$C$116+MOD(I15,Calculations!$C$118))+Control!$C$7*Calculations!$C$83*INDEX('Monthly Data'!O:O,Calculations!$C$116+MOD(I15,Calculations!$C$118))+Control!$C$7*Calculations!$C$84*INDEX('Monthly Data'!P:P,Calculations!$C$116+MOD(I15,Calculations!$C$118))+Control!$C$7*Calculations!$C$85*INDEX('Monthly Data'!Q:Q,Calculations!$C$116+MOD(I15,Calculations!$C$118))+(1-Control!$C$7*Calculations!$C$87)*INDEX('Monthly Data'!R:R,Calculations!$C$116+MOD(I15,Calculations!$C$118))</f>
        <v>8.4240675975201049E-3</v>
      </c>
      <c r="DZ15" s="86">
        <f ca="1">Control!$C$7*Calculations!$C$82*INDEX('Monthly Data'!N:N,Calculations!$C$116+MOD(J15,Calculations!$C$118))+Control!$C$7*Calculations!$C$83*INDEX('Monthly Data'!O:O,Calculations!$C$116+MOD(J15,Calculations!$C$118))+Control!$C$7*Calculations!$C$84*INDEX('Monthly Data'!P:P,Calculations!$C$116+MOD(J15,Calculations!$C$118))+Control!$C$7*Calculations!$C$85*INDEX('Monthly Data'!Q:Q,Calculations!$C$116+MOD(J15,Calculations!$C$118))+(1-Control!$C$7*Calculations!$C$87)*INDEX('Monthly Data'!R:R,Calculations!$C$116+MOD(J15,Calculations!$C$118))</f>
        <v>1.8695385296339444E-2</v>
      </c>
      <c r="EA15" s="86">
        <f ca="1">Control!$C$7*Calculations!$C$82*INDEX('Monthly Data'!N:N,Calculations!$C$116+MOD(K15,Calculations!$C$118))+Control!$C$7*Calculations!$C$83*INDEX('Monthly Data'!O:O,Calculations!$C$116+MOD(K15,Calculations!$C$118))+Control!$C$7*Calculations!$C$84*INDEX('Monthly Data'!P:P,Calculations!$C$116+MOD(K15,Calculations!$C$118))+Control!$C$7*Calculations!$C$85*INDEX('Monthly Data'!Q:Q,Calculations!$C$116+MOD(K15,Calculations!$C$118))+(1-Control!$C$7*Calculations!$C$87)*INDEX('Monthly Data'!R:R,Calculations!$C$116+MOD(K15,Calculations!$C$118))</f>
        <v>1.9073822767906517E-2</v>
      </c>
      <c r="EB15" s="86">
        <f ca="1">Control!$C$7*Calculations!$C$82*INDEX('Monthly Data'!N:N,Calculations!$C$116+MOD(L15,Calculations!$C$118))+Control!$C$7*Calculations!$C$83*INDEX('Monthly Data'!O:O,Calculations!$C$116+MOD(L15,Calculations!$C$118))+Control!$C$7*Calculations!$C$84*INDEX('Monthly Data'!P:P,Calculations!$C$116+MOD(L15,Calculations!$C$118))+Control!$C$7*Calculations!$C$85*INDEX('Monthly Data'!Q:Q,Calculations!$C$116+MOD(L15,Calculations!$C$118))+(1-Control!$C$7*Calculations!$C$87)*INDEX('Monthly Data'!R:R,Calculations!$C$116+MOD(L15,Calculations!$C$118))</f>
        <v>3.6332715283247441E-2</v>
      </c>
      <c r="EC15" s="86">
        <f ca="1">Control!$C$7*Calculations!$C$82*INDEX('Monthly Data'!N:N,Calculations!$C$116+MOD(M15,Calculations!$C$118))+Control!$C$7*Calculations!$C$83*INDEX('Monthly Data'!O:O,Calculations!$C$116+MOD(M15,Calculations!$C$118))+Control!$C$7*Calculations!$C$84*INDEX('Monthly Data'!P:P,Calculations!$C$116+MOD(M15,Calculations!$C$118))+Control!$C$7*Calculations!$C$85*INDEX('Monthly Data'!Q:Q,Calculations!$C$116+MOD(M15,Calculations!$C$118))+(1-Control!$C$7*Calculations!$C$87)*INDEX('Monthly Data'!R:R,Calculations!$C$116+MOD(M15,Calculations!$C$118))</f>
        <v>-7.8872955230675015E-3</v>
      </c>
      <c r="ED15" s="86">
        <f ca="1">Control!$C$7*Calculations!$C$82*INDEX('Monthly Data'!N:N,Calculations!$C$116+MOD(N15,Calculations!$C$118))+Control!$C$7*Calculations!$C$83*INDEX('Monthly Data'!O:O,Calculations!$C$116+MOD(N15,Calculations!$C$118))+Control!$C$7*Calculations!$C$84*INDEX('Monthly Data'!P:P,Calculations!$C$116+MOD(N15,Calculations!$C$118))+Control!$C$7*Calculations!$C$85*INDEX('Monthly Data'!Q:Q,Calculations!$C$116+MOD(N15,Calculations!$C$118))+(1-Control!$C$7*Calculations!$C$87)*INDEX('Monthly Data'!R:R,Calculations!$C$116+MOD(N15,Calculations!$C$118))</f>
        <v>6.4539397490030407E-3</v>
      </c>
      <c r="EE15" s="86">
        <f ca="1">Control!$C$7*Calculations!$C$82*INDEX('Monthly Data'!N:N,Calculations!$C$116+MOD(O15,Calculations!$C$118))+Control!$C$7*Calculations!$C$83*INDEX('Monthly Data'!O:O,Calculations!$C$116+MOD(O15,Calculations!$C$118))+Control!$C$7*Calculations!$C$84*INDEX('Monthly Data'!P:P,Calculations!$C$116+MOD(O15,Calculations!$C$118))+Control!$C$7*Calculations!$C$85*INDEX('Monthly Data'!Q:Q,Calculations!$C$116+MOD(O15,Calculations!$C$118))+(1-Control!$C$7*Calculations!$C$87)*INDEX('Monthly Data'!R:R,Calculations!$C$116+MOD(O15,Calculations!$C$118))</f>
        <v>1.7361594973213587E-2</v>
      </c>
      <c r="EF15" s="86">
        <f ca="1">Control!$C$7*Calculations!$C$82*INDEX('Monthly Data'!N:N,Calculations!$C$116+MOD(P15,Calculations!$C$118))+Control!$C$7*Calculations!$C$83*INDEX('Monthly Data'!O:O,Calculations!$C$116+MOD(P15,Calculations!$C$118))+Control!$C$7*Calculations!$C$84*INDEX('Monthly Data'!P:P,Calculations!$C$116+MOD(P15,Calculations!$C$118))+Control!$C$7*Calculations!$C$85*INDEX('Monthly Data'!Q:Q,Calculations!$C$116+MOD(P15,Calculations!$C$118))+(1-Control!$C$7*Calculations!$C$87)*INDEX('Monthly Data'!R:R,Calculations!$C$116+MOD(P15,Calculations!$C$118))</f>
        <v>2.0524935548016137E-2</v>
      </c>
      <c r="EG15" s="86">
        <f ca="1">Control!$C$7*Calculations!$C$82*INDEX('Monthly Data'!N:N,Calculations!$C$116+MOD(Q15,Calculations!$C$118))+Control!$C$7*Calculations!$C$83*INDEX('Monthly Data'!O:O,Calculations!$C$116+MOD(Q15,Calculations!$C$118))+Control!$C$7*Calculations!$C$84*INDEX('Monthly Data'!P:P,Calculations!$C$116+MOD(Q15,Calculations!$C$118))+Control!$C$7*Calculations!$C$85*INDEX('Monthly Data'!Q:Q,Calculations!$C$116+MOD(Q15,Calculations!$C$118))+(1-Control!$C$7*Calculations!$C$87)*INDEX('Monthly Data'!R:R,Calculations!$C$116+MOD(Q15,Calculations!$C$118))</f>
        <v>2.1918137743539623E-2</v>
      </c>
      <c r="EH15" s="86">
        <f ca="1">Control!$C$7*Calculations!$C$82*INDEX('Monthly Data'!N:N,Calculations!$C$116+MOD(R15,Calculations!$C$118))+Control!$C$7*Calculations!$C$83*INDEX('Monthly Data'!O:O,Calculations!$C$116+MOD(R15,Calculations!$C$118))+Control!$C$7*Calculations!$C$84*INDEX('Monthly Data'!P:P,Calculations!$C$116+MOD(R15,Calculations!$C$118))+Control!$C$7*Calculations!$C$85*INDEX('Monthly Data'!Q:Q,Calculations!$C$116+MOD(R15,Calculations!$C$118))+(1-Control!$C$7*Calculations!$C$87)*INDEX('Monthly Data'!R:R,Calculations!$C$116+MOD(R15,Calculations!$C$118))</f>
        <v>1.7472933988537529E-2</v>
      </c>
      <c r="EI15" s="86">
        <f ca="1">Control!$C$7*Calculations!$C$82*INDEX('Monthly Data'!N:N,Calculations!$C$116+MOD(S15,Calculations!$C$118))+Control!$C$7*Calculations!$C$83*INDEX('Monthly Data'!O:O,Calculations!$C$116+MOD(S15,Calculations!$C$118))+Control!$C$7*Calculations!$C$84*INDEX('Monthly Data'!P:P,Calculations!$C$116+MOD(S15,Calculations!$C$118))+Control!$C$7*Calculations!$C$85*INDEX('Monthly Data'!Q:Q,Calculations!$C$116+MOD(S15,Calculations!$C$118))+(1-Control!$C$7*Calculations!$C$87)*INDEX('Monthly Data'!R:R,Calculations!$C$116+MOD(S15,Calculations!$C$118))</f>
        <v>3.8809817903524786E-2</v>
      </c>
      <c r="EJ15" s="86">
        <f ca="1">Control!$C$7*Calculations!$C$82*INDEX('Monthly Data'!N:N,Calculations!$C$116+MOD(T15,Calculations!$C$118))+Control!$C$7*Calculations!$C$83*INDEX('Monthly Data'!O:O,Calculations!$C$116+MOD(T15,Calculations!$C$118))+Control!$C$7*Calculations!$C$84*INDEX('Monthly Data'!P:P,Calculations!$C$116+MOD(T15,Calculations!$C$118))+Control!$C$7*Calculations!$C$85*INDEX('Monthly Data'!Q:Q,Calculations!$C$116+MOD(T15,Calculations!$C$118))+(1-Control!$C$7*Calculations!$C$87)*INDEX('Monthly Data'!R:R,Calculations!$C$116+MOD(T15,Calculations!$C$118))</f>
        <v>2.1918137743539623E-2</v>
      </c>
      <c r="EK15" s="86">
        <f ca="1">Control!$C$7*Calculations!$C$82*INDEX('Monthly Data'!N:N,Calculations!$C$116+MOD(U15,Calculations!$C$118))+Control!$C$7*Calculations!$C$83*INDEX('Monthly Data'!O:O,Calculations!$C$116+MOD(U15,Calculations!$C$118))+Control!$C$7*Calculations!$C$84*INDEX('Monthly Data'!P:P,Calculations!$C$116+MOD(U15,Calculations!$C$118))+Control!$C$7*Calculations!$C$85*INDEX('Monthly Data'!Q:Q,Calculations!$C$116+MOD(U15,Calculations!$C$118))+(1-Control!$C$7*Calculations!$C$87)*INDEX('Monthly Data'!R:R,Calculations!$C$116+MOD(U15,Calculations!$C$118))</f>
        <v>-3.53368065312233E-2</v>
      </c>
      <c r="EL15" s="86">
        <f ca="1">Control!$C$7*Calculations!$C$82*INDEX('Monthly Data'!N:N,Calculations!$C$116+MOD(V15,Calculations!$C$118))+Control!$C$7*Calculations!$C$83*INDEX('Monthly Data'!O:O,Calculations!$C$116+MOD(V15,Calculations!$C$118))+Control!$C$7*Calculations!$C$84*INDEX('Monthly Data'!P:P,Calculations!$C$116+MOD(V15,Calculations!$C$118))+Control!$C$7*Calculations!$C$85*INDEX('Monthly Data'!Q:Q,Calculations!$C$116+MOD(V15,Calculations!$C$118))+(1-Control!$C$7*Calculations!$C$87)*INDEX('Monthly Data'!R:R,Calculations!$C$116+MOD(V15,Calculations!$C$118))</f>
        <v>6.2631896128884862E-3</v>
      </c>
      <c r="EM15" s="86">
        <f ca="1">Control!$C$7*Calculations!$C$82*INDEX('Monthly Data'!N:N,Calculations!$C$116+MOD(W15,Calculations!$C$118))+Control!$C$7*Calculations!$C$83*INDEX('Monthly Data'!O:O,Calculations!$C$116+MOD(W15,Calculations!$C$118))+Control!$C$7*Calculations!$C$84*INDEX('Monthly Data'!P:P,Calculations!$C$116+MOD(W15,Calculations!$C$118))+Control!$C$7*Calculations!$C$85*INDEX('Monthly Data'!Q:Q,Calculations!$C$116+MOD(W15,Calculations!$C$118))+(1-Control!$C$7*Calculations!$C$87)*INDEX('Monthly Data'!R:R,Calculations!$C$116+MOD(W15,Calculations!$C$118))</f>
        <v>1.1786765492207996E-2</v>
      </c>
      <c r="EN15" s="86">
        <f ca="1">Control!$C$7*Calculations!$C$82*INDEX('Monthly Data'!N:N,Calculations!$C$116+MOD(X15,Calculations!$C$118))+Control!$C$7*Calculations!$C$83*INDEX('Monthly Data'!O:O,Calculations!$C$116+MOD(X15,Calculations!$C$118))+Control!$C$7*Calculations!$C$84*INDEX('Monthly Data'!P:P,Calculations!$C$116+MOD(X15,Calculations!$C$118))+Control!$C$7*Calculations!$C$85*INDEX('Monthly Data'!Q:Q,Calculations!$C$116+MOD(X15,Calculations!$C$118))+(1-Control!$C$7*Calculations!$C$87)*INDEX('Monthly Data'!R:R,Calculations!$C$116+MOD(X15,Calculations!$C$118))</f>
        <v>-4.0413381192162513E-2</v>
      </c>
      <c r="EO15" s="86">
        <f ca="1">Control!$C$7*Calculations!$C$82*INDEX('Monthly Data'!N:N,Calculations!$C$116+MOD(Y15,Calculations!$C$118))+Control!$C$7*Calculations!$C$83*INDEX('Monthly Data'!O:O,Calculations!$C$116+MOD(Y15,Calculations!$C$118))+Control!$C$7*Calculations!$C$84*INDEX('Monthly Data'!P:P,Calculations!$C$116+MOD(Y15,Calculations!$C$118))+Control!$C$7*Calculations!$C$85*INDEX('Monthly Data'!Q:Q,Calculations!$C$116+MOD(Y15,Calculations!$C$118))+(1-Control!$C$7*Calculations!$C$87)*INDEX('Monthly Data'!R:R,Calculations!$C$116+MOD(Y15,Calculations!$C$118))</f>
        <v>2.2757992058453024E-3</v>
      </c>
      <c r="EP15" s="86">
        <f ca="1">Control!$C$7*Calculations!$C$82*INDEX('Monthly Data'!N:N,Calculations!$C$116+MOD(Z15,Calculations!$C$118))+Control!$C$7*Calculations!$C$83*INDEX('Monthly Data'!O:O,Calculations!$C$116+MOD(Z15,Calculations!$C$118))+Control!$C$7*Calculations!$C$84*INDEX('Monthly Data'!P:P,Calculations!$C$116+MOD(Z15,Calculations!$C$118))+Control!$C$7*Calculations!$C$85*INDEX('Monthly Data'!Q:Q,Calculations!$C$116+MOD(Z15,Calculations!$C$118))+(1-Control!$C$7*Calculations!$C$87)*INDEX('Monthly Data'!R:R,Calculations!$C$116+MOD(Z15,Calculations!$C$118))</f>
        <v>6.2631896128884862E-3</v>
      </c>
      <c r="EQ15" s="86">
        <f ca="1">Control!$C$7*Calculations!$C$82*INDEX('Monthly Data'!N:N,Calculations!$C$116+MOD(AA15,Calculations!$C$118))+Control!$C$7*Calculations!$C$83*INDEX('Monthly Data'!O:O,Calculations!$C$116+MOD(AA15,Calculations!$C$118))+Control!$C$7*Calculations!$C$84*INDEX('Monthly Data'!P:P,Calculations!$C$116+MOD(AA15,Calculations!$C$118))+Control!$C$7*Calculations!$C$85*INDEX('Monthly Data'!Q:Q,Calculations!$C$116+MOD(AA15,Calculations!$C$118))+(1-Control!$C$7*Calculations!$C$87)*INDEX('Monthly Data'!R:R,Calculations!$C$116+MOD(AA15,Calculations!$C$118))</f>
        <v>2.3307359621218403E-2</v>
      </c>
      <c r="ER15" s="86">
        <f ca="1">Control!$C$7*Calculations!$C$82*INDEX('Monthly Data'!N:N,Calculations!$C$116+MOD(AB15,Calculations!$C$118))+Control!$C$7*Calculations!$C$83*INDEX('Monthly Data'!O:O,Calculations!$C$116+MOD(AB15,Calculations!$C$118))+Control!$C$7*Calculations!$C$84*INDEX('Monthly Data'!P:P,Calculations!$C$116+MOD(AB15,Calculations!$C$118))+Control!$C$7*Calculations!$C$85*INDEX('Monthly Data'!Q:Q,Calculations!$C$116+MOD(AB15,Calculations!$C$118))+(1-Control!$C$7*Calculations!$C$87)*INDEX('Monthly Data'!R:R,Calculations!$C$116+MOD(AB15,Calculations!$C$118))</f>
        <v>1.5063457444773597E-2</v>
      </c>
      <c r="ES15" s="86">
        <f ca="1">Control!$C$7*Calculations!$C$82*INDEX('Monthly Data'!N:N,Calculations!$C$116+MOD(AC15,Calculations!$C$118))+Control!$C$7*Calculations!$C$83*INDEX('Monthly Data'!O:O,Calculations!$C$116+MOD(AC15,Calculations!$C$118))+Control!$C$7*Calculations!$C$84*INDEX('Monthly Data'!P:P,Calculations!$C$116+MOD(AC15,Calculations!$C$118))+Control!$C$7*Calculations!$C$85*INDEX('Monthly Data'!Q:Q,Calculations!$C$116+MOD(AC15,Calculations!$C$118))+(1-Control!$C$7*Calculations!$C$87)*INDEX('Monthly Data'!R:R,Calculations!$C$116+MOD(AC15,Calculations!$C$118))</f>
        <v>1.3891304280773396E-2</v>
      </c>
      <c r="ET15" s="86">
        <f ca="1">Control!$C$7*Calculations!$C$82*INDEX('Monthly Data'!N:N,Calculations!$C$116+MOD(AD15,Calculations!$C$118))+Control!$C$7*Calculations!$C$83*INDEX('Monthly Data'!O:O,Calculations!$C$116+MOD(AD15,Calculations!$C$118))+Control!$C$7*Calculations!$C$84*INDEX('Monthly Data'!P:P,Calculations!$C$116+MOD(AD15,Calculations!$C$118))+Control!$C$7*Calculations!$C$85*INDEX('Monthly Data'!Q:Q,Calculations!$C$116+MOD(AD15,Calculations!$C$118))+(1-Control!$C$7*Calculations!$C$87)*INDEX('Monthly Data'!R:R,Calculations!$C$116+MOD(AD15,Calculations!$C$118))</f>
        <v>-1.0485101266941802E-2</v>
      </c>
      <c r="EU15" s="86">
        <f ca="1">Control!$C$7*Calculations!$C$82*INDEX('Monthly Data'!N:N,Calculations!$C$116+MOD(AE15,Calculations!$C$118))+Control!$C$7*Calculations!$C$83*INDEX('Monthly Data'!O:O,Calculations!$C$116+MOD(AE15,Calculations!$C$118))+Control!$C$7*Calculations!$C$84*INDEX('Monthly Data'!P:P,Calculations!$C$116+MOD(AE15,Calculations!$C$118))+Control!$C$7*Calculations!$C$85*INDEX('Monthly Data'!Q:Q,Calculations!$C$116+MOD(AE15,Calculations!$C$118))+(1-Control!$C$7*Calculations!$C$87)*INDEX('Monthly Data'!R:R,Calculations!$C$116+MOD(AE15,Calculations!$C$118))</f>
        <v>6.6954569943530936E-3</v>
      </c>
      <c r="EV15" s="86">
        <f ca="1">Control!$C$7*Calculations!$C$82*INDEX('Monthly Data'!N:N,Calculations!$C$116+MOD(AF15,Calculations!$C$118))+Control!$C$7*Calculations!$C$83*INDEX('Monthly Data'!O:O,Calculations!$C$116+MOD(AF15,Calculations!$C$118))+Control!$C$7*Calculations!$C$84*INDEX('Monthly Data'!P:P,Calculations!$C$116+MOD(AF15,Calculations!$C$118))+Control!$C$7*Calculations!$C$85*INDEX('Monthly Data'!Q:Q,Calculations!$C$116+MOD(AF15,Calculations!$C$118))+(1-Control!$C$7*Calculations!$C$87)*INDEX('Monthly Data'!R:R,Calculations!$C$116+MOD(AF15,Calculations!$C$118))</f>
        <v>6.3250222980707482E-3</v>
      </c>
      <c r="EW15" s="86">
        <f ca="1">Control!$C$7*Calculations!$C$82*INDEX('Monthly Data'!N:N,Calculations!$C$116+MOD(AG15,Calculations!$C$118))+Control!$C$7*Calculations!$C$83*INDEX('Monthly Data'!O:O,Calculations!$C$116+MOD(AG15,Calculations!$C$118))+Control!$C$7*Calculations!$C$84*INDEX('Monthly Data'!P:P,Calculations!$C$116+MOD(AG15,Calculations!$C$118))+Control!$C$7*Calculations!$C$85*INDEX('Monthly Data'!Q:Q,Calculations!$C$116+MOD(AG15,Calculations!$C$118))+(1-Control!$C$7*Calculations!$C$87)*INDEX('Monthly Data'!R:R,Calculations!$C$116+MOD(AG15,Calculations!$C$118))</f>
        <v>4.2795950888382334E-3</v>
      </c>
      <c r="EX15" s="86">
        <f ca="1">Control!$C$7*Calculations!$C$82*INDEX('Monthly Data'!N:N,Calculations!$C$116+MOD(AH15,Calculations!$C$118))+Control!$C$7*Calculations!$C$83*INDEX('Monthly Data'!O:O,Calculations!$C$116+MOD(AH15,Calculations!$C$118))+Control!$C$7*Calculations!$C$84*INDEX('Monthly Data'!P:P,Calculations!$C$116+MOD(AH15,Calculations!$C$118))+Control!$C$7*Calculations!$C$85*INDEX('Monthly Data'!Q:Q,Calculations!$C$116+MOD(AH15,Calculations!$C$118))+(1-Control!$C$7*Calculations!$C$87)*INDEX('Monthly Data'!R:R,Calculations!$C$116+MOD(AH15,Calculations!$C$118))</f>
        <v>-2.0269389991732112E-2</v>
      </c>
      <c r="EY15" s="86">
        <f ca="1">Control!$C$7*Calculations!$C$82*INDEX('Monthly Data'!N:N,Calculations!$C$116+MOD(AI15,Calculations!$C$118))+Control!$C$7*Calculations!$C$83*INDEX('Monthly Data'!O:O,Calculations!$C$116+MOD(AI15,Calculations!$C$118))+Control!$C$7*Calculations!$C$84*INDEX('Monthly Data'!P:P,Calculations!$C$116+MOD(AI15,Calculations!$C$118))+Control!$C$7*Calculations!$C$85*INDEX('Monthly Data'!Q:Q,Calculations!$C$116+MOD(AI15,Calculations!$C$118))+(1-Control!$C$7*Calculations!$C$87)*INDEX('Monthly Data'!R:R,Calculations!$C$116+MOD(AI15,Calculations!$C$118))</f>
        <v>2.5790695379256122E-2</v>
      </c>
      <c r="EZ15" s="86">
        <f ca="1">Control!$C$7*Calculations!$C$82*INDEX('Monthly Data'!N:N,Calculations!$C$116+MOD(AJ15,Calculations!$C$118))+Control!$C$7*Calculations!$C$83*INDEX('Monthly Data'!O:O,Calculations!$C$116+MOD(AJ15,Calculations!$C$118))+Control!$C$7*Calculations!$C$84*INDEX('Monthly Data'!P:P,Calculations!$C$116+MOD(AJ15,Calculations!$C$118))+Control!$C$7*Calculations!$C$85*INDEX('Monthly Data'!Q:Q,Calculations!$C$116+MOD(AJ15,Calculations!$C$118))+(1-Control!$C$7*Calculations!$C$87)*INDEX('Monthly Data'!R:R,Calculations!$C$116+MOD(AJ15,Calculations!$C$118))</f>
        <v>-9.9526758408448549E-3</v>
      </c>
      <c r="FA15" s="86">
        <f ca="1">Control!$C$7*Calculations!$C$82*INDEX('Monthly Data'!N:N,Calculations!$C$116+MOD(AK15,Calculations!$C$118))+Control!$C$7*Calculations!$C$83*INDEX('Monthly Data'!O:O,Calculations!$C$116+MOD(AK15,Calculations!$C$118))+Control!$C$7*Calculations!$C$84*INDEX('Monthly Data'!P:P,Calculations!$C$116+MOD(AK15,Calculations!$C$118))+Control!$C$7*Calculations!$C$85*INDEX('Monthly Data'!Q:Q,Calculations!$C$116+MOD(AK15,Calculations!$C$118))+(1-Control!$C$7*Calculations!$C$87)*INDEX('Monthly Data'!R:R,Calculations!$C$116+MOD(AK15,Calculations!$C$118))</f>
        <v>1.2435425892067014E-2</v>
      </c>
      <c r="FB15" s="86">
        <f ca="1">Control!$C$7*Calculations!$C$82*INDEX('Monthly Data'!N:N,Calculations!$C$116+MOD(AL15,Calculations!$C$118))+Control!$C$7*Calculations!$C$83*INDEX('Monthly Data'!O:O,Calculations!$C$116+MOD(AL15,Calculations!$C$118))+Control!$C$7*Calculations!$C$84*INDEX('Monthly Data'!P:P,Calculations!$C$116+MOD(AL15,Calculations!$C$118))+Control!$C$7*Calculations!$C$85*INDEX('Monthly Data'!Q:Q,Calculations!$C$116+MOD(AL15,Calculations!$C$118))+(1-Control!$C$7*Calculations!$C$87)*INDEX('Monthly Data'!R:R,Calculations!$C$116+MOD(AL15,Calculations!$C$118))</f>
        <v>8.4240675975201049E-3</v>
      </c>
      <c r="FC15" s="86">
        <f ca="1">Control!$C$7*Calculations!$C$82*INDEX('Monthly Data'!N:N,Calculations!$C$116+MOD(AM15,Calculations!$C$118))+Control!$C$7*Calculations!$C$83*INDEX('Monthly Data'!O:O,Calculations!$C$116+MOD(AM15,Calculations!$C$118))+Control!$C$7*Calculations!$C$84*INDEX('Monthly Data'!P:P,Calculations!$C$116+MOD(AM15,Calculations!$C$118))+Control!$C$7*Calculations!$C$85*INDEX('Monthly Data'!Q:Q,Calculations!$C$116+MOD(AM15,Calculations!$C$118))+(1-Control!$C$7*Calculations!$C$87)*INDEX('Monthly Data'!R:R,Calculations!$C$116+MOD(AM15,Calculations!$C$118))</f>
        <v>1.5108777406081684E-3</v>
      </c>
      <c r="FD15" s="86">
        <f ca="1">Control!$C$7*Calculations!$C$82*INDEX('Monthly Data'!N:N,Calculations!$C$116+MOD(AN15,Calculations!$C$118))+Control!$C$7*Calculations!$C$83*INDEX('Monthly Data'!O:O,Calculations!$C$116+MOD(AN15,Calculations!$C$118))+Control!$C$7*Calculations!$C$84*INDEX('Monthly Data'!P:P,Calculations!$C$116+MOD(AN15,Calculations!$C$118))+Control!$C$7*Calculations!$C$85*INDEX('Monthly Data'!Q:Q,Calculations!$C$116+MOD(AN15,Calculations!$C$118))+(1-Control!$C$7*Calculations!$C$87)*INDEX('Monthly Data'!R:R,Calculations!$C$116+MOD(AN15,Calculations!$C$118))</f>
        <v>5.8868730207813358E-3</v>
      </c>
      <c r="FE15" s="86">
        <f ca="1">Control!$C$7*Calculations!$C$82*INDEX('Monthly Data'!N:N,Calculations!$C$116+MOD(AO15,Calculations!$C$118))+Control!$C$7*Calculations!$C$83*INDEX('Monthly Data'!O:O,Calculations!$C$116+MOD(AO15,Calculations!$C$118))+Control!$C$7*Calculations!$C$84*INDEX('Monthly Data'!P:P,Calculations!$C$116+MOD(AO15,Calculations!$C$118))+Control!$C$7*Calculations!$C$85*INDEX('Monthly Data'!Q:Q,Calculations!$C$116+MOD(AO15,Calculations!$C$118))+(1-Control!$C$7*Calculations!$C$87)*INDEX('Monthly Data'!R:R,Calculations!$C$116+MOD(AO15,Calculations!$C$118))</f>
        <v>-2.0269389991732112E-2</v>
      </c>
      <c r="FF15" s="86">
        <f ca="1">Control!$C$7*Calculations!$C$82*INDEX('Monthly Data'!N:N,Calculations!$C$116+MOD(AP15,Calculations!$C$118))+Control!$C$7*Calculations!$C$83*INDEX('Monthly Data'!O:O,Calculations!$C$116+MOD(AP15,Calculations!$C$118))+Control!$C$7*Calculations!$C$84*INDEX('Monthly Data'!P:P,Calculations!$C$116+MOD(AP15,Calculations!$C$118))+Control!$C$7*Calculations!$C$85*INDEX('Monthly Data'!Q:Q,Calculations!$C$116+MOD(AP15,Calculations!$C$118))+(1-Control!$C$7*Calculations!$C$87)*INDEX('Monthly Data'!R:R,Calculations!$C$116+MOD(AP15,Calculations!$C$118))</f>
        <v>7.5897487599915015E-3</v>
      </c>
      <c r="FG15" s="86">
        <f ca="1">Control!$C$7*Calculations!$C$82*INDEX('Monthly Data'!N:N,Calculations!$C$116+MOD(AQ15,Calculations!$C$118))+Control!$C$7*Calculations!$C$83*INDEX('Monthly Data'!O:O,Calculations!$C$116+MOD(AQ15,Calculations!$C$118))+Control!$C$7*Calculations!$C$84*INDEX('Monthly Data'!P:P,Calculations!$C$116+MOD(AQ15,Calculations!$C$118))+Control!$C$7*Calculations!$C$85*INDEX('Monthly Data'!Q:Q,Calculations!$C$116+MOD(AQ15,Calculations!$C$118))+(1-Control!$C$7*Calculations!$C$87)*INDEX('Monthly Data'!R:R,Calculations!$C$116+MOD(AQ15,Calculations!$C$118))</f>
        <v>3.1070573055362403E-2</v>
      </c>
      <c r="FH15" s="86">
        <f ca="1">Control!$C$7*Calculations!$C$82*INDEX('Monthly Data'!N:N,Calculations!$C$116+MOD(AR15,Calculations!$C$118))+Control!$C$7*Calculations!$C$83*INDEX('Monthly Data'!O:O,Calculations!$C$116+MOD(AR15,Calculations!$C$118))+Control!$C$7*Calculations!$C$84*INDEX('Monthly Data'!P:P,Calculations!$C$116+MOD(AR15,Calculations!$C$118))+Control!$C$7*Calculations!$C$85*INDEX('Monthly Data'!Q:Q,Calculations!$C$116+MOD(AR15,Calculations!$C$118))+(1-Control!$C$7*Calculations!$C$87)*INDEX('Monthly Data'!R:R,Calculations!$C$116+MOD(AR15,Calculations!$C$118))</f>
        <v>5.1279584938936244E-2</v>
      </c>
      <c r="FI15" s="86">
        <f ca="1">Control!$C$7*Calculations!$C$82*INDEX('Monthly Data'!N:N,Calculations!$C$116+MOD(AS15,Calculations!$C$118))+Control!$C$7*Calculations!$C$83*INDEX('Monthly Data'!O:O,Calculations!$C$116+MOD(AS15,Calculations!$C$118))+Control!$C$7*Calculations!$C$84*INDEX('Monthly Data'!P:P,Calculations!$C$116+MOD(AS15,Calculations!$C$118))+Control!$C$7*Calculations!$C$85*INDEX('Monthly Data'!Q:Q,Calculations!$C$116+MOD(AS15,Calculations!$C$118))+(1-Control!$C$7*Calculations!$C$87)*INDEX('Monthly Data'!R:R,Calculations!$C$116+MOD(AS15,Calculations!$C$118))</f>
        <v>-2.0259958308006688E-2</v>
      </c>
      <c r="FJ15" s="86">
        <f ca="1">Control!$C$7*Calculations!$C$82*INDEX('Monthly Data'!N:N,Calculations!$C$116+MOD(AT15,Calculations!$C$118))+Control!$C$7*Calculations!$C$83*INDEX('Monthly Data'!O:O,Calculations!$C$116+MOD(AT15,Calculations!$C$118))+Control!$C$7*Calculations!$C$84*INDEX('Monthly Data'!P:P,Calculations!$C$116+MOD(AT15,Calculations!$C$118))+Control!$C$7*Calculations!$C$85*INDEX('Monthly Data'!Q:Q,Calculations!$C$116+MOD(AT15,Calculations!$C$118))+(1-Control!$C$7*Calculations!$C$87)*INDEX('Monthly Data'!R:R,Calculations!$C$116+MOD(AT15,Calculations!$C$118))</f>
        <v>2.4842166689046628E-2</v>
      </c>
      <c r="FK15" s="86">
        <f ca="1">Control!$C$7*Calculations!$C$82*INDEX('Monthly Data'!N:N,Calculations!$C$116+MOD(AU15,Calculations!$C$118))+Control!$C$7*Calculations!$C$83*INDEX('Monthly Data'!O:O,Calculations!$C$116+MOD(AU15,Calculations!$C$118))+Control!$C$7*Calculations!$C$84*INDEX('Monthly Data'!P:P,Calculations!$C$116+MOD(AU15,Calculations!$C$118))+Control!$C$7*Calculations!$C$85*INDEX('Monthly Data'!Q:Q,Calculations!$C$116+MOD(AU15,Calculations!$C$118))+(1-Control!$C$7*Calculations!$C$87)*INDEX('Monthly Data'!R:R,Calculations!$C$116+MOD(AU15,Calculations!$C$118))</f>
        <v>7.7184133340106598E-3</v>
      </c>
      <c r="FL15" s="86">
        <f ca="1">Control!$C$7*Calculations!$C$82*INDEX('Monthly Data'!N:N,Calculations!$C$116+MOD(AV15,Calculations!$C$118))+Control!$C$7*Calculations!$C$83*INDEX('Monthly Data'!O:O,Calculations!$C$116+MOD(AV15,Calculations!$C$118))+Control!$C$7*Calculations!$C$84*INDEX('Monthly Data'!P:P,Calculations!$C$116+MOD(AV15,Calculations!$C$118))+Control!$C$7*Calculations!$C$85*INDEX('Monthly Data'!Q:Q,Calculations!$C$116+MOD(AV15,Calculations!$C$118))+(1-Control!$C$7*Calculations!$C$87)*INDEX('Monthly Data'!R:R,Calculations!$C$116+MOD(AV15,Calculations!$C$118))</f>
        <v>1.0627294914941248E-2</v>
      </c>
      <c r="FM15" s="86">
        <f ca="1">Control!$C$7*Calculations!$C$82*INDEX('Monthly Data'!N:N,Calculations!$C$116+MOD(AW15,Calculations!$C$118))+Control!$C$7*Calculations!$C$83*INDEX('Monthly Data'!O:O,Calculations!$C$116+MOD(AW15,Calculations!$C$118))+Control!$C$7*Calculations!$C$84*INDEX('Monthly Data'!P:P,Calculations!$C$116+MOD(AW15,Calculations!$C$118))+Control!$C$7*Calculations!$C$85*INDEX('Monthly Data'!Q:Q,Calculations!$C$116+MOD(AW15,Calculations!$C$118))+(1-Control!$C$7*Calculations!$C$87)*INDEX('Monthly Data'!R:R,Calculations!$C$116+MOD(AW15,Calculations!$C$118))</f>
        <v>1.7831091590102856E-2</v>
      </c>
      <c r="FN15" s="86">
        <f ca="1">Control!$C$7*Calculations!$C$82*INDEX('Monthly Data'!N:N,Calculations!$C$116+MOD(AX15,Calculations!$C$118))+Control!$C$7*Calculations!$C$83*INDEX('Monthly Data'!O:O,Calculations!$C$116+MOD(AX15,Calculations!$C$118))+Control!$C$7*Calculations!$C$84*INDEX('Monthly Data'!P:P,Calculations!$C$116+MOD(AX15,Calculations!$C$118))+Control!$C$7*Calculations!$C$85*INDEX('Monthly Data'!Q:Q,Calculations!$C$116+MOD(AX15,Calculations!$C$118))+(1-Control!$C$7*Calculations!$C$87)*INDEX('Monthly Data'!R:R,Calculations!$C$116+MOD(AX15,Calculations!$C$118))</f>
        <v>-7.8872955230675015E-3</v>
      </c>
      <c r="FO15" s="86">
        <f ca="1">Control!$C$7*Calculations!$C$82*INDEX('Monthly Data'!N:N,Calculations!$C$116+MOD(AY15,Calculations!$C$118))+Control!$C$7*Calculations!$C$83*INDEX('Monthly Data'!O:O,Calculations!$C$116+MOD(AY15,Calculations!$C$118))+Control!$C$7*Calculations!$C$84*INDEX('Monthly Data'!P:P,Calculations!$C$116+MOD(AY15,Calculations!$C$118))+Control!$C$7*Calculations!$C$85*INDEX('Monthly Data'!Q:Q,Calculations!$C$116+MOD(AY15,Calculations!$C$118))+(1-Control!$C$7*Calculations!$C$87)*INDEX('Monthly Data'!R:R,Calculations!$C$116+MOD(AY15,Calculations!$C$118))</f>
        <v>6.3250222980707482E-3</v>
      </c>
      <c r="FP15" s="86">
        <f ca="1">Control!$C$7*Calculations!$C$82*INDEX('Monthly Data'!N:N,Calculations!$C$116+MOD(AZ15,Calculations!$C$118))+Control!$C$7*Calculations!$C$83*INDEX('Monthly Data'!O:O,Calculations!$C$116+MOD(AZ15,Calculations!$C$118))+Control!$C$7*Calculations!$C$84*INDEX('Monthly Data'!P:P,Calculations!$C$116+MOD(AZ15,Calculations!$C$118))+Control!$C$7*Calculations!$C$85*INDEX('Monthly Data'!Q:Q,Calculations!$C$116+MOD(AZ15,Calculations!$C$118))+(1-Control!$C$7*Calculations!$C$87)*INDEX('Monthly Data'!R:R,Calculations!$C$116+MOD(AZ15,Calculations!$C$118))</f>
        <v>6.3250222980707482E-3</v>
      </c>
      <c r="FQ15" s="86">
        <f ca="1">Control!$C$7*Calculations!$C$82*INDEX('Monthly Data'!N:N,Calculations!$C$116+MOD(BA15,Calculations!$C$118))+Control!$C$7*Calculations!$C$83*INDEX('Monthly Data'!O:O,Calculations!$C$116+MOD(BA15,Calculations!$C$118))+Control!$C$7*Calculations!$C$84*INDEX('Monthly Data'!P:P,Calculations!$C$116+MOD(BA15,Calculations!$C$118))+Control!$C$7*Calculations!$C$85*INDEX('Monthly Data'!Q:Q,Calculations!$C$116+MOD(BA15,Calculations!$C$118))+(1-Control!$C$7*Calculations!$C$87)*INDEX('Monthly Data'!R:R,Calculations!$C$116+MOD(BA15,Calculations!$C$118))</f>
        <v>4.5132804118240749E-2</v>
      </c>
      <c r="FR15" s="86">
        <f ca="1">Control!$C$7*Calculations!$C$82*INDEX('Monthly Data'!N:N,Calculations!$C$116+MOD(BB15,Calculations!$C$118))+Control!$C$7*Calculations!$C$83*INDEX('Monthly Data'!O:O,Calculations!$C$116+MOD(BB15,Calculations!$C$118))+Control!$C$7*Calculations!$C$84*INDEX('Monthly Data'!P:P,Calculations!$C$116+MOD(BB15,Calculations!$C$118))+Control!$C$7*Calculations!$C$85*INDEX('Monthly Data'!Q:Q,Calculations!$C$116+MOD(BB15,Calculations!$C$118))+(1-Control!$C$7*Calculations!$C$87)*INDEX('Monthly Data'!R:R,Calculations!$C$116+MOD(BB15,Calculations!$C$118))</f>
        <v>-3.8875517825435772E-3</v>
      </c>
      <c r="FS15" s="86">
        <f ca="1">Control!$C$7*Calculations!$C$82*INDEX('Monthly Data'!N:N,Calculations!$C$116+MOD(BC15,Calculations!$C$118))+Control!$C$7*Calculations!$C$83*INDEX('Monthly Data'!O:O,Calculations!$C$116+MOD(BC15,Calculations!$C$118))+Control!$C$7*Calculations!$C$84*INDEX('Monthly Data'!P:P,Calculations!$C$116+MOD(BC15,Calculations!$C$118))+Control!$C$7*Calculations!$C$85*INDEX('Monthly Data'!Q:Q,Calculations!$C$116+MOD(BC15,Calculations!$C$118))+(1-Control!$C$7*Calculations!$C$87)*INDEX('Monthly Data'!R:R,Calculations!$C$116+MOD(BC15,Calculations!$C$118))</f>
        <v>2.0524935548016137E-2</v>
      </c>
      <c r="FT15" s="86">
        <f ca="1">Control!$C$7*Calculations!$C$82*INDEX('Monthly Data'!N:N,Calculations!$C$116+MOD(BD15,Calculations!$C$118))+Control!$C$7*Calculations!$C$83*INDEX('Monthly Data'!O:O,Calculations!$C$116+MOD(BD15,Calculations!$C$118))+Control!$C$7*Calculations!$C$84*INDEX('Monthly Data'!P:P,Calculations!$C$116+MOD(BD15,Calculations!$C$118))+Control!$C$7*Calculations!$C$85*INDEX('Monthly Data'!Q:Q,Calculations!$C$116+MOD(BD15,Calculations!$C$118))+(1-Control!$C$7*Calculations!$C$87)*INDEX('Monthly Data'!R:R,Calculations!$C$116+MOD(BD15,Calculations!$C$118))</f>
        <v>8.3814116887657771E-3</v>
      </c>
      <c r="FU15" s="86">
        <f ca="1">Control!$C$7*Calculations!$C$82*INDEX('Monthly Data'!N:N,Calculations!$C$116+MOD(BE15,Calculations!$C$118))+Control!$C$7*Calculations!$C$83*INDEX('Monthly Data'!O:O,Calculations!$C$116+MOD(BE15,Calculations!$C$118))+Control!$C$7*Calculations!$C$84*INDEX('Monthly Data'!P:P,Calculations!$C$116+MOD(BE15,Calculations!$C$118))+Control!$C$7*Calculations!$C$85*INDEX('Monthly Data'!Q:Q,Calculations!$C$116+MOD(BE15,Calculations!$C$118))+(1-Control!$C$7*Calculations!$C$87)*INDEX('Monthly Data'!R:R,Calculations!$C$116+MOD(BE15,Calculations!$C$118))</f>
        <v>-9.839093431862074E-3</v>
      </c>
      <c r="FV15" s="86">
        <f ca="1">Control!$C$7*Calculations!$C$82*INDEX('Monthly Data'!N:N,Calculations!$C$116+MOD(BF15,Calculations!$C$118))+Control!$C$7*Calculations!$C$83*INDEX('Monthly Data'!O:O,Calculations!$C$116+MOD(BF15,Calculations!$C$118))+Control!$C$7*Calculations!$C$84*INDEX('Monthly Data'!P:P,Calculations!$C$116+MOD(BF15,Calculations!$C$118))+Control!$C$7*Calculations!$C$85*INDEX('Monthly Data'!Q:Q,Calculations!$C$116+MOD(BF15,Calculations!$C$118))+(1-Control!$C$7*Calculations!$C$87)*INDEX('Monthly Data'!R:R,Calculations!$C$116+MOD(BF15,Calculations!$C$118))</f>
        <v>-1.1360801645249321E-2</v>
      </c>
      <c r="FW15" s="86">
        <f ca="1">Control!$C$7*Calculations!$C$82*INDEX('Monthly Data'!N:N,Calculations!$C$116+MOD(BG15,Calculations!$C$118))+Control!$C$7*Calculations!$C$83*INDEX('Monthly Data'!O:O,Calculations!$C$116+MOD(BG15,Calculations!$C$118))+Control!$C$7*Calculations!$C$84*INDEX('Monthly Data'!P:P,Calculations!$C$116+MOD(BG15,Calculations!$C$118))+Control!$C$7*Calculations!$C$85*INDEX('Monthly Data'!Q:Q,Calculations!$C$116+MOD(BG15,Calculations!$C$118))+(1-Control!$C$7*Calculations!$C$87)*INDEX('Monthly Data'!R:R,Calculations!$C$116+MOD(BG15,Calculations!$C$118))</f>
        <v>1.8665061640915637E-2</v>
      </c>
      <c r="FX15" s="86">
        <f ca="1">Control!$C$7*Calculations!$C$82*INDEX('Monthly Data'!N:N,Calculations!$C$116+MOD(BH15,Calculations!$C$118))+Control!$C$7*Calculations!$C$83*INDEX('Monthly Data'!O:O,Calculations!$C$116+MOD(BH15,Calculations!$C$118))+Control!$C$7*Calculations!$C$84*INDEX('Monthly Data'!P:P,Calculations!$C$116+MOD(BH15,Calculations!$C$118))+Control!$C$7*Calculations!$C$85*INDEX('Monthly Data'!Q:Q,Calculations!$C$116+MOD(BH15,Calculations!$C$118))+(1-Control!$C$7*Calculations!$C$87)*INDEX('Monthly Data'!R:R,Calculations!$C$116+MOD(BH15,Calculations!$C$118))</f>
        <v>1.046389543479892E-2</v>
      </c>
      <c r="FY15" s="86">
        <f ca="1">Control!$C$7*Calculations!$C$82*INDEX('Monthly Data'!N:N,Calculations!$C$116+MOD(BI15,Calculations!$C$118))+Control!$C$7*Calculations!$C$83*INDEX('Monthly Data'!O:O,Calculations!$C$116+MOD(BI15,Calculations!$C$118))+Control!$C$7*Calculations!$C$84*INDEX('Monthly Data'!P:P,Calculations!$C$116+MOD(BI15,Calculations!$C$118))+Control!$C$7*Calculations!$C$85*INDEX('Monthly Data'!Q:Q,Calculations!$C$116+MOD(BI15,Calculations!$C$118))+(1-Control!$C$7*Calculations!$C$87)*INDEX('Monthly Data'!R:R,Calculations!$C$116+MOD(BI15,Calculations!$C$118))</f>
        <v>2.4722579420195831E-2</v>
      </c>
      <c r="FZ15" s="86">
        <f ca="1">Control!$C$7*Calculations!$C$82*INDEX('Monthly Data'!N:N,Calculations!$C$116+MOD(BJ15,Calculations!$C$118))+Control!$C$7*Calculations!$C$83*INDEX('Monthly Data'!O:O,Calculations!$C$116+MOD(BJ15,Calculations!$C$118))+Control!$C$7*Calculations!$C$84*INDEX('Monthly Data'!P:P,Calculations!$C$116+MOD(BJ15,Calculations!$C$118))+Control!$C$7*Calculations!$C$85*INDEX('Monthly Data'!Q:Q,Calculations!$C$116+MOD(BJ15,Calculations!$C$118))+(1-Control!$C$7*Calculations!$C$87)*INDEX('Monthly Data'!R:R,Calculations!$C$116+MOD(BJ15,Calculations!$C$118))</f>
        <v>3.5231336013669103E-2</v>
      </c>
      <c r="GA15" s="86">
        <f ca="1">Control!$C$7*Calculations!$C$82*INDEX('Monthly Data'!N:N,Calculations!$C$116+MOD(BK15,Calculations!$C$118))+Control!$C$7*Calculations!$C$83*INDEX('Monthly Data'!O:O,Calculations!$C$116+MOD(BK15,Calculations!$C$118))+Control!$C$7*Calculations!$C$84*INDEX('Monthly Data'!P:P,Calculations!$C$116+MOD(BK15,Calculations!$C$118))+Control!$C$7*Calculations!$C$85*INDEX('Monthly Data'!Q:Q,Calculations!$C$116+MOD(BK15,Calculations!$C$118))+(1-Control!$C$7*Calculations!$C$87)*INDEX('Monthly Data'!R:R,Calculations!$C$116+MOD(BK15,Calculations!$C$118))</f>
        <v>2.3307359621218403E-2</v>
      </c>
      <c r="GB15" s="86">
        <f ca="1">Control!$C$7*Calculations!$C$82*INDEX('Monthly Data'!N:N,Calculations!$C$116+MOD(BL15,Calculations!$C$118))+Control!$C$7*Calculations!$C$83*INDEX('Monthly Data'!O:O,Calculations!$C$116+MOD(BL15,Calculations!$C$118))+Control!$C$7*Calculations!$C$84*INDEX('Monthly Data'!P:P,Calculations!$C$116+MOD(BL15,Calculations!$C$118))+Control!$C$7*Calculations!$C$85*INDEX('Monthly Data'!Q:Q,Calculations!$C$116+MOD(BL15,Calculations!$C$118))+(1-Control!$C$7*Calculations!$C$87)*INDEX('Monthly Data'!R:R,Calculations!$C$116+MOD(BL15,Calculations!$C$118))</f>
        <v>2.5790695379256122E-2</v>
      </c>
      <c r="GC15" s="86">
        <f ca="1">Control!$C$7*Calculations!$C$82*INDEX('Monthly Data'!N:N,Calculations!$C$116+MOD(BM15,Calculations!$C$118))+Control!$C$7*Calculations!$C$83*INDEX('Monthly Data'!O:O,Calculations!$C$116+MOD(BM15,Calculations!$C$118))+Control!$C$7*Calculations!$C$84*INDEX('Monthly Data'!P:P,Calculations!$C$116+MOD(BM15,Calculations!$C$118))+Control!$C$7*Calculations!$C$85*INDEX('Monthly Data'!Q:Q,Calculations!$C$116+MOD(BM15,Calculations!$C$118))+(1-Control!$C$7*Calculations!$C$87)*INDEX('Monthly Data'!R:R,Calculations!$C$116+MOD(BM15,Calculations!$C$118))</f>
        <v>3.8809817903524786E-2</v>
      </c>
      <c r="GD15" s="86">
        <f ca="1">Control!$C$7*Calculations!$C$82*INDEX('Monthly Data'!N:N,Calculations!$C$116+MOD(BN15,Calculations!$C$118))+Control!$C$7*Calculations!$C$83*INDEX('Monthly Data'!O:O,Calculations!$C$116+MOD(BN15,Calculations!$C$118))+Control!$C$7*Calculations!$C$84*INDEX('Monthly Data'!P:P,Calculations!$C$116+MOD(BN15,Calculations!$C$118))+Control!$C$7*Calculations!$C$85*INDEX('Monthly Data'!Q:Q,Calculations!$C$116+MOD(BN15,Calculations!$C$118))+(1-Control!$C$7*Calculations!$C$87)*INDEX('Monthly Data'!R:R,Calculations!$C$116+MOD(BN15,Calculations!$C$118))</f>
        <v>-4.0413381192162513E-2</v>
      </c>
      <c r="GE15" s="86">
        <f ca="1">Control!$C$7*Calculations!$C$82*INDEX('Monthly Data'!N:N,Calculations!$C$116+MOD(BO15,Calculations!$C$118))+Control!$C$7*Calculations!$C$83*INDEX('Monthly Data'!O:O,Calculations!$C$116+MOD(BO15,Calculations!$C$118))+Control!$C$7*Calculations!$C$84*INDEX('Monthly Data'!P:P,Calculations!$C$116+MOD(BO15,Calculations!$C$118))+Control!$C$7*Calculations!$C$85*INDEX('Monthly Data'!Q:Q,Calculations!$C$116+MOD(BO15,Calculations!$C$118))+(1-Control!$C$7*Calculations!$C$87)*INDEX('Monthly Data'!R:R,Calculations!$C$116+MOD(BO15,Calculations!$C$118))</f>
        <v>2.0524935548016137E-2</v>
      </c>
      <c r="GF15" s="86">
        <f ca="1">Control!$C$7*Calculations!$C$82*INDEX('Monthly Data'!N:N,Calculations!$C$116+MOD(BP15,Calculations!$C$118))+Control!$C$7*Calculations!$C$83*INDEX('Monthly Data'!O:O,Calculations!$C$116+MOD(BP15,Calculations!$C$118))+Control!$C$7*Calculations!$C$84*INDEX('Monthly Data'!P:P,Calculations!$C$116+MOD(BP15,Calculations!$C$118))+Control!$C$7*Calculations!$C$85*INDEX('Monthly Data'!Q:Q,Calculations!$C$116+MOD(BP15,Calculations!$C$118))+(1-Control!$C$7*Calculations!$C$87)*INDEX('Monthly Data'!R:R,Calculations!$C$116+MOD(BP15,Calculations!$C$118))</f>
        <v>2.4722579420195831E-2</v>
      </c>
      <c r="GG15" s="86">
        <f ca="1">Control!$C$7*Calculations!$C$82*INDEX('Monthly Data'!N:N,Calculations!$C$116+MOD(BQ15,Calculations!$C$118))+Control!$C$7*Calculations!$C$83*INDEX('Monthly Data'!O:O,Calculations!$C$116+MOD(BQ15,Calculations!$C$118))+Control!$C$7*Calculations!$C$84*INDEX('Monthly Data'!P:P,Calculations!$C$116+MOD(BQ15,Calculations!$C$118))+Control!$C$7*Calculations!$C$85*INDEX('Monthly Data'!Q:Q,Calculations!$C$116+MOD(BQ15,Calculations!$C$118))+(1-Control!$C$7*Calculations!$C$87)*INDEX('Monthly Data'!R:R,Calculations!$C$116+MOD(BQ15,Calculations!$C$118))</f>
        <v>2.4842166689046628E-2</v>
      </c>
      <c r="GH15" s="86">
        <f ca="1">Control!$C$7*Calculations!$C$82*INDEX('Monthly Data'!N:N,Calculations!$C$116+MOD(BR15,Calculations!$C$118))+Control!$C$7*Calculations!$C$83*INDEX('Monthly Data'!O:O,Calculations!$C$116+MOD(BR15,Calculations!$C$118))+Control!$C$7*Calculations!$C$84*INDEX('Monthly Data'!P:P,Calculations!$C$116+MOD(BR15,Calculations!$C$118))+Control!$C$7*Calculations!$C$85*INDEX('Monthly Data'!Q:Q,Calculations!$C$116+MOD(BR15,Calculations!$C$118))+(1-Control!$C$7*Calculations!$C$87)*INDEX('Monthly Data'!R:R,Calculations!$C$116+MOD(BR15,Calculations!$C$118))</f>
        <v>2.5790695379256122E-2</v>
      </c>
      <c r="GI15" s="86">
        <f ca="1">Control!$C$7*Calculations!$C$82*INDEX('Monthly Data'!N:N,Calculations!$C$116+MOD(BS15,Calculations!$C$118))+Control!$C$7*Calculations!$C$83*INDEX('Monthly Data'!O:O,Calculations!$C$116+MOD(BS15,Calculations!$C$118))+Control!$C$7*Calculations!$C$84*INDEX('Monthly Data'!P:P,Calculations!$C$116+MOD(BS15,Calculations!$C$118))+Control!$C$7*Calculations!$C$85*INDEX('Monthly Data'!Q:Q,Calculations!$C$116+MOD(BS15,Calculations!$C$118))+(1-Control!$C$7*Calculations!$C$87)*INDEX('Monthly Data'!R:R,Calculations!$C$116+MOD(BS15,Calculations!$C$118))</f>
        <v>-9.8327855560634558E-3</v>
      </c>
      <c r="GJ15" s="86">
        <f ca="1">Control!$C$7*Calculations!$C$82*INDEX('Monthly Data'!N:N,Calculations!$C$116+MOD(BT15,Calculations!$C$118))+Control!$C$7*Calculations!$C$83*INDEX('Monthly Data'!O:O,Calculations!$C$116+MOD(BT15,Calculations!$C$118))+Control!$C$7*Calculations!$C$84*INDEX('Monthly Data'!P:P,Calculations!$C$116+MOD(BT15,Calculations!$C$118))+Control!$C$7*Calculations!$C$85*INDEX('Monthly Data'!Q:Q,Calculations!$C$116+MOD(BT15,Calculations!$C$118))+(1-Control!$C$7*Calculations!$C$87)*INDEX('Monthly Data'!R:R,Calculations!$C$116+MOD(BT15,Calculations!$C$118))</f>
        <v>3.7118215575026904E-2</v>
      </c>
      <c r="GK15" s="86">
        <f ca="1">Control!$C$7*Calculations!$C$82*INDEX('Monthly Data'!N:N,Calculations!$C$116+MOD(BU15,Calculations!$C$118))+Control!$C$7*Calculations!$C$83*INDEX('Monthly Data'!O:O,Calculations!$C$116+MOD(BU15,Calculations!$C$118))+Control!$C$7*Calculations!$C$84*INDEX('Monthly Data'!P:P,Calculations!$C$116+MOD(BU15,Calculations!$C$118))+Control!$C$7*Calculations!$C$85*INDEX('Monthly Data'!Q:Q,Calculations!$C$116+MOD(BU15,Calculations!$C$118))+(1-Control!$C$7*Calculations!$C$87)*INDEX('Monthly Data'!R:R,Calculations!$C$116+MOD(BU15,Calculations!$C$118))</f>
        <v>7.857567536297622E-3</v>
      </c>
      <c r="GL15" s="86">
        <f ca="1">Control!$C$7*Calculations!$C$82*INDEX('Monthly Data'!N:N,Calculations!$C$116+MOD(BV15,Calculations!$C$118))+Control!$C$7*Calculations!$C$83*INDEX('Monthly Data'!O:O,Calculations!$C$116+MOD(BV15,Calculations!$C$118))+Control!$C$7*Calculations!$C$84*INDEX('Monthly Data'!P:P,Calculations!$C$116+MOD(BV15,Calculations!$C$118))+Control!$C$7*Calculations!$C$85*INDEX('Monthly Data'!Q:Q,Calculations!$C$116+MOD(BV15,Calculations!$C$118))+(1-Control!$C$7*Calculations!$C$87)*INDEX('Monthly Data'!R:R,Calculations!$C$116+MOD(BV15,Calculations!$C$118))</f>
        <v>-7.3651264633385334E-4</v>
      </c>
      <c r="GM15" s="86">
        <f ca="1">Control!$C$7*Calculations!$C$82*INDEX('Monthly Data'!N:N,Calculations!$C$116+MOD(BW15,Calculations!$C$118))+Control!$C$7*Calculations!$C$83*INDEX('Monthly Data'!O:O,Calculations!$C$116+MOD(BW15,Calculations!$C$118))+Control!$C$7*Calculations!$C$84*INDEX('Monthly Data'!P:P,Calculations!$C$116+MOD(BW15,Calculations!$C$118))+Control!$C$7*Calculations!$C$85*INDEX('Monthly Data'!Q:Q,Calculations!$C$116+MOD(BW15,Calculations!$C$118))+(1-Control!$C$7*Calculations!$C$87)*INDEX('Monthly Data'!R:R,Calculations!$C$116+MOD(BW15,Calculations!$C$118))</f>
        <v>9.5791276036140301E-3</v>
      </c>
      <c r="GN15" s="86">
        <f ca="1">Control!$C$7*Calculations!$C$82*INDEX('Monthly Data'!N:N,Calculations!$C$116+MOD(BX15,Calculations!$C$118))+Control!$C$7*Calculations!$C$83*INDEX('Monthly Data'!O:O,Calculations!$C$116+MOD(BX15,Calculations!$C$118))+Control!$C$7*Calculations!$C$84*INDEX('Monthly Data'!P:P,Calculations!$C$116+MOD(BX15,Calculations!$C$118))+Control!$C$7*Calculations!$C$85*INDEX('Monthly Data'!Q:Q,Calculations!$C$116+MOD(BX15,Calculations!$C$118))+(1-Control!$C$7*Calculations!$C$87)*INDEX('Monthly Data'!R:R,Calculations!$C$116+MOD(BX15,Calculations!$C$118))</f>
        <v>7.5897487599915015E-3</v>
      </c>
      <c r="GO15" s="86">
        <f ca="1">Control!$C$7*Calculations!$C$82*INDEX('Monthly Data'!N:N,Calculations!$C$116+MOD(BY15,Calculations!$C$118))+Control!$C$7*Calculations!$C$83*INDEX('Monthly Data'!O:O,Calculations!$C$116+MOD(BY15,Calculations!$C$118))+Control!$C$7*Calculations!$C$84*INDEX('Monthly Data'!P:P,Calculations!$C$116+MOD(BY15,Calculations!$C$118))+Control!$C$7*Calculations!$C$85*INDEX('Monthly Data'!Q:Q,Calculations!$C$116+MOD(BY15,Calculations!$C$118))+(1-Control!$C$7*Calculations!$C$87)*INDEX('Monthly Data'!R:R,Calculations!$C$116+MOD(BY15,Calculations!$C$118))</f>
        <v>2.5790695379256122E-2</v>
      </c>
      <c r="GP15" s="86">
        <f ca="1">Control!$C$7*Calculations!$C$82*INDEX('Monthly Data'!N:N,Calculations!$C$116+MOD(BZ15,Calculations!$C$118))+Control!$C$7*Calculations!$C$83*INDEX('Monthly Data'!O:O,Calculations!$C$116+MOD(BZ15,Calculations!$C$118))+Control!$C$7*Calculations!$C$84*INDEX('Monthly Data'!P:P,Calculations!$C$116+MOD(BZ15,Calculations!$C$118))+Control!$C$7*Calculations!$C$85*INDEX('Monthly Data'!Q:Q,Calculations!$C$116+MOD(BZ15,Calculations!$C$118))+(1-Control!$C$7*Calculations!$C$87)*INDEX('Monthly Data'!R:R,Calculations!$C$116+MOD(BZ15,Calculations!$C$118))</f>
        <v>-9.9526758408448549E-3</v>
      </c>
      <c r="GQ15" s="86">
        <f ca="1">Control!$C$7*Calculations!$C$82*INDEX('Monthly Data'!N:N,Calculations!$C$116+MOD(CA15,Calculations!$C$118))+Control!$C$7*Calculations!$C$83*INDEX('Monthly Data'!O:O,Calculations!$C$116+MOD(CA15,Calculations!$C$118))+Control!$C$7*Calculations!$C$84*INDEX('Monthly Data'!P:P,Calculations!$C$116+MOD(CA15,Calculations!$C$118))+Control!$C$7*Calculations!$C$85*INDEX('Monthly Data'!Q:Q,Calculations!$C$116+MOD(CA15,Calculations!$C$118))+(1-Control!$C$7*Calculations!$C$87)*INDEX('Monthly Data'!R:R,Calculations!$C$116+MOD(CA15,Calculations!$C$118))</f>
        <v>-1.880155173376722E-2</v>
      </c>
      <c r="GR15" s="86">
        <f ca="1">Control!$C$7*Calculations!$C$82*INDEX('Monthly Data'!N:N,Calculations!$C$116+MOD(CB15,Calculations!$C$118))+Control!$C$7*Calculations!$C$83*INDEX('Monthly Data'!O:O,Calculations!$C$116+MOD(CB15,Calculations!$C$118))+Control!$C$7*Calculations!$C$84*INDEX('Monthly Data'!P:P,Calculations!$C$116+MOD(CB15,Calculations!$C$118))+Control!$C$7*Calculations!$C$85*INDEX('Monthly Data'!Q:Q,Calculations!$C$116+MOD(CB15,Calculations!$C$118))+(1-Control!$C$7*Calculations!$C$87)*INDEX('Monthly Data'!R:R,Calculations!$C$116+MOD(CB15,Calculations!$C$118))</f>
        <v>-2.0259958308006688E-2</v>
      </c>
      <c r="GS15" s="86">
        <f ca="1">Control!$C$7*Calculations!$C$82*INDEX('Monthly Data'!N:N,Calculations!$C$116+MOD(CC15,Calculations!$C$118))+Control!$C$7*Calculations!$C$83*INDEX('Monthly Data'!O:O,Calculations!$C$116+MOD(CC15,Calculations!$C$118))+Control!$C$7*Calculations!$C$84*INDEX('Monthly Data'!P:P,Calculations!$C$116+MOD(CC15,Calculations!$C$118))+Control!$C$7*Calculations!$C$85*INDEX('Monthly Data'!Q:Q,Calculations!$C$116+MOD(CC15,Calculations!$C$118))+(1-Control!$C$7*Calculations!$C$87)*INDEX('Monthly Data'!R:R,Calculations!$C$116+MOD(CC15,Calculations!$C$118))</f>
        <v>3.5231336013669103E-2</v>
      </c>
      <c r="GT15" s="86">
        <f ca="1">Control!$C$7*Calculations!$C$82*INDEX('Monthly Data'!N:N,Calculations!$C$116+MOD(CD15,Calculations!$C$118))+Control!$C$7*Calculations!$C$83*INDEX('Monthly Data'!O:O,Calculations!$C$116+MOD(CD15,Calculations!$C$118))+Control!$C$7*Calculations!$C$84*INDEX('Monthly Data'!P:P,Calculations!$C$116+MOD(CD15,Calculations!$C$118))+Control!$C$7*Calculations!$C$85*INDEX('Monthly Data'!Q:Q,Calculations!$C$116+MOD(CD15,Calculations!$C$118))+(1-Control!$C$7*Calculations!$C$87)*INDEX('Monthly Data'!R:R,Calculations!$C$116+MOD(CD15,Calculations!$C$118))</f>
        <v>5.8868730207813358E-3</v>
      </c>
      <c r="GU15" s="86">
        <f ca="1">Control!$C$7*Calculations!$C$82*INDEX('Monthly Data'!N:N,Calculations!$C$116+MOD(CE15,Calculations!$C$118))+Control!$C$7*Calculations!$C$83*INDEX('Monthly Data'!O:O,Calculations!$C$116+MOD(CE15,Calculations!$C$118))+Control!$C$7*Calculations!$C$84*INDEX('Monthly Data'!P:P,Calculations!$C$116+MOD(CE15,Calculations!$C$118))+Control!$C$7*Calculations!$C$85*INDEX('Monthly Data'!Q:Q,Calculations!$C$116+MOD(CE15,Calculations!$C$118))+(1-Control!$C$7*Calculations!$C$87)*INDEX('Monthly Data'!R:R,Calculations!$C$116+MOD(CE15,Calculations!$C$118))</f>
        <v>1.7831091590102856E-2</v>
      </c>
      <c r="GV15" s="86">
        <f ca="1">Control!$C$7*Calculations!$C$82*INDEX('Monthly Data'!N:N,Calculations!$C$116+MOD(CF15,Calculations!$C$118))+Control!$C$7*Calculations!$C$83*INDEX('Monthly Data'!O:O,Calculations!$C$116+MOD(CF15,Calculations!$C$118))+Control!$C$7*Calculations!$C$84*INDEX('Monthly Data'!P:P,Calculations!$C$116+MOD(CF15,Calculations!$C$118))+Control!$C$7*Calculations!$C$85*INDEX('Monthly Data'!Q:Q,Calculations!$C$116+MOD(CF15,Calculations!$C$118))+(1-Control!$C$7*Calculations!$C$87)*INDEX('Monthly Data'!R:R,Calculations!$C$116+MOD(CF15,Calculations!$C$118))</f>
        <v>-7.4084874653726545E-3</v>
      </c>
      <c r="GW15" s="86">
        <f ca="1">Control!$C$7*Calculations!$C$82*INDEX('Monthly Data'!N:N,Calculations!$C$116+MOD(CG15,Calculations!$C$118))+Control!$C$7*Calculations!$C$83*INDEX('Monthly Data'!O:O,Calculations!$C$116+MOD(CG15,Calculations!$C$118))+Control!$C$7*Calculations!$C$84*INDEX('Monthly Data'!P:P,Calculations!$C$116+MOD(CG15,Calculations!$C$118))+Control!$C$7*Calculations!$C$85*INDEX('Monthly Data'!Q:Q,Calculations!$C$116+MOD(CG15,Calculations!$C$118))+(1-Control!$C$7*Calculations!$C$87)*INDEX('Monthly Data'!R:R,Calculations!$C$116+MOD(CG15,Calculations!$C$118))</f>
        <v>-9.839093431862074E-3</v>
      </c>
      <c r="GX15" s="86">
        <f ca="1">Control!$C$7*Calculations!$C$82*INDEX('Monthly Data'!N:N,Calculations!$C$116+MOD(CH15,Calculations!$C$118))+Control!$C$7*Calculations!$C$83*INDEX('Monthly Data'!O:O,Calculations!$C$116+MOD(CH15,Calculations!$C$118))+Control!$C$7*Calculations!$C$84*INDEX('Monthly Data'!P:P,Calculations!$C$116+MOD(CH15,Calculations!$C$118))+Control!$C$7*Calculations!$C$85*INDEX('Monthly Data'!Q:Q,Calculations!$C$116+MOD(CH15,Calculations!$C$118))+(1-Control!$C$7*Calculations!$C$87)*INDEX('Monthly Data'!R:R,Calculations!$C$116+MOD(CH15,Calculations!$C$118))</f>
        <v>1.2435425892067014E-2</v>
      </c>
      <c r="GY15" s="86">
        <f ca="1">Control!$C$7*Calculations!$C$82*INDEX('Monthly Data'!N:N,Calculations!$C$116+MOD(CI15,Calculations!$C$118))+Control!$C$7*Calculations!$C$83*INDEX('Monthly Data'!O:O,Calculations!$C$116+MOD(CI15,Calculations!$C$118))+Control!$C$7*Calculations!$C$84*INDEX('Monthly Data'!P:P,Calculations!$C$116+MOD(CI15,Calculations!$C$118))+Control!$C$7*Calculations!$C$85*INDEX('Monthly Data'!Q:Q,Calculations!$C$116+MOD(CI15,Calculations!$C$118))+(1-Control!$C$7*Calculations!$C$87)*INDEX('Monthly Data'!R:R,Calculations!$C$116+MOD(CI15,Calculations!$C$118))</f>
        <v>-1.3959200237295809E-2</v>
      </c>
      <c r="GZ15" s="86">
        <f ca="1">Control!$C$7*Calculations!$C$82*INDEX('Monthly Data'!N:N,Calculations!$C$116+MOD(CJ15,Calculations!$C$118))+Control!$C$7*Calculations!$C$83*INDEX('Monthly Data'!O:O,Calculations!$C$116+MOD(CJ15,Calculations!$C$118))+Control!$C$7*Calculations!$C$84*INDEX('Monthly Data'!P:P,Calculations!$C$116+MOD(CJ15,Calculations!$C$118))+Control!$C$7*Calculations!$C$85*INDEX('Monthly Data'!Q:Q,Calculations!$C$116+MOD(CJ15,Calculations!$C$118))+(1-Control!$C$7*Calculations!$C$87)*INDEX('Monthly Data'!R:R,Calculations!$C$116+MOD(CJ15,Calculations!$C$118))</f>
        <v>-3.8875517825435772E-3</v>
      </c>
      <c r="HA15" s="86">
        <f ca="1">Control!$C$7*Calculations!$C$82*INDEX('Monthly Data'!N:N,Calculations!$C$116+MOD(CK15,Calculations!$C$118))+Control!$C$7*Calculations!$C$83*INDEX('Monthly Data'!O:O,Calculations!$C$116+MOD(CK15,Calculations!$C$118))+Control!$C$7*Calculations!$C$84*INDEX('Monthly Data'!P:P,Calculations!$C$116+MOD(CK15,Calculations!$C$118))+Control!$C$7*Calculations!$C$85*INDEX('Monthly Data'!Q:Q,Calculations!$C$116+MOD(CK15,Calculations!$C$118))+(1-Control!$C$7*Calculations!$C$87)*INDEX('Monthly Data'!R:R,Calculations!$C$116+MOD(CK15,Calculations!$C$118))</f>
        <v>3.7596120283497965E-2</v>
      </c>
      <c r="HB15" s="86">
        <f ca="1">Control!$C$7*Calculations!$C$82*INDEX('Monthly Data'!N:N,Calculations!$C$116+MOD(CL15,Calculations!$C$118))+Control!$C$7*Calculations!$C$83*INDEX('Monthly Data'!O:O,Calculations!$C$116+MOD(CL15,Calculations!$C$118))+Control!$C$7*Calculations!$C$84*INDEX('Monthly Data'!P:P,Calculations!$C$116+MOD(CL15,Calculations!$C$118))+Control!$C$7*Calculations!$C$85*INDEX('Monthly Data'!Q:Q,Calculations!$C$116+MOD(CL15,Calculations!$C$118))+(1-Control!$C$7*Calculations!$C$87)*INDEX('Monthly Data'!R:R,Calculations!$C$116+MOD(CL15,Calculations!$C$118))</f>
        <v>2.5790695379256122E-2</v>
      </c>
      <c r="HC15" s="86">
        <f ca="1">Control!$C$7*Calculations!$C$82*INDEX('Monthly Data'!N:N,Calculations!$C$116+MOD(CM15,Calculations!$C$118))+Control!$C$7*Calculations!$C$83*INDEX('Monthly Data'!O:O,Calculations!$C$116+MOD(CM15,Calculations!$C$118))+Control!$C$7*Calculations!$C$84*INDEX('Monthly Data'!P:P,Calculations!$C$116+MOD(CM15,Calculations!$C$118))+Control!$C$7*Calculations!$C$85*INDEX('Monthly Data'!Q:Q,Calculations!$C$116+MOD(CM15,Calculations!$C$118))+(1-Control!$C$7*Calculations!$C$87)*INDEX('Monthly Data'!R:R,Calculations!$C$116+MOD(CM15,Calculations!$C$118))</f>
        <v>1.3891563624307685E-2</v>
      </c>
      <c r="HD15" s="86">
        <f ca="1">Control!$C$7*Calculations!$C$82*INDEX('Monthly Data'!N:N,Calculations!$C$116+MOD(CN15,Calculations!$C$118))+Control!$C$7*Calculations!$C$83*INDEX('Monthly Data'!O:O,Calculations!$C$116+MOD(CN15,Calculations!$C$118))+Control!$C$7*Calculations!$C$84*INDEX('Monthly Data'!P:P,Calculations!$C$116+MOD(CN15,Calculations!$C$118))+Control!$C$7*Calculations!$C$85*INDEX('Monthly Data'!Q:Q,Calculations!$C$116+MOD(CN15,Calculations!$C$118))+(1-Control!$C$7*Calculations!$C$87)*INDEX('Monthly Data'!R:R,Calculations!$C$116+MOD(CN15,Calculations!$C$118))</f>
        <v>3.9251937367756782E-3</v>
      </c>
      <c r="HE15" s="86">
        <f ca="1">Control!$C$7*Calculations!$C$82*INDEX('Monthly Data'!N:N,Calculations!$C$116+MOD(CO15,Calculations!$C$118))+Control!$C$7*Calculations!$C$83*INDEX('Monthly Data'!O:O,Calculations!$C$116+MOD(CO15,Calculations!$C$118))+Control!$C$7*Calculations!$C$84*INDEX('Monthly Data'!P:P,Calculations!$C$116+MOD(CO15,Calculations!$C$118))+Control!$C$7*Calculations!$C$85*INDEX('Monthly Data'!Q:Q,Calculations!$C$116+MOD(CO15,Calculations!$C$118))+(1-Control!$C$7*Calculations!$C$87)*INDEX('Monthly Data'!R:R,Calculations!$C$116+MOD(CO15,Calculations!$C$118))</f>
        <v>-7.5539743260223157E-3</v>
      </c>
      <c r="HF15" s="86">
        <f ca="1">Control!$C$7*Calculations!$C$82*INDEX('Monthly Data'!N:N,Calculations!$C$116+MOD(CP15,Calculations!$C$118))+Control!$C$7*Calculations!$C$83*INDEX('Monthly Data'!O:O,Calculations!$C$116+MOD(CP15,Calculations!$C$118))+Control!$C$7*Calculations!$C$84*INDEX('Monthly Data'!P:P,Calculations!$C$116+MOD(CP15,Calculations!$C$118))+Control!$C$7*Calculations!$C$85*INDEX('Monthly Data'!Q:Q,Calculations!$C$116+MOD(CP15,Calculations!$C$118))+(1-Control!$C$7*Calculations!$C$87)*INDEX('Monthly Data'!R:R,Calculations!$C$116+MOD(CP15,Calculations!$C$118))</f>
        <v>1.8695385296339444E-2</v>
      </c>
      <c r="HG15" s="86">
        <f ca="1">Control!$C$7*Calculations!$C$82*INDEX('Monthly Data'!N:N,Calculations!$C$116+MOD(CQ15,Calculations!$C$118))+Control!$C$7*Calculations!$C$83*INDEX('Monthly Data'!O:O,Calculations!$C$116+MOD(CQ15,Calculations!$C$118))+Control!$C$7*Calculations!$C$84*INDEX('Monthly Data'!P:P,Calculations!$C$116+MOD(CQ15,Calculations!$C$118))+Control!$C$7*Calculations!$C$85*INDEX('Monthly Data'!Q:Q,Calculations!$C$116+MOD(CQ15,Calculations!$C$118))+(1-Control!$C$7*Calculations!$C$87)*INDEX('Monthly Data'!R:R,Calculations!$C$116+MOD(CQ15,Calculations!$C$118))</f>
        <v>3.127051071655923E-3</v>
      </c>
      <c r="HH15" s="86">
        <f ca="1">Control!$C$7*Calculations!$C$82*INDEX('Monthly Data'!N:N,Calculations!$C$116+MOD(CR15,Calculations!$C$118))+Control!$C$7*Calculations!$C$83*INDEX('Monthly Data'!O:O,Calculations!$C$116+MOD(CR15,Calculations!$C$118))+Control!$C$7*Calculations!$C$84*INDEX('Monthly Data'!P:P,Calculations!$C$116+MOD(CR15,Calculations!$C$118))+Control!$C$7*Calculations!$C$85*INDEX('Monthly Data'!Q:Q,Calculations!$C$116+MOD(CR15,Calculations!$C$118))+(1-Control!$C$7*Calculations!$C$87)*INDEX('Monthly Data'!R:R,Calculations!$C$116+MOD(CR15,Calculations!$C$118))</f>
        <v>1.1704119272391494E-2</v>
      </c>
      <c r="HI15" s="86">
        <f ca="1">Control!$C$7*Calculations!$C$82*INDEX('Monthly Data'!N:N,Calculations!$C$116+MOD(CS15,Calculations!$C$118))+Control!$C$7*Calculations!$C$83*INDEX('Monthly Data'!O:O,Calculations!$C$116+MOD(CS15,Calculations!$C$118))+Control!$C$7*Calculations!$C$84*INDEX('Monthly Data'!P:P,Calculations!$C$116+MOD(CS15,Calculations!$C$118))+Control!$C$7*Calculations!$C$85*INDEX('Monthly Data'!Q:Q,Calculations!$C$116+MOD(CS15,Calculations!$C$118))+(1-Control!$C$7*Calculations!$C$87)*INDEX('Monthly Data'!R:R,Calculations!$C$116+MOD(CS15,Calculations!$C$118))</f>
        <v>1.0353752315110615E-2</v>
      </c>
      <c r="HJ15" s="86">
        <f ca="1">Control!$C$7*Calculations!$C$82*INDEX('Monthly Data'!N:N,Calculations!$C$116+MOD(CT15,Calculations!$C$118))+Control!$C$7*Calculations!$C$83*INDEX('Monthly Data'!O:O,Calculations!$C$116+MOD(CT15,Calculations!$C$118))+Control!$C$7*Calculations!$C$84*INDEX('Monthly Data'!P:P,Calculations!$C$116+MOD(CT15,Calculations!$C$118))+Control!$C$7*Calculations!$C$85*INDEX('Monthly Data'!Q:Q,Calculations!$C$116+MOD(CT15,Calculations!$C$118))+(1-Control!$C$7*Calculations!$C$87)*INDEX('Monthly Data'!R:R,Calculations!$C$116+MOD(CT15,Calculations!$C$118))</f>
        <v>-2.4571433440223247E-2</v>
      </c>
      <c r="HK15" s="86">
        <f ca="1">Control!$C$7*Calculations!$C$82*INDEX('Monthly Data'!N:N,Calculations!$C$116+MOD(CU15,Calculations!$C$118))+Control!$C$7*Calculations!$C$83*INDEX('Monthly Data'!O:O,Calculations!$C$116+MOD(CU15,Calculations!$C$118))+Control!$C$7*Calculations!$C$84*INDEX('Monthly Data'!P:P,Calculations!$C$116+MOD(CU15,Calculations!$C$118))+Control!$C$7*Calculations!$C$85*INDEX('Monthly Data'!Q:Q,Calculations!$C$116+MOD(CU15,Calculations!$C$118))+(1-Control!$C$7*Calculations!$C$87)*INDEX('Monthly Data'!R:R,Calculations!$C$116+MOD(CU15,Calculations!$C$118))</f>
        <v>9.5791276036140301E-3</v>
      </c>
      <c r="HL15" s="86">
        <f ca="1">Control!$C$7*Calculations!$C$82*INDEX('Monthly Data'!N:N,Calculations!$C$116+MOD(CV15,Calculations!$C$118))+Control!$C$7*Calculations!$C$83*INDEX('Monthly Data'!O:O,Calculations!$C$116+MOD(CV15,Calculations!$C$118))+Control!$C$7*Calculations!$C$84*INDEX('Monthly Data'!P:P,Calculations!$C$116+MOD(CV15,Calculations!$C$118))+Control!$C$7*Calculations!$C$85*INDEX('Monthly Data'!Q:Q,Calculations!$C$116+MOD(CV15,Calculations!$C$118))+(1-Control!$C$7*Calculations!$C$87)*INDEX('Monthly Data'!R:R,Calculations!$C$116+MOD(CV15,Calculations!$C$118))</f>
        <v>-7.5539743260223157E-3</v>
      </c>
      <c r="HM15" s="86">
        <f ca="1">Control!$C$7*Calculations!$C$82*INDEX('Monthly Data'!N:N,Calculations!$C$116+MOD(CW15,Calculations!$C$118))+Control!$C$7*Calculations!$C$83*INDEX('Monthly Data'!O:O,Calculations!$C$116+MOD(CW15,Calculations!$C$118))+Control!$C$7*Calculations!$C$84*INDEX('Monthly Data'!P:P,Calculations!$C$116+MOD(CW15,Calculations!$C$118))+Control!$C$7*Calculations!$C$85*INDEX('Monthly Data'!Q:Q,Calculations!$C$116+MOD(CW15,Calculations!$C$118))+(1-Control!$C$7*Calculations!$C$87)*INDEX('Monthly Data'!R:R,Calculations!$C$116+MOD(CW15,Calculations!$C$118))</f>
        <v>-3.8875517825435772E-3</v>
      </c>
      <c r="HN15" s="86">
        <f ca="1">Control!$C$7*Calculations!$C$82*INDEX('Monthly Data'!N:N,Calculations!$C$116+MOD(CX15,Calculations!$C$118))+Control!$C$7*Calculations!$C$83*INDEX('Monthly Data'!O:O,Calculations!$C$116+MOD(CX15,Calculations!$C$118))+Control!$C$7*Calculations!$C$84*INDEX('Monthly Data'!P:P,Calculations!$C$116+MOD(CX15,Calculations!$C$118))+Control!$C$7*Calculations!$C$85*INDEX('Monthly Data'!Q:Q,Calculations!$C$116+MOD(CX15,Calculations!$C$118))+(1-Control!$C$7*Calculations!$C$87)*INDEX('Monthly Data'!R:R,Calculations!$C$116+MOD(CX15,Calculations!$C$118))</f>
        <v>2.377894462657602E-2</v>
      </c>
      <c r="HO15" s="86">
        <f ca="1">Control!$C$7*Calculations!$C$82*INDEX('Monthly Data'!N:N,Calculations!$C$116+MOD(CY15,Calculations!$C$118))+Control!$C$7*Calculations!$C$83*INDEX('Monthly Data'!O:O,Calculations!$C$116+MOD(CY15,Calculations!$C$118))+Control!$C$7*Calculations!$C$84*INDEX('Monthly Data'!P:P,Calculations!$C$116+MOD(CY15,Calculations!$C$118))+Control!$C$7*Calculations!$C$85*INDEX('Monthly Data'!Q:Q,Calculations!$C$116+MOD(CY15,Calculations!$C$118))+(1-Control!$C$7*Calculations!$C$87)*INDEX('Monthly Data'!R:R,Calculations!$C$116+MOD(CY15,Calculations!$C$118))</f>
        <v>2.5325873776067674E-2</v>
      </c>
      <c r="HP15" s="86">
        <f ca="1">Control!$C$7*Calculations!$C$82*INDEX('Monthly Data'!N:N,Calculations!$C$116+MOD(CZ15,Calculations!$C$118))+Control!$C$7*Calculations!$C$83*INDEX('Monthly Data'!O:O,Calculations!$C$116+MOD(CZ15,Calculations!$C$118))+Control!$C$7*Calculations!$C$84*INDEX('Monthly Data'!P:P,Calculations!$C$116+MOD(CZ15,Calculations!$C$118))+Control!$C$7*Calculations!$C$85*INDEX('Monthly Data'!Q:Q,Calculations!$C$116+MOD(CZ15,Calculations!$C$118))+(1-Control!$C$7*Calculations!$C$87)*INDEX('Monthly Data'!R:R,Calculations!$C$116+MOD(CZ15,Calculations!$C$118))</f>
        <v>-2.4571433440223247E-2</v>
      </c>
      <c r="HQ15" s="86">
        <f ca="1">Control!$C$7*Calculations!$C$82*INDEX('Monthly Data'!N:N,Calculations!$C$116+MOD(DA15,Calculations!$C$118))+Control!$C$7*Calculations!$C$83*INDEX('Monthly Data'!O:O,Calculations!$C$116+MOD(DA15,Calculations!$C$118))+Control!$C$7*Calculations!$C$84*INDEX('Monthly Data'!P:P,Calculations!$C$116+MOD(DA15,Calculations!$C$118))+Control!$C$7*Calculations!$C$85*INDEX('Monthly Data'!Q:Q,Calculations!$C$116+MOD(DA15,Calculations!$C$118))+(1-Control!$C$7*Calculations!$C$87)*INDEX('Monthly Data'!R:R,Calculations!$C$116+MOD(DA15,Calculations!$C$118))</f>
        <v>1.0921298083007208E-2</v>
      </c>
      <c r="HR15" s="86">
        <f ca="1">Control!$C$7*Calculations!$C$82*INDEX('Monthly Data'!N:N,Calculations!$C$116+MOD(DB15,Calculations!$C$118))+Control!$C$7*Calculations!$C$83*INDEX('Monthly Data'!O:O,Calculations!$C$116+MOD(DB15,Calculations!$C$118))+Control!$C$7*Calculations!$C$84*INDEX('Monthly Data'!P:P,Calculations!$C$116+MOD(DB15,Calculations!$C$118))+Control!$C$7*Calculations!$C$85*INDEX('Monthly Data'!Q:Q,Calculations!$C$116+MOD(DB15,Calculations!$C$118))+(1-Control!$C$7*Calculations!$C$87)*INDEX('Monthly Data'!R:R,Calculations!$C$116+MOD(DB15,Calculations!$C$118))</f>
        <v>1.0921298083007208E-2</v>
      </c>
      <c r="HS15" s="86">
        <f ca="1">Control!$C$7*Calculations!$C$82*INDEX('Monthly Data'!N:N,Calculations!$C$116+MOD(DC15,Calculations!$C$118))+Control!$C$7*Calculations!$C$83*INDEX('Monthly Data'!O:O,Calculations!$C$116+MOD(DC15,Calculations!$C$118))+Control!$C$7*Calculations!$C$84*INDEX('Monthly Data'!P:P,Calculations!$C$116+MOD(DC15,Calculations!$C$118))+Control!$C$7*Calculations!$C$85*INDEX('Monthly Data'!Q:Q,Calculations!$C$116+MOD(DC15,Calculations!$C$118))+(1-Control!$C$7*Calculations!$C$87)*INDEX('Monthly Data'!R:R,Calculations!$C$116+MOD(DC15,Calculations!$C$118))</f>
        <v>7.9764341593600071E-3</v>
      </c>
      <c r="HT15" s="86">
        <f ca="1">Control!$C$7*Calculations!$C$82*INDEX('Monthly Data'!N:N,Calculations!$C$116+MOD(DD15,Calculations!$C$118))+Control!$C$7*Calculations!$C$83*INDEX('Monthly Data'!O:O,Calculations!$C$116+MOD(DD15,Calculations!$C$118))+Control!$C$7*Calculations!$C$84*INDEX('Monthly Data'!P:P,Calculations!$C$116+MOD(DD15,Calculations!$C$118))+Control!$C$7*Calculations!$C$85*INDEX('Monthly Data'!Q:Q,Calculations!$C$116+MOD(DD15,Calculations!$C$118))+(1-Control!$C$7*Calculations!$C$87)*INDEX('Monthly Data'!R:R,Calculations!$C$116+MOD(DD15,Calculations!$C$118))</f>
        <v>1.7361594973213587E-2</v>
      </c>
      <c r="HU15" s="86">
        <f ca="1">Control!$C$7*Calculations!$C$82*INDEX('Monthly Data'!N:N,Calculations!$C$116+MOD(DE15,Calculations!$C$118))+Control!$C$7*Calculations!$C$83*INDEX('Monthly Data'!O:O,Calculations!$C$116+MOD(DE15,Calculations!$C$118))+Control!$C$7*Calculations!$C$84*INDEX('Monthly Data'!P:P,Calculations!$C$116+MOD(DE15,Calculations!$C$118))+Control!$C$7*Calculations!$C$85*INDEX('Monthly Data'!Q:Q,Calculations!$C$116+MOD(DE15,Calculations!$C$118))+(1-Control!$C$7*Calculations!$C$87)*INDEX('Monthly Data'!R:R,Calculations!$C$116+MOD(DE15,Calculations!$C$118))</f>
        <v>1.7599621212565995E-2</v>
      </c>
      <c r="HV15" s="86">
        <f ca="1">Control!$C$7*Calculations!$C$82*INDEX('Monthly Data'!N:N,Calculations!$C$116+MOD(DF15,Calculations!$C$118))+Control!$C$7*Calculations!$C$83*INDEX('Monthly Data'!O:O,Calculations!$C$116+MOD(DF15,Calculations!$C$118))+Control!$C$7*Calculations!$C$84*INDEX('Monthly Data'!P:P,Calculations!$C$116+MOD(DF15,Calculations!$C$118))+Control!$C$7*Calculations!$C$85*INDEX('Monthly Data'!Q:Q,Calculations!$C$116+MOD(DF15,Calculations!$C$118))+(1-Control!$C$7*Calculations!$C$87)*INDEX('Monthly Data'!R:R,Calculations!$C$116+MOD(DF15,Calculations!$C$118))</f>
        <v>1.1702576456120543E-2</v>
      </c>
      <c r="HW15" s="86">
        <f ca="1">Control!$C$7*Calculations!$C$82*INDEX('Monthly Data'!N:N,Calculations!$C$116+MOD(DG15,Calculations!$C$118))+Control!$C$7*Calculations!$C$83*INDEX('Monthly Data'!O:O,Calculations!$C$116+MOD(DG15,Calculations!$C$118))+Control!$C$7*Calculations!$C$84*INDEX('Monthly Data'!P:P,Calculations!$C$116+MOD(DG15,Calculations!$C$118))+Control!$C$7*Calculations!$C$85*INDEX('Monthly Data'!Q:Q,Calculations!$C$116+MOD(DG15,Calculations!$C$118))+(1-Control!$C$7*Calculations!$C$87)*INDEX('Monthly Data'!R:R,Calculations!$C$116+MOD(DG15,Calculations!$C$118))</f>
        <v>1.2435425892067014E-2</v>
      </c>
      <c r="HX15" s="86">
        <f ca="1">Control!$C$7*Calculations!$C$82*INDEX('Monthly Data'!N:N,Calculations!$C$116+MOD(DH15,Calculations!$C$118))+Control!$C$7*Calculations!$C$83*INDEX('Monthly Data'!O:O,Calculations!$C$116+MOD(DH15,Calculations!$C$118))+Control!$C$7*Calculations!$C$84*INDEX('Monthly Data'!P:P,Calculations!$C$116+MOD(DH15,Calculations!$C$118))+Control!$C$7*Calculations!$C$85*INDEX('Monthly Data'!Q:Q,Calculations!$C$116+MOD(DH15,Calculations!$C$118))+(1-Control!$C$7*Calculations!$C$87)*INDEX('Monthly Data'!R:R,Calculations!$C$116+MOD(DH15,Calculations!$C$118))</f>
        <v>6.4539397490030407E-3</v>
      </c>
      <c r="HY15" s="86">
        <f ca="1">Control!$C$7*Calculations!$C$82*INDEX('Monthly Data'!N:N,Calculations!$C$116+MOD(DI15,Calculations!$C$118))+Control!$C$7*Calculations!$C$83*INDEX('Monthly Data'!O:O,Calculations!$C$116+MOD(DI15,Calculations!$C$118))+Control!$C$7*Calculations!$C$84*INDEX('Monthly Data'!P:P,Calculations!$C$116+MOD(DI15,Calculations!$C$118))+Control!$C$7*Calculations!$C$85*INDEX('Monthly Data'!Q:Q,Calculations!$C$116+MOD(DI15,Calculations!$C$118))+(1-Control!$C$7*Calculations!$C$87)*INDEX('Monthly Data'!R:R,Calculations!$C$116+MOD(DI15,Calculations!$C$118))</f>
        <v>1.7472933988537529E-2</v>
      </c>
      <c r="HZ15" s="86">
        <f ca="1">Control!$C$7*Calculations!$C$82*INDEX('Monthly Data'!N:N,Calculations!$C$116+MOD(DJ15,Calculations!$C$118))+Control!$C$7*Calculations!$C$83*INDEX('Monthly Data'!O:O,Calculations!$C$116+MOD(DJ15,Calculations!$C$118))+Control!$C$7*Calculations!$C$84*INDEX('Monthly Data'!P:P,Calculations!$C$116+MOD(DJ15,Calculations!$C$118))+Control!$C$7*Calculations!$C$85*INDEX('Monthly Data'!Q:Q,Calculations!$C$116+MOD(DJ15,Calculations!$C$118))+(1-Control!$C$7*Calculations!$C$87)*INDEX('Monthly Data'!R:R,Calculations!$C$116+MOD(DJ15,Calculations!$C$118))</f>
        <v>5.1972609868760735E-3</v>
      </c>
      <c r="IA15" s="86">
        <f ca="1">Control!$C$7*Calculations!$C$82*INDEX('Monthly Data'!N:N,Calculations!$C$116+MOD(DK15,Calculations!$C$118))+Control!$C$7*Calculations!$C$83*INDEX('Monthly Data'!O:O,Calculations!$C$116+MOD(DK15,Calculations!$C$118))+Control!$C$7*Calculations!$C$84*INDEX('Monthly Data'!P:P,Calculations!$C$116+MOD(DK15,Calculations!$C$118))+Control!$C$7*Calculations!$C$85*INDEX('Monthly Data'!Q:Q,Calculations!$C$116+MOD(DK15,Calculations!$C$118))+(1-Control!$C$7*Calculations!$C$87)*INDEX('Monthly Data'!R:R,Calculations!$C$116+MOD(DK15,Calculations!$C$118))</f>
        <v>-1.1360801645249321E-2</v>
      </c>
      <c r="IB15" s="86">
        <f ca="1">Control!$C$7*Calculations!$C$82*INDEX('Monthly Data'!N:N,Calculations!$C$116+MOD(DL15,Calculations!$C$118))+Control!$C$7*Calculations!$C$83*INDEX('Monthly Data'!O:O,Calculations!$C$116+MOD(DL15,Calculations!$C$118))+Control!$C$7*Calculations!$C$84*INDEX('Monthly Data'!P:P,Calculations!$C$116+MOD(DL15,Calculations!$C$118))+Control!$C$7*Calculations!$C$85*INDEX('Monthly Data'!Q:Q,Calculations!$C$116+MOD(DL15,Calculations!$C$118))+(1-Control!$C$7*Calculations!$C$87)*INDEX('Monthly Data'!R:R,Calculations!$C$116+MOD(DL15,Calculations!$C$118))</f>
        <v>1.1704119272391494E-2</v>
      </c>
      <c r="IC15" s="86">
        <f ca="1">Control!$C$7*Calculations!$C$82*INDEX('Monthly Data'!N:N,Calculations!$C$116+MOD(DM15,Calculations!$C$118))+Control!$C$7*Calculations!$C$83*INDEX('Monthly Data'!O:O,Calculations!$C$116+MOD(DM15,Calculations!$C$118))+Control!$C$7*Calculations!$C$84*INDEX('Monthly Data'!P:P,Calculations!$C$116+MOD(DM15,Calculations!$C$118))+Control!$C$7*Calculations!$C$85*INDEX('Monthly Data'!Q:Q,Calculations!$C$116+MOD(DM15,Calculations!$C$118))+(1-Control!$C$7*Calculations!$C$87)*INDEX('Monthly Data'!R:R,Calculations!$C$116+MOD(DM15,Calculations!$C$118))</f>
        <v>-7.5539743260223157E-3</v>
      </c>
      <c r="ID15" s="86">
        <f ca="1">Control!$C$7*Calculations!$C$82*INDEX('Monthly Data'!N:N,Calculations!$C$116+MOD(DN15,Calculations!$C$118))+Control!$C$7*Calculations!$C$83*INDEX('Monthly Data'!O:O,Calculations!$C$116+MOD(DN15,Calculations!$C$118))+Control!$C$7*Calculations!$C$84*INDEX('Monthly Data'!P:P,Calculations!$C$116+MOD(DN15,Calculations!$C$118))+Control!$C$7*Calculations!$C$85*INDEX('Monthly Data'!Q:Q,Calculations!$C$116+MOD(DN15,Calculations!$C$118))+(1-Control!$C$7*Calculations!$C$87)*INDEX('Monthly Data'!R:R,Calculations!$C$116+MOD(DN15,Calculations!$C$118))</f>
        <v>-6.1115617667135171E-2</v>
      </c>
      <c r="IE15" s="86">
        <f ca="1">Control!$C$7*Calculations!$C$82*INDEX('Monthly Data'!N:N,Calculations!$C$116+MOD(DO15,Calculations!$C$118))+Control!$C$7*Calculations!$C$83*INDEX('Monthly Data'!O:O,Calculations!$C$116+MOD(DO15,Calculations!$C$118))+Control!$C$7*Calculations!$C$84*INDEX('Monthly Data'!P:P,Calculations!$C$116+MOD(DO15,Calculations!$C$118))+Control!$C$7*Calculations!$C$85*INDEX('Monthly Data'!Q:Q,Calculations!$C$116+MOD(DO15,Calculations!$C$118))+(1-Control!$C$7*Calculations!$C$87)*INDEX('Monthly Data'!R:R,Calculations!$C$116+MOD(DO15,Calculations!$C$118))</f>
        <v>-2.4571433440223247E-2</v>
      </c>
      <c r="IF15" s="86">
        <f ca="1">Control!$C$7*Calculations!$C$82*INDEX('Monthly Data'!N:N,Calculations!$C$116+MOD(DP15,Calculations!$C$118))+Control!$C$7*Calculations!$C$83*INDEX('Monthly Data'!O:O,Calculations!$C$116+MOD(DP15,Calculations!$C$118))+Control!$C$7*Calculations!$C$84*INDEX('Monthly Data'!P:P,Calculations!$C$116+MOD(DP15,Calculations!$C$118))+Control!$C$7*Calculations!$C$85*INDEX('Monthly Data'!Q:Q,Calculations!$C$116+MOD(DP15,Calculations!$C$118))+(1-Control!$C$7*Calculations!$C$87)*INDEX('Monthly Data'!R:R,Calculations!$C$116+MOD(DP15,Calculations!$C$118))</f>
        <v>1.2722494017511032E-2</v>
      </c>
      <c r="IG15" s="88">
        <f ca="1">Control!$C$8*(1+DQ15)*(1+DR15)*(1+DS15)*(1+DT15)*(1+DU15)*(1+DV15)*(1+DW15)*(1+DX15)*(1+DY15)*(1+DZ15)*(1+EA15)*(1+EB15)*(1+EC15)*(1+ED15)*(1+EE15)*(1+EF15)*(1+EG15)*(1+EH15)*(1+EI15)*(1+EJ15)*(1+EK15)*(1+EL15)*(1+EM15)*(1+EN15)*(1+EO15)*(1+EP15)*(1+EQ15)*(1+ER15)*(1+ES15)*(1+ET15)*(1+EU15)*(1+EV15)*(1+EW15)*(1+EX15)*(1+EY15)*(1+EZ15)*(1+FA15)*(1+FB15)*(1+FC15)*(1+FD15)*(1+FE15)*(1+FF15)*(1+FG15)*(1+FH15)*(1+FI15)*(1+FJ15)*(1+FK15)*(1+FL15)*(1+FM15)*(1+FN15)*(1+FO15)*(1+FP15)*(1+FQ15)*(1+FR15)*(1+FS15)*(1+FT15)*(1+FU15)*(1+FV15)*(1+FW15)*(1+FX15)*(1+FY15)*(1+FZ15)*(1+GA15)*(1+GB15)*(1+GC15)*(1+GD15)*(1+GE15)*(1+GF15)*(1+GG15)*(1+GH15)*(1+GI15)*(1+GJ15)*(1+GK15)*(1+GL15)*(1+GM15)*(1+GN15)*(1+GO15)*(1+GP15)*(1+GQ15)*(1+GR15)*(1+GS15)*(1+GT15)*(1+GU15)*(1+GV15)*(1+GW15)*(1+GX15)*(1+GY15)*(1+GZ15)*(1+HA15)*(1+HB15)*(1+HC15)*(1+HD15)*(1+HE15)*(1+HF15)*(1+HG15)*(1+HH15)*(1+HI15)*(1+HJ15)*(1+HK15)*(1+HL15)*(1+HM15)*(1+HN15)*(1+HO15)*(1+HP15)*(1+HQ15)*(1+HR15)*(1+HS15)*(1+HT15)*(1+HU15)*(1+HV15)*(1+HW15)*(1+HX15)*(1+HY15)*(1+HZ15)*(1+IA15)*(1+IB15)*(1+IC15)*(1+ID15)*(1+IE15)*(1+IF15)</f>
        <v>121261.50810961152</v>
      </c>
    </row>
    <row r="16" spans="1:241" x14ac:dyDescent="0.25">
      <c r="A16">
        <v>90</v>
      </c>
      <c r="B16">
        <v>76</v>
      </c>
      <c r="C16">
        <v>55</v>
      </c>
      <c r="D16">
        <v>113</v>
      </c>
      <c r="E16">
        <v>42</v>
      </c>
      <c r="F16">
        <v>20</v>
      </c>
      <c r="G16">
        <v>110</v>
      </c>
      <c r="H16">
        <v>88</v>
      </c>
      <c r="I16">
        <v>68</v>
      </c>
      <c r="J16">
        <v>18</v>
      </c>
      <c r="K16">
        <v>92</v>
      </c>
      <c r="L16">
        <v>49</v>
      </c>
      <c r="M16">
        <v>83</v>
      </c>
      <c r="N16">
        <v>15</v>
      </c>
      <c r="O16">
        <v>17</v>
      </c>
      <c r="P16">
        <v>61</v>
      </c>
      <c r="Q16">
        <v>7</v>
      </c>
      <c r="R16">
        <v>103</v>
      </c>
      <c r="S16">
        <v>64</v>
      </c>
      <c r="T16">
        <v>55</v>
      </c>
      <c r="U16">
        <v>2</v>
      </c>
      <c r="V16">
        <v>90</v>
      </c>
      <c r="W16">
        <v>115</v>
      </c>
      <c r="X16">
        <v>4</v>
      </c>
      <c r="Y16">
        <v>16</v>
      </c>
      <c r="Z16">
        <v>77</v>
      </c>
      <c r="AA16">
        <v>68</v>
      </c>
      <c r="AB16">
        <v>30</v>
      </c>
      <c r="AC16">
        <v>52</v>
      </c>
      <c r="AD16">
        <v>84</v>
      </c>
      <c r="AE16">
        <v>36</v>
      </c>
      <c r="AF16">
        <v>98</v>
      </c>
      <c r="AG16">
        <v>59</v>
      </c>
      <c r="AH16">
        <v>114</v>
      </c>
      <c r="AI16">
        <v>100</v>
      </c>
      <c r="AJ16">
        <v>31</v>
      </c>
      <c r="AK16">
        <v>108</v>
      </c>
      <c r="AL16">
        <v>35</v>
      </c>
      <c r="AM16">
        <v>32</v>
      </c>
      <c r="AN16">
        <v>50</v>
      </c>
      <c r="AO16">
        <v>51</v>
      </c>
      <c r="AP16">
        <v>5</v>
      </c>
      <c r="AQ16">
        <v>33</v>
      </c>
      <c r="AR16">
        <v>0</v>
      </c>
      <c r="AS16">
        <v>9</v>
      </c>
      <c r="AT16">
        <v>31</v>
      </c>
      <c r="AU16">
        <v>35</v>
      </c>
      <c r="AV16">
        <v>88</v>
      </c>
      <c r="AW16">
        <v>60</v>
      </c>
      <c r="AX16">
        <v>38</v>
      </c>
      <c r="AY16">
        <v>11</v>
      </c>
      <c r="AZ16">
        <v>44</v>
      </c>
      <c r="BA16">
        <v>43</v>
      </c>
      <c r="BB16">
        <v>7</v>
      </c>
      <c r="BC16">
        <v>62</v>
      </c>
      <c r="BD16">
        <v>112</v>
      </c>
      <c r="BE16">
        <v>56</v>
      </c>
      <c r="BF16">
        <v>96</v>
      </c>
      <c r="BG16">
        <v>93</v>
      </c>
      <c r="BH16">
        <v>52</v>
      </c>
      <c r="BI16">
        <v>104</v>
      </c>
      <c r="BJ16">
        <v>24</v>
      </c>
      <c r="BK16">
        <v>43</v>
      </c>
      <c r="BL16">
        <v>51</v>
      </c>
      <c r="BM16">
        <v>10</v>
      </c>
      <c r="BN16">
        <v>94</v>
      </c>
      <c r="BO16">
        <v>49</v>
      </c>
      <c r="BP16">
        <v>18</v>
      </c>
      <c r="BQ16">
        <v>10</v>
      </c>
      <c r="BR16">
        <v>61</v>
      </c>
      <c r="BS16">
        <v>39</v>
      </c>
      <c r="BT16">
        <v>6</v>
      </c>
      <c r="BU16">
        <v>7</v>
      </c>
      <c r="BV16">
        <v>79</v>
      </c>
      <c r="BW16">
        <v>12</v>
      </c>
      <c r="BX16">
        <v>115</v>
      </c>
      <c r="BY16">
        <v>0</v>
      </c>
      <c r="BZ16">
        <v>3</v>
      </c>
      <c r="CA16">
        <v>51</v>
      </c>
      <c r="CB16">
        <v>15</v>
      </c>
      <c r="CC16">
        <v>67</v>
      </c>
      <c r="CD16">
        <v>81</v>
      </c>
      <c r="CE16">
        <v>59</v>
      </c>
      <c r="CF16">
        <v>66</v>
      </c>
      <c r="CG16">
        <v>15</v>
      </c>
      <c r="CH16">
        <v>61</v>
      </c>
      <c r="CI16">
        <v>64</v>
      </c>
      <c r="CJ16">
        <v>19</v>
      </c>
      <c r="CK16">
        <v>44</v>
      </c>
      <c r="CL16">
        <v>87</v>
      </c>
      <c r="CM16">
        <v>61</v>
      </c>
      <c r="CN16">
        <v>21</v>
      </c>
      <c r="CO16">
        <v>0</v>
      </c>
      <c r="CP16">
        <v>63</v>
      </c>
      <c r="CQ16">
        <v>94</v>
      </c>
      <c r="CR16">
        <v>84</v>
      </c>
      <c r="CS16">
        <v>1</v>
      </c>
      <c r="CT16">
        <v>109</v>
      </c>
      <c r="CU16">
        <v>84</v>
      </c>
      <c r="CV16">
        <v>106</v>
      </c>
      <c r="CW16">
        <v>60</v>
      </c>
      <c r="CX16">
        <v>76</v>
      </c>
      <c r="CY16">
        <v>22</v>
      </c>
      <c r="CZ16">
        <v>14</v>
      </c>
      <c r="DA16">
        <v>24</v>
      </c>
      <c r="DB16">
        <v>46</v>
      </c>
      <c r="DC16">
        <v>108</v>
      </c>
      <c r="DD16">
        <v>107</v>
      </c>
      <c r="DE16">
        <v>104</v>
      </c>
      <c r="DF16">
        <v>32</v>
      </c>
      <c r="DG16">
        <v>80</v>
      </c>
      <c r="DH16">
        <v>70</v>
      </c>
      <c r="DI16">
        <v>54</v>
      </c>
      <c r="DJ16">
        <v>24</v>
      </c>
      <c r="DK16">
        <v>77</v>
      </c>
      <c r="DL16">
        <v>89</v>
      </c>
      <c r="DM16">
        <v>35</v>
      </c>
      <c r="DN16">
        <v>57</v>
      </c>
      <c r="DO16">
        <v>31</v>
      </c>
      <c r="DP16">
        <v>39</v>
      </c>
      <c r="DQ16" s="86">
        <f ca="1">Control!$C$7*Calculations!$C$82*INDEX('Monthly Data'!N:N,Calculations!$C$116+MOD(A16,Calculations!$C$118))+Control!$C$7*Calculations!$C$83*INDEX('Monthly Data'!O:O,Calculations!$C$116+MOD(A16,Calculations!$C$118))+Control!$C$7*Calculations!$C$84*INDEX('Monthly Data'!P:P,Calculations!$C$116+MOD(A16,Calculations!$C$118))+Control!$C$7*Calculations!$C$85*INDEX('Monthly Data'!Q:Q,Calculations!$C$116+MOD(A16,Calculations!$C$118))+(1-Control!$C$7*Calculations!$C$87)*INDEX('Monthly Data'!R:R,Calculations!$C$116+MOD(A16,Calculations!$C$118))</f>
        <v>1.7831091590102856E-2</v>
      </c>
      <c r="DR16" s="86">
        <f ca="1">Control!$C$7*Calculations!$C$82*INDEX('Monthly Data'!N:N,Calculations!$C$116+MOD(B16,Calculations!$C$118))+Control!$C$7*Calculations!$C$83*INDEX('Monthly Data'!O:O,Calculations!$C$116+MOD(B16,Calculations!$C$118))+Control!$C$7*Calculations!$C$84*INDEX('Monthly Data'!P:P,Calculations!$C$116+MOD(B16,Calculations!$C$118))+Control!$C$7*Calculations!$C$85*INDEX('Monthly Data'!Q:Q,Calculations!$C$116+MOD(B16,Calculations!$C$118))+(1-Control!$C$7*Calculations!$C$87)*INDEX('Monthly Data'!R:R,Calculations!$C$116+MOD(B16,Calculations!$C$118))</f>
        <v>3.5231336013669103E-2</v>
      </c>
      <c r="DS16" s="86">
        <f ca="1">Control!$C$7*Calculations!$C$82*INDEX('Monthly Data'!N:N,Calculations!$C$116+MOD(C16,Calculations!$C$118))+Control!$C$7*Calculations!$C$83*INDEX('Monthly Data'!O:O,Calculations!$C$116+MOD(C16,Calculations!$C$118))+Control!$C$7*Calculations!$C$84*INDEX('Monthly Data'!P:P,Calculations!$C$116+MOD(C16,Calculations!$C$118))+Control!$C$7*Calculations!$C$85*INDEX('Monthly Data'!Q:Q,Calculations!$C$116+MOD(C16,Calculations!$C$118))+(1-Control!$C$7*Calculations!$C$87)*INDEX('Monthly Data'!R:R,Calculations!$C$116+MOD(C16,Calculations!$C$118))</f>
        <v>2.0524935548016137E-2</v>
      </c>
      <c r="DT16" s="86">
        <f ca="1">Control!$C$7*Calculations!$C$82*INDEX('Monthly Data'!N:N,Calculations!$C$116+MOD(D16,Calculations!$C$118))+Control!$C$7*Calculations!$C$83*INDEX('Monthly Data'!O:O,Calculations!$C$116+MOD(D16,Calculations!$C$118))+Control!$C$7*Calculations!$C$84*INDEX('Monthly Data'!P:P,Calculations!$C$116+MOD(D16,Calculations!$C$118))+Control!$C$7*Calculations!$C$85*INDEX('Monthly Data'!Q:Q,Calculations!$C$116+MOD(D16,Calculations!$C$118))+(1-Control!$C$7*Calculations!$C$87)*INDEX('Monthly Data'!R:R,Calculations!$C$116+MOD(D16,Calculations!$C$118))</f>
        <v>4.4327772793586687E-3</v>
      </c>
      <c r="DU16" s="86">
        <f ca="1">Control!$C$7*Calculations!$C$82*INDEX('Monthly Data'!N:N,Calculations!$C$116+MOD(E16,Calculations!$C$118))+Control!$C$7*Calculations!$C$83*INDEX('Monthly Data'!O:O,Calculations!$C$116+MOD(E16,Calculations!$C$118))+Control!$C$7*Calculations!$C$84*INDEX('Monthly Data'!P:P,Calculations!$C$116+MOD(E16,Calculations!$C$118))+Control!$C$7*Calculations!$C$85*INDEX('Monthly Data'!Q:Q,Calculations!$C$116+MOD(E16,Calculations!$C$118))+(1-Control!$C$7*Calculations!$C$87)*INDEX('Monthly Data'!R:R,Calculations!$C$116+MOD(E16,Calculations!$C$118))</f>
        <v>-6.1115617667135171E-2</v>
      </c>
      <c r="DV16" s="86">
        <f ca="1">Control!$C$7*Calculations!$C$82*INDEX('Monthly Data'!N:N,Calculations!$C$116+MOD(F16,Calculations!$C$118))+Control!$C$7*Calculations!$C$83*INDEX('Monthly Data'!O:O,Calculations!$C$116+MOD(F16,Calculations!$C$118))+Control!$C$7*Calculations!$C$84*INDEX('Monthly Data'!P:P,Calculations!$C$116+MOD(F16,Calculations!$C$118))+Control!$C$7*Calculations!$C$85*INDEX('Monthly Data'!Q:Q,Calculations!$C$116+MOD(F16,Calculations!$C$118))+(1-Control!$C$7*Calculations!$C$87)*INDEX('Monthly Data'!R:R,Calculations!$C$116+MOD(F16,Calculations!$C$118))</f>
        <v>3.9251937367756782E-3</v>
      </c>
      <c r="DW16" s="86">
        <f ca="1">Control!$C$7*Calculations!$C$82*INDEX('Monthly Data'!N:N,Calculations!$C$116+MOD(G16,Calculations!$C$118))+Control!$C$7*Calculations!$C$83*INDEX('Monthly Data'!O:O,Calculations!$C$116+MOD(G16,Calculations!$C$118))+Control!$C$7*Calculations!$C$84*INDEX('Monthly Data'!P:P,Calculations!$C$116+MOD(G16,Calculations!$C$118))+Control!$C$7*Calculations!$C$85*INDEX('Monthly Data'!Q:Q,Calculations!$C$116+MOD(G16,Calculations!$C$118))+(1-Control!$C$7*Calculations!$C$87)*INDEX('Monthly Data'!R:R,Calculations!$C$116+MOD(G16,Calculations!$C$118))</f>
        <v>3.127051071655923E-3</v>
      </c>
      <c r="DX16" s="86">
        <f ca="1">Control!$C$7*Calculations!$C$82*INDEX('Monthly Data'!N:N,Calculations!$C$116+MOD(H16,Calculations!$C$118))+Control!$C$7*Calculations!$C$83*INDEX('Monthly Data'!O:O,Calculations!$C$116+MOD(H16,Calculations!$C$118))+Control!$C$7*Calculations!$C$84*INDEX('Monthly Data'!P:P,Calculations!$C$116+MOD(H16,Calculations!$C$118))+Control!$C$7*Calculations!$C$85*INDEX('Monthly Data'!Q:Q,Calculations!$C$116+MOD(H16,Calculations!$C$118))+(1-Control!$C$7*Calculations!$C$87)*INDEX('Monthly Data'!R:R,Calculations!$C$116+MOD(H16,Calculations!$C$118))</f>
        <v>6.4539397490030407E-3</v>
      </c>
      <c r="DY16" s="86">
        <f ca="1">Control!$C$7*Calculations!$C$82*INDEX('Monthly Data'!N:N,Calculations!$C$116+MOD(I16,Calculations!$C$118))+Control!$C$7*Calculations!$C$83*INDEX('Monthly Data'!O:O,Calculations!$C$116+MOD(I16,Calculations!$C$118))+Control!$C$7*Calculations!$C$84*INDEX('Monthly Data'!P:P,Calculations!$C$116+MOD(I16,Calculations!$C$118))+Control!$C$7*Calculations!$C$85*INDEX('Monthly Data'!Q:Q,Calculations!$C$116+MOD(I16,Calculations!$C$118))+(1-Control!$C$7*Calculations!$C$87)*INDEX('Monthly Data'!R:R,Calculations!$C$116+MOD(I16,Calculations!$C$118))</f>
        <v>2.2757992058453024E-3</v>
      </c>
      <c r="DZ16" s="86">
        <f ca="1">Control!$C$7*Calculations!$C$82*INDEX('Monthly Data'!N:N,Calculations!$C$116+MOD(J16,Calculations!$C$118))+Control!$C$7*Calculations!$C$83*INDEX('Monthly Data'!O:O,Calculations!$C$116+MOD(J16,Calculations!$C$118))+Control!$C$7*Calculations!$C$84*INDEX('Monthly Data'!P:P,Calculations!$C$116+MOD(J16,Calculations!$C$118))+Control!$C$7*Calculations!$C$85*INDEX('Monthly Data'!Q:Q,Calculations!$C$116+MOD(J16,Calculations!$C$118))+(1-Control!$C$7*Calculations!$C$87)*INDEX('Monthly Data'!R:R,Calculations!$C$116+MOD(J16,Calculations!$C$118))</f>
        <v>-7.4084874653726545E-3</v>
      </c>
      <c r="EA16" s="86">
        <f ca="1">Control!$C$7*Calculations!$C$82*INDEX('Monthly Data'!N:N,Calculations!$C$116+MOD(K16,Calculations!$C$118))+Control!$C$7*Calculations!$C$83*INDEX('Monthly Data'!O:O,Calculations!$C$116+MOD(K16,Calculations!$C$118))+Control!$C$7*Calculations!$C$84*INDEX('Monthly Data'!P:P,Calculations!$C$116+MOD(K16,Calculations!$C$118))+Control!$C$7*Calculations!$C$85*INDEX('Monthly Data'!Q:Q,Calculations!$C$116+MOD(K16,Calculations!$C$118))+(1-Control!$C$7*Calculations!$C$87)*INDEX('Monthly Data'!R:R,Calculations!$C$116+MOD(K16,Calculations!$C$118))</f>
        <v>2.4722579420195831E-2</v>
      </c>
      <c r="EB16" s="86">
        <f ca="1">Control!$C$7*Calculations!$C$82*INDEX('Monthly Data'!N:N,Calculations!$C$116+MOD(L16,Calculations!$C$118))+Control!$C$7*Calculations!$C$83*INDEX('Monthly Data'!O:O,Calculations!$C$116+MOD(L16,Calculations!$C$118))+Control!$C$7*Calculations!$C$84*INDEX('Monthly Data'!P:P,Calculations!$C$116+MOD(L16,Calculations!$C$118))+Control!$C$7*Calculations!$C$85*INDEX('Monthly Data'!Q:Q,Calculations!$C$116+MOD(L16,Calculations!$C$118))+(1-Control!$C$7*Calculations!$C$87)*INDEX('Monthly Data'!R:R,Calculations!$C$116+MOD(L16,Calculations!$C$118))</f>
        <v>-1.4213734788548189E-2</v>
      </c>
      <c r="EC16" s="86">
        <f ca="1">Control!$C$7*Calculations!$C$82*INDEX('Monthly Data'!N:N,Calculations!$C$116+MOD(M16,Calculations!$C$118))+Control!$C$7*Calculations!$C$83*INDEX('Monthly Data'!O:O,Calculations!$C$116+MOD(M16,Calculations!$C$118))+Control!$C$7*Calculations!$C$84*INDEX('Monthly Data'!P:P,Calculations!$C$116+MOD(M16,Calculations!$C$118))+Control!$C$7*Calculations!$C$85*INDEX('Monthly Data'!Q:Q,Calculations!$C$116+MOD(M16,Calculations!$C$118))+(1-Control!$C$7*Calculations!$C$87)*INDEX('Monthly Data'!R:R,Calculations!$C$116+MOD(M16,Calculations!$C$118))</f>
        <v>-7.8872955230675015E-3</v>
      </c>
      <c r="ED16" s="86">
        <f ca="1">Control!$C$7*Calculations!$C$82*INDEX('Monthly Data'!N:N,Calculations!$C$116+MOD(N16,Calculations!$C$118))+Control!$C$7*Calculations!$C$83*INDEX('Monthly Data'!O:O,Calculations!$C$116+MOD(N16,Calculations!$C$118))+Control!$C$7*Calculations!$C$84*INDEX('Monthly Data'!P:P,Calculations!$C$116+MOD(N16,Calculations!$C$118))+Control!$C$7*Calculations!$C$85*INDEX('Monthly Data'!Q:Q,Calculations!$C$116+MOD(N16,Calculations!$C$118))+(1-Control!$C$7*Calculations!$C$87)*INDEX('Monthly Data'!R:R,Calculations!$C$116+MOD(N16,Calculations!$C$118))</f>
        <v>7.857567536297622E-3</v>
      </c>
      <c r="EE16" s="86">
        <f ca="1">Control!$C$7*Calculations!$C$82*INDEX('Monthly Data'!N:N,Calculations!$C$116+MOD(O16,Calculations!$C$118))+Control!$C$7*Calculations!$C$83*INDEX('Monthly Data'!O:O,Calculations!$C$116+MOD(O16,Calculations!$C$118))+Control!$C$7*Calculations!$C$84*INDEX('Monthly Data'!P:P,Calculations!$C$116+MOD(O16,Calculations!$C$118))+Control!$C$7*Calculations!$C$85*INDEX('Monthly Data'!Q:Q,Calculations!$C$116+MOD(O16,Calculations!$C$118))+(1-Control!$C$7*Calculations!$C$87)*INDEX('Monthly Data'!R:R,Calculations!$C$116+MOD(O16,Calculations!$C$118))</f>
        <v>-2.0269389991732112E-2</v>
      </c>
      <c r="EF16" s="86">
        <f ca="1">Control!$C$7*Calculations!$C$82*INDEX('Monthly Data'!N:N,Calculations!$C$116+MOD(P16,Calculations!$C$118))+Control!$C$7*Calculations!$C$83*INDEX('Monthly Data'!O:O,Calculations!$C$116+MOD(P16,Calculations!$C$118))+Control!$C$7*Calculations!$C$84*INDEX('Monthly Data'!P:P,Calculations!$C$116+MOD(P16,Calculations!$C$118))+Control!$C$7*Calculations!$C$85*INDEX('Monthly Data'!Q:Q,Calculations!$C$116+MOD(P16,Calculations!$C$118))+(1-Control!$C$7*Calculations!$C$87)*INDEX('Monthly Data'!R:R,Calculations!$C$116+MOD(P16,Calculations!$C$118))</f>
        <v>2.766281641786093E-2</v>
      </c>
      <c r="EG16" s="86">
        <f ca="1">Control!$C$7*Calculations!$C$82*INDEX('Monthly Data'!N:N,Calculations!$C$116+MOD(Q16,Calculations!$C$118))+Control!$C$7*Calculations!$C$83*INDEX('Monthly Data'!O:O,Calculations!$C$116+MOD(Q16,Calculations!$C$118))+Control!$C$7*Calculations!$C$84*INDEX('Monthly Data'!P:P,Calculations!$C$116+MOD(Q16,Calculations!$C$118))+Control!$C$7*Calculations!$C$85*INDEX('Monthly Data'!Q:Q,Calculations!$C$116+MOD(Q16,Calculations!$C$118))+(1-Control!$C$7*Calculations!$C$87)*INDEX('Monthly Data'!R:R,Calculations!$C$116+MOD(Q16,Calculations!$C$118))</f>
        <v>8.3814116887657771E-3</v>
      </c>
      <c r="EH16" s="86">
        <f ca="1">Control!$C$7*Calculations!$C$82*INDEX('Monthly Data'!N:N,Calculations!$C$116+MOD(R16,Calculations!$C$118))+Control!$C$7*Calculations!$C$83*INDEX('Monthly Data'!O:O,Calculations!$C$116+MOD(R16,Calculations!$C$118))+Control!$C$7*Calculations!$C$84*INDEX('Monthly Data'!P:P,Calculations!$C$116+MOD(R16,Calculations!$C$118))+Control!$C$7*Calculations!$C$85*INDEX('Monthly Data'!Q:Q,Calculations!$C$116+MOD(R16,Calculations!$C$118))+(1-Control!$C$7*Calculations!$C$87)*INDEX('Monthly Data'!R:R,Calculations!$C$116+MOD(R16,Calculations!$C$118))</f>
        <v>5.1972609868760735E-3</v>
      </c>
      <c r="EI16" s="86">
        <f ca="1">Control!$C$7*Calculations!$C$82*INDEX('Monthly Data'!N:N,Calculations!$C$116+MOD(S16,Calculations!$C$118))+Control!$C$7*Calculations!$C$83*INDEX('Monthly Data'!O:O,Calculations!$C$116+MOD(S16,Calculations!$C$118))+Control!$C$7*Calculations!$C$84*INDEX('Monthly Data'!P:P,Calculations!$C$116+MOD(S16,Calculations!$C$118))+Control!$C$7*Calculations!$C$85*INDEX('Monthly Data'!Q:Q,Calculations!$C$116+MOD(S16,Calculations!$C$118))+(1-Control!$C$7*Calculations!$C$87)*INDEX('Monthly Data'!R:R,Calculations!$C$116+MOD(S16,Calculations!$C$118))</f>
        <v>-2.4571433440223247E-2</v>
      </c>
      <c r="EJ16" s="86">
        <f ca="1">Control!$C$7*Calculations!$C$82*INDEX('Monthly Data'!N:N,Calculations!$C$116+MOD(T16,Calculations!$C$118))+Control!$C$7*Calculations!$C$83*INDEX('Monthly Data'!O:O,Calculations!$C$116+MOD(T16,Calculations!$C$118))+Control!$C$7*Calculations!$C$84*INDEX('Monthly Data'!P:P,Calculations!$C$116+MOD(T16,Calculations!$C$118))+Control!$C$7*Calculations!$C$85*INDEX('Monthly Data'!Q:Q,Calculations!$C$116+MOD(T16,Calculations!$C$118))+(1-Control!$C$7*Calculations!$C$87)*INDEX('Monthly Data'!R:R,Calculations!$C$116+MOD(T16,Calculations!$C$118))</f>
        <v>2.0524935548016137E-2</v>
      </c>
      <c r="EK16" s="86">
        <f ca="1">Control!$C$7*Calculations!$C$82*INDEX('Monthly Data'!N:N,Calculations!$C$116+MOD(U16,Calculations!$C$118))+Control!$C$7*Calculations!$C$83*INDEX('Monthly Data'!O:O,Calculations!$C$116+MOD(U16,Calculations!$C$118))+Control!$C$7*Calculations!$C$84*INDEX('Monthly Data'!P:P,Calculations!$C$116+MOD(U16,Calculations!$C$118))+Control!$C$7*Calculations!$C$85*INDEX('Monthly Data'!Q:Q,Calculations!$C$116+MOD(U16,Calculations!$C$118))+(1-Control!$C$7*Calculations!$C$87)*INDEX('Monthly Data'!R:R,Calculations!$C$116+MOD(U16,Calculations!$C$118))</f>
        <v>7.7184133340106598E-3</v>
      </c>
      <c r="EL16" s="86">
        <f ca="1">Control!$C$7*Calculations!$C$82*INDEX('Monthly Data'!N:N,Calculations!$C$116+MOD(V16,Calculations!$C$118))+Control!$C$7*Calculations!$C$83*INDEX('Monthly Data'!O:O,Calculations!$C$116+MOD(V16,Calculations!$C$118))+Control!$C$7*Calculations!$C$84*INDEX('Monthly Data'!P:P,Calculations!$C$116+MOD(V16,Calculations!$C$118))+Control!$C$7*Calculations!$C$85*INDEX('Monthly Data'!Q:Q,Calculations!$C$116+MOD(V16,Calculations!$C$118))+(1-Control!$C$7*Calculations!$C$87)*INDEX('Monthly Data'!R:R,Calculations!$C$116+MOD(V16,Calculations!$C$118))</f>
        <v>1.7831091590102856E-2</v>
      </c>
      <c r="EM16" s="86">
        <f ca="1">Control!$C$7*Calculations!$C$82*INDEX('Monthly Data'!N:N,Calculations!$C$116+MOD(W16,Calculations!$C$118))+Control!$C$7*Calculations!$C$83*INDEX('Monthly Data'!O:O,Calculations!$C$116+MOD(W16,Calculations!$C$118))+Control!$C$7*Calculations!$C$84*INDEX('Monthly Data'!P:P,Calculations!$C$116+MOD(W16,Calculations!$C$118))+Control!$C$7*Calculations!$C$85*INDEX('Monthly Data'!Q:Q,Calculations!$C$116+MOD(W16,Calculations!$C$118))+(1-Control!$C$7*Calculations!$C$87)*INDEX('Monthly Data'!R:R,Calculations!$C$116+MOD(W16,Calculations!$C$118))</f>
        <v>4.5132804118240749E-2</v>
      </c>
      <c r="EN16" s="86">
        <f ca="1">Control!$C$7*Calculations!$C$82*INDEX('Monthly Data'!N:N,Calculations!$C$116+MOD(X16,Calculations!$C$118))+Control!$C$7*Calculations!$C$83*INDEX('Monthly Data'!O:O,Calculations!$C$116+MOD(X16,Calculations!$C$118))+Control!$C$7*Calculations!$C$84*INDEX('Monthly Data'!P:P,Calculations!$C$116+MOD(X16,Calculations!$C$118))+Control!$C$7*Calculations!$C$85*INDEX('Monthly Data'!Q:Q,Calculations!$C$116+MOD(X16,Calculations!$C$118))+(1-Control!$C$7*Calculations!$C$87)*INDEX('Monthly Data'!R:R,Calculations!$C$116+MOD(X16,Calculations!$C$118))</f>
        <v>1.3423979074716584E-2</v>
      </c>
      <c r="EO16" s="86">
        <f ca="1">Control!$C$7*Calculations!$C$82*INDEX('Monthly Data'!N:N,Calculations!$C$116+MOD(Y16,Calculations!$C$118))+Control!$C$7*Calculations!$C$83*INDEX('Monthly Data'!O:O,Calculations!$C$116+MOD(Y16,Calculations!$C$118))+Control!$C$7*Calculations!$C$84*INDEX('Monthly Data'!P:P,Calculations!$C$116+MOD(Y16,Calculations!$C$118))+Control!$C$7*Calculations!$C$85*INDEX('Monthly Data'!Q:Q,Calculations!$C$116+MOD(Y16,Calculations!$C$118))+(1-Control!$C$7*Calculations!$C$87)*INDEX('Monthly Data'!R:R,Calculations!$C$116+MOD(Y16,Calculations!$C$118))</f>
        <v>2.5325873776067674E-2</v>
      </c>
      <c r="EP16" s="86">
        <f ca="1">Control!$C$7*Calculations!$C$82*INDEX('Monthly Data'!N:N,Calculations!$C$116+MOD(Z16,Calculations!$C$118))+Control!$C$7*Calculations!$C$83*INDEX('Monthly Data'!O:O,Calculations!$C$116+MOD(Z16,Calculations!$C$118))+Control!$C$7*Calculations!$C$84*INDEX('Monthly Data'!P:P,Calculations!$C$116+MOD(Z16,Calculations!$C$118))+Control!$C$7*Calculations!$C$85*INDEX('Monthly Data'!Q:Q,Calculations!$C$116+MOD(Z16,Calculations!$C$118))+(1-Control!$C$7*Calculations!$C$87)*INDEX('Monthly Data'!R:R,Calculations!$C$116+MOD(Z16,Calculations!$C$118))</f>
        <v>-1.0485101266941802E-2</v>
      </c>
      <c r="EQ16" s="86">
        <f ca="1">Control!$C$7*Calculations!$C$82*INDEX('Monthly Data'!N:N,Calculations!$C$116+MOD(AA16,Calculations!$C$118))+Control!$C$7*Calculations!$C$83*INDEX('Monthly Data'!O:O,Calculations!$C$116+MOD(AA16,Calculations!$C$118))+Control!$C$7*Calculations!$C$84*INDEX('Monthly Data'!P:P,Calculations!$C$116+MOD(AA16,Calculations!$C$118))+Control!$C$7*Calculations!$C$85*INDEX('Monthly Data'!Q:Q,Calculations!$C$116+MOD(AA16,Calculations!$C$118))+(1-Control!$C$7*Calculations!$C$87)*INDEX('Monthly Data'!R:R,Calculations!$C$116+MOD(AA16,Calculations!$C$118))</f>
        <v>2.2757992058453024E-3</v>
      </c>
      <c r="ER16" s="86">
        <f ca="1">Control!$C$7*Calculations!$C$82*INDEX('Monthly Data'!N:N,Calculations!$C$116+MOD(AB16,Calculations!$C$118))+Control!$C$7*Calculations!$C$83*INDEX('Monthly Data'!O:O,Calculations!$C$116+MOD(AB16,Calculations!$C$118))+Control!$C$7*Calculations!$C$84*INDEX('Monthly Data'!P:P,Calculations!$C$116+MOD(AB16,Calculations!$C$118))+Control!$C$7*Calculations!$C$85*INDEX('Monthly Data'!Q:Q,Calculations!$C$116+MOD(AB16,Calculations!$C$118))+(1-Control!$C$7*Calculations!$C$87)*INDEX('Monthly Data'!R:R,Calculations!$C$116+MOD(AB16,Calculations!$C$118))</f>
        <v>7.9764341593600071E-3</v>
      </c>
      <c r="ES16" s="86">
        <f ca="1">Control!$C$7*Calculations!$C$82*INDEX('Monthly Data'!N:N,Calculations!$C$116+MOD(AC16,Calculations!$C$118))+Control!$C$7*Calculations!$C$83*INDEX('Monthly Data'!O:O,Calculations!$C$116+MOD(AC16,Calculations!$C$118))+Control!$C$7*Calculations!$C$84*INDEX('Monthly Data'!P:P,Calculations!$C$116+MOD(AC16,Calculations!$C$118))+Control!$C$7*Calculations!$C$85*INDEX('Monthly Data'!Q:Q,Calculations!$C$116+MOD(AC16,Calculations!$C$118))+(1-Control!$C$7*Calculations!$C$87)*INDEX('Monthly Data'!R:R,Calculations!$C$116+MOD(AC16,Calculations!$C$118))</f>
        <v>-3.8875517825435772E-3</v>
      </c>
      <c r="ET16" s="86">
        <f ca="1">Control!$C$7*Calculations!$C$82*INDEX('Monthly Data'!N:N,Calculations!$C$116+MOD(AD16,Calculations!$C$118))+Control!$C$7*Calculations!$C$83*INDEX('Monthly Data'!O:O,Calculations!$C$116+MOD(AD16,Calculations!$C$118))+Control!$C$7*Calculations!$C$84*INDEX('Monthly Data'!P:P,Calculations!$C$116+MOD(AD16,Calculations!$C$118))+Control!$C$7*Calculations!$C$85*INDEX('Monthly Data'!Q:Q,Calculations!$C$116+MOD(AD16,Calculations!$C$118))+(1-Control!$C$7*Calculations!$C$87)*INDEX('Monthly Data'!R:R,Calculations!$C$116+MOD(AD16,Calculations!$C$118))</f>
        <v>-1.880155173376722E-2</v>
      </c>
      <c r="EU16" s="86">
        <f ca="1">Control!$C$7*Calculations!$C$82*INDEX('Monthly Data'!N:N,Calculations!$C$116+MOD(AE16,Calculations!$C$118))+Control!$C$7*Calculations!$C$83*INDEX('Monthly Data'!O:O,Calculations!$C$116+MOD(AE16,Calculations!$C$118))+Control!$C$7*Calculations!$C$84*INDEX('Monthly Data'!P:P,Calculations!$C$116+MOD(AE16,Calculations!$C$118))+Control!$C$7*Calculations!$C$85*INDEX('Monthly Data'!Q:Q,Calculations!$C$116+MOD(AE16,Calculations!$C$118))+(1-Control!$C$7*Calculations!$C$87)*INDEX('Monthly Data'!R:R,Calculations!$C$116+MOD(AE16,Calculations!$C$118))</f>
        <v>1.1106855739851785E-2</v>
      </c>
      <c r="EV16" s="86">
        <f ca="1">Control!$C$7*Calculations!$C$82*INDEX('Monthly Data'!N:N,Calculations!$C$116+MOD(AF16,Calculations!$C$118))+Control!$C$7*Calculations!$C$83*INDEX('Monthly Data'!O:O,Calculations!$C$116+MOD(AF16,Calculations!$C$118))+Control!$C$7*Calculations!$C$84*INDEX('Monthly Data'!P:P,Calculations!$C$116+MOD(AF16,Calculations!$C$118))+Control!$C$7*Calculations!$C$85*INDEX('Monthly Data'!Q:Q,Calculations!$C$116+MOD(AF16,Calculations!$C$118))+(1-Control!$C$7*Calculations!$C$87)*INDEX('Monthly Data'!R:R,Calculations!$C$116+MOD(AF16,Calculations!$C$118))</f>
        <v>2.4842166689046628E-2</v>
      </c>
      <c r="EW16" s="86">
        <f ca="1">Control!$C$7*Calculations!$C$82*INDEX('Monthly Data'!N:N,Calculations!$C$116+MOD(AG16,Calculations!$C$118))+Control!$C$7*Calculations!$C$83*INDEX('Monthly Data'!O:O,Calculations!$C$116+MOD(AG16,Calculations!$C$118))+Control!$C$7*Calculations!$C$84*INDEX('Monthly Data'!P:P,Calculations!$C$116+MOD(AG16,Calculations!$C$118))+Control!$C$7*Calculations!$C$85*INDEX('Monthly Data'!Q:Q,Calculations!$C$116+MOD(AG16,Calculations!$C$118))+(1-Control!$C$7*Calculations!$C$87)*INDEX('Monthly Data'!R:R,Calculations!$C$116+MOD(AG16,Calculations!$C$118))</f>
        <v>1.1704119272391494E-2</v>
      </c>
      <c r="EX16" s="86">
        <f ca="1">Control!$C$7*Calculations!$C$82*INDEX('Monthly Data'!N:N,Calculations!$C$116+MOD(AH16,Calculations!$C$118))+Control!$C$7*Calculations!$C$83*INDEX('Monthly Data'!O:O,Calculations!$C$116+MOD(AH16,Calculations!$C$118))+Control!$C$7*Calculations!$C$84*INDEX('Monthly Data'!P:P,Calculations!$C$116+MOD(AH16,Calculations!$C$118))+Control!$C$7*Calculations!$C$85*INDEX('Monthly Data'!Q:Q,Calculations!$C$116+MOD(AH16,Calculations!$C$118))+(1-Control!$C$7*Calculations!$C$87)*INDEX('Monthly Data'!R:R,Calculations!$C$116+MOD(AH16,Calculations!$C$118))</f>
        <v>-2.5419860972892394E-2</v>
      </c>
      <c r="EY16" s="86">
        <f ca="1">Control!$C$7*Calculations!$C$82*INDEX('Monthly Data'!N:N,Calculations!$C$116+MOD(AI16,Calculations!$C$118))+Control!$C$7*Calculations!$C$83*INDEX('Monthly Data'!O:O,Calculations!$C$116+MOD(AI16,Calculations!$C$118))+Control!$C$7*Calculations!$C$84*INDEX('Monthly Data'!P:P,Calculations!$C$116+MOD(AI16,Calculations!$C$118))+Control!$C$7*Calculations!$C$85*INDEX('Monthly Data'!Q:Q,Calculations!$C$116+MOD(AI16,Calculations!$C$118))+(1-Control!$C$7*Calculations!$C$87)*INDEX('Monthly Data'!R:R,Calculations!$C$116+MOD(AI16,Calculations!$C$118))</f>
        <v>1.7599621212565995E-2</v>
      </c>
      <c r="EZ16" s="86">
        <f ca="1">Control!$C$7*Calculations!$C$82*INDEX('Monthly Data'!N:N,Calculations!$C$116+MOD(AJ16,Calculations!$C$118))+Control!$C$7*Calculations!$C$83*INDEX('Monthly Data'!O:O,Calculations!$C$116+MOD(AJ16,Calculations!$C$118))+Control!$C$7*Calculations!$C$84*INDEX('Monthly Data'!P:P,Calculations!$C$116+MOD(AJ16,Calculations!$C$118))+Control!$C$7*Calculations!$C$85*INDEX('Monthly Data'!Q:Q,Calculations!$C$116+MOD(AJ16,Calculations!$C$118))+(1-Control!$C$7*Calculations!$C$87)*INDEX('Monthly Data'!R:R,Calculations!$C$116+MOD(AJ16,Calculations!$C$118))</f>
        <v>1.8665061640915637E-2</v>
      </c>
      <c r="FA16" s="86">
        <f ca="1">Control!$C$7*Calculations!$C$82*INDEX('Monthly Data'!N:N,Calculations!$C$116+MOD(AK16,Calculations!$C$118))+Control!$C$7*Calculations!$C$83*INDEX('Monthly Data'!O:O,Calculations!$C$116+MOD(AK16,Calculations!$C$118))+Control!$C$7*Calculations!$C$84*INDEX('Monthly Data'!P:P,Calculations!$C$116+MOD(AK16,Calculations!$C$118))+Control!$C$7*Calculations!$C$85*INDEX('Monthly Data'!Q:Q,Calculations!$C$116+MOD(AK16,Calculations!$C$118))+(1-Control!$C$7*Calculations!$C$87)*INDEX('Monthly Data'!R:R,Calculations!$C$116+MOD(AK16,Calculations!$C$118))</f>
        <v>1.7073665854433945E-2</v>
      </c>
      <c r="FB16" s="86">
        <f ca="1">Control!$C$7*Calculations!$C$82*INDEX('Monthly Data'!N:N,Calculations!$C$116+MOD(AL16,Calculations!$C$118))+Control!$C$7*Calculations!$C$83*INDEX('Monthly Data'!O:O,Calculations!$C$116+MOD(AL16,Calculations!$C$118))+Control!$C$7*Calculations!$C$84*INDEX('Monthly Data'!P:P,Calculations!$C$116+MOD(AL16,Calculations!$C$118))+Control!$C$7*Calculations!$C$85*INDEX('Monthly Data'!Q:Q,Calculations!$C$116+MOD(AL16,Calculations!$C$118))+(1-Control!$C$7*Calculations!$C$87)*INDEX('Monthly Data'!R:R,Calculations!$C$116+MOD(AL16,Calculations!$C$118))</f>
        <v>-9.5555592256394619E-3</v>
      </c>
      <c r="FC16" s="86">
        <f ca="1">Control!$C$7*Calculations!$C$82*INDEX('Monthly Data'!N:N,Calculations!$C$116+MOD(AM16,Calculations!$C$118))+Control!$C$7*Calculations!$C$83*INDEX('Monthly Data'!O:O,Calculations!$C$116+MOD(AM16,Calculations!$C$118))+Control!$C$7*Calculations!$C$84*INDEX('Monthly Data'!P:P,Calculations!$C$116+MOD(AM16,Calculations!$C$118))+Control!$C$7*Calculations!$C$85*INDEX('Monthly Data'!Q:Q,Calculations!$C$116+MOD(AM16,Calculations!$C$118))+(1-Control!$C$7*Calculations!$C$87)*INDEX('Monthly Data'!R:R,Calculations!$C$116+MOD(AM16,Calculations!$C$118))</f>
        <v>-2.6378232493851243E-2</v>
      </c>
      <c r="FD16" s="86">
        <f ca="1">Control!$C$7*Calculations!$C$82*INDEX('Monthly Data'!N:N,Calculations!$C$116+MOD(AN16,Calculations!$C$118))+Control!$C$7*Calculations!$C$83*INDEX('Monthly Data'!O:O,Calculations!$C$116+MOD(AN16,Calculations!$C$118))+Control!$C$7*Calculations!$C$84*INDEX('Monthly Data'!P:P,Calculations!$C$116+MOD(AN16,Calculations!$C$118))+Control!$C$7*Calculations!$C$85*INDEX('Monthly Data'!Q:Q,Calculations!$C$116+MOD(AN16,Calculations!$C$118))+(1-Control!$C$7*Calculations!$C$87)*INDEX('Monthly Data'!R:R,Calculations!$C$116+MOD(AN16,Calculations!$C$118))</f>
        <v>6.1009361253630504E-2</v>
      </c>
      <c r="FE16" s="86">
        <f ca="1">Control!$C$7*Calculations!$C$82*INDEX('Monthly Data'!N:N,Calculations!$C$116+MOD(AO16,Calculations!$C$118))+Control!$C$7*Calculations!$C$83*INDEX('Monthly Data'!O:O,Calculations!$C$116+MOD(AO16,Calculations!$C$118))+Control!$C$7*Calculations!$C$84*INDEX('Monthly Data'!P:P,Calculations!$C$116+MOD(AO16,Calculations!$C$118))+Control!$C$7*Calculations!$C$85*INDEX('Monthly Data'!Q:Q,Calculations!$C$116+MOD(AO16,Calculations!$C$118))+(1-Control!$C$7*Calculations!$C$87)*INDEX('Monthly Data'!R:R,Calculations!$C$116+MOD(AO16,Calculations!$C$118))</f>
        <v>1.8695385296339444E-2</v>
      </c>
      <c r="FF16" s="86">
        <f ca="1">Control!$C$7*Calculations!$C$82*INDEX('Monthly Data'!N:N,Calculations!$C$116+MOD(AP16,Calculations!$C$118))+Control!$C$7*Calculations!$C$83*INDEX('Monthly Data'!O:O,Calculations!$C$116+MOD(AP16,Calculations!$C$118))+Control!$C$7*Calculations!$C$84*INDEX('Monthly Data'!P:P,Calculations!$C$116+MOD(AP16,Calculations!$C$118))+Control!$C$7*Calculations!$C$85*INDEX('Monthly Data'!Q:Q,Calculations!$C$116+MOD(AP16,Calculations!$C$118))+(1-Control!$C$7*Calculations!$C$87)*INDEX('Monthly Data'!R:R,Calculations!$C$116+MOD(AP16,Calculations!$C$118))</f>
        <v>1.2722494017511032E-2</v>
      </c>
      <c r="FG16" s="86">
        <f ca="1">Control!$C$7*Calculations!$C$82*INDEX('Monthly Data'!N:N,Calculations!$C$116+MOD(AQ16,Calculations!$C$118))+Control!$C$7*Calculations!$C$83*INDEX('Monthly Data'!O:O,Calculations!$C$116+MOD(AQ16,Calculations!$C$118))+Control!$C$7*Calculations!$C$84*INDEX('Monthly Data'!P:P,Calculations!$C$116+MOD(AQ16,Calculations!$C$118))+Control!$C$7*Calculations!$C$85*INDEX('Monthly Data'!Q:Q,Calculations!$C$116+MOD(AQ16,Calculations!$C$118))+(1-Control!$C$7*Calculations!$C$87)*INDEX('Monthly Data'!R:R,Calculations!$C$116+MOD(AQ16,Calculations!$C$118))</f>
        <v>3.1070573055362403E-2</v>
      </c>
      <c r="FH16" s="86">
        <f ca="1">Control!$C$7*Calculations!$C$82*INDEX('Monthly Data'!N:N,Calculations!$C$116+MOD(AR16,Calculations!$C$118))+Control!$C$7*Calculations!$C$83*INDEX('Monthly Data'!O:O,Calculations!$C$116+MOD(AR16,Calculations!$C$118))+Control!$C$7*Calculations!$C$84*INDEX('Monthly Data'!P:P,Calculations!$C$116+MOD(AR16,Calculations!$C$118))+Control!$C$7*Calculations!$C$85*INDEX('Monthly Data'!Q:Q,Calculations!$C$116+MOD(AR16,Calculations!$C$118))+(1-Control!$C$7*Calculations!$C$87)*INDEX('Monthly Data'!R:R,Calculations!$C$116+MOD(AR16,Calculations!$C$118))</f>
        <v>1.4915555251167555E-3</v>
      </c>
      <c r="FI16" s="86">
        <f ca="1">Control!$C$7*Calculations!$C$82*INDEX('Monthly Data'!N:N,Calculations!$C$116+MOD(AS16,Calculations!$C$118))+Control!$C$7*Calculations!$C$83*INDEX('Monthly Data'!O:O,Calculations!$C$116+MOD(AS16,Calculations!$C$118))+Control!$C$7*Calculations!$C$84*INDEX('Monthly Data'!P:P,Calculations!$C$116+MOD(AS16,Calculations!$C$118))+Control!$C$7*Calculations!$C$85*INDEX('Monthly Data'!Q:Q,Calculations!$C$116+MOD(AS16,Calculations!$C$118))+(1-Control!$C$7*Calculations!$C$87)*INDEX('Monthly Data'!R:R,Calculations!$C$116+MOD(AS16,Calculations!$C$118))</f>
        <v>2.4470405846852006E-3</v>
      </c>
      <c r="FJ16" s="86">
        <f ca="1">Control!$C$7*Calculations!$C$82*INDEX('Monthly Data'!N:N,Calculations!$C$116+MOD(AT16,Calculations!$C$118))+Control!$C$7*Calculations!$C$83*INDEX('Monthly Data'!O:O,Calculations!$C$116+MOD(AT16,Calculations!$C$118))+Control!$C$7*Calculations!$C$84*INDEX('Monthly Data'!P:P,Calculations!$C$116+MOD(AT16,Calculations!$C$118))+Control!$C$7*Calculations!$C$85*INDEX('Monthly Data'!Q:Q,Calculations!$C$116+MOD(AT16,Calculations!$C$118))+(1-Control!$C$7*Calculations!$C$87)*INDEX('Monthly Data'!R:R,Calculations!$C$116+MOD(AT16,Calculations!$C$118))</f>
        <v>1.8665061640915637E-2</v>
      </c>
      <c r="FK16" s="86">
        <f ca="1">Control!$C$7*Calculations!$C$82*INDEX('Monthly Data'!N:N,Calculations!$C$116+MOD(AU16,Calculations!$C$118))+Control!$C$7*Calculations!$C$83*INDEX('Monthly Data'!O:O,Calculations!$C$116+MOD(AU16,Calculations!$C$118))+Control!$C$7*Calculations!$C$84*INDEX('Monthly Data'!P:P,Calculations!$C$116+MOD(AU16,Calculations!$C$118))+Control!$C$7*Calculations!$C$85*INDEX('Monthly Data'!Q:Q,Calculations!$C$116+MOD(AU16,Calculations!$C$118))+(1-Control!$C$7*Calculations!$C$87)*INDEX('Monthly Data'!R:R,Calculations!$C$116+MOD(AU16,Calculations!$C$118))</f>
        <v>-9.5555592256394619E-3</v>
      </c>
      <c r="FL16" s="86">
        <f ca="1">Control!$C$7*Calculations!$C$82*INDEX('Monthly Data'!N:N,Calculations!$C$116+MOD(AV16,Calculations!$C$118))+Control!$C$7*Calculations!$C$83*INDEX('Monthly Data'!O:O,Calculations!$C$116+MOD(AV16,Calculations!$C$118))+Control!$C$7*Calculations!$C$84*INDEX('Monthly Data'!P:P,Calculations!$C$116+MOD(AV16,Calculations!$C$118))+Control!$C$7*Calculations!$C$85*INDEX('Monthly Data'!Q:Q,Calculations!$C$116+MOD(AV16,Calculations!$C$118))+(1-Control!$C$7*Calculations!$C$87)*INDEX('Monthly Data'!R:R,Calculations!$C$116+MOD(AV16,Calculations!$C$118))</f>
        <v>6.4539397490030407E-3</v>
      </c>
      <c r="FM16" s="86">
        <f ca="1">Control!$C$7*Calculations!$C$82*INDEX('Monthly Data'!N:N,Calculations!$C$116+MOD(AW16,Calculations!$C$118))+Control!$C$7*Calculations!$C$83*INDEX('Monthly Data'!O:O,Calculations!$C$116+MOD(AW16,Calculations!$C$118))+Control!$C$7*Calculations!$C$84*INDEX('Monthly Data'!P:P,Calculations!$C$116+MOD(AW16,Calculations!$C$118))+Control!$C$7*Calculations!$C$85*INDEX('Monthly Data'!Q:Q,Calculations!$C$116+MOD(AW16,Calculations!$C$118))+(1-Control!$C$7*Calculations!$C$87)*INDEX('Monthly Data'!R:R,Calculations!$C$116+MOD(AW16,Calculations!$C$118))</f>
        <v>-1.9947061878162777E-2</v>
      </c>
      <c r="FN16" s="86">
        <f ca="1">Control!$C$7*Calculations!$C$82*INDEX('Monthly Data'!N:N,Calculations!$C$116+MOD(AX16,Calculations!$C$118))+Control!$C$7*Calculations!$C$83*INDEX('Monthly Data'!O:O,Calculations!$C$116+MOD(AX16,Calculations!$C$118))+Control!$C$7*Calculations!$C$84*INDEX('Monthly Data'!P:P,Calculations!$C$116+MOD(AX16,Calculations!$C$118))+Control!$C$7*Calculations!$C$85*INDEX('Monthly Data'!Q:Q,Calculations!$C$116+MOD(AX16,Calculations!$C$118))+(1-Control!$C$7*Calculations!$C$87)*INDEX('Monthly Data'!R:R,Calculations!$C$116+MOD(AX16,Calculations!$C$118))</f>
        <v>1.3891563624307685E-2</v>
      </c>
      <c r="FO16" s="86">
        <f ca="1">Control!$C$7*Calculations!$C$82*INDEX('Monthly Data'!N:N,Calculations!$C$116+MOD(AY16,Calculations!$C$118))+Control!$C$7*Calculations!$C$83*INDEX('Monthly Data'!O:O,Calculations!$C$116+MOD(AY16,Calculations!$C$118))+Control!$C$7*Calculations!$C$84*INDEX('Monthly Data'!P:P,Calculations!$C$116+MOD(AY16,Calculations!$C$118))+Control!$C$7*Calculations!$C$85*INDEX('Monthly Data'!Q:Q,Calculations!$C$116+MOD(AY16,Calculations!$C$118))+(1-Control!$C$7*Calculations!$C$87)*INDEX('Monthly Data'!R:R,Calculations!$C$116+MOD(AY16,Calculations!$C$118))</f>
        <v>1.0018681835149534E-3</v>
      </c>
      <c r="FP16" s="86">
        <f ca="1">Control!$C$7*Calculations!$C$82*INDEX('Monthly Data'!N:N,Calculations!$C$116+MOD(AZ16,Calculations!$C$118))+Control!$C$7*Calculations!$C$83*INDEX('Monthly Data'!O:O,Calculations!$C$116+MOD(AZ16,Calculations!$C$118))+Control!$C$7*Calculations!$C$84*INDEX('Monthly Data'!P:P,Calculations!$C$116+MOD(AZ16,Calculations!$C$118))+Control!$C$7*Calculations!$C$85*INDEX('Monthly Data'!Q:Q,Calculations!$C$116+MOD(AZ16,Calculations!$C$118))+(1-Control!$C$7*Calculations!$C$87)*INDEX('Monthly Data'!R:R,Calculations!$C$116+MOD(AZ16,Calculations!$C$118))</f>
        <v>2.377894462657602E-2</v>
      </c>
      <c r="FQ16" s="86">
        <f ca="1">Control!$C$7*Calculations!$C$82*INDEX('Monthly Data'!N:N,Calculations!$C$116+MOD(BA16,Calculations!$C$118))+Control!$C$7*Calculations!$C$83*INDEX('Monthly Data'!O:O,Calculations!$C$116+MOD(BA16,Calculations!$C$118))+Control!$C$7*Calculations!$C$84*INDEX('Monthly Data'!P:P,Calculations!$C$116+MOD(BA16,Calculations!$C$118))+Control!$C$7*Calculations!$C$85*INDEX('Monthly Data'!Q:Q,Calculations!$C$116+MOD(BA16,Calculations!$C$118))+(1-Control!$C$7*Calculations!$C$87)*INDEX('Monthly Data'!R:R,Calculations!$C$116+MOD(BA16,Calculations!$C$118))</f>
        <v>5.1279584938936244E-2</v>
      </c>
      <c r="FR16" s="86">
        <f ca="1">Control!$C$7*Calculations!$C$82*INDEX('Monthly Data'!N:N,Calculations!$C$116+MOD(BB16,Calculations!$C$118))+Control!$C$7*Calculations!$C$83*INDEX('Monthly Data'!O:O,Calculations!$C$116+MOD(BB16,Calculations!$C$118))+Control!$C$7*Calculations!$C$84*INDEX('Monthly Data'!P:P,Calculations!$C$116+MOD(BB16,Calculations!$C$118))+Control!$C$7*Calculations!$C$85*INDEX('Monthly Data'!Q:Q,Calculations!$C$116+MOD(BB16,Calculations!$C$118))+(1-Control!$C$7*Calculations!$C$87)*INDEX('Monthly Data'!R:R,Calculations!$C$116+MOD(BB16,Calculations!$C$118))</f>
        <v>8.3814116887657771E-3</v>
      </c>
      <c r="FS16" s="86">
        <f ca="1">Control!$C$7*Calculations!$C$82*INDEX('Monthly Data'!N:N,Calculations!$C$116+MOD(BC16,Calculations!$C$118))+Control!$C$7*Calculations!$C$83*INDEX('Monthly Data'!O:O,Calculations!$C$116+MOD(BC16,Calculations!$C$118))+Control!$C$7*Calculations!$C$84*INDEX('Monthly Data'!P:P,Calculations!$C$116+MOD(BC16,Calculations!$C$118))+Control!$C$7*Calculations!$C$85*INDEX('Monthly Data'!Q:Q,Calculations!$C$116+MOD(BC16,Calculations!$C$118))+(1-Control!$C$7*Calculations!$C$87)*INDEX('Monthly Data'!R:R,Calculations!$C$116+MOD(BC16,Calculations!$C$118))</f>
        <v>-9.839093431862074E-3</v>
      </c>
      <c r="FT16" s="86">
        <f ca="1">Control!$C$7*Calculations!$C$82*INDEX('Monthly Data'!N:N,Calculations!$C$116+MOD(BD16,Calculations!$C$118))+Control!$C$7*Calculations!$C$83*INDEX('Monthly Data'!O:O,Calculations!$C$116+MOD(BD16,Calculations!$C$118))+Control!$C$7*Calculations!$C$84*INDEX('Monthly Data'!P:P,Calculations!$C$116+MOD(BD16,Calculations!$C$118))+Control!$C$7*Calculations!$C$85*INDEX('Monthly Data'!Q:Q,Calculations!$C$116+MOD(BD16,Calculations!$C$118))+(1-Control!$C$7*Calculations!$C$87)*INDEX('Monthly Data'!R:R,Calculations!$C$116+MOD(BD16,Calculations!$C$118))</f>
        <v>1.142101364887867E-2</v>
      </c>
      <c r="FU16" s="86">
        <f ca="1">Control!$C$7*Calculations!$C$82*INDEX('Monthly Data'!N:N,Calculations!$C$116+MOD(BE16,Calculations!$C$118))+Control!$C$7*Calculations!$C$83*INDEX('Monthly Data'!O:O,Calculations!$C$116+MOD(BE16,Calculations!$C$118))+Control!$C$7*Calculations!$C$84*INDEX('Monthly Data'!P:P,Calculations!$C$116+MOD(BE16,Calculations!$C$118))+Control!$C$7*Calculations!$C$85*INDEX('Monthly Data'!Q:Q,Calculations!$C$116+MOD(BE16,Calculations!$C$118))+(1-Control!$C$7*Calculations!$C$87)*INDEX('Monthly Data'!R:R,Calculations!$C$116+MOD(BE16,Calculations!$C$118))</f>
        <v>7.5897487599915015E-3</v>
      </c>
      <c r="FV16" s="86">
        <f ca="1">Control!$C$7*Calculations!$C$82*INDEX('Monthly Data'!N:N,Calculations!$C$116+MOD(BF16,Calculations!$C$118))+Control!$C$7*Calculations!$C$83*INDEX('Monthly Data'!O:O,Calculations!$C$116+MOD(BF16,Calculations!$C$118))+Control!$C$7*Calculations!$C$84*INDEX('Monthly Data'!P:P,Calculations!$C$116+MOD(BF16,Calculations!$C$118))+Control!$C$7*Calculations!$C$85*INDEX('Monthly Data'!Q:Q,Calculations!$C$116+MOD(BF16,Calculations!$C$118))+(1-Control!$C$7*Calculations!$C$87)*INDEX('Monthly Data'!R:R,Calculations!$C$116+MOD(BF16,Calculations!$C$118))</f>
        <v>1.0627294914941248E-2</v>
      </c>
      <c r="FW16" s="86">
        <f ca="1">Control!$C$7*Calculations!$C$82*INDEX('Monthly Data'!N:N,Calculations!$C$116+MOD(BG16,Calculations!$C$118))+Control!$C$7*Calculations!$C$83*INDEX('Monthly Data'!O:O,Calculations!$C$116+MOD(BG16,Calculations!$C$118))+Control!$C$7*Calculations!$C$84*INDEX('Monthly Data'!P:P,Calculations!$C$116+MOD(BG16,Calculations!$C$118))+Control!$C$7*Calculations!$C$85*INDEX('Monthly Data'!Q:Q,Calculations!$C$116+MOD(BG16,Calculations!$C$118))+(1-Control!$C$7*Calculations!$C$87)*INDEX('Monthly Data'!R:R,Calculations!$C$116+MOD(BG16,Calculations!$C$118))</f>
        <v>1.1809891087585166E-2</v>
      </c>
      <c r="FX16" s="86">
        <f ca="1">Control!$C$7*Calculations!$C$82*INDEX('Monthly Data'!N:N,Calculations!$C$116+MOD(BH16,Calculations!$C$118))+Control!$C$7*Calculations!$C$83*INDEX('Monthly Data'!O:O,Calculations!$C$116+MOD(BH16,Calculations!$C$118))+Control!$C$7*Calculations!$C$84*INDEX('Monthly Data'!P:P,Calculations!$C$116+MOD(BH16,Calculations!$C$118))+Control!$C$7*Calculations!$C$85*INDEX('Monthly Data'!Q:Q,Calculations!$C$116+MOD(BH16,Calculations!$C$118))+(1-Control!$C$7*Calculations!$C$87)*INDEX('Monthly Data'!R:R,Calculations!$C$116+MOD(BH16,Calculations!$C$118))</f>
        <v>-3.8875517825435772E-3</v>
      </c>
      <c r="FY16" s="86">
        <f ca="1">Control!$C$7*Calculations!$C$82*INDEX('Monthly Data'!N:N,Calculations!$C$116+MOD(BI16,Calculations!$C$118))+Control!$C$7*Calculations!$C$83*INDEX('Monthly Data'!O:O,Calculations!$C$116+MOD(BI16,Calculations!$C$118))+Control!$C$7*Calculations!$C$84*INDEX('Monthly Data'!P:P,Calculations!$C$116+MOD(BI16,Calculations!$C$118))+Control!$C$7*Calculations!$C$85*INDEX('Monthly Data'!Q:Q,Calculations!$C$116+MOD(BI16,Calculations!$C$118))+(1-Control!$C$7*Calculations!$C$87)*INDEX('Monthly Data'!R:R,Calculations!$C$116+MOD(BI16,Calculations!$C$118))</f>
        <v>2.9708469559001142E-2</v>
      </c>
      <c r="FZ16" s="86">
        <f ca="1">Control!$C$7*Calculations!$C$82*INDEX('Monthly Data'!N:N,Calculations!$C$116+MOD(BJ16,Calculations!$C$118))+Control!$C$7*Calculations!$C$83*INDEX('Monthly Data'!O:O,Calculations!$C$116+MOD(BJ16,Calculations!$C$118))+Control!$C$7*Calculations!$C$84*INDEX('Monthly Data'!P:P,Calculations!$C$116+MOD(BJ16,Calculations!$C$118))+Control!$C$7*Calculations!$C$85*INDEX('Monthly Data'!Q:Q,Calculations!$C$116+MOD(BJ16,Calculations!$C$118))+(1-Control!$C$7*Calculations!$C$87)*INDEX('Monthly Data'!R:R,Calculations!$C$116+MOD(BJ16,Calculations!$C$118))</f>
        <v>4.2795950888382334E-3</v>
      </c>
      <c r="GA16" s="86">
        <f ca="1">Control!$C$7*Calculations!$C$82*INDEX('Monthly Data'!N:N,Calculations!$C$116+MOD(BK16,Calculations!$C$118))+Control!$C$7*Calculations!$C$83*INDEX('Monthly Data'!O:O,Calculations!$C$116+MOD(BK16,Calculations!$C$118))+Control!$C$7*Calculations!$C$84*INDEX('Monthly Data'!P:P,Calculations!$C$116+MOD(BK16,Calculations!$C$118))+Control!$C$7*Calculations!$C$85*INDEX('Monthly Data'!Q:Q,Calculations!$C$116+MOD(BK16,Calculations!$C$118))+(1-Control!$C$7*Calculations!$C$87)*INDEX('Monthly Data'!R:R,Calculations!$C$116+MOD(BK16,Calculations!$C$118))</f>
        <v>5.1279584938936244E-2</v>
      </c>
      <c r="GB16" s="86">
        <f ca="1">Control!$C$7*Calculations!$C$82*INDEX('Monthly Data'!N:N,Calculations!$C$116+MOD(BL16,Calculations!$C$118))+Control!$C$7*Calculations!$C$83*INDEX('Monthly Data'!O:O,Calculations!$C$116+MOD(BL16,Calculations!$C$118))+Control!$C$7*Calculations!$C$84*INDEX('Monthly Data'!P:P,Calculations!$C$116+MOD(BL16,Calculations!$C$118))+Control!$C$7*Calculations!$C$85*INDEX('Monthly Data'!Q:Q,Calculations!$C$116+MOD(BL16,Calculations!$C$118))+(1-Control!$C$7*Calculations!$C$87)*INDEX('Monthly Data'!R:R,Calculations!$C$116+MOD(BL16,Calculations!$C$118))</f>
        <v>1.8695385296339444E-2</v>
      </c>
      <c r="GC16" s="86">
        <f ca="1">Control!$C$7*Calculations!$C$82*INDEX('Monthly Data'!N:N,Calculations!$C$116+MOD(BM16,Calculations!$C$118))+Control!$C$7*Calculations!$C$83*INDEX('Monthly Data'!O:O,Calculations!$C$116+MOD(BM16,Calculations!$C$118))+Control!$C$7*Calculations!$C$84*INDEX('Monthly Data'!P:P,Calculations!$C$116+MOD(BM16,Calculations!$C$118))+Control!$C$7*Calculations!$C$85*INDEX('Monthly Data'!Q:Q,Calculations!$C$116+MOD(BM16,Calculations!$C$118))+(1-Control!$C$7*Calculations!$C$87)*INDEX('Monthly Data'!R:R,Calculations!$C$116+MOD(BM16,Calculations!$C$118))</f>
        <v>1.1702576456120543E-2</v>
      </c>
      <c r="GD16" s="86">
        <f ca="1">Control!$C$7*Calculations!$C$82*INDEX('Monthly Data'!N:N,Calculations!$C$116+MOD(BN16,Calculations!$C$118))+Control!$C$7*Calculations!$C$83*INDEX('Monthly Data'!O:O,Calculations!$C$116+MOD(BN16,Calculations!$C$118))+Control!$C$7*Calculations!$C$84*INDEX('Monthly Data'!P:P,Calculations!$C$116+MOD(BN16,Calculations!$C$118))+Control!$C$7*Calculations!$C$85*INDEX('Monthly Data'!Q:Q,Calculations!$C$116+MOD(BN16,Calculations!$C$118))+(1-Control!$C$7*Calculations!$C$87)*INDEX('Monthly Data'!R:R,Calculations!$C$116+MOD(BN16,Calculations!$C$118))</f>
        <v>1.0353752315110615E-2</v>
      </c>
      <c r="GE16" s="86">
        <f ca="1">Control!$C$7*Calculations!$C$82*INDEX('Monthly Data'!N:N,Calculations!$C$116+MOD(BO16,Calculations!$C$118))+Control!$C$7*Calculations!$C$83*INDEX('Monthly Data'!O:O,Calculations!$C$116+MOD(BO16,Calculations!$C$118))+Control!$C$7*Calculations!$C$84*INDEX('Monthly Data'!P:P,Calculations!$C$116+MOD(BO16,Calculations!$C$118))+Control!$C$7*Calculations!$C$85*INDEX('Monthly Data'!Q:Q,Calculations!$C$116+MOD(BO16,Calculations!$C$118))+(1-Control!$C$7*Calculations!$C$87)*INDEX('Monthly Data'!R:R,Calculations!$C$116+MOD(BO16,Calculations!$C$118))</f>
        <v>-1.4213734788548189E-2</v>
      </c>
      <c r="GF16" s="86">
        <f ca="1">Control!$C$7*Calculations!$C$82*INDEX('Monthly Data'!N:N,Calculations!$C$116+MOD(BP16,Calculations!$C$118))+Control!$C$7*Calculations!$C$83*INDEX('Monthly Data'!O:O,Calculations!$C$116+MOD(BP16,Calculations!$C$118))+Control!$C$7*Calculations!$C$84*INDEX('Monthly Data'!P:P,Calculations!$C$116+MOD(BP16,Calculations!$C$118))+Control!$C$7*Calculations!$C$85*INDEX('Monthly Data'!Q:Q,Calculations!$C$116+MOD(BP16,Calculations!$C$118))+(1-Control!$C$7*Calculations!$C$87)*INDEX('Monthly Data'!R:R,Calculations!$C$116+MOD(BP16,Calculations!$C$118))</f>
        <v>-7.4084874653726545E-3</v>
      </c>
      <c r="GG16" s="86">
        <f ca="1">Control!$C$7*Calculations!$C$82*INDEX('Monthly Data'!N:N,Calculations!$C$116+MOD(BQ16,Calculations!$C$118))+Control!$C$7*Calculations!$C$83*INDEX('Monthly Data'!O:O,Calculations!$C$116+MOD(BQ16,Calculations!$C$118))+Control!$C$7*Calculations!$C$84*INDEX('Monthly Data'!P:P,Calculations!$C$116+MOD(BQ16,Calculations!$C$118))+Control!$C$7*Calculations!$C$85*INDEX('Monthly Data'!Q:Q,Calculations!$C$116+MOD(BQ16,Calculations!$C$118))+(1-Control!$C$7*Calculations!$C$87)*INDEX('Monthly Data'!R:R,Calculations!$C$116+MOD(BQ16,Calculations!$C$118))</f>
        <v>1.1702576456120543E-2</v>
      </c>
      <c r="GH16" s="86">
        <f ca="1">Control!$C$7*Calculations!$C$82*INDEX('Monthly Data'!N:N,Calculations!$C$116+MOD(BR16,Calculations!$C$118))+Control!$C$7*Calculations!$C$83*INDEX('Monthly Data'!O:O,Calculations!$C$116+MOD(BR16,Calculations!$C$118))+Control!$C$7*Calculations!$C$84*INDEX('Monthly Data'!P:P,Calculations!$C$116+MOD(BR16,Calculations!$C$118))+Control!$C$7*Calculations!$C$85*INDEX('Monthly Data'!Q:Q,Calculations!$C$116+MOD(BR16,Calculations!$C$118))+(1-Control!$C$7*Calculations!$C$87)*INDEX('Monthly Data'!R:R,Calculations!$C$116+MOD(BR16,Calculations!$C$118))</f>
        <v>2.766281641786093E-2</v>
      </c>
      <c r="GI16" s="86">
        <f ca="1">Control!$C$7*Calculations!$C$82*INDEX('Monthly Data'!N:N,Calculations!$C$116+MOD(BS16,Calculations!$C$118))+Control!$C$7*Calculations!$C$83*INDEX('Monthly Data'!O:O,Calculations!$C$116+MOD(BS16,Calculations!$C$118))+Control!$C$7*Calculations!$C$84*INDEX('Monthly Data'!P:P,Calculations!$C$116+MOD(BS16,Calculations!$C$118))+Control!$C$7*Calculations!$C$85*INDEX('Monthly Data'!Q:Q,Calculations!$C$116+MOD(BS16,Calculations!$C$118))+(1-Control!$C$7*Calculations!$C$87)*INDEX('Monthly Data'!R:R,Calculations!$C$116+MOD(BS16,Calculations!$C$118))</f>
        <v>1.5063457444773597E-2</v>
      </c>
      <c r="GJ16" s="86">
        <f ca="1">Control!$C$7*Calculations!$C$82*INDEX('Monthly Data'!N:N,Calculations!$C$116+MOD(BT16,Calculations!$C$118))+Control!$C$7*Calculations!$C$83*INDEX('Monthly Data'!O:O,Calculations!$C$116+MOD(BT16,Calculations!$C$118))+Control!$C$7*Calculations!$C$84*INDEX('Monthly Data'!P:P,Calculations!$C$116+MOD(BT16,Calculations!$C$118))+Control!$C$7*Calculations!$C$85*INDEX('Monthly Data'!Q:Q,Calculations!$C$116+MOD(BT16,Calculations!$C$118))+(1-Control!$C$7*Calculations!$C$87)*INDEX('Monthly Data'!R:R,Calculations!$C$116+MOD(BT16,Calculations!$C$118))</f>
        <v>4.7768166384148329E-3</v>
      </c>
      <c r="GK16" s="86">
        <f ca="1">Control!$C$7*Calculations!$C$82*INDEX('Monthly Data'!N:N,Calculations!$C$116+MOD(BU16,Calculations!$C$118))+Control!$C$7*Calculations!$C$83*INDEX('Monthly Data'!O:O,Calculations!$C$116+MOD(BU16,Calculations!$C$118))+Control!$C$7*Calculations!$C$84*INDEX('Monthly Data'!P:P,Calculations!$C$116+MOD(BU16,Calculations!$C$118))+Control!$C$7*Calculations!$C$85*INDEX('Monthly Data'!Q:Q,Calculations!$C$116+MOD(BU16,Calculations!$C$118))+(1-Control!$C$7*Calculations!$C$87)*INDEX('Monthly Data'!R:R,Calculations!$C$116+MOD(BU16,Calculations!$C$118))</f>
        <v>8.3814116887657771E-3</v>
      </c>
      <c r="GL16" s="86">
        <f ca="1">Control!$C$7*Calculations!$C$82*INDEX('Monthly Data'!N:N,Calculations!$C$116+MOD(BV16,Calculations!$C$118))+Control!$C$7*Calculations!$C$83*INDEX('Monthly Data'!O:O,Calculations!$C$116+MOD(BV16,Calculations!$C$118))+Control!$C$7*Calculations!$C$84*INDEX('Monthly Data'!P:P,Calculations!$C$116+MOD(BV16,Calculations!$C$118))+Control!$C$7*Calculations!$C$85*INDEX('Monthly Data'!Q:Q,Calculations!$C$116+MOD(BV16,Calculations!$C$118))+(1-Control!$C$7*Calculations!$C$87)*INDEX('Monthly Data'!R:R,Calculations!$C$116+MOD(BV16,Calculations!$C$118))</f>
        <v>1.046389543479892E-2</v>
      </c>
      <c r="GM16" s="86">
        <f ca="1">Control!$C$7*Calculations!$C$82*INDEX('Monthly Data'!N:N,Calculations!$C$116+MOD(BW16,Calculations!$C$118))+Control!$C$7*Calculations!$C$83*INDEX('Monthly Data'!O:O,Calculations!$C$116+MOD(BW16,Calculations!$C$118))+Control!$C$7*Calculations!$C$84*INDEX('Monthly Data'!P:P,Calculations!$C$116+MOD(BW16,Calculations!$C$118))+Control!$C$7*Calculations!$C$85*INDEX('Monthly Data'!Q:Q,Calculations!$C$116+MOD(BW16,Calculations!$C$118))+(1-Control!$C$7*Calculations!$C$87)*INDEX('Monthly Data'!R:R,Calculations!$C$116+MOD(BW16,Calculations!$C$118))</f>
        <v>1.0415351832335435E-2</v>
      </c>
      <c r="GN16" s="86">
        <f ca="1">Control!$C$7*Calculations!$C$82*INDEX('Monthly Data'!N:N,Calculations!$C$116+MOD(BX16,Calculations!$C$118))+Control!$C$7*Calculations!$C$83*INDEX('Monthly Data'!O:O,Calculations!$C$116+MOD(BX16,Calculations!$C$118))+Control!$C$7*Calculations!$C$84*INDEX('Monthly Data'!P:P,Calculations!$C$116+MOD(BX16,Calculations!$C$118))+Control!$C$7*Calculations!$C$85*INDEX('Monthly Data'!Q:Q,Calculations!$C$116+MOD(BX16,Calculations!$C$118))+(1-Control!$C$7*Calculations!$C$87)*INDEX('Monthly Data'!R:R,Calculations!$C$116+MOD(BX16,Calculations!$C$118))</f>
        <v>4.5132804118240749E-2</v>
      </c>
      <c r="GO16" s="86">
        <f ca="1">Control!$C$7*Calculations!$C$82*INDEX('Monthly Data'!N:N,Calculations!$C$116+MOD(BY16,Calculations!$C$118))+Control!$C$7*Calculations!$C$83*INDEX('Monthly Data'!O:O,Calculations!$C$116+MOD(BY16,Calculations!$C$118))+Control!$C$7*Calculations!$C$84*INDEX('Monthly Data'!P:P,Calculations!$C$116+MOD(BY16,Calculations!$C$118))+Control!$C$7*Calculations!$C$85*INDEX('Monthly Data'!Q:Q,Calculations!$C$116+MOD(BY16,Calculations!$C$118))+(1-Control!$C$7*Calculations!$C$87)*INDEX('Monthly Data'!R:R,Calculations!$C$116+MOD(BY16,Calculations!$C$118))</f>
        <v>1.4915555251167555E-3</v>
      </c>
      <c r="GP16" s="86">
        <f ca="1">Control!$C$7*Calculations!$C$82*INDEX('Monthly Data'!N:N,Calculations!$C$116+MOD(BZ16,Calculations!$C$118))+Control!$C$7*Calculations!$C$83*INDEX('Monthly Data'!O:O,Calculations!$C$116+MOD(BZ16,Calculations!$C$118))+Control!$C$7*Calculations!$C$84*INDEX('Monthly Data'!P:P,Calculations!$C$116+MOD(BZ16,Calculations!$C$118))+Control!$C$7*Calculations!$C$85*INDEX('Monthly Data'!Q:Q,Calculations!$C$116+MOD(BZ16,Calculations!$C$118))+(1-Control!$C$7*Calculations!$C$87)*INDEX('Monthly Data'!R:R,Calculations!$C$116+MOD(BZ16,Calculations!$C$118))</f>
        <v>9.9793409618087695E-3</v>
      </c>
      <c r="GQ16" s="86">
        <f ca="1">Control!$C$7*Calculations!$C$82*INDEX('Monthly Data'!N:N,Calculations!$C$116+MOD(CA16,Calculations!$C$118))+Control!$C$7*Calculations!$C$83*INDEX('Monthly Data'!O:O,Calculations!$C$116+MOD(CA16,Calculations!$C$118))+Control!$C$7*Calculations!$C$84*INDEX('Monthly Data'!P:P,Calculations!$C$116+MOD(CA16,Calculations!$C$118))+Control!$C$7*Calculations!$C$85*INDEX('Monthly Data'!Q:Q,Calculations!$C$116+MOD(CA16,Calculations!$C$118))+(1-Control!$C$7*Calculations!$C$87)*INDEX('Monthly Data'!R:R,Calculations!$C$116+MOD(CA16,Calculations!$C$118))</f>
        <v>1.8695385296339444E-2</v>
      </c>
      <c r="GR16" s="86">
        <f ca="1">Control!$C$7*Calculations!$C$82*INDEX('Monthly Data'!N:N,Calculations!$C$116+MOD(CB16,Calculations!$C$118))+Control!$C$7*Calculations!$C$83*INDEX('Monthly Data'!O:O,Calculations!$C$116+MOD(CB16,Calculations!$C$118))+Control!$C$7*Calculations!$C$84*INDEX('Monthly Data'!P:P,Calculations!$C$116+MOD(CB16,Calculations!$C$118))+Control!$C$7*Calculations!$C$85*INDEX('Monthly Data'!Q:Q,Calculations!$C$116+MOD(CB16,Calculations!$C$118))+(1-Control!$C$7*Calculations!$C$87)*INDEX('Monthly Data'!R:R,Calculations!$C$116+MOD(CB16,Calculations!$C$118))</f>
        <v>7.857567536297622E-3</v>
      </c>
      <c r="GS16" s="86">
        <f ca="1">Control!$C$7*Calculations!$C$82*INDEX('Monthly Data'!N:N,Calculations!$C$116+MOD(CC16,Calculations!$C$118))+Control!$C$7*Calculations!$C$83*INDEX('Monthly Data'!O:O,Calculations!$C$116+MOD(CC16,Calculations!$C$118))+Control!$C$7*Calculations!$C$84*INDEX('Monthly Data'!P:P,Calculations!$C$116+MOD(CC16,Calculations!$C$118))+Control!$C$7*Calculations!$C$85*INDEX('Monthly Data'!Q:Q,Calculations!$C$116+MOD(CC16,Calculations!$C$118))+(1-Control!$C$7*Calculations!$C$87)*INDEX('Monthly Data'!R:R,Calculations!$C$116+MOD(CC16,Calculations!$C$118))</f>
        <v>-3.9863250714949353E-2</v>
      </c>
      <c r="GT16" s="86">
        <f ca="1">Control!$C$7*Calculations!$C$82*INDEX('Monthly Data'!N:N,Calculations!$C$116+MOD(CD16,Calculations!$C$118))+Control!$C$7*Calculations!$C$83*INDEX('Monthly Data'!O:O,Calculations!$C$116+MOD(CD16,Calculations!$C$118))+Control!$C$7*Calculations!$C$84*INDEX('Monthly Data'!P:P,Calculations!$C$116+MOD(CD16,Calculations!$C$118))+Control!$C$7*Calculations!$C$85*INDEX('Monthly Data'!Q:Q,Calculations!$C$116+MOD(CD16,Calculations!$C$118))+(1-Control!$C$7*Calculations!$C$87)*INDEX('Monthly Data'!R:R,Calculations!$C$116+MOD(CD16,Calculations!$C$118))</f>
        <v>3.0957942835585645E-2</v>
      </c>
      <c r="GU16" s="86">
        <f ca="1">Control!$C$7*Calculations!$C$82*INDEX('Monthly Data'!N:N,Calculations!$C$116+MOD(CE16,Calculations!$C$118))+Control!$C$7*Calculations!$C$83*INDEX('Monthly Data'!O:O,Calculations!$C$116+MOD(CE16,Calculations!$C$118))+Control!$C$7*Calculations!$C$84*INDEX('Monthly Data'!P:P,Calculations!$C$116+MOD(CE16,Calculations!$C$118))+Control!$C$7*Calculations!$C$85*INDEX('Monthly Data'!Q:Q,Calculations!$C$116+MOD(CE16,Calculations!$C$118))+(1-Control!$C$7*Calculations!$C$87)*INDEX('Monthly Data'!R:R,Calculations!$C$116+MOD(CE16,Calculations!$C$118))</f>
        <v>1.1704119272391494E-2</v>
      </c>
      <c r="GV16" s="86">
        <f ca="1">Control!$C$7*Calculations!$C$82*INDEX('Monthly Data'!N:N,Calculations!$C$116+MOD(CF16,Calculations!$C$118))+Control!$C$7*Calculations!$C$83*INDEX('Monthly Data'!O:O,Calculations!$C$116+MOD(CF16,Calculations!$C$118))+Control!$C$7*Calculations!$C$84*INDEX('Monthly Data'!P:P,Calculations!$C$116+MOD(CF16,Calculations!$C$118))+Control!$C$7*Calculations!$C$85*INDEX('Monthly Data'!Q:Q,Calculations!$C$116+MOD(CF16,Calculations!$C$118))+(1-Control!$C$7*Calculations!$C$87)*INDEX('Monthly Data'!R:R,Calculations!$C$116+MOD(CF16,Calculations!$C$118))</f>
        <v>1.3891304280773396E-2</v>
      </c>
      <c r="GW16" s="86">
        <f ca="1">Control!$C$7*Calculations!$C$82*INDEX('Monthly Data'!N:N,Calculations!$C$116+MOD(CG16,Calculations!$C$118))+Control!$C$7*Calculations!$C$83*INDEX('Monthly Data'!O:O,Calculations!$C$116+MOD(CG16,Calculations!$C$118))+Control!$C$7*Calculations!$C$84*INDEX('Monthly Data'!P:P,Calculations!$C$116+MOD(CG16,Calculations!$C$118))+Control!$C$7*Calculations!$C$85*INDEX('Monthly Data'!Q:Q,Calculations!$C$116+MOD(CG16,Calculations!$C$118))+(1-Control!$C$7*Calculations!$C$87)*INDEX('Monthly Data'!R:R,Calculations!$C$116+MOD(CG16,Calculations!$C$118))</f>
        <v>7.857567536297622E-3</v>
      </c>
      <c r="GX16" s="86">
        <f ca="1">Control!$C$7*Calculations!$C$82*INDEX('Monthly Data'!N:N,Calculations!$C$116+MOD(CH16,Calculations!$C$118))+Control!$C$7*Calculations!$C$83*INDEX('Monthly Data'!O:O,Calculations!$C$116+MOD(CH16,Calculations!$C$118))+Control!$C$7*Calculations!$C$84*INDEX('Monthly Data'!P:P,Calculations!$C$116+MOD(CH16,Calculations!$C$118))+Control!$C$7*Calculations!$C$85*INDEX('Monthly Data'!Q:Q,Calculations!$C$116+MOD(CH16,Calculations!$C$118))+(1-Control!$C$7*Calculations!$C$87)*INDEX('Monthly Data'!R:R,Calculations!$C$116+MOD(CH16,Calculations!$C$118))</f>
        <v>2.766281641786093E-2</v>
      </c>
      <c r="GY16" s="86">
        <f ca="1">Control!$C$7*Calculations!$C$82*INDEX('Monthly Data'!N:N,Calculations!$C$116+MOD(CI16,Calculations!$C$118))+Control!$C$7*Calculations!$C$83*INDEX('Monthly Data'!O:O,Calculations!$C$116+MOD(CI16,Calculations!$C$118))+Control!$C$7*Calculations!$C$84*INDEX('Monthly Data'!P:P,Calculations!$C$116+MOD(CI16,Calculations!$C$118))+Control!$C$7*Calculations!$C$85*INDEX('Monthly Data'!Q:Q,Calculations!$C$116+MOD(CI16,Calculations!$C$118))+(1-Control!$C$7*Calculations!$C$87)*INDEX('Monthly Data'!R:R,Calculations!$C$116+MOD(CI16,Calculations!$C$118))</f>
        <v>-2.4571433440223247E-2</v>
      </c>
      <c r="GZ16" s="86">
        <f ca="1">Control!$C$7*Calculations!$C$82*INDEX('Monthly Data'!N:N,Calculations!$C$116+MOD(CJ16,Calculations!$C$118))+Control!$C$7*Calculations!$C$83*INDEX('Monthly Data'!O:O,Calculations!$C$116+MOD(CJ16,Calculations!$C$118))+Control!$C$7*Calculations!$C$84*INDEX('Monthly Data'!P:P,Calculations!$C$116+MOD(CJ16,Calculations!$C$118))+Control!$C$7*Calculations!$C$85*INDEX('Monthly Data'!Q:Q,Calculations!$C$116+MOD(CJ16,Calculations!$C$118))+(1-Control!$C$7*Calculations!$C$87)*INDEX('Monthly Data'!R:R,Calculations!$C$116+MOD(CJ16,Calculations!$C$118))</f>
        <v>4.089189590407355E-3</v>
      </c>
      <c r="HA16" s="86">
        <f ca="1">Control!$C$7*Calculations!$C$82*INDEX('Monthly Data'!N:N,Calculations!$C$116+MOD(CK16,Calculations!$C$118))+Control!$C$7*Calculations!$C$83*INDEX('Monthly Data'!O:O,Calculations!$C$116+MOD(CK16,Calculations!$C$118))+Control!$C$7*Calculations!$C$84*INDEX('Monthly Data'!P:P,Calculations!$C$116+MOD(CK16,Calculations!$C$118))+Control!$C$7*Calculations!$C$85*INDEX('Monthly Data'!Q:Q,Calculations!$C$116+MOD(CK16,Calculations!$C$118))+(1-Control!$C$7*Calculations!$C$87)*INDEX('Monthly Data'!R:R,Calculations!$C$116+MOD(CK16,Calculations!$C$118))</f>
        <v>2.377894462657602E-2</v>
      </c>
      <c r="HB16" s="86">
        <f ca="1">Control!$C$7*Calculations!$C$82*INDEX('Monthly Data'!N:N,Calculations!$C$116+MOD(CL16,Calculations!$C$118))+Control!$C$7*Calculations!$C$83*INDEX('Monthly Data'!O:O,Calculations!$C$116+MOD(CL16,Calculations!$C$118))+Control!$C$7*Calculations!$C$84*INDEX('Monthly Data'!P:P,Calculations!$C$116+MOD(CL16,Calculations!$C$118))+Control!$C$7*Calculations!$C$85*INDEX('Monthly Data'!Q:Q,Calculations!$C$116+MOD(CL16,Calculations!$C$118))+(1-Control!$C$7*Calculations!$C$87)*INDEX('Monthly Data'!R:R,Calculations!$C$116+MOD(CL16,Calculations!$C$118))</f>
        <v>2.5790695379256122E-2</v>
      </c>
      <c r="HC16" s="86">
        <f ca="1">Control!$C$7*Calculations!$C$82*INDEX('Monthly Data'!N:N,Calculations!$C$116+MOD(CM16,Calculations!$C$118))+Control!$C$7*Calculations!$C$83*INDEX('Monthly Data'!O:O,Calculations!$C$116+MOD(CM16,Calculations!$C$118))+Control!$C$7*Calculations!$C$84*INDEX('Monthly Data'!P:P,Calculations!$C$116+MOD(CM16,Calculations!$C$118))+Control!$C$7*Calculations!$C$85*INDEX('Monthly Data'!Q:Q,Calculations!$C$116+MOD(CM16,Calculations!$C$118))+(1-Control!$C$7*Calculations!$C$87)*INDEX('Monthly Data'!R:R,Calculations!$C$116+MOD(CM16,Calculations!$C$118))</f>
        <v>2.766281641786093E-2</v>
      </c>
      <c r="HD16" s="86">
        <f ca="1">Control!$C$7*Calculations!$C$82*INDEX('Monthly Data'!N:N,Calculations!$C$116+MOD(CN16,Calculations!$C$118))+Control!$C$7*Calculations!$C$83*INDEX('Monthly Data'!O:O,Calculations!$C$116+MOD(CN16,Calculations!$C$118))+Control!$C$7*Calculations!$C$84*INDEX('Monthly Data'!P:P,Calculations!$C$116+MOD(CN16,Calculations!$C$118))+Control!$C$7*Calculations!$C$85*INDEX('Monthly Data'!Q:Q,Calculations!$C$116+MOD(CN16,Calculations!$C$118))+(1-Control!$C$7*Calculations!$C$87)*INDEX('Monthly Data'!R:R,Calculations!$C$116+MOD(CN16,Calculations!$C$118))</f>
        <v>1.5108777406081684E-3</v>
      </c>
      <c r="HE16" s="86">
        <f ca="1">Control!$C$7*Calculations!$C$82*INDEX('Monthly Data'!N:N,Calculations!$C$116+MOD(CO16,Calculations!$C$118))+Control!$C$7*Calculations!$C$83*INDEX('Monthly Data'!O:O,Calculations!$C$116+MOD(CO16,Calculations!$C$118))+Control!$C$7*Calculations!$C$84*INDEX('Monthly Data'!P:P,Calculations!$C$116+MOD(CO16,Calculations!$C$118))+Control!$C$7*Calculations!$C$85*INDEX('Monthly Data'!Q:Q,Calculations!$C$116+MOD(CO16,Calculations!$C$118))+(1-Control!$C$7*Calculations!$C$87)*INDEX('Monthly Data'!R:R,Calculations!$C$116+MOD(CO16,Calculations!$C$118))</f>
        <v>1.4915555251167555E-3</v>
      </c>
      <c r="HF16" s="86">
        <f ca="1">Control!$C$7*Calculations!$C$82*INDEX('Monthly Data'!N:N,Calculations!$C$116+MOD(CP16,Calculations!$C$118))+Control!$C$7*Calculations!$C$83*INDEX('Monthly Data'!O:O,Calculations!$C$116+MOD(CP16,Calculations!$C$118))+Control!$C$7*Calculations!$C$84*INDEX('Monthly Data'!P:P,Calculations!$C$116+MOD(CP16,Calculations!$C$118))+Control!$C$7*Calculations!$C$85*INDEX('Monthly Data'!Q:Q,Calculations!$C$116+MOD(CP16,Calculations!$C$118))+(1-Control!$C$7*Calculations!$C$87)*INDEX('Monthly Data'!R:R,Calculations!$C$116+MOD(CP16,Calculations!$C$118))</f>
        <v>1.9073822767906517E-2</v>
      </c>
      <c r="HG16" s="86">
        <f ca="1">Control!$C$7*Calculations!$C$82*INDEX('Monthly Data'!N:N,Calculations!$C$116+MOD(CQ16,Calculations!$C$118))+Control!$C$7*Calculations!$C$83*INDEX('Monthly Data'!O:O,Calculations!$C$116+MOD(CQ16,Calculations!$C$118))+Control!$C$7*Calculations!$C$84*INDEX('Monthly Data'!P:P,Calculations!$C$116+MOD(CQ16,Calculations!$C$118))+Control!$C$7*Calculations!$C$85*INDEX('Monthly Data'!Q:Q,Calculations!$C$116+MOD(CQ16,Calculations!$C$118))+(1-Control!$C$7*Calculations!$C$87)*INDEX('Monthly Data'!R:R,Calculations!$C$116+MOD(CQ16,Calculations!$C$118))</f>
        <v>1.0353752315110615E-2</v>
      </c>
      <c r="HH16" s="86">
        <f ca="1">Control!$C$7*Calculations!$C$82*INDEX('Monthly Data'!N:N,Calculations!$C$116+MOD(CR16,Calculations!$C$118))+Control!$C$7*Calculations!$C$83*INDEX('Monthly Data'!O:O,Calculations!$C$116+MOD(CR16,Calculations!$C$118))+Control!$C$7*Calculations!$C$84*INDEX('Monthly Data'!P:P,Calculations!$C$116+MOD(CR16,Calculations!$C$118))+Control!$C$7*Calculations!$C$85*INDEX('Monthly Data'!Q:Q,Calculations!$C$116+MOD(CR16,Calculations!$C$118))+(1-Control!$C$7*Calculations!$C$87)*INDEX('Monthly Data'!R:R,Calculations!$C$116+MOD(CR16,Calculations!$C$118))</f>
        <v>-1.880155173376722E-2</v>
      </c>
      <c r="HI16" s="86">
        <f ca="1">Control!$C$7*Calculations!$C$82*INDEX('Monthly Data'!N:N,Calculations!$C$116+MOD(CS16,Calculations!$C$118))+Control!$C$7*Calculations!$C$83*INDEX('Monthly Data'!O:O,Calculations!$C$116+MOD(CS16,Calculations!$C$118))+Control!$C$7*Calculations!$C$84*INDEX('Monthly Data'!P:P,Calculations!$C$116+MOD(CS16,Calculations!$C$118))+Control!$C$7*Calculations!$C$85*INDEX('Monthly Data'!Q:Q,Calculations!$C$116+MOD(CS16,Calculations!$C$118))+(1-Control!$C$7*Calculations!$C$87)*INDEX('Monthly Data'!R:R,Calculations!$C$116+MOD(CS16,Calculations!$C$118))</f>
        <v>-9.9526758408448549E-3</v>
      </c>
      <c r="HJ16" s="86">
        <f ca="1">Control!$C$7*Calculations!$C$82*INDEX('Monthly Data'!N:N,Calculations!$C$116+MOD(CT16,Calculations!$C$118))+Control!$C$7*Calculations!$C$83*INDEX('Monthly Data'!O:O,Calculations!$C$116+MOD(CT16,Calculations!$C$118))+Control!$C$7*Calculations!$C$84*INDEX('Monthly Data'!P:P,Calculations!$C$116+MOD(CT16,Calculations!$C$118))+Control!$C$7*Calculations!$C$85*INDEX('Monthly Data'!Q:Q,Calculations!$C$116+MOD(CT16,Calculations!$C$118))+(1-Control!$C$7*Calculations!$C$87)*INDEX('Monthly Data'!R:R,Calculations!$C$116+MOD(CT16,Calculations!$C$118))</f>
        <v>1.0921298083007208E-2</v>
      </c>
      <c r="HK16" s="86">
        <f ca="1">Control!$C$7*Calculations!$C$82*INDEX('Monthly Data'!N:N,Calculations!$C$116+MOD(CU16,Calculations!$C$118))+Control!$C$7*Calculations!$C$83*INDEX('Monthly Data'!O:O,Calculations!$C$116+MOD(CU16,Calculations!$C$118))+Control!$C$7*Calculations!$C$84*INDEX('Monthly Data'!P:P,Calculations!$C$116+MOD(CU16,Calculations!$C$118))+Control!$C$7*Calculations!$C$85*INDEX('Monthly Data'!Q:Q,Calculations!$C$116+MOD(CU16,Calculations!$C$118))+(1-Control!$C$7*Calculations!$C$87)*INDEX('Monthly Data'!R:R,Calculations!$C$116+MOD(CU16,Calculations!$C$118))</f>
        <v>-1.880155173376722E-2</v>
      </c>
      <c r="HL16" s="86">
        <f ca="1">Control!$C$7*Calculations!$C$82*INDEX('Monthly Data'!N:N,Calculations!$C$116+MOD(CV16,Calculations!$C$118))+Control!$C$7*Calculations!$C$83*INDEX('Monthly Data'!O:O,Calculations!$C$116+MOD(CV16,Calculations!$C$118))+Control!$C$7*Calculations!$C$84*INDEX('Monthly Data'!P:P,Calculations!$C$116+MOD(CV16,Calculations!$C$118))+Control!$C$7*Calculations!$C$85*INDEX('Monthly Data'!Q:Q,Calculations!$C$116+MOD(CV16,Calculations!$C$118))+(1-Control!$C$7*Calculations!$C$87)*INDEX('Monthly Data'!R:R,Calculations!$C$116+MOD(CV16,Calculations!$C$118))</f>
        <v>6.6954569943530936E-3</v>
      </c>
      <c r="HM16" s="86">
        <f ca="1">Control!$C$7*Calculations!$C$82*INDEX('Monthly Data'!N:N,Calculations!$C$116+MOD(CW16,Calculations!$C$118))+Control!$C$7*Calculations!$C$83*INDEX('Monthly Data'!O:O,Calculations!$C$116+MOD(CW16,Calculations!$C$118))+Control!$C$7*Calculations!$C$84*INDEX('Monthly Data'!P:P,Calculations!$C$116+MOD(CW16,Calculations!$C$118))+Control!$C$7*Calculations!$C$85*INDEX('Monthly Data'!Q:Q,Calculations!$C$116+MOD(CW16,Calculations!$C$118))+(1-Control!$C$7*Calculations!$C$87)*INDEX('Monthly Data'!R:R,Calculations!$C$116+MOD(CW16,Calculations!$C$118))</f>
        <v>-1.9947061878162777E-2</v>
      </c>
      <c r="HN16" s="86">
        <f ca="1">Control!$C$7*Calculations!$C$82*INDEX('Monthly Data'!N:N,Calculations!$C$116+MOD(CX16,Calculations!$C$118))+Control!$C$7*Calculations!$C$83*INDEX('Monthly Data'!O:O,Calculations!$C$116+MOD(CX16,Calculations!$C$118))+Control!$C$7*Calculations!$C$84*INDEX('Monthly Data'!P:P,Calculations!$C$116+MOD(CX16,Calculations!$C$118))+Control!$C$7*Calculations!$C$85*INDEX('Monthly Data'!Q:Q,Calculations!$C$116+MOD(CX16,Calculations!$C$118))+(1-Control!$C$7*Calculations!$C$87)*INDEX('Monthly Data'!R:R,Calculations!$C$116+MOD(CX16,Calculations!$C$118))</f>
        <v>3.5231336013669103E-2</v>
      </c>
      <c r="HO16" s="86">
        <f ca="1">Control!$C$7*Calculations!$C$82*INDEX('Monthly Data'!N:N,Calculations!$C$116+MOD(CY16,Calculations!$C$118))+Control!$C$7*Calculations!$C$83*INDEX('Monthly Data'!O:O,Calculations!$C$116+MOD(CY16,Calculations!$C$118))+Control!$C$7*Calculations!$C$84*INDEX('Monthly Data'!P:P,Calculations!$C$116+MOD(CY16,Calculations!$C$118))+Control!$C$7*Calculations!$C$85*INDEX('Monthly Data'!Q:Q,Calculations!$C$116+MOD(CY16,Calculations!$C$118))+(1-Control!$C$7*Calculations!$C$87)*INDEX('Monthly Data'!R:R,Calculations!$C$116+MOD(CY16,Calculations!$C$118))</f>
        <v>1.50127906355989E-2</v>
      </c>
      <c r="HP16" s="86">
        <f ca="1">Control!$C$7*Calculations!$C$82*INDEX('Monthly Data'!N:N,Calculations!$C$116+MOD(CZ16,Calculations!$C$118))+Control!$C$7*Calculations!$C$83*INDEX('Monthly Data'!O:O,Calculations!$C$116+MOD(CZ16,Calculations!$C$118))+Control!$C$7*Calculations!$C$84*INDEX('Monthly Data'!P:P,Calculations!$C$116+MOD(CZ16,Calculations!$C$118))+Control!$C$7*Calculations!$C$85*INDEX('Monthly Data'!Q:Q,Calculations!$C$116+MOD(CZ16,Calculations!$C$118))+(1-Control!$C$7*Calculations!$C$87)*INDEX('Monthly Data'!R:R,Calculations!$C$116+MOD(CZ16,Calculations!$C$118))</f>
        <v>9.5791276036140301E-3</v>
      </c>
      <c r="HQ16" s="86">
        <f ca="1">Control!$C$7*Calculations!$C$82*INDEX('Monthly Data'!N:N,Calculations!$C$116+MOD(DA16,Calculations!$C$118))+Control!$C$7*Calculations!$C$83*INDEX('Monthly Data'!O:O,Calculations!$C$116+MOD(DA16,Calculations!$C$118))+Control!$C$7*Calculations!$C$84*INDEX('Monthly Data'!P:P,Calculations!$C$116+MOD(DA16,Calculations!$C$118))+Control!$C$7*Calculations!$C$85*INDEX('Monthly Data'!Q:Q,Calculations!$C$116+MOD(DA16,Calculations!$C$118))+(1-Control!$C$7*Calculations!$C$87)*INDEX('Monthly Data'!R:R,Calculations!$C$116+MOD(DA16,Calculations!$C$118))</f>
        <v>4.2795950888382334E-3</v>
      </c>
      <c r="HR16" s="86">
        <f ca="1">Control!$C$7*Calculations!$C$82*INDEX('Monthly Data'!N:N,Calculations!$C$116+MOD(DB16,Calculations!$C$118))+Control!$C$7*Calculations!$C$83*INDEX('Monthly Data'!O:O,Calculations!$C$116+MOD(DB16,Calculations!$C$118))+Control!$C$7*Calculations!$C$84*INDEX('Monthly Data'!P:P,Calculations!$C$116+MOD(DB16,Calculations!$C$118))+Control!$C$7*Calculations!$C$85*INDEX('Monthly Data'!Q:Q,Calculations!$C$116+MOD(DB16,Calculations!$C$118))+(1-Control!$C$7*Calculations!$C$87)*INDEX('Monthly Data'!R:R,Calculations!$C$116+MOD(DB16,Calculations!$C$118))</f>
        <v>2.3307359621218403E-2</v>
      </c>
      <c r="HS16" s="86">
        <f ca="1">Control!$C$7*Calculations!$C$82*INDEX('Monthly Data'!N:N,Calculations!$C$116+MOD(DC16,Calculations!$C$118))+Control!$C$7*Calculations!$C$83*INDEX('Monthly Data'!O:O,Calculations!$C$116+MOD(DC16,Calculations!$C$118))+Control!$C$7*Calculations!$C$84*INDEX('Monthly Data'!P:P,Calculations!$C$116+MOD(DC16,Calculations!$C$118))+Control!$C$7*Calculations!$C$85*INDEX('Monthly Data'!Q:Q,Calculations!$C$116+MOD(DC16,Calculations!$C$118))+(1-Control!$C$7*Calculations!$C$87)*INDEX('Monthly Data'!R:R,Calculations!$C$116+MOD(DC16,Calculations!$C$118))</f>
        <v>1.7073665854433945E-2</v>
      </c>
      <c r="HT16" s="86">
        <f ca="1">Control!$C$7*Calculations!$C$82*INDEX('Monthly Data'!N:N,Calculations!$C$116+MOD(DD16,Calculations!$C$118))+Control!$C$7*Calculations!$C$83*INDEX('Monthly Data'!O:O,Calculations!$C$116+MOD(DD16,Calculations!$C$118))+Control!$C$7*Calculations!$C$84*INDEX('Monthly Data'!P:P,Calculations!$C$116+MOD(DD16,Calculations!$C$118))+Control!$C$7*Calculations!$C$85*INDEX('Monthly Data'!Q:Q,Calculations!$C$116+MOD(DD16,Calculations!$C$118))+(1-Control!$C$7*Calculations!$C$87)*INDEX('Monthly Data'!R:R,Calculations!$C$116+MOD(DD16,Calculations!$C$118))</f>
        <v>1.5216630695380906E-2</v>
      </c>
      <c r="HU16" s="86">
        <f ca="1">Control!$C$7*Calculations!$C$82*INDEX('Monthly Data'!N:N,Calculations!$C$116+MOD(DE16,Calculations!$C$118))+Control!$C$7*Calculations!$C$83*INDEX('Monthly Data'!O:O,Calculations!$C$116+MOD(DE16,Calculations!$C$118))+Control!$C$7*Calculations!$C$84*INDEX('Monthly Data'!P:P,Calculations!$C$116+MOD(DE16,Calculations!$C$118))+Control!$C$7*Calculations!$C$85*INDEX('Monthly Data'!Q:Q,Calculations!$C$116+MOD(DE16,Calculations!$C$118))+(1-Control!$C$7*Calculations!$C$87)*INDEX('Monthly Data'!R:R,Calculations!$C$116+MOD(DE16,Calculations!$C$118))</f>
        <v>2.9708469559001142E-2</v>
      </c>
      <c r="HV16" s="86">
        <f ca="1">Control!$C$7*Calculations!$C$82*INDEX('Monthly Data'!N:N,Calculations!$C$116+MOD(DF16,Calculations!$C$118))+Control!$C$7*Calculations!$C$83*INDEX('Monthly Data'!O:O,Calculations!$C$116+MOD(DF16,Calculations!$C$118))+Control!$C$7*Calculations!$C$84*INDEX('Monthly Data'!P:P,Calculations!$C$116+MOD(DF16,Calculations!$C$118))+Control!$C$7*Calculations!$C$85*INDEX('Monthly Data'!Q:Q,Calculations!$C$116+MOD(DF16,Calculations!$C$118))+(1-Control!$C$7*Calculations!$C$87)*INDEX('Monthly Data'!R:R,Calculations!$C$116+MOD(DF16,Calculations!$C$118))</f>
        <v>-2.6378232493851243E-2</v>
      </c>
      <c r="HW16" s="86">
        <f ca="1">Control!$C$7*Calculations!$C$82*INDEX('Monthly Data'!N:N,Calculations!$C$116+MOD(DG16,Calculations!$C$118))+Control!$C$7*Calculations!$C$83*INDEX('Monthly Data'!O:O,Calculations!$C$116+MOD(DG16,Calculations!$C$118))+Control!$C$7*Calculations!$C$84*INDEX('Monthly Data'!P:P,Calculations!$C$116+MOD(DG16,Calculations!$C$118))+Control!$C$7*Calculations!$C$85*INDEX('Monthly Data'!Q:Q,Calculations!$C$116+MOD(DG16,Calculations!$C$118))+(1-Control!$C$7*Calculations!$C$87)*INDEX('Monthly Data'!R:R,Calculations!$C$116+MOD(DG16,Calculations!$C$118))</f>
        <v>-2.7490061308214487E-3</v>
      </c>
      <c r="HX16" s="86">
        <f ca="1">Control!$C$7*Calculations!$C$82*INDEX('Monthly Data'!N:N,Calculations!$C$116+MOD(DH16,Calculations!$C$118))+Control!$C$7*Calculations!$C$83*INDEX('Monthly Data'!O:O,Calculations!$C$116+MOD(DH16,Calculations!$C$118))+Control!$C$7*Calculations!$C$84*INDEX('Monthly Data'!P:P,Calculations!$C$116+MOD(DH16,Calculations!$C$118))+Control!$C$7*Calculations!$C$85*INDEX('Monthly Data'!Q:Q,Calculations!$C$116+MOD(DH16,Calculations!$C$118))+(1-Control!$C$7*Calculations!$C$87)*INDEX('Monthly Data'!R:R,Calculations!$C$116+MOD(DH16,Calculations!$C$118))</f>
        <v>3.8809817903524786E-2</v>
      </c>
      <c r="HY16" s="86">
        <f ca="1">Control!$C$7*Calculations!$C$82*INDEX('Monthly Data'!N:N,Calculations!$C$116+MOD(DI16,Calculations!$C$118))+Control!$C$7*Calculations!$C$83*INDEX('Monthly Data'!O:O,Calculations!$C$116+MOD(DI16,Calculations!$C$118))+Control!$C$7*Calculations!$C$84*INDEX('Monthly Data'!P:P,Calculations!$C$116+MOD(DI16,Calculations!$C$118))+Control!$C$7*Calculations!$C$85*INDEX('Monthly Data'!Q:Q,Calculations!$C$116+MOD(DI16,Calculations!$C$118))+(1-Control!$C$7*Calculations!$C$87)*INDEX('Monthly Data'!R:R,Calculations!$C$116+MOD(DI16,Calculations!$C$118))</f>
        <v>1.7484305259657981E-2</v>
      </c>
      <c r="HZ16" s="86">
        <f ca="1">Control!$C$7*Calculations!$C$82*INDEX('Monthly Data'!N:N,Calculations!$C$116+MOD(DJ16,Calculations!$C$118))+Control!$C$7*Calculations!$C$83*INDEX('Monthly Data'!O:O,Calculations!$C$116+MOD(DJ16,Calculations!$C$118))+Control!$C$7*Calculations!$C$84*INDEX('Monthly Data'!P:P,Calculations!$C$116+MOD(DJ16,Calculations!$C$118))+Control!$C$7*Calculations!$C$85*INDEX('Monthly Data'!Q:Q,Calculations!$C$116+MOD(DJ16,Calculations!$C$118))+(1-Control!$C$7*Calculations!$C$87)*INDEX('Monthly Data'!R:R,Calculations!$C$116+MOD(DJ16,Calculations!$C$118))</f>
        <v>4.2795950888382334E-3</v>
      </c>
      <c r="IA16" s="86">
        <f ca="1">Control!$C$7*Calculations!$C$82*INDEX('Monthly Data'!N:N,Calculations!$C$116+MOD(DK16,Calculations!$C$118))+Control!$C$7*Calculations!$C$83*INDEX('Monthly Data'!O:O,Calculations!$C$116+MOD(DK16,Calculations!$C$118))+Control!$C$7*Calculations!$C$84*INDEX('Monthly Data'!P:P,Calculations!$C$116+MOD(DK16,Calculations!$C$118))+Control!$C$7*Calculations!$C$85*INDEX('Monthly Data'!Q:Q,Calculations!$C$116+MOD(DK16,Calculations!$C$118))+(1-Control!$C$7*Calculations!$C$87)*INDEX('Monthly Data'!R:R,Calculations!$C$116+MOD(DK16,Calculations!$C$118))</f>
        <v>-1.0485101266941802E-2</v>
      </c>
      <c r="IB16" s="86">
        <f ca="1">Control!$C$7*Calculations!$C$82*INDEX('Monthly Data'!N:N,Calculations!$C$116+MOD(DL16,Calculations!$C$118))+Control!$C$7*Calculations!$C$83*INDEX('Monthly Data'!O:O,Calculations!$C$116+MOD(DL16,Calculations!$C$118))+Control!$C$7*Calculations!$C$84*INDEX('Monthly Data'!P:P,Calculations!$C$116+MOD(DL16,Calculations!$C$118))+Control!$C$7*Calculations!$C$85*INDEX('Monthly Data'!Q:Q,Calculations!$C$116+MOD(DL16,Calculations!$C$118))+(1-Control!$C$7*Calculations!$C$87)*INDEX('Monthly Data'!R:R,Calculations!$C$116+MOD(DL16,Calculations!$C$118))</f>
        <v>2.3852824346838646E-2</v>
      </c>
      <c r="IC16" s="86">
        <f ca="1">Control!$C$7*Calculations!$C$82*INDEX('Monthly Data'!N:N,Calculations!$C$116+MOD(DM16,Calculations!$C$118))+Control!$C$7*Calculations!$C$83*INDEX('Monthly Data'!O:O,Calculations!$C$116+MOD(DM16,Calculations!$C$118))+Control!$C$7*Calculations!$C$84*INDEX('Monthly Data'!P:P,Calculations!$C$116+MOD(DM16,Calculations!$C$118))+Control!$C$7*Calculations!$C$85*INDEX('Monthly Data'!Q:Q,Calculations!$C$116+MOD(DM16,Calculations!$C$118))+(1-Control!$C$7*Calculations!$C$87)*INDEX('Monthly Data'!R:R,Calculations!$C$116+MOD(DM16,Calculations!$C$118))</f>
        <v>-9.5555592256394619E-3</v>
      </c>
      <c r="ID16" s="86">
        <f ca="1">Control!$C$7*Calculations!$C$82*INDEX('Monthly Data'!N:N,Calculations!$C$116+MOD(DN16,Calculations!$C$118))+Control!$C$7*Calculations!$C$83*INDEX('Monthly Data'!O:O,Calculations!$C$116+MOD(DN16,Calculations!$C$118))+Control!$C$7*Calculations!$C$84*INDEX('Monthly Data'!P:P,Calculations!$C$116+MOD(DN16,Calculations!$C$118))+Control!$C$7*Calculations!$C$85*INDEX('Monthly Data'!Q:Q,Calculations!$C$116+MOD(DN16,Calculations!$C$118))+(1-Control!$C$7*Calculations!$C$87)*INDEX('Monthly Data'!R:R,Calculations!$C$116+MOD(DN16,Calculations!$C$118))</f>
        <v>7.3538285850108537E-3</v>
      </c>
      <c r="IE16" s="86">
        <f ca="1">Control!$C$7*Calculations!$C$82*INDEX('Monthly Data'!N:N,Calculations!$C$116+MOD(DO16,Calculations!$C$118))+Control!$C$7*Calculations!$C$83*INDEX('Monthly Data'!O:O,Calculations!$C$116+MOD(DO16,Calculations!$C$118))+Control!$C$7*Calculations!$C$84*INDEX('Monthly Data'!P:P,Calculations!$C$116+MOD(DO16,Calculations!$C$118))+Control!$C$7*Calculations!$C$85*INDEX('Monthly Data'!Q:Q,Calculations!$C$116+MOD(DO16,Calculations!$C$118))+(1-Control!$C$7*Calculations!$C$87)*INDEX('Monthly Data'!R:R,Calculations!$C$116+MOD(DO16,Calculations!$C$118))</f>
        <v>1.8665061640915637E-2</v>
      </c>
      <c r="IF16" s="86">
        <f ca="1">Control!$C$7*Calculations!$C$82*INDEX('Monthly Data'!N:N,Calculations!$C$116+MOD(DP16,Calculations!$C$118))+Control!$C$7*Calculations!$C$83*INDEX('Monthly Data'!O:O,Calculations!$C$116+MOD(DP16,Calculations!$C$118))+Control!$C$7*Calculations!$C$84*INDEX('Monthly Data'!P:P,Calculations!$C$116+MOD(DP16,Calculations!$C$118))+Control!$C$7*Calculations!$C$85*INDEX('Monthly Data'!Q:Q,Calculations!$C$116+MOD(DP16,Calculations!$C$118))+(1-Control!$C$7*Calculations!$C$87)*INDEX('Monthly Data'!R:R,Calculations!$C$116+MOD(DP16,Calculations!$C$118))</f>
        <v>1.5063457444773597E-2</v>
      </c>
      <c r="IG16" s="88">
        <f ca="1">Control!$C$8*(1+DQ16)*(1+DR16)*(1+DS16)*(1+DT16)*(1+DU16)*(1+DV16)*(1+DW16)*(1+DX16)*(1+DY16)*(1+DZ16)*(1+EA16)*(1+EB16)*(1+EC16)*(1+ED16)*(1+EE16)*(1+EF16)*(1+EG16)*(1+EH16)*(1+EI16)*(1+EJ16)*(1+EK16)*(1+EL16)*(1+EM16)*(1+EN16)*(1+EO16)*(1+EP16)*(1+EQ16)*(1+ER16)*(1+ES16)*(1+ET16)*(1+EU16)*(1+EV16)*(1+EW16)*(1+EX16)*(1+EY16)*(1+EZ16)*(1+FA16)*(1+FB16)*(1+FC16)*(1+FD16)*(1+FE16)*(1+FF16)*(1+FG16)*(1+FH16)*(1+FI16)*(1+FJ16)*(1+FK16)*(1+FL16)*(1+FM16)*(1+FN16)*(1+FO16)*(1+FP16)*(1+FQ16)*(1+FR16)*(1+FS16)*(1+FT16)*(1+FU16)*(1+FV16)*(1+FW16)*(1+FX16)*(1+FY16)*(1+FZ16)*(1+GA16)*(1+GB16)*(1+GC16)*(1+GD16)*(1+GE16)*(1+GF16)*(1+GG16)*(1+GH16)*(1+GI16)*(1+GJ16)*(1+GK16)*(1+GL16)*(1+GM16)*(1+GN16)*(1+GO16)*(1+GP16)*(1+GQ16)*(1+GR16)*(1+GS16)*(1+GT16)*(1+GU16)*(1+GV16)*(1+GW16)*(1+GX16)*(1+GY16)*(1+GZ16)*(1+HA16)*(1+HB16)*(1+HC16)*(1+HD16)*(1+HE16)*(1+HF16)*(1+HG16)*(1+HH16)*(1+HI16)*(1+HJ16)*(1+HK16)*(1+HL16)*(1+HM16)*(1+HN16)*(1+HO16)*(1+HP16)*(1+HQ16)*(1+HR16)*(1+HS16)*(1+HT16)*(1+HU16)*(1+HV16)*(1+HW16)*(1+HX16)*(1+HY16)*(1+HZ16)*(1+IA16)*(1+IB16)*(1+IC16)*(1+ID16)*(1+IE16)*(1+IF16)</f>
        <v>135420.62749272087</v>
      </c>
    </row>
    <row r="17" spans="1:241" x14ac:dyDescent="0.25">
      <c r="A17">
        <v>14</v>
      </c>
      <c r="B17">
        <v>113</v>
      </c>
      <c r="C17">
        <v>93</v>
      </c>
      <c r="D17">
        <v>48</v>
      </c>
      <c r="E17">
        <v>110</v>
      </c>
      <c r="F17">
        <v>13</v>
      </c>
      <c r="G17">
        <v>19</v>
      </c>
      <c r="H17">
        <v>15</v>
      </c>
      <c r="I17">
        <v>97</v>
      </c>
      <c r="J17">
        <v>41</v>
      </c>
      <c r="K17">
        <v>35</v>
      </c>
      <c r="L17">
        <v>25</v>
      </c>
      <c r="M17">
        <v>51</v>
      </c>
      <c r="N17">
        <v>34</v>
      </c>
      <c r="O17">
        <v>22</v>
      </c>
      <c r="P17">
        <v>33</v>
      </c>
      <c r="Q17">
        <v>99</v>
      </c>
      <c r="R17">
        <v>61</v>
      </c>
      <c r="S17">
        <v>78</v>
      </c>
      <c r="T17">
        <v>7</v>
      </c>
      <c r="U17">
        <v>32</v>
      </c>
      <c r="V17">
        <v>3</v>
      </c>
      <c r="W17">
        <v>67</v>
      </c>
      <c r="X17">
        <v>95</v>
      </c>
      <c r="Y17">
        <v>57</v>
      </c>
      <c r="Z17">
        <v>96</v>
      </c>
      <c r="AA17">
        <v>46</v>
      </c>
      <c r="AB17">
        <v>89</v>
      </c>
      <c r="AC17">
        <v>21</v>
      </c>
      <c r="AD17">
        <v>92</v>
      </c>
      <c r="AE17">
        <v>99</v>
      </c>
      <c r="AF17">
        <v>100</v>
      </c>
      <c r="AG17">
        <v>84</v>
      </c>
      <c r="AH17">
        <v>58</v>
      </c>
      <c r="AI17">
        <v>64</v>
      </c>
      <c r="AJ17">
        <v>40</v>
      </c>
      <c r="AK17">
        <v>78</v>
      </c>
      <c r="AL17">
        <v>78</v>
      </c>
      <c r="AM17">
        <v>104</v>
      </c>
      <c r="AN17">
        <v>62</v>
      </c>
      <c r="AO17">
        <v>62</v>
      </c>
      <c r="AP17">
        <v>47</v>
      </c>
      <c r="AQ17">
        <v>27</v>
      </c>
      <c r="AR17">
        <v>71</v>
      </c>
      <c r="AS17">
        <v>42</v>
      </c>
      <c r="AT17">
        <v>14</v>
      </c>
      <c r="AU17">
        <v>93</v>
      </c>
      <c r="AV17">
        <v>51</v>
      </c>
      <c r="AW17">
        <v>18</v>
      </c>
      <c r="AX17">
        <v>78</v>
      </c>
      <c r="AY17">
        <v>10</v>
      </c>
      <c r="AZ17">
        <v>35</v>
      </c>
      <c r="BA17">
        <v>49</v>
      </c>
      <c r="BB17">
        <v>93</v>
      </c>
      <c r="BC17">
        <v>79</v>
      </c>
      <c r="BD17">
        <v>89</v>
      </c>
      <c r="BE17">
        <v>4</v>
      </c>
      <c r="BF17">
        <v>5</v>
      </c>
      <c r="BG17">
        <v>105</v>
      </c>
      <c r="BH17">
        <v>100</v>
      </c>
      <c r="BI17">
        <v>104</v>
      </c>
      <c r="BJ17">
        <v>86</v>
      </c>
      <c r="BK17">
        <v>29</v>
      </c>
      <c r="BL17">
        <v>53</v>
      </c>
      <c r="BM17">
        <v>80</v>
      </c>
      <c r="BN17">
        <v>72</v>
      </c>
      <c r="BO17">
        <v>29</v>
      </c>
      <c r="BP17">
        <v>38</v>
      </c>
      <c r="BQ17">
        <v>102</v>
      </c>
      <c r="BR17">
        <v>78</v>
      </c>
      <c r="BS17">
        <v>54</v>
      </c>
      <c r="BT17">
        <v>42</v>
      </c>
      <c r="BU17">
        <v>100</v>
      </c>
      <c r="BV17">
        <v>64</v>
      </c>
      <c r="BW17">
        <v>68</v>
      </c>
      <c r="BX17">
        <v>44</v>
      </c>
      <c r="BY17">
        <v>101</v>
      </c>
      <c r="BZ17">
        <v>84</v>
      </c>
      <c r="CA17">
        <v>73</v>
      </c>
      <c r="CB17">
        <v>50</v>
      </c>
      <c r="CC17">
        <v>80</v>
      </c>
      <c r="CD17">
        <v>50</v>
      </c>
      <c r="CE17">
        <v>35</v>
      </c>
      <c r="CF17">
        <v>102</v>
      </c>
      <c r="CG17">
        <v>72</v>
      </c>
      <c r="CH17">
        <v>15</v>
      </c>
      <c r="CI17">
        <v>39</v>
      </c>
      <c r="CJ17">
        <v>2</v>
      </c>
      <c r="CK17">
        <v>113</v>
      </c>
      <c r="CL17">
        <v>35</v>
      </c>
      <c r="CM17">
        <v>97</v>
      </c>
      <c r="CN17">
        <v>79</v>
      </c>
      <c r="CO17">
        <v>15</v>
      </c>
      <c r="CP17">
        <v>15</v>
      </c>
      <c r="CQ17">
        <v>94</v>
      </c>
      <c r="CR17">
        <v>66</v>
      </c>
      <c r="CS17">
        <v>34</v>
      </c>
      <c r="CT17">
        <v>83</v>
      </c>
      <c r="CU17">
        <v>93</v>
      </c>
      <c r="CV17">
        <v>18</v>
      </c>
      <c r="CW17">
        <v>102</v>
      </c>
      <c r="CX17">
        <v>74</v>
      </c>
      <c r="CY17">
        <v>18</v>
      </c>
      <c r="CZ17">
        <v>25</v>
      </c>
      <c r="DA17">
        <v>17</v>
      </c>
      <c r="DB17">
        <v>49</v>
      </c>
      <c r="DC17">
        <v>37</v>
      </c>
      <c r="DD17">
        <v>20</v>
      </c>
      <c r="DE17">
        <v>40</v>
      </c>
      <c r="DF17">
        <v>52</v>
      </c>
      <c r="DG17">
        <v>110</v>
      </c>
      <c r="DH17">
        <v>23</v>
      </c>
      <c r="DI17">
        <v>18</v>
      </c>
      <c r="DJ17">
        <v>79</v>
      </c>
      <c r="DK17">
        <v>51</v>
      </c>
      <c r="DL17">
        <v>32</v>
      </c>
      <c r="DM17">
        <v>37</v>
      </c>
      <c r="DN17">
        <v>30</v>
      </c>
      <c r="DO17">
        <v>40</v>
      </c>
      <c r="DP17">
        <v>50</v>
      </c>
      <c r="DQ17" s="86">
        <f ca="1">Control!$C$7*Calculations!$C$82*INDEX('Monthly Data'!N:N,Calculations!$C$116+MOD(A17,Calculations!$C$118))+Control!$C$7*Calculations!$C$83*INDEX('Monthly Data'!O:O,Calculations!$C$116+MOD(A17,Calculations!$C$118))+Control!$C$7*Calculations!$C$84*INDEX('Monthly Data'!P:P,Calculations!$C$116+MOD(A17,Calculations!$C$118))+Control!$C$7*Calculations!$C$85*INDEX('Monthly Data'!Q:Q,Calculations!$C$116+MOD(A17,Calculations!$C$118))+(1-Control!$C$7*Calculations!$C$87)*INDEX('Monthly Data'!R:R,Calculations!$C$116+MOD(A17,Calculations!$C$118))</f>
        <v>9.5791276036140301E-3</v>
      </c>
      <c r="DR17" s="86">
        <f ca="1">Control!$C$7*Calculations!$C$82*INDEX('Monthly Data'!N:N,Calculations!$C$116+MOD(B17,Calculations!$C$118))+Control!$C$7*Calculations!$C$83*INDEX('Monthly Data'!O:O,Calculations!$C$116+MOD(B17,Calculations!$C$118))+Control!$C$7*Calculations!$C$84*INDEX('Monthly Data'!P:P,Calculations!$C$116+MOD(B17,Calculations!$C$118))+Control!$C$7*Calculations!$C$85*INDEX('Monthly Data'!Q:Q,Calculations!$C$116+MOD(B17,Calculations!$C$118))+(1-Control!$C$7*Calculations!$C$87)*INDEX('Monthly Data'!R:R,Calculations!$C$116+MOD(B17,Calculations!$C$118))</f>
        <v>4.4327772793586687E-3</v>
      </c>
      <c r="DS17" s="86">
        <f ca="1">Control!$C$7*Calculations!$C$82*INDEX('Monthly Data'!N:N,Calculations!$C$116+MOD(C17,Calculations!$C$118))+Control!$C$7*Calculations!$C$83*INDEX('Monthly Data'!O:O,Calculations!$C$116+MOD(C17,Calculations!$C$118))+Control!$C$7*Calculations!$C$84*INDEX('Monthly Data'!P:P,Calculations!$C$116+MOD(C17,Calculations!$C$118))+Control!$C$7*Calculations!$C$85*INDEX('Monthly Data'!Q:Q,Calculations!$C$116+MOD(C17,Calculations!$C$118))+(1-Control!$C$7*Calculations!$C$87)*INDEX('Monthly Data'!R:R,Calculations!$C$116+MOD(C17,Calculations!$C$118))</f>
        <v>1.1809891087585166E-2</v>
      </c>
      <c r="DT17" s="86">
        <f ca="1">Control!$C$7*Calculations!$C$82*INDEX('Monthly Data'!N:N,Calculations!$C$116+MOD(D17,Calculations!$C$118))+Control!$C$7*Calculations!$C$83*INDEX('Monthly Data'!O:O,Calculations!$C$116+MOD(D17,Calculations!$C$118))+Control!$C$7*Calculations!$C$84*INDEX('Monthly Data'!P:P,Calculations!$C$116+MOD(D17,Calculations!$C$118))+Control!$C$7*Calculations!$C$85*INDEX('Monthly Data'!Q:Q,Calculations!$C$116+MOD(D17,Calculations!$C$118))+(1-Control!$C$7*Calculations!$C$87)*INDEX('Monthly Data'!R:R,Calculations!$C$116+MOD(D17,Calculations!$C$118))</f>
        <v>-1.5984879994281095E-2</v>
      </c>
      <c r="DU17" s="86">
        <f ca="1">Control!$C$7*Calculations!$C$82*INDEX('Monthly Data'!N:N,Calculations!$C$116+MOD(E17,Calculations!$C$118))+Control!$C$7*Calculations!$C$83*INDEX('Monthly Data'!O:O,Calculations!$C$116+MOD(E17,Calculations!$C$118))+Control!$C$7*Calculations!$C$84*INDEX('Monthly Data'!P:P,Calculations!$C$116+MOD(E17,Calculations!$C$118))+Control!$C$7*Calculations!$C$85*INDEX('Monthly Data'!Q:Q,Calculations!$C$116+MOD(E17,Calculations!$C$118))+(1-Control!$C$7*Calculations!$C$87)*INDEX('Monthly Data'!R:R,Calculations!$C$116+MOD(E17,Calculations!$C$118))</f>
        <v>3.127051071655923E-3</v>
      </c>
      <c r="DV17" s="86">
        <f ca="1">Control!$C$7*Calculations!$C$82*INDEX('Monthly Data'!N:N,Calculations!$C$116+MOD(F17,Calculations!$C$118))+Control!$C$7*Calculations!$C$83*INDEX('Monthly Data'!O:O,Calculations!$C$116+MOD(F17,Calculations!$C$118))+Control!$C$7*Calculations!$C$84*INDEX('Monthly Data'!P:P,Calculations!$C$116+MOD(F17,Calculations!$C$118))+Control!$C$7*Calculations!$C$85*INDEX('Monthly Data'!Q:Q,Calculations!$C$116+MOD(F17,Calculations!$C$118))+(1-Control!$C$7*Calculations!$C$87)*INDEX('Monthly Data'!R:R,Calculations!$C$116+MOD(F17,Calculations!$C$118))</f>
        <v>1.0478379486191123E-2</v>
      </c>
      <c r="DW17" s="86">
        <f ca="1">Control!$C$7*Calculations!$C$82*INDEX('Monthly Data'!N:N,Calculations!$C$116+MOD(G17,Calculations!$C$118))+Control!$C$7*Calculations!$C$83*INDEX('Monthly Data'!O:O,Calculations!$C$116+MOD(G17,Calculations!$C$118))+Control!$C$7*Calculations!$C$84*INDEX('Monthly Data'!P:P,Calculations!$C$116+MOD(G17,Calculations!$C$118))+Control!$C$7*Calculations!$C$85*INDEX('Monthly Data'!Q:Q,Calculations!$C$116+MOD(G17,Calculations!$C$118))+(1-Control!$C$7*Calculations!$C$87)*INDEX('Monthly Data'!R:R,Calculations!$C$116+MOD(G17,Calculations!$C$118))</f>
        <v>4.089189590407355E-3</v>
      </c>
      <c r="DX17" s="86">
        <f ca="1">Control!$C$7*Calculations!$C$82*INDEX('Monthly Data'!N:N,Calculations!$C$116+MOD(H17,Calculations!$C$118))+Control!$C$7*Calculations!$C$83*INDEX('Monthly Data'!O:O,Calculations!$C$116+MOD(H17,Calculations!$C$118))+Control!$C$7*Calculations!$C$84*INDEX('Monthly Data'!P:P,Calculations!$C$116+MOD(H17,Calculations!$C$118))+Control!$C$7*Calculations!$C$85*INDEX('Monthly Data'!Q:Q,Calculations!$C$116+MOD(H17,Calculations!$C$118))+(1-Control!$C$7*Calculations!$C$87)*INDEX('Monthly Data'!R:R,Calculations!$C$116+MOD(H17,Calculations!$C$118))</f>
        <v>7.857567536297622E-3</v>
      </c>
      <c r="DY17" s="86">
        <f ca="1">Control!$C$7*Calculations!$C$82*INDEX('Monthly Data'!N:N,Calculations!$C$116+MOD(I17,Calculations!$C$118))+Control!$C$7*Calculations!$C$83*INDEX('Monthly Data'!O:O,Calculations!$C$116+MOD(I17,Calculations!$C$118))+Control!$C$7*Calculations!$C$84*INDEX('Monthly Data'!P:P,Calculations!$C$116+MOD(I17,Calculations!$C$118))+Control!$C$7*Calculations!$C$85*INDEX('Monthly Data'!Q:Q,Calculations!$C$116+MOD(I17,Calculations!$C$118))+(1-Control!$C$7*Calculations!$C$87)*INDEX('Monthly Data'!R:R,Calculations!$C$116+MOD(I17,Calculations!$C$118))</f>
        <v>-7.5539743260223157E-3</v>
      </c>
      <c r="DZ17" s="86">
        <f ca="1">Control!$C$7*Calculations!$C$82*INDEX('Monthly Data'!N:N,Calculations!$C$116+MOD(J17,Calculations!$C$118))+Control!$C$7*Calculations!$C$83*INDEX('Monthly Data'!O:O,Calculations!$C$116+MOD(J17,Calculations!$C$118))+Control!$C$7*Calculations!$C$84*INDEX('Monthly Data'!P:P,Calculations!$C$116+MOD(J17,Calculations!$C$118))+Control!$C$7*Calculations!$C$85*INDEX('Monthly Data'!Q:Q,Calculations!$C$116+MOD(J17,Calculations!$C$118))+(1-Control!$C$7*Calculations!$C$87)*INDEX('Monthly Data'!R:R,Calculations!$C$116+MOD(J17,Calculations!$C$118))</f>
        <v>-3.8554137824290124E-2</v>
      </c>
      <c r="EA17" s="86">
        <f ca="1">Control!$C$7*Calculations!$C$82*INDEX('Monthly Data'!N:N,Calculations!$C$116+MOD(K17,Calculations!$C$118))+Control!$C$7*Calculations!$C$83*INDEX('Monthly Data'!O:O,Calculations!$C$116+MOD(K17,Calculations!$C$118))+Control!$C$7*Calculations!$C$84*INDEX('Monthly Data'!P:P,Calculations!$C$116+MOD(K17,Calculations!$C$118))+Control!$C$7*Calculations!$C$85*INDEX('Monthly Data'!Q:Q,Calculations!$C$116+MOD(K17,Calculations!$C$118))+(1-Control!$C$7*Calculations!$C$87)*INDEX('Monthly Data'!R:R,Calculations!$C$116+MOD(K17,Calculations!$C$118))</f>
        <v>-9.5555592256394619E-3</v>
      </c>
      <c r="EB17" s="86">
        <f ca="1">Control!$C$7*Calculations!$C$82*INDEX('Monthly Data'!N:N,Calculations!$C$116+MOD(L17,Calculations!$C$118))+Control!$C$7*Calculations!$C$83*INDEX('Monthly Data'!O:O,Calculations!$C$116+MOD(L17,Calculations!$C$118))+Control!$C$7*Calculations!$C$84*INDEX('Monthly Data'!P:P,Calculations!$C$116+MOD(L17,Calculations!$C$118))+Control!$C$7*Calculations!$C$85*INDEX('Monthly Data'!Q:Q,Calculations!$C$116+MOD(L17,Calculations!$C$118))+(1-Control!$C$7*Calculations!$C$87)*INDEX('Monthly Data'!R:R,Calculations!$C$116+MOD(L17,Calculations!$C$118))</f>
        <v>-3.299557342782896E-2</v>
      </c>
      <c r="EC17" s="86">
        <f ca="1">Control!$C$7*Calculations!$C$82*INDEX('Monthly Data'!N:N,Calculations!$C$116+MOD(M17,Calculations!$C$118))+Control!$C$7*Calculations!$C$83*INDEX('Monthly Data'!O:O,Calculations!$C$116+MOD(M17,Calculations!$C$118))+Control!$C$7*Calculations!$C$84*INDEX('Monthly Data'!P:P,Calculations!$C$116+MOD(M17,Calculations!$C$118))+Control!$C$7*Calculations!$C$85*INDEX('Monthly Data'!Q:Q,Calculations!$C$116+MOD(M17,Calculations!$C$118))+(1-Control!$C$7*Calculations!$C$87)*INDEX('Monthly Data'!R:R,Calculations!$C$116+MOD(M17,Calculations!$C$118))</f>
        <v>1.8695385296339444E-2</v>
      </c>
      <c r="ED17" s="86">
        <f ca="1">Control!$C$7*Calculations!$C$82*INDEX('Monthly Data'!N:N,Calculations!$C$116+MOD(N17,Calculations!$C$118))+Control!$C$7*Calculations!$C$83*INDEX('Monthly Data'!O:O,Calculations!$C$116+MOD(N17,Calculations!$C$118))+Control!$C$7*Calculations!$C$84*INDEX('Monthly Data'!P:P,Calculations!$C$116+MOD(N17,Calculations!$C$118))+Control!$C$7*Calculations!$C$85*INDEX('Monthly Data'!Q:Q,Calculations!$C$116+MOD(N17,Calculations!$C$118))+(1-Control!$C$7*Calculations!$C$87)*INDEX('Monthly Data'!R:R,Calculations!$C$116+MOD(N17,Calculations!$C$118))</f>
        <v>5.3309355465453899E-3</v>
      </c>
      <c r="EE17" s="86">
        <f ca="1">Control!$C$7*Calculations!$C$82*INDEX('Monthly Data'!N:N,Calculations!$C$116+MOD(O17,Calculations!$C$118))+Control!$C$7*Calculations!$C$83*INDEX('Monthly Data'!O:O,Calculations!$C$116+MOD(O17,Calculations!$C$118))+Control!$C$7*Calculations!$C$84*INDEX('Monthly Data'!P:P,Calculations!$C$116+MOD(O17,Calculations!$C$118))+Control!$C$7*Calculations!$C$85*INDEX('Monthly Data'!Q:Q,Calculations!$C$116+MOD(O17,Calculations!$C$118))+(1-Control!$C$7*Calculations!$C$87)*INDEX('Monthly Data'!R:R,Calculations!$C$116+MOD(O17,Calculations!$C$118))</f>
        <v>1.50127906355989E-2</v>
      </c>
      <c r="EF17" s="86">
        <f ca="1">Control!$C$7*Calculations!$C$82*INDEX('Monthly Data'!N:N,Calculations!$C$116+MOD(P17,Calculations!$C$118))+Control!$C$7*Calculations!$C$83*INDEX('Monthly Data'!O:O,Calculations!$C$116+MOD(P17,Calculations!$C$118))+Control!$C$7*Calculations!$C$84*INDEX('Monthly Data'!P:P,Calculations!$C$116+MOD(P17,Calculations!$C$118))+Control!$C$7*Calculations!$C$85*INDEX('Monthly Data'!Q:Q,Calculations!$C$116+MOD(P17,Calculations!$C$118))+(1-Control!$C$7*Calculations!$C$87)*INDEX('Monthly Data'!R:R,Calculations!$C$116+MOD(P17,Calculations!$C$118))</f>
        <v>3.1070573055362403E-2</v>
      </c>
      <c r="EG17" s="86">
        <f ca="1">Control!$C$7*Calculations!$C$82*INDEX('Monthly Data'!N:N,Calculations!$C$116+MOD(Q17,Calculations!$C$118))+Control!$C$7*Calculations!$C$83*INDEX('Monthly Data'!O:O,Calculations!$C$116+MOD(Q17,Calculations!$C$118))+Control!$C$7*Calculations!$C$84*INDEX('Monthly Data'!P:P,Calculations!$C$116+MOD(Q17,Calculations!$C$118))+Control!$C$7*Calculations!$C$85*INDEX('Monthly Data'!Q:Q,Calculations!$C$116+MOD(Q17,Calculations!$C$118))+(1-Control!$C$7*Calculations!$C$87)*INDEX('Monthly Data'!R:R,Calculations!$C$116+MOD(Q17,Calculations!$C$118))</f>
        <v>-1.1360801645249321E-2</v>
      </c>
      <c r="EH17" s="86">
        <f ca="1">Control!$C$7*Calculations!$C$82*INDEX('Monthly Data'!N:N,Calculations!$C$116+MOD(R17,Calculations!$C$118))+Control!$C$7*Calculations!$C$83*INDEX('Monthly Data'!O:O,Calculations!$C$116+MOD(R17,Calculations!$C$118))+Control!$C$7*Calculations!$C$84*INDEX('Monthly Data'!P:P,Calculations!$C$116+MOD(R17,Calculations!$C$118))+Control!$C$7*Calculations!$C$85*INDEX('Monthly Data'!Q:Q,Calculations!$C$116+MOD(R17,Calculations!$C$118))+(1-Control!$C$7*Calculations!$C$87)*INDEX('Monthly Data'!R:R,Calculations!$C$116+MOD(R17,Calculations!$C$118))</f>
        <v>2.766281641786093E-2</v>
      </c>
      <c r="EI17" s="86">
        <f ca="1">Control!$C$7*Calculations!$C$82*INDEX('Monthly Data'!N:N,Calculations!$C$116+MOD(S17,Calculations!$C$118))+Control!$C$7*Calculations!$C$83*INDEX('Monthly Data'!O:O,Calculations!$C$116+MOD(S17,Calculations!$C$118))+Control!$C$7*Calculations!$C$84*INDEX('Monthly Data'!P:P,Calculations!$C$116+MOD(S17,Calculations!$C$118))+Control!$C$7*Calculations!$C$85*INDEX('Monthly Data'!Q:Q,Calculations!$C$116+MOD(S17,Calculations!$C$118))+(1-Control!$C$7*Calculations!$C$87)*INDEX('Monthly Data'!R:R,Calculations!$C$116+MOD(S17,Calculations!$C$118))</f>
        <v>1.7472933988537529E-2</v>
      </c>
      <c r="EJ17" s="86">
        <f ca="1">Control!$C$7*Calculations!$C$82*INDEX('Monthly Data'!N:N,Calculations!$C$116+MOD(T17,Calculations!$C$118))+Control!$C$7*Calculations!$C$83*INDEX('Monthly Data'!O:O,Calculations!$C$116+MOD(T17,Calculations!$C$118))+Control!$C$7*Calculations!$C$84*INDEX('Monthly Data'!P:P,Calculations!$C$116+MOD(T17,Calculations!$C$118))+Control!$C$7*Calculations!$C$85*INDEX('Monthly Data'!Q:Q,Calculations!$C$116+MOD(T17,Calculations!$C$118))+(1-Control!$C$7*Calculations!$C$87)*INDEX('Monthly Data'!R:R,Calculations!$C$116+MOD(T17,Calculations!$C$118))</f>
        <v>8.3814116887657771E-3</v>
      </c>
      <c r="EK17" s="86">
        <f ca="1">Control!$C$7*Calculations!$C$82*INDEX('Monthly Data'!N:N,Calculations!$C$116+MOD(U17,Calculations!$C$118))+Control!$C$7*Calculations!$C$83*INDEX('Monthly Data'!O:O,Calculations!$C$116+MOD(U17,Calculations!$C$118))+Control!$C$7*Calculations!$C$84*INDEX('Monthly Data'!P:P,Calculations!$C$116+MOD(U17,Calculations!$C$118))+Control!$C$7*Calculations!$C$85*INDEX('Monthly Data'!Q:Q,Calculations!$C$116+MOD(U17,Calculations!$C$118))+(1-Control!$C$7*Calculations!$C$87)*INDEX('Monthly Data'!R:R,Calculations!$C$116+MOD(U17,Calculations!$C$118))</f>
        <v>-2.6378232493851243E-2</v>
      </c>
      <c r="EL17" s="86">
        <f ca="1">Control!$C$7*Calculations!$C$82*INDEX('Monthly Data'!N:N,Calculations!$C$116+MOD(V17,Calculations!$C$118))+Control!$C$7*Calculations!$C$83*INDEX('Monthly Data'!O:O,Calculations!$C$116+MOD(V17,Calculations!$C$118))+Control!$C$7*Calculations!$C$84*INDEX('Monthly Data'!P:P,Calculations!$C$116+MOD(V17,Calculations!$C$118))+Control!$C$7*Calculations!$C$85*INDEX('Monthly Data'!Q:Q,Calculations!$C$116+MOD(V17,Calculations!$C$118))+(1-Control!$C$7*Calculations!$C$87)*INDEX('Monthly Data'!R:R,Calculations!$C$116+MOD(V17,Calculations!$C$118))</f>
        <v>9.9793409618087695E-3</v>
      </c>
      <c r="EM17" s="86">
        <f ca="1">Control!$C$7*Calculations!$C$82*INDEX('Monthly Data'!N:N,Calculations!$C$116+MOD(W17,Calculations!$C$118))+Control!$C$7*Calculations!$C$83*INDEX('Monthly Data'!O:O,Calculations!$C$116+MOD(W17,Calculations!$C$118))+Control!$C$7*Calculations!$C$84*INDEX('Monthly Data'!P:P,Calculations!$C$116+MOD(W17,Calculations!$C$118))+Control!$C$7*Calculations!$C$85*INDEX('Monthly Data'!Q:Q,Calculations!$C$116+MOD(W17,Calculations!$C$118))+(1-Control!$C$7*Calculations!$C$87)*INDEX('Monthly Data'!R:R,Calculations!$C$116+MOD(W17,Calculations!$C$118))</f>
        <v>-3.9863250714949353E-2</v>
      </c>
      <c r="EN17" s="86">
        <f ca="1">Control!$C$7*Calculations!$C$82*INDEX('Monthly Data'!N:N,Calculations!$C$116+MOD(X17,Calculations!$C$118))+Control!$C$7*Calculations!$C$83*INDEX('Monthly Data'!O:O,Calculations!$C$116+MOD(X17,Calculations!$C$118))+Control!$C$7*Calculations!$C$84*INDEX('Monthly Data'!P:P,Calculations!$C$116+MOD(X17,Calculations!$C$118))+Control!$C$7*Calculations!$C$85*INDEX('Monthly Data'!Q:Q,Calculations!$C$116+MOD(X17,Calculations!$C$118))+(1-Control!$C$7*Calculations!$C$87)*INDEX('Monthly Data'!R:R,Calculations!$C$116+MOD(X17,Calculations!$C$118))</f>
        <v>1.5758278480433856E-2</v>
      </c>
      <c r="EO17" s="86">
        <f ca="1">Control!$C$7*Calculations!$C$82*INDEX('Monthly Data'!N:N,Calculations!$C$116+MOD(Y17,Calculations!$C$118))+Control!$C$7*Calculations!$C$83*INDEX('Monthly Data'!O:O,Calculations!$C$116+MOD(Y17,Calculations!$C$118))+Control!$C$7*Calculations!$C$84*INDEX('Monthly Data'!P:P,Calculations!$C$116+MOD(Y17,Calculations!$C$118))+Control!$C$7*Calculations!$C$85*INDEX('Monthly Data'!Q:Q,Calculations!$C$116+MOD(Y17,Calculations!$C$118))+(1-Control!$C$7*Calculations!$C$87)*INDEX('Monthly Data'!R:R,Calculations!$C$116+MOD(Y17,Calculations!$C$118))</f>
        <v>7.3538285850108537E-3</v>
      </c>
      <c r="EP17" s="86">
        <f ca="1">Control!$C$7*Calculations!$C$82*INDEX('Monthly Data'!N:N,Calculations!$C$116+MOD(Z17,Calculations!$C$118))+Control!$C$7*Calculations!$C$83*INDEX('Monthly Data'!O:O,Calculations!$C$116+MOD(Z17,Calculations!$C$118))+Control!$C$7*Calculations!$C$84*INDEX('Monthly Data'!P:P,Calculations!$C$116+MOD(Z17,Calculations!$C$118))+Control!$C$7*Calculations!$C$85*INDEX('Monthly Data'!Q:Q,Calculations!$C$116+MOD(Z17,Calculations!$C$118))+(1-Control!$C$7*Calculations!$C$87)*INDEX('Monthly Data'!R:R,Calculations!$C$116+MOD(Z17,Calculations!$C$118))</f>
        <v>1.0627294914941248E-2</v>
      </c>
      <c r="EQ17" s="86">
        <f ca="1">Control!$C$7*Calculations!$C$82*INDEX('Monthly Data'!N:N,Calculations!$C$116+MOD(AA17,Calculations!$C$118))+Control!$C$7*Calculations!$C$83*INDEX('Monthly Data'!O:O,Calculations!$C$116+MOD(AA17,Calculations!$C$118))+Control!$C$7*Calculations!$C$84*INDEX('Monthly Data'!P:P,Calculations!$C$116+MOD(AA17,Calculations!$C$118))+Control!$C$7*Calculations!$C$85*INDEX('Monthly Data'!Q:Q,Calculations!$C$116+MOD(AA17,Calculations!$C$118))+(1-Control!$C$7*Calculations!$C$87)*INDEX('Monthly Data'!R:R,Calculations!$C$116+MOD(AA17,Calculations!$C$118))</f>
        <v>2.3307359621218403E-2</v>
      </c>
      <c r="ER17" s="86">
        <f ca="1">Control!$C$7*Calculations!$C$82*INDEX('Monthly Data'!N:N,Calculations!$C$116+MOD(AB17,Calculations!$C$118))+Control!$C$7*Calculations!$C$83*INDEX('Monthly Data'!O:O,Calculations!$C$116+MOD(AB17,Calculations!$C$118))+Control!$C$7*Calculations!$C$84*INDEX('Monthly Data'!P:P,Calculations!$C$116+MOD(AB17,Calculations!$C$118))+Control!$C$7*Calculations!$C$85*INDEX('Monthly Data'!Q:Q,Calculations!$C$116+MOD(AB17,Calculations!$C$118))+(1-Control!$C$7*Calculations!$C$87)*INDEX('Monthly Data'!R:R,Calculations!$C$116+MOD(AB17,Calculations!$C$118))</f>
        <v>2.3852824346838646E-2</v>
      </c>
      <c r="ES17" s="86">
        <f ca="1">Control!$C$7*Calculations!$C$82*INDEX('Monthly Data'!N:N,Calculations!$C$116+MOD(AC17,Calculations!$C$118))+Control!$C$7*Calculations!$C$83*INDEX('Monthly Data'!O:O,Calculations!$C$116+MOD(AC17,Calculations!$C$118))+Control!$C$7*Calculations!$C$84*INDEX('Monthly Data'!P:P,Calculations!$C$116+MOD(AC17,Calculations!$C$118))+Control!$C$7*Calculations!$C$85*INDEX('Monthly Data'!Q:Q,Calculations!$C$116+MOD(AC17,Calculations!$C$118))+(1-Control!$C$7*Calculations!$C$87)*INDEX('Monthly Data'!R:R,Calculations!$C$116+MOD(AC17,Calculations!$C$118))</f>
        <v>1.5108777406081684E-3</v>
      </c>
      <c r="ET17" s="86">
        <f ca="1">Control!$C$7*Calculations!$C$82*INDEX('Monthly Data'!N:N,Calculations!$C$116+MOD(AD17,Calculations!$C$118))+Control!$C$7*Calculations!$C$83*INDEX('Monthly Data'!O:O,Calculations!$C$116+MOD(AD17,Calculations!$C$118))+Control!$C$7*Calculations!$C$84*INDEX('Monthly Data'!P:P,Calculations!$C$116+MOD(AD17,Calculations!$C$118))+Control!$C$7*Calculations!$C$85*INDEX('Monthly Data'!Q:Q,Calculations!$C$116+MOD(AD17,Calculations!$C$118))+(1-Control!$C$7*Calculations!$C$87)*INDEX('Monthly Data'!R:R,Calculations!$C$116+MOD(AD17,Calculations!$C$118))</f>
        <v>2.4722579420195831E-2</v>
      </c>
      <c r="EU17" s="86">
        <f ca="1">Control!$C$7*Calculations!$C$82*INDEX('Monthly Data'!N:N,Calculations!$C$116+MOD(AE17,Calculations!$C$118))+Control!$C$7*Calculations!$C$83*INDEX('Monthly Data'!O:O,Calculations!$C$116+MOD(AE17,Calculations!$C$118))+Control!$C$7*Calculations!$C$84*INDEX('Monthly Data'!P:P,Calculations!$C$116+MOD(AE17,Calculations!$C$118))+Control!$C$7*Calculations!$C$85*INDEX('Monthly Data'!Q:Q,Calculations!$C$116+MOD(AE17,Calculations!$C$118))+(1-Control!$C$7*Calculations!$C$87)*INDEX('Monthly Data'!R:R,Calculations!$C$116+MOD(AE17,Calculations!$C$118))</f>
        <v>-1.1360801645249321E-2</v>
      </c>
      <c r="EV17" s="86">
        <f ca="1">Control!$C$7*Calculations!$C$82*INDEX('Monthly Data'!N:N,Calculations!$C$116+MOD(AF17,Calculations!$C$118))+Control!$C$7*Calculations!$C$83*INDEX('Monthly Data'!O:O,Calculations!$C$116+MOD(AF17,Calculations!$C$118))+Control!$C$7*Calculations!$C$84*INDEX('Monthly Data'!P:P,Calculations!$C$116+MOD(AF17,Calculations!$C$118))+Control!$C$7*Calculations!$C$85*INDEX('Monthly Data'!Q:Q,Calculations!$C$116+MOD(AF17,Calculations!$C$118))+(1-Control!$C$7*Calculations!$C$87)*INDEX('Monthly Data'!R:R,Calculations!$C$116+MOD(AF17,Calculations!$C$118))</f>
        <v>1.7599621212565995E-2</v>
      </c>
      <c r="EW17" s="86">
        <f ca="1">Control!$C$7*Calculations!$C$82*INDEX('Monthly Data'!N:N,Calculations!$C$116+MOD(AG17,Calculations!$C$118))+Control!$C$7*Calculations!$C$83*INDEX('Monthly Data'!O:O,Calculations!$C$116+MOD(AG17,Calculations!$C$118))+Control!$C$7*Calculations!$C$84*INDEX('Monthly Data'!P:P,Calculations!$C$116+MOD(AG17,Calculations!$C$118))+Control!$C$7*Calculations!$C$85*INDEX('Monthly Data'!Q:Q,Calculations!$C$116+MOD(AG17,Calculations!$C$118))+(1-Control!$C$7*Calculations!$C$87)*INDEX('Monthly Data'!R:R,Calculations!$C$116+MOD(AG17,Calculations!$C$118))</f>
        <v>-1.880155173376722E-2</v>
      </c>
      <c r="EX17" s="86">
        <f ca="1">Control!$C$7*Calculations!$C$82*INDEX('Monthly Data'!N:N,Calculations!$C$116+MOD(AH17,Calculations!$C$118))+Control!$C$7*Calculations!$C$83*INDEX('Monthly Data'!O:O,Calculations!$C$116+MOD(AH17,Calculations!$C$118))+Control!$C$7*Calculations!$C$84*INDEX('Monthly Data'!P:P,Calculations!$C$116+MOD(AH17,Calculations!$C$118))+Control!$C$7*Calculations!$C$85*INDEX('Monthly Data'!Q:Q,Calculations!$C$116+MOD(AH17,Calculations!$C$118))+(1-Control!$C$7*Calculations!$C$87)*INDEX('Monthly Data'!R:R,Calculations!$C$116+MOD(AH17,Calculations!$C$118))</f>
        <v>8.4240675975201049E-3</v>
      </c>
      <c r="EY17" s="86">
        <f ca="1">Control!$C$7*Calculations!$C$82*INDEX('Monthly Data'!N:N,Calculations!$C$116+MOD(AI17,Calculations!$C$118))+Control!$C$7*Calculations!$C$83*INDEX('Monthly Data'!O:O,Calculations!$C$116+MOD(AI17,Calculations!$C$118))+Control!$C$7*Calculations!$C$84*INDEX('Monthly Data'!P:P,Calculations!$C$116+MOD(AI17,Calculations!$C$118))+Control!$C$7*Calculations!$C$85*INDEX('Monthly Data'!Q:Q,Calculations!$C$116+MOD(AI17,Calculations!$C$118))+(1-Control!$C$7*Calculations!$C$87)*INDEX('Monthly Data'!R:R,Calculations!$C$116+MOD(AI17,Calculations!$C$118))</f>
        <v>-2.4571433440223247E-2</v>
      </c>
      <c r="EZ17" s="86">
        <f ca="1">Control!$C$7*Calculations!$C$82*INDEX('Monthly Data'!N:N,Calculations!$C$116+MOD(AJ17,Calculations!$C$118))+Control!$C$7*Calculations!$C$83*INDEX('Monthly Data'!O:O,Calculations!$C$116+MOD(AJ17,Calculations!$C$118))+Control!$C$7*Calculations!$C$84*INDEX('Monthly Data'!P:P,Calculations!$C$116+MOD(AJ17,Calculations!$C$118))+Control!$C$7*Calculations!$C$85*INDEX('Monthly Data'!Q:Q,Calculations!$C$116+MOD(AJ17,Calculations!$C$118))+(1-Control!$C$7*Calculations!$C$87)*INDEX('Monthly Data'!R:R,Calculations!$C$116+MOD(AJ17,Calculations!$C$118))</f>
        <v>-4.417423226995453E-3</v>
      </c>
      <c r="FA17" s="86">
        <f ca="1">Control!$C$7*Calculations!$C$82*INDEX('Monthly Data'!N:N,Calculations!$C$116+MOD(AK17,Calculations!$C$118))+Control!$C$7*Calculations!$C$83*INDEX('Monthly Data'!O:O,Calculations!$C$116+MOD(AK17,Calculations!$C$118))+Control!$C$7*Calculations!$C$84*INDEX('Monthly Data'!P:P,Calculations!$C$116+MOD(AK17,Calculations!$C$118))+Control!$C$7*Calculations!$C$85*INDEX('Monthly Data'!Q:Q,Calculations!$C$116+MOD(AK17,Calculations!$C$118))+(1-Control!$C$7*Calculations!$C$87)*INDEX('Monthly Data'!R:R,Calculations!$C$116+MOD(AK17,Calculations!$C$118))</f>
        <v>1.7472933988537529E-2</v>
      </c>
      <c r="FB17" s="86">
        <f ca="1">Control!$C$7*Calculations!$C$82*INDEX('Monthly Data'!N:N,Calculations!$C$116+MOD(AL17,Calculations!$C$118))+Control!$C$7*Calculations!$C$83*INDEX('Monthly Data'!O:O,Calculations!$C$116+MOD(AL17,Calculations!$C$118))+Control!$C$7*Calculations!$C$84*INDEX('Monthly Data'!P:P,Calculations!$C$116+MOD(AL17,Calculations!$C$118))+Control!$C$7*Calculations!$C$85*INDEX('Monthly Data'!Q:Q,Calculations!$C$116+MOD(AL17,Calculations!$C$118))+(1-Control!$C$7*Calculations!$C$87)*INDEX('Monthly Data'!R:R,Calculations!$C$116+MOD(AL17,Calculations!$C$118))</f>
        <v>1.7472933988537529E-2</v>
      </c>
      <c r="FC17" s="86">
        <f ca="1">Control!$C$7*Calculations!$C$82*INDEX('Monthly Data'!N:N,Calculations!$C$116+MOD(AM17,Calculations!$C$118))+Control!$C$7*Calculations!$C$83*INDEX('Monthly Data'!O:O,Calculations!$C$116+MOD(AM17,Calculations!$C$118))+Control!$C$7*Calculations!$C$84*INDEX('Monthly Data'!P:P,Calculations!$C$116+MOD(AM17,Calculations!$C$118))+Control!$C$7*Calculations!$C$85*INDEX('Monthly Data'!Q:Q,Calculations!$C$116+MOD(AM17,Calculations!$C$118))+(1-Control!$C$7*Calculations!$C$87)*INDEX('Monthly Data'!R:R,Calculations!$C$116+MOD(AM17,Calculations!$C$118))</f>
        <v>2.9708469559001142E-2</v>
      </c>
      <c r="FD17" s="86">
        <f ca="1">Control!$C$7*Calculations!$C$82*INDEX('Monthly Data'!N:N,Calculations!$C$116+MOD(AN17,Calculations!$C$118))+Control!$C$7*Calculations!$C$83*INDEX('Monthly Data'!O:O,Calculations!$C$116+MOD(AN17,Calculations!$C$118))+Control!$C$7*Calculations!$C$84*INDEX('Monthly Data'!P:P,Calculations!$C$116+MOD(AN17,Calculations!$C$118))+Control!$C$7*Calculations!$C$85*INDEX('Monthly Data'!Q:Q,Calculations!$C$116+MOD(AN17,Calculations!$C$118))+(1-Control!$C$7*Calculations!$C$87)*INDEX('Monthly Data'!R:R,Calculations!$C$116+MOD(AN17,Calculations!$C$118))</f>
        <v>-9.839093431862074E-3</v>
      </c>
      <c r="FE17" s="86">
        <f ca="1">Control!$C$7*Calculations!$C$82*INDEX('Monthly Data'!N:N,Calculations!$C$116+MOD(AO17,Calculations!$C$118))+Control!$C$7*Calculations!$C$83*INDEX('Monthly Data'!O:O,Calculations!$C$116+MOD(AO17,Calculations!$C$118))+Control!$C$7*Calculations!$C$84*INDEX('Monthly Data'!P:P,Calculations!$C$116+MOD(AO17,Calculations!$C$118))+Control!$C$7*Calculations!$C$85*INDEX('Monthly Data'!Q:Q,Calculations!$C$116+MOD(AO17,Calculations!$C$118))+(1-Control!$C$7*Calculations!$C$87)*INDEX('Monthly Data'!R:R,Calculations!$C$116+MOD(AO17,Calculations!$C$118))</f>
        <v>-9.839093431862074E-3</v>
      </c>
      <c r="FF17" s="86">
        <f ca="1">Control!$C$7*Calculations!$C$82*INDEX('Monthly Data'!N:N,Calculations!$C$116+MOD(AP17,Calculations!$C$118))+Control!$C$7*Calculations!$C$83*INDEX('Monthly Data'!O:O,Calculations!$C$116+MOD(AP17,Calculations!$C$118))+Control!$C$7*Calculations!$C$84*INDEX('Monthly Data'!P:P,Calculations!$C$116+MOD(AP17,Calculations!$C$118))+Control!$C$7*Calculations!$C$85*INDEX('Monthly Data'!Q:Q,Calculations!$C$116+MOD(AP17,Calculations!$C$118))+(1-Control!$C$7*Calculations!$C$87)*INDEX('Monthly Data'!R:R,Calculations!$C$116+MOD(AP17,Calculations!$C$118))</f>
        <v>3.1011313347584085E-2</v>
      </c>
      <c r="FG17" s="86">
        <f ca="1">Control!$C$7*Calculations!$C$82*INDEX('Monthly Data'!N:N,Calculations!$C$116+MOD(AQ17,Calculations!$C$118))+Control!$C$7*Calculations!$C$83*INDEX('Monthly Data'!O:O,Calculations!$C$116+MOD(AQ17,Calculations!$C$118))+Control!$C$7*Calculations!$C$84*INDEX('Monthly Data'!P:P,Calculations!$C$116+MOD(AQ17,Calculations!$C$118))+Control!$C$7*Calculations!$C$85*INDEX('Monthly Data'!Q:Q,Calculations!$C$116+MOD(AQ17,Calculations!$C$118))+(1-Control!$C$7*Calculations!$C$87)*INDEX('Monthly Data'!R:R,Calculations!$C$116+MOD(AQ17,Calculations!$C$118))</f>
        <v>-3.53368065312233E-2</v>
      </c>
      <c r="FH17" s="86">
        <f ca="1">Control!$C$7*Calculations!$C$82*INDEX('Monthly Data'!N:N,Calculations!$C$116+MOD(AR17,Calculations!$C$118))+Control!$C$7*Calculations!$C$83*INDEX('Monthly Data'!O:O,Calculations!$C$116+MOD(AR17,Calculations!$C$118))+Control!$C$7*Calculations!$C$84*INDEX('Monthly Data'!P:P,Calculations!$C$116+MOD(AR17,Calculations!$C$118))+Control!$C$7*Calculations!$C$85*INDEX('Monthly Data'!Q:Q,Calculations!$C$116+MOD(AR17,Calculations!$C$118))+(1-Control!$C$7*Calculations!$C$87)*INDEX('Monthly Data'!R:R,Calculations!$C$116+MOD(AR17,Calculations!$C$118))</f>
        <v>-2.072517756005474E-2</v>
      </c>
      <c r="FI17" s="86">
        <f ca="1">Control!$C$7*Calculations!$C$82*INDEX('Monthly Data'!N:N,Calculations!$C$116+MOD(AS17,Calculations!$C$118))+Control!$C$7*Calculations!$C$83*INDEX('Monthly Data'!O:O,Calculations!$C$116+MOD(AS17,Calculations!$C$118))+Control!$C$7*Calculations!$C$84*INDEX('Monthly Data'!P:P,Calculations!$C$116+MOD(AS17,Calculations!$C$118))+Control!$C$7*Calculations!$C$85*INDEX('Monthly Data'!Q:Q,Calculations!$C$116+MOD(AS17,Calculations!$C$118))+(1-Control!$C$7*Calculations!$C$87)*INDEX('Monthly Data'!R:R,Calculations!$C$116+MOD(AS17,Calculations!$C$118))</f>
        <v>-6.1115617667135171E-2</v>
      </c>
      <c r="FJ17" s="86">
        <f ca="1">Control!$C$7*Calculations!$C$82*INDEX('Monthly Data'!N:N,Calculations!$C$116+MOD(AT17,Calculations!$C$118))+Control!$C$7*Calculations!$C$83*INDEX('Monthly Data'!O:O,Calculations!$C$116+MOD(AT17,Calculations!$C$118))+Control!$C$7*Calculations!$C$84*INDEX('Monthly Data'!P:P,Calculations!$C$116+MOD(AT17,Calculations!$C$118))+Control!$C$7*Calculations!$C$85*INDEX('Monthly Data'!Q:Q,Calculations!$C$116+MOD(AT17,Calculations!$C$118))+(1-Control!$C$7*Calculations!$C$87)*INDEX('Monthly Data'!R:R,Calculations!$C$116+MOD(AT17,Calculations!$C$118))</f>
        <v>9.5791276036140301E-3</v>
      </c>
      <c r="FK17" s="86">
        <f ca="1">Control!$C$7*Calculations!$C$82*INDEX('Monthly Data'!N:N,Calculations!$C$116+MOD(AU17,Calculations!$C$118))+Control!$C$7*Calculations!$C$83*INDEX('Monthly Data'!O:O,Calculations!$C$116+MOD(AU17,Calculations!$C$118))+Control!$C$7*Calculations!$C$84*INDEX('Monthly Data'!P:P,Calculations!$C$116+MOD(AU17,Calculations!$C$118))+Control!$C$7*Calculations!$C$85*INDEX('Monthly Data'!Q:Q,Calculations!$C$116+MOD(AU17,Calculations!$C$118))+(1-Control!$C$7*Calculations!$C$87)*INDEX('Monthly Data'!R:R,Calculations!$C$116+MOD(AU17,Calculations!$C$118))</f>
        <v>1.1809891087585166E-2</v>
      </c>
      <c r="FL17" s="86">
        <f ca="1">Control!$C$7*Calculations!$C$82*INDEX('Monthly Data'!N:N,Calculations!$C$116+MOD(AV17,Calculations!$C$118))+Control!$C$7*Calculations!$C$83*INDEX('Monthly Data'!O:O,Calculations!$C$116+MOD(AV17,Calculations!$C$118))+Control!$C$7*Calculations!$C$84*INDEX('Monthly Data'!P:P,Calculations!$C$116+MOD(AV17,Calculations!$C$118))+Control!$C$7*Calculations!$C$85*INDEX('Monthly Data'!Q:Q,Calculations!$C$116+MOD(AV17,Calculations!$C$118))+(1-Control!$C$7*Calculations!$C$87)*INDEX('Monthly Data'!R:R,Calculations!$C$116+MOD(AV17,Calculations!$C$118))</f>
        <v>1.8695385296339444E-2</v>
      </c>
      <c r="FM17" s="86">
        <f ca="1">Control!$C$7*Calculations!$C$82*INDEX('Monthly Data'!N:N,Calculations!$C$116+MOD(AW17,Calculations!$C$118))+Control!$C$7*Calculations!$C$83*INDEX('Monthly Data'!O:O,Calculations!$C$116+MOD(AW17,Calculations!$C$118))+Control!$C$7*Calculations!$C$84*INDEX('Monthly Data'!P:P,Calculations!$C$116+MOD(AW17,Calculations!$C$118))+Control!$C$7*Calculations!$C$85*INDEX('Monthly Data'!Q:Q,Calculations!$C$116+MOD(AW17,Calculations!$C$118))+(1-Control!$C$7*Calculations!$C$87)*INDEX('Monthly Data'!R:R,Calculations!$C$116+MOD(AW17,Calculations!$C$118))</f>
        <v>-7.4084874653726545E-3</v>
      </c>
      <c r="FN17" s="86">
        <f ca="1">Control!$C$7*Calculations!$C$82*INDEX('Monthly Data'!N:N,Calculations!$C$116+MOD(AX17,Calculations!$C$118))+Control!$C$7*Calculations!$C$83*INDEX('Monthly Data'!O:O,Calculations!$C$116+MOD(AX17,Calculations!$C$118))+Control!$C$7*Calculations!$C$84*INDEX('Monthly Data'!P:P,Calculations!$C$116+MOD(AX17,Calculations!$C$118))+Control!$C$7*Calculations!$C$85*INDEX('Monthly Data'!Q:Q,Calculations!$C$116+MOD(AX17,Calculations!$C$118))+(1-Control!$C$7*Calculations!$C$87)*INDEX('Monthly Data'!R:R,Calculations!$C$116+MOD(AX17,Calculations!$C$118))</f>
        <v>1.7472933988537529E-2</v>
      </c>
      <c r="FO17" s="86">
        <f ca="1">Control!$C$7*Calculations!$C$82*INDEX('Monthly Data'!N:N,Calculations!$C$116+MOD(AY17,Calculations!$C$118))+Control!$C$7*Calculations!$C$83*INDEX('Monthly Data'!O:O,Calculations!$C$116+MOD(AY17,Calculations!$C$118))+Control!$C$7*Calculations!$C$84*INDEX('Monthly Data'!P:P,Calculations!$C$116+MOD(AY17,Calculations!$C$118))+Control!$C$7*Calculations!$C$85*INDEX('Monthly Data'!Q:Q,Calculations!$C$116+MOD(AY17,Calculations!$C$118))+(1-Control!$C$7*Calculations!$C$87)*INDEX('Monthly Data'!R:R,Calculations!$C$116+MOD(AY17,Calculations!$C$118))</f>
        <v>1.1702576456120543E-2</v>
      </c>
      <c r="FP17" s="86">
        <f ca="1">Control!$C$7*Calculations!$C$82*INDEX('Monthly Data'!N:N,Calculations!$C$116+MOD(AZ17,Calculations!$C$118))+Control!$C$7*Calculations!$C$83*INDEX('Monthly Data'!O:O,Calculations!$C$116+MOD(AZ17,Calculations!$C$118))+Control!$C$7*Calculations!$C$84*INDEX('Monthly Data'!P:P,Calculations!$C$116+MOD(AZ17,Calculations!$C$118))+Control!$C$7*Calculations!$C$85*INDEX('Monthly Data'!Q:Q,Calculations!$C$116+MOD(AZ17,Calculations!$C$118))+(1-Control!$C$7*Calculations!$C$87)*INDEX('Monthly Data'!R:R,Calculations!$C$116+MOD(AZ17,Calculations!$C$118))</f>
        <v>-9.5555592256394619E-3</v>
      </c>
      <c r="FQ17" s="86">
        <f ca="1">Control!$C$7*Calculations!$C$82*INDEX('Monthly Data'!N:N,Calculations!$C$116+MOD(BA17,Calculations!$C$118))+Control!$C$7*Calculations!$C$83*INDEX('Monthly Data'!O:O,Calculations!$C$116+MOD(BA17,Calculations!$C$118))+Control!$C$7*Calculations!$C$84*INDEX('Monthly Data'!P:P,Calculations!$C$116+MOD(BA17,Calculations!$C$118))+Control!$C$7*Calculations!$C$85*INDEX('Monthly Data'!Q:Q,Calculations!$C$116+MOD(BA17,Calculations!$C$118))+(1-Control!$C$7*Calculations!$C$87)*INDEX('Monthly Data'!R:R,Calculations!$C$116+MOD(BA17,Calculations!$C$118))</f>
        <v>-1.4213734788548189E-2</v>
      </c>
      <c r="FR17" s="86">
        <f ca="1">Control!$C$7*Calculations!$C$82*INDEX('Monthly Data'!N:N,Calculations!$C$116+MOD(BB17,Calculations!$C$118))+Control!$C$7*Calculations!$C$83*INDEX('Monthly Data'!O:O,Calculations!$C$116+MOD(BB17,Calculations!$C$118))+Control!$C$7*Calculations!$C$84*INDEX('Monthly Data'!P:P,Calculations!$C$116+MOD(BB17,Calculations!$C$118))+Control!$C$7*Calculations!$C$85*INDEX('Monthly Data'!Q:Q,Calculations!$C$116+MOD(BB17,Calculations!$C$118))+(1-Control!$C$7*Calculations!$C$87)*INDEX('Monthly Data'!R:R,Calculations!$C$116+MOD(BB17,Calculations!$C$118))</f>
        <v>1.1809891087585166E-2</v>
      </c>
      <c r="FS17" s="86">
        <f ca="1">Control!$C$7*Calculations!$C$82*INDEX('Monthly Data'!N:N,Calculations!$C$116+MOD(BC17,Calculations!$C$118))+Control!$C$7*Calculations!$C$83*INDEX('Monthly Data'!O:O,Calculations!$C$116+MOD(BC17,Calculations!$C$118))+Control!$C$7*Calculations!$C$84*INDEX('Monthly Data'!P:P,Calculations!$C$116+MOD(BC17,Calculations!$C$118))+Control!$C$7*Calculations!$C$85*INDEX('Monthly Data'!Q:Q,Calculations!$C$116+MOD(BC17,Calculations!$C$118))+(1-Control!$C$7*Calculations!$C$87)*INDEX('Monthly Data'!R:R,Calculations!$C$116+MOD(BC17,Calculations!$C$118))</f>
        <v>1.046389543479892E-2</v>
      </c>
      <c r="FT17" s="86">
        <f ca="1">Control!$C$7*Calculations!$C$82*INDEX('Monthly Data'!N:N,Calculations!$C$116+MOD(BD17,Calculations!$C$118))+Control!$C$7*Calculations!$C$83*INDEX('Monthly Data'!O:O,Calculations!$C$116+MOD(BD17,Calculations!$C$118))+Control!$C$7*Calculations!$C$84*INDEX('Monthly Data'!P:P,Calculations!$C$116+MOD(BD17,Calculations!$C$118))+Control!$C$7*Calculations!$C$85*INDEX('Monthly Data'!Q:Q,Calculations!$C$116+MOD(BD17,Calculations!$C$118))+(1-Control!$C$7*Calculations!$C$87)*INDEX('Monthly Data'!R:R,Calculations!$C$116+MOD(BD17,Calculations!$C$118))</f>
        <v>2.3852824346838646E-2</v>
      </c>
      <c r="FU17" s="86">
        <f ca="1">Control!$C$7*Calculations!$C$82*INDEX('Monthly Data'!N:N,Calculations!$C$116+MOD(BE17,Calculations!$C$118))+Control!$C$7*Calculations!$C$83*INDEX('Monthly Data'!O:O,Calculations!$C$116+MOD(BE17,Calculations!$C$118))+Control!$C$7*Calculations!$C$84*INDEX('Monthly Data'!P:P,Calculations!$C$116+MOD(BE17,Calculations!$C$118))+Control!$C$7*Calculations!$C$85*INDEX('Monthly Data'!Q:Q,Calculations!$C$116+MOD(BE17,Calculations!$C$118))+(1-Control!$C$7*Calculations!$C$87)*INDEX('Monthly Data'!R:R,Calculations!$C$116+MOD(BE17,Calculations!$C$118))</f>
        <v>1.3423979074716584E-2</v>
      </c>
      <c r="FV17" s="86">
        <f ca="1">Control!$C$7*Calculations!$C$82*INDEX('Monthly Data'!N:N,Calculations!$C$116+MOD(BF17,Calculations!$C$118))+Control!$C$7*Calculations!$C$83*INDEX('Monthly Data'!O:O,Calculations!$C$116+MOD(BF17,Calculations!$C$118))+Control!$C$7*Calculations!$C$84*INDEX('Monthly Data'!P:P,Calculations!$C$116+MOD(BF17,Calculations!$C$118))+Control!$C$7*Calculations!$C$85*INDEX('Monthly Data'!Q:Q,Calculations!$C$116+MOD(BF17,Calculations!$C$118))+(1-Control!$C$7*Calculations!$C$87)*INDEX('Monthly Data'!R:R,Calculations!$C$116+MOD(BF17,Calculations!$C$118))</f>
        <v>1.2722494017511032E-2</v>
      </c>
      <c r="FW17" s="86">
        <f ca="1">Control!$C$7*Calculations!$C$82*INDEX('Monthly Data'!N:N,Calculations!$C$116+MOD(BG17,Calculations!$C$118))+Control!$C$7*Calculations!$C$83*INDEX('Monthly Data'!O:O,Calculations!$C$116+MOD(BG17,Calculations!$C$118))+Control!$C$7*Calculations!$C$84*INDEX('Monthly Data'!P:P,Calculations!$C$116+MOD(BG17,Calculations!$C$118))+Control!$C$7*Calculations!$C$85*INDEX('Monthly Data'!Q:Q,Calculations!$C$116+MOD(BG17,Calculations!$C$118))+(1-Control!$C$7*Calculations!$C$87)*INDEX('Monthly Data'!R:R,Calculations!$C$116+MOD(BG17,Calculations!$C$118))</f>
        <v>2.3206536303657571E-2</v>
      </c>
      <c r="FX17" s="86">
        <f ca="1">Control!$C$7*Calculations!$C$82*INDEX('Monthly Data'!N:N,Calculations!$C$116+MOD(BH17,Calculations!$C$118))+Control!$C$7*Calculations!$C$83*INDEX('Monthly Data'!O:O,Calculations!$C$116+MOD(BH17,Calculations!$C$118))+Control!$C$7*Calculations!$C$84*INDEX('Monthly Data'!P:P,Calculations!$C$116+MOD(BH17,Calculations!$C$118))+Control!$C$7*Calculations!$C$85*INDEX('Monthly Data'!Q:Q,Calculations!$C$116+MOD(BH17,Calculations!$C$118))+(1-Control!$C$7*Calculations!$C$87)*INDEX('Monthly Data'!R:R,Calculations!$C$116+MOD(BH17,Calculations!$C$118))</f>
        <v>1.7599621212565995E-2</v>
      </c>
      <c r="FY17" s="86">
        <f ca="1">Control!$C$7*Calculations!$C$82*INDEX('Monthly Data'!N:N,Calculations!$C$116+MOD(BI17,Calculations!$C$118))+Control!$C$7*Calculations!$C$83*INDEX('Monthly Data'!O:O,Calculations!$C$116+MOD(BI17,Calculations!$C$118))+Control!$C$7*Calculations!$C$84*INDEX('Monthly Data'!P:P,Calculations!$C$116+MOD(BI17,Calculations!$C$118))+Control!$C$7*Calculations!$C$85*INDEX('Monthly Data'!Q:Q,Calculations!$C$116+MOD(BI17,Calculations!$C$118))+(1-Control!$C$7*Calculations!$C$87)*INDEX('Monthly Data'!R:R,Calculations!$C$116+MOD(BI17,Calculations!$C$118))</f>
        <v>2.9708469559001142E-2</v>
      </c>
      <c r="FZ17" s="86">
        <f ca="1">Control!$C$7*Calculations!$C$82*INDEX('Monthly Data'!N:N,Calculations!$C$116+MOD(BJ17,Calculations!$C$118))+Control!$C$7*Calculations!$C$83*INDEX('Monthly Data'!O:O,Calculations!$C$116+MOD(BJ17,Calculations!$C$118))+Control!$C$7*Calculations!$C$84*INDEX('Monthly Data'!P:P,Calculations!$C$116+MOD(BJ17,Calculations!$C$118))+Control!$C$7*Calculations!$C$85*INDEX('Monthly Data'!Q:Q,Calculations!$C$116+MOD(BJ17,Calculations!$C$118))+(1-Control!$C$7*Calculations!$C$87)*INDEX('Monthly Data'!R:R,Calculations!$C$116+MOD(BJ17,Calculations!$C$118))</f>
        <v>4.5735623984309991E-2</v>
      </c>
      <c r="GA17" s="86">
        <f ca="1">Control!$C$7*Calculations!$C$82*INDEX('Monthly Data'!N:N,Calculations!$C$116+MOD(BK17,Calculations!$C$118))+Control!$C$7*Calculations!$C$83*INDEX('Monthly Data'!O:O,Calculations!$C$116+MOD(BK17,Calculations!$C$118))+Control!$C$7*Calculations!$C$84*INDEX('Monthly Data'!P:P,Calculations!$C$116+MOD(BK17,Calculations!$C$118))+Control!$C$7*Calculations!$C$85*INDEX('Monthly Data'!Q:Q,Calculations!$C$116+MOD(BK17,Calculations!$C$118))+(1-Control!$C$7*Calculations!$C$87)*INDEX('Monthly Data'!R:R,Calculations!$C$116+MOD(BK17,Calculations!$C$118))</f>
        <v>1.5115046179922851E-2</v>
      </c>
      <c r="GB17" s="86">
        <f ca="1">Control!$C$7*Calculations!$C$82*INDEX('Monthly Data'!N:N,Calculations!$C$116+MOD(BL17,Calculations!$C$118))+Control!$C$7*Calculations!$C$83*INDEX('Monthly Data'!O:O,Calculations!$C$116+MOD(BL17,Calculations!$C$118))+Control!$C$7*Calculations!$C$84*INDEX('Monthly Data'!P:P,Calculations!$C$116+MOD(BL17,Calculations!$C$118))+Control!$C$7*Calculations!$C$85*INDEX('Monthly Data'!Q:Q,Calculations!$C$116+MOD(BL17,Calculations!$C$118))+(1-Control!$C$7*Calculations!$C$87)*INDEX('Monthly Data'!R:R,Calculations!$C$116+MOD(BL17,Calculations!$C$118))</f>
        <v>1.1786765492207996E-2</v>
      </c>
      <c r="GC17" s="86">
        <f ca="1">Control!$C$7*Calculations!$C$82*INDEX('Monthly Data'!N:N,Calculations!$C$116+MOD(BM17,Calculations!$C$118))+Control!$C$7*Calculations!$C$83*INDEX('Monthly Data'!O:O,Calculations!$C$116+MOD(BM17,Calculations!$C$118))+Control!$C$7*Calculations!$C$84*INDEX('Monthly Data'!P:P,Calculations!$C$116+MOD(BM17,Calculations!$C$118))+Control!$C$7*Calculations!$C$85*INDEX('Monthly Data'!Q:Q,Calculations!$C$116+MOD(BM17,Calculations!$C$118))+(1-Control!$C$7*Calculations!$C$87)*INDEX('Monthly Data'!R:R,Calculations!$C$116+MOD(BM17,Calculations!$C$118))</f>
        <v>-2.7490061308214487E-3</v>
      </c>
      <c r="GD17" s="86">
        <f ca="1">Control!$C$7*Calculations!$C$82*INDEX('Monthly Data'!N:N,Calculations!$C$116+MOD(BN17,Calculations!$C$118))+Control!$C$7*Calculations!$C$83*INDEX('Monthly Data'!O:O,Calculations!$C$116+MOD(BN17,Calculations!$C$118))+Control!$C$7*Calculations!$C$84*INDEX('Monthly Data'!P:P,Calculations!$C$116+MOD(BN17,Calculations!$C$118))+Control!$C$7*Calculations!$C$85*INDEX('Monthly Data'!Q:Q,Calculations!$C$116+MOD(BN17,Calculations!$C$118))+(1-Control!$C$7*Calculations!$C$87)*INDEX('Monthly Data'!R:R,Calculations!$C$116+MOD(BN17,Calculations!$C$118))</f>
        <v>-4.3408051735618014E-2</v>
      </c>
      <c r="GE17" s="86">
        <f ca="1">Control!$C$7*Calculations!$C$82*INDEX('Monthly Data'!N:N,Calculations!$C$116+MOD(BO17,Calculations!$C$118))+Control!$C$7*Calculations!$C$83*INDEX('Monthly Data'!O:O,Calculations!$C$116+MOD(BO17,Calculations!$C$118))+Control!$C$7*Calculations!$C$84*INDEX('Monthly Data'!P:P,Calculations!$C$116+MOD(BO17,Calculations!$C$118))+Control!$C$7*Calculations!$C$85*INDEX('Monthly Data'!Q:Q,Calculations!$C$116+MOD(BO17,Calculations!$C$118))+(1-Control!$C$7*Calculations!$C$87)*INDEX('Monthly Data'!R:R,Calculations!$C$116+MOD(BO17,Calculations!$C$118))</f>
        <v>1.5115046179922851E-2</v>
      </c>
      <c r="GF17" s="86">
        <f ca="1">Control!$C$7*Calculations!$C$82*INDEX('Monthly Data'!N:N,Calculations!$C$116+MOD(BP17,Calculations!$C$118))+Control!$C$7*Calculations!$C$83*INDEX('Monthly Data'!O:O,Calculations!$C$116+MOD(BP17,Calculations!$C$118))+Control!$C$7*Calculations!$C$84*INDEX('Monthly Data'!P:P,Calculations!$C$116+MOD(BP17,Calculations!$C$118))+Control!$C$7*Calculations!$C$85*INDEX('Monthly Data'!Q:Q,Calculations!$C$116+MOD(BP17,Calculations!$C$118))+(1-Control!$C$7*Calculations!$C$87)*INDEX('Monthly Data'!R:R,Calculations!$C$116+MOD(BP17,Calculations!$C$118))</f>
        <v>1.3891563624307685E-2</v>
      </c>
      <c r="GG17" s="86">
        <f ca="1">Control!$C$7*Calculations!$C$82*INDEX('Monthly Data'!N:N,Calculations!$C$116+MOD(BQ17,Calculations!$C$118))+Control!$C$7*Calculations!$C$83*INDEX('Monthly Data'!O:O,Calculations!$C$116+MOD(BQ17,Calculations!$C$118))+Control!$C$7*Calculations!$C$84*INDEX('Monthly Data'!P:P,Calculations!$C$116+MOD(BQ17,Calculations!$C$118))+Control!$C$7*Calculations!$C$85*INDEX('Monthly Data'!Q:Q,Calculations!$C$116+MOD(BQ17,Calculations!$C$118))+(1-Control!$C$7*Calculations!$C$87)*INDEX('Monthly Data'!R:R,Calculations!$C$116+MOD(BQ17,Calculations!$C$118))</f>
        <v>-1.8530040247387896E-2</v>
      </c>
      <c r="GH17" s="86">
        <f ca="1">Control!$C$7*Calculations!$C$82*INDEX('Monthly Data'!N:N,Calculations!$C$116+MOD(BR17,Calculations!$C$118))+Control!$C$7*Calculations!$C$83*INDEX('Monthly Data'!O:O,Calculations!$C$116+MOD(BR17,Calculations!$C$118))+Control!$C$7*Calculations!$C$84*INDEX('Monthly Data'!P:P,Calculations!$C$116+MOD(BR17,Calculations!$C$118))+Control!$C$7*Calculations!$C$85*INDEX('Monthly Data'!Q:Q,Calculations!$C$116+MOD(BR17,Calculations!$C$118))+(1-Control!$C$7*Calculations!$C$87)*INDEX('Monthly Data'!R:R,Calculations!$C$116+MOD(BR17,Calculations!$C$118))</f>
        <v>1.7472933988537529E-2</v>
      </c>
      <c r="GI17" s="86">
        <f ca="1">Control!$C$7*Calculations!$C$82*INDEX('Monthly Data'!N:N,Calculations!$C$116+MOD(BS17,Calculations!$C$118))+Control!$C$7*Calculations!$C$83*INDEX('Monthly Data'!O:O,Calculations!$C$116+MOD(BS17,Calculations!$C$118))+Control!$C$7*Calculations!$C$84*INDEX('Monthly Data'!P:P,Calculations!$C$116+MOD(BS17,Calculations!$C$118))+Control!$C$7*Calculations!$C$85*INDEX('Monthly Data'!Q:Q,Calculations!$C$116+MOD(BS17,Calculations!$C$118))+(1-Control!$C$7*Calculations!$C$87)*INDEX('Monthly Data'!R:R,Calculations!$C$116+MOD(BS17,Calculations!$C$118))</f>
        <v>1.7484305259657981E-2</v>
      </c>
      <c r="GJ17" s="86">
        <f ca="1">Control!$C$7*Calculations!$C$82*INDEX('Monthly Data'!N:N,Calculations!$C$116+MOD(BT17,Calculations!$C$118))+Control!$C$7*Calculations!$C$83*INDEX('Monthly Data'!O:O,Calculations!$C$116+MOD(BT17,Calculations!$C$118))+Control!$C$7*Calculations!$C$84*INDEX('Monthly Data'!P:P,Calculations!$C$116+MOD(BT17,Calculations!$C$118))+Control!$C$7*Calculations!$C$85*INDEX('Monthly Data'!Q:Q,Calculations!$C$116+MOD(BT17,Calculations!$C$118))+(1-Control!$C$7*Calculations!$C$87)*INDEX('Monthly Data'!R:R,Calculations!$C$116+MOD(BT17,Calculations!$C$118))</f>
        <v>-6.1115617667135171E-2</v>
      </c>
      <c r="GK17" s="86">
        <f ca="1">Control!$C$7*Calculations!$C$82*INDEX('Monthly Data'!N:N,Calculations!$C$116+MOD(BU17,Calculations!$C$118))+Control!$C$7*Calculations!$C$83*INDEX('Monthly Data'!O:O,Calculations!$C$116+MOD(BU17,Calculations!$C$118))+Control!$C$7*Calculations!$C$84*INDEX('Monthly Data'!P:P,Calculations!$C$116+MOD(BU17,Calculations!$C$118))+Control!$C$7*Calculations!$C$85*INDEX('Monthly Data'!Q:Q,Calculations!$C$116+MOD(BU17,Calculations!$C$118))+(1-Control!$C$7*Calculations!$C$87)*INDEX('Monthly Data'!R:R,Calculations!$C$116+MOD(BU17,Calculations!$C$118))</f>
        <v>1.7599621212565995E-2</v>
      </c>
      <c r="GL17" s="86">
        <f ca="1">Control!$C$7*Calculations!$C$82*INDEX('Monthly Data'!N:N,Calculations!$C$116+MOD(BV17,Calculations!$C$118))+Control!$C$7*Calculations!$C$83*INDEX('Monthly Data'!O:O,Calculations!$C$116+MOD(BV17,Calculations!$C$118))+Control!$C$7*Calculations!$C$84*INDEX('Monthly Data'!P:P,Calculations!$C$116+MOD(BV17,Calculations!$C$118))+Control!$C$7*Calculations!$C$85*INDEX('Monthly Data'!Q:Q,Calculations!$C$116+MOD(BV17,Calculations!$C$118))+(1-Control!$C$7*Calculations!$C$87)*INDEX('Monthly Data'!R:R,Calculations!$C$116+MOD(BV17,Calculations!$C$118))</f>
        <v>-2.4571433440223247E-2</v>
      </c>
      <c r="GM17" s="86">
        <f ca="1">Control!$C$7*Calculations!$C$82*INDEX('Monthly Data'!N:N,Calculations!$C$116+MOD(BW17,Calculations!$C$118))+Control!$C$7*Calculations!$C$83*INDEX('Monthly Data'!O:O,Calculations!$C$116+MOD(BW17,Calculations!$C$118))+Control!$C$7*Calculations!$C$84*INDEX('Monthly Data'!P:P,Calculations!$C$116+MOD(BW17,Calculations!$C$118))+Control!$C$7*Calculations!$C$85*INDEX('Monthly Data'!Q:Q,Calculations!$C$116+MOD(BW17,Calculations!$C$118))+(1-Control!$C$7*Calculations!$C$87)*INDEX('Monthly Data'!R:R,Calculations!$C$116+MOD(BW17,Calculations!$C$118))</f>
        <v>2.2757992058453024E-3</v>
      </c>
      <c r="GN17" s="86">
        <f ca="1">Control!$C$7*Calculations!$C$82*INDEX('Monthly Data'!N:N,Calculations!$C$116+MOD(BX17,Calculations!$C$118))+Control!$C$7*Calculations!$C$83*INDEX('Monthly Data'!O:O,Calculations!$C$116+MOD(BX17,Calculations!$C$118))+Control!$C$7*Calculations!$C$84*INDEX('Monthly Data'!P:P,Calculations!$C$116+MOD(BX17,Calculations!$C$118))+Control!$C$7*Calculations!$C$85*INDEX('Monthly Data'!Q:Q,Calculations!$C$116+MOD(BX17,Calculations!$C$118))+(1-Control!$C$7*Calculations!$C$87)*INDEX('Monthly Data'!R:R,Calculations!$C$116+MOD(BX17,Calculations!$C$118))</f>
        <v>2.377894462657602E-2</v>
      </c>
      <c r="GO17" s="86">
        <f ca="1">Control!$C$7*Calculations!$C$82*INDEX('Monthly Data'!N:N,Calculations!$C$116+MOD(BY17,Calculations!$C$118))+Control!$C$7*Calculations!$C$83*INDEX('Monthly Data'!O:O,Calculations!$C$116+MOD(BY17,Calculations!$C$118))+Control!$C$7*Calculations!$C$84*INDEX('Monthly Data'!P:P,Calculations!$C$116+MOD(BY17,Calculations!$C$118))+Control!$C$7*Calculations!$C$85*INDEX('Monthly Data'!Q:Q,Calculations!$C$116+MOD(BY17,Calculations!$C$118))+(1-Control!$C$7*Calculations!$C$87)*INDEX('Monthly Data'!R:R,Calculations!$C$116+MOD(BY17,Calculations!$C$118))</f>
        <v>-2.5168357537820856E-4</v>
      </c>
      <c r="GP17" s="86">
        <f ca="1">Control!$C$7*Calculations!$C$82*INDEX('Monthly Data'!N:N,Calculations!$C$116+MOD(BZ17,Calculations!$C$118))+Control!$C$7*Calculations!$C$83*INDEX('Monthly Data'!O:O,Calculations!$C$116+MOD(BZ17,Calculations!$C$118))+Control!$C$7*Calculations!$C$84*INDEX('Monthly Data'!P:P,Calculations!$C$116+MOD(BZ17,Calculations!$C$118))+Control!$C$7*Calculations!$C$85*INDEX('Monthly Data'!Q:Q,Calculations!$C$116+MOD(BZ17,Calculations!$C$118))+(1-Control!$C$7*Calculations!$C$87)*INDEX('Monthly Data'!R:R,Calculations!$C$116+MOD(BZ17,Calculations!$C$118))</f>
        <v>-1.880155173376722E-2</v>
      </c>
      <c r="GQ17" s="86">
        <f ca="1">Control!$C$7*Calculations!$C$82*INDEX('Monthly Data'!N:N,Calculations!$C$116+MOD(CA17,Calculations!$C$118))+Control!$C$7*Calculations!$C$83*INDEX('Monthly Data'!O:O,Calculations!$C$116+MOD(CA17,Calculations!$C$118))+Control!$C$7*Calculations!$C$84*INDEX('Monthly Data'!P:P,Calculations!$C$116+MOD(CA17,Calculations!$C$118))+Control!$C$7*Calculations!$C$85*INDEX('Monthly Data'!Q:Q,Calculations!$C$116+MOD(CA17,Calculations!$C$118))+(1-Control!$C$7*Calculations!$C$87)*INDEX('Monthly Data'!R:R,Calculations!$C$116+MOD(CA17,Calculations!$C$118))</f>
        <v>3.6332715283247441E-2</v>
      </c>
      <c r="GR17" s="86">
        <f ca="1">Control!$C$7*Calculations!$C$82*INDEX('Monthly Data'!N:N,Calculations!$C$116+MOD(CB17,Calculations!$C$118))+Control!$C$7*Calculations!$C$83*INDEX('Monthly Data'!O:O,Calculations!$C$116+MOD(CB17,Calculations!$C$118))+Control!$C$7*Calculations!$C$84*INDEX('Monthly Data'!P:P,Calculations!$C$116+MOD(CB17,Calculations!$C$118))+Control!$C$7*Calculations!$C$85*INDEX('Monthly Data'!Q:Q,Calculations!$C$116+MOD(CB17,Calculations!$C$118))+(1-Control!$C$7*Calculations!$C$87)*INDEX('Monthly Data'!R:R,Calculations!$C$116+MOD(CB17,Calculations!$C$118))</f>
        <v>6.1009361253630504E-2</v>
      </c>
      <c r="GS17" s="86">
        <f ca="1">Control!$C$7*Calculations!$C$82*INDEX('Monthly Data'!N:N,Calculations!$C$116+MOD(CC17,Calculations!$C$118))+Control!$C$7*Calculations!$C$83*INDEX('Monthly Data'!O:O,Calculations!$C$116+MOD(CC17,Calculations!$C$118))+Control!$C$7*Calculations!$C$84*INDEX('Monthly Data'!P:P,Calculations!$C$116+MOD(CC17,Calculations!$C$118))+Control!$C$7*Calculations!$C$85*INDEX('Monthly Data'!Q:Q,Calculations!$C$116+MOD(CC17,Calculations!$C$118))+(1-Control!$C$7*Calculations!$C$87)*INDEX('Monthly Data'!R:R,Calculations!$C$116+MOD(CC17,Calculations!$C$118))</f>
        <v>-2.7490061308214487E-3</v>
      </c>
      <c r="GT17" s="86">
        <f ca="1">Control!$C$7*Calculations!$C$82*INDEX('Monthly Data'!N:N,Calculations!$C$116+MOD(CD17,Calculations!$C$118))+Control!$C$7*Calculations!$C$83*INDEX('Monthly Data'!O:O,Calculations!$C$116+MOD(CD17,Calculations!$C$118))+Control!$C$7*Calculations!$C$84*INDEX('Monthly Data'!P:P,Calculations!$C$116+MOD(CD17,Calculations!$C$118))+Control!$C$7*Calculations!$C$85*INDEX('Monthly Data'!Q:Q,Calculations!$C$116+MOD(CD17,Calculations!$C$118))+(1-Control!$C$7*Calculations!$C$87)*INDEX('Monthly Data'!R:R,Calculations!$C$116+MOD(CD17,Calculations!$C$118))</f>
        <v>6.1009361253630504E-2</v>
      </c>
      <c r="GU17" s="86">
        <f ca="1">Control!$C$7*Calculations!$C$82*INDEX('Monthly Data'!N:N,Calculations!$C$116+MOD(CE17,Calculations!$C$118))+Control!$C$7*Calculations!$C$83*INDEX('Monthly Data'!O:O,Calculations!$C$116+MOD(CE17,Calculations!$C$118))+Control!$C$7*Calculations!$C$84*INDEX('Monthly Data'!P:P,Calculations!$C$116+MOD(CE17,Calculations!$C$118))+Control!$C$7*Calculations!$C$85*INDEX('Monthly Data'!Q:Q,Calculations!$C$116+MOD(CE17,Calculations!$C$118))+(1-Control!$C$7*Calculations!$C$87)*INDEX('Monthly Data'!R:R,Calculations!$C$116+MOD(CE17,Calculations!$C$118))</f>
        <v>-9.5555592256394619E-3</v>
      </c>
      <c r="GV17" s="86">
        <f ca="1">Control!$C$7*Calculations!$C$82*INDEX('Monthly Data'!N:N,Calculations!$C$116+MOD(CF17,Calculations!$C$118))+Control!$C$7*Calculations!$C$83*INDEX('Monthly Data'!O:O,Calculations!$C$116+MOD(CF17,Calculations!$C$118))+Control!$C$7*Calculations!$C$84*INDEX('Monthly Data'!P:P,Calculations!$C$116+MOD(CF17,Calculations!$C$118))+Control!$C$7*Calculations!$C$85*INDEX('Monthly Data'!Q:Q,Calculations!$C$116+MOD(CF17,Calculations!$C$118))+(1-Control!$C$7*Calculations!$C$87)*INDEX('Monthly Data'!R:R,Calculations!$C$116+MOD(CF17,Calculations!$C$118))</f>
        <v>-1.8530040247387896E-2</v>
      </c>
      <c r="GW17" s="86">
        <f ca="1">Control!$C$7*Calculations!$C$82*INDEX('Monthly Data'!N:N,Calculations!$C$116+MOD(CG17,Calculations!$C$118))+Control!$C$7*Calculations!$C$83*INDEX('Monthly Data'!O:O,Calculations!$C$116+MOD(CG17,Calculations!$C$118))+Control!$C$7*Calculations!$C$84*INDEX('Monthly Data'!P:P,Calculations!$C$116+MOD(CG17,Calculations!$C$118))+Control!$C$7*Calculations!$C$85*INDEX('Monthly Data'!Q:Q,Calculations!$C$116+MOD(CG17,Calculations!$C$118))+(1-Control!$C$7*Calculations!$C$87)*INDEX('Monthly Data'!R:R,Calculations!$C$116+MOD(CG17,Calculations!$C$118))</f>
        <v>-4.3408051735618014E-2</v>
      </c>
      <c r="GX17" s="86">
        <f ca="1">Control!$C$7*Calculations!$C$82*INDEX('Monthly Data'!N:N,Calculations!$C$116+MOD(CH17,Calculations!$C$118))+Control!$C$7*Calculations!$C$83*INDEX('Monthly Data'!O:O,Calculations!$C$116+MOD(CH17,Calculations!$C$118))+Control!$C$7*Calculations!$C$84*INDEX('Monthly Data'!P:P,Calculations!$C$116+MOD(CH17,Calculations!$C$118))+Control!$C$7*Calculations!$C$85*INDEX('Monthly Data'!Q:Q,Calculations!$C$116+MOD(CH17,Calculations!$C$118))+(1-Control!$C$7*Calculations!$C$87)*INDEX('Monthly Data'!R:R,Calculations!$C$116+MOD(CH17,Calculations!$C$118))</f>
        <v>7.857567536297622E-3</v>
      </c>
      <c r="GY17" s="86">
        <f ca="1">Control!$C$7*Calculations!$C$82*INDEX('Monthly Data'!N:N,Calculations!$C$116+MOD(CI17,Calculations!$C$118))+Control!$C$7*Calculations!$C$83*INDEX('Monthly Data'!O:O,Calculations!$C$116+MOD(CI17,Calculations!$C$118))+Control!$C$7*Calculations!$C$84*INDEX('Monthly Data'!P:P,Calculations!$C$116+MOD(CI17,Calculations!$C$118))+Control!$C$7*Calculations!$C$85*INDEX('Monthly Data'!Q:Q,Calculations!$C$116+MOD(CI17,Calculations!$C$118))+(1-Control!$C$7*Calculations!$C$87)*INDEX('Monthly Data'!R:R,Calculations!$C$116+MOD(CI17,Calculations!$C$118))</f>
        <v>1.5063457444773597E-2</v>
      </c>
      <c r="GZ17" s="86">
        <f ca="1">Control!$C$7*Calculations!$C$82*INDEX('Monthly Data'!N:N,Calculations!$C$116+MOD(CJ17,Calculations!$C$118))+Control!$C$7*Calculations!$C$83*INDEX('Monthly Data'!O:O,Calculations!$C$116+MOD(CJ17,Calculations!$C$118))+Control!$C$7*Calculations!$C$84*INDEX('Monthly Data'!P:P,Calculations!$C$116+MOD(CJ17,Calculations!$C$118))+Control!$C$7*Calculations!$C$85*INDEX('Monthly Data'!Q:Q,Calculations!$C$116+MOD(CJ17,Calculations!$C$118))+(1-Control!$C$7*Calculations!$C$87)*INDEX('Monthly Data'!R:R,Calculations!$C$116+MOD(CJ17,Calculations!$C$118))</f>
        <v>7.7184133340106598E-3</v>
      </c>
      <c r="HA17" s="86">
        <f ca="1">Control!$C$7*Calculations!$C$82*INDEX('Monthly Data'!N:N,Calculations!$C$116+MOD(CK17,Calculations!$C$118))+Control!$C$7*Calculations!$C$83*INDEX('Monthly Data'!O:O,Calculations!$C$116+MOD(CK17,Calculations!$C$118))+Control!$C$7*Calculations!$C$84*INDEX('Monthly Data'!P:P,Calculations!$C$116+MOD(CK17,Calculations!$C$118))+Control!$C$7*Calculations!$C$85*INDEX('Monthly Data'!Q:Q,Calculations!$C$116+MOD(CK17,Calculations!$C$118))+(1-Control!$C$7*Calculations!$C$87)*INDEX('Monthly Data'!R:R,Calculations!$C$116+MOD(CK17,Calculations!$C$118))</f>
        <v>4.4327772793586687E-3</v>
      </c>
      <c r="HB17" s="86">
        <f ca="1">Control!$C$7*Calculations!$C$82*INDEX('Monthly Data'!N:N,Calculations!$C$116+MOD(CL17,Calculations!$C$118))+Control!$C$7*Calculations!$C$83*INDEX('Monthly Data'!O:O,Calculations!$C$116+MOD(CL17,Calculations!$C$118))+Control!$C$7*Calculations!$C$84*INDEX('Monthly Data'!P:P,Calculations!$C$116+MOD(CL17,Calculations!$C$118))+Control!$C$7*Calculations!$C$85*INDEX('Monthly Data'!Q:Q,Calculations!$C$116+MOD(CL17,Calculations!$C$118))+(1-Control!$C$7*Calculations!$C$87)*INDEX('Monthly Data'!R:R,Calculations!$C$116+MOD(CL17,Calculations!$C$118))</f>
        <v>-9.5555592256394619E-3</v>
      </c>
      <c r="HC17" s="86">
        <f ca="1">Control!$C$7*Calculations!$C$82*INDEX('Monthly Data'!N:N,Calculations!$C$116+MOD(CM17,Calculations!$C$118))+Control!$C$7*Calculations!$C$83*INDEX('Monthly Data'!O:O,Calculations!$C$116+MOD(CM17,Calculations!$C$118))+Control!$C$7*Calculations!$C$84*INDEX('Monthly Data'!P:P,Calculations!$C$116+MOD(CM17,Calculations!$C$118))+Control!$C$7*Calculations!$C$85*INDEX('Monthly Data'!Q:Q,Calculations!$C$116+MOD(CM17,Calculations!$C$118))+(1-Control!$C$7*Calculations!$C$87)*INDEX('Monthly Data'!R:R,Calculations!$C$116+MOD(CM17,Calculations!$C$118))</f>
        <v>-7.5539743260223157E-3</v>
      </c>
      <c r="HD17" s="86">
        <f ca="1">Control!$C$7*Calculations!$C$82*INDEX('Monthly Data'!N:N,Calculations!$C$116+MOD(CN17,Calculations!$C$118))+Control!$C$7*Calculations!$C$83*INDEX('Monthly Data'!O:O,Calculations!$C$116+MOD(CN17,Calculations!$C$118))+Control!$C$7*Calculations!$C$84*INDEX('Monthly Data'!P:P,Calculations!$C$116+MOD(CN17,Calculations!$C$118))+Control!$C$7*Calculations!$C$85*INDEX('Monthly Data'!Q:Q,Calculations!$C$116+MOD(CN17,Calculations!$C$118))+(1-Control!$C$7*Calculations!$C$87)*INDEX('Monthly Data'!R:R,Calculations!$C$116+MOD(CN17,Calculations!$C$118))</f>
        <v>1.046389543479892E-2</v>
      </c>
      <c r="HE17" s="86">
        <f ca="1">Control!$C$7*Calculations!$C$82*INDEX('Monthly Data'!N:N,Calculations!$C$116+MOD(CO17,Calculations!$C$118))+Control!$C$7*Calculations!$C$83*INDEX('Monthly Data'!O:O,Calculations!$C$116+MOD(CO17,Calculations!$C$118))+Control!$C$7*Calculations!$C$84*INDEX('Monthly Data'!P:P,Calculations!$C$116+MOD(CO17,Calculations!$C$118))+Control!$C$7*Calculations!$C$85*INDEX('Monthly Data'!Q:Q,Calculations!$C$116+MOD(CO17,Calculations!$C$118))+(1-Control!$C$7*Calculations!$C$87)*INDEX('Monthly Data'!R:R,Calculations!$C$116+MOD(CO17,Calculations!$C$118))</f>
        <v>7.857567536297622E-3</v>
      </c>
      <c r="HF17" s="86">
        <f ca="1">Control!$C$7*Calculations!$C$82*INDEX('Monthly Data'!N:N,Calculations!$C$116+MOD(CP17,Calculations!$C$118))+Control!$C$7*Calculations!$C$83*INDEX('Monthly Data'!O:O,Calculations!$C$116+MOD(CP17,Calculations!$C$118))+Control!$C$7*Calculations!$C$84*INDEX('Monthly Data'!P:P,Calculations!$C$116+MOD(CP17,Calculations!$C$118))+Control!$C$7*Calculations!$C$85*INDEX('Monthly Data'!Q:Q,Calculations!$C$116+MOD(CP17,Calculations!$C$118))+(1-Control!$C$7*Calculations!$C$87)*INDEX('Monthly Data'!R:R,Calculations!$C$116+MOD(CP17,Calculations!$C$118))</f>
        <v>7.857567536297622E-3</v>
      </c>
      <c r="HG17" s="86">
        <f ca="1">Control!$C$7*Calculations!$C$82*INDEX('Monthly Data'!N:N,Calculations!$C$116+MOD(CQ17,Calculations!$C$118))+Control!$C$7*Calculations!$C$83*INDEX('Monthly Data'!O:O,Calculations!$C$116+MOD(CQ17,Calculations!$C$118))+Control!$C$7*Calculations!$C$84*INDEX('Monthly Data'!P:P,Calculations!$C$116+MOD(CQ17,Calculations!$C$118))+Control!$C$7*Calculations!$C$85*INDEX('Monthly Data'!Q:Q,Calculations!$C$116+MOD(CQ17,Calculations!$C$118))+(1-Control!$C$7*Calculations!$C$87)*INDEX('Monthly Data'!R:R,Calculations!$C$116+MOD(CQ17,Calculations!$C$118))</f>
        <v>1.0353752315110615E-2</v>
      </c>
      <c r="HH17" s="86">
        <f ca="1">Control!$C$7*Calculations!$C$82*INDEX('Monthly Data'!N:N,Calculations!$C$116+MOD(CR17,Calculations!$C$118))+Control!$C$7*Calculations!$C$83*INDEX('Monthly Data'!O:O,Calculations!$C$116+MOD(CR17,Calculations!$C$118))+Control!$C$7*Calculations!$C$84*INDEX('Monthly Data'!P:P,Calculations!$C$116+MOD(CR17,Calculations!$C$118))+Control!$C$7*Calculations!$C$85*INDEX('Monthly Data'!Q:Q,Calculations!$C$116+MOD(CR17,Calculations!$C$118))+(1-Control!$C$7*Calculations!$C$87)*INDEX('Monthly Data'!R:R,Calculations!$C$116+MOD(CR17,Calculations!$C$118))</f>
        <v>1.3891304280773396E-2</v>
      </c>
      <c r="HI17" s="86">
        <f ca="1">Control!$C$7*Calculations!$C$82*INDEX('Monthly Data'!N:N,Calculations!$C$116+MOD(CS17,Calculations!$C$118))+Control!$C$7*Calculations!$C$83*INDEX('Monthly Data'!O:O,Calculations!$C$116+MOD(CS17,Calculations!$C$118))+Control!$C$7*Calculations!$C$84*INDEX('Monthly Data'!P:P,Calculations!$C$116+MOD(CS17,Calculations!$C$118))+Control!$C$7*Calculations!$C$85*INDEX('Monthly Data'!Q:Q,Calculations!$C$116+MOD(CS17,Calculations!$C$118))+(1-Control!$C$7*Calculations!$C$87)*INDEX('Monthly Data'!R:R,Calculations!$C$116+MOD(CS17,Calculations!$C$118))</f>
        <v>5.3309355465453899E-3</v>
      </c>
      <c r="HJ17" s="86">
        <f ca="1">Control!$C$7*Calculations!$C$82*INDEX('Monthly Data'!N:N,Calculations!$C$116+MOD(CT17,Calculations!$C$118))+Control!$C$7*Calculations!$C$83*INDEX('Monthly Data'!O:O,Calculations!$C$116+MOD(CT17,Calculations!$C$118))+Control!$C$7*Calculations!$C$84*INDEX('Monthly Data'!P:P,Calculations!$C$116+MOD(CT17,Calculations!$C$118))+Control!$C$7*Calculations!$C$85*INDEX('Monthly Data'!Q:Q,Calculations!$C$116+MOD(CT17,Calculations!$C$118))+(1-Control!$C$7*Calculations!$C$87)*INDEX('Monthly Data'!R:R,Calculations!$C$116+MOD(CT17,Calculations!$C$118))</f>
        <v>-7.8872955230675015E-3</v>
      </c>
      <c r="HK17" s="86">
        <f ca="1">Control!$C$7*Calculations!$C$82*INDEX('Monthly Data'!N:N,Calculations!$C$116+MOD(CU17,Calculations!$C$118))+Control!$C$7*Calculations!$C$83*INDEX('Monthly Data'!O:O,Calculations!$C$116+MOD(CU17,Calculations!$C$118))+Control!$C$7*Calculations!$C$84*INDEX('Monthly Data'!P:P,Calculations!$C$116+MOD(CU17,Calculations!$C$118))+Control!$C$7*Calculations!$C$85*INDEX('Monthly Data'!Q:Q,Calculations!$C$116+MOD(CU17,Calculations!$C$118))+(1-Control!$C$7*Calculations!$C$87)*INDEX('Monthly Data'!R:R,Calculations!$C$116+MOD(CU17,Calculations!$C$118))</f>
        <v>1.1809891087585166E-2</v>
      </c>
      <c r="HL17" s="86">
        <f ca="1">Control!$C$7*Calculations!$C$82*INDEX('Monthly Data'!N:N,Calculations!$C$116+MOD(CV17,Calculations!$C$118))+Control!$C$7*Calculations!$C$83*INDEX('Monthly Data'!O:O,Calculations!$C$116+MOD(CV17,Calculations!$C$118))+Control!$C$7*Calculations!$C$84*INDEX('Monthly Data'!P:P,Calculations!$C$116+MOD(CV17,Calculations!$C$118))+Control!$C$7*Calculations!$C$85*INDEX('Monthly Data'!Q:Q,Calculations!$C$116+MOD(CV17,Calculations!$C$118))+(1-Control!$C$7*Calculations!$C$87)*INDEX('Monthly Data'!R:R,Calculations!$C$116+MOD(CV17,Calculations!$C$118))</f>
        <v>-7.4084874653726545E-3</v>
      </c>
      <c r="HM17" s="86">
        <f ca="1">Control!$C$7*Calculations!$C$82*INDEX('Monthly Data'!N:N,Calculations!$C$116+MOD(CW17,Calculations!$C$118))+Control!$C$7*Calculations!$C$83*INDEX('Monthly Data'!O:O,Calculations!$C$116+MOD(CW17,Calculations!$C$118))+Control!$C$7*Calculations!$C$84*INDEX('Monthly Data'!P:P,Calculations!$C$116+MOD(CW17,Calculations!$C$118))+Control!$C$7*Calculations!$C$85*INDEX('Monthly Data'!Q:Q,Calculations!$C$116+MOD(CW17,Calculations!$C$118))+(1-Control!$C$7*Calculations!$C$87)*INDEX('Monthly Data'!R:R,Calculations!$C$116+MOD(CW17,Calculations!$C$118))</f>
        <v>-1.8530040247387896E-2</v>
      </c>
      <c r="HN17" s="86">
        <f ca="1">Control!$C$7*Calculations!$C$82*INDEX('Monthly Data'!N:N,Calculations!$C$116+MOD(CX17,Calculations!$C$118))+Control!$C$7*Calculations!$C$83*INDEX('Monthly Data'!O:O,Calculations!$C$116+MOD(CX17,Calculations!$C$118))+Control!$C$7*Calculations!$C$84*INDEX('Monthly Data'!P:P,Calculations!$C$116+MOD(CX17,Calculations!$C$118))+Control!$C$7*Calculations!$C$85*INDEX('Monthly Data'!Q:Q,Calculations!$C$116+MOD(CX17,Calculations!$C$118))+(1-Control!$C$7*Calculations!$C$87)*INDEX('Monthly Data'!R:R,Calculations!$C$116+MOD(CX17,Calculations!$C$118))</f>
        <v>3.7118215575026904E-2</v>
      </c>
      <c r="HO17" s="86">
        <f ca="1">Control!$C$7*Calculations!$C$82*INDEX('Monthly Data'!N:N,Calculations!$C$116+MOD(CY17,Calculations!$C$118))+Control!$C$7*Calculations!$C$83*INDEX('Monthly Data'!O:O,Calculations!$C$116+MOD(CY17,Calculations!$C$118))+Control!$C$7*Calculations!$C$84*INDEX('Monthly Data'!P:P,Calculations!$C$116+MOD(CY17,Calculations!$C$118))+Control!$C$7*Calculations!$C$85*INDEX('Monthly Data'!Q:Q,Calculations!$C$116+MOD(CY17,Calculations!$C$118))+(1-Control!$C$7*Calculations!$C$87)*INDEX('Monthly Data'!R:R,Calculations!$C$116+MOD(CY17,Calculations!$C$118))</f>
        <v>-7.4084874653726545E-3</v>
      </c>
      <c r="HP17" s="86">
        <f ca="1">Control!$C$7*Calculations!$C$82*INDEX('Monthly Data'!N:N,Calculations!$C$116+MOD(CZ17,Calculations!$C$118))+Control!$C$7*Calculations!$C$83*INDEX('Monthly Data'!O:O,Calculations!$C$116+MOD(CZ17,Calculations!$C$118))+Control!$C$7*Calculations!$C$84*INDEX('Monthly Data'!P:P,Calculations!$C$116+MOD(CZ17,Calculations!$C$118))+Control!$C$7*Calculations!$C$85*INDEX('Monthly Data'!Q:Q,Calculations!$C$116+MOD(CZ17,Calculations!$C$118))+(1-Control!$C$7*Calculations!$C$87)*INDEX('Monthly Data'!R:R,Calculations!$C$116+MOD(CZ17,Calculations!$C$118))</f>
        <v>-3.299557342782896E-2</v>
      </c>
      <c r="HQ17" s="86">
        <f ca="1">Control!$C$7*Calculations!$C$82*INDEX('Monthly Data'!N:N,Calculations!$C$116+MOD(DA17,Calculations!$C$118))+Control!$C$7*Calculations!$C$83*INDEX('Monthly Data'!O:O,Calculations!$C$116+MOD(DA17,Calculations!$C$118))+Control!$C$7*Calculations!$C$84*INDEX('Monthly Data'!P:P,Calculations!$C$116+MOD(DA17,Calculations!$C$118))+Control!$C$7*Calculations!$C$85*INDEX('Monthly Data'!Q:Q,Calculations!$C$116+MOD(DA17,Calculations!$C$118))+(1-Control!$C$7*Calculations!$C$87)*INDEX('Monthly Data'!R:R,Calculations!$C$116+MOD(DA17,Calculations!$C$118))</f>
        <v>-2.0269389991732112E-2</v>
      </c>
      <c r="HR17" s="86">
        <f ca="1">Control!$C$7*Calculations!$C$82*INDEX('Monthly Data'!N:N,Calculations!$C$116+MOD(DB17,Calculations!$C$118))+Control!$C$7*Calculations!$C$83*INDEX('Monthly Data'!O:O,Calculations!$C$116+MOD(DB17,Calculations!$C$118))+Control!$C$7*Calculations!$C$84*INDEX('Monthly Data'!P:P,Calculations!$C$116+MOD(DB17,Calculations!$C$118))+Control!$C$7*Calculations!$C$85*INDEX('Monthly Data'!Q:Q,Calculations!$C$116+MOD(DB17,Calculations!$C$118))+(1-Control!$C$7*Calculations!$C$87)*INDEX('Monthly Data'!R:R,Calculations!$C$116+MOD(DB17,Calculations!$C$118))</f>
        <v>-1.4213734788548189E-2</v>
      </c>
      <c r="HS17" s="86">
        <f ca="1">Control!$C$7*Calculations!$C$82*INDEX('Monthly Data'!N:N,Calculations!$C$116+MOD(DC17,Calculations!$C$118))+Control!$C$7*Calculations!$C$83*INDEX('Monthly Data'!O:O,Calculations!$C$116+MOD(DC17,Calculations!$C$118))+Control!$C$7*Calculations!$C$84*INDEX('Monthly Data'!P:P,Calculations!$C$116+MOD(DC17,Calculations!$C$118))+Control!$C$7*Calculations!$C$85*INDEX('Monthly Data'!Q:Q,Calculations!$C$116+MOD(DC17,Calculations!$C$118))+(1-Control!$C$7*Calculations!$C$87)*INDEX('Monthly Data'!R:R,Calculations!$C$116+MOD(DC17,Calculations!$C$118))</f>
        <v>1.2954540023127663E-2</v>
      </c>
      <c r="HT17" s="86">
        <f ca="1">Control!$C$7*Calculations!$C$82*INDEX('Monthly Data'!N:N,Calculations!$C$116+MOD(DD17,Calculations!$C$118))+Control!$C$7*Calculations!$C$83*INDEX('Monthly Data'!O:O,Calculations!$C$116+MOD(DD17,Calculations!$C$118))+Control!$C$7*Calculations!$C$84*INDEX('Monthly Data'!P:P,Calculations!$C$116+MOD(DD17,Calculations!$C$118))+Control!$C$7*Calculations!$C$85*INDEX('Monthly Data'!Q:Q,Calculations!$C$116+MOD(DD17,Calculations!$C$118))+(1-Control!$C$7*Calculations!$C$87)*INDEX('Monthly Data'!R:R,Calculations!$C$116+MOD(DD17,Calculations!$C$118))</f>
        <v>3.9251937367756782E-3</v>
      </c>
      <c r="HU17" s="86">
        <f ca="1">Control!$C$7*Calculations!$C$82*INDEX('Monthly Data'!N:N,Calculations!$C$116+MOD(DE17,Calculations!$C$118))+Control!$C$7*Calculations!$C$83*INDEX('Monthly Data'!O:O,Calculations!$C$116+MOD(DE17,Calculations!$C$118))+Control!$C$7*Calculations!$C$84*INDEX('Monthly Data'!P:P,Calculations!$C$116+MOD(DE17,Calculations!$C$118))+Control!$C$7*Calculations!$C$85*INDEX('Monthly Data'!Q:Q,Calculations!$C$116+MOD(DE17,Calculations!$C$118))+(1-Control!$C$7*Calculations!$C$87)*INDEX('Monthly Data'!R:R,Calculations!$C$116+MOD(DE17,Calculations!$C$118))</f>
        <v>-4.417423226995453E-3</v>
      </c>
      <c r="HV17" s="86">
        <f ca="1">Control!$C$7*Calculations!$C$82*INDEX('Monthly Data'!N:N,Calculations!$C$116+MOD(DF17,Calculations!$C$118))+Control!$C$7*Calculations!$C$83*INDEX('Monthly Data'!O:O,Calculations!$C$116+MOD(DF17,Calculations!$C$118))+Control!$C$7*Calculations!$C$84*INDEX('Monthly Data'!P:P,Calculations!$C$116+MOD(DF17,Calculations!$C$118))+Control!$C$7*Calculations!$C$85*INDEX('Monthly Data'!Q:Q,Calculations!$C$116+MOD(DF17,Calculations!$C$118))+(1-Control!$C$7*Calculations!$C$87)*INDEX('Monthly Data'!R:R,Calculations!$C$116+MOD(DF17,Calculations!$C$118))</f>
        <v>-3.8875517825435772E-3</v>
      </c>
      <c r="HW17" s="86">
        <f ca="1">Control!$C$7*Calculations!$C$82*INDEX('Monthly Data'!N:N,Calculations!$C$116+MOD(DG17,Calculations!$C$118))+Control!$C$7*Calculations!$C$83*INDEX('Monthly Data'!O:O,Calculations!$C$116+MOD(DG17,Calculations!$C$118))+Control!$C$7*Calculations!$C$84*INDEX('Monthly Data'!P:P,Calculations!$C$116+MOD(DG17,Calculations!$C$118))+Control!$C$7*Calculations!$C$85*INDEX('Monthly Data'!Q:Q,Calculations!$C$116+MOD(DG17,Calculations!$C$118))+(1-Control!$C$7*Calculations!$C$87)*INDEX('Monthly Data'!R:R,Calculations!$C$116+MOD(DG17,Calculations!$C$118))</f>
        <v>3.127051071655923E-3</v>
      </c>
      <c r="HX17" s="86">
        <f ca="1">Control!$C$7*Calculations!$C$82*INDEX('Monthly Data'!N:N,Calculations!$C$116+MOD(DH17,Calculations!$C$118))+Control!$C$7*Calculations!$C$83*INDEX('Monthly Data'!O:O,Calculations!$C$116+MOD(DH17,Calculations!$C$118))+Control!$C$7*Calculations!$C$84*INDEX('Monthly Data'!P:P,Calculations!$C$116+MOD(DH17,Calculations!$C$118))+Control!$C$7*Calculations!$C$85*INDEX('Monthly Data'!Q:Q,Calculations!$C$116+MOD(DH17,Calculations!$C$118))+(1-Control!$C$7*Calculations!$C$87)*INDEX('Monthly Data'!R:R,Calculations!$C$116+MOD(DH17,Calculations!$C$118))</f>
        <v>6.2631896128884862E-3</v>
      </c>
      <c r="HY17" s="86">
        <f ca="1">Control!$C$7*Calculations!$C$82*INDEX('Monthly Data'!N:N,Calculations!$C$116+MOD(DI17,Calculations!$C$118))+Control!$C$7*Calculations!$C$83*INDEX('Monthly Data'!O:O,Calculations!$C$116+MOD(DI17,Calculations!$C$118))+Control!$C$7*Calculations!$C$84*INDEX('Monthly Data'!P:P,Calculations!$C$116+MOD(DI17,Calculations!$C$118))+Control!$C$7*Calculations!$C$85*INDEX('Monthly Data'!Q:Q,Calculations!$C$116+MOD(DI17,Calculations!$C$118))+(1-Control!$C$7*Calculations!$C$87)*INDEX('Monthly Data'!R:R,Calculations!$C$116+MOD(DI17,Calculations!$C$118))</f>
        <v>-7.4084874653726545E-3</v>
      </c>
      <c r="HZ17" s="86">
        <f ca="1">Control!$C$7*Calculations!$C$82*INDEX('Monthly Data'!N:N,Calculations!$C$116+MOD(DJ17,Calculations!$C$118))+Control!$C$7*Calculations!$C$83*INDEX('Monthly Data'!O:O,Calculations!$C$116+MOD(DJ17,Calculations!$C$118))+Control!$C$7*Calculations!$C$84*INDEX('Monthly Data'!P:P,Calculations!$C$116+MOD(DJ17,Calculations!$C$118))+Control!$C$7*Calculations!$C$85*INDEX('Monthly Data'!Q:Q,Calculations!$C$116+MOD(DJ17,Calculations!$C$118))+(1-Control!$C$7*Calculations!$C$87)*INDEX('Monthly Data'!R:R,Calculations!$C$116+MOD(DJ17,Calculations!$C$118))</f>
        <v>1.046389543479892E-2</v>
      </c>
      <c r="IA17" s="86">
        <f ca="1">Control!$C$7*Calculations!$C$82*INDEX('Monthly Data'!N:N,Calculations!$C$116+MOD(DK17,Calculations!$C$118))+Control!$C$7*Calculations!$C$83*INDEX('Monthly Data'!O:O,Calculations!$C$116+MOD(DK17,Calculations!$C$118))+Control!$C$7*Calculations!$C$84*INDEX('Monthly Data'!P:P,Calculations!$C$116+MOD(DK17,Calculations!$C$118))+Control!$C$7*Calculations!$C$85*INDEX('Monthly Data'!Q:Q,Calculations!$C$116+MOD(DK17,Calculations!$C$118))+(1-Control!$C$7*Calculations!$C$87)*INDEX('Monthly Data'!R:R,Calculations!$C$116+MOD(DK17,Calculations!$C$118))</f>
        <v>1.8695385296339444E-2</v>
      </c>
      <c r="IB17" s="86">
        <f ca="1">Control!$C$7*Calculations!$C$82*INDEX('Monthly Data'!N:N,Calculations!$C$116+MOD(DL17,Calculations!$C$118))+Control!$C$7*Calculations!$C$83*INDEX('Monthly Data'!O:O,Calculations!$C$116+MOD(DL17,Calculations!$C$118))+Control!$C$7*Calculations!$C$84*INDEX('Monthly Data'!P:P,Calculations!$C$116+MOD(DL17,Calculations!$C$118))+Control!$C$7*Calculations!$C$85*INDEX('Monthly Data'!Q:Q,Calculations!$C$116+MOD(DL17,Calculations!$C$118))+(1-Control!$C$7*Calculations!$C$87)*INDEX('Monthly Data'!R:R,Calculations!$C$116+MOD(DL17,Calculations!$C$118))</f>
        <v>-2.6378232493851243E-2</v>
      </c>
      <c r="IC17" s="86">
        <f ca="1">Control!$C$7*Calculations!$C$82*INDEX('Monthly Data'!N:N,Calculations!$C$116+MOD(DM17,Calculations!$C$118))+Control!$C$7*Calculations!$C$83*INDEX('Monthly Data'!O:O,Calculations!$C$116+MOD(DM17,Calculations!$C$118))+Control!$C$7*Calculations!$C$84*INDEX('Monthly Data'!P:P,Calculations!$C$116+MOD(DM17,Calculations!$C$118))+Control!$C$7*Calculations!$C$85*INDEX('Monthly Data'!Q:Q,Calculations!$C$116+MOD(DM17,Calculations!$C$118))+(1-Control!$C$7*Calculations!$C$87)*INDEX('Monthly Data'!R:R,Calculations!$C$116+MOD(DM17,Calculations!$C$118))</f>
        <v>1.2954540023127663E-2</v>
      </c>
      <c r="ID17" s="86">
        <f ca="1">Control!$C$7*Calculations!$C$82*INDEX('Monthly Data'!N:N,Calculations!$C$116+MOD(DN17,Calculations!$C$118))+Control!$C$7*Calculations!$C$83*INDEX('Monthly Data'!O:O,Calculations!$C$116+MOD(DN17,Calculations!$C$118))+Control!$C$7*Calculations!$C$84*INDEX('Monthly Data'!P:P,Calculations!$C$116+MOD(DN17,Calculations!$C$118))+Control!$C$7*Calculations!$C$85*INDEX('Monthly Data'!Q:Q,Calculations!$C$116+MOD(DN17,Calculations!$C$118))+(1-Control!$C$7*Calculations!$C$87)*INDEX('Monthly Data'!R:R,Calculations!$C$116+MOD(DN17,Calculations!$C$118))</f>
        <v>7.9764341593600071E-3</v>
      </c>
      <c r="IE17" s="86">
        <f ca="1">Control!$C$7*Calculations!$C$82*INDEX('Monthly Data'!N:N,Calculations!$C$116+MOD(DO17,Calculations!$C$118))+Control!$C$7*Calculations!$C$83*INDEX('Monthly Data'!O:O,Calculations!$C$116+MOD(DO17,Calculations!$C$118))+Control!$C$7*Calculations!$C$84*INDEX('Monthly Data'!P:P,Calculations!$C$116+MOD(DO17,Calculations!$C$118))+Control!$C$7*Calculations!$C$85*INDEX('Monthly Data'!Q:Q,Calculations!$C$116+MOD(DO17,Calculations!$C$118))+(1-Control!$C$7*Calculations!$C$87)*INDEX('Monthly Data'!R:R,Calculations!$C$116+MOD(DO17,Calculations!$C$118))</f>
        <v>-4.417423226995453E-3</v>
      </c>
      <c r="IF17" s="86">
        <f ca="1">Control!$C$7*Calculations!$C$82*INDEX('Monthly Data'!N:N,Calculations!$C$116+MOD(DP17,Calculations!$C$118))+Control!$C$7*Calculations!$C$83*INDEX('Monthly Data'!O:O,Calculations!$C$116+MOD(DP17,Calculations!$C$118))+Control!$C$7*Calculations!$C$84*INDEX('Monthly Data'!P:P,Calculations!$C$116+MOD(DP17,Calculations!$C$118))+Control!$C$7*Calculations!$C$85*INDEX('Monthly Data'!Q:Q,Calculations!$C$116+MOD(DP17,Calculations!$C$118))+(1-Control!$C$7*Calculations!$C$87)*INDEX('Monthly Data'!R:R,Calculations!$C$116+MOD(DP17,Calculations!$C$118))</f>
        <v>6.1009361253630504E-2</v>
      </c>
      <c r="IG17" s="88">
        <f ca="1">Control!$C$8*(1+DQ17)*(1+DR17)*(1+DS17)*(1+DT17)*(1+DU17)*(1+DV17)*(1+DW17)*(1+DX17)*(1+DY17)*(1+DZ17)*(1+EA17)*(1+EB17)*(1+EC17)*(1+ED17)*(1+EE17)*(1+EF17)*(1+EG17)*(1+EH17)*(1+EI17)*(1+EJ17)*(1+EK17)*(1+EL17)*(1+EM17)*(1+EN17)*(1+EO17)*(1+EP17)*(1+EQ17)*(1+ER17)*(1+ES17)*(1+ET17)*(1+EU17)*(1+EV17)*(1+EW17)*(1+EX17)*(1+EY17)*(1+EZ17)*(1+FA17)*(1+FB17)*(1+FC17)*(1+FD17)*(1+FE17)*(1+FF17)*(1+FG17)*(1+FH17)*(1+FI17)*(1+FJ17)*(1+FK17)*(1+FL17)*(1+FM17)*(1+FN17)*(1+FO17)*(1+FP17)*(1+FQ17)*(1+FR17)*(1+FS17)*(1+FT17)*(1+FU17)*(1+FV17)*(1+FW17)*(1+FX17)*(1+FY17)*(1+FZ17)*(1+GA17)*(1+GB17)*(1+GC17)*(1+GD17)*(1+GE17)*(1+GF17)*(1+GG17)*(1+GH17)*(1+GI17)*(1+GJ17)*(1+GK17)*(1+GL17)*(1+GM17)*(1+GN17)*(1+GO17)*(1+GP17)*(1+GQ17)*(1+GR17)*(1+GS17)*(1+GT17)*(1+GU17)*(1+GV17)*(1+GW17)*(1+GX17)*(1+GY17)*(1+GZ17)*(1+HA17)*(1+HB17)*(1+HC17)*(1+HD17)*(1+HE17)*(1+HF17)*(1+HG17)*(1+HH17)*(1+HI17)*(1+HJ17)*(1+HK17)*(1+HL17)*(1+HM17)*(1+HN17)*(1+HO17)*(1+HP17)*(1+HQ17)*(1+HR17)*(1+HS17)*(1+HT17)*(1+HU17)*(1+HV17)*(1+HW17)*(1+HX17)*(1+HY17)*(1+HZ17)*(1+IA17)*(1+IB17)*(1+IC17)*(1+ID17)*(1+IE17)*(1+IF17)</f>
        <v>73669.783048295285</v>
      </c>
    </row>
    <row r="18" spans="1:241" x14ac:dyDescent="0.25">
      <c r="A18">
        <v>73</v>
      </c>
      <c r="B18">
        <v>68</v>
      </c>
      <c r="C18">
        <v>80</v>
      </c>
      <c r="D18">
        <v>15</v>
      </c>
      <c r="E18">
        <v>63</v>
      </c>
      <c r="F18">
        <v>64</v>
      </c>
      <c r="G18">
        <v>115</v>
      </c>
      <c r="H18">
        <v>91</v>
      </c>
      <c r="I18">
        <v>20</v>
      </c>
      <c r="J18">
        <v>105</v>
      </c>
      <c r="K18">
        <v>54</v>
      </c>
      <c r="L18">
        <v>23</v>
      </c>
      <c r="M18">
        <v>6</v>
      </c>
      <c r="N18">
        <v>24</v>
      </c>
      <c r="O18">
        <v>0</v>
      </c>
      <c r="P18">
        <v>48</v>
      </c>
      <c r="Q18">
        <v>117</v>
      </c>
      <c r="R18">
        <v>114</v>
      </c>
      <c r="S18">
        <v>80</v>
      </c>
      <c r="T18">
        <v>28</v>
      </c>
      <c r="U18">
        <v>88</v>
      </c>
      <c r="V18">
        <v>118</v>
      </c>
      <c r="W18">
        <v>1</v>
      </c>
      <c r="X18">
        <v>73</v>
      </c>
      <c r="Y18">
        <v>21</v>
      </c>
      <c r="Z18">
        <v>0</v>
      </c>
      <c r="AA18">
        <v>76</v>
      </c>
      <c r="AB18">
        <v>32</v>
      </c>
      <c r="AC18">
        <v>40</v>
      </c>
      <c r="AD18">
        <v>81</v>
      </c>
      <c r="AE18">
        <v>83</v>
      </c>
      <c r="AF18">
        <v>30</v>
      </c>
      <c r="AG18">
        <v>87</v>
      </c>
      <c r="AH18">
        <v>53</v>
      </c>
      <c r="AI18">
        <v>33</v>
      </c>
      <c r="AJ18">
        <v>82</v>
      </c>
      <c r="AK18">
        <v>110</v>
      </c>
      <c r="AL18">
        <v>22</v>
      </c>
      <c r="AM18">
        <v>3</v>
      </c>
      <c r="AN18">
        <v>34</v>
      </c>
      <c r="AO18">
        <v>49</v>
      </c>
      <c r="AP18">
        <v>88</v>
      </c>
      <c r="AQ18">
        <v>70</v>
      </c>
      <c r="AR18">
        <v>37</v>
      </c>
      <c r="AS18">
        <v>33</v>
      </c>
      <c r="AT18">
        <v>12</v>
      </c>
      <c r="AU18">
        <v>37</v>
      </c>
      <c r="AV18">
        <v>79</v>
      </c>
      <c r="AW18">
        <v>65</v>
      </c>
      <c r="AX18">
        <v>6</v>
      </c>
      <c r="AY18">
        <v>79</v>
      </c>
      <c r="AZ18">
        <v>92</v>
      </c>
      <c r="BA18">
        <v>3</v>
      </c>
      <c r="BB18">
        <v>32</v>
      </c>
      <c r="BC18">
        <v>85</v>
      </c>
      <c r="BD18">
        <v>44</v>
      </c>
      <c r="BE18">
        <v>29</v>
      </c>
      <c r="BF18">
        <v>46</v>
      </c>
      <c r="BG18">
        <v>67</v>
      </c>
      <c r="BH18">
        <v>66</v>
      </c>
      <c r="BI18">
        <v>28</v>
      </c>
      <c r="BJ18">
        <v>57</v>
      </c>
      <c r="BK18">
        <v>84</v>
      </c>
      <c r="BL18">
        <v>43</v>
      </c>
      <c r="BM18">
        <v>94</v>
      </c>
      <c r="BN18">
        <v>93</v>
      </c>
      <c r="BO18">
        <v>20</v>
      </c>
      <c r="BP18">
        <v>52</v>
      </c>
      <c r="BQ18">
        <v>31</v>
      </c>
      <c r="BR18">
        <v>25</v>
      </c>
      <c r="BS18">
        <v>105</v>
      </c>
      <c r="BT18">
        <v>63</v>
      </c>
      <c r="BU18">
        <v>52</v>
      </c>
      <c r="BV18">
        <v>59</v>
      </c>
      <c r="BW18">
        <v>110</v>
      </c>
      <c r="BX18">
        <v>17</v>
      </c>
      <c r="BY18">
        <v>22</v>
      </c>
      <c r="BZ18">
        <v>54</v>
      </c>
      <c r="CA18">
        <v>13</v>
      </c>
      <c r="CB18">
        <v>30</v>
      </c>
      <c r="CC18">
        <v>23</v>
      </c>
      <c r="CD18">
        <v>50</v>
      </c>
      <c r="CE18">
        <v>100</v>
      </c>
      <c r="CF18">
        <v>21</v>
      </c>
      <c r="CG18">
        <v>71</v>
      </c>
      <c r="CH18">
        <v>3</v>
      </c>
      <c r="CI18">
        <v>23</v>
      </c>
      <c r="CJ18">
        <v>12</v>
      </c>
      <c r="CK18">
        <v>113</v>
      </c>
      <c r="CL18">
        <v>77</v>
      </c>
      <c r="CM18">
        <v>118</v>
      </c>
      <c r="CN18">
        <v>7</v>
      </c>
      <c r="CO18">
        <v>105</v>
      </c>
      <c r="CP18">
        <v>52</v>
      </c>
      <c r="CQ18">
        <v>30</v>
      </c>
      <c r="CR18">
        <v>26</v>
      </c>
      <c r="CS18">
        <v>8</v>
      </c>
      <c r="CT18">
        <v>103</v>
      </c>
      <c r="CU18">
        <v>96</v>
      </c>
      <c r="CV18">
        <v>84</v>
      </c>
      <c r="CW18">
        <v>81</v>
      </c>
      <c r="CX18">
        <v>73</v>
      </c>
      <c r="CY18">
        <v>39</v>
      </c>
      <c r="CZ18">
        <v>56</v>
      </c>
      <c r="DA18">
        <v>60</v>
      </c>
      <c r="DB18">
        <v>118</v>
      </c>
      <c r="DC18">
        <v>25</v>
      </c>
      <c r="DD18">
        <v>65</v>
      </c>
      <c r="DE18">
        <v>95</v>
      </c>
      <c r="DF18">
        <v>99</v>
      </c>
      <c r="DG18">
        <v>116</v>
      </c>
      <c r="DH18">
        <v>107</v>
      </c>
      <c r="DI18">
        <v>27</v>
      </c>
      <c r="DJ18">
        <v>103</v>
      </c>
      <c r="DK18">
        <v>114</v>
      </c>
      <c r="DL18">
        <v>18</v>
      </c>
      <c r="DM18">
        <v>86</v>
      </c>
      <c r="DN18">
        <v>1</v>
      </c>
      <c r="DO18">
        <v>34</v>
      </c>
      <c r="DP18">
        <v>2</v>
      </c>
      <c r="DQ18" s="86">
        <f ca="1">Control!$C$7*Calculations!$C$82*INDEX('Monthly Data'!N:N,Calculations!$C$116+MOD(A18,Calculations!$C$118))+Control!$C$7*Calculations!$C$83*INDEX('Monthly Data'!O:O,Calculations!$C$116+MOD(A18,Calculations!$C$118))+Control!$C$7*Calculations!$C$84*INDEX('Monthly Data'!P:P,Calculations!$C$116+MOD(A18,Calculations!$C$118))+Control!$C$7*Calculations!$C$85*INDEX('Monthly Data'!Q:Q,Calculations!$C$116+MOD(A18,Calculations!$C$118))+(1-Control!$C$7*Calculations!$C$87)*INDEX('Monthly Data'!R:R,Calculations!$C$116+MOD(A18,Calculations!$C$118))</f>
        <v>3.6332715283247441E-2</v>
      </c>
      <c r="DR18" s="86">
        <f ca="1">Control!$C$7*Calculations!$C$82*INDEX('Monthly Data'!N:N,Calculations!$C$116+MOD(B18,Calculations!$C$118))+Control!$C$7*Calculations!$C$83*INDEX('Monthly Data'!O:O,Calculations!$C$116+MOD(B18,Calculations!$C$118))+Control!$C$7*Calculations!$C$84*INDEX('Monthly Data'!P:P,Calculations!$C$116+MOD(B18,Calculations!$C$118))+Control!$C$7*Calculations!$C$85*INDEX('Monthly Data'!Q:Q,Calculations!$C$116+MOD(B18,Calculations!$C$118))+(1-Control!$C$7*Calculations!$C$87)*INDEX('Monthly Data'!R:R,Calculations!$C$116+MOD(B18,Calculations!$C$118))</f>
        <v>2.2757992058453024E-3</v>
      </c>
      <c r="DS18" s="86">
        <f ca="1">Control!$C$7*Calculations!$C$82*INDEX('Monthly Data'!N:N,Calculations!$C$116+MOD(C18,Calculations!$C$118))+Control!$C$7*Calculations!$C$83*INDEX('Monthly Data'!O:O,Calculations!$C$116+MOD(C18,Calculations!$C$118))+Control!$C$7*Calculations!$C$84*INDEX('Monthly Data'!P:P,Calculations!$C$116+MOD(C18,Calculations!$C$118))+Control!$C$7*Calculations!$C$85*INDEX('Monthly Data'!Q:Q,Calculations!$C$116+MOD(C18,Calculations!$C$118))+(1-Control!$C$7*Calculations!$C$87)*INDEX('Monthly Data'!R:R,Calculations!$C$116+MOD(C18,Calculations!$C$118))</f>
        <v>-2.7490061308214487E-3</v>
      </c>
      <c r="DT18" s="86">
        <f ca="1">Control!$C$7*Calculations!$C$82*INDEX('Monthly Data'!N:N,Calculations!$C$116+MOD(D18,Calculations!$C$118))+Control!$C$7*Calculations!$C$83*INDEX('Monthly Data'!O:O,Calculations!$C$116+MOD(D18,Calculations!$C$118))+Control!$C$7*Calculations!$C$84*INDEX('Monthly Data'!P:P,Calculations!$C$116+MOD(D18,Calculations!$C$118))+Control!$C$7*Calculations!$C$85*INDEX('Monthly Data'!Q:Q,Calculations!$C$116+MOD(D18,Calculations!$C$118))+(1-Control!$C$7*Calculations!$C$87)*INDEX('Monthly Data'!R:R,Calculations!$C$116+MOD(D18,Calculations!$C$118))</f>
        <v>7.857567536297622E-3</v>
      </c>
      <c r="DU18" s="86">
        <f ca="1">Control!$C$7*Calculations!$C$82*INDEX('Monthly Data'!N:N,Calculations!$C$116+MOD(E18,Calculations!$C$118))+Control!$C$7*Calculations!$C$83*INDEX('Monthly Data'!O:O,Calculations!$C$116+MOD(E18,Calculations!$C$118))+Control!$C$7*Calculations!$C$84*INDEX('Monthly Data'!P:P,Calculations!$C$116+MOD(E18,Calculations!$C$118))+Control!$C$7*Calculations!$C$85*INDEX('Monthly Data'!Q:Q,Calculations!$C$116+MOD(E18,Calculations!$C$118))+(1-Control!$C$7*Calculations!$C$87)*INDEX('Monthly Data'!R:R,Calculations!$C$116+MOD(E18,Calculations!$C$118))</f>
        <v>1.9073822767906517E-2</v>
      </c>
      <c r="DV18" s="86">
        <f ca="1">Control!$C$7*Calculations!$C$82*INDEX('Monthly Data'!N:N,Calculations!$C$116+MOD(F18,Calculations!$C$118))+Control!$C$7*Calculations!$C$83*INDEX('Monthly Data'!O:O,Calculations!$C$116+MOD(F18,Calculations!$C$118))+Control!$C$7*Calculations!$C$84*INDEX('Monthly Data'!P:P,Calculations!$C$116+MOD(F18,Calculations!$C$118))+Control!$C$7*Calculations!$C$85*INDEX('Monthly Data'!Q:Q,Calculations!$C$116+MOD(F18,Calculations!$C$118))+(1-Control!$C$7*Calculations!$C$87)*INDEX('Monthly Data'!R:R,Calculations!$C$116+MOD(F18,Calculations!$C$118))</f>
        <v>-2.4571433440223247E-2</v>
      </c>
      <c r="DW18" s="86">
        <f ca="1">Control!$C$7*Calculations!$C$82*INDEX('Monthly Data'!N:N,Calculations!$C$116+MOD(G18,Calculations!$C$118))+Control!$C$7*Calculations!$C$83*INDEX('Monthly Data'!O:O,Calculations!$C$116+MOD(G18,Calculations!$C$118))+Control!$C$7*Calculations!$C$84*INDEX('Monthly Data'!P:P,Calculations!$C$116+MOD(G18,Calculations!$C$118))+Control!$C$7*Calculations!$C$85*INDEX('Monthly Data'!Q:Q,Calculations!$C$116+MOD(G18,Calculations!$C$118))+(1-Control!$C$7*Calculations!$C$87)*INDEX('Monthly Data'!R:R,Calculations!$C$116+MOD(G18,Calculations!$C$118))</f>
        <v>4.5132804118240749E-2</v>
      </c>
      <c r="DX18" s="86">
        <f ca="1">Control!$C$7*Calculations!$C$82*INDEX('Monthly Data'!N:N,Calculations!$C$116+MOD(H18,Calculations!$C$118))+Control!$C$7*Calculations!$C$83*INDEX('Monthly Data'!O:O,Calculations!$C$116+MOD(H18,Calculations!$C$118))+Control!$C$7*Calculations!$C$84*INDEX('Monthly Data'!P:P,Calculations!$C$116+MOD(H18,Calculations!$C$118))+Control!$C$7*Calculations!$C$85*INDEX('Monthly Data'!Q:Q,Calculations!$C$116+MOD(H18,Calculations!$C$118))+(1-Control!$C$7*Calculations!$C$87)*INDEX('Monthly Data'!R:R,Calculations!$C$116+MOD(H18,Calculations!$C$118))</f>
        <v>-1.6546126717384396E-2</v>
      </c>
      <c r="DY18" s="86">
        <f ca="1">Control!$C$7*Calculations!$C$82*INDEX('Monthly Data'!N:N,Calculations!$C$116+MOD(I18,Calculations!$C$118))+Control!$C$7*Calculations!$C$83*INDEX('Monthly Data'!O:O,Calculations!$C$116+MOD(I18,Calculations!$C$118))+Control!$C$7*Calculations!$C$84*INDEX('Monthly Data'!P:P,Calculations!$C$116+MOD(I18,Calculations!$C$118))+Control!$C$7*Calculations!$C$85*INDEX('Monthly Data'!Q:Q,Calculations!$C$116+MOD(I18,Calculations!$C$118))+(1-Control!$C$7*Calculations!$C$87)*INDEX('Monthly Data'!R:R,Calculations!$C$116+MOD(I18,Calculations!$C$118))</f>
        <v>3.9251937367756782E-3</v>
      </c>
      <c r="DZ18" s="86">
        <f ca="1">Control!$C$7*Calculations!$C$82*INDEX('Monthly Data'!N:N,Calculations!$C$116+MOD(J18,Calculations!$C$118))+Control!$C$7*Calculations!$C$83*INDEX('Monthly Data'!O:O,Calculations!$C$116+MOD(J18,Calculations!$C$118))+Control!$C$7*Calculations!$C$84*INDEX('Monthly Data'!P:P,Calculations!$C$116+MOD(J18,Calculations!$C$118))+Control!$C$7*Calculations!$C$85*INDEX('Monthly Data'!Q:Q,Calculations!$C$116+MOD(J18,Calculations!$C$118))+(1-Control!$C$7*Calculations!$C$87)*INDEX('Monthly Data'!R:R,Calculations!$C$116+MOD(J18,Calculations!$C$118))</f>
        <v>2.3206536303657571E-2</v>
      </c>
      <c r="EA18" s="86">
        <f ca="1">Control!$C$7*Calculations!$C$82*INDEX('Monthly Data'!N:N,Calculations!$C$116+MOD(K18,Calculations!$C$118))+Control!$C$7*Calculations!$C$83*INDEX('Monthly Data'!O:O,Calculations!$C$116+MOD(K18,Calculations!$C$118))+Control!$C$7*Calculations!$C$84*INDEX('Monthly Data'!P:P,Calculations!$C$116+MOD(K18,Calculations!$C$118))+Control!$C$7*Calculations!$C$85*INDEX('Monthly Data'!Q:Q,Calculations!$C$116+MOD(K18,Calculations!$C$118))+(1-Control!$C$7*Calculations!$C$87)*INDEX('Monthly Data'!R:R,Calculations!$C$116+MOD(K18,Calculations!$C$118))</f>
        <v>1.7484305259657981E-2</v>
      </c>
      <c r="EB18" s="86">
        <f ca="1">Control!$C$7*Calculations!$C$82*INDEX('Monthly Data'!N:N,Calculations!$C$116+MOD(L18,Calculations!$C$118))+Control!$C$7*Calculations!$C$83*INDEX('Monthly Data'!O:O,Calculations!$C$116+MOD(L18,Calculations!$C$118))+Control!$C$7*Calculations!$C$84*INDEX('Monthly Data'!P:P,Calculations!$C$116+MOD(L18,Calculations!$C$118))+Control!$C$7*Calculations!$C$85*INDEX('Monthly Data'!Q:Q,Calculations!$C$116+MOD(L18,Calculations!$C$118))+(1-Control!$C$7*Calculations!$C$87)*INDEX('Monthly Data'!R:R,Calculations!$C$116+MOD(L18,Calculations!$C$118))</f>
        <v>6.2631896128884862E-3</v>
      </c>
      <c r="EC18" s="86">
        <f ca="1">Control!$C$7*Calculations!$C$82*INDEX('Monthly Data'!N:N,Calculations!$C$116+MOD(M18,Calculations!$C$118))+Control!$C$7*Calculations!$C$83*INDEX('Monthly Data'!O:O,Calculations!$C$116+MOD(M18,Calculations!$C$118))+Control!$C$7*Calculations!$C$84*INDEX('Monthly Data'!P:P,Calculations!$C$116+MOD(M18,Calculations!$C$118))+Control!$C$7*Calculations!$C$85*INDEX('Monthly Data'!Q:Q,Calculations!$C$116+MOD(M18,Calculations!$C$118))+(1-Control!$C$7*Calculations!$C$87)*INDEX('Monthly Data'!R:R,Calculations!$C$116+MOD(M18,Calculations!$C$118))</f>
        <v>4.7768166384148329E-3</v>
      </c>
      <c r="ED18" s="86">
        <f ca="1">Control!$C$7*Calculations!$C$82*INDEX('Monthly Data'!N:N,Calculations!$C$116+MOD(N18,Calculations!$C$118))+Control!$C$7*Calculations!$C$83*INDEX('Monthly Data'!O:O,Calculations!$C$116+MOD(N18,Calculations!$C$118))+Control!$C$7*Calculations!$C$84*INDEX('Monthly Data'!P:P,Calculations!$C$116+MOD(N18,Calculations!$C$118))+Control!$C$7*Calculations!$C$85*INDEX('Monthly Data'!Q:Q,Calculations!$C$116+MOD(N18,Calculations!$C$118))+(1-Control!$C$7*Calculations!$C$87)*INDEX('Monthly Data'!R:R,Calculations!$C$116+MOD(N18,Calculations!$C$118))</f>
        <v>4.2795950888382334E-3</v>
      </c>
      <c r="EE18" s="86">
        <f ca="1">Control!$C$7*Calculations!$C$82*INDEX('Monthly Data'!N:N,Calculations!$C$116+MOD(O18,Calculations!$C$118))+Control!$C$7*Calculations!$C$83*INDEX('Monthly Data'!O:O,Calculations!$C$116+MOD(O18,Calculations!$C$118))+Control!$C$7*Calculations!$C$84*INDEX('Monthly Data'!P:P,Calculations!$C$116+MOD(O18,Calculations!$C$118))+Control!$C$7*Calculations!$C$85*INDEX('Monthly Data'!Q:Q,Calculations!$C$116+MOD(O18,Calculations!$C$118))+(1-Control!$C$7*Calculations!$C$87)*INDEX('Monthly Data'!R:R,Calculations!$C$116+MOD(O18,Calculations!$C$118))</f>
        <v>1.4915555251167555E-3</v>
      </c>
      <c r="EF18" s="86">
        <f ca="1">Control!$C$7*Calculations!$C$82*INDEX('Monthly Data'!N:N,Calculations!$C$116+MOD(P18,Calculations!$C$118))+Control!$C$7*Calculations!$C$83*INDEX('Monthly Data'!O:O,Calculations!$C$116+MOD(P18,Calculations!$C$118))+Control!$C$7*Calculations!$C$84*INDEX('Monthly Data'!P:P,Calculations!$C$116+MOD(P18,Calculations!$C$118))+Control!$C$7*Calculations!$C$85*INDEX('Monthly Data'!Q:Q,Calculations!$C$116+MOD(P18,Calculations!$C$118))+(1-Control!$C$7*Calculations!$C$87)*INDEX('Monthly Data'!R:R,Calculations!$C$116+MOD(P18,Calculations!$C$118))</f>
        <v>-1.5984879994281095E-2</v>
      </c>
      <c r="EG18" s="86">
        <f ca="1">Control!$C$7*Calculations!$C$82*INDEX('Monthly Data'!N:N,Calculations!$C$116+MOD(Q18,Calculations!$C$118))+Control!$C$7*Calculations!$C$83*INDEX('Monthly Data'!O:O,Calculations!$C$116+MOD(Q18,Calculations!$C$118))+Control!$C$7*Calculations!$C$84*INDEX('Monthly Data'!P:P,Calculations!$C$116+MOD(Q18,Calculations!$C$118))+Control!$C$7*Calculations!$C$85*INDEX('Monthly Data'!Q:Q,Calculations!$C$116+MOD(Q18,Calculations!$C$118))+(1-Control!$C$7*Calculations!$C$87)*INDEX('Monthly Data'!R:R,Calculations!$C$116+MOD(Q18,Calculations!$C$118))</f>
        <v>-7.3651264633385334E-4</v>
      </c>
      <c r="EH18" s="86">
        <f ca="1">Control!$C$7*Calculations!$C$82*INDEX('Monthly Data'!N:N,Calculations!$C$116+MOD(R18,Calculations!$C$118))+Control!$C$7*Calculations!$C$83*INDEX('Monthly Data'!O:O,Calculations!$C$116+MOD(R18,Calculations!$C$118))+Control!$C$7*Calculations!$C$84*INDEX('Monthly Data'!P:P,Calculations!$C$116+MOD(R18,Calculations!$C$118))+Control!$C$7*Calculations!$C$85*INDEX('Monthly Data'!Q:Q,Calculations!$C$116+MOD(R18,Calculations!$C$118))+(1-Control!$C$7*Calculations!$C$87)*INDEX('Monthly Data'!R:R,Calculations!$C$116+MOD(R18,Calculations!$C$118))</f>
        <v>-2.5419860972892394E-2</v>
      </c>
      <c r="EI18" s="86">
        <f ca="1">Control!$C$7*Calculations!$C$82*INDEX('Monthly Data'!N:N,Calculations!$C$116+MOD(S18,Calculations!$C$118))+Control!$C$7*Calculations!$C$83*INDEX('Monthly Data'!O:O,Calculations!$C$116+MOD(S18,Calculations!$C$118))+Control!$C$7*Calculations!$C$84*INDEX('Monthly Data'!P:P,Calculations!$C$116+MOD(S18,Calculations!$C$118))+Control!$C$7*Calculations!$C$85*INDEX('Monthly Data'!Q:Q,Calculations!$C$116+MOD(S18,Calculations!$C$118))+(1-Control!$C$7*Calculations!$C$87)*INDEX('Monthly Data'!R:R,Calculations!$C$116+MOD(S18,Calculations!$C$118))</f>
        <v>-2.7490061308214487E-3</v>
      </c>
      <c r="EJ18" s="86">
        <f ca="1">Control!$C$7*Calculations!$C$82*INDEX('Monthly Data'!N:N,Calculations!$C$116+MOD(T18,Calculations!$C$118))+Control!$C$7*Calculations!$C$83*INDEX('Monthly Data'!O:O,Calculations!$C$116+MOD(T18,Calculations!$C$118))+Control!$C$7*Calculations!$C$84*INDEX('Monthly Data'!P:P,Calculations!$C$116+MOD(T18,Calculations!$C$118))+Control!$C$7*Calculations!$C$85*INDEX('Monthly Data'!Q:Q,Calculations!$C$116+MOD(T18,Calculations!$C$118))+(1-Control!$C$7*Calculations!$C$87)*INDEX('Monthly Data'!R:R,Calculations!$C$116+MOD(T18,Calculations!$C$118))</f>
        <v>3.7596120283497965E-2</v>
      </c>
      <c r="EK18" s="86">
        <f ca="1">Control!$C$7*Calculations!$C$82*INDEX('Monthly Data'!N:N,Calculations!$C$116+MOD(U18,Calculations!$C$118))+Control!$C$7*Calculations!$C$83*INDEX('Monthly Data'!O:O,Calculations!$C$116+MOD(U18,Calculations!$C$118))+Control!$C$7*Calculations!$C$84*INDEX('Monthly Data'!P:P,Calculations!$C$116+MOD(U18,Calculations!$C$118))+Control!$C$7*Calculations!$C$85*INDEX('Monthly Data'!Q:Q,Calculations!$C$116+MOD(U18,Calculations!$C$118))+(1-Control!$C$7*Calculations!$C$87)*INDEX('Monthly Data'!R:R,Calculations!$C$116+MOD(U18,Calculations!$C$118))</f>
        <v>6.4539397490030407E-3</v>
      </c>
      <c r="EL18" s="86">
        <f ca="1">Control!$C$7*Calculations!$C$82*INDEX('Monthly Data'!N:N,Calculations!$C$116+MOD(V18,Calculations!$C$118))+Control!$C$7*Calculations!$C$83*INDEX('Monthly Data'!O:O,Calculations!$C$116+MOD(V18,Calculations!$C$118))+Control!$C$7*Calculations!$C$84*INDEX('Monthly Data'!P:P,Calculations!$C$116+MOD(V18,Calculations!$C$118))+Control!$C$7*Calculations!$C$85*INDEX('Monthly Data'!Q:Q,Calculations!$C$116+MOD(V18,Calculations!$C$118))+(1-Control!$C$7*Calculations!$C$87)*INDEX('Monthly Data'!R:R,Calculations!$C$116+MOD(V18,Calculations!$C$118))</f>
        <v>3.4808428836917149E-3</v>
      </c>
      <c r="EM18" s="86">
        <f ca="1">Control!$C$7*Calculations!$C$82*INDEX('Monthly Data'!N:N,Calculations!$C$116+MOD(W18,Calculations!$C$118))+Control!$C$7*Calculations!$C$83*INDEX('Monthly Data'!O:O,Calculations!$C$116+MOD(W18,Calculations!$C$118))+Control!$C$7*Calculations!$C$84*INDEX('Monthly Data'!P:P,Calculations!$C$116+MOD(W18,Calculations!$C$118))+Control!$C$7*Calculations!$C$85*INDEX('Monthly Data'!Q:Q,Calculations!$C$116+MOD(W18,Calculations!$C$118))+(1-Control!$C$7*Calculations!$C$87)*INDEX('Monthly Data'!R:R,Calculations!$C$116+MOD(W18,Calculations!$C$118))</f>
        <v>-9.9526758408448549E-3</v>
      </c>
      <c r="EN18" s="86">
        <f ca="1">Control!$C$7*Calculations!$C$82*INDEX('Monthly Data'!N:N,Calculations!$C$116+MOD(X18,Calculations!$C$118))+Control!$C$7*Calculations!$C$83*INDEX('Monthly Data'!O:O,Calculations!$C$116+MOD(X18,Calculations!$C$118))+Control!$C$7*Calculations!$C$84*INDEX('Monthly Data'!P:P,Calculations!$C$116+MOD(X18,Calculations!$C$118))+Control!$C$7*Calculations!$C$85*INDEX('Monthly Data'!Q:Q,Calculations!$C$116+MOD(X18,Calculations!$C$118))+(1-Control!$C$7*Calculations!$C$87)*INDEX('Monthly Data'!R:R,Calculations!$C$116+MOD(X18,Calculations!$C$118))</f>
        <v>3.6332715283247441E-2</v>
      </c>
      <c r="EO18" s="86">
        <f ca="1">Control!$C$7*Calculations!$C$82*INDEX('Monthly Data'!N:N,Calculations!$C$116+MOD(Y18,Calculations!$C$118))+Control!$C$7*Calculations!$C$83*INDEX('Monthly Data'!O:O,Calculations!$C$116+MOD(Y18,Calculations!$C$118))+Control!$C$7*Calculations!$C$84*INDEX('Monthly Data'!P:P,Calculations!$C$116+MOD(Y18,Calculations!$C$118))+Control!$C$7*Calculations!$C$85*INDEX('Monthly Data'!Q:Q,Calculations!$C$116+MOD(Y18,Calculations!$C$118))+(1-Control!$C$7*Calculations!$C$87)*INDEX('Monthly Data'!R:R,Calculations!$C$116+MOD(Y18,Calculations!$C$118))</f>
        <v>1.5108777406081684E-3</v>
      </c>
      <c r="EP18" s="86">
        <f ca="1">Control!$C$7*Calculations!$C$82*INDEX('Monthly Data'!N:N,Calculations!$C$116+MOD(Z18,Calculations!$C$118))+Control!$C$7*Calculations!$C$83*INDEX('Monthly Data'!O:O,Calculations!$C$116+MOD(Z18,Calculations!$C$118))+Control!$C$7*Calculations!$C$84*INDEX('Monthly Data'!P:P,Calculations!$C$116+MOD(Z18,Calculations!$C$118))+Control!$C$7*Calculations!$C$85*INDEX('Monthly Data'!Q:Q,Calculations!$C$116+MOD(Z18,Calculations!$C$118))+(1-Control!$C$7*Calculations!$C$87)*INDEX('Monthly Data'!R:R,Calculations!$C$116+MOD(Z18,Calculations!$C$118))</f>
        <v>1.4915555251167555E-3</v>
      </c>
      <c r="EQ18" s="86">
        <f ca="1">Control!$C$7*Calculations!$C$82*INDEX('Monthly Data'!N:N,Calculations!$C$116+MOD(AA18,Calculations!$C$118))+Control!$C$7*Calculations!$C$83*INDEX('Monthly Data'!O:O,Calculations!$C$116+MOD(AA18,Calculations!$C$118))+Control!$C$7*Calculations!$C$84*INDEX('Monthly Data'!P:P,Calculations!$C$116+MOD(AA18,Calculations!$C$118))+Control!$C$7*Calculations!$C$85*INDEX('Monthly Data'!Q:Q,Calculations!$C$116+MOD(AA18,Calculations!$C$118))+(1-Control!$C$7*Calculations!$C$87)*INDEX('Monthly Data'!R:R,Calculations!$C$116+MOD(AA18,Calculations!$C$118))</f>
        <v>3.5231336013669103E-2</v>
      </c>
      <c r="ER18" s="86">
        <f ca="1">Control!$C$7*Calculations!$C$82*INDEX('Monthly Data'!N:N,Calculations!$C$116+MOD(AB18,Calculations!$C$118))+Control!$C$7*Calculations!$C$83*INDEX('Monthly Data'!O:O,Calculations!$C$116+MOD(AB18,Calculations!$C$118))+Control!$C$7*Calculations!$C$84*INDEX('Monthly Data'!P:P,Calculations!$C$116+MOD(AB18,Calculations!$C$118))+Control!$C$7*Calculations!$C$85*INDEX('Monthly Data'!Q:Q,Calculations!$C$116+MOD(AB18,Calculations!$C$118))+(1-Control!$C$7*Calculations!$C$87)*INDEX('Monthly Data'!R:R,Calculations!$C$116+MOD(AB18,Calculations!$C$118))</f>
        <v>-2.6378232493851243E-2</v>
      </c>
      <c r="ES18" s="86">
        <f ca="1">Control!$C$7*Calculations!$C$82*INDEX('Monthly Data'!N:N,Calculations!$C$116+MOD(AC18,Calculations!$C$118))+Control!$C$7*Calculations!$C$83*INDEX('Monthly Data'!O:O,Calculations!$C$116+MOD(AC18,Calculations!$C$118))+Control!$C$7*Calculations!$C$84*INDEX('Monthly Data'!P:P,Calculations!$C$116+MOD(AC18,Calculations!$C$118))+Control!$C$7*Calculations!$C$85*INDEX('Monthly Data'!Q:Q,Calculations!$C$116+MOD(AC18,Calculations!$C$118))+(1-Control!$C$7*Calculations!$C$87)*INDEX('Monthly Data'!R:R,Calculations!$C$116+MOD(AC18,Calculations!$C$118))</f>
        <v>-4.417423226995453E-3</v>
      </c>
      <c r="ET18" s="86">
        <f ca="1">Control!$C$7*Calculations!$C$82*INDEX('Monthly Data'!N:N,Calculations!$C$116+MOD(AD18,Calculations!$C$118))+Control!$C$7*Calculations!$C$83*INDEX('Monthly Data'!O:O,Calculations!$C$116+MOD(AD18,Calculations!$C$118))+Control!$C$7*Calculations!$C$84*INDEX('Monthly Data'!P:P,Calculations!$C$116+MOD(AD18,Calculations!$C$118))+Control!$C$7*Calculations!$C$85*INDEX('Monthly Data'!Q:Q,Calculations!$C$116+MOD(AD18,Calculations!$C$118))+(1-Control!$C$7*Calculations!$C$87)*INDEX('Monthly Data'!R:R,Calculations!$C$116+MOD(AD18,Calculations!$C$118))</f>
        <v>3.0957942835585645E-2</v>
      </c>
      <c r="EU18" s="86">
        <f ca="1">Control!$C$7*Calculations!$C$82*INDEX('Monthly Data'!N:N,Calculations!$C$116+MOD(AE18,Calculations!$C$118))+Control!$C$7*Calculations!$C$83*INDEX('Monthly Data'!O:O,Calculations!$C$116+MOD(AE18,Calculations!$C$118))+Control!$C$7*Calculations!$C$84*INDEX('Monthly Data'!P:P,Calculations!$C$116+MOD(AE18,Calculations!$C$118))+Control!$C$7*Calculations!$C$85*INDEX('Monthly Data'!Q:Q,Calculations!$C$116+MOD(AE18,Calculations!$C$118))+(1-Control!$C$7*Calculations!$C$87)*INDEX('Monthly Data'!R:R,Calculations!$C$116+MOD(AE18,Calculations!$C$118))</f>
        <v>-7.8872955230675015E-3</v>
      </c>
      <c r="EV18" s="86">
        <f ca="1">Control!$C$7*Calculations!$C$82*INDEX('Monthly Data'!N:N,Calculations!$C$116+MOD(AF18,Calculations!$C$118))+Control!$C$7*Calculations!$C$83*INDEX('Monthly Data'!O:O,Calculations!$C$116+MOD(AF18,Calculations!$C$118))+Control!$C$7*Calculations!$C$84*INDEX('Monthly Data'!P:P,Calculations!$C$116+MOD(AF18,Calculations!$C$118))+Control!$C$7*Calculations!$C$85*INDEX('Monthly Data'!Q:Q,Calculations!$C$116+MOD(AF18,Calculations!$C$118))+(1-Control!$C$7*Calculations!$C$87)*INDEX('Monthly Data'!R:R,Calculations!$C$116+MOD(AF18,Calculations!$C$118))</f>
        <v>7.9764341593600071E-3</v>
      </c>
      <c r="EW18" s="86">
        <f ca="1">Control!$C$7*Calculations!$C$82*INDEX('Monthly Data'!N:N,Calculations!$C$116+MOD(AG18,Calculations!$C$118))+Control!$C$7*Calculations!$C$83*INDEX('Monthly Data'!O:O,Calculations!$C$116+MOD(AG18,Calculations!$C$118))+Control!$C$7*Calculations!$C$84*INDEX('Monthly Data'!P:P,Calculations!$C$116+MOD(AG18,Calculations!$C$118))+Control!$C$7*Calculations!$C$85*INDEX('Monthly Data'!Q:Q,Calculations!$C$116+MOD(AG18,Calculations!$C$118))+(1-Control!$C$7*Calculations!$C$87)*INDEX('Monthly Data'!R:R,Calculations!$C$116+MOD(AG18,Calculations!$C$118))</f>
        <v>2.5790695379256122E-2</v>
      </c>
      <c r="EX18" s="86">
        <f ca="1">Control!$C$7*Calculations!$C$82*INDEX('Monthly Data'!N:N,Calculations!$C$116+MOD(AH18,Calculations!$C$118))+Control!$C$7*Calculations!$C$83*INDEX('Monthly Data'!O:O,Calculations!$C$116+MOD(AH18,Calculations!$C$118))+Control!$C$7*Calculations!$C$84*INDEX('Monthly Data'!P:P,Calculations!$C$116+MOD(AH18,Calculations!$C$118))+Control!$C$7*Calculations!$C$85*INDEX('Monthly Data'!Q:Q,Calculations!$C$116+MOD(AH18,Calculations!$C$118))+(1-Control!$C$7*Calculations!$C$87)*INDEX('Monthly Data'!R:R,Calculations!$C$116+MOD(AH18,Calculations!$C$118))</f>
        <v>1.1786765492207996E-2</v>
      </c>
      <c r="EY18" s="86">
        <f ca="1">Control!$C$7*Calculations!$C$82*INDEX('Monthly Data'!N:N,Calculations!$C$116+MOD(AI18,Calculations!$C$118))+Control!$C$7*Calculations!$C$83*INDEX('Monthly Data'!O:O,Calculations!$C$116+MOD(AI18,Calculations!$C$118))+Control!$C$7*Calculations!$C$84*INDEX('Monthly Data'!P:P,Calculations!$C$116+MOD(AI18,Calculations!$C$118))+Control!$C$7*Calculations!$C$85*INDEX('Monthly Data'!Q:Q,Calculations!$C$116+MOD(AI18,Calculations!$C$118))+(1-Control!$C$7*Calculations!$C$87)*INDEX('Monthly Data'!R:R,Calculations!$C$116+MOD(AI18,Calculations!$C$118))</f>
        <v>3.1070573055362403E-2</v>
      </c>
      <c r="EZ18" s="86">
        <f ca="1">Control!$C$7*Calculations!$C$82*INDEX('Monthly Data'!N:N,Calculations!$C$116+MOD(AJ18,Calculations!$C$118))+Control!$C$7*Calculations!$C$83*INDEX('Monthly Data'!O:O,Calculations!$C$116+MOD(AJ18,Calculations!$C$118))+Control!$C$7*Calculations!$C$84*INDEX('Monthly Data'!P:P,Calculations!$C$116+MOD(AJ18,Calculations!$C$118))+Control!$C$7*Calculations!$C$85*INDEX('Monthly Data'!Q:Q,Calculations!$C$116+MOD(AJ18,Calculations!$C$118))+(1-Control!$C$7*Calculations!$C$87)*INDEX('Monthly Data'!R:R,Calculations!$C$116+MOD(AJ18,Calculations!$C$118))</f>
        <v>1.7361594973213587E-2</v>
      </c>
      <c r="FA18" s="86">
        <f ca="1">Control!$C$7*Calculations!$C$82*INDEX('Monthly Data'!N:N,Calculations!$C$116+MOD(AK18,Calculations!$C$118))+Control!$C$7*Calculations!$C$83*INDEX('Monthly Data'!O:O,Calculations!$C$116+MOD(AK18,Calculations!$C$118))+Control!$C$7*Calculations!$C$84*INDEX('Monthly Data'!P:P,Calculations!$C$116+MOD(AK18,Calculations!$C$118))+Control!$C$7*Calculations!$C$85*INDEX('Monthly Data'!Q:Q,Calculations!$C$116+MOD(AK18,Calculations!$C$118))+(1-Control!$C$7*Calculations!$C$87)*INDEX('Monthly Data'!R:R,Calculations!$C$116+MOD(AK18,Calculations!$C$118))</f>
        <v>3.127051071655923E-3</v>
      </c>
      <c r="FB18" s="86">
        <f ca="1">Control!$C$7*Calculations!$C$82*INDEX('Monthly Data'!N:N,Calculations!$C$116+MOD(AL18,Calculations!$C$118))+Control!$C$7*Calculations!$C$83*INDEX('Monthly Data'!O:O,Calculations!$C$116+MOD(AL18,Calculations!$C$118))+Control!$C$7*Calculations!$C$84*INDEX('Monthly Data'!P:P,Calculations!$C$116+MOD(AL18,Calculations!$C$118))+Control!$C$7*Calculations!$C$85*INDEX('Monthly Data'!Q:Q,Calculations!$C$116+MOD(AL18,Calculations!$C$118))+(1-Control!$C$7*Calculations!$C$87)*INDEX('Monthly Data'!R:R,Calculations!$C$116+MOD(AL18,Calculations!$C$118))</f>
        <v>1.50127906355989E-2</v>
      </c>
      <c r="FC18" s="86">
        <f ca="1">Control!$C$7*Calculations!$C$82*INDEX('Monthly Data'!N:N,Calculations!$C$116+MOD(AM18,Calculations!$C$118))+Control!$C$7*Calculations!$C$83*INDEX('Monthly Data'!O:O,Calculations!$C$116+MOD(AM18,Calculations!$C$118))+Control!$C$7*Calculations!$C$84*INDEX('Monthly Data'!P:P,Calculations!$C$116+MOD(AM18,Calculations!$C$118))+Control!$C$7*Calculations!$C$85*INDEX('Monthly Data'!Q:Q,Calculations!$C$116+MOD(AM18,Calculations!$C$118))+(1-Control!$C$7*Calculations!$C$87)*INDEX('Monthly Data'!R:R,Calculations!$C$116+MOD(AM18,Calculations!$C$118))</f>
        <v>9.9793409618087695E-3</v>
      </c>
      <c r="FD18" s="86">
        <f ca="1">Control!$C$7*Calculations!$C$82*INDEX('Monthly Data'!N:N,Calculations!$C$116+MOD(AN18,Calculations!$C$118))+Control!$C$7*Calculations!$C$83*INDEX('Monthly Data'!O:O,Calculations!$C$116+MOD(AN18,Calculations!$C$118))+Control!$C$7*Calculations!$C$84*INDEX('Monthly Data'!P:P,Calculations!$C$116+MOD(AN18,Calculations!$C$118))+Control!$C$7*Calculations!$C$85*INDEX('Monthly Data'!Q:Q,Calculations!$C$116+MOD(AN18,Calculations!$C$118))+(1-Control!$C$7*Calculations!$C$87)*INDEX('Monthly Data'!R:R,Calculations!$C$116+MOD(AN18,Calculations!$C$118))</f>
        <v>5.3309355465453899E-3</v>
      </c>
      <c r="FE18" s="86">
        <f ca="1">Control!$C$7*Calculations!$C$82*INDEX('Monthly Data'!N:N,Calculations!$C$116+MOD(AO18,Calculations!$C$118))+Control!$C$7*Calculations!$C$83*INDEX('Monthly Data'!O:O,Calculations!$C$116+MOD(AO18,Calculations!$C$118))+Control!$C$7*Calculations!$C$84*INDEX('Monthly Data'!P:P,Calculations!$C$116+MOD(AO18,Calculations!$C$118))+Control!$C$7*Calculations!$C$85*INDEX('Monthly Data'!Q:Q,Calculations!$C$116+MOD(AO18,Calculations!$C$118))+(1-Control!$C$7*Calculations!$C$87)*INDEX('Monthly Data'!R:R,Calculations!$C$116+MOD(AO18,Calculations!$C$118))</f>
        <v>-1.4213734788548189E-2</v>
      </c>
      <c r="FF18" s="86">
        <f ca="1">Control!$C$7*Calculations!$C$82*INDEX('Monthly Data'!N:N,Calculations!$C$116+MOD(AP18,Calculations!$C$118))+Control!$C$7*Calculations!$C$83*INDEX('Monthly Data'!O:O,Calculations!$C$116+MOD(AP18,Calculations!$C$118))+Control!$C$7*Calculations!$C$84*INDEX('Monthly Data'!P:P,Calculations!$C$116+MOD(AP18,Calculations!$C$118))+Control!$C$7*Calculations!$C$85*INDEX('Monthly Data'!Q:Q,Calculations!$C$116+MOD(AP18,Calculations!$C$118))+(1-Control!$C$7*Calculations!$C$87)*INDEX('Monthly Data'!R:R,Calculations!$C$116+MOD(AP18,Calculations!$C$118))</f>
        <v>6.4539397490030407E-3</v>
      </c>
      <c r="FG18" s="86">
        <f ca="1">Control!$C$7*Calculations!$C$82*INDEX('Monthly Data'!N:N,Calculations!$C$116+MOD(AQ18,Calculations!$C$118))+Control!$C$7*Calculations!$C$83*INDEX('Monthly Data'!O:O,Calculations!$C$116+MOD(AQ18,Calculations!$C$118))+Control!$C$7*Calculations!$C$84*INDEX('Monthly Data'!P:P,Calculations!$C$116+MOD(AQ18,Calculations!$C$118))+Control!$C$7*Calculations!$C$85*INDEX('Monthly Data'!Q:Q,Calculations!$C$116+MOD(AQ18,Calculations!$C$118))+(1-Control!$C$7*Calculations!$C$87)*INDEX('Monthly Data'!R:R,Calculations!$C$116+MOD(AQ18,Calculations!$C$118))</f>
        <v>3.8809817903524786E-2</v>
      </c>
      <c r="FH18" s="86">
        <f ca="1">Control!$C$7*Calculations!$C$82*INDEX('Monthly Data'!N:N,Calculations!$C$116+MOD(AR18,Calculations!$C$118))+Control!$C$7*Calculations!$C$83*INDEX('Monthly Data'!O:O,Calculations!$C$116+MOD(AR18,Calculations!$C$118))+Control!$C$7*Calculations!$C$84*INDEX('Monthly Data'!P:P,Calculations!$C$116+MOD(AR18,Calculations!$C$118))+Control!$C$7*Calculations!$C$85*INDEX('Monthly Data'!Q:Q,Calculations!$C$116+MOD(AR18,Calculations!$C$118))+(1-Control!$C$7*Calculations!$C$87)*INDEX('Monthly Data'!R:R,Calculations!$C$116+MOD(AR18,Calculations!$C$118))</f>
        <v>1.2954540023127663E-2</v>
      </c>
      <c r="FI18" s="86">
        <f ca="1">Control!$C$7*Calculations!$C$82*INDEX('Monthly Data'!N:N,Calculations!$C$116+MOD(AS18,Calculations!$C$118))+Control!$C$7*Calculations!$C$83*INDEX('Monthly Data'!O:O,Calculations!$C$116+MOD(AS18,Calculations!$C$118))+Control!$C$7*Calculations!$C$84*INDEX('Monthly Data'!P:P,Calculations!$C$116+MOD(AS18,Calculations!$C$118))+Control!$C$7*Calculations!$C$85*INDEX('Monthly Data'!Q:Q,Calculations!$C$116+MOD(AS18,Calculations!$C$118))+(1-Control!$C$7*Calculations!$C$87)*INDEX('Monthly Data'!R:R,Calculations!$C$116+MOD(AS18,Calculations!$C$118))</f>
        <v>3.1070573055362403E-2</v>
      </c>
      <c r="FJ18" s="86">
        <f ca="1">Control!$C$7*Calculations!$C$82*INDEX('Monthly Data'!N:N,Calculations!$C$116+MOD(AT18,Calculations!$C$118))+Control!$C$7*Calculations!$C$83*INDEX('Monthly Data'!O:O,Calculations!$C$116+MOD(AT18,Calculations!$C$118))+Control!$C$7*Calculations!$C$84*INDEX('Monthly Data'!P:P,Calculations!$C$116+MOD(AT18,Calculations!$C$118))+Control!$C$7*Calculations!$C$85*INDEX('Monthly Data'!Q:Q,Calculations!$C$116+MOD(AT18,Calculations!$C$118))+(1-Control!$C$7*Calculations!$C$87)*INDEX('Monthly Data'!R:R,Calculations!$C$116+MOD(AT18,Calculations!$C$118))</f>
        <v>1.0415351832335435E-2</v>
      </c>
      <c r="FK18" s="86">
        <f ca="1">Control!$C$7*Calculations!$C$82*INDEX('Monthly Data'!N:N,Calculations!$C$116+MOD(AU18,Calculations!$C$118))+Control!$C$7*Calculations!$C$83*INDEX('Monthly Data'!O:O,Calculations!$C$116+MOD(AU18,Calculations!$C$118))+Control!$C$7*Calculations!$C$84*INDEX('Monthly Data'!P:P,Calculations!$C$116+MOD(AU18,Calculations!$C$118))+Control!$C$7*Calculations!$C$85*INDEX('Monthly Data'!Q:Q,Calculations!$C$116+MOD(AU18,Calculations!$C$118))+(1-Control!$C$7*Calculations!$C$87)*INDEX('Monthly Data'!R:R,Calculations!$C$116+MOD(AU18,Calculations!$C$118))</f>
        <v>1.2954540023127663E-2</v>
      </c>
      <c r="FL18" s="86">
        <f ca="1">Control!$C$7*Calculations!$C$82*INDEX('Monthly Data'!N:N,Calculations!$C$116+MOD(AV18,Calculations!$C$118))+Control!$C$7*Calculations!$C$83*INDEX('Monthly Data'!O:O,Calculations!$C$116+MOD(AV18,Calculations!$C$118))+Control!$C$7*Calculations!$C$84*INDEX('Monthly Data'!P:P,Calculations!$C$116+MOD(AV18,Calculations!$C$118))+Control!$C$7*Calculations!$C$85*INDEX('Monthly Data'!Q:Q,Calculations!$C$116+MOD(AV18,Calculations!$C$118))+(1-Control!$C$7*Calculations!$C$87)*INDEX('Monthly Data'!R:R,Calculations!$C$116+MOD(AV18,Calculations!$C$118))</f>
        <v>1.046389543479892E-2</v>
      </c>
      <c r="FM18" s="86">
        <f ca="1">Control!$C$7*Calculations!$C$82*INDEX('Monthly Data'!N:N,Calculations!$C$116+MOD(AW18,Calculations!$C$118))+Control!$C$7*Calculations!$C$83*INDEX('Monthly Data'!O:O,Calculations!$C$116+MOD(AW18,Calculations!$C$118))+Control!$C$7*Calculations!$C$84*INDEX('Monthly Data'!P:P,Calculations!$C$116+MOD(AW18,Calculations!$C$118))+Control!$C$7*Calculations!$C$85*INDEX('Monthly Data'!Q:Q,Calculations!$C$116+MOD(AW18,Calculations!$C$118))+(1-Control!$C$7*Calculations!$C$87)*INDEX('Monthly Data'!R:R,Calculations!$C$116+MOD(AW18,Calculations!$C$118))</f>
        <v>-1.3959200237295809E-2</v>
      </c>
      <c r="FN18" s="86">
        <f ca="1">Control!$C$7*Calculations!$C$82*INDEX('Monthly Data'!N:N,Calculations!$C$116+MOD(AX18,Calculations!$C$118))+Control!$C$7*Calculations!$C$83*INDEX('Monthly Data'!O:O,Calculations!$C$116+MOD(AX18,Calculations!$C$118))+Control!$C$7*Calculations!$C$84*INDEX('Monthly Data'!P:P,Calculations!$C$116+MOD(AX18,Calculations!$C$118))+Control!$C$7*Calculations!$C$85*INDEX('Monthly Data'!Q:Q,Calculations!$C$116+MOD(AX18,Calculations!$C$118))+(1-Control!$C$7*Calculations!$C$87)*INDEX('Monthly Data'!R:R,Calculations!$C$116+MOD(AX18,Calculations!$C$118))</f>
        <v>4.7768166384148329E-3</v>
      </c>
      <c r="FO18" s="86">
        <f ca="1">Control!$C$7*Calculations!$C$82*INDEX('Monthly Data'!N:N,Calculations!$C$116+MOD(AY18,Calculations!$C$118))+Control!$C$7*Calculations!$C$83*INDEX('Monthly Data'!O:O,Calculations!$C$116+MOD(AY18,Calculations!$C$118))+Control!$C$7*Calculations!$C$84*INDEX('Monthly Data'!P:P,Calculations!$C$116+MOD(AY18,Calculations!$C$118))+Control!$C$7*Calculations!$C$85*INDEX('Monthly Data'!Q:Q,Calculations!$C$116+MOD(AY18,Calculations!$C$118))+(1-Control!$C$7*Calculations!$C$87)*INDEX('Monthly Data'!R:R,Calculations!$C$116+MOD(AY18,Calculations!$C$118))</f>
        <v>1.046389543479892E-2</v>
      </c>
      <c r="FP18" s="86">
        <f ca="1">Control!$C$7*Calculations!$C$82*INDEX('Monthly Data'!N:N,Calculations!$C$116+MOD(AZ18,Calculations!$C$118))+Control!$C$7*Calculations!$C$83*INDEX('Monthly Data'!O:O,Calculations!$C$116+MOD(AZ18,Calculations!$C$118))+Control!$C$7*Calculations!$C$84*INDEX('Monthly Data'!P:P,Calculations!$C$116+MOD(AZ18,Calculations!$C$118))+Control!$C$7*Calculations!$C$85*INDEX('Monthly Data'!Q:Q,Calculations!$C$116+MOD(AZ18,Calculations!$C$118))+(1-Control!$C$7*Calculations!$C$87)*INDEX('Monthly Data'!R:R,Calculations!$C$116+MOD(AZ18,Calculations!$C$118))</f>
        <v>2.4722579420195831E-2</v>
      </c>
      <c r="FQ18" s="86">
        <f ca="1">Control!$C$7*Calculations!$C$82*INDEX('Monthly Data'!N:N,Calculations!$C$116+MOD(BA18,Calculations!$C$118))+Control!$C$7*Calculations!$C$83*INDEX('Monthly Data'!O:O,Calculations!$C$116+MOD(BA18,Calculations!$C$118))+Control!$C$7*Calculations!$C$84*INDEX('Monthly Data'!P:P,Calculations!$C$116+MOD(BA18,Calculations!$C$118))+Control!$C$7*Calculations!$C$85*INDEX('Monthly Data'!Q:Q,Calculations!$C$116+MOD(BA18,Calculations!$C$118))+(1-Control!$C$7*Calculations!$C$87)*INDEX('Monthly Data'!R:R,Calculations!$C$116+MOD(BA18,Calculations!$C$118))</f>
        <v>9.9793409618087695E-3</v>
      </c>
      <c r="FR18" s="86">
        <f ca="1">Control!$C$7*Calculations!$C$82*INDEX('Monthly Data'!N:N,Calculations!$C$116+MOD(BB18,Calculations!$C$118))+Control!$C$7*Calculations!$C$83*INDEX('Monthly Data'!O:O,Calculations!$C$116+MOD(BB18,Calculations!$C$118))+Control!$C$7*Calculations!$C$84*INDEX('Monthly Data'!P:P,Calculations!$C$116+MOD(BB18,Calculations!$C$118))+Control!$C$7*Calculations!$C$85*INDEX('Monthly Data'!Q:Q,Calculations!$C$116+MOD(BB18,Calculations!$C$118))+(1-Control!$C$7*Calculations!$C$87)*INDEX('Monthly Data'!R:R,Calculations!$C$116+MOD(BB18,Calculations!$C$118))</f>
        <v>-2.6378232493851243E-2</v>
      </c>
      <c r="FS18" s="86">
        <f ca="1">Control!$C$7*Calculations!$C$82*INDEX('Monthly Data'!N:N,Calculations!$C$116+MOD(BC18,Calculations!$C$118))+Control!$C$7*Calculations!$C$83*INDEX('Monthly Data'!O:O,Calculations!$C$116+MOD(BC18,Calculations!$C$118))+Control!$C$7*Calculations!$C$84*INDEX('Monthly Data'!P:P,Calculations!$C$116+MOD(BC18,Calculations!$C$118))+Control!$C$7*Calculations!$C$85*INDEX('Monthly Data'!Q:Q,Calculations!$C$116+MOD(BC18,Calculations!$C$118))+(1-Control!$C$7*Calculations!$C$87)*INDEX('Monthly Data'!R:R,Calculations!$C$116+MOD(BC18,Calculations!$C$118))</f>
        <v>-9.8327855560634558E-3</v>
      </c>
      <c r="FT18" s="86">
        <f ca="1">Control!$C$7*Calculations!$C$82*INDEX('Monthly Data'!N:N,Calculations!$C$116+MOD(BD18,Calculations!$C$118))+Control!$C$7*Calculations!$C$83*INDEX('Monthly Data'!O:O,Calculations!$C$116+MOD(BD18,Calculations!$C$118))+Control!$C$7*Calculations!$C$84*INDEX('Monthly Data'!P:P,Calculations!$C$116+MOD(BD18,Calculations!$C$118))+Control!$C$7*Calculations!$C$85*INDEX('Monthly Data'!Q:Q,Calculations!$C$116+MOD(BD18,Calculations!$C$118))+(1-Control!$C$7*Calculations!$C$87)*INDEX('Monthly Data'!R:R,Calculations!$C$116+MOD(BD18,Calculations!$C$118))</f>
        <v>2.377894462657602E-2</v>
      </c>
      <c r="FU18" s="86">
        <f ca="1">Control!$C$7*Calculations!$C$82*INDEX('Monthly Data'!N:N,Calculations!$C$116+MOD(BE18,Calculations!$C$118))+Control!$C$7*Calculations!$C$83*INDEX('Monthly Data'!O:O,Calculations!$C$116+MOD(BE18,Calculations!$C$118))+Control!$C$7*Calculations!$C$84*INDEX('Monthly Data'!P:P,Calculations!$C$116+MOD(BE18,Calculations!$C$118))+Control!$C$7*Calculations!$C$85*INDEX('Monthly Data'!Q:Q,Calculations!$C$116+MOD(BE18,Calculations!$C$118))+(1-Control!$C$7*Calculations!$C$87)*INDEX('Monthly Data'!R:R,Calculations!$C$116+MOD(BE18,Calculations!$C$118))</f>
        <v>1.5115046179922851E-2</v>
      </c>
      <c r="FV18" s="86">
        <f ca="1">Control!$C$7*Calculations!$C$82*INDEX('Monthly Data'!N:N,Calculations!$C$116+MOD(BF18,Calculations!$C$118))+Control!$C$7*Calculations!$C$83*INDEX('Monthly Data'!O:O,Calculations!$C$116+MOD(BF18,Calculations!$C$118))+Control!$C$7*Calculations!$C$84*INDEX('Monthly Data'!P:P,Calculations!$C$116+MOD(BF18,Calculations!$C$118))+Control!$C$7*Calculations!$C$85*INDEX('Monthly Data'!Q:Q,Calculations!$C$116+MOD(BF18,Calculations!$C$118))+(1-Control!$C$7*Calculations!$C$87)*INDEX('Monthly Data'!R:R,Calculations!$C$116+MOD(BF18,Calculations!$C$118))</f>
        <v>2.3307359621218403E-2</v>
      </c>
      <c r="FW18" s="86">
        <f ca="1">Control!$C$7*Calculations!$C$82*INDEX('Monthly Data'!N:N,Calculations!$C$116+MOD(BG18,Calculations!$C$118))+Control!$C$7*Calculations!$C$83*INDEX('Monthly Data'!O:O,Calculations!$C$116+MOD(BG18,Calculations!$C$118))+Control!$C$7*Calculations!$C$84*INDEX('Monthly Data'!P:P,Calculations!$C$116+MOD(BG18,Calculations!$C$118))+Control!$C$7*Calculations!$C$85*INDEX('Monthly Data'!Q:Q,Calculations!$C$116+MOD(BG18,Calculations!$C$118))+(1-Control!$C$7*Calculations!$C$87)*INDEX('Monthly Data'!R:R,Calculations!$C$116+MOD(BG18,Calculations!$C$118))</f>
        <v>-3.9863250714949353E-2</v>
      </c>
      <c r="FX18" s="86">
        <f ca="1">Control!$C$7*Calculations!$C$82*INDEX('Monthly Data'!N:N,Calculations!$C$116+MOD(BH18,Calculations!$C$118))+Control!$C$7*Calculations!$C$83*INDEX('Monthly Data'!O:O,Calculations!$C$116+MOD(BH18,Calculations!$C$118))+Control!$C$7*Calculations!$C$84*INDEX('Monthly Data'!P:P,Calculations!$C$116+MOD(BH18,Calculations!$C$118))+Control!$C$7*Calculations!$C$85*INDEX('Monthly Data'!Q:Q,Calculations!$C$116+MOD(BH18,Calculations!$C$118))+(1-Control!$C$7*Calculations!$C$87)*INDEX('Monthly Data'!R:R,Calculations!$C$116+MOD(BH18,Calculations!$C$118))</f>
        <v>1.3891304280773396E-2</v>
      </c>
      <c r="FY18" s="86">
        <f ca="1">Control!$C$7*Calculations!$C$82*INDEX('Monthly Data'!N:N,Calculations!$C$116+MOD(BI18,Calculations!$C$118))+Control!$C$7*Calculations!$C$83*INDEX('Monthly Data'!O:O,Calculations!$C$116+MOD(BI18,Calculations!$C$118))+Control!$C$7*Calculations!$C$84*INDEX('Monthly Data'!P:P,Calculations!$C$116+MOD(BI18,Calculations!$C$118))+Control!$C$7*Calculations!$C$85*INDEX('Monthly Data'!Q:Q,Calculations!$C$116+MOD(BI18,Calculations!$C$118))+(1-Control!$C$7*Calculations!$C$87)*INDEX('Monthly Data'!R:R,Calculations!$C$116+MOD(BI18,Calculations!$C$118))</f>
        <v>3.7596120283497965E-2</v>
      </c>
      <c r="FZ18" s="86">
        <f ca="1">Control!$C$7*Calculations!$C$82*INDEX('Monthly Data'!N:N,Calculations!$C$116+MOD(BJ18,Calculations!$C$118))+Control!$C$7*Calculations!$C$83*INDEX('Monthly Data'!O:O,Calculations!$C$116+MOD(BJ18,Calculations!$C$118))+Control!$C$7*Calculations!$C$84*INDEX('Monthly Data'!P:P,Calculations!$C$116+MOD(BJ18,Calculations!$C$118))+Control!$C$7*Calculations!$C$85*INDEX('Monthly Data'!Q:Q,Calculations!$C$116+MOD(BJ18,Calculations!$C$118))+(1-Control!$C$7*Calculations!$C$87)*INDEX('Monthly Data'!R:R,Calculations!$C$116+MOD(BJ18,Calculations!$C$118))</f>
        <v>7.3538285850108537E-3</v>
      </c>
      <c r="GA18" s="86">
        <f ca="1">Control!$C$7*Calculations!$C$82*INDEX('Monthly Data'!N:N,Calculations!$C$116+MOD(BK18,Calculations!$C$118))+Control!$C$7*Calculations!$C$83*INDEX('Monthly Data'!O:O,Calculations!$C$116+MOD(BK18,Calculations!$C$118))+Control!$C$7*Calculations!$C$84*INDEX('Monthly Data'!P:P,Calculations!$C$116+MOD(BK18,Calculations!$C$118))+Control!$C$7*Calculations!$C$85*INDEX('Monthly Data'!Q:Q,Calculations!$C$116+MOD(BK18,Calculations!$C$118))+(1-Control!$C$7*Calculations!$C$87)*INDEX('Monthly Data'!R:R,Calculations!$C$116+MOD(BK18,Calculations!$C$118))</f>
        <v>-1.880155173376722E-2</v>
      </c>
      <c r="GB18" s="86">
        <f ca="1">Control!$C$7*Calculations!$C$82*INDEX('Monthly Data'!N:N,Calculations!$C$116+MOD(BL18,Calculations!$C$118))+Control!$C$7*Calculations!$C$83*INDEX('Monthly Data'!O:O,Calculations!$C$116+MOD(BL18,Calculations!$C$118))+Control!$C$7*Calculations!$C$84*INDEX('Monthly Data'!P:P,Calculations!$C$116+MOD(BL18,Calculations!$C$118))+Control!$C$7*Calculations!$C$85*INDEX('Monthly Data'!Q:Q,Calculations!$C$116+MOD(BL18,Calculations!$C$118))+(1-Control!$C$7*Calculations!$C$87)*INDEX('Monthly Data'!R:R,Calculations!$C$116+MOD(BL18,Calculations!$C$118))</f>
        <v>5.1279584938936244E-2</v>
      </c>
      <c r="GC18" s="86">
        <f ca="1">Control!$C$7*Calculations!$C$82*INDEX('Monthly Data'!N:N,Calculations!$C$116+MOD(BM18,Calculations!$C$118))+Control!$C$7*Calculations!$C$83*INDEX('Monthly Data'!O:O,Calculations!$C$116+MOD(BM18,Calculations!$C$118))+Control!$C$7*Calculations!$C$84*INDEX('Monthly Data'!P:P,Calculations!$C$116+MOD(BM18,Calculations!$C$118))+Control!$C$7*Calculations!$C$85*INDEX('Monthly Data'!Q:Q,Calculations!$C$116+MOD(BM18,Calculations!$C$118))+(1-Control!$C$7*Calculations!$C$87)*INDEX('Monthly Data'!R:R,Calculations!$C$116+MOD(BM18,Calculations!$C$118))</f>
        <v>1.0353752315110615E-2</v>
      </c>
      <c r="GD18" s="86">
        <f ca="1">Control!$C$7*Calculations!$C$82*INDEX('Monthly Data'!N:N,Calculations!$C$116+MOD(BN18,Calculations!$C$118))+Control!$C$7*Calculations!$C$83*INDEX('Monthly Data'!O:O,Calculations!$C$116+MOD(BN18,Calculations!$C$118))+Control!$C$7*Calculations!$C$84*INDEX('Monthly Data'!P:P,Calculations!$C$116+MOD(BN18,Calculations!$C$118))+Control!$C$7*Calculations!$C$85*INDEX('Monthly Data'!Q:Q,Calculations!$C$116+MOD(BN18,Calculations!$C$118))+(1-Control!$C$7*Calculations!$C$87)*INDEX('Monthly Data'!R:R,Calculations!$C$116+MOD(BN18,Calculations!$C$118))</f>
        <v>1.1809891087585166E-2</v>
      </c>
      <c r="GE18" s="86">
        <f ca="1">Control!$C$7*Calculations!$C$82*INDEX('Monthly Data'!N:N,Calculations!$C$116+MOD(BO18,Calculations!$C$118))+Control!$C$7*Calculations!$C$83*INDEX('Monthly Data'!O:O,Calculations!$C$116+MOD(BO18,Calculations!$C$118))+Control!$C$7*Calculations!$C$84*INDEX('Monthly Data'!P:P,Calculations!$C$116+MOD(BO18,Calculations!$C$118))+Control!$C$7*Calculations!$C$85*INDEX('Monthly Data'!Q:Q,Calculations!$C$116+MOD(BO18,Calculations!$C$118))+(1-Control!$C$7*Calculations!$C$87)*INDEX('Monthly Data'!R:R,Calculations!$C$116+MOD(BO18,Calculations!$C$118))</f>
        <v>3.9251937367756782E-3</v>
      </c>
      <c r="GF18" s="86">
        <f ca="1">Control!$C$7*Calculations!$C$82*INDEX('Monthly Data'!N:N,Calculations!$C$116+MOD(BP18,Calculations!$C$118))+Control!$C$7*Calculations!$C$83*INDEX('Monthly Data'!O:O,Calculations!$C$116+MOD(BP18,Calculations!$C$118))+Control!$C$7*Calculations!$C$84*INDEX('Monthly Data'!P:P,Calculations!$C$116+MOD(BP18,Calculations!$C$118))+Control!$C$7*Calculations!$C$85*INDEX('Monthly Data'!Q:Q,Calculations!$C$116+MOD(BP18,Calculations!$C$118))+(1-Control!$C$7*Calculations!$C$87)*INDEX('Monthly Data'!R:R,Calculations!$C$116+MOD(BP18,Calculations!$C$118))</f>
        <v>-3.8875517825435772E-3</v>
      </c>
      <c r="GG18" s="86">
        <f ca="1">Control!$C$7*Calculations!$C$82*INDEX('Monthly Data'!N:N,Calculations!$C$116+MOD(BQ18,Calculations!$C$118))+Control!$C$7*Calculations!$C$83*INDEX('Monthly Data'!O:O,Calculations!$C$116+MOD(BQ18,Calculations!$C$118))+Control!$C$7*Calculations!$C$84*INDEX('Monthly Data'!P:P,Calculations!$C$116+MOD(BQ18,Calculations!$C$118))+Control!$C$7*Calculations!$C$85*INDEX('Monthly Data'!Q:Q,Calculations!$C$116+MOD(BQ18,Calculations!$C$118))+(1-Control!$C$7*Calculations!$C$87)*INDEX('Monthly Data'!R:R,Calculations!$C$116+MOD(BQ18,Calculations!$C$118))</f>
        <v>1.8665061640915637E-2</v>
      </c>
      <c r="GH18" s="86">
        <f ca="1">Control!$C$7*Calculations!$C$82*INDEX('Monthly Data'!N:N,Calculations!$C$116+MOD(BR18,Calculations!$C$118))+Control!$C$7*Calculations!$C$83*INDEX('Monthly Data'!O:O,Calculations!$C$116+MOD(BR18,Calculations!$C$118))+Control!$C$7*Calculations!$C$84*INDEX('Monthly Data'!P:P,Calculations!$C$116+MOD(BR18,Calculations!$C$118))+Control!$C$7*Calculations!$C$85*INDEX('Monthly Data'!Q:Q,Calculations!$C$116+MOD(BR18,Calculations!$C$118))+(1-Control!$C$7*Calculations!$C$87)*INDEX('Monthly Data'!R:R,Calculations!$C$116+MOD(BR18,Calculations!$C$118))</f>
        <v>-3.299557342782896E-2</v>
      </c>
      <c r="GI18" s="86">
        <f ca="1">Control!$C$7*Calculations!$C$82*INDEX('Monthly Data'!N:N,Calculations!$C$116+MOD(BS18,Calculations!$C$118))+Control!$C$7*Calculations!$C$83*INDEX('Monthly Data'!O:O,Calculations!$C$116+MOD(BS18,Calculations!$C$118))+Control!$C$7*Calculations!$C$84*INDEX('Monthly Data'!P:P,Calculations!$C$116+MOD(BS18,Calculations!$C$118))+Control!$C$7*Calculations!$C$85*INDEX('Monthly Data'!Q:Q,Calculations!$C$116+MOD(BS18,Calculations!$C$118))+(1-Control!$C$7*Calculations!$C$87)*INDEX('Monthly Data'!R:R,Calculations!$C$116+MOD(BS18,Calculations!$C$118))</f>
        <v>2.3206536303657571E-2</v>
      </c>
      <c r="GJ18" s="86">
        <f ca="1">Control!$C$7*Calculations!$C$82*INDEX('Monthly Data'!N:N,Calculations!$C$116+MOD(BT18,Calculations!$C$118))+Control!$C$7*Calculations!$C$83*INDEX('Monthly Data'!O:O,Calculations!$C$116+MOD(BT18,Calculations!$C$118))+Control!$C$7*Calculations!$C$84*INDEX('Monthly Data'!P:P,Calculations!$C$116+MOD(BT18,Calculations!$C$118))+Control!$C$7*Calculations!$C$85*INDEX('Monthly Data'!Q:Q,Calculations!$C$116+MOD(BT18,Calculations!$C$118))+(1-Control!$C$7*Calculations!$C$87)*INDEX('Monthly Data'!R:R,Calculations!$C$116+MOD(BT18,Calculations!$C$118))</f>
        <v>1.9073822767906517E-2</v>
      </c>
      <c r="GK18" s="86">
        <f ca="1">Control!$C$7*Calculations!$C$82*INDEX('Monthly Data'!N:N,Calculations!$C$116+MOD(BU18,Calculations!$C$118))+Control!$C$7*Calculations!$C$83*INDEX('Monthly Data'!O:O,Calculations!$C$116+MOD(BU18,Calculations!$C$118))+Control!$C$7*Calculations!$C$84*INDEX('Monthly Data'!P:P,Calculations!$C$116+MOD(BU18,Calculations!$C$118))+Control!$C$7*Calculations!$C$85*INDEX('Monthly Data'!Q:Q,Calculations!$C$116+MOD(BU18,Calculations!$C$118))+(1-Control!$C$7*Calculations!$C$87)*INDEX('Monthly Data'!R:R,Calculations!$C$116+MOD(BU18,Calculations!$C$118))</f>
        <v>-3.8875517825435772E-3</v>
      </c>
      <c r="GL18" s="86">
        <f ca="1">Control!$C$7*Calculations!$C$82*INDEX('Monthly Data'!N:N,Calculations!$C$116+MOD(BV18,Calculations!$C$118))+Control!$C$7*Calculations!$C$83*INDEX('Monthly Data'!O:O,Calculations!$C$116+MOD(BV18,Calculations!$C$118))+Control!$C$7*Calculations!$C$84*INDEX('Monthly Data'!P:P,Calculations!$C$116+MOD(BV18,Calculations!$C$118))+Control!$C$7*Calculations!$C$85*INDEX('Monthly Data'!Q:Q,Calculations!$C$116+MOD(BV18,Calculations!$C$118))+(1-Control!$C$7*Calculations!$C$87)*INDEX('Monthly Data'!R:R,Calculations!$C$116+MOD(BV18,Calculations!$C$118))</f>
        <v>1.1704119272391494E-2</v>
      </c>
      <c r="GM18" s="86">
        <f ca="1">Control!$C$7*Calculations!$C$82*INDEX('Monthly Data'!N:N,Calculations!$C$116+MOD(BW18,Calculations!$C$118))+Control!$C$7*Calculations!$C$83*INDEX('Monthly Data'!O:O,Calculations!$C$116+MOD(BW18,Calculations!$C$118))+Control!$C$7*Calculations!$C$84*INDEX('Monthly Data'!P:P,Calculations!$C$116+MOD(BW18,Calculations!$C$118))+Control!$C$7*Calculations!$C$85*INDEX('Monthly Data'!Q:Q,Calculations!$C$116+MOD(BW18,Calculations!$C$118))+(1-Control!$C$7*Calculations!$C$87)*INDEX('Monthly Data'!R:R,Calculations!$C$116+MOD(BW18,Calculations!$C$118))</f>
        <v>3.127051071655923E-3</v>
      </c>
      <c r="GN18" s="86">
        <f ca="1">Control!$C$7*Calculations!$C$82*INDEX('Monthly Data'!N:N,Calculations!$C$116+MOD(BX18,Calculations!$C$118))+Control!$C$7*Calculations!$C$83*INDEX('Monthly Data'!O:O,Calculations!$C$116+MOD(BX18,Calculations!$C$118))+Control!$C$7*Calculations!$C$84*INDEX('Monthly Data'!P:P,Calculations!$C$116+MOD(BX18,Calculations!$C$118))+Control!$C$7*Calculations!$C$85*INDEX('Monthly Data'!Q:Q,Calculations!$C$116+MOD(BX18,Calculations!$C$118))+(1-Control!$C$7*Calculations!$C$87)*INDEX('Monthly Data'!R:R,Calculations!$C$116+MOD(BX18,Calculations!$C$118))</f>
        <v>-2.0269389991732112E-2</v>
      </c>
      <c r="GO18" s="86">
        <f ca="1">Control!$C$7*Calculations!$C$82*INDEX('Monthly Data'!N:N,Calculations!$C$116+MOD(BY18,Calculations!$C$118))+Control!$C$7*Calculations!$C$83*INDEX('Monthly Data'!O:O,Calculations!$C$116+MOD(BY18,Calculations!$C$118))+Control!$C$7*Calculations!$C$84*INDEX('Monthly Data'!P:P,Calculations!$C$116+MOD(BY18,Calculations!$C$118))+Control!$C$7*Calculations!$C$85*INDEX('Monthly Data'!Q:Q,Calculations!$C$116+MOD(BY18,Calculations!$C$118))+(1-Control!$C$7*Calculations!$C$87)*INDEX('Monthly Data'!R:R,Calculations!$C$116+MOD(BY18,Calculations!$C$118))</f>
        <v>1.50127906355989E-2</v>
      </c>
      <c r="GP18" s="86">
        <f ca="1">Control!$C$7*Calculations!$C$82*INDEX('Monthly Data'!N:N,Calculations!$C$116+MOD(BZ18,Calculations!$C$118))+Control!$C$7*Calculations!$C$83*INDEX('Monthly Data'!O:O,Calculations!$C$116+MOD(BZ18,Calculations!$C$118))+Control!$C$7*Calculations!$C$84*INDEX('Monthly Data'!P:P,Calculations!$C$116+MOD(BZ18,Calculations!$C$118))+Control!$C$7*Calculations!$C$85*INDEX('Monthly Data'!Q:Q,Calculations!$C$116+MOD(BZ18,Calculations!$C$118))+(1-Control!$C$7*Calculations!$C$87)*INDEX('Monthly Data'!R:R,Calculations!$C$116+MOD(BZ18,Calculations!$C$118))</f>
        <v>1.7484305259657981E-2</v>
      </c>
      <c r="GQ18" s="86">
        <f ca="1">Control!$C$7*Calculations!$C$82*INDEX('Monthly Data'!N:N,Calculations!$C$116+MOD(CA18,Calculations!$C$118))+Control!$C$7*Calculations!$C$83*INDEX('Monthly Data'!O:O,Calculations!$C$116+MOD(CA18,Calculations!$C$118))+Control!$C$7*Calculations!$C$84*INDEX('Monthly Data'!P:P,Calculations!$C$116+MOD(CA18,Calculations!$C$118))+Control!$C$7*Calculations!$C$85*INDEX('Monthly Data'!Q:Q,Calculations!$C$116+MOD(CA18,Calculations!$C$118))+(1-Control!$C$7*Calculations!$C$87)*INDEX('Monthly Data'!R:R,Calculations!$C$116+MOD(CA18,Calculations!$C$118))</f>
        <v>1.0478379486191123E-2</v>
      </c>
      <c r="GR18" s="86">
        <f ca="1">Control!$C$7*Calculations!$C$82*INDEX('Monthly Data'!N:N,Calculations!$C$116+MOD(CB18,Calculations!$C$118))+Control!$C$7*Calculations!$C$83*INDEX('Monthly Data'!O:O,Calculations!$C$116+MOD(CB18,Calculations!$C$118))+Control!$C$7*Calculations!$C$84*INDEX('Monthly Data'!P:P,Calculations!$C$116+MOD(CB18,Calculations!$C$118))+Control!$C$7*Calculations!$C$85*INDEX('Monthly Data'!Q:Q,Calculations!$C$116+MOD(CB18,Calculations!$C$118))+(1-Control!$C$7*Calculations!$C$87)*INDEX('Monthly Data'!R:R,Calculations!$C$116+MOD(CB18,Calculations!$C$118))</f>
        <v>7.9764341593600071E-3</v>
      </c>
      <c r="GS18" s="86">
        <f ca="1">Control!$C$7*Calculations!$C$82*INDEX('Monthly Data'!N:N,Calculations!$C$116+MOD(CC18,Calculations!$C$118))+Control!$C$7*Calculations!$C$83*INDEX('Monthly Data'!O:O,Calculations!$C$116+MOD(CC18,Calculations!$C$118))+Control!$C$7*Calculations!$C$84*INDEX('Monthly Data'!P:P,Calculations!$C$116+MOD(CC18,Calculations!$C$118))+Control!$C$7*Calculations!$C$85*INDEX('Monthly Data'!Q:Q,Calculations!$C$116+MOD(CC18,Calculations!$C$118))+(1-Control!$C$7*Calculations!$C$87)*INDEX('Monthly Data'!R:R,Calculations!$C$116+MOD(CC18,Calculations!$C$118))</f>
        <v>6.2631896128884862E-3</v>
      </c>
      <c r="GT18" s="86">
        <f ca="1">Control!$C$7*Calculations!$C$82*INDEX('Monthly Data'!N:N,Calculations!$C$116+MOD(CD18,Calculations!$C$118))+Control!$C$7*Calculations!$C$83*INDEX('Monthly Data'!O:O,Calculations!$C$116+MOD(CD18,Calculations!$C$118))+Control!$C$7*Calculations!$C$84*INDEX('Monthly Data'!P:P,Calculations!$C$116+MOD(CD18,Calculations!$C$118))+Control!$C$7*Calculations!$C$85*INDEX('Monthly Data'!Q:Q,Calculations!$C$116+MOD(CD18,Calculations!$C$118))+(1-Control!$C$7*Calculations!$C$87)*INDEX('Monthly Data'!R:R,Calculations!$C$116+MOD(CD18,Calculations!$C$118))</f>
        <v>6.1009361253630504E-2</v>
      </c>
      <c r="GU18" s="86">
        <f ca="1">Control!$C$7*Calculations!$C$82*INDEX('Monthly Data'!N:N,Calculations!$C$116+MOD(CE18,Calculations!$C$118))+Control!$C$7*Calculations!$C$83*INDEX('Monthly Data'!O:O,Calculations!$C$116+MOD(CE18,Calculations!$C$118))+Control!$C$7*Calculations!$C$84*INDEX('Monthly Data'!P:P,Calculations!$C$116+MOD(CE18,Calculations!$C$118))+Control!$C$7*Calculations!$C$85*INDEX('Monthly Data'!Q:Q,Calculations!$C$116+MOD(CE18,Calculations!$C$118))+(1-Control!$C$7*Calculations!$C$87)*INDEX('Monthly Data'!R:R,Calculations!$C$116+MOD(CE18,Calculations!$C$118))</f>
        <v>1.7599621212565995E-2</v>
      </c>
      <c r="GV18" s="86">
        <f ca="1">Control!$C$7*Calculations!$C$82*INDEX('Monthly Data'!N:N,Calculations!$C$116+MOD(CF18,Calculations!$C$118))+Control!$C$7*Calculations!$C$83*INDEX('Monthly Data'!O:O,Calculations!$C$116+MOD(CF18,Calculations!$C$118))+Control!$C$7*Calculations!$C$84*INDEX('Monthly Data'!P:P,Calculations!$C$116+MOD(CF18,Calculations!$C$118))+Control!$C$7*Calculations!$C$85*INDEX('Monthly Data'!Q:Q,Calculations!$C$116+MOD(CF18,Calculations!$C$118))+(1-Control!$C$7*Calculations!$C$87)*INDEX('Monthly Data'!R:R,Calculations!$C$116+MOD(CF18,Calculations!$C$118))</f>
        <v>1.5108777406081684E-3</v>
      </c>
      <c r="GW18" s="86">
        <f ca="1">Control!$C$7*Calculations!$C$82*INDEX('Monthly Data'!N:N,Calculations!$C$116+MOD(CG18,Calculations!$C$118))+Control!$C$7*Calculations!$C$83*INDEX('Monthly Data'!O:O,Calculations!$C$116+MOD(CG18,Calculations!$C$118))+Control!$C$7*Calculations!$C$84*INDEX('Monthly Data'!P:P,Calculations!$C$116+MOD(CG18,Calculations!$C$118))+Control!$C$7*Calculations!$C$85*INDEX('Monthly Data'!Q:Q,Calculations!$C$116+MOD(CG18,Calculations!$C$118))+(1-Control!$C$7*Calculations!$C$87)*INDEX('Monthly Data'!R:R,Calculations!$C$116+MOD(CG18,Calculations!$C$118))</f>
        <v>-2.072517756005474E-2</v>
      </c>
      <c r="GX18" s="86">
        <f ca="1">Control!$C$7*Calculations!$C$82*INDEX('Monthly Data'!N:N,Calculations!$C$116+MOD(CH18,Calculations!$C$118))+Control!$C$7*Calculations!$C$83*INDEX('Monthly Data'!O:O,Calculations!$C$116+MOD(CH18,Calculations!$C$118))+Control!$C$7*Calculations!$C$84*INDEX('Monthly Data'!P:P,Calculations!$C$116+MOD(CH18,Calculations!$C$118))+Control!$C$7*Calculations!$C$85*INDEX('Monthly Data'!Q:Q,Calculations!$C$116+MOD(CH18,Calculations!$C$118))+(1-Control!$C$7*Calculations!$C$87)*INDEX('Monthly Data'!R:R,Calculations!$C$116+MOD(CH18,Calculations!$C$118))</f>
        <v>9.9793409618087695E-3</v>
      </c>
      <c r="GY18" s="86">
        <f ca="1">Control!$C$7*Calculations!$C$82*INDEX('Monthly Data'!N:N,Calculations!$C$116+MOD(CI18,Calculations!$C$118))+Control!$C$7*Calculations!$C$83*INDEX('Monthly Data'!O:O,Calculations!$C$116+MOD(CI18,Calculations!$C$118))+Control!$C$7*Calculations!$C$84*INDEX('Monthly Data'!P:P,Calculations!$C$116+MOD(CI18,Calculations!$C$118))+Control!$C$7*Calculations!$C$85*INDEX('Monthly Data'!Q:Q,Calculations!$C$116+MOD(CI18,Calculations!$C$118))+(1-Control!$C$7*Calculations!$C$87)*INDEX('Monthly Data'!R:R,Calculations!$C$116+MOD(CI18,Calculations!$C$118))</f>
        <v>6.2631896128884862E-3</v>
      </c>
      <c r="GZ18" s="86">
        <f ca="1">Control!$C$7*Calculations!$C$82*INDEX('Monthly Data'!N:N,Calculations!$C$116+MOD(CJ18,Calculations!$C$118))+Control!$C$7*Calculations!$C$83*INDEX('Monthly Data'!O:O,Calculations!$C$116+MOD(CJ18,Calculations!$C$118))+Control!$C$7*Calculations!$C$84*INDEX('Monthly Data'!P:P,Calculations!$C$116+MOD(CJ18,Calculations!$C$118))+Control!$C$7*Calculations!$C$85*INDEX('Monthly Data'!Q:Q,Calculations!$C$116+MOD(CJ18,Calculations!$C$118))+(1-Control!$C$7*Calculations!$C$87)*INDEX('Monthly Data'!R:R,Calculations!$C$116+MOD(CJ18,Calculations!$C$118))</f>
        <v>1.0415351832335435E-2</v>
      </c>
      <c r="HA18" s="86">
        <f ca="1">Control!$C$7*Calculations!$C$82*INDEX('Monthly Data'!N:N,Calculations!$C$116+MOD(CK18,Calculations!$C$118))+Control!$C$7*Calculations!$C$83*INDEX('Monthly Data'!O:O,Calculations!$C$116+MOD(CK18,Calculations!$C$118))+Control!$C$7*Calculations!$C$84*INDEX('Monthly Data'!P:P,Calculations!$C$116+MOD(CK18,Calculations!$C$118))+Control!$C$7*Calculations!$C$85*INDEX('Monthly Data'!Q:Q,Calculations!$C$116+MOD(CK18,Calculations!$C$118))+(1-Control!$C$7*Calculations!$C$87)*INDEX('Monthly Data'!R:R,Calculations!$C$116+MOD(CK18,Calculations!$C$118))</f>
        <v>4.4327772793586687E-3</v>
      </c>
      <c r="HB18" s="86">
        <f ca="1">Control!$C$7*Calculations!$C$82*INDEX('Monthly Data'!N:N,Calculations!$C$116+MOD(CL18,Calculations!$C$118))+Control!$C$7*Calculations!$C$83*INDEX('Monthly Data'!O:O,Calculations!$C$116+MOD(CL18,Calculations!$C$118))+Control!$C$7*Calculations!$C$84*INDEX('Monthly Data'!P:P,Calculations!$C$116+MOD(CL18,Calculations!$C$118))+Control!$C$7*Calculations!$C$85*INDEX('Monthly Data'!Q:Q,Calculations!$C$116+MOD(CL18,Calculations!$C$118))+(1-Control!$C$7*Calculations!$C$87)*INDEX('Monthly Data'!R:R,Calculations!$C$116+MOD(CL18,Calculations!$C$118))</f>
        <v>-1.0485101266941802E-2</v>
      </c>
      <c r="HC18" s="86">
        <f ca="1">Control!$C$7*Calculations!$C$82*INDEX('Monthly Data'!N:N,Calculations!$C$116+MOD(CM18,Calculations!$C$118))+Control!$C$7*Calculations!$C$83*INDEX('Monthly Data'!O:O,Calculations!$C$116+MOD(CM18,Calculations!$C$118))+Control!$C$7*Calculations!$C$84*INDEX('Monthly Data'!P:P,Calculations!$C$116+MOD(CM18,Calculations!$C$118))+Control!$C$7*Calculations!$C$85*INDEX('Monthly Data'!Q:Q,Calculations!$C$116+MOD(CM18,Calculations!$C$118))+(1-Control!$C$7*Calculations!$C$87)*INDEX('Monthly Data'!R:R,Calculations!$C$116+MOD(CM18,Calculations!$C$118))</f>
        <v>3.4808428836917149E-3</v>
      </c>
      <c r="HD18" s="86">
        <f ca="1">Control!$C$7*Calculations!$C$82*INDEX('Monthly Data'!N:N,Calculations!$C$116+MOD(CN18,Calculations!$C$118))+Control!$C$7*Calculations!$C$83*INDEX('Monthly Data'!O:O,Calculations!$C$116+MOD(CN18,Calculations!$C$118))+Control!$C$7*Calculations!$C$84*INDEX('Monthly Data'!P:P,Calculations!$C$116+MOD(CN18,Calculations!$C$118))+Control!$C$7*Calculations!$C$85*INDEX('Monthly Data'!Q:Q,Calculations!$C$116+MOD(CN18,Calculations!$C$118))+(1-Control!$C$7*Calculations!$C$87)*INDEX('Monthly Data'!R:R,Calculations!$C$116+MOD(CN18,Calculations!$C$118))</f>
        <v>8.3814116887657771E-3</v>
      </c>
      <c r="HE18" s="86">
        <f ca="1">Control!$C$7*Calculations!$C$82*INDEX('Monthly Data'!N:N,Calculations!$C$116+MOD(CO18,Calculations!$C$118))+Control!$C$7*Calculations!$C$83*INDEX('Monthly Data'!O:O,Calculations!$C$116+MOD(CO18,Calculations!$C$118))+Control!$C$7*Calculations!$C$84*INDEX('Monthly Data'!P:P,Calculations!$C$116+MOD(CO18,Calculations!$C$118))+Control!$C$7*Calculations!$C$85*INDEX('Monthly Data'!Q:Q,Calculations!$C$116+MOD(CO18,Calculations!$C$118))+(1-Control!$C$7*Calculations!$C$87)*INDEX('Monthly Data'!R:R,Calculations!$C$116+MOD(CO18,Calculations!$C$118))</f>
        <v>2.3206536303657571E-2</v>
      </c>
      <c r="HF18" s="86">
        <f ca="1">Control!$C$7*Calculations!$C$82*INDEX('Monthly Data'!N:N,Calculations!$C$116+MOD(CP18,Calculations!$C$118))+Control!$C$7*Calculations!$C$83*INDEX('Monthly Data'!O:O,Calculations!$C$116+MOD(CP18,Calculations!$C$118))+Control!$C$7*Calculations!$C$84*INDEX('Monthly Data'!P:P,Calculations!$C$116+MOD(CP18,Calculations!$C$118))+Control!$C$7*Calculations!$C$85*INDEX('Monthly Data'!Q:Q,Calculations!$C$116+MOD(CP18,Calculations!$C$118))+(1-Control!$C$7*Calculations!$C$87)*INDEX('Monthly Data'!R:R,Calculations!$C$116+MOD(CP18,Calculations!$C$118))</f>
        <v>-3.8875517825435772E-3</v>
      </c>
      <c r="HG18" s="86">
        <f ca="1">Control!$C$7*Calculations!$C$82*INDEX('Monthly Data'!N:N,Calculations!$C$116+MOD(CQ18,Calculations!$C$118))+Control!$C$7*Calculations!$C$83*INDEX('Monthly Data'!O:O,Calculations!$C$116+MOD(CQ18,Calculations!$C$118))+Control!$C$7*Calculations!$C$84*INDEX('Monthly Data'!P:P,Calculations!$C$116+MOD(CQ18,Calculations!$C$118))+Control!$C$7*Calculations!$C$85*INDEX('Monthly Data'!Q:Q,Calculations!$C$116+MOD(CQ18,Calculations!$C$118))+(1-Control!$C$7*Calculations!$C$87)*INDEX('Monthly Data'!R:R,Calculations!$C$116+MOD(CQ18,Calculations!$C$118))</f>
        <v>7.9764341593600071E-3</v>
      </c>
      <c r="HH18" s="86">
        <f ca="1">Control!$C$7*Calculations!$C$82*INDEX('Monthly Data'!N:N,Calculations!$C$116+MOD(CR18,Calculations!$C$118))+Control!$C$7*Calculations!$C$83*INDEX('Monthly Data'!O:O,Calculations!$C$116+MOD(CR18,Calculations!$C$118))+Control!$C$7*Calculations!$C$84*INDEX('Monthly Data'!P:P,Calculations!$C$116+MOD(CR18,Calculations!$C$118))+Control!$C$7*Calculations!$C$85*INDEX('Monthly Data'!Q:Q,Calculations!$C$116+MOD(CR18,Calculations!$C$118))+(1-Control!$C$7*Calculations!$C$87)*INDEX('Monthly Data'!R:R,Calculations!$C$116+MOD(CR18,Calculations!$C$118))</f>
        <v>6.3250222980707482E-3</v>
      </c>
      <c r="HI18" s="86">
        <f ca="1">Control!$C$7*Calculations!$C$82*INDEX('Monthly Data'!N:N,Calculations!$C$116+MOD(CS18,Calculations!$C$118))+Control!$C$7*Calculations!$C$83*INDEX('Monthly Data'!O:O,Calculations!$C$116+MOD(CS18,Calculations!$C$118))+Control!$C$7*Calculations!$C$84*INDEX('Monthly Data'!P:P,Calculations!$C$116+MOD(CS18,Calculations!$C$118))+Control!$C$7*Calculations!$C$85*INDEX('Monthly Data'!Q:Q,Calculations!$C$116+MOD(CS18,Calculations!$C$118))+(1-Control!$C$7*Calculations!$C$87)*INDEX('Monthly Data'!R:R,Calculations!$C$116+MOD(CS18,Calculations!$C$118))</f>
        <v>9.9787204839310462E-3</v>
      </c>
      <c r="HJ18" s="86">
        <f ca="1">Control!$C$7*Calculations!$C$82*INDEX('Monthly Data'!N:N,Calculations!$C$116+MOD(CT18,Calculations!$C$118))+Control!$C$7*Calculations!$C$83*INDEX('Monthly Data'!O:O,Calculations!$C$116+MOD(CT18,Calculations!$C$118))+Control!$C$7*Calculations!$C$84*INDEX('Monthly Data'!P:P,Calculations!$C$116+MOD(CT18,Calculations!$C$118))+Control!$C$7*Calculations!$C$85*INDEX('Monthly Data'!Q:Q,Calculations!$C$116+MOD(CT18,Calculations!$C$118))+(1-Control!$C$7*Calculations!$C$87)*INDEX('Monthly Data'!R:R,Calculations!$C$116+MOD(CT18,Calculations!$C$118))</f>
        <v>5.1972609868760735E-3</v>
      </c>
      <c r="HK18" s="86">
        <f ca="1">Control!$C$7*Calculations!$C$82*INDEX('Monthly Data'!N:N,Calculations!$C$116+MOD(CU18,Calculations!$C$118))+Control!$C$7*Calculations!$C$83*INDEX('Monthly Data'!O:O,Calculations!$C$116+MOD(CU18,Calculations!$C$118))+Control!$C$7*Calculations!$C$84*INDEX('Monthly Data'!P:P,Calculations!$C$116+MOD(CU18,Calculations!$C$118))+Control!$C$7*Calculations!$C$85*INDEX('Monthly Data'!Q:Q,Calculations!$C$116+MOD(CU18,Calculations!$C$118))+(1-Control!$C$7*Calculations!$C$87)*INDEX('Monthly Data'!R:R,Calculations!$C$116+MOD(CU18,Calculations!$C$118))</f>
        <v>1.0627294914941248E-2</v>
      </c>
      <c r="HL18" s="86">
        <f ca="1">Control!$C$7*Calculations!$C$82*INDEX('Monthly Data'!N:N,Calculations!$C$116+MOD(CV18,Calculations!$C$118))+Control!$C$7*Calculations!$C$83*INDEX('Monthly Data'!O:O,Calculations!$C$116+MOD(CV18,Calculations!$C$118))+Control!$C$7*Calculations!$C$84*INDEX('Monthly Data'!P:P,Calculations!$C$116+MOD(CV18,Calculations!$C$118))+Control!$C$7*Calculations!$C$85*INDEX('Monthly Data'!Q:Q,Calculations!$C$116+MOD(CV18,Calculations!$C$118))+(1-Control!$C$7*Calculations!$C$87)*INDEX('Monthly Data'!R:R,Calculations!$C$116+MOD(CV18,Calculations!$C$118))</f>
        <v>-1.880155173376722E-2</v>
      </c>
      <c r="HM18" s="86">
        <f ca="1">Control!$C$7*Calculations!$C$82*INDEX('Monthly Data'!N:N,Calculations!$C$116+MOD(CW18,Calculations!$C$118))+Control!$C$7*Calculations!$C$83*INDEX('Monthly Data'!O:O,Calculations!$C$116+MOD(CW18,Calculations!$C$118))+Control!$C$7*Calculations!$C$84*INDEX('Monthly Data'!P:P,Calculations!$C$116+MOD(CW18,Calculations!$C$118))+Control!$C$7*Calculations!$C$85*INDEX('Monthly Data'!Q:Q,Calculations!$C$116+MOD(CW18,Calculations!$C$118))+(1-Control!$C$7*Calculations!$C$87)*INDEX('Monthly Data'!R:R,Calculations!$C$116+MOD(CW18,Calculations!$C$118))</f>
        <v>3.0957942835585645E-2</v>
      </c>
      <c r="HN18" s="86">
        <f ca="1">Control!$C$7*Calculations!$C$82*INDEX('Monthly Data'!N:N,Calculations!$C$116+MOD(CX18,Calculations!$C$118))+Control!$C$7*Calculations!$C$83*INDEX('Monthly Data'!O:O,Calculations!$C$116+MOD(CX18,Calculations!$C$118))+Control!$C$7*Calculations!$C$84*INDEX('Monthly Data'!P:P,Calculations!$C$116+MOD(CX18,Calculations!$C$118))+Control!$C$7*Calculations!$C$85*INDEX('Monthly Data'!Q:Q,Calculations!$C$116+MOD(CX18,Calculations!$C$118))+(1-Control!$C$7*Calculations!$C$87)*INDEX('Monthly Data'!R:R,Calculations!$C$116+MOD(CX18,Calculations!$C$118))</f>
        <v>3.6332715283247441E-2</v>
      </c>
      <c r="HO18" s="86">
        <f ca="1">Control!$C$7*Calculations!$C$82*INDEX('Monthly Data'!N:N,Calculations!$C$116+MOD(CY18,Calculations!$C$118))+Control!$C$7*Calculations!$C$83*INDEX('Monthly Data'!O:O,Calculations!$C$116+MOD(CY18,Calculations!$C$118))+Control!$C$7*Calculations!$C$84*INDEX('Monthly Data'!P:P,Calculations!$C$116+MOD(CY18,Calculations!$C$118))+Control!$C$7*Calculations!$C$85*INDEX('Monthly Data'!Q:Q,Calculations!$C$116+MOD(CY18,Calculations!$C$118))+(1-Control!$C$7*Calculations!$C$87)*INDEX('Monthly Data'!R:R,Calculations!$C$116+MOD(CY18,Calculations!$C$118))</f>
        <v>1.5063457444773597E-2</v>
      </c>
      <c r="HP18" s="86">
        <f ca="1">Control!$C$7*Calculations!$C$82*INDEX('Monthly Data'!N:N,Calculations!$C$116+MOD(CZ18,Calculations!$C$118))+Control!$C$7*Calculations!$C$83*INDEX('Monthly Data'!O:O,Calculations!$C$116+MOD(CZ18,Calculations!$C$118))+Control!$C$7*Calculations!$C$84*INDEX('Monthly Data'!P:P,Calculations!$C$116+MOD(CZ18,Calculations!$C$118))+Control!$C$7*Calculations!$C$85*INDEX('Monthly Data'!Q:Q,Calculations!$C$116+MOD(CZ18,Calculations!$C$118))+(1-Control!$C$7*Calculations!$C$87)*INDEX('Monthly Data'!R:R,Calculations!$C$116+MOD(CZ18,Calculations!$C$118))</f>
        <v>7.5897487599915015E-3</v>
      </c>
      <c r="HQ18" s="86">
        <f ca="1">Control!$C$7*Calculations!$C$82*INDEX('Monthly Data'!N:N,Calculations!$C$116+MOD(DA18,Calculations!$C$118))+Control!$C$7*Calculations!$C$83*INDEX('Monthly Data'!O:O,Calculations!$C$116+MOD(DA18,Calculations!$C$118))+Control!$C$7*Calculations!$C$84*INDEX('Monthly Data'!P:P,Calculations!$C$116+MOD(DA18,Calculations!$C$118))+Control!$C$7*Calculations!$C$85*INDEX('Monthly Data'!Q:Q,Calculations!$C$116+MOD(DA18,Calculations!$C$118))+(1-Control!$C$7*Calculations!$C$87)*INDEX('Monthly Data'!R:R,Calculations!$C$116+MOD(DA18,Calculations!$C$118))</f>
        <v>-1.9947061878162777E-2</v>
      </c>
      <c r="HR18" s="86">
        <f ca="1">Control!$C$7*Calculations!$C$82*INDEX('Monthly Data'!N:N,Calculations!$C$116+MOD(DB18,Calculations!$C$118))+Control!$C$7*Calculations!$C$83*INDEX('Monthly Data'!O:O,Calculations!$C$116+MOD(DB18,Calculations!$C$118))+Control!$C$7*Calculations!$C$84*INDEX('Monthly Data'!P:P,Calculations!$C$116+MOD(DB18,Calculations!$C$118))+Control!$C$7*Calculations!$C$85*INDEX('Monthly Data'!Q:Q,Calculations!$C$116+MOD(DB18,Calculations!$C$118))+(1-Control!$C$7*Calculations!$C$87)*INDEX('Monthly Data'!R:R,Calculations!$C$116+MOD(DB18,Calculations!$C$118))</f>
        <v>3.4808428836917149E-3</v>
      </c>
      <c r="HS18" s="86">
        <f ca="1">Control!$C$7*Calculations!$C$82*INDEX('Monthly Data'!N:N,Calculations!$C$116+MOD(DC18,Calculations!$C$118))+Control!$C$7*Calculations!$C$83*INDEX('Monthly Data'!O:O,Calculations!$C$116+MOD(DC18,Calculations!$C$118))+Control!$C$7*Calculations!$C$84*INDEX('Monthly Data'!P:P,Calculations!$C$116+MOD(DC18,Calculations!$C$118))+Control!$C$7*Calculations!$C$85*INDEX('Monthly Data'!Q:Q,Calculations!$C$116+MOD(DC18,Calculations!$C$118))+(1-Control!$C$7*Calculations!$C$87)*INDEX('Monthly Data'!R:R,Calculations!$C$116+MOD(DC18,Calculations!$C$118))</f>
        <v>-3.299557342782896E-2</v>
      </c>
      <c r="HT18" s="86">
        <f ca="1">Control!$C$7*Calculations!$C$82*INDEX('Monthly Data'!N:N,Calculations!$C$116+MOD(DD18,Calculations!$C$118))+Control!$C$7*Calculations!$C$83*INDEX('Monthly Data'!O:O,Calculations!$C$116+MOD(DD18,Calculations!$C$118))+Control!$C$7*Calculations!$C$84*INDEX('Monthly Data'!P:P,Calculations!$C$116+MOD(DD18,Calculations!$C$118))+Control!$C$7*Calculations!$C$85*INDEX('Monthly Data'!Q:Q,Calculations!$C$116+MOD(DD18,Calculations!$C$118))+(1-Control!$C$7*Calculations!$C$87)*INDEX('Monthly Data'!R:R,Calculations!$C$116+MOD(DD18,Calculations!$C$118))</f>
        <v>-1.3959200237295809E-2</v>
      </c>
      <c r="HU18" s="86">
        <f ca="1">Control!$C$7*Calculations!$C$82*INDEX('Monthly Data'!N:N,Calculations!$C$116+MOD(DE18,Calculations!$C$118))+Control!$C$7*Calculations!$C$83*INDEX('Monthly Data'!O:O,Calculations!$C$116+MOD(DE18,Calculations!$C$118))+Control!$C$7*Calculations!$C$84*INDEX('Monthly Data'!P:P,Calculations!$C$116+MOD(DE18,Calculations!$C$118))+Control!$C$7*Calculations!$C$85*INDEX('Monthly Data'!Q:Q,Calculations!$C$116+MOD(DE18,Calculations!$C$118))+(1-Control!$C$7*Calculations!$C$87)*INDEX('Monthly Data'!R:R,Calculations!$C$116+MOD(DE18,Calculations!$C$118))</f>
        <v>1.5758278480433856E-2</v>
      </c>
      <c r="HV18" s="86">
        <f ca="1">Control!$C$7*Calculations!$C$82*INDEX('Monthly Data'!N:N,Calculations!$C$116+MOD(DF18,Calculations!$C$118))+Control!$C$7*Calculations!$C$83*INDEX('Monthly Data'!O:O,Calculations!$C$116+MOD(DF18,Calculations!$C$118))+Control!$C$7*Calculations!$C$84*INDEX('Monthly Data'!P:P,Calculations!$C$116+MOD(DF18,Calculations!$C$118))+Control!$C$7*Calculations!$C$85*INDEX('Monthly Data'!Q:Q,Calculations!$C$116+MOD(DF18,Calculations!$C$118))+(1-Control!$C$7*Calculations!$C$87)*INDEX('Monthly Data'!R:R,Calculations!$C$116+MOD(DF18,Calculations!$C$118))</f>
        <v>-1.1360801645249321E-2</v>
      </c>
      <c r="HW18" s="86">
        <f ca="1">Control!$C$7*Calculations!$C$82*INDEX('Monthly Data'!N:N,Calculations!$C$116+MOD(DG18,Calculations!$C$118))+Control!$C$7*Calculations!$C$83*INDEX('Monthly Data'!O:O,Calculations!$C$116+MOD(DG18,Calculations!$C$118))+Control!$C$7*Calculations!$C$84*INDEX('Monthly Data'!P:P,Calculations!$C$116+MOD(DG18,Calculations!$C$118))+Control!$C$7*Calculations!$C$85*INDEX('Monthly Data'!Q:Q,Calculations!$C$116+MOD(DG18,Calculations!$C$118))+(1-Control!$C$7*Calculations!$C$87)*INDEX('Monthly Data'!R:R,Calculations!$C$116+MOD(DG18,Calculations!$C$118))</f>
        <v>2.1918137743539623E-2</v>
      </c>
      <c r="HX18" s="86">
        <f ca="1">Control!$C$7*Calculations!$C$82*INDEX('Monthly Data'!N:N,Calculations!$C$116+MOD(DH18,Calculations!$C$118))+Control!$C$7*Calculations!$C$83*INDEX('Monthly Data'!O:O,Calculations!$C$116+MOD(DH18,Calculations!$C$118))+Control!$C$7*Calculations!$C$84*INDEX('Monthly Data'!P:P,Calculations!$C$116+MOD(DH18,Calculations!$C$118))+Control!$C$7*Calculations!$C$85*INDEX('Monthly Data'!Q:Q,Calculations!$C$116+MOD(DH18,Calculations!$C$118))+(1-Control!$C$7*Calculations!$C$87)*INDEX('Monthly Data'!R:R,Calculations!$C$116+MOD(DH18,Calculations!$C$118))</f>
        <v>1.5216630695380906E-2</v>
      </c>
      <c r="HY18" s="86">
        <f ca="1">Control!$C$7*Calculations!$C$82*INDEX('Monthly Data'!N:N,Calculations!$C$116+MOD(DI18,Calculations!$C$118))+Control!$C$7*Calculations!$C$83*INDEX('Monthly Data'!O:O,Calculations!$C$116+MOD(DI18,Calculations!$C$118))+Control!$C$7*Calculations!$C$84*INDEX('Monthly Data'!P:P,Calculations!$C$116+MOD(DI18,Calculations!$C$118))+Control!$C$7*Calculations!$C$85*INDEX('Monthly Data'!Q:Q,Calculations!$C$116+MOD(DI18,Calculations!$C$118))+(1-Control!$C$7*Calculations!$C$87)*INDEX('Monthly Data'!R:R,Calculations!$C$116+MOD(DI18,Calculations!$C$118))</f>
        <v>-3.53368065312233E-2</v>
      </c>
      <c r="HZ18" s="86">
        <f ca="1">Control!$C$7*Calculations!$C$82*INDEX('Monthly Data'!N:N,Calculations!$C$116+MOD(DJ18,Calculations!$C$118))+Control!$C$7*Calculations!$C$83*INDEX('Monthly Data'!O:O,Calculations!$C$116+MOD(DJ18,Calculations!$C$118))+Control!$C$7*Calculations!$C$84*INDEX('Monthly Data'!P:P,Calculations!$C$116+MOD(DJ18,Calculations!$C$118))+Control!$C$7*Calculations!$C$85*INDEX('Monthly Data'!Q:Q,Calculations!$C$116+MOD(DJ18,Calculations!$C$118))+(1-Control!$C$7*Calculations!$C$87)*INDEX('Monthly Data'!R:R,Calculations!$C$116+MOD(DJ18,Calculations!$C$118))</f>
        <v>5.1972609868760735E-3</v>
      </c>
      <c r="IA18" s="86">
        <f ca="1">Control!$C$7*Calculations!$C$82*INDEX('Monthly Data'!N:N,Calculations!$C$116+MOD(DK18,Calculations!$C$118))+Control!$C$7*Calculations!$C$83*INDEX('Monthly Data'!O:O,Calculations!$C$116+MOD(DK18,Calculations!$C$118))+Control!$C$7*Calculations!$C$84*INDEX('Monthly Data'!P:P,Calculations!$C$116+MOD(DK18,Calculations!$C$118))+Control!$C$7*Calculations!$C$85*INDEX('Monthly Data'!Q:Q,Calculations!$C$116+MOD(DK18,Calculations!$C$118))+(1-Control!$C$7*Calculations!$C$87)*INDEX('Monthly Data'!R:R,Calculations!$C$116+MOD(DK18,Calculations!$C$118))</f>
        <v>-2.5419860972892394E-2</v>
      </c>
      <c r="IB18" s="86">
        <f ca="1">Control!$C$7*Calculations!$C$82*INDEX('Monthly Data'!N:N,Calculations!$C$116+MOD(DL18,Calculations!$C$118))+Control!$C$7*Calculations!$C$83*INDEX('Monthly Data'!O:O,Calculations!$C$116+MOD(DL18,Calculations!$C$118))+Control!$C$7*Calculations!$C$84*INDEX('Monthly Data'!P:P,Calculations!$C$116+MOD(DL18,Calculations!$C$118))+Control!$C$7*Calculations!$C$85*INDEX('Monthly Data'!Q:Q,Calculations!$C$116+MOD(DL18,Calculations!$C$118))+(1-Control!$C$7*Calculations!$C$87)*INDEX('Monthly Data'!R:R,Calculations!$C$116+MOD(DL18,Calculations!$C$118))</f>
        <v>-7.4084874653726545E-3</v>
      </c>
      <c r="IC18" s="86">
        <f ca="1">Control!$C$7*Calculations!$C$82*INDEX('Monthly Data'!N:N,Calculations!$C$116+MOD(DM18,Calculations!$C$118))+Control!$C$7*Calculations!$C$83*INDEX('Monthly Data'!O:O,Calculations!$C$116+MOD(DM18,Calculations!$C$118))+Control!$C$7*Calculations!$C$84*INDEX('Monthly Data'!P:P,Calculations!$C$116+MOD(DM18,Calculations!$C$118))+Control!$C$7*Calculations!$C$85*INDEX('Monthly Data'!Q:Q,Calculations!$C$116+MOD(DM18,Calculations!$C$118))+(1-Control!$C$7*Calculations!$C$87)*INDEX('Monthly Data'!R:R,Calculations!$C$116+MOD(DM18,Calculations!$C$118))</f>
        <v>4.5735623984309991E-2</v>
      </c>
      <c r="ID18" s="86">
        <f ca="1">Control!$C$7*Calculations!$C$82*INDEX('Monthly Data'!N:N,Calculations!$C$116+MOD(DN18,Calculations!$C$118))+Control!$C$7*Calculations!$C$83*INDEX('Monthly Data'!O:O,Calculations!$C$116+MOD(DN18,Calculations!$C$118))+Control!$C$7*Calculations!$C$84*INDEX('Monthly Data'!P:P,Calculations!$C$116+MOD(DN18,Calculations!$C$118))+Control!$C$7*Calculations!$C$85*INDEX('Monthly Data'!Q:Q,Calculations!$C$116+MOD(DN18,Calculations!$C$118))+(1-Control!$C$7*Calculations!$C$87)*INDEX('Monthly Data'!R:R,Calculations!$C$116+MOD(DN18,Calculations!$C$118))</f>
        <v>-9.9526758408448549E-3</v>
      </c>
      <c r="IE18" s="86">
        <f ca="1">Control!$C$7*Calculations!$C$82*INDEX('Monthly Data'!N:N,Calculations!$C$116+MOD(DO18,Calculations!$C$118))+Control!$C$7*Calculations!$C$83*INDEX('Monthly Data'!O:O,Calculations!$C$116+MOD(DO18,Calculations!$C$118))+Control!$C$7*Calculations!$C$84*INDEX('Monthly Data'!P:P,Calculations!$C$116+MOD(DO18,Calculations!$C$118))+Control!$C$7*Calculations!$C$85*INDEX('Monthly Data'!Q:Q,Calculations!$C$116+MOD(DO18,Calculations!$C$118))+(1-Control!$C$7*Calculations!$C$87)*INDEX('Monthly Data'!R:R,Calculations!$C$116+MOD(DO18,Calculations!$C$118))</f>
        <v>5.3309355465453899E-3</v>
      </c>
      <c r="IF18" s="86">
        <f ca="1">Control!$C$7*Calculations!$C$82*INDEX('Monthly Data'!N:N,Calculations!$C$116+MOD(DP18,Calculations!$C$118))+Control!$C$7*Calculations!$C$83*INDEX('Monthly Data'!O:O,Calculations!$C$116+MOD(DP18,Calculations!$C$118))+Control!$C$7*Calculations!$C$84*INDEX('Monthly Data'!P:P,Calculations!$C$116+MOD(DP18,Calculations!$C$118))+Control!$C$7*Calculations!$C$85*INDEX('Monthly Data'!Q:Q,Calculations!$C$116+MOD(DP18,Calculations!$C$118))+(1-Control!$C$7*Calculations!$C$87)*INDEX('Monthly Data'!R:R,Calculations!$C$116+MOD(DP18,Calculations!$C$118))</f>
        <v>7.7184133340106598E-3</v>
      </c>
      <c r="IG18" s="88">
        <f ca="1">Control!$C$8*(1+DQ18)*(1+DR18)*(1+DS18)*(1+DT18)*(1+DU18)*(1+DV18)*(1+DW18)*(1+DX18)*(1+DY18)*(1+DZ18)*(1+EA18)*(1+EB18)*(1+EC18)*(1+ED18)*(1+EE18)*(1+EF18)*(1+EG18)*(1+EH18)*(1+EI18)*(1+EJ18)*(1+EK18)*(1+EL18)*(1+EM18)*(1+EN18)*(1+EO18)*(1+EP18)*(1+EQ18)*(1+ER18)*(1+ES18)*(1+ET18)*(1+EU18)*(1+EV18)*(1+EW18)*(1+EX18)*(1+EY18)*(1+EZ18)*(1+FA18)*(1+FB18)*(1+FC18)*(1+FD18)*(1+FE18)*(1+FF18)*(1+FG18)*(1+FH18)*(1+FI18)*(1+FJ18)*(1+FK18)*(1+FL18)*(1+FM18)*(1+FN18)*(1+FO18)*(1+FP18)*(1+FQ18)*(1+FR18)*(1+FS18)*(1+FT18)*(1+FU18)*(1+FV18)*(1+FW18)*(1+FX18)*(1+FY18)*(1+FZ18)*(1+GA18)*(1+GB18)*(1+GC18)*(1+GD18)*(1+GE18)*(1+GF18)*(1+GG18)*(1+GH18)*(1+GI18)*(1+GJ18)*(1+GK18)*(1+GL18)*(1+GM18)*(1+GN18)*(1+GO18)*(1+GP18)*(1+GQ18)*(1+GR18)*(1+GS18)*(1+GT18)*(1+GU18)*(1+GV18)*(1+GW18)*(1+GX18)*(1+GY18)*(1+GZ18)*(1+HA18)*(1+HB18)*(1+HC18)*(1+HD18)*(1+HE18)*(1+HF18)*(1+HG18)*(1+HH18)*(1+HI18)*(1+HJ18)*(1+HK18)*(1+HL18)*(1+HM18)*(1+HN18)*(1+HO18)*(1+HP18)*(1+HQ18)*(1+HR18)*(1+HS18)*(1+HT18)*(1+HU18)*(1+HV18)*(1+HW18)*(1+HX18)*(1+HY18)*(1+HZ18)*(1+IA18)*(1+IB18)*(1+IC18)*(1+ID18)*(1+IE18)*(1+IF18)</f>
        <v>111124.96888322894</v>
      </c>
    </row>
    <row r="19" spans="1:241" x14ac:dyDescent="0.25">
      <c r="A19">
        <v>17</v>
      </c>
      <c r="B19">
        <v>85</v>
      </c>
      <c r="C19">
        <v>11</v>
      </c>
      <c r="D19">
        <v>93</v>
      </c>
      <c r="E19">
        <v>53</v>
      </c>
      <c r="F19">
        <v>59</v>
      </c>
      <c r="G19">
        <v>82</v>
      </c>
      <c r="H19">
        <v>11</v>
      </c>
      <c r="I19">
        <v>107</v>
      </c>
      <c r="J19">
        <v>83</v>
      </c>
      <c r="K19">
        <v>3</v>
      </c>
      <c r="L19">
        <v>83</v>
      </c>
      <c r="M19">
        <v>0</v>
      </c>
      <c r="N19">
        <v>93</v>
      </c>
      <c r="O19">
        <v>85</v>
      </c>
      <c r="P19">
        <v>51</v>
      </c>
      <c r="Q19">
        <v>91</v>
      </c>
      <c r="R19">
        <v>113</v>
      </c>
      <c r="S19">
        <v>32</v>
      </c>
      <c r="T19">
        <v>86</v>
      </c>
      <c r="U19">
        <v>84</v>
      </c>
      <c r="V19">
        <v>99</v>
      </c>
      <c r="W19">
        <v>81</v>
      </c>
      <c r="X19">
        <v>5</v>
      </c>
      <c r="Y19">
        <v>11</v>
      </c>
      <c r="Z19">
        <v>69</v>
      </c>
      <c r="AA19">
        <v>9</v>
      </c>
      <c r="AB19">
        <v>46</v>
      </c>
      <c r="AC19">
        <v>74</v>
      </c>
      <c r="AD19">
        <v>93</v>
      </c>
      <c r="AE19">
        <v>32</v>
      </c>
      <c r="AF19">
        <v>38</v>
      </c>
      <c r="AG19">
        <v>42</v>
      </c>
      <c r="AH19">
        <v>63</v>
      </c>
      <c r="AI19">
        <v>23</v>
      </c>
      <c r="AJ19">
        <v>40</v>
      </c>
      <c r="AK19">
        <v>63</v>
      </c>
      <c r="AL19">
        <v>63</v>
      </c>
      <c r="AM19">
        <v>31</v>
      </c>
      <c r="AN19">
        <v>18</v>
      </c>
      <c r="AO19">
        <v>40</v>
      </c>
      <c r="AP19">
        <v>5</v>
      </c>
      <c r="AQ19">
        <v>112</v>
      </c>
      <c r="AR19">
        <v>92</v>
      </c>
      <c r="AS19">
        <v>79</v>
      </c>
      <c r="AT19">
        <v>104</v>
      </c>
      <c r="AU19">
        <v>106</v>
      </c>
      <c r="AV19">
        <v>82</v>
      </c>
      <c r="AW19">
        <v>74</v>
      </c>
      <c r="AX19">
        <v>40</v>
      </c>
      <c r="AY19">
        <v>25</v>
      </c>
      <c r="AZ19">
        <v>68</v>
      </c>
      <c r="BA19">
        <v>49</v>
      </c>
      <c r="BB19">
        <v>82</v>
      </c>
      <c r="BC19">
        <v>113</v>
      </c>
      <c r="BD19">
        <v>86</v>
      </c>
      <c r="BE19">
        <v>46</v>
      </c>
      <c r="BF19">
        <v>13</v>
      </c>
      <c r="BG19">
        <v>21</v>
      </c>
      <c r="BH19">
        <v>80</v>
      </c>
      <c r="BI19">
        <v>118</v>
      </c>
      <c r="BJ19">
        <v>81</v>
      </c>
      <c r="BK19">
        <v>94</v>
      </c>
      <c r="BL19">
        <v>112</v>
      </c>
      <c r="BM19">
        <v>49</v>
      </c>
      <c r="BN19">
        <v>51</v>
      </c>
      <c r="BO19">
        <v>14</v>
      </c>
      <c r="BP19">
        <v>30</v>
      </c>
      <c r="BQ19">
        <v>10</v>
      </c>
      <c r="BR19">
        <v>85</v>
      </c>
      <c r="BS19">
        <v>4</v>
      </c>
      <c r="BT19">
        <v>7</v>
      </c>
      <c r="BU19">
        <v>54</v>
      </c>
      <c r="BV19">
        <v>59</v>
      </c>
      <c r="BW19">
        <v>84</v>
      </c>
      <c r="BX19">
        <v>98</v>
      </c>
      <c r="BY19">
        <v>41</v>
      </c>
      <c r="BZ19">
        <v>35</v>
      </c>
      <c r="CA19">
        <v>114</v>
      </c>
      <c r="CB19">
        <v>56</v>
      </c>
      <c r="CC19">
        <v>13</v>
      </c>
      <c r="CD19">
        <v>11</v>
      </c>
      <c r="CE19">
        <v>52</v>
      </c>
      <c r="CF19">
        <v>109</v>
      </c>
      <c r="CG19">
        <v>66</v>
      </c>
      <c r="CH19">
        <v>21</v>
      </c>
      <c r="CI19">
        <v>81</v>
      </c>
      <c r="CJ19">
        <v>94</v>
      </c>
      <c r="CK19">
        <v>34</v>
      </c>
      <c r="CL19">
        <v>61</v>
      </c>
      <c r="CM19">
        <v>91</v>
      </c>
      <c r="CN19">
        <v>85</v>
      </c>
      <c r="CO19">
        <v>115</v>
      </c>
      <c r="CP19">
        <v>60</v>
      </c>
      <c r="CQ19">
        <v>99</v>
      </c>
      <c r="CR19">
        <v>115</v>
      </c>
      <c r="CS19">
        <v>92</v>
      </c>
      <c r="CT19">
        <v>98</v>
      </c>
      <c r="CU19">
        <v>91</v>
      </c>
      <c r="CV19">
        <v>74</v>
      </c>
      <c r="CW19">
        <v>8</v>
      </c>
      <c r="CX19">
        <v>75</v>
      </c>
      <c r="CY19">
        <v>81</v>
      </c>
      <c r="CZ19">
        <v>27</v>
      </c>
      <c r="DA19">
        <v>25</v>
      </c>
      <c r="DB19">
        <v>86</v>
      </c>
      <c r="DC19">
        <v>36</v>
      </c>
      <c r="DD19">
        <v>14</v>
      </c>
      <c r="DE19">
        <v>3</v>
      </c>
      <c r="DF19">
        <v>92</v>
      </c>
      <c r="DG19">
        <v>84</v>
      </c>
      <c r="DH19">
        <v>72</v>
      </c>
      <c r="DI19">
        <v>43</v>
      </c>
      <c r="DJ19">
        <v>99</v>
      </c>
      <c r="DK19">
        <v>8</v>
      </c>
      <c r="DL19">
        <v>55</v>
      </c>
      <c r="DM19">
        <v>17</v>
      </c>
      <c r="DN19">
        <v>115</v>
      </c>
      <c r="DO19">
        <v>110</v>
      </c>
      <c r="DP19">
        <v>60</v>
      </c>
      <c r="DQ19" s="86">
        <f ca="1">Control!$C$7*Calculations!$C$82*INDEX('Monthly Data'!N:N,Calculations!$C$116+MOD(A19,Calculations!$C$118))+Control!$C$7*Calculations!$C$83*INDEX('Monthly Data'!O:O,Calculations!$C$116+MOD(A19,Calculations!$C$118))+Control!$C$7*Calculations!$C$84*INDEX('Monthly Data'!P:P,Calculations!$C$116+MOD(A19,Calculations!$C$118))+Control!$C$7*Calculations!$C$85*INDEX('Monthly Data'!Q:Q,Calculations!$C$116+MOD(A19,Calculations!$C$118))+(1-Control!$C$7*Calculations!$C$87)*INDEX('Monthly Data'!R:R,Calculations!$C$116+MOD(A19,Calculations!$C$118))</f>
        <v>-2.0269389991732112E-2</v>
      </c>
      <c r="DR19" s="86">
        <f ca="1">Control!$C$7*Calculations!$C$82*INDEX('Monthly Data'!N:N,Calculations!$C$116+MOD(B19,Calculations!$C$118))+Control!$C$7*Calculations!$C$83*INDEX('Monthly Data'!O:O,Calculations!$C$116+MOD(B19,Calculations!$C$118))+Control!$C$7*Calculations!$C$84*INDEX('Monthly Data'!P:P,Calculations!$C$116+MOD(B19,Calculations!$C$118))+Control!$C$7*Calculations!$C$85*INDEX('Monthly Data'!Q:Q,Calculations!$C$116+MOD(B19,Calculations!$C$118))+(1-Control!$C$7*Calculations!$C$87)*INDEX('Monthly Data'!R:R,Calculations!$C$116+MOD(B19,Calculations!$C$118))</f>
        <v>-9.8327855560634558E-3</v>
      </c>
      <c r="DS19" s="86">
        <f ca="1">Control!$C$7*Calculations!$C$82*INDEX('Monthly Data'!N:N,Calculations!$C$116+MOD(C19,Calculations!$C$118))+Control!$C$7*Calculations!$C$83*INDEX('Monthly Data'!O:O,Calculations!$C$116+MOD(C19,Calculations!$C$118))+Control!$C$7*Calculations!$C$84*INDEX('Monthly Data'!P:P,Calculations!$C$116+MOD(C19,Calculations!$C$118))+Control!$C$7*Calculations!$C$85*INDEX('Monthly Data'!Q:Q,Calculations!$C$116+MOD(C19,Calculations!$C$118))+(1-Control!$C$7*Calculations!$C$87)*INDEX('Monthly Data'!R:R,Calculations!$C$116+MOD(C19,Calculations!$C$118))</f>
        <v>1.0018681835149534E-3</v>
      </c>
      <c r="DT19" s="86">
        <f ca="1">Control!$C$7*Calculations!$C$82*INDEX('Monthly Data'!N:N,Calculations!$C$116+MOD(D19,Calculations!$C$118))+Control!$C$7*Calculations!$C$83*INDEX('Monthly Data'!O:O,Calculations!$C$116+MOD(D19,Calculations!$C$118))+Control!$C$7*Calculations!$C$84*INDEX('Monthly Data'!P:P,Calculations!$C$116+MOD(D19,Calculations!$C$118))+Control!$C$7*Calculations!$C$85*INDEX('Monthly Data'!Q:Q,Calculations!$C$116+MOD(D19,Calculations!$C$118))+(1-Control!$C$7*Calculations!$C$87)*INDEX('Monthly Data'!R:R,Calculations!$C$116+MOD(D19,Calculations!$C$118))</f>
        <v>1.1809891087585166E-2</v>
      </c>
      <c r="DU19" s="86">
        <f ca="1">Control!$C$7*Calculations!$C$82*INDEX('Monthly Data'!N:N,Calculations!$C$116+MOD(E19,Calculations!$C$118))+Control!$C$7*Calculations!$C$83*INDEX('Monthly Data'!O:O,Calculations!$C$116+MOD(E19,Calculations!$C$118))+Control!$C$7*Calculations!$C$84*INDEX('Monthly Data'!P:P,Calculations!$C$116+MOD(E19,Calculations!$C$118))+Control!$C$7*Calculations!$C$85*INDEX('Monthly Data'!Q:Q,Calculations!$C$116+MOD(E19,Calculations!$C$118))+(1-Control!$C$7*Calculations!$C$87)*INDEX('Monthly Data'!R:R,Calculations!$C$116+MOD(E19,Calculations!$C$118))</f>
        <v>1.1786765492207996E-2</v>
      </c>
      <c r="DV19" s="86">
        <f ca="1">Control!$C$7*Calculations!$C$82*INDEX('Monthly Data'!N:N,Calculations!$C$116+MOD(F19,Calculations!$C$118))+Control!$C$7*Calculations!$C$83*INDEX('Monthly Data'!O:O,Calculations!$C$116+MOD(F19,Calculations!$C$118))+Control!$C$7*Calculations!$C$84*INDEX('Monthly Data'!P:P,Calculations!$C$116+MOD(F19,Calculations!$C$118))+Control!$C$7*Calculations!$C$85*INDEX('Monthly Data'!Q:Q,Calculations!$C$116+MOD(F19,Calculations!$C$118))+(1-Control!$C$7*Calculations!$C$87)*INDEX('Monthly Data'!R:R,Calculations!$C$116+MOD(F19,Calculations!$C$118))</f>
        <v>1.1704119272391494E-2</v>
      </c>
      <c r="DW19" s="86">
        <f ca="1">Control!$C$7*Calculations!$C$82*INDEX('Monthly Data'!N:N,Calculations!$C$116+MOD(G19,Calculations!$C$118))+Control!$C$7*Calculations!$C$83*INDEX('Monthly Data'!O:O,Calculations!$C$116+MOD(G19,Calculations!$C$118))+Control!$C$7*Calculations!$C$84*INDEX('Monthly Data'!P:P,Calculations!$C$116+MOD(G19,Calculations!$C$118))+Control!$C$7*Calculations!$C$85*INDEX('Monthly Data'!Q:Q,Calculations!$C$116+MOD(G19,Calculations!$C$118))+(1-Control!$C$7*Calculations!$C$87)*INDEX('Monthly Data'!R:R,Calculations!$C$116+MOD(G19,Calculations!$C$118))</f>
        <v>1.7361594973213587E-2</v>
      </c>
      <c r="DX19" s="86">
        <f ca="1">Control!$C$7*Calculations!$C$82*INDEX('Monthly Data'!N:N,Calculations!$C$116+MOD(H19,Calculations!$C$118))+Control!$C$7*Calculations!$C$83*INDEX('Monthly Data'!O:O,Calculations!$C$116+MOD(H19,Calculations!$C$118))+Control!$C$7*Calculations!$C$84*INDEX('Monthly Data'!P:P,Calculations!$C$116+MOD(H19,Calculations!$C$118))+Control!$C$7*Calculations!$C$85*INDEX('Monthly Data'!Q:Q,Calculations!$C$116+MOD(H19,Calculations!$C$118))+(1-Control!$C$7*Calculations!$C$87)*INDEX('Monthly Data'!R:R,Calculations!$C$116+MOD(H19,Calculations!$C$118))</f>
        <v>1.0018681835149534E-3</v>
      </c>
      <c r="DY19" s="86">
        <f ca="1">Control!$C$7*Calculations!$C$82*INDEX('Monthly Data'!N:N,Calculations!$C$116+MOD(I19,Calculations!$C$118))+Control!$C$7*Calculations!$C$83*INDEX('Monthly Data'!O:O,Calculations!$C$116+MOD(I19,Calculations!$C$118))+Control!$C$7*Calculations!$C$84*INDEX('Monthly Data'!P:P,Calculations!$C$116+MOD(I19,Calculations!$C$118))+Control!$C$7*Calculations!$C$85*INDEX('Monthly Data'!Q:Q,Calculations!$C$116+MOD(I19,Calculations!$C$118))+(1-Control!$C$7*Calculations!$C$87)*INDEX('Monthly Data'!R:R,Calculations!$C$116+MOD(I19,Calculations!$C$118))</f>
        <v>1.5216630695380906E-2</v>
      </c>
      <c r="DZ19" s="86">
        <f ca="1">Control!$C$7*Calculations!$C$82*INDEX('Monthly Data'!N:N,Calculations!$C$116+MOD(J19,Calculations!$C$118))+Control!$C$7*Calculations!$C$83*INDEX('Monthly Data'!O:O,Calculations!$C$116+MOD(J19,Calculations!$C$118))+Control!$C$7*Calculations!$C$84*INDEX('Monthly Data'!P:P,Calculations!$C$116+MOD(J19,Calculations!$C$118))+Control!$C$7*Calculations!$C$85*INDEX('Monthly Data'!Q:Q,Calculations!$C$116+MOD(J19,Calculations!$C$118))+(1-Control!$C$7*Calculations!$C$87)*INDEX('Monthly Data'!R:R,Calculations!$C$116+MOD(J19,Calculations!$C$118))</f>
        <v>-7.8872955230675015E-3</v>
      </c>
      <c r="EA19" s="86">
        <f ca="1">Control!$C$7*Calculations!$C$82*INDEX('Monthly Data'!N:N,Calculations!$C$116+MOD(K19,Calculations!$C$118))+Control!$C$7*Calculations!$C$83*INDEX('Monthly Data'!O:O,Calculations!$C$116+MOD(K19,Calculations!$C$118))+Control!$C$7*Calculations!$C$84*INDEX('Monthly Data'!P:P,Calculations!$C$116+MOD(K19,Calculations!$C$118))+Control!$C$7*Calculations!$C$85*INDEX('Monthly Data'!Q:Q,Calculations!$C$116+MOD(K19,Calculations!$C$118))+(1-Control!$C$7*Calculations!$C$87)*INDEX('Monthly Data'!R:R,Calculations!$C$116+MOD(K19,Calculations!$C$118))</f>
        <v>9.9793409618087695E-3</v>
      </c>
      <c r="EB19" s="86">
        <f ca="1">Control!$C$7*Calculations!$C$82*INDEX('Monthly Data'!N:N,Calculations!$C$116+MOD(L19,Calculations!$C$118))+Control!$C$7*Calculations!$C$83*INDEX('Monthly Data'!O:O,Calculations!$C$116+MOD(L19,Calculations!$C$118))+Control!$C$7*Calculations!$C$84*INDEX('Monthly Data'!P:P,Calculations!$C$116+MOD(L19,Calculations!$C$118))+Control!$C$7*Calculations!$C$85*INDEX('Monthly Data'!Q:Q,Calculations!$C$116+MOD(L19,Calculations!$C$118))+(1-Control!$C$7*Calculations!$C$87)*INDEX('Monthly Data'!R:R,Calculations!$C$116+MOD(L19,Calculations!$C$118))</f>
        <v>-7.8872955230675015E-3</v>
      </c>
      <c r="EC19" s="86">
        <f ca="1">Control!$C$7*Calculations!$C$82*INDEX('Monthly Data'!N:N,Calculations!$C$116+MOD(M19,Calculations!$C$118))+Control!$C$7*Calculations!$C$83*INDEX('Monthly Data'!O:O,Calculations!$C$116+MOD(M19,Calculations!$C$118))+Control!$C$7*Calculations!$C$84*INDEX('Monthly Data'!P:P,Calculations!$C$116+MOD(M19,Calculations!$C$118))+Control!$C$7*Calculations!$C$85*INDEX('Monthly Data'!Q:Q,Calculations!$C$116+MOD(M19,Calculations!$C$118))+(1-Control!$C$7*Calculations!$C$87)*INDEX('Monthly Data'!R:R,Calculations!$C$116+MOD(M19,Calculations!$C$118))</f>
        <v>1.4915555251167555E-3</v>
      </c>
      <c r="ED19" s="86">
        <f ca="1">Control!$C$7*Calculations!$C$82*INDEX('Monthly Data'!N:N,Calculations!$C$116+MOD(N19,Calculations!$C$118))+Control!$C$7*Calculations!$C$83*INDEX('Monthly Data'!O:O,Calculations!$C$116+MOD(N19,Calculations!$C$118))+Control!$C$7*Calculations!$C$84*INDEX('Monthly Data'!P:P,Calculations!$C$116+MOD(N19,Calculations!$C$118))+Control!$C$7*Calculations!$C$85*INDEX('Monthly Data'!Q:Q,Calculations!$C$116+MOD(N19,Calculations!$C$118))+(1-Control!$C$7*Calculations!$C$87)*INDEX('Monthly Data'!R:R,Calculations!$C$116+MOD(N19,Calculations!$C$118))</f>
        <v>1.1809891087585166E-2</v>
      </c>
      <c r="EE19" s="86">
        <f ca="1">Control!$C$7*Calculations!$C$82*INDEX('Monthly Data'!N:N,Calculations!$C$116+MOD(O19,Calculations!$C$118))+Control!$C$7*Calculations!$C$83*INDEX('Monthly Data'!O:O,Calculations!$C$116+MOD(O19,Calculations!$C$118))+Control!$C$7*Calculations!$C$84*INDEX('Monthly Data'!P:P,Calculations!$C$116+MOD(O19,Calculations!$C$118))+Control!$C$7*Calculations!$C$85*INDEX('Monthly Data'!Q:Q,Calculations!$C$116+MOD(O19,Calculations!$C$118))+(1-Control!$C$7*Calculations!$C$87)*INDEX('Monthly Data'!R:R,Calculations!$C$116+MOD(O19,Calculations!$C$118))</f>
        <v>-9.8327855560634558E-3</v>
      </c>
      <c r="EF19" s="86">
        <f ca="1">Control!$C$7*Calculations!$C$82*INDEX('Monthly Data'!N:N,Calculations!$C$116+MOD(P19,Calculations!$C$118))+Control!$C$7*Calculations!$C$83*INDEX('Monthly Data'!O:O,Calculations!$C$116+MOD(P19,Calculations!$C$118))+Control!$C$7*Calculations!$C$84*INDEX('Monthly Data'!P:P,Calculations!$C$116+MOD(P19,Calculations!$C$118))+Control!$C$7*Calculations!$C$85*INDEX('Monthly Data'!Q:Q,Calculations!$C$116+MOD(P19,Calculations!$C$118))+(1-Control!$C$7*Calculations!$C$87)*INDEX('Monthly Data'!R:R,Calculations!$C$116+MOD(P19,Calculations!$C$118))</f>
        <v>1.8695385296339444E-2</v>
      </c>
      <c r="EG19" s="86">
        <f ca="1">Control!$C$7*Calculations!$C$82*INDEX('Monthly Data'!N:N,Calculations!$C$116+MOD(Q19,Calculations!$C$118))+Control!$C$7*Calculations!$C$83*INDEX('Monthly Data'!O:O,Calculations!$C$116+MOD(Q19,Calculations!$C$118))+Control!$C$7*Calculations!$C$84*INDEX('Monthly Data'!P:P,Calculations!$C$116+MOD(Q19,Calculations!$C$118))+Control!$C$7*Calculations!$C$85*INDEX('Monthly Data'!Q:Q,Calculations!$C$116+MOD(Q19,Calculations!$C$118))+(1-Control!$C$7*Calculations!$C$87)*INDEX('Monthly Data'!R:R,Calculations!$C$116+MOD(Q19,Calculations!$C$118))</f>
        <v>-1.6546126717384396E-2</v>
      </c>
      <c r="EH19" s="86">
        <f ca="1">Control!$C$7*Calculations!$C$82*INDEX('Monthly Data'!N:N,Calculations!$C$116+MOD(R19,Calculations!$C$118))+Control!$C$7*Calculations!$C$83*INDEX('Monthly Data'!O:O,Calculations!$C$116+MOD(R19,Calculations!$C$118))+Control!$C$7*Calculations!$C$84*INDEX('Monthly Data'!P:P,Calculations!$C$116+MOD(R19,Calculations!$C$118))+Control!$C$7*Calculations!$C$85*INDEX('Monthly Data'!Q:Q,Calculations!$C$116+MOD(R19,Calculations!$C$118))+(1-Control!$C$7*Calculations!$C$87)*INDEX('Monthly Data'!R:R,Calculations!$C$116+MOD(R19,Calculations!$C$118))</f>
        <v>4.4327772793586687E-3</v>
      </c>
      <c r="EI19" s="86">
        <f ca="1">Control!$C$7*Calculations!$C$82*INDEX('Monthly Data'!N:N,Calculations!$C$116+MOD(S19,Calculations!$C$118))+Control!$C$7*Calculations!$C$83*INDEX('Monthly Data'!O:O,Calculations!$C$116+MOD(S19,Calculations!$C$118))+Control!$C$7*Calculations!$C$84*INDEX('Monthly Data'!P:P,Calculations!$C$116+MOD(S19,Calculations!$C$118))+Control!$C$7*Calculations!$C$85*INDEX('Monthly Data'!Q:Q,Calculations!$C$116+MOD(S19,Calculations!$C$118))+(1-Control!$C$7*Calculations!$C$87)*INDEX('Monthly Data'!R:R,Calculations!$C$116+MOD(S19,Calculations!$C$118))</f>
        <v>-2.6378232493851243E-2</v>
      </c>
      <c r="EJ19" s="86">
        <f ca="1">Control!$C$7*Calculations!$C$82*INDEX('Monthly Data'!N:N,Calculations!$C$116+MOD(T19,Calculations!$C$118))+Control!$C$7*Calculations!$C$83*INDEX('Monthly Data'!O:O,Calculations!$C$116+MOD(T19,Calculations!$C$118))+Control!$C$7*Calculations!$C$84*INDEX('Monthly Data'!P:P,Calculations!$C$116+MOD(T19,Calculations!$C$118))+Control!$C$7*Calculations!$C$85*INDEX('Monthly Data'!Q:Q,Calculations!$C$116+MOD(T19,Calculations!$C$118))+(1-Control!$C$7*Calculations!$C$87)*INDEX('Monthly Data'!R:R,Calculations!$C$116+MOD(T19,Calculations!$C$118))</f>
        <v>4.5735623984309991E-2</v>
      </c>
      <c r="EK19" s="86">
        <f ca="1">Control!$C$7*Calculations!$C$82*INDEX('Monthly Data'!N:N,Calculations!$C$116+MOD(U19,Calculations!$C$118))+Control!$C$7*Calculations!$C$83*INDEX('Monthly Data'!O:O,Calculations!$C$116+MOD(U19,Calculations!$C$118))+Control!$C$7*Calculations!$C$84*INDEX('Monthly Data'!P:P,Calculations!$C$116+MOD(U19,Calculations!$C$118))+Control!$C$7*Calculations!$C$85*INDEX('Monthly Data'!Q:Q,Calculations!$C$116+MOD(U19,Calculations!$C$118))+(1-Control!$C$7*Calculations!$C$87)*INDEX('Monthly Data'!R:R,Calculations!$C$116+MOD(U19,Calculations!$C$118))</f>
        <v>-1.880155173376722E-2</v>
      </c>
      <c r="EL19" s="86">
        <f ca="1">Control!$C$7*Calculations!$C$82*INDEX('Monthly Data'!N:N,Calculations!$C$116+MOD(V19,Calculations!$C$118))+Control!$C$7*Calculations!$C$83*INDEX('Monthly Data'!O:O,Calculations!$C$116+MOD(V19,Calculations!$C$118))+Control!$C$7*Calculations!$C$84*INDEX('Monthly Data'!P:P,Calculations!$C$116+MOD(V19,Calculations!$C$118))+Control!$C$7*Calculations!$C$85*INDEX('Monthly Data'!Q:Q,Calculations!$C$116+MOD(V19,Calculations!$C$118))+(1-Control!$C$7*Calculations!$C$87)*INDEX('Monthly Data'!R:R,Calculations!$C$116+MOD(V19,Calculations!$C$118))</f>
        <v>-1.1360801645249321E-2</v>
      </c>
      <c r="EM19" s="86">
        <f ca="1">Control!$C$7*Calculations!$C$82*INDEX('Monthly Data'!N:N,Calculations!$C$116+MOD(W19,Calculations!$C$118))+Control!$C$7*Calculations!$C$83*INDEX('Monthly Data'!O:O,Calculations!$C$116+MOD(W19,Calculations!$C$118))+Control!$C$7*Calculations!$C$84*INDEX('Monthly Data'!P:P,Calculations!$C$116+MOD(W19,Calculations!$C$118))+Control!$C$7*Calculations!$C$85*INDEX('Monthly Data'!Q:Q,Calculations!$C$116+MOD(W19,Calculations!$C$118))+(1-Control!$C$7*Calculations!$C$87)*INDEX('Monthly Data'!R:R,Calculations!$C$116+MOD(W19,Calculations!$C$118))</f>
        <v>3.0957942835585645E-2</v>
      </c>
      <c r="EN19" s="86">
        <f ca="1">Control!$C$7*Calculations!$C$82*INDEX('Monthly Data'!N:N,Calculations!$C$116+MOD(X19,Calculations!$C$118))+Control!$C$7*Calculations!$C$83*INDEX('Monthly Data'!O:O,Calculations!$C$116+MOD(X19,Calculations!$C$118))+Control!$C$7*Calculations!$C$84*INDEX('Monthly Data'!P:P,Calculations!$C$116+MOD(X19,Calculations!$C$118))+Control!$C$7*Calculations!$C$85*INDEX('Monthly Data'!Q:Q,Calculations!$C$116+MOD(X19,Calculations!$C$118))+(1-Control!$C$7*Calculations!$C$87)*INDEX('Monthly Data'!R:R,Calculations!$C$116+MOD(X19,Calculations!$C$118))</f>
        <v>1.2722494017511032E-2</v>
      </c>
      <c r="EO19" s="86">
        <f ca="1">Control!$C$7*Calculations!$C$82*INDEX('Monthly Data'!N:N,Calculations!$C$116+MOD(Y19,Calculations!$C$118))+Control!$C$7*Calculations!$C$83*INDEX('Monthly Data'!O:O,Calculations!$C$116+MOD(Y19,Calculations!$C$118))+Control!$C$7*Calculations!$C$84*INDEX('Monthly Data'!P:P,Calculations!$C$116+MOD(Y19,Calculations!$C$118))+Control!$C$7*Calculations!$C$85*INDEX('Monthly Data'!Q:Q,Calculations!$C$116+MOD(Y19,Calculations!$C$118))+(1-Control!$C$7*Calculations!$C$87)*INDEX('Monthly Data'!R:R,Calculations!$C$116+MOD(Y19,Calculations!$C$118))</f>
        <v>1.0018681835149534E-3</v>
      </c>
      <c r="EP19" s="86">
        <f ca="1">Control!$C$7*Calculations!$C$82*INDEX('Monthly Data'!N:N,Calculations!$C$116+MOD(Z19,Calculations!$C$118))+Control!$C$7*Calculations!$C$83*INDEX('Monthly Data'!O:O,Calculations!$C$116+MOD(Z19,Calculations!$C$118))+Control!$C$7*Calculations!$C$84*INDEX('Monthly Data'!P:P,Calculations!$C$116+MOD(Z19,Calculations!$C$118))+Control!$C$7*Calculations!$C$85*INDEX('Monthly Data'!Q:Q,Calculations!$C$116+MOD(Z19,Calculations!$C$118))+(1-Control!$C$7*Calculations!$C$87)*INDEX('Monthly Data'!R:R,Calculations!$C$116+MOD(Z19,Calculations!$C$118))</f>
        <v>-4.0413381192162513E-2</v>
      </c>
      <c r="EQ19" s="86">
        <f ca="1">Control!$C$7*Calculations!$C$82*INDEX('Monthly Data'!N:N,Calculations!$C$116+MOD(AA19,Calculations!$C$118))+Control!$C$7*Calculations!$C$83*INDEX('Monthly Data'!O:O,Calculations!$C$116+MOD(AA19,Calculations!$C$118))+Control!$C$7*Calculations!$C$84*INDEX('Monthly Data'!P:P,Calculations!$C$116+MOD(AA19,Calculations!$C$118))+Control!$C$7*Calculations!$C$85*INDEX('Monthly Data'!Q:Q,Calculations!$C$116+MOD(AA19,Calculations!$C$118))+(1-Control!$C$7*Calculations!$C$87)*INDEX('Monthly Data'!R:R,Calculations!$C$116+MOD(AA19,Calculations!$C$118))</f>
        <v>2.4470405846852006E-3</v>
      </c>
      <c r="ER19" s="86">
        <f ca="1">Control!$C$7*Calculations!$C$82*INDEX('Monthly Data'!N:N,Calculations!$C$116+MOD(AB19,Calculations!$C$118))+Control!$C$7*Calculations!$C$83*INDEX('Monthly Data'!O:O,Calculations!$C$116+MOD(AB19,Calculations!$C$118))+Control!$C$7*Calculations!$C$84*INDEX('Monthly Data'!P:P,Calculations!$C$116+MOD(AB19,Calculations!$C$118))+Control!$C$7*Calculations!$C$85*INDEX('Monthly Data'!Q:Q,Calculations!$C$116+MOD(AB19,Calculations!$C$118))+(1-Control!$C$7*Calculations!$C$87)*INDEX('Monthly Data'!R:R,Calculations!$C$116+MOD(AB19,Calculations!$C$118))</f>
        <v>2.3307359621218403E-2</v>
      </c>
      <c r="ES19" s="86">
        <f ca="1">Control!$C$7*Calculations!$C$82*INDEX('Monthly Data'!N:N,Calculations!$C$116+MOD(AC19,Calculations!$C$118))+Control!$C$7*Calculations!$C$83*INDEX('Monthly Data'!O:O,Calculations!$C$116+MOD(AC19,Calculations!$C$118))+Control!$C$7*Calculations!$C$84*INDEX('Monthly Data'!P:P,Calculations!$C$116+MOD(AC19,Calculations!$C$118))+Control!$C$7*Calculations!$C$85*INDEX('Monthly Data'!Q:Q,Calculations!$C$116+MOD(AC19,Calculations!$C$118))+(1-Control!$C$7*Calculations!$C$87)*INDEX('Monthly Data'!R:R,Calculations!$C$116+MOD(AC19,Calculations!$C$118))</f>
        <v>3.7118215575026904E-2</v>
      </c>
      <c r="ET19" s="86">
        <f ca="1">Control!$C$7*Calculations!$C$82*INDEX('Monthly Data'!N:N,Calculations!$C$116+MOD(AD19,Calculations!$C$118))+Control!$C$7*Calculations!$C$83*INDEX('Monthly Data'!O:O,Calculations!$C$116+MOD(AD19,Calculations!$C$118))+Control!$C$7*Calculations!$C$84*INDEX('Monthly Data'!P:P,Calculations!$C$116+MOD(AD19,Calculations!$C$118))+Control!$C$7*Calculations!$C$85*INDEX('Monthly Data'!Q:Q,Calculations!$C$116+MOD(AD19,Calculations!$C$118))+(1-Control!$C$7*Calculations!$C$87)*INDEX('Monthly Data'!R:R,Calculations!$C$116+MOD(AD19,Calculations!$C$118))</f>
        <v>1.1809891087585166E-2</v>
      </c>
      <c r="EU19" s="86">
        <f ca="1">Control!$C$7*Calculations!$C$82*INDEX('Monthly Data'!N:N,Calculations!$C$116+MOD(AE19,Calculations!$C$118))+Control!$C$7*Calculations!$C$83*INDEX('Monthly Data'!O:O,Calculations!$C$116+MOD(AE19,Calculations!$C$118))+Control!$C$7*Calculations!$C$84*INDEX('Monthly Data'!P:P,Calculations!$C$116+MOD(AE19,Calculations!$C$118))+Control!$C$7*Calculations!$C$85*INDEX('Monthly Data'!Q:Q,Calculations!$C$116+MOD(AE19,Calculations!$C$118))+(1-Control!$C$7*Calculations!$C$87)*INDEX('Monthly Data'!R:R,Calculations!$C$116+MOD(AE19,Calculations!$C$118))</f>
        <v>-2.6378232493851243E-2</v>
      </c>
      <c r="EV19" s="86">
        <f ca="1">Control!$C$7*Calculations!$C$82*INDEX('Monthly Data'!N:N,Calculations!$C$116+MOD(AF19,Calculations!$C$118))+Control!$C$7*Calculations!$C$83*INDEX('Monthly Data'!O:O,Calculations!$C$116+MOD(AF19,Calculations!$C$118))+Control!$C$7*Calculations!$C$84*INDEX('Monthly Data'!P:P,Calculations!$C$116+MOD(AF19,Calculations!$C$118))+Control!$C$7*Calculations!$C$85*INDEX('Monthly Data'!Q:Q,Calculations!$C$116+MOD(AF19,Calculations!$C$118))+(1-Control!$C$7*Calculations!$C$87)*INDEX('Monthly Data'!R:R,Calculations!$C$116+MOD(AF19,Calculations!$C$118))</f>
        <v>1.3891563624307685E-2</v>
      </c>
      <c r="EW19" s="86">
        <f ca="1">Control!$C$7*Calculations!$C$82*INDEX('Monthly Data'!N:N,Calculations!$C$116+MOD(AG19,Calculations!$C$118))+Control!$C$7*Calculations!$C$83*INDEX('Monthly Data'!O:O,Calculations!$C$116+MOD(AG19,Calculations!$C$118))+Control!$C$7*Calculations!$C$84*INDEX('Monthly Data'!P:P,Calculations!$C$116+MOD(AG19,Calculations!$C$118))+Control!$C$7*Calculations!$C$85*INDEX('Monthly Data'!Q:Q,Calculations!$C$116+MOD(AG19,Calculations!$C$118))+(1-Control!$C$7*Calculations!$C$87)*INDEX('Monthly Data'!R:R,Calculations!$C$116+MOD(AG19,Calculations!$C$118))</f>
        <v>-6.1115617667135171E-2</v>
      </c>
      <c r="EX19" s="86">
        <f ca="1">Control!$C$7*Calculations!$C$82*INDEX('Monthly Data'!N:N,Calculations!$C$116+MOD(AH19,Calculations!$C$118))+Control!$C$7*Calculations!$C$83*INDEX('Monthly Data'!O:O,Calculations!$C$116+MOD(AH19,Calculations!$C$118))+Control!$C$7*Calculations!$C$84*INDEX('Monthly Data'!P:P,Calculations!$C$116+MOD(AH19,Calculations!$C$118))+Control!$C$7*Calculations!$C$85*INDEX('Monthly Data'!Q:Q,Calculations!$C$116+MOD(AH19,Calculations!$C$118))+(1-Control!$C$7*Calculations!$C$87)*INDEX('Monthly Data'!R:R,Calculations!$C$116+MOD(AH19,Calculations!$C$118))</f>
        <v>1.9073822767906517E-2</v>
      </c>
      <c r="EY19" s="86">
        <f ca="1">Control!$C$7*Calculations!$C$82*INDEX('Monthly Data'!N:N,Calculations!$C$116+MOD(AI19,Calculations!$C$118))+Control!$C$7*Calculations!$C$83*INDEX('Monthly Data'!O:O,Calculations!$C$116+MOD(AI19,Calculations!$C$118))+Control!$C$7*Calculations!$C$84*INDEX('Monthly Data'!P:P,Calculations!$C$116+MOD(AI19,Calculations!$C$118))+Control!$C$7*Calculations!$C$85*INDEX('Monthly Data'!Q:Q,Calculations!$C$116+MOD(AI19,Calculations!$C$118))+(1-Control!$C$7*Calculations!$C$87)*INDEX('Monthly Data'!R:R,Calculations!$C$116+MOD(AI19,Calculations!$C$118))</f>
        <v>6.2631896128884862E-3</v>
      </c>
      <c r="EZ19" s="86">
        <f ca="1">Control!$C$7*Calculations!$C$82*INDEX('Monthly Data'!N:N,Calculations!$C$116+MOD(AJ19,Calculations!$C$118))+Control!$C$7*Calculations!$C$83*INDEX('Monthly Data'!O:O,Calculations!$C$116+MOD(AJ19,Calculations!$C$118))+Control!$C$7*Calculations!$C$84*INDEX('Monthly Data'!P:P,Calculations!$C$116+MOD(AJ19,Calculations!$C$118))+Control!$C$7*Calculations!$C$85*INDEX('Monthly Data'!Q:Q,Calculations!$C$116+MOD(AJ19,Calculations!$C$118))+(1-Control!$C$7*Calculations!$C$87)*INDEX('Monthly Data'!R:R,Calculations!$C$116+MOD(AJ19,Calculations!$C$118))</f>
        <v>-4.417423226995453E-3</v>
      </c>
      <c r="FA19" s="86">
        <f ca="1">Control!$C$7*Calculations!$C$82*INDEX('Monthly Data'!N:N,Calculations!$C$116+MOD(AK19,Calculations!$C$118))+Control!$C$7*Calculations!$C$83*INDEX('Monthly Data'!O:O,Calculations!$C$116+MOD(AK19,Calculations!$C$118))+Control!$C$7*Calculations!$C$84*INDEX('Monthly Data'!P:P,Calculations!$C$116+MOD(AK19,Calculations!$C$118))+Control!$C$7*Calculations!$C$85*INDEX('Monthly Data'!Q:Q,Calculations!$C$116+MOD(AK19,Calculations!$C$118))+(1-Control!$C$7*Calculations!$C$87)*INDEX('Monthly Data'!R:R,Calculations!$C$116+MOD(AK19,Calculations!$C$118))</f>
        <v>1.9073822767906517E-2</v>
      </c>
      <c r="FB19" s="86">
        <f ca="1">Control!$C$7*Calculations!$C$82*INDEX('Monthly Data'!N:N,Calculations!$C$116+MOD(AL19,Calculations!$C$118))+Control!$C$7*Calculations!$C$83*INDEX('Monthly Data'!O:O,Calculations!$C$116+MOD(AL19,Calculations!$C$118))+Control!$C$7*Calculations!$C$84*INDEX('Monthly Data'!P:P,Calculations!$C$116+MOD(AL19,Calculations!$C$118))+Control!$C$7*Calculations!$C$85*INDEX('Monthly Data'!Q:Q,Calculations!$C$116+MOD(AL19,Calculations!$C$118))+(1-Control!$C$7*Calculations!$C$87)*INDEX('Monthly Data'!R:R,Calculations!$C$116+MOD(AL19,Calculations!$C$118))</f>
        <v>1.9073822767906517E-2</v>
      </c>
      <c r="FC19" s="86">
        <f ca="1">Control!$C$7*Calculations!$C$82*INDEX('Monthly Data'!N:N,Calculations!$C$116+MOD(AM19,Calculations!$C$118))+Control!$C$7*Calculations!$C$83*INDEX('Monthly Data'!O:O,Calculations!$C$116+MOD(AM19,Calculations!$C$118))+Control!$C$7*Calculations!$C$84*INDEX('Monthly Data'!P:P,Calculations!$C$116+MOD(AM19,Calculations!$C$118))+Control!$C$7*Calculations!$C$85*INDEX('Monthly Data'!Q:Q,Calculations!$C$116+MOD(AM19,Calculations!$C$118))+(1-Control!$C$7*Calculations!$C$87)*INDEX('Monthly Data'!R:R,Calculations!$C$116+MOD(AM19,Calculations!$C$118))</f>
        <v>1.8665061640915637E-2</v>
      </c>
      <c r="FD19" s="86">
        <f ca="1">Control!$C$7*Calculations!$C$82*INDEX('Monthly Data'!N:N,Calculations!$C$116+MOD(AN19,Calculations!$C$118))+Control!$C$7*Calculations!$C$83*INDEX('Monthly Data'!O:O,Calculations!$C$116+MOD(AN19,Calculations!$C$118))+Control!$C$7*Calculations!$C$84*INDEX('Monthly Data'!P:P,Calculations!$C$116+MOD(AN19,Calculations!$C$118))+Control!$C$7*Calculations!$C$85*INDEX('Monthly Data'!Q:Q,Calculations!$C$116+MOD(AN19,Calculations!$C$118))+(1-Control!$C$7*Calculations!$C$87)*INDEX('Monthly Data'!R:R,Calculations!$C$116+MOD(AN19,Calculations!$C$118))</f>
        <v>-7.4084874653726545E-3</v>
      </c>
      <c r="FE19" s="86">
        <f ca="1">Control!$C$7*Calculations!$C$82*INDEX('Monthly Data'!N:N,Calculations!$C$116+MOD(AO19,Calculations!$C$118))+Control!$C$7*Calculations!$C$83*INDEX('Monthly Data'!O:O,Calculations!$C$116+MOD(AO19,Calculations!$C$118))+Control!$C$7*Calculations!$C$84*INDEX('Monthly Data'!P:P,Calculations!$C$116+MOD(AO19,Calculations!$C$118))+Control!$C$7*Calculations!$C$85*INDEX('Monthly Data'!Q:Q,Calculations!$C$116+MOD(AO19,Calculations!$C$118))+(1-Control!$C$7*Calculations!$C$87)*INDEX('Monthly Data'!R:R,Calculations!$C$116+MOD(AO19,Calculations!$C$118))</f>
        <v>-4.417423226995453E-3</v>
      </c>
      <c r="FF19" s="86">
        <f ca="1">Control!$C$7*Calculations!$C$82*INDEX('Monthly Data'!N:N,Calculations!$C$116+MOD(AP19,Calculations!$C$118))+Control!$C$7*Calculations!$C$83*INDEX('Monthly Data'!O:O,Calculations!$C$116+MOD(AP19,Calculations!$C$118))+Control!$C$7*Calculations!$C$84*INDEX('Monthly Data'!P:P,Calculations!$C$116+MOD(AP19,Calculations!$C$118))+Control!$C$7*Calculations!$C$85*INDEX('Monthly Data'!Q:Q,Calculations!$C$116+MOD(AP19,Calculations!$C$118))+(1-Control!$C$7*Calculations!$C$87)*INDEX('Monthly Data'!R:R,Calculations!$C$116+MOD(AP19,Calculations!$C$118))</f>
        <v>1.2722494017511032E-2</v>
      </c>
      <c r="FG19" s="86">
        <f ca="1">Control!$C$7*Calculations!$C$82*INDEX('Monthly Data'!N:N,Calculations!$C$116+MOD(AQ19,Calculations!$C$118))+Control!$C$7*Calculations!$C$83*INDEX('Monthly Data'!O:O,Calculations!$C$116+MOD(AQ19,Calculations!$C$118))+Control!$C$7*Calculations!$C$84*INDEX('Monthly Data'!P:P,Calculations!$C$116+MOD(AQ19,Calculations!$C$118))+Control!$C$7*Calculations!$C$85*INDEX('Monthly Data'!Q:Q,Calculations!$C$116+MOD(AQ19,Calculations!$C$118))+(1-Control!$C$7*Calculations!$C$87)*INDEX('Monthly Data'!R:R,Calculations!$C$116+MOD(AQ19,Calculations!$C$118))</f>
        <v>1.142101364887867E-2</v>
      </c>
      <c r="FH19" s="86">
        <f ca="1">Control!$C$7*Calculations!$C$82*INDEX('Monthly Data'!N:N,Calculations!$C$116+MOD(AR19,Calculations!$C$118))+Control!$C$7*Calculations!$C$83*INDEX('Monthly Data'!O:O,Calculations!$C$116+MOD(AR19,Calculations!$C$118))+Control!$C$7*Calculations!$C$84*INDEX('Monthly Data'!P:P,Calculations!$C$116+MOD(AR19,Calculations!$C$118))+Control!$C$7*Calculations!$C$85*INDEX('Monthly Data'!Q:Q,Calculations!$C$116+MOD(AR19,Calculations!$C$118))+(1-Control!$C$7*Calculations!$C$87)*INDEX('Monthly Data'!R:R,Calculations!$C$116+MOD(AR19,Calculations!$C$118))</f>
        <v>2.4722579420195831E-2</v>
      </c>
      <c r="FI19" s="86">
        <f ca="1">Control!$C$7*Calculations!$C$82*INDEX('Monthly Data'!N:N,Calculations!$C$116+MOD(AS19,Calculations!$C$118))+Control!$C$7*Calculations!$C$83*INDEX('Monthly Data'!O:O,Calculations!$C$116+MOD(AS19,Calculations!$C$118))+Control!$C$7*Calculations!$C$84*INDEX('Monthly Data'!P:P,Calculations!$C$116+MOD(AS19,Calculations!$C$118))+Control!$C$7*Calculations!$C$85*INDEX('Monthly Data'!Q:Q,Calculations!$C$116+MOD(AS19,Calculations!$C$118))+(1-Control!$C$7*Calculations!$C$87)*INDEX('Monthly Data'!R:R,Calculations!$C$116+MOD(AS19,Calculations!$C$118))</f>
        <v>1.046389543479892E-2</v>
      </c>
      <c r="FJ19" s="86">
        <f ca="1">Control!$C$7*Calculations!$C$82*INDEX('Monthly Data'!N:N,Calculations!$C$116+MOD(AT19,Calculations!$C$118))+Control!$C$7*Calculations!$C$83*INDEX('Monthly Data'!O:O,Calculations!$C$116+MOD(AT19,Calculations!$C$118))+Control!$C$7*Calculations!$C$84*INDEX('Monthly Data'!P:P,Calculations!$C$116+MOD(AT19,Calculations!$C$118))+Control!$C$7*Calculations!$C$85*INDEX('Monthly Data'!Q:Q,Calculations!$C$116+MOD(AT19,Calculations!$C$118))+(1-Control!$C$7*Calculations!$C$87)*INDEX('Monthly Data'!R:R,Calculations!$C$116+MOD(AT19,Calculations!$C$118))</f>
        <v>2.9708469559001142E-2</v>
      </c>
      <c r="FK19" s="86">
        <f ca="1">Control!$C$7*Calculations!$C$82*INDEX('Monthly Data'!N:N,Calculations!$C$116+MOD(AU19,Calculations!$C$118))+Control!$C$7*Calculations!$C$83*INDEX('Monthly Data'!O:O,Calculations!$C$116+MOD(AU19,Calculations!$C$118))+Control!$C$7*Calculations!$C$84*INDEX('Monthly Data'!P:P,Calculations!$C$116+MOD(AU19,Calculations!$C$118))+Control!$C$7*Calculations!$C$85*INDEX('Monthly Data'!Q:Q,Calculations!$C$116+MOD(AU19,Calculations!$C$118))+(1-Control!$C$7*Calculations!$C$87)*INDEX('Monthly Data'!R:R,Calculations!$C$116+MOD(AU19,Calculations!$C$118))</f>
        <v>6.6954569943530936E-3</v>
      </c>
      <c r="FL19" s="86">
        <f ca="1">Control!$C$7*Calculations!$C$82*INDEX('Monthly Data'!N:N,Calculations!$C$116+MOD(AV19,Calculations!$C$118))+Control!$C$7*Calculations!$C$83*INDEX('Monthly Data'!O:O,Calculations!$C$116+MOD(AV19,Calculations!$C$118))+Control!$C$7*Calculations!$C$84*INDEX('Monthly Data'!P:P,Calculations!$C$116+MOD(AV19,Calculations!$C$118))+Control!$C$7*Calculations!$C$85*INDEX('Monthly Data'!Q:Q,Calculations!$C$116+MOD(AV19,Calculations!$C$118))+(1-Control!$C$7*Calculations!$C$87)*INDEX('Monthly Data'!R:R,Calculations!$C$116+MOD(AV19,Calculations!$C$118))</f>
        <v>1.7361594973213587E-2</v>
      </c>
      <c r="FM19" s="86">
        <f ca="1">Control!$C$7*Calculations!$C$82*INDEX('Monthly Data'!N:N,Calculations!$C$116+MOD(AW19,Calculations!$C$118))+Control!$C$7*Calculations!$C$83*INDEX('Monthly Data'!O:O,Calculations!$C$116+MOD(AW19,Calculations!$C$118))+Control!$C$7*Calculations!$C$84*INDEX('Monthly Data'!P:P,Calculations!$C$116+MOD(AW19,Calculations!$C$118))+Control!$C$7*Calculations!$C$85*INDEX('Monthly Data'!Q:Q,Calculations!$C$116+MOD(AW19,Calculations!$C$118))+(1-Control!$C$7*Calculations!$C$87)*INDEX('Monthly Data'!R:R,Calculations!$C$116+MOD(AW19,Calculations!$C$118))</f>
        <v>3.7118215575026904E-2</v>
      </c>
      <c r="FN19" s="86">
        <f ca="1">Control!$C$7*Calculations!$C$82*INDEX('Monthly Data'!N:N,Calculations!$C$116+MOD(AX19,Calculations!$C$118))+Control!$C$7*Calculations!$C$83*INDEX('Monthly Data'!O:O,Calculations!$C$116+MOD(AX19,Calculations!$C$118))+Control!$C$7*Calculations!$C$84*INDEX('Monthly Data'!P:P,Calculations!$C$116+MOD(AX19,Calculations!$C$118))+Control!$C$7*Calculations!$C$85*INDEX('Monthly Data'!Q:Q,Calculations!$C$116+MOD(AX19,Calculations!$C$118))+(1-Control!$C$7*Calculations!$C$87)*INDEX('Monthly Data'!R:R,Calculations!$C$116+MOD(AX19,Calculations!$C$118))</f>
        <v>-4.417423226995453E-3</v>
      </c>
      <c r="FO19" s="86">
        <f ca="1">Control!$C$7*Calculations!$C$82*INDEX('Monthly Data'!N:N,Calculations!$C$116+MOD(AY19,Calculations!$C$118))+Control!$C$7*Calculations!$C$83*INDEX('Monthly Data'!O:O,Calculations!$C$116+MOD(AY19,Calculations!$C$118))+Control!$C$7*Calculations!$C$84*INDEX('Monthly Data'!P:P,Calculations!$C$116+MOD(AY19,Calculations!$C$118))+Control!$C$7*Calculations!$C$85*INDEX('Monthly Data'!Q:Q,Calculations!$C$116+MOD(AY19,Calculations!$C$118))+(1-Control!$C$7*Calculations!$C$87)*INDEX('Monthly Data'!R:R,Calculations!$C$116+MOD(AY19,Calculations!$C$118))</f>
        <v>-3.299557342782896E-2</v>
      </c>
      <c r="FP19" s="86">
        <f ca="1">Control!$C$7*Calculations!$C$82*INDEX('Monthly Data'!N:N,Calculations!$C$116+MOD(AZ19,Calculations!$C$118))+Control!$C$7*Calculations!$C$83*INDEX('Monthly Data'!O:O,Calculations!$C$116+MOD(AZ19,Calculations!$C$118))+Control!$C$7*Calculations!$C$84*INDEX('Monthly Data'!P:P,Calculations!$C$116+MOD(AZ19,Calculations!$C$118))+Control!$C$7*Calculations!$C$85*INDEX('Monthly Data'!Q:Q,Calculations!$C$116+MOD(AZ19,Calculations!$C$118))+(1-Control!$C$7*Calculations!$C$87)*INDEX('Monthly Data'!R:R,Calculations!$C$116+MOD(AZ19,Calculations!$C$118))</f>
        <v>2.2757992058453024E-3</v>
      </c>
      <c r="FQ19" s="86">
        <f ca="1">Control!$C$7*Calculations!$C$82*INDEX('Monthly Data'!N:N,Calculations!$C$116+MOD(BA19,Calculations!$C$118))+Control!$C$7*Calculations!$C$83*INDEX('Monthly Data'!O:O,Calculations!$C$116+MOD(BA19,Calculations!$C$118))+Control!$C$7*Calculations!$C$84*INDEX('Monthly Data'!P:P,Calculations!$C$116+MOD(BA19,Calculations!$C$118))+Control!$C$7*Calculations!$C$85*INDEX('Monthly Data'!Q:Q,Calculations!$C$116+MOD(BA19,Calculations!$C$118))+(1-Control!$C$7*Calculations!$C$87)*INDEX('Monthly Data'!R:R,Calculations!$C$116+MOD(BA19,Calculations!$C$118))</f>
        <v>-1.4213734788548189E-2</v>
      </c>
      <c r="FR19" s="86">
        <f ca="1">Control!$C$7*Calculations!$C$82*INDEX('Monthly Data'!N:N,Calculations!$C$116+MOD(BB19,Calculations!$C$118))+Control!$C$7*Calculations!$C$83*INDEX('Monthly Data'!O:O,Calculations!$C$116+MOD(BB19,Calculations!$C$118))+Control!$C$7*Calculations!$C$84*INDEX('Monthly Data'!P:P,Calculations!$C$116+MOD(BB19,Calculations!$C$118))+Control!$C$7*Calculations!$C$85*INDEX('Monthly Data'!Q:Q,Calculations!$C$116+MOD(BB19,Calculations!$C$118))+(1-Control!$C$7*Calculations!$C$87)*INDEX('Monthly Data'!R:R,Calculations!$C$116+MOD(BB19,Calculations!$C$118))</f>
        <v>1.7361594973213587E-2</v>
      </c>
      <c r="FS19" s="86">
        <f ca="1">Control!$C$7*Calculations!$C$82*INDEX('Monthly Data'!N:N,Calculations!$C$116+MOD(BC19,Calculations!$C$118))+Control!$C$7*Calculations!$C$83*INDEX('Monthly Data'!O:O,Calculations!$C$116+MOD(BC19,Calculations!$C$118))+Control!$C$7*Calculations!$C$84*INDEX('Monthly Data'!P:P,Calculations!$C$116+MOD(BC19,Calculations!$C$118))+Control!$C$7*Calculations!$C$85*INDEX('Monthly Data'!Q:Q,Calculations!$C$116+MOD(BC19,Calculations!$C$118))+(1-Control!$C$7*Calculations!$C$87)*INDEX('Monthly Data'!R:R,Calculations!$C$116+MOD(BC19,Calculations!$C$118))</f>
        <v>4.4327772793586687E-3</v>
      </c>
      <c r="FT19" s="86">
        <f ca="1">Control!$C$7*Calculations!$C$82*INDEX('Monthly Data'!N:N,Calculations!$C$116+MOD(BD19,Calculations!$C$118))+Control!$C$7*Calculations!$C$83*INDEX('Monthly Data'!O:O,Calculations!$C$116+MOD(BD19,Calculations!$C$118))+Control!$C$7*Calculations!$C$84*INDEX('Monthly Data'!P:P,Calculations!$C$116+MOD(BD19,Calculations!$C$118))+Control!$C$7*Calculations!$C$85*INDEX('Monthly Data'!Q:Q,Calculations!$C$116+MOD(BD19,Calculations!$C$118))+(1-Control!$C$7*Calculations!$C$87)*INDEX('Monthly Data'!R:R,Calculations!$C$116+MOD(BD19,Calculations!$C$118))</f>
        <v>4.5735623984309991E-2</v>
      </c>
      <c r="FU19" s="86">
        <f ca="1">Control!$C$7*Calculations!$C$82*INDEX('Monthly Data'!N:N,Calculations!$C$116+MOD(BE19,Calculations!$C$118))+Control!$C$7*Calculations!$C$83*INDEX('Monthly Data'!O:O,Calculations!$C$116+MOD(BE19,Calculations!$C$118))+Control!$C$7*Calculations!$C$84*INDEX('Monthly Data'!P:P,Calculations!$C$116+MOD(BE19,Calculations!$C$118))+Control!$C$7*Calculations!$C$85*INDEX('Monthly Data'!Q:Q,Calculations!$C$116+MOD(BE19,Calculations!$C$118))+(1-Control!$C$7*Calculations!$C$87)*INDEX('Monthly Data'!R:R,Calculations!$C$116+MOD(BE19,Calculations!$C$118))</f>
        <v>2.3307359621218403E-2</v>
      </c>
      <c r="FV19" s="86">
        <f ca="1">Control!$C$7*Calculations!$C$82*INDEX('Monthly Data'!N:N,Calculations!$C$116+MOD(BF19,Calculations!$C$118))+Control!$C$7*Calculations!$C$83*INDEX('Monthly Data'!O:O,Calculations!$C$116+MOD(BF19,Calculations!$C$118))+Control!$C$7*Calculations!$C$84*INDEX('Monthly Data'!P:P,Calculations!$C$116+MOD(BF19,Calculations!$C$118))+Control!$C$7*Calculations!$C$85*INDEX('Monthly Data'!Q:Q,Calculations!$C$116+MOD(BF19,Calculations!$C$118))+(1-Control!$C$7*Calculations!$C$87)*INDEX('Monthly Data'!R:R,Calculations!$C$116+MOD(BF19,Calculations!$C$118))</f>
        <v>1.0478379486191123E-2</v>
      </c>
      <c r="FW19" s="86">
        <f ca="1">Control!$C$7*Calculations!$C$82*INDEX('Monthly Data'!N:N,Calculations!$C$116+MOD(BG19,Calculations!$C$118))+Control!$C$7*Calculations!$C$83*INDEX('Monthly Data'!O:O,Calculations!$C$116+MOD(BG19,Calculations!$C$118))+Control!$C$7*Calculations!$C$84*INDEX('Monthly Data'!P:P,Calculations!$C$116+MOD(BG19,Calculations!$C$118))+Control!$C$7*Calculations!$C$85*INDEX('Monthly Data'!Q:Q,Calculations!$C$116+MOD(BG19,Calculations!$C$118))+(1-Control!$C$7*Calculations!$C$87)*INDEX('Monthly Data'!R:R,Calculations!$C$116+MOD(BG19,Calculations!$C$118))</f>
        <v>1.5108777406081684E-3</v>
      </c>
      <c r="FX19" s="86">
        <f ca="1">Control!$C$7*Calculations!$C$82*INDEX('Monthly Data'!N:N,Calculations!$C$116+MOD(BH19,Calculations!$C$118))+Control!$C$7*Calculations!$C$83*INDEX('Monthly Data'!O:O,Calculations!$C$116+MOD(BH19,Calculations!$C$118))+Control!$C$7*Calculations!$C$84*INDEX('Monthly Data'!P:P,Calculations!$C$116+MOD(BH19,Calculations!$C$118))+Control!$C$7*Calculations!$C$85*INDEX('Monthly Data'!Q:Q,Calculations!$C$116+MOD(BH19,Calculations!$C$118))+(1-Control!$C$7*Calculations!$C$87)*INDEX('Monthly Data'!R:R,Calculations!$C$116+MOD(BH19,Calculations!$C$118))</f>
        <v>-2.7490061308214487E-3</v>
      </c>
      <c r="FY19" s="86">
        <f ca="1">Control!$C$7*Calculations!$C$82*INDEX('Monthly Data'!N:N,Calculations!$C$116+MOD(BI19,Calculations!$C$118))+Control!$C$7*Calculations!$C$83*INDEX('Monthly Data'!O:O,Calculations!$C$116+MOD(BI19,Calculations!$C$118))+Control!$C$7*Calculations!$C$84*INDEX('Monthly Data'!P:P,Calculations!$C$116+MOD(BI19,Calculations!$C$118))+Control!$C$7*Calculations!$C$85*INDEX('Monthly Data'!Q:Q,Calculations!$C$116+MOD(BI19,Calculations!$C$118))+(1-Control!$C$7*Calculations!$C$87)*INDEX('Monthly Data'!R:R,Calculations!$C$116+MOD(BI19,Calculations!$C$118))</f>
        <v>3.4808428836917149E-3</v>
      </c>
      <c r="FZ19" s="86">
        <f ca="1">Control!$C$7*Calculations!$C$82*INDEX('Monthly Data'!N:N,Calculations!$C$116+MOD(BJ19,Calculations!$C$118))+Control!$C$7*Calculations!$C$83*INDEX('Monthly Data'!O:O,Calculations!$C$116+MOD(BJ19,Calculations!$C$118))+Control!$C$7*Calculations!$C$84*INDEX('Monthly Data'!P:P,Calculations!$C$116+MOD(BJ19,Calculations!$C$118))+Control!$C$7*Calculations!$C$85*INDEX('Monthly Data'!Q:Q,Calculations!$C$116+MOD(BJ19,Calculations!$C$118))+(1-Control!$C$7*Calculations!$C$87)*INDEX('Monthly Data'!R:R,Calculations!$C$116+MOD(BJ19,Calculations!$C$118))</f>
        <v>3.0957942835585645E-2</v>
      </c>
      <c r="GA19" s="86">
        <f ca="1">Control!$C$7*Calculations!$C$82*INDEX('Monthly Data'!N:N,Calculations!$C$116+MOD(BK19,Calculations!$C$118))+Control!$C$7*Calculations!$C$83*INDEX('Monthly Data'!O:O,Calculations!$C$116+MOD(BK19,Calculations!$C$118))+Control!$C$7*Calculations!$C$84*INDEX('Monthly Data'!P:P,Calculations!$C$116+MOD(BK19,Calculations!$C$118))+Control!$C$7*Calculations!$C$85*INDEX('Monthly Data'!Q:Q,Calculations!$C$116+MOD(BK19,Calculations!$C$118))+(1-Control!$C$7*Calculations!$C$87)*INDEX('Monthly Data'!R:R,Calculations!$C$116+MOD(BK19,Calculations!$C$118))</f>
        <v>1.0353752315110615E-2</v>
      </c>
      <c r="GB19" s="86">
        <f ca="1">Control!$C$7*Calculations!$C$82*INDEX('Monthly Data'!N:N,Calculations!$C$116+MOD(BL19,Calculations!$C$118))+Control!$C$7*Calculations!$C$83*INDEX('Monthly Data'!O:O,Calculations!$C$116+MOD(BL19,Calculations!$C$118))+Control!$C$7*Calculations!$C$84*INDEX('Monthly Data'!P:P,Calculations!$C$116+MOD(BL19,Calculations!$C$118))+Control!$C$7*Calculations!$C$85*INDEX('Monthly Data'!Q:Q,Calculations!$C$116+MOD(BL19,Calculations!$C$118))+(1-Control!$C$7*Calculations!$C$87)*INDEX('Monthly Data'!R:R,Calculations!$C$116+MOD(BL19,Calculations!$C$118))</f>
        <v>1.142101364887867E-2</v>
      </c>
      <c r="GC19" s="86">
        <f ca="1">Control!$C$7*Calculations!$C$82*INDEX('Monthly Data'!N:N,Calculations!$C$116+MOD(BM19,Calculations!$C$118))+Control!$C$7*Calculations!$C$83*INDEX('Monthly Data'!O:O,Calculations!$C$116+MOD(BM19,Calculations!$C$118))+Control!$C$7*Calculations!$C$84*INDEX('Monthly Data'!P:P,Calculations!$C$116+MOD(BM19,Calculations!$C$118))+Control!$C$7*Calculations!$C$85*INDEX('Monthly Data'!Q:Q,Calculations!$C$116+MOD(BM19,Calculations!$C$118))+(1-Control!$C$7*Calculations!$C$87)*INDEX('Monthly Data'!R:R,Calculations!$C$116+MOD(BM19,Calculations!$C$118))</f>
        <v>-1.4213734788548189E-2</v>
      </c>
      <c r="GD19" s="86">
        <f ca="1">Control!$C$7*Calculations!$C$82*INDEX('Monthly Data'!N:N,Calculations!$C$116+MOD(BN19,Calculations!$C$118))+Control!$C$7*Calculations!$C$83*INDEX('Monthly Data'!O:O,Calculations!$C$116+MOD(BN19,Calculations!$C$118))+Control!$C$7*Calculations!$C$84*INDEX('Monthly Data'!P:P,Calculations!$C$116+MOD(BN19,Calculations!$C$118))+Control!$C$7*Calculations!$C$85*INDEX('Monthly Data'!Q:Q,Calculations!$C$116+MOD(BN19,Calculations!$C$118))+(1-Control!$C$7*Calculations!$C$87)*INDEX('Monthly Data'!R:R,Calculations!$C$116+MOD(BN19,Calculations!$C$118))</f>
        <v>1.8695385296339444E-2</v>
      </c>
      <c r="GE19" s="86">
        <f ca="1">Control!$C$7*Calculations!$C$82*INDEX('Monthly Data'!N:N,Calculations!$C$116+MOD(BO19,Calculations!$C$118))+Control!$C$7*Calculations!$C$83*INDEX('Monthly Data'!O:O,Calculations!$C$116+MOD(BO19,Calculations!$C$118))+Control!$C$7*Calculations!$C$84*INDEX('Monthly Data'!P:P,Calculations!$C$116+MOD(BO19,Calculations!$C$118))+Control!$C$7*Calculations!$C$85*INDEX('Monthly Data'!Q:Q,Calculations!$C$116+MOD(BO19,Calculations!$C$118))+(1-Control!$C$7*Calculations!$C$87)*INDEX('Monthly Data'!R:R,Calculations!$C$116+MOD(BO19,Calculations!$C$118))</f>
        <v>9.5791276036140301E-3</v>
      </c>
      <c r="GF19" s="86">
        <f ca="1">Control!$C$7*Calculations!$C$82*INDEX('Monthly Data'!N:N,Calculations!$C$116+MOD(BP19,Calculations!$C$118))+Control!$C$7*Calculations!$C$83*INDEX('Monthly Data'!O:O,Calculations!$C$116+MOD(BP19,Calculations!$C$118))+Control!$C$7*Calculations!$C$84*INDEX('Monthly Data'!P:P,Calculations!$C$116+MOD(BP19,Calculations!$C$118))+Control!$C$7*Calculations!$C$85*INDEX('Monthly Data'!Q:Q,Calculations!$C$116+MOD(BP19,Calculations!$C$118))+(1-Control!$C$7*Calculations!$C$87)*INDEX('Monthly Data'!R:R,Calculations!$C$116+MOD(BP19,Calculations!$C$118))</f>
        <v>7.9764341593600071E-3</v>
      </c>
      <c r="GG19" s="86">
        <f ca="1">Control!$C$7*Calculations!$C$82*INDEX('Monthly Data'!N:N,Calculations!$C$116+MOD(BQ19,Calculations!$C$118))+Control!$C$7*Calculations!$C$83*INDEX('Monthly Data'!O:O,Calculations!$C$116+MOD(BQ19,Calculations!$C$118))+Control!$C$7*Calculations!$C$84*INDEX('Monthly Data'!P:P,Calculations!$C$116+MOD(BQ19,Calculations!$C$118))+Control!$C$7*Calculations!$C$85*INDEX('Monthly Data'!Q:Q,Calculations!$C$116+MOD(BQ19,Calculations!$C$118))+(1-Control!$C$7*Calculations!$C$87)*INDEX('Monthly Data'!R:R,Calculations!$C$116+MOD(BQ19,Calculations!$C$118))</f>
        <v>1.1702576456120543E-2</v>
      </c>
      <c r="GH19" s="86">
        <f ca="1">Control!$C$7*Calculations!$C$82*INDEX('Monthly Data'!N:N,Calculations!$C$116+MOD(BR19,Calculations!$C$118))+Control!$C$7*Calculations!$C$83*INDEX('Monthly Data'!O:O,Calculations!$C$116+MOD(BR19,Calculations!$C$118))+Control!$C$7*Calculations!$C$84*INDEX('Monthly Data'!P:P,Calculations!$C$116+MOD(BR19,Calculations!$C$118))+Control!$C$7*Calculations!$C$85*INDEX('Monthly Data'!Q:Q,Calculations!$C$116+MOD(BR19,Calculations!$C$118))+(1-Control!$C$7*Calculations!$C$87)*INDEX('Monthly Data'!R:R,Calculations!$C$116+MOD(BR19,Calculations!$C$118))</f>
        <v>-9.8327855560634558E-3</v>
      </c>
      <c r="GI19" s="86">
        <f ca="1">Control!$C$7*Calculations!$C$82*INDEX('Monthly Data'!N:N,Calculations!$C$116+MOD(BS19,Calculations!$C$118))+Control!$C$7*Calculations!$C$83*INDEX('Monthly Data'!O:O,Calculations!$C$116+MOD(BS19,Calculations!$C$118))+Control!$C$7*Calculations!$C$84*INDEX('Monthly Data'!P:P,Calculations!$C$116+MOD(BS19,Calculations!$C$118))+Control!$C$7*Calculations!$C$85*INDEX('Monthly Data'!Q:Q,Calculations!$C$116+MOD(BS19,Calculations!$C$118))+(1-Control!$C$7*Calculations!$C$87)*INDEX('Monthly Data'!R:R,Calculations!$C$116+MOD(BS19,Calculations!$C$118))</f>
        <v>1.3423979074716584E-2</v>
      </c>
      <c r="GJ19" s="86">
        <f ca="1">Control!$C$7*Calculations!$C$82*INDEX('Monthly Data'!N:N,Calculations!$C$116+MOD(BT19,Calculations!$C$118))+Control!$C$7*Calculations!$C$83*INDEX('Monthly Data'!O:O,Calculations!$C$116+MOD(BT19,Calculations!$C$118))+Control!$C$7*Calculations!$C$84*INDEX('Monthly Data'!P:P,Calculations!$C$116+MOD(BT19,Calculations!$C$118))+Control!$C$7*Calculations!$C$85*INDEX('Monthly Data'!Q:Q,Calculations!$C$116+MOD(BT19,Calculations!$C$118))+(1-Control!$C$7*Calculations!$C$87)*INDEX('Monthly Data'!R:R,Calculations!$C$116+MOD(BT19,Calculations!$C$118))</f>
        <v>8.3814116887657771E-3</v>
      </c>
      <c r="GK19" s="86">
        <f ca="1">Control!$C$7*Calculations!$C$82*INDEX('Monthly Data'!N:N,Calculations!$C$116+MOD(BU19,Calculations!$C$118))+Control!$C$7*Calculations!$C$83*INDEX('Monthly Data'!O:O,Calculations!$C$116+MOD(BU19,Calculations!$C$118))+Control!$C$7*Calculations!$C$84*INDEX('Monthly Data'!P:P,Calculations!$C$116+MOD(BU19,Calculations!$C$118))+Control!$C$7*Calculations!$C$85*INDEX('Monthly Data'!Q:Q,Calculations!$C$116+MOD(BU19,Calculations!$C$118))+(1-Control!$C$7*Calculations!$C$87)*INDEX('Monthly Data'!R:R,Calculations!$C$116+MOD(BU19,Calculations!$C$118))</f>
        <v>1.7484305259657981E-2</v>
      </c>
      <c r="GL19" s="86">
        <f ca="1">Control!$C$7*Calculations!$C$82*INDEX('Monthly Data'!N:N,Calculations!$C$116+MOD(BV19,Calculations!$C$118))+Control!$C$7*Calculations!$C$83*INDEX('Monthly Data'!O:O,Calculations!$C$116+MOD(BV19,Calculations!$C$118))+Control!$C$7*Calculations!$C$84*INDEX('Monthly Data'!P:P,Calculations!$C$116+MOD(BV19,Calculations!$C$118))+Control!$C$7*Calculations!$C$85*INDEX('Monthly Data'!Q:Q,Calculations!$C$116+MOD(BV19,Calculations!$C$118))+(1-Control!$C$7*Calculations!$C$87)*INDEX('Monthly Data'!R:R,Calculations!$C$116+MOD(BV19,Calculations!$C$118))</f>
        <v>1.1704119272391494E-2</v>
      </c>
      <c r="GM19" s="86">
        <f ca="1">Control!$C$7*Calculations!$C$82*INDEX('Monthly Data'!N:N,Calculations!$C$116+MOD(BW19,Calculations!$C$118))+Control!$C$7*Calculations!$C$83*INDEX('Monthly Data'!O:O,Calculations!$C$116+MOD(BW19,Calculations!$C$118))+Control!$C$7*Calculations!$C$84*INDEX('Monthly Data'!P:P,Calculations!$C$116+MOD(BW19,Calculations!$C$118))+Control!$C$7*Calculations!$C$85*INDEX('Monthly Data'!Q:Q,Calculations!$C$116+MOD(BW19,Calculations!$C$118))+(1-Control!$C$7*Calculations!$C$87)*INDEX('Monthly Data'!R:R,Calculations!$C$116+MOD(BW19,Calculations!$C$118))</f>
        <v>-1.880155173376722E-2</v>
      </c>
      <c r="GN19" s="86">
        <f ca="1">Control!$C$7*Calculations!$C$82*INDEX('Monthly Data'!N:N,Calculations!$C$116+MOD(BX19,Calculations!$C$118))+Control!$C$7*Calculations!$C$83*INDEX('Monthly Data'!O:O,Calculations!$C$116+MOD(BX19,Calculations!$C$118))+Control!$C$7*Calculations!$C$84*INDEX('Monthly Data'!P:P,Calculations!$C$116+MOD(BX19,Calculations!$C$118))+Control!$C$7*Calculations!$C$85*INDEX('Monthly Data'!Q:Q,Calculations!$C$116+MOD(BX19,Calculations!$C$118))+(1-Control!$C$7*Calculations!$C$87)*INDEX('Monthly Data'!R:R,Calculations!$C$116+MOD(BX19,Calculations!$C$118))</f>
        <v>2.4842166689046628E-2</v>
      </c>
      <c r="GO19" s="86">
        <f ca="1">Control!$C$7*Calculations!$C$82*INDEX('Monthly Data'!N:N,Calculations!$C$116+MOD(BY19,Calculations!$C$118))+Control!$C$7*Calculations!$C$83*INDEX('Monthly Data'!O:O,Calculations!$C$116+MOD(BY19,Calculations!$C$118))+Control!$C$7*Calculations!$C$84*INDEX('Monthly Data'!P:P,Calculations!$C$116+MOD(BY19,Calculations!$C$118))+Control!$C$7*Calculations!$C$85*INDEX('Monthly Data'!Q:Q,Calculations!$C$116+MOD(BY19,Calculations!$C$118))+(1-Control!$C$7*Calculations!$C$87)*INDEX('Monthly Data'!R:R,Calculations!$C$116+MOD(BY19,Calculations!$C$118))</f>
        <v>-3.8554137824290124E-2</v>
      </c>
      <c r="GP19" s="86">
        <f ca="1">Control!$C$7*Calculations!$C$82*INDEX('Monthly Data'!N:N,Calculations!$C$116+MOD(BZ19,Calculations!$C$118))+Control!$C$7*Calculations!$C$83*INDEX('Monthly Data'!O:O,Calculations!$C$116+MOD(BZ19,Calculations!$C$118))+Control!$C$7*Calculations!$C$84*INDEX('Monthly Data'!P:P,Calculations!$C$116+MOD(BZ19,Calculations!$C$118))+Control!$C$7*Calculations!$C$85*INDEX('Monthly Data'!Q:Q,Calculations!$C$116+MOD(BZ19,Calculations!$C$118))+(1-Control!$C$7*Calculations!$C$87)*INDEX('Monthly Data'!R:R,Calculations!$C$116+MOD(BZ19,Calculations!$C$118))</f>
        <v>-9.5555592256394619E-3</v>
      </c>
      <c r="GQ19" s="86">
        <f ca="1">Control!$C$7*Calculations!$C$82*INDEX('Monthly Data'!N:N,Calculations!$C$116+MOD(CA19,Calculations!$C$118))+Control!$C$7*Calculations!$C$83*INDEX('Monthly Data'!O:O,Calculations!$C$116+MOD(CA19,Calculations!$C$118))+Control!$C$7*Calculations!$C$84*INDEX('Monthly Data'!P:P,Calculations!$C$116+MOD(CA19,Calculations!$C$118))+Control!$C$7*Calculations!$C$85*INDEX('Monthly Data'!Q:Q,Calculations!$C$116+MOD(CA19,Calculations!$C$118))+(1-Control!$C$7*Calculations!$C$87)*INDEX('Monthly Data'!R:R,Calculations!$C$116+MOD(CA19,Calculations!$C$118))</f>
        <v>-2.5419860972892394E-2</v>
      </c>
      <c r="GR19" s="86">
        <f ca="1">Control!$C$7*Calculations!$C$82*INDEX('Monthly Data'!N:N,Calculations!$C$116+MOD(CB19,Calculations!$C$118))+Control!$C$7*Calculations!$C$83*INDEX('Monthly Data'!O:O,Calculations!$C$116+MOD(CB19,Calculations!$C$118))+Control!$C$7*Calculations!$C$84*INDEX('Monthly Data'!P:P,Calculations!$C$116+MOD(CB19,Calculations!$C$118))+Control!$C$7*Calculations!$C$85*INDEX('Monthly Data'!Q:Q,Calculations!$C$116+MOD(CB19,Calculations!$C$118))+(1-Control!$C$7*Calculations!$C$87)*INDEX('Monthly Data'!R:R,Calculations!$C$116+MOD(CB19,Calculations!$C$118))</f>
        <v>7.5897487599915015E-3</v>
      </c>
      <c r="GS19" s="86">
        <f ca="1">Control!$C$7*Calculations!$C$82*INDEX('Monthly Data'!N:N,Calculations!$C$116+MOD(CC19,Calculations!$C$118))+Control!$C$7*Calculations!$C$83*INDEX('Monthly Data'!O:O,Calculations!$C$116+MOD(CC19,Calculations!$C$118))+Control!$C$7*Calculations!$C$84*INDEX('Monthly Data'!P:P,Calculations!$C$116+MOD(CC19,Calculations!$C$118))+Control!$C$7*Calculations!$C$85*INDEX('Monthly Data'!Q:Q,Calculations!$C$116+MOD(CC19,Calculations!$C$118))+(1-Control!$C$7*Calculations!$C$87)*INDEX('Monthly Data'!R:R,Calculations!$C$116+MOD(CC19,Calculations!$C$118))</f>
        <v>1.0478379486191123E-2</v>
      </c>
      <c r="GT19" s="86">
        <f ca="1">Control!$C$7*Calculations!$C$82*INDEX('Monthly Data'!N:N,Calculations!$C$116+MOD(CD19,Calculations!$C$118))+Control!$C$7*Calculations!$C$83*INDEX('Monthly Data'!O:O,Calculations!$C$116+MOD(CD19,Calculations!$C$118))+Control!$C$7*Calculations!$C$84*INDEX('Monthly Data'!P:P,Calculations!$C$116+MOD(CD19,Calculations!$C$118))+Control!$C$7*Calculations!$C$85*INDEX('Monthly Data'!Q:Q,Calculations!$C$116+MOD(CD19,Calculations!$C$118))+(1-Control!$C$7*Calculations!$C$87)*INDEX('Monthly Data'!R:R,Calculations!$C$116+MOD(CD19,Calculations!$C$118))</f>
        <v>1.0018681835149534E-3</v>
      </c>
      <c r="GU19" s="86">
        <f ca="1">Control!$C$7*Calculations!$C$82*INDEX('Monthly Data'!N:N,Calculations!$C$116+MOD(CE19,Calculations!$C$118))+Control!$C$7*Calculations!$C$83*INDEX('Monthly Data'!O:O,Calculations!$C$116+MOD(CE19,Calculations!$C$118))+Control!$C$7*Calculations!$C$84*INDEX('Monthly Data'!P:P,Calculations!$C$116+MOD(CE19,Calculations!$C$118))+Control!$C$7*Calculations!$C$85*INDEX('Monthly Data'!Q:Q,Calculations!$C$116+MOD(CE19,Calculations!$C$118))+(1-Control!$C$7*Calculations!$C$87)*INDEX('Monthly Data'!R:R,Calculations!$C$116+MOD(CE19,Calculations!$C$118))</f>
        <v>-3.8875517825435772E-3</v>
      </c>
      <c r="GV19" s="86">
        <f ca="1">Control!$C$7*Calculations!$C$82*INDEX('Monthly Data'!N:N,Calculations!$C$116+MOD(CF19,Calculations!$C$118))+Control!$C$7*Calculations!$C$83*INDEX('Monthly Data'!O:O,Calculations!$C$116+MOD(CF19,Calculations!$C$118))+Control!$C$7*Calculations!$C$84*INDEX('Monthly Data'!P:P,Calculations!$C$116+MOD(CF19,Calculations!$C$118))+Control!$C$7*Calculations!$C$85*INDEX('Monthly Data'!Q:Q,Calculations!$C$116+MOD(CF19,Calculations!$C$118))+(1-Control!$C$7*Calculations!$C$87)*INDEX('Monthly Data'!R:R,Calculations!$C$116+MOD(CF19,Calculations!$C$118))</f>
        <v>1.0921298083007208E-2</v>
      </c>
      <c r="GW19" s="86">
        <f ca="1">Control!$C$7*Calculations!$C$82*INDEX('Monthly Data'!N:N,Calculations!$C$116+MOD(CG19,Calculations!$C$118))+Control!$C$7*Calculations!$C$83*INDEX('Monthly Data'!O:O,Calculations!$C$116+MOD(CG19,Calculations!$C$118))+Control!$C$7*Calculations!$C$84*INDEX('Monthly Data'!P:P,Calculations!$C$116+MOD(CG19,Calculations!$C$118))+Control!$C$7*Calculations!$C$85*INDEX('Monthly Data'!Q:Q,Calculations!$C$116+MOD(CG19,Calculations!$C$118))+(1-Control!$C$7*Calculations!$C$87)*INDEX('Monthly Data'!R:R,Calculations!$C$116+MOD(CG19,Calculations!$C$118))</f>
        <v>1.3891304280773396E-2</v>
      </c>
      <c r="GX19" s="86">
        <f ca="1">Control!$C$7*Calculations!$C$82*INDEX('Monthly Data'!N:N,Calculations!$C$116+MOD(CH19,Calculations!$C$118))+Control!$C$7*Calculations!$C$83*INDEX('Monthly Data'!O:O,Calculations!$C$116+MOD(CH19,Calculations!$C$118))+Control!$C$7*Calculations!$C$84*INDEX('Monthly Data'!P:P,Calculations!$C$116+MOD(CH19,Calculations!$C$118))+Control!$C$7*Calculations!$C$85*INDEX('Monthly Data'!Q:Q,Calculations!$C$116+MOD(CH19,Calculations!$C$118))+(1-Control!$C$7*Calculations!$C$87)*INDEX('Monthly Data'!R:R,Calculations!$C$116+MOD(CH19,Calculations!$C$118))</f>
        <v>1.5108777406081684E-3</v>
      </c>
      <c r="GY19" s="86">
        <f ca="1">Control!$C$7*Calculations!$C$82*INDEX('Monthly Data'!N:N,Calculations!$C$116+MOD(CI19,Calculations!$C$118))+Control!$C$7*Calculations!$C$83*INDEX('Monthly Data'!O:O,Calculations!$C$116+MOD(CI19,Calculations!$C$118))+Control!$C$7*Calculations!$C$84*INDEX('Monthly Data'!P:P,Calculations!$C$116+MOD(CI19,Calculations!$C$118))+Control!$C$7*Calculations!$C$85*INDEX('Monthly Data'!Q:Q,Calculations!$C$116+MOD(CI19,Calculations!$C$118))+(1-Control!$C$7*Calculations!$C$87)*INDEX('Monthly Data'!R:R,Calculations!$C$116+MOD(CI19,Calculations!$C$118))</f>
        <v>3.0957942835585645E-2</v>
      </c>
      <c r="GZ19" s="86">
        <f ca="1">Control!$C$7*Calculations!$C$82*INDEX('Monthly Data'!N:N,Calculations!$C$116+MOD(CJ19,Calculations!$C$118))+Control!$C$7*Calculations!$C$83*INDEX('Monthly Data'!O:O,Calculations!$C$116+MOD(CJ19,Calculations!$C$118))+Control!$C$7*Calculations!$C$84*INDEX('Monthly Data'!P:P,Calculations!$C$116+MOD(CJ19,Calculations!$C$118))+Control!$C$7*Calculations!$C$85*INDEX('Monthly Data'!Q:Q,Calculations!$C$116+MOD(CJ19,Calculations!$C$118))+(1-Control!$C$7*Calculations!$C$87)*INDEX('Monthly Data'!R:R,Calculations!$C$116+MOD(CJ19,Calculations!$C$118))</f>
        <v>1.0353752315110615E-2</v>
      </c>
      <c r="HA19" s="86">
        <f ca="1">Control!$C$7*Calculations!$C$82*INDEX('Monthly Data'!N:N,Calculations!$C$116+MOD(CK19,Calculations!$C$118))+Control!$C$7*Calculations!$C$83*INDEX('Monthly Data'!O:O,Calculations!$C$116+MOD(CK19,Calculations!$C$118))+Control!$C$7*Calculations!$C$84*INDEX('Monthly Data'!P:P,Calculations!$C$116+MOD(CK19,Calculations!$C$118))+Control!$C$7*Calculations!$C$85*INDEX('Monthly Data'!Q:Q,Calculations!$C$116+MOD(CK19,Calculations!$C$118))+(1-Control!$C$7*Calculations!$C$87)*INDEX('Monthly Data'!R:R,Calculations!$C$116+MOD(CK19,Calculations!$C$118))</f>
        <v>5.3309355465453899E-3</v>
      </c>
      <c r="HB19" s="86">
        <f ca="1">Control!$C$7*Calculations!$C$82*INDEX('Monthly Data'!N:N,Calculations!$C$116+MOD(CL19,Calculations!$C$118))+Control!$C$7*Calculations!$C$83*INDEX('Monthly Data'!O:O,Calculations!$C$116+MOD(CL19,Calculations!$C$118))+Control!$C$7*Calculations!$C$84*INDEX('Monthly Data'!P:P,Calculations!$C$116+MOD(CL19,Calculations!$C$118))+Control!$C$7*Calculations!$C$85*INDEX('Monthly Data'!Q:Q,Calculations!$C$116+MOD(CL19,Calculations!$C$118))+(1-Control!$C$7*Calculations!$C$87)*INDEX('Monthly Data'!R:R,Calculations!$C$116+MOD(CL19,Calculations!$C$118))</f>
        <v>2.766281641786093E-2</v>
      </c>
      <c r="HC19" s="86">
        <f ca="1">Control!$C$7*Calculations!$C$82*INDEX('Monthly Data'!N:N,Calculations!$C$116+MOD(CM19,Calculations!$C$118))+Control!$C$7*Calculations!$C$83*INDEX('Monthly Data'!O:O,Calculations!$C$116+MOD(CM19,Calculations!$C$118))+Control!$C$7*Calculations!$C$84*INDEX('Monthly Data'!P:P,Calculations!$C$116+MOD(CM19,Calculations!$C$118))+Control!$C$7*Calculations!$C$85*INDEX('Monthly Data'!Q:Q,Calculations!$C$116+MOD(CM19,Calculations!$C$118))+(1-Control!$C$7*Calculations!$C$87)*INDEX('Monthly Data'!R:R,Calculations!$C$116+MOD(CM19,Calculations!$C$118))</f>
        <v>-1.6546126717384396E-2</v>
      </c>
      <c r="HD19" s="86">
        <f ca="1">Control!$C$7*Calculations!$C$82*INDEX('Monthly Data'!N:N,Calculations!$C$116+MOD(CN19,Calculations!$C$118))+Control!$C$7*Calculations!$C$83*INDEX('Monthly Data'!O:O,Calculations!$C$116+MOD(CN19,Calculations!$C$118))+Control!$C$7*Calculations!$C$84*INDEX('Monthly Data'!P:P,Calculations!$C$116+MOD(CN19,Calculations!$C$118))+Control!$C$7*Calculations!$C$85*INDEX('Monthly Data'!Q:Q,Calculations!$C$116+MOD(CN19,Calculations!$C$118))+(1-Control!$C$7*Calculations!$C$87)*INDEX('Monthly Data'!R:R,Calculations!$C$116+MOD(CN19,Calculations!$C$118))</f>
        <v>-9.8327855560634558E-3</v>
      </c>
      <c r="HE19" s="86">
        <f ca="1">Control!$C$7*Calculations!$C$82*INDEX('Monthly Data'!N:N,Calculations!$C$116+MOD(CO19,Calculations!$C$118))+Control!$C$7*Calculations!$C$83*INDEX('Monthly Data'!O:O,Calculations!$C$116+MOD(CO19,Calculations!$C$118))+Control!$C$7*Calculations!$C$84*INDEX('Monthly Data'!P:P,Calculations!$C$116+MOD(CO19,Calculations!$C$118))+Control!$C$7*Calculations!$C$85*INDEX('Monthly Data'!Q:Q,Calculations!$C$116+MOD(CO19,Calculations!$C$118))+(1-Control!$C$7*Calculations!$C$87)*INDEX('Monthly Data'!R:R,Calculations!$C$116+MOD(CO19,Calculations!$C$118))</f>
        <v>4.5132804118240749E-2</v>
      </c>
      <c r="HF19" s="86">
        <f ca="1">Control!$C$7*Calculations!$C$82*INDEX('Monthly Data'!N:N,Calculations!$C$116+MOD(CP19,Calculations!$C$118))+Control!$C$7*Calculations!$C$83*INDEX('Monthly Data'!O:O,Calculations!$C$116+MOD(CP19,Calculations!$C$118))+Control!$C$7*Calculations!$C$84*INDEX('Monthly Data'!P:P,Calculations!$C$116+MOD(CP19,Calculations!$C$118))+Control!$C$7*Calculations!$C$85*INDEX('Monthly Data'!Q:Q,Calculations!$C$116+MOD(CP19,Calculations!$C$118))+(1-Control!$C$7*Calculations!$C$87)*INDEX('Monthly Data'!R:R,Calculations!$C$116+MOD(CP19,Calculations!$C$118))</f>
        <v>-1.9947061878162777E-2</v>
      </c>
      <c r="HG19" s="86">
        <f ca="1">Control!$C$7*Calculations!$C$82*INDEX('Monthly Data'!N:N,Calculations!$C$116+MOD(CQ19,Calculations!$C$118))+Control!$C$7*Calculations!$C$83*INDEX('Monthly Data'!O:O,Calculations!$C$116+MOD(CQ19,Calculations!$C$118))+Control!$C$7*Calculations!$C$84*INDEX('Monthly Data'!P:P,Calculations!$C$116+MOD(CQ19,Calculations!$C$118))+Control!$C$7*Calculations!$C$85*INDEX('Monthly Data'!Q:Q,Calculations!$C$116+MOD(CQ19,Calculations!$C$118))+(1-Control!$C$7*Calculations!$C$87)*INDEX('Monthly Data'!R:R,Calculations!$C$116+MOD(CQ19,Calculations!$C$118))</f>
        <v>-1.1360801645249321E-2</v>
      </c>
      <c r="HH19" s="86">
        <f ca="1">Control!$C$7*Calculations!$C$82*INDEX('Monthly Data'!N:N,Calculations!$C$116+MOD(CR19,Calculations!$C$118))+Control!$C$7*Calculations!$C$83*INDEX('Monthly Data'!O:O,Calculations!$C$116+MOD(CR19,Calculations!$C$118))+Control!$C$7*Calculations!$C$84*INDEX('Monthly Data'!P:P,Calculations!$C$116+MOD(CR19,Calculations!$C$118))+Control!$C$7*Calculations!$C$85*INDEX('Monthly Data'!Q:Q,Calculations!$C$116+MOD(CR19,Calculations!$C$118))+(1-Control!$C$7*Calculations!$C$87)*INDEX('Monthly Data'!R:R,Calculations!$C$116+MOD(CR19,Calculations!$C$118))</f>
        <v>4.5132804118240749E-2</v>
      </c>
      <c r="HI19" s="86">
        <f ca="1">Control!$C$7*Calculations!$C$82*INDEX('Monthly Data'!N:N,Calculations!$C$116+MOD(CS19,Calculations!$C$118))+Control!$C$7*Calculations!$C$83*INDEX('Monthly Data'!O:O,Calculations!$C$116+MOD(CS19,Calculations!$C$118))+Control!$C$7*Calculations!$C$84*INDEX('Monthly Data'!P:P,Calculations!$C$116+MOD(CS19,Calculations!$C$118))+Control!$C$7*Calculations!$C$85*INDEX('Monthly Data'!Q:Q,Calculations!$C$116+MOD(CS19,Calculations!$C$118))+(1-Control!$C$7*Calculations!$C$87)*INDEX('Monthly Data'!R:R,Calculations!$C$116+MOD(CS19,Calculations!$C$118))</f>
        <v>2.4722579420195831E-2</v>
      </c>
      <c r="HJ19" s="86">
        <f ca="1">Control!$C$7*Calculations!$C$82*INDEX('Monthly Data'!N:N,Calculations!$C$116+MOD(CT19,Calculations!$C$118))+Control!$C$7*Calculations!$C$83*INDEX('Monthly Data'!O:O,Calculations!$C$116+MOD(CT19,Calculations!$C$118))+Control!$C$7*Calculations!$C$84*INDEX('Monthly Data'!P:P,Calculations!$C$116+MOD(CT19,Calculations!$C$118))+Control!$C$7*Calculations!$C$85*INDEX('Monthly Data'!Q:Q,Calculations!$C$116+MOD(CT19,Calculations!$C$118))+(1-Control!$C$7*Calculations!$C$87)*INDEX('Monthly Data'!R:R,Calculations!$C$116+MOD(CT19,Calculations!$C$118))</f>
        <v>2.4842166689046628E-2</v>
      </c>
      <c r="HK19" s="86">
        <f ca="1">Control!$C$7*Calculations!$C$82*INDEX('Monthly Data'!N:N,Calculations!$C$116+MOD(CU19,Calculations!$C$118))+Control!$C$7*Calculations!$C$83*INDEX('Monthly Data'!O:O,Calculations!$C$116+MOD(CU19,Calculations!$C$118))+Control!$C$7*Calculations!$C$84*INDEX('Monthly Data'!P:P,Calculations!$C$116+MOD(CU19,Calculations!$C$118))+Control!$C$7*Calculations!$C$85*INDEX('Monthly Data'!Q:Q,Calculations!$C$116+MOD(CU19,Calculations!$C$118))+(1-Control!$C$7*Calculations!$C$87)*INDEX('Monthly Data'!R:R,Calculations!$C$116+MOD(CU19,Calculations!$C$118))</f>
        <v>-1.6546126717384396E-2</v>
      </c>
      <c r="HL19" s="86">
        <f ca="1">Control!$C$7*Calculations!$C$82*INDEX('Monthly Data'!N:N,Calculations!$C$116+MOD(CV19,Calculations!$C$118))+Control!$C$7*Calculations!$C$83*INDEX('Monthly Data'!O:O,Calculations!$C$116+MOD(CV19,Calculations!$C$118))+Control!$C$7*Calculations!$C$84*INDEX('Monthly Data'!P:P,Calculations!$C$116+MOD(CV19,Calculations!$C$118))+Control!$C$7*Calculations!$C$85*INDEX('Monthly Data'!Q:Q,Calculations!$C$116+MOD(CV19,Calculations!$C$118))+(1-Control!$C$7*Calculations!$C$87)*INDEX('Monthly Data'!R:R,Calculations!$C$116+MOD(CV19,Calculations!$C$118))</f>
        <v>3.7118215575026904E-2</v>
      </c>
      <c r="HM19" s="86">
        <f ca="1">Control!$C$7*Calculations!$C$82*INDEX('Monthly Data'!N:N,Calculations!$C$116+MOD(CW19,Calculations!$C$118))+Control!$C$7*Calculations!$C$83*INDEX('Monthly Data'!O:O,Calculations!$C$116+MOD(CW19,Calculations!$C$118))+Control!$C$7*Calculations!$C$84*INDEX('Monthly Data'!P:P,Calculations!$C$116+MOD(CW19,Calculations!$C$118))+Control!$C$7*Calculations!$C$85*INDEX('Monthly Data'!Q:Q,Calculations!$C$116+MOD(CW19,Calculations!$C$118))+(1-Control!$C$7*Calculations!$C$87)*INDEX('Monthly Data'!R:R,Calculations!$C$116+MOD(CW19,Calculations!$C$118))</f>
        <v>9.9787204839310462E-3</v>
      </c>
      <c r="HN19" s="86">
        <f ca="1">Control!$C$7*Calculations!$C$82*INDEX('Monthly Data'!N:N,Calculations!$C$116+MOD(CX19,Calculations!$C$118))+Control!$C$7*Calculations!$C$83*INDEX('Monthly Data'!O:O,Calculations!$C$116+MOD(CX19,Calculations!$C$118))+Control!$C$7*Calculations!$C$84*INDEX('Monthly Data'!P:P,Calculations!$C$116+MOD(CX19,Calculations!$C$118))+Control!$C$7*Calculations!$C$85*INDEX('Monthly Data'!Q:Q,Calculations!$C$116+MOD(CX19,Calculations!$C$118))+(1-Control!$C$7*Calculations!$C$87)*INDEX('Monthly Data'!R:R,Calculations!$C$116+MOD(CX19,Calculations!$C$118))</f>
        <v>-2.0259958308006688E-2</v>
      </c>
      <c r="HO19" s="86">
        <f ca="1">Control!$C$7*Calculations!$C$82*INDEX('Monthly Data'!N:N,Calculations!$C$116+MOD(CY19,Calculations!$C$118))+Control!$C$7*Calculations!$C$83*INDEX('Monthly Data'!O:O,Calculations!$C$116+MOD(CY19,Calculations!$C$118))+Control!$C$7*Calculations!$C$84*INDEX('Monthly Data'!P:P,Calculations!$C$116+MOD(CY19,Calculations!$C$118))+Control!$C$7*Calculations!$C$85*INDEX('Monthly Data'!Q:Q,Calculations!$C$116+MOD(CY19,Calculations!$C$118))+(1-Control!$C$7*Calculations!$C$87)*INDEX('Monthly Data'!R:R,Calculations!$C$116+MOD(CY19,Calculations!$C$118))</f>
        <v>3.0957942835585645E-2</v>
      </c>
      <c r="HP19" s="86">
        <f ca="1">Control!$C$7*Calculations!$C$82*INDEX('Monthly Data'!N:N,Calculations!$C$116+MOD(CZ19,Calculations!$C$118))+Control!$C$7*Calculations!$C$83*INDEX('Monthly Data'!O:O,Calculations!$C$116+MOD(CZ19,Calculations!$C$118))+Control!$C$7*Calculations!$C$84*INDEX('Monthly Data'!P:P,Calculations!$C$116+MOD(CZ19,Calculations!$C$118))+Control!$C$7*Calculations!$C$85*INDEX('Monthly Data'!Q:Q,Calculations!$C$116+MOD(CZ19,Calculations!$C$118))+(1-Control!$C$7*Calculations!$C$87)*INDEX('Monthly Data'!R:R,Calculations!$C$116+MOD(CZ19,Calculations!$C$118))</f>
        <v>-3.53368065312233E-2</v>
      </c>
      <c r="HQ19" s="86">
        <f ca="1">Control!$C$7*Calculations!$C$82*INDEX('Monthly Data'!N:N,Calculations!$C$116+MOD(DA19,Calculations!$C$118))+Control!$C$7*Calculations!$C$83*INDEX('Monthly Data'!O:O,Calculations!$C$116+MOD(DA19,Calculations!$C$118))+Control!$C$7*Calculations!$C$84*INDEX('Monthly Data'!P:P,Calculations!$C$116+MOD(DA19,Calculations!$C$118))+Control!$C$7*Calculations!$C$85*INDEX('Monthly Data'!Q:Q,Calculations!$C$116+MOD(DA19,Calculations!$C$118))+(1-Control!$C$7*Calculations!$C$87)*INDEX('Monthly Data'!R:R,Calculations!$C$116+MOD(DA19,Calculations!$C$118))</f>
        <v>-3.299557342782896E-2</v>
      </c>
      <c r="HR19" s="86">
        <f ca="1">Control!$C$7*Calculations!$C$82*INDEX('Monthly Data'!N:N,Calculations!$C$116+MOD(DB19,Calculations!$C$118))+Control!$C$7*Calculations!$C$83*INDEX('Monthly Data'!O:O,Calculations!$C$116+MOD(DB19,Calculations!$C$118))+Control!$C$7*Calculations!$C$84*INDEX('Monthly Data'!P:P,Calculations!$C$116+MOD(DB19,Calculations!$C$118))+Control!$C$7*Calculations!$C$85*INDEX('Monthly Data'!Q:Q,Calculations!$C$116+MOD(DB19,Calculations!$C$118))+(1-Control!$C$7*Calculations!$C$87)*INDEX('Monthly Data'!R:R,Calculations!$C$116+MOD(DB19,Calculations!$C$118))</f>
        <v>4.5735623984309991E-2</v>
      </c>
      <c r="HS19" s="86">
        <f ca="1">Control!$C$7*Calculations!$C$82*INDEX('Monthly Data'!N:N,Calculations!$C$116+MOD(DC19,Calculations!$C$118))+Control!$C$7*Calculations!$C$83*INDEX('Monthly Data'!O:O,Calculations!$C$116+MOD(DC19,Calculations!$C$118))+Control!$C$7*Calculations!$C$84*INDEX('Monthly Data'!P:P,Calculations!$C$116+MOD(DC19,Calculations!$C$118))+Control!$C$7*Calculations!$C$85*INDEX('Monthly Data'!Q:Q,Calculations!$C$116+MOD(DC19,Calculations!$C$118))+(1-Control!$C$7*Calculations!$C$87)*INDEX('Monthly Data'!R:R,Calculations!$C$116+MOD(DC19,Calculations!$C$118))</f>
        <v>1.1106855739851785E-2</v>
      </c>
      <c r="HT19" s="86">
        <f ca="1">Control!$C$7*Calculations!$C$82*INDEX('Monthly Data'!N:N,Calculations!$C$116+MOD(DD19,Calculations!$C$118))+Control!$C$7*Calculations!$C$83*INDEX('Monthly Data'!O:O,Calculations!$C$116+MOD(DD19,Calculations!$C$118))+Control!$C$7*Calculations!$C$84*INDEX('Monthly Data'!P:P,Calculations!$C$116+MOD(DD19,Calculations!$C$118))+Control!$C$7*Calculations!$C$85*INDEX('Monthly Data'!Q:Q,Calculations!$C$116+MOD(DD19,Calculations!$C$118))+(1-Control!$C$7*Calculations!$C$87)*INDEX('Monthly Data'!R:R,Calculations!$C$116+MOD(DD19,Calculations!$C$118))</f>
        <v>9.5791276036140301E-3</v>
      </c>
      <c r="HU19" s="86">
        <f ca="1">Control!$C$7*Calculations!$C$82*INDEX('Monthly Data'!N:N,Calculations!$C$116+MOD(DE19,Calculations!$C$118))+Control!$C$7*Calculations!$C$83*INDEX('Monthly Data'!O:O,Calculations!$C$116+MOD(DE19,Calculations!$C$118))+Control!$C$7*Calculations!$C$84*INDEX('Monthly Data'!P:P,Calculations!$C$116+MOD(DE19,Calculations!$C$118))+Control!$C$7*Calculations!$C$85*INDEX('Monthly Data'!Q:Q,Calculations!$C$116+MOD(DE19,Calculations!$C$118))+(1-Control!$C$7*Calculations!$C$87)*INDEX('Monthly Data'!R:R,Calculations!$C$116+MOD(DE19,Calculations!$C$118))</f>
        <v>9.9793409618087695E-3</v>
      </c>
      <c r="HV19" s="86">
        <f ca="1">Control!$C$7*Calculations!$C$82*INDEX('Monthly Data'!N:N,Calculations!$C$116+MOD(DF19,Calculations!$C$118))+Control!$C$7*Calculations!$C$83*INDEX('Monthly Data'!O:O,Calculations!$C$116+MOD(DF19,Calculations!$C$118))+Control!$C$7*Calculations!$C$84*INDEX('Monthly Data'!P:P,Calculations!$C$116+MOD(DF19,Calculations!$C$118))+Control!$C$7*Calculations!$C$85*INDEX('Monthly Data'!Q:Q,Calculations!$C$116+MOD(DF19,Calculations!$C$118))+(1-Control!$C$7*Calculations!$C$87)*INDEX('Monthly Data'!R:R,Calculations!$C$116+MOD(DF19,Calculations!$C$118))</f>
        <v>2.4722579420195831E-2</v>
      </c>
      <c r="HW19" s="86">
        <f ca="1">Control!$C$7*Calculations!$C$82*INDEX('Monthly Data'!N:N,Calculations!$C$116+MOD(DG19,Calculations!$C$118))+Control!$C$7*Calculations!$C$83*INDEX('Monthly Data'!O:O,Calculations!$C$116+MOD(DG19,Calculations!$C$118))+Control!$C$7*Calculations!$C$84*INDEX('Monthly Data'!P:P,Calculations!$C$116+MOD(DG19,Calculations!$C$118))+Control!$C$7*Calculations!$C$85*INDEX('Monthly Data'!Q:Q,Calculations!$C$116+MOD(DG19,Calculations!$C$118))+(1-Control!$C$7*Calculations!$C$87)*INDEX('Monthly Data'!R:R,Calculations!$C$116+MOD(DG19,Calculations!$C$118))</f>
        <v>-1.880155173376722E-2</v>
      </c>
      <c r="HX19" s="86">
        <f ca="1">Control!$C$7*Calculations!$C$82*INDEX('Monthly Data'!N:N,Calculations!$C$116+MOD(DH19,Calculations!$C$118))+Control!$C$7*Calculations!$C$83*INDEX('Monthly Data'!O:O,Calculations!$C$116+MOD(DH19,Calculations!$C$118))+Control!$C$7*Calculations!$C$84*INDEX('Monthly Data'!P:P,Calculations!$C$116+MOD(DH19,Calculations!$C$118))+Control!$C$7*Calculations!$C$85*INDEX('Monthly Data'!Q:Q,Calculations!$C$116+MOD(DH19,Calculations!$C$118))+(1-Control!$C$7*Calculations!$C$87)*INDEX('Monthly Data'!R:R,Calculations!$C$116+MOD(DH19,Calculations!$C$118))</f>
        <v>-4.3408051735618014E-2</v>
      </c>
      <c r="HY19" s="86">
        <f ca="1">Control!$C$7*Calculations!$C$82*INDEX('Monthly Data'!N:N,Calculations!$C$116+MOD(DI19,Calculations!$C$118))+Control!$C$7*Calculations!$C$83*INDEX('Monthly Data'!O:O,Calculations!$C$116+MOD(DI19,Calculations!$C$118))+Control!$C$7*Calculations!$C$84*INDEX('Monthly Data'!P:P,Calculations!$C$116+MOD(DI19,Calculations!$C$118))+Control!$C$7*Calculations!$C$85*INDEX('Monthly Data'!Q:Q,Calculations!$C$116+MOD(DI19,Calculations!$C$118))+(1-Control!$C$7*Calculations!$C$87)*INDEX('Monthly Data'!R:R,Calculations!$C$116+MOD(DI19,Calculations!$C$118))</f>
        <v>5.1279584938936244E-2</v>
      </c>
      <c r="HZ19" s="86">
        <f ca="1">Control!$C$7*Calculations!$C$82*INDEX('Monthly Data'!N:N,Calculations!$C$116+MOD(DJ19,Calculations!$C$118))+Control!$C$7*Calculations!$C$83*INDEX('Monthly Data'!O:O,Calculations!$C$116+MOD(DJ19,Calculations!$C$118))+Control!$C$7*Calculations!$C$84*INDEX('Monthly Data'!P:P,Calculations!$C$116+MOD(DJ19,Calculations!$C$118))+Control!$C$7*Calculations!$C$85*INDEX('Monthly Data'!Q:Q,Calculations!$C$116+MOD(DJ19,Calculations!$C$118))+(1-Control!$C$7*Calculations!$C$87)*INDEX('Monthly Data'!R:R,Calculations!$C$116+MOD(DJ19,Calculations!$C$118))</f>
        <v>-1.1360801645249321E-2</v>
      </c>
      <c r="IA19" s="86">
        <f ca="1">Control!$C$7*Calculations!$C$82*INDEX('Monthly Data'!N:N,Calculations!$C$116+MOD(DK19,Calculations!$C$118))+Control!$C$7*Calculations!$C$83*INDEX('Monthly Data'!O:O,Calculations!$C$116+MOD(DK19,Calculations!$C$118))+Control!$C$7*Calculations!$C$84*INDEX('Monthly Data'!P:P,Calculations!$C$116+MOD(DK19,Calculations!$C$118))+Control!$C$7*Calculations!$C$85*INDEX('Monthly Data'!Q:Q,Calculations!$C$116+MOD(DK19,Calculations!$C$118))+(1-Control!$C$7*Calculations!$C$87)*INDEX('Monthly Data'!R:R,Calculations!$C$116+MOD(DK19,Calculations!$C$118))</f>
        <v>9.9787204839310462E-3</v>
      </c>
      <c r="IB19" s="86">
        <f ca="1">Control!$C$7*Calculations!$C$82*INDEX('Monthly Data'!N:N,Calculations!$C$116+MOD(DL19,Calculations!$C$118))+Control!$C$7*Calculations!$C$83*INDEX('Monthly Data'!O:O,Calculations!$C$116+MOD(DL19,Calculations!$C$118))+Control!$C$7*Calculations!$C$84*INDEX('Monthly Data'!P:P,Calculations!$C$116+MOD(DL19,Calculations!$C$118))+Control!$C$7*Calculations!$C$85*INDEX('Monthly Data'!Q:Q,Calculations!$C$116+MOD(DL19,Calculations!$C$118))+(1-Control!$C$7*Calculations!$C$87)*INDEX('Monthly Data'!R:R,Calculations!$C$116+MOD(DL19,Calculations!$C$118))</f>
        <v>2.0524935548016137E-2</v>
      </c>
      <c r="IC19" s="86">
        <f ca="1">Control!$C$7*Calculations!$C$82*INDEX('Monthly Data'!N:N,Calculations!$C$116+MOD(DM19,Calculations!$C$118))+Control!$C$7*Calculations!$C$83*INDEX('Monthly Data'!O:O,Calculations!$C$116+MOD(DM19,Calculations!$C$118))+Control!$C$7*Calculations!$C$84*INDEX('Monthly Data'!P:P,Calculations!$C$116+MOD(DM19,Calculations!$C$118))+Control!$C$7*Calculations!$C$85*INDEX('Monthly Data'!Q:Q,Calculations!$C$116+MOD(DM19,Calculations!$C$118))+(1-Control!$C$7*Calculations!$C$87)*INDEX('Monthly Data'!R:R,Calculations!$C$116+MOD(DM19,Calculations!$C$118))</f>
        <v>-2.0269389991732112E-2</v>
      </c>
      <c r="ID19" s="86">
        <f ca="1">Control!$C$7*Calculations!$C$82*INDEX('Monthly Data'!N:N,Calculations!$C$116+MOD(DN19,Calculations!$C$118))+Control!$C$7*Calculations!$C$83*INDEX('Monthly Data'!O:O,Calculations!$C$116+MOD(DN19,Calculations!$C$118))+Control!$C$7*Calculations!$C$84*INDEX('Monthly Data'!P:P,Calculations!$C$116+MOD(DN19,Calculations!$C$118))+Control!$C$7*Calculations!$C$85*INDEX('Monthly Data'!Q:Q,Calculations!$C$116+MOD(DN19,Calculations!$C$118))+(1-Control!$C$7*Calculations!$C$87)*INDEX('Monthly Data'!R:R,Calculations!$C$116+MOD(DN19,Calculations!$C$118))</f>
        <v>4.5132804118240749E-2</v>
      </c>
      <c r="IE19" s="86">
        <f ca="1">Control!$C$7*Calculations!$C$82*INDEX('Monthly Data'!N:N,Calculations!$C$116+MOD(DO19,Calculations!$C$118))+Control!$C$7*Calculations!$C$83*INDEX('Monthly Data'!O:O,Calculations!$C$116+MOD(DO19,Calculations!$C$118))+Control!$C$7*Calculations!$C$84*INDEX('Monthly Data'!P:P,Calculations!$C$116+MOD(DO19,Calculations!$C$118))+Control!$C$7*Calculations!$C$85*INDEX('Monthly Data'!Q:Q,Calculations!$C$116+MOD(DO19,Calculations!$C$118))+(1-Control!$C$7*Calculations!$C$87)*INDEX('Monthly Data'!R:R,Calculations!$C$116+MOD(DO19,Calculations!$C$118))</f>
        <v>3.127051071655923E-3</v>
      </c>
      <c r="IF19" s="86">
        <f ca="1">Control!$C$7*Calculations!$C$82*INDEX('Monthly Data'!N:N,Calculations!$C$116+MOD(DP19,Calculations!$C$118))+Control!$C$7*Calculations!$C$83*INDEX('Monthly Data'!O:O,Calculations!$C$116+MOD(DP19,Calculations!$C$118))+Control!$C$7*Calculations!$C$84*INDEX('Monthly Data'!P:P,Calculations!$C$116+MOD(DP19,Calculations!$C$118))+Control!$C$7*Calculations!$C$85*INDEX('Monthly Data'!Q:Q,Calculations!$C$116+MOD(DP19,Calculations!$C$118))+(1-Control!$C$7*Calculations!$C$87)*INDEX('Monthly Data'!R:R,Calculations!$C$116+MOD(DP19,Calculations!$C$118))</f>
        <v>-1.9947061878162777E-2</v>
      </c>
      <c r="IG19" s="88">
        <f ca="1">Control!$C$8*(1+DQ19)*(1+DR19)*(1+DS19)*(1+DT19)*(1+DU19)*(1+DV19)*(1+DW19)*(1+DX19)*(1+DY19)*(1+DZ19)*(1+EA19)*(1+EB19)*(1+EC19)*(1+ED19)*(1+EE19)*(1+EF19)*(1+EG19)*(1+EH19)*(1+EI19)*(1+EJ19)*(1+EK19)*(1+EL19)*(1+EM19)*(1+EN19)*(1+EO19)*(1+EP19)*(1+EQ19)*(1+ER19)*(1+ES19)*(1+ET19)*(1+EU19)*(1+EV19)*(1+EW19)*(1+EX19)*(1+EY19)*(1+EZ19)*(1+FA19)*(1+FB19)*(1+FC19)*(1+FD19)*(1+FE19)*(1+FF19)*(1+FG19)*(1+FH19)*(1+FI19)*(1+FJ19)*(1+FK19)*(1+FL19)*(1+FM19)*(1+FN19)*(1+FO19)*(1+FP19)*(1+FQ19)*(1+FR19)*(1+FS19)*(1+FT19)*(1+FU19)*(1+FV19)*(1+FW19)*(1+FX19)*(1+FY19)*(1+FZ19)*(1+GA19)*(1+GB19)*(1+GC19)*(1+GD19)*(1+GE19)*(1+GF19)*(1+GG19)*(1+GH19)*(1+GI19)*(1+GJ19)*(1+GK19)*(1+GL19)*(1+GM19)*(1+GN19)*(1+GO19)*(1+GP19)*(1+GQ19)*(1+GR19)*(1+GS19)*(1+GT19)*(1+GU19)*(1+GV19)*(1+GW19)*(1+GX19)*(1+GY19)*(1+GZ19)*(1+HA19)*(1+HB19)*(1+HC19)*(1+HD19)*(1+HE19)*(1+HF19)*(1+HG19)*(1+HH19)*(1+HI19)*(1+HJ19)*(1+HK19)*(1+HL19)*(1+HM19)*(1+HN19)*(1+HO19)*(1+HP19)*(1+HQ19)*(1+HR19)*(1+HS19)*(1+HT19)*(1+HU19)*(1+HV19)*(1+HW19)*(1+HX19)*(1+HY19)*(1+HZ19)*(1+IA19)*(1+IB19)*(1+IC19)*(1+ID19)*(1+IE19)*(1+IF19)</f>
        <v>93816.091424861355</v>
      </c>
    </row>
    <row r="20" spans="1:241" x14ac:dyDescent="0.25">
      <c r="A20">
        <v>116</v>
      </c>
      <c r="B20">
        <v>32</v>
      </c>
      <c r="C20">
        <v>98</v>
      </c>
      <c r="D20">
        <v>83</v>
      </c>
      <c r="E20">
        <v>27</v>
      </c>
      <c r="F20">
        <v>95</v>
      </c>
      <c r="G20">
        <v>52</v>
      </c>
      <c r="H20">
        <v>50</v>
      </c>
      <c r="I20">
        <v>80</v>
      </c>
      <c r="J20">
        <v>91</v>
      </c>
      <c r="K20">
        <v>106</v>
      </c>
      <c r="L20">
        <v>110</v>
      </c>
      <c r="M20">
        <v>79</v>
      </c>
      <c r="N20">
        <v>26</v>
      </c>
      <c r="O20">
        <v>37</v>
      </c>
      <c r="P20">
        <v>24</v>
      </c>
      <c r="Q20">
        <v>56</v>
      </c>
      <c r="R20">
        <v>40</v>
      </c>
      <c r="S20">
        <v>52</v>
      </c>
      <c r="T20">
        <v>38</v>
      </c>
      <c r="U20">
        <v>19</v>
      </c>
      <c r="V20">
        <v>44</v>
      </c>
      <c r="W20">
        <v>20</v>
      </c>
      <c r="X20">
        <v>63</v>
      </c>
      <c r="Y20">
        <v>21</v>
      </c>
      <c r="Z20">
        <v>65</v>
      </c>
      <c r="AA20">
        <v>68</v>
      </c>
      <c r="AB20">
        <v>92</v>
      </c>
      <c r="AC20">
        <v>117</v>
      </c>
      <c r="AD20">
        <v>18</v>
      </c>
      <c r="AE20">
        <v>68</v>
      </c>
      <c r="AF20">
        <v>16</v>
      </c>
      <c r="AG20">
        <v>78</v>
      </c>
      <c r="AH20">
        <v>59</v>
      </c>
      <c r="AI20">
        <v>56</v>
      </c>
      <c r="AJ20">
        <v>44</v>
      </c>
      <c r="AK20">
        <v>35</v>
      </c>
      <c r="AL20">
        <v>39</v>
      </c>
      <c r="AM20">
        <v>110</v>
      </c>
      <c r="AN20">
        <v>61</v>
      </c>
      <c r="AO20">
        <v>32</v>
      </c>
      <c r="AP20">
        <v>67</v>
      </c>
      <c r="AQ20">
        <v>53</v>
      </c>
      <c r="AR20">
        <v>62</v>
      </c>
      <c r="AS20">
        <v>75</v>
      </c>
      <c r="AT20">
        <v>117</v>
      </c>
      <c r="AU20">
        <v>8</v>
      </c>
      <c r="AV20">
        <v>34</v>
      </c>
      <c r="AW20">
        <v>33</v>
      </c>
      <c r="AX20">
        <v>110</v>
      </c>
      <c r="AY20">
        <v>92</v>
      </c>
      <c r="AZ20">
        <v>25</v>
      </c>
      <c r="BA20">
        <v>67</v>
      </c>
      <c r="BB20">
        <v>1</v>
      </c>
      <c r="BC20">
        <v>98</v>
      </c>
      <c r="BD20">
        <v>8</v>
      </c>
      <c r="BE20">
        <v>111</v>
      </c>
      <c r="BF20">
        <v>89</v>
      </c>
      <c r="BG20">
        <v>27</v>
      </c>
      <c r="BH20">
        <v>29</v>
      </c>
      <c r="BI20">
        <v>89</v>
      </c>
      <c r="BJ20">
        <v>77</v>
      </c>
      <c r="BK20">
        <v>10</v>
      </c>
      <c r="BL20">
        <v>61</v>
      </c>
      <c r="BM20">
        <v>16</v>
      </c>
      <c r="BN20">
        <v>79</v>
      </c>
      <c r="BO20">
        <v>74</v>
      </c>
      <c r="BP20">
        <v>76</v>
      </c>
      <c r="BQ20">
        <v>97</v>
      </c>
      <c r="BR20">
        <v>0</v>
      </c>
      <c r="BS20">
        <v>30</v>
      </c>
      <c r="BT20">
        <v>3</v>
      </c>
      <c r="BU20">
        <v>81</v>
      </c>
      <c r="BV20">
        <v>64</v>
      </c>
      <c r="BW20">
        <v>38</v>
      </c>
      <c r="BX20">
        <v>67</v>
      </c>
      <c r="BY20">
        <v>30</v>
      </c>
      <c r="BZ20">
        <v>21</v>
      </c>
      <c r="CA20">
        <v>26</v>
      </c>
      <c r="CB20">
        <v>95</v>
      </c>
      <c r="CC20">
        <v>10</v>
      </c>
      <c r="CD20">
        <v>69</v>
      </c>
      <c r="CE20">
        <v>33</v>
      </c>
      <c r="CF20">
        <v>36</v>
      </c>
      <c r="CG20">
        <v>9</v>
      </c>
      <c r="CH20">
        <v>116</v>
      </c>
      <c r="CI20">
        <v>110</v>
      </c>
      <c r="CJ20">
        <v>0</v>
      </c>
      <c r="CK20">
        <v>103</v>
      </c>
      <c r="CL20">
        <v>55</v>
      </c>
      <c r="CM20">
        <v>107</v>
      </c>
      <c r="CN20">
        <v>109</v>
      </c>
      <c r="CO20">
        <v>69</v>
      </c>
      <c r="CP20">
        <v>10</v>
      </c>
      <c r="CQ20">
        <v>116</v>
      </c>
      <c r="CR20">
        <v>3</v>
      </c>
      <c r="CS20">
        <v>39</v>
      </c>
      <c r="CT20">
        <v>77</v>
      </c>
      <c r="CU20">
        <v>37</v>
      </c>
      <c r="CV20">
        <v>16</v>
      </c>
      <c r="CW20">
        <v>25</v>
      </c>
      <c r="CX20">
        <v>107</v>
      </c>
      <c r="CY20">
        <v>46</v>
      </c>
      <c r="CZ20">
        <v>7</v>
      </c>
      <c r="DA20">
        <v>43</v>
      </c>
      <c r="DB20">
        <v>0</v>
      </c>
      <c r="DC20">
        <v>56</v>
      </c>
      <c r="DD20">
        <v>14</v>
      </c>
      <c r="DE20">
        <v>55</v>
      </c>
      <c r="DF20">
        <v>55</v>
      </c>
      <c r="DG20">
        <v>52</v>
      </c>
      <c r="DH20">
        <v>78</v>
      </c>
      <c r="DI20">
        <v>97</v>
      </c>
      <c r="DJ20">
        <v>110</v>
      </c>
      <c r="DK20">
        <v>53</v>
      </c>
      <c r="DL20">
        <v>60</v>
      </c>
      <c r="DM20">
        <v>0</v>
      </c>
      <c r="DN20">
        <v>14</v>
      </c>
      <c r="DO20">
        <v>60</v>
      </c>
      <c r="DP20">
        <v>66</v>
      </c>
      <c r="DQ20" s="86">
        <f ca="1">Control!$C$7*Calculations!$C$82*INDEX('Monthly Data'!N:N,Calculations!$C$116+MOD(A20,Calculations!$C$118))+Control!$C$7*Calculations!$C$83*INDEX('Monthly Data'!O:O,Calculations!$C$116+MOD(A20,Calculations!$C$118))+Control!$C$7*Calculations!$C$84*INDEX('Monthly Data'!P:P,Calculations!$C$116+MOD(A20,Calculations!$C$118))+Control!$C$7*Calculations!$C$85*INDEX('Monthly Data'!Q:Q,Calculations!$C$116+MOD(A20,Calculations!$C$118))+(1-Control!$C$7*Calculations!$C$87)*INDEX('Monthly Data'!R:R,Calculations!$C$116+MOD(A20,Calculations!$C$118))</f>
        <v>2.1918137743539623E-2</v>
      </c>
      <c r="DR20" s="86">
        <f ca="1">Control!$C$7*Calculations!$C$82*INDEX('Monthly Data'!N:N,Calculations!$C$116+MOD(B20,Calculations!$C$118))+Control!$C$7*Calculations!$C$83*INDEX('Monthly Data'!O:O,Calculations!$C$116+MOD(B20,Calculations!$C$118))+Control!$C$7*Calculations!$C$84*INDEX('Monthly Data'!P:P,Calculations!$C$116+MOD(B20,Calculations!$C$118))+Control!$C$7*Calculations!$C$85*INDEX('Monthly Data'!Q:Q,Calculations!$C$116+MOD(B20,Calculations!$C$118))+(1-Control!$C$7*Calculations!$C$87)*INDEX('Monthly Data'!R:R,Calculations!$C$116+MOD(B20,Calculations!$C$118))</f>
        <v>-2.6378232493851243E-2</v>
      </c>
      <c r="DS20" s="86">
        <f ca="1">Control!$C$7*Calculations!$C$82*INDEX('Monthly Data'!N:N,Calculations!$C$116+MOD(C20,Calculations!$C$118))+Control!$C$7*Calculations!$C$83*INDEX('Monthly Data'!O:O,Calculations!$C$116+MOD(C20,Calculations!$C$118))+Control!$C$7*Calculations!$C$84*INDEX('Monthly Data'!P:P,Calculations!$C$116+MOD(C20,Calculations!$C$118))+Control!$C$7*Calculations!$C$85*INDEX('Monthly Data'!Q:Q,Calculations!$C$116+MOD(C20,Calculations!$C$118))+(1-Control!$C$7*Calculations!$C$87)*INDEX('Monthly Data'!R:R,Calculations!$C$116+MOD(C20,Calculations!$C$118))</f>
        <v>2.4842166689046628E-2</v>
      </c>
      <c r="DT20" s="86">
        <f ca="1">Control!$C$7*Calculations!$C$82*INDEX('Monthly Data'!N:N,Calculations!$C$116+MOD(D20,Calculations!$C$118))+Control!$C$7*Calculations!$C$83*INDEX('Monthly Data'!O:O,Calculations!$C$116+MOD(D20,Calculations!$C$118))+Control!$C$7*Calculations!$C$84*INDEX('Monthly Data'!P:P,Calculations!$C$116+MOD(D20,Calculations!$C$118))+Control!$C$7*Calculations!$C$85*INDEX('Monthly Data'!Q:Q,Calculations!$C$116+MOD(D20,Calculations!$C$118))+(1-Control!$C$7*Calculations!$C$87)*INDEX('Monthly Data'!R:R,Calculations!$C$116+MOD(D20,Calculations!$C$118))</f>
        <v>-7.8872955230675015E-3</v>
      </c>
      <c r="DU20" s="86">
        <f ca="1">Control!$C$7*Calculations!$C$82*INDEX('Monthly Data'!N:N,Calculations!$C$116+MOD(E20,Calculations!$C$118))+Control!$C$7*Calculations!$C$83*INDEX('Monthly Data'!O:O,Calculations!$C$116+MOD(E20,Calculations!$C$118))+Control!$C$7*Calculations!$C$84*INDEX('Monthly Data'!P:P,Calculations!$C$116+MOD(E20,Calculations!$C$118))+Control!$C$7*Calculations!$C$85*INDEX('Monthly Data'!Q:Q,Calculations!$C$116+MOD(E20,Calculations!$C$118))+(1-Control!$C$7*Calculations!$C$87)*INDEX('Monthly Data'!R:R,Calculations!$C$116+MOD(E20,Calculations!$C$118))</f>
        <v>-3.53368065312233E-2</v>
      </c>
      <c r="DV20" s="86">
        <f ca="1">Control!$C$7*Calculations!$C$82*INDEX('Monthly Data'!N:N,Calculations!$C$116+MOD(F20,Calculations!$C$118))+Control!$C$7*Calculations!$C$83*INDEX('Monthly Data'!O:O,Calculations!$C$116+MOD(F20,Calculations!$C$118))+Control!$C$7*Calculations!$C$84*INDEX('Monthly Data'!P:P,Calculations!$C$116+MOD(F20,Calculations!$C$118))+Control!$C$7*Calculations!$C$85*INDEX('Monthly Data'!Q:Q,Calculations!$C$116+MOD(F20,Calculations!$C$118))+(1-Control!$C$7*Calculations!$C$87)*INDEX('Monthly Data'!R:R,Calculations!$C$116+MOD(F20,Calculations!$C$118))</f>
        <v>1.5758278480433856E-2</v>
      </c>
      <c r="DW20" s="86">
        <f ca="1">Control!$C$7*Calculations!$C$82*INDEX('Monthly Data'!N:N,Calculations!$C$116+MOD(G20,Calculations!$C$118))+Control!$C$7*Calculations!$C$83*INDEX('Monthly Data'!O:O,Calculations!$C$116+MOD(G20,Calculations!$C$118))+Control!$C$7*Calculations!$C$84*INDEX('Monthly Data'!P:P,Calculations!$C$116+MOD(G20,Calculations!$C$118))+Control!$C$7*Calculations!$C$85*INDEX('Monthly Data'!Q:Q,Calculations!$C$116+MOD(G20,Calculations!$C$118))+(1-Control!$C$7*Calculations!$C$87)*INDEX('Monthly Data'!R:R,Calculations!$C$116+MOD(G20,Calculations!$C$118))</f>
        <v>-3.8875517825435772E-3</v>
      </c>
      <c r="DX20" s="86">
        <f ca="1">Control!$C$7*Calculations!$C$82*INDEX('Monthly Data'!N:N,Calculations!$C$116+MOD(H20,Calculations!$C$118))+Control!$C$7*Calculations!$C$83*INDEX('Monthly Data'!O:O,Calculations!$C$116+MOD(H20,Calculations!$C$118))+Control!$C$7*Calculations!$C$84*INDEX('Monthly Data'!P:P,Calculations!$C$116+MOD(H20,Calculations!$C$118))+Control!$C$7*Calculations!$C$85*INDEX('Monthly Data'!Q:Q,Calculations!$C$116+MOD(H20,Calculations!$C$118))+(1-Control!$C$7*Calculations!$C$87)*INDEX('Monthly Data'!R:R,Calculations!$C$116+MOD(H20,Calculations!$C$118))</f>
        <v>6.1009361253630504E-2</v>
      </c>
      <c r="DY20" s="86">
        <f ca="1">Control!$C$7*Calculations!$C$82*INDEX('Monthly Data'!N:N,Calculations!$C$116+MOD(I20,Calculations!$C$118))+Control!$C$7*Calculations!$C$83*INDEX('Monthly Data'!O:O,Calculations!$C$116+MOD(I20,Calculations!$C$118))+Control!$C$7*Calculations!$C$84*INDEX('Monthly Data'!P:P,Calculations!$C$116+MOD(I20,Calculations!$C$118))+Control!$C$7*Calculations!$C$85*INDEX('Monthly Data'!Q:Q,Calculations!$C$116+MOD(I20,Calculations!$C$118))+(1-Control!$C$7*Calculations!$C$87)*INDEX('Monthly Data'!R:R,Calculations!$C$116+MOD(I20,Calculations!$C$118))</f>
        <v>-2.7490061308214487E-3</v>
      </c>
      <c r="DZ20" s="86">
        <f ca="1">Control!$C$7*Calculations!$C$82*INDEX('Monthly Data'!N:N,Calculations!$C$116+MOD(J20,Calculations!$C$118))+Control!$C$7*Calculations!$C$83*INDEX('Monthly Data'!O:O,Calculations!$C$116+MOD(J20,Calculations!$C$118))+Control!$C$7*Calculations!$C$84*INDEX('Monthly Data'!P:P,Calculations!$C$116+MOD(J20,Calculations!$C$118))+Control!$C$7*Calculations!$C$85*INDEX('Monthly Data'!Q:Q,Calculations!$C$116+MOD(J20,Calculations!$C$118))+(1-Control!$C$7*Calculations!$C$87)*INDEX('Monthly Data'!R:R,Calculations!$C$116+MOD(J20,Calculations!$C$118))</f>
        <v>-1.6546126717384396E-2</v>
      </c>
      <c r="EA20" s="86">
        <f ca="1">Control!$C$7*Calculations!$C$82*INDEX('Monthly Data'!N:N,Calculations!$C$116+MOD(K20,Calculations!$C$118))+Control!$C$7*Calculations!$C$83*INDEX('Monthly Data'!O:O,Calculations!$C$116+MOD(K20,Calculations!$C$118))+Control!$C$7*Calculations!$C$84*INDEX('Monthly Data'!P:P,Calculations!$C$116+MOD(K20,Calculations!$C$118))+Control!$C$7*Calculations!$C$85*INDEX('Monthly Data'!Q:Q,Calculations!$C$116+MOD(K20,Calculations!$C$118))+(1-Control!$C$7*Calculations!$C$87)*INDEX('Monthly Data'!R:R,Calculations!$C$116+MOD(K20,Calculations!$C$118))</f>
        <v>6.6954569943530936E-3</v>
      </c>
      <c r="EB20" s="86">
        <f ca="1">Control!$C$7*Calculations!$C$82*INDEX('Monthly Data'!N:N,Calculations!$C$116+MOD(L20,Calculations!$C$118))+Control!$C$7*Calculations!$C$83*INDEX('Monthly Data'!O:O,Calculations!$C$116+MOD(L20,Calculations!$C$118))+Control!$C$7*Calculations!$C$84*INDEX('Monthly Data'!P:P,Calculations!$C$116+MOD(L20,Calculations!$C$118))+Control!$C$7*Calculations!$C$85*INDEX('Monthly Data'!Q:Q,Calculations!$C$116+MOD(L20,Calculations!$C$118))+(1-Control!$C$7*Calculations!$C$87)*INDEX('Monthly Data'!R:R,Calculations!$C$116+MOD(L20,Calculations!$C$118))</f>
        <v>3.127051071655923E-3</v>
      </c>
      <c r="EC20" s="86">
        <f ca="1">Control!$C$7*Calculations!$C$82*INDEX('Monthly Data'!N:N,Calculations!$C$116+MOD(M20,Calculations!$C$118))+Control!$C$7*Calculations!$C$83*INDEX('Monthly Data'!O:O,Calculations!$C$116+MOD(M20,Calculations!$C$118))+Control!$C$7*Calculations!$C$84*INDEX('Monthly Data'!P:P,Calculations!$C$116+MOD(M20,Calculations!$C$118))+Control!$C$7*Calculations!$C$85*INDEX('Monthly Data'!Q:Q,Calculations!$C$116+MOD(M20,Calculations!$C$118))+(1-Control!$C$7*Calculations!$C$87)*INDEX('Monthly Data'!R:R,Calculations!$C$116+MOD(M20,Calculations!$C$118))</f>
        <v>1.046389543479892E-2</v>
      </c>
      <c r="ED20" s="86">
        <f ca="1">Control!$C$7*Calculations!$C$82*INDEX('Monthly Data'!N:N,Calculations!$C$116+MOD(N20,Calculations!$C$118))+Control!$C$7*Calculations!$C$83*INDEX('Monthly Data'!O:O,Calculations!$C$116+MOD(N20,Calculations!$C$118))+Control!$C$7*Calculations!$C$84*INDEX('Monthly Data'!P:P,Calculations!$C$116+MOD(N20,Calculations!$C$118))+Control!$C$7*Calculations!$C$85*INDEX('Monthly Data'!Q:Q,Calculations!$C$116+MOD(N20,Calculations!$C$118))+(1-Control!$C$7*Calculations!$C$87)*INDEX('Monthly Data'!R:R,Calculations!$C$116+MOD(N20,Calculations!$C$118))</f>
        <v>6.3250222980707482E-3</v>
      </c>
      <c r="EE20" s="86">
        <f ca="1">Control!$C$7*Calculations!$C$82*INDEX('Monthly Data'!N:N,Calculations!$C$116+MOD(O20,Calculations!$C$118))+Control!$C$7*Calculations!$C$83*INDEX('Monthly Data'!O:O,Calculations!$C$116+MOD(O20,Calculations!$C$118))+Control!$C$7*Calculations!$C$84*INDEX('Monthly Data'!P:P,Calculations!$C$116+MOD(O20,Calculations!$C$118))+Control!$C$7*Calculations!$C$85*INDEX('Monthly Data'!Q:Q,Calculations!$C$116+MOD(O20,Calculations!$C$118))+(1-Control!$C$7*Calculations!$C$87)*INDEX('Monthly Data'!R:R,Calculations!$C$116+MOD(O20,Calculations!$C$118))</f>
        <v>1.2954540023127663E-2</v>
      </c>
      <c r="EF20" s="86">
        <f ca="1">Control!$C$7*Calculations!$C$82*INDEX('Monthly Data'!N:N,Calculations!$C$116+MOD(P20,Calculations!$C$118))+Control!$C$7*Calculations!$C$83*INDEX('Monthly Data'!O:O,Calculations!$C$116+MOD(P20,Calculations!$C$118))+Control!$C$7*Calculations!$C$84*INDEX('Monthly Data'!P:P,Calculations!$C$116+MOD(P20,Calculations!$C$118))+Control!$C$7*Calculations!$C$85*INDEX('Monthly Data'!Q:Q,Calculations!$C$116+MOD(P20,Calculations!$C$118))+(1-Control!$C$7*Calculations!$C$87)*INDEX('Monthly Data'!R:R,Calculations!$C$116+MOD(P20,Calculations!$C$118))</f>
        <v>4.2795950888382334E-3</v>
      </c>
      <c r="EG20" s="86">
        <f ca="1">Control!$C$7*Calculations!$C$82*INDEX('Monthly Data'!N:N,Calculations!$C$116+MOD(Q20,Calculations!$C$118))+Control!$C$7*Calculations!$C$83*INDEX('Monthly Data'!O:O,Calculations!$C$116+MOD(Q20,Calculations!$C$118))+Control!$C$7*Calculations!$C$84*INDEX('Monthly Data'!P:P,Calculations!$C$116+MOD(Q20,Calculations!$C$118))+Control!$C$7*Calculations!$C$85*INDEX('Monthly Data'!Q:Q,Calculations!$C$116+MOD(Q20,Calculations!$C$118))+(1-Control!$C$7*Calculations!$C$87)*INDEX('Monthly Data'!R:R,Calculations!$C$116+MOD(Q20,Calculations!$C$118))</f>
        <v>7.5897487599915015E-3</v>
      </c>
      <c r="EH20" s="86">
        <f ca="1">Control!$C$7*Calculations!$C$82*INDEX('Monthly Data'!N:N,Calculations!$C$116+MOD(R20,Calculations!$C$118))+Control!$C$7*Calculations!$C$83*INDEX('Monthly Data'!O:O,Calculations!$C$116+MOD(R20,Calculations!$C$118))+Control!$C$7*Calculations!$C$84*INDEX('Monthly Data'!P:P,Calculations!$C$116+MOD(R20,Calculations!$C$118))+Control!$C$7*Calculations!$C$85*INDEX('Monthly Data'!Q:Q,Calculations!$C$116+MOD(R20,Calculations!$C$118))+(1-Control!$C$7*Calculations!$C$87)*INDEX('Monthly Data'!R:R,Calculations!$C$116+MOD(R20,Calculations!$C$118))</f>
        <v>-4.417423226995453E-3</v>
      </c>
      <c r="EI20" s="86">
        <f ca="1">Control!$C$7*Calculations!$C$82*INDEX('Monthly Data'!N:N,Calculations!$C$116+MOD(S20,Calculations!$C$118))+Control!$C$7*Calculations!$C$83*INDEX('Monthly Data'!O:O,Calculations!$C$116+MOD(S20,Calculations!$C$118))+Control!$C$7*Calculations!$C$84*INDEX('Monthly Data'!P:P,Calculations!$C$116+MOD(S20,Calculations!$C$118))+Control!$C$7*Calculations!$C$85*INDEX('Monthly Data'!Q:Q,Calculations!$C$116+MOD(S20,Calculations!$C$118))+(1-Control!$C$7*Calculations!$C$87)*INDEX('Monthly Data'!R:R,Calculations!$C$116+MOD(S20,Calculations!$C$118))</f>
        <v>-3.8875517825435772E-3</v>
      </c>
      <c r="EJ20" s="86">
        <f ca="1">Control!$C$7*Calculations!$C$82*INDEX('Monthly Data'!N:N,Calculations!$C$116+MOD(T20,Calculations!$C$118))+Control!$C$7*Calculations!$C$83*INDEX('Monthly Data'!O:O,Calculations!$C$116+MOD(T20,Calculations!$C$118))+Control!$C$7*Calculations!$C$84*INDEX('Monthly Data'!P:P,Calculations!$C$116+MOD(T20,Calculations!$C$118))+Control!$C$7*Calculations!$C$85*INDEX('Monthly Data'!Q:Q,Calculations!$C$116+MOD(T20,Calculations!$C$118))+(1-Control!$C$7*Calculations!$C$87)*INDEX('Monthly Data'!R:R,Calculations!$C$116+MOD(T20,Calculations!$C$118))</f>
        <v>1.3891563624307685E-2</v>
      </c>
      <c r="EK20" s="86">
        <f ca="1">Control!$C$7*Calculations!$C$82*INDEX('Monthly Data'!N:N,Calculations!$C$116+MOD(U20,Calculations!$C$118))+Control!$C$7*Calculations!$C$83*INDEX('Monthly Data'!O:O,Calculations!$C$116+MOD(U20,Calculations!$C$118))+Control!$C$7*Calculations!$C$84*INDEX('Monthly Data'!P:P,Calculations!$C$116+MOD(U20,Calculations!$C$118))+Control!$C$7*Calculations!$C$85*INDEX('Monthly Data'!Q:Q,Calculations!$C$116+MOD(U20,Calculations!$C$118))+(1-Control!$C$7*Calculations!$C$87)*INDEX('Monthly Data'!R:R,Calculations!$C$116+MOD(U20,Calculations!$C$118))</f>
        <v>4.089189590407355E-3</v>
      </c>
      <c r="EL20" s="86">
        <f ca="1">Control!$C$7*Calculations!$C$82*INDEX('Monthly Data'!N:N,Calculations!$C$116+MOD(V20,Calculations!$C$118))+Control!$C$7*Calculations!$C$83*INDEX('Monthly Data'!O:O,Calculations!$C$116+MOD(V20,Calculations!$C$118))+Control!$C$7*Calculations!$C$84*INDEX('Monthly Data'!P:P,Calculations!$C$116+MOD(V20,Calculations!$C$118))+Control!$C$7*Calculations!$C$85*INDEX('Monthly Data'!Q:Q,Calculations!$C$116+MOD(V20,Calculations!$C$118))+(1-Control!$C$7*Calculations!$C$87)*INDEX('Monthly Data'!R:R,Calculations!$C$116+MOD(V20,Calculations!$C$118))</f>
        <v>2.377894462657602E-2</v>
      </c>
      <c r="EM20" s="86">
        <f ca="1">Control!$C$7*Calculations!$C$82*INDEX('Monthly Data'!N:N,Calculations!$C$116+MOD(W20,Calculations!$C$118))+Control!$C$7*Calculations!$C$83*INDEX('Monthly Data'!O:O,Calculations!$C$116+MOD(W20,Calculations!$C$118))+Control!$C$7*Calculations!$C$84*INDEX('Monthly Data'!P:P,Calculations!$C$116+MOD(W20,Calculations!$C$118))+Control!$C$7*Calculations!$C$85*INDEX('Monthly Data'!Q:Q,Calculations!$C$116+MOD(W20,Calculations!$C$118))+(1-Control!$C$7*Calculations!$C$87)*INDEX('Monthly Data'!R:R,Calculations!$C$116+MOD(W20,Calculations!$C$118))</f>
        <v>3.9251937367756782E-3</v>
      </c>
      <c r="EN20" s="86">
        <f ca="1">Control!$C$7*Calculations!$C$82*INDEX('Monthly Data'!N:N,Calculations!$C$116+MOD(X20,Calculations!$C$118))+Control!$C$7*Calculations!$C$83*INDEX('Monthly Data'!O:O,Calculations!$C$116+MOD(X20,Calculations!$C$118))+Control!$C$7*Calculations!$C$84*INDEX('Monthly Data'!P:P,Calculations!$C$116+MOD(X20,Calculations!$C$118))+Control!$C$7*Calculations!$C$85*INDEX('Monthly Data'!Q:Q,Calculations!$C$116+MOD(X20,Calculations!$C$118))+(1-Control!$C$7*Calculations!$C$87)*INDEX('Monthly Data'!R:R,Calculations!$C$116+MOD(X20,Calculations!$C$118))</f>
        <v>1.9073822767906517E-2</v>
      </c>
      <c r="EO20" s="86">
        <f ca="1">Control!$C$7*Calculations!$C$82*INDEX('Monthly Data'!N:N,Calculations!$C$116+MOD(Y20,Calculations!$C$118))+Control!$C$7*Calculations!$C$83*INDEX('Monthly Data'!O:O,Calculations!$C$116+MOD(Y20,Calculations!$C$118))+Control!$C$7*Calculations!$C$84*INDEX('Monthly Data'!P:P,Calculations!$C$116+MOD(Y20,Calculations!$C$118))+Control!$C$7*Calculations!$C$85*INDEX('Monthly Data'!Q:Q,Calculations!$C$116+MOD(Y20,Calculations!$C$118))+(1-Control!$C$7*Calculations!$C$87)*INDEX('Monthly Data'!R:R,Calculations!$C$116+MOD(Y20,Calculations!$C$118))</f>
        <v>1.5108777406081684E-3</v>
      </c>
      <c r="EP20" s="86">
        <f ca="1">Control!$C$7*Calculations!$C$82*INDEX('Monthly Data'!N:N,Calculations!$C$116+MOD(Z20,Calculations!$C$118))+Control!$C$7*Calculations!$C$83*INDEX('Monthly Data'!O:O,Calculations!$C$116+MOD(Z20,Calculations!$C$118))+Control!$C$7*Calculations!$C$84*INDEX('Monthly Data'!P:P,Calculations!$C$116+MOD(Z20,Calculations!$C$118))+Control!$C$7*Calculations!$C$85*INDEX('Monthly Data'!Q:Q,Calculations!$C$116+MOD(Z20,Calculations!$C$118))+(1-Control!$C$7*Calculations!$C$87)*INDEX('Monthly Data'!R:R,Calculations!$C$116+MOD(Z20,Calculations!$C$118))</f>
        <v>-1.3959200237295809E-2</v>
      </c>
      <c r="EQ20" s="86">
        <f ca="1">Control!$C$7*Calculations!$C$82*INDEX('Monthly Data'!N:N,Calculations!$C$116+MOD(AA20,Calculations!$C$118))+Control!$C$7*Calculations!$C$83*INDEX('Monthly Data'!O:O,Calculations!$C$116+MOD(AA20,Calculations!$C$118))+Control!$C$7*Calculations!$C$84*INDEX('Monthly Data'!P:P,Calculations!$C$116+MOD(AA20,Calculations!$C$118))+Control!$C$7*Calculations!$C$85*INDEX('Monthly Data'!Q:Q,Calculations!$C$116+MOD(AA20,Calculations!$C$118))+(1-Control!$C$7*Calculations!$C$87)*INDEX('Monthly Data'!R:R,Calculations!$C$116+MOD(AA20,Calculations!$C$118))</f>
        <v>2.2757992058453024E-3</v>
      </c>
      <c r="ER20" s="86">
        <f ca="1">Control!$C$7*Calculations!$C$82*INDEX('Monthly Data'!N:N,Calculations!$C$116+MOD(AB20,Calculations!$C$118))+Control!$C$7*Calculations!$C$83*INDEX('Monthly Data'!O:O,Calculations!$C$116+MOD(AB20,Calculations!$C$118))+Control!$C$7*Calculations!$C$84*INDEX('Monthly Data'!P:P,Calculations!$C$116+MOD(AB20,Calculations!$C$118))+Control!$C$7*Calculations!$C$85*INDEX('Monthly Data'!Q:Q,Calculations!$C$116+MOD(AB20,Calculations!$C$118))+(1-Control!$C$7*Calculations!$C$87)*INDEX('Monthly Data'!R:R,Calculations!$C$116+MOD(AB20,Calculations!$C$118))</f>
        <v>2.4722579420195831E-2</v>
      </c>
      <c r="ES20" s="86">
        <f ca="1">Control!$C$7*Calculations!$C$82*INDEX('Monthly Data'!N:N,Calculations!$C$116+MOD(AC20,Calculations!$C$118))+Control!$C$7*Calculations!$C$83*INDEX('Monthly Data'!O:O,Calculations!$C$116+MOD(AC20,Calculations!$C$118))+Control!$C$7*Calculations!$C$84*INDEX('Monthly Data'!P:P,Calculations!$C$116+MOD(AC20,Calculations!$C$118))+Control!$C$7*Calculations!$C$85*INDEX('Monthly Data'!Q:Q,Calculations!$C$116+MOD(AC20,Calculations!$C$118))+(1-Control!$C$7*Calculations!$C$87)*INDEX('Monthly Data'!R:R,Calculations!$C$116+MOD(AC20,Calculations!$C$118))</f>
        <v>-7.3651264633385334E-4</v>
      </c>
      <c r="ET20" s="86">
        <f ca="1">Control!$C$7*Calculations!$C$82*INDEX('Monthly Data'!N:N,Calculations!$C$116+MOD(AD20,Calculations!$C$118))+Control!$C$7*Calculations!$C$83*INDEX('Monthly Data'!O:O,Calculations!$C$116+MOD(AD20,Calculations!$C$118))+Control!$C$7*Calculations!$C$84*INDEX('Monthly Data'!P:P,Calculations!$C$116+MOD(AD20,Calculations!$C$118))+Control!$C$7*Calculations!$C$85*INDEX('Monthly Data'!Q:Q,Calculations!$C$116+MOD(AD20,Calculations!$C$118))+(1-Control!$C$7*Calculations!$C$87)*INDEX('Monthly Data'!R:R,Calculations!$C$116+MOD(AD20,Calculations!$C$118))</f>
        <v>-7.4084874653726545E-3</v>
      </c>
      <c r="EU20" s="86">
        <f ca="1">Control!$C$7*Calculations!$C$82*INDEX('Monthly Data'!N:N,Calculations!$C$116+MOD(AE20,Calculations!$C$118))+Control!$C$7*Calculations!$C$83*INDEX('Monthly Data'!O:O,Calculations!$C$116+MOD(AE20,Calculations!$C$118))+Control!$C$7*Calculations!$C$84*INDEX('Monthly Data'!P:P,Calculations!$C$116+MOD(AE20,Calculations!$C$118))+Control!$C$7*Calculations!$C$85*INDEX('Monthly Data'!Q:Q,Calculations!$C$116+MOD(AE20,Calculations!$C$118))+(1-Control!$C$7*Calculations!$C$87)*INDEX('Monthly Data'!R:R,Calculations!$C$116+MOD(AE20,Calculations!$C$118))</f>
        <v>2.2757992058453024E-3</v>
      </c>
      <c r="EV20" s="86">
        <f ca="1">Control!$C$7*Calculations!$C$82*INDEX('Monthly Data'!N:N,Calculations!$C$116+MOD(AF20,Calculations!$C$118))+Control!$C$7*Calculations!$C$83*INDEX('Monthly Data'!O:O,Calculations!$C$116+MOD(AF20,Calculations!$C$118))+Control!$C$7*Calculations!$C$84*INDEX('Monthly Data'!P:P,Calculations!$C$116+MOD(AF20,Calculations!$C$118))+Control!$C$7*Calculations!$C$85*INDEX('Monthly Data'!Q:Q,Calculations!$C$116+MOD(AF20,Calculations!$C$118))+(1-Control!$C$7*Calculations!$C$87)*INDEX('Monthly Data'!R:R,Calculations!$C$116+MOD(AF20,Calculations!$C$118))</f>
        <v>2.5325873776067674E-2</v>
      </c>
      <c r="EW20" s="86">
        <f ca="1">Control!$C$7*Calculations!$C$82*INDEX('Monthly Data'!N:N,Calculations!$C$116+MOD(AG20,Calculations!$C$118))+Control!$C$7*Calculations!$C$83*INDEX('Monthly Data'!O:O,Calculations!$C$116+MOD(AG20,Calculations!$C$118))+Control!$C$7*Calculations!$C$84*INDEX('Monthly Data'!P:P,Calculations!$C$116+MOD(AG20,Calculations!$C$118))+Control!$C$7*Calculations!$C$85*INDEX('Monthly Data'!Q:Q,Calculations!$C$116+MOD(AG20,Calculations!$C$118))+(1-Control!$C$7*Calculations!$C$87)*INDEX('Monthly Data'!R:R,Calculations!$C$116+MOD(AG20,Calculations!$C$118))</f>
        <v>1.7472933988537529E-2</v>
      </c>
      <c r="EX20" s="86">
        <f ca="1">Control!$C$7*Calculations!$C$82*INDEX('Monthly Data'!N:N,Calculations!$C$116+MOD(AH20,Calculations!$C$118))+Control!$C$7*Calculations!$C$83*INDEX('Monthly Data'!O:O,Calculations!$C$116+MOD(AH20,Calculations!$C$118))+Control!$C$7*Calculations!$C$84*INDEX('Monthly Data'!P:P,Calculations!$C$116+MOD(AH20,Calculations!$C$118))+Control!$C$7*Calculations!$C$85*INDEX('Monthly Data'!Q:Q,Calculations!$C$116+MOD(AH20,Calculations!$C$118))+(1-Control!$C$7*Calculations!$C$87)*INDEX('Monthly Data'!R:R,Calculations!$C$116+MOD(AH20,Calculations!$C$118))</f>
        <v>1.1704119272391494E-2</v>
      </c>
      <c r="EY20" s="86">
        <f ca="1">Control!$C$7*Calculations!$C$82*INDEX('Monthly Data'!N:N,Calculations!$C$116+MOD(AI20,Calculations!$C$118))+Control!$C$7*Calculations!$C$83*INDEX('Monthly Data'!O:O,Calculations!$C$116+MOD(AI20,Calculations!$C$118))+Control!$C$7*Calculations!$C$84*INDEX('Monthly Data'!P:P,Calculations!$C$116+MOD(AI20,Calculations!$C$118))+Control!$C$7*Calculations!$C$85*INDEX('Monthly Data'!Q:Q,Calculations!$C$116+MOD(AI20,Calculations!$C$118))+(1-Control!$C$7*Calculations!$C$87)*INDEX('Monthly Data'!R:R,Calculations!$C$116+MOD(AI20,Calculations!$C$118))</f>
        <v>7.5897487599915015E-3</v>
      </c>
      <c r="EZ20" s="86">
        <f ca="1">Control!$C$7*Calculations!$C$82*INDEX('Monthly Data'!N:N,Calculations!$C$116+MOD(AJ20,Calculations!$C$118))+Control!$C$7*Calculations!$C$83*INDEX('Monthly Data'!O:O,Calculations!$C$116+MOD(AJ20,Calculations!$C$118))+Control!$C$7*Calculations!$C$84*INDEX('Monthly Data'!P:P,Calculations!$C$116+MOD(AJ20,Calculations!$C$118))+Control!$C$7*Calculations!$C$85*INDEX('Monthly Data'!Q:Q,Calculations!$C$116+MOD(AJ20,Calculations!$C$118))+(1-Control!$C$7*Calculations!$C$87)*INDEX('Monthly Data'!R:R,Calculations!$C$116+MOD(AJ20,Calculations!$C$118))</f>
        <v>2.377894462657602E-2</v>
      </c>
      <c r="FA20" s="86">
        <f ca="1">Control!$C$7*Calculations!$C$82*INDEX('Monthly Data'!N:N,Calculations!$C$116+MOD(AK20,Calculations!$C$118))+Control!$C$7*Calculations!$C$83*INDEX('Monthly Data'!O:O,Calculations!$C$116+MOD(AK20,Calculations!$C$118))+Control!$C$7*Calculations!$C$84*INDEX('Monthly Data'!P:P,Calculations!$C$116+MOD(AK20,Calculations!$C$118))+Control!$C$7*Calculations!$C$85*INDEX('Monthly Data'!Q:Q,Calculations!$C$116+MOD(AK20,Calculations!$C$118))+(1-Control!$C$7*Calculations!$C$87)*INDEX('Monthly Data'!R:R,Calculations!$C$116+MOD(AK20,Calculations!$C$118))</f>
        <v>-9.5555592256394619E-3</v>
      </c>
      <c r="FB20" s="86">
        <f ca="1">Control!$C$7*Calculations!$C$82*INDEX('Monthly Data'!N:N,Calculations!$C$116+MOD(AL20,Calculations!$C$118))+Control!$C$7*Calculations!$C$83*INDEX('Monthly Data'!O:O,Calculations!$C$116+MOD(AL20,Calculations!$C$118))+Control!$C$7*Calculations!$C$84*INDEX('Monthly Data'!P:P,Calculations!$C$116+MOD(AL20,Calculations!$C$118))+Control!$C$7*Calculations!$C$85*INDEX('Monthly Data'!Q:Q,Calculations!$C$116+MOD(AL20,Calculations!$C$118))+(1-Control!$C$7*Calculations!$C$87)*INDEX('Monthly Data'!R:R,Calculations!$C$116+MOD(AL20,Calculations!$C$118))</f>
        <v>1.5063457444773597E-2</v>
      </c>
      <c r="FC20" s="86">
        <f ca="1">Control!$C$7*Calculations!$C$82*INDEX('Monthly Data'!N:N,Calculations!$C$116+MOD(AM20,Calculations!$C$118))+Control!$C$7*Calculations!$C$83*INDEX('Monthly Data'!O:O,Calculations!$C$116+MOD(AM20,Calculations!$C$118))+Control!$C$7*Calculations!$C$84*INDEX('Monthly Data'!P:P,Calculations!$C$116+MOD(AM20,Calculations!$C$118))+Control!$C$7*Calculations!$C$85*INDEX('Monthly Data'!Q:Q,Calculations!$C$116+MOD(AM20,Calculations!$C$118))+(1-Control!$C$7*Calculations!$C$87)*INDEX('Monthly Data'!R:R,Calculations!$C$116+MOD(AM20,Calculations!$C$118))</f>
        <v>3.127051071655923E-3</v>
      </c>
      <c r="FD20" s="86">
        <f ca="1">Control!$C$7*Calculations!$C$82*INDEX('Monthly Data'!N:N,Calculations!$C$116+MOD(AN20,Calculations!$C$118))+Control!$C$7*Calculations!$C$83*INDEX('Monthly Data'!O:O,Calculations!$C$116+MOD(AN20,Calculations!$C$118))+Control!$C$7*Calculations!$C$84*INDEX('Monthly Data'!P:P,Calculations!$C$116+MOD(AN20,Calculations!$C$118))+Control!$C$7*Calculations!$C$85*INDEX('Monthly Data'!Q:Q,Calculations!$C$116+MOD(AN20,Calculations!$C$118))+(1-Control!$C$7*Calculations!$C$87)*INDEX('Monthly Data'!R:R,Calculations!$C$116+MOD(AN20,Calculations!$C$118))</f>
        <v>2.766281641786093E-2</v>
      </c>
      <c r="FE20" s="86">
        <f ca="1">Control!$C$7*Calculations!$C$82*INDEX('Monthly Data'!N:N,Calculations!$C$116+MOD(AO20,Calculations!$C$118))+Control!$C$7*Calculations!$C$83*INDEX('Monthly Data'!O:O,Calculations!$C$116+MOD(AO20,Calculations!$C$118))+Control!$C$7*Calculations!$C$84*INDEX('Monthly Data'!P:P,Calculations!$C$116+MOD(AO20,Calculations!$C$118))+Control!$C$7*Calculations!$C$85*INDEX('Monthly Data'!Q:Q,Calculations!$C$116+MOD(AO20,Calculations!$C$118))+(1-Control!$C$7*Calculations!$C$87)*INDEX('Monthly Data'!R:R,Calculations!$C$116+MOD(AO20,Calculations!$C$118))</f>
        <v>-2.6378232493851243E-2</v>
      </c>
      <c r="FF20" s="86">
        <f ca="1">Control!$C$7*Calculations!$C$82*INDEX('Monthly Data'!N:N,Calculations!$C$116+MOD(AP20,Calculations!$C$118))+Control!$C$7*Calculations!$C$83*INDEX('Monthly Data'!O:O,Calculations!$C$116+MOD(AP20,Calculations!$C$118))+Control!$C$7*Calculations!$C$84*INDEX('Monthly Data'!P:P,Calculations!$C$116+MOD(AP20,Calculations!$C$118))+Control!$C$7*Calculations!$C$85*INDEX('Monthly Data'!Q:Q,Calculations!$C$116+MOD(AP20,Calculations!$C$118))+(1-Control!$C$7*Calculations!$C$87)*INDEX('Monthly Data'!R:R,Calculations!$C$116+MOD(AP20,Calculations!$C$118))</f>
        <v>-3.9863250714949353E-2</v>
      </c>
      <c r="FG20" s="86">
        <f ca="1">Control!$C$7*Calculations!$C$82*INDEX('Monthly Data'!N:N,Calculations!$C$116+MOD(AQ20,Calculations!$C$118))+Control!$C$7*Calculations!$C$83*INDEX('Monthly Data'!O:O,Calculations!$C$116+MOD(AQ20,Calculations!$C$118))+Control!$C$7*Calculations!$C$84*INDEX('Monthly Data'!P:P,Calculations!$C$116+MOD(AQ20,Calculations!$C$118))+Control!$C$7*Calculations!$C$85*INDEX('Monthly Data'!Q:Q,Calculations!$C$116+MOD(AQ20,Calculations!$C$118))+(1-Control!$C$7*Calculations!$C$87)*INDEX('Monthly Data'!R:R,Calculations!$C$116+MOD(AQ20,Calculations!$C$118))</f>
        <v>1.1786765492207996E-2</v>
      </c>
      <c r="FH20" s="86">
        <f ca="1">Control!$C$7*Calculations!$C$82*INDEX('Monthly Data'!N:N,Calculations!$C$116+MOD(AR20,Calculations!$C$118))+Control!$C$7*Calculations!$C$83*INDEX('Monthly Data'!O:O,Calculations!$C$116+MOD(AR20,Calculations!$C$118))+Control!$C$7*Calculations!$C$84*INDEX('Monthly Data'!P:P,Calculations!$C$116+MOD(AR20,Calculations!$C$118))+Control!$C$7*Calculations!$C$85*INDEX('Monthly Data'!Q:Q,Calculations!$C$116+MOD(AR20,Calculations!$C$118))+(1-Control!$C$7*Calculations!$C$87)*INDEX('Monthly Data'!R:R,Calculations!$C$116+MOD(AR20,Calculations!$C$118))</f>
        <v>-9.839093431862074E-3</v>
      </c>
      <c r="FI20" s="86">
        <f ca="1">Control!$C$7*Calculations!$C$82*INDEX('Monthly Data'!N:N,Calculations!$C$116+MOD(AS20,Calculations!$C$118))+Control!$C$7*Calculations!$C$83*INDEX('Monthly Data'!O:O,Calculations!$C$116+MOD(AS20,Calculations!$C$118))+Control!$C$7*Calculations!$C$84*INDEX('Monthly Data'!P:P,Calculations!$C$116+MOD(AS20,Calculations!$C$118))+Control!$C$7*Calculations!$C$85*INDEX('Monthly Data'!Q:Q,Calculations!$C$116+MOD(AS20,Calculations!$C$118))+(1-Control!$C$7*Calculations!$C$87)*INDEX('Monthly Data'!R:R,Calculations!$C$116+MOD(AS20,Calculations!$C$118))</f>
        <v>-2.0259958308006688E-2</v>
      </c>
      <c r="FJ20" s="86">
        <f ca="1">Control!$C$7*Calculations!$C$82*INDEX('Monthly Data'!N:N,Calculations!$C$116+MOD(AT20,Calculations!$C$118))+Control!$C$7*Calculations!$C$83*INDEX('Monthly Data'!O:O,Calculations!$C$116+MOD(AT20,Calculations!$C$118))+Control!$C$7*Calculations!$C$84*INDEX('Monthly Data'!P:P,Calculations!$C$116+MOD(AT20,Calculations!$C$118))+Control!$C$7*Calculations!$C$85*INDEX('Monthly Data'!Q:Q,Calculations!$C$116+MOD(AT20,Calculations!$C$118))+(1-Control!$C$7*Calculations!$C$87)*INDEX('Monthly Data'!R:R,Calculations!$C$116+MOD(AT20,Calculations!$C$118))</f>
        <v>-7.3651264633385334E-4</v>
      </c>
      <c r="FK20" s="86">
        <f ca="1">Control!$C$7*Calculations!$C$82*INDEX('Monthly Data'!N:N,Calculations!$C$116+MOD(AU20,Calculations!$C$118))+Control!$C$7*Calculations!$C$83*INDEX('Monthly Data'!O:O,Calculations!$C$116+MOD(AU20,Calculations!$C$118))+Control!$C$7*Calculations!$C$84*INDEX('Monthly Data'!P:P,Calculations!$C$116+MOD(AU20,Calculations!$C$118))+Control!$C$7*Calculations!$C$85*INDEX('Monthly Data'!Q:Q,Calculations!$C$116+MOD(AU20,Calculations!$C$118))+(1-Control!$C$7*Calculations!$C$87)*INDEX('Monthly Data'!R:R,Calculations!$C$116+MOD(AU20,Calculations!$C$118))</f>
        <v>9.9787204839310462E-3</v>
      </c>
      <c r="FL20" s="86">
        <f ca="1">Control!$C$7*Calculations!$C$82*INDEX('Monthly Data'!N:N,Calculations!$C$116+MOD(AV20,Calculations!$C$118))+Control!$C$7*Calculations!$C$83*INDEX('Monthly Data'!O:O,Calculations!$C$116+MOD(AV20,Calculations!$C$118))+Control!$C$7*Calculations!$C$84*INDEX('Monthly Data'!P:P,Calculations!$C$116+MOD(AV20,Calculations!$C$118))+Control!$C$7*Calculations!$C$85*INDEX('Monthly Data'!Q:Q,Calculations!$C$116+MOD(AV20,Calculations!$C$118))+(1-Control!$C$7*Calculations!$C$87)*INDEX('Monthly Data'!R:R,Calculations!$C$116+MOD(AV20,Calculations!$C$118))</f>
        <v>5.3309355465453899E-3</v>
      </c>
      <c r="FM20" s="86">
        <f ca="1">Control!$C$7*Calculations!$C$82*INDEX('Monthly Data'!N:N,Calculations!$C$116+MOD(AW20,Calculations!$C$118))+Control!$C$7*Calculations!$C$83*INDEX('Monthly Data'!O:O,Calculations!$C$116+MOD(AW20,Calculations!$C$118))+Control!$C$7*Calculations!$C$84*INDEX('Monthly Data'!P:P,Calculations!$C$116+MOD(AW20,Calculations!$C$118))+Control!$C$7*Calculations!$C$85*INDEX('Monthly Data'!Q:Q,Calculations!$C$116+MOD(AW20,Calculations!$C$118))+(1-Control!$C$7*Calculations!$C$87)*INDEX('Monthly Data'!R:R,Calculations!$C$116+MOD(AW20,Calculations!$C$118))</f>
        <v>3.1070573055362403E-2</v>
      </c>
      <c r="FN20" s="86">
        <f ca="1">Control!$C$7*Calculations!$C$82*INDEX('Monthly Data'!N:N,Calculations!$C$116+MOD(AX20,Calculations!$C$118))+Control!$C$7*Calculations!$C$83*INDEX('Monthly Data'!O:O,Calculations!$C$116+MOD(AX20,Calculations!$C$118))+Control!$C$7*Calculations!$C$84*INDEX('Monthly Data'!P:P,Calculations!$C$116+MOD(AX20,Calculations!$C$118))+Control!$C$7*Calculations!$C$85*INDEX('Monthly Data'!Q:Q,Calculations!$C$116+MOD(AX20,Calculations!$C$118))+(1-Control!$C$7*Calculations!$C$87)*INDEX('Monthly Data'!R:R,Calculations!$C$116+MOD(AX20,Calculations!$C$118))</f>
        <v>3.127051071655923E-3</v>
      </c>
      <c r="FO20" s="86">
        <f ca="1">Control!$C$7*Calculations!$C$82*INDEX('Monthly Data'!N:N,Calculations!$C$116+MOD(AY20,Calculations!$C$118))+Control!$C$7*Calculations!$C$83*INDEX('Monthly Data'!O:O,Calculations!$C$116+MOD(AY20,Calculations!$C$118))+Control!$C$7*Calculations!$C$84*INDEX('Monthly Data'!P:P,Calculations!$C$116+MOD(AY20,Calculations!$C$118))+Control!$C$7*Calculations!$C$85*INDEX('Monthly Data'!Q:Q,Calculations!$C$116+MOD(AY20,Calculations!$C$118))+(1-Control!$C$7*Calculations!$C$87)*INDEX('Monthly Data'!R:R,Calculations!$C$116+MOD(AY20,Calculations!$C$118))</f>
        <v>2.4722579420195831E-2</v>
      </c>
      <c r="FP20" s="86">
        <f ca="1">Control!$C$7*Calculations!$C$82*INDEX('Monthly Data'!N:N,Calculations!$C$116+MOD(AZ20,Calculations!$C$118))+Control!$C$7*Calculations!$C$83*INDEX('Monthly Data'!O:O,Calculations!$C$116+MOD(AZ20,Calculations!$C$118))+Control!$C$7*Calculations!$C$84*INDEX('Monthly Data'!P:P,Calculations!$C$116+MOD(AZ20,Calculations!$C$118))+Control!$C$7*Calculations!$C$85*INDEX('Monthly Data'!Q:Q,Calculations!$C$116+MOD(AZ20,Calculations!$C$118))+(1-Control!$C$7*Calculations!$C$87)*INDEX('Monthly Data'!R:R,Calculations!$C$116+MOD(AZ20,Calculations!$C$118))</f>
        <v>-3.299557342782896E-2</v>
      </c>
      <c r="FQ20" s="86">
        <f ca="1">Control!$C$7*Calculations!$C$82*INDEX('Monthly Data'!N:N,Calculations!$C$116+MOD(BA20,Calculations!$C$118))+Control!$C$7*Calculations!$C$83*INDEX('Monthly Data'!O:O,Calculations!$C$116+MOD(BA20,Calculations!$C$118))+Control!$C$7*Calculations!$C$84*INDEX('Monthly Data'!P:P,Calculations!$C$116+MOD(BA20,Calculations!$C$118))+Control!$C$7*Calculations!$C$85*INDEX('Monthly Data'!Q:Q,Calculations!$C$116+MOD(BA20,Calculations!$C$118))+(1-Control!$C$7*Calculations!$C$87)*INDEX('Monthly Data'!R:R,Calculations!$C$116+MOD(BA20,Calculations!$C$118))</f>
        <v>-3.9863250714949353E-2</v>
      </c>
      <c r="FR20" s="86">
        <f ca="1">Control!$C$7*Calculations!$C$82*INDEX('Monthly Data'!N:N,Calculations!$C$116+MOD(BB20,Calculations!$C$118))+Control!$C$7*Calculations!$C$83*INDEX('Monthly Data'!O:O,Calculations!$C$116+MOD(BB20,Calculations!$C$118))+Control!$C$7*Calculations!$C$84*INDEX('Monthly Data'!P:P,Calculations!$C$116+MOD(BB20,Calculations!$C$118))+Control!$C$7*Calculations!$C$85*INDEX('Monthly Data'!Q:Q,Calculations!$C$116+MOD(BB20,Calculations!$C$118))+(1-Control!$C$7*Calculations!$C$87)*INDEX('Monthly Data'!R:R,Calculations!$C$116+MOD(BB20,Calculations!$C$118))</f>
        <v>-9.9526758408448549E-3</v>
      </c>
      <c r="FS20" s="86">
        <f ca="1">Control!$C$7*Calculations!$C$82*INDEX('Monthly Data'!N:N,Calculations!$C$116+MOD(BC20,Calculations!$C$118))+Control!$C$7*Calculations!$C$83*INDEX('Monthly Data'!O:O,Calculations!$C$116+MOD(BC20,Calculations!$C$118))+Control!$C$7*Calculations!$C$84*INDEX('Monthly Data'!P:P,Calculations!$C$116+MOD(BC20,Calculations!$C$118))+Control!$C$7*Calculations!$C$85*INDEX('Monthly Data'!Q:Q,Calculations!$C$116+MOD(BC20,Calculations!$C$118))+(1-Control!$C$7*Calculations!$C$87)*INDEX('Monthly Data'!R:R,Calculations!$C$116+MOD(BC20,Calculations!$C$118))</f>
        <v>2.4842166689046628E-2</v>
      </c>
      <c r="FT20" s="86">
        <f ca="1">Control!$C$7*Calculations!$C$82*INDEX('Monthly Data'!N:N,Calculations!$C$116+MOD(BD20,Calculations!$C$118))+Control!$C$7*Calculations!$C$83*INDEX('Monthly Data'!O:O,Calculations!$C$116+MOD(BD20,Calculations!$C$118))+Control!$C$7*Calculations!$C$84*INDEX('Monthly Data'!P:P,Calculations!$C$116+MOD(BD20,Calculations!$C$118))+Control!$C$7*Calculations!$C$85*INDEX('Monthly Data'!Q:Q,Calculations!$C$116+MOD(BD20,Calculations!$C$118))+(1-Control!$C$7*Calculations!$C$87)*INDEX('Monthly Data'!R:R,Calculations!$C$116+MOD(BD20,Calculations!$C$118))</f>
        <v>9.9787204839310462E-3</v>
      </c>
      <c r="FU20" s="86">
        <f ca="1">Control!$C$7*Calculations!$C$82*INDEX('Monthly Data'!N:N,Calculations!$C$116+MOD(BE20,Calculations!$C$118))+Control!$C$7*Calculations!$C$83*INDEX('Monthly Data'!O:O,Calculations!$C$116+MOD(BE20,Calculations!$C$118))+Control!$C$7*Calculations!$C$84*INDEX('Monthly Data'!P:P,Calculations!$C$116+MOD(BE20,Calculations!$C$118))+Control!$C$7*Calculations!$C$85*INDEX('Monthly Data'!Q:Q,Calculations!$C$116+MOD(BE20,Calculations!$C$118))+(1-Control!$C$7*Calculations!$C$87)*INDEX('Monthly Data'!R:R,Calculations!$C$116+MOD(BE20,Calculations!$C$118))</f>
        <v>5.8868730207813358E-3</v>
      </c>
      <c r="FV20" s="86">
        <f ca="1">Control!$C$7*Calculations!$C$82*INDEX('Monthly Data'!N:N,Calculations!$C$116+MOD(BF20,Calculations!$C$118))+Control!$C$7*Calculations!$C$83*INDEX('Monthly Data'!O:O,Calculations!$C$116+MOD(BF20,Calculations!$C$118))+Control!$C$7*Calculations!$C$84*INDEX('Monthly Data'!P:P,Calculations!$C$116+MOD(BF20,Calculations!$C$118))+Control!$C$7*Calculations!$C$85*INDEX('Monthly Data'!Q:Q,Calculations!$C$116+MOD(BF20,Calculations!$C$118))+(1-Control!$C$7*Calculations!$C$87)*INDEX('Monthly Data'!R:R,Calculations!$C$116+MOD(BF20,Calculations!$C$118))</f>
        <v>2.3852824346838646E-2</v>
      </c>
      <c r="FW20" s="86">
        <f ca="1">Control!$C$7*Calculations!$C$82*INDEX('Monthly Data'!N:N,Calculations!$C$116+MOD(BG20,Calculations!$C$118))+Control!$C$7*Calculations!$C$83*INDEX('Monthly Data'!O:O,Calculations!$C$116+MOD(BG20,Calculations!$C$118))+Control!$C$7*Calculations!$C$84*INDEX('Monthly Data'!P:P,Calculations!$C$116+MOD(BG20,Calculations!$C$118))+Control!$C$7*Calculations!$C$85*INDEX('Monthly Data'!Q:Q,Calculations!$C$116+MOD(BG20,Calculations!$C$118))+(1-Control!$C$7*Calculations!$C$87)*INDEX('Monthly Data'!R:R,Calculations!$C$116+MOD(BG20,Calculations!$C$118))</f>
        <v>-3.53368065312233E-2</v>
      </c>
      <c r="FX20" s="86">
        <f ca="1">Control!$C$7*Calculations!$C$82*INDEX('Monthly Data'!N:N,Calculations!$C$116+MOD(BH20,Calculations!$C$118))+Control!$C$7*Calculations!$C$83*INDEX('Monthly Data'!O:O,Calculations!$C$116+MOD(BH20,Calculations!$C$118))+Control!$C$7*Calculations!$C$84*INDEX('Monthly Data'!P:P,Calculations!$C$116+MOD(BH20,Calculations!$C$118))+Control!$C$7*Calculations!$C$85*INDEX('Monthly Data'!Q:Q,Calculations!$C$116+MOD(BH20,Calculations!$C$118))+(1-Control!$C$7*Calculations!$C$87)*INDEX('Monthly Data'!R:R,Calculations!$C$116+MOD(BH20,Calculations!$C$118))</f>
        <v>1.5115046179922851E-2</v>
      </c>
      <c r="FY20" s="86">
        <f ca="1">Control!$C$7*Calculations!$C$82*INDEX('Monthly Data'!N:N,Calculations!$C$116+MOD(BI20,Calculations!$C$118))+Control!$C$7*Calculations!$C$83*INDEX('Monthly Data'!O:O,Calculations!$C$116+MOD(BI20,Calculations!$C$118))+Control!$C$7*Calculations!$C$84*INDEX('Monthly Data'!P:P,Calculations!$C$116+MOD(BI20,Calculations!$C$118))+Control!$C$7*Calculations!$C$85*INDEX('Monthly Data'!Q:Q,Calculations!$C$116+MOD(BI20,Calculations!$C$118))+(1-Control!$C$7*Calculations!$C$87)*INDEX('Monthly Data'!R:R,Calculations!$C$116+MOD(BI20,Calculations!$C$118))</f>
        <v>2.3852824346838646E-2</v>
      </c>
      <c r="FZ20" s="86">
        <f ca="1">Control!$C$7*Calculations!$C$82*INDEX('Monthly Data'!N:N,Calculations!$C$116+MOD(BJ20,Calculations!$C$118))+Control!$C$7*Calculations!$C$83*INDEX('Monthly Data'!O:O,Calculations!$C$116+MOD(BJ20,Calculations!$C$118))+Control!$C$7*Calculations!$C$84*INDEX('Monthly Data'!P:P,Calculations!$C$116+MOD(BJ20,Calculations!$C$118))+Control!$C$7*Calculations!$C$85*INDEX('Monthly Data'!Q:Q,Calculations!$C$116+MOD(BJ20,Calculations!$C$118))+(1-Control!$C$7*Calculations!$C$87)*INDEX('Monthly Data'!R:R,Calculations!$C$116+MOD(BJ20,Calculations!$C$118))</f>
        <v>-1.0485101266941802E-2</v>
      </c>
      <c r="GA20" s="86">
        <f ca="1">Control!$C$7*Calculations!$C$82*INDEX('Monthly Data'!N:N,Calculations!$C$116+MOD(BK20,Calculations!$C$118))+Control!$C$7*Calculations!$C$83*INDEX('Monthly Data'!O:O,Calculations!$C$116+MOD(BK20,Calculations!$C$118))+Control!$C$7*Calculations!$C$84*INDEX('Monthly Data'!P:P,Calculations!$C$116+MOD(BK20,Calculations!$C$118))+Control!$C$7*Calculations!$C$85*INDEX('Monthly Data'!Q:Q,Calculations!$C$116+MOD(BK20,Calculations!$C$118))+(1-Control!$C$7*Calculations!$C$87)*INDEX('Monthly Data'!R:R,Calculations!$C$116+MOD(BK20,Calculations!$C$118))</f>
        <v>1.1702576456120543E-2</v>
      </c>
      <c r="GB20" s="86">
        <f ca="1">Control!$C$7*Calculations!$C$82*INDEX('Monthly Data'!N:N,Calculations!$C$116+MOD(BL20,Calculations!$C$118))+Control!$C$7*Calculations!$C$83*INDEX('Monthly Data'!O:O,Calculations!$C$116+MOD(BL20,Calculations!$C$118))+Control!$C$7*Calculations!$C$84*INDEX('Monthly Data'!P:P,Calculations!$C$116+MOD(BL20,Calculations!$C$118))+Control!$C$7*Calculations!$C$85*INDEX('Monthly Data'!Q:Q,Calculations!$C$116+MOD(BL20,Calculations!$C$118))+(1-Control!$C$7*Calculations!$C$87)*INDEX('Monthly Data'!R:R,Calculations!$C$116+MOD(BL20,Calculations!$C$118))</f>
        <v>2.766281641786093E-2</v>
      </c>
      <c r="GC20" s="86">
        <f ca="1">Control!$C$7*Calculations!$C$82*INDEX('Monthly Data'!N:N,Calculations!$C$116+MOD(BM20,Calculations!$C$118))+Control!$C$7*Calculations!$C$83*INDEX('Monthly Data'!O:O,Calculations!$C$116+MOD(BM20,Calculations!$C$118))+Control!$C$7*Calculations!$C$84*INDEX('Monthly Data'!P:P,Calculations!$C$116+MOD(BM20,Calculations!$C$118))+Control!$C$7*Calculations!$C$85*INDEX('Monthly Data'!Q:Q,Calculations!$C$116+MOD(BM20,Calculations!$C$118))+(1-Control!$C$7*Calculations!$C$87)*INDEX('Monthly Data'!R:R,Calculations!$C$116+MOD(BM20,Calculations!$C$118))</f>
        <v>2.5325873776067674E-2</v>
      </c>
      <c r="GD20" s="86">
        <f ca="1">Control!$C$7*Calculations!$C$82*INDEX('Monthly Data'!N:N,Calculations!$C$116+MOD(BN20,Calculations!$C$118))+Control!$C$7*Calculations!$C$83*INDEX('Monthly Data'!O:O,Calculations!$C$116+MOD(BN20,Calculations!$C$118))+Control!$C$7*Calculations!$C$84*INDEX('Monthly Data'!P:P,Calculations!$C$116+MOD(BN20,Calculations!$C$118))+Control!$C$7*Calculations!$C$85*INDEX('Monthly Data'!Q:Q,Calculations!$C$116+MOD(BN20,Calculations!$C$118))+(1-Control!$C$7*Calculations!$C$87)*INDEX('Monthly Data'!R:R,Calculations!$C$116+MOD(BN20,Calculations!$C$118))</f>
        <v>1.046389543479892E-2</v>
      </c>
      <c r="GE20" s="86">
        <f ca="1">Control!$C$7*Calculations!$C$82*INDEX('Monthly Data'!N:N,Calculations!$C$116+MOD(BO20,Calculations!$C$118))+Control!$C$7*Calculations!$C$83*INDEX('Monthly Data'!O:O,Calculations!$C$116+MOD(BO20,Calculations!$C$118))+Control!$C$7*Calculations!$C$84*INDEX('Monthly Data'!P:P,Calculations!$C$116+MOD(BO20,Calculations!$C$118))+Control!$C$7*Calculations!$C$85*INDEX('Monthly Data'!Q:Q,Calculations!$C$116+MOD(BO20,Calculations!$C$118))+(1-Control!$C$7*Calculations!$C$87)*INDEX('Monthly Data'!R:R,Calculations!$C$116+MOD(BO20,Calculations!$C$118))</f>
        <v>3.7118215575026904E-2</v>
      </c>
      <c r="GF20" s="86">
        <f ca="1">Control!$C$7*Calculations!$C$82*INDEX('Monthly Data'!N:N,Calculations!$C$116+MOD(BP20,Calculations!$C$118))+Control!$C$7*Calculations!$C$83*INDEX('Monthly Data'!O:O,Calculations!$C$116+MOD(BP20,Calculations!$C$118))+Control!$C$7*Calculations!$C$84*INDEX('Monthly Data'!P:P,Calculations!$C$116+MOD(BP20,Calculations!$C$118))+Control!$C$7*Calculations!$C$85*INDEX('Monthly Data'!Q:Q,Calculations!$C$116+MOD(BP20,Calculations!$C$118))+(1-Control!$C$7*Calculations!$C$87)*INDEX('Monthly Data'!R:R,Calculations!$C$116+MOD(BP20,Calculations!$C$118))</f>
        <v>3.5231336013669103E-2</v>
      </c>
      <c r="GG20" s="86">
        <f ca="1">Control!$C$7*Calculations!$C$82*INDEX('Monthly Data'!N:N,Calculations!$C$116+MOD(BQ20,Calculations!$C$118))+Control!$C$7*Calculations!$C$83*INDEX('Monthly Data'!O:O,Calculations!$C$116+MOD(BQ20,Calculations!$C$118))+Control!$C$7*Calculations!$C$84*INDEX('Monthly Data'!P:P,Calculations!$C$116+MOD(BQ20,Calculations!$C$118))+Control!$C$7*Calculations!$C$85*INDEX('Monthly Data'!Q:Q,Calculations!$C$116+MOD(BQ20,Calculations!$C$118))+(1-Control!$C$7*Calculations!$C$87)*INDEX('Monthly Data'!R:R,Calculations!$C$116+MOD(BQ20,Calculations!$C$118))</f>
        <v>-7.5539743260223157E-3</v>
      </c>
      <c r="GH20" s="86">
        <f ca="1">Control!$C$7*Calculations!$C$82*INDEX('Monthly Data'!N:N,Calculations!$C$116+MOD(BR20,Calculations!$C$118))+Control!$C$7*Calculations!$C$83*INDEX('Monthly Data'!O:O,Calculations!$C$116+MOD(BR20,Calculations!$C$118))+Control!$C$7*Calculations!$C$84*INDEX('Monthly Data'!P:P,Calculations!$C$116+MOD(BR20,Calculations!$C$118))+Control!$C$7*Calculations!$C$85*INDEX('Monthly Data'!Q:Q,Calculations!$C$116+MOD(BR20,Calculations!$C$118))+(1-Control!$C$7*Calculations!$C$87)*INDEX('Monthly Data'!R:R,Calculations!$C$116+MOD(BR20,Calculations!$C$118))</f>
        <v>1.4915555251167555E-3</v>
      </c>
      <c r="GI20" s="86">
        <f ca="1">Control!$C$7*Calculations!$C$82*INDEX('Monthly Data'!N:N,Calculations!$C$116+MOD(BS20,Calculations!$C$118))+Control!$C$7*Calculations!$C$83*INDEX('Monthly Data'!O:O,Calculations!$C$116+MOD(BS20,Calculations!$C$118))+Control!$C$7*Calculations!$C$84*INDEX('Monthly Data'!P:P,Calculations!$C$116+MOD(BS20,Calculations!$C$118))+Control!$C$7*Calculations!$C$85*INDEX('Monthly Data'!Q:Q,Calculations!$C$116+MOD(BS20,Calculations!$C$118))+(1-Control!$C$7*Calculations!$C$87)*INDEX('Monthly Data'!R:R,Calculations!$C$116+MOD(BS20,Calculations!$C$118))</f>
        <v>7.9764341593600071E-3</v>
      </c>
      <c r="GJ20" s="86">
        <f ca="1">Control!$C$7*Calculations!$C$82*INDEX('Monthly Data'!N:N,Calculations!$C$116+MOD(BT20,Calculations!$C$118))+Control!$C$7*Calculations!$C$83*INDEX('Monthly Data'!O:O,Calculations!$C$116+MOD(BT20,Calculations!$C$118))+Control!$C$7*Calculations!$C$84*INDEX('Monthly Data'!P:P,Calculations!$C$116+MOD(BT20,Calculations!$C$118))+Control!$C$7*Calculations!$C$85*INDEX('Monthly Data'!Q:Q,Calculations!$C$116+MOD(BT20,Calculations!$C$118))+(1-Control!$C$7*Calculations!$C$87)*INDEX('Monthly Data'!R:R,Calculations!$C$116+MOD(BT20,Calculations!$C$118))</f>
        <v>9.9793409618087695E-3</v>
      </c>
      <c r="GK20" s="86">
        <f ca="1">Control!$C$7*Calculations!$C$82*INDEX('Monthly Data'!N:N,Calculations!$C$116+MOD(BU20,Calculations!$C$118))+Control!$C$7*Calculations!$C$83*INDEX('Monthly Data'!O:O,Calculations!$C$116+MOD(BU20,Calculations!$C$118))+Control!$C$7*Calculations!$C$84*INDEX('Monthly Data'!P:P,Calculations!$C$116+MOD(BU20,Calculations!$C$118))+Control!$C$7*Calculations!$C$85*INDEX('Monthly Data'!Q:Q,Calculations!$C$116+MOD(BU20,Calculations!$C$118))+(1-Control!$C$7*Calculations!$C$87)*INDEX('Monthly Data'!R:R,Calculations!$C$116+MOD(BU20,Calculations!$C$118))</f>
        <v>3.0957942835585645E-2</v>
      </c>
      <c r="GL20" s="86">
        <f ca="1">Control!$C$7*Calculations!$C$82*INDEX('Monthly Data'!N:N,Calculations!$C$116+MOD(BV20,Calculations!$C$118))+Control!$C$7*Calculations!$C$83*INDEX('Monthly Data'!O:O,Calculations!$C$116+MOD(BV20,Calculations!$C$118))+Control!$C$7*Calculations!$C$84*INDEX('Monthly Data'!P:P,Calculations!$C$116+MOD(BV20,Calculations!$C$118))+Control!$C$7*Calculations!$C$85*INDEX('Monthly Data'!Q:Q,Calculations!$C$116+MOD(BV20,Calculations!$C$118))+(1-Control!$C$7*Calculations!$C$87)*INDEX('Monthly Data'!R:R,Calculations!$C$116+MOD(BV20,Calculations!$C$118))</f>
        <v>-2.4571433440223247E-2</v>
      </c>
      <c r="GM20" s="86">
        <f ca="1">Control!$C$7*Calculations!$C$82*INDEX('Monthly Data'!N:N,Calculations!$C$116+MOD(BW20,Calculations!$C$118))+Control!$C$7*Calculations!$C$83*INDEX('Monthly Data'!O:O,Calculations!$C$116+MOD(BW20,Calculations!$C$118))+Control!$C$7*Calculations!$C$84*INDEX('Monthly Data'!P:P,Calculations!$C$116+MOD(BW20,Calculations!$C$118))+Control!$C$7*Calculations!$C$85*INDEX('Monthly Data'!Q:Q,Calculations!$C$116+MOD(BW20,Calculations!$C$118))+(1-Control!$C$7*Calculations!$C$87)*INDEX('Monthly Data'!R:R,Calculations!$C$116+MOD(BW20,Calculations!$C$118))</f>
        <v>1.3891563624307685E-2</v>
      </c>
      <c r="GN20" s="86">
        <f ca="1">Control!$C$7*Calculations!$C$82*INDEX('Monthly Data'!N:N,Calculations!$C$116+MOD(BX20,Calculations!$C$118))+Control!$C$7*Calculations!$C$83*INDEX('Monthly Data'!O:O,Calculations!$C$116+MOD(BX20,Calculations!$C$118))+Control!$C$7*Calculations!$C$84*INDEX('Monthly Data'!P:P,Calculations!$C$116+MOD(BX20,Calculations!$C$118))+Control!$C$7*Calculations!$C$85*INDEX('Monthly Data'!Q:Q,Calculations!$C$116+MOD(BX20,Calculations!$C$118))+(1-Control!$C$7*Calculations!$C$87)*INDEX('Monthly Data'!R:R,Calculations!$C$116+MOD(BX20,Calculations!$C$118))</f>
        <v>-3.9863250714949353E-2</v>
      </c>
      <c r="GO20" s="86">
        <f ca="1">Control!$C$7*Calculations!$C$82*INDEX('Monthly Data'!N:N,Calculations!$C$116+MOD(BY20,Calculations!$C$118))+Control!$C$7*Calculations!$C$83*INDEX('Monthly Data'!O:O,Calculations!$C$116+MOD(BY20,Calculations!$C$118))+Control!$C$7*Calculations!$C$84*INDEX('Monthly Data'!P:P,Calculations!$C$116+MOD(BY20,Calculations!$C$118))+Control!$C$7*Calculations!$C$85*INDEX('Monthly Data'!Q:Q,Calculations!$C$116+MOD(BY20,Calculations!$C$118))+(1-Control!$C$7*Calculations!$C$87)*INDEX('Monthly Data'!R:R,Calculations!$C$116+MOD(BY20,Calculations!$C$118))</f>
        <v>7.9764341593600071E-3</v>
      </c>
      <c r="GP20" s="86">
        <f ca="1">Control!$C$7*Calculations!$C$82*INDEX('Monthly Data'!N:N,Calculations!$C$116+MOD(BZ20,Calculations!$C$118))+Control!$C$7*Calculations!$C$83*INDEX('Monthly Data'!O:O,Calculations!$C$116+MOD(BZ20,Calculations!$C$118))+Control!$C$7*Calculations!$C$84*INDEX('Monthly Data'!P:P,Calculations!$C$116+MOD(BZ20,Calculations!$C$118))+Control!$C$7*Calculations!$C$85*INDEX('Monthly Data'!Q:Q,Calculations!$C$116+MOD(BZ20,Calculations!$C$118))+(1-Control!$C$7*Calculations!$C$87)*INDEX('Monthly Data'!R:R,Calculations!$C$116+MOD(BZ20,Calculations!$C$118))</f>
        <v>1.5108777406081684E-3</v>
      </c>
      <c r="GQ20" s="86">
        <f ca="1">Control!$C$7*Calculations!$C$82*INDEX('Monthly Data'!N:N,Calculations!$C$116+MOD(CA20,Calculations!$C$118))+Control!$C$7*Calculations!$C$83*INDEX('Monthly Data'!O:O,Calculations!$C$116+MOD(CA20,Calculations!$C$118))+Control!$C$7*Calculations!$C$84*INDEX('Monthly Data'!P:P,Calculations!$C$116+MOD(CA20,Calculations!$C$118))+Control!$C$7*Calculations!$C$85*INDEX('Monthly Data'!Q:Q,Calculations!$C$116+MOD(CA20,Calculations!$C$118))+(1-Control!$C$7*Calculations!$C$87)*INDEX('Monthly Data'!R:R,Calculations!$C$116+MOD(CA20,Calculations!$C$118))</f>
        <v>6.3250222980707482E-3</v>
      </c>
      <c r="GR20" s="86">
        <f ca="1">Control!$C$7*Calculations!$C$82*INDEX('Monthly Data'!N:N,Calculations!$C$116+MOD(CB20,Calculations!$C$118))+Control!$C$7*Calculations!$C$83*INDEX('Monthly Data'!O:O,Calculations!$C$116+MOD(CB20,Calculations!$C$118))+Control!$C$7*Calculations!$C$84*INDEX('Monthly Data'!P:P,Calculations!$C$116+MOD(CB20,Calculations!$C$118))+Control!$C$7*Calculations!$C$85*INDEX('Monthly Data'!Q:Q,Calculations!$C$116+MOD(CB20,Calculations!$C$118))+(1-Control!$C$7*Calculations!$C$87)*INDEX('Monthly Data'!R:R,Calculations!$C$116+MOD(CB20,Calculations!$C$118))</f>
        <v>1.5758278480433856E-2</v>
      </c>
      <c r="GS20" s="86">
        <f ca="1">Control!$C$7*Calculations!$C$82*INDEX('Monthly Data'!N:N,Calculations!$C$116+MOD(CC20,Calculations!$C$118))+Control!$C$7*Calculations!$C$83*INDEX('Monthly Data'!O:O,Calculations!$C$116+MOD(CC20,Calculations!$C$118))+Control!$C$7*Calculations!$C$84*INDEX('Monthly Data'!P:P,Calculations!$C$116+MOD(CC20,Calculations!$C$118))+Control!$C$7*Calculations!$C$85*INDEX('Monthly Data'!Q:Q,Calculations!$C$116+MOD(CC20,Calculations!$C$118))+(1-Control!$C$7*Calculations!$C$87)*INDEX('Monthly Data'!R:R,Calculations!$C$116+MOD(CC20,Calculations!$C$118))</f>
        <v>1.1702576456120543E-2</v>
      </c>
      <c r="GT20" s="86">
        <f ca="1">Control!$C$7*Calculations!$C$82*INDEX('Monthly Data'!N:N,Calculations!$C$116+MOD(CD20,Calculations!$C$118))+Control!$C$7*Calculations!$C$83*INDEX('Monthly Data'!O:O,Calculations!$C$116+MOD(CD20,Calculations!$C$118))+Control!$C$7*Calculations!$C$84*INDEX('Monthly Data'!P:P,Calculations!$C$116+MOD(CD20,Calculations!$C$118))+Control!$C$7*Calculations!$C$85*INDEX('Monthly Data'!Q:Q,Calculations!$C$116+MOD(CD20,Calculations!$C$118))+(1-Control!$C$7*Calculations!$C$87)*INDEX('Monthly Data'!R:R,Calculations!$C$116+MOD(CD20,Calculations!$C$118))</f>
        <v>-4.0413381192162513E-2</v>
      </c>
      <c r="GU20" s="86">
        <f ca="1">Control!$C$7*Calculations!$C$82*INDEX('Monthly Data'!N:N,Calculations!$C$116+MOD(CE20,Calculations!$C$118))+Control!$C$7*Calculations!$C$83*INDEX('Monthly Data'!O:O,Calculations!$C$116+MOD(CE20,Calculations!$C$118))+Control!$C$7*Calculations!$C$84*INDEX('Monthly Data'!P:P,Calculations!$C$116+MOD(CE20,Calculations!$C$118))+Control!$C$7*Calculations!$C$85*INDEX('Monthly Data'!Q:Q,Calculations!$C$116+MOD(CE20,Calculations!$C$118))+(1-Control!$C$7*Calculations!$C$87)*INDEX('Monthly Data'!R:R,Calculations!$C$116+MOD(CE20,Calculations!$C$118))</f>
        <v>3.1070573055362403E-2</v>
      </c>
      <c r="GV20" s="86">
        <f ca="1">Control!$C$7*Calculations!$C$82*INDEX('Monthly Data'!N:N,Calculations!$C$116+MOD(CF20,Calculations!$C$118))+Control!$C$7*Calculations!$C$83*INDEX('Monthly Data'!O:O,Calculations!$C$116+MOD(CF20,Calculations!$C$118))+Control!$C$7*Calculations!$C$84*INDEX('Monthly Data'!P:P,Calculations!$C$116+MOD(CF20,Calculations!$C$118))+Control!$C$7*Calculations!$C$85*INDEX('Monthly Data'!Q:Q,Calculations!$C$116+MOD(CF20,Calculations!$C$118))+(1-Control!$C$7*Calculations!$C$87)*INDEX('Monthly Data'!R:R,Calculations!$C$116+MOD(CF20,Calculations!$C$118))</f>
        <v>1.1106855739851785E-2</v>
      </c>
      <c r="GW20" s="86">
        <f ca="1">Control!$C$7*Calculations!$C$82*INDEX('Monthly Data'!N:N,Calculations!$C$116+MOD(CG20,Calculations!$C$118))+Control!$C$7*Calculations!$C$83*INDEX('Monthly Data'!O:O,Calculations!$C$116+MOD(CG20,Calculations!$C$118))+Control!$C$7*Calculations!$C$84*INDEX('Monthly Data'!P:P,Calculations!$C$116+MOD(CG20,Calculations!$C$118))+Control!$C$7*Calculations!$C$85*INDEX('Monthly Data'!Q:Q,Calculations!$C$116+MOD(CG20,Calculations!$C$118))+(1-Control!$C$7*Calculations!$C$87)*INDEX('Monthly Data'!R:R,Calculations!$C$116+MOD(CG20,Calculations!$C$118))</f>
        <v>2.4470405846852006E-3</v>
      </c>
      <c r="GX20" s="86">
        <f ca="1">Control!$C$7*Calculations!$C$82*INDEX('Monthly Data'!N:N,Calculations!$C$116+MOD(CH20,Calculations!$C$118))+Control!$C$7*Calculations!$C$83*INDEX('Monthly Data'!O:O,Calculations!$C$116+MOD(CH20,Calculations!$C$118))+Control!$C$7*Calculations!$C$84*INDEX('Monthly Data'!P:P,Calculations!$C$116+MOD(CH20,Calculations!$C$118))+Control!$C$7*Calculations!$C$85*INDEX('Monthly Data'!Q:Q,Calculations!$C$116+MOD(CH20,Calculations!$C$118))+(1-Control!$C$7*Calculations!$C$87)*INDEX('Monthly Data'!R:R,Calculations!$C$116+MOD(CH20,Calculations!$C$118))</f>
        <v>2.1918137743539623E-2</v>
      </c>
      <c r="GY20" s="86">
        <f ca="1">Control!$C$7*Calculations!$C$82*INDEX('Monthly Data'!N:N,Calculations!$C$116+MOD(CI20,Calculations!$C$118))+Control!$C$7*Calculations!$C$83*INDEX('Monthly Data'!O:O,Calculations!$C$116+MOD(CI20,Calculations!$C$118))+Control!$C$7*Calculations!$C$84*INDEX('Monthly Data'!P:P,Calculations!$C$116+MOD(CI20,Calculations!$C$118))+Control!$C$7*Calculations!$C$85*INDEX('Monthly Data'!Q:Q,Calculations!$C$116+MOD(CI20,Calculations!$C$118))+(1-Control!$C$7*Calculations!$C$87)*INDEX('Monthly Data'!R:R,Calculations!$C$116+MOD(CI20,Calculations!$C$118))</f>
        <v>3.127051071655923E-3</v>
      </c>
      <c r="GZ20" s="86">
        <f ca="1">Control!$C$7*Calculations!$C$82*INDEX('Monthly Data'!N:N,Calculations!$C$116+MOD(CJ20,Calculations!$C$118))+Control!$C$7*Calculations!$C$83*INDEX('Monthly Data'!O:O,Calculations!$C$116+MOD(CJ20,Calculations!$C$118))+Control!$C$7*Calculations!$C$84*INDEX('Monthly Data'!P:P,Calculations!$C$116+MOD(CJ20,Calculations!$C$118))+Control!$C$7*Calculations!$C$85*INDEX('Monthly Data'!Q:Q,Calculations!$C$116+MOD(CJ20,Calculations!$C$118))+(1-Control!$C$7*Calculations!$C$87)*INDEX('Monthly Data'!R:R,Calculations!$C$116+MOD(CJ20,Calculations!$C$118))</f>
        <v>1.4915555251167555E-3</v>
      </c>
      <c r="HA20" s="86">
        <f ca="1">Control!$C$7*Calculations!$C$82*INDEX('Monthly Data'!N:N,Calculations!$C$116+MOD(CK20,Calculations!$C$118))+Control!$C$7*Calculations!$C$83*INDEX('Monthly Data'!O:O,Calculations!$C$116+MOD(CK20,Calculations!$C$118))+Control!$C$7*Calculations!$C$84*INDEX('Monthly Data'!P:P,Calculations!$C$116+MOD(CK20,Calculations!$C$118))+Control!$C$7*Calculations!$C$85*INDEX('Monthly Data'!Q:Q,Calculations!$C$116+MOD(CK20,Calculations!$C$118))+(1-Control!$C$7*Calculations!$C$87)*INDEX('Monthly Data'!R:R,Calculations!$C$116+MOD(CK20,Calculations!$C$118))</f>
        <v>5.1972609868760735E-3</v>
      </c>
      <c r="HB20" s="86">
        <f ca="1">Control!$C$7*Calculations!$C$82*INDEX('Monthly Data'!N:N,Calculations!$C$116+MOD(CL20,Calculations!$C$118))+Control!$C$7*Calculations!$C$83*INDEX('Monthly Data'!O:O,Calculations!$C$116+MOD(CL20,Calculations!$C$118))+Control!$C$7*Calculations!$C$84*INDEX('Monthly Data'!P:P,Calculations!$C$116+MOD(CL20,Calculations!$C$118))+Control!$C$7*Calculations!$C$85*INDEX('Monthly Data'!Q:Q,Calculations!$C$116+MOD(CL20,Calculations!$C$118))+(1-Control!$C$7*Calculations!$C$87)*INDEX('Monthly Data'!R:R,Calculations!$C$116+MOD(CL20,Calculations!$C$118))</f>
        <v>2.0524935548016137E-2</v>
      </c>
      <c r="HC20" s="86">
        <f ca="1">Control!$C$7*Calculations!$C$82*INDEX('Monthly Data'!N:N,Calculations!$C$116+MOD(CM20,Calculations!$C$118))+Control!$C$7*Calculations!$C$83*INDEX('Monthly Data'!O:O,Calculations!$C$116+MOD(CM20,Calculations!$C$118))+Control!$C$7*Calculations!$C$84*INDEX('Monthly Data'!P:P,Calculations!$C$116+MOD(CM20,Calculations!$C$118))+Control!$C$7*Calculations!$C$85*INDEX('Monthly Data'!Q:Q,Calculations!$C$116+MOD(CM20,Calculations!$C$118))+(1-Control!$C$7*Calculations!$C$87)*INDEX('Monthly Data'!R:R,Calculations!$C$116+MOD(CM20,Calculations!$C$118))</f>
        <v>1.5216630695380906E-2</v>
      </c>
      <c r="HD20" s="86">
        <f ca="1">Control!$C$7*Calculations!$C$82*INDEX('Monthly Data'!N:N,Calculations!$C$116+MOD(CN20,Calculations!$C$118))+Control!$C$7*Calculations!$C$83*INDEX('Monthly Data'!O:O,Calculations!$C$116+MOD(CN20,Calculations!$C$118))+Control!$C$7*Calculations!$C$84*INDEX('Monthly Data'!P:P,Calculations!$C$116+MOD(CN20,Calculations!$C$118))+Control!$C$7*Calculations!$C$85*INDEX('Monthly Data'!Q:Q,Calculations!$C$116+MOD(CN20,Calculations!$C$118))+(1-Control!$C$7*Calculations!$C$87)*INDEX('Monthly Data'!R:R,Calculations!$C$116+MOD(CN20,Calculations!$C$118))</f>
        <v>1.0921298083007208E-2</v>
      </c>
      <c r="HE20" s="86">
        <f ca="1">Control!$C$7*Calculations!$C$82*INDEX('Monthly Data'!N:N,Calculations!$C$116+MOD(CO20,Calculations!$C$118))+Control!$C$7*Calculations!$C$83*INDEX('Monthly Data'!O:O,Calculations!$C$116+MOD(CO20,Calculations!$C$118))+Control!$C$7*Calculations!$C$84*INDEX('Monthly Data'!P:P,Calculations!$C$116+MOD(CO20,Calculations!$C$118))+Control!$C$7*Calculations!$C$85*INDEX('Monthly Data'!Q:Q,Calculations!$C$116+MOD(CO20,Calculations!$C$118))+(1-Control!$C$7*Calculations!$C$87)*INDEX('Monthly Data'!R:R,Calculations!$C$116+MOD(CO20,Calculations!$C$118))</f>
        <v>-4.0413381192162513E-2</v>
      </c>
      <c r="HF20" s="86">
        <f ca="1">Control!$C$7*Calculations!$C$82*INDEX('Monthly Data'!N:N,Calculations!$C$116+MOD(CP20,Calculations!$C$118))+Control!$C$7*Calculations!$C$83*INDEX('Monthly Data'!O:O,Calculations!$C$116+MOD(CP20,Calculations!$C$118))+Control!$C$7*Calculations!$C$84*INDEX('Monthly Data'!P:P,Calculations!$C$116+MOD(CP20,Calculations!$C$118))+Control!$C$7*Calculations!$C$85*INDEX('Monthly Data'!Q:Q,Calculations!$C$116+MOD(CP20,Calculations!$C$118))+(1-Control!$C$7*Calculations!$C$87)*INDEX('Monthly Data'!R:R,Calculations!$C$116+MOD(CP20,Calculations!$C$118))</f>
        <v>1.1702576456120543E-2</v>
      </c>
      <c r="HG20" s="86">
        <f ca="1">Control!$C$7*Calculations!$C$82*INDEX('Monthly Data'!N:N,Calculations!$C$116+MOD(CQ20,Calculations!$C$118))+Control!$C$7*Calculations!$C$83*INDEX('Monthly Data'!O:O,Calculations!$C$116+MOD(CQ20,Calculations!$C$118))+Control!$C$7*Calculations!$C$84*INDEX('Monthly Data'!P:P,Calculations!$C$116+MOD(CQ20,Calculations!$C$118))+Control!$C$7*Calculations!$C$85*INDEX('Monthly Data'!Q:Q,Calculations!$C$116+MOD(CQ20,Calculations!$C$118))+(1-Control!$C$7*Calculations!$C$87)*INDEX('Monthly Data'!R:R,Calculations!$C$116+MOD(CQ20,Calculations!$C$118))</f>
        <v>2.1918137743539623E-2</v>
      </c>
      <c r="HH20" s="86">
        <f ca="1">Control!$C$7*Calculations!$C$82*INDEX('Monthly Data'!N:N,Calculations!$C$116+MOD(CR20,Calculations!$C$118))+Control!$C$7*Calculations!$C$83*INDEX('Monthly Data'!O:O,Calculations!$C$116+MOD(CR20,Calculations!$C$118))+Control!$C$7*Calculations!$C$84*INDEX('Monthly Data'!P:P,Calculations!$C$116+MOD(CR20,Calculations!$C$118))+Control!$C$7*Calculations!$C$85*INDEX('Monthly Data'!Q:Q,Calculations!$C$116+MOD(CR20,Calculations!$C$118))+(1-Control!$C$7*Calculations!$C$87)*INDEX('Monthly Data'!R:R,Calculations!$C$116+MOD(CR20,Calculations!$C$118))</f>
        <v>9.9793409618087695E-3</v>
      </c>
      <c r="HI20" s="86">
        <f ca="1">Control!$C$7*Calculations!$C$82*INDEX('Monthly Data'!N:N,Calculations!$C$116+MOD(CS20,Calculations!$C$118))+Control!$C$7*Calculations!$C$83*INDEX('Monthly Data'!O:O,Calculations!$C$116+MOD(CS20,Calculations!$C$118))+Control!$C$7*Calculations!$C$84*INDEX('Monthly Data'!P:P,Calculations!$C$116+MOD(CS20,Calculations!$C$118))+Control!$C$7*Calculations!$C$85*INDEX('Monthly Data'!Q:Q,Calculations!$C$116+MOD(CS20,Calculations!$C$118))+(1-Control!$C$7*Calculations!$C$87)*INDEX('Monthly Data'!R:R,Calculations!$C$116+MOD(CS20,Calculations!$C$118))</f>
        <v>1.5063457444773597E-2</v>
      </c>
      <c r="HJ20" s="86">
        <f ca="1">Control!$C$7*Calculations!$C$82*INDEX('Monthly Data'!N:N,Calculations!$C$116+MOD(CT20,Calculations!$C$118))+Control!$C$7*Calculations!$C$83*INDEX('Monthly Data'!O:O,Calculations!$C$116+MOD(CT20,Calculations!$C$118))+Control!$C$7*Calculations!$C$84*INDEX('Monthly Data'!P:P,Calculations!$C$116+MOD(CT20,Calculations!$C$118))+Control!$C$7*Calculations!$C$85*INDEX('Monthly Data'!Q:Q,Calculations!$C$116+MOD(CT20,Calculations!$C$118))+(1-Control!$C$7*Calculations!$C$87)*INDEX('Monthly Data'!R:R,Calculations!$C$116+MOD(CT20,Calculations!$C$118))</f>
        <v>-1.0485101266941802E-2</v>
      </c>
      <c r="HK20" s="86">
        <f ca="1">Control!$C$7*Calculations!$C$82*INDEX('Monthly Data'!N:N,Calculations!$C$116+MOD(CU20,Calculations!$C$118))+Control!$C$7*Calculations!$C$83*INDEX('Monthly Data'!O:O,Calculations!$C$116+MOD(CU20,Calculations!$C$118))+Control!$C$7*Calculations!$C$84*INDEX('Monthly Data'!P:P,Calculations!$C$116+MOD(CU20,Calculations!$C$118))+Control!$C$7*Calculations!$C$85*INDEX('Monthly Data'!Q:Q,Calculations!$C$116+MOD(CU20,Calculations!$C$118))+(1-Control!$C$7*Calculations!$C$87)*INDEX('Monthly Data'!R:R,Calculations!$C$116+MOD(CU20,Calculations!$C$118))</f>
        <v>1.2954540023127663E-2</v>
      </c>
      <c r="HL20" s="86">
        <f ca="1">Control!$C$7*Calculations!$C$82*INDEX('Monthly Data'!N:N,Calculations!$C$116+MOD(CV20,Calculations!$C$118))+Control!$C$7*Calculations!$C$83*INDEX('Monthly Data'!O:O,Calculations!$C$116+MOD(CV20,Calculations!$C$118))+Control!$C$7*Calculations!$C$84*INDEX('Monthly Data'!P:P,Calculations!$C$116+MOD(CV20,Calculations!$C$118))+Control!$C$7*Calculations!$C$85*INDEX('Monthly Data'!Q:Q,Calculations!$C$116+MOD(CV20,Calculations!$C$118))+(1-Control!$C$7*Calculations!$C$87)*INDEX('Monthly Data'!R:R,Calculations!$C$116+MOD(CV20,Calculations!$C$118))</f>
        <v>2.5325873776067674E-2</v>
      </c>
      <c r="HM20" s="86">
        <f ca="1">Control!$C$7*Calculations!$C$82*INDEX('Monthly Data'!N:N,Calculations!$C$116+MOD(CW20,Calculations!$C$118))+Control!$C$7*Calculations!$C$83*INDEX('Monthly Data'!O:O,Calculations!$C$116+MOD(CW20,Calculations!$C$118))+Control!$C$7*Calculations!$C$84*INDEX('Monthly Data'!P:P,Calculations!$C$116+MOD(CW20,Calculations!$C$118))+Control!$C$7*Calculations!$C$85*INDEX('Monthly Data'!Q:Q,Calculations!$C$116+MOD(CW20,Calculations!$C$118))+(1-Control!$C$7*Calculations!$C$87)*INDEX('Monthly Data'!R:R,Calculations!$C$116+MOD(CW20,Calculations!$C$118))</f>
        <v>-3.299557342782896E-2</v>
      </c>
      <c r="HN20" s="86">
        <f ca="1">Control!$C$7*Calculations!$C$82*INDEX('Monthly Data'!N:N,Calculations!$C$116+MOD(CX20,Calculations!$C$118))+Control!$C$7*Calculations!$C$83*INDEX('Monthly Data'!O:O,Calculations!$C$116+MOD(CX20,Calculations!$C$118))+Control!$C$7*Calculations!$C$84*INDEX('Monthly Data'!P:P,Calculations!$C$116+MOD(CX20,Calculations!$C$118))+Control!$C$7*Calculations!$C$85*INDEX('Monthly Data'!Q:Q,Calculations!$C$116+MOD(CX20,Calculations!$C$118))+(1-Control!$C$7*Calculations!$C$87)*INDEX('Monthly Data'!R:R,Calculations!$C$116+MOD(CX20,Calculations!$C$118))</f>
        <v>1.5216630695380906E-2</v>
      </c>
      <c r="HO20" s="86">
        <f ca="1">Control!$C$7*Calculations!$C$82*INDEX('Monthly Data'!N:N,Calculations!$C$116+MOD(CY20,Calculations!$C$118))+Control!$C$7*Calculations!$C$83*INDEX('Monthly Data'!O:O,Calculations!$C$116+MOD(CY20,Calculations!$C$118))+Control!$C$7*Calculations!$C$84*INDEX('Monthly Data'!P:P,Calculations!$C$116+MOD(CY20,Calculations!$C$118))+Control!$C$7*Calculations!$C$85*INDEX('Monthly Data'!Q:Q,Calculations!$C$116+MOD(CY20,Calculations!$C$118))+(1-Control!$C$7*Calculations!$C$87)*INDEX('Monthly Data'!R:R,Calculations!$C$116+MOD(CY20,Calculations!$C$118))</f>
        <v>2.3307359621218403E-2</v>
      </c>
      <c r="HP20" s="86">
        <f ca="1">Control!$C$7*Calculations!$C$82*INDEX('Monthly Data'!N:N,Calculations!$C$116+MOD(CZ20,Calculations!$C$118))+Control!$C$7*Calculations!$C$83*INDEX('Monthly Data'!O:O,Calculations!$C$116+MOD(CZ20,Calculations!$C$118))+Control!$C$7*Calculations!$C$84*INDEX('Monthly Data'!P:P,Calculations!$C$116+MOD(CZ20,Calculations!$C$118))+Control!$C$7*Calculations!$C$85*INDEX('Monthly Data'!Q:Q,Calculations!$C$116+MOD(CZ20,Calculations!$C$118))+(1-Control!$C$7*Calculations!$C$87)*INDEX('Monthly Data'!R:R,Calculations!$C$116+MOD(CZ20,Calculations!$C$118))</f>
        <v>8.3814116887657771E-3</v>
      </c>
      <c r="HQ20" s="86">
        <f ca="1">Control!$C$7*Calculations!$C$82*INDEX('Monthly Data'!N:N,Calculations!$C$116+MOD(DA20,Calculations!$C$118))+Control!$C$7*Calculations!$C$83*INDEX('Monthly Data'!O:O,Calculations!$C$116+MOD(DA20,Calculations!$C$118))+Control!$C$7*Calculations!$C$84*INDEX('Monthly Data'!P:P,Calculations!$C$116+MOD(DA20,Calculations!$C$118))+Control!$C$7*Calculations!$C$85*INDEX('Monthly Data'!Q:Q,Calculations!$C$116+MOD(DA20,Calculations!$C$118))+(1-Control!$C$7*Calculations!$C$87)*INDEX('Monthly Data'!R:R,Calculations!$C$116+MOD(DA20,Calculations!$C$118))</f>
        <v>5.1279584938936244E-2</v>
      </c>
      <c r="HR20" s="86">
        <f ca="1">Control!$C$7*Calculations!$C$82*INDEX('Monthly Data'!N:N,Calculations!$C$116+MOD(DB20,Calculations!$C$118))+Control!$C$7*Calculations!$C$83*INDEX('Monthly Data'!O:O,Calculations!$C$116+MOD(DB20,Calculations!$C$118))+Control!$C$7*Calculations!$C$84*INDEX('Monthly Data'!P:P,Calculations!$C$116+MOD(DB20,Calculations!$C$118))+Control!$C$7*Calculations!$C$85*INDEX('Monthly Data'!Q:Q,Calculations!$C$116+MOD(DB20,Calculations!$C$118))+(1-Control!$C$7*Calculations!$C$87)*INDEX('Monthly Data'!R:R,Calculations!$C$116+MOD(DB20,Calculations!$C$118))</f>
        <v>1.4915555251167555E-3</v>
      </c>
      <c r="HS20" s="86">
        <f ca="1">Control!$C$7*Calculations!$C$82*INDEX('Monthly Data'!N:N,Calculations!$C$116+MOD(DC20,Calculations!$C$118))+Control!$C$7*Calculations!$C$83*INDEX('Monthly Data'!O:O,Calculations!$C$116+MOD(DC20,Calculations!$C$118))+Control!$C$7*Calculations!$C$84*INDEX('Monthly Data'!P:P,Calculations!$C$116+MOD(DC20,Calculations!$C$118))+Control!$C$7*Calculations!$C$85*INDEX('Monthly Data'!Q:Q,Calculations!$C$116+MOD(DC20,Calculations!$C$118))+(1-Control!$C$7*Calculations!$C$87)*INDEX('Monthly Data'!R:R,Calculations!$C$116+MOD(DC20,Calculations!$C$118))</f>
        <v>7.5897487599915015E-3</v>
      </c>
      <c r="HT20" s="86">
        <f ca="1">Control!$C$7*Calculations!$C$82*INDEX('Monthly Data'!N:N,Calculations!$C$116+MOD(DD20,Calculations!$C$118))+Control!$C$7*Calculations!$C$83*INDEX('Monthly Data'!O:O,Calculations!$C$116+MOD(DD20,Calculations!$C$118))+Control!$C$7*Calculations!$C$84*INDEX('Monthly Data'!P:P,Calculations!$C$116+MOD(DD20,Calculations!$C$118))+Control!$C$7*Calculations!$C$85*INDEX('Monthly Data'!Q:Q,Calculations!$C$116+MOD(DD20,Calculations!$C$118))+(1-Control!$C$7*Calculations!$C$87)*INDEX('Monthly Data'!R:R,Calculations!$C$116+MOD(DD20,Calculations!$C$118))</f>
        <v>9.5791276036140301E-3</v>
      </c>
      <c r="HU20" s="86">
        <f ca="1">Control!$C$7*Calculations!$C$82*INDEX('Monthly Data'!N:N,Calculations!$C$116+MOD(DE20,Calculations!$C$118))+Control!$C$7*Calculations!$C$83*INDEX('Monthly Data'!O:O,Calculations!$C$116+MOD(DE20,Calculations!$C$118))+Control!$C$7*Calculations!$C$84*INDEX('Monthly Data'!P:P,Calculations!$C$116+MOD(DE20,Calculations!$C$118))+Control!$C$7*Calculations!$C$85*INDEX('Monthly Data'!Q:Q,Calculations!$C$116+MOD(DE20,Calculations!$C$118))+(1-Control!$C$7*Calculations!$C$87)*INDEX('Monthly Data'!R:R,Calculations!$C$116+MOD(DE20,Calculations!$C$118))</f>
        <v>2.0524935548016137E-2</v>
      </c>
      <c r="HV20" s="86">
        <f ca="1">Control!$C$7*Calculations!$C$82*INDEX('Monthly Data'!N:N,Calculations!$C$116+MOD(DF20,Calculations!$C$118))+Control!$C$7*Calculations!$C$83*INDEX('Monthly Data'!O:O,Calculations!$C$116+MOD(DF20,Calculations!$C$118))+Control!$C$7*Calculations!$C$84*INDEX('Monthly Data'!P:P,Calculations!$C$116+MOD(DF20,Calculations!$C$118))+Control!$C$7*Calculations!$C$85*INDEX('Monthly Data'!Q:Q,Calculations!$C$116+MOD(DF20,Calculations!$C$118))+(1-Control!$C$7*Calculations!$C$87)*INDEX('Monthly Data'!R:R,Calculations!$C$116+MOD(DF20,Calculations!$C$118))</f>
        <v>2.0524935548016137E-2</v>
      </c>
      <c r="HW20" s="86">
        <f ca="1">Control!$C$7*Calculations!$C$82*INDEX('Monthly Data'!N:N,Calculations!$C$116+MOD(DG20,Calculations!$C$118))+Control!$C$7*Calculations!$C$83*INDEX('Monthly Data'!O:O,Calculations!$C$116+MOD(DG20,Calculations!$C$118))+Control!$C$7*Calculations!$C$84*INDEX('Monthly Data'!P:P,Calculations!$C$116+MOD(DG20,Calculations!$C$118))+Control!$C$7*Calculations!$C$85*INDEX('Monthly Data'!Q:Q,Calculations!$C$116+MOD(DG20,Calculations!$C$118))+(1-Control!$C$7*Calculations!$C$87)*INDEX('Monthly Data'!R:R,Calculations!$C$116+MOD(DG20,Calculations!$C$118))</f>
        <v>-3.8875517825435772E-3</v>
      </c>
      <c r="HX20" s="86">
        <f ca="1">Control!$C$7*Calculations!$C$82*INDEX('Monthly Data'!N:N,Calculations!$C$116+MOD(DH20,Calculations!$C$118))+Control!$C$7*Calculations!$C$83*INDEX('Monthly Data'!O:O,Calculations!$C$116+MOD(DH20,Calculations!$C$118))+Control!$C$7*Calculations!$C$84*INDEX('Monthly Data'!P:P,Calculations!$C$116+MOD(DH20,Calculations!$C$118))+Control!$C$7*Calculations!$C$85*INDEX('Monthly Data'!Q:Q,Calculations!$C$116+MOD(DH20,Calculations!$C$118))+(1-Control!$C$7*Calculations!$C$87)*INDEX('Monthly Data'!R:R,Calculations!$C$116+MOD(DH20,Calculations!$C$118))</f>
        <v>1.7472933988537529E-2</v>
      </c>
      <c r="HY20" s="86">
        <f ca="1">Control!$C$7*Calculations!$C$82*INDEX('Monthly Data'!N:N,Calculations!$C$116+MOD(DI20,Calculations!$C$118))+Control!$C$7*Calculations!$C$83*INDEX('Monthly Data'!O:O,Calculations!$C$116+MOD(DI20,Calculations!$C$118))+Control!$C$7*Calculations!$C$84*INDEX('Monthly Data'!P:P,Calculations!$C$116+MOD(DI20,Calculations!$C$118))+Control!$C$7*Calculations!$C$85*INDEX('Monthly Data'!Q:Q,Calculations!$C$116+MOD(DI20,Calculations!$C$118))+(1-Control!$C$7*Calculations!$C$87)*INDEX('Monthly Data'!R:R,Calculations!$C$116+MOD(DI20,Calculations!$C$118))</f>
        <v>-7.5539743260223157E-3</v>
      </c>
      <c r="HZ20" s="86">
        <f ca="1">Control!$C$7*Calculations!$C$82*INDEX('Monthly Data'!N:N,Calculations!$C$116+MOD(DJ20,Calculations!$C$118))+Control!$C$7*Calculations!$C$83*INDEX('Monthly Data'!O:O,Calculations!$C$116+MOD(DJ20,Calculations!$C$118))+Control!$C$7*Calculations!$C$84*INDEX('Monthly Data'!P:P,Calculations!$C$116+MOD(DJ20,Calculations!$C$118))+Control!$C$7*Calculations!$C$85*INDEX('Monthly Data'!Q:Q,Calculations!$C$116+MOD(DJ20,Calculations!$C$118))+(1-Control!$C$7*Calculations!$C$87)*INDEX('Monthly Data'!R:R,Calculations!$C$116+MOD(DJ20,Calculations!$C$118))</f>
        <v>3.127051071655923E-3</v>
      </c>
      <c r="IA20" s="86">
        <f ca="1">Control!$C$7*Calculations!$C$82*INDEX('Monthly Data'!N:N,Calculations!$C$116+MOD(DK20,Calculations!$C$118))+Control!$C$7*Calculations!$C$83*INDEX('Monthly Data'!O:O,Calculations!$C$116+MOD(DK20,Calculations!$C$118))+Control!$C$7*Calculations!$C$84*INDEX('Monthly Data'!P:P,Calculations!$C$116+MOD(DK20,Calculations!$C$118))+Control!$C$7*Calculations!$C$85*INDEX('Monthly Data'!Q:Q,Calculations!$C$116+MOD(DK20,Calculations!$C$118))+(1-Control!$C$7*Calculations!$C$87)*INDEX('Monthly Data'!R:R,Calculations!$C$116+MOD(DK20,Calculations!$C$118))</f>
        <v>1.1786765492207996E-2</v>
      </c>
      <c r="IB20" s="86">
        <f ca="1">Control!$C$7*Calculations!$C$82*INDEX('Monthly Data'!N:N,Calculations!$C$116+MOD(DL20,Calculations!$C$118))+Control!$C$7*Calculations!$C$83*INDEX('Monthly Data'!O:O,Calculations!$C$116+MOD(DL20,Calculations!$C$118))+Control!$C$7*Calculations!$C$84*INDEX('Monthly Data'!P:P,Calculations!$C$116+MOD(DL20,Calculations!$C$118))+Control!$C$7*Calculations!$C$85*INDEX('Monthly Data'!Q:Q,Calculations!$C$116+MOD(DL20,Calculations!$C$118))+(1-Control!$C$7*Calculations!$C$87)*INDEX('Monthly Data'!R:R,Calculations!$C$116+MOD(DL20,Calculations!$C$118))</f>
        <v>-1.9947061878162777E-2</v>
      </c>
      <c r="IC20" s="86">
        <f ca="1">Control!$C$7*Calculations!$C$82*INDEX('Monthly Data'!N:N,Calculations!$C$116+MOD(DM20,Calculations!$C$118))+Control!$C$7*Calculations!$C$83*INDEX('Monthly Data'!O:O,Calculations!$C$116+MOD(DM20,Calculations!$C$118))+Control!$C$7*Calculations!$C$84*INDEX('Monthly Data'!P:P,Calculations!$C$116+MOD(DM20,Calculations!$C$118))+Control!$C$7*Calculations!$C$85*INDEX('Monthly Data'!Q:Q,Calculations!$C$116+MOD(DM20,Calculations!$C$118))+(1-Control!$C$7*Calculations!$C$87)*INDEX('Monthly Data'!R:R,Calculations!$C$116+MOD(DM20,Calculations!$C$118))</f>
        <v>1.4915555251167555E-3</v>
      </c>
      <c r="ID20" s="86">
        <f ca="1">Control!$C$7*Calculations!$C$82*INDEX('Monthly Data'!N:N,Calculations!$C$116+MOD(DN20,Calculations!$C$118))+Control!$C$7*Calculations!$C$83*INDEX('Monthly Data'!O:O,Calculations!$C$116+MOD(DN20,Calculations!$C$118))+Control!$C$7*Calculations!$C$84*INDEX('Monthly Data'!P:P,Calculations!$C$116+MOD(DN20,Calculations!$C$118))+Control!$C$7*Calculations!$C$85*INDEX('Monthly Data'!Q:Q,Calculations!$C$116+MOD(DN20,Calculations!$C$118))+(1-Control!$C$7*Calculations!$C$87)*INDEX('Monthly Data'!R:R,Calculations!$C$116+MOD(DN20,Calculations!$C$118))</f>
        <v>9.5791276036140301E-3</v>
      </c>
      <c r="IE20" s="86">
        <f ca="1">Control!$C$7*Calculations!$C$82*INDEX('Monthly Data'!N:N,Calculations!$C$116+MOD(DO20,Calculations!$C$118))+Control!$C$7*Calculations!$C$83*INDEX('Monthly Data'!O:O,Calculations!$C$116+MOD(DO20,Calculations!$C$118))+Control!$C$7*Calculations!$C$84*INDEX('Monthly Data'!P:P,Calculations!$C$116+MOD(DO20,Calculations!$C$118))+Control!$C$7*Calculations!$C$85*INDEX('Monthly Data'!Q:Q,Calculations!$C$116+MOD(DO20,Calculations!$C$118))+(1-Control!$C$7*Calculations!$C$87)*INDEX('Monthly Data'!R:R,Calculations!$C$116+MOD(DO20,Calculations!$C$118))</f>
        <v>-1.9947061878162777E-2</v>
      </c>
      <c r="IF20" s="86">
        <f ca="1">Control!$C$7*Calculations!$C$82*INDEX('Monthly Data'!N:N,Calculations!$C$116+MOD(DP20,Calculations!$C$118))+Control!$C$7*Calculations!$C$83*INDEX('Monthly Data'!O:O,Calculations!$C$116+MOD(DP20,Calculations!$C$118))+Control!$C$7*Calculations!$C$84*INDEX('Monthly Data'!P:P,Calculations!$C$116+MOD(DP20,Calculations!$C$118))+Control!$C$7*Calculations!$C$85*INDEX('Monthly Data'!Q:Q,Calculations!$C$116+MOD(DP20,Calculations!$C$118))+(1-Control!$C$7*Calculations!$C$87)*INDEX('Monthly Data'!R:R,Calculations!$C$116+MOD(DP20,Calculations!$C$118))</f>
        <v>1.3891304280773396E-2</v>
      </c>
      <c r="IG20" s="88">
        <f ca="1">Control!$C$8*(1+DQ20)*(1+DR20)*(1+DS20)*(1+DT20)*(1+DU20)*(1+DV20)*(1+DW20)*(1+DX20)*(1+DY20)*(1+DZ20)*(1+EA20)*(1+EB20)*(1+EC20)*(1+ED20)*(1+EE20)*(1+EF20)*(1+EG20)*(1+EH20)*(1+EI20)*(1+EJ20)*(1+EK20)*(1+EL20)*(1+EM20)*(1+EN20)*(1+EO20)*(1+EP20)*(1+EQ20)*(1+ER20)*(1+ES20)*(1+ET20)*(1+EU20)*(1+EV20)*(1+EW20)*(1+EX20)*(1+EY20)*(1+EZ20)*(1+FA20)*(1+FB20)*(1+FC20)*(1+FD20)*(1+FE20)*(1+FF20)*(1+FG20)*(1+FH20)*(1+FI20)*(1+FJ20)*(1+FK20)*(1+FL20)*(1+FM20)*(1+FN20)*(1+FO20)*(1+FP20)*(1+FQ20)*(1+FR20)*(1+FS20)*(1+FT20)*(1+FU20)*(1+FV20)*(1+FW20)*(1+FX20)*(1+FY20)*(1+FZ20)*(1+GA20)*(1+GB20)*(1+GC20)*(1+GD20)*(1+GE20)*(1+GF20)*(1+GG20)*(1+GH20)*(1+GI20)*(1+GJ20)*(1+GK20)*(1+GL20)*(1+GM20)*(1+GN20)*(1+GO20)*(1+GP20)*(1+GQ20)*(1+GR20)*(1+GS20)*(1+GT20)*(1+GU20)*(1+GV20)*(1+GW20)*(1+GX20)*(1+GY20)*(1+GZ20)*(1+HA20)*(1+HB20)*(1+HC20)*(1+HD20)*(1+HE20)*(1+HF20)*(1+HG20)*(1+HH20)*(1+HI20)*(1+HJ20)*(1+HK20)*(1+HL20)*(1+HM20)*(1+HN20)*(1+HO20)*(1+HP20)*(1+HQ20)*(1+HR20)*(1+HS20)*(1+HT20)*(1+HU20)*(1+HV20)*(1+HW20)*(1+HX20)*(1+HY20)*(1+HZ20)*(1+IA20)*(1+IB20)*(1+IC20)*(1+ID20)*(1+IE20)*(1+IF20)</f>
        <v>96042.612303787668</v>
      </c>
    </row>
    <row r="21" spans="1:241" x14ac:dyDescent="0.25">
      <c r="A21">
        <v>99</v>
      </c>
      <c r="B21">
        <v>95</v>
      </c>
      <c r="C21">
        <v>39</v>
      </c>
      <c r="D21">
        <v>71</v>
      </c>
      <c r="E21">
        <v>7</v>
      </c>
      <c r="F21">
        <v>16</v>
      </c>
      <c r="G21">
        <v>66</v>
      </c>
      <c r="H21">
        <v>61</v>
      </c>
      <c r="I21">
        <v>69</v>
      </c>
      <c r="J21">
        <v>102</v>
      </c>
      <c r="K21">
        <v>50</v>
      </c>
      <c r="L21">
        <v>58</v>
      </c>
      <c r="M21">
        <v>115</v>
      </c>
      <c r="N21">
        <v>79</v>
      </c>
      <c r="O21">
        <v>14</v>
      </c>
      <c r="P21">
        <v>104</v>
      </c>
      <c r="Q21">
        <v>77</v>
      </c>
      <c r="R21">
        <v>12</v>
      </c>
      <c r="S21">
        <v>101</v>
      </c>
      <c r="T21">
        <v>11</v>
      </c>
      <c r="U21">
        <v>79</v>
      </c>
      <c r="V21">
        <v>95</v>
      </c>
      <c r="W21">
        <v>110</v>
      </c>
      <c r="X21">
        <v>113</v>
      </c>
      <c r="Y21">
        <v>34</v>
      </c>
      <c r="Z21">
        <v>6</v>
      </c>
      <c r="AA21">
        <v>106</v>
      </c>
      <c r="AB21">
        <v>69</v>
      </c>
      <c r="AC21">
        <v>85</v>
      </c>
      <c r="AD21">
        <v>107</v>
      </c>
      <c r="AE21">
        <v>44</v>
      </c>
      <c r="AF21">
        <v>70</v>
      </c>
      <c r="AG21">
        <v>72</v>
      </c>
      <c r="AH21">
        <v>12</v>
      </c>
      <c r="AI21">
        <v>110</v>
      </c>
      <c r="AJ21">
        <v>46</v>
      </c>
      <c r="AK21">
        <v>82</v>
      </c>
      <c r="AL21">
        <v>7</v>
      </c>
      <c r="AM21">
        <v>29</v>
      </c>
      <c r="AN21">
        <v>60</v>
      </c>
      <c r="AO21">
        <v>82</v>
      </c>
      <c r="AP21">
        <v>73</v>
      </c>
      <c r="AQ21">
        <v>46</v>
      </c>
      <c r="AR21">
        <v>86</v>
      </c>
      <c r="AS21">
        <v>84</v>
      </c>
      <c r="AT21">
        <v>97</v>
      </c>
      <c r="AU21">
        <v>47</v>
      </c>
      <c r="AV21">
        <v>88</v>
      </c>
      <c r="AW21">
        <v>73</v>
      </c>
      <c r="AX21">
        <v>76</v>
      </c>
      <c r="AY21">
        <v>87</v>
      </c>
      <c r="AZ21">
        <v>45</v>
      </c>
      <c r="BA21">
        <v>36</v>
      </c>
      <c r="BB21">
        <v>87</v>
      </c>
      <c r="BC21">
        <v>39</v>
      </c>
      <c r="BD21">
        <v>37</v>
      </c>
      <c r="BE21">
        <v>6</v>
      </c>
      <c r="BF21">
        <v>43</v>
      </c>
      <c r="BG21">
        <v>58</v>
      </c>
      <c r="BH21">
        <v>118</v>
      </c>
      <c r="BI21">
        <v>1</v>
      </c>
      <c r="BJ21">
        <v>83</v>
      </c>
      <c r="BK21">
        <v>29</v>
      </c>
      <c r="BL21">
        <v>48</v>
      </c>
      <c r="BM21">
        <v>55</v>
      </c>
      <c r="BN21">
        <v>45</v>
      </c>
      <c r="BO21">
        <v>8</v>
      </c>
      <c r="BP21">
        <v>34</v>
      </c>
      <c r="BQ21">
        <v>29</v>
      </c>
      <c r="BR21">
        <v>0</v>
      </c>
      <c r="BS21">
        <v>79</v>
      </c>
      <c r="BT21">
        <v>19</v>
      </c>
      <c r="BU21">
        <v>4</v>
      </c>
      <c r="BV21">
        <v>71</v>
      </c>
      <c r="BW21">
        <v>118</v>
      </c>
      <c r="BX21">
        <v>1</v>
      </c>
      <c r="BY21">
        <v>8</v>
      </c>
      <c r="BZ21">
        <v>26</v>
      </c>
      <c r="CA21">
        <v>40</v>
      </c>
      <c r="CB21">
        <v>89</v>
      </c>
      <c r="CC21">
        <v>32</v>
      </c>
      <c r="CD21">
        <v>70</v>
      </c>
      <c r="CE21">
        <v>96</v>
      </c>
      <c r="CF21">
        <v>7</v>
      </c>
      <c r="CG21">
        <v>116</v>
      </c>
      <c r="CH21">
        <v>38</v>
      </c>
      <c r="CI21">
        <v>81</v>
      </c>
      <c r="CJ21">
        <v>29</v>
      </c>
      <c r="CK21">
        <v>114</v>
      </c>
      <c r="CL21">
        <v>102</v>
      </c>
      <c r="CM21">
        <v>3</v>
      </c>
      <c r="CN21">
        <v>74</v>
      </c>
      <c r="CO21">
        <v>50</v>
      </c>
      <c r="CP21">
        <v>91</v>
      </c>
      <c r="CQ21">
        <v>16</v>
      </c>
      <c r="CR21">
        <v>117</v>
      </c>
      <c r="CS21">
        <v>49</v>
      </c>
      <c r="CT21">
        <v>107</v>
      </c>
      <c r="CU21">
        <v>110</v>
      </c>
      <c r="CV21">
        <v>42</v>
      </c>
      <c r="CW21">
        <v>70</v>
      </c>
      <c r="CX21">
        <v>8</v>
      </c>
      <c r="CY21">
        <v>31</v>
      </c>
      <c r="CZ21">
        <v>25</v>
      </c>
      <c r="DA21">
        <v>34</v>
      </c>
      <c r="DB21">
        <v>118</v>
      </c>
      <c r="DC21">
        <v>54</v>
      </c>
      <c r="DD21">
        <v>97</v>
      </c>
      <c r="DE21">
        <v>96</v>
      </c>
      <c r="DF21">
        <v>108</v>
      </c>
      <c r="DG21">
        <v>70</v>
      </c>
      <c r="DH21">
        <v>5</v>
      </c>
      <c r="DI21">
        <v>63</v>
      </c>
      <c r="DJ21">
        <v>116</v>
      </c>
      <c r="DK21">
        <v>101</v>
      </c>
      <c r="DL21">
        <v>94</v>
      </c>
      <c r="DM21">
        <v>24</v>
      </c>
      <c r="DN21">
        <v>46</v>
      </c>
      <c r="DO21">
        <v>20</v>
      </c>
      <c r="DP21">
        <v>22</v>
      </c>
      <c r="DQ21" s="86">
        <f ca="1">Control!$C$7*Calculations!$C$82*INDEX('Monthly Data'!N:N,Calculations!$C$116+MOD(A21,Calculations!$C$118))+Control!$C$7*Calculations!$C$83*INDEX('Monthly Data'!O:O,Calculations!$C$116+MOD(A21,Calculations!$C$118))+Control!$C$7*Calculations!$C$84*INDEX('Monthly Data'!P:P,Calculations!$C$116+MOD(A21,Calculations!$C$118))+Control!$C$7*Calculations!$C$85*INDEX('Monthly Data'!Q:Q,Calculations!$C$116+MOD(A21,Calculations!$C$118))+(1-Control!$C$7*Calculations!$C$87)*INDEX('Monthly Data'!R:R,Calculations!$C$116+MOD(A21,Calculations!$C$118))</f>
        <v>-1.1360801645249321E-2</v>
      </c>
      <c r="DR21" s="86">
        <f ca="1">Control!$C$7*Calculations!$C$82*INDEX('Monthly Data'!N:N,Calculations!$C$116+MOD(B21,Calculations!$C$118))+Control!$C$7*Calculations!$C$83*INDEX('Monthly Data'!O:O,Calculations!$C$116+MOD(B21,Calculations!$C$118))+Control!$C$7*Calculations!$C$84*INDEX('Monthly Data'!P:P,Calculations!$C$116+MOD(B21,Calculations!$C$118))+Control!$C$7*Calculations!$C$85*INDEX('Monthly Data'!Q:Q,Calculations!$C$116+MOD(B21,Calculations!$C$118))+(1-Control!$C$7*Calculations!$C$87)*INDEX('Monthly Data'!R:R,Calculations!$C$116+MOD(B21,Calculations!$C$118))</f>
        <v>1.5758278480433856E-2</v>
      </c>
      <c r="DS21" s="86">
        <f ca="1">Control!$C$7*Calculations!$C$82*INDEX('Monthly Data'!N:N,Calculations!$C$116+MOD(C21,Calculations!$C$118))+Control!$C$7*Calculations!$C$83*INDEX('Monthly Data'!O:O,Calculations!$C$116+MOD(C21,Calculations!$C$118))+Control!$C$7*Calculations!$C$84*INDEX('Monthly Data'!P:P,Calculations!$C$116+MOD(C21,Calculations!$C$118))+Control!$C$7*Calculations!$C$85*INDEX('Monthly Data'!Q:Q,Calculations!$C$116+MOD(C21,Calculations!$C$118))+(1-Control!$C$7*Calculations!$C$87)*INDEX('Monthly Data'!R:R,Calculations!$C$116+MOD(C21,Calculations!$C$118))</f>
        <v>1.5063457444773597E-2</v>
      </c>
      <c r="DT21" s="86">
        <f ca="1">Control!$C$7*Calculations!$C$82*INDEX('Monthly Data'!N:N,Calculations!$C$116+MOD(D21,Calculations!$C$118))+Control!$C$7*Calculations!$C$83*INDEX('Monthly Data'!O:O,Calculations!$C$116+MOD(D21,Calculations!$C$118))+Control!$C$7*Calculations!$C$84*INDEX('Monthly Data'!P:P,Calculations!$C$116+MOD(D21,Calculations!$C$118))+Control!$C$7*Calculations!$C$85*INDEX('Monthly Data'!Q:Q,Calculations!$C$116+MOD(D21,Calculations!$C$118))+(1-Control!$C$7*Calculations!$C$87)*INDEX('Monthly Data'!R:R,Calculations!$C$116+MOD(D21,Calculations!$C$118))</f>
        <v>-2.072517756005474E-2</v>
      </c>
      <c r="DU21" s="86">
        <f ca="1">Control!$C$7*Calculations!$C$82*INDEX('Monthly Data'!N:N,Calculations!$C$116+MOD(E21,Calculations!$C$118))+Control!$C$7*Calculations!$C$83*INDEX('Monthly Data'!O:O,Calculations!$C$116+MOD(E21,Calculations!$C$118))+Control!$C$7*Calculations!$C$84*INDEX('Monthly Data'!P:P,Calculations!$C$116+MOD(E21,Calculations!$C$118))+Control!$C$7*Calculations!$C$85*INDEX('Monthly Data'!Q:Q,Calculations!$C$116+MOD(E21,Calculations!$C$118))+(1-Control!$C$7*Calculations!$C$87)*INDEX('Monthly Data'!R:R,Calculations!$C$116+MOD(E21,Calculations!$C$118))</f>
        <v>8.3814116887657771E-3</v>
      </c>
      <c r="DV21" s="86">
        <f ca="1">Control!$C$7*Calculations!$C$82*INDEX('Monthly Data'!N:N,Calculations!$C$116+MOD(F21,Calculations!$C$118))+Control!$C$7*Calculations!$C$83*INDEX('Monthly Data'!O:O,Calculations!$C$116+MOD(F21,Calculations!$C$118))+Control!$C$7*Calculations!$C$84*INDEX('Monthly Data'!P:P,Calculations!$C$116+MOD(F21,Calculations!$C$118))+Control!$C$7*Calculations!$C$85*INDEX('Monthly Data'!Q:Q,Calculations!$C$116+MOD(F21,Calculations!$C$118))+(1-Control!$C$7*Calculations!$C$87)*INDEX('Monthly Data'!R:R,Calculations!$C$116+MOD(F21,Calculations!$C$118))</f>
        <v>2.5325873776067674E-2</v>
      </c>
      <c r="DW21" s="86">
        <f ca="1">Control!$C$7*Calculations!$C$82*INDEX('Monthly Data'!N:N,Calculations!$C$116+MOD(G21,Calculations!$C$118))+Control!$C$7*Calculations!$C$83*INDEX('Monthly Data'!O:O,Calculations!$C$116+MOD(G21,Calculations!$C$118))+Control!$C$7*Calculations!$C$84*INDEX('Monthly Data'!P:P,Calculations!$C$116+MOD(G21,Calculations!$C$118))+Control!$C$7*Calculations!$C$85*INDEX('Monthly Data'!Q:Q,Calculations!$C$116+MOD(G21,Calculations!$C$118))+(1-Control!$C$7*Calculations!$C$87)*INDEX('Monthly Data'!R:R,Calculations!$C$116+MOD(G21,Calculations!$C$118))</f>
        <v>1.3891304280773396E-2</v>
      </c>
      <c r="DX21" s="86">
        <f ca="1">Control!$C$7*Calculations!$C$82*INDEX('Monthly Data'!N:N,Calculations!$C$116+MOD(H21,Calculations!$C$118))+Control!$C$7*Calculations!$C$83*INDEX('Monthly Data'!O:O,Calculations!$C$116+MOD(H21,Calculations!$C$118))+Control!$C$7*Calculations!$C$84*INDEX('Monthly Data'!P:P,Calculations!$C$116+MOD(H21,Calculations!$C$118))+Control!$C$7*Calculations!$C$85*INDEX('Monthly Data'!Q:Q,Calculations!$C$116+MOD(H21,Calculations!$C$118))+(1-Control!$C$7*Calculations!$C$87)*INDEX('Monthly Data'!R:R,Calculations!$C$116+MOD(H21,Calculations!$C$118))</f>
        <v>2.766281641786093E-2</v>
      </c>
      <c r="DY21" s="86">
        <f ca="1">Control!$C$7*Calculations!$C$82*INDEX('Monthly Data'!N:N,Calculations!$C$116+MOD(I21,Calculations!$C$118))+Control!$C$7*Calculations!$C$83*INDEX('Monthly Data'!O:O,Calculations!$C$116+MOD(I21,Calculations!$C$118))+Control!$C$7*Calculations!$C$84*INDEX('Monthly Data'!P:P,Calculations!$C$116+MOD(I21,Calculations!$C$118))+Control!$C$7*Calculations!$C$85*INDEX('Monthly Data'!Q:Q,Calculations!$C$116+MOD(I21,Calculations!$C$118))+(1-Control!$C$7*Calculations!$C$87)*INDEX('Monthly Data'!R:R,Calculations!$C$116+MOD(I21,Calculations!$C$118))</f>
        <v>-4.0413381192162513E-2</v>
      </c>
      <c r="DZ21" s="86">
        <f ca="1">Control!$C$7*Calculations!$C$82*INDEX('Monthly Data'!N:N,Calculations!$C$116+MOD(J21,Calculations!$C$118))+Control!$C$7*Calculations!$C$83*INDEX('Monthly Data'!O:O,Calculations!$C$116+MOD(J21,Calculations!$C$118))+Control!$C$7*Calculations!$C$84*INDEX('Monthly Data'!P:P,Calculations!$C$116+MOD(J21,Calculations!$C$118))+Control!$C$7*Calculations!$C$85*INDEX('Monthly Data'!Q:Q,Calculations!$C$116+MOD(J21,Calculations!$C$118))+(1-Control!$C$7*Calculations!$C$87)*INDEX('Monthly Data'!R:R,Calculations!$C$116+MOD(J21,Calculations!$C$118))</f>
        <v>-1.8530040247387896E-2</v>
      </c>
      <c r="EA21" s="86">
        <f ca="1">Control!$C$7*Calculations!$C$82*INDEX('Monthly Data'!N:N,Calculations!$C$116+MOD(K21,Calculations!$C$118))+Control!$C$7*Calculations!$C$83*INDEX('Monthly Data'!O:O,Calculations!$C$116+MOD(K21,Calculations!$C$118))+Control!$C$7*Calculations!$C$84*INDEX('Monthly Data'!P:P,Calculations!$C$116+MOD(K21,Calculations!$C$118))+Control!$C$7*Calculations!$C$85*INDEX('Monthly Data'!Q:Q,Calculations!$C$116+MOD(K21,Calculations!$C$118))+(1-Control!$C$7*Calculations!$C$87)*INDEX('Monthly Data'!R:R,Calculations!$C$116+MOD(K21,Calculations!$C$118))</f>
        <v>6.1009361253630504E-2</v>
      </c>
      <c r="EB21" s="86">
        <f ca="1">Control!$C$7*Calculations!$C$82*INDEX('Monthly Data'!N:N,Calculations!$C$116+MOD(L21,Calculations!$C$118))+Control!$C$7*Calculations!$C$83*INDEX('Monthly Data'!O:O,Calculations!$C$116+MOD(L21,Calculations!$C$118))+Control!$C$7*Calculations!$C$84*INDEX('Monthly Data'!P:P,Calculations!$C$116+MOD(L21,Calculations!$C$118))+Control!$C$7*Calculations!$C$85*INDEX('Monthly Data'!Q:Q,Calculations!$C$116+MOD(L21,Calculations!$C$118))+(1-Control!$C$7*Calculations!$C$87)*INDEX('Monthly Data'!R:R,Calculations!$C$116+MOD(L21,Calculations!$C$118))</f>
        <v>8.4240675975201049E-3</v>
      </c>
      <c r="EC21" s="86">
        <f ca="1">Control!$C$7*Calculations!$C$82*INDEX('Monthly Data'!N:N,Calculations!$C$116+MOD(M21,Calculations!$C$118))+Control!$C$7*Calculations!$C$83*INDEX('Monthly Data'!O:O,Calculations!$C$116+MOD(M21,Calculations!$C$118))+Control!$C$7*Calculations!$C$84*INDEX('Monthly Data'!P:P,Calculations!$C$116+MOD(M21,Calculations!$C$118))+Control!$C$7*Calculations!$C$85*INDEX('Monthly Data'!Q:Q,Calculations!$C$116+MOD(M21,Calculations!$C$118))+(1-Control!$C$7*Calculations!$C$87)*INDEX('Monthly Data'!R:R,Calculations!$C$116+MOD(M21,Calculations!$C$118))</f>
        <v>4.5132804118240749E-2</v>
      </c>
      <c r="ED21" s="86">
        <f ca="1">Control!$C$7*Calculations!$C$82*INDEX('Monthly Data'!N:N,Calculations!$C$116+MOD(N21,Calculations!$C$118))+Control!$C$7*Calculations!$C$83*INDEX('Monthly Data'!O:O,Calculations!$C$116+MOD(N21,Calculations!$C$118))+Control!$C$7*Calculations!$C$84*INDEX('Monthly Data'!P:P,Calculations!$C$116+MOD(N21,Calculations!$C$118))+Control!$C$7*Calculations!$C$85*INDEX('Monthly Data'!Q:Q,Calculations!$C$116+MOD(N21,Calculations!$C$118))+(1-Control!$C$7*Calculations!$C$87)*INDEX('Monthly Data'!R:R,Calculations!$C$116+MOD(N21,Calculations!$C$118))</f>
        <v>1.046389543479892E-2</v>
      </c>
      <c r="EE21" s="86">
        <f ca="1">Control!$C$7*Calculations!$C$82*INDEX('Monthly Data'!N:N,Calculations!$C$116+MOD(O21,Calculations!$C$118))+Control!$C$7*Calculations!$C$83*INDEX('Monthly Data'!O:O,Calculations!$C$116+MOD(O21,Calculations!$C$118))+Control!$C$7*Calculations!$C$84*INDEX('Monthly Data'!P:P,Calculations!$C$116+MOD(O21,Calculations!$C$118))+Control!$C$7*Calculations!$C$85*INDEX('Monthly Data'!Q:Q,Calculations!$C$116+MOD(O21,Calculations!$C$118))+(1-Control!$C$7*Calculations!$C$87)*INDEX('Monthly Data'!R:R,Calculations!$C$116+MOD(O21,Calculations!$C$118))</f>
        <v>9.5791276036140301E-3</v>
      </c>
      <c r="EF21" s="86">
        <f ca="1">Control!$C$7*Calculations!$C$82*INDEX('Monthly Data'!N:N,Calculations!$C$116+MOD(P21,Calculations!$C$118))+Control!$C$7*Calculations!$C$83*INDEX('Monthly Data'!O:O,Calculations!$C$116+MOD(P21,Calculations!$C$118))+Control!$C$7*Calculations!$C$84*INDEX('Monthly Data'!P:P,Calculations!$C$116+MOD(P21,Calculations!$C$118))+Control!$C$7*Calculations!$C$85*INDEX('Monthly Data'!Q:Q,Calculations!$C$116+MOD(P21,Calculations!$C$118))+(1-Control!$C$7*Calculations!$C$87)*INDEX('Monthly Data'!R:R,Calculations!$C$116+MOD(P21,Calculations!$C$118))</f>
        <v>2.9708469559001142E-2</v>
      </c>
      <c r="EG21" s="86">
        <f ca="1">Control!$C$7*Calculations!$C$82*INDEX('Monthly Data'!N:N,Calculations!$C$116+MOD(Q21,Calculations!$C$118))+Control!$C$7*Calculations!$C$83*INDEX('Monthly Data'!O:O,Calculations!$C$116+MOD(Q21,Calculations!$C$118))+Control!$C$7*Calculations!$C$84*INDEX('Monthly Data'!P:P,Calculations!$C$116+MOD(Q21,Calculations!$C$118))+Control!$C$7*Calculations!$C$85*INDEX('Monthly Data'!Q:Q,Calculations!$C$116+MOD(Q21,Calculations!$C$118))+(1-Control!$C$7*Calculations!$C$87)*INDEX('Monthly Data'!R:R,Calculations!$C$116+MOD(Q21,Calculations!$C$118))</f>
        <v>-1.0485101266941802E-2</v>
      </c>
      <c r="EH21" s="86">
        <f ca="1">Control!$C$7*Calculations!$C$82*INDEX('Monthly Data'!N:N,Calculations!$C$116+MOD(R21,Calculations!$C$118))+Control!$C$7*Calculations!$C$83*INDEX('Monthly Data'!O:O,Calculations!$C$116+MOD(R21,Calculations!$C$118))+Control!$C$7*Calculations!$C$84*INDEX('Monthly Data'!P:P,Calculations!$C$116+MOD(R21,Calculations!$C$118))+Control!$C$7*Calculations!$C$85*INDEX('Monthly Data'!Q:Q,Calculations!$C$116+MOD(R21,Calculations!$C$118))+(1-Control!$C$7*Calculations!$C$87)*INDEX('Monthly Data'!R:R,Calculations!$C$116+MOD(R21,Calculations!$C$118))</f>
        <v>1.0415351832335435E-2</v>
      </c>
      <c r="EI21" s="86">
        <f ca="1">Control!$C$7*Calculations!$C$82*INDEX('Monthly Data'!N:N,Calculations!$C$116+MOD(S21,Calculations!$C$118))+Control!$C$7*Calculations!$C$83*INDEX('Monthly Data'!O:O,Calculations!$C$116+MOD(S21,Calculations!$C$118))+Control!$C$7*Calculations!$C$84*INDEX('Monthly Data'!P:P,Calculations!$C$116+MOD(S21,Calculations!$C$118))+Control!$C$7*Calculations!$C$85*INDEX('Monthly Data'!Q:Q,Calculations!$C$116+MOD(S21,Calculations!$C$118))+(1-Control!$C$7*Calculations!$C$87)*INDEX('Monthly Data'!R:R,Calculations!$C$116+MOD(S21,Calculations!$C$118))</f>
        <v>-2.5168357537820856E-4</v>
      </c>
      <c r="EJ21" s="86">
        <f ca="1">Control!$C$7*Calculations!$C$82*INDEX('Monthly Data'!N:N,Calculations!$C$116+MOD(T21,Calculations!$C$118))+Control!$C$7*Calculations!$C$83*INDEX('Monthly Data'!O:O,Calculations!$C$116+MOD(T21,Calculations!$C$118))+Control!$C$7*Calculations!$C$84*INDEX('Monthly Data'!P:P,Calculations!$C$116+MOD(T21,Calculations!$C$118))+Control!$C$7*Calculations!$C$85*INDEX('Monthly Data'!Q:Q,Calculations!$C$116+MOD(T21,Calculations!$C$118))+(1-Control!$C$7*Calculations!$C$87)*INDEX('Monthly Data'!R:R,Calculations!$C$116+MOD(T21,Calculations!$C$118))</f>
        <v>1.0018681835149534E-3</v>
      </c>
      <c r="EK21" s="86">
        <f ca="1">Control!$C$7*Calculations!$C$82*INDEX('Monthly Data'!N:N,Calculations!$C$116+MOD(U21,Calculations!$C$118))+Control!$C$7*Calculations!$C$83*INDEX('Monthly Data'!O:O,Calculations!$C$116+MOD(U21,Calculations!$C$118))+Control!$C$7*Calculations!$C$84*INDEX('Monthly Data'!P:P,Calculations!$C$116+MOD(U21,Calculations!$C$118))+Control!$C$7*Calculations!$C$85*INDEX('Monthly Data'!Q:Q,Calculations!$C$116+MOD(U21,Calculations!$C$118))+(1-Control!$C$7*Calculations!$C$87)*INDEX('Monthly Data'!R:R,Calculations!$C$116+MOD(U21,Calculations!$C$118))</f>
        <v>1.046389543479892E-2</v>
      </c>
      <c r="EL21" s="86">
        <f ca="1">Control!$C$7*Calculations!$C$82*INDEX('Monthly Data'!N:N,Calculations!$C$116+MOD(V21,Calculations!$C$118))+Control!$C$7*Calculations!$C$83*INDEX('Monthly Data'!O:O,Calculations!$C$116+MOD(V21,Calculations!$C$118))+Control!$C$7*Calculations!$C$84*INDEX('Monthly Data'!P:P,Calculations!$C$116+MOD(V21,Calculations!$C$118))+Control!$C$7*Calculations!$C$85*INDEX('Monthly Data'!Q:Q,Calculations!$C$116+MOD(V21,Calculations!$C$118))+(1-Control!$C$7*Calculations!$C$87)*INDEX('Monthly Data'!R:R,Calculations!$C$116+MOD(V21,Calculations!$C$118))</f>
        <v>1.5758278480433856E-2</v>
      </c>
      <c r="EM21" s="86">
        <f ca="1">Control!$C$7*Calculations!$C$82*INDEX('Monthly Data'!N:N,Calculations!$C$116+MOD(W21,Calculations!$C$118))+Control!$C$7*Calculations!$C$83*INDEX('Monthly Data'!O:O,Calculations!$C$116+MOD(W21,Calculations!$C$118))+Control!$C$7*Calculations!$C$84*INDEX('Monthly Data'!P:P,Calculations!$C$116+MOD(W21,Calculations!$C$118))+Control!$C$7*Calculations!$C$85*INDEX('Monthly Data'!Q:Q,Calculations!$C$116+MOD(W21,Calculations!$C$118))+(1-Control!$C$7*Calculations!$C$87)*INDEX('Monthly Data'!R:R,Calculations!$C$116+MOD(W21,Calculations!$C$118))</f>
        <v>3.127051071655923E-3</v>
      </c>
      <c r="EN21" s="86">
        <f ca="1">Control!$C$7*Calculations!$C$82*INDEX('Monthly Data'!N:N,Calculations!$C$116+MOD(X21,Calculations!$C$118))+Control!$C$7*Calculations!$C$83*INDEX('Monthly Data'!O:O,Calculations!$C$116+MOD(X21,Calculations!$C$118))+Control!$C$7*Calculations!$C$84*INDEX('Monthly Data'!P:P,Calculations!$C$116+MOD(X21,Calculations!$C$118))+Control!$C$7*Calculations!$C$85*INDEX('Monthly Data'!Q:Q,Calculations!$C$116+MOD(X21,Calculations!$C$118))+(1-Control!$C$7*Calculations!$C$87)*INDEX('Monthly Data'!R:R,Calculations!$C$116+MOD(X21,Calculations!$C$118))</f>
        <v>4.4327772793586687E-3</v>
      </c>
      <c r="EO21" s="86">
        <f ca="1">Control!$C$7*Calculations!$C$82*INDEX('Monthly Data'!N:N,Calculations!$C$116+MOD(Y21,Calculations!$C$118))+Control!$C$7*Calculations!$C$83*INDEX('Monthly Data'!O:O,Calculations!$C$116+MOD(Y21,Calculations!$C$118))+Control!$C$7*Calculations!$C$84*INDEX('Monthly Data'!P:P,Calculations!$C$116+MOD(Y21,Calculations!$C$118))+Control!$C$7*Calculations!$C$85*INDEX('Monthly Data'!Q:Q,Calculations!$C$116+MOD(Y21,Calculations!$C$118))+(1-Control!$C$7*Calculations!$C$87)*INDEX('Monthly Data'!R:R,Calculations!$C$116+MOD(Y21,Calculations!$C$118))</f>
        <v>5.3309355465453899E-3</v>
      </c>
      <c r="EP21" s="86">
        <f ca="1">Control!$C$7*Calculations!$C$82*INDEX('Monthly Data'!N:N,Calculations!$C$116+MOD(Z21,Calculations!$C$118))+Control!$C$7*Calculations!$C$83*INDEX('Monthly Data'!O:O,Calculations!$C$116+MOD(Z21,Calculations!$C$118))+Control!$C$7*Calculations!$C$84*INDEX('Monthly Data'!P:P,Calculations!$C$116+MOD(Z21,Calculations!$C$118))+Control!$C$7*Calculations!$C$85*INDEX('Monthly Data'!Q:Q,Calculations!$C$116+MOD(Z21,Calculations!$C$118))+(1-Control!$C$7*Calculations!$C$87)*INDEX('Monthly Data'!R:R,Calculations!$C$116+MOD(Z21,Calculations!$C$118))</f>
        <v>4.7768166384148329E-3</v>
      </c>
      <c r="EQ21" s="86">
        <f ca="1">Control!$C$7*Calculations!$C$82*INDEX('Monthly Data'!N:N,Calculations!$C$116+MOD(AA21,Calculations!$C$118))+Control!$C$7*Calculations!$C$83*INDEX('Monthly Data'!O:O,Calculations!$C$116+MOD(AA21,Calculations!$C$118))+Control!$C$7*Calculations!$C$84*INDEX('Monthly Data'!P:P,Calculations!$C$116+MOD(AA21,Calculations!$C$118))+Control!$C$7*Calculations!$C$85*INDEX('Monthly Data'!Q:Q,Calculations!$C$116+MOD(AA21,Calculations!$C$118))+(1-Control!$C$7*Calculations!$C$87)*INDEX('Monthly Data'!R:R,Calculations!$C$116+MOD(AA21,Calculations!$C$118))</f>
        <v>6.6954569943530936E-3</v>
      </c>
      <c r="ER21" s="86">
        <f ca="1">Control!$C$7*Calculations!$C$82*INDEX('Monthly Data'!N:N,Calculations!$C$116+MOD(AB21,Calculations!$C$118))+Control!$C$7*Calculations!$C$83*INDEX('Monthly Data'!O:O,Calculations!$C$116+MOD(AB21,Calculations!$C$118))+Control!$C$7*Calculations!$C$84*INDEX('Monthly Data'!P:P,Calculations!$C$116+MOD(AB21,Calculations!$C$118))+Control!$C$7*Calculations!$C$85*INDEX('Monthly Data'!Q:Q,Calculations!$C$116+MOD(AB21,Calculations!$C$118))+(1-Control!$C$7*Calculations!$C$87)*INDEX('Monthly Data'!R:R,Calculations!$C$116+MOD(AB21,Calculations!$C$118))</f>
        <v>-4.0413381192162513E-2</v>
      </c>
      <c r="ES21" s="86">
        <f ca="1">Control!$C$7*Calculations!$C$82*INDEX('Monthly Data'!N:N,Calculations!$C$116+MOD(AC21,Calculations!$C$118))+Control!$C$7*Calculations!$C$83*INDEX('Monthly Data'!O:O,Calculations!$C$116+MOD(AC21,Calculations!$C$118))+Control!$C$7*Calculations!$C$84*INDEX('Monthly Data'!P:P,Calculations!$C$116+MOD(AC21,Calculations!$C$118))+Control!$C$7*Calculations!$C$85*INDEX('Monthly Data'!Q:Q,Calculations!$C$116+MOD(AC21,Calculations!$C$118))+(1-Control!$C$7*Calculations!$C$87)*INDEX('Monthly Data'!R:R,Calculations!$C$116+MOD(AC21,Calculations!$C$118))</f>
        <v>-9.8327855560634558E-3</v>
      </c>
      <c r="ET21" s="86">
        <f ca="1">Control!$C$7*Calculations!$C$82*INDEX('Monthly Data'!N:N,Calculations!$C$116+MOD(AD21,Calculations!$C$118))+Control!$C$7*Calculations!$C$83*INDEX('Monthly Data'!O:O,Calculations!$C$116+MOD(AD21,Calculations!$C$118))+Control!$C$7*Calculations!$C$84*INDEX('Monthly Data'!P:P,Calculations!$C$116+MOD(AD21,Calculations!$C$118))+Control!$C$7*Calculations!$C$85*INDEX('Monthly Data'!Q:Q,Calculations!$C$116+MOD(AD21,Calculations!$C$118))+(1-Control!$C$7*Calculations!$C$87)*INDEX('Monthly Data'!R:R,Calculations!$C$116+MOD(AD21,Calculations!$C$118))</f>
        <v>1.5216630695380906E-2</v>
      </c>
      <c r="EU21" s="86">
        <f ca="1">Control!$C$7*Calculations!$C$82*INDEX('Monthly Data'!N:N,Calculations!$C$116+MOD(AE21,Calculations!$C$118))+Control!$C$7*Calculations!$C$83*INDEX('Monthly Data'!O:O,Calculations!$C$116+MOD(AE21,Calculations!$C$118))+Control!$C$7*Calculations!$C$84*INDEX('Monthly Data'!P:P,Calculations!$C$116+MOD(AE21,Calculations!$C$118))+Control!$C$7*Calculations!$C$85*INDEX('Monthly Data'!Q:Q,Calculations!$C$116+MOD(AE21,Calculations!$C$118))+(1-Control!$C$7*Calculations!$C$87)*INDEX('Monthly Data'!R:R,Calculations!$C$116+MOD(AE21,Calculations!$C$118))</f>
        <v>2.377894462657602E-2</v>
      </c>
      <c r="EV21" s="86">
        <f ca="1">Control!$C$7*Calculations!$C$82*INDEX('Monthly Data'!N:N,Calculations!$C$116+MOD(AF21,Calculations!$C$118))+Control!$C$7*Calculations!$C$83*INDEX('Monthly Data'!O:O,Calculations!$C$116+MOD(AF21,Calculations!$C$118))+Control!$C$7*Calculations!$C$84*INDEX('Monthly Data'!P:P,Calculations!$C$116+MOD(AF21,Calculations!$C$118))+Control!$C$7*Calculations!$C$85*INDEX('Monthly Data'!Q:Q,Calculations!$C$116+MOD(AF21,Calculations!$C$118))+(1-Control!$C$7*Calculations!$C$87)*INDEX('Monthly Data'!R:R,Calculations!$C$116+MOD(AF21,Calculations!$C$118))</f>
        <v>3.8809817903524786E-2</v>
      </c>
      <c r="EW21" s="86">
        <f ca="1">Control!$C$7*Calculations!$C$82*INDEX('Monthly Data'!N:N,Calculations!$C$116+MOD(AG21,Calculations!$C$118))+Control!$C$7*Calculations!$C$83*INDEX('Monthly Data'!O:O,Calculations!$C$116+MOD(AG21,Calculations!$C$118))+Control!$C$7*Calculations!$C$84*INDEX('Monthly Data'!P:P,Calculations!$C$116+MOD(AG21,Calculations!$C$118))+Control!$C$7*Calculations!$C$85*INDEX('Monthly Data'!Q:Q,Calculations!$C$116+MOD(AG21,Calculations!$C$118))+(1-Control!$C$7*Calculations!$C$87)*INDEX('Monthly Data'!R:R,Calculations!$C$116+MOD(AG21,Calculations!$C$118))</f>
        <v>-4.3408051735618014E-2</v>
      </c>
      <c r="EX21" s="86">
        <f ca="1">Control!$C$7*Calculations!$C$82*INDEX('Monthly Data'!N:N,Calculations!$C$116+MOD(AH21,Calculations!$C$118))+Control!$C$7*Calculations!$C$83*INDEX('Monthly Data'!O:O,Calculations!$C$116+MOD(AH21,Calculations!$C$118))+Control!$C$7*Calculations!$C$84*INDEX('Monthly Data'!P:P,Calculations!$C$116+MOD(AH21,Calculations!$C$118))+Control!$C$7*Calculations!$C$85*INDEX('Monthly Data'!Q:Q,Calculations!$C$116+MOD(AH21,Calculations!$C$118))+(1-Control!$C$7*Calculations!$C$87)*INDEX('Monthly Data'!R:R,Calculations!$C$116+MOD(AH21,Calculations!$C$118))</f>
        <v>1.0415351832335435E-2</v>
      </c>
      <c r="EY21" s="86">
        <f ca="1">Control!$C$7*Calculations!$C$82*INDEX('Monthly Data'!N:N,Calculations!$C$116+MOD(AI21,Calculations!$C$118))+Control!$C$7*Calculations!$C$83*INDEX('Monthly Data'!O:O,Calculations!$C$116+MOD(AI21,Calculations!$C$118))+Control!$C$7*Calculations!$C$84*INDEX('Monthly Data'!P:P,Calculations!$C$116+MOD(AI21,Calculations!$C$118))+Control!$C$7*Calculations!$C$85*INDEX('Monthly Data'!Q:Q,Calculations!$C$116+MOD(AI21,Calculations!$C$118))+(1-Control!$C$7*Calculations!$C$87)*INDEX('Monthly Data'!R:R,Calculations!$C$116+MOD(AI21,Calculations!$C$118))</f>
        <v>3.127051071655923E-3</v>
      </c>
      <c r="EZ21" s="86">
        <f ca="1">Control!$C$7*Calculations!$C$82*INDEX('Monthly Data'!N:N,Calculations!$C$116+MOD(AJ21,Calculations!$C$118))+Control!$C$7*Calculations!$C$83*INDEX('Monthly Data'!O:O,Calculations!$C$116+MOD(AJ21,Calculations!$C$118))+Control!$C$7*Calculations!$C$84*INDEX('Monthly Data'!P:P,Calculations!$C$116+MOD(AJ21,Calculations!$C$118))+Control!$C$7*Calculations!$C$85*INDEX('Monthly Data'!Q:Q,Calculations!$C$116+MOD(AJ21,Calculations!$C$118))+(1-Control!$C$7*Calculations!$C$87)*INDEX('Monthly Data'!R:R,Calculations!$C$116+MOD(AJ21,Calculations!$C$118))</f>
        <v>2.3307359621218403E-2</v>
      </c>
      <c r="FA21" s="86">
        <f ca="1">Control!$C$7*Calculations!$C$82*INDEX('Monthly Data'!N:N,Calculations!$C$116+MOD(AK21,Calculations!$C$118))+Control!$C$7*Calculations!$C$83*INDEX('Monthly Data'!O:O,Calculations!$C$116+MOD(AK21,Calculations!$C$118))+Control!$C$7*Calculations!$C$84*INDEX('Monthly Data'!P:P,Calculations!$C$116+MOD(AK21,Calculations!$C$118))+Control!$C$7*Calculations!$C$85*INDEX('Monthly Data'!Q:Q,Calculations!$C$116+MOD(AK21,Calculations!$C$118))+(1-Control!$C$7*Calculations!$C$87)*INDEX('Monthly Data'!R:R,Calculations!$C$116+MOD(AK21,Calculations!$C$118))</f>
        <v>1.7361594973213587E-2</v>
      </c>
      <c r="FB21" s="86">
        <f ca="1">Control!$C$7*Calculations!$C$82*INDEX('Monthly Data'!N:N,Calculations!$C$116+MOD(AL21,Calculations!$C$118))+Control!$C$7*Calculations!$C$83*INDEX('Monthly Data'!O:O,Calculations!$C$116+MOD(AL21,Calculations!$C$118))+Control!$C$7*Calculations!$C$84*INDEX('Monthly Data'!P:P,Calculations!$C$116+MOD(AL21,Calculations!$C$118))+Control!$C$7*Calculations!$C$85*INDEX('Monthly Data'!Q:Q,Calculations!$C$116+MOD(AL21,Calculations!$C$118))+(1-Control!$C$7*Calculations!$C$87)*INDEX('Monthly Data'!R:R,Calculations!$C$116+MOD(AL21,Calculations!$C$118))</f>
        <v>8.3814116887657771E-3</v>
      </c>
      <c r="FC21" s="86">
        <f ca="1">Control!$C$7*Calculations!$C$82*INDEX('Monthly Data'!N:N,Calculations!$C$116+MOD(AM21,Calculations!$C$118))+Control!$C$7*Calculations!$C$83*INDEX('Monthly Data'!O:O,Calculations!$C$116+MOD(AM21,Calculations!$C$118))+Control!$C$7*Calculations!$C$84*INDEX('Monthly Data'!P:P,Calculations!$C$116+MOD(AM21,Calculations!$C$118))+Control!$C$7*Calculations!$C$85*INDEX('Monthly Data'!Q:Q,Calculations!$C$116+MOD(AM21,Calculations!$C$118))+(1-Control!$C$7*Calculations!$C$87)*INDEX('Monthly Data'!R:R,Calculations!$C$116+MOD(AM21,Calculations!$C$118))</f>
        <v>1.5115046179922851E-2</v>
      </c>
      <c r="FD21" s="86">
        <f ca="1">Control!$C$7*Calculations!$C$82*INDEX('Monthly Data'!N:N,Calculations!$C$116+MOD(AN21,Calculations!$C$118))+Control!$C$7*Calculations!$C$83*INDEX('Monthly Data'!O:O,Calculations!$C$116+MOD(AN21,Calculations!$C$118))+Control!$C$7*Calculations!$C$84*INDEX('Monthly Data'!P:P,Calculations!$C$116+MOD(AN21,Calculations!$C$118))+Control!$C$7*Calculations!$C$85*INDEX('Monthly Data'!Q:Q,Calculations!$C$116+MOD(AN21,Calculations!$C$118))+(1-Control!$C$7*Calculations!$C$87)*INDEX('Monthly Data'!R:R,Calculations!$C$116+MOD(AN21,Calculations!$C$118))</f>
        <v>-1.9947061878162777E-2</v>
      </c>
      <c r="FE21" s="86">
        <f ca="1">Control!$C$7*Calculations!$C$82*INDEX('Monthly Data'!N:N,Calculations!$C$116+MOD(AO21,Calculations!$C$118))+Control!$C$7*Calculations!$C$83*INDEX('Monthly Data'!O:O,Calculations!$C$116+MOD(AO21,Calculations!$C$118))+Control!$C$7*Calculations!$C$84*INDEX('Monthly Data'!P:P,Calculations!$C$116+MOD(AO21,Calculations!$C$118))+Control!$C$7*Calculations!$C$85*INDEX('Monthly Data'!Q:Q,Calculations!$C$116+MOD(AO21,Calculations!$C$118))+(1-Control!$C$7*Calculations!$C$87)*INDEX('Monthly Data'!R:R,Calculations!$C$116+MOD(AO21,Calculations!$C$118))</f>
        <v>1.7361594973213587E-2</v>
      </c>
      <c r="FF21" s="86">
        <f ca="1">Control!$C$7*Calculations!$C$82*INDEX('Monthly Data'!N:N,Calculations!$C$116+MOD(AP21,Calculations!$C$118))+Control!$C$7*Calculations!$C$83*INDEX('Monthly Data'!O:O,Calculations!$C$116+MOD(AP21,Calculations!$C$118))+Control!$C$7*Calculations!$C$84*INDEX('Monthly Data'!P:P,Calculations!$C$116+MOD(AP21,Calculations!$C$118))+Control!$C$7*Calculations!$C$85*INDEX('Monthly Data'!Q:Q,Calculations!$C$116+MOD(AP21,Calculations!$C$118))+(1-Control!$C$7*Calculations!$C$87)*INDEX('Monthly Data'!R:R,Calculations!$C$116+MOD(AP21,Calculations!$C$118))</f>
        <v>3.6332715283247441E-2</v>
      </c>
      <c r="FG21" s="86">
        <f ca="1">Control!$C$7*Calculations!$C$82*INDEX('Monthly Data'!N:N,Calculations!$C$116+MOD(AQ21,Calculations!$C$118))+Control!$C$7*Calculations!$C$83*INDEX('Monthly Data'!O:O,Calculations!$C$116+MOD(AQ21,Calculations!$C$118))+Control!$C$7*Calculations!$C$84*INDEX('Monthly Data'!P:P,Calculations!$C$116+MOD(AQ21,Calculations!$C$118))+Control!$C$7*Calculations!$C$85*INDEX('Monthly Data'!Q:Q,Calculations!$C$116+MOD(AQ21,Calculations!$C$118))+(1-Control!$C$7*Calculations!$C$87)*INDEX('Monthly Data'!R:R,Calculations!$C$116+MOD(AQ21,Calculations!$C$118))</f>
        <v>2.3307359621218403E-2</v>
      </c>
      <c r="FH21" s="86">
        <f ca="1">Control!$C$7*Calculations!$C$82*INDEX('Monthly Data'!N:N,Calculations!$C$116+MOD(AR21,Calculations!$C$118))+Control!$C$7*Calculations!$C$83*INDEX('Monthly Data'!O:O,Calculations!$C$116+MOD(AR21,Calculations!$C$118))+Control!$C$7*Calculations!$C$84*INDEX('Monthly Data'!P:P,Calculations!$C$116+MOD(AR21,Calculations!$C$118))+Control!$C$7*Calculations!$C$85*INDEX('Monthly Data'!Q:Q,Calculations!$C$116+MOD(AR21,Calculations!$C$118))+(1-Control!$C$7*Calculations!$C$87)*INDEX('Monthly Data'!R:R,Calculations!$C$116+MOD(AR21,Calculations!$C$118))</f>
        <v>4.5735623984309991E-2</v>
      </c>
      <c r="FI21" s="86">
        <f ca="1">Control!$C$7*Calculations!$C$82*INDEX('Monthly Data'!N:N,Calculations!$C$116+MOD(AS21,Calculations!$C$118))+Control!$C$7*Calculations!$C$83*INDEX('Monthly Data'!O:O,Calculations!$C$116+MOD(AS21,Calculations!$C$118))+Control!$C$7*Calculations!$C$84*INDEX('Monthly Data'!P:P,Calculations!$C$116+MOD(AS21,Calculations!$C$118))+Control!$C$7*Calculations!$C$85*INDEX('Monthly Data'!Q:Q,Calculations!$C$116+MOD(AS21,Calculations!$C$118))+(1-Control!$C$7*Calculations!$C$87)*INDEX('Monthly Data'!R:R,Calculations!$C$116+MOD(AS21,Calculations!$C$118))</f>
        <v>-1.880155173376722E-2</v>
      </c>
      <c r="FJ21" s="86">
        <f ca="1">Control!$C$7*Calculations!$C$82*INDEX('Monthly Data'!N:N,Calculations!$C$116+MOD(AT21,Calculations!$C$118))+Control!$C$7*Calculations!$C$83*INDEX('Monthly Data'!O:O,Calculations!$C$116+MOD(AT21,Calculations!$C$118))+Control!$C$7*Calculations!$C$84*INDEX('Monthly Data'!P:P,Calculations!$C$116+MOD(AT21,Calculations!$C$118))+Control!$C$7*Calculations!$C$85*INDEX('Monthly Data'!Q:Q,Calculations!$C$116+MOD(AT21,Calculations!$C$118))+(1-Control!$C$7*Calculations!$C$87)*INDEX('Monthly Data'!R:R,Calculations!$C$116+MOD(AT21,Calculations!$C$118))</f>
        <v>-7.5539743260223157E-3</v>
      </c>
      <c r="FK21" s="86">
        <f ca="1">Control!$C$7*Calculations!$C$82*INDEX('Monthly Data'!N:N,Calculations!$C$116+MOD(AU21,Calculations!$C$118))+Control!$C$7*Calculations!$C$83*INDEX('Monthly Data'!O:O,Calculations!$C$116+MOD(AU21,Calculations!$C$118))+Control!$C$7*Calculations!$C$84*INDEX('Monthly Data'!P:P,Calculations!$C$116+MOD(AU21,Calculations!$C$118))+Control!$C$7*Calculations!$C$85*INDEX('Monthly Data'!Q:Q,Calculations!$C$116+MOD(AU21,Calculations!$C$118))+(1-Control!$C$7*Calculations!$C$87)*INDEX('Monthly Data'!R:R,Calculations!$C$116+MOD(AU21,Calculations!$C$118))</f>
        <v>3.1011313347584085E-2</v>
      </c>
      <c r="FL21" s="86">
        <f ca="1">Control!$C$7*Calculations!$C$82*INDEX('Monthly Data'!N:N,Calculations!$C$116+MOD(AV21,Calculations!$C$118))+Control!$C$7*Calculations!$C$83*INDEX('Monthly Data'!O:O,Calculations!$C$116+MOD(AV21,Calculations!$C$118))+Control!$C$7*Calculations!$C$84*INDEX('Monthly Data'!P:P,Calculations!$C$116+MOD(AV21,Calculations!$C$118))+Control!$C$7*Calculations!$C$85*INDEX('Monthly Data'!Q:Q,Calculations!$C$116+MOD(AV21,Calculations!$C$118))+(1-Control!$C$7*Calculations!$C$87)*INDEX('Monthly Data'!R:R,Calculations!$C$116+MOD(AV21,Calculations!$C$118))</f>
        <v>6.4539397490030407E-3</v>
      </c>
      <c r="FM21" s="86">
        <f ca="1">Control!$C$7*Calculations!$C$82*INDEX('Monthly Data'!N:N,Calculations!$C$116+MOD(AW21,Calculations!$C$118))+Control!$C$7*Calculations!$C$83*INDEX('Monthly Data'!O:O,Calculations!$C$116+MOD(AW21,Calculations!$C$118))+Control!$C$7*Calculations!$C$84*INDEX('Monthly Data'!P:P,Calculations!$C$116+MOD(AW21,Calculations!$C$118))+Control!$C$7*Calculations!$C$85*INDEX('Monthly Data'!Q:Q,Calculations!$C$116+MOD(AW21,Calculations!$C$118))+(1-Control!$C$7*Calculations!$C$87)*INDEX('Monthly Data'!R:R,Calculations!$C$116+MOD(AW21,Calculations!$C$118))</f>
        <v>3.6332715283247441E-2</v>
      </c>
      <c r="FN21" s="86">
        <f ca="1">Control!$C$7*Calculations!$C$82*INDEX('Monthly Data'!N:N,Calculations!$C$116+MOD(AX21,Calculations!$C$118))+Control!$C$7*Calculations!$C$83*INDEX('Monthly Data'!O:O,Calculations!$C$116+MOD(AX21,Calculations!$C$118))+Control!$C$7*Calculations!$C$84*INDEX('Monthly Data'!P:P,Calculations!$C$116+MOD(AX21,Calculations!$C$118))+Control!$C$7*Calculations!$C$85*INDEX('Monthly Data'!Q:Q,Calculations!$C$116+MOD(AX21,Calculations!$C$118))+(1-Control!$C$7*Calculations!$C$87)*INDEX('Monthly Data'!R:R,Calculations!$C$116+MOD(AX21,Calculations!$C$118))</f>
        <v>3.5231336013669103E-2</v>
      </c>
      <c r="FO21" s="86">
        <f ca="1">Control!$C$7*Calculations!$C$82*INDEX('Monthly Data'!N:N,Calculations!$C$116+MOD(AY21,Calculations!$C$118))+Control!$C$7*Calculations!$C$83*INDEX('Monthly Data'!O:O,Calculations!$C$116+MOD(AY21,Calculations!$C$118))+Control!$C$7*Calculations!$C$84*INDEX('Monthly Data'!P:P,Calculations!$C$116+MOD(AY21,Calculations!$C$118))+Control!$C$7*Calculations!$C$85*INDEX('Monthly Data'!Q:Q,Calculations!$C$116+MOD(AY21,Calculations!$C$118))+(1-Control!$C$7*Calculations!$C$87)*INDEX('Monthly Data'!R:R,Calculations!$C$116+MOD(AY21,Calculations!$C$118))</f>
        <v>2.5790695379256122E-2</v>
      </c>
      <c r="FP21" s="86">
        <f ca="1">Control!$C$7*Calculations!$C$82*INDEX('Monthly Data'!N:N,Calculations!$C$116+MOD(AZ21,Calculations!$C$118))+Control!$C$7*Calculations!$C$83*INDEX('Monthly Data'!O:O,Calculations!$C$116+MOD(AZ21,Calculations!$C$118))+Control!$C$7*Calculations!$C$84*INDEX('Monthly Data'!P:P,Calculations!$C$116+MOD(AZ21,Calculations!$C$118))+Control!$C$7*Calculations!$C$85*INDEX('Monthly Data'!Q:Q,Calculations!$C$116+MOD(AZ21,Calculations!$C$118))+(1-Control!$C$7*Calculations!$C$87)*INDEX('Monthly Data'!R:R,Calculations!$C$116+MOD(AZ21,Calculations!$C$118))</f>
        <v>1.2435425892067014E-2</v>
      </c>
      <c r="FQ21" s="86">
        <f ca="1">Control!$C$7*Calculations!$C$82*INDEX('Monthly Data'!N:N,Calculations!$C$116+MOD(BA21,Calculations!$C$118))+Control!$C$7*Calculations!$C$83*INDEX('Monthly Data'!O:O,Calculations!$C$116+MOD(BA21,Calculations!$C$118))+Control!$C$7*Calculations!$C$84*INDEX('Monthly Data'!P:P,Calculations!$C$116+MOD(BA21,Calculations!$C$118))+Control!$C$7*Calculations!$C$85*INDEX('Monthly Data'!Q:Q,Calculations!$C$116+MOD(BA21,Calculations!$C$118))+(1-Control!$C$7*Calculations!$C$87)*INDEX('Monthly Data'!R:R,Calculations!$C$116+MOD(BA21,Calculations!$C$118))</f>
        <v>1.1106855739851785E-2</v>
      </c>
      <c r="FR21" s="86">
        <f ca="1">Control!$C$7*Calculations!$C$82*INDEX('Monthly Data'!N:N,Calculations!$C$116+MOD(BB21,Calculations!$C$118))+Control!$C$7*Calculations!$C$83*INDEX('Monthly Data'!O:O,Calculations!$C$116+MOD(BB21,Calculations!$C$118))+Control!$C$7*Calculations!$C$84*INDEX('Monthly Data'!P:P,Calculations!$C$116+MOD(BB21,Calculations!$C$118))+Control!$C$7*Calculations!$C$85*INDEX('Monthly Data'!Q:Q,Calculations!$C$116+MOD(BB21,Calculations!$C$118))+(1-Control!$C$7*Calculations!$C$87)*INDEX('Monthly Data'!R:R,Calculations!$C$116+MOD(BB21,Calculations!$C$118))</f>
        <v>2.5790695379256122E-2</v>
      </c>
      <c r="FS21" s="86">
        <f ca="1">Control!$C$7*Calculations!$C$82*INDEX('Monthly Data'!N:N,Calculations!$C$116+MOD(BC21,Calculations!$C$118))+Control!$C$7*Calculations!$C$83*INDEX('Monthly Data'!O:O,Calculations!$C$116+MOD(BC21,Calculations!$C$118))+Control!$C$7*Calculations!$C$84*INDEX('Monthly Data'!P:P,Calculations!$C$116+MOD(BC21,Calculations!$C$118))+Control!$C$7*Calculations!$C$85*INDEX('Monthly Data'!Q:Q,Calculations!$C$116+MOD(BC21,Calculations!$C$118))+(1-Control!$C$7*Calculations!$C$87)*INDEX('Monthly Data'!R:R,Calculations!$C$116+MOD(BC21,Calculations!$C$118))</f>
        <v>1.5063457444773597E-2</v>
      </c>
      <c r="FT21" s="86">
        <f ca="1">Control!$C$7*Calculations!$C$82*INDEX('Monthly Data'!N:N,Calculations!$C$116+MOD(BD21,Calculations!$C$118))+Control!$C$7*Calculations!$C$83*INDEX('Monthly Data'!O:O,Calculations!$C$116+MOD(BD21,Calculations!$C$118))+Control!$C$7*Calculations!$C$84*INDEX('Monthly Data'!P:P,Calculations!$C$116+MOD(BD21,Calculations!$C$118))+Control!$C$7*Calculations!$C$85*INDEX('Monthly Data'!Q:Q,Calculations!$C$116+MOD(BD21,Calculations!$C$118))+(1-Control!$C$7*Calculations!$C$87)*INDEX('Monthly Data'!R:R,Calculations!$C$116+MOD(BD21,Calculations!$C$118))</f>
        <v>1.2954540023127663E-2</v>
      </c>
      <c r="FU21" s="86">
        <f ca="1">Control!$C$7*Calculations!$C$82*INDEX('Monthly Data'!N:N,Calculations!$C$116+MOD(BE21,Calculations!$C$118))+Control!$C$7*Calculations!$C$83*INDEX('Monthly Data'!O:O,Calculations!$C$116+MOD(BE21,Calculations!$C$118))+Control!$C$7*Calculations!$C$84*INDEX('Monthly Data'!P:P,Calculations!$C$116+MOD(BE21,Calculations!$C$118))+Control!$C$7*Calculations!$C$85*INDEX('Monthly Data'!Q:Q,Calculations!$C$116+MOD(BE21,Calculations!$C$118))+(1-Control!$C$7*Calculations!$C$87)*INDEX('Monthly Data'!R:R,Calculations!$C$116+MOD(BE21,Calculations!$C$118))</f>
        <v>4.7768166384148329E-3</v>
      </c>
      <c r="FV21" s="86">
        <f ca="1">Control!$C$7*Calculations!$C$82*INDEX('Monthly Data'!N:N,Calculations!$C$116+MOD(BF21,Calculations!$C$118))+Control!$C$7*Calculations!$C$83*INDEX('Monthly Data'!O:O,Calculations!$C$116+MOD(BF21,Calculations!$C$118))+Control!$C$7*Calculations!$C$84*INDEX('Monthly Data'!P:P,Calculations!$C$116+MOD(BF21,Calculations!$C$118))+Control!$C$7*Calculations!$C$85*INDEX('Monthly Data'!Q:Q,Calculations!$C$116+MOD(BF21,Calculations!$C$118))+(1-Control!$C$7*Calculations!$C$87)*INDEX('Monthly Data'!R:R,Calculations!$C$116+MOD(BF21,Calculations!$C$118))</f>
        <v>5.1279584938936244E-2</v>
      </c>
      <c r="FW21" s="86">
        <f ca="1">Control!$C$7*Calculations!$C$82*INDEX('Monthly Data'!N:N,Calculations!$C$116+MOD(BG21,Calculations!$C$118))+Control!$C$7*Calculations!$C$83*INDEX('Monthly Data'!O:O,Calculations!$C$116+MOD(BG21,Calculations!$C$118))+Control!$C$7*Calculations!$C$84*INDEX('Monthly Data'!P:P,Calculations!$C$116+MOD(BG21,Calculations!$C$118))+Control!$C$7*Calculations!$C$85*INDEX('Monthly Data'!Q:Q,Calculations!$C$116+MOD(BG21,Calculations!$C$118))+(1-Control!$C$7*Calculations!$C$87)*INDEX('Monthly Data'!R:R,Calculations!$C$116+MOD(BG21,Calculations!$C$118))</f>
        <v>8.4240675975201049E-3</v>
      </c>
      <c r="FX21" s="86">
        <f ca="1">Control!$C$7*Calculations!$C$82*INDEX('Monthly Data'!N:N,Calculations!$C$116+MOD(BH21,Calculations!$C$118))+Control!$C$7*Calculations!$C$83*INDEX('Monthly Data'!O:O,Calculations!$C$116+MOD(BH21,Calculations!$C$118))+Control!$C$7*Calculations!$C$84*INDEX('Monthly Data'!P:P,Calculations!$C$116+MOD(BH21,Calculations!$C$118))+Control!$C$7*Calculations!$C$85*INDEX('Monthly Data'!Q:Q,Calculations!$C$116+MOD(BH21,Calculations!$C$118))+(1-Control!$C$7*Calculations!$C$87)*INDEX('Monthly Data'!R:R,Calculations!$C$116+MOD(BH21,Calculations!$C$118))</f>
        <v>3.4808428836917149E-3</v>
      </c>
      <c r="FY21" s="86">
        <f ca="1">Control!$C$7*Calculations!$C$82*INDEX('Monthly Data'!N:N,Calculations!$C$116+MOD(BI21,Calculations!$C$118))+Control!$C$7*Calculations!$C$83*INDEX('Monthly Data'!O:O,Calculations!$C$116+MOD(BI21,Calculations!$C$118))+Control!$C$7*Calculations!$C$84*INDEX('Monthly Data'!P:P,Calculations!$C$116+MOD(BI21,Calculations!$C$118))+Control!$C$7*Calculations!$C$85*INDEX('Monthly Data'!Q:Q,Calculations!$C$116+MOD(BI21,Calculations!$C$118))+(1-Control!$C$7*Calculations!$C$87)*INDEX('Monthly Data'!R:R,Calculations!$C$116+MOD(BI21,Calculations!$C$118))</f>
        <v>-9.9526758408448549E-3</v>
      </c>
      <c r="FZ21" s="86">
        <f ca="1">Control!$C$7*Calculations!$C$82*INDEX('Monthly Data'!N:N,Calculations!$C$116+MOD(BJ21,Calculations!$C$118))+Control!$C$7*Calculations!$C$83*INDEX('Monthly Data'!O:O,Calculations!$C$116+MOD(BJ21,Calculations!$C$118))+Control!$C$7*Calculations!$C$84*INDEX('Monthly Data'!P:P,Calculations!$C$116+MOD(BJ21,Calculations!$C$118))+Control!$C$7*Calculations!$C$85*INDEX('Monthly Data'!Q:Q,Calculations!$C$116+MOD(BJ21,Calculations!$C$118))+(1-Control!$C$7*Calculations!$C$87)*INDEX('Monthly Data'!R:R,Calculations!$C$116+MOD(BJ21,Calculations!$C$118))</f>
        <v>-7.8872955230675015E-3</v>
      </c>
      <c r="GA21" s="86">
        <f ca="1">Control!$C$7*Calculations!$C$82*INDEX('Monthly Data'!N:N,Calculations!$C$116+MOD(BK21,Calculations!$C$118))+Control!$C$7*Calculations!$C$83*INDEX('Monthly Data'!O:O,Calculations!$C$116+MOD(BK21,Calculations!$C$118))+Control!$C$7*Calculations!$C$84*INDEX('Monthly Data'!P:P,Calculations!$C$116+MOD(BK21,Calculations!$C$118))+Control!$C$7*Calculations!$C$85*INDEX('Monthly Data'!Q:Q,Calculations!$C$116+MOD(BK21,Calculations!$C$118))+(1-Control!$C$7*Calculations!$C$87)*INDEX('Monthly Data'!R:R,Calculations!$C$116+MOD(BK21,Calculations!$C$118))</f>
        <v>1.5115046179922851E-2</v>
      </c>
      <c r="GB21" s="86">
        <f ca="1">Control!$C$7*Calculations!$C$82*INDEX('Monthly Data'!N:N,Calculations!$C$116+MOD(BL21,Calculations!$C$118))+Control!$C$7*Calculations!$C$83*INDEX('Monthly Data'!O:O,Calculations!$C$116+MOD(BL21,Calculations!$C$118))+Control!$C$7*Calculations!$C$84*INDEX('Monthly Data'!P:P,Calculations!$C$116+MOD(BL21,Calculations!$C$118))+Control!$C$7*Calculations!$C$85*INDEX('Monthly Data'!Q:Q,Calculations!$C$116+MOD(BL21,Calculations!$C$118))+(1-Control!$C$7*Calculations!$C$87)*INDEX('Monthly Data'!R:R,Calculations!$C$116+MOD(BL21,Calculations!$C$118))</f>
        <v>-1.5984879994281095E-2</v>
      </c>
      <c r="GC21" s="86">
        <f ca="1">Control!$C$7*Calculations!$C$82*INDEX('Monthly Data'!N:N,Calculations!$C$116+MOD(BM21,Calculations!$C$118))+Control!$C$7*Calculations!$C$83*INDEX('Monthly Data'!O:O,Calculations!$C$116+MOD(BM21,Calculations!$C$118))+Control!$C$7*Calculations!$C$84*INDEX('Monthly Data'!P:P,Calculations!$C$116+MOD(BM21,Calculations!$C$118))+Control!$C$7*Calculations!$C$85*INDEX('Monthly Data'!Q:Q,Calculations!$C$116+MOD(BM21,Calculations!$C$118))+(1-Control!$C$7*Calculations!$C$87)*INDEX('Monthly Data'!R:R,Calculations!$C$116+MOD(BM21,Calculations!$C$118))</f>
        <v>2.0524935548016137E-2</v>
      </c>
      <c r="GD21" s="86">
        <f ca="1">Control!$C$7*Calculations!$C$82*INDEX('Monthly Data'!N:N,Calculations!$C$116+MOD(BN21,Calculations!$C$118))+Control!$C$7*Calculations!$C$83*INDEX('Monthly Data'!O:O,Calculations!$C$116+MOD(BN21,Calculations!$C$118))+Control!$C$7*Calculations!$C$84*INDEX('Monthly Data'!P:P,Calculations!$C$116+MOD(BN21,Calculations!$C$118))+Control!$C$7*Calculations!$C$85*INDEX('Monthly Data'!Q:Q,Calculations!$C$116+MOD(BN21,Calculations!$C$118))+(1-Control!$C$7*Calculations!$C$87)*INDEX('Monthly Data'!R:R,Calculations!$C$116+MOD(BN21,Calculations!$C$118))</f>
        <v>1.2435425892067014E-2</v>
      </c>
      <c r="GE21" s="86">
        <f ca="1">Control!$C$7*Calculations!$C$82*INDEX('Monthly Data'!N:N,Calculations!$C$116+MOD(BO21,Calculations!$C$118))+Control!$C$7*Calculations!$C$83*INDEX('Monthly Data'!O:O,Calculations!$C$116+MOD(BO21,Calculations!$C$118))+Control!$C$7*Calculations!$C$84*INDEX('Monthly Data'!P:P,Calculations!$C$116+MOD(BO21,Calculations!$C$118))+Control!$C$7*Calculations!$C$85*INDEX('Monthly Data'!Q:Q,Calculations!$C$116+MOD(BO21,Calculations!$C$118))+(1-Control!$C$7*Calculations!$C$87)*INDEX('Monthly Data'!R:R,Calculations!$C$116+MOD(BO21,Calculations!$C$118))</f>
        <v>9.9787204839310462E-3</v>
      </c>
      <c r="GF21" s="86">
        <f ca="1">Control!$C$7*Calculations!$C$82*INDEX('Monthly Data'!N:N,Calculations!$C$116+MOD(BP21,Calculations!$C$118))+Control!$C$7*Calculations!$C$83*INDEX('Monthly Data'!O:O,Calculations!$C$116+MOD(BP21,Calculations!$C$118))+Control!$C$7*Calculations!$C$84*INDEX('Monthly Data'!P:P,Calculations!$C$116+MOD(BP21,Calculations!$C$118))+Control!$C$7*Calculations!$C$85*INDEX('Monthly Data'!Q:Q,Calculations!$C$116+MOD(BP21,Calculations!$C$118))+(1-Control!$C$7*Calculations!$C$87)*INDEX('Monthly Data'!R:R,Calculations!$C$116+MOD(BP21,Calculations!$C$118))</f>
        <v>5.3309355465453899E-3</v>
      </c>
      <c r="GG21" s="86">
        <f ca="1">Control!$C$7*Calculations!$C$82*INDEX('Monthly Data'!N:N,Calculations!$C$116+MOD(BQ21,Calculations!$C$118))+Control!$C$7*Calculations!$C$83*INDEX('Monthly Data'!O:O,Calculations!$C$116+MOD(BQ21,Calculations!$C$118))+Control!$C$7*Calculations!$C$84*INDEX('Monthly Data'!P:P,Calculations!$C$116+MOD(BQ21,Calculations!$C$118))+Control!$C$7*Calculations!$C$85*INDEX('Monthly Data'!Q:Q,Calculations!$C$116+MOD(BQ21,Calculations!$C$118))+(1-Control!$C$7*Calculations!$C$87)*INDEX('Monthly Data'!R:R,Calculations!$C$116+MOD(BQ21,Calculations!$C$118))</f>
        <v>1.5115046179922851E-2</v>
      </c>
      <c r="GH21" s="86">
        <f ca="1">Control!$C$7*Calculations!$C$82*INDEX('Monthly Data'!N:N,Calculations!$C$116+MOD(BR21,Calculations!$C$118))+Control!$C$7*Calculations!$C$83*INDEX('Monthly Data'!O:O,Calculations!$C$116+MOD(BR21,Calculations!$C$118))+Control!$C$7*Calculations!$C$84*INDEX('Monthly Data'!P:P,Calculations!$C$116+MOD(BR21,Calculations!$C$118))+Control!$C$7*Calculations!$C$85*INDEX('Monthly Data'!Q:Q,Calculations!$C$116+MOD(BR21,Calculations!$C$118))+(1-Control!$C$7*Calculations!$C$87)*INDEX('Monthly Data'!R:R,Calculations!$C$116+MOD(BR21,Calculations!$C$118))</f>
        <v>1.4915555251167555E-3</v>
      </c>
      <c r="GI21" s="86">
        <f ca="1">Control!$C$7*Calculations!$C$82*INDEX('Monthly Data'!N:N,Calculations!$C$116+MOD(BS21,Calculations!$C$118))+Control!$C$7*Calculations!$C$83*INDEX('Monthly Data'!O:O,Calculations!$C$116+MOD(BS21,Calculations!$C$118))+Control!$C$7*Calculations!$C$84*INDEX('Monthly Data'!P:P,Calculations!$C$116+MOD(BS21,Calculations!$C$118))+Control!$C$7*Calculations!$C$85*INDEX('Monthly Data'!Q:Q,Calculations!$C$116+MOD(BS21,Calculations!$C$118))+(1-Control!$C$7*Calculations!$C$87)*INDEX('Monthly Data'!R:R,Calculations!$C$116+MOD(BS21,Calculations!$C$118))</f>
        <v>1.046389543479892E-2</v>
      </c>
      <c r="GJ21" s="86">
        <f ca="1">Control!$C$7*Calculations!$C$82*INDEX('Monthly Data'!N:N,Calculations!$C$116+MOD(BT21,Calculations!$C$118))+Control!$C$7*Calculations!$C$83*INDEX('Monthly Data'!O:O,Calculations!$C$116+MOD(BT21,Calculations!$C$118))+Control!$C$7*Calculations!$C$84*INDEX('Monthly Data'!P:P,Calculations!$C$116+MOD(BT21,Calculations!$C$118))+Control!$C$7*Calculations!$C$85*INDEX('Monthly Data'!Q:Q,Calculations!$C$116+MOD(BT21,Calculations!$C$118))+(1-Control!$C$7*Calculations!$C$87)*INDEX('Monthly Data'!R:R,Calculations!$C$116+MOD(BT21,Calculations!$C$118))</f>
        <v>4.089189590407355E-3</v>
      </c>
      <c r="GK21" s="86">
        <f ca="1">Control!$C$7*Calculations!$C$82*INDEX('Monthly Data'!N:N,Calculations!$C$116+MOD(BU21,Calculations!$C$118))+Control!$C$7*Calculations!$C$83*INDEX('Monthly Data'!O:O,Calculations!$C$116+MOD(BU21,Calculations!$C$118))+Control!$C$7*Calculations!$C$84*INDEX('Monthly Data'!P:P,Calculations!$C$116+MOD(BU21,Calculations!$C$118))+Control!$C$7*Calculations!$C$85*INDEX('Monthly Data'!Q:Q,Calculations!$C$116+MOD(BU21,Calculations!$C$118))+(1-Control!$C$7*Calculations!$C$87)*INDEX('Monthly Data'!R:R,Calculations!$C$116+MOD(BU21,Calculations!$C$118))</f>
        <v>1.3423979074716584E-2</v>
      </c>
      <c r="GL21" s="86">
        <f ca="1">Control!$C$7*Calculations!$C$82*INDEX('Monthly Data'!N:N,Calculations!$C$116+MOD(BV21,Calculations!$C$118))+Control!$C$7*Calculations!$C$83*INDEX('Monthly Data'!O:O,Calculations!$C$116+MOD(BV21,Calculations!$C$118))+Control!$C$7*Calculations!$C$84*INDEX('Monthly Data'!P:P,Calculations!$C$116+MOD(BV21,Calculations!$C$118))+Control!$C$7*Calculations!$C$85*INDEX('Monthly Data'!Q:Q,Calculations!$C$116+MOD(BV21,Calculations!$C$118))+(1-Control!$C$7*Calculations!$C$87)*INDEX('Monthly Data'!R:R,Calculations!$C$116+MOD(BV21,Calculations!$C$118))</f>
        <v>-2.072517756005474E-2</v>
      </c>
      <c r="GM21" s="86">
        <f ca="1">Control!$C$7*Calculations!$C$82*INDEX('Monthly Data'!N:N,Calculations!$C$116+MOD(BW21,Calculations!$C$118))+Control!$C$7*Calculations!$C$83*INDEX('Monthly Data'!O:O,Calculations!$C$116+MOD(BW21,Calculations!$C$118))+Control!$C$7*Calculations!$C$84*INDEX('Monthly Data'!P:P,Calculations!$C$116+MOD(BW21,Calculations!$C$118))+Control!$C$7*Calculations!$C$85*INDEX('Monthly Data'!Q:Q,Calculations!$C$116+MOD(BW21,Calculations!$C$118))+(1-Control!$C$7*Calculations!$C$87)*INDEX('Monthly Data'!R:R,Calculations!$C$116+MOD(BW21,Calculations!$C$118))</f>
        <v>3.4808428836917149E-3</v>
      </c>
      <c r="GN21" s="86">
        <f ca="1">Control!$C$7*Calculations!$C$82*INDEX('Monthly Data'!N:N,Calculations!$C$116+MOD(BX21,Calculations!$C$118))+Control!$C$7*Calculations!$C$83*INDEX('Monthly Data'!O:O,Calculations!$C$116+MOD(BX21,Calculations!$C$118))+Control!$C$7*Calculations!$C$84*INDEX('Monthly Data'!P:P,Calculations!$C$116+MOD(BX21,Calculations!$C$118))+Control!$C$7*Calculations!$C$85*INDEX('Monthly Data'!Q:Q,Calculations!$C$116+MOD(BX21,Calculations!$C$118))+(1-Control!$C$7*Calculations!$C$87)*INDEX('Monthly Data'!R:R,Calculations!$C$116+MOD(BX21,Calculations!$C$118))</f>
        <v>-9.9526758408448549E-3</v>
      </c>
      <c r="GO21" s="86">
        <f ca="1">Control!$C$7*Calculations!$C$82*INDEX('Monthly Data'!N:N,Calculations!$C$116+MOD(BY21,Calculations!$C$118))+Control!$C$7*Calculations!$C$83*INDEX('Monthly Data'!O:O,Calculations!$C$116+MOD(BY21,Calculations!$C$118))+Control!$C$7*Calculations!$C$84*INDEX('Monthly Data'!P:P,Calculations!$C$116+MOD(BY21,Calculations!$C$118))+Control!$C$7*Calculations!$C$85*INDEX('Monthly Data'!Q:Q,Calculations!$C$116+MOD(BY21,Calculations!$C$118))+(1-Control!$C$7*Calculations!$C$87)*INDEX('Monthly Data'!R:R,Calculations!$C$116+MOD(BY21,Calculations!$C$118))</f>
        <v>9.9787204839310462E-3</v>
      </c>
      <c r="GP21" s="86">
        <f ca="1">Control!$C$7*Calculations!$C$82*INDEX('Monthly Data'!N:N,Calculations!$C$116+MOD(BZ21,Calculations!$C$118))+Control!$C$7*Calculations!$C$83*INDEX('Monthly Data'!O:O,Calculations!$C$116+MOD(BZ21,Calculations!$C$118))+Control!$C$7*Calculations!$C$84*INDEX('Monthly Data'!P:P,Calculations!$C$116+MOD(BZ21,Calculations!$C$118))+Control!$C$7*Calculations!$C$85*INDEX('Monthly Data'!Q:Q,Calculations!$C$116+MOD(BZ21,Calculations!$C$118))+(1-Control!$C$7*Calculations!$C$87)*INDEX('Monthly Data'!R:R,Calculations!$C$116+MOD(BZ21,Calculations!$C$118))</f>
        <v>6.3250222980707482E-3</v>
      </c>
      <c r="GQ21" s="86">
        <f ca="1">Control!$C$7*Calculations!$C$82*INDEX('Monthly Data'!N:N,Calculations!$C$116+MOD(CA21,Calculations!$C$118))+Control!$C$7*Calculations!$C$83*INDEX('Monthly Data'!O:O,Calculations!$C$116+MOD(CA21,Calculations!$C$118))+Control!$C$7*Calculations!$C$84*INDEX('Monthly Data'!P:P,Calculations!$C$116+MOD(CA21,Calculations!$C$118))+Control!$C$7*Calculations!$C$85*INDEX('Monthly Data'!Q:Q,Calculations!$C$116+MOD(CA21,Calculations!$C$118))+(1-Control!$C$7*Calculations!$C$87)*INDEX('Monthly Data'!R:R,Calculations!$C$116+MOD(CA21,Calculations!$C$118))</f>
        <v>-4.417423226995453E-3</v>
      </c>
      <c r="GR21" s="86">
        <f ca="1">Control!$C$7*Calculations!$C$82*INDEX('Monthly Data'!N:N,Calculations!$C$116+MOD(CB21,Calculations!$C$118))+Control!$C$7*Calculations!$C$83*INDEX('Monthly Data'!O:O,Calculations!$C$116+MOD(CB21,Calculations!$C$118))+Control!$C$7*Calculations!$C$84*INDEX('Monthly Data'!P:P,Calculations!$C$116+MOD(CB21,Calculations!$C$118))+Control!$C$7*Calculations!$C$85*INDEX('Monthly Data'!Q:Q,Calculations!$C$116+MOD(CB21,Calculations!$C$118))+(1-Control!$C$7*Calculations!$C$87)*INDEX('Monthly Data'!R:R,Calculations!$C$116+MOD(CB21,Calculations!$C$118))</f>
        <v>2.3852824346838646E-2</v>
      </c>
      <c r="GS21" s="86">
        <f ca="1">Control!$C$7*Calculations!$C$82*INDEX('Monthly Data'!N:N,Calculations!$C$116+MOD(CC21,Calculations!$C$118))+Control!$C$7*Calculations!$C$83*INDEX('Monthly Data'!O:O,Calculations!$C$116+MOD(CC21,Calculations!$C$118))+Control!$C$7*Calculations!$C$84*INDEX('Monthly Data'!P:P,Calculations!$C$116+MOD(CC21,Calculations!$C$118))+Control!$C$7*Calculations!$C$85*INDEX('Monthly Data'!Q:Q,Calculations!$C$116+MOD(CC21,Calculations!$C$118))+(1-Control!$C$7*Calculations!$C$87)*INDEX('Monthly Data'!R:R,Calculations!$C$116+MOD(CC21,Calculations!$C$118))</f>
        <v>-2.6378232493851243E-2</v>
      </c>
      <c r="GT21" s="86">
        <f ca="1">Control!$C$7*Calculations!$C$82*INDEX('Monthly Data'!N:N,Calculations!$C$116+MOD(CD21,Calculations!$C$118))+Control!$C$7*Calculations!$C$83*INDEX('Monthly Data'!O:O,Calculations!$C$116+MOD(CD21,Calculations!$C$118))+Control!$C$7*Calculations!$C$84*INDEX('Monthly Data'!P:P,Calculations!$C$116+MOD(CD21,Calculations!$C$118))+Control!$C$7*Calculations!$C$85*INDEX('Monthly Data'!Q:Q,Calculations!$C$116+MOD(CD21,Calculations!$C$118))+(1-Control!$C$7*Calculations!$C$87)*INDEX('Monthly Data'!R:R,Calculations!$C$116+MOD(CD21,Calculations!$C$118))</f>
        <v>3.8809817903524786E-2</v>
      </c>
      <c r="GU21" s="86">
        <f ca="1">Control!$C$7*Calculations!$C$82*INDEX('Monthly Data'!N:N,Calculations!$C$116+MOD(CE21,Calculations!$C$118))+Control!$C$7*Calculations!$C$83*INDEX('Monthly Data'!O:O,Calculations!$C$116+MOD(CE21,Calculations!$C$118))+Control!$C$7*Calculations!$C$84*INDEX('Monthly Data'!P:P,Calculations!$C$116+MOD(CE21,Calculations!$C$118))+Control!$C$7*Calculations!$C$85*INDEX('Monthly Data'!Q:Q,Calculations!$C$116+MOD(CE21,Calculations!$C$118))+(1-Control!$C$7*Calculations!$C$87)*INDEX('Monthly Data'!R:R,Calculations!$C$116+MOD(CE21,Calculations!$C$118))</f>
        <v>1.0627294914941248E-2</v>
      </c>
      <c r="GV21" s="86">
        <f ca="1">Control!$C$7*Calculations!$C$82*INDEX('Monthly Data'!N:N,Calculations!$C$116+MOD(CF21,Calculations!$C$118))+Control!$C$7*Calculations!$C$83*INDEX('Monthly Data'!O:O,Calculations!$C$116+MOD(CF21,Calculations!$C$118))+Control!$C$7*Calculations!$C$84*INDEX('Monthly Data'!P:P,Calculations!$C$116+MOD(CF21,Calculations!$C$118))+Control!$C$7*Calculations!$C$85*INDEX('Monthly Data'!Q:Q,Calculations!$C$116+MOD(CF21,Calculations!$C$118))+(1-Control!$C$7*Calculations!$C$87)*INDEX('Monthly Data'!R:R,Calculations!$C$116+MOD(CF21,Calculations!$C$118))</f>
        <v>8.3814116887657771E-3</v>
      </c>
      <c r="GW21" s="86">
        <f ca="1">Control!$C$7*Calculations!$C$82*INDEX('Monthly Data'!N:N,Calculations!$C$116+MOD(CG21,Calculations!$C$118))+Control!$C$7*Calculations!$C$83*INDEX('Monthly Data'!O:O,Calculations!$C$116+MOD(CG21,Calculations!$C$118))+Control!$C$7*Calculations!$C$84*INDEX('Monthly Data'!P:P,Calculations!$C$116+MOD(CG21,Calculations!$C$118))+Control!$C$7*Calculations!$C$85*INDEX('Monthly Data'!Q:Q,Calculations!$C$116+MOD(CG21,Calculations!$C$118))+(1-Control!$C$7*Calculations!$C$87)*INDEX('Monthly Data'!R:R,Calculations!$C$116+MOD(CG21,Calculations!$C$118))</f>
        <v>2.1918137743539623E-2</v>
      </c>
      <c r="GX21" s="86">
        <f ca="1">Control!$C$7*Calculations!$C$82*INDEX('Monthly Data'!N:N,Calculations!$C$116+MOD(CH21,Calculations!$C$118))+Control!$C$7*Calculations!$C$83*INDEX('Monthly Data'!O:O,Calculations!$C$116+MOD(CH21,Calculations!$C$118))+Control!$C$7*Calculations!$C$84*INDEX('Monthly Data'!P:P,Calculations!$C$116+MOD(CH21,Calculations!$C$118))+Control!$C$7*Calculations!$C$85*INDEX('Monthly Data'!Q:Q,Calculations!$C$116+MOD(CH21,Calculations!$C$118))+(1-Control!$C$7*Calculations!$C$87)*INDEX('Monthly Data'!R:R,Calculations!$C$116+MOD(CH21,Calculations!$C$118))</f>
        <v>1.3891563624307685E-2</v>
      </c>
      <c r="GY21" s="86">
        <f ca="1">Control!$C$7*Calculations!$C$82*INDEX('Monthly Data'!N:N,Calculations!$C$116+MOD(CI21,Calculations!$C$118))+Control!$C$7*Calculations!$C$83*INDEX('Monthly Data'!O:O,Calculations!$C$116+MOD(CI21,Calculations!$C$118))+Control!$C$7*Calculations!$C$84*INDEX('Monthly Data'!P:P,Calculations!$C$116+MOD(CI21,Calculations!$C$118))+Control!$C$7*Calculations!$C$85*INDEX('Monthly Data'!Q:Q,Calculations!$C$116+MOD(CI21,Calculations!$C$118))+(1-Control!$C$7*Calculations!$C$87)*INDEX('Monthly Data'!R:R,Calculations!$C$116+MOD(CI21,Calculations!$C$118))</f>
        <v>3.0957942835585645E-2</v>
      </c>
      <c r="GZ21" s="86">
        <f ca="1">Control!$C$7*Calculations!$C$82*INDEX('Monthly Data'!N:N,Calculations!$C$116+MOD(CJ21,Calculations!$C$118))+Control!$C$7*Calculations!$C$83*INDEX('Monthly Data'!O:O,Calculations!$C$116+MOD(CJ21,Calculations!$C$118))+Control!$C$7*Calculations!$C$84*INDEX('Monthly Data'!P:P,Calculations!$C$116+MOD(CJ21,Calculations!$C$118))+Control!$C$7*Calculations!$C$85*INDEX('Monthly Data'!Q:Q,Calculations!$C$116+MOD(CJ21,Calculations!$C$118))+(1-Control!$C$7*Calculations!$C$87)*INDEX('Monthly Data'!R:R,Calculations!$C$116+MOD(CJ21,Calculations!$C$118))</f>
        <v>1.5115046179922851E-2</v>
      </c>
      <c r="HA21" s="86">
        <f ca="1">Control!$C$7*Calculations!$C$82*INDEX('Monthly Data'!N:N,Calculations!$C$116+MOD(CK21,Calculations!$C$118))+Control!$C$7*Calculations!$C$83*INDEX('Monthly Data'!O:O,Calculations!$C$116+MOD(CK21,Calculations!$C$118))+Control!$C$7*Calculations!$C$84*INDEX('Monthly Data'!P:P,Calculations!$C$116+MOD(CK21,Calculations!$C$118))+Control!$C$7*Calculations!$C$85*INDEX('Monthly Data'!Q:Q,Calculations!$C$116+MOD(CK21,Calculations!$C$118))+(1-Control!$C$7*Calculations!$C$87)*INDEX('Monthly Data'!R:R,Calculations!$C$116+MOD(CK21,Calculations!$C$118))</f>
        <v>-2.5419860972892394E-2</v>
      </c>
      <c r="HB21" s="86">
        <f ca="1">Control!$C$7*Calculations!$C$82*INDEX('Monthly Data'!N:N,Calculations!$C$116+MOD(CL21,Calculations!$C$118))+Control!$C$7*Calculations!$C$83*INDEX('Monthly Data'!O:O,Calculations!$C$116+MOD(CL21,Calculations!$C$118))+Control!$C$7*Calculations!$C$84*INDEX('Monthly Data'!P:P,Calculations!$C$116+MOD(CL21,Calculations!$C$118))+Control!$C$7*Calculations!$C$85*INDEX('Monthly Data'!Q:Q,Calculations!$C$116+MOD(CL21,Calculations!$C$118))+(1-Control!$C$7*Calculations!$C$87)*INDEX('Monthly Data'!R:R,Calculations!$C$116+MOD(CL21,Calculations!$C$118))</f>
        <v>-1.8530040247387896E-2</v>
      </c>
      <c r="HC21" s="86">
        <f ca="1">Control!$C$7*Calculations!$C$82*INDEX('Monthly Data'!N:N,Calculations!$C$116+MOD(CM21,Calculations!$C$118))+Control!$C$7*Calculations!$C$83*INDEX('Monthly Data'!O:O,Calculations!$C$116+MOD(CM21,Calculations!$C$118))+Control!$C$7*Calculations!$C$84*INDEX('Monthly Data'!P:P,Calculations!$C$116+MOD(CM21,Calculations!$C$118))+Control!$C$7*Calculations!$C$85*INDEX('Monthly Data'!Q:Q,Calculations!$C$116+MOD(CM21,Calculations!$C$118))+(1-Control!$C$7*Calculations!$C$87)*INDEX('Monthly Data'!R:R,Calculations!$C$116+MOD(CM21,Calculations!$C$118))</f>
        <v>9.9793409618087695E-3</v>
      </c>
      <c r="HD21" s="86">
        <f ca="1">Control!$C$7*Calculations!$C$82*INDEX('Monthly Data'!N:N,Calculations!$C$116+MOD(CN21,Calculations!$C$118))+Control!$C$7*Calculations!$C$83*INDEX('Monthly Data'!O:O,Calculations!$C$116+MOD(CN21,Calculations!$C$118))+Control!$C$7*Calculations!$C$84*INDEX('Monthly Data'!P:P,Calculations!$C$116+MOD(CN21,Calculations!$C$118))+Control!$C$7*Calculations!$C$85*INDEX('Monthly Data'!Q:Q,Calculations!$C$116+MOD(CN21,Calculations!$C$118))+(1-Control!$C$7*Calculations!$C$87)*INDEX('Monthly Data'!R:R,Calculations!$C$116+MOD(CN21,Calculations!$C$118))</f>
        <v>3.7118215575026904E-2</v>
      </c>
      <c r="HE21" s="86">
        <f ca="1">Control!$C$7*Calculations!$C$82*INDEX('Monthly Data'!N:N,Calculations!$C$116+MOD(CO21,Calculations!$C$118))+Control!$C$7*Calculations!$C$83*INDEX('Monthly Data'!O:O,Calculations!$C$116+MOD(CO21,Calculations!$C$118))+Control!$C$7*Calculations!$C$84*INDEX('Monthly Data'!P:P,Calculations!$C$116+MOD(CO21,Calculations!$C$118))+Control!$C$7*Calculations!$C$85*INDEX('Monthly Data'!Q:Q,Calculations!$C$116+MOD(CO21,Calculations!$C$118))+(1-Control!$C$7*Calculations!$C$87)*INDEX('Monthly Data'!R:R,Calculations!$C$116+MOD(CO21,Calculations!$C$118))</f>
        <v>6.1009361253630504E-2</v>
      </c>
      <c r="HF21" s="86">
        <f ca="1">Control!$C$7*Calculations!$C$82*INDEX('Monthly Data'!N:N,Calculations!$C$116+MOD(CP21,Calculations!$C$118))+Control!$C$7*Calculations!$C$83*INDEX('Monthly Data'!O:O,Calculations!$C$116+MOD(CP21,Calculations!$C$118))+Control!$C$7*Calculations!$C$84*INDEX('Monthly Data'!P:P,Calculations!$C$116+MOD(CP21,Calculations!$C$118))+Control!$C$7*Calculations!$C$85*INDEX('Monthly Data'!Q:Q,Calculations!$C$116+MOD(CP21,Calculations!$C$118))+(1-Control!$C$7*Calculations!$C$87)*INDEX('Monthly Data'!R:R,Calculations!$C$116+MOD(CP21,Calculations!$C$118))</f>
        <v>-1.6546126717384396E-2</v>
      </c>
      <c r="HG21" s="86">
        <f ca="1">Control!$C$7*Calculations!$C$82*INDEX('Monthly Data'!N:N,Calculations!$C$116+MOD(CQ21,Calculations!$C$118))+Control!$C$7*Calculations!$C$83*INDEX('Monthly Data'!O:O,Calculations!$C$116+MOD(CQ21,Calculations!$C$118))+Control!$C$7*Calculations!$C$84*INDEX('Monthly Data'!P:P,Calculations!$C$116+MOD(CQ21,Calculations!$C$118))+Control!$C$7*Calculations!$C$85*INDEX('Monthly Data'!Q:Q,Calculations!$C$116+MOD(CQ21,Calculations!$C$118))+(1-Control!$C$7*Calculations!$C$87)*INDEX('Monthly Data'!R:R,Calculations!$C$116+MOD(CQ21,Calculations!$C$118))</f>
        <v>2.5325873776067674E-2</v>
      </c>
      <c r="HH21" s="86">
        <f ca="1">Control!$C$7*Calculations!$C$82*INDEX('Monthly Data'!N:N,Calculations!$C$116+MOD(CR21,Calculations!$C$118))+Control!$C$7*Calculations!$C$83*INDEX('Monthly Data'!O:O,Calculations!$C$116+MOD(CR21,Calculations!$C$118))+Control!$C$7*Calculations!$C$84*INDEX('Monthly Data'!P:P,Calculations!$C$116+MOD(CR21,Calculations!$C$118))+Control!$C$7*Calculations!$C$85*INDEX('Monthly Data'!Q:Q,Calculations!$C$116+MOD(CR21,Calculations!$C$118))+(1-Control!$C$7*Calculations!$C$87)*INDEX('Monthly Data'!R:R,Calculations!$C$116+MOD(CR21,Calculations!$C$118))</f>
        <v>-7.3651264633385334E-4</v>
      </c>
      <c r="HI21" s="86">
        <f ca="1">Control!$C$7*Calculations!$C$82*INDEX('Monthly Data'!N:N,Calculations!$C$116+MOD(CS21,Calculations!$C$118))+Control!$C$7*Calculations!$C$83*INDEX('Monthly Data'!O:O,Calculations!$C$116+MOD(CS21,Calculations!$C$118))+Control!$C$7*Calculations!$C$84*INDEX('Monthly Data'!P:P,Calculations!$C$116+MOD(CS21,Calculations!$C$118))+Control!$C$7*Calculations!$C$85*INDEX('Monthly Data'!Q:Q,Calculations!$C$116+MOD(CS21,Calculations!$C$118))+(1-Control!$C$7*Calculations!$C$87)*INDEX('Monthly Data'!R:R,Calculations!$C$116+MOD(CS21,Calculations!$C$118))</f>
        <v>-1.4213734788548189E-2</v>
      </c>
      <c r="HJ21" s="86">
        <f ca="1">Control!$C$7*Calculations!$C$82*INDEX('Monthly Data'!N:N,Calculations!$C$116+MOD(CT21,Calculations!$C$118))+Control!$C$7*Calculations!$C$83*INDEX('Monthly Data'!O:O,Calculations!$C$116+MOD(CT21,Calculations!$C$118))+Control!$C$7*Calculations!$C$84*INDEX('Monthly Data'!P:P,Calculations!$C$116+MOD(CT21,Calculations!$C$118))+Control!$C$7*Calculations!$C$85*INDEX('Monthly Data'!Q:Q,Calculations!$C$116+MOD(CT21,Calculations!$C$118))+(1-Control!$C$7*Calculations!$C$87)*INDEX('Monthly Data'!R:R,Calculations!$C$116+MOD(CT21,Calculations!$C$118))</f>
        <v>1.5216630695380906E-2</v>
      </c>
      <c r="HK21" s="86">
        <f ca="1">Control!$C$7*Calculations!$C$82*INDEX('Monthly Data'!N:N,Calculations!$C$116+MOD(CU21,Calculations!$C$118))+Control!$C$7*Calculations!$C$83*INDEX('Monthly Data'!O:O,Calculations!$C$116+MOD(CU21,Calculations!$C$118))+Control!$C$7*Calculations!$C$84*INDEX('Monthly Data'!P:P,Calculations!$C$116+MOD(CU21,Calculations!$C$118))+Control!$C$7*Calculations!$C$85*INDEX('Monthly Data'!Q:Q,Calculations!$C$116+MOD(CU21,Calculations!$C$118))+(1-Control!$C$7*Calculations!$C$87)*INDEX('Monthly Data'!R:R,Calculations!$C$116+MOD(CU21,Calculations!$C$118))</f>
        <v>3.127051071655923E-3</v>
      </c>
      <c r="HL21" s="86">
        <f ca="1">Control!$C$7*Calculations!$C$82*INDEX('Monthly Data'!N:N,Calculations!$C$116+MOD(CV21,Calculations!$C$118))+Control!$C$7*Calculations!$C$83*INDEX('Monthly Data'!O:O,Calculations!$C$116+MOD(CV21,Calculations!$C$118))+Control!$C$7*Calculations!$C$84*INDEX('Monthly Data'!P:P,Calculations!$C$116+MOD(CV21,Calculations!$C$118))+Control!$C$7*Calculations!$C$85*INDEX('Monthly Data'!Q:Q,Calculations!$C$116+MOD(CV21,Calculations!$C$118))+(1-Control!$C$7*Calculations!$C$87)*INDEX('Monthly Data'!R:R,Calculations!$C$116+MOD(CV21,Calculations!$C$118))</f>
        <v>-6.1115617667135171E-2</v>
      </c>
      <c r="HM21" s="86">
        <f ca="1">Control!$C$7*Calculations!$C$82*INDEX('Monthly Data'!N:N,Calculations!$C$116+MOD(CW21,Calculations!$C$118))+Control!$C$7*Calculations!$C$83*INDEX('Monthly Data'!O:O,Calculations!$C$116+MOD(CW21,Calculations!$C$118))+Control!$C$7*Calculations!$C$84*INDEX('Monthly Data'!P:P,Calculations!$C$116+MOD(CW21,Calculations!$C$118))+Control!$C$7*Calculations!$C$85*INDEX('Monthly Data'!Q:Q,Calculations!$C$116+MOD(CW21,Calculations!$C$118))+(1-Control!$C$7*Calculations!$C$87)*INDEX('Monthly Data'!R:R,Calculations!$C$116+MOD(CW21,Calculations!$C$118))</f>
        <v>3.8809817903524786E-2</v>
      </c>
      <c r="HN21" s="86">
        <f ca="1">Control!$C$7*Calculations!$C$82*INDEX('Monthly Data'!N:N,Calculations!$C$116+MOD(CX21,Calculations!$C$118))+Control!$C$7*Calculations!$C$83*INDEX('Monthly Data'!O:O,Calculations!$C$116+MOD(CX21,Calculations!$C$118))+Control!$C$7*Calculations!$C$84*INDEX('Monthly Data'!P:P,Calculations!$C$116+MOD(CX21,Calculations!$C$118))+Control!$C$7*Calculations!$C$85*INDEX('Monthly Data'!Q:Q,Calculations!$C$116+MOD(CX21,Calculations!$C$118))+(1-Control!$C$7*Calculations!$C$87)*INDEX('Monthly Data'!R:R,Calculations!$C$116+MOD(CX21,Calculations!$C$118))</f>
        <v>9.9787204839310462E-3</v>
      </c>
      <c r="HO21" s="86">
        <f ca="1">Control!$C$7*Calculations!$C$82*INDEX('Monthly Data'!N:N,Calculations!$C$116+MOD(CY21,Calculations!$C$118))+Control!$C$7*Calculations!$C$83*INDEX('Monthly Data'!O:O,Calculations!$C$116+MOD(CY21,Calculations!$C$118))+Control!$C$7*Calculations!$C$84*INDEX('Monthly Data'!P:P,Calculations!$C$116+MOD(CY21,Calculations!$C$118))+Control!$C$7*Calculations!$C$85*INDEX('Monthly Data'!Q:Q,Calculations!$C$116+MOD(CY21,Calculations!$C$118))+(1-Control!$C$7*Calculations!$C$87)*INDEX('Monthly Data'!R:R,Calculations!$C$116+MOD(CY21,Calculations!$C$118))</f>
        <v>1.8665061640915637E-2</v>
      </c>
      <c r="HP21" s="86">
        <f ca="1">Control!$C$7*Calculations!$C$82*INDEX('Monthly Data'!N:N,Calculations!$C$116+MOD(CZ21,Calculations!$C$118))+Control!$C$7*Calculations!$C$83*INDEX('Monthly Data'!O:O,Calculations!$C$116+MOD(CZ21,Calculations!$C$118))+Control!$C$7*Calculations!$C$84*INDEX('Monthly Data'!P:P,Calculations!$C$116+MOD(CZ21,Calculations!$C$118))+Control!$C$7*Calculations!$C$85*INDEX('Monthly Data'!Q:Q,Calculations!$C$116+MOD(CZ21,Calculations!$C$118))+(1-Control!$C$7*Calculations!$C$87)*INDEX('Monthly Data'!R:R,Calculations!$C$116+MOD(CZ21,Calculations!$C$118))</f>
        <v>-3.299557342782896E-2</v>
      </c>
      <c r="HQ21" s="86">
        <f ca="1">Control!$C$7*Calculations!$C$82*INDEX('Monthly Data'!N:N,Calculations!$C$116+MOD(DA21,Calculations!$C$118))+Control!$C$7*Calculations!$C$83*INDEX('Monthly Data'!O:O,Calculations!$C$116+MOD(DA21,Calculations!$C$118))+Control!$C$7*Calculations!$C$84*INDEX('Monthly Data'!P:P,Calculations!$C$116+MOD(DA21,Calculations!$C$118))+Control!$C$7*Calculations!$C$85*INDEX('Monthly Data'!Q:Q,Calculations!$C$116+MOD(DA21,Calculations!$C$118))+(1-Control!$C$7*Calculations!$C$87)*INDEX('Monthly Data'!R:R,Calculations!$C$116+MOD(DA21,Calculations!$C$118))</f>
        <v>5.3309355465453899E-3</v>
      </c>
      <c r="HR21" s="86">
        <f ca="1">Control!$C$7*Calculations!$C$82*INDEX('Monthly Data'!N:N,Calculations!$C$116+MOD(DB21,Calculations!$C$118))+Control!$C$7*Calculations!$C$83*INDEX('Monthly Data'!O:O,Calculations!$C$116+MOD(DB21,Calculations!$C$118))+Control!$C$7*Calculations!$C$84*INDEX('Monthly Data'!P:P,Calculations!$C$116+MOD(DB21,Calculations!$C$118))+Control!$C$7*Calculations!$C$85*INDEX('Monthly Data'!Q:Q,Calculations!$C$116+MOD(DB21,Calculations!$C$118))+(1-Control!$C$7*Calculations!$C$87)*INDEX('Monthly Data'!R:R,Calculations!$C$116+MOD(DB21,Calculations!$C$118))</f>
        <v>3.4808428836917149E-3</v>
      </c>
      <c r="HS21" s="86">
        <f ca="1">Control!$C$7*Calculations!$C$82*INDEX('Monthly Data'!N:N,Calculations!$C$116+MOD(DC21,Calculations!$C$118))+Control!$C$7*Calculations!$C$83*INDEX('Monthly Data'!O:O,Calculations!$C$116+MOD(DC21,Calculations!$C$118))+Control!$C$7*Calculations!$C$84*INDEX('Monthly Data'!P:P,Calculations!$C$116+MOD(DC21,Calculations!$C$118))+Control!$C$7*Calculations!$C$85*INDEX('Monthly Data'!Q:Q,Calculations!$C$116+MOD(DC21,Calculations!$C$118))+(1-Control!$C$7*Calculations!$C$87)*INDEX('Monthly Data'!R:R,Calculations!$C$116+MOD(DC21,Calculations!$C$118))</f>
        <v>1.7484305259657981E-2</v>
      </c>
      <c r="HT21" s="86">
        <f ca="1">Control!$C$7*Calculations!$C$82*INDEX('Monthly Data'!N:N,Calculations!$C$116+MOD(DD21,Calculations!$C$118))+Control!$C$7*Calculations!$C$83*INDEX('Monthly Data'!O:O,Calculations!$C$116+MOD(DD21,Calculations!$C$118))+Control!$C$7*Calculations!$C$84*INDEX('Monthly Data'!P:P,Calculations!$C$116+MOD(DD21,Calculations!$C$118))+Control!$C$7*Calculations!$C$85*INDEX('Monthly Data'!Q:Q,Calculations!$C$116+MOD(DD21,Calculations!$C$118))+(1-Control!$C$7*Calculations!$C$87)*INDEX('Monthly Data'!R:R,Calculations!$C$116+MOD(DD21,Calculations!$C$118))</f>
        <v>-7.5539743260223157E-3</v>
      </c>
      <c r="HU21" s="86">
        <f ca="1">Control!$C$7*Calculations!$C$82*INDEX('Monthly Data'!N:N,Calculations!$C$116+MOD(DE21,Calculations!$C$118))+Control!$C$7*Calculations!$C$83*INDEX('Monthly Data'!O:O,Calculations!$C$116+MOD(DE21,Calculations!$C$118))+Control!$C$7*Calculations!$C$84*INDEX('Monthly Data'!P:P,Calculations!$C$116+MOD(DE21,Calculations!$C$118))+Control!$C$7*Calculations!$C$85*INDEX('Monthly Data'!Q:Q,Calculations!$C$116+MOD(DE21,Calculations!$C$118))+(1-Control!$C$7*Calculations!$C$87)*INDEX('Monthly Data'!R:R,Calculations!$C$116+MOD(DE21,Calculations!$C$118))</f>
        <v>1.0627294914941248E-2</v>
      </c>
      <c r="HV21" s="86">
        <f ca="1">Control!$C$7*Calculations!$C$82*INDEX('Monthly Data'!N:N,Calculations!$C$116+MOD(DF21,Calculations!$C$118))+Control!$C$7*Calculations!$C$83*INDEX('Monthly Data'!O:O,Calculations!$C$116+MOD(DF21,Calculations!$C$118))+Control!$C$7*Calculations!$C$84*INDEX('Monthly Data'!P:P,Calculations!$C$116+MOD(DF21,Calculations!$C$118))+Control!$C$7*Calculations!$C$85*INDEX('Monthly Data'!Q:Q,Calculations!$C$116+MOD(DF21,Calculations!$C$118))+(1-Control!$C$7*Calculations!$C$87)*INDEX('Monthly Data'!R:R,Calculations!$C$116+MOD(DF21,Calculations!$C$118))</f>
        <v>1.7073665854433945E-2</v>
      </c>
      <c r="HW21" s="86">
        <f ca="1">Control!$C$7*Calculations!$C$82*INDEX('Monthly Data'!N:N,Calculations!$C$116+MOD(DG21,Calculations!$C$118))+Control!$C$7*Calculations!$C$83*INDEX('Monthly Data'!O:O,Calculations!$C$116+MOD(DG21,Calculations!$C$118))+Control!$C$7*Calculations!$C$84*INDEX('Monthly Data'!P:P,Calculations!$C$116+MOD(DG21,Calculations!$C$118))+Control!$C$7*Calculations!$C$85*INDEX('Monthly Data'!Q:Q,Calculations!$C$116+MOD(DG21,Calculations!$C$118))+(1-Control!$C$7*Calculations!$C$87)*INDEX('Monthly Data'!R:R,Calculations!$C$116+MOD(DG21,Calculations!$C$118))</f>
        <v>3.8809817903524786E-2</v>
      </c>
      <c r="HX21" s="86">
        <f ca="1">Control!$C$7*Calculations!$C$82*INDEX('Monthly Data'!N:N,Calculations!$C$116+MOD(DH21,Calculations!$C$118))+Control!$C$7*Calculations!$C$83*INDEX('Monthly Data'!O:O,Calculations!$C$116+MOD(DH21,Calculations!$C$118))+Control!$C$7*Calculations!$C$84*INDEX('Monthly Data'!P:P,Calculations!$C$116+MOD(DH21,Calculations!$C$118))+Control!$C$7*Calculations!$C$85*INDEX('Monthly Data'!Q:Q,Calculations!$C$116+MOD(DH21,Calculations!$C$118))+(1-Control!$C$7*Calculations!$C$87)*INDEX('Monthly Data'!R:R,Calculations!$C$116+MOD(DH21,Calculations!$C$118))</f>
        <v>1.2722494017511032E-2</v>
      </c>
      <c r="HY21" s="86">
        <f ca="1">Control!$C$7*Calculations!$C$82*INDEX('Monthly Data'!N:N,Calculations!$C$116+MOD(DI21,Calculations!$C$118))+Control!$C$7*Calculations!$C$83*INDEX('Monthly Data'!O:O,Calculations!$C$116+MOD(DI21,Calculations!$C$118))+Control!$C$7*Calculations!$C$84*INDEX('Monthly Data'!P:P,Calculations!$C$116+MOD(DI21,Calculations!$C$118))+Control!$C$7*Calculations!$C$85*INDEX('Monthly Data'!Q:Q,Calculations!$C$116+MOD(DI21,Calculations!$C$118))+(1-Control!$C$7*Calculations!$C$87)*INDEX('Monthly Data'!R:R,Calculations!$C$116+MOD(DI21,Calculations!$C$118))</f>
        <v>1.9073822767906517E-2</v>
      </c>
      <c r="HZ21" s="86">
        <f ca="1">Control!$C$7*Calculations!$C$82*INDEX('Monthly Data'!N:N,Calculations!$C$116+MOD(DJ21,Calculations!$C$118))+Control!$C$7*Calculations!$C$83*INDEX('Monthly Data'!O:O,Calculations!$C$116+MOD(DJ21,Calculations!$C$118))+Control!$C$7*Calculations!$C$84*INDEX('Monthly Data'!P:P,Calculations!$C$116+MOD(DJ21,Calculations!$C$118))+Control!$C$7*Calculations!$C$85*INDEX('Monthly Data'!Q:Q,Calculations!$C$116+MOD(DJ21,Calculations!$C$118))+(1-Control!$C$7*Calculations!$C$87)*INDEX('Monthly Data'!R:R,Calculations!$C$116+MOD(DJ21,Calculations!$C$118))</f>
        <v>2.1918137743539623E-2</v>
      </c>
      <c r="IA21" s="86">
        <f ca="1">Control!$C$7*Calculations!$C$82*INDEX('Monthly Data'!N:N,Calculations!$C$116+MOD(DK21,Calculations!$C$118))+Control!$C$7*Calculations!$C$83*INDEX('Monthly Data'!O:O,Calculations!$C$116+MOD(DK21,Calculations!$C$118))+Control!$C$7*Calculations!$C$84*INDEX('Monthly Data'!P:P,Calculations!$C$116+MOD(DK21,Calculations!$C$118))+Control!$C$7*Calculations!$C$85*INDEX('Monthly Data'!Q:Q,Calculations!$C$116+MOD(DK21,Calculations!$C$118))+(1-Control!$C$7*Calculations!$C$87)*INDEX('Monthly Data'!R:R,Calculations!$C$116+MOD(DK21,Calculations!$C$118))</f>
        <v>-2.5168357537820856E-4</v>
      </c>
      <c r="IB21" s="86">
        <f ca="1">Control!$C$7*Calculations!$C$82*INDEX('Monthly Data'!N:N,Calculations!$C$116+MOD(DL21,Calculations!$C$118))+Control!$C$7*Calculations!$C$83*INDEX('Monthly Data'!O:O,Calculations!$C$116+MOD(DL21,Calculations!$C$118))+Control!$C$7*Calculations!$C$84*INDEX('Monthly Data'!P:P,Calculations!$C$116+MOD(DL21,Calculations!$C$118))+Control!$C$7*Calculations!$C$85*INDEX('Monthly Data'!Q:Q,Calculations!$C$116+MOD(DL21,Calculations!$C$118))+(1-Control!$C$7*Calculations!$C$87)*INDEX('Monthly Data'!R:R,Calculations!$C$116+MOD(DL21,Calculations!$C$118))</f>
        <v>1.0353752315110615E-2</v>
      </c>
      <c r="IC21" s="86">
        <f ca="1">Control!$C$7*Calculations!$C$82*INDEX('Monthly Data'!N:N,Calculations!$C$116+MOD(DM21,Calculations!$C$118))+Control!$C$7*Calculations!$C$83*INDEX('Monthly Data'!O:O,Calculations!$C$116+MOD(DM21,Calculations!$C$118))+Control!$C$7*Calculations!$C$84*INDEX('Monthly Data'!P:P,Calculations!$C$116+MOD(DM21,Calculations!$C$118))+Control!$C$7*Calculations!$C$85*INDEX('Monthly Data'!Q:Q,Calculations!$C$116+MOD(DM21,Calculations!$C$118))+(1-Control!$C$7*Calculations!$C$87)*INDEX('Monthly Data'!R:R,Calculations!$C$116+MOD(DM21,Calculations!$C$118))</f>
        <v>4.2795950888382334E-3</v>
      </c>
      <c r="ID21" s="86">
        <f ca="1">Control!$C$7*Calculations!$C$82*INDEX('Monthly Data'!N:N,Calculations!$C$116+MOD(DN21,Calculations!$C$118))+Control!$C$7*Calculations!$C$83*INDEX('Monthly Data'!O:O,Calculations!$C$116+MOD(DN21,Calculations!$C$118))+Control!$C$7*Calculations!$C$84*INDEX('Monthly Data'!P:P,Calculations!$C$116+MOD(DN21,Calculations!$C$118))+Control!$C$7*Calculations!$C$85*INDEX('Monthly Data'!Q:Q,Calculations!$C$116+MOD(DN21,Calculations!$C$118))+(1-Control!$C$7*Calculations!$C$87)*INDEX('Monthly Data'!R:R,Calculations!$C$116+MOD(DN21,Calculations!$C$118))</f>
        <v>2.3307359621218403E-2</v>
      </c>
      <c r="IE21" s="86">
        <f ca="1">Control!$C$7*Calculations!$C$82*INDEX('Monthly Data'!N:N,Calculations!$C$116+MOD(DO21,Calculations!$C$118))+Control!$C$7*Calculations!$C$83*INDEX('Monthly Data'!O:O,Calculations!$C$116+MOD(DO21,Calculations!$C$118))+Control!$C$7*Calculations!$C$84*INDEX('Monthly Data'!P:P,Calculations!$C$116+MOD(DO21,Calculations!$C$118))+Control!$C$7*Calculations!$C$85*INDEX('Monthly Data'!Q:Q,Calculations!$C$116+MOD(DO21,Calculations!$C$118))+(1-Control!$C$7*Calculations!$C$87)*INDEX('Monthly Data'!R:R,Calculations!$C$116+MOD(DO21,Calculations!$C$118))</f>
        <v>3.9251937367756782E-3</v>
      </c>
      <c r="IF21" s="86">
        <f ca="1">Control!$C$7*Calculations!$C$82*INDEX('Monthly Data'!N:N,Calculations!$C$116+MOD(DP21,Calculations!$C$118))+Control!$C$7*Calculations!$C$83*INDEX('Monthly Data'!O:O,Calculations!$C$116+MOD(DP21,Calculations!$C$118))+Control!$C$7*Calculations!$C$84*INDEX('Monthly Data'!P:P,Calculations!$C$116+MOD(DP21,Calculations!$C$118))+Control!$C$7*Calculations!$C$85*INDEX('Monthly Data'!Q:Q,Calculations!$C$116+MOD(DP21,Calculations!$C$118))+(1-Control!$C$7*Calculations!$C$87)*INDEX('Monthly Data'!R:R,Calculations!$C$116+MOD(DP21,Calculations!$C$118))</f>
        <v>1.50127906355989E-2</v>
      </c>
      <c r="IG21" s="88">
        <f ca="1">Control!$C$8*(1+DQ21)*(1+DR21)*(1+DS21)*(1+DT21)*(1+DU21)*(1+DV21)*(1+DW21)*(1+DX21)*(1+DY21)*(1+DZ21)*(1+EA21)*(1+EB21)*(1+EC21)*(1+ED21)*(1+EE21)*(1+EF21)*(1+EG21)*(1+EH21)*(1+EI21)*(1+EJ21)*(1+EK21)*(1+EL21)*(1+EM21)*(1+EN21)*(1+EO21)*(1+EP21)*(1+EQ21)*(1+ER21)*(1+ES21)*(1+ET21)*(1+EU21)*(1+EV21)*(1+EW21)*(1+EX21)*(1+EY21)*(1+EZ21)*(1+FA21)*(1+FB21)*(1+FC21)*(1+FD21)*(1+FE21)*(1+FF21)*(1+FG21)*(1+FH21)*(1+FI21)*(1+FJ21)*(1+FK21)*(1+FL21)*(1+FM21)*(1+FN21)*(1+FO21)*(1+FP21)*(1+FQ21)*(1+FR21)*(1+FS21)*(1+FT21)*(1+FU21)*(1+FV21)*(1+FW21)*(1+FX21)*(1+FY21)*(1+FZ21)*(1+GA21)*(1+GB21)*(1+GC21)*(1+GD21)*(1+GE21)*(1+GF21)*(1+GG21)*(1+GH21)*(1+GI21)*(1+GJ21)*(1+GK21)*(1+GL21)*(1+GM21)*(1+GN21)*(1+GO21)*(1+GP21)*(1+GQ21)*(1+GR21)*(1+GS21)*(1+GT21)*(1+GU21)*(1+GV21)*(1+GW21)*(1+GX21)*(1+GY21)*(1+GZ21)*(1+HA21)*(1+HB21)*(1+HC21)*(1+HD21)*(1+HE21)*(1+HF21)*(1+HG21)*(1+HH21)*(1+HI21)*(1+HJ21)*(1+HK21)*(1+HL21)*(1+HM21)*(1+HN21)*(1+HO21)*(1+HP21)*(1+HQ21)*(1+HR21)*(1+HS21)*(1+HT21)*(1+HU21)*(1+HV21)*(1+HW21)*(1+HX21)*(1+HY21)*(1+HZ21)*(1+IA21)*(1+IB21)*(1+IC21)*(1+ID21)*(1+IE21)*(1+IF21)</f>
        <v>144499.05947732614</v>
      </c>
    </row>
    <row r="22" spans="1:241" x14ac:dyDescent="0.25">
      <c r="A22">
        <v>0</v>
      </c>
      <c r="B22">
        <v>69</v>
      </c>
      <c r="C22">
        <v>22</v>
      </c>
      <c r="D22">
        <v>27</v>
      </c>
      <c r="E22">
        <v>103</v>
      </c>
      <c r="F22">
        <v>101</v>
      </c>
      <c r="G22">
        <v>25</v>
      </c>
      <c r="H22">
        <v>112</v>
      </c>
      <c r="I22">
        <v>100</v>
      </c>
      <c r="J22">
        <v>64</v>
      </c>
      <c r="K22">
        <v>45</v>
      </c>
      <c r="L22">
        <v>38</v>
      </c>
      <c r="M22">
        <v>57</v>
      </c>
      <c r="N22">
        <v>52</v>
      </c>
      <c r="O22">
        <v>52</v>
      </c>
      <c r="P22">
        <v>32</v>
      </c>
      <c r="Q22">
        <v>69</v>
      </c>
      <c r="R22">
        <v>79</v>
      </c>
      <c r="S22">
        <v>5</v>
      </c>
      <c r="T22">
        <v>33</v>
      </c>
      <c r="U22">
        <v>64</v>
      </c>
      <c r="V22">
        <v>53</v>
      </c>
      <c r="W22">
        <v>53</v>
      </c>
      <c r="X22">
        <v>53</v>
      </c>
      <c r="Y22">
        <v>12</v>
      </c>
      <c r="Z22">
        <v>80</v>
      </c>
      <c r="AA22">
        <v>118</v>
      </c>
      <c r="AB22">
        <v>96</v>
      </c>
      <c r="AC22">
        <v>33</v>
      </c>
      <c r="AD22">
        <v>51</v>
      </c>
      <c r="AE22">
        <v>55</v>
      </c>
      <c r="AF22">
        <v>118</v>
      </c>
      <c r="AG22">
        <v>80</v>
      </c>
      <c r="AH22">
        <v>54</v>
      </c>
      <c r="AI22">
        <v>105</v>
      </c>
      <c r="AJ22">
        <v>12</v>
      </c>
      <c r="AK22">
        <v>85</v>
      </c>
      <c r="AL22">
        <v>10</v>
      </c>
      <c r="AM22">
        <v>81</v>
      </c>
      <c r="AN22">
        <v>78</v>
      </c>
      <c r="AO22">
        <v>71</v>
      </c>
      <c r="AP22">
        <v>84</v>
      </c>
      <c r="AQ22">
        <v>29</v>
      </c>
      <c r="AR22">
        <v>12</v>
      </c>
      <c r="AS22">
        <v>63</v>
      </c>
      <c r="AT22">
        <v>7</v>
      </c>
      <c r="AU22">
        <v>70</v>
      </c>
      <c r="AV22">
        <v>82</v>
      </c>
      <c r="AW22">
        <v>63</v>
      </c>
      <c r="AX22">
        <v>64</v>
      </c>
      <c r="AY22">
        <v>106</v>
      </c>
      <c r="AZ22">
        <v>44</v>
      </c>
      <c r="BA22">
        <v>69</v>
      </c>
      <c r="BB22">
        <v>116</v>
      </c>
      <c r="BC22">
        <v>75</v>
      </c>
      <c r="BD22">
        <v>111</v>
      </c>
      <c r="BE22">
        <v>88</v>
      </c>
      <c r="BF22">
        <v>34</v>
      </c>
      <c r="BG22">
        <v>14</v>
      </c>
      <c r="BH22">
        <v>59</v>
      </c>
      <c r="BI22">
        <v>102</v>
      </c>
      <c r="BJ22">
        <v>88</v>
      </c>
      <c r="BK22">
        <v>106</v>
      </c>
      <c r="BL22">
        <v>33</v>
      </c>
      <c r="BM22">
        <v>24</v>
      </c>
      <c r="BN22">
        <v>3</v>
      </c>
      <c r="BO22">
        <v>41</v>
      </c>
      <c r="BP22">
        <v>30</v>
      </c>
      <c r="BQ22">
        <v>103</v>
      </c>
      <c r="BR22">
        <v>22</v>
      </c>
      <c r="BS22">
        <v>53</v>
      </c>
      <c r="BT22">
        <v>102</v>
      </c>
      <c r="BU22">
        <v>105</v>
      </c>
      <c r="BV22">
        <v>96</v>
      </c>
      <c r="BW22">
        <v>91</v>
      </c>
      <c r="BX22">
        <v>91</v>
      </c>
      <c r="BY22">
        <v>82</v>
      </c>
      <c r="BZ22">
        <v>97</v>
      </c>
      <c r="CA22">
        <v>118</v>
      </c>
      <c r="CB22">
        <v>36</v>
      </c>
      <c r="CC22">
        <v>108</v>
      </c>
      <c r="CD22">
        <v>6</v>
      </c>
      <c r="CE22">
        <v>115</v>
      </c>
      <c r="CF22">
        <v>38</v>
      </c>
      <c r="CG22">
        <v>109</v>
      </c>
      <c r="CH22">
        <v>112</v>
      </c>
      <c r="CI22">
        <v>98</v>
      </c>
      <c r="CJ22">
        <v>31</v>
      </c>
      <c r="CK22">
        <v>62</v>
      </c>
      <c r="CL22">
        <v>47</v>
      </c>
      <c r="CM22">
        <v>62</v>
      </c>
      <c r="CN22">
        <v>34</v>
      </c>
      <c r="CO22">
        <v>71</v>
      </c>
      <c r="CP22">
        <v>42</v>
      </c>
      <c r="CQ22">
        <v>20</v>
      </c>
      <c r="CR22">
        <v>113</v>
      </c>
      <c r="CS22">
        <v>90</v>
      </c>
      <c r="CT22">
        <v>50</v>
      </c>
      <c r="CU22">
        <v>22</v>
      </c>
      <c r="CV22">
        <v>2</v>
      </c>
      <c r="CW22">
        <v>63</v>
      </c>
      <c r="CX22">
        <v>105</v>
      </c>
      <c r="CY22">
        <v>0</v>
      </c>
      <c r="CZ22">
        <v>92</v>
      </c>
      <c r="DA22">
        <v>103</v>
      </c>
      <c r="DB22">
        <v>5</v>
      </c>
      <c r="DC22">
        <v>72</v>
      </c>
      <c r="DD22">
        <v>52</v>
      </c>
      <c r="DE22">
        <v>9</v>
      </c>
      <c r="DF22">
        <v>94</v>
      </c>
      <c r="DG22">
        <v>97</v>
      </c>
      <c r="DH22">
        <v>11</v>
      </c>
      <c r="DI22">
        <v>98</v>
      </c>
      <c r="DJ22">
        <v>40</v>
      </c>
      <c r="DK22">
        <v>91</v>
      </c>
      <c r="DL22">
        <v>76</v>
      </c>
      <c r="DM22">
        <v>87</v>
      </c>
      <c r="DN22">
        <v>107</v>
      </c>
      <c r="DO22">
        <v>61</v>
      </c>
      <c r="DP22">
        <v>104</v>
      </c>
      <c r="DQ22" s="86">
        <f ca="1">Control!$C$7*Calculations!$C$82*INDEX('Monthly Data'!N:N,Calculations!$C$116+MOD(A22,Calculations!$C$118))+Control!$C$7*Calculations!$C$83*INDEX('Monthly Data'!O:O,Calculations!$C$116+MOD(A22,Calculations!$C$118))+Control!$C$7*Calculations!$C$84*INDEX('Monthly Data'!P:P,Calculations!$C$116+MOD(A22,Calculations!$C$118))+Control!$C$7*Calculations!$C$85*INDEX('Monthly Data'!Q:Q,Calculations!$C$116+MOD(A22,Calculations!$C$118))+(1-Control!$C$7*Calculations!$C$87)*INDEX('Monthly Data'!R:R,Calculations!$C$116+MOD(A22,Calculations!$C$118))</f>
        <v>1.4915555251167555E-3</v>
      </c>
      <c r="DR22" s="86">
        <f ca="1">Control!$C$7*Calculations!$C$82*INDEX('Monthly Data'!N:N,Calculations!$C$116+MOD(B22,Calculations!$C$118))+Control!$C$7*Calculations!$C$83*INDEX('Monthly Data'!O:O,Calculations!$C$116+MOD(B22,Calculations!$C$118))+Control!$C$7*Calculations!$C$84*INDEX('Monthly Data'!P:P,Calculations!$C$116+MOD(B22,Calculations!$C$118))+Control!$C$7*Calculations!$C$85*INDEX('Monthly Data'!Q:Q,Calculations!$C$116+MOD(B22,Calculations!$C$118))+(1-Control!$C$7*Calculations!$C$87)*INDEX('Monthly Data'!R:R,Calculations!$C$116+MOD(B22,Calculations!$C$118))</f>
        <v>-4.0413381192162513E-2</v>
      </c>
      <c r="DS22" s="86">
        <f ca="1">Control!$C$7*Calculations!$C$82*INDEX('Monthly Data'!N:N,Calculations!$C$116+MOD(C22,Calculations!$C$118))+Control!$C$7*Calculations!$C$83*INDEX('Monthly Data'!O:O,Calculations!$C$116+MOD(C22,Calculations!$C$118))+Control!$C$7*Calculations!$C$84*INDEX('Monthly Data'!P:P,Calculations!$C$116+MOD(C22,Calculations!$C$118))+Control!$C$7*Calculations!$C$85*INDEX('Monthly Data'!Q:Q,Calculations!$C$116+MOD(C22,Calculations!$C$118))+(1-Control!$C$7*Calculations!$C$87)*INDEX('Monthly Data'!R:R,Calculations!$C$116+MOD(C22,Calculations!$C$118))</f>
        <v>1.50127906355989E-2</v>
      </c>
      <c r="DT22" s="86">
        <f ca="1">Control!$C$7*Calculations!$C$82*INDEX('Monthly Data'!N:N,Calculations!$C$116+MOD(D22,Calculations!$C$118))+Control!$C$7*Calculations!$C$83*INDEX('Monthly Data'!O:O,Calculations!$C$116+MOD(D22,Calculations!$C$118))+Control!$C$7*Calculations!$C$84*INDEX('Monthly Data'!P:P,Calculations!$C$116+MOD(D22,Calculations!$C$118))+Control!$C$7*Calculations!$C$85*INDEX('Monthly Data'!Q:Q,Calculations!$C$116+MOD(D22,Calculations!$C$118))+(1-Control!$C$7*Calculations!$C$87)*INDEX('Monthly Data'!R:R,Calculations!$C$116+MOD(D22,Calculations!$C$118))</f>
        <v>-3.53368065312233E-2</v>
      </c>
      <c r="DU22" s="86">
        <f ca="1">Control!$C$7*Calculations!$C$82*INDEX('Monthly Data'!N:N,Calculations!$C$116+MOD(E22,Calculations!$C$118))+Control!$C$7*Calculations!$C$83*INDEX('Monthly Data'!O:O,Calculations!$C$116+MOD(E22,Calculations!$C$118))+Control!$C$7*Calculations!$C$84*INDEX('Monthly Data'!P:P,Calculations!$C$116+MOD(E22,Calculations!$C$118))+Control!$C$7*Calculations!$C$85*INDEX('Monthly Data'!Q:Q,Calculations!$C$116+MOD(E22,Calculations!$C$118))+(1-Control!$C$7*Calculations!$C$87)*INDEX('Monthly Data'!R:R,Calculations!$C$116+MOD(E22,Calculations!$C$118))</f>
        <v>5.1972609868760735E-3</v>
      </c>
      <c r="DV22" s="86">
        <f ca="1">Control!$C$7*Calculations!$C$82*INDEX('Monthly Data'!N:N,Calculations!$C$116+MOD(F22,Calculations!$C$118))+Control!$C$7*Calculations!$C$83*INDEX('Monthly Data'!O:O,Calculations!$C$116+MOD(F22,Calculations!$C$118))+Control!$C$7*Calculations!$C$84*INDEX('Monthly Data'!P:P,Calculations!$C$116+MOD(F22,Calculations!$C$118))+Control!$C$7*Calculations!$C$85*INDEX('Monthly Data'!Q:Q,Calculations!$C$116+MOD(F22,Calculations!$C$118))+(1-Control!$C$7*Calculations!$C$87)*INDEX('Monthly Data'!R:R,Calculations!$C$116+MOD(F22,Calculations!$C$118))</f>
        <v>-2.5168357537820856E-4</v>
      </c>
      <c r="DW22" s="86">
        <f ca="1">Control!$C$7*Calculations!$C$82*INDEX('Monthly Data'!N:N,Calculations!$C$116+MOD(G22,Calculations!$C$118))+Control!$C$7*Calculations!$C$83*INDEX('Monthly Data'!O:O,Calculations!$C$116+MOD(G22,Calculations!$C$118))+Control!$C$7*Calculations!$C$84*INDEX('Monthly Data'!P:P,Calculations!$C$116+MOD(G22,Calculations!$C$118))+Control!$C$7*Calculations!$C$85*INDEX('Monthly Data'!Q:Q,Calculations!$C$116+MOD(G22,Calculations!$C$118))+(1-Control!$C$7*Calculations!$C$87)*INDEX('Monthly Data'!R:R,Calculations!$C$116+MOD(G22,Calculations!$C$118))</f>
        <v>-3.299557342782896E-2</v>
      </c>
      <c r="DX22" s="86">
        <f ca="1">Control!$C$7*Calculations!$C$82*INDEX('Monthly Data'!N:N,Calculations!$C$116+MOD(H22,Calculations!$C$118))+Control!$C$7*Calculations!$C$83*INDEX('Monthly Data'!O:O,Calculations!$C$116+MOD(H22,Calculations!$C$118))+Control!$C$7*Calculations!$C$84*INDEX('Monthly Data'!P:P,Calculations!$C$116+MOD(H22,Calculations!$C$118))+Control!$C$7*Calculations!$C$85*INDEX('Monthly Data'!Q:Q,Calculations!$C$116+MOD(H22,Calculations!$C$118))+(1-Control!$C$7*Calculations!$C$87)*INDEX('Monthly Data'!R:R,Calculations!$C$116+MOD(H22,Calculations!$C$118))</f>
        <v>1.142101364887867E-2</v>
      </c>
      <c r="DY22" s="86">
        <f ca="1">Control!$C$7*Calculations!$C$82*INDEX('Monthly Data'!N:N,Calculations!$C$116+MOD(I22,Calculations!$C$118))+Control!$C$7*Calculations!$C$83*INDEX('Monthly Data'!O:O,Calculations!$C$116+MOD(I22,Calculations!$C$118))+Control!$C$7*Calculations!$C$84*INDEX('Monthly Data'!P:P,Calculations!$C$116+MOD(I22,Calculations!$C$118))+Control!$C$7*Calculations!$C$85*INDEX('Monthly Data'!Q:Q,Calculations!$C$116+MOD(I22,Calculations!$C$118))+(1-Control!$C$7*Calculations!$C$87)*INDEX('Monthly Data'!R:R,Calculations!$C$116+MOD(I22,Calculations!$C$118))</f>
        <v>1.7599621212565995E-2</v>
      </c>
      <c r="DZ22" s="86">
        <f ca="1">Control!$C$7*Calculations!$C$82*INDEX('Monthly Data'!N:N,Calculations!$C$116+MOD(J22,Calculations!$C$118))+Control!$C$7*Calculations!$C$83*INDEX('Monthly Data'!O:O,Calculations!$C$116+MOD(J22,Calculations!$C$118))+Control!$C$7*Calculations!$C$84*INDEX('Monthly Data'!P:P,Calculations!$C$116+MOD(J22,Calculations!$C$118))+Control!$C$7*Calculations!$C$85*INDEX('Monthly Data'!Q:Q,Calculations!$C$116+MOD(J22,Calculations!$C$118))+(1-Control!$C$7*Calculations!$C$87)*INDEX('Monthly Data'!R:R,Calculations!$C$116+MOD(J22,Calculations!$C$118))</f>
        <v>-2.4571433440223247E-2</v>
      </c>
      <c r="EA22" s="86">
        <f ca="1">Control!$C$7*Calculations!$C$82*INDEX('Monthly Data'!N:N,Calculations!$C$116+MOD(K22,Calculations!$C$118))+Control!$C$7*Calculations!$C$83*INDEX('Monthly Data'!O:O,Calculations!$C$116+MOD(K22,Calculations!$C$118))+Control!$C$7*Calculations!$C$84*INDEX('Monthly Data'!P:P,Calculations!$C$116+MOD(K22,Calculations!$C$118))+Control!$C$7*Calculations!$C$85*INDEX('Monthly Data'!Q:Q,Calculations!$C$116+MOD(K22,Calculations!$C$118))+(1-Control!$C$7*Calculations!$C$87)*INDEX('Monthly Data'!R:R,Calculations!$C$116+MOD(K22,Calculations!$C$118))</f>
        <v>1.2435425892067014E-2</v>
      </c>
      <c r="EB22" s="86">
        <f ca="1">Control!$C$7*Calculations!$C$82*INDEX('Monthly Data'!N:N,Calculations!$C$116+MOD(L22,Calculations!$C$118))+Control!$C$7*Calculations!$C$83*INDEX('Monthly Data'!O:O,Calculations!$C$116+MOD(L22,Calculations!$C$118))+Control!$C$7*Calculations!$C$84*INDEX('Monthly Data'!P:P,Calculations!$C$116+MOD(L22,Calculations!$C$118))+Control!$C$7*Calculations!$C$85*INDEX('Monthly Data'!Q:Q,Calculations!$C$116+MOD(L22,Calculations!$C$118))+(1-Control!$C$7*Calculations!$C$87)*INDEX('Monthly Data'!R:R,Calculations!$C$116+MOD(L22,Calculations!$C$118))</f>
        <v>1.3891563624307685E-2</v>
      </c>
      <c r="EC22" s="86">
        <f ca="1">Control!$C$7*Calculations!$C$82*INDEX('Monthly Data'!N:N,Calculations!$C$116+MOD(M22,Calculations!$C$118))+Control!$C$7*Calculations!$C$83*INDEX('Monthly Data'!O:O,Calculations!$C$116+MOD(M22,Calculations!$C$118))+Control!$C$7*Calculations!$C$84*INDEX('Monthly Data'!P:P,Calculations!$C$116+MOD(M22,Calculations!$C$118))+Control!$C$7*Calculations!$C$85*INDEX('Monthly Data'!Q:Q,Calculations!$C$116+MOD(M22,Calculations!$C$118))+(1-Control!$C$7*Calculations!$C$87)*INDEX('Monthly Data'!R:R,Calculations!$C$116+MOD(M22,Calculations!$C$118))</f>
        <v>7.3538285850108537E-3</v>
      </c>
      <c r="ED22" s="86">
        <f ca="1">Control!$C$7*Calculations!$C$82*INDEX('Monthly Data'!N:N,Calculations!$C$116+MOD(N22,Calculations!$C$118))+Control!$C$7*Calculations!$C$83*INDEX('Monthly Data'!O:O,Calculations!$C$116+MOD(N22,Calculations!$C$118))+Control!$C$7*Calculations!$C$84*INDEX('Monthly Data'!P:P,Calculations!$C$116+MOD(N22,Calculations!$C$118))+Control!$C$7*Calculations!$C$85*INDEX('Monthly Data'!Q:Q,Calculations!$C$116+MOD(N22,Calculations!$C$118))+(1-Control!$C$7*Calculations!$C$87)*INDEX('Monthly Data'!R:R,Calculations!$C$116+MOD(N22,Calculations!$C$118))</f>
        <v>-3.8875517825435772E-3</v>
      </c>
      <c r="EE22" s="86">
        <f ca="1">Control!$C$7*Calculations!$C$82*INDEX('Monthly Data'!N:N,Calculations!$C$116+MOD(O22,Calculations!$C$118))+Control!$C$7*Calculations!$C$83*INDEX('Monthly Data'!O:O,Calculations!$C$116+MOD(O22,Calculations!$C$118))+Control!$C$7*Calculations!$C$84*INDEX('Monthly Data'!P:P,Calculations!$C$116+MOD(O22,Calculations!$C$118))+Control!$C$7*Calculations!$C$85*INDEX('Monthly Data'!Q:Q,Calculations!$C$116+MOD(O22,Calculations!$C$118))+(1-Control!$C$7*Calculations!$C$87)*INDEX('Monthly Data'!R:R,Calculations!$C$116+MOD(O22,Calculations!$C$118))</f>
        <v>-3.8875517825435772E-3</v>
      </c>
      <c r="EF22" s="86">
        <f ca="1">Control!$C$7*Calculations!$C$82*INDEX('Monthly Data'!N:N,Calculations!$C$116+MOD(P22,Calculations!$C$118))+Control!$C$7*Calculations!$C$83*INDEX('Monthly Data'!O:O,Calculations!$C$116+MOD(P22,Calculations!$C$118))+Control!$C$7*Calculations!$C$84*INDEX('Monthly Data'!P:P,Calculations!$C$116+MOD(P22,Calculations!$C$118))+Control!$C$7*Calculations!$C$85*INDEX('Monthly Data'!Q:Q,Calculations!$C$116+MOD(P22,Calculations!$C$118))+(1-Control!$C$7*Calculations!$C$87)*INDEX('Monthly Data'!R:R,Calculations!$C$116+MOD(P22,Calculations!$C$118))</f>
        <v>-2.6378232493851243E-2</v>
      </c>
      <c r="EG22" s="86">
        <f ca="1">Control!$C$7*Calculations!$C$82*INDEX('Monthly Data'!N:N,Calculations!$C$116+MOD(Q22,Calculations!$C$118))+Control!$C$7*Calculations!$C$83*INDEX('Monthly Data'!O:O,Calculations!$C$116+MOD(Q22,Calculations!$C$118))+Control!$C$7*Calculations!$C$84*INDEX('Monthly Data'!P:P,Calculations!$C$116+MOD(Q22,Calculations!$C$118))+Control!$C$7*Calculations!$C$85*INDEX('Monthly Data'!Q:Q,Calculations!$C$116+MOD(Q22,Calculations!$C$118))+(1-Control!$C$7*Calculations!$C$87)*INDEX('Monthly Data'!R:R,Calculations!$C$116+MOD(Q22,Calculations!$C$118))</f>
        <v>-4.0413381192162513E-2</v>
      </c>
      <c r="EH22" s="86">
        <f ca="1">Control!$C$7*Calculations!$C$82*INDEX('Monthly Data'!N:N,Calculations!$C$116+MOD(R22,Calculations!$C$118))+Control!$C$7*Calculations!$C$83*INDEX('Monthly Data'!O:O,Calculations!$C$116+MOD(R22,Calculations!$C$118))+Control!$C$7*Calculations!$C$84*INDEX('Monthly Data'!P:P,Calculations!$C$116+MOD(R22,Calculations!$C$118))+Control!$C$7*Calculations!$C$85*INDEX('Monthly Data'!Q:Q,Calculations!$C$116+MOD(R22,Calculations!$C$118))+(1-Control!$C$7*Calculations!$C$87)*INDEX('Monthly Data'!R:R,Calculations!$C$116+MOD(R22,Calculations!$C$118))</f>
        <v>1.046389543479892E-2</v>
      </c>
      <c r="EI22" s="86">
        <f ca="1">Control!$C$7*Calculations!$C$82*INDEX('Monthly Data'!N:N,Calculations!$C$116+MOD(S22,Calculations!$C$118))+Control!$C$7*Calculations!$C$83*INDEX('Monthly Data'!O:O,Calculations!$C$116+MOD(S22,Calculations!$C$118))+Control!$C$7*Calculations!$C$84*INDEX('Monthly Data'!P:P,Calculations!$C$116+MOD(S22,Calculations!$C$118))+Control!$C$7*Calculations!$C$85*INDEX('Monthly Data'!Q:Q,Calculations!$C$116+MOD(S22,Calculations!$C$118))+(1-Control!$C$7*Calculations!$C$87)*INDEX('Monthly Data'!R:R,Calculations!$C$116+MOD(S22,Calculations!$C$118))</f>
        <v>1.2722494017511032E-2</v>
      </c>
      <c r="EJ22" s="86">
        <f ca="1">Control!$C$7*Calculations!$C$82*INDEX('Monthly Data'!N:N,Calculations!$C$116+MOD(T22,Calculations!$C$118))+Control!$C$7*Calculations!$C$83*INDEX('Monthly Data'!O:O,Calculations!$C$116+MOD(T22,Calculations!$C$118))+Control!$C$7*Calculations!$C$84*INDEX('Monthly Data'!P:P,Calculations!$C$116+MOD(T22,Calculations!$C$118))+Control!$C$7*Calculations!$C$85*INDEX('Monthly Data'!Q:Q,Calculations!$C$116+MOD(T22,Calculations!$C$118))+(1-Control!$C$7*Calculations!$C$87)*INDEX('Monthly Data'!R:R,Calculations!$C$116+MOD(T22,Calculations!$C$118))</f>
        <v>3.1070573055362403E-2</v>
      </c>
      <c r="EK22" s="86">
        <f ca="1">Control!$C$7*Calculations!$C$82*INDEX('Monthly Data'!N:N,Calculations!$C$116+MOD(U22,Calculations!$C$118))+Control!$C$7*Calculations!$C$83*INDEX('Monthly Data'!O:O,Calculations!$C$116+MOD(U22,Calculations!$C$118))+Control!$C$7*Calculations!$C$84*INDEX('Monthly Data'!P:P,Calculations!$C$116+MOD(U22,Calculations!$C$118))+Control!$C$7*Calculations!$C$85*INDEX('Monthly Data'!Q:Q,Calculations!$C$116+MOD(U22,Calculations!$C$118))+(1-Control!$C$7*Calculations!$C$87)*INDEX('Monthly Data'!R:R,Calculations!$C$116+MOD(U22,Calculations!$C$118))</f>
        <v>-2.4571433440223247E-2</v>
      </c>
      <c r="EL22" s="86">
        <f ca="1">Control!$C$7*Calculations!$C$82*INDEX('Monthly Data'!N:N,Calculations!$C$116+MOD(V22,Calculations!$C$118))+Control!$C$7*Calculations!$C$83*INDEX('Monthly Data'!O:O,Calculations!$C$116+MOD(V22,Calculations!$C$118))+Control!$C$7*Calculations!$C$84*INDEX('Monthly Data'!P:P,Calculations!$C$116+MOD(V22,Calculations!$C$118))+Control!$C$7*Calculations!$C$85*INDEX('Monthly Data'!Q:Q,Calculations!$C$116+MOD(V22,Calculations!$C$118))+(1-Control!$C$7*Calculations!$C$87)*INDEX('Monthly Data'!R:R,Calculations!$C$116+MOD(V22,Calculations!$C$118))</f>
        <v>1.1786765492207996E-2</v>
      </c>
      <c r="EM22" s="86">
        <f ca="1">Control!$C$7*Calculations!$C$82*INDEX('Monthly Data'!N:N,Calculations!$C$116+MOD(W22,Calculations!$C$118))+Control!$C$7*Calculations!$C$83*INDEX('Monthly Data'!O:O,Calculations!$C$116+MOD(W22,Calculations!$C$118))+Control!$C$7*Calculations!$C$84*INDEX('Monthly Data'!P:P,Calculations!$C$116+MOD(W22,Calculations!$C$118))+Control!$C$7*Calculations!$C$85*INDEX('Monthly Data'!Q:Q,Calculations!$C$116+MOD(W22,Calculations!$C$118))+(1-Control!$C$7*Calculations!$C$87)*INDEX('Monthly Data'!R:R,Calculations!$C$116+MOD(W22,Calculations!$C$118))</f>
        <v>1.1786765492207996E-2</v>
      </c>
      <c r="EN22" s="86">
        <f ca="1">Control!$C$7*Calculations!$C$82*INDEX('Monthly Data'!N:N,Calculations!$C$116+MOD(X22,Calculations!$C$118))+Control!$C$7*Calculations!$C$83*INDEX('Monthly Data'!O:O,Calculations!$C$116+MOD(X22,Calculations!$C$118))+Control!$C$7*Calculations!$C$84*INDEX('Monthly Data'!P:P,Calculations!$C$116+MOD(X22,Calculations!$C$118))+Control!$C$7*Calculations!$C$85*INDEX('Monthly Data'!Q:Q,Calculations!$C$116+MOD(X22,Calculations!$C$118))+(1-Control!$C$7*Calculations!$C$87)*INDEX('Monthly Data'!R:R,Calculations!$C$116+MOD(X22,Calculations!$C$118))</f>
        <v>1.1786765492207996E-2</v>
      </c>
      <c r="EO22" s="86">
        <f ca="1">Control!$C$7*Calculations!$C$82*INDEX('Monthly Data'!N:N,Calculations!$C$116+MOD(Y22,Calculations!$C$118))+Control!$C$7*Calculations!$C$83*INDEX('Monthly Data'!O:O,Calculations!$C$116+MOD(Y22,Calculations!$C$118))+Control!$C$7*Calculations!$C$84*INDEX('Monthly Data'!P:P,Calculations!$C$116+MOD(Y22,Calculations!$C$118))+Control!$C$7*Calculations!$C$85*INDEX('Monthly Data'!Q:Q,Calculations!$C$116+MOD(Y22,Calculations!$C$118))+(1-Control!$C$7*Calculations!$C$87)*INDEX('Monthly Data'!R:R,Calculations!$C$116+MOD(Y22,Calculations!$C$118))</f>
        <v>1.0415351832335435E-2</v>
      </c>
      <c r="EP22" s="86">
        <f ca="1">Control!$C$7*Calculations!$C$82*INDEX('Monthly Data'!N:N,Calculations!$C$116+MOD(Z22,Calculations!$C$118))+Control!$C$7*Calculations!$C$83*INDEX('Monthly Data'!O:O,Calculations!$C$116+MOD(Z22,Calculations!$C$118))+Control!$C$7*Calculations!$C$84*INDEX('Monthly Data'!P:P,Calculations!$C$116+MOD(Z22,Calculations!$C$118))+Control!$C$7*Calculations!$C$85*INDEX('Monthly Data'!Q:Q,Calculations!$C$116+MOD(Z22,Calculations!$C$118))+(1-Control!$C$7*Calculations!$C$87)*INDEX('Monthly Data'!R:R,Calculations!$C$116+MOD(Z22,Calculations!$C$118))</f>
        <v>-2.7490061308214487E-3</v>
      </c>
      <c r="EQ22" s="86">
        <f ca="1">Control!$C$7*Calculations!$C$82*INDEX('Monthly Data'!N:N,Calculations!$C$116+MOD(AA22,Calculations!$C$118))+Control!$C$7*Calculations!$C$83*INDEX('Monthly Data'!O:O,Calculations!$C$116+MOD(AA22,Calculations!$C$118))+Control!$C$7*Calculations!$C$84*INDEX('Monthly Data'!P:P,Calculations!$C$116+MOD(AA22,Calculations!$C$118))+Control!$C$7*Calculations!$C$85*INDEX('Monthly Data'!Q:Q,Calculations!$C$116+MOD(AA22,Calculations!$C$118))+(1-Control!$C$7*Calculations!$C$87)*INDEX('Monthly Data'!R:R,Calculations!$C$116+MOD(AA22,Calculations!$C$118))</f>
        <v>3.4808428836917149E-3</v>
      </c>
      <c r="ER22" s="86">
        <f ca="1">Control!$C$7*Calculations!$C$82*INDEX('Monthly Data'!N:N,Calculations!$C$116+MOD(AB22,Calculations!$C$118))+Control!$C$7*Calculations!$C$83*INDEX('Monthly Data'!O:O,Calculations!$C$116+MOD(AB22,Calculations!$C$118))+Control!$C$7*Calculations!$C$84*INDEX('Monthly Data'!P:P,Calculations!$C$116+MOD(AB22,Calculations!$C$118))+Control!$C$7*Calculations!$C$85*INDEX('Monthly Data'!Q:Q,Calculations!$C$116+MOD(AB22,Calculations!$C$118))+(1-Control!$C$7*Calculations!$C$87)*INDEX('Monthly Data'!R:R,Calculations!$C$116+MOD(AB22,Calculations!$C$118))</f>
        <v>1.0627294914941248E-2</v>
      </c>
      <c r="ES22" s="86">
        <f ca="1">Control!$C$7*Calculations!$C$82*INDEX('Monthly Data'!N:N,Calculations!$C$116+MOD(AC22,Calculations!$C$118))+Control!$C$7*Calculations!$C$83*INDEX('Monthly Data'!O:O,Calculations!$C$116+MOD(AC22,Calculations!$C$118))+Control!$C$7*Calculations!$C$84*INDEX('Monthly Data'!P:P,Calculations!$C$116+MOD(AC22,Calculations!$C$118))+Control!$C$7*Calculations!$C$85*INDEX('Monthly Data'!Q:Q,Calculations!$C$116+MOD(AC22,Calculations!$C$118))+(1-Control!$C$7*Calculations!$C$87)*INDEX('Monthly Data'!R:R,Calculations!$C$116+MOD(AC22,Calculations!$C$118))</f>
        <v>3.1070573055362403E-2</v>
      </c>
      <c r="ET22" s="86">
        <f ca="1">Control!$C$7*Calculations!$C$82*INDEX('Monthly Data'!N:N,Calculations!$C$116+MOD(AD22,Calculations!$C$118))+Control!$C$7*Calculations!$C$83*INDEX('Monthly Data'!O:O,Calculations!$C$116+MOD(AD22,Calculations!$C$118))+Control!$C$7*Calculations!$C$84*INDEX('Monthly Data'!P:P,Calculations!$C$116+MOD(AD22,Calculations!$C$118))+Control!$C$7*Calculations!$C$85*INDEX('Monthly Data'!Q:Q,Calculations!$C$116+MOD(AD22,Calculations!$C$118))+(1-Control!$C$7*Calculations!$C$87)*INDEX('Monthly Data'!R:R,Calculations!$C$116+MOD(AD22,Calculations!$C$118))</f>
        <v>1.8695385296339444E-2</v>
      </c>
      <c r="EU22" s="86">
        <f ca="1">Control!$C$7*Calculations!$C$82*INDEX('Monthly Data'!N:N,Calculations!$C$116+MOD(AE22,Calculations!$C$118))+Control!$C$7*Calculations!$C$83*INDEX('Monthly Data'!O:O,Calculations!$C$116+MOD(AE22,Calculations!$C$118))+Control!$C$7*Calculations!$C$84*INDEX('Monthly Data'!P:P,Calculations!$C$116+MOD(AE22,Calculations!$C$118))+Control!$C$7*Calculations!$C$85*INDEX('Monthly Data'!Q:Q,Calculations!$C$116+MOD(AE22,Calculations!$C$118))+(1-Control!$C$7*Calculations!$C$87)*INDEX('Monthly Data'!R:R,Calculations!$C$116+MOD(AE22,Calculations!$C$118))</f>
        <v>2.0524935548016137E-2</v>
      </c>
      <c r="EV22" s="86">
        <f ca="1">Control!$C$7*Calculations!$C$82*INDEX('Monthly Data'!N:N,Calculations!$C$116+MOD(AF22,Calculations!$C$118))+Control!$C$7*Calculations!$C$83*INDEX('Monthly Data'!O:O,Calculations!$C$116+MOD(AF22,Calculations!$C$118))+Control!$C$7*Calculations!$C$84*INDEX('Monthly Data'!P:P,Calculations!$C$116+MOD(AF22,Calculations!$C$118))+Control!$C$7*Calculations!$C$85*INDEX('Monthly Data'!Q:Q,Calculations!$C$116+MOD(AF22,Calculations!$C$118))+(1-Control!$C$7*Calculations!$C$87)*INDEX('Monthly Data'!R:R,Calculations!$C$116+MOD(AF22,Calculations!$C$118))</f>
        <v>3.4808428836917149E-3</v>
      </c>
      <c r="EW22" s="86">
        <f ca="1">Control!$C$7*Calculations!$C$82*INDEX('Monthly Data'!N:N,Calculations!$C$116+MOD(AG22,Calculations!$C$118))+Control!$C$7*Calculations!$C$83*INDEX('Monthly Data'!O:O,Calculations!$C$116+MOD(AG22,Calculations!$C$118))+Control!$C$7*Calculations!$C$84*INDEX('Monthly Data'!P:P,Calculations!$C$116+MOD(AG22,Calculations!$C$118))+Control!$C$7*Calculations!$C$85*INDEX('Monthly Data'!Q:Q,Calculations!$C$116+MOD(AG22,Calculations!$C$118))+(1-Control!$C$7*Calculations!$C$87)*INDEX('Monthly Data'!R:R,Calculations!$C$116+MOD(AG22,Calculations!$C$118))</f>
        <v>-2.7490061308214487E-3</v>
      </c>
      <c r="EX22" s="86">
        <f ca="1">Control!$C$7*Calculations!$C$82*INDEX('Monthly Data'!N:N,Calculations!$C$116+MOD(AH22,Calculations!$C$118))+Control!$C$7*Calculations!$C$83*INDEX('Monthly Data'!O:O,Calculations!$C$116+MOD(AH22,Calculations!$C$118))+Control!$C$7*Calculations!$C$84*INDEX('Monthly Data'!P:P,Calculations!$C$116+MOD(AH22,Calculations!$C$118))+Control!$C$7*Calculations!$C$85*INDEX('Monthly Data'!Q:Q,Calculations!$C$116+MOD(AH22,Calculations!$C$118))+(1-Control!$C$7*Calculations!$C$87)*INDEX('Monthly Data'!R:R,Calculations!$C$116+MOD(AH22,Calculations!$C$118))</f>
        <v>1.7484305259657981E-2</v>
      </c>
      <c r="EY22" s="86">
        <f ca="1">Control!$C$7*Calculations!$C$82*INDEX('Monthly Data'!N:N,Calculations!$C$116+MOD(AI22,Calculations!$C$118))+Control!$C$7*Calculations!$C$83*INDEX('Monthly Data'!O:O,Calculations!$C$116+MOD(AI22,Calculations!$C$118))+Control!$C$7*Calculations!$C$84*INDEX('Monthly Data'!P:P,Calculations!$C$116+MOD(AI22,Calculations!$C$118))+Control!$C$7*Calculations!$C$85*INDEX('Monthly Data'!Q:Q,Calculations!$C$116+MOD(AI22,Calculations!$C$118))+(1-Control!$C$7*Calculations!$C$87)*INDEX('Monthly Data'!R:R,Calculations!$C$116+MOD(AI22,Calculations!$C$118))</f>
        <v>2.3206536303657571E-2</v>
      </c>
      <c r="EZ22" s="86">
        <f ca="1">Control!$C$7*Calculations!$C$82*INDEX('Monthly Data'!N:N,Calculations!$C$116+MOD(AJ22,Calculations!$C$118))+Control!$C$7*Calculations!$C$83*INDEX('Monthly Data'!O:O,Calculations!$C$116+MOD(AJ22,Calculations!$C$118))+Control!$C$7*Calculations!$C$84*INDEX('Monthly Data'!P:P,Calculations!$C$116+MOD(AJ22,Calculations!$C$118))+Control!$C$7*Calculations!$C$85*INDEX('Monthly Data'!Q:Q,Calculations!$C$116+MOD(AJ22,Calculations!$C$118))+(1-Control!$C$7*Calculations!$C$87)*INDEX('Monthly Data'!R:R,Calculations!$C$116+MOD(AJ22,Calculations!$C$118))</f>
        <v>1.0415351832335435E-2</v>
      </c>
      <c r="FA22" s="86">
        <f ca="1">Control!$C$7*Calculations!$C$82*INDEX('Monthly Data'!N:N,Calculations!$C$116+MOD(AK22,Calculations!$C$118))+Control!$C$7*Calculations!$C$83*INDEX('Monthly Data'!O:O,Calculations!$C$116+MOD(AK22,Calculations!$C$118))+Control!$C$7*Calculations!$C$84*INDEX('Monthly Data'!P:P,Calculations!$C$116+MOD(AK22,Calculations!$C$118))+Control!$C$7*Calculations!$C$85*INDEX('Monthly Data'!Q:Q,Calculations!$C$116+MOD(AK22,Calculations!$C$118))+(1-Control!$C$7*Calculations!$C$87)*INDEX('Monthly Data'!R:R,Calculations!$C$116+MOD(AK22,Calculations!$C$118))</f>
        <v>-9.8327855560634558E-3</v>
      </c>
      <c r="FB22" s="86">
        <f ca="1">Control!$C$7*Calculations!$C$82*INDEX('Monthly Data'!N:N,Calculations!$C$116+MOD(AL22,Calculations!$C$118))+Control!$C$7*Calculations!$C$83*INDEX('Monthly Data'!O:O,Calculations!$C$116+MOD(AL22,Calculations!$C$118))+Control!$C$7*Calculations!$C$84*INDEX('Monthly Data'!P:P,Calculations!$C$116+MOD(AL22,Calculations!$C$118))+Control!$C$7*Calculations!$C$85*INDEX('Monthly Data'!Q:Q,Calculations!$C$116+MOD(AL22,Calculations!$C$118))+(1-Control!$C$7*Calculations!$C$87)*INDEX('Monthly Data'!R:R,Calculations!$C$116+MOD(AL22,Calculations!$C$118))</f>
        <v>1.1702576456120543E-2</v>
      </c>
      <c r="FC22" s="86">
        <f ca="1">Control!$C$7*Calculations!$C$82*INDEX('Monthly Data'!N:N,Calculations!$C$116+MOD(AM22,Calculations!$C$118))+Control!$C$7*Calculations!$C$83*INDEX('Monthly Data'!O:O,Calculations!$C$116+MOD(AM22,Calculations!$C$118))+Control!$C$7*Calculations!$C$84*INDEX('Monthly Data'!P:P,Calculations!$C$116+MOD(AM22,Calculations!$C$118))+Control!$C$7*Calculations!$C$85*INDEX('Monthly Data'!Q:Q,Calculations!$C$116+MOD(AM22,Calculations!$C$118))+(1-Control!$C$7*Calculations!$C$87)*INDEX('Monthly Data'!R:R,Calculations!$C$116+MOD(AM22,Calculations!$C$118))</f>
        <v>3.0957942835585645E-2</v>
      </c>
      <c r="FD22" s="86">
        <f ca="1">Control!$C$7*Calculations!$C$82*INDEX('Monthly Data'!N:N,Calculations!$C$116+MOD(AN22,Calculations!$C$118))+Control!$C$7*Calculations!$C$83*INDEX('Monthly Data'!O:O,Calculations!$C$116+MOD(AN22,Calculations!$C$118))+Control!$C$7*Calculations!$C$84*INDEX('Monthly Data'!P:P,Calculations!$C$116+MOD(AN22,Calculations!$C$118))+Control!$C$7*Calculations!$C$85*INDEX('Monthly Data'!Q:Q,Calculations!$C$116+MOD(AN22,Calculations!$C$118))+(1-Control!$C$7*Calculations!$C$87)*INDEX('Monthly Data'!R:R,Calculations!$C$116+MOD(AN22,Calculations!$C$118))</f>
        <v>1.7472933988537529E-2</v>
      </c>
      <c r="FE22" s="86">
        <f ca="1">Control!$C$7*Calculations!$C$82*INDEX('Monthly Data'!N:N,Calculations!$C$116+MOD(AO22,Calculations!$C$118))+Control!$C$7*Calculations!$C$83*INDEX('Monthly Data'!O:O,Calculations!$C$116+MOD(AO22,Calculations!$C$118))+Control!$C$7*Calculations!$C$84*INDEX('Monthly Data'!P:P,Calculations!$C$116+MOD(AO22,Calculations!$C$118))+Control!$C$7*Calculations!$C$85*INDEX('Monthly Data'!Q:Q,Calculations!$C$116+MOD(AO22,Calculations!$C$118))+(1-Control!$C$7*Calculations!$C$87)*INDEX('Monthly Data'!R:R,Calculations!$C$116+MOD(AO22,Calculations!$C$118))</f>
        <v>-2.072517756005474E-2</v>
      </c>
      <c r="FF22" s="86">
        <f ca="1">Control!$C$7*Calculations!$C$82*INDEX('Monthly Data'!N:N,Calculations!$C$116+MOD(AP22,Calculations!$C$118))+Control!$C$7*Calculations!$C$83*INDEX('Monthly Data'!O:O,Calculations!$C$116+MOD(AP22,Calculations!$C$118))+Control!$C$7*Calculations!$C$84*INDEX('Monthly Data'!P:P,Calculations!$C$116+MOD(AP22,Calculations!$C$118))+Control!$C$7*Calculations!$C$85*INDEX('Monthly Data'!Q:Q,Calculations!$C$116+MOD(AP22,Calculations!$C$118))+(1-Control!$C$7*Calculations!$C$87)*INDEX('Monthly Data'!R:R,Calculations!$C$116+MOD(AP22,Calculations!$C$118))</f>
        <v>-1.880155173376722E-2</v>
      </c>
      <c r="FG22" s="86">
        <f ca="1">Control!$C$7*Calculations!$C$82*INDEX('Monthly Data'!N:N,Calculations!$C$116+MOD(AQ22,Calculations!$C$118))+Control!$C$7*Calculations!$C$83*INDEX('Monthly Data'!O:O,Calculations!$C$116+MOD(AQ22,Calculations!$C$118))+Control!$C$7*Calculations!$C$84*INDEX('Monthly Data'!P:P,Calculations!$C$116+MOD(AQ22,Calculations!$C$118))+Control!$C$7*Calculations!$C$85*INDEX('Monthly Data'!Q:Q,Calculations!$C$116+MOD(AQ22,Calculations!$C$118))+(1-Control!$C$7*Calculations!$C$87)*INDEX('Monthly Data'!R:R,Calculations!$C$116+MOD(AQ22,Calculations!$C$118))</f>
        <v>1.5115046179922851E-2</v>
      </c>
      <c r="FH22" s="86">
        <f ca="1">Control!$C$7*Calculations!$C$82*INDEX('Monthly Data'!N:N,Calculations!$C$116+MOD(AR22,Calculations!$C$118))+Control!$C$7*Calculations!$C$83*INDEX('Monthly Data'!O:O,Calculations!$C$116+MOD(AR22,Calculations!$C$118))+Control!$C$7*Calculations!$C$84*INDEX('Monthly Data'!P:P,Calculations!$C$116+MOD(AR22,Calculations!$C$118))+Control!$C$7*Calculations!$C$85*INDEX('Monthly Data'!Q:Q,Calculations!$C$116+MOD(AR22,Calculations!$C$118))+(1-Control!$C$7*Calculations!$C$87)*INDEX('Monthly Data'!R:R,Calculations!$C$116+MOD(AR22,Calculations!$C$118))</f>
        <v>1.0415351832335435E-2</v>
      </c>
      <c r="FI22" s="86">
        <f ca="1">Control!$C$7*Calculations!$C$82*INDEX('Monthly Data'!N:N,Calculations!$C$116+MOD(AS22,Calculations!$C$118))+Control!$C$7*Calculations!$C$83*INDEX('Monthly Data'!O:O,Calculations!$C$116+MOD(AS22,Calculations!$C$118))+Control!$C$7*Calculations!$C$84*INDEX('Monthly Data'!P:P,Calculations!$C$116+MOD(AS22,Calculations!$C$118))+Control!$C$7*Calculations!$C$85*INDEX('Monthly Data'!Q:Q,Calculations!$C$116+MOD(AS22,Calculations!$C$118))+(1-Control!$C$7*Calculations!$C$87)*INDEX('Monthly Data'!R:R,Calculations!$C$116+MOD(AS22,Calculations!$C$118))</f>
        <v>1.9073822767906517E-2</v>
      </c>
      <c r="FJ22" s="86">
        <f ca="1">Control!$C$7*Calculations!$C$82*INDEX('Monthly Data'!N:N,Calculations!$C$116+MOD(AT22,Calculations!$C$118))+Control!$C$7*Calculations!$C$83*INDEX('Monthly Data'!O:O,Calculations!$C$116+MOD(AT22,Calculations!$C$118))+Control!$C$7*Calculations!$C$84*INDEX('Monthly Data'!P:P,Calculations!$C$116+MOD(AT22,Calculations!$C$118))+Control!$C$7*Calculations!$C$85*INDEX('Monthly Data'!Q:Q,Calculations!$C$116+MOD(AT22,Calculations!$C$118))+(1-Control!$C$7*Calculations!$C$87)*INDEX('Monthly Data'!R:R,Calculations!$C$116+MOD(AT22,Calculations!$C$118))</f>
        <v>8.3814116887657771E-3</v>
      </c>
      <c r="FK22" s="86">
        <f ca="1">Control!$C$7*Calculations!$C$82*INDEX('Monthly Data'!N:N,Calculations!$C$116+MOD(AU22,Calculations!$C$118))+Control!$C$7*Calculations!$C$83*INDEX('Monthly Data'!O:O,Calculations!$C$116+MOD(AU22,Calculations!$C$118))+Control!$C$7*Calculations!$C$84*INDEX('Monthly Data'!P:P,Calculations!$C$116+MOD(AU22,Calculations!$C$118))+Control!$C$7*Calculations!$C$85*INDEX('Monthly Data'!Q:Q,Calculations!$C$116+MOD(AU22,Calculations!$C$118))+(1-Control!$C$7*Calculations!$C$87)*INDEX('Monthly Data'!R:R,Calculations!$C$116+MOD(AU22,Calculations!$C$118))</f>
        <v>3.8809817903524786E-2</v>
      </c>
      <c r="FL22" s="86">
        <f ca="1">Control!$C$7*Calculations!$C$82*INDEX('Monthly Data'!N:N,Calculations!$C$116+MOD(AV22,Calculations!$C$118))+Control!$C$7*Calculations!$C$83*INDEX('Monthly Data'!O:O,Calculations!$C$116+MOD(AV22,Calculations!$C$118))+Control!$C$7*Calculations!$C$84*INDEX('Monthly Data'!P:P,Calculations!$C$116+MOD(AV22,Calculations!$C$118))+Control!$C$7*Calculations!$C$85*INDEX('Monthly Data'!Q:Q,Calculations!$C$116+MOD(AV22,Calculations!$C$118))+(1-Control!$C$7*Calculations!$C$87)*INDEX('Monthly Data'!R:R,Calculations!$C$116+MOD(AV22,Calculations!$C$118))</f>
        <v>1.7361594973213587E-2</v>
      </c>
      <c r="FM22" s="86">
        <f ca="1">Control!$C$7*Calculations!$C$82*INDEX('Monthly Data'!N:N,Calculations!$C$116+MOD(AW22,Calculations!$C$118))+Control!$C$7*Calculations!$C$83*INDEX('Monthly Data'!O:O,Calculations!$C$116+MOD(AW22,Calculations!$C$118))+Control!$C$7*Calculations!$C$84*INDEX('Monthly Data'!P:P,Calculations!$C$116+MOD(AW22,Calculations!$C$118))+Control!$C$7*Calculations!$C$85*INDEX('Monthly Data'!Q:Q,Calculations!$C$116+MOD(AW22,Calculations!$C$118))+(1-Control!$C$7*Calculations!$C$87)*INDEX('Monthly Data'!R:R,Calculations!$C$116+MOD(AW22,Calculations!$C$118))</f>
        <v>1.9073822767906517E-2</v>
      </c>
      <c r="FN22" s="86">
        <f ca="1">Control!$C$7*Calculations!$C$82*INDEX('Monthly Data'!N:N,Calculations!$C$116+MOD(AX22,Calculations!$C$118))+Control!$C$7*Calculations!$C$83*INDEX('Monthly Data'!O:O,Calculations!$C$116+MOD(AX22,Calculations!$C$118))+Control!$C$7*Calculations!$C$84*INDEX('Monthly Data'!P:P,Calculations!$C$116+MOD(AX22,Calculations!$C$118))+Control!$C$7*Calculations!$C$85*INDEX('Monthly Data'!Q:Q,Calculations!$C$116+MOD(AX22,Calculations!$C$118))+(1-Control!$C$7*Calculations!$C$87)*INDEX('Monthly Data'!R:R,Calculations!$C$116+MOD(AX22,Calculations!$C$118))</f>
        <v>-2.4571433440223247E-2</v>
      </c>
      <c r="FO22" s="86">
        <f ca="1">Control!$C$7*Calculations!$C$82*INDEX('Monthly Data'!N:N,Calculations!$C$116+MOD(AY22,Calculations!$C$118))+Control!$C$7*Calculations!$C$83*INDEX('Monthly Data'!O:O,Calculations!$C$116+MOD(AY22,Calculations!$C$118))+Control!$C$7*Calculations!$C$84*INDEX('Monthly Data'!P:P,Calculations!$C$116+MOD(AY22,Calculations!$C$118))+Control!$C$7*Calculations!$C$85*INDEX('Monthly Data'!Q:Q,Calculations!$C$116+MOD(AY22,Calculations!$C$118))+(1-Control!$C$7*Calculations!$C$87)*INDEX('Monthly Data'!R:R,Calculations!$C$116+MOD(AY22,Calculations!$C$118))</f>
        <v>6.6954569943530936E-3</v>
      </c>
      <c r="FP22" s="86">
        <f ca="1">Control!$C$7*Calculations!$C$82*INDEX('Monthly Data'!N:N,Calculations!$C$116+MOD(AZ22,Calculations!$C$118))+Control!$C$7*Calculations!$C$83*INDEX('Monthly Data'!O:O,Calculations!$C$116+MOD(AZ22,Calculations!$C$118))+Control!$C$7*Calculations!$C$84*INDEX('Monthly Data'!P:P,Calculations!$C$116+MOD(AZ22,Calculations!$C$118))+Control!$C$7*Calculations!$C$85*INDEX('Monthly Data'!Q:Q,Calculations!$C$116+MOD(AZ22,Calculations!$C$118))+(1-Control!$C$7*Calculations!$C$87)*INDEX('Monthly Data'!R:R,Calculations!$C$116+MOD(AZ22,Calculations!$C$118))</f>
        <v>2.377894462657602E-2</v>
      </c>
      <c r="FQ22" s="86">
        <f ca="1">Control!$C$7*Calculations!$C$82*INDEX('Monthly Data'!N:N,Calculations!$C$116+MOD(BA22,Calculations!$C$118))+Control!$C$7*Calculations!$C$83*INDEX('Monthly Data'!O:O,Calculations!$C$116+MOD(BA22,Calculations!$C$118))+Control!$C$7*Calculations!$C$84*INDEX('Monthly Data'!P:P,Calculations!$C$116+MOD(BA22,Calculations!$C$118))+Control!$C$7*Calculations!$C$85*INDEX('Monthly Data'!Q:Q,Calculations!$C$116+MOD(BA22,Calculations!$C$118))+(1-Control!$C$7*Calculations!$C$87)*INDEX('Monthly Data'!R:R,Calculations!$C$116+MOD(BA22,Calculations!$C$118))</f>
        <v>-4.0413381192162513E-2</v>
      </c>
      <c r="FR22" s="86">
        <f ca="1">Control!$C$7*Calculations!$C$82*INDEX('Monthly Data'!N:N,Calculations!$C$116+MOD(BB22,Calculations!$C$118))+Control!$C$7*Calculations!$C$83*INDEX('Monthly Data'!O:O,Calculations!$C$116+MOD(BB22,Calculations!$C$118))+Control!$C$7*Calculations!$C$84*INDEX('Monthly Data'!P:P,Calculations!$C$116+MOD(BB22,Calculations!$C$118))+Control!$C$7*Calculations!$C$85*INDEX('Monthly Data'!Q:Q,Calculations!$C$116+MOD(BB22,Calculations!$C$118))+(1-Control!$C$7*Calculations!$C$87)*INDEX('Monthly Data'!R:R,Calculations!$C$116+MOD(BB22,Calculations!$C$118))</f>
        <v>2.1918137743539623E-2</v>
      </c>
      <c r="FS22" s="86">
        <f ca="1">Control!$C$7*Calculations!$C$82*INDEX('Monthly Data'!N:N,Calculations!$C$116+MOD(BC22,Calculations!$C$118))+Control!$C$7*Calculations!$C$83*INDEX('Monthly Data'!O:O,Calculations!$C$116+MOD(BC22,Calculations!$C$118))+Control!$C$7*Calculations!$C$84*INDEX('Monthly Data'!P:P,Calculations!$C$116+MOD(BC22,Calculations!$C$118))+Control!$C$7*Calculations!$C$85*INDEX('Monthly Data'!Q:Q,Calculations!$C$116+MOD(BC22,Calculations!$C$118))+(1-Control!$C$7*Calculations!$C$87)*INDEX('Monthly Data'!R:R,Calculations!$C$116+MOD(BC22,Calculations!$C$118))</f>
        <v>-2.0259958308006688E-2</v>
      </c>
      <c r="FT22" s="86">
        <f ca="1">Control!$C$7*Calculations!$C$82*INDEX('Monthly Data'!N:N,Calculations!$C$116+MOD(BD22,Calculations!$C$118))+Control!$C$7*Calculations!$C$83*INDEX('Monthly Data'!O:O,Calculations!$C$116+MOD(BD22,Calculations!$C$118))+Control!$C$7*Calculations!$C$84*INDEX('Monthly Data'!P:P,Calculations!$C$116+MOD(BD22,Calculations!$C$118))+Control!$C$7*Calculations!$C$85*INDEX('Monthly Data'!Q:Q,Calculations!$C$116+MOD(BD22,Calculations!$C$118))+(1-Control!$C$7*Calculations!$C$87)*INDEX('Monthly Data'!R:R,Calculations!$C$116+MOD(BD22,Calculations!$C$118))</f>
        <v>5.8868730207813358E-3</v>
      </c>
      <c r="FU22" s="86">
        <f ca="1">Control!$C$7*Calculations!$C$82*INDEX('Monthly Data'!N:N,Calculations!$C$116+MOD(BE22,Calculations!$C$118))+Control!$C$7*Calculations!$C$83*INDEX('Monthly Data'!O:O,Calculations!$C$116+MOD(BE22,Calculations!$C$118))+Control!$C$7*Calculations!$C$84*INDEX('Monthly Data'!P:P,Calculations!$C$116+MOD(BE22,Calculations!$C$118))+Control!$C$7*Calculations!$C$85*INDEX('Monthly Data'!Q:Q,Calculations!$C$116+MOD(BE22,Calculations!$C$118))+(1-Control!$C$7*Calculations!$C$87)*INDEX('Monthly Data'!R:R,Calculations!$C$116+MOD(BE22,Calculations!$C$118))</f>
        <v>6.4539397490030407E-3</v>
      </c>
      <c r="FV22" s="86">
        <f ca="1">Control!$C$7*Calculations!$C$82*INDEX('Monthly Data'!N:N,Calculations!$C$116+MOD(BF22,Calculations!$C$118))+Control!$C$7*Calculations!$C$83*INDEX('Monthly Data'!O:O,Calculations!$C$116+MOD(BF22,Calculations!$C$118))+Control!$C$7*Calculations!$C$84*INDEX('Monthly Data'!P:P,Calculations!$C$116+MOD(BF22,Calculations!$C$118))+Control!$C$7*Calculations!$C$85*INDEX('Monthly Data'!Q:Q,Calculations!$C$116+MOD(BF22,Calculations!$C$118))+(1-Control!$C$7*Calculations!$C$87)*INDEX('Monthly Data'!R:R,Calculations!$C$116+MOD(BF22,Calculations!$C$118))</f>
        <v>5.3309355465453899E-3</v>
      </c>
      <c r="FW22" s="86">
        <f ca="1">Control!$C$7*Calculations!$C$82*INDEX('Monthly Data'!N:N,Calculations!$C$116+MOD(BG22,Calculations!$C$118))+Control!$C$7*Calculations!$C$83*INDEX('Monthly Data'!O:O,Calculations!$C$116+MOD(BG22,Calculations!$C$118))+Control!$C$7*Calculations!$C$84*INDEX('Monthly Data'!P:P,Calculations!$C$116+MOD(BG22,Calculations!$C$118))+Control!$C$7*Calculations!$C$85*INDEX('Monthly Data'!Q:Q,Calculations!$C$116+MOD(BG22,Calculations!$C$118))+(1-Control!$C$7*Calculations!$C$87)*INDEX('Monthly Data'!R:R,Calculations!$C$116+MOD(BG22,Calculations!$C$118))</f>
        <v>9.5791276036140301E-3</v>
      </c>
      <c r="FX22" s="86">
        <f ca="1">Control!$C$7*Calculations!$C$82*INDEX('Monthly Data'!N:N,Calculations!$C$116+MOD(BH22,Calculations!$C$118))+Control!$C$7*Calculations!$C$83*INDEX('Monthly Data'!O:O,Calculations!$C$116+MOD(BH22,Calculations!$C$118))+Control!$C$7*Calculations!$C$84*INDEX('Monthly Data'!P:P,Calculations!$C$116+MOD(BH22,Calculations!$C$118))+Control!$C$7*Calculations!$C$85*INDEX('Monthly Data'!Q:Q,Calculations!$C$116+MOD(BH22,Calculations!$C$118))+(1-Control!$C$7*Calculations!$C$87)*INDEX('Monthly Data'!R:R,Calculations!$C$116+MOD(BH22,Calculations!$C$118))</f>
        <v>1.1704119272391494E-2</v>
      </c>
      <c r="FY22" s="86">
        <f ca="1">Control!$C$7*Calculations!$C$82*INDEX('Monthly Data'!N:N,Calculations!$C$116+MOD(BI22,Calculations!$C$118))+Control!$C$7*Calculations!$C$83*INDEX('Monthly Data'!O:O,Calculations!$C$116+MOD(BI22,Calculations!$C$118))+Control!$C$7*Calculations!$C$84*INDEX('Monthly Data'!P:P,Calculations!$C$116+MOD(BI22,Calculations!$C$118))+Control!$C$7*Calculations!$C$85*INDEX('Monthly Data'!Q:Q,Calculations!$C$116+MOD(BI22,Calculations!$C$118))+(1-Control!$C$7*Calculations!$C$87)*INDEX('Monthly Data'!R:R,Calculations!$C$116+MOD(BI22,Calculations!$C$118))</f>
        <v>-1.8530040247387896E-2</v>
      </c>
      <c r="FZ22" s="86">
        <f ca="1">Control!$C$7*Calculations!$C$82*INDEX('Monthly Data'!N:N,Calculations!$C$116+MOD(BJ22,Calculations!$C$118))+Control!$C$7*Calculations!$C$83*INDEX('Monthly Data'!O:O,Calculations!$C$116+MOD(BJ22,Calculations!$C$118))+Control!$C$7*Calculations!$C$84*INDEX('Monthly Data'!P:P,Calculations!$C$116+MOD(BJ22,Calculations!$C$118))+Control!$C$7*Calculations!$C$85*INDEX('Monthly Data'!Q:Q,Calculations!$C$116+MOD(BJ22,Calculations!$C$118))+(1-Control!$C$7*Calculations!$C$87)*INDEX('Monthly Data'!R:R,Calculations!$C$116+MOD(BJ22,Calculations!$C$118))</f>
        <v>6.4539397490030407E-3</v>
      </c>
      <c r="GA22" s="86">
        <f ca="1">Control!$C$7*Calculations!$C$82*INDEX('Monthly Data'!N:N,Calculations!$C$116+MOD(BK22,Calculations!$C$118))+Control!$C$7*Calculations!$C$83*INDEX('Monthly Data'!O:O,Calculations!$C$116+MOD(BK22,Calculations!$C$118))+Control!$C$7*Calculations!$C$84*INDEX('Monthly Data'!P:P,Calculations!$C$116+MOD(BK22,Calculations!$C$118))+Control!$C$7*Calculations!$C$85*INDEX('Monthly Data'!Q:Q,Calculations!$C$116+MOD(BK22,Calculations!$C$118))+(1-Control!$C$7*Calculations!$C$87)*INDEX('Monthly Data'!R:R,Calculations!$C$116+MOD(BK22,Calculations!$C$118))</f>
        <v>6.6954569943530936E-3</v>
      </c>
      <c r="GB22" s="86">
        <f ca="1">Control!$C$7*Calculations!$C$82*INDEX('Monthly Data'!N:N,Calculations!$C$116+MOD(BL22,Calculations!$C$118))+Control!$C$7*Calculations!$C$83*INDEX('Monthly Data'!O:O,Calculations!$C$116+MOD(BL22,Calculations!$C$118))+Control!$C$7*Calculations!$C$84*INDEX('Monthly Data'!P:P,Calculations!$C$116+MOD(BL22,Calculations!$C$118))+Control!$C$7*Calculations!$C$85*INDEX('Monthly Data'!Q:Q,Calculations!$C$116+MOD(BL22,Calculations!$C$118))+(1-Control!$C$7*Calculations!$C$87)*INDEX('Monthly Data'!R:R,Calculations!$C$116+MOD(BL22,Calculations!$C$118))</f>
        <v>3.1070573055362403E-2</v>
      </c>
      <c r="GC22" s="86">
        <f ca="1">Control!$C$7*Calculations!$C$82*INDEX('Monthly Data'!N:N,Calculations!$C$116+MOD(BM22,Calculations!$C$118))+Control!$C$7*Calculations!$C$83*INDEX('Monthly Data'!O:O,Calculations!$C$116+MOD(BM22,Calculations!$C$118))+Control!$C$7*Calculations!$C$84*INDEX('Monthly Data'!P:P,Calculations!$C$116+MOD(BM22,Calculations!$C$118))+Control!$C$7*Calculations!$C$85*INDEX('Monthly Data'!Q:Q,Calculations!$C$116+MOD(BM22,Calculations!$C$118))+(1-Control!$C$7*Calculations!$C$87)*INDEX('Monthly Data'!R:R,Calculations!$C$116+MOD(BM22,Calculations!$C$118))</f>
        <v>4.2795950888382334E-3</v>
      </c>
      <c r="GD22" s="86">
        <f ca="1">Control!$C$7*Calculations!$C$82*INDEX('Monthly Data'!N:N,Calculations!$C$116+MOD(BN22,Calculations!$C$118))+Control!$C$7*Calculations!$C$83*INDEX('Monthly Data'!O:O,Calculations!$C$116+MOD(BN22,Calculations!$C$118))+Control!$C$7*Calculations!$C$84*INDEX('Monthly Data'!P:P,Calculations!$C$116+MOD(BN22,Calculations!$C$118))+Control!$C$7*Calculations!$C$85*INDEX('Monthly Data'!Q:Q,Calculations!$C$116+MOD(BN22,Calculations!$C$118))+(1-Control!$C$7*Calculations!$C$87)*INDEX('Monthly Data'!R:R,Calculations!$C$116+MOD(BN22,Calculations!$C$118))</f>
        <v>9.9793409618087695E-3</v>
      </c>
      <c r="GE22" s="86">
        <f ca="1">Control!$C$7*Calculations!$C$82*INDEX('Monthly Data'!N:N,Calculations!$C$116+MOD(BO22,Calculations!$C$118))+Control!$C$7*Calculations!$C$83*INDEX('Monthly Data'!O:O,Calculations!$C$116+MOD(BO22,Calculations!$C$118))+Control!$C$7*Calculations!$C$84*INDEX('Monthly Data'!P:P,Calculations!$C$116+MOD(BO22,Calculations!$C$118))+Control!$C$7*Calculations!$C$85*INDEX('Monthly Data'!Q:Q,Calculations!$C$116+MOD(BO22,Calculations!$C$118))+(1-Control!$C$7*Calculations!$C$87)*INDEX('Monthly Data'!R:R,Calculations!$C$116+MOD(BO22,Calculations!$C$118))</f>
        <v>-3.8554137824290124E-2</v>
      </c>
      <c r="GF22" s="86">
        <f ca="1">Control!$C$7*Calculations!$C$82*INDEX('Monthly Data'!N:N,Calculations!$C$116+MOD(BP22,Calculations!$C$118))+Control!$C$7*Calculations!$C$83*INDEX('Monthly Data'!O:O,Calculations!$C$116+MOD(BP22,Calculations!$C$118))+Control!$C$7*Calculations!$C$84*INDEX('Monthly Data'!P:P,Calculations!$C$116+MOD(BP22,Calculations!$C$118))+Control!$C$7*Calculations!$C$85*INDEX('Monthly Data'!Q:Q,Calculations!$C$116+MOD(BP22,Calculations!$C$118))+(1-Control!$C$7*Calculations!$C$87)*INDEX('Monthly Data'!R:R,Calculations!$C$116+MOD(BP22,Calculations!$C$118))</f>
        <v>7.9764341593600071E-3</v>
      </c>
      <c r="GG22" s="86">
        <f ca="1">Control!$C$7*Calculations!$C$82*INDEX('Monthly Data'!N:N,Calculations!$C$116+MOD(BQ22,Calculations!$C$118))+Control!$C$7*Calculations!$C$83*INDEX('Monthly Data'!O:O,Calculations!$C$116+MOD(BQ22,Calculations!$C$118))+Control!$C$7*Calculations!$C$84*INDEX('Monthly Data'!P:P,Calculations!$C$116+MOD(BQ22,Calculations!$C$118))+Control!$C$7*Calculations!$C$85*INDEX('Monthly Data'!Q:Q,Calculations!$C$116+MOD(BQ22,Calculations!$C$118))+(1-Control!$C$7*Calculations!$C$87)*INDEX('Monthly Data'!R:R,Calculations!$C$116+MOD(BQ22,Calculations!$C$118))</f>
        <v>5.1972609868760735E-3</v>
      </c>
      <c r="GH22" s="86">
        <f ca="1">Control!$C$7*Calculations!$C$82*INDEX('Monthly Data'!N:N,Calculations!$C$116+MOD(BR22,Calculations!$C$118))+Control!$C$7*Calculations!$C$83*INDEX('Monthly Data'!O:O,Calculations!$C$116+MOD(BR22,Calculations!$C$118))+Control!$C$7*Calculations!$C$84*INDEX('Monthly Data'!P:P,Calculations!$C$116+MOD(BR22,Calculations!$C$118))+Control!$C$7*Calculations!$C$85*INDEX('Monthly Data'!Q:Q,Calculations!$C$116+MOD(BR22,Calculations!$C$118))+(1-Control!$C$7*Calculations!$C$87)*INDEX('Monthly Data'!R:R,Calculations!$C$116+MOD(BR22,Calculations!$C$118))</f>
        <v>1.50127906355989E-2</v>
      </c>
      <c r="GI22" s="86">
        <f ca="1">Control!$C$7*Calculations!$C$82*INDEX('Monthly Data'!N:N,Calculations!$C$116+MOD(BS22,Calculations!$C$118))+Control!$C$7*Calculations!$C$83*INDEX('Monthly Data'!O:O,Calculations!$C$116+MOD(BS22,Calculations!$C$118))+Control!$C$7*Calculations!$C$84*INDEX('Monthly Data'!P:P,Calculations!$C$116+MOD(BS22,Calculations!$C$118))+Control!$C$7*Calculations!$C$85*INDEX('Monthly Data'!Q:Q,Calculations!$C$116+MOD(BS22,Calculations!$C$118))+(1-Control!$C$7*Calculations!$C$87)*INDEX('Monthly Data'!R:R,Calculations!$C$116+MOD(BS22,Calculations!$C$118))</f>
        <v>1.1786765492207996E-2</v>
      </c>
      <c r="GJ22" s="86">
        <f ca="1">Control!$C$7*Calculations!$C$82*INDEX('Monthly Data'!N:N,Calculations!$C$116+MOD(BT22,Calculations!$C$118))+Control!$C$7*Calculations!$C$83*INDEX('Monthly Data'!O:O,Calculations!$C$116+MOD(BT22,Calculations!$C$118))+Control!$C$7*Calculations!$C$84*INDEX('Monthly Data'!P:P,Calculations!$C$116+MOD(BT22,Calculations!$C$118))+Control!$C$7*Calculations!$C$85*INDEX('Monthly Data'!Q:Q,Calculations!$C$116+MOD(BT22,Calculations!$C$118))+(1-Control!$C$7*Calculations!$C$87)*INDEX('Monthly Data'!R:R,Calculations!$C$116+MOD(BT22,Calculations!$C$118))</f>
        <v>-1.8530040247387896E-2</v>
      </c>
      <c r="GK22" s="86">
        <f ca="1">Control!$C$7*Calculations!$C$82*INDEX('Monthly Data'!N:N,Calculations!$C$116+MOD(BU22,Calculations!$C$118))+Control!$C$7*Calculations!$C$83*INDEX('Monthly Data'!O:O,Calculations!$C$116+MOD(BU22,Calculations!$C$118))+Control!$C$7*Calculations!$C$84*INDEX('Monthly Data'!P:P,Calculations!$C$116+MOD(BU22,Calculations!$C$118))+Control!$C$7*Calculations!$C$85*INDEX('Monthly Data'!Q:Q,Calculations!$C$116+MOD(BU22,Calculations!$C$118))+(1-Control!$C$7*Calculations!$C$87)*INDEX('Monthly Data'!R:R,Calculations!$C$116+MOD(BU22,Calculations!$C$118))</f>
        <v>2.3206536303657571E-2</v>
      </c>
      <c r="GL22" s="86">
        <f ca="1">Control!$C$7*Calculations!$C$82*INDEX('Monthly Data'!N:N,Calculations!$C$116+MOD(BV22,Calculations!$C$118))+Control!$C$7*Calculations!$C$83*INDEX('Monthly Data'!O:O,Calculations!$C$116+MOD(BV22,Calculations!$C$118))+Control!$C$7*Calculations!$C$84*INDEX('Monthly Data'!P:P,Calculations!$C$116+MOD(BV22,Calculations!$C$118))+Control!$C$7*Calculations!$C$85*INDEX('Monthly Data'!Q:Q,Calculations!$C$116+MOD(BV22,Calculations!$C$118))+(1-Control!$C$7*Calculations!$C$87)*INDEX('Monthly Data'!R:R,Calculations!$C$116+MOD(BV22,Calculations!$C$118))</f>
        <v>1.0627294914941248E-2</v>
      </c>
      <c r="GM22" s="86">
        <f ca="1">Control!$C$7*Calculations!$C$82*INDEX('Monthly Data'!N:N,Calculations!$C$116+MOD(BW22,Calculations!$C$118))+Control!$C$7*Calculations!$C$83*INDEX('Monthly Data'!O:O,Calculations!$C$116+MOD(BW22,Calculations!$C$118))+Control!$C$7*Calculations!$C$84*INDEX('Monthly Data'!P:P,Calculations!$C$116+MOD(BW22,Calculations!$C$118))+Control!$C$7*Calculations!$C$85*INDEX('Monthly Data'!Q:Q,Calculations!$C$116+MOD(BW22,Calculations!$C$118))+(1-Control!$C$7*Calculations!$C$87)*INDEX('Monthly Data'!R:R,Calculations!$C$116+MOD(BW22,Calculations!$C$118))</f>
        <v>-1.6546126717384396E-2</v>
      </c>
      <c r="GN22" s="86">
        <f ca="1">Control!$C$7*Calculations!$C$82*INDEX('Monthly Data'!N:N,Calculations!$C$116+MOD(BX22,Calculations!$C$118))+Control!$C$7*Calculations!$C$83*INDEX('Monthly Data'!O:O,Calculations!$C$116+MOD(BX22,Calculations!$C$118))+Control!$C$7*Calculations!$C$84*INDEX('Monthly Data'!P:P,Calculations!$C$116+MOD(BX22,Calculations!$C$118))+Control!$C$7*Calculations!$C$85*INDEX('Monthly Data'!Q:Q,Calculations!$C$116+MOD(BX22,Calculations!$C$118))+(1-Control!$C$7*Calculations!$C$87)*INDEX('Monthly Data'!R:R,Calculations!$C$116+MOD(BX22,Calculations!$C$118))</f>
        <v>-1.6546126717384396E-2</v>
      </c>
      <c r="GO22" s="86">
        <f ca="1">Control!$C$7*Calculations!$C$82*INDEX('Monthly Data'!N:N,Calculations!$C$116+MOD(BY22,Calculations!$C$118))+Control!$C$7*Calculations!$C$83*INDEX('Monthly Data'!O:O,Calculations!$C$116+MOD(BY22,Calculations!$C$118))+Control!$C$7*Calculations!$C$84*INDEX('Monthly Data'!P:P,Calculations!$C$116+MOD(BY22,Calculations!$C$118))+Control!$C$7*Calculations!$C$85*INDEX('Monthly Data'!Q:Q,Calculations!$C$116+MOD(BY22,Calculations!$C$118))+(1-Control!$C$7*Calculations!$C$87)*INDEX('Monthly Data'!R:R,Calculations!$C$116+MOD(BY22,Calculations!$C$118))</f>
        <v>1.7361594973213587E-2</v>
      </c>
      <c r="GP22" s="86">
        <f ca="1">Control!$C$7*Calculations!$C$82*INDEX('Monthly Data'!N:N,Calculations!$C$116+MOD(BZ22,Calculations!$C$118))+Control!$C$7*Calculations!$C$83*INDEX('Monthly Data'!O:O,Calculations!$C$116+MOD(BZ22,Calculations!$C$118))+Control!$C$7*Calculations!$C$84*INDEX('Monthly Data'!P:P,Calculations!$C$116+MOD(BZ22,Calculations!$C$118))+Control!$C$7*Calculations!$C$85*INDEX('Monthly Data'!Q:Q,Calculations!$C$116+MOD(BZ22,Calculations!$C$118))+(1-Control!$C$7*Calculations!$C$87)*INDEX('Monthly Data'!R:R,Calculations!$C$116+MOD(BZ22,Calculations!$C$118))</f>
        <v>-7.5539743260223157E-3</v>
      </c>
      <c r="GQ22" s="86">
        <f ca="1">Control!$C$7*Calculations!$C$82*INDEX('Monthly Data'!N:N,Calculations!$C$116+MOD(CA22,Calculations!$C$118))+Control!$C$7*Calculations!$C$83*INDEX('Monthly Data'!O:O,Calculations!$C$116+MOD(CA22,Calculations!$C$118))+Control!$C$7*Calculations!$C$84*INDEX('Monthly Data'!P:P,Calculations!$C$116+MOD(CA22,Calculations!$C$118))+Control!$C$7*Calculations!$C$85*INDEX('Monthly Data'!Q:Q,Calculations!$C$116+MOD(CA22,Calculations!$C$118))+(1-Control!$C$7*Calculations!$C$87)*INDEX('Monthly Data'!R:R,Calculations!$C$116+MOD(CA22,Calculations!$C$118))</f>
        <v>3.4808428836917149E-3</v>
      </c>
      <c r="GR22" s="86">
        <f ca="1">Control!$C$7*Calculations!$C$82*INDEX('Monthly Data'!N:N,Calculations!$C$116+MOD(CB22,Calculations!$C$118))+Control!$C$7*Calculations!$C$83*INDEX('Monthly Data'!O:O,Calculations!$C$116+MOD(CB22,Calculations!$C$118))+Control!$C$7*Calculations!$C$84*INDEX('Monthly Data'!P:P,Calculations!$C$116+MOD(CB22,Calculations!$C$118))+Control!$C$7*Calculations!$C$85*INDEX('Monthly Data'!Q:Q,Calculations!$C$116+MOD(CB22,Calculations!$C$118))+(1-Control!$C$7*Calculations!$C$87)*INDEX('Monthly Data'!R:R,Calculations!$C$116+MOD(CB22,Calculations!$C$118))</f>
        <v>1.1106855739851785E-2</v>
      </c>
      <c r="GS22" s="86">
        <f ca="1">Control!$C$7*Calculations!$C$82*INDEX('Monthly Data'!N:N,Calculations!$C$116+MOD(CC22,Calculations!$C$118))+Control!$C$7*Calculations!$C$83*INDEX('Monthly Data'!O:O,Calculations!$C$116+MOD(CC22,Calculations!$C$118))+Control!$C$7*Calculations!$C$84*INDEX('Monthly Data'!P:P,Calculations!$C$116+MOD(CC22,Calculations!$C$118))+Control!$C$7*Calculations!$C$85*INDEX('Monthly Data'!Q:Q,Calculations!$C$116+MOD(CC22,Calculations!$C$118))+(1-Control!$C$7*Calculations!$C$87)*INDEX('Monthly Data'!R:R,Calculations!$C$116+MOD(CC22,Calculations!$C$118))</f>
        <v>1.7073665854433945E-2</v>
      </c>
      <c r="GT22" s="86">
        <f ca="1">Control!$C$7*Calculations!$C$82*INDEX('Monthly Data'!N:N,Calculations!$C$116+MOD(CD22,Calculations!$C$118))+Control!$C$7*Calculations!$C$83*INDEX('Monthly Data'!O:O,Calculations!$C$116+MOD(CD22,Calculations!$C$118))+Control!$C$7*Calculations!$C$84*INDEX('Monthly Data'!P:P,Calculations!$C$116+MOD(CD22,Calculations!$C$118))+Control!$C$7*Calculations!$C$85*INDEX('Monthly Data'!Q:Q,Calculations!$C$116+MOD(CD22,Calculations!$C$118))+(1-Control!$C$7*Calculations!$C$87)*INDEX('Monthly Data'!R:R,Calculations!$C$116+MOD(CD22,Calculations!$C$118))</f>
        <v>4.7768166384148329E-3</v>
      </c>
      <c r="GU22" s="86">
        <f ca="1">Control!$C$7*Calculations!$C$82*INDEX('Monthly Data'!N:N,Calculations!$C$116+MOD(CE22,Calculations!$C$118))+Control!$C$7*Calculations!$C$83*INDEX('Monthly Data'!O:O,Calculations!$C$116+MOD(CE22,Calculations!$C$118))+Control!$C$7*Calculations!$C$84*INDEX('Monthly Data'!P:P,Calculations!$C$116+MOD(CE22,Calculations!$C$118))+Control!$C$7*Calculations!$C$85*INDEX('Monthly Data'!Q:Q,Calculations!$C$116+MOD(CE22,Calculations!$C$118))+(1-Control!$C$7*Calculations!$C$87)*INDEX('Monthly Data'!R:R,Calculations!$C$116+MOD(CE22,Calculations!$C$118))</f>
        <v>4.5132804118240749E-2</v>
      </c>
      <c r="GV22" s="86">
        <f ca="1">Control!$C$7*Calculations!$C$82*INDEX('Monthly Data'!N:N,Calculations!$C$116+MOD(CF22,Calculations!$C$118))+Control!$C$7*Calculations!$C$83*INDEX('Monthly Data'!O:O,Calculations!$C$116+MOD(CF22,Calculations!$C$118))+Control!$C$7*Calculations!$C$84*INDEX('Monthly Data'!P:P,Calculations!$C$116+MOD(CF22,Calculations!$C$118))+Control!$C$7*Calculations!$C$85*INDEX('Monthly Data'!Q:Q,Calculations!$C$116+MOD(CF22,Calculations!$C$118))+(1-Control!$C$7*Calculations!$C$87)*INDEX('Monthly Data'!R:R,Calculations!$C$116+MOD(CF22,Calculations!$C$118))</f>
        <v>1.3891563624307685E-2</v>
      </c>
      <c r="GW22" s="86">
        <f ca="1">Control!$C$7*Calculations!$C$82*INDEX('Monthly Data'!N:N,Calculations!$C$116+MOD(CG22,Calculations!$C$118))+Control!$C$7*Calculations!$C$83*INDEX('Monthly Data'!O:O,Calculations!$C$116+MOD(CG22,Calculations!$C$118))+Control!$C$7*Calculations!$C$84*INDEX('Monthly Data'!P:P,Calculations!$C$116+MOD(CG22,Calculations!$C$118))+Control!$C$7*Calculations!$C$85*INDEX('Monthly Data'!Q:Q,Calculations!$C$116+MOD(CG22,Calculations!$C$118))+(1-Control!$C$7*Calculations!$C$87)*INDEX('Monthly Data'!R:R,Calculations!$C$116+MOD(CG22,Calculations!$C$118))</f>
        <v>1.0921298083007208E-2</v>
      </c>
      <c r="GX22" s="86">
        <f ca="1">Control!$C$7*Calculations!$C$82*INDEX('Monthly Data'!N:N,Calculations!$C$116+MOD(CH22,Calculations!$C$118))+Control!$C$7*Calculations!$C$83*INDEX('Monthly Data'!O:O,Calculations!$C$116+MOD(CH22,Calculations!$C$118))+Control!$C$7*Calculations!$C$84*INDEX('Monthly Data'!P:P,Calculations!$C$116+MOD(CH22,Calculations!$C$118))+Control!$C$7*Calculations!$C$85*INDEX('Monthly Data'!Q:Q,Calculations!$C$116+MOD(CH22,Calculations!$C$118))+(1-Control!$C$7*Calculations!$C$87)*INDEX('Monthly Data'!R:R,Calculations!$C$116+MOD(CH22,Calculations!$C$118))</f>
        <v>1.142101364887867E-2</v>
      </c>
      <c r="GY22" s="86">
        <f ca="1">Control!$C$7*Calculations!$C$82*INDEX('Monthly Data'!N:N,Calculations!$C$116+MOD(CI22,Calculations!$C$118))+Control!$C$7*Calculations!$C$83*INDEX('Monthly Data'!O:O,Calculations!$C$116+MOD(CI22,Calculations!$C$118))+Control!$C$7*Calculations!$C$84*INDEX('Monthly Data'!P:P,Calculations!$C$116+MOD(CI22,Calculations!$C$118))+Control!$C$7*Calculations!$C$85*INDEX('Monthly Data'!Q:Q,Calculations!$C$116+MOD(CI22,Calculations!$C$118))+(1-Control!$C$7*Calculations!$C$87)*INDEX('Monthly Data'!R:R,Calculations!$C$116+MOD(CI22,Calculations!$C$118))</f>
        <v>2.4842166689046628E-2</v>
      </c>
      <c r="GZ22" s="86">
        <f ca="1">Control!$C$7*Calculations!$C$82*INDEX('Monthly Data'!N:N,Calculations!$C$116+MOD(CJ22,Calculations!$C$118))+Control!$C$7*Calculations!$C$83*INDEX('Monthly Data'!O:O,Calculations!$C$116+MOD(CJ22,Calculations!$C$118))+Control!$C$7*Calculations!$C$84*INDEX('Monthly Data'!P:P,Calculations!$C$116+MOD(CJ22,Calculations!$C$118))+Control!$C$7*Calculations!$C$85*INDEX('Monthly Data'!Q:Q,Calculations!$C$116+MOD(CJ22,Calculations!$C$118))+(1-Control!$C$7*Calculations!$C$87)*INDEX('Monthly Data'!R:R,Calculations!$C$116+MOD(CJ22,Calculations!$C$118))</f>
        <v>1.8665061640915637E-2</v>
      </c>
      <c r="HA22" s="86">
        <f ca="1">Control!$C$7*Calculations!$C$82*INDEX('Monthly Data'!N:N,Calculations!$C$116+MOD(CK22,Calculations!$C$118))+Control!$C$7*Calculations!$C$83*INDEX('Monthly Data'!O:O,Calculations!$C$116+MOD(CK22,Calculations!$C$118))+Control!$C$7*Calculations!$C$84*INDEX('Monthly Data'!P:P,Calculations!$C$116+MOD(CK22,Calculations!$C$118))+Control!$C$7*Calculations!$C$85*INDEX('Monthly Data'!Q:Q,Calculations!$C$116+MOD(CK22,Calculations!$C$118))+(1-Control!$C$7*Calculations!$C$87)*INDEX('Monthly Data'!R:R,Calculations!$C$116+MOD(CK22,Calculations!$C$118))</f>
        <v>-9.839093431862074E-3</v>
      </c>
      <c r="HB22" s="86">
        <f ca="1">Control!$C$7*Calculations!$C$82*INDEX('Monthly Data'!N:N,Calculations!$C$116+MOD(CL22,Calculations!$C$118))+Control!$C$7*Calculations!$C$83*INDEX('Monthly Data'!O:O,Calculations!$C$116+MOD(CL22,Calculations!$C$118))+Control!$C$7*Calculations!$C$84*INDEX('Monthly Data'!P:P,Calculations!$C$116+MOD(CL22,Calculations!$C$118))+Control!$C$7*Calculations!$C$85*INDEX('Monthly Data'!Q:Q,Calculations!$C$116+MOD(CL22,Calculations!$C$118))+(1-Control!$C$7*Calculations!$C$87)*INDEX('Monthly Data'!R:R,Calculations!$C$116+MOD(CL22,Calculations!$C$118))</f>
        <v>3.1011313347584085E-2</v>
      </c>
      <c r="HC22" s="86">
        <f ca="1">Control!$C$7*Calculations!$C$82*INDEX('Monthly Data'!N:N,Calculations!$C$116+MOD(CM22,Calculations!$C$118))+Control!$C$7*Calculations!$C$83*INDEX('Monthly Data'!O:O,Calculations!$C$116+MOD(CM22,Calculations!$C$118))+Control!$C$7*Calculations!$C$84*INDEX('Monthly Data'!P:P,Calculations!$C$116+MOD(CM22,Calculations!$C$118))+Control!$C$7*Calculations!$C$85*INDEX('Monthly Data'!Q:Q,Calculations!$C$116+MOD(CM22,Calculations!$C$118))+(1-Control!$C$7*Calculations!$C$87)*INDEX('Monthly Data'!R:R,Calculations!$C$116+MOD(CM22,Calculations!$C$118))</f>
        <v>-9.839093431862074E-3</v>
      </c>
      <c r="HD22" s="86">
        <f ca="1">Control!$C$7*Calculations!$C$82*INDEX('Monthly Data'!N:N,Calculations!$C$116+MOD(CN22,Calculations!$C$118))+Control!$C$7*Calculations!$C$83*INDEX('Monthly Data'!O:O,Calculations!$C$116+MOD(CN22,Calculations!$C$118))+Control!$C$7*Calculations!$C$84*INDEX('Monthly Data'!P:P,Calculations!$C$116+MOD(CN22,Calculations!$C$118))+Control!$C$7*Calculations!$C$85*INDEX('Monthly Data'!Q:Q,Calculations!$C$116+MOD(CN22,Calculations!$C$118))+(1-Control!$C$7*Calculations!$C$87)*INDEX('Monthly Data'!R:R,Calculations!$C$116+MOD(CN22,Calculations!$C$118))</f>
        <v>5.3309355465453899E-3</v>
      </c>
      <c r="HE22" s="86">
        <f ca="1">Control!$C$7*Calculations!$C$82*INDEX('Monthly Data'!N:N,Calculations!$C$116+MOD(CO22,Calculations!$C$118))+Control!$C$7*Calculations!$C$83*INDEX('Monthly Data'!O:O,Calculations!$C$116+MOD(CO22,Calculations!$C$118))+Control!$C$7*Calculations!$C$84*INDEX('Monthly Data'!P:P,Calculations!$C$116+MOD(CO22,Calculations!$C$118))+Control!$C$7*Calculations!$C$85*INDEX('Monthly Data'!Q:Q,Calculations!$C$116+MOD(CO22,Calculations!$C$118))+(1-Control!$C$7*Calculations!$C$87)*INDEX('Monthly Data'!R:R,Calculations!$C$116+MOD(CO22,Calculations!$C$118))</f>
        <v>-2.072517756005474E-2</v>
      </c>
      <c r="HF22" s="86">
        <f ca="1">Control!$C$7*Calculations!$C$82*INDEX('Monthly Data'!N:N,Calculations!$C$116+MOD(CP22,Calculations!$C$118))+Control!$C$7*Calculations!$C$83*INDEX('Monthly Data'!O:O,Calculations!$C$116+MOD(CP22,Calculations!$C$118))+Control!$C$7*Calculations!$C$84*INDEX('Monthly Data'!P:P,Calculations!$C$116+MOD(CP22,Calculations!$C$118))+Control!$C$7*Calculations!$C$85*INDEX('Monthly Data'!Q:Q,Calculations!$C$116+MOD(CP22,Calculations!$C$118))+(1-Control!$C$7*Calculations!$C$87)*INDEX('Monthly Data'!R:R,Calculations!$C$116+MOD(CP22,Calculations!$C$118))</f>
        <v>-6.1115617667135171E-2</v>
      </c>
      <c r="HG22" s="86">
        <f ca="1">Control!$C$7*Calculations!$C$82*INDEX('Monthly Data'!N:N,Calculations!$C$116+MOD(CQ22,Calculations!$C$118))+Control!$C$7*Calculations!$C$83*INDEX('Monthly Data'!O:O,Calculations!$C$116+MOD(CQ22,Calculations!$C$118))+Control!$C$7*Calculations!$C$84*INDEX('Monthly Data'!P:P,Calculations!$C$116+MOD(CQ22,Calculations!$C$118))+Control!$C$7*Calculations!$C$85*INDEX('Monthly Data'!Q:Q,Calculations!$C$116+MOD(CQ22,Calculations!$C$118))+(1-Control!$C$7*Calculations!$C$87)*INDEX('Monthly Data'!R:R,Calculations!$C$116+MOD(CQ22,Calculations!$C$118))</f>
        <v>3.9251937367756782E-3</v>
      </c>
      <c r="HH22" s="86">
        <f ca="1">Control!$C$7*Calculations!$C$82*INDEX('Monthly Data'!N:N,Calculations!$C$116+MOD(CR22,Calculations!$C$118))+Control!$C$7*Calculations!$C$83*INDEX('Monthly Data'!O:O,Calculations!$C$116+MOD(CR22,Calculations!$C$118))+Control!$C$7*Calculations!$C$84*INDEX('Monthly Data'!P:P,Calculations!$C$116+MOD(CR22,Calculations!$C$118))+Control!$C$7*Calculations!$C$85*INDEX('Monthly Data'!Q:Q,Calculations!$C$116+MOD(CR22,Calculations!$C$118))+(1-Control!$C$7*Calculations!$C$87)*INDEX('Monthly Data'!R:R,Calculations!$C$116+MOD(CR22,Calculations!$C$118))</f>
        <v>4.4327772793586687E-3</v>
      </c>
      <c r="HI22" s="86">
        <f ca="1">Control!$C$7*Calculations!$C$82*INDEX('Monthly Data'!N:N,Calculations!$C$116+MOD(CS22,Calculations!$C$118))+Control!$C$7*Calculations!$C$83*INDEX('Monthly Data'!O:O,Calculations!$C$116+MOD(CS22,Calculations!$C$118))+Control!$C$7*Calculations!$C$84*INDEX('Monthly Data'!P:P,Calculations!$C$116+MOD(CS22,Calculations!$C$118))+Control!$C$7*Calculations!$C$85*INDEX('Monthly Data'!Q:Q,Calculations!$C$116+MOD(CS22,Calculations!$C$118))+(1-Control!$C$7*Calculations!$C$87)*INDEX('Monthly Data'!R:R,Calculations!$C$116+MOD(CS22,Calculations!$C$118))</f>
        <v>1.7831091590102856E-2</v>
      </c>
      <c r="HJ22" s="86">
        <f ca="1">Control!$C$7*Calculations!$C$82*INDEX('Monthly Data'!N:N,Calculations!$C$116+MOD(CT22,Calculations!$C$118))+Control!$C$7*Calculations!$C$83*INDEX('Monthly Data'!O:O,Calculations!$C$116+MOD(CT22,Calculations!$C$118))+Control!$C$7*Calculations!$C$84*INDEX('Monthly Data'!P:P,Calculations!$C$116+MOD(CT22,Calculations!$C$118))+Control!$C$7*Calculations!$C$85*INDEX('Monthly Data'!Q:Q,Calculations!$C$116+MOD(CT22,Calculations!$C$118))+(1-Control!$C$7*Calculations!$C$87)*INDEX('Monthly Data'!R:R,Calculations!$C$116+MOD(CT22,Calculations!$C$118))</f>
        <v>6.1009361253630504E-2</v>
      </c>
      <c r="HK22" s="86">
        <f ca="1">Control!$C$7*Calculations!$C$82*INDEX('Monthly Data'!N:N,Calculations!$C$116+MOD(CU22,Calculations!$C$118))+Control!$C$7*Calculations!$C$83*INDEX('Monthly Data'!O:O,Calculations!$C$116+MOD(CU22,Calculations!$C$118))+Control!$C$7*Calculations!$C$84*INDEX('Monthly Data'!P:P,Calculations!$C$116+MOD(CU22,Calculations!$C$118))+Control!$C$7*Calculations!$C$85*INDEX('Monthly Data'!Q:Q,Calculations!$C$116+MOD(CU22,Calculations!$C$118))+(1-Control!$C$7*Calculations!$C$87)*INDEX('Monthly Data'!R:R,Calculations!$C$116+MOD(CU22,Calculations!$C$118))</f>
        <v>1.50127906355989E-2</v>
      </c>
      <c r="HL22" s="86">
        <f ca="1">Control!$C$7*Calculations!$C$82*INDEX('Monthly Data'!N:N,Calculations!$C$116+MOD(CV22,Calculations!$C$118))+Control!$C$7*Calculations!$C$83*INDEX('Monthly Data'!O:O,Calculations!$C$116+MOD(CV22,Calculations!$C$118))+Control!$C$7*Calculations!$C$84*INDEX('Monthly Data'!P:P,Calculations!$C$116+MOD(CV22,Calculations!$C$118))+Control!$C$7*Calculations!$C$85*INDEX('Monthly Data'!Q:Q,Calculations!$C$116+MOD(CV22,Calculations!$C$118))+(1-Control!$C$7*Calculations!$C$87)*INDEX('Monthly Data'!R:R,Calculations!$C$116+MOD(CV22,Calculations!$C$118))</f>
        <v>7.7184133340106598E-3</v>
      </c>
      <c r="HM22" s="86">
        <f ca="1">Control!$C$7*Calculations!$C$82*INDEX('Monthly Data'!N:N,Calculations!$C$116+MOD(CW22,Calculations!$C$118))+Control!$C$7*Calculations!$C$83*INDEX('Monthly Data'!O:O,Calculations!$C$116+MOD(CW22,Calculations!$C$118))+Control!$C$7*Calculations!$C$84*INDEX('Monthly Data'!P:P,Calculations!$C$116+MOD(CW22,Calculations!$C$118))+Control!$C$7*Calculations!$C$85*INDEX('Monthly Data'!Q:Q,Calculations!$C$116+MOD(CW22,Calculations!$C$118))+(1-Control!$C$7*Calculations!$C$87)*INDEX('Monthly Data'!R:R,Calculations!$C$116+MOD(CW22,Calculations!$C$118))</f>
        <v>1.9073822767906517E-2</v>
      </c>
      <c r="HN22" s="86">
        <f ca="1">Control!$C$7*Calculations!$C$82*INDEX('Monthly Data'!N:N,Calculations!$C$116+MOD(CX22,Calculations!$C$118))+Control!$C$7*Calculations!$C$83*INDEX('Monthly Data'!O:O,Calculations!$C$116+MOD(CX22,Calculations!$C$118))+Control!$C$7*Calculations!$C$84*INDEX('Monthly Data'!P:P,Calculations!$C$116+MOD(CX22,Calculations!$C$118))+Control!$C$7*Calculations!$C$85*INDEX('Monthly Data'!Q:Q,Calculations!$C$116+MOD(CX22,Calculations!$C$118))+(1-Control!$C$7*Calculations!$C$87)*INDEX('Monthly Data'!R:R,Calculations!$C$116+MOD(CX22,Calculations!$C$118))</f>
        <v>2.3206536303657571E-2</v>
      </c>
      <c r="HO22" s="86">
        <f ca="1">Control!$C$7*Calculations!$C$82*INDEX('Monthly Data'!N:N,Calculations!$C$116+MOD(CY22,Calculations!$C$118))+Control!$C$7*Calculations!$C$83*INDEX('Monthly Data'!O:O,Calculations!$C$116+MOD(CY22,Calculations!$C$118))+Control!$C$7*Calculations!$C$84*INDEX('Monthly Data'!P:P,Calculations!$C$116+MOD(CY22,Calculations!$C$118))+Control!$C$7*Calculations!$C$85*INDEX('Monthly Data'!Q:Q,Calculations!$C$116+MOD(CY22,Calculations!$C$118))+(1-Control!$C$7*Calculations!$C$87)*INDEX('Monthly Data'!R:R,Calculations!$C$116+MOD(CY22,Calculations!$C$118))</f>
        <v>1.4915555251167555E-3</v>
      </c>
      <c r="HP22" s="86">
        <f ca="1">Control!$C$7*Calculations!$C$82*INDEX('Monthly Data'!N:N,Calculations!$C$116+MOD(CZ22,Calculations!$C$118))+Control!$C$7*Calculations!$C$83*INDEX('Monthly Data'!O:O,Calculations!$C$116+MOD(CZ22,Calculations!$C$118))+Control!$C$7*Calculations!$C$84*INDEX('Monthly Data'!P:P,Calculations!$C$116+MOD(CZ22,Calculations!$C$118))+Control!$C$7*Calculations!$C$85*INDEX('Monthly Data'!Q:Q,Calculations!$C$116+MOD(CZ22,Calculations!$C$118))+(1-Control!$C$7*Calculations!$C$87)*INDEX('Monthly Data'!R:R,Calculations!$C$116+MOD(CZ22,Calculations!$C$118))</f>
        <v>2.4722579420195831E-2</v>
      </c>
      <c r="HQ22" s="86">
        <f ca="1">Control!$C$7*Calculations!$C$82*INDEX('Monthly Data'!N:N,Calculations!$C$116+MOD(DA22,Calculations!$C$118))+Control!$C$7*Calculations!$C$83*INDEX('Monthly Data'!O:O,Calculations!$C$116+MOD(DA22,Calculations!$C$118))+Control!$C$7*Calculations!$C$84*INDEX('Monthly Data'!P:P,Calculations!$C$116+MOD(DA22,Calculations!$C$118))+Control!$C$7*Calculations!$C$85*INDEX('Monthly Data'!Q:Q,Calculations!$C$116+MOD(DA22,Calculations!$C$118))+(1-Control!$C$7*Calculations!$C$87)*INDEX('Monthly Data'!R:R,Calculations!$C$116+MOD(DA22,Calculations!$C$118))</f>
        <v>5.1972609868760735E-3</v>
      </c>
      <c r="HR22" s="86">
        <f ca="1">Control!$C$7*Calculations!$C$82*INDEX('Monthly Data'!N:N,Calculations!$C$116+MOD(DB22,Calculations!$C$118))+Control!$C$7*Calculations!$C$83*INDEX('Monthly Data'!O:O,Calculations!$C$116+MOD(DB22,Calculations!$C$118))+Control!$C$7*Calculations!$C$84*INDEX('Monthly Data'!P:P,Calculations!$C$116+MOD(DB22,Calculations!$C$118))+Control!$C$7*Calculations!$C$85*INDEX('Monthly Data'!Q:Q,Calculations!$C$116+MOD(DB22,Calculations!$C$118))+(1-Control!$C$7*Calculations!$C$87)*INDEX('Monthly Data'!R:R,Calculations!$C$116+MOD(DB22,Calculations!$C$118))</f>
        <v>1.2722494017511032E-2</v>
      </c>
      <c r="HS22" s="86">
        <f ca="1">Control!$C$7*Calculations!$C$82*INDEX('Monthly Data'!N:N,Calculations!$C$116+MOD(DC22,Calculations!$C$118))+Control!$C$7*Calculations!$C$83*INDEX('Monthly Data'!O:O,Calculations!$C$116+MOD(DC22,Calculations!$C$118))+Control!$C$7*Calculations!$C$84*INDEX('Monthly Data'!P:P,Calculations!$C$116+MOD(DC22,Calculations!$C$118))+Control!$C$7*Calculations!$C$85*INDEX('Monthly Data'!Q:Q,Calculations!$C$116+MOD(DC22,Calculations!$C$118))+(1-Control!$C$7*Calculations!$C$87)*INDEX('Monthly Data'!R:R,Calculations!$C$116+MOD(DC22,Calculations!$C$118))</f>
        <v>-4.3408051735618014E-2</v>
      </c>
      <c r="HT22" s="86">
        <f ca="1">Control!$C$7*Calculations!$C$82*INDEX('Monthly Data'!N:N,Calculations!$C$116+MOD(DD22,Calculations!$C$118))+Control!$C$7*Calculations!$C$83*INDEX('Monthly Data'!O:O,Calculations!$C$116+MOD(DD22,Calculations!$C$118))+Control!$C$7*Calculations!$C$84*INDEX('Monthly Data'!P:P,Calculations!$C$116+MOD(DD22,Calculations!$C$118))+Control!$C$7*Calculations!$C$85*INDEX('Monthly Data'!Q:Q,Calculations!$C$116+MOD(DD22,Calculations!$C$118))+(1-Control!$C$7*Calculations!$C$87)*INDEX('Monthly Data'!R:R,Calculations!$C$116+MOD(DD22,Calculations!$C$118))</f>
        <v>-3.8875517825435772E-3</v>
      </c>
      <c r="HU22" s="86">
        <f ca="1">Control!$C$7*Calculations!$C$82*INDEX('Monthly Data'!N:N,Calculations!$C$116+MOD(DE22,Calculations!$C$118))+Control!$C$7*Calculations!$C$83*INDEX('Monthly Data'!O:O,Calculations!$C$116+MOD(DE22,Calculations!$C$118))+Control!$C$7*Calculations!$C$84*INDEX('Monthly Data'!P:P,Calculations!$C$116+MOD(DE22,Calculations!$C$118))+Control!$C$7*Calculations!$C$85*INDEX('Monthly Data'!Q:Q,Calculations!$C$116+MOD(DE22,Calculations!$C$118))+(1-Control!$C$7*Calculations!$C$87)*INDEX('Monthly Data'!R:R,Calculations!$C$116+MOD(DE22,Calculations!$C$118))</f>
        <v>2.4470405846852006E-3</v>
      </c>
      <c r="HV22" s="86">
        <f ca="1">Control!$C$7*Calculations!$C$82*INDEX('Monthly Data'!N:N,Calculations!$C$116+MOD(DF22,Calculations!$C$118))+Control!$C$7*Calculations!$C$83*INDEX('Monthly Data'!O:O,Calculations!$C$116+MOD(DF22,Calculations!$C$118))+Control!$C$7*Calculations!$C$84*INDEX('Monthly Data'!P:P,Calculations!$C$116+MOD(DF22,Calculations!$C$118))+Control!$C$7*Calculations!$C$85*INDEX('Monthly Data'!Q:Q,Calculations!$C$116+MOD(DF22,Calculations!$C$118))+(1-Control!$C$7*Calculations!$C$87)*INDEX('Monthly Data'!R:R,Calculations!$C$116+MOD(DF22,Calculations!$C$118))</f>
        <v>1.0353752315110615E-2</v>
      </c>
      <c r="HW22" s="86">
        <f ca="1">Control!$C$7*Calculations!$C$82*INDEX('Monthly Data'!N:N,Calculations!$C$116+MOD(DG22,Calculations!$C$118))+Control!$C$7*Calculations!$C$83*INDEX('Monthly Data'!O:O,Calculations!$C$116+MOD(DG22,Calculations!$C$118))+Control!$C$7*Calculations!$C$84*INDEX('Monthly Data'!P:P,Calculations!$C$116+MOD(DG22,Calculations!$C$118))+Control!$C$7*Calculations!$C$85*INDEX('Monthly Data'!Q:Q,Calculations!$C$116+MOD(DG22,Calculations!$C$118))+(1-Control!$C$7*Calculations!$C$87)*INDEX('Monthly Data'!R:R,Calculations!$C$116+MOD(DG22,Calculations!$C$118))</f>
        <v>-7.5539743260223157E-3</v>
      </c>
      <c r="HX22" s="86">
        <f ca="1">Control!$C$7*Calculations!$C$82*INDEX('Monthly Data'!N:N,Calculations!$C$116+MOD(DH22,Calculations!$C$118))+Control!$C$7*Calculations!$C$83*INDEX('Monthly Data'!O:O,Calculations!$C$116+MOD(DH22,Calculations!$C$118))+Control!$C$7*Calculations!$C$84*INDEX('Monthly Data'!P:P,Calculations!$C$116+MOD(DH22,Calculations!$C$118))+Control!$C$7*Calculations!$C$85*INDEX('Monthly Data'!Q:Q,Calculations!$C$116+MOD(DH22,Calculations!$C$118))+(1-Control!$C$7*Calculations!$C$87)*INDEX('Monthly Data'!R:R,Calculations!$C$116+MOD(DH22,Calculations!$C$118))</f>
        <v>1.0018681835149534E-3</v>
      </c>
      <c r="HY22" s="86">
        <f ca="1">Control!$C$7*Calculations!$C$82*INDEX('Monthly Data'!N:N,Calculations!$C$116+MOD(DI22,Calculations!$C$118))+Control!$C$7*Calculations!$C$83*INDEX('Monthly Data'!O:O,Calculations!$C$116+MOD(DI22,Calculations!$C$118))+Control!$C$7*Calculations!$C$84*INDEX('Monthly Data'!P:P,Calculations!$C$116+MOD(DI22,Calculations!$C$118))+Control!$C$7*Calculations!$C$85*INDEX('Monthly Data'!Q:Q,Calculations!$C$116+MOD(DI22,Calculations!$C$118))+(1-Control!$C$7*Calculations!$C$87)*INDEX('Monthly Data'!R:R,Calculations!$C$116+MOD(DI22,Calculations!$C$118))</f>
        <v>2.4842166689046628E-2</v>
      </c>
      <c r="HZ22" s="86">
        <f ca="1">Control!$C$7*Calculations!$C$82*INDEX('Monthly Data'!N:N,Calculations!$C$116+MOD(DJ22,Calculations!$C$118))+Control!$C$7*Calculations!$C$83*INDEX('Monthly Data'!O:O,Calculations!$C$116+MOD(DJ22,Calculations!$C$118))+Control!$C$7*Calculations!$C$84*INDEX('Monthly Data'!P:P,Calculations!$C$116+MOD(DJ22,Calculations!$C$118))+Control!$C$7*Calculations!$C$85*INDEX('Monthly Data'!Q:Q,Calculations!$C$116+MOD(DJ22,Calculations!$C$118))+(1-Control!$C$7*Calculations!$C$87)*INDEX('Monthly Data'!R:R,Calculations!$C$116+MOD(DJ22,Calculations!$C$118))</f>
        <v>-4.417423226995453E-3</v>
      </c>
      <c r="IA22" s="86">
        <f ca="1">Control!$C$7*Calculations!$C$82*INDEX('Monthly Data'!N:N,Calculations!$C$116+MOD(DK22,Calculations!$C$118))+Control!$C$7*Calculations!$C$83*INDEX('Monthly Data'!O:O,Calculations!$C$116+MOD(DK22,Calculations!$C$118))+Control!$C$7*Calculations!$C$84*INDEX('Monthly Data'!P:P,Calculations!$C$116+MOD(DK22,Calculations!$C$118))+Control!$C$7*Calculations!$C$85*INDEX('Monthly Data'!Q:Q,Calculations!$C$116+MOD(DK22,Calculations!$C$118))+(1-Control!$C$7*Calculations!$C$87)*INDEX('Monthly Data'!R:R,Calculations!$C$116+MOD(DK22,Calculations!$C$118))</f>
        <v>-1.6546126717384396E-2</v>
      </c>
      <c r="IB22" s="86">
        <f ca="1">Control!$C$7*Calculations!$C$82*INDEX('Monthly Data'!N:N,Calculations!$C$116+MOD(DL22,Calculations!$C$118))+Control!$C$7*Calculations!$C$83*INDEX('Monthly Data'!O:O,Calculations!$C$116+MOD(DL22,Calculations!$C$118))+Control!$C$7*Calculations!$C$84*INDEX('Monthly Data'!P:P,Calculations!$C$116+MOD(DL22,Calculations!$C$118))+Control!$C$7*Calculations!$C$85*INDEX('Monthly Data'!Q:Q,Calculations!$C$116+MOD(DL22,Calculations!$C$118))+(1-Control!$C$7*Calculations!$C$87)*INDEX('Monthly Data'!R:R,Calculations!$C$116+MOD(DL22,Calculations!$C$118))</f>
        <v>3.5231336013669103E-2</v>
      </c>
      <c r="IC22" s="86">
        <f ca="1">Control!$C$7*Calculations!$C$82*INDEX('Monthly Data'!N:N,Calculations!$C$116+MOD(DM22,Calculations!$C$118))+Control!$C$7*Calculations!$C$83*INDEX('Monthly Data'!O:O,Calculations!$C$116+MOD(DM22,Calculations!$C$118))+Control!$C$7*Calculations!$C$84*INDEX('Monthly Data'!P:P,Calculations!$C$116+MOD(DM22,Calculations!$C$118))+Control!$C$7*Calculations!$C$85*INDEX('Monthly Data'!Q:Q,Calculations!$C$116+MOD(DM22,Calculations!$C$118))+(1-Control!$C$7*Calculations!$C$87)*INDEX('Monthly Data'!R:R,Calculations!$C$116+MOD(DM22,Calculations!$C$118))</f>
        <v>2.5790695379256122E-2</v>
      </c>
      <c r="ID22" s="86">
        <f ca="1">Control!$C$7*Calculations!$C$82*INDEX('Monthly Data'!N:N,Calculations!$C$116+MOD(DN22,Calculations!$C$118))+Control!$C$7*Calculations!$C$83*INDEX('Monthly Data'!O:O,Calculations!$C$116+MOD(DN22,Calculations!$C$118))+Control!$C$7*Calculations!$C$84*INDEX('Monthly Data'!P:P,Calculations!$C$116+MOD(DN22,Calculations!$C$118))+Control!$C$7*Calculations!$C$85*INDEX('Monthly Data'!Q:Q,Calculations!$C$116+MOD(DN22,Calculations!$C$118))+(1-Control!$C$7*Calculations!$C$87)*INDEX('Monthly Data'!R:R,Calculations!$C$116+MOD(DN22,Calculations!$C$118))</f>
        <v>1.5216630695380906E-2</v>
      </c>
      <c r="IE22" s="86">
        <f ca="1">Control!$C$7*Calculations!$C$82*INDEX('Monthly Data'!N:N,Calculations!$C$116+MOD(DO22,Calculations!$C$118))+Control!$C$7*Calculations!$C$83*INDEX('Monthly Data'!O:O,Calculations!$C$116+MOD(DO22,Calculations!$C$118))+Control!$C$7*Calculations!$C$84*INDEX('Monthly Data'!P:P,Calculations!$C$116+MOD(DO22,Calculations!$C$118))+Control!$C$7*Calculations!$C$85*INDEX('Monthly Data'!Q:Q,Calculations!$C$116+MOD(DO22,Calculations!$C$118))+(1-Control!$C$7*Calculations!$C$87)*INDEX('Monthly Data'!R:R,Calculations!$C$116+MOD(DO22,Calculations!$C$118))</f>
        <v>2.766281641786093E-2</v>
      </c>
      <c r="IF22" s="86">
        <f ca="1">Control!$C$7*Calculations!$C$82*INDEX('Monthly Data'!N:N,Calculations!$C$116+MOD(DP22,Calculations!$C$118))+Control!$C$7*Calculations!$C$83*INDEX('Monthly Data'!O:O,Calculations!$C$116+MOD(DP22,Calculations!$C$118))+Control!$C$7*Calculations!$C$84*INDEX('Monthly Data'!P:P,Calculations!$C$116+MOD(DP22,Calculations!$C$118))+Control!$C$7*Calculations!$C$85*INDEX('Monthly Data'!Q:Q,Calculations!$C$116+MOD(DP22,Calculations!$C$118))+(1-Control!$C$7*Calculations!$C$87)*INDEX('Monthly Data'!R:R,Calculations!$C$116+MOD(DP22,Calculations!$C$118))</f>
        <v>2.9708469559001142E-2</v>
      </c>
      <c r="IG22" s="88">
        <f ca="1">Control!$C$8*(1+DQ22)*(1+DR22)*(1+DS22)*(1+DT22)*(1+DU22)*(1+DV22)*(1+DW22)*(1+DX22)*(1+DY22)*(1+DZ22)*(1+EA22)*(1+EB22)*(1+EC22)*(1+ED22)*(1+EE22)*(1+EF22)*(1+EG22)*(1+EH22)*(1+EI22)*(1+EJ22)*(1+EK22)*(1+EL22)*(1+EM22)*(1+EN22)*(1+EO22)*(1+EP22)*(1+EQ22)*(1+ER22)*(1+ES22)*(1+ET22)*(1+EU22)*(1+EV22)*(1+EW22)*(1+EX22)*(1+EY22)*(1+EZ22)*(1+FA22)*(1+FB22)*(1+FC22)*(1+FD22)*(1+FE22)*(1+FF22)*(1+FG22)*(1+FH22)*(1+FI22)*(1+FJ22)*(1+FK22)*(1+FL22)*(1+FM22)*(1+FN22)*(1+FO22)*(1+FP22)*(1+FQ22)*(1+FR22)*(1+FS22)*(1+FT22)*(1+FU22)*(1+FV22)*(1+FW22)*(1+FX22)*(1+FY22)*(1+FZ22)*(1+GA22)*(1+GB22)*(1+GC22)*(1+GD22)*(1+GE22)*(1+GF22)*(1+GG22)*(1+GH22)*(1+GI22)*(1+GJ22)*(1+GK22)*(1+GL22)*(1+GM22)*(1+GN22)*(1+GO22)*(1+GP22)*(1+GQ22)*(1+GR22)*(1+GS22)*(1+GT22)*(1+GU22)*(1+GV22)*(1+GW22)*(1+GX22)*(1+GY22)*(1+GZ22)*(1+HA22)*(1+HB22)*(1+HC22)*(1+HD22)*(1+HE22)*(1+HF22)*(1+HG22)*(1+HH22)*(1+HI22)*(1+HJ22)*(1+HK22)*(1+HL22)*(1+HM22)*(1+HN22)*(1+HO22)*(1+HP22)*(1+HQ22)*(1+HR22)*(1+HS22)*(1+HT22)*(1+HU22)*(1+HV22)*(1+HW22)*(1+HX22)*(1+HY22)*(1+HZ22)*(1+IA22)*(1+IB22)*(1+IC22)*(1+ID22)*(1+IE22)*(1+IF22)</f>
        <v>93662.146883091831</v>
      </c>
    </row>
    <row r="23" spans="1:241" x14ac:dyDescent="0.25">
      <c r="A23">
        <v>2</v>
      </c>
      <c r="B23">
        <v>22</v>
      </c>
      <c r="C23">
        <v>82</v>
      </c>
      <c r="D23">
        <v>93</v>
      </c>
      <c r="E23">
        <v>105</v>
      </c>
      <c r="F23">
        <v>98</v>
      </c>
      <c r="G23">
        <v>47</v>
      </c>
      <c r="H23">
        <v>29</v>
      </c>
      <c r="I23">
        <v>95</v>
      </c>
      <c r="J23">
        <v>98</v>
      </c>
      <c r="K23">
        <v>80</v>
      </c>
      <c r="L23">
        <v>113</v>
      </c>
      <c r="M23">
        <v>1</v>
      </c>
      <c r="N23">
        <v>75</v>
      </c>
      <c r="O23">
        <v>1</v>
      </c>
      <c r="P23">
        <v>52</v>
      </c>
      <c r="Q23">
        <v>92</v>
      </c>
      <c r="R23">
        <v>113</v>
      </c>
      <c r="S23">
        <v>64</v>
      </c>
      <c r="T23">
        <v>75</v>
      </c>
      <c r="U23">
        <v>101</v>
      </c>
      <c r="V23">
        <v>78</v>
      </c>
      <c r="W23">
        <v>107</v>
      </c>
      <c r="X23">
        <v>62</v>
      </c>
      <c r="Y23">
        <v>76</v>
      </c>
      <c r="Z23">
        <v>48</v>
      </c>
      <c r="AA23">
        <v>36</v>
      </c>
      <c r="AB23">
        <v>49</v>
      </c>
      <c r="AC23">
        <v>14</v>
      </c>
      <c r="AD23">
        <v>73</v>
      </c>
      <c r="AE23">
        <v>21</v>
      </c>
      <c r="AF23">
        <v>115</v>
      </c>
      <c r="AG23">
        <v>32</v>
      </c>
      <c r="AH23">
        <v>71</v>
      </c>
      <c r="AI23">
        <v>0</v>
      </c>
      <c r="AJ23">
        <v>46</v>
      </c>
      <c r="AK23">
        <v>24</v>
      </c>
      <c r="AL23">
        <v>80</v>
      </c>
      <c r="AM23">
        <v>37</v>
      </c>
      <c r="AN23">
        <v>16</v>
      </c>
      <c r="AO23">
        <v>52</v>
      </c>
      <c r="AP23">
        <v>68</v>
      </c>
      <c r="AQ23">
        <v>92</v>
      </c>
      <c r="AR23">
        <v>90</v>
      </c>
      <c r="AS23">
        <v>102</v>
      </c>
      <c r="AT23">
        <v>7</v>
      </c>
      <c r="AU23">
        <v>60</v>
      </c>
      <c r="AV23">
        <v>9</v>
      </c>
      <c r="AW23">
        <v>34</v>
      </c>
      <c r="AX23">
        <v>63</v>
      </c>
      <c r="AY23">
        <v>66</v>
      </c>
      <c r="AZ23">
        <v>68</v>
      </c>
      <c r="BA23">
        <v>13</v>
      </c>
      <c r="BB23">
        <v>66</v>
      </c>
      <c r="BC23">
        <v>91</v>
      </c>
      <c r="BD23">
        <v>99</v>
      </c>
      <c r="BE23">
        <v>0</v>
      </c>
      <c r="BF23">
        <v>34</v>
      </c>
      <c r="BG23">
        <v>70</v>
      </c>
      <c r="BH23">
        <v>16</v>
      </c>
      <c r="BI23">
        <v>37</v>
      </c>
      <c r="BJ23">
        <v>17</v>
      </c>
      <c r="BK23">
        <v>38</v>
      </c>
      <c r="BL23">
        <v>82</v>
      </c>
      <c r="BM23">
        <v>14</v>
      </c>
      <c r="BN23">
        <v>37</v>
      </c>
      <c r="BO23">
        <v>62</v>
      </c>
      <c r="BP23">
        <v>0</v>
      </c>
      <c r="BQ23">
        <v>105</v>
      </c>
      <c r="BR23">
        <v>33</v>
      </c>
      <c r="BS23">
        <v>49</v>
      </c>
      <c r="BT23">
        <v>77</v>
      </c>
      <c r="BU23">
        <v>99</v>
      </c>
      <c r="BV23">
        <v>31</v>
      </c>
      <c r="BW23">
        <v>57</v>
      </c>
      <c r="BX23">
        <v>58</v>
      </c>
      <c r="BY23">
        <v>73</v>
      </c>
      <c r="BZ23">
        <v>76</v>
      </c>
      <c r="CA23">
        <v>28</v>
      </c>
      <c r="CB23">
        <v>76</v>
      </c>
      <c r="CC23">
        <v>53</v>
      </c>
      <c r="CD23">
        <v>58</v>
      </c>
      <c r="CE23">
        <v>31</v>
      </c>
      <c r="CF23">
        <v>94</v>
      </c>
      <c r="CG23">
        <v>13</v>
      </c>
      <c r="CH23">
        <v>105</v>
      </c>
      <c r="CI23">
        <v>38</v>
      </c>
      <c r="CJ23">
        <v>91</v>
      </c>
      <c r="CK23">
        <v>87</v>
      </c>
      <c r="CL23">
        <v>109</v>
      </c>
      <c r="CM23">
        <v>59</v>
      </c>
      <c r="CN23">
        <v>118</v>
      </c>
      <c r="CO23">
        <v>46</v>
      </c>
      <c r="CP23">
        <v>62</v>
      </c>
      <c r="CQ23">
        <v>86</v>
      </c>
      <c r="CR23">
        <v>61</v>
      </c>
      <c r="CS23">
        <v>39</v>
      </c>
      <c r="CT23">
        <v>71</v>
      </c>
      <c r="CU23">
        <v>2</v>
      </c>
      <c r="CV23">
        <v>59</v>
      </c>
      <c r="CW23">
        <v>25</v>
      </c>
      <c r="CX23">
        <v>57</v>
      </c>
      <c r="CY23">
        <v>32</v>
      </c>
      <c r="CZ23">
        <v>30</v>
      </c>
      <c r="DA23">
        <v>52</v>
      </c>
      <c r="DB23">
        <v>116</v>
      </c>
      <c r="DC23">
        <v>91</v>
      </c>
      <c r="DD23">
        <v>41</v>
      </c>
      <c r="DE23">
        <v>78</v>
      </c>
      <c r="DF23">
        <v>57</v>
      </c>
      <c r="DG23">
        <v>116</v>
      </c>
      <c r="DH23">
        <v>45</v>
      </c>
      <c r="DI23">
        <v>113</v>
      </c>
      <c r="DJ23">
        <v>85</v>
      </c>
      <c r="DK23">
        <v>25</v>
      </c>
      <c r="DL23">
        <v>73</v>
      </c>
      <c r="DM23">
        <v>74</v>
      </c>
      <c r="DN23">
        <v>6</v>
      </c>
      <c r="DO23">
        <v>2</v>
      </c>
      <c r="DP23">
        <v>30</v>
      </c>
      <c r="DQ23" s="86">
        <f ca="1">Control!$C$7*Calculations!$C$82*INDEX('Monthly Data'!N:N,Calculations!$C$116+MOD(A23,Calculations!$C$118))+Control!$C$7*Calculations!$C$83*INDEX('Monthly Data'!O:O,Calculations!$C$116+MOD(A23,Calculations!$C$118))+Control!$C$7*Calculations!$C$84*INDEX('Monthly Data'!P:P,Calculations!$C$116+MOD(A23,Calculations!$C$118))+Control!$C$7*Calculations!$C$85*INDEX('Monthly Data'!Q:Q,Calculations!$C$116+MOD(A23,Calculations!$C$118))+(1-Control!$C$7*Calculations!$C$87)*INDEX('Monthly Data'!R:R,Calculations!$C$116+MOD(A23,Calculations!$C$118))</f>
        <v>7.7184133340106598E-3</v>
      </c>
      <c r="DR23" s="86">
        <f ca="1">Control!$C$7*Calculations!$C$82*INDEX('Monthly Data'!N:N,Calculations!$C$116+MOD(B23,Calculations!$C$118))+Control!$C$7*Calculations!$C$83*INDEX('Monthly Data'!O:O,Calculations!$C$116+MOD(B23,Calculations!$C$118))+Control!$C$7*Calculations!$C$84*INDEX('Monthly Data'!P:P,Calculations!$C$116+MOD(B23,Calculations!$C$118))+Control!$C$7*Calculations!$C$85*INDEX('Monthly Data'!Q:Q,Calculations!$C$116+MOD(B23,Calculations!$C$118))+(1-Control!$C$7*Calculations!$C$87)*INDEX('Monthly Data'!R:R,Calculations!$C$116+MOD(B23,Calculations!$C$118))</f>
        <v>1.50127906355989E-2</v>
      </c>
      <c r="DS23" s="86">
        <f ca="1">Control!$C$7*Calculations!$C$82*INDEX('Monthly Data'!N:N,Calculations!$C$116+MOD(C23,Calculations!$C$118))+Control!$C$7*Calculations!$C$83*INDEX('Monthly Data'!O:O,Calculations!$C$116+MOD(C23,Calculations!$C$118))+Control!$C$7*Calculations!$C$84*INDEX('Monthly Data'!P:P,Calculations!$C$116+MOD(C23,Calculations!$C$118))+Control!$C$7*Calculations!$C$85*INDEX('Monthly Data'!Q:Q,Calculations!$C$116+MOD(C23,Calculations!$C$118))+(1-Control!$C$7*Calculations!$C$87)*INDEX('Monthly Data'!R:R,Calculations!$C$116+MOD(C23,Calculations!$C$118))</f>
        <v>1.7361594973213587E-2</v>
      </c>
      <c r="DT23" s="86">
        <f ca="1">Control!$C$7*Calculations!$C$82*INDEX('Monthly Data'!N:N,Calculations!$C$116+MOD(D23,Calculations!$C$118))+Control!$C$7*Calculations!$C$83*INDEX('Monthly Data'!O:O,Calculations!$C$116+MOD(D23,Calculations!$C$118))+Control!$C$7*Calculations!$C$84*INDEX('Monthly Data'!P:P,Calculations!$C$116+MOD(D23,Calculations!$C$118))+Control!$C$7*Calculations!$C$85*INDEX('Monthly Data'!Q:Q,Calculations!$C$116+MOD(D23,Calculations!$C$118))+(1-Control!$C$7*Calculations!$C$87)*INDEX('Monthly Data'!R:R,Calculations!$C$116+MOD(D23,Calculations!$C$118))</f>
        <v>1.1809891087585166E-2</v>
      </c>
      <c r="DU23" s="86">
        <f ca="1">Control!$C$7*Calculations!$C$82*INDEX('Monthly Data'!N:N,Calculations!$C$116+MOD(E23,Calculations!$C$118))+Control!$C$7*Calculations!$C$83*INDEX('Monthly Data'!O:O,Calculations!$C$116+MOD(E23,Calculations!$C$118))+Control!$C$7*Calculations!$C$84*INDEX('Monthly Data'!P:P,Calculations!$C$116+MOD(E23,Calculations!$C$118))+Control!$C$7*Calculations!$C$85*INDEX('Monthly Data'!Q:Q,Calculations!$C$116+MOD(E23,Calculations!$C$118))+(1-Control!$C$7*Calculations!$C$87)*INDEX('Monthly Data'!R:R,Calculations!$C$116+MOD(E23,Calculations!$C$118))</f>
        <v>2.3206536303657571E-2</v>
      </c>
      <c r="DV23" s="86">
        <f ca="1">Control!$C$7*Calculations!$C$82*INDEX('Monthly Data'!N:N,Calculations!$C$116+MOD(F23,Calculations!$C$118))+Control!$C$7*Calculations!$C$83*INDEX('Monthly Data'!O:O,Calculations!$C$116+MOD(F23,Calculations!$C$118))+Control!$C$7*Calculations!$C$84*INDEX('Monthly Data'!P:P,Calculations!$C$116+MOD(F23,Calculations!$C$118))+Control!$C$7*Calculations!$C$85*INDEX('Monthly Data'!Q:Q,Calculations!$C$116+MOD(F23,Calculations!$C$118))+(1-Control!$C$7*Calculations!$C$87)*INDEX('Monthly Data'!R:R,Calculations!$C$116+MOD(F23,Calculations!$C$118))</f>
        <v>2.4842166689046628E-2</v>
      </c>
      <c r="DW23" s="86">
        <f ca="1">Control!$C$7*Calculations!$C$82*INDEX('Monthly Data'!N:N,Calculations!$C$116+MOD(G23,Calculations!$C$118))+Control!$C$7*Calculations!$C$83*INDEX('Monthly Data'!O:O,Calculations!$C$116+MOD(G23,Calculations!$C$118))+Control!$C$7*Calculations!$C$84*INDEX('Monthly Data'!P:P,Calculations!$C$116+MOD(G23,Calculations!$C$118))+Control!$C$7*Calculations!$C$85*INDEX('Monthly Data'!Q:Q,Calculations!$C$116+MOD(G23,Calculations!$C$118))+(1-Control!$C$7*Calculations!$C$87)*INDEX('Monthly Data'!R:R,Calculations!$C$116+MOD(G23,Calculations!$C$118))</f>
        <v>3.1011313347584085E-2</v>
      </c>
      <c r="DX23" s="86">
        <f ca="1">Control!$C$7*Calculations!$C$82*INDEX('Monthly Data'!N:N,Calculations!$C$116+MOD(H23,Calculations!$C$118))+Control!$C$7*Calculations!$C$83*INDEX('Monthly Data'!O:O,Calculations!$C$116+MOD(H23,Calculations!$C$118))+Control!$C$7*Calculations!$C$84*INDEX('Monthly Data'!P:P,Calculations!$C$116+MOD(H23,Calculations!$C$118))+Control!$C$7*Calculations!$C$85*INDEX('Monthly Data'!Q:Q,Calculations!$C$116+MOD(H23,Calculations!$C$118))+(1-Control!$C$7*Calculations!$C$87)*INDEX('Monthly Data'!R:R,Calculations!$C$116+MOD(H23,Calculations!$C$118))</f>
        <v>1.5115046179922851E-2</v>
      </c>
      <c r="DY23" s="86">
        <f ca="1">Control!$C$7*Calculations!$C$82*INDEX('Monthly Data'!N:N,Calculations!$C$116+MOD(I23,Calculations!$C$118))+Control!$C$7*Calculations!$C$83*INDEX('Monthly Data'!O:O,Calculations!$C$116+MOD(I23,Calculations!$C$118))+Control!$C$7*Calculations!$C$84*INDEX('Monthly Data'!P:P,Calculations!$C$116+MOD(I23,Calculations!$C$118))+Control!$C$7*Calculations!$C$85*INDEX('Monthly Data'!Q:Q,Calculations!$C$116+MOD(I23,Calculations!$C$118))+(1-Control!$C$7*Calculations!$C$87)*INDEX('Monthly Data'!R:R,Calculations!$C$116+MOD(I23,Calculations!$C$118))</f>
        <v>1.5758278480433856E-2</v>
      </c>
      <c r="DZ23" s="86">
        <f ca="1">Control!$C$7*Calculations!$C$82*INDEX('Monthly Data'!N:N,Calculations!$C$116+MOD(J23,Calculations!$C$118))+Control!$C$7*Calculations!$C$83*INDEX('Monthly Data'!O:O,Calculations!$C$116+MOD(J23,Calculations!$C$118))+Control!$C$7*Calculations!$C$84*INDEX('Monthly Data'!P:P,Calculations!$C$116+MOD(J23,Calculations!$C$118))+Control!$C$7*Calculations!$C$85*INDEX('Monthly Data'!Q:Q,Calculations!$C$116+MOD(J23,Calculations!$C$118))+(1-Control!$C$7*Calculations!$C$87)*INDEX('Monthly Data'!R:R,Calculations!$C$116+MOD(J23,Calculations!$C$118))</f>
        <v>2.4842166689046628E-2</v>
      </c>
      <c r="EA23" s="86">
        <f ca="1">Control!$C$7*Calculations!$C$82*INDEX('Monthly Data'!N:N,Calculations!$C$116+MOD(K23,Calculations!$C$118))+Control!$C$7*Calculations!$C$83*INDEX('Monthly Data'!O:O,Calculations!$C$116+MOD(K23,Calculations!$C$118))+Control!$C$7*Calculations!$C$84*INDEX('Monthly Data'!P:P,Calculations!$C$116+MOD(K23,Calculations!$C$118))+Control!$C$7*Calculations!$C$85*INDEX('Monthly Data'!Q:Q,Calculations!$C$116+MOD(K23,Calculations!$C$118))+(1-Control!$C$7*Calculations!$C$87)*INDEX('Monthly Data'!R:R,Calculations!$C$116+MOD(K23,Calculations!$C$118))</f>
        <v>-2.7490061308214487E-3</v>
      </c>
      <c r="EB23" s="86">
        <f ca="1">Control!$C$7*Calculations!$C$82*INDEX('Monthly Data'!N:N,Calculations!$C$116+MOD(L23,Calculations!$C$118))+Control!$C$7*Calculations!$C$83*INDEX('Monthly Data'!O:O,Calculations!$C$116+MOD(L23,Calculations!$C$118))+Control!$C$7*Calculations!$C$84*INDEX('Monthly Data'!P:P,Calculations!$C$116+MOD(L23,Calculations!$C$118))+Control!$C$7*Calculations!$C$85*INDEX('Monthly Data'!Q:Q,Calculations!$C$116+MOD(L23,Calculations!$C$118))+(1-Control!$C$7*Calculations!$C$87)*INDEX('Monthly Data'!R:R,Calculations!$C$116+MOD(L23,Calculations!$C$118))</f>
        <v>4.4327772793586687E-3</v>
      </c>
      <c r="EC23" s="86">
        <f ca="1">Control!$C$7*Calculations!$C$82*INDEX('Monthly Data'!N:N,Calculations!$C$116+MOD(M23,Calculations!$C$118))+Control!$C$7*Calculations!$C$83*INDEX('Monthly Data'!O:O,Calculations!$C$116+MOD(M23,Calculations!$C$118))+Control!$C$7*Calculations!$C$84*INDEX('Monthly Data'!P:P,Calculations!$C$116+MOD(M23,Calculations!$C$118))+Control!$C$7*Calculations!$C$85*INDEX('Monthly Data'!Q:Q,Calculations!$C$116+MOD(M23,Calculations!$C$118))+(1-Control!$C$7*Calculations!$C$87)*INDEX('Monthly Data'!R:R,Calculations!$C$116+MOD(M23,Calculations!$C$118))</f>
        <v>-9.9526758408448549E-3</v>
      </c>
      <c r="ED23" s="86">
        <f ca="1">Control!$C$7*Calculations!$C$82*INDEX('Monthly Data'!N:N,Calculations!$C$116+MOD(N23,Calculations!$C$118))+Control!$C$7*Calculations!$C$83*INDEX('Monthly Data'!O:O,Calculations!$C$116+MOD(N23,Calculations!$C$118))+Control!$C$7*Calculations!$C$84*INDEX('Monthly Data'!P:P,Calculations!$C$116+MOD(N23,Calculations!$C$118))+Control!$C$7*Calculations!$C$85*INDEX('Monthly Data'!Q:Q,Calculations!$C$116+MOD(N23,Calculations!$C$118))+(1-Control!$C$7*Calculations!$C$87)*INDEX('Monthly Data'!R:R,Calculations!$C$116+MOD(N23,Calculations!$C$118))</f>
        <v>-2.0259958308006688E-2</v>
      </c>
      <c r="EE23" s="86">
        <f ca="1">Control!$C$7*Calculations!$C$82*INDEX('Monthly Data'!N:N,Calculations!$C$116+MOD(O23,Calculations!$C$118))+Control!$C$7*Calculations!$C$83*INDEX('Monthly Data'!O:O,Calculations!$C$116+MOD(O23,Calculations!$C$118))+Control!$C$7*Calculations!$C$84*INDEX('Monthly Data'!P:P,Calculations!$C$116+MOD(O23,Calculations!$C$118))+Control!$C$7*Calculations!$C$85*INDEX('Monthly Data'!Q:Q,Calculations!$C$116+MOD(O23,Calculations!$C$118))+(1-Control!$C$7*Calculations!$C$87)*INDEX('Monthly Data'!R:R,Calculations!$C$116+MOD(O23,Calculations!$C$118))</f>
        <v>-9.9526758408448549E-3</v>
      </c>
      <c r="EF23" s="86">
        <f ca="1">Control!$C$7*Calculations!$C$82*INDEX('Monthly Data'!N:N,Calculations!$C$116+MOD(P23,Calculations!$C$118))+Control!$C$7*Calculations!$C$83*INDEX('Monthly Data'!O:O,Calculations!$C$116+MOD(P23,Calculations!$C$118))+Control!$C$7*Calculations!$C$84*INDEX('Monthly Data'!P:P,Calculations!$C$116+MOD(P23,Calculations!$C$118))+Control!$C$7*Calculations!$C$85*INDEX('Monthly Data'!Q:Q,Calculations!$C$116+MOD(P23,Calculations!$C$118))+(1-Control!$C$7*Calculations!$C$87)*INDEX('Monthly Data'!R:R,Calculations!$C$116+MOD(P23,Calculations!$C$118))</f>
        <v>-3.8875517825435772E-3</v>
      </c>
      <c r="EG23" s="86">
        <f ca="1">Control!$C$7*Calculations!$C$82*INDEX('Monthly Data'!N:N,Calculations!$C$116+MOD(Q23,Calculations!$C$118))+Control!$C$7*Calculations!$C$83*INDEX('Monthly Data'!O:O,Calculations!$C$116+MOD(Q23,Calculations!$C$118))+Control!$C$7*Calculations!$C$84*INDEX('Monthly Data'!P:P,Calculations!$C$116+MOD(Q23,Calculations!$C$118))+Control!$C$7*Calculations!$C$85*INDEX('Monthly Data'!Q:Q,Calculations!$C$116+MOD(Q23,Calculations!$C$118))+(1-Control!$C$7*Calculations!$C$87)*INDEX('Monthly Data'!R:R,Calculations!$C$116+MOD(Q23,Calculations!$C$118))</f>
        <v>2.4722579420195831E-2</v>
      </c>
      <c r="EH23" s="86">
        <f ca="1">Control!$C$7*Calculations!$C$82*INDEX('Monthly Data'!N:N,Calculations!$C$116+MOD(R23,Calculations!$C$118))+Control!$C$7*Calculations!$C$83*INDEX('Monthly Data'!O:O,Calculations!$C$116+MOD(R23,Calculations!$C$118))+Control!$C$7*Calculations!$C$84*INDEX('Monthly Data'!P:P,Calculations!$C$116+MOD(R23,Calculations!$C$118))+Control!$C$7*Calculations!$C$85*INDEX('Monthly Data'!Q:Q,Calculations!$C$116+MOD(R23,Calculations!$C$118))+(1-Control!$C$7*Calculations!$C$87)*INDEX('Monthly Data'!R:R,Calculations!$C$116+MOD(R23,Calculations!$C$118))</f>
        <v>4.4327772793586687E-3</v>
      </c>
      <c r="EI23" s="86">
        <f ca="1">Control!$C$7*Calculations!$C$82*INDEX('Monthly Data'!N:N,Calculations!$C$116+MOD(S23,Calculations!$C$118))+Control!$C$7*Calculations!$C$83*INDEX('Monthly Data'!O:O,Calculations!$C$116+MOD(S23,Calculations!$C$118))+Control!$C$7*Calculations!$C$84*INDEX('Monthly Data'!P:P,Calculations!$C$116+MOD(S23,Calculations!$C$118))+Control!$C$7*Calculations!$C$85*INDEX('Monthly Data'!Q:Q,Calculations!$C$116+MOD(S23,Calculations!$C$118))+(1-Control!$C$7*Calculations!$C$87)*INDEX('Monthly Data'!R:R,Calculations!$C$116+MOD(S23,Calculations!$C$118))</f>
        <v>-2.4571433440223247E-2</v>
      </c>
      <c r="EJ23" s="86">
        <f ca="1">Control!$C$7*Calculations!$C$82*INDEX('Monthly Data'!N:N,Calculations!$C$116+MOD(T23,Calculations!$C$118))+Control!$C$7*Calculations!$C$83*INDEX('Monthly Data'!O:O,Calculations!$C$116+MOD(T23,Calculations!$C$118))+Control!$C$7*Calculations!$C$84*INDEX('Monthly Data'!P:P,Calculations!$C$116+MOD(T23,Calculations!$C$118))+Control!$C$7*Calculations!$C$85*INDEX('Monthly Data'!Q:Q,Calculations!$C$116+MOD(T23,Calculations!$C$118))+(1-Control!$C$7*Calculations!$C$87)*INDEX('Monthly Data'!R:R,Calculations!$C$116+MOD(T23,Calculations!$C$118))</f>
        <v>-2.0259958308006688E-2</v>
      </c>
      <c r="EK23" s="86">
        <f ca="1">Control!$C$7*Calculations!$C$82*INDEX('Monthly Data'!N:N,Calculations!$C$116+MOD(U23,Calculations!$C$118))+Control!$C$7*Calculations!$C$83*INDEX('Monthly Data'!O:O,Calculations!$C$116+MOD(U23,Calculations!$C$118))+Control!$C$7*Calculations!$C$84*INDEX('Monthly Data'!P:P,Calculations!$C$116+MOD(U23,Calculations!$C$118))+Control!$C$7*Calculations!$C$85*INDEX('Monthly Data'!Q:Q,Calculations!$C$116+MOD(U23,Calculations!$C$118))+(1-Control!$C$7*Calculations!$C$87)*INDEX('Monthly Data'!R:R,Calculations!$C$116+MOD(U23,Calculations!$C$118))</f>
        <v>-2.5168357537820856E-4</v>
      </c>
      <c r="EL23" s="86">
        <f ca="1">Control!$C$7*Calculations!$C$82*INDEX('Monthly Data'!N:N,Calculations!$C$116+MOD(V23,Calculations!$C$118))+Control!$C$7*Calculations!$C$83*INDEX('Monthly Data'!O:O,Calculations!$C$116+MOD(V23,Calculations!$C$118))+Control!$C$7*Calculations!$C$84*INDEX('Monthly Data'!P:P,Calculations!$C$116+MOD(V23,Calculations!$C$118))+Control!$C$7*Calculations!$C$85*INDEX('Monthly Data'!Q:Q,Calculations!$C$116+MOD(V23,Calculations!$C$118))+(1-Control!$C$7*Calculations!$C$87)*INDEX('Monthly Data'!R:R,Calculations!$C$116+MOD(V23,Calculations!$C$118))</f>
        <v>1.7472933988537529E-2</v>
      </c>
      <c r="EM23" s="86">
        <f ca="1">Control!$C$7*Calculations!$C$82*INDEX('Monthly Data'!N:N,Calculations!$C$116+MOD(W23,Calculations!$C$118))+Control!$C$7*Calculations!$C$83*INDEX('Monthly Data'!O:O,Calculations!$C$116+MOD(W23,Calculations!$C$118))+Control!$C$7*Calculations!$C$84*INDEX('Monthly Data'!P:P,Calculations!$C$116+MOD(W23,Calculations!$C$118))+Control!$C$7*Calculations!$C$85*INDEX('Monthly Data'!Q:Q,Calculations!$C$116+MOD(W23,Calculations!$C$118))+(1-Control!$C$7*Calculations!$C$87)*INDEX('Monthly Data'!R:R,Calculations!$C$116+MOD(W23,Calculations!$C$118))</f>
        <v>1.5216630695380906E-2</v>
      </c>
      <c r="EN23" s="86">
        <f ca="1">Control!$C$7*Calculations!$C$82*INDEX('Monthly Data'!N:N,Calculations!$C$116+MOD(X23,Calculations!$C$118))+Control!$C$7*Calculations!$C$83*INDEX('Monthly Data'!O:O,Calculations!$C$116+MOD(X23,Calculations!$C$118))+Control!$C$7*Calculations!$C$84*INDEX('Monthly Data'!P:P,Calculations!$C$116+MOD(X23,Calculations!$C$118))+Control!$C$7*Calculations!$C$85*INDEX('Monthly Data'!Q:Q,Calculations!$C$116+MOD(X23,Calculations!$C$118))+(1-Control!$C$7*Calculations!$C$87)*INDEX('Monthly Data'!R:R,Calculations!$C$116+MOD(X23,Calculations!$C$118))</f>
        <v>-9.839093431862074E-3</v>
      </c>
      <c r="EO23" s="86">
        <f ca="1">Control!$C$7*Calculations!$C$82*INDEX('Monthly Data'!N:N,Calculations!$C$116+MOD(Y23,Calculations!$C$118))+Control!$C$7*Calculations!$C$83*INDEX('Monthly Data'!O:O,Calculations!$C$116+MOD(Y23,Calculations!$C$118))+Control!$C$7*Calculations!$C$84*INDEX('Monthly Data'!P:P,Calculations!$C$116+MOD(Y23,Calculations!$C$118))+Control!$C$7*Calculations!$C$85*INDEX('Monthly Data'!Q:Q,Calculations!$C$116+MOD(Y23,Calculations!$C$118))+(1-Control!$C$7*Calculations!$C$87)*INDEX('Monthly Data'!R:R,Calculations!$C$116+MOD(Y23,Calculations!$C$118))</f>
        <v>3.5231336013669103E-2</v>
      </c>
      <c r="EP23" s="86">
        <f ca="1">Control!$C$7*Calculations!$C$82*INDEX('Monthly Data'!N:N,Calculations!$C$116+MOD(Z23,Calculations!$C$118))+Control!$C$7*Calculations!$C$83*INDEX('Monthly Data'!O:O,Calculations!$C$116+MOD(Z23,Calculations!$C$118))+Control!$C$7*Calculations!$C$84*INDEX('Monthly Data'!P:P,Calculations!$C$116+MOD(Z23,Calculations!$C$118))+Control!$C$7*Calculations!$C$85*INDEX('Monthly Data'!Q:Q,Calculations!$C$116+MOD(Z23,Calculations!$C$118))+(1-Control!$C$7*Calculations!$C$87)*INDEX('Monthly Data'!R:R,Calculations!$C$116+MOD(Z23,Calculations!$C$118))</f>
        <v>-1.5984879994281095E-2</v>
      </c>
      <c r="EQ23" s="86">
        <f ca="1">Control!$C$7*Calculations!$C$82*INDEX('Monthly Data'!N:N,Calculations!$C$116+MOD(AA23,Calculations!$C$118))+Control!$C$7*Calculations!$C$83*INDEX('Monthly Data'!O:O,Calculations!$C$116+MOD(AA23,Calculations!$C$118))+Control!$C$7*Calculations!$C$84*INDEX('Monthly Data'!P:P,Calculations!$C$116+MOD(AA23,Calculations!$C$118))+Control!$C$7*Calculations!$C$85*INDEX('Monthly Data'!Q:Q,Calculations!$C$116+MOD(AA23,Calculations!$C$118))+(1-Control!$C$7*Calculations!$C$87)*INDEX('Monthly Data'!R:R,Calculations!$C$116+MOD(AA23,Calculations!$C$118))</f>
        <v>1.1106855739851785E-2</v>
      </c>
      <c r="ER23" s="86">
        <f ca="1">Control!$C$7*Calculations!$C$82*INDEX('Monthly Data'!N:N,Calculations!$C$116+MOD(AB23,Calculations!$C$118))+Control!$C$7*Calculations!$C$83*INDEX('Monthly Data'!O:O,Calculations!$C$116+MOD(AB23,Calculations!$C$118))+Control!$C$7*Calculations!$C$84*INDEX('Monthly Data'!P:P,Calculations!$C$116+MOD(AB23,Calculations!$C$118))+Control!$C$7*Calculations!$C$85*INDEX('Monthly Data'!Q:Q,Calculations!$C$116+MOD(AB23,Calculations!$C$118))+(1-Control!$C$7*Calculations!$C$87)*INDEX('Monthly Data'!R:R,Calculations!$C$116+MOD(AB23,Calculations!$C$118))</f>
        <v>-1.4213734788548189E-2</v>
      </c>
      <c r="ES23" s="86">
        <f ca="1">Control!$C$7*Calculations!$C$82*INDEX('Monthly Data'!N:N,Calculations!$C$116+MOD(AC23,Calculations!$C$118))+Control!$C$7*Calculations!$C$83*INDEX('Monthly Data'!O:O,Calculations!$C$116+MOD(AC23,Calculations!$C$118))+Control!$C$7*Calculations!$C$84*INDEX('Monthly Data'!P:P,Calculations!$C$116+MOD(AC23,Calculations!$C$118))+Control!$C$7*Calculations!$C$85*INDEX('Monthly Data'!Q:Q,Calculations!$C$116+MOD(AC23,Calculations!$C$118))+(1-Control!$C$7*Calculations!$C$87)*INDEX('Monthly Data'!R:R,Calculations!$C$116+MOD(AC23,Calculations!$C$118))</f>
        <v>9.5791276036140301E-3</v>
      </c>
      <c r="ET23" s="86">
        <f ca="1">Control!$C$7*Calculations!$C$82*INDEX('Monthly Data'!N:N,Calculations!$C$116+MOD(AD23,Calculations!$C$118))+Control!$C$7*Calculations!$C$83*INDEX('Monthly Data'!O:O,Calculations!$C$116+MOD(AD23,Calculations!$C$118))+Control!$C$7*Calculations!$C$84*INDEX('Monthly Data'!P:P,Calculations!$C$116+MOD(AD23,Calculations!$C$118))+Control!$C$7*Calculations!$C$85*INDEX('Monthly Data'!Q:Q,Calculations!$C$116+MOD(AD23,Calculations!$C$118))+(1-Control!$C$7*Calculations!$C$87)*INDEX('Monthly Data'!R:R,Calculations!$C$116+MOD(AD23,Calculations!$C$118))</f>
        <v>3.6332715283247441E-2</v>
      </c>
      <c r="EU23" s="86">
        <f ca="1">Control!$C$7*Calculations!$C$82*INDEX('Monthly Data'!N:N,Calculations!$C$116+MOD(AE23,Calculations!$C$118))+Control!$C$7*Calculations!$C$83*INDEX('Monthly Data'!O:O,Calculations!$C$116+MOD(AE23,Calculations!$C$118))+Control!$C$7*Calculations!$C$84*INDEX('Monthly Data'!P:P,Calculations!$C$116+MOD(AE23,Calculations!$C$118))+Control!$C$7*Calculations!$C$85*INDEX('Monthly Data'!Q:Q,Calculations!$C$116+MOD(AE23,Calculations!$C$118))+(1-Control!$C$7*Calculations!$C$87)*INDEX('Monthly Data'!R:R,Calculations!$C$116+MOD(AE23,Calculations!$C$118))</f>
        <v>1.5108777406081684E-3</v>
      </c>
      <c r="EV23" s="86">
        <f ca="1">Control!$C$7*Calculations!$C$82*INDEX('Monthly Data'!N:N,Calculations!$C$116+MOD(AF23,Calculations!$C$118))+Control!$C$7*Calculations!$C$83*INDEX('Monthly Data'!O:O,Calculations!$C$116+MOD(AF23,Calculations!$C$118))+Control!$C$7*Calculations!$C$84*INDEX('Monthly Data'!P:P,Calculations!$C$116+MOD(AF23,Calculations!$C$118))+Control!$C$7*Calculations!$C$85*INDEX('Monthly Data'!Q:Q,Calculations!$C$116+MOD(AF23,Calculations!$C$118))+(1-Control!$C$7*Calculations!$C$87)*INDEX('Monthly Data'!R:R,Calculations!$C$116+MOD(AF23,Calculations!$C$118))</f>
        <v>4.5132804118240749E-2</v>
      </c>
      <c r="EW23" s="86">
        <f ca="1">Control!$C$7*Calculations!$C$82*INDEX('Monthly Data'!N:N,Calculations!$C$116+MOD(AG23,Calculations!$C$118))+Control!$C$7*Calculations!$C$83*INDEX('Monthly Data'!O:O,Calculations!$C$116+MOD(AG23,Calculations!$C$118))+Control!$C$7*Calculations!$C$84*INDEX('Monthly Data'!P:P,Calculations!$C$116+MOD(AG23,Calculations!$C$118))+Control!$C$7*Calculations!$C$85*INDEX('Monthly Data'!Q:Q,Calculations!$C$116+MOD(AG23,Calculations!$C$118))+(1-Control!$C$7*Calculations!$C$87)*INDEX('Monthly Data'!R:R,Calculations!$C$116+MOD(AG23,Calculations!$C$118))</f>
        <v>-2.6378232493851243E-2</v>
      </c>
      <c r="EX23" s="86">
        <f ca="1">Control!$C$7*Calculations!$C$82*INDEX('Monthly Data'!N:N,Calculations!$C$116+MOD(AH23,Calculations!$C$118))+Control!$C$7*Calculations!$C$83*INDEX('Monthly Data'!O:O,Calculations!$C$116+MOD(AH23,Calculations!$C$118))+Control!$C$7*Calculations!$C$84*INDEX('Monthly Data'!P:P,Calculations!$C$116+MOD(AH23,Calculations!$C$118))+Control!$C$7*Calculations!$C$85*INDEX('Monthly Data'!Q:Q,Calculations!$C$116+MOD(AH23,Calculations!$C$118))+(1-Control!$C$7*Calculations!$C$87)*INDEX('Monthly Data'!R:R,Calculations!$C$116+MOD(AH23,Calculations!$C$118))</f>
        <v>-2.072517756005474E-2</v>
      </c>
      <c r="EY23" s="86">
        <f ca="1">Control!$C$7*Calculations!$C$82*INDEX('Monthly Data'!N:N,Calculations!$C$116+MOD(AI23,Calculations!$C$118))+Control!$C$7*Calculations!$C$83*INDEX('Monthly Data'!O:O,Calculations!$C$116+MOD(AI23,Calculations!$C$118))+Control!$C$7*Calculations!$C$84*INDEX('Monthly Data'!P:P,Calculations!$C$116+MOD(AI23,Calculations!$C$118))+Control!$C$7*Calculations!$C$85*INDEX('Monthly Data'!Q:Q,Calculations!$C$116+MOD(AI23,Calculations!$C$118))+(1-Control!$C$7*Calculations!$C$87)*INDEX('Monthly Data'!R:R,Calculations!$C$116+MOD(AI23,Calculations!$C$118))</f>
        <v>1.4915555251167555E-3</v>
      </c>
      <c r="EZ23" s="86">
        <f ca="1">Control!$C$7*Calculations!$C$82*INDEX('Monthly Data'!N:N,Calculations!$C$116+MOD(AJ23,Calculations!$C$118))+Control!$C$7*Calculations!$C$83*INDEX('Monthly Data'!O:O,Calculations!$C$116+MOD(AJ23,Calculations!$C$118))+Control!$C$7*Calculations!$C$84*INDEX('Monthly Data'!P:P,Calculations!$C$116+MOD(AJ23,Calculations!$C$118))+Control!$C$7*Calculations!$C$85*INDEX('Monthly Data'!Q:Q,Calculations!$C$116+MOD(AJ23,Calculations!$C$118))+(1-Control!$C$7*Calculations!$C$87)*INDEX('Monthly Data'!R:R,Calculations!$C$116+MOD(AJ23,Calculations!$C$118))</f>
        <v>2.3307359621218403E-2</v>
      </c>
      <c r="FA23" s="86">
        <f ca="1">Control!$C$7*Calculations!$C$82*INDEX('Monthly Data'!N:N,Calculations!$C$116+MOD(AK23,Calculations!$C$118))+Control!$C$7*Calculations!$C$83*INDEX('Monthly Data'!O:O,Calculations!$C$116+MOD(AK23,Calculations!$C$118))+Control!$C$7*Calculations!$C$84*INDEX('Monthly Data'!P:P,Calculations!$C$116+MOD(AK23,Calculations!$C$118))+Control!$C$7*Calculations!$C$85*INDEX('Monthly Data'!Q:Q,Calculations!$C$116+MOD(AK23,Calculations!$C$118))+(1-Control!$C$7*Calculations!$C$87)*INDEX('Monthly Data'!R:R,Calculations!$C$116+MOD(AK23,Calculations!$C$118))</f>
        <v>4.2795950888382334E-3</v>
      </c>
      <c r="FB23" s="86">
        <f ca="1">Control!$C$7*Calculations!$C$82*INDEX('Monthly Data'!N:N,Calculations!$C$116+MOD(AL23,Calculations!$C$118))+Control!$C$7*Calculations!$C$83*INDEX('Monthly Data'!O:O,Calculations!$C$116+MOD(AL23,Calculations!$C$118))+Control!$C$7*Calculations!$C$84*INDEX('Monthly Data'!P:P,Calculations!$C$116+MOD(AL23,Calculations!$C$118))+Control!$C$7*Calculations!$C$85*INDEX('Monthly Data'!Q:Q,Calculations!$C$116+MOD(AL23,Calculations!$C$118))+(1-Control!$C$7*Calculations!$C$87)*INDEX('Monthly Data'!R:R,Calculations!$C$116+MOD(AL23,Calculations!$C$118))</f>
        <v>-2.7490061308214487E-3</v>
      </c>
      <c r="FC23" s="86">
        <f ca="1">Control!$C$7*Calculations!$C$82*INDEX('Monthly Data'!N:N,Calculations!$C$116+MOD(AM23,Calculations!$C$118))+Control!$C$7*Calculations!$C$83*INDEX('Monthly Data'!O:O,Calculations!$C$116+MOD(AM23,Calculations!$C$118))+Control!$C$7*Calculations!$C$84*INDEX('Monthly Data'!P:P,Calculations!$C$116+MOD(AM23,Calculations!$C$118))+Control!$C$7*Calculations!$C$85*INDEX('Monthly Data'!Q:Q,Calculations!$C$116+MOD(AM23,Calculations!$C$118))+(1-Control!$C$7*Calculations!$C$87)*INDEX('Monthly Data'!R:R,Calculations!$C$116+MOD(AM23,Calculations!$C$118))</f>
        <v>1.2954540023127663E-2</v>
      </c>
      <c r="FD23" s="86">
        <f ca="1">Control!$C$7*Calculations!$C$82*INDEX('Monthly Data'!N:N,Calculations!$C$116+MOD(AN23,Calculations!$C$118))+Control!$C$7*Calculations!$C$83*INDEX('Monthly Data'!O:O,Calculations!$C$116+MOD(AN23,Calculations!$C$118))+Control!$C$7*Calculations!$C$84*INDEX('Monthly Data'!P:P,Calculations!$C$116+MOD(AN23,Calculations!$C$118))+Control!$C$7*Calculations!$C$85*INDEX('Monthly Data'!Q:Q,Calculations!$C$116+MOD(AN23,Calculations!$C$118))+(1-Control!$C$7*Calculations!$C$87)*INDEX('Monthly Data'!R:R,Calculations!$C$116+MOD(AN23,Calculations!$C$118))</f>
        <v>2.5325873776067674E-2</v>
      </c>
      <c r="FE23" s="86">
        <f ca="1">Control!$C$7*Calculations!$C$82*INDEX('Monthly Data'!N:N,Calculations!$C$116+MOD(AO23,Calculations!$C$118))+Control!$C$7*Calculations!$C$83*INDEX('Monthly Data'!O:O,Calculations!$C$116+MOD(AO23,Calculations!$C$118))+Control!$C$7*Calculations!$C$84*INDEX('Monthly Data'!P:P,Calculations!$C$116+MOD(AO23,Calculations!$C$118))+Control!$C$7*Calculations!$C$85*INDEX('Monthly Data'!Q:Q,Calculations!$C$116+MOD(AO23,Calculations!$C$118))+(1-Control!$C$7*Calculations!$C$87)*INDEX('Monthly Data'!R:R,Calculations!$C$116+MOD(AO23,Calculations!$C$118))</f>
        <v>-3.8875517825435772E-3</v>
      </c>
      <c r="FF23" s="86">
        <f ca="1">Control!$C$7*Calculations!$C$82*INDEX('Monthly Data'!N:N,Calculations!$C$116+MOD(AP23,Calculations!$C$118))+Control!$C$7*Calculations!$C$83*INDEX('Monthly Data'!O:O,Calculations!$C$116+MOD(AP23,Calculations!$C$118))+Control!$C$7*Calculations!$C$84*INDEX('Monthly Data'!P:P,Calculations!$C$116+MOD(AP23,Calculations!$C$118))+Control!$C$7*Calculations!$C$85*INDEX('Monthly Data'!Q:Q,Calculations!$C$116+MOD(AP23,Calculations!$C$118))+(1-Control!$C$7*Calculations!$C$87)*INDEX('Monthly Data'!R:R,Calculations!$C$116+MOD(AP23,Calculations!$C$118))</f>
        <v>2.2757992058453024E-3</v>
      </c>
      <c r="FG23" s="86">
        <f ca="1">Control!$C$7*Calculations!$C$82*INDEX('Monthly Data'!N:N,Calculations!$C$116+MOD(AQ23,Calculations!$C$118))+Control!$C$7*Calculations!$C$83*INDEX('Monthly Data'!O:O,Calculations!$C$116+MOD(AQ23,Calculations!$C$118))+Control!$C$7*Calculations!$C$84*INDEX('Monthly Data'!P:P,Calculations!$C$116+MOD(AQ23,Calculations!$C$118))+Control!$C$7*Calculations!$C$85*INDEX('Monthly Data'!Q:Q,Calculations!$C$116+MOD(AQ23,Calculations!$C$118))+(1-Control!$C$7*Calculations!$C$87)*INDEX('Monthly Data'!R:R,Calculations!$C$116+MOD(AQ23,Calculations!$C$118))</f>
        <v>2.4722579420195831E-2</v>
      </c>
      <c r="FH23" s="86">
        <f ca="1">Control!$C$7*Calculations!$C$82*INDEX('Monthly Data'!N:N,Calculations!$C$116+MOD(AR23,Calculations!$C$118))+Control!$C$7*Calculations!$C$83*INDEX('Monthly Data'!O:O,Calculations!$C$116+MOD(AR23,Calculations!$C$118))+Control!$C$7*Calculations!$C$84*INDEX('Monthly Data'!P:P,Calculations!$C$116+MOD(AR23,Calculations!$C$118))+Control!$C$7*Calculations!$C$85*INDEX('Monthly Data'!Q:Q,Calculations!$C$116+MOD(AR23,Calculations!$C$118))+(1-Control!$C$7*Calculations!$C$87)*INDEX('Monthly Data'!R:R,Calculations!$C$116+MOD(AR23,Calculations!$C$118))</f>
        <v>1.7831091590102856E-2</v>
      </c>
      <c r="FI23" s="86">
        <f ca="1">Control!$C$7*Calculations!$C$82*INDEX('Monthly Data'!N:N,Calculations!$C$116+MOD(AS23,Calculations!$C$118))+Control!$C$7*Calculations!$C$83*INDEX('Monthly Data'!O:O,Calculations!$C$116+MOD(AS23,Calculations!$C$118))+Control!$C$7*Calculations!$C$84*INDEX('Monthly Data'!P:P,Calculations!$C$116+MOD(AS23,Calculations!$C$118))+Control!$C$7*Calculations!$C$85*INDEX('Monthly Data'!Q:Q,Calculations!$C$116+MOD(AS23,Calculations!$C$118))+(1-Control!$C$7*Calculations!$C$87)*INDEX('Monthly Data'!R:R,Calculations!$C$116+MOD(AS23,Calculations!$C$118))</f>
        <v>-1.8530040247387896E-2</v>
      </c>
      <c r="FJ23" s="86">
        <f ca="1">Control!$C$7*Calculations!$C$82*INDEX('Monthly Data'!N:N,Calculations!$C$116+MOD(AT23,Calculations!$C$118))+Control!$C$7*Calculations!$C$83*INDEX('Monthly Data'!O:O,Calculations!$C$116+MOD(AT23,Calculations!$C$118))+Control!$C$7*Calculations!$C$84*INDEX('Monthly Data'!P:P,Calculations!$C$116+MOD(AT23,Calculations!$C$118))+Control!$C$7*Calculations!$C$85*INDEX('Monthly Data'!Q:Q,Calculations!$C$116+MOD(AT23,Calculations!$C$118))+(1-Control!$C$7*Calculations!$C$87)*INDEX('Monthly Data'!R:R,Calculations!$C$116+MOD(AT23,Calculations!$C$118))</f>
        <v>8.3814116887657771E-3</v>
      </c>
      <c r="FK23" s="86">
        <f ca="1">Control!$C$7*Calculations!$C$82*INDEX('Monthly Data'!N:N,Calculations!$C$116+MOD(AU23,Calculations!$C$118))+Control!$C$7*Calculations!$C$83*INDEX('Monthly Data'!O:O,Calculations!$C$116+MOD(AU23,Calculations!$C$118))+Control!$C$7*Calculations!$C$84*INDEX('Monthly Data'!P:P,Calculations!$C$116+MOD(AU23,Calculations!$C$118))+Control!$C$7*Calculations!$C$85*INDEX('Monthly Data'!Q:Q,Calculations!$C$116+MOD(AU23,Calculations!$C$118))+(1-Control!$C$7*Calculations!$C$87)*INDEX('Monthly Data'!R:R,Calculations!$C$116+MOD(AU23,Calculations!$C$118))</f>
        <v>-1.9947061878162777E-2</v>
      </c>
      <c r="FL23" s="86">
        <f ca="1">Control!$C$7*Calculations!$C$82*INDEX('Monthly Data'!N:N,Calculations!$C$116+MOD(AV23,Calculations!$C$118))+Control!$C$7*Calculations!$C$83*INDEX('Monthly Data'!O:O,Calculations!$C$116+MOD(AV23,Calculations!$C$118))+Control!$C$7*Calculations!$C$84*INDEX('Monthly Data'!P:P,Calculations!$C$116+MOD(AV23,Calculations!$C$118))+Control!$C$7*Calculations!$C$85*INDEX('Monthly Data'!Q:Q,Calculations!$C$116+MOD(AV23,Calculations!$C$118))+(1-Control!$C$7*Calculations!$C$87)*INDEX('Monthly Data'!R:R,Calculations!$C$116+MOD(AV23,Calculations!$C$118))</f>
        <v>2.4470405846852006E-3</v>
      </c>
      <c r="FM23" s="86">
        <f ca="1">Control!$C$7*Calculations!$C$82*INDEX('Monthly Data'!N:N,Calculations!$C$116+MOD(AW23,Calculations!$C$118))+Control!$C$7*Calculations!$C$83*INDEX('Monthly Data'!O:O,Calculations!$C$116+MOD(AW23,Calculations!$C$118))+Control!$C$7*Calculations!$C$84*INDEX('Monthly Data'!P:P,Calculations!$C$116+MOD(AW23,Calculations!$C$118))+Control!$C$7*Calculations!$C$85*INDEX('Monthly Data'!Q:Q,Calculations!$C$116+MOD(AW23,Calculations!$C$118))+(1-Control!$C$7*Calculations!$C$87)*INDEX('Monthly Data'!R:R,Calculations!$C$116+MOD(AW23,Calculations!$C$118))</f>
        <v>5.3309355465453899E-3</v>
      </c>
      <c r="FN23" s="86">
        <f ca="1">Control!$C$7*Calculations!$C$82*INDEX('Monthly Data'!N:N,Calculations!$C$116+MOD(AX23,Calculations!$C$118))+Control!$C$7*Calculations!$C$83*INDEX('Monthly Data'!O:O,Calculations!$C$116+MOD(AX23,Calculations!$C$118))+Control!$C$7*Calculations!$C$84*INDEX('Monthly Data'!P:P,Calculations!$C$116+MOD(AX23,Calculations!$C$118))+Control!$C$7*Calculations!$C$85*INDEX('Monthly Data'!Q:Q,Calculations!$C$116+MOD(AX23,Calculations!$C$118))+(1-Control!$C$7*Calculations!$C$87)*INDEX('Monthly Data'!R:R,Calculations!$C$116+MOD(AX23,Calculations!$C$118))</f>
        <v>1.9073822767906517E-2</v>
      </c>
      <c r="FO23" s="86">
        <f ca="1">Control!$C$7*Calculations!$C$82*INDEX('Monthly Data'!N:N,Calculations!$C$116+MOD(AY23,Calculations!$C$118))+Control!$C$7*Calculations!$C$83*INDEX('Monthly Data'!O:O,Calculations!$C$116+MOD(AY23,Calculations!$C$118))+Control!$C$7*Calculations!$C$84*INDEX('Monthly Data'!P:P,Calculations!$C$116+MOD(AY23,Calculations!$C$118))+Control!$C$7*Calculations!$C$85*INDEX('Monthly Data'!Q:Q,Calculations!$C$116+MOD(AY23,Calculations!$C$118))+(1-Control!$C$7*Calculations!$C$87)*INDEX('Monthly Data'!R:R,Calculations!$C$116+MOD(AY23,Calculations!$C$118))</f>
        <v>1.3891304280773396E-2</v>
      </c>
      <c r="FP23" s="86">
        <f ca="1">Control!$C$7*Calculations!$C$82*INDEX('Monthly Data'!N:N,Calculations!$C$116+MOD(AZ23,Calculations!$C$118))+Control!$C$7*Calculations!$C$83*INDEX('Monthly Data'!O:O,Calculations!$C$116+MOD(AZ23,Calculations!$C$118))+Control!$C$7*Calculations!$C$84*INDEX('Monthly Data'!P:P,Calculations!$C$116+MOD(AZ23,Calculations!$C$118))+Control!$C$7*Calculations!$C$85*INDEX('Monthly Data'!Q:Q,Calculations!$C$116+MOD(AZ23,Calculations!$C$118))+(1-Control!$C$7*Calculations!$C$87)*INDEX('Monthly Data'!R:R,Calculations!$C$116+MOD(AZ23,Calculations!$C$118))</f>
        <v>2.2757992058453024E-3</v>
      </c>
      <c r="FQ23" s="86">
        <f ca="1">Control!$C$7*Calculations!$C$82*INDEX('Monthly Data'!N:N,Calculations!$C$116+MOD(BA23,Calculations!$C$118))+Control!$C$7*Calculations!$C$83*INDEX('Monthly Data'!O:O,Calculations!$C$116+MOD(BA23,Calculations!$C$118))+Control!$C$7*Calculations!$C$84*INDEX('Monthly Data'!P:P,Calculations!$C$116+MOD(BA23,Calculations!$C$118))+Control!$C$7*Calculations!$C$85*INDEX('Monthly Data'!Q:Q,Calculations!$C$116+MOD(BA23,Calculations!$C$118))+(1-Control!$C$7*Calculations!$C$87)*INDEX('Monthly Data'!R:R,Calculations!$C$116+MOD(BA23,Calculations!$C$118))</f>
        <v>1.0478379486191123E-2</v>
      </c>
      <c r="FR23" s="86">
        <f ca="1">Control!$C$7*Calculations!$C$82*INDEX('Monthly Data'!N:N,Calculations!$C$116+MOD(BB23,Calculations!$C$118))+Control!$C$7*Calculations!$C$83*INDEX('Monthly Data'!O:O,Calculations!$C$116+MOD(BB23,Calculations!$C$118))+Control!$C$7*Calculations!$C$84*INDEX('Monthly Data'!P:P,Calculations!$C$116+MOD(BB23,Calculations!$C$118))+Control!$C$7*Calculations!$C$85*INDEX('Monthly Data'!Q:Q,Calculations!$C$116+MOD(BB23,Calculations!$C$118))+(1-Control!$C$7*Calculations!$C$87)*INDEX('Monthly Data'!R:R,Calculations!$C$116+MOD(BB23,Calculations!$C$118))</f>
        <v>1.3891304280773396E-2</v>
      </c>
      <c r="FS23" s="86">
        <f ca="1">Control!$C$7*Calculations!$C$82*INDEX('Monthly Data'!N:N,Calculations!$C$116+MOD(BC23,Calculations!$C$118))+Control!$C$7*Calculations!$C$83*INDEX('Monthly Data'!O:O,Calculations!$C$116+MOD(BC23,Calculations!$C$118))+Control!$C$7*Calculations!$C$84*INDEX('Monthly Data'!P:P,Calculations!$C$116+MOD(BC23,Calculations!$C$118))+Control!$C$7*Calculations!$C$85*INDEX('Monthly Data'!Q:Q,Calculations!$C$116+MOD(BC23,Calculations!$C$118))+(1-Control!$C$7*Calculations!$C$87)*INDEX('Monthly Data'!R:R,Calculations!$C$116+MOD(BC23,Calculations!$C$118))</f>
        <v>-1.6546126717384396E-2</v>
      </c>
      <c r="FT23" s="86">
        <f ca="1">Control!$C$7*Calculations!$C$82*INDEX('Monthly Data'!N:N,Calculations!$C$116+MOD(BD23,Calculations!$C$118))+Control!$C$7*Calculations!$C$83*INDEX('Monthly Data'!O:O,Calculations!$C$116+MOD(BD23,Calculations!$C$118))+Control!$C$7*Calculations!$C$84*INDEX('Monthly Data'!P:P,Calculations!$C$116+MOD(BD23,Calculations!$C$118))+Control!$C$7*Calculations!$C$85*INDEX('Monthly Data'!Q:Q,Calculations!$C$116+MOD(BD23,Calculations!$C$118))+(1-Control!$C$7*Calculations!$C$87)*INDEX('Monthly Data'!R:R,Calculations!$C$116+MOD(BD23,Calculations!$C$118))</f>
        <v>-1.1360801645249321E-2</v>
      </c>
      <c r="FU23" s="86">
        <f ca="1">Control!$C$7*Calculations!$C$82*INDEX('Monthly Data'!N:N,Calculations!$C$116+MOD(BE23,Calculations!$C$118))+Control!$C$7*Calculations!$C$83*INDEX('Monthly Data'!O:O,Calculations!$C$116+MOD(BE23,Calculations!$C$118))+Control!$C$7*Calculations!$C$84*INDEX('Monthly Data'!P:P,Calculations!$C$116+MOD(BE23,Calculations!$C$118))+Control!$C$7*Calculations!$C$85*INDEX('Monthly Data'!Q:Q,Calculations!$C$116+MOD(BE23,Calculations!$C$118))+(1-Control!$C$7*Calculations!$C$87)*INDEX('Monthly Data'!R:R,Calculations!$C$116+MOD(BE23,Calculations!$C$118))</f>
        <v>1.4915555251167555E-3</v>
      </c>
      <c r="FV23" s="86">
        <f ca="1">Control!$C$7*Calculations!$C$82*INDEX('Monthly Data'!N:N,Calculations!$C$116+MOD(BF23,Calculations!$C$118))+Control!$C$7*Calculations!$C$83*INDEX('Monthly Data'!O:O,Calculations!$C$116+MOD(BF23,Calculations!$C$118))+Control!$C$7*Calculations!$C$84*INDEX('Monthly Data'!P:P,Calculations!$C$116+MOD(BF23,Calculations!$C$118))+Control!$C$7*Calculations!$C$85*INDEX('Monthly Data'!Q:Q,Calculations!$C$116+MOD(BF23,Calculations!$C$118))+(1-Control!$C$7*Calculations!$C$87)*INDEX('Monthly Data'!R:R,Calculations!$C$116+MOD(BF23,Calculations!$C$118))</f>
        <v>5.3309355465453899E-3</v>
      </c>
      <c r="FW23" s="86">
        <f ca="1">Control!$C$7*Calculations!$C$82*INDEX('Monthly Data'!N:N,Calculations!$C$116+MOD(BG23,Calculations!$C$118))+Control!$C$7*Calculations!$C$83*INDEX('Monthly Data'!O:O,Calculations!$C$116+MOD(BG23,Calculations!$C$118))+Control!$C$7*Calculations!$C$84*INDEX('Monthly Data'!P:P,Calculations!$C$116+MOD(BG23,Calculations!$C$118))+Control!$C$7*Calculations!$C$85*INDEX('Monthly Data'!Q:Q,Calculations!$C$116+MOD(BG23,Calculations!$C$118))+(1-Control!$C$7*Calculations!$C$87)*INDEX('Monthly Data'!R:R,Calculations!$C$116+MOD(BG23,Calculations!$C$118))</f>
        <v>3.8809817903524786E-2</v>
      </c>
      <c r="FX23" s="86">
        <f ca="1">Control!$C$7*Calculations!$C$82*INDEX('Monthly Data'!N:N,Calculations!$C$116+MOD(BH23,Calculations!$C$118))+Control!$C$7*Calculations!$C$83*INDEX('Monthly Data'!O:O,Calculations!$C$116+MOD(BH23,Calculations!$C$118))+Control!$C$7*Calculations!$C$84*INDEX('Monthly Data'!P:P,Calculations!$C$116+MOD(BH23,Calculations!$C$118))+Control!$C$7*Calculations!$C$85*INDEX('Monthly Data'!Q:Q,Calculations!$C$116+MOD(BH23,Calculations!$C$118))+(1-Control!$C$7*Calculations!$C$87)*INDEX('Monthly Data'!R:R,Calculations!$C$116+MOD(BH23,Calculations!$C$118))</f>
        <v>2.5325873776067674E-2</v>
      </c>
      <c r="FY23" s="86">
        <f ca="1">Control!$C$7*Calculations!$C$82*INDEX('Monthly Data'!N:N,Calculations!$C$116+MOD(BI23,Calculations!$C$118))+Control!$C$7*Calculations!$C$83*INDEX('Monthly Data'!O:O,Calculations!$C$116+MOD(BI23,Calculations!$C$118))+Control!$C$7*Calculations!$C$84*INDEX('Monthly Data'!P:P,Calculations!$C$116+MOD(BI23,Calculations!$C$118))+Control!$C$7*Calculations!$C$85*INDEX('Monthly Data'!Q:Q,Calculations!$C$116+MOD(BI23,Calculations!$C$118))+(1-Control!$C$7*Calculations!$C$87)*INDEX('Monthly Data'!R:R,Calculations!$C$116+MOD(BI23,Calculations!$C$118))</f>
        <v>1.2954540023127663E-2</v>
      </c>
      <c r="FZ23" s="86">
        <f ca="1">Control!$C$7*Calculations!$C$82*INDEX('Monthly Data'!N:N,Calculations!$C$116+MOD(BJ23,Calculations!$C$118))+Control!$C$7*Calculations!$C$83*INDEX('Monthly Data'!O:O,Calculations!$C$116+MOD(BJ23,Calculations!$C$118))+Control!$C$7*Calculations!$C$84*INDEX('Monthly Data'!P:P,Calculations!$C$116+MOD(BJ23,Calculations!$C$118))+Control!$C$7*Calculations!$C$85*INDEX('Monthly Data'!Q:Q,Calculations!$C$116+MOD(BJ23,Calculations!$C$118))+(1-Control!$C$7*Calculations!$C$87)*INDEX('Monthly Data'!R:R,Calculations!$C$116+MOD(BJ23,Calculations!$C$118))</f>
        <v>-2.0269389991732112E-2</v>
      </c>
      <c r="GA23" s="86">
        <f ca="1">Control!$C$7*Calculations!$C$82*INDEX('Monthly Data'!N:N,Calculations!$C$116+MOD(BK23,Calculations!$C$118))+Control!$C$7*Calculations!$C$83*INDEX('Monthly Data'!O:O,Calculations!$C$116+MOD(BK23,Calculations!$C$118))+Control!$C$7*Calculations!$C$84*INDEX('Monthly Data'!P:P,Calculations!$C$116+MOD(BK23,Calculations!$C$118))+Control!$C$7*Calculations!$C$85*INDEX('Monthly Data'!Q:Q,Calculations!$C$116+MOD(BK23,Calculations!$C$118))+(1-Control!$C$7*Calculations!$C$87)*INDEX('Monthly Data'!R:R,Calculations!$C$116+MOD(BK23,Calculations!$C$118))</f>
        <v>1.3891563624307685E-2</v>
      </c>
      <c r="GB23" s="86">
        <f ca="1">Control!$C$7*Calculations!$C$82*INDEX('Monthly Data'!N:N,Calculations!$C$116+MOD(BL23,Calculations!$C$118))+Control!$C$7*Calculations!$C$83*INDEX('Monthly Data'!O:O,Calculations!$C$116+MOD(BL23,Calculations!$C$118))+Control!$C$7*Calculations!$C$84*INDEX('Monthly Data'!P:P,Calculations!$C$116+MOD(BL23,Calculations!$C$118))+Control!$C$7*Calculations!$C$85*INDEX('Monthly Data'!Q:Q,Calculations!$C$116+MOD(BL23,Calculations!$C$118))+(1-Control!$C$7*Calculations!$C$87)*INDEX('Monthly Data'!R:R,Calculations!$C$116+MOD(BL23,Calculations!$C$118))</f>
        <v>1.7361594973213587E-2</v>
      </c>
      <c r="GC23" s="86">
        <f ca="1">Control!$C$7*Calculations!$C$82*INDEX('Monthly Data'!N:N,Calculations!$C$116+MOD(BM23,Calculations!$C$118))+Control!$C$7*Calculations!$C$83*INDEX('Monthly Data'!O:O,Calculations!$C$116+MOD(BM23,Calculations!$C$118))+Control!$C$7*Calculations!$C$84*INDEX('Monthly Data'!P:P,Calculations!$C$116+MOD(BM23,Calculations!$C$118))+Control!$C$7*Calculations!$C$85*INDEX('Monthly Data'!Q:Q,Calculations!$C$116+MOD(BM23,Calculations!$C$118))+(1-Control!$C$7*Calculations!$C$87)*INDEX('Monthly Data'!R:R,Calculations!$C$116+MOD(BM23,Calculations!$C$118))</f>
        <v>9.5791276036140301E-3</v>
      </c>
      <c r="GD23" s="86">
        <f ca="1">Control!$C$7*Calculations!$C$82*INDEX('Monthly Data'!N:N,Calculations!$C$116+MOD(BN23,Calculations!$C$118))+Control!$C$7*Calculations!$C$83*INDEX('Monthly Data'!O:O,Calculations!$C$116+MOD(BN23,Calculations!$C$118))+Control!$C$7*Calculations!$C$84*INDEX('Monthly Data'!P:P,Calculations!$C$116+MOD(BN23,Calculations!$C$118))+Control!$C$7*Calculations!$C$85*INDEX('Monthly Data'!Q:Q,Calculations!$C$116+MOD(BN23,Calculations!$C$118))+(1-Control!$C$7*Calculations!$C$87)*INDEX('Monthly Data'!R:R,Calculations!$C$116+MOD(BN23,Calculations!$C$118))</f>
        <v>1.2954540023127663E-2</v>
      </c>
      <c r="GE23" s="86">
        <f ca="1">Control!$C$7*Calculations!$C$82*INDEX('Monthly Data'!N:N,Calculations!$C$116+MOD(BO23,Calculations!$C$118))+Control!$C$7*Calculations!$C$83*INDEX('Monthly Data'!O:O,Calculations!$C$116+MOD(BO23,Calculations!$C$118))+Control!$C$7*Calculations!$C$84*INDEX('Monthly Data'!P:P,Calculations!$C$116+MOD(BO23,Calculations!$C$118))+Control!$C$7*Calculations!$C$85*INDEX('Monthly Data'!Q:Q,Calculations!$C$116+MOD(BO23,Calculations!$C$118))+(1-Control!$C$7*Calculations!$C$87)*INDEX('Monthly Data'!R:R,Calculations!$C$116+MOD(BO23,Calculations!$C$118))</f>
        <v>-9.839093431862074E-3</v>
      </c>
      <c r="GF23" s="86">
        <f ca="1">Control!$C$7*Calculations!$C$82*INDEX('Monthly Data'!N:N,Calculations!$C$116+MOD(BP23,Calculations!$C$118))+Control!$C$7*Calculations!$C$83*INDEX('Monthly Data'!O:O,Calculations!$C$116+MOD(BP23,Calculations!$C$118))+Control!$C$7*Calculations!$C$84*INDEX('Monthly Data'!P:P,Calculations!$C$116+MOD(BP23,Calculations!$C$118))+Control!$C$7*Calculations!$C$85*INDEX('Monthly Data'!Q:Q,Calculations!$C$116+MOD(BP23,Calculations!$C$118))+(1-Control!$C$7*Calculations!$C$87)*INDEX('Monthly Data'!R:R,Calculations!$C$116+MOD(BP23,Calculations!$C$118))</f>
        <v>1.4915555251167555E-3</v>
      </c>
      <c r="GG23" s="86">
        <f ca="1">Control!$C$7*Calculations!$C$82*INDEX('Monthly Data'!N:N,Calculations!$C$116+MOD(BQ23,Calculations!$C$118))+Control!$C$7*Calculations!$C$83*INDEX('Monthly Data'!O:O,Calculations!$C$116+MOD(BQ23,Calculations!$C$118))+Control!$C$7*Calculations!$C$84*INDEX('Monthly Data'!P:P,Calculations!$C$116+MOD(BQ23,Calculations!$C$118))+Control!$C$7*Calculations!$C$85*INDEX('Monthly Data'!Q:Q,Calculations!$C$116+MOD(BQ23,Calculations!$C$118))+(1-Control!$C$7*Calculations!$C$87)*INDEX('Monthly Data'!R:R,Calculations!$C$116+MOD(BQ23,Calculations!$C$118))</f>
        <v>2.3206536303657571E-2</v>
      </c>
      <c r="GH23" s="86">
        <f ca="1">Control!$C$7*Calculations!$C$82*INDEX('Monthly Data'!N:N,Calculations!$C$116+MOD(BR23,Calculations!$C$118))+Control!$C$7*Calculations!$C$83*INDEX('Monthly Data'!O:O,Calculations!$C$116+MOD(BR23,Calculations!$C$118))+Control!$C$7*Calculations!$C$84*INDEX('Monthly Data'!P:P,Calculations!$C$116+MOD(BR23,Calculations!$C$118))+Control!$C$7*Calculations!$C$85*INDEX('Monthly Data'!Q:Q,Calculations!$C$116+MOD(BR23,Calculations!$C$118))+(1-Control!$C$7*Calculations!$C$87)*INDEX('Monthly Data'!R:R,Calculations!$C$116+MOD(BR23,Calculations!$C$118))</f>
        <v>3.1070573055362403E-2</v>
      </c>
      <c r="GI23" s="86">
        <f ca="1">Control!$C$7*Calculations!$C$82*INDEX('Monthly Data'!N:N,Calculations!$C$116+MOD(BS23,Calculations!$C$118))+Control!$C$7*Calculations!$C$83*INDEX('Monthly Data'!O:O,Calculations!$C$116+MOD(BS23,Calculations!$C$118))+Control!$C$7*Calculations!$C$84*INDEX('Monthly Data'!P:P,Calculations!$C$116+MOD(BS23,Calculations!$C$118))+Control!$C$7*Calculations!$C$85*INDEX('Monthly Data'!Q:Q,Calculations!$C$116+MOD(BS23,Calculations!$C$118))+(1-Control!$C$7*Calculations!$C$87)*INDEX('Monthly Data'!R:R,Calculations!$C$116+MOD(BS23,Calculations!$C$118))</f>
        <v>-1.4213734788548189E-2</v>
      </c>
      <c r="GJ23" s="86">
        <f ca="1">Control!$C$7*Calculations!$C$82*INDEX('Monthly Data'!N:N,Calculations!$C$116+MOD(BT23,Calculations!$C$118))+Control!$C$7*Calculations!$C$83*INDEX('Monthly Data'!O:O,Calculations!$C$116+MOD(BT23,Calculations!$C$118))+Control!$C$7*Calculations!$C$84*INDEX('Monthly Data'!P:P,Calculations!$C$116+MOD(BT23,Calculations!$C$118))+Control!$C$7*Calculations!$C$85*INDEX('Monthly Data'!Q:Q,Calculations!$C$116+MOD(BT23,Calculations!$C$118))+(1-Control!$C$7*Calculations!$C$87)*INDEX('Monthly Data'!R:R,Calculations!$C$116+MOD(BT23,Calculations!$C$118))</f>
        <v>-1.0485101266941802E-2</v>
      </c>
      <c r="GK23" s="86">
        <f ca="1">Control!$C$7*Calculations!$C$82*INDEX('Monthly Data'!N:N,Calculations!$C$116+MOD(BU23,Calculations!$C$118))+Control!$C$7*Calculations!$C$83*INDEX('Monthly Data'!O:O,Calculations!$C$116+MOD(BU23,Calculations!$C$118))+Control!$C$7*Calculations!$C$84*INDEX('Monthly Data'!P:P,Calculations!$C$116+MOD(BU23,Calculations!$C$118))+Control!$C$7*Calculations!$C$85*INDEX('Monthly Data'!Q:Q,Calculations!$C$116+MOD(BU23,Calculations!$C$118))+(1-Control!$C$7*Calculations!$C$87)*INDEX('Monthly Data'!R:R,Calculations!$C$116+MOD(BU23,Calculations!$C$118))</f>
        <v>-1.1360801645249321E-2</v>
      </c>
      <c r="GL23" s="86">
        <f ca="1">Control!$C$7*Calculations!$C$82*INDEX('Monthly Data'!N:N,Calculations!$C$116+MOD(BV23,Calculations!$C$118))+Control!$C$7*Calculations!$C$83*INDEX('Monthly Data'!O:O,Calculations!$C$116+MOD(BV23,Calculations!$C$118))+Control!$C$7*Calculations!$C$84*INDEX('Monthly Data'!P:P,Calculations!$C$116+MOD(BV23,Calculations!$C$118))+Control!$C$7*Calculations!$C$85*INDEX('Monthly Data'!Q:Q,Calculations!$C$116+MOD(BV23,Calculations!$C$118))+(1-Control!$C$7*Calculations!$C$87)*INDEX('Monthly Data'!R:R,Calculations!$C$116+MOD(BV23,Calculations!$C$118))</f>
        <v>1.8665061640915637E-2</v>
      </c>
      <c r="GM23" s="86">
        <f ca="1">Control!$C$7*Calculations!$C$82*INDEX('Monthly Data'!N:N,Calculations!$C$116+MOD(BW23,Calculations!$C$118))+Control!$C$7*Calculations!$C$83*INDEX('Monthly Data'!O:O,Calculations!$C$116+MOD(BW23,Calculations!$C$118))+Control!$C$7*Calculations!$C$84*INDEX('Monthly Data'!P:P,Calculations!$C$116+MOD(BW23,Calculations!$C$118))+Control!$C$7*Calculations!$C$85*INDEX('Monthly Data'!Q:Q,Calculations!$C$116+MOD(BW23,Calculations!$C$118))+(1-Control!$C$7*Calculations!$C$87)*INDEX('Monthly Data'!R:R,Calculations!$C$116+MOD(BW23,Calculations!$C$118))</f>
        <v>7.3538285850108537E-3</v>
      </c>
      <c r="GN23" s="86">
        <f ca="1">Control!$C$7*Calculations!$C$82*INDEX('Monthly Data'!N:N,Calculations!$C$116+MOD(BX23,Calculations!$C$118))+Control!$C$7*Calculations!$C$83*INDEX('Monthly Data'!O:O,Calculations!$C$116+MOD(BX23,Calculations!$C$118))+Control!$C$7*Calculations!$C$84*INDEX('Monthly Data'!P:P,Calculations!$C$116+MOD(BX23,Calculations!$C$118))+Control!$C$7*Calculations!$C$85*INDEX('Monthly Data'!Q:Q,Calculations!$C$116+MOD(BX23,Calculations!$C$118))+(1-Control!$C$7*Calculations!$C$87)*INDEX('Monthly Data'!R:R,Calculations!$C$116+MOD(BX23,Calculations!$C$118))</f>
        <v>8.4240675975201049E-3</v>
      </c>
      <c r="GO23" s="86">
        <f ca="1">Control!$C$7*Calculations!$C$82*INDEX('Monthly Data'!N:N,Calculations!$C$116+MOD(BY23,Calculations!$C$118))+Control!$C$7*Calculations!$C$83*INDEX('Monthly Data'!O:O,Calculations!$C$116+MOD(BY23,Calculations!$C$118))+Control!$C$7*Calculations!$C$84*INDEX('Monthly Data'!P:P,Calculations!$C$116+MOD(BY23,Calculations!$C$118))+Control!$C$7*Calculations!$C$85*INDEX('Monthly Data'!Q:Q,Calculations!$C$116+MOD(BY23,Calculations!$C$118))+(1-Control!$C$7*Calculations!$C$87)*INDEX('Monthly Data'!R:R,Calculations!$C$116+MOD(BY23,Calculations!$C$118))</f>
        <v>3.6332715283247441E-2</v>
      </c>
      <c r="GP23" s="86">
        <f ca="1">Control!$C$7*Calculations!$C$82*INDEX('Monthly Data'!N:N,Calculations!$C$116+MOD(BZ23,Calculations!$C$118))+Control!$C$7*Calculations!$C$83*INDEX('Monthly Data'!O:O,Calculations!$C$116+MOD(BZ23,Calculations!$C$118))+Control!$C$7*Calculations!$C$84*INDEX('Monthly Data'!P:P,Calculations!$C$116+MOD(BZ23,Calculations!$C$118))+Control!$C$7*Calculations!$C$85*INDEX('Monthly Data'!Q:Q,Calculations!$C$116+MOD(BZ23,Calculations!$C$118))+(1-Control!$C$7*Calculations!$C$87)*INDEX('Monthly Data'!R:R,Calculations!$C$116+MOD(BZ23,Calculations!$C$118))</f>
        <v>3.5231336013669103E-2</v>
      </c>
      <c r="GQ23" s="86">
        <f ca="1">Control!$C$7*Calculations!$C$82*INDEX('Monthly Data'!N:N,Calculations!$C$116+MOD(CA23,Calculations!$C$118))+Control!$C$7*Calculations!$C$83*INDEX('Monthly Data'!O:O,Calculations!$C$116+MOD(CA23,Calculations!$C$118))+Control!$C$7*Calculations!$C$84*INDEX('Monthly Data'!P:P,Calculations!$C$116+MOD(CA23,Calculations!$C$118))+Control!$C$7*Calculations!$C$85*INDEX('Monthly Data'!Q:Q,Calculations!$C$116+MOD(CA23,Calculations!$C$118))+(1-Control!$C$7*Calculations!$C$87)*INDEX('Monthly Data'!R:R,Calculations!$C$116+MOD(CA23,Calculations!$C$118))</f>
        <v>3.7596120283497965E-2</v>
      </c>
      <c r="GR23" s="86">
        <f ca="1">Control!$C$7*Calculations!$C$82*INDEX('Monthly Data'!N:N,Calculations!$C$116+MOD(CB23,Calculations!$C$118))+Control!$C$7*Calculations!$C$83*INDEX('Monthly Data'!O:O,Calculations!$C$116+MOD(CB23,Calculations!$C$118))+Control!$C$7*Calculations!$C$84*INDEX('Monthly Data'!P:P,Calculations!$C$116+MOD(CB23,Calculations!$C$118))+Control!$C$7*Calculations!$C$85*INDEX('Monthly Data'!Q:Q,Calculations!$C$116+MOD(CB23,Calculations!$C$118))+(1-Control!$C$7*Calculations!$C$87)*INDEX('Monthly Data'!R:R,Calculations!$C$116+MOD(CB23,Calculations!$C$118))</f>
        <v>3.5231336013669103E-2</v>
      </c>
      <c r="GS23" s="86">
        <f ca="1">Control!$C$7*Calculations!$C$82*INDEX('Monthly Data'!N:N,Calculations!$C$116+MOD(CC23,Calculations!$C$118))+Control!$C$7*Calculations!$C$83*INDEX('Monthly Data'!O:O,Calculations!$C$116+MOD(CC23,Calculations!$C$118))+Control!$C$7*Calculations!$C$84*INDEX('Monthly Data'!P:P,Calculations!$C$116+MOD(CC23,Calculations!$C$118))+Control!$C$7*Calculations!$C$85*INDEX('Monthly Data'!Q:Q,Calculations!$C$116+MOD(CC23,Calculations!$C$118))+(1-Control!$C$7*Calculations!$C$87)*INDEX('Monthly Data'!R:R,Calculations!$C$116+MOD(CC23,Calculations!$C$118))</f>
        <v>1.1786765492207996E-2</v>
      </c>
      <c r="GT23" s="86">
        <f ca="1">Control!$C$7*Calculations!$C$82*INDEX('Monthly Data'!N:N,Calculations!$C$116+MOD(CD23,Calculations!$C$118))+Control!$C$7*Calculations!$C$83*INDEX('Monthly Data'!O:O,Calculations!$C$116+MOD(CD23,Calculations!$C$118))+Control!$C$7*Calculations!$C$84*INDEX('Monthly Data'!P:P,Calculations!$C$116+MOD(CD23,Calculations!$C$118))+Control!$C$7*Calculations!$C$85*INDEX('Monthly Data'!Q:Q,Calculations!$C$116+MOD(CD23,Calculations!$C$118))+(1-Control!$C$7*Calculations!$C$87)*INDEX('Monthly Data'!R:R,Calculations!$C$116+MOD(CD23,Calculations!$C$118))</f>
        <v>8.4240675975201049E-3</v>
      </c>
      <c r="GU23" s="86">
        <f ca="1">Control!$C$7*Calculations!$C$82*INDEX('Monthly Data'!N:N,Calculations!$C$116+MOD(CE23,Calculations!$C$118))+Control!$C$7*Calculations!$C$83*INDEX('Monthly Data'!O:O,Calculations!$C$116+MOD(CE23,Calculations!$C$118))+Control!$C$7*Calculations!$C$84*INDEX('Monthly Data'!P:P,Calculations!$C$116+MOD(CE23,Calculations!$C$118))+Control!$C$7*Calculations!$C$85*INDEX('Monthly Data'!Q:Q,Calculations!$C$116+MOD(CE23,Calculations!$C$118))+(1-Control!$C$7*Calculations!$C$87)*INDEX('Monthly Data'!R:R,Calculations!$C$116+MOD(CE23,Calculations!$C$118))</f>
        <v>1.8665061640915637E-2</v>
      </c>
      <c r="GV23" s="86">
        <f ca="1">Control!$C$7*Calculations!$C$82*INDEX('Monthly Data'!N:N,Calculations!$C$116+MOD(CF23,Calculations!$C$118))+Control!$C$7*Calculations!$C$83*INDEX('Monthly Data'!O:O,Calculations!$C$116+MOD(CF23,Calculations!$C$118))+Control!$C$7*Calculations!$C$84*INDEX('Monthly Data'!P:P,Calculations!$C$116+MOD(CF23,Calculations!$C$118))+Control!$C$7*Calculations!$C$85*INDEX('Monthly Data'!Q:Q,Calculations!$C$116+MOD(CF23,Calculations!$C$118))+(1-Control!$C$7*Calculations!$C$87)*INDEX('Monthly Data'!R:R,Calculations!$C$116+MOD(CF23,Calculations!$C$118))</f>
        <v>1.0353752315110615E-2</v>
      </c>
      <c r="GW23" s="86">
        <f ca="1">Control!$C$7*Calculations!$C$82*INDEX('Monthly Data'!N:N,Calculations!$C$116+MOD(CG23,Calculations!$C$118))+Control!$C$7*Calculations!$C$83*INDEX('Monthly Data'!O:O,Calculations!$C$116+MOD(CG23,Calculations!$C$118))+Control!$C$7*Calculations!$C$84*INDEX('Monthly Data'!P:P,Calculations!$C$116+MOD(CG23,Calculations!$C$118))+Control!$C$7*Calculations!$C$85*INDEX('Monthly Data'!Q:Q,Calculations!$C$116+MOD(CG23,Calculations!$C$118))+(1-Control!$C$7*Calculations!$C$87)*INDEX('Monthly Data'!R:R,Calculations!$C$116+MOD(CG23,Calculations!$C$118))</f>
        <v>1.0478379486191123E-2</v>
      </c>
      <c r="GX23" s="86">
        <f ca="1">Control!$C$7*Calculations!$C$82*INDEX('Monthly Data'!N:N,Calculations!$C$116+MOD(CH23,Calculations!$C$118))+Control!$C$7*Calculations!$C$83*INDEX('Monthly Data'!O:O,Calculations!$C$116+MOD(CH23,Calculations!$C$118))+Control!$C$7*Calculations!$C$84*INDEX('Monthly Data'!P:P,Calculations!$C$116+MOD(CH23,Calculations!$C$118))+Control!$C$7*Calculations!$C$85*INDEX('Monthly Data'!Q:Q,Calculations!$C$116+MOD(CH23,Calculations!$C$118))+(1-Control!$C$7*Calculations!$C$87)*INDEX('Monthly Data'!R:R,Calculations!$C$116+MOD(CH23,Calculations!$C$118))</f>
        <v>2.3206536303657571E-2</v>
      </c>
      <c r="GY23" s="86">
        <f ca="1">Control!$C$7*Calculations!$C$82*INDEX('Monthly Data'!N:N,Calculations!$C$116+MOD(CI23,Calculations!$C$118))+Control!$C$7*Calculations!$C$83*INDEX('Monthly Data'!O:O,Calculations!$C$116+MOD(CI23,Calculations!$C$118))+Control!$C$7*Calculations!$C$84*INDEX('Monthly Data'!P:P,Calculations!$C$116+MOD(CI23,Calculations!$C$118))+Control!$C$7*Calculations!$C$85*INDEX('Monthly Data'!Q:Q,Calculations!$C$116+MOD(CI23,Calculations!$C$118))+(1-Control!$C$7*Calculations!$C$87)*INDEX('Monthly Data'!R:R,Calculations!$C$116+MOD(CI23,Calculations!$C$118))</f>
        <v>1.3891563624307685E-2</v>
      </c>
      <c r="GZ23" s="86">
        <f ca="1">Control!$C$7*Calculations!$C$82*INDEX('Monthly Data'!N:N,Calculations!$C$116+MOD(CJ23,Calculations!$C$118))+Control!$C$7*Calculations!$C$83*INDEX('Monthly Data'!O:O,Calculations!$C$116+MOD(CJ23,Calculations!$C$118))+Control!$C$7*Calculations!$C$84*INDEX('Monthly Data'!P:P,Calculations!$C$116+MOD(CJ23,Calculations!$C$118))+Control!$C$7*Calculations!$C$85*INDEX('Monthly Data'!Q:Q,Calculations!$C$116+MOD(CJ23,Calculations!$C$118))+(1-Control!$C$7*Calculations!$C$87)*INDEX('Monthly Data'!R:R,Calculations!$C$116+MOD(CJ23,Calculations!$C$118))</f>
        <v>-1.6546126717384396E-2</v>
      </c>
      <c r="HA23" s="86">
        <f ca="1">Control!$C$7*Calculations!$C$82*INDEX('Monthly Data'!N:N,Calculations!$C$116+MOD(CK23,Calculations!$C$118))+Control!$C$7*Calculations!$C$83*INDEX('Monthly Data'!O:O,Calculations!$C$116+MOD(CK23,Calculations!$C$118))+Control!$C$7*Calculations!$C$84*INDEX('Monthly Data'!P:P,Calculations!$C$116+MOD(CK23,Calculations!$C$118))+Control!$C$7*Calculations!$C$85*INDEX('Monthly Data'!Q:Q,Calculations!$C$116+MOD(CK23,Calculations!$C$118))+(1-Control!$C$7*Calculations!$C$87)*INDEX('Monthly Data'!R:R,Calculations!$C$116+MOD(CK23,Calculations!$C$118))</f>
        <v>2.5790695379256122E-2</v>
      </c>
      <c r="HB23" s="86">
        <f ca="1">Control!$C$7*Calculations!$C$82*INDEX('Monthly Data'!N:N,Calculations!$C$116+MOD(CL23,Calculations!$C$118))+Control!$C$7*Calculations!$C$83*INDEX('Monthly Data'!O:O,Calculations!$C$116+MOD(CL23,Calculations!$C$118))+Control!$C$7*Calculations!$C$84*INDEX('Monthly Data'!P:P,Calculations!$C$116+MOD(CL23,Calculations!$C$118))+Control!$C$7*Calculations!$C$85*INDEX('Monthly Data'!Q:Q,Calculations!$C$116+MOD(CL23,Calculations!$C$118))+(1-Control!$C$7*Calculations!$C$87)*INDEX('Monthly Data'!R:R,Calculations!$C$116+MOD(CL23,Calculations!$C$118))</f>
        <v>1.0921298083007208E-2</v>
      </c>
      <c r="HC23" s="86">
        <f ca="1">Control!$C$7*Calculations!$C$82*INDEX('Monthly Data'!N:N,Calculations!$C$116+MOD(CM23,Calculations!$C$118))+Control!$C$7*Calculations!$C$83*INDEX('Monthly Data'!O:O,Calculations!$C$116+MOD(CM23,Calculations!$C$118))+Control!$C$7*Calculations!$C$84*INDEX('Monthly Data'!P:P,Calculations!$C$116+MOD(CM23,Calculations!$C$118))+Control!$C$7*Calculations!$C$85*INDEX('Monthly Data'!Q:Q,Calculations!$C$116+MOD(CM23,Calculations!$C$118))+(1-Control!$C$7*Calculations!$C$87)*INDEX('Monthly Data'!R:R,Calculations!$C$116+MOD(CM23,Calculations!$C$118))</f>
        <v>1.1704119272391494E-2</v>
      </c>
      <c r="HD23" s="86">
        <f ca="1">Control!$C$7*Calculations!$C$82*INDEX('Monthly Data'!N:N,Calculations!$C$116+MOD(CN23,Calculations!$C$118))+Control!$C$7*Calculations!$C$83*INDEX('Monthly Data'!O:O,Calculations!$C$116+MOD(CN23,Calculations!$C$118))+Control!$C$7*Calculations!$C$84*INDEX('Monthly Data'!P:P,Calculations!$C$116+MOD(CN23,Calculations!$C$118))+Control!$C$7*Calculations!$C$85*INDEX('Monthly Data'!Q:Q,Calculations!$C$116+MOD(CN23,Calculations!$C$118))+(1-Control!$C$7*Calculations!$C$87)*INDEX('Monthly Data'!R:R,Calculations!$C$116+MOD(CN23,Calculations!$C$118))</f>
        <v>3.4808428836917149E-3</v>
      </c>
      <c r="HE23" s="86">
        <f ca="1">Control!$C$7*Calculations!$C$82*INDEX('Monthly Data'!N:N,Calculations!$C$116+MOD(CO23,Calculations!$C$118))+Control!$C$7*Calculations!$C$83*INDEX('Monthly Data'!O:O,Calculations!$C$116+MOD(CO23,Calculations!$C$118))+Control!$C$7*Calculations!$C$84*INDEX('Monthly Data'!P:P,Calculations!$C$116+MOD(CO23,Calculations!$C$118))+Control!$C$7*Calculations!$C$85*INDEX('Monthly Data'!Q:Q,Calculations!$C$116+MOD(CO23,Calculations!$C$118))+(1-Control!$C$7*Calculations!$C$87)*INDEX('Monthly Data'!R:R,Calculations!$C$116+MOD(CO23,Calculations!$C$118))</f>
        <v>2.3307359621218403E-2</v>
      </c>
      <c r="HF23" s="86">
        <f ca="1">Control!$C$7*Calculations!$C$82*INDEX('Monthly Data'!N:N,Calculations!$C$116+MOD(CP23,Calculations!$C$118))+Control!$C$7*Calculations!$C$83*INDEX('Monthly Data'!O:O,Calculations!$C$116+MOD(CP23,Calculations!$C$118))+Control!$C$7*Calculations!$C$84*INDEX('Monthly Data'!P:P,Calculations!$C$116+MOD(CP23,Calculations!$C$118))+Control!$C$7*Calculations!$C$85*INDEX('Monthly Data'!Q:Q,Calculations!$C$116+MOD(CP23,Calculations!$C$118))+(1-Control!$C$7*Calculations!$C$87)*INDEX('Monthly Data'!R:R,Calculations!$C$116+MOD(CP23,Calculations!$C$118))</f>
        <v>-9.839093431862074E-3</v>
      </c>
      <c r="HG23" s="86">
        <f ca="1">Control!$C$7*Calculations!$C$82*INDEX('Monthly Data'!N:N,Calculations!$C$116+MOD(CQ23,Calculations!$C$118))+Control!$C$7*Calculations!$C$83*INDEX('Monthly Data'!O:O,Calculations!$C$116+MOD(CQ23,Calculations!$C$118))+Control!$C$7*Calculations!$C$84*INDEX('Monthly Data'!P:P,Calculations!$C$116+MOD(CQ23,Calculations!$C$118))+Control!$C$7*Calculations!$C$85*INDEX('Monthly Data'!Q:Q,Calculations!$C$116+MOD(CQ23,Calculations!$C$118))+(1-Control!$C$7*Calculations!$C$87)*INDEX('Monthly Data'!R:R,Calculations!$C$116+MOD(CQ23,Calculations!$C$118))</f>
        <v>4.5735623984309991E-2</v>
      </c>
      <c r="HH23" s="86">
        <f ca="1">Control!$C$7*Calculations!$C$82*INDEX('Monthly Data'!N:N,Calculations!$C$116+MOD(CR23,Calculations!$C$118))+Control!$C$7*Calculations!$C$83*INDEX('Monthly Data'!O:O,Calculations!$C$116+MOD(CR23,Calculations!$C$118))+Control!$C$7*Calculations!$C$84*INDEX('Monthly Data'!P:P,Calculations!$C$116+MOD(CR23,Calculations!$C$118))+Control!$C$7*Calculations!$C$85*INDEX('Monthly Data'!Q:Q,Calculations!$C$116+MOD(CR23,Calculations!$C$118))+(1-Control!$C$7*Calculations!$C$87)*INDEX('Monthly Data'!R:R,Calculations!$C$116+MOD(CR23,Calculations!$C$118))</f>
        <v>2.766281641786093E-2</v>
      </c>
      <c r="HI23" s="86">
        <f ca="1">Control!$C$7*Calculations!$C$82*INDEX('Monthly Data'!N:N,Calculations!$C$116+MOD(CS23,Calculations!$C$118))+Control!$C$7*Calculations!$C$83*INDEX('Monthly Data'!O:O,Calculations!$C$116+MOD(CS23,Calculations!$C$118))+Control!$C$7*Calculations!$C$84*INDEX('Monthly Data'!P:P,Calculations!$C$116+MOD(CS23,Calculations!$C$118))+Control!$C$7*Calculations!$C$85*INDEX('Monthly Data'!Q:Q,Calculations!$C$116+MOD(CS23,Calculations!$C$118))+(1-Control!$C$7*Calculations!$C$87)*INDEX('Monthly Data'!R:R,Calculations!$C$116+MOD(CS23,Calculations!$C$118))</f>
        <v>1.5063457444773597E-2</v>
      </c>
      <c r="HJ23" s="86">
        <f ca="1">Control!$C$7*Calculations!$C$82*INDEX('Monthly Data'!N:N,Calculations!$C$116+MOD(CT23,Calculations!$C$118))+Control!$C$7*Calculations!$C$83*INDEX('Monthly Data'!O:O,Calculations!$C$116+MOD(CT23,Calculations!$C$118))+Control!$C$7*Calculations!$C$84*INDEX('Monthly Data'!P:P,Calculations!$C$116+MOD(CT23,Calculations!$C$118))+Control!$C$7*Calculations!$C$85*INDEX('Monthly Data'!Q:Q,Calculations!$C$116+MOD(CT23,Calculations!$C$118))+(1-Control!$C$7*Calculations!$C$87)*INDEX('Monthly Data'!R:R,Calculations!$C$116+MOD(CT23,Calculations!$C$118))</f>
        <v>-2.072517756005474E-2</v>
      </c>
      <c r="HK23" s="86">
        <f ca="1">Control!$C$7*Calculations!$C$82*INDEX('Monthly Data'!N:N,Calculations!$C$116+MOD(CU23,Calculations!$C$118))+Control!$C$7*Calculations!$C$83*INDEX('Monthly Data'!O:O,Calculations!$C$116+MOD(CU23,Calculations!$C$118))+Control!$C$7*Calculations!$C$84*INDEX('Monthly Data'!P:P,Calculations!$C$116+MOD(CU23,Calculations!$C$118))+Control!$C$7*Calculations!$C$85*INDEX('Monthly Data'!Q:Q,Calculations!$C$116+MOD(CU23,Calculations!$C$118))+(1-Control!$C$7*Calculations!$C$87)*INDEX('Monthly Data'!R:R,Calculations!$C$116+MOD(CU23,Calculations!$C$118))</f>
        <v>7.7184133340106598E-3</v>
      </c>
      <c r="HL23" s="86">
        <f ca="1">Control!$C$7*Calculations!$C$82*INDEX('Monthly Data'!N:N,Calculations!$C$116+MOD(CV23,Calculations!$C$118))+Control!$C$7*Calculations!$C$83*INDEX('Monthly Data'!O:O,Calculations!$C$116+MOD(CV23,Calculations!$C$118))+Control!$C$7*Calculations!$C$84*INDEX('Monthly Data'!P:P,Calculations!$C$116+MOD(CV23,Calculations!$C$118))+Control!$C$7*Calculations!$C$85*INDEX('Monthly Data'!Q:Q,Calculations!$C$116+MOD(CV23,Calculations!$C$118))+(1-Control!$C$7*Calculations!$C$87)*INDEX('Monthly Data'!R:R,Calculations!$C$116+MOD(CV23,Calculations!$C$118))</f>
        <v>1.1704119272391494E-2</v>
      </c>
      <c r="HM23" s="86">
        <f ca="1">Control!$C$7*Calculations!$C$82*INDEX('Monthly Data'!N:N,Calculations!$C$116+MOD(CW23,Calculations!$C$118))+Control!$C$7*Calculations!$C$83*INDEX('Monthly Data'!O:O,Calculations!$C$116+MOD(CW23,Calculations!$C$118))+Control!$C$7*Calculations!$C$84*INDEX('Monthly Data'!P:P,Calculations!$C$116+MOD(CW23,Calculations!$C$118))+Control!$C$7*Calculations!$C$85*INDEX('Monthly Data'!Q:Q,Calculations!$C$116+MOD(CW23,Calculations!$C$118))+(1-Control!$C$7*Calculations!$C$87)*INDEX('Monthly Data'!R:R,Calculations!$C$116+MOD(CW23,Calculations!$C$118))</f>
        <v>-3.299557342782896E-2</v>
      </c>
      <c r="HN23" s="86">
        <f ca="1">Control!$C$7*Calculations!$C$82*INDEX('Monthly Data'!N:N,Calculations!$C$116+MOD(CX23,Calculations!$C$118))+Control!$C$7*Calculations!$C$83*INDEX('Monthly Data'!O:O,Calculations!$C$116+MOD(CX23,Calculations!$C$118))+Control!$C$7*Calculations!$C$84*INDEX('Monthly Data'!P:P,Calculations!$C$116+MOD(CX23,Calculations!$C$118))+Control!$C$7*Calculations!$C$85*INDEX('Monthly Data'!Q:Q,Calculations!$C$116+MOD(CX23,Calculations!$C$118))+(1-Control!$C$7*Calculations!$C$87)*INDEX('Monthly Data'!R:R,Calculations!$C$116+MOD(CX23,Calculations!$C$118))</f>
        <v>7.3538285850108537E-3</v>
      </c>
      <c r="HO23" s="86">
        <f ca="1">Control!$C$7*Calculations!$C$82*INDEX('Monthly Data'!N:N,Calculations!$C$116+MOD(CY23,Calculations!$C$118))+Control!$C$7*Calculations!$C$83*INDEX('Monthly Data'!O:O,Calculations!$C$116+MOD(CY23,Calculations!$C$118))+Control!$C$7*Calculations!$C$84*INDEX('Monthly Data'!P:P,Calculations!$C$116+MOD(CY23,Calculations!$C$118))+Control!$C$7*Calculations!$C$85*INDEX('Monthly Data'!Q:Q,Calculations!$C$116+MOD(CY23,Calculations!$C$118))+(1-Control!$C$7*Calculations!$C$87)*INDEX('Monthly Data'!R:R,Calculations!$C$116+MOD(CY23,Calculations!$C$118))</f>
        <v>-2.6378232493851243E-2</v>
      </c>
      <c r="HP23" s="86">
        <f ca="1">Control!$C$7*Calculations!$C$82*INDEX('Monthly Data'!N:N,Calculations!$C$116+MOD(CZ23,Calculations!$C$118))+Control!$C$7*Calculations!$C$83*INDEX('Monthly Data'!O:O,Calculations!$C$116+MOD(CZ23,Calculations!$C$118))+Control!$C$7*Calculations!$C$84*INDEX('Monthly Data'!P:P,Calculations!$C$116+MOD(CZ23,Calculations!$C$118))+Control!$C$7*Calculations!$C$85*INDEX('Monthly Data'!Q:Q,Calculations!$C$116+MOD(CZ23,Calculations!$C$118))+(1-Control!$C$7*Calculations!$C$87)*INDEX('Monthly Data'!R:R,Calculations!$C$116+MOD(CZ23,Calculations!$C$118))</f>
        <v>7.9764341593600071E-3</v>
      </c>
      <c r="HQ23" s="86">
        <f ca="1">Control!$C$7*Calculations!$C$82*INDEX('Monthly Data'!N:N,Calculations!$C$116+MOD(DA23,Calculations!$C$118))+Control!$C$7*Calculations!$C$83*INDEX('Monthly Data'!O:O,Calculations!$C$116+MOD(DA23,Calculations!$C$118))+Control!$C$7*Calculations!$C$84*INDEX('Monthly Data'!P:P,Calculations!$C$116+MOD(DA23,Calculations!$C$118))+Control!$C$7*Calculations!$C$85*INDEX('Monthly Data'!Q:Q,Calculations!$C$116+MOD(DA23,Calculations!$C$118))+(1-Control!$C$7*Calculations!$C$87)*INDEX('Monthly Data'!R:R,Calculations!$C$116+MOD(DA23,Calculations!$C$118))</f>
        <v>-3.8875517825435772E-3</v>
      </c>
      <c r="HR23" s="86">
        <f ca="1">Control!$C$7*Calculations!$C$82*INDEX('Monthly Data'!N:N,Calculations!$C$116+MOD(DB23,Calculations!$C$118))+Control!$C$7*Calculations!$C$83*INDEX('Monthly Data'!O:O,Calculations!$C$116+MOD(DB23,Calculations!$C$118))+Control!$C$7*Calculations!$C$84*INDEX('Monthly Data'!P:P,Calculations!$C$116+MOD(DB23,Calculations!$C$118))+Control!$C$7*Calculations!$C$85*INDEX('Monthly Data'!Q:Q,Calculations!$C$116+MOD(DB23,Calculations!$C$118))+(1-Control!$C$7*Calculations!$C$87)*INDEX('Monthly Data'!R:R,Calculations!$C$116+MOD(DB23,Calculations!$C$118))</f>
        <v>2.1918137743539623E-2</v>
      </c>
      <c r="HS23" s="86">
        <f ca="1">Control!$C$7*Calculations!$C$82*INDEX('Monthly Data'!N:N,Calculations!$C$116+MOD(DC23,Calculations!$C$118))+Control!$C$7*Calculations!$C$83*INDEX('Monthly Data'!O:O,Calculations!$C$116+MOD(DC23,Calculations!$C$118))+Control!$C$7*Calculations!$C$84*INDEX('Monthly Data'!P:P,Calculations!$C$116+MOD(DC23,Calculations!$C$118))+Control!$C$7*Calculations!$C$85*INDEX('Monthly Data'!Q:Q,Calculations!$C$116+MOD(DC23,Calculations!$C$118))+(1-Control!$C$7*Calculations!$C$87)*INDEX('Monthly Data'!R:R,Calculations!$C$116+MOD(DC23,Calculations!$C$118))</f>
        <v>-1.6546126717384396E-2</v>
      </c>
      <c r="HT23" s="86">
        <f ca="1">Control!$C$7*Calculations!$C$82*INDEX('Monthly Data'!N:N,Calculations!$C$116+MOD(DD23,Calculations!$C$118))+Control!$C$7*Calculations!$C$83*INDEX('Monthly Data'!O:O,Calculations!$C$116+MOD(DD23,Calculations!$C$118))+Control!$C$7*Calculations!$C$84*INDEX('Monthly Data'!P:P,Calculations!$C$116+MOD(DD23,Calculations!$C$118))+Control!$C$7*Calculations!$C$85*INDEX('Monthly Data'!Q:Q,Calculations!$C$116+MOD(DD23,Calculations!$C$118))+(1-Control!$C$7*Calculations!$C$87)*INDEX('Monthly Data'!R:R,Calculations!$C$116+MOD(DD23,Calculations!$C$118))</f>
        <v>-3.8554137824290124E-2</v>
      </c>
      <c r="HU23" s="86">
        <f ca="1">Control!$C$7*Calculations!$C$82*INDEX('Monthly Data'!N:N,Calculations!$C$116+MOD(DE23,Calculations!$C$118))+Control!$C$7*Calculations!$C$83*INDEX('Monthly Data'!O:O,Calculations!$C$116+MOD(DE23,Calculations!$C$118))+Control!$C$7*Calculations!$C$84*INDEX('Monthly Data'!P:P,Calculations!$C$116+MOD(DE23,Calculations!$C$118))+Control!$C$7*Calculations!$C$85*INDEX('Monthly Data'!Q:Q,Calculations!$C$116+MOD(DE23,Calculations!$C$118))+(1-Control!$C$7*Calculations!$C$87)*INDEX('Monthly Data'!R:R,Calculations!$C$116+MOD(DE23,Calculations!$C$118))</f>
        <v>1.7472933988537529E-2</v>
      </c>
      <c r="HV23" s="86">
        <f ca="1">Control!$C$7*Calculations!$C$82*INDEX('Monthly Data'!N:N,Calculations!$C$116+MOD(DF23,Calculations!$C$118))+Control!$C$7*Calculations!$C$83*INDEX('Monthly Data'!O:O,Calculations!$C$116+MOD(DF23,Calculations!$C$118))+Control!$C$7*Calculations!$C$84*INDEX('Monthly Data'!P:P,Calculations!$C$116+MOD(DF23,Calculations!$C$118))+Control!$C$7*Calculations!$C$85*INDEX('Monthly Data'!Q:Q,Calculations!$C$116+MOD(DF23,Calculations!$C$118))+(1-Control!$C$7*Calculations!$C$87)*INDEX('Monthly Data'!R:R,Calculations!$C$116+MOD(DF23,Calculations!$C$118))</f>
        <v>7.3538285850108537E-3</v>
      </c>
      <c r="HW23" s="86">
        <f ca="1">Control!$C$7*Calculations!$C$82*INDEX('Monthly Data'!N:N,Calculations!$C$116+MOD(DG23,Calculations!$C$118))+Control!$C$7*Calculations!$C$83*INDEX('Monthly Data'!O:O,Calculations!$C$116+MOD(DG23,Calculations!$C$118))+Control!$C$7*Calculations!$C$84*INDEX('Monthly Data'!P:P,Calculations!$C$116+MOD(DG23,Calculations!$C$118))+Control!$C$7*Calculations!$C$85*INDEX('Monthly Data'!Q:Q,Calculations!$C$116+MOD(DG23,Calculations!$C$118))+(1-Control!$C$7*Calculations!$C$87)*INDEX('Monthly Data'!R:R,Calculations!$C$116+MOD(DG23,Calculations!$C$118))</f>
        <v>2.1918137743539623E-2</v>
      </c>
      <c r="HX23" s="86">
        <f ca="1">Control!$C$7*Calculations!$C$82*INDEX('Monthly Data'!N:N,Calculations!$C$116+MOD(DH23,Calculations!$C$118))+Control!$C$7*Calculations!$C$83*INDEX('Monthly Data'!O:O,Calculations!$C$116+MOD(DH23,Calculations!$C$118))+Control!$C$7*Calculations!$C$84*INDEX('Monthly Data'!P:P,Calculations!$C$116+MOD(DH23,Calculations!$C$118))+Control!$C$7*Calculations!$C$85*INDEX('Monthly Data'!Q:Q,Calculations!$C$116+MOD(DH23,Calculations!$C$118))+(1-Control!$C$7*Calculations!$C$87)*INDEX('Monthly Data'!R:R,Calculations!$C$116+MOD(DH23,Calculations!$C$118))</f>
        <v>1.2435425892067014E-2</v>
      </c>
      <c r="HY23" s="86">
        <f ca="1">Control!$C$7*Calculations!$C$82*INDEX('Monthly Data'!N:N,Calculations!$C$116+MOD(DI23,Calculations!$C$118))+Control!$C$7*Calculations!$C$83*INDEX('Monthly Data'!O:O,Calculations!$C$116+MOD(DI23,Calculations!$C$118))+Control!$C$7*Calculations!$C$84*INDEX('Monthly Data'!P:P,Calculations!$C$116+MOD(DI23,Calculations!$C$118))+Control!$C$7*Calculations!$C$85*INDEX('Monthly Data'!Q:Q,Calculations!$C$116+MOD(DI23,Calculations!$C$118))+(1-Control!$C$7*Calculations!$C$87)*INDEX('Monthly Data'!R:R,Calculations!$C$116+MOD(DI23,Calculations!$C$118))</f>
        <v>4.4327772793586687E-3</v>
      </c>
      <c r="HZ23" s="86">
        <f ca="1">Control!$C$7*Calculations!$C$82*INDEX('Monthly Data'!N:N,Calculations!$C$116+MOD(DJ23,Calculations!$C$118))+Control!$C$7*Calculations!$C$83*INDEX('Monthly Data'!O:O,Calculations!$C$116+MOD(DJ23,Calculations!$C$118))+Control!$C$7*Calculations!$C$84*INDEX('Monthly Data'!P:P,Calculations!$C$116+MOD(DJ23,Calculations!$C$118))+Control!$C$7*Calculations!$C$85*INDEX('Monthly Data'!Q:Q,Calculations!$C$116+MOD(DJ23,Calculations!$C$118))+(1-Control!$C$7*Calculations!$C$87)*INDEX('Monthly Data'!R:R,Calculations!$C$116+MOD(DJ23,Calculations!$C$118))</f>
        <v>-9.8327855560634558E-3</v>
      </c>
      <c r="IA23" s="86">
        <f ca="1">Control!$C$7*Calculations!$C$82*INDEX('Monthly Data'!N:N,Calculations!$C$116+MOD(DK23,Calculations!$C$118))+Control!$C$7*Calculations!$C$83*INDEX('Monthly Data'!O:O,Calculations!$C$116+MOD(DK23,Calculations!$C$118))+Control!$C$7*Calculations!$C$84*INDEX('Monthly Data'!P:P,Calculations!$C$116+MOD(DK23,Calculations!$C$118))+Control!$C$7*Calculations!$C$85*INDEX('Monthly Data'!Q:Q,Calculations!$C$116+MOD(DK23,Calculations!$C$118))+(1-Control!$C$7*Calculations!$C$87)*INDEX('Monthly Data'!R:R,Calculations!$C$116+MOD(DK23,Calculations!$C$118))</f>
        <v>-3.299557342782896E-2</v>
      </c>
      <c r="IB23" s="86">
        <f ca="1">Control!$C$7*Calculations!$C$82*INDEX('Monthly Data'!N:N,Calculations!$C$116+MOD(DL23,Calculations!$C$118))+Control!$C$7*Calculations!$C$83*INDEX('Monthly Data'!O:O,Calculations!$C$116+MOD(DL23,Calculations!$C$118))+Control!$C$7*Calculations!$C$84*INDEX('Monthly Data'!P:P,Calculations!$C$116+MOD(DL23,Calculations!$C$118))+Control!$C$7*Calculations!$C$85*INDEX('Monthly Data'!Q:Q,Calculations!$C$116+MOD(DL23,Calculations!$C$118))+(1-Control!$C$7*Calculations!$C$87)*INDEX('Monthly Data'!R:R,Calculations!$C$116+MOD(DL23,Calculations!$C$118))</f>
        <v>3.6332715283247441E-2</v>
      </c>
      <c r="IC23" s="86">
        <f ca="1">Control!$C$7*Calculations!$C$82*INDEX('Monthly Data'!N:N,Calculations!$C$116+MOD(DM23,Calculations!$C$118))+Control!$C$7*Calculations!$C$83*INDEX('Monthly Data'!O:O,Calculations!$C$116+MOD(DM23,Calculations!$C$118))+Control!$C$7*Calculations!$C$84*INDEX('Monthly Data'!P:P,Calculations!$C$116+MOD(DM23,Calculations!$C$118))+Control!$C$7*Calculations!$C$85*INDEX('Monthly Data'!Q:Q,Calculations!$C$116+MOD(DM23,Calculations!$C$118))+(1-Control!$C$7*Calculations!$C$87)*INDEX('Monthly Data'!R:R,Calculations!$C$116+MOD(DM23,Calculations!$C$118))</f>
        <v>3.7118215575026904E-2</v>
      </c>
      <c r="ID23" s="86">
        <f ca="1">Control!$C$7*Calculations!$C$82*INDEX('Monthly Data'!N:N,Calculations!$C$116+MOD(DN23,Calculations!$C$118))+Control!$C$7*Calculations!$C$83*INDEX('Monthly Data'!O:O,Calculations!$C$116+MOD(DN23,Calculations!$C$118))+Control!$C$7*Calculations!$C$84*INDEX('Monthly Data'!P:P,Calculations!$C$116+MOD(DN23,Calculations!$C$118))+Control!$C$7*Calculations!$C$85*INDEX('Monthly Data'!Q:Q,Calculations!$C$116+MOD(DN23,Calculations!$C$118))+(1-Control!$C$7*Calculations!$C$87)*INDEX('Monthly Data'!R:R,Calculations!$C$116+MOD(DN23,Calculations!$C$118))</f>
        <v>4.7768166384148329E-3</v>
      </c>
      <c r="IE23" s="86">
        <f ca="1">Control!$C$7*Calculations!$C$82*INDEX('Monthly Data'!N:N,Calculations!$C$116+MOD(DO23,Calculations!$C$118))+Control!$C$7*Calculations!$C$83*INDEX('Monthly Data'!O:O,Calculations!$C$116+MOD(DO23,Calculations!$C$118))+Control!$C$7*Calculations!$C$84*INDEX('Monthly Data'!P:P,Calculations!$C$116+MOD(DO23,Calculations!$C$118))+Control!$C$7*Calculations!$C$85*INDEX('Monthly Data'!Q:Q,Calculations!$C$116+MOD(DO23,Calculations!$C$118))+(1-Control!$C$7*Calculations!$C$87)*INDEX('Monthly Data'!R:R,Calculations!$C$116+MOD(DO23,Calculations!$C$118))</f>
        <v>7.7184133340106598E-3</v>
      </c>
      <c r="IF23" s="86">
        <f ca="1">Control!$C$7*Calculations!$C$82*INDEX('Monthly Data'!N:N,Calculations!$C$116+MOD(DP23,Calculations!$C$118))+Control!$C$7*Calculations!$C$83*INDEX('Monthly Data'!O:O,Calculations!$C$116+MOD(DP23,Calculations!$C$118))+Control!$C$7*Calculations!$C$84*INDEX('Monthly Data'!P:P,Calculations!$C$116+MOD(DP23,Calculations!$C$118))+Control!$C$7*Calculations!$C$85*INDEX('Monthly Data'!Q:Q,Calculations!$C$116+MOD(DP23,Calculations!$C$118))+(1-Control!$C$7*Calculations!$C$87)*INDEX('Monthly Data'!R:R,Calculations!$C$116+MOD(DP23,Calculations!$C$118))</f>
        <v>7.9764341593600071E-3</v>
      </c>
      <c r="IG23" s="88">
        <f ca="1">Control!$C$8*(1+DQ23)*(1+DR23)*(1+DS23)*(1+DT23)*(1+DU23)*(1+DV23)*(1+DW23)*(1+DX23)*(1+DY23)*(1+DZ23)*(1+EA23)*(1+EB23)*(1+EC23)*(1+ED23)*(1+EE23)*(1+EF23)*(1+EG23)*(1+EH23)*(1+EI23)*(1+EJ23)*(1+EK23)*(1+EL23)*(1+EM23)*(1+EN23)*(1+EO23)*(1+EP23)*(1+EQ23)*(1+ER23)*(1+ES23)*(1+ET23)*(1+EU23)*(1+EV23)*(1+EW23)*(1+EX23)*(1+EY23)*(1+EZ23)*(1+FA23)*(1+FB23)*(1+FC23)*(1+FD23)*(1+FE23)*(1+FF23)*(1+FG23)*(1+FH23)*(1+FI23)*(1+FJ23)*(1+FK23)*(1+FL23)*(1+FM23)*(1+FN23)*(1+FO23)*(1+FP23)*(1+FQ23)*(1+FR23)*(1+FS23)*(1+FT23)*(1+FU23)*(1+FV23)*(1+FW23)*(1+FX23)*(1+FY23)*(1+FZ23)*(1+GA23)*(1+GB23)*(1+GC23)*(1+GD23)*(1+GE23)*(1+GF23)*(1+GG23)*(1+GH23)*(1+GI23)*(1+GJ23)*(1+GK23)*(1+GL23)*(1+GM23)*(1+GN23)*(1+GO23)*(1+GP23)*(1+GQ23)*(1+GR23)*(1+GS23)*(1+GT23)*(1+GU23)*(1+GV23)*(1+GW23)*(1+GX23)*(1+GY23)*(1+GZ23)*(1+HA23)*(1+HB23)*(1+HC23)*(1+HD23)*(1+HE23)*(1+HF23)*(1+HG23)*(1+HH23)*(1+HI23)*(1+HJ23)*(1+HK23)*(1+HL23)*(1+HM23)*(1+HN23)*(1+HO23)*(1+HP23)*(1+HQ23)*(1+HR23)*(1+HS23)*(1+HT23)*(1+HU23)*(1+HV23)*(1+HW23)*(1+HX23)*(1+HY23)*(1+HZ23)*(1+IA23)*(1+IB23)*(1+IC23)*(1+ID23)*(1+IE23)*(1+IF23)</f>
        <v>120292.07697503056</v>
      </c>
    </row>
    <row r="24" spans="1:241" x14ac:dyDescent="0.25">
      <c r="A24">
        <v>77</v>
      </c>
      <c r="B24">
        <v>78</v>
      </c>
      <c r="C24">
        <v>91</v>
      </c>
      <c r="D24">
        <v>96</v>
      </c>
      <c r="E24">
        <v>42</v>
      </c>
      <c r="F24">
        <v>18</v>
      </c>
      <c r="G24">
        <v>83</v>
      </c>
      <c r="H24">
        <v>89</v>
      </c>
      <c r="I24">
        <v>88</v>
      </c>
      <c r="J24">
        <v>56</v>
      </c>
      <c r="K24">
        <v>42</v>
      </c>
      <c r="L24">
        <v>4</v>
      </c>
      <c r="M24">
        <v>11</v>
      </c>
      <c r="N24">
        <v>24</v>
      </c>
      <c r="O24">
        <v>114</v>
      </c>
      <c r="P24">
        <v>22</v>
      </c>
      <c r="Q24">
        <v>116</v>
      </c>
      <c r="R24">
        <v>6</v>
      </c>
      <c r="S24">
        <v>4</v>
      </c>
      <c r="T24">
        <v>79</v>
      </c>
      <c r="U24">
        <v>28</v>
      </c>
      <c r="V24">
        <v>53</v>
      </c>
      <c r="W24">
        <v>30</v>
      </c>
      <c r="X24">
        <v>103</v>
      </c>
      <c r="Y24">
        <v>112</v>
      </c>
      <c r="Z24">
        <v>110</v>
      </c>
      <c r="AA24">
        <v>21</v>
      </c>
      <c r="AB24">
        <v>27</v>
      </c>
      <c r="AC24">
        <v>5</v>
      </c>
      <c r="AD24">
        <v>35</v>
      </c>
      <c r="AE24">
        <v>72</v>
      </c>
      <c r="AF24">
        <v>82</v>
      </c>
      <c r="AG24">
        <v>110</v>
      </c>
      <c r="AH24">
        <v>48</v>
      </c>
      <c r="AI24">
        <v>108</v>
      </c>
      <c r="AJ24">
        <v>101</v>
      </c>
      <c r="AK24">
        <v>51</v>
      </c>
      <c r="AL24">
        <v>94</v>
      </c>
      <c r="AM24">
        <v>24</v>
      </c>
      <c r="AN24">
        <v>76</v>
      </c>
      <c r="AO24">
        <v>106</v>
      </c>
      <c r="AP24">
        <v>40</v>
      </c>
      <c r="AQ24">
        <v>107</v>
      </c>
      <c r="AR24">
        <v>85</v>
      </c>
      <c r="AS24">
        <v>28</v>
      </c>
      <c r="AT24">
        <v>40</v>
      </c>
      <c r="AU24">
        <v>47</v>
      </c>
      <c r="AV24">
        <v>23</v>
      </c>
      <c r="AW24">
        <v>28</v>
      </c>
      <c r="AX24">
        <v>84</v>
      </c>
      <c r="AY24">
        <v>89</v>
      </c>
      <c r="AZ24">
        <v>37</v>
      </c>
      <c r="BA24">
        <v>5</v>
      </c>
      <c r="BB24">
        <v>112</v>
      </c>
      <c r="BC24">
        <v>23</v>
      </c>
      <c r="BD24">
        <v>113</v>
      </c>
      <c r="BE24">
        <v>68</v>
      </c>
      <c r="BF24">
        <v>20</v>
      </c>
      <c r="BG24">
        <v>13</v>
      </c>
      <c r="BH24">
        <v>56</v>
      </c>
      <c r="BI24">
        <v>29</v>
      </c>
      <c r="BJ24">
        <v>114</v>
      </c>
      <c r="BK24">
        <v>28</v>
      </c>
      <c r="BL24">
        <v>114</v>
      </c>
      <c r="BM24">
        <v>91</v>
      </c>
      <c r="BN24">
        <v>54</v>
      </c>
      <c r="BO24">
        <v>28</v>
      </c>
      <c r="BP24">
        <v>63</v>
      </c>
      <c r="BQ24">
        <v>103</v>
      </c>
      <c r="BR24">
        <v>81</v>
      </c>
      <c r="BS24">
        <v>60</v>
      </c>
      <c r="BT24">
        <v>69</v>
      </c>
      <c r="BU24">
        <v>83</v>
      </c>
      <c r="BV24">
        <v>72</v>
      </c>
      <c r="BW24">
        <v>79</v>
      </c>
      <c r="BX24">
        <v>100</v>
      </c>
      <c r="BY24">
        <v>48</v>
      </c>
      <c r="BZ24">
        <v>52</v>
      </c>
      <c r="CA24">
        <v>92</v>
      </c>
      <c r="CB24">
        <v>92</v>
      </c>
      <c r="CC24">
        <v>96</v>
      </c>
      <c r="CD24">
        <v>106</v>
      </c>
      <c r="CE24">
        <v>101</v>
      </c>
      <c r="CF24">
        <v>57</v>
      </c>
      <c r="CG24">
        <v>94</v>
      </c>
      <c r="CH24">
        <v>39</v>
      </c>
      <c r="CI24">
        <v>90</v>
      </c>
      <c r="CJ24">
        <v>78</v>
      </c>
      <c r="CK24">
        <v>61</v>
      </c>
      <c r="CL24">
        <v>106</v>
      </c>
      <c r="CM24">
        <v>110</v>
      </c>
      <c r="CN24">
        <v>57</v>
      </c>
      <c r="CO24">
        <v>5</v>
      </c>
      <c r="CP24">
        <v>76</v>
      </c>
      <c r="CQ24">
        <v>25</v>
      </c>
      <c r="CR24">
        <v>79</v>
      </c>
      <c r="CS24">
        <v>93</v>
      </c>
      <c r="CT24">
        <v>37</v>
      </c>
      <c r="CU24">
        <v>44</v>
      </c>
      <c r="CV24">
        <v>60</v>
      </c>
      <c r="CW24">
        <v>15</v>
      </c>
      <c r="CX24">
        <v>92</v>
      </c>
      <c r="CY24">
        <v>41</v>
      </c>
      <c r="CZ24">
        <v>63</v>
      </c>
      <c r="DA24">
        <v>7</v>
      </c>
      <c r="DB24">
        <v>2</v>
      </c>
      <c r="DC24">
        <v>46</v>
      </c>
      <c r="DD24">
        <v>75</v>
      </c>
      <c r="DE24">
        <v>52</v>
      </c>
      <c r="DF24">
        <v>66</v>
      </c>
      <c r="DG24">
        <v>25</v>
      </c>
      <c r="DH24">
        <v>100</v>
      </c>
      <c r="DI24">
        <v>112</v>
      </c>
      <c r="DJ24">
        <v>111</v>
      </c>
      <c r="DK24">
        <v>37</v>
      </c>
      <c r="DL24">
        <v>3</v>
      </c>
      <c r="DM24">
        <v>25</v>
      </c>
      <c r="DN24">
        <v>84</v>
      </c>
      <c r="DO24">
        <v>118</v>
      </c>
      <c r="DP24">
        <v>64</v>
      </c>
      <c r="DQ24" s="86">
        <f ca="1">Control!$C$7*Calculations!$C$82*INDEX('Monthly Data'!N:N,Calculations!$C$116+MOD(A24,Calculations!$C$118))+Control!$C$7*Calculations!$C$83*INDEX('Monthly Data'!O:O,Calculations!$C$116+MOD(A24,Calculations!$C$118))+Control!$C$7*Calculations!$C$84*INDEX('Monthly Data'!P:P,Calculations!$C$116+MOD(A24,Calculations!$C$118))+Control!$C$7*Calculations!$C$85*INDEX('Monthly Data'!Q:Q,Calculations!$C$116+MOD(A24,Calculations!$C$118))+(1-Control!$C$7*Calculations!$C$87)*INDEX('Monthly Data'!R:R,Calculations!$C$116+MOD(A24,Calculations!$C$118))</f>
        <v>-1.0485101266941802E-2</v>
      </c>
      <c r="DR24" s="86">
        <f ca="1">Control!$C$7*Calculations!$C$82*INDEX('Monthly Data'!N:N,Calculations!$C$116+MOD(B24,Calculations!$C$118))+Control!$C$7*Calculations!$C$83*INDEX('Monthly Data'!O:O,Calculations!$C$116+MOD(B24,Calculations!$C$118))+Control!$C$7*Calculations!$C$84*INDEX('Monthly Data'!P:P,Calculations!$C$116+MOD(B24,Calculations!$C$118))+Control!$C$7*Calculations!$C$85*INDEX('Monthly Data'!Q:Q,Calculations!$C$116+MOD(B24,Calculations!$C$118))+(1-Control!$C$7*Calculations!$C$87)*INDEX('Monthly Data'!R:R,Calculations!$C$116+MOD(B24,Calculations!$C$118))</f>
        <v>1.7472933988537529E-2</v>
      </c>
      <c r="DS24" s="86">
        <f ca="1">Control!$C$7*Calculations!$C$82*INDEX('Monthly Data'!N:N,Calculations!$C$116+MOD(C24,Calculations!$C$118))+Control!$C$7*Calculations!$C$83*INDEX('Monthly Data'!O:O,Calculations!$C$116+MOD(C24,Calculations!$C$118))+Control!$C$7*Calculations!$C$84*INDEX('Monthly Data'!P:P,Calculations!$C$116+MOD(C24,Calculations!$C$118))+Control!$C$7*Calculations!$C$85*INDEX('Monthly Data'!Q:Q,Calculations!$C$116+MOD(C24,Calculations!$C$118))+(1-Control!$C$7*Calculations!$C$87)*INDEX('Monthly Data'!R:R,Calculations!$C$116+MOD(C24,Calculations!$C$118))</f>
        <v>-1.6546126717384396E-2</v>
      </c>
      <c r="DT24" s="86">
        <f ca="1">Control!$C$7*Calculations!$C$82*INDEX('Monthly Data'!N:N,Calculations!$C$116+MOD(D24,Calculations!$C$118))+Control!$C$7*Calculations!$C$83*INDEX('Monthly Data'!O:O,Calculations!$C$116+MOD(D24,Calculations!$C$118))+Control!$C$7*Calculations!$C$84*INDEX('Monthly Data'!P:P,Calculations!$C$116+MOD(D24,Calculations!$C$118))+Control!$C$7*Calculations!$C$85*INDEX('Monthly Data'!Q:Q,Calculations!$C$116+MOD(D24,Calculations!$C$118))+(1-Control!$C$7*Calculations!$C$87)*INDEX('Monthly Data'!R:R,Calculations!$C$116+MOD(D24,Calculations!$C$118))</f>
        <v>1.0627294914941248E-2</v>
      </c>
      <c r="DU24" s="86">
        <f ca="1">Control!$C$7*Calculations!$C$82*INDEX('Monthly Data'!N:N,Calculations!$C$116+MOD(E24,Calculations!$C$118))+Control!$C$7*Calculations!$C$83*INDEX('Monthly Data'!O:O,Calculations!$C$116+MOD(E24,Calculations!$C$118))+Control!$C$7*Calculations!$C$84*INDEX('Monthly Data'!P:P,Calculations!$C$116+MOD(E24,Calculations!$C$118))+Control!$C$7*Calculations!$C$85*INDEX('Monthly Data'!Q:Q,Calculations!$C$116+MOD(E24,Calculations!$C$118))+(1-Control!$C$7*Calculations!$C$87)*INDEX('Monthly Data'!R:R,Calculations!$C$116+MOD(E24,Calculations!$C$118))</f>
        <v>-6.1115617667135171E-2</v>
      </c>
      <c r="DV24" s="86">
        <f ca="1">Control!$C$7*Calculations!$C$82*INDEX('Monthly Data'!N:N,Calculations!$C$116+MOD(F24,Calculations!$C$118))+Control!$C$7*Calculations!$C$83*INDEX('Monthly Data'!O:O,Calculations!$C$116+MOD(F24,Calculations!$C$118))+Control!$C$7*Calculations!$C$84*INDEX('Monthly Data'!P:P,Calculations!$C$116+MOD(F24,Calculations!$C$118))+Control!$C$7*Calculations!$C$85*INDEX('Monthly Data'!Q:Q,Calculations!$C$116+MOD(F24,Calculations!$C$118))+(1-Control!$C$7*Calculations!$C$87)*INDEX('Monthly Data'!R:R,Calculations!$C$116+MOD(F24,Calculations!$C$118))</f>
        <v>-7.4084874653726545E-3</v>
      </c>
      <c r="DW24" s="86">
        <f ca="1">Control!$C$7*Calculations!$C$82*INDEX('Monthly Data'!N:N,Calculations!$C$116+MOD(G24,Calculations!$C$118))+Control!$C$7*Calculations!$C$83*INDEX('Monthly Data'!O:O,Calculations!$C$116+MOD(G24,Calculations!$C$118))+Control!$C$7*Calculations!$C$84*INDEX('Monthly Data'!P:P,Calculations!$C$116+MOD(G24,Calculations!$C$118))+Control!$C$7*Calculations!$C$85*INDEX('Monthly Data'!Q:Q,Calculations!$C$116+MOD(G24,Calculations!$C$118))+(1-Control!$C$7*Calculations!$C$87)*INDEX('Monthly Data'!R:R,Calculations!$C$116+MOD(G24,Calculations!$C$118))</f>
        <v>-7.8872955230675015E-3</v>
      </c>
      <c r="DX24" s="86">
        <f ca="1">Control!$C$7*Calculations!$C$82*INDEX('Monthly Data'!N:N,Calculations!$C$116+MOD(H24,Calculations!$C$118))+Control!$C$7*Calculations!$C$83*INDEX('Monthly Data'!O:O,Calculations!$C$116+MOD(H24,Calculations!$C$118))+Control!$C$7*Calculations!$C$84*INDEX('Monthly Data'!P:P,Calculations!$C$116+MOD(H24,Calculations!$C$118))+Control!$C$7*Calculations!$C$85*INDEX('Monthly Data'!Q:Q,Calculations!$C$116+MOD(H24,Calculations!$C$118))+(1-Control!$C$7*Calculations!$C$87)*INDEX('Monthly Data'!R:R,Calculations!$C$116+MOD(H24,Calculations!$C$118))</f>
        <v>2.3852824346838646E-2</v>
      </c>
      <c r="DY24" s="86">
        <f ca="1">Control!$C$7*Calculations!$C$82*INDEX('Monthly Data'!N:N,Calculations!$C$116+MOD(I24,Calculations!$C$118))+Control!$C$7*Calculations!$C$83*INDEX('Monthly Data'!O:O,Calculations!$C$116+MOD(I24,Calculations!$C$118))+Control!$C$7*Calculations!$C$84*INDEX('Monthly Data'!P:P,Calculations!$C$116+MOD(I24,Calculations!$C$118))+Control!$C$7*Calculations!$C$85*INDEX('Monthly Data'!Q:Q,Calculations!$C$116+MOD(I24,Calculations!$C$118))+(1-Control!$C$7*Calculations!$C$87)*INDEX('Monthly Data'!R:R,Calculations!$C$116+MOD(I24,Calculations!$C$118))</f>
        <v>6.4539397490030407E-3</v>
      </c>
      <c r="DZ24" s="86">
        <f ca="1">Control!$C$7*Calculations!$C$82*INDEX('Monthly Data'!N:N,Calculations!$C$116+MOD(J24,Calculations!$C$118))+Control!$C$7*Calculations!$C$83*INDEX('Monthly Data'!O:O,Calculations!$C$116+MOD(J24,Calculations!$C$118))+Control!$C$7*Calculations!$C$84*INDEX('Monthly Data'!P:P,Calculations!$C$116+MOD(J24,Calculations!$C$118))+Control!$C$7*Calculations!$C$85*INDEX('Monthly Data'!Q:Q,Calculations!$C$116+MOD(J24,Calculations!$C$118))+(1-Control!$C$7*Calculations!$C$87)*INDEX('Monthly Data'!R:R,Calculations!$C$116+MOD(J24,Calculations!$C$118))</f>
        <v>7.5897487599915015E-3</v>
      </c>
      <c r="EA24" s="86">
        <f ca="1">Control!$C$7*Calculations!$C$82*INDEX('Monthly Data'!N:N,Calculations!$C$116+MOD(K24,Calculations!$C$118))+Control!$C$7*Calculations!$C$83*INDEX('Monthly Data'!O:O,Calculations!$C$116+MOD(K24,Calculations!$C$118))+Control!$C$7*Calculations!$C$84*INDEX('Monthly Data'!P:P,Calculations!$C$116+MOD(K24,Calculations!$C$118))+Control!$C$7*Calculations!$C$85*INDEX('Monthly Data'!Q:Q,Calculations!$C$116+MOD(K24,Calculations!$C$118))+(1-Control!$C$7*Calculations!$C$87)*INDEX('Monthly Data'!R:R,Calculations!$C$116+MOD(K24,Calculations!$C$118))</f>
        <v>-6.1115617667135171E-2</v>
      </c>
      <c r="EB24" s="86">
        <f ca="1">Control!$C$7*Calculations!$C$82*INDEX('Monthly Data'!N:N,Calculations!$C$116+MOD(L24,Calculations!$C$118))+Control!$C$7*Calculations!$C$83*INDEX('Monthly Data'!O:O,Calculations!$C$116+MOD(L24,Calculations!$C$118))+Control!$C$7*Calculations!$C$84*INDEX('Monthly Data'!P:P,Calculations!$C$116+MOD(L24,Calculations!$C$118))+Control!$C$7*Calculations!$C$85*INDEX('Monthly Data'!Q:Q,Calculations!$C$116+MOD(L24,Calculations!$C$118))+(1-Control!$C$7*Calculations!$C$87)*INDEX('Monthly Data'!R:R,Calculations!$C$116+MOD(L24,Calculations!$C$118))</f>
        <v>1.3423979074716584E-2</v>
      </c>
      <c r="EC24" s="86">
        <f ca="1">Control!$C$7*Calculations!$C$82*INDEX('Monthly Data'!N:N,Calculations!$C$116+MOD(M24,Calculations!$C$118))+Control!$C$7*Calculations!$C$83*INDEX('Monthly Data'!O:O,Calculations!$C$116+MOD(M24,Calculations!$C$118))+Control!$C$7*Calculations!$C$84*INDEX('Monthly Data'!P:P,Calculations!$C$116+MOD(M24,Calculations!$C$118))+Control!$C$7*Calculations!$C$85*INDEX('Monthly Data'!Q:Q,Calculations!$C$116+MOD(M24,Calculations!$C$118))+(1-Control!$C$7*Calculations!$C$87)*INDEX('Monthly Data'!R:R,Calculations!$C$116+MOD(M24,Calculations!$C$118))</f>
        <v>1.0018681835149534E-3</v>
      </c>
      <c r="ED24" s="86">
        <f ca="1">Control!$C$7*Calculations!$C$82*INDEX('Monthly Data'!N:N,Calculations!$C$116+MOD(N24,Calculations!$C$118))+Control!$C$7*Calculations!$C$83*INDEX('Monthly Data'!O:O,Calculations!$C$116+MOD(N24,Calculations!$C$118))+Control!$C$7*Calculations!$C$84*INDEX('Monthly Data'!P:P,Calculations!$C$116+MOD(N24,Calculations!$C$118))+Control!$C$7*Calculations!$C$85*INDEX('Monthly Data'!Q:Q,Calculations!$C$116+MOD(N24,Calculations!$C$118))+(1-Control!$C$7*Calculations!$C$87)*INDEX('Monthly Data'!R:R,Calculations!$C$116+MOD(N24,Calculations!$C$118))</f>
        <v>4.2795950888382334E-3</v>
      </c>
      <c r="EE24" s="86">
        <f ca="1">Control!$C$7*Calculations!$C$82*INDEX('Monthly Data'!N:N,Calculations!$C$116+MOD(O24,Calculations!$C$118))+Control!$C$7*Calculations!$C$83*INDEX('Monthly Data'!O:O,Calculations!$C$116+MOD(O24,Calculations!$C$118))+Control!$C$7*Calculations!$C$84*INDEX('Monthly Data'!P:P,Calculations!$C$116+MOD(O24,Calculations!$C$118))+Control!$C$7*Calculations!$C$85*INDEX('Monthly Data'!Q:Q,Calculations!$C$116+MOD(O24,Calculations!$C$118))+(1-Control!$C$7*Calculations!$C$87)*INDEX('Monthly Data'!R:R,Calculations!$C$116+MOD(O24,Calculations!$C$118))</f>
        <v>-2.5419860972892394E-2</v>
      </c>
      <c r="EF24" s="86">
        <f ca="1">Control!$C$7*Calculations!$C$82*INDEX('Monthly Data'!N:N,Calculations!$C$116+MOD(P24,Calculations!$C$118))+Control!$C$7*Calculations!$C$83*INDEX('Monthly Data'!O:O,Calculations!$C$116+MOD(P24,Calculations!$C$118))+Control!$C$7*Calculations!$C$84*INDEX('Monthly Data'!P:P,Calculations!$C$116+MOD(P24,Calculations!$C$118))+Control!$C$7*Calculations!$C$85*INDEX('Monthly Data'!Q:Q,Calculations!$C$116+MOD(P24,Calculations!$C$118))+(1-Control!$C$7*Calculations!$C$87)*INDEX('Monthly Data'!R:R,Calculations!$C$116+MOD(P24,Calculations!$C$118))</f>
        <v>1.50127906355989E-2</v>
      </c>
      <c r="EG24" s="86">
        <f ca="1">Control!$C$7*Calculations!$C$82*INDEX('Monthly Data'!N:N,Calculations!$C$116+MOD(Q24,Calculations!$C$118))+Control!$C$7*Calculations!$C$83*INDEX('Monthly Data'!O:O,Calculations!$C$116+MOD(Q24,Calculations!$C$118))+Control!$C$7*Calculations!$C$84*INDEX('Monthly Data'!P:P,Calculations!$C$116+MOD(Q24,Calculations!$C$118))+Control!$C$7*Calculations!$C$85*INDEX('Monthly Data'!Q:Q,Calculations!$C$116+MOD(Q24,Calculations!$C$118))+(1-Control!$C$7*Calculations!$C$87)*INDEX('Monthly Data'!R:R,Calculations!$C$116+MOD(Q24,Calculations!$C$118))</f>
        <v>2.1918137743539623E-2</v>
      </c>
      <c r="EH24" s="86">
        <f ca="1">Control!$C$7*Calculations!$C$82*INDEX('Monthly Data'!N:N,Calculations!$C$116+MOD(R24,Calculations!$C$118))+Control!$C$7*Calculations!$C$83*INDEX('Monthly Data'!O:O,Calculations!$C$116+MOD(R24,Calculations!$C$118))+Control!$C$7*Calculations!$C$84*INDEX('Monthly Data'!P:P,Calculations!$C$116+MOD(R24,Calculations!$C$118))+Control!$C$7*Calculations!$C$85*INDEX('Monthly Data'!Q:Q,Calculations!$C$116+MOD(R24,Calculations!$C$118))+(1-Control!$C$7*Calculations!$C$87)*INDEX('Monthly Data'!R:R,Calculations!$C$116+MOD(R24,Calculations!$C$118))</f>
        <v>4.7768166384148329E-3</v>
      </c>
      <c r="EI24" s="86">
        <f ca="1">Control!$C$7*Calculations!$C$82*INDEX('Monthly Data'!N:N,Calculations!$C$116+MOD(S24,Calculations!$C$118))+Control!$C$7*Calculations!$C$83*INDEX('Monthly Data'!O:O,Calculations!$C$116+MOD(S24,Calculations!$C$118))+Control!$C$7*Calculations!$C$84*INDEX('Monthly Data'!P:P,Calculations!$C$116+MOD(S24,Calculations!$C$118))+Control!$C$7*Calculations!$C$85*INDEX('Monthly Data'!Q:Q,Calculations!$C$116+MOD(S24,Calculations!$C$118))+(1-Control!$C$7*Calculations!$C$87)*INDEX('Monthly Data'!R:R,Calculations!$C$116+MOD(S24,Calculations!$C$118))</f>
        <v>1.3423979074716584E-2</v>
      </c>
      <c r="EJ24" s="86">
        <f ca="1">Control!$C$7*Calculations!$C$82*INDEX('Monthly Data'!N:N,Calculations!$C$116+MOD(T24,Calculations!$C$118))+Control!$C$7*Calculations!$C$83*INDEX('Monthly Data'!O:O,Calculations!$C$116+MOD(T24,Calculations!$C$118))+Control!$C$7*Calculations!$C$84*INDEX('Monthly Data'!P:P,Calculations!$C$116+MOD(T24,Calculations!$C$118))+Control!$C$7*Calculations!$C$85*INDEX('Monthly Data'!Q:Q,Calculations!$C$116+MOD(T24,Calculations!$C$118))+(1-Control!$C$7*Calculations!$C$87)*INDEX('Monthly Data'!R:R,Calculations!$C$116+MOD(T24,Calculations!$C$118))</f>
        <v>1.046389543479892E-2</v>
      </c>
      <c r="EK24" s="86">
        <f ca="1">Control!$C$7*Calculations!$C$82*INDEX('Monthly Data'!N:N,Calculations!$C$116+MOD(U24,Calculations!$C$118))+Control!$C$7*Calculations!$C$83*INDEX('Monthly Data'!O:O,Calculations!$C$116+MOD(U24,Calculations!$C$118))+Control!$C$7*Calculations!$C$84*INDEX('Monthly Data'!P:P,Calculations!$C$116+MOD(U24,Calculations!$C$118))+Control!$C$7*Calculations!$C$85*INDEX('Monthly Data'!Q:Q,Calculations!$C$116+MOD(U24,Calculations!$C$118))+(1-Control!$C$7*Calculations!$C$87)*INDEX('Monthly Data'!R:R,Calculations!$C$116+MOD(U24,Calculations!$C$118))</f>
        <v>3.7596120283497965E-2</v>
      </c>
      <c r="EL24" s="86">
        <f ca="1">Control!$C$7*Calculations!$C$82*INDEX('Monthly Data'!N:N,Calculations!$C$116+MOD(V24,Calculations!$C$118))+Control!$C$7*Calculations!$C$83*INDEX('Monthly Data'!O:O,Calculations!$C$116+MOD(V24,Calculations!$C$118))+Control!$C$7*Calculations!$C$84*INDEX('Monthly Data'!P:P,Calculations!$C$116+MOD(V24,Calculations!$C$118))+Control!$C$7*Calculations!$C$85*INDEX('Monthly Data'!Q:Q,Calculations!$C$116+MOD(V24,Calculations!$C$118))+(1-Control!$C$7*Calculations!$C$87)*INDEX('Monthly Data'!R:R,Calculations!$C$116+MOD(V24,Calculations!$C$118))</f>
        <v>1.1786765492207996E-2</v>
      </c>
      <c r="EM24" s="86">
        <f ca="1">Control!$C$7*Calculations!$C$82*INDEX('Monthly Data'!N:N,Calculations!$C$116+MOD(W24,Calculations!$C$118))+Control!$C$7*Calculations!$C$83*INDEX('Monthly Data'!O:O,Calculations!$C$116+MOD(W24,Calculations!$C$118))+Control!$C$7*Calculations!$C$84*INDEX('Monthly Data'!P:P,Calculations!$C$116+MOD(W24,Calculations!$C$118))+Control!$C$7*Calculations!$C$85*INDEX('Monthly Data'!Q:Q,Calculations!$C$116+MOD(W24,Calculations!$C$118))+(1-Control!$C$7*Calculations!$C$87)*INDEX('Monthly Data'!R:R,Calculations!$C$116+MOD(W24,Calculations!$C$118))</f>
        <v>7.9764341593600071E-3</v>
      </c>
      <c r="EN24" s="86">
        <f ca="1">Control!$C$7*Calculations!$C$82*INDEX('Monthly Data'!N:N,Calculations!$C$116+MOD(X24,Calculations!$C$118))+Control!$C$7*Calculations!$C$83*INDEX('Monthly Data'!O:O,Calculations!$C$116+MOD(X24,Calculations!$C$118))+Control!$C$7*Calculations!$C$84*INDEX('Monthly Data'!P:P,Calculations!$C$116+MOD(X24,Calculations!$C$118))+Control!$C$7*Calculations!$C$85*INDEX('Monthly Data'!Q:Q,Calculations!$C$116+MOD(X24,Calculations!$C$118))+(1-Control!$C$7*Calculations!$C$87)*INDEX('Monthly Data'!R:R,Calculations!$C$116+MOD(X24,Calculations!$C$118))</f>
        <v>5.1972609868760735E-3</v>
      </c>
      <c r="EO24" s="86">
        <f ca="1">Control!$C$7*Calculations!$C$82*INDEX('Monthly Data'!N:N,Calculations!$C$116+MOD(Y24,Calculations!$C$118))+Control!$C$7*Calculations!$C$83*INDEX('Monthly Data'!O:O,Calculations!$C$116+MOD(Y24,Calculations!$C$118))+Control!$C$7*Calculations!$C$84*INDEX('Monthly Data'!P:P,Calculations!$C$116+MOD(Y24,Calculations!$C$118))+Control!$C$7*Calculations!$C$85*INDEX('Monthly Data'!Q:Q,Calculations!$C$116+MOD(Y24,Calculations!$C$118))+(1-Control!$C$7*Calculations!$C$87)*INDEX('Monthly Data'!R:R,Calculations!$C$116+MOD(Y24,Calculations!$C$118))</f>
        <v>1.142101364887867E-2</v>
      </c>
      <c r="EP24" s="86">
        <f ca="1">Control!$C$7*Calculations!$C$82*INDEX('Monthly Data'!N:N,Calculations!$C$116+MOD(Z24,Calculations!$C$118))+Control!$C$7*Calculations!$C$83*INDEX('Monthly Data'!O:O,Calculations!$C$116+MOD(Z24,Calculations!$C$118))+Control!$C$7*Calculations!$C$84*INDEX('Monthly Data'!P:P,Calculations!$C$116+MOD(Z24,Calculations!$C$118))+Control!$C$7*Calculations!$C$85*INDEX('Monthly Data'!Q:Q,Calculations!$C$116+MOD(Z24,Calculations!$C$118))+(1-Control!$C$7*Calculations!$C$87)*INDEX('Monthly Data'!R:R,Calculations!$C$116+MOD(Z24,Calculations!$C$118))</f>
        <v>3.127051071655923E-3</v>
      </c>
      <c r="EQ24" s="86">
        <f ca="1">Control!$C$7*Calculations!$C$82*INDEX('Monthly Data'!N:N,Calculations!$C$116+MOD(AA24,Calculations!$C$118))+Control!$C$7*Calculations!$C$83*INDEX('Monthly Data'!O:O,Calculations!$C$116+MOD(AA24,Calculations!$C$118))+Control!$C$7*Calculations!$C$84*INDEX('Monthly Data'!P:P,Calculations!$C$116+MOD(AA24,Calculations!$C$118))+Control!$C$7*Calculations!$C$85*INDEX('Monthly Data'!Q:Q,Calculations!$C$116+MOD(AA24,Calculations!$C$118))+(1-Control!$C$7*Calculations!$C$87)*INDEX('Monthly Data'!R:R,Calculations!$C$116+MOD(AA24,Calculations!$C$118))</f>
        <v>1.5108777406081684E-3</v>
      </c>
      <c r="ER24" s="86">
        <f ca="1">Control!$C$7*Calculations!$C$82*INDEX('Monthly Data'!N:N,Calculations!$C$116+MOD(AB24,Calculations!$C$118))+Control!$C$7*Calculations!$C$83*INDEX('Monthly Data'!O:O,Calculations!$C$116+MOD(AB24,Calculations!$C$118))+Control!$C$7*Calculations!$C$84*INDEX('Monthly Data'!P:P,Calculations!$C$116+MOD(AB24,Calculations!$C$118))+Control!$C$7*Calculations!$C$85*INDEX('Monthly Data'!Q:Q,Calculations!$C$116+MOD(AB24,Calculations!$C$118))+(1-Control!$C$7*Calculations!$C$87)*INDEX('Monthly Data'!R:R,Calculations!$C$116+MOD(AB24,Calculations!$C$118))</f>
        <v>-3.53368065312233E-2</v>
      </c>
      <c r="ES24" s="86">
        <f ca="1">Control!$C$7*Calculations!$C$82*INDEX('Monthly Data'!N:N,Calculations!$C$116+MOD(AC24,Calculations!$C$118))+Control!$C$7*Calculations!$C$83*INDEX('Monthly Data'!O:O,Calculations!$C$116+MOD(AC24,Calculations!$C$118))+Control!$C$7*Calculations!$C$84*INDEX('Monthly Data'!P:P,Calculations!$C$116+MOD(AC24,Calculations!$C$118))+Control!$C$7*Calculations!$C$85*INDEX('Monthly Data'!Q:Q,Calculations!$C$116+MOD(AC24,Calculations!$C$118))+(1-Control!$C$7*Calculations!$C$87)*INDEX('Monthly Data'!R:R,Calculations!$C$116+MOD(AC24,Calculations!$C$118))</f>
        <v>1.2722494017511032E-2</v>
      </c>
      <c r="ET24" s="86">
        <f ca="1">Control!$C$7*Calculations!$C$82*INDEX('Monthly Data'!N:N,Calculations!$C$116+MOD(AD24,Calculations!$C$118))+Control!$C$7*Calculations!$C$83*INDEX('Monthly Data'!O:O,Calculations!$C$116+MOD(AD24,Calculations!$C$118))+Control!$C$7*Calculations!$C$84*INDEX('Monthly Data'!P:P,Calculations!$C$116+MOD(AD24,Calculations!$C$118))+Control!$C$7*Calculations!$C$85*INDEX('Monthly Data'!Q:Q,Calculations!$C$116+MOD(AD24,Calculations!$C$118))+(1-Control!$C$7*Calculations!$C$87)*INDEX('Monthly Data'!R:R,Calculations!$C$116+MOD(AD24,Calculations!$C$118))</f>
        <v>-9.5555592256394619E-3</v>
      </c>
      <c r="EU24" s="86">
        <f ca="1">Control!$C$7*Calculations!$C$82*INDEX('Monthly Data'!N:N,Calculations!$C$116+MOD(AE24,Calculations!$C$118))+Control!$C$7*Calculations!$C$83*INDEX('Monthly Data'!O:O,Calculations!$C$116+MOD(AE24,Calculations!$C$118))+Control!$C$7*Calculations!$C$84*INDEX('Monthly Data'!P:P,Calculations!$C$116+MOD(AE24,Calculations!$C$118))+Control!$C$7*Calculations!$C$85*INDEX('Monthly Data'!Q:Q,Calculations!$C$116+MOD(AE24,Calculations!$C$118))+(1-Control!$C$7*Calculations!$C$87)*INDEX('Monthly Data'!R:R,Calculations!$C$116+MOD(AE24,Calculations!$C$118))</f>
        <v>-4.3408051735618014E-2</v>
      </c>
      <c r="EV24" s="86">
        <f ca="1">Control!$C$7*Calculations!$C$82*INDEX('Monthly Data'!N:N,Calculations!$C$116+MOD(AF24,Calculations!$C$118))+Control!$C$7*Calculations!$C$83*INDEX('Monthly Data'!O:O,Calculations!$C$116+MOD(AF24,Calculations!$C$118))+Control!$C$7*Calculations!$C$84*INDEX('Monthly Data'!P:P,Calculations!$C$116+MOD(AF24,Calculations!$C$118))+Control!$C$7*Calculations!$C$85*INDEX('Monthly Data'!Q:Q,Calculations!$C$116+MOD(AF24,Calculations!$C$118))+(1-Control!$C$7*Calculations!$C$87)*INDEX('Monthly Data'!R:R,Calculations!$C$116+MOD(AF24,Calculations!$C$118))</f>
        <v>1.7361594973213587E-2</v>
      </c>
      <c r="EW24" s="86">
        <f ca="1">Control!$C$7*Calculations!$C$82*INDEX('Monthly Data'!N:N,Calculations!$C$116+MOD(AG24,Calculations!$C$118))+Control!$C$7*Calculations!$C$83*INDEX('Monthly Data'!O:O,Calculations!$C$116+MOD(AG24,Calculations!$C$118))+Control!$C$7*Calculations!$C$84*INDEX('Monthly Data'!P:P,Calculations!$C$116+MOD(AG24,Calculations!$C$118))+Control!$C$7*Calculations!$C$85*INDEX('Monthly Data'!Q:Q,Calculations!$C$116+MOD(AG24,Calculations!$C$118))+(1-Control!$C$7*Calculations!$C$87)*INDEX('Monthly Data'!R:R,Calculations!$C$116+MOD(AG24,Calculations!$C$118))</f>
        <v>3.127051071655923E-3</v>
      </c>
      <c r="EX24" s="86">
        <f ca="1">Control!$C$7*Calculations!$C$82*INDEX('Monthly Data'!N:N,Calculations!$C$116+MOD(AH24,Calculations!$C$118))+Control!$C$7*Calculations!$C$83*INDEX('Monthly Data'!O:O,Calculations!$C$116+MOD(AH24,Calculations!$C$118))+Control!$C$7*Calculations!$C$84*INDEX('Monthly Data'!P:P,Calculations!$C$116+MOD(AH24,Calculations!$C$118))+Control!$C$7*Calculations!$C$85*INDEX('Monthly Data'!Q:Q,Calculations!$C$116+MOD(AH24,Calculations!$C$118))+(1-Control!$C$7*Calculations!$C$87)*INDEX('Monthly Data'!R:R,Calculations!$C$116+MOD(AH24,Calculations!$C$118))</f>
        <v>-1.5984879994281095E-2</v>
      </c>
      <c r="EY24" s="86">
        <f ca="1">Control!$C$7*Calculations!$C$82*INDEX('Monthly Data'!N:N,Calculations!$C$116+MOD(AI24,Calculations!$C$118))+Control!$C$7*Calculations!$C$83*INDEX('Monthly Data'!O:O,Calculations!$C$116+MOD(AI24,Calculations!$C$118))+Control!$C$7*Calculations!$C$84*INDEX('Monthly Data'!P:P,Calculations!$C$116+MOD(AI24,Calculations!$C$118))+Control!$C$7*Calculations!$C$85*INDEX('Monthly Data'!Q:Q,Calculations!$C$116+MOD(AI24,Calculations!$C$118))+(1-Control!$C$7*Calculations!$C$87)*INDEX('Monthly Data'!R:R,Calculations!$C$116+MOD(AI24,Calculations!$C$118))</f>
        <v>1.7073665854433945E-2</v>
      </c>
      <c r="EZ24" s="86">
        <f ca="1">Control!$C$7*Calculations!$C$82*INDEX('Monthly Data'!N:N,Calculations!$C$116+MOD(AJ24,Calculations!$C$118))+Control!$C$7*Calculations!$C$83*INDEX('Monthly Data'!O:O,Calculations!$C$116+MOD(AJ24,Calculations!$C$118))+Control!$C$7*Calculations!$C$84*INDEX('Monthly Data'!P:P,Calculations!$C$116+MOD(AJ24,Calculations!$C$118))+Control!$C$7*Calculations!$C$85*INDEX('Monthly Data'!Q:Q,Calculations!$C$116+MOD(AJ24,Calculations!$C$118))+(1-Control!$C$7*Calculations!$C$87)*INDEX('Monthly Data'!R:R,Calculations!$C$116+MOD(AJ24,Calculations!$C$118))</f>
        <v>-2.5168357537820856E-4</v>
      </c>
      <c r="FA24" s="86">
        <f ca="1">Control!$C$7*Calculations!$C$82*INDEX('Monthly Data'!N:N,Calculations!$C$116+MOD(AK24,Calculations!$C$118))+Control!$C$7*Calculations!$C$83*INDEX('Monthly Data'!O:O,Calculations!$C$116+MOD(AK24,Calculations!$C$118))+Control!$C$7*Calculations!$C$84*INDEX('Monthly Data'!P:P,Calculations!$C$116+MOD(AK24,Calculations!$C$118))+Control!$C$7*Calculations!$C$85*INDEX('Monthly Data'!Q:Q,Calculations!$C$116+MOD(AK24,Calculations!$C$118))+(1-Control!$C$7*Calculations!$C$87)*INDEX('Monthly Data'!R:R,Calculations!$C$116+MOD(AK24,Calculations!$C$118))</f>
        <v>1.8695385296339444E-2</v>
      </c>
      <c r="FB24" s="86">
        <f ca="1">Control!$C$7*Calculations!$C$82*INDEX('Monthly Data'!N:N,Calculations!$C$116+MOD(AL24,Calculations!$C$118))+Control!$C$7*Calculations!$C$83*INDEX('Monthly Data'!O:O,Calculations!$C$116+MOD(AL24,Calculations!$C$118))+Control!$C$7*Calculations!$C$84*INDEX('Monthly Data'!P:P,Calculations!$C$116+MOD(AL24,Calculations!$C$118))+Control!$C$7*Calculations!$C$85*INDEX('Monthly Data'!Q:Q,Calculations!$C$116+MOD(AL24,Calculations!$C$118))+(1-Control!$C$7*Calculations!$C$87)*INDEX('Monthly Data'!R:R,Calculations!$C$116+MOD(AL24,Calculations!$C$118))</f>
        <v>1.0353752315110615E-2</v>
      </c>
      <c r="FC24" s="86">
        <f ca="1">Control!$C$7*Calculations!$C$82*INDEX('Monthly Data'!N:N,Calculations!$C$116+MOD(AM24,Calculations!$C$118))+Control!$C$7*Calculations!$C$83*INDEX('Monthly Data'!O:O,Calculations!$C$116+MOD(AM24,Calculations!$C$118))+Control!$C$7*Calculations!$C$84*INDEX('Monthly Data'!P:P,Calculations!$C$116+MOD(AM24,Calculations!$C$118))+Control!$C$7*Calculations!$C$85*INDEX('Monthly Data'!Q:Q,Calculations!$C$116+MOD(AM24,Calculations!$C$118))+(1-Control!$C$7*Calculations!$C$87)*INDEX('Monthly Data'!R:R,Calculations!$C$116+MOD(AM24,Calculations!$C$118))</f>
        <v>4.2795950888382334E-3</v>
      </c>
      <c r="FD24" s="86">
        <f ca="1">Control!$C$7*Calculations!$C$82*INDEX('Monthly Data'!N:N,Calculations!$C$116+MOD(AN24,Calculations!$C$118))+Control!$C$7*Calculations!$C$83*INDEX('Monthly Data'!O:O,Calculations!$C$116+MOD(AN24,Calculations!$C$118))+Control!$C$7*Calculations!$C$84*INDEX('Monthly Data'!P:P,Calculations!$C$116+MOD(AN24,Calculations!$C$118))+Control!$C$7*Calculations!$C$85*INDEX('Monthly Data'!Q:Q,Calculations!$C$116+MOD(AN24,Calculations!$C$118))+(1-Control!$C$7*Calculations!$C$87)*INDEX('Monthly Data'!R:R,Calculations!$C$116+MOD(AN24,Calculations!$C$118))</f>
        <v>3.5231336013669103E-2</v>
      </c>
      <c r="FE24" s="86">
        <f ca="1">Control!$C$7*Calculations!$C$82*INDEX('Monthly Data'!N:N,Calculations!$C$116+MOD(AO24,Calculations!$C$118))+Control!$C$7*Calculations!$C$83*INDEX('Monthly Data'!O:O,Calculations!$C$116+MOD(AO24,Calculations!$C$118))+Control!$C$7*Calculations!$C$84*INDEX('Monthly Data'!P:P,Calculations!$C$116+MOD(AO24,Calculations!$C$118))+Control!$C$7*Calculations!$C$85*INDEX('Monthly Data'!Q:Q,Calculations!$C$116+MOD(AO24,Calculations!$C$118))+(1-Control!$C$7*Calculations!$C$87)*INDEX('Monthly Data'!R:R,Calculations!$C$116+MOD(AO24,Calculations!$C$118))</f>
        <v>6.6954569943530936E-3</v>
      </c>
      <c r="FF24" s="86">
        <f ca="1">Control!$C$7*Calculations!$C$82*INDEX('Monthly Data'!N:N,Calculations!$C$116+MOD(AP24,Calculations!$C$118))+Control!$C$7*Calculations!$C$83*INDEX('Monthly Data'!O:O,Calculations!$C$116+MOD(AP24,Calculations!$C$118))+Control!$C$7*Calculations!$C$84*INDEX('Monthly Data'!P:P,Calculations!$C$116+MOD(AP24,Calculations!$C$118))+Control!$C$7*Calculations!$C$85*INDEX('Monthly Data'!Q:Q,Calculations!$C$116+MOD(AP24,Calculations!$C$118))+(1-Control!$C$7*Calculations!$C$87)*INDEX('Monthly Data'!R:R,Calculations!$C$116+MOD(AP24,Calculations!$C$118))</f>
        <v>-4.417423226995453E-3</v>
      </c>
      <c r="FG24" s="86">
        <f ca="1">Control!$C$7*Calculations!$C$82*INDEX('Monthly Data'!N:N,Calculations!$C$116+MOD(AQ24,Calculations!$C$118))+Control!$C$7*Calculations!$C$83*INDEX('Monthly Data'!O:O,Calculations!$C$116+MOD(AQ24,Calculations!$C$118))+Control!$C$7*Calculations!$C$84*INDEX('Monthly Data'!P:P,Calculations!$C$116+MOD(AQ24,Calculations!$C$118))+Control!$C$7*Calculations!$C$85*INDEX('Monthly Data'!Q:Q,Calculations!$C$116+MOD(AQ24,Calculations!$C$118))+(1-Control!$C$7*Calculations!$C$87)*INDEX('Monthly Data'!R:R,Calculations!$C$116+MOD(AQ24,Calculations!$C$118))</f>
        <v>1.5216630695380906E-2</v>
      </c>
      <c r="FH24" s="86">
        <f ca="1">Control!$C$7*Calculations!$C$82*INDEX('Monthly Data'!N:N,Calculations!$C$116+MOD(AR24,Calculations!$C$118))+Control!$C$7*Calculations!$C$83*INDEX('Monthly Data'!O:O,Calculations!$C$116+MOD(AR24,Calculations!$C$118))+Control!$C$7*Calculations!$C$84*INDEX('Monthly Data'!P:P,Calculations!$C$116+MOD(AR24,Calculations!$C$118))+Control!$C$7*Calculations!$C$85*INDEX('Monthly Data'!Q:Q,Calculations!$C$116+MOD(AR24,Calculations!$C$118))+(1-Control!$C$7*Calculations!$C$87)*INDEX('Monthly Data'!R:R,Calculations!$C$116+MOD(AR24,Calculations!$C$118))</f>
        <v>-9.8327855560634558E-3</v>
      </c>
      <c r="FI24" s="86">
        <f ca="1">Control!$C$7*Calculations!$C$82*INDEX('Monthly Data'!N:N,Calculations!$C$116+MOD(AS24,Calculations!$C$118))+Control!$C$7*Calculations!$C$83*INDEX('Monthly Data'!O:O,Calculations!$C$116+MOD(AS24,Calculations!$C$118))+Control!$C$7*Calculations!$C$84*INDEX('Monthly Data'!P:P,Calculations!$C$116+MOD(AS24,Calculations!$C$118))+Control!$C$7*Calculations!$C$85*INDEX('Monthly Data'!Q:Q,Calculations!$C$116+MOD(AS24,Calculations!$C$118))+(1-Control!$C$7*Calculations!$C$87)*INDEX('Monthly Data'!R:R,Calculations!$C$116+MOD(AS24,Calculations!$C$118))</f>
        <v>3.7596120283497965E-2</v>
      </c>
      <c r="FJ24" s="86">
        <f ca="1">Control!$C$7*Calculations!$C$82*INDEX('Monthly Data'!N:N,Calculations!$C$116+MOD(AT24,Calculations!$C$118))+Control!$C$7*Calculations!$C$83*INDEX('Monthly Data'!O:O,Calculations!$C$116+MOD(AT24,Calculations!$C$118))+Control!$C$7*Calculations!$C$84*INDEX('Monthly Data'!P:P,Calculations!$C$116+MOD(AT24,Calculations!$C$118))+Control!$C$7*Calculations!$C$85*INDEX('Monthly Data'!Q:Q,Calculations!$C$116+MOD(AT24,Calculations!$C$118))+(1-Control!$C$7*Calculations!$C$87)*INDEX('Monthly Data'!R:R,Calculations!$C$116+MOD(AT24,Calculations!$C$118))</f>
        <v>-4.417423226995453E-3</v>
      </c>
      <c r="FK24" s="86">
        <f ca="1">Control!$C$7*Calculations!$C$82*INDEX('Monthly Data'!N:N,Calculations!$C$116+MOD(AU24,Calculations!$C$118))+Control!$C$7*Calculations!$C$83*INDEX('Monthly Data'!O:O,Calculations!$C$116+MOD(AU24,Calculations!$C$118))+Control!$C$7*Calculations!$C$84*INDEX('Monthly Data'!P:P,Calculations!$C$116+MOD(AU24,Calculations!$C$118))+Control!$C$7*Calculations!$C$85*INDEX('Monthly Data'!Q:Q,Calculations!$C$116+MOD(AU24,Calculations!$C$118))+(1-Control!$C$7*Calculations!$C$87)*INDEX('Monthly Data'!R:R,Calculations!$C$116+MOD(AU24,Calculations!$C$118))</f>
        <v>3.1011313347584085E-2</v>
      </c>
      <c r="FL24" s="86">
        <f ca="1">Control!$C$7*Calculations!$C$82*INDEX('Monthly Data'!N:N,Calculations!$C$116+MOD(AV24,Calculations!$C$118))+Control!$C$7*Calculations!$C$83*INDEX('Monthly Data'!O:O,Calculations!$C$116+MOD(AV24,Calculations!$C$118))+Control!$C$7*Calculations!$C$84*INDEX('Monthly Data'!P:P,Calculations!$C$116+MOD(AV24,Calculations!$C$118))+Control!$C$7*Calculations!$C$85*INDEX('Monthly Data'!Q:Q,Calculations!$C$116+MOD(AV24,Calculations!$C$118))+(1-Control!$C$7*Calculations!$C$87)*INDEX('Monthly Data'!R:R,Calculations!$C$116+MOD(AV24,Calculations!$C$118))</f>
        <v>6.2631896128884862E-3</v>
      </c>
      <c r="FM24" s="86">
        <f ca="1">Control!$C$7*Calculations!$C$82*INDEX('Monthly Data'!N:N,Calculations!$C$116+MOD(AW24,Calculations!$C$118))+Control!$C$7*Calculations!$C$83*INDEX('Monthly Data'!O:O,Calculations!$C$116+MOD(AW24,Calculations!$C$118))+Control!$C$7*Calculations!$C$84*INDEX('Monthly Data'!P:P,Calculations!$C$116+MOD(AW24,Calculations!$C$118))+Control!$C$7*Calculations!$C$85*INDEX('Monthly Data'!Q:Q,Calculations!$C$116+MOD(AW24,Calculations!$C$118))+(1-Control!$C$7*Calculations!$C$87)*INDEX('Monthly Data'!R:R,Calculations!$C$116+MOD(AW24,Calculations!$C$118))</f>
        <v>3.7596120283497965E-2</v>
      </c>
      <c r="FN24" s="86">
        <f ca="1">Control!$C$7*Calculations!$C$82*INDEX('Monthly Data'!N:N,Calculations!$C$116+MOD(AX24,Calculations!$C$118))+Control!$C$7*Calculations!$C$83*INDEX('Monthly Data'!O:O,Calculations!$C$116+MOD(AX24,Calculations!$C$118))+Control!$C$7*Calculations!$C$84*INDEX('Monthly Data'!P:P,Calculations!$C$116+MOD(AX24,Calculations!$C$118))+Control!$C$7*Calculations!$C$85*INDEX('Monthly Data'!Q:Q,Calculations!$C$116+MOD(AX24,Calculations!$C$118))+(1-Control!$C$7*Calculations!$C$87)*INDEX('Monthly Data'!R:R,Calculations!$C$116+MOD(AX24,Calculations!$C$118))</f>
        <v>-1.880155173376722E-2</v>
      </c>
      <c r="FO24" s="86">
        <f ca="1">Control!$C$7*Calculations!$C$82*INDEX('Monthly Data'!N:N,Calculations!$C$116+MOD(AY24,Calculations!$C$118))+Control!$C$7*Calculations!$C$83*INDEX('Monthly Data'!O:O,Calculations!$C$116+MOD(AY24,Calculations!$C$118))+Control!$C$7*Calculations!$C$84*INDEX('Monthly Data'!P:P,Calculations!$C$116+MOD(AY24,Calculations!$C$118))+Control!$C$7*Calculations!$C$85*INDEX('Monthly Data'!Q:Q,Calculations!$C$116+MOD(AY24,Calculations!$C$118))+(1-Control!$C$7*Calculations!$C$87)*INDEX('Monthly Data'!R:R,Calculations!$C$116+MOD(AY24,Calculations!$C$118))</f>
        <v>2.3852824346838646E-2</v>
      </c>
      <c r="FP24" s="86">
        <f ca="1">Control!$C$7*Calculations!$C$82*INDEX('Monthly Data'!N:N,Calculations!$C$116+MOD(AZ24,Calculations!$C$118))+Control!$C$7*Calculations!$C$83*INDEX('Monthly Data'!O:O,Calculations!$C$116+MOD(AZ24,Calculations!$C$118))+Control!$C$7*Calculations!$C$84*INDEX('Monthly Data'!P:P,Calculations!$C$116+MOD(AZ24,Calculations!$C$118))+Control!$C$7*Calculations!$C$85*INDEX('Monthly Data'!Q:Q,Calculations!$C$116+MOD(AZ24,Calculations!$C$118))+(1-Control!$C$7*Calculations!$C$87)*INDEX('Monthly Data'!R:R,Calculations!$C$116+MOD(AZ24,Calculations!$C$118))</f>
        <v>1.2954540023127663E-2</v>
      </c>
      <c r="FQ24" s="86">
        <f ca="1">Control!$C$7*Calculations!$C$82*INDEX('Monthly Data'!N:N,Calculations!$C$116+MOD(BA24,Calculations!$C$118))+Control!$C$7*Calculations!$C$83*INDEX('Monthly Data'!O:O,Calculations!$C$116+MOD(BA24,Calculations!$C$118))+Control!$C$7*Calculations!$C$84*INDEX('Monthly Data'!P:P,Calculations!$C$116+MOD(BA24,Calculations!$C$118))+Control!$C$7*Calculations!$C$85*INDEX('Monthly Data'!Q:Q,Calculations!$C$116+MOD(BA24,Calculations!$C$118))+(1-Control!$C$7*Calculations!$C$87)*INDEX('Monthly Data'!R:R,Calculations!$C$116+MOD(BA24,Calculations!$C$118))</f>
        <v>1.2722494017511032E-2</v>
      </c>
      <c r="FR24" s="86">
        <f ca="1">Control!$C$7*Calculations!$C$82*INDEX('Monthly Data'!N:N,Calculations!$C$116+MOD(BB24,Calculations!$C$118))+Control!$C$7*Calculations!$C$83*INDEX('Monthly Data'!O:O,Calculations!$C$116+MOD(BB24,Calculations!$C$118))+Control!$C$7*Calculations!$C$84*INDEX('Monthly Data'!P:P,Calculations!$C$116+MOD(BB24,Calculations!$C$118))+Control!$C$7*Calculations!$C$85*INDEX('Monthly Data'!Q:Q,Calculations!$C$116+MOD(BB24,Calculations!$C$118))+(1-Control!$C$7*Calculations!$C$87)*INDEX('Monthly Data'!R:R,Calculations!$C$116+MOD(BB24,Calculations!$C$118))</f>
        <v>1.142101364887867E-2</v>
      </c>
      <c r="FS24" s="86">
        <f ca="1">Control!$C$7*Calculations!$C$82*INDEX('Monthly Data'!N:N,Calculations!$C$116+MOD(BC24,Calculations!$C$118))+Control!$C$7*Calculations!$C$83*INDEX('Monthly Data'!O:O,Calculations!$C$116+MOD(BC24,Calculations!$C$118))+Control!$C$7*Calculations!$C$84*INDEX('Monthly Data'!P:P,Calculations!$C$116+MOD(BC24,Calculations!$C$118))+Control!$C$7*Calculations!$C$85*INDEX('Monthly Data'!Q:Q,Calculations!$C$116+MOD(BC24,Calculations!$C$118))+(1-Control!$C$7*Calculations!$C$87)*INDEX('Monthly Data'!R:R,Calculations!$C$116+MOD(BC24,Calculations!$C$118))</f>
        <v>6.2631896128884862E-3</v>
      </c>
      <c r="FT24" s="86">
        <f ca="1">Control!$C$7*Calculations!$C$82*INDEX('Monthly Data'!N:N,Calculations!$C$116+MOD(BD24,Calculations!$C$118))+Control!$C$7*Calculations!$C$83*INDEX('Monthly Data'!O:O,Calculations!$C$116+MOD(BD24,Calculations!$C$118))+Control!$C$7*Calculations!$C$84*INDEX('Monthly Data'!P:P,Calculations!$C$116+MOD(BD24,Calculations!$C$118))+Control!$C$7*Calculations!$C$85*INDEX('Monthly Data'!Q:Q,Calculations!$C$116+MOD(BD24,Calculations!$C$118))+(1-Control!$C$7*Calculations!$C$87)*INDEX('Monthly Data'!R:R,Calculations!$C$116+MOD(BD24,Calculations!$C$118))</f>
        <v>4.4327772793586687E-3</v>
      </c>
      <c r="FU24" s="86">
        <f ca="1">Control!$C$7*Calculations!$C$82*INDEX('Monthly Data'!N:N,Calculations!$C$116+MOD(BE24,Calculations!$C$118))+Control!$C$7*Calculations!$C$83*INDEX('Monthly Data'!O:O,Calculations!$C$116+MOD(BE24,Calculations!$C$118))+Control!$C$7*Calculations!$C$84*INDEX('Monthly Data'!P:P,Calculations!$C$116+MOD(BE24,Calculations!$C$118))+Control!$C$7*Calculations!$C$85*INDEX('Monthly Data'!Q:Q,Calculations!$C$116+MOD(BE24,Calculations!$C$118))+(1-Control!$C$7*Calculations!$C$87)*INDEX('Monthly Data'!R:R,Calculations!$C$116+MOD(BE24,Calculations!$C$118))</f>
        <v>2.2757992058453024E-3</v>
      </c>
      <c r="FV24" s="86">
        <f ca="1">Control!$C$7*Calculations!$C$82*INDEX('Monthly Data'!N:N,Calculations!$C$116+MOD(BF24,Calculations!$C$118))+Control!$C$7*Calculations!$C$83*INDEX('Monthly Data'!O:O,Calculations!$C$116+MOD(BF24,Calculations!$C$118))+Control!$C$7*Calculations!$C$84*INDEX('Monthly Data'!P:P,Calculations!$C$116+MOD(BF24,Calculations!$C$118))+Control!$C$7*Calculations!$C$85*INDEX('Monthly Data'!Q:Q,Calculations!$C$116+MOD(BF24,Calculations!$C$118))+(1-Control!$C$7*Calculations!$C$87)*INDEX('Monthly Data'!R:R,Calculations!$C$116+MOD(BF24,Calculations!$C$118))</f>
        <v>3.9251937367756782E-3</v>
      </c>
      <c r="FW24" s="86">
        <f ca="1">Control!$C$7*Calculations!$C$82*INDEX('Monthly Data'!N:N,Calculations!$C$116+MOD(BG24,Calculations!$C$118))+Control!$C$7*Calculations!$C$83*INDEX('Monthly Data'!O:O,Calculations!$C$116+MOD(BG24,Calculations!$C$118))+Control!$C$7*Calculations!$C$84*INDEX('Monthly Data'!P:P,Calculations!$C$116+MOD(BG24,Calculations!$C$118))+Control!$C$7*Calculations!$C$85*INDEX('Monthly Data'!Q:Q,Calculations!$C$116+MOD(BG24,Calculations!$C$118))+(1-Control!$C$7*Calculations!$C$87)*INDEX('Monthly Data'!R:R,Calculations!$C$116+MOD(BG24,Calculations!$C$118))</f>
        <v>1.0478379486191123E-2</v>
      </c>
      <c r="FX24" s="86">
        <f ca="1">Control!$C$7*Calculations!$C$82*INDEX('Monthly Data'!N:N,Calculations!$C$116+MOD(BH24,Calculations!$C$118))+Control!$C$7*Calculations!$C$83*INDEX('Monthly Data'!O:O,Calculations!$C$116+MOD(BH24,Calculations!$C$118))+Control!$C$7*Calculations!$C$84*INDEX('Monthly Data'!P:P,Calculations!$C$116+MOD(BH24,Calculations!$C$118))+Control!$C$7*Calculations!$C$85*INDEX('Monthly Data'!Q:Q,Calculations!$C$116+MOD(BH24,Calculations!$C$118))+(1-Control!$C$7*Calculations!$C$87)*INDEX('Monthly Data'!R:R,Calculations!$C$116+MOD(BH24,Calculations!$C$118))</f>
        <v>7.5897487599915015E-3</v>
      </c>
      <c r="FY24" s="86">
        <f ca="1">Control!$C$7*Calculations!$C$82*INDEX('Monthly Data'!N:N,Calculations!$C$116+MOD(BI24,Calculations!$C$118))+Control!$C$7*Calculations!$C$83*INDEX('Monthly Data'!O:O,Calculations!$C$116+MOD(BI24,Calculations!$C$118))+Control!$C$7*Calculations!$C$84*INDEX('Monthly Data'!P:P,Calculations!$C$116+MOD(BI24,Calculations!$C$118))+Control!$C$7*Calculations!$C$85*INDEX('Monthly Data'!Q:Q,Calculations!$C$116+MOD(BI24,Calculations!$C$118))+(1-Control!$C$7*Calculations!$C$87)*INDEX('Monthly Data'!R:R,Calculations!$C$116+MOD(BI24,Calculations!$C$118))</f>
        <v>1.5115046179922851E-2</v>
      </c>
      <c r="FZ24" s="86">
        <f ca="1">Control!$C$7*Calculations!$C$82*INDEX('Monthly Data'!N:N,Calculations!$C$116+MOD(BJ24,Calculations!$C$118))+Control!$C$7*Calculations!$C$83*INDEX('Monthly Data'!O:O,Calculations!$C$116+MOD(BJ24,Calculations!$C$118))+Control!$C$7*Calculations!$C$84*INDEX('Monthly Data'!P:P,Calculations!$C$116+MOD(BJ24,Calculations!$C$118))+Control!$C$7*Calculations!$C$85*INDEX('Monthly Data'!Q:Q,Calculations!$C$116+MOD(BJ24,Calculations!$C$118))+(1-Control!$C$7*Calculations!$C$87)*INDEX('Monthly Data'!R:R,Calculations!$C$116+MOD(BJ24,Calculations!$C$118))</f>
        <v>-2.5419860972892394E-2</v>
      </c>
      <c r="GA24" s="86">
        <f ca="1">Control!$C$7*Calculations!$C$82*INDEX('Monthly Data'!N:N,Calculations!$C$116+MOD(BK24,Calculations!$C$118))+Control!$C$7*Calculations!$C$83*INDEX('Monthly Data'!O:O,Calculations!$C$116+MOD(BK24,Calculations!$C$118))+Control!$C$7*Calculations!$C$84*INDEX('Monthly Data'!P:P,Calculations!$C$116+MOD(BK24,Calculations!$C$118))+Control!$C$7*Calculations!$C$85*INDEX('Monthly Data'!Q:Q,Calculations!$C$116+MOD(BK24,Calculations!$C$118))+(1-Control!$C$7*Calculations!$C$87)*INDEX('Monthly Data'!R:R,Calculations!$C$116+MOD(BK24,Calculations!$C$118))</f>
        <v>3.7596120283497965E-2</v>
      </c>
      <c r="GB24" s="86">
        <f ca="1">Control!$C$7*Calculations!$C$82*INDEX('Monthly Data'!N:N,Calculations!$C$116+MOD(BL24,Calculations!$C$118))+Control!$C$7*Calculations!$C$83*INDEX('Monthly Data'!O:O,Calculations!$C$116+MOD(BL24,Calculations!$C$118))+Control!$C$7*Calculations!$C$84*INDEX('Monthly Data'!P:P,Calculations!$C$116+MOD(BL24,Calculations!$C$118))+Control!$C$7*Calculations!$C$85*INDEX('Monthly Data'!Q:Q,Calculations!$C$116+MOD(BL24,Calculations!$C$118))+(1-Control!$C$7*Calculations!$C$87)*INDEX('Monthly Data'!R:R,Calculations!$C$116+MOD(BL24,Calculations!$C$118))</f>
        <v>-2.5419860972892394E-2</v>
      </c>
      <c r="GC24" s="86">
        <f ca="1">Control!$C$7*Calculations!$C$82*INDEX('Monthly Data'!N:N,Calculations!$C$116+MOD(BM24,Calculations!$C$118))+Control!$C$7*Calculations!$C$83*INDEX('Monthly Data'!O:O,Calculations!$C$116+MOD(BM24,Calculations!$C$118))+Control!$C$7*Calculations!$C$84*INDEX('Monthly Data'!P:P,Calculations!$C$116+MOD(BM24,Calculations!$C$118))+Control!$C$7*Calculations!$C$85*INDEX('Monthly Data'!Q:Q,Calculations!$C$116+MOD(BM24,Calculations!$C$118))+(1-Control!$C$7*Calculations!$C$87)*INDEX('Monthly Data'!R:R,Calculations!$C$116+MOD(BM24,Calculations!$C$118))</f>
        <v>-1.6546126717384396E-2</v>
      </c>
      <c r="GD24" s="86">
        <f ca="1">Control!$C$7*Calculations!$C$82*INDEX('Monthly Data'!N:N,Calculations!$C$116+MOD(BN24,Calculations!$C$118))+Control!$C$7*Calculations!$C$83*INDEX('Monthly Data'!O:O,Calculations!$C$116+MOD(BN24,Calculations!$C$118))+Control!$C$7*Calculations!$C$84*INDEX('Monthly Data'!P:P,Calculations!$C$116+MOD(BN24,Calculations!$C$118))+Control!$C$7*Calculations!$C$85*INDEX('Monthly Data'!Q:Q,Calculations!$C$116+MOD(BN24,Calculations!$C$118))+(1-Control!$C$7*Calculations!$C$87)*INDEX('Monthly Data'!R:R,Calculations!$C$116+MOD(BN24,Calculations!$C$118))</f>
        <v>1.7484305259657981E-2</v>
      </c>
      <c r="GE24" s="86">
        <f ca="1">Control!$C$7*Calculations!$C$82*INDEX('Monthly Data'!N:N,Calculations!$C$116+MOD(BO24,Calculations!$C$118))+Control!$C$7*Calculations!$C$83*INDEX('Monthly Data'!O:O,Calculations!$C$116+MOD(BO24,Calculations!$C$118))+Control!$C$7*Calculations!$C$84*INDEX('Monthly Data'!P:P,Calculations!$C$116+MOD(BO24,Calculations!$C$118))+Control!$C$7*Calculations!$C$85*INDEX('Monthly Data'!Q:Q,Calculations!$C$116+MOD(BO24,Calculations!$C$118))+(1-Control!$C$7*Calculations!$C$87)*INDEX('Monthly Data'!R:R,Calculations!$C$116+MOD(BO24,Calculations!$C$118))</f>
        <v>3.7596120283497965E-2</v>
      </c>
      <c r="GF24" s="86">
        <f ca="1">Control!$C$7*Calculations!$C$82*INDEX('Monthly Data'!N:N,Calculations!$C$116+MOD(BP24,Calculations!$C$118))+Control!$C$7*Calculations!$C$83*INDEX('Monthly Data'!O:O,Calculations!$C$116+MOD(BP24,Calculations!$C$118))+Control!$C$7*Calculations!$C$84*INDEX('Monthly Data'!P:P,Calculations!$C$116+MOD(BP24,Calculations!$C$118))+Control!$C$7*Calculations!$C$85*INDEX('Monthly Data'!Q:Q,Calculations!$C$116+MOD(BP24,Calculations!$C$118))+(1-Control!$C$7*Calculations!$C$87)*INDEX('Monthly Data'!R:R,Calculations!$C$116+MOD(BP24,Calculations!$C$118))</f>
        <v>1.9073822767906517E-2</v>
      </c>
      <c r="GG24" s="86">
        <f ca="1">Control!$C$7*Calculations!$C$82*INDEX('Monthly Data'!N:N,Calculations!$C$116+MOD(BQ24,Calculations!$C$118))+Control!$C$7*Calculations!$C$83*INDEX('Monthly Data'!O:O,Calculations!$C$116+MOD(BQ24,Calculations!$C$118))+Control!$C$7*Calculations!$C$84*INDEX('Monthly Data'!P:P,Calculations!$C$116+MOD(BQ24,Calculations!$C$118))+Control!$C$7*Calculations!$C$85*INDEX('Monthly Data'!Q:Q,Calculations!$C$116+MOD(BQ24,Calculations!$C$118))+(1-Control!$C$7*Calculations!$C$87)*INDEX('Monthly Data'!R:R,Calculations!$C$116+MOD(BQ24,Calculations!$C$118))</f>
        <v>5.1972609868760735E-3</v>
      </c>
      <c r="GH24" s="86">
        <f ca="1">Control!$C$7*Calculations!$C$82*INDEX('Monthly Data'!N:N,Calculations!$C$116+MOD(BR24,Calculations!$C$118))+Control!$C$7*Calculations!$C$83*INDEX('Monthly Data'!O:O,Calculations!$C$116+MOD(BR24,Calculations!$C$118))+Control!$C$7*Calculations!$C$84*INDEX('Monthly Data'!P:P,Calculations!$C$116+MOD(BR24,Calculations!$C$118))+Control!$C$7*Calculations!$C$85*INDEX('Monthly Data'!Q:Q,Calculations!$C$116+MOD(BR24,Calculations!$C$118))+(1-Control!$C$7*Calculations!$C$87)*INDEX('Monthly Data'!R:R,Calculations!$C$116+MOD(BR24,Calculations!$C$118))</f>
        <v>3.0957942835585645E-2</v>
      </c>
      <c r="GI24" s="86">
        <f ca="1">Control!$C$7*Calculations!$C$82*INDEX('Monthly Data'!N:N,Calculations!$C$116+MOD(BS24,Calculations!$C$118))+Control!$C$7*Calculations!$C$83*INDEX('Monthly Data'!O:O,Calculations!$C$116+MOD(BS24,Calculations!$C$118))+Control!$C$7*Calculations!$C$84*INDEX('Monthly Data'!P:P,Calculations!$C$116+MOD(BS24,Calculations!$C$118))+Control!$C$7*Calculations!$C$85*INDEX('Monthly Data'!Q:Q,Calculations!$C$116+MOD(BS24,Calculations!$C$118))+(1-Control!$C$7*Calculations!$C$87)*INDEX('Monthly Data'!R:R,Calculations!$C$116+MOD(BS24,Calculations!$C$118))</f>
        <v>-1.9947061878162777E-2</v>
      </c>
      <c r="GJ24" s="86">
        <f ca="1">Control!$C$7*Calculations!$C$82*INDEX('Monthly Data'!N:N,Calculations!$C$116+MOD(BT24,Calculations!$C$118))+Control!$C$7*Calculations!$C$83*INDEX('Monthly Data'!O:O,Calculations!$C$116+MOD(BT24,Calculations!$C$118))+Control!$C$7*Calculations!$C$84*INDEX('Monthly Data'!P:P,Calculations!$C$116+MOD(BT24,Calculations!$C$118))+Control!$C$7*Calculations!$C$85*INDEX('Monthly Data'!Q:Q,Calculations!$C$116+MOD(BT24,Calculations!$C$118))+(1-Control!$C$7*Calculations!$C$87)*INDEX('Monthly Data'!R:R,Calculations!$C$116+MOD(BT24,Calculations!$C$118))</f>
        <v>-4.0413381192162513E-2</v>
      </c>
      <c r="GK24" s="86">
        <f ca="1">Control!$C$7*Calculations!$C$82*INDEX('Monthly Data'!N:N,Calculations!$C$116+MOD(BU24,Calculations!$C$118))+Control!$C$7*Calculations!$C$83*INDEX('Monthly Data'!O:O,Calculations!$C$116+MOD(BU24,Calculations!$C$118))+Control!$C$7*Calculations!$C$84*INDEX('Monthly Data'!P:P,Calculations!$C$116+MOD(BU24,Calculations!$C$118))+Control!$C$7*Calculations!$C$85*INDEX('Monthly Data'!Q:Q,Calculations!$C$116+MOD(BU24,Calculations!$C$118))+(1-Control!$C$7*Calculations!$C$87)*INDEX('Monthly Data'!R:R,Calculations!$C$116+MOD(BU24,Calculations!$C$118))</f>
        <v>-7.8872955230675015E-3</v>
      </c>
      <c r="GL24" s="86">
        <f ca="1">Control!$C$7*Calculations!$C$82*INDEX('Monthly Data'!N:N,Calculations!$C$116+MOD(BV24,Calculations!$C$118))+Control!$C$7*Calculations!$C$83*INDEX('Monthly Data'!O:O,Calculations!$C$116+MOD(BV24,Calculations!$C$118))+Control!$C$7*Calculations!$C$84*INDEX('Monthly Data'!P:P,Calculations!$C$116+MOD(BV24,Calculations!$C$118))+Control!$C$7*Calculations!$C$85*INDEX('Monthly Data'!Q:Q,Calculations!$C$116+MOD(BV24,Calculations!$C$118))+(1-Control!$C$7*Calculations!$C$87)*INDEX('Monthly Data'!R:R,Calculations!$C$116+MOD(BV24,Calculations!$C$118))</f>
        <v>-4.3408051735618014E-2</v>
      </c>
      <c r="GM24" s="86">
        <f ca="1">Control!$C$7*Calculations!$C$82*INDEX('Monthly Data'!N:N,Calculations!$C$116+MOD(BW24,Calculations!$C$118))+Control!$C$7*Calculations!$C$83*INDEX('Monthly Data'!O:O,Calculations!$C$116+MOD(BW24,Calculations!$C$118))+Control!$C$7*Calculations!$C$84*INDEX('Monthly Data'!P:P,Calculations!$C$116+MOD(BW24,Calculations!$C$118))+Control!$C$7*Calculations!$C$85*INDEX('Monthly Data'!Q:Q,Calculations!$C$116+MOD(BW24,Calculations!$C$118))+(1-Control!$C$7*Calculations!$C$87)*INDEX('Monthly Data'!R:R,Calculations!$C$116+MOD(BW24,Calculations!$C$118))</f>
        <v>1.046389543479892E-2</v>
      </c>
      <c r="GN24" s="86">
        <f ca="1">Control!$C$7*Calculations!$C$82*INDEX('Monthly Data'!N:N,Calculations!$C$116+MOD(BX24,Calculations!$C$118))+Control!$C$7*Calculations!$C$83*INDEX('Monthly Data'!O:O,Calculations!$C$116+MOD(BX24,Calculations!$C$118))+Control!$C$7*Calculations!$C$84*INDEX('Monthly Data'!P:P,Calculations!$C$116+MOD(BX24,Calculations!$C$118))+Control!$C$7*Calculations!$C$85*INDEX('Monthly Data'!Q:Q,Calculations!$C$116+MOD(BX24,Calculations!$C$118))+(1-Control!$C$7*Calculations!$C$87)*INDEX('Monthly Data'!R:R,Calculations!$C$116+MOD(BX24,Calculations!$C$118))</f>
        <v>1.7599621212565995E-2</v>
      </c>
      <c r="GO24" s="86">
        <f ca="1">Control!$C$7*Calculations!$C$82*INDEX('Monthly Data'!N:N,Calculations!$C$116+MOD(BY24,Calculations!$C$118))+Control!$C$7*Calculations!$C$83*INDEX('Monthly Data'!O:O,Calculations!$C$116+MOD(BY24,Calculations!$C$118))+Control!$C$7*Calculations!$C$84*INDEX('Monthly Data'!P:P,Calculations!$C$116+MOD(BY24,Calculations!$C$118))+Control!$C$7*Calculations!$C$85*INDEX('Monthly Data'!Q:Q,Calculations!$C$116+MOD(BY24,Calculations!$C$118))+(1-Control!$C$7*Calculations!$C$87)*INDEX('Monthly Data'!R:R,Calculations!$C$116+MOD(BY24,Calculations!$C$118))</f>
        <v>-1.5984879994281095E-2</v>
      </c>
      <c r="GP24" s="86">
        <f ca="1">Control!$C$7*Calculations!$C$82*INDEX('Monthly Data'!N:N,Calculations!$C$116+MOD(BZ24,Calculations!$C$118))+Control!$C$7*Calculations!$C$83*INDEX('Monthly Data'!O:O,Calculations!$C$116+MOD(BZ24,Calculations!$C$118))+Control!$C$7*Calculations!$C$84*INDEX('Monthly Data'!P:P,Calculations!$C$116+MOD(BZ24,Calculations!$C$118))+Control!$C$7*Calculations!$C$85*INDEX('Monthly Data'!Q:Q,Calculations!$C$116+MOD(BZ24,Calculations!$C$118))+(1-Control!$C$7*Calculations!$C$87)*INDEX('Monthly Data'!R:R,Calculations!$C$116+MOD(BZ24,Calculations!$C$118))</f>
        <v>-3.8875517825435772E-3</v>
      </c>
      <c r="GQ24" s="86">
        <f ca="1">Control!$C$7*Calculations!$C$82*INDEX('Monthly Data'!N:N,Calculations!$C$116+MOD(CA24,Calculations!$C$118))+Control!$C$7*Calculations!$C$83*INDEX('Monthly Data'!O:O,Calculations!$C$116+MOD(CA24,Calculations!$C$118))+Control!$C$7*Calculations!$C$84*INDEX('Monthly Data'!P:P,Calculations!$C$116+MOD(CA24,Calculations!$C$118))+Control!$C$7*Calculations!$C$85*INDEX('Monthly Data'!Q:Q,Calculations!$C$116+MOD(CA24,Calculations!$C$118))+(1-Control!$C$7*Calculations!$C$87)*INDEX('Monthly Data'!R:R,Calculations!$C$116+MOD(CA24,Calculations!$C$118))</f>
        <v>2.4722579420195831E-2</v>
      </c>
      <c r="GR24" s="86">
        <f ca="1">Control!$C$7*Calculations!$C$82*INDEX('Monthly Data'!N:N,Calculations!$C$116+MOD(CB24,Calculations!$C$118))+Control!$C$7*Calculations!$C$83*INDEX('Monthly Data'!O:O,Calculations!$C$116+MOD(CB24,Calculations!$C$118))+Control!$C$7*Calculations!$C$84*INDEX('Monthly Data'!P:P,Calculations!$C$116+MOD(CB24,Calculations!$C$118))+Control!$C$7*Calculations!$C$85*INDEX('Monthly Data'!Q:Q,Calculations!$C$116+MOD(CB24,Calculations!$C$118))+(1-Control!$C$7*Calculations!$C$87)*INDEX('Monthly Data'!R:R,Calculations!$C$116+MOD(CB24,Calculations!$C$118))</f>
        <v>2.4722579420195831E-2</v>
      </c>
      <c r="GS24" s="86">
        <f ca="1">Control!$C$7*Calculations!$C$82*INDEX('Monthly Data'!N:N,Calculations!$C$116+MOD(CC24,Calculations!$C$118))+Control!$C$7*Calculations!$C$83*INDEX('Monthly Data'!O:O,Calculations!$C$116+MOD(CC24,Calculations!$C$118))+Control!$C$7*Calculations!$C$84*INDEX('Monthly Data'!P:P,Calculations!$C$116+MOD(CC24,Calculations!$C$118))+Control!$C$7*Calculations!$C$85*INDEX('Monthly Data'!Q:Q,Calculations!$C$116+MOD(CC24,Calculations!$C$118))+(1-Control!$C$7*Calculations!$C$87)*INDEX('Monthly Data'!R:R,Calculations!$C$116+MOD(CC24,Calculations!$C$118))</f>
        <v>1.0627294914941248E-2</v>
      </c>
      <c r="GT24" s="86">
        <f ca="1">Control!$C$7*Calculations!$C$82*INDEX('Monthly Data'!N:N,Calculations!$C$116+MOD(CD24,Calculations!$C$118))+Control!$C$7*Calculations!$C$83*INDEX('Monthly Data'!O:O,Calculations!$C$116+MOD(CD24,Calculations!$C$118))+Control!$C$7*Calculations!$C$84*INDEX('Monthly Data'!P:P,Calculations!$C$116+MOD(CD24,Calculations!$C$118))+Control!$C$7*Calculations!$C$85*INDEX('Monthly Data'!Q:Q,Calculations!$C$116+MOD(CD24,Calculations!$C$118))+(1-Control!$C$7*Calculations!$C$87)*INDEX('Monthly Data'!R:R,Calculations!$C$116+MOD(CD24,Calculations!$C$118))</f>
        <v>6.6954569943530936E-3</v>
      </c>
      <c r="GU24" s="86">
        <f ca="1">Control!$C$7*Calculations!$C$82*INDEX('Monthly Data'!N:N,Calculations!$C$116+MOD(CE24,Calculations!$C$118))+Control!$C$7*Calculations!$C$83*INDEX('Monthly Data'!O:O,Calculations!$C$116+MOD(CE24,Calculations!$C$118))+Control!$C$7*Calculations!$C$84*INDEX('Monthly Data'!P:P,Calculations!$C$116+MOD(CE24,Calculations!$C$118))+Control!$C$7*Calculations!$C$85*INDEX('Monthly Data'!Q:Q,Calculations!$C$116+MOD(CE24,Calculations!$C$118))+(1-Control!$C$7*Calculations!$C$87)*INDEX('Monthly Data'!R:R,Calculations!$C$116+MOD(CE24,Calculations!$C$118))</f>
        <v>-2.5168357537820856E-4</v>
      </c>
      <c r="GV24" s="86">
        <f ca="1">Control!$C$7*Calculations!$C$82*INDEX('Monthly Data'!N:N,Calculations!$C$116+MOD(CF24,Calculations!$C$118))+Control!$C$7*Calculations!$C$83*INDEX('Monthly Data'!O:O,Calculations!$C$116+MOD(CF24,Calculations!$C$118))+Control!$C$7*Calculations!$C$84*INDEX('Monthly Data'!P:P,Calculations!$C$116+MOD(CF24,Calculations!$C$118))+Control!$C$7*Calculations!$C$85*INDEX('Monthly Data'!Q:Q,Calculations!$C$116+MOD(CF24,Calculations!$C$118))+(1-Control!$C$7*Calculations!$C$87)*INDEX('Monthly Data'!R:R,Calculations!$C$116+MOD(CF24,Calculations!$C$118))</f>
        <v>7.3538285850108537E-3</v>
      </c>
      <c r="GW24" s="86">
        <f ca="1">Control!$C$7*Calculations!$C$82*INDEX('Monthly Data'!N:N,Calculations!$C$116+MOD(CG24,Calculations!$C$118))+Control!$C$7*Calculations!$C$83*INDEX('Monthly Data'!O:O,Calculations!$C$116+MOD(CG24,Calculations!$C$118))+Control!$C$7*Calculations!$C$84*INDEX('Monthly Data'!P:P,Calculations!$C$116+MOD(CG24,Calculations!$C$118))+Control!$C$7*Calculations!$C$85*INDEX('Monthly Data'!Q:Q,Calculations!$C$116+MOD(CG24,Calculations!$C$118))+(1-Control!$C$7*Calculations!$C$87)*INDEX('Monthly Data'!R:R,Calculations!$C$116+MOD(CG24,Calculations!$C$118))</f>
        <v>1.0353752315110615E-2</v>
      </c>
      <c r="GX24" s="86">
        <f ca="1">Control!$C$7*Calculations!$C$82*INDEX('Monthly Data'!N:N,Calculations!$C$116+MOD(CH24,Calculations!$C$118))+Control!$C$7*Calculations!$C$83*INDEX('Monthly Data'!O:O,Calculations!$C$116+MOD(CH24,Calculations!$C$118))+Control!$C$7*Calculations!$C$84*INDEX('Monthly Data'!P:P,Calculations!$C$116+MOD(CH24,Calculations!$C$118))+Control!$C$7*Calculations!$C$85*INDEX('Monthly Data'!Q:Q,Calculations!$C$116+MOD(CH24,Calculations!$C$118))+(1-Control!$C$7*Calculations!$C$87)*INDEX('Monthly Data'!R:R,Calculations!$C$116+MOD(CH24,Calculations!$C$118))</f>
        <v>1.5063457444773597E-2</v>
      </c>
      <c r="GY24" s="86">
        <f ca="1">Control!$C$7*Calculations!$C$82*INDEX('Monthly Data'!N:N,Calculations!$C$116+MOD(CI24,Calculations!$C$118))+Control!$C$7*Calculations!$C$83*INDEX('Monthly Data'!O:O,Calculations!$C$116+MOD(CI24,Calculations!$C$118))+Control!$C$7*Calculations!$C$84*INDEX('Monthly Data'!P:P,Calculations!$C$116+MOD(CI24,Calculations!$C$118))+Control!$C$7*Calculations!$C$85*INDEX('Monthly Data'!Q:Q,Calculations!$C$116+MOD(CI24,Calculations!$C$118))+(1-Control!$C$7*Calculations!$C$87)*INDEX('Monthly Data'!R:R,Calculations!$C$116+MOD(CI24,Calculations!$C$118))</f>
        <v>1.7831091590102856E-2</v>
      </c>
      <c r="GZ24" s="86">
        <f ca="1">Control!$C$7*Calculations!$C$82*INDEX('Monthly Data'!N:N,Calculations!$C$116+MOD(CJ24,Calculations!$C$118))+Control!$C$7*Calculations!$C$83*INDEX('Monthly Data'!O:O,Calculations!$C$116+MOD(CJ24,Calculations!$C$118))+Control!$C$7*Calculations!$C$84*INDEX('Monthly Data'!P:P,Calculations!$C$116+MOD(CJ24,Calculations!$C$118))+Control!$C$7*Calculations!$C$85*INDEX('Monthly Data'!Q:Q,Calculations!$C$116+MOD(CJ24,Calculations!$C$118))+(1-Control!$C$7*Calculations!$C$87)*INDEX('Monthly Data'!R:R,Calculations!$C$116+MOD(CJ24,Calculations!$C$118))</f>
        <v>1.7472933988537529E-2</v>
      </c>
      <c r="HA24" s="86">
        <f ca="1">Control!$C$7*Calculations!$C$82*INDEX('Monthly Data'!N:N,Calculations!$C$116+MOD(CK24,Calculations!$C$118))+Control!$C$7*Calculations!$C$83*INDEX('Monthly Data'!O:O,Calculations!$C$116+MOD(CK24,Calculations!$C$118))+Control!$C$7*Calculations!$C$84*INDEX('Monthly Data'!P:P,Calculations!$C$116+MOD(CK24,Calculations!$C$118))+Control!$C$7*Calculations!$C$85*INDEX('Monthly Data'!Q:Q,Calculations!$C$116+MOD(CK24,Calculations!$C$118))+(1-Control!$C$7*Calculations!$C$87)*INDEX('Monthly Data'!R:R,Calculations!$C$116+MOD(CK24,Calculations!$C$118))</f>
        <v>2.766281641786093E-2</v>
      </c>
      <c r="HB24" s="86">
        <f ca="1">Control!$C$7*Calculations!$C$82*INDEX('Monthly Data'!N:N,Calculations!$C$116+MOD(CL24,Calculations!$C$118))+Control!$C$7*Calculations!$C$83*INDEX('Monthly Data'!O:O,Calculations!$C$116+MOD(CL24,Calculations!$C$118))+Control!$C$7*Calculations!$C$84*INDEX('Monthly Data'!P:P,Calculations!$C$116+MOD(CL24,Calculations!$C$118))+Control!$C$7*Calculations!$C$85*INDEX('Monthly Data'!Q:Q,Calculations!$C$116+MOD(CL24,Calculations!$C$118))+(1-Control!$C$7*Calculations!$C$87)*INDEX('Monthly Data'!R:R,Calculations!$C$116+MOD(CL24,Calculations!$C$118))</f>
        <v>6.6954569943530936E-3</v>
      </c>
      <c r="HC24" s="86">
        <f ca="1">Control!$C$7*Calculations!$C$82*INDEX('Monthly Data'!N:N,Calculations!$C$116+MOD(CM24,Calculations!$C$118))+Control!$C$7*Calculations!$C$83*INDEX('Monthly Data'!O:O,Calculations!$C$116+MOD(CM24,Calculations!$C$118))+Control!$C$7*Calculations!$C$84*INDEX('Monthly Data'!P:P,Calculations!$C$116+MOD(CM24,Calculations!$C$118))+Control!$C$7*Calculations!$C$85*INDEX('Monthly Data'!Q:Q,Calculations!$C$116+MOD(CM24,Calculations!$C$118))+(1-Control!$C$7*Calculations!$C$87)*INDEX('Monthly Data'!R:R,Calculations!$C$116+MOD(CM24,Calculations!$C$118))</f>
        <v>3.127051071655923E-3</v>
      </c>
      <c r="HD24" s="86">
        <f ca="1">Control!$C$7*Calculations!$C$82*INDEX('Monthly Data'!N:N,Calculations!$C$116+MOD(CN24,Calculations!$C$118))+Control!$C$7*Calculations!$C$83*INDEX('Monthly Data'!O:O,Calculations!$C$116+MOD(CN24,Calculations!$C$118))+Control!$C$7*Calculations!$C$84*INDEX('Monthly Data'!P:P,Calculations!$C$116+MOD(CN24,Calculations!$C$118))+Control!$C$7*Calculations!$C$85*INDEX('Monthly Data'!Q:Q,Calculations!$C$116+MOD(CN24,Calculations!$C$118))+(1-Control!$C$7*Calculations!$C$87)*INDEX('Monthly Data'!R:R,Calculations!$C$116+MOD(CN24,Calculations!$C$118))</f>
        <v>7.3538285850108537E-3</v>
      </c>
      <c r="HE24" s="86">
        <f ca="1">Control!$C$7*Calculations!$C$82*INDEX('Monthly Data'!N:N,Calculations!$C$116+MOD(CO24,Calculations!$C$118))+Control!$C$7*Calculations!$C$83*INDEX('Monthly Data'!O:O,Calculations!$C$116+MOD(CO24,Calculations!$C$118))+Control!$C$7*Calculations!$C$84*INDEX('Monthly Data'!P:P,Calculations!$C$116+MOD(CO24,Calculations!$C$118))+Control!$C$7*Calculations!$C$85*INDEX('Monthly Data'!Q:Q,Calculations!$C$116+MOD(CO24,Calculations!$C$118))+(1-Control!$C$7*Calculations!$C$87)*INDEX('Monthly Data'!R:R,Calculations!$C$116+MOD(CO24,Calculations!$C$118))</f>
        <v>1.2722494017511032E-2</v>
      </c>
      <c r="HF24" s="86">
        <f ca="1">Control!$C$7*Calculations!$C$82*INDEX('Monthly Data'!N:N,Calculations!$C$116+MOD(CP24,Calculations!$C$118))+Control!$C$7*Calculations!$C$83*INDEX('Monthly Data'!O:O,Calculations!$C$116+MOD(CP24,Calculations!$C$118))+Control!$C$7*Calculations!$C$84*INDEX('Monthly Data'!P:P,Calculations!$C$116+MOD(CP24,Calculations!$C$118))+Control!$C$7*Calculations!$C$85*INDEX('Monthly Data'!Q:Q,Calculations!$C$116+MOD(CP24,Calculations!$C$118))+(1-Control!$C$7*Calculations!$C$87)*INDEX('Monthly Data'!R:R,Calculations!$C$116+MOD(CP24,Calculations!$C$118))</f>
        <v>3.5231336013669103E-2</v>
      </c>
      <c r="HG24" s="86">
        <f ca="1">Control!$C$7*Calculations!$C$82*INDEX('Monthly Data'!N:N,Calculations!$C$116+MOD(CQ24,Calculations!$C$118))+Control!$C$7*Calculations!$C$83*INDEX('Monthly Data'!O:O,Calculations!$C$116+MOD(CQ24,Calculations!$C$118))+Control!$C$7*Calculations!$C$84*INDEX('Monthly Data'!P:P,Calculations!$C$116+MOD(CQ24,Calculations!$C$118))+Control!$C$7*Calculations!$C$85*INDEX('Monthly Data'!Q:Q,Calculations!$C$116+MOD(CQ24,Calculations!$C$118))+(1-Control!$C$7*Calculations!$C$87)*INDEX('Monthly Data'!R:R,Calculations!$C$116+MOD(CQ24,Calculations!$C$118))</f>
        <v>-3.299557342782896E-2</v>
      </c>
      <c r="HH24" s="86">
        <f ca="1">Control!$C$7*Calculations!$C$82*INDEX('Monthly Data'!N:N,Calculations!$C$116+MOD(CR24,Calculations!$C$118))+Control!$C$7*Calculations!$C$83*INDEX('Monthly Data'!O:O,Calculations!$C$116+MOD(CR24,Calculations!$C$118))+Control!$C$7*Calculations!$C$84*INDEX('Monthly Data'!P:P,Calculations!$C$116+MOD(CR24,Calculations!$C$118))+Control!$C$7*Calculations!$C$85*INDEX('Monthly Data'!Q:Q,Calculations!$C$116+MOD(CR24,Calculations!$C$118))+(1-Control!$C$7*Calculations!$C$87)*INDEX('Monthly Data'!R:R,Calculations!$C$116+MOD(CR24,Calculations!$C$118))</f>
        <v>1.046389543479892E-2</v>
      </c>
      <c r="HI24" s="86">
        <f ca="1">Control!$C$7*Calculations!$C$82*INDEX('Monthly Data'!N:N,Calculations!$C$116+MOD(CS24,Calculations!$C$118))+Control!$C$7*Calculations!$C$83*INDEX('Monthly Data'!O:O,Calculations!$C$116+MOD(CS24,Calculations!$C$118))+Control!$C$7*Calculations!$C$84*INDEX('Monthly Data'!P:P,Calculations!$C$116+MOD(CS24,Calculations!$C$118))+Control!$C$7*Calculations!$C$85*INDEX('Monthly Data'!Q:Q,Calculations!$C$116+MOD(CS24,Calculations!$C$118))+(1-Control!$C$7*Calculations!$C$87)*INDEX('Monthly Data'!R:R,Calculations!$C$116+MOD(CS24,Calculations!$C$118))</f>
        <v>1.1809891087585166E-2</v>
      </c>
      <c r="HJ24" s="86">
        <f ca="1">Control!$C$7*Calculations!$C$82*INDEX('Monthly Data'!N:N,Calculations!$C$116+MOD(CT24,Calculations!$C$118))+Control!$C$7*Calculations!$C$83*INDEX('Monthly Data'!O:O,Calculations!$C$116+MOD(CT24,Calculations!$C$118))+Control!$C$7*Calculations!$C$84*INDEX('Monthly Data'!P:P,Calculations!$C$116+MOD(CT24,Calculations!$C$118))+Control!$C$7*Calculations!$C$85*INDEX('Monthly Data'!Q:Q,Calculations!$C$116+MOD(CT24,Calculations!$C$118))+(1-Control!$C$7*Calculations!$C$87)*INDEX('Monthly Data'!R:R,Calculations!$C$116+MOD(CT24,Calculations!$C$118))</f>
        <v>1.2954540023127663E-2</v>
      </c>
      <c r="HK24" s="86">
        <f ca="1">Control!$C$7*Calculations!$C$82*INDEX('Monthly Data'!N:N,Calculations!$C$116+MOD(CU24,Calculations!$C$118))+Control!$C$7*Calculations!$C$83*INDEX('Monthly Data'!O:O,Calculations!$C$116+MOD(CU24,Calculations!$C$118))+Control!$C$7*Calculations!$C$84*INDEX('Monthly Data'!P:P,Calculations!$C$116+MOD(CU24,Calculations!$C$118))+Control!$C$7*Calculations!$C$85*INDEX('Monthly Data'!Q:Q,Calculations!$C$116+MOD(CU24,Calculations!$C$118))+(1-Control!$C$7*Calculations!$C$87)*INDEX('Monthly Data'!R:R,Calculations!$C$116+MOD(CU24,Calculations!$C$118))</f>
        <v>2.377894462657602E-2</v>
      </c>
      <c r="HL24" s="86">
        <f ca="1">Control!$C$7*Calculations!$C$82*INDEX('Monthly Data'!N:N,Calculations!$C$116+MOD(CV24,Calculations!$C$118))+Control!$C$7*Calculations!$C$83*INDEX('Monthly Data'!O:O,Calculations!$C$116+MOD(CV24,Calculations!$C$118))+Control!$C$7*Calculations!$C$84*INDEX('Monthly Data'!P:P,Calculations!$C$116+MOD(CV24,Calculations!$C$118))+Control!$C$7*Calculations!$C$85*INDEX('Monthly Data'!Q:Q,Calculations!$C$116+MOD(CV24,Calculations!$C$118))+(1-Control!$C$7*Calculations!$C$87)*INDEX('Monthly Data'!R:R,Calculations!$C$116+MOD(CV24,Calculations!$C$118))</f>
        <v>-1.9947061878162777E-2</v>
      </c>
      <c r="HM24" s="86">
        <f ca="1">Control!$C$7*Calculations!$C$82*INDEX('Monthly Data'!N:N,Calculations!$C$116+MOD(CW24,Calculations!$C$118))+Control!$C$7*Calculations!$C$83*INDEX('Monthly Data'!O:O,Calculations!$C$116+MOD(CW24,Calculations!$C$118))+Control!$C$7*Calculations!$C$84*INDEX('Monthly Data'!P:P,Calculations!$C$116+MOD(CW24,Calculations!$C$118))+Control!$C$7*Calculations!$C$85*INDEX('Monthly Data'!Q:Q,Calculations!$C$116+MOD(CW24,Calculations!$C$118))+(1-Control!$C$7*Calculations!$C$87)*INDEX('Monthly Data'!R:R,Calculations!$C$116+MOD(CW24,Calculations!$C$118))</f>
        <v>7.857567536297622E-3</v>
      </c>
      <c r="HN24" s="86">
        <f ca="1">Control!$C$7*Calculations!$C$82*INDEX('Monthly Data'!N:N,Calculations!$C$116+MOD(CX24,Calculations!$C$118))+Control!$C$7*Calculations!$C$83*INDEX('Monthly Data'!O:O,Calculations!$C$116+MOD(CX24,Calculations!$C$118))+Control!$C$7*Calculations!$C$84*INDEX('Monthly Data'!P:P,Calculations!$C$116+MOD(CX24,Calculations!$C$118))+Control!$C$7*Calculations!$C$85*INDEX('Monthly Data'!Q:Q,Calculations!$C$116+MOD(CX24,Calculations!$C$118))+(1-Control!$C$7*Calculations!$C$87)*INDEX('Monthly Data'!R:R,Calculations!$C$116+MOD(CX24,Calculations!$C$118))</f>
        <v>2.4722579420195831E-2</v>
      </c>
      <c r="HO24" s="86">
        <f ca="1">Control!$C$7*Calculations!$C$82*INDEX('Monthly Data'!N:N,Calculations!$C$116+MOD(CY24,Calculations!$C$118))+Control!$C$7*Calculations!$C$83*INDEX('Monthly Data'!O:O,Calculations!$C$116+MOD(CY24,Calculations!$C$118))+Control!$C$7*Calculations!$C$84*INDEX('Monthly Data'!P:P,Calculations!$C$116+MOD(CY24,Calculations!$C$118))+Control!$C$7*Calculations!$C$85*INDEX('Monthly Data'!Q:Q,Calculations!$C$116+MOD(CY24,Calculations!$C$118))+(1-Control!$C$7*Calculations!$C$87)*INDEX('Monthly Data'!R:R,Calculations!$C$116+MOD(CY24,Calculations!$C$118))</f>
        <v>-3.8554137824290124E-2</v>
      </c>
      <c r="HP24" s="86">
        <f ca="1">Control!$C$7*Calculations!$C$82*INDEX('Monthly Data'!N:N,Calculations!$C$116+MOD(CZ24,Calculations!$C$118))+Control!$C$7*Calculations!$C$83*INDEX('Monthly Data'!O:O,Calculations!$C$116+MOD(CZ24,Calculations!$C$118))+Control!$C$7*Calculations!$C$84*INDEX('Monthly Data'!P:P,Calculations!$C$116+MOD(CZ24,Calculations!$C$118))+Control!$C$7*Calculations!$C$85*INDEX('Monthly Data'!Q:Q,Calculations!$C$116+MOD(CZ24,Calculations!$C$118))+(1-Control!$C$7*Calculations!$C$87)*INDEX('Monthly Data'!R:R,Calculations!$C$116+MOD(CZ24,Calculations!$C$118))</f>
        <v>1.9073822767906517E-2</v>
      </c>
      <c r="HQ24" s="86">
        <f ca="1">Control!$C$7*Calculations!$C$82*INDEX('Monthly Data'!N:N,Calculations!$C$116+MOD(DA24,Calculations!$C$118))+Control!$C$7*Calculations!$C$83*INDEX('Monthly Data'!O:O,Calculations!$C$116+MOD(DA24,Calculations!$C$118))+Control!$C$7*Calculations!$C$84*INDEX('Monthly Data'!P:P,Calculations!$C$116+MOD(DA24,Calculations!$C$118))+Control!$C$7*Calculations!$C$85*INDEX('Monthly Data'!Q:Q,Calculations!$C$116+MOD(DA24,Calculations!$C$118))+(1-Control!$C$7*Calculations!$C$87)*INDEX('Monthly Data'!R:R,Calculations!$C$116+MOD(DA24,Calculations!$C$118))</f>
        <v>8.3814116887657771E-3</v>
      </c>
      <c r="HR24" s="86">
        <f ca="1">Control!$C$7*Calculations!$C$82*INDEX('Monthly Data'!N:N,Calculations!$C$116+MOD(DB24,Calculations!$C$118))+Control!$C$7*Calculations!$C$83*INDEX('Monthly Data'!O:O,Calculations!$C$116+MOD(DB24,Calculations!$C$118))+Control!$C$7*Calculations!$C$84*INDEX('Monthly Data'!P:P,Calculations!$C$116+MOD(DB24,Calculations!$C$118))+Control!$C$7*Calculations!$C$85*INDEX('Monthly Data'!Q:Q,Calculations!$C$116+MOD(DB24,Calculations!$C$118))+(1-Control!$C$7*Calculations!$C$87)*INDEX('Monthly Data'!R:R,Calculations!$C$116+MOD(DB24,Calculations!$C$118))</f>
        <v>7.7184133340106598E-3</v>
      </c>
      <c r="HS24" s="86">
        <f ca="1">Control!$C$7*Calculations!$C$82*INDEX('Monthly Data'!N:N,Calculations!$C$116+MOD(DC24,Calculations!$C$118))+Control!$C$7*Calculations!$C$83*INDEX('Monthly Data'!O:O,Calculations!$C$116+MOD(DC24,Calculations!$C$118))+Control!$C$7*Calculations!$C$84*INDEX('Monthly Data'!P:P,Calculations!$C$116+MOD(DC24,Calculations!$C$118))+Control!$C$7*Calculations!$C$85*INDEX('Monthly Data'!Q:Q,Calculations!$C$116+MOD(DC24,Calculations!$C$118))+(1-Control!$C$7*Calculations!$C$87)*INDEX('Monthly Data'!R:R,Calculations!$C$116+MOD(DC24,Calculations!$C$118))</f>
        <v>2.3307359621218403E-2</v>
      </c>
      <c r="HT24" s="86">
        <f ca="1">Control!$C$7*Calculations!$C$82*INDEX('Monthly Data'!N:N,Calculations!$C$116+MOD(DD24,Calculations!$C$118))+Control!$C$7*Calculations!$C$83*INDEX('Monthly Data'!O:O,Calculations!$C$116+MOD(DD24,Calculations!$C$118))+Control!$C$7*Calculations!$C$84*INDEX('Monthly Data'!P:P,Calculations!$C$116+MOD(DD24,Calculations!$C$118))+Control!$C$7*Calculations!$C$85*INDEX('Monthly Data'!Q:Q,Calculations!$C$116+MOD(DD24,Calculations!$C$118))+(1-Control!$C$7*Calculations!$C$87)*INDEX('Monthly Data'!R:R,Calculations!$C$116+MOD(DD24,Calculations!$C$118))</f>
        <v>-2.0259958308006688E-2</v>
      </c>
      <c r="HU24" s="86">
        <f ca="1">Control!$C$7*Calculations!$C$82*INDEX('Monthly Data'!N:N,Calculations!$C$116+MOD(DE24,Calculations!$C$118))+Control!$C$7*Calculations!$C$83*INDEX('Monthly Data'!O:O,Calculations!$C$116+MOD(DE24,Calculations!$C$118))+Control!$C$7*Calculations!$C$84*INDEX('Monthly Data'!P:P,Calculations!$C$116+MOD(DE24,Calculations!$C$118))+Control!$C$7*Calculations!$C$85*INDEX('Monthly Data'!Q:Q,Calculations!$C$116+MOD(DE24,Calculations!$C$118))+(1-Control!$C$7*Calculations!$C$87)*INDEX('Monthly Data'!R:R,Calculations!$C$116+MOD(DE24,Calculations!$C$118))</f>
        <v>-3.8875517825435772E-3</v>
      </c>
      <c r="HV24" s="86">
        <f ca="1">Control!$C$7*Calculations!$C$82*INDEX('Monthly Data'!N:N,Calculations!$C$116+MOD(DF24,Calculations!$C$118))+Control!$C$7*Calculations!$C$83*INDEX('Monthly Data'!O:O,Calculations!$C$116+MOD(DF24,Calculations!$C$118))+Control!$C$7*Calculations!$C$84*INDEX('Monthly Data'!P:P,Calculations!$C$116+MOD(DF24,Calculations!$C$118))+Control!$C$7*Calculations!$C$85*INDEX('Monthly Data'!Q:Q,Calculations!$C$116+MOD(DF24,Calculations!$C$118))+(1-Control!$C$7*Calculations!$C$87)*INDEX('Monthly Data'!R:R,Calculations!$C$116+MOD(DF24,Calculations!$C$118))</f>
        <v>1.3891304280773396E-2</v>
      </c>
      <c r="HW24" s="86">
        <f ca="1">Control!$C$7*Calculations!$C$82*INDEX('Monthly Data'!N:N,Calculations!$C$116+MOD(DG24,Calculations!$C$118))+Control!$C$7*Calculations!$C$83*INDEX('Monthly Data'!O:O,Calculations!$C$116+MOD(DG24,Calculations!$C$118))+Control!$C$7*Calculations!$C$84*INDEX('Monthly Data'!P:P,Calculations!$C$116+MOD(DG24,Calculations!$C$118))+Control!$C$7*Calculations!$C$85*INDEX('Monthly Data'!Q:Q,Calculations!$C$116+MOD(DG24,Calculations!$C$118))+(1-Control!$C$7*Calculations!$C$87)*INDEX('Monthly Data'!R:R,Calculations!$C$116+MOD(DG24,Calculations!$C$118))</f>
        <v>-3.299557342782896E-2</v>
      </c>
      <c r="HX24" s="86">
        <f ca="1">Control!$C$7*Calculations!$C$82*INDEX('Monthly Data'!N:N,Calculations!$C$116+MOD(DH24,Calculations!$C$118))+Control!$C$7*Calculations!$C$83*INDEX('Monthly Data'!O:O,Calculations!$C$116+MOD(DH24,Calculations!$C$118))+Control!$C$7*Calculations!$C$84*INDEX('Monthly Data'!P:P,Calculations!$C$116+MOD(DH24,Calculations!$C$118))+Control!$C$7*Calculations!$C$85*INDEX('Monthly Data'!Q:Q,Calculations!$C$116+MOD(DH24,Calculations!$C$118))+(1-Control!$C$7*Calculations!$C$87)*INDEX('Monthly Data'!R:R,Calculations!$C$116+MOD(DH24,Calculations!$C$118))</f>
        <v>1.7599621212565995E-2</v>
      </c>
      <c r="HY24" s="86">
        <f ca="1">Control!$C$7*Calculations!$C$82*INDEX('Monthly Data'!N:N,Calculations!$C$116+MOD(DI24,Calculations!$C$118))+Control!$C$7*Calculations!$C$83*INDEX('Monthly Data'!O:O,Calculations!$C$116+MOD(DI24,Calculations!$C$118))+Control!$C$7*Calculations!$C$84*INDEX('Monthly Data'!P:P,Calculations!$C$116+MOD(DI24,Calculations!$C$118))+Control!$C$7*Calculations!$C$85*INDEX('Monthly Data'!Q:Q,Calculations!$C$116+MOD(DI24,Calculations!$C$118))+(1-Control!$C$7*Calculations!$C$87)*INDEX('Monthly Data'!R:R,Calculations!$C$116+MOD(DI24,Calculations!$C$118))</f>
        <v>1.142101364887867E-2</v>
      </c>
      <c r="HZ24" s="86">
        <f ca="1">Control!$C$7*Calculations!$C$82*INDEX('Monthly Data'!N:N,Calculations!$C$116+MOD(DJ24,Calculations!$C$118))+Control!$C$7*Calculations!$C$83*INDEX('Monthly Data'!O:O,Calculations!$C$116+MOD(DJ24,Calculations!$C$118))+Control!$C$7*Calculations!$C$84*INDEX('Monthly Data'!P:P,Calculations!$C$116+MOD(DJ24,Calculations!$C$118))+Control!$C$7*Calculations!$C$85*INDEX('Monthly Data'!Q:Q,Calculations!$C$116+MOD(DJ24,Calculations!$C$118))+(1-Control!$C$7*Calculations!$C$87)*INDEX('Monthly Data'!R:R,Calculations!$C$116+MOD(DJ24,Calculations!$C$118))</f>
        <v>5.8868730207813358E-3</v>
      </c>
      <c r="IA24" s="86">
        <f ca="1">Control!$C$7*Calculations!$C$82*INDEX('Monthly Data'!N:N,Calculations!$C$116+MOD(DK24,Calculations!$C$118))+Control!$C$7*Calculations!$C$83*INDEX('Monthly Data'!O:O,Calculations!$C$116+MOD(DK24,Calculations!$C$118))+Control!$C$7*Calculations!$C$84*INDEX('Monthly Data'!P:P,Calculations!$C$116+MOD(DK24,Calculations!$C$118))+Control!$C$7*Calculations!$C$85*INDEX('Monthly Data'!Q:Q,Calculations!$C$116+MOD(DK24,Calculations!$C$118))+(1-Control!$C$7*Calculations!$C$87)*INDEX('Monthly Data'!R:R,Calculations!$C$116+MOD(DK24,Calculations!$C$118))</f>
        <v>1.2954540023127663E-2</v>
      </c>
      <c r="IB24" s="86">
        <f ca="1">Control!$C$7*Calculations!$C$82*INDEX('Monthly Data'!N:N,Calculations!$C$116+MOD(DL24,Calculations!$C$118))+Control!$C$7*Calculations!$C$83*INDEX('Monthly Data'!O:O,Calculations!$C$116+MOD(DL24,Calculations!$C$118))+Control!$C$7*Calculations!$C$84*INDEX('Monthly Data'!P:P,Calculations!$C$116+MOD(DL24,Calculations!$C$118))+Control!$C$7*Calculations!$C$85*INDEX('Monthly Data'!Q:Q,Calculations!$C$116+MOD(DL24,Calculations!$C$118))+(1-Control!$C$7*Calculations!$C$87)*INDEX('Monthly Data'!R:R,Calculations!$C$116+MOD(DL24,Calculations!$C$118))</f>
        <v>9.9793409618087695E-3</v>
      </c>
      <c r="IC24" s="86">
        <f ca="1">Control!$C$7*Calculations!$C$82*INDEX('Monthly Data'!N:N,Calculations!$C$116+MOD(DM24,Calculations!$C$118))+Control!$C$7*Calculations!$C$83*INDEX('Monthly Data'!O:O,Calculations!$C$116+MOD(DM24,Calculations!$C$118))+Control!$C$7*Calculations!$C$84*INDEX('Monthly Data'!P:P,Calculations!$C$116+MOD(DM24,Calculations!$C$118))+Control!$C$7*Calculations!$C$85*INDEX('Monthly Data'!Q:Q,Calculations!$C$116+MOD(DM24,Calculations!$C$118))+(1-Control!$C$7*Calculations!$C$87)*INDEX('Monthly Data'!R:R,Calculations!$C$116+MOD(DM24,Calculations!$C$118))</f>
        <v>-3.299557342782896E-2</v>
      </c>
      <c r="ID24" s="86">
        <f ca="1">Control!$C$7*Calculations!$C$82*INDEX('Monthly Data'!N:N,Calculations!$C$116+MOD(DN24,Calculations!$C$118))+Control!$C$7*Calculations!$C$83*INDEX('Monthly Data'!O:O,Calculations!$C$116+MOD(DN24,Calculations!$C$118))+Control!$C$7*Calculations!$C$84*INDEX('Monthly Data'!P:P,Calculations!$C$116+MOD(DN24,Calculations!$C$118))+Control!$C$7*Calculations!$C$85*INDEX('Monthly Data'!Q:Q,Calculations!$C$116+MOD(DN24,Calculations!$C$118))+(1-Control!$C$7*Calculations!$C$87)*INDEX('Monthly Data'!R:R,Calculations!$C$116+MOD(DN24,Calculations!$C$118))</f>
        <v>-1.880155173376722E-2</v>
      </c>
      <c r="IE24" s="86">
        <f ca="1">Control!$C$7*Calculations!$C$82*INDEX('Monthly Data'!N:N,Calculations!$C$116+MOD(DO24,Calculations!$C$118))+Control!$C$7*Calculations!$C$83*INDEX('Monthly Data'!O:O,Calculations!$C$116+MOD(DO24,Calculations!$C$118))+Control!$C$7*Calculations!$C$84*INDEX('Monthly Data'!P:P,Calculations!$C$116+MOD(DO24,Calculations!$C$118))+Control!$C$7*Calculations!$C$85*INDEX('Monthly Data'!Q:Q,Calculations!$C$116+MOD(DO24,Calculations!$C$118))+(1-Control!$C$7*Calculations!$C$87)*INDEX('Monthly Data'!R:R,Calculations!$C$116+MOD(DO24,Calculations!$C$118))</f>
        <v>3.4808428836917149E-3</v>
      </c>
      <c r="IF24" s="86">
        <f ca="1">Control!$C$7*Calculations!$C$82*INDEX('Monthly Data'!N:N,Calculations!$C$116+MOD(DP24,Calculations!$C$118))+Control!$C$7*Calculations!$C$83*INDEX('Monthly Data'!O:O,Calculations!$C$116+MOD(DP24,Calculations!$C$118))+Control!$C$7*Calculations!$C$84*INDEX('Monthly Data'!P:P,Calculations!$C$116+MOD(DP24,Calculations!$C$118))+Control!$C$7*Calculations!$C$85*INDEX('Monthly Data'!Q:Q,Calculations!$C$116+MOD(DP24,Calculations!$C$118))+(1-Control!$C$7*Calculations!$C$87)*INDEX('Monthly Data'!R:R,Calculations!$C$116+MOD(DP24,Calculations!$C$118))</f>
        <v>-2.4571433440223247E-2</v>
      </c>
      <c r="IG24" s="88">
        <f ca="1">Control!$C$8*(1+DQ24)*(1+DR24)*(1+DS24)*(1+DT24)*(1+DU24)*(1+DV24)*(1+DW24)*(1+DX24)*(1+DY24)*(1+DZ24)*(1+EA24)*(1+EB24)*(1+EC24)*(1+ED24)*(1+EE24)*(1+EF24)*(1+EG24)*(1+EH24)*(1+EI24)*(1+EJ24)*(1+EK24)*(1+EL24)*(1+EM24)*(1+EN24)*(1+EO24)*(1+EP24)*(1+EQ24)*(1+ER24)*(1+ES24)*(1+ET24)*(1+EU24)*(1+EV24)*(1+EW24)*(1+EX24)*(1+EY24)*(1+EZ24)*(1+FA24)*(1+FB24)*(1+FC24)*(1+FD24)*(1+FE24)*(1+FF24)*(1+FG24)*(1+FH24)*(1+FI24)*(1+FJ24)*(1+FK24)*(1+FL24)*(1+FM24)*(1+FN24)*(1+FO24)*(1+FP24)*(1+FQ24)*(1+FR24)*(1+FS24)*(1+FT24)*(1+FU24)*(1+FV24)*(1+FW24)*(1+FX24)*(1+FY24)*(1+FZ24)*(1+GA24)*(1+GB24)*(1+GC24)*(1+GD24)*(1+GE24)*(1+GF24)*(1+GG24)*(1+GH24)*(1+GI24)*(1+GJ24)*(1+GK24)*(1+GL24)*(1+GM24)*(1+GN24)*(1+GO24)*(1+GP24)*(1+GQ24)*(1+GR24)*(1+GS24)*(1+GT24)*(1+GU24)*(1+GV24)*(1+GW24)*(1+GX24)*(1+GY24)*(1+GZ24)*(1+HA24)*(1+HB24)*(1+HC24)*(1+HD24)*(1+HE24)*(1+HF24)*(1+HG24)*(1+HH24)*(1+HI24)*(1+HJ24)*(1+HK24)*(1+HL24)*(1+HM24)*(1+HN24)*(1+HO24)*(1+HP24)*(1+HQ24)*(1+HR24)*(1+HS24)*(1+HT24)*(1+HU24)*(1+HV24)*(1+HW24)*(1+HX24)*(1+HY24)*(1+HZ24)*(1+IA24)*(1+IB24)*(1+IC24)*(1+ID24)*(1+IE24)*(1+IF24)</f>
        <v>77681.959210744535</v>
      </c>
    </row>
    <row r="25" spans="1:241" x14ac:dyDescent="0.25">
      <c r="A25">
        <v>0</v>
      </c>
      <c r="B25">
        <v>52</v>
      </c>
      <c r="C25">
        <v>81</v>
      </c>
      <c r="D25">
        <v>46</v>
      </c>
      <c r="E25">
        <v>99</v>
      </c>
      <c r="F25">
        <v>84</v>
      </c>
      <c r="G25">
        <v>17</v>
      </c>
      <c r="H25">
        <v>54</v>
      </c>
      <c r="I25">
        <v>35</v>
      </c>
      <c r="J25">
        <v>78</v>
      </c>
      <c r="K25">
        <v>60</v>
      </c>
      <c r="L25">
        <v>50</v>
      </c>
      <c r="M25">
        <v>100</v>
      </c>
      <c r="N25">
        <v>46</v>
      </c>
      <c r="O25">
        <v>114</v>
      </c>
      <c r="P25">
        <v>106</v>
      </c>
      <c r="Q25">
        <v>102</v>
      </c>
      <c r="R25">
        <v>23</v>
      </c>
      <c r="S25">
        <v>65</v>
      </c>
      <c r="T25">
        <v>0</v>
      </c>
      <c r="U25">
        <v>32</v>
      </c>
      <c r="V25">
        <v>12</v>
      </c>
      <c r="W25">
        <v>104</v>
      </c>
      <c r="X25">
        <v>90</v>
      </c>
      <c r="Y25">
        <v>75</v>
      </c>
      <c r="Z25">
        <v>101</v>
      </c>
      <c r="AA25">
        <v>114</v>
      </c>
      <c r="AB25">
        <v>25</v>
      </c>
      <c r="AC25">
        <v>55</v>
      </c>
      <c r="AD25">
        <v>69</v>
      </c>
      <c r="AE25">
        <v>5</v>
      </c>
      <c r="AF25">
        <v>14</v>
      </c>
      <c r="AG25">
        <v>87</v>
      </c>
      <c r="AH25">
        <v>2</v>
      </c>
      <c r="AI25">
        <v>91</v>
      </c>
      <c r="AJ25">
        <v>64</v>
      </c>
      <c r="AK25">
        <v>99</v>
      </c>
      <c r="AL25">
        <v>98</v>
      </c>
      <c r="AM25">
        <v>87</v>
      </c>
      <c r="AN25">
        <v>58</v>
      </c>
      <c r="AO25">
        <v>24</v>
      </c>
      <c r="AP25">
        <v>115</v>
      </c>
      <c r="AQ25">
        <v>45</v>
      </c>
      <c r="AR25">
        <v>14</v>
      </c>
      <c r="AS25">
        <v>77</v>
      </c>
      <c r="AT25">
        <v>117</v>
      </c>
      <c r="AU25">
        <v>112</v>
      </c>
      <c r="AV25">
        <v>86</v>
      </c>
      <c r="AW25">
        <v>32</v>
      </c>
      <c r="AX25">
        <v>91</v>
      </c>
      <c r="AY25">
        <v>72</v>
      </c>
      <c r="AZ25">
        <v>113</v>
      </c>
      <c r="BA25">
        <v>105</v>
      </c>
      <c r="BB25">
        <v>38</v>
      </c>
      <c r="BC25">
        <v>83</v>
      </c>
      <c r="BD25">
        <v>20</v>
      </c>
      <c r="BE25">
        <v>24</v>
      </c>
      <c r="BF25">
        <v>71</v>
      </c>
      <c r="BG25">
        <v>27</v>
      </c>
      <c r="BH25">
        <v>37</v>
      </c>
      <c r="BI25">
        <v>105</v>
      </c>
      <c r="BJ25">
        <v>95</v>
      </c>
      <c r="BK25">
        <v>101</v>
      </c>
      <c r="BL25">
        <v>82</v>
      </c>
      <c r="BM25">
        <v>16</v>
      </c>
      <c r="BN25">
        <v>54</v>
      </c>
      <c r="BO25">
        <v>96</v>
      </c>
      <c r="BP25">
        <v>118</v>
      </c>
      <c r="BQ25">
        <v>52</v>
      </c>
      <c r="BR25">
        <v>117</v>
      </c>
      <c r="BS25">
        <v>73</v>
      </c>
      <c r="BT25">
        <v>5</v>
      </c>
      <c r="BU25">
        <v>110</v>
      </c>
      <c r="BV25">
        <v>66</v>
      </c>
      <c r="BW25">
        <v>80</v>
      </c>
      <c r="BX25">
        <v>102</v>
      </c>
      <c r="BY25">
        <v>94</v>
      </c>
      <c r="BZ25">
        <v>109</v>
      </c>
      <c r="CA25">
        <v>50</v>
      </c>
      <c r="CB25">
        <v>112</v>
      </c>
      <c r="CC25">
        <v>2</v>
      </c>
      <c r="CD25">
        <v>89</v>
      </c>
      <c r="CE25">
        <v>32</v>
      </c>
      <c r="CF25">
        <v>7</v>
      </c>
      <c r="CG25">
        <v>89</v>
      </c>
      <c r="CH25">
        <v>85</v>
      </c>
      <c r="CI25">
        <v>36</v>
      </c>
      <c r="CJ25">
        <v>66</v>
      </c>
      <c r="CK25">
        <v>73</v>
      </c>
      <c r="CL25">
        <v>11</v>
      </c>
      <c r="CM25">
        <v>35</v>
      </c>
      <c r="CN25">
        <v>42</v>
      </c>
      <c r="CO25">
        <v>39</v>
      </c>
      <c r="CP25">
        <v>52</v>
      </c>
      <c r="CQ25">
        <v>115</v>
      </c>
      <c r="CR25">
        <v>93</v>
      </c>
      <c r="CS25">
        <v>84</v>
      </c>
      <c r="CT25">
        <v>20</v>
      </c>
      <c r="CU25">
        <v>73</v>
      </c>
      <c r="CV25">
        <v>7</v>
      </c>
      <c r="CW25">
        <v>52</v>
      </c>
      <c r="CX25">
        <v>110</v>
      </c>
      <c r="CY25">
        <v>69</v>
      </c>
      <c r="CZ25">
        <v>57</v>
      </c>
      <c r="DA25">
        <v>62</v>
      </c>
      <c r="DB25">
        <v>89</v>
      </c>
      <c r="DC25">
        <v>83</v>
      </c>
      <c r="DD25">
        <v>16</v>
      </c>
      <c r="DE25">
        <v>28</v>
      </c>
      <c r="DF25">
        <v>45</v>
      </c>
      <c r="DG25">
        <v>82</v>
      </c>
      <c r="DH25">
        <v>81</v>
      </c>
      <c r="DI25">
        <v>116</v>
      </c>
      <c r="DJ25">
        <v>68</v>
      </c>
      <c r="DK25">
        <v>67</v>
      </c>
      <c r="DL25">
        <v>61</v>
      </c>
      <c r="DM25">
        <v>105</v>
      </c>
      <c r="DN25">
        <v>83</v>
      </c>
      <c r="DO25">
        <v>69</v>
      </c>
      <c r="DP25">
        <v>38</v>
      </c>
      <c r="DQ25" s="86">
        <f ca="1">Control!$C$7*Calculations!$C$82*INDEX('Monthly Data'!N:N,Calculations!$C$116+MOD(A25,Calculations!$C$118))+Control!$C$7*Calculations!$C$83*INDEX('Monthly Data'!O:O,Calculations!$C$116+MOD(A25,Calculations!$C$118))+Control!$C$7*Calculations!$C$84*INDEX('Monthly Data'!P:P,Calculations!$C$116+MOD(A25,Calculations!$C$118))+Control!$C$7*Calculations!$C$85*INDEX('Monthly Data'!Q:Q,Calculations!$C$116+MOD(A25,Calculations!$C$118))+(1-Control!$C$7*Calculations!$C$87)*INDEX('Monthly Data'!R:R,Calculations!$C$116+MOD(A25,Calculations!$C$118))</f>
        <v>1.4915555251167555E-3</v>
      </c>
      <c r="DR25" s="86">
        <f ca="1">Control!$C$7*Calculations!$C$82*INDEX('Monthly Data'!N:N,Calculations!$C$116+MOD(B25,Calculations!$C$118))+Control!$C$7*Calculations!$C$83*INDEX('Monthly Data'!O:O,Calculations!$C$116+MOD(B25,Calculations!$C$118))+Control!$C$7*Calculations!$C$84*INDEX('Monthly Data'!P:P,Calculations!$C$116+MOD(B25,Calculations!$C$118))+Control!$C$7*Calculations!$C$85*INDEX('Monthly Data'!Q:Q,Calculations!$C$116+MOD(B25,Calculations!$C$118))+(1-Control!$C$7*Calculations!$C$87)*INDEX('Monthly Data'!R:R,Calculations!$C$116+MOD(B25,Calculations!$C$118))</f>
        <v>-3.8875517825435772E-3</v>
      </c>
      <c r="DS25" s="86">
        <f ca="1">Control!$C$7*Calculations!$C$82*INDEX('Monthly Data'!N:N,Calculations!$C$116+MOD(C25,Calculations!$C$118))+Control!$C$7*Calculations!$C$83*INDEX('Monthly Data'!O:O,Calculations!$C$116+MOD(C25,Calculations!$C$118))+Control!$C$7*Calculations!$C$84*INDEX('Monthly Data'!P:P,Calculations!$C$116+MOD(C25,Calculations!$C$118))+Control!$C$7*Calculations!$C$85*INDEX('Monthly Data'!Q:Q,Calculations!$C$116+MOD(C25,Calculations!$C$118))+(1-Control!$C$7*Calculations!$C$87)*INDEX('Monthly Data'!R:R,Calculations!$C$116+MOD(C25,Calculations!$C$118))</f>
        <v>3.0957942835585645E-2</v>
      </c>
      <c r="DT25" s="86">
        <f ca="1">Control!$C$7*Calculations!$C$82*INDEX('Monthly Data'!N:N,Calculations!$C$116+MOD(D25,Calculations!$C$118))+Control!$C$7*Calculations!$C$83*INDEX('Monthly Data'!O:O,Calculations!$C$116+MOD(D25,Calculations!$C$118))+Control!$C$7*Calculations!$C$84*INDEX('Monthly Data'!P:P,Calculations!$C$116+MOD(D25,Calculations!$C$118))+Control!$C$7*Calculations!$C$85*INDEX('Monthly Data'!Q:Q,Calculations!$C$116+MOD(D25,Calculations!$C$118))+(1-Control!$C$7*Calculations!$C$87)*INDEX('Monthly Data'!R:R,Calculations!$C$116+MOD(D25,Calculations!$C$118))</f>
        <v>2.3307359621218403E-2</v>
      </c>
      <c r="DU25" s="86">
        <f ca="1">Control!$C$7*Calculations!$C$82*INDEX('Monthly Data'!N:N,Calculations!$C$116+MOD(E25,Calculations!$C$118))+Control!$C$7*Calculations!$C$83*INDEX('Monthly Data'!O:O,Calculations!$C$116+MOD(E25,Calculations!$C$118))+Control!$C$7*Calculations!$C$84*INDEX('Monthly Data'!P:P,Calculations!$C$116+MOD(E25,Calculations!$C$118))+Control!$C$7*Calculations!$C$85*INDEX('Monthly Data'!Q:Q,Calculations!$C$116+MOD(E25,Calculations!$C$118))+(1-Control!$C$7*Calculations!$C$87)*INDEX('Monthly Data'!R:R,Calculations!$C$116+MOD(E25,Calculations!$C$118))</f>
        <v>-1.1360801645249321E-2</v>
      </c>
      <c r="DV25" s="86">
        <f ca="1">Control!$C$7*Calculations!$C$82*INDEX('Monthly Data'!N:N,Calculations!$C$116+MOD(F25,Calculations!$C$118))+Control!$C$7*Calculations!$C$83*INDEX('Monthly Data'!O:O,Calculations!$C$116+MOD(F25,Calculations!$C$118))+Control!$C$7*Calculations!$C$84*INDEX('Monthly Data'!P:P,Calculations!$C$116+MOD(F25,Calculations!$C$118))+Control!$C$7*Calculations!$C$85*INDEX('Monthly Data'!Q:Q,Calculations!$C$116+MOD(F25,Calculations!$C$118))+(1-Control!$C$7*Calculations!$C$87)*INDEX('Monthly Data'!R:R,Calculations!$C$116+MOD(F25,Calculations!$C$118))</f>
        <v>-1.880155173376722E-2</v>
      </c>
      <c r="DW25" s="86">
        <f ca="1">Control!$C$7*Calculations!$C$82*INDEX('Monthly Data'!N:N,Calculations!$C$116+MOD(G25,Calculations!$C$118))+Control!$C$7*Calculations!$C$83*INDEX('Monthly Data'!O:O,Calculations!$C$116+MOD(G25,Calculations!$C$118))+Control!$C$7*Calculations!$C$84*INDEX('Monthly Data'!P:P,Calculations!$C$116+MOD(G25,Calculations!$C$118))+Control!$C$7*Calculations!$C$85*INDEX('Monthly Data'!Q:Q,Calculations!$C$116+MOD(G25,Calculations!$C$118))+(1-Control!$C$7*Calculations!$C$87)*INDEX('Monthly Data'!R:R,Calculations!$C$116+MOD(G25,Calculations!$C$118))</f>
        <v>-2.0269389991732112E-2</v>
      </c>
      <c r="DX25" s="86">
        <f ca="1">Control!$C$7*Calculations!$C$82*INDEX('Monthly Data'!N:N,Calculations!$C$116+MOD(H25,Calculations!$C$118))+Control!$C$7*Calculations!$C$83*INDEX('Monthly Data'!O:O,Calculations!$C$116+MOD(H25,Calculations!$C$118))+Control!$C$7*Calculations!$C$84*INDEX('Monthly Data'!P:P,Calculations!$C$116+MOD(H25,Calculations!$C$118))+Control!$C$7*Calculations!$C$85*INDEX('Monthly Data'!Q:Q,Calculations!$C$116+MOD(H25,Calculations!$C$118))+(1-Control!$C$7*Calculations!$C$87)*INDEX('Monthly Data'!R:R,Calculations!$C$116+MOD(H25,Calculations!$C$118))</f>
        <v>1.7484305259657981E-2</v>
      </c>
      <c r="DY25" s="86">
        <f ca="1">Control!$C$7*Calculations!$C$82*INDEX('Monthly Data'!N:N,Calculations!$C$116+MOD(I25,Calculations!$C$118))+Control!$C$7*Calculations!$C$83*INDEX('Monthly Data'!O:O,Calculations!$C$116+MOD(I25,Calculations!$C$118))+Control!$C$7*Calculations!$C$84*INDEX('Monthly Data'!P:P,Calculations!$C$116+MOD(I25,Calculations!$C$118))+Control!$C$7*Calculations!$C$85*INDEX('Monthly Data'!Q:Q,Calculations!$C$116+MOD(I25,Calculations!$C$118))+(1-Control!$C$7*Calculations!$C$87)*INDEX('Monthly Data'!R:R,Calculations!$C$116+MOD(I25,Calculations!$C$118))</f>
        <v>-9.5555592256394619E-3</v>
      </c>
      <c r="DZ25" s="86">
        <f ca="1">Control!$C$7*Calculations!$C$82*INDEX('Monthly Data'!N:N,Calculations!$C$116+MOD(J25,Calculations!$C$118))+Control!$C$7*Calculations!$C$83*INDEX('Monthly Data'!O:O,Calculations!$C$116+MOD(J25,Calculations!$C$118))+Control!$C$7*Calculations!$C$84*INDEX('Monthly Data'!P:P,Calculations!$C$116+MOD(J25,Calculations!$C$118))+Control!$C$7*Calculations!$C$85*INDEX('Monthly Data'!Q:Q,Calculations!$C$116+MOD(J25,Calculations!$C$118))+(1-Control!$C$7*Calculations!$C$87)*INDEX('Monthly Data'!R:R,Calculations!$C$116+MOD(J25,Calculations!$C$118))</f>
        <v>1.7472933988537529E-2</v>
      </c>
      <c r="EA25" s="86">
        <f ca="1">Control!$C$7*Calculations!$C$82*INDEX('Monthly Data'!N:N,Calculations!$C$116+MOD(K25,Calculations!$C$118))+Control!$C$7*Calculations!$C$83*INDEX('Monthly Data'!O:O,Calculations!$C$116+MOD(K25,Calculations!$C$118))+Control!$C$7*Calculations!$C$84*INDEX('Monthly Data'!P:P,Calculations!$C$116+MOD(K25,Calculations!$C$118))+Control!$C$7*Calculations!$C$85*INDEX('Monthly Data'!Q:Q,Calculations!$C$116+MOD(K25,Calculations!$C$118))+(1-Control!$C$7*Calculations!$C$87)*INDEX('Monthly Data'!R:R,Calculations!$C$116+MOD(K25,Calculations!$C$118))</f>
        <v>-1.9947061878162777E-2</v>
      </c>
      <c r="EB25" s="86">
        <f ca="1">Control!$C$7*Calculations!$C$82*INDEX('Monthly Data'!N:N,Calculations!$C$116+MOD(L25,Calculations!$C$118))+Control!$C$7*Calculations!$C$83*INDEX('Monthly Data'!O:O,Calculations!$C$116+MOD(L25,Calculations!$C$118))+Control!$C$7*Calculations!$C$84*INDEX('Monthly Data'!P:P,Calculations!$C$116+MOD(L25,Calculations!$C$118))+Control!$C$7*Calculations!$C$85*INDEX('Monthly Data'!Q:Q,Calculations!$C$116+MOD(L25,Calculations!$C$118))+(1-Control!$C$7*Calculations!$C$87)*INDEX('Monthly Data'!R:R,Calculations!$C$116+MOD(L25,Calculations!$C$118))</f>
        <v>6.1009361253630504E-2</v>
      </c>
      <c r="EC25" s="86">
        <f ca="1">Control!$C$7*Calculations!$C$82*INDEX('Monthly Data'!N:N,Calculations!$C$116+MOD(M25,Calculations!$C$118))+Control!$C$7*Calculations!$C$83*INDEX('Monthly Data'!O:O,Calculations!$C$116+MOD(M25,Calculations!$C$118))+Control!$C$7*Calculations!$C$84*INDEX('Monthly Data'!P:P,Calculations!$C$116+MOD(M25,Calculations!$C$118))+Control!$C$7*Calculations!$C$85*INDEX('Monthly Data'!Q:Q,Calculations!$C$116+MOD(M25,Calculations!$C$118))+(1-Control!$C$7*Calculations!$C$87)*INDEX('Monthly Data'!R:R,Calculations!$C$116+MOD(M25,Calculations!$C$118))</f>
        <v>1.7599621212565995E-2</v>
      </c>
      <c r="ED25" s="86">
        <f ca="1">Control!$C$7*Calculations!$C$82*INDEX('Monthly Data'!N:N,Calculations!$C$116+MOD(N25,Calculations!$C$118))+Control!$C$7*Calculations!$C$83*INDEX('Monthly Data'!O:O,Calculations!$C$116+MOD(N25,Calculations!$C$118))+Control!$C$7*Calculations!$C$84*INDEX('Monthly Data'!P:P,Calculations!$C$116+MOD(N25,Calculations!$C$118))+Control!$C$7*Calculations!$C$85*INDEX('Monthly Data'!Q:Q,Calculations!$C$116+MOD(N25,Calculations!$C$118))+(1-Control!$C$7*Calculations!$C$87)*INDEX('Monthly Data'!R:R,Calculations!$C$116+MOD(N25,Calculations!$C$118))</f>
        <v>2.3307359621218403E-2</v>
      </c>
      <c r="EE25" s="86">
        <f ca="1">Control!$C$7*Calculations!$C$82*INDEX('Monthly Data'!N:N,Calculations!$C$116+MOD(O25,Calculations!$C$118))+Control!$C$7*Calculations!$C$83*INDEX('Monthly Data'!O:O,Calculations!$C$116+MOD(O25,Calculations!$C$118))+Control!$C$7*Calculations!$C$84*INDEX('Monthly Data'!P:P,Calculations!$C$116+MOD(O25,Calculations!$C$118))+Control!$C$7*Calculations!$C$85*INDEX('Monthly Data'!Q:Q,Calculations!$C$116+MOD(O25,Calculations!$C$118))+(1-Control!$C$7*Calculations!$C$87)*INDEX('Monthly Data'!R:R,Calculations!$C$116+MOD(O25,Calculations!$C$118))</f>
        <v>-2.5419860972892394E-2</v>
      </c>
      <c r="EF25" s="86">
        <f ca="1">Control!$C$7*Calculations!$C$82*INDEX('Monthly Data'!N:N,Calculations!$C$116+MOD(P25,Calculations!$C$118))+Control!$C$7*Calculations!$C$83*INDEX('Monthly Data'!O:O,Calculations!$C$116+MOD(P25,Calculations!$C$118))+Control!$C$7*Calculations!$C$84*INDEX('Monthly Data'!P:P,Calculations!$C$116+MOD(P25,Calculations!$C$118))+Control!$C$7*Calculations!$C$85*INDEX('Monthly Data'!Q:Q,Calculations!$C$116+MOD(P25,Calculations!$C$118))+(1-Control!$C$7*Calculations!$C$87)*INDEX('Monthly Data'!R:R,Calculations!$C$116+MOD(P25,Calculations!$C$118))</f>
        <v>6.6954569943530936E-3</v>
      </c>
      <c r="EG25" s="86">
        <f ca="1">Control!$C$7*Calculations!$C$82*INDEX('Monthly Data'!N:N,Calculations!$C$116+MOD(Q25,Calculations!$C$118))+Control!$C$7*Calculations!$C$83*INDEX('Monthly Data'!O:O,Calculations!$C$116+MOD(Q25,Calculations!$C$118))+Control!$C$7*Calculations!$C$84*INDEX('Monthly Data'!P:P,Calculations!$C$116+MOD(Q25,Calculations!$C$118))+Control!$C$7*Calculations!$C$85*INDEX('Monthly Data'!Q:Q,Calculations!$C$116+MOD(Q25,Calculations!$C$118))+(1-Control!$C$7*Calculations!$C$87)*INDEX('Monthly Data'!R:R,Calculations!$C$116+MOD(Q25,Calculations!$C$118))</f>
        <v>-1.8530040247387896E-2</v>
      </c>
      <c r="EH25" s="86">
        <f ca="1">Control!$C$7*Calculations!$C$82*INDEX('Monthly Data'!N:N,Calculations!$C$116+MOD(R25,Calculations!$C$118))+Control!$C$7*Calculations!$C$83*INDEX('Monthly Data'!O:O,Calculations!$C$116+MOD(R25,Calculations!$C$118))+Control!$C$7*Calculations!$C$84*INDEX('Monthly Data'!P:P,Calculations!$C$116+MOD(R25,Calculations!$C$118))+Control!$C$7*Calculations!$C$85*INDEX('Monthly Data'!Q:Q,Calculations!$C$116+MOD(R25,Calculations!$C$118))+(1-Control!$C$7*Calculations!$C$87)*INDEX('Monthly Data'!R:R,Calculations!$C$116+MOD(R25,Calculations!$C$118))</f>
        <v>6.2631896128884862E-3</v>
      </c>
      <c r="EI25" s="86">
        <f ca="1">Control!$C$7*Calculations!$C$82*INDEX('Monthly Data'!N:N,Calculations!$C$116+MOD(S25,Calculations!$C$118))+Control!$C$7*Calculations!$C$83*INDEX('Monthly Data'!O:O,Calculations!$C$116+MOD(S25,Calculations!$C$118))+Control!$C$7*Calculations!$C$84*INDEX('Monthly Data'!P:P,Calculations!$C$116+MOD(S25,Calculations!$C$118))+Control!$C$7*Calculations!$C$85*INDEX('Monthly Data'!Q:Q,Calculations!$C$116+MOD(S25,Calculations!$C$118))+(1-Control!$C$7*Calculations!$C$87)*INDEX('Monthly Data'!R:R,Calculations!$C$116+MOD(S25,Calculations!$C$118))</f>
        <v>-1.3959200237295809E-2</v>
      </c>
      <c r="EJ25" s="86">
        <f ca="1">Control!$C$7*Calculations!$C$82*INDEX('Monthly Data'!N:N,Calculations!$C$116+MOD(T25,Calculations!$C$118))+Control!$C$7*Calculations!$C$83*INDEX('Monthly Data'!O:O,Calculations!$C$116+MOD(T25,Calculations!$C$118))+Control!$C$7*Calculations!$C$84*INDEX('Monthly Data'!P:P,Calculations!$C$116+MOD(T25,Calculations!$C$118))+Control!$C$7*Calculations!$C$85*INDEX('Monthly Data'!Q:Q,Calculations!$C$116+MOD(T25,Calculations!$C$118))+(1-Control!$C$7*Calculations!$C$87)*INDEX('Monthly Data'!R:R,Calculations!$C$116+MOD(T25,Calculations!$C$118))</f>
        <v>1.4915555251167555E-3</v>
      </c>
      <c r="EK25" s="86">
        <f ca="1">Control!$C$7*Calculations!$C$82*INDEX('Monthly Data'!N:N,Calculations!$C$116+MOD(U25,Calculations!$C$118))+Control!$C$7*Calculations!$C$83*INDEX('Monthly Data'!O:O,Calculations!$C$116+MOD(U25,Calculations!$C$118))+Control!$C$7*Calculations!$C$84*INDEX('Monthly Data'!P:P,Calculations!$C$116+MOD(U25,Calculations!$C$118))+Control!$C$7*Calculations!$C$85*INDEX('Monthly Data'!Q:Q,Calculations!$C$116+MOD(U25,Calculations!$C$118))+(1-Control!$C$7*Calculations!$C$87)*INDEX('Monthly Data'!R:R,Calculations!$C$116+MOD(U25,Calculations!$C$118))</f>
        <v>-2.6378232493851243E-2</v>
      </c>
      <c r="EL25" s="86">
        <f ca="1">Control!$C$7*Calculations!$C$82*INDEX('Monthly Data'!N:N,Calculations!$C$116+MOD(V25,Calculations!$C$118))+Control!$C$7*Calculations!$C$83*INDEX('Monthly Data'!O:O,Calculations!$C$116+MOD(V25,Calculations!$C$118))+Control!$C$7*Calculations!$C$84*INDEX('Monthly Data'!P:P,Calculations!$C$116+MOD(V25,Calculations!$C$118))+Control!$C$7*Calculations!$C$85*INDEX('Monthly Data'!Q:Q,Calculations!$C$116+MOD(V25,Calculations!$C$118))+(1-Control!$C$7*Calculations!$C$87)*INDEX('Monthly Data'!R:R,Calculations!$C$116+MOD(V25,Calculations!$C$118))</f>
        <v>1.0415351832335435E-2</v>
      </c>
      <c r="EM25" s="86">
        <f ca="1">Control!$C$7*Calculations!$C$82*INDEX('Monthly Data'!N:N,Calculations!$C$116+MOD(W25,Calculations!$C$118))+Control!$C$7*Calculations!$C$83*INDEX('Monthly Data'!O:O,Calculations!$C$116+MOD(W25,Calculations!$C$118))+Control!$C$7*Calculations!$C$84*INDEX('Monthly Data'!P:P,Calculations!$C$116+MOD(W25,Calculations!$C$118))+Control!$C$7*Calculations!$C$85*INDEX('Monthly Data'!Q:Q,Calculations!$C$116+MOD(W25,Calculations!$C$118))+(1-Control!$C$7*Calculations!$C$87)*INDEX('Monthly Data'!R:R,Calculations!$C$116+MOD(W25,Calculations!$C$118))</f>
        <v>2.9708469559001142E-2</v>
      </c>
      <c r="EN25" s="86">
        <f ca="1">Control!$C$7*Calculations!$C$82*INDEX('Monthly Data'!N:N,Calculations!$C$116+MOD(X25,Calculations!$C$118))+Control!$C$7*Calculations!$C$83*INDEX('Monthly Data'!O:O,Calculations!$C$116+MOD(X25,Calculations!$C$118))+Control!$C$7*Calculations!$C$84*INDEX('Monthly Data'!P:P,Calculations!$C$116+MOD(X25,Calculations!$C$118))+Control!$C$7*Calculations!$C$85*INDEX('Monthly Data'!Q:Q,Calculations!$C$116+MOD(X25,Calculations!$C$118))+(1-Control!$C$7*Calculations!$C$87)*INDEX('Monthly Data'!R:R,Calculations!$C$116+MOD(X25,Calculations!$C$118))</f>
        <v>1.7831091590102856E-2</v>
      </c>
      <c r="EO25" s="86">
        <f ca="1">Control!$C$7*Calculations!$C$82*INDEX('Monthly Data'!N:N,Calculations!$C$116+MOD(Y25,Calculations!$C$118))+Control!$C$7*Calculations!$C$83*INDEX('Monthly Data'!O:O,Calculations!$C$116+MOD(Y25,Calculations!$C$118))+Control!$C$7*Calculations!$C$84*INDEX('Monthly Data'!P:P,Calculations!$C$116+MOD(Y25,Calculations!$C$118))+Control!$C$7*Calculations!$C$85*INDEX('Monthly Data'!Q:Q,Calculations!$C$116+MOD(Y25,Calculations!$C$118))+(1-Control!$C$7*Calculations!$C$87)*INDEX('Monthly Data'!R:R,Calculations!$C$116+MOD(Y25,Calculations!$C$118))</f>
        <v>-2.0259958308006688E-2</v>
      </c>
      <c r="EP25" s="86">
        <f ca="1">Control!$C$7*Calculations!$C$82*INDEX('Monthly Data'!N:N,Calculations!$C$116+MOD(Z25,Calculations!$C$118))+Control!$C$7*Calculations!$C$83*INDEX('Monthly Data'!O:O,Calculations!$C$116+MOD(Z25,Calculations!$C$118))+Control!$C$7*Calculations!$C$84*INDEX('Monthly Data'!P:P,Calculations!$C$116+MOD(Z25,Calculations!$C$118))+Control!$C$7*Calculations!$C$85*INDEX('Monthly Data'!Q:Q,Calculations!$C$116+MOD(Z25,Calculations!$C$118))+(1-Control!$C$7*Calculations!$C$87)*INDEX('Monthly Data'!R:R,Calculations!$C$116+MOD(Z25,Calculations!$C$118))</f>
        <v>-2.5168357537820856E-4</v>
      </c>
      <c r="EQ25" s="86">
        <f ca="1">Control!$C$7*Calculations!$C$82*INDEX('Monthly Data'!N:N,Calculations!$C$116+MOD(AA25,Calculations!$C$118))+Control!$C$7*Calculations!$C$83*INDEX('Monthly Data'!O:O,Calculations!$C$116+MOD(AA25,Calculations!$C$118))+Control!$C$7*Calculations!$C$84*INDEX('Monthly Data'!P:P,Calculations!$C$116+MOD(AA25,Calculations!$C$118))+Control!$C$7*Calculations!$C$85*INDEX('Monthly Data'!Q:Q,Calculations!$C$116+MOD(AA25,Calculations!$C$118))+(1-Control!$C$7*Calculations!$C$87)*INDEX('Monthly Data'!R:R,Calculations!$C$116+MOD(AA25,Calculations!$C$118))</f>
        <v>-2.5419860972892394E-2</v>
      </c>
      <c r="ER25" s="86">
        <f ca="1">Control!$C$7*Calculations!$C$82*INDEX('Monthly Data'!N:N,Calculations!$C$116+MOD(AB25,Calculations!$C$118))+Control!$C$7*Calculations!$C$83*INDEX('Monthly Data'!O:O,Calculations!$C$116+MOD(AB25,Calculations!$C$118))+Control!$C$7*Calculations!$C$84*INDEX('Monthly Data'!P:P,Calculations!$C$116+MOD(AB25,Calculations!$C$118))+Control!$C$7*Calculations!$C$85*INDEX('Monthly Data'!Q:Q,Calculations!$C$116+MOD(AB25,Calculations!$C$118))+(1-Control!$C$7*Calculations!$C$87)*INDEX('Monthly Data'!R:R,Calculations!$C$116+MOD(AB25,Calculations!$C$118))</f>
        <v>-3.299557342782896E-2</v>
      </c>
      <c r="ES25" s="86">
        <f ca="1">Control!$C$7*Calculations!$C$82*INDEX('Monthly Data'!N:N,Calculations!$C$116+MOD(AC25,Calculations!$C$118))+Control!$C$7*Calculations!$C$83*INDEX('Monthly Data'!O:O,Calculations!$C$116+MOD(AC25,Calculations!$C$118))+Control!$C$7*Calculations!$C$84*INDEX('Monthly Data'!P:P,Calculations!$C$116+MOD(AC25,Calculations!$C$118))+Control!$C$7*Calculations!$C$85*INDEX('Monthly Data'!Q:Q,Calculations!$C$116+MOD(AC25,Calculations!$C$118))+(1-Control!$C$7*Calculations!$C$87)*INDEX('Monthly Data'!R:R,Calculations!$C$116+MOD(AC25,Calculations!$C$118))</f>
        <v>2.0524935548016137E-2</v>
      </c>
      <c r="ET25" s="86">
        <f ca="1">Control!$C$7*Calculations!$C$82*INDEX('Monthly Data'!N:N,Calculations!$C$116+MOD(AD25,Calculations!$C$118))+Control!$C$7*Calculations!$C$83*INDEX('Monthly Data'!O:O,Calculations!$C$116+MOD(AD25,Calculations!$C$118))+Control!$C$7*Calculations!$C$84*INDEX('Monthly Data'!P:P,Calculations!$C$116+MOD(AD25,Calculations!$C$118))+Control!$C$7*Calculations!$C$85*INDEX('Monthly Data'!Q:Q,Calculations!$C$116+MOD(AD25,Calculations!$C$118))+(1-Control!$C$7*Calculations!$C$87)*INDEX('Monthly Data'!R:R,Calculations!$C$116+MOD(AD25,Calculations!$C$118))</f>
        <v>-4.0413381192162513E-2</v>
      </c>
      <c r="EU25" s="86">
        <f ca="1">Control!$C$7*Calculations!$C$82*INDEX('Monthly Data'!N:N,Calculations!$C$116+MOD(AE25,Calculations!$C$118))+Control!$C$7*Calculations!$C$83*INDEX('Monthly Data'!O:O,Calculations!$C$116+MOD(AE25,Calculations!$C$118))+Control!$C$7*Calculations!$C$84*INDEX('Monthly Data'!P:P,Calculations!$C$116+MOD(AE25,Calculations!$C$118))+Control!$C$7*Calculations!$C$85*INDEX('Monthly Data'!Q:Q,Calculations!$C$116+MOD(AE25,Calculations!$C$118))+(1-Control!$C$7*Calculations!$C$87)*INDEX('Monthly Data'!R:R,Calculations!$C$116+MOD(AE25,Calculations!$C$118))</f>
        <v>1.2722494017511032E-2</v>
      </c>
      <c r="EV25" s="86">
        <f ca="1">Control!$C$7*Calculations!$C$82*INDEX('Monthly Data'!N:N,Calculations!$C$116+MOD(AF25,Calculations!$C$118))+Control!$C$7*Calculations!$C$83*INDEX('Monthly Data'!O:O,Calculations!$C$116+MOD(AF25,Calculations!$C$118))+Control!$C$7*Calculations!$C$84*INDEX('Monthly Data'!P:P,Calculations!$C$116+MOD(AF25,Calculations!$C$118))+Control!$C$7*Calculations!$C$85*INDEX('Monthly Data'!Q:Q,Calculations!$C$116+MOD(AF25,Calculations!$C$118))+(1-Control!$C$7*Calculations!$C$87)*INDEX('Monthly Data'!R:R,Calculations!$C$116+MOD(AF25,Calculations!$C$118))</f>
        <v>9.5791276036140301E-3</v>
      </c>
      <c r="EW25" s="86">
        <f ca="1">Control!$C$7*Calculations!$C$82*INDEX('Monthly Data'!N:N,Calculations!$C$116+MOD(AG25,Calculations!$C$118))+Control!$C$7*Calculations!$C$83*INDEX('Monthly Data'!O:O,Calculations!$C$116+MOD(AG25,Calculations!$C$118))+Control!$C$7*Calculations!$C$84*INDEX('Monthly Data'!P:P,Calculations!$C$116+MOD(AG25,Calculations!$C$118))+Control!$C$7*Calculations!$C$85*INDEX('Monthly Data'!Q:Q,Calculations!$C$116+MOD(AG25,Calculations!$C$118))+(1-Control!$C$7*Calculations!$C$87)*INDEX('Monthly Data'!R:R,Calculations!$C$116+MOD(AG25,Calculations!$C$118))</f>
        <v>2.5790695379256122E-2</v>
      </c>
      <c r="EX25" s="86">
        <f ca="1">Control!$C$7*Calculations!$C$82*INDEX('Monthly Data'!N:N,Calculations!$C$116+MOD(AH25,Calculations!$C$118))+Control!$C$7*Calculations!$C$83*INDEX('Monthly Data'!O:O,Calculations!$C$116+MOD(AH25,Calculations!$C$118))+Control!$C$7*Calculations!$C$84*INDEX('Monthly Data'!P:P,Calculations!$C$116+MOD(AH25,Calculations!$C$118))+Control!$C$7*Calculations!$C$85*INDEX('Monthly Data'!Q:Q,Calculations!$C$116+MOD(AH25,Calculations!$C$118))+(1-Control!$C$7*Calculations!$C$87)*INDEX('Monthly Data'!R:R,Calculations!$C$116+MOD(AH25,Calculations!$C$118))</f>
        <v>7.7184133340106598E-3</v>
      </c>
      <c r="EY25" s="86">
        <f ca="1">Control!$C$7*Calculations!$C$82*INDEX('Monthly Data'!N:N,Calculations!$C$116+MOD(AI25,Calculations!$C$118))+Control!$C$7*Calculations!$C$83*INDEX('Monthly Data'!O:O,Calculations!$C$116+MOD(AI25,Calculations!$C$118))+Control!$C$7*Calculations!$C$84*INDEX('Monthly Data'!P:P,Calculations!$C$116+MOD(AI25,Calculations!$C$118))+Control!$C$7*Calculations!$C$85*INDEX('Monthly Data'!Q:Q,Calculations!$C$116+MOD(AI25,Calculations!$C$118))+(1-Control!$C$7*Calculations!$C$87)*INDEX('Monthly Data'!R:R,Calculations!$C$116+MOD(AI25,Calculations!$C$118))</f>
        <v>-1.6546126717384396E-2</v>
      </c>
      <c r="EZ25" s="86">
        <f ca="1">Control!$C$7*Calculations!$C$82*INDEX('Monthly Data'!N:N,Calculations!$C$116+MOD(AJ25,Calculations!$C$118))+Control!$C$7*Calculations!$C$83*INDEX('Monthly Data'!O:O,Calculations!$C$116+MOD(AJ25,Calculations!$C$118))+Control!$C$7*Calculations!$C$84*INDEX('Monthly Data'!P:P,Calculations!$C$116+MOD(AJ25,Calculations!$C$118))+Control!$C$7*Calculations!$C$85*INDEX('Monthly Data'!Q:Q,Calculations!$C$116+MOD(AJ25,Calculations!$C$118))+(1-Control!$C$7*Calculations!$C$87)*INDEX('Monthly Data'!R:R,Calculations!$C$116+MOD(AJ25,Calculations!$C$118))</f>
        <v>-2.4571433440223247E-2</v>
      </c>
      <c r="FA25" s="86">
        <f ca="1">Control!$C$7*Calculations!$C$82*INDEX('Monthly Data'!N:N,Calculations!$C$116+MOD(AK25,Calculations!$C$118))+Control!$C$7*Calculations!$C$83*INDEX('Monthly Data'!O:O,Calculations!$C$116+MOD(AK25,Calculations!$C$118))+Control!$C$7*Calculations!$C$84*INDEX('Monthly Data'!P:P,Calculations!$C$116+MOD(AK25,Calculations!$C$118))+Control!$C$7*Calculations!$C$85*INDEX('Monthly Data'!Q:Q,Calculations!$C$116+MOD(AK25,Calculations!$C$118))+(1-Control!$C$7*Calculations!$C$87)*INDEX('Monthly Data'!R:R,Calculations!$C$116+MOD(AK25,Calculations!$C$118))</f>
        <v>-1.1360801645249321E-2</v>
      </c>
      <c r="FB25" s="86">
        <f ca="1">Control!$C$7*Calculations!$C$82*INDEX('Monthly Data'!N:N,Calculations!$C$116+MOD(AL25,Calculations!$C$118))+Control!$C$7*Calculations!$C$83*INDEX('Monthly Data'!O:O,Calculations!$C$116+MOD(AL25,Calculations!$C$118))+Control!$C$7*Calculations!$C$84*INDEX('Monthly Data'!P:P,Calculations!$C$116+MOD(AL25,Calculations!$C$118))+Control!$C$7*Calculations!$C$85*INDEX('Monthly Data'!Q:Q,Calculations!$C$116+MOD(AL25,Calculations!$C$118))+(1-Control!$C$7*Calculations!$C$87)*INDEX('Monthly Data'!R:R,Calculations!$C$116+MOD(AL25,Calculations!$C$118))</f>
        <v>2.4842166689046628E-2</v>
      </c>
      <c r="FC25" s="86">
        <f ca="1">Control!$C$7*Calculations!$C$82*INDEX('Monthly Data'!N:N,Calculations!$C$116+MOD(AM25,Calculations!$C$118))+Control!$C$7*Calculations!$C$83*INDEX('Monthly Data'!O:O,Calculations!$C$116+MOD(AM25,Calculations!$C$118))+Control!$C$7*Calculations!$C$84*INDEX('Monthly Data'!P:P,Calculations!$C$116+MOD(AM25,Calculations!$C$118))+Control!$C$7*Calculations!$C$85*INDEX('Monthly Data'!Q:Q,Calculations!$C$116+MOD(AM25,Calculations!$C$118))+(1-Control!$C$7*Calculations!$C$87)*INDEX('Monthly Data'!R:R,Calculations!$C$116+MOD(AM25,Calculations!$C$118))</f>
        <v>2.5790695379256122E-2</v>
      </c>
      <c r="FD25" s="86">
        <f ca="1">Control!$C$7*Calculations!$C$82*INDEX('Monthly Data'!N:N,Calculations!$C$116+MOD(AN25,Calculations!$C$118))+Control!$C$7*Calculations!$C$83*INDEX('Monthly Data'!O:O,Calculations!$C$116+MOD(AN25,Calculations!$C$118))+Control!$C$7*Calculations!$C$84*INDEX('Monthly Data'!P:P,Calculations!$C$116+MOD(AN25,Calculations!$C$118))+Control!$C$7*Calculations!$C$85*INDEX('Monthly Data'!Q:Q,Calculations!$C$116+MOD(AN25,Calculations!$C$118))+(1-Control!$C$7*Calculations!$C$87)*INDEX('Monthly Data'!R:R,Calculations!$C$116+MOD(AN25,Calculations!$C$118))</f>
        <v>8.4240675975201049E-3</v>
      </c>
      <c r="FE25" s="86">
        <f ca="1">Control!$C$7*Calculations!$C$82*INDEX('Monthly Data'!N:N,Calculations!$C$116+MOD(AO25,Calculations!$C$118))+Control!$C$7*Calculations!$C$83*INDEX('Monthly Data'!O:O,Calculations!$C$116+MOD(AO25,Calculations!$C$118))+Control!$C$7*Calculations!$C$84*INDEX('Monthly Data'!P:P,Calculations!$C$116+MOD(AO25,Calculations!$C$118))+Control!$C$7*Calculations!$C$85*INDEX('Monthly Data'!Q:Q,Calculations!$C$116+MOD(AO25,Calculations!$C$118))+(1-Control!$C$7*Calculations!$C$87)*INDEX('Monthly Data'!R:R,Calculations!$C$116+MOD(AO25,Calculations!$C$118))</f>
        <v>4.2795950888382334E-3</v>
      </c>
      <c r="FF25" s="86">
        <f ca="1">Control!$C$7*Calculations!$C$82*INDEX('Monthly Data'!N:N,Calculations!$C$116+MOD(AP25,Calculations!$C$118))+Control!$C$7*Calculations!$C$83*INDEX('Monthly Data'!O:O,Calculations!$C$116+MOD(AP25,Calculations!$C$118))+Control!$C$7*Calculations!$C$84*INDEX('Monthly Data'!P:P,Calculations!$C$116+MOD(AP25,Calculations!$C$118))+Control!$C$7*Calculations!$C$85*INDEX('Monthly Data'!Q:Q,Calculations!$C$116+MOD(AP25,Calculations!$C$118))+(1-Control!$C$7*Calculations!$C$87)*INDEX('Monthly Data'!R:R,Calculations!$C$116+MOD(AP25,Calculations!$C$118))</f>
        <v>4.5132804118240749E-2</v>
      </c>
      <c r="FG25" s="86">
        <f ca="1">Control!$C$7*Calculations!$C$82*INDEX('Monthly Data'!N:N,Calculations!$C$116+MOD(AQ25,Calculations!$C$118))+Control!$C$7*Calculations!$C$83*INDEX('Monthly Data'!O:O,Calculations!$C$116+MOD(AQ25,Calculations!$C$118))+Control!$C$7*Calculations!$C$84*INDEX('Monthly Data'!P:P,Calculations!$C$116+MOD(AQ25,Calculations!$C$118))+Control!$C$7*Calculations!$C$85*INDEX('Monthly Data'!Q:Q,Calculations!$C$116+MOD(AQ25,Calculations!$C$118))+(1-Control!$C$7*Calculations!$C$87)*INDEX('Monthly Data'!R:R,Calculations!$C$116+MOD(AQ25,Calculations!$C$118))</f>
        <v>1.2435425892067014E-2</v>
      </c>
      <c r="FH25" s="86">
        <f ca="1">Control!$C$7*Calculations!$C$82*INDEX('Monthly Data'!N:N,Calculations!$C$116+MOD(AR25,Calculations!$C$118))+Control!$C$7*Calculations!$C$83*INDEX('Monthly Data'!O:O,Calculations!$C$116+MOD(AR25,Calculations!$C$118))+Control!$C$7*Calculations!$C$84*INDEX('Monthly Data'!P:P,Calculations!$C$116+MOD(AR25,Calculations!$C$118))+Control!$C$7*Calculations!$C$85*INDEX('Monthly Data'!Q:Q,Calculations!$C$116+MOD(AR25,Calculations!$C$118))+(1-Control!$C$7*Calculations!$C$87)*INDEX('Monthly Data'!R:R,Calculations!$C$116+MOD(AR25,Calculations!$C$118))</f>
        <v>9.5791276036140301E-3</v>
      </c>
      <c r="FI25" s="86">
        <f ca="1">Control!$C$7*Calculations!$C$82*INDEX('Monthly Data'!N:N,Calculations!$C$116+MOD(AS25,Calculations!$C$118))+Control!$C$7*Calculations!$C$83*INDEX('Monthly Data'!O:O,Calculations!$C$116+MOD(AS25,Calculations!$C$118))+Control!$C$7*Calculations!$C$84*INDEX('Monthly Data'!P:P,Calculations!$C$116+MOD(AS25,Calculations!$C$118))+Control!$C$7*Calculations!$C$85*INDEX('Monthly Data'!Q:Q,Calculations!$C$116+MOD(AS25,Calculations!$C$118))+(1-Control!$C$7*Calculations!$C$87)*INDEX('Monthly Data'!R:R,Calculations!$C$116+MOD(AS25,Calculations!$C$118))</f>
        <v>-1.0485101266941802E-2</v>
      </c>
      <c r="FJ25" s="86">
        <f ca="1">Control!$C$7*Calculations!$C$82*INDEX('Monthly Data'!N:N,Calculations!$C$116+MOD(AT25,Calculations!$C$118))+Control!$C$7*Calculations!$C$83*INDEX('Monthly Data'!O:O,Calculations!$C$116+MOD(AT25,Calculations!$C$118))+Control!$C$7*Calculations!$C$84*INDEX('Monthly Data'!P:P,Calculations!$C$116+MOD(AT25,Calculations!$C$118))+Control!$C$7*Calculations!$C$85*INDEX('Monthly Data'!Q:Q,Calculations!$C$116+MOD(AT25,Calculations!$C$118))+(1-Control!$C$7*Calculations!$C$87)*INDEX('Monthly Data'!R:R,Calculations!$C$116+MOD(AT25,Calculations!$C$118))</f>
        <v>-7.3651264633385334E-4</v>
      </c>
      <c r="FK25" s="86">
        <f ca="1">Control!$C$7*Calculations!$C$82*INDEX('Monthly Data'!N:N,Calculations!$C$116+MOD(AU25,Calculations!$C$118))+Control!$C$7*Calculations!$C$83*INDEX('Monthly Data'!O:O,Calculations!$C$116+MOD(AU25,Calculations!$C$118))+Control!$C$7*Calculations!$C$84*INDEX('Monthly Data'!P:P,Calculations!$C$116+MOD(AU25,Calculations!$C$118))+Control!$C$7*Calculations!$C$85*INDEX('Monthly Data'!Q:Q,Calculations!$C$116+MOD(AU25,Calculations!$C$118))+(1-Control!$C$7*Calculations!$C$87)*INDEX('Monthly Data'!R:R,Calculations!$C$116+MOD(AU25,Calculations!$C$118))</f>
        <v>1.142101364887867E-2</v>
      </c>
      <c r="FL25" s="86">
        <f ca="1">Control!$C$7*Calculations!$C$82*INDEX('Monthly Data'!N:N,Calculations!$C$116+MOD(AV25,Calculations!$C$118))+Control!$C$7*Calculations!$C$83*INDEX('Monthly Data'!O:O,Calculations!$C$116+MOD(AV25,Calculations!$C$118))+Control!$C$7*Calculations!$C$84*INDEX('Monthly Data'!P:P,Calculations!$C$116+MOD(AV25,Calculations!$C$118))+Control!$C$7*Calculations!$C$85*INDEX('Monthly Data'!Q:Q,Calculations!$C$116+MOD(AV25,Calculations!$C$118))+(1-Control!$C$7*Calculations!$C$87)*INDEX('Monthly Data'!R:R,Calculations!$C$116+MOD(AV25,Calculations!$C$118))</f>
        <v>4.5735623984309991E-2</v>
      </c>
      <c r="FM25" s="86">
        <f ca="1">Control!$C$7*Calculations!$C$82*INDEX('Monthly Data'!N:N,Calculations!$C$116+MOD(AW25,Calculations!$C$118))+Control!$C$7*Calculations!$C$83*INDEX('Monthly Data'!O:O,Calculations!$C$116+MOD(AW25,Calculations!$C$118))+Control!$C$7*Calculations!$C$84*INDEX('Monthly Data'!P:P,Calculations!$C$116+MOD(AW25,Calculations!$C$118))+Control!$C$7*Calculations!$C$85*INDEX('Monthly Data'!Q:Q,Calculations!$C$116+MOD(AW25,Calculations!$C$118))+(1-Control!$C$7*Calculations!$C$87)*INDEX('Monthly Data'!R:R,Calculations!$C$116+MOD(AW25,Calculations!$C$118))</f>
        <v>-2.6378232493851243E-2</v>
      </c>
      <c r="FN25" s="86">
        <f ca="1">Control!$C$7*Calculations!$C$82*INDEX('Monthly Data'!N:N,Calculations!$C$116+MOD(AX25,Calculations!$C$118))+Control!$C$7*Calculations!$C$83*INDEX('Monthly Data'!O:O,Calculations!$C$116+MOD(AX25,Calculations!$C$118))+Control!$C$7*Calculations!$C$84*INDEX('Monthly Data'!P:P,Calculations!$C$116+MOD(AX25,Calculations!$C$118))+Control!$C$7*Calculations!$C$85*INDEX('Monthly Data'!Q:Q,Calculations!$C$116+MOD(AX25,Calculations!$C$118))+(1-Control!$C$7*Calculations!$C$87)*INDEX('Monthly Data'!R:R,Calculations!$C$116+MOD(AX25,Calculations!$C$118))</f>
        <v>-1.6546126717384396E-2</v>
      </c>
      <c r="FO25" s="86">
        <f ca="1">Control!$C$7*Calculations!$C$82*INDEX('Monthly Data'!N:N,Calculations!$C$116+MOD(AY25,Calculations!$C$118))+Control!$C$7*Calculations!$C$83*INDEX('Monthly Data'!O:O,Calculations!$C$116+MOD(AY25,Calculations!$C$118))+Control!$C$7*Calculations!$C$84*INDEX('Monthly Data'!P:P,Calculations!$C$116+MOD(AY25,Calculations!$C$118))+Control!$C$7*Calculations!$C$85*INDEX('Monthly Data'!Q:Q,Calculations!$C$116+MOD(AY25,Calculations!$C$118))+(1-Control!$C$7*Calculations!$C$87)*INDEX('Monthly Data'!R:R,Calculations!$C$116+MOD(AY25,Calculations!$C$118))</f>
        <v>-4.3408051735618014E-2</v>
      </c>
      <c r="FP25" s="86">
        <f ca="1">Control!$C$7*Calculations!$C$82*INDEX('Monthly Data'!N:N,Calculations!$C$116+MOD(AZ25,Calculations!$C$118))+Control!$C$7*Calculations!$C$83*INDEX('Monthly Data'!O:O,Calculations!$C$116+MOD(AZ25,Calculations!$C$118))+Control!$C$7*Calculations!$C$84*INDEX('Monthly Data'!P:P,Calculations!$C$116+MOD(AZ25,Calculations!$C$118))+Control!$C$7*Calculations!$C$85*INDEX('Monthly Data'!Q:Q,Calculations!$C$116+MOD(AZ25,Calculations!$C$118))+(1-Control!$C$7*Calculations!$C$87)*INDEX('Monthly Data'!R:R,Calculations!$C$116+MOD(AZ25,Calculations!$C$118))</f>
        <v>4.4327772793586687E-3</v>
      </c>
      <c r="FQ25" s="86">
        <f ca="1">Control!$C$7*Calculations!$C$82*INDEX('Monthly Data'!N:N,Calculations!$C$116+MOD(BA25,Calculations!$C$118))+Control!$C$7*Calculations!$C$83*INDEX('Monthly Data'!O:O,Calculations!$C$116+MOD(BA25,Calculations!$C$118))+Control!$C$7*Calculations!$C$84*INDEX('Monthly Data'!P:P,Calculations!$C$116+MOD(BA25,Calculations!$C$118))+Control!$C$7*Calculations!$C$85*INDEX('Monthly Data'!Q:Q,Calculations!$C$116+MOD(BA25,Calculations!$C$118))+(1-Control!$C$7*Calculations!$C$87)*INDEX('Monthly Data'!R:R,Calculations!$C$116+MOD(BA25,Calculations!$C$118))</f>
        <v>2.3206536303657571E-2</v>
      </c>
      <c r="FR25" s="86">
        <f ca="1">Control!$C$7*Calculations!$C$82*INDEX('Monthly Data'!N:N,Calculations!$C$116+MOD(BB25,Calculations!$C$118))+Control!$C$7*Calculations!$C$83*INDEX('Monthly Data'!O:O,Calculations!$C$116+MOD(BB25,Calculations!$C$118))+Control!$C$7*Calculations!$C$84*INDEX('Monthly Data'!P:P,Calculations!$C$116+MOD(BB25,Calculations!$C$118))+Control!$C$7*Calculations!$C$85*INDEX('Monthly Data'!Q:Q,Calculations!$C$116+MOD(BB25,Calculations!$C$118))+(1-Control!$C$7*Calculations!$C$87)*INDEX('Monthly Data'!R:R,Calculations!$C$116+MOD(BB25,Calculations!$C$118))</f>
        <v>1.3891563624307685E-2</v>
      </c>
      <c r="FS25" s="86">
        <f ca="1">Control!$C$7*Calculations!$C$82*INDEX('Monthly Data'!N:N,Calculations!$C$116+MOD(BC25,Calculations!$C$118))+Control!$C$7*Calculations!$C$83*INDEX('Monthly Data'!O:O,Calculations!$C$116+MOD(BC25,Calculations!$C$118))+Control!$C$7*Calculations!$C$84*INDEX('Monthly Data'!P:P,Calculations!$C$116+MOD(BC25,Calculations!$C$118))+Control!$C$7*Calculations!$C$85*INDEX('Monthly Data'!Q:Q,Calculations!$C$116+MOD(BC25,Calculations!$C$118))+(1-Control!$C$7*Calculations!$C$87)*INDEX('Monthly Data'!R:R,Calculations!$C$116+MOD(BC25,Calculations!$C$118))</f>
        <v>-7.8872955230675015E-3</v>
      </c>
      <c r="FT25" s="86">
        <f ca="1">Control!$C$7*Calculations!$C$82*INDEX('Monthly Data'!N:N,Calculations!$C$116+MOD(BD25,Calculations!$C$118))+Control!$C$7*Calculations!$C$83*INDEX('Monthly Data'!O:O,Calculations!$C$116+MOD(BD25,Calculations!$C$118))+Control!$C$7*Calculations!$C$84*INDEX('Monthly Data'!P:P,Calculations!$C$116+MOD(BD25,Calculations!$C$118))+Control!$C$7*Calculations!$C$85*INDEX('Monthly Data'!Q:Q,Calculations!$C$116+MOD(BD25,Calculations!$C$118))+(1-Control!$C$7*Calculations!$C$87)*INDEX('Monthly Data'!R:R,Calculations!$C$116+MOD(BD25,Calculations!$C$118))</f>
        <v>3.9251937367756782E-3</v>
      </c>
      <c r="FU25" s="86">
        <f ca="1">Control!$C$7*Calculations!$C$82*INDEX('Monthly Data'!N:N,Calculations!$C$116+MOD(BE25,Calculations!$C$118))+Control!$C$7*Calculations!$C$83*INDEX('Monthly Data'!O:O,Calculations!$C$116+MOD(BE25,Calculations!$C$118))+Control!$C$7*Calculations!$C$84*INDEX('Monthly Data'!P:P,Calculations!$C$116+MOD(BE25,Calculations!$C$118))+Control!$C$7*Calculations!$C$85*INDEX('Monthly Data'!Q:Q,Calculations!$C$116+MOD(BE25,Calculations!$C$118))+(1-Control!$C$7*Calculations!$C$87)*INDEX('Monthly Data'!R:R,Calculations!$C$116+MOD(BE25,Calculations!$C$118))</f>
        <v>4.2795950888382334E-3</v>
      </c>
      <c r="FV25" s="86">
        <f ca="1">Control!$C$7*Calculations!$C$82*INDEX('Monthly Data'!N:N,Calculations!$C$116+MOD(BF25,Calculations!$C$118))+Control!$C$7*Calculations!$C$83*INDEX('Monthly Data'!O:O,Calculations!$C$116+MOD(BF25,Calculations!$C$118))+Control!$C$7*Calculations!$C$84*INDEX('Monthly Data'!P:P,Calculations!$C$116+MOD(BF25,Calculations!$C$118))+Control!$C$7*Calculations!$C$85*INDEX('Monthly Data'!Q:Q,Calculations!$C$116+MOD(BF25,Calculations!$C$118))+(1-Control!$C$7*Calculations!$C$87)*INDEX('Monthly Data'!R:R,Calculations!$C$116+MOD(BF25,Calculations!$C$118))</f>
        <v>-2.072517756005474E-2</v>
      </c>
      <c r="FW25" s="86">
        <f ca="1">Control!$C$7*Calculations!$C$82*INDEX('Monthly Data'!N:N,Calculations!$C$116+MOD(BG25,Calculations!$C$118))+Control!$C$7*Calculations!$C$83*INDEX('Monthly Data'!O:O,Calculations!$C$116+MOD(BG25,Calculations!$C$118))+Control!$C$7*Calculations!$C$84*INDEX('Monthly Data'!P:P,Calculations!$C$116+MOD(BG25,Calculations!$C$118))+Control!$C$7*Calculations!$C$85*INDEX('Monthly Data'!Q:Q,Calculations!$C$116+MOD(BG25,Calculations!$C$118))+(1-Control!$C$7*Calculations!$C$87)*INDEX('Monthly Data'!R:R,Calculations!$C$116+MOD(BG25,Calculations!$C$118))</f>
        <v>-3.53368065312233E-2</v>
      </c>
      <c r="FX25" s="86">
        <f ca="1">Control!$C$7*Calculations!$C$82*INDEX('Monthly Data'!N:N,Calculations!$C$116+MOD(BH25,Calculations!$C$118))+Control!$C$7*Calculations!$C$83*INDEX('Monthly Data'!O:O,Calculations!$C$116+MOD(BH25,Calculations!$C$118))+Control!$C$7*Calculations!$C$84*INDEX('Monthly Data'!P:P,Calculations!$C$116+MOD(BH25,Calculations!$C$118))+Control!$C$7*Calculations!$C$85*INDEX('Monthly Data'!Q:Q,Calculations!$C$116+MOD(BH25,Calculations!$C$118))+(1-Control!$C$7*Calculations!$C$87)*INDEX('Monthly Data'!R:R,Calculations!$C$116+MOD(BH25,Calculations!$C$118))</f>
        <v>1.2954540023127663E-2</v>
      </c>
      <c r="FY25" s="86">
        <f ca="1">Control!$C$7*Calculations!$C$82*INDEX('Monthly Data'!N:N,Calculations!$C$116+MOD(BI25,Calculations!$C$118))+Control!$C$7*Calculations!$C$83*INDEX('Monthly Data'!O:O,Calculations!$C$116+MOD(BI25,Calculations!$C$118))+Control!$C$7*Calculations!$C$84*INDEX('Monthly Data'!P:P,Calculations!$C$116+MOD(BI25,Calculations!$C$118))+Control!$C$7*Calculations!$C$85*INDEX('Monthly Data'!Q:Q,Calculations!$C$116+MOD(BI25,Calculations!$C$118))+(1-Control!$C$7*Calculations!$C$87)*INDEX('Monthly Data'!R:R,Calculations!$C$116+MOD(BI25,Calculations!$C$118))</f>
        <v>2.3206536303657571E-2</v>
      </c>
      <c r="FZ25" s="86">
        <f ca="1">Control!$C$7*Calculations!$C$82*INDEX('Monthly Data'!N:N,Calculations!$C$116+MOD(BJ25,Calculations!$C$118))+Control!$C$7*Calculations!$C$83*INDEX('Monthly Data'!O:O,Calculations!$C$116+MOD(BJ25,Calculations!$C$118))+Control!$C$7*Calculations!$C$84*INDEX('Monthly Data'!P:P,Calculations!$C$116+MOD(BJ25,Calculations!$C$118))+Control!$C$7*Calculations!$C$85*INDEX('Monthly Data'!Q:Q,Calculations!$C$116+MOD(BJ25,Calculations!$C$118))+(1-Control!$C$7*Calculations!$C$87)*INDEX('Monthly Data'!R:R,Calculations!$C$116+MOD(BJ25,Calculations!$C$118))</f>
        <v>1.5758278480433856E-2</v>
      </c>
      <c r="GA25" s="86">
        <f ca="1">Control!$C$7*Calculations!$C$82*INDEX('Monthly Data'!N:N,Calculations!$C$116+MOD(BK25,Calculations!$C$118))+Control!$C$7*Calculations!$C$83*INDEX('Monthly Data'!O:O,Calculations!$C$116+MOD(BK25,Calculations!$C$118))+Control!$C$7*Calculations!$C$84*INDEX('Monthly Data'!P:P,Calculations!$C$116+MOD(BK25,Calculations!$C$118))+Control!$C$7*Calculations!$C$85*INDEX('Monthly Data'!Q:Q,Calculations!$C$116+MOD(BK25,Calculations!$C$118))+(1-Control!$C$7*Calculations!$C$87)*INDEX('Monthly Data'!R:R,Calculations!$C$116+MOD(BK25,Calculations!$C$118))</f>
        <v>-2.5168357537820856E-4</v>
      </c>
      <c r="GB25" s="86">
        <f ca="1">Control!$C$7*Calculations!$C$82*INDEX('Monthly Data'!N:N,Calculations!$C$116+MOD(BL25,Calculations!$C$118))+Control!$C$7*Calculations!$C$83*INDEX('Monthly Data'!O:O,Calculations!$C$116+MOD(BL25,Calculations!$C$118))+Control!$C$7*Calculations!$C$84*INDEX('Monthly Data'!P:P,Calculations!$C$116+MOD(BL25,Calculations!$C$118))+Control!$C$7*Calculations!$C$85*INDEX('Monthly Data'!Q:Q,Calculations!$C$116+MOD(BL25,Calculations!$C$118))+(1-Control!$C$7*Calculations!$C$87)*INDEX('Monthly Data'!R:R,Calculations!$C$116+MOD(BL25,Calculations!$C$118))</f>
        <v>1.7361594973213587E-2</v>
      </c>
      <c r="GC25" s="86">
        <f ca="1">Control!$C$7*Calculations!$C$82*INDEX('Monthly Data'!N:N,Calculations!$C$116+MOD(BM25,Calculations!$C$118))+Control!$C$7*Calculations!$C$83*INDEX('Monthly Data'!O:O,Calculations!$C$116+MOD(BM25,Calculations!$C$118))+Control!$C$7*Calculations!$C$84*INDEX('Monthly Data'!P:P,Calculations!$C$116+MOD(BM25,Calculations!$C$118))+Control!$C$7*Calculations!$C$85*INDEX('Monthly Data'!Q:Q,Calculations!$C$116+MOD(BM25,Calculations!$C$118))+(1-Control!$C$7*Calculations!$C$87)*INDEX('Monthly Data'!R:R,Calculations!$C$116+MOD(BM25,Calculations!$C$118))</f>
        <v>2.5325873776067674E-2</v>
      </c>
      <c r="GD25" s="86">
        <f ca="1">Control!$C$7*Calculations!$C$82*INDEX('Monthly Data'!N:N,Calculations!$C$116+MOD(BN25,Calculations!$C$118))+Control!$C$7*Calculations!$C$83*INDEX('Monthly Data'!O:O,Calculations!$C$116+MOD(BN25,Calculations!$C$118))+Control!$C$7*Calculations!$C$84*INDEX('Monthly Data'!P:P,Calculations!$C$116+MOD(BN25,Calculations!$C$118))+Control!$C$7*Calculations!$C$85*INDEX('Monthly Data'!Q:Q,Calculations!$C$116+MOD(BN25,Calculations!$C$118))+(1-Control!$C$7*Calculations!$C$87)*INDEX('Monthly Data'!R:R,Calculations!$C$116+MOD(BN25,Calculations!$C$118))</f>
        <v>1.7484305259657981E-2</v>
      </c>
      <c r="GE25" s="86">
        <f ca="1">Control!$C$7*Calculations!$C$82*INDEX('Monthly Data'!N:N,Calculations!$C$116+MOD(BO25,Calculations!$C$118))+Control!$C$7*Calculations!$C$83*INDEX('Monthly Data'!O:O,Calculations!$C$116+MOD(BO25,Calculations!$C$118))+Control!$C$7*Calculations!$C$84*INDEX('Monthly Data'!P:P,Calculations!$C$116+MOD(BO25,Calculations!$C$118))+Control!$C$7*Calculations!$C$85*INDEX('Monthly Data'!Q:Q,Calculations!$C$116+MOD(BO25,Calculations!$C$118))+(1-Control!$C$7*Calculations!$C$87)*INDEX('Monthly Data'!R:R,Calculations!$C$116+MOD(BO25,Calculations!$C$118))</f>
        <v>1.0627294914941248E-2</v>
      </c>
      <c r="GF25" s="86">
        <f ca="1">Control!$C$7*Calculations!$C$82*INDEX('Monthly Data'!N:N,Calculations!$C$116+MOD(BP25,Calculations!$C$118))+Control!$C$7*Calculations!$C$83*INDEX('Monthly Data'!O:O,Calculations!$C$116+MOD(BP25,Calculations!$C$118))+Control!$C$7*Calculations!$C$84*INDEX('Monthly Data'!P:P,Calculations!$C$116+MOD(BP25,Calculations!$C$118))+Control!$C$7*Calculations!$C$85*INDEX('Monthly Data'!Q:Q,Calculations!$C$116+MOD(BP25,Calculations!$C$118))+(1-Control!$C$7*Calculations!$C$87)*INDEX('Monthly Data'!R:R,Calculations!$C$116+MOD(BP25,Calculations!$C$118))</f>
        <v>3.4808428836917149E-3</v>
      </c>
      <c r="GG25" s="86">
        <f ca="1">Control!$C$7*Calculations!$C$82*INDEX('Monthly Data'!N:N,Calculations!$C$116+MOD(BQ25,Calculations!$C$118))+Control!$C$7*Calculations!$C$83*INDEX('Monthly Data'!O:O,Calculations!$C$116+MOD(BQ25,Calculations!$C$118))+Control!$C$7*Calculations!$C$84*INDEX('Monthly Data'!P:P,Calculations!$C$116+MOD(BQ25,Calculations!$C$118))+Control!$C$7*Calculations!$C$85*INDEX('Monthly Data'!Q:Q,Calculations!$C$116+MOD(BQ25,Calculations!$C$118))+(1-Control!$C$7*Calculations!$C$87)*INDEX('Monthly Data'!R:R,Calculations!$C$116+MOD(BQ25,Calculations!$C$118))</f>
        <v>-3.8875517825435772E-3</v>
      </c>
      <c r="GH25" s="86">
        <f ca="1">Control!$C$7*Calculations!$C$82*INDEX('Monthly Data'!N:N,Calculations!$C$116+MOD(BR25,Calculations!$C$118))+Control!$C$7*Calculations!$C$83*INDEX('Monthly Data'!O:O,Calculations!$C$116+MOD(BR25,Calculations!$C$118))+Control!$C$7*Calculations!$C$84*INDEX('Monthly Data'!P:P,Calculations!$C$116+MOD(BR25,Calculations!$C$118))+Control!$C$7*Calculations!$C$85*INDEX('Monthly Data'!Q:Q,Calculations!$C$116+MOD(BR25,Calculations!$C$118))+(1-Control!$C$7*Calculations!$C$87)*INDEX('Monthly Data'!R:R,Calculations!$C$116+MOD(BR25,Calculations!$C$118))</f>
        <v>-7.3651264633385334E-4</v>
      </c>
      <c r="GI25" s="86">
        <f ca="1">Control!$C$7*Calculations!$C$82*INDEX('Monthly Data'!N:N,Calculations!$C$116+MOD(BS25,Calculations!$C$118))+Control!$C$7*Calculations!$C$83*INDEX('Monthly Data'!O:O,Calculations!$C$116+MOD(BS25,Calculations!$C$118))+Control!$C$7*Calculations!$C$84*INDEX('Monthly Data'!P:P,Calculations!$C$116+MOD(BS25,Calculations!$C$118))+Control!$C$7*Calculations!$C$85*INDEX('Monthly Data'!Q:Q,Calculations!$C$116+MOD(BS25,Calculations!$C$118))+(1-Control!$C$7*Calculations!$C$87)*INDEX('Monthly Data'!R:R,Calculations!$C$116+MOD(BS25,Calculations!$C$118))</f>
        <v>3.6332715283247441E-2</v>
      </c>
      <c r="GJ25" s="86">
        <f ca="1">Control!$C$7*Calculations!$C$82*INDEX('Monthly Data'!N:N,Calculations!$C$116+MOD(BT25,Calculations!$C$118))+Control!$C$7*Calculations!$C$83*INDEX('Monthly Data'!O:O,Calculations!$C$116+MOD(BT25,Calculations!$C$118))+Control!$C$7*Calculations!$C$84*INDEX('Monthly Data'!P:P,Calculations!$C$116+MOD(BT25,Calculations!$C$118))+Control!$C$7*Calculations!$C$85*INDEX('Monthly Data'!Q:Q,Calculations!$C$116+MOD(BT25,Calculations!$C$118))+(1-Control!$C$7*Calculations!$C$87)*INDEX('Monthly Data'!R:R,Calculations!$C$116+MOD(BT25,Calculations!$C$118))</f>
        <v>1.2722494017511032E-2</v>
      </c>
      <c r="GK25" s="86">
        <f ca="1">Control!$C$7*Calculations!$C$82*INDEX('Monthly Data'!N:N,Calculations!$C$116+MOD(BU25,Calculations!$C$118))+Control!$C$7*Calculations!$C$83*INDEX('Monthly Data'!O:O,Calculations!$C$116+MOD(BU25,Calculations!$C$118))+Control!$C$7*Calculations!$C$84*INDEX('Monthly Data'!P:P,Calculations!$C$116+MOD(BU25,Calculations!$C$118))+Control!$C$7*Calculations!$C$85*INDEX('Monthly Data'!Q:Q,Calculations!$C$116+MOD(BU25,Calculations!$C$118))+(1-Control!$C$7*Calculations!$C$87)*INDEX('Monthly Data'!R:R,Calculations!$C$116+MOD(BU25,Calculations!$C$118))</f>
        <v>3.127051071655923E-3</v>
      </c>
      <c r="GL25" s="86">
        <f ca="1">Control!$C$7*Calculations!$C$82*INDEX('Monthly Data'!N:N,Calculations!$C$116+MOD(BV25,Calculations!$C$118))+Control!$C$7*Calculations!$C$83*INDEX('Monthly Data'!O:O,Calculations!$C$116+MOD(BV25,Calculations!$C$118))+Control!$C$7*Calculations!$C$84*INDEX('Monthly Data'!P:P,Calculations!$C$116+MOD(BV25,Calculations!$C$118))+Control!$C$7*Calculations!$C$85*INDEX('Monthly Data'!Q:Q,Calculations!$C$116+MOD(BV25,Calculations!$C$118))+(1-Control!$C$7*Calculations!$C$87)*INDEX('Monthly Data'!R:R,Calculations!$C$116+MOD(BV25,Calculations!$C$118))</f>
        <v>1.3891304280773396E-2</v>
      </c>
      <c r="GM25" s="86">
        <f ca="1">Control!$C$7*Calculations!$C$82*INDEX('Monthly Data'!N:N,Calculations!$C$116+MOD(BW25,Calculations!$C$118))+Control!$C$7*Calculations!$C$83*INDEX('Monthly Data'!O:O,Calculations!$C$116+MOD(BW25,Calculations!$C$118))+Control!$C$7*Calculations!$C$84*INDEX('Monthly Data'!P:P,Calculations!$C$116+MOD(BW25,Calculations!$C$118))+Control!$C$7*Calculations!$C$85*INDEX('Monthly Data'!Q:Q,Calculations!$C$116+MOD(BW25,Calculations!$C$118))+(1-Control!$C$7*Calculations!$C$87)*INDEX('Monthly Data'!R:R,Calculations!$C$116+MOD(BW25,Calculations!$C$118))</f>
        <v>-2.7490061308214487E-3</v>
      </c>
      <c r="GN25" s="86">
        <f ca="1">Control!$C$7*Calculations!$C$82*INDEX('Monthly Data'!N:N,Calculations!$C$116+MOD(BX25,Calculations!$C$118))+Control!$C$7*Calculations!$C$83*INDEX('Monthly Data'!O:O,Calculations!$C$116+MOD(BX25,Calculations!$C$118))+Control!$C$7*Calculations!$C$84*INDEX('Monthly Data'!P:P,Calculations!$C$116+MOD(BX25,Calculations!$C$118))+Control!$C$7*Calculations!$C$85*INDEX('Monthly Data'!Q:Q,Calculations!$C$116+MOD(BX25,Calculations!$C$118))+(1-Control!$C$7*Calculations!$C$87)*INDEX('Monthly Data'!R:R,Calculations!$C$116+MOD(BX25,Calculations!$C$118))</f>
        <v>-1.8530040247387896E-2</v>
      </c>
      <c r="GO25" s="86">
        <f ca="1">Control!$C$7*Calculations!$C$82*INDEX('Monthly Data'!N:N,Calculations!$C$116+MOD(BY25,Calculations!$C$118))+Control!$C$7*Calculations!$C$83*INDEX('Monthly Data'!O:O,Calculations!$C$116+MOD(BY25,Calculations!$C$118))+Control!$C$7*Calculations!$C$84*INDEX('Monthly Data'!P:P,Calculations!$C$116+MOD(BY25,Calculations!$C$118))+Control!$C$7*Calculations!$C$85*INDEX('Monthly Data'!Q:Q,Calculations!$C$116+MOD(BY25,Calculations!$C$118))+(1-Control!$C$7*Calculations!$C$87)*INDEX('Monthly Data'!R:R,Calculations!$C$116+MOD(BY25,Calculations!$C$118))</f>
        <v>1.0353752315110615E-2</v>
      </c>
      <c r="GP25" s="86">
        <f ca="1">Control!$C$7*Calculations!$C$82*INDEX('Monthly Data'!N:N,Calculations!$C$116+MOD(BZ25,Calculations!$C$118))+Control!$C$7*Calculations!$C$83*INDEX('Monthly Data'!O:O,Calculations!$C$116+MOD(BZ25,Calculations!$C$118))+Control!$C$7*Calculations!$C$84*INDEX('Monthly Data'!P:P,Calculations!$C$116+MOD(BZ25,Calculations!$C$118))+Control!$C$7*Calculations!$C$85*INDEX('Monthly Data'!Q:Q,Calculations!$C$116+MOD(BZ25,Calculations!$C$118))+(1-Control!$C$7*Calculations!$C$87)*INDEX('Monthly Data'!R:R,Calculations!$C$116+MOD(BZ25,Calculations!$C$118))</f>
        <v>1.0921298083007208E-2</v>
      </c>
      <c r="GQ25" s="86">
        <f ca="1">Control!$C$7*Calculations!$C$82*INDEX('Monthly Data'!N:N,Calculations!$C$116+MOD(CA25,Calculations!$C$118))+Control!$C$7*Calculations!$C$83*INDEX('Monthly Data'!O:O,Calculations!$C$116+MOD(CA25,Calculations!$C$118))+Control!$C$7*Calculations!$C$84*INDEX('Monthly Data'!P:P,Calculations!$C$116+MOD(CA25,Calculations!$C$118))+Control!$C$7*Calculations!$C$85*INDEX('Monthly Data'!Q:Q,Calculations!$C$116+MOD(CA25,Calculations!$C$118))+(1-Control!$C$7*Calculations!$C$87)*INDEX('Monthly Data'!R:R,Calculations!$C$116+MOD(CA25,Calculations!$C$118))</f>
        <v>6.1009361253630504E-2</v>
      </c>
      <c r="GR25" s="86">
        <f ca="1">Control!$C$7*Calculations!$C$82*INDEX('Monthly Data'!N:N,Calculations!$C$116+MOD(CB25,Calculations!$C$118))+Control!$C$7*Calculations!$C$83*INDEX('Monthly Data'!O:O,Calculations!$C$116+MOD(CB25,Calculations!$C$118))+Control!$C$7*Calculations!$C$84*INDEX('Monthly Data'!P:P,Calculations!$C$116+MOD(CB25,Calculations!$C$118))+Control!$C$7*Calculations!$C$85*INDEX('Monthly Data'!Q:Q,Calculations!$C$116+MOD(CB25,Calculations!$C$118))+(1-Control!$C$7*Calculations!$C$87)*INDEX('Monthly Data'!R:R,Calculations!$C$116+MOD(CB25,Calculations!$C$118))</f>
        <v>1.142101364887867E-2</v>
      </c>
      <c r="GS25" s="86">
        <f ca="1">Control!$C$7*Calculations!$C$82*INDEX('Monthly Data'!N:N,Calculations!$C$116+MOD(CC25,Calculations!$C$118))+Control!$C$7*Calculations!$C$83*INDEX('Monthly Data'!O:O,Calculations!$C$116+MOD(CC25,Calculations!$C$118))+Control!$C$7*Calculations!$C$84*INDEX('Monthly Data'!P:P,Calculations!$C$116+MOD(CC25,Calculations!$C$118))+Control!$C$7*Calculations!$C$85*INDEX('Monthly Data'!Q:Q,Calculations!$C$116+MOD(CC25,Calculations!$C$118))+(1-Control!$C$7*Calculations!$C$87)*INDEX('Monthly Data'!R:R,Calculations!$C$116+MOD(CC25,Calculations!$C$118))</f>
        <v>7.7184133340106598E-3</v>
      </c>
      <c r="GT25" s="86">
        <f ca="1">Control!$C$7*Calculations!$C$82*INDEX('Monthly Data'!N:N,Calculations!$C$116+MOD(CD25,Calculations!$C$118))+Control!$C$7*Calculations!$C$83*INDEX('Monthly Data'!O:O,Calculations!$C$116+MOD(CD25,Calculations!$C$118))+Control!$C$7*Calculations!$C$84*INDEX('Monthly Data'!P:P,Calculations!$C$116+MOD(CD25,Calculations!$C$118))+Control!$C$7*Calculations!$C$85*INDEX('Monthly Data'!Q:Q,Calculations!$C$116+MOD(CD25,Calculations!$C$118))+(1-Control!$C$7*Calculations!$C$87)*INDEX('Monthly Data'!R:R,Calculations!$C$116+MOD(CD25,Calculations!$C$118))</f>
        <v>2.3852824346838646E-2</v>
      </c>
      <c r="GU25" s="86">
        <f ca="1">Control!$C$7*Calculations!$C$82*INDEX('Monthly Data'!N:N,Calculations!$C$116+MOD(CE25,Calculations!$C$118))+Control!$C$7*Calculations!$C$83*INDEX('Monthly Data'!O:O,Calculations!$C$116+MOD(CE25,Calculations!$C$118))+Control!$C$7*Calculations!$C$84*INDEX('Monthly Data'!P:P,Calculations!$C$116+MOD(CE25,Calculations!$C$118))+Control!$C$7*Calculations!$C$85*INDEX('Monthly Data'!Q:Q,Calculations!$C$116+MOD(CE25,Calculations!$C$118))+(1-Control!$C$7*Calculations!$C$87)*INDEX('Monthly Data'!R:R,Calculations!$C$116+MOD(CE25,Calculations!$C$118))</f>
        <v>-2.6378232493851243E-2</v>
      </c>
      <c r="GV25" s="86">
        <f ca="1">Control!$C$7*Calculations!$C$82*INDEX('Monthly Data'!N:N,Calculations!$C$116+MOD(CF25,Calculations!$C$118))+Control!$C$7*Calculations!$C$83*INDEX('Monthly Data'!O:O,Calculations!$C$116+MOD(CF25,Calculations!$C$118))+Control!$C$7*Calculations!$C$84*INDEX('Monthly Data'!P:P,Calculations!$C$116+MOD(CF25,Calculations!$C$118))+Control!$C$7*Calculations!$C$85*INDEX('Monthly Data'!Q:Q,Calculations!$C$116+MOD(CF25,Calculations!$C$118))+(1-Control!$C$7*Calculations!$C$87)*INDEX('Monthly Data'!R:R,Calculations!$C$116+MOD(CF25,Calculations!$C$118))</f>
        <v>8.3814116887657771E-3</v>
      </c>
      <c r="GW25" s="86">
        <f ca="1">Control!$C$7*Calculations!$C$82*INDEX('Monthly Data'!N:N,Calculations!$C$116+MOD(CG25,Calculations!$C$118))+Control!$C$7*Calculations!$C$83*INDEX('Monthly Data'!O:O,Calculations!$C$116+MOD(CG25,Calculations!$C$118))+Control!$C$7*Calculations!$C$84*INDEX('Monthly Data'!P:P,Calculations!$C$116+MOD(CG25,Calculations!$C$118))+Control!$C$7*Calculations!$C$85*INDEX('Monthly Data'!Q:Q,Calculations!$C$116+MOD(CG25,Calculations!$C$118))+(1-Control!$C$7*Calculations!$C$87)*INDEX('Monthly Data'!R:R,Calculations!$C$116+MOD(CG25,Calculations!$C$118))</f>
        <v>2.3852824346838646E-2</v>
      </c>
      <c r="GX25" s="86">
        <f ca="1">Control!$C$7*Calculations!$C$82*INDEX('Monthly Data'!N:N,Calculations!$C$116+MOD(CH25,Calculations!$C$118))+Control!$C$7*Calculations!$C$83*INDEX('Monthly Data'!O:O,Calculations!$C$116+MOD(CH25,Calculations!$C$118))+Control!$C$7*Calculations!$C$84*INDEX('Monthly Data'!P:P,Calculations!$C$116+MOD(CH25,Calculations!$C$118))+Control!$C$7*Calculations!$C$85*INDEX('Monthly Data'!Q:Q,Calculations!$C$116+MOD(CH25,Calculations!$C$118))+(1-Control!$C$7*Calculations!$C$87)*INDEX('Monthly Data'!R:R,Calculations!$C$116+MOD(CH25,Calculations!$C$118))</f>
        <v>-9.8327855560634558E-3</v>
      </c>
      <c r="GY25" s="86">
        <f ca="1">Control!$C$7*Calculations!$C$82*INDEX('Monthly Data'!N:N,Calculations!$C$116+MOD(CI25,Calculations!$C$118))+Control!$C$7*Calculations!$C$83*INDEX('Monthly Data'!O:O,Calculations!$C$116+MOD(CI25,Calculations!$C$118))+Control!$C$7*Calculations!$C$84*INDEX('Monthly Data'!P:P,Calculations!$C$116+MOD(CI25,Calculations!$C$118))+Control!$C$7*Calculations!$C$85*INDEX('Monthly Data'!Q:Q,Calculations!$C$116+MOD(CI25,Calculations!$C$118))+(1-Control!$C$7*Calculations!$C$87)*INDEX('Monthly Data'!R:R,Calculations!$C$116+MOD(CI25,Calculations!$C$118))</f>
        <v>1.1106855739851785E-2</v>
      </c>
      <c r="GZ25" s="86">
        <f ca="1">Control!$C$7*Calculations!$C$82*INDEX('Monthly Data'!N:N,Calculations!$C$116+MOD(CJ25,Calculations!$C$118))+Control!$C$7*Calculations!$C$83*INDEX('Monthly Data'!O:O,Calculations!$C$116+MOD(CJ25,Calculations!$C$118))+Control!$C$7*Calculations!$C$84*INDEX('Monthly Data'!P:P,Calculations!$C$116+MOD(CJ25,Calculations!$C$118))+Control!$C$7*Calculations!$C$85*INDEX('Monthly Data'!Q:Q,Calculations!$C$116+MOD(CJ25,Calculations!$C$118))+(1-Control!$C$7*Calculations!$C$87)*INDEX('Monthly Data'!R:R,Calculations!$C$116+MOD(CJ25,Calculations!$C$118))</f>
        <v>1.3891304280773396E-2</v>
      </c>
      <c r="HA25" s="86">
        <f ca="1">Control!$C$7*Calculations!$C$82*INDEX('Monthly Data'!N:N,Calculations!$C$116+MOD(CK25,Calculations!$C$118))+Control!$C$7*Calculations!$C$83*INDEX('Monthly Data'!O:O,Calculations!$C$116+MOD(CK25,Calculations!$C$118))+Control!$C$7*Calculations!$C$84*INDEX('Monthly Data'!P:P,Calculations!$C$116+MOD(CK25,Calculations!$C$118))+Control!$C$7*Calculations!$C$85*INDEX('Monthly Data'!Q:Q,Calculations!$C$116+MOD(CK25,Calculations!$C$118))+(1-Control!$C$7*Calculations!$C$87)*INDEX('Monthly Data'!R:R,Calculations!$C$116+MOD(CK25,Calculations!$C$118))</f>
        <v>3.6332715283247441E-2</v>
      </c>
      <c r="HB25" s="86">
        <f ca="1">Control!$C$7*Calculations!$C$82*INDEX('Monthly Data'!N:N,Calculations!$C$116+MOD(CL25,Calculations!$C$118))+Control!$C$7*Calculations!$C$83*INDEX('Monthly Data'!O:O,Calculations!$C$116+MOD(CL25,Calculations!$C$118))+Control!$C$7*Calculations!$C$84*INDEX('Monthly Data'!P:P,Calculations!$C$116+MOD(CL25,Calculations!$C$118))+Control!$C$7*Calculations!$C$85*INDEX('Monthly Data'!Q:Q,Calculations!$C$116+MOD(CL25,Calculations!$C$118))+(1-Control!$C$7*Calculations!$C$87)*INDEX('Monthly Data'!R:R,Calculations!$C$116+MOD(CL25,Calculations!$C$118))</f>
        <v>1.0018681835149534E-3</v>
      </c>
      <c r="HC25" s="86">
        <f ca="1">Control!$C$7*Calculations!$C$82*INDEX('Monthly Data'!N:N,Calculations!$C$116+MOD(CM25,Calculations!$C$118))+Control!$C$7*Calculations!$C$83*INDEX('Monthly Data'!O:O,Calculations!$C$116+MOD(CM25,Calculations!$C$118))+Control!$C$7*Calculations!$C$84*INDEX('Monthly Data'!P:P,Calculations!$C$116+MOD(CM25,Calculations!$C$118))+Control!$C$7*Calculations!$C$85*INDEX('Monthly Data'!Q:Q,Calculations!$C$116+MOD(CM25,Calculations!$C$118))+(1-Control!$C$7*Calculations!$C$87)*INDEX('Monthly Data'!R:R,Calculations!$C$116+MOD(CM25,Calculations!$C$118))</f>
        <v>-9.5555592256394619E-3</v>
      </c>
      <c r="HD25" s="86">
        <f ca="1">Control!$C$7*Calculations!$C$82*INDEX('Monthly Data'!N:N,Calculations!$C$116+MOD(CN25,Calculations!$C$118))+Control!$C$7*Calculations!$C$83*INDEX('Monthly Data'!O:O,Calculations!$C$116+MOD(CN25,Calculations!$C$118))+Control!$C$7*Calculations!$C$84*INDEX('Monthly Data'!P:P,Calculations!$C$116+MOD(CN25,Calculations!$C$118))+Control!$C$7*Calculations!$C$85*INDEX('Monthly Data'!Q:Q,Calculations!$C$116+MOD(CN25,Calculations!$C$118))+(1-Control!$C$7*Calculations!$C$87)*INDEX('Monthly Data'!R:R,Calculations!$C$116+MOD(CN25,Calculations!$C$118))</f>
        <v>-6.1115617667135171E-2</v>
      </c>
      <c r="HE25" s="86">
        <f ca="1">Control!$C$7*Calculations!$C$82*INDEX('Monthly Data'!N:N,Calculations!$C$116+MOD(CO25,Calculations!$C$118))+Control!$C$7*Calculations!$C$83*INDEX('Monthly Data'!O:O,Calculations!$C$116+MOD(CO25,Calculations!$C$118))+Control!$C$7*Calculations!$C$84*INDEX('Monthly Data'!P:P,Calculations!$C$116+MOD(CO25,Calculations!$C$118))+Control!$C$7*Calculations!$C$85*INDEX('Monthly Data'!Q:Q,Calculations!$C$116+MOD(CO25,Calculations!$C$118))+(1-Control!$C$7*Calculations!$C$87)*INDEX('Monthly Data'!R:R,Calculations!$C$116+MOD(CO25,Calculations!$C$118))</f>
        <v>1.5063457444773597E-2</v>
      </c>
      <c r="HF25" s="86">
        <f ca="1">Control!$C$7*Calculations!$C$82*INDEX('Monthly Data'!N:N,Calculations!$C$116+MOD(CP25,Calculations!$C$118))+Control!$C$7*Calculations!$C$83*INDEX('Monthly Data'!O:O,Calculations!$C$116+MOD(CP25,Calculations!$C$118))+Control!$C$7*Calculations!$C$84*INDEX('Monthly Data'!P:P,Calculations!$C$116+MOD(CP25,Calculations!$C$118))+Control!$C$7*Calculations!$C$85*INDEX('Monthly Data'!Q:Q,Calculations!$C$116+MOD(CP25,Calculations!$C$118))+(1-Control!$C$7*Calculations!$C$87)*INDEX('Monthly Data'!R:R,Calculations!$C$116+MOD(CP25,Calculations!$C$118))</f>
        <v>-3.8875517825435772E-3</v>
      </c>
      <c r="HG25" s="86">
        <f ca="1">Control!$C$7*Calculations!$C$82*INDEX('Monthly Data'!N:N,Calculations!$C$116+MOD(CQ25,Calculations!$C$118))+Control!$C$7*Calculations!$C$83*INDEX('Monthly Data'!O:O,Calculations!$C$116+MOD(CQ25,Calculations!$C$118))+Control!$C$7*Calculations!$C$84*INDEX('Monthly Data'!P:P,Calculations!$C$116+MOD(CQ25,Calculations!$C$118))+Control!$C$7*Calculations!$C$85*INDEX('Monthly Data'!Q:Q,Calculations!$C$116+MOD(CQ25,Calculations!$C$118))+(1-Control!$C$7*Calculations!$C$87)*INDEX('Monthly Data'!R:R,Calculations!$C$116+MOD(CQ25,Calculations!$C$118))</f>
        <v>4.5132804118240749E-2</v>
      </c>
      <c r="HH25" s="86">
        <f ca="1">Control!$C$7*Calculations!$C$82*INDEX('Monthly Data'!N:N,Calculations!$C$116+MOD(CR25,Calculations!$C$118))+Control!$C$7*Calculations!$C$83*INDEX('Monthly Data'!O:O,Calculations!$C$116+MOD(CR25,Calculations!$C$118))+Control!$C$7*Calculations!$C$84*INDEX('Monthly Data'!P:P,Calculations!$C$116+MOD(CR25,Calculations!$C$118))+Control!$C$7*Calculations!$C$85*INDEX('Monthly Data'!Q:Q,Calculations!$C$116+MOD(CR25,Calculations!$C$118))+(1-Control!$C$7*Calculations!$C$87)*INDEX('Monthly Data'!R:R,Calculations!$C$116+MOD(CR25,Calculations!$C$118))</f>
        <v>1.1809891087585166E-2</v>
      </c>
      <c r="HI25" s="86">
        <f ca="1">Control!$C$7*Calculations!$C$82*INDEX('Monthly Data'!N:N,Calculations!$C$116+MOD(CS25,Calculations!$C$118))+Control!$C$7*Calculations!$C$83*INDEX('Monthly Data'!O:O,Calculations!$C$116+MOD(CS25,Calculations!$C$118))+Control!$C$7*Calculations!$C$84*INDEX('Monthly Data'!P:P,Calculations!$C$116+MOD(CS25,Calculations!$C$118))+Control!$C$7*Calculations!$C$85*INDEX('Monthly Data'!Q:Q,Calculations!$C$116+MOD(CS25,Calculations!$C$118))+(1-Control!$C$7*Calculations!$C$87)*INDEX('Monthly Data'!R:R,Calculations!$C$116+MOD(CS25,Calculations!$C$118))</f>
        <v>-1.880155173376722E-2</v>
      </c>
      <c r="HJ25" s="86">
        <f ca="1">Control!$C$7*Calculations!$C$82*INDEX('Monthly Data'!N:N,Calculations!$C$116+MOD(CT25,Calculations!$C$118))+Control!$C$7*Calculations!$C$83*INDEX('Monthly Data'!O:O,Calculations!$C$116+MOD(CT25,Calculations!$C$118))+Control!$C$7*Calculations!$C$84*INDEX('Monthly Data'!P:P,Calculations!$C$116+MOD(CT25,Calculations!$C$118))+Control!$C$7*Calculations!$C$85*INDEX('Monthly Data'!Q:Q,Calculations!$C$116+MOD(CT25,Calculations!$C$118))+(1-Control!$C$7*Calculations!$C$87)*INDEX('Monthly Data'!R:R,Calculations!$C$116+MOD(CT25,Calculations!$C$118))</f>
        <v>3.9251937367756782E-3</v>
      </c>
      <c r="HK25" s="86">
        <f ca="1">Control!$C$7*Calculations!$C$82*INDEX('Monthly Data'!N:N,Calculations!$C$116+MOD(CU25,Calculations!$C$118))+Control!$C$7*Calculations!$C$83*INDEX('Monthly Data'!O:O,Calculations!$C$116+MOD(CU25,Calculations!$C$118))+Control!$C$7*Calculations!$C$84*INDEX('Monthly Data'!P:P,Calculations!$C$116+MOD(CU25,Calculations!$C$118))+Control!$C$7*Calculations!$C$85*INDEX('Monthly Data'!Q:Q,Calculations!$C$116+MOD(CU25,Calculations!$C$118))+(1-Control!$C$7*Calculations!$C$87)*INDEX('Monthly Data'!R:R,Calculations!$C$116+MOD(CU25,Calculations!$C$118))</f>
        <v>3.6332715283247441E-2</v>
      </c>
      <c r="HL25" s="86">
        <f ca="1">Control!$C$7*Calculations!$C$82*INDEX('Monthly Data'!N:N,Calculations!$C$116+MOD(CV25,Calculations!$C$118))+Control!$C$7*Calculations!$C$83*INDEX('Monthly Data'!O:O,Calculations!$C$116+MOD(CV25,Calculations!$C$118))+Control!$C$7*Calculations!$C$84*INDEX('Monthly Data'!P:P,Calculations!$C$116+MOD(CV25,Calculations!$C$118))+Control!$C$7*Calculations!$C$85*INDEX('Monthly Data'!Q:Q,Calculations!$C$116+MOD(CV25,Calculations!$C$118))+(1-Control!$C$7*Calculations!$C$87)*INDEX('Monthly Data'!R:R,Calculations!$C$116+MOD(CV25,Calculations!$C$118))</f>
        <v>8.3814116887657771E-3</v>
      </c>
      <c r="HM25" s="86">
        <f ca="1">Control!$C$7*Calculations!$C$82*INDEX('Monthly Data'!N:N,Calculations!$C$116+MOD(CW25,Calculations!$C$118))+Control!$C$7*Calculations!$C$83*INDEX('Monthly Data'!O:O,Calculations!$C$116+MOD(CW25,Calculations!$C$118))+Control!$C$7*Calculations!$C$84*INDEX('Monthly Data'!P:P,Calculations!$C$116+MOD(CW25,Calculations!$C$118))+Control!$C$7*Calculations!$C$85*INDEX('Monthly Data'!Q:Q,Calculations!$C$116+MOD(CW25,Calculations!$C$118))+(1-Control!$C$7*Calculations!$C$87)*INDEX('Monthly Data'!R:R,Calculations!$C$116+MOD(CW25,Calculations!$C$118))</f>
        <v>-3.8875517825435772E-3</v>
      </c>
      <c r="HN25" s="86">
        <f ca="1">Control!$C$7*Calculations!$C$82*INDEX('Monthly Data'!N:N,Calculations!$C$116+MOD(CX25,Calculations!$C$118))+Control!$C$7*Calculations!$C$83*INDEX('Monthly Data'!O:O,Calculations!$C$116+MOD(CX25,Calculations!$C$118))+Control!$C$7*Calculations!$C$84*INDEX('Monthly Data'!P:P,Calculations!$C$116+MOD(CX25,Calculations!$C$118))+Control!$C$7*Calculations!$C$85*INDEX('Monthly Data'!Q:Q,Calculations!$C$116+MOD(CX25,Calculations!$C$118))+(1-Control!$C$7*Calculations!$C$87)*INDEX('Monthly Data'!R:R,Calculations!$C$116+MOD(CX25,Calculations!$C$118))</f>
        <v>3.127051071655923E-3</v>
      </c>
      <c r="HO25" s="86">
        <f ca="1">Control!$C$7*Calculations!$C$82*INDEX('Monthly Data'!N:N,Calculations!$C$116+MOD(CY25,Calculations!$C$118))+Control!$C$7*Calculations!$C$83*INDEX('Monthly Data'!O:O,Calculations!$C$116+MOD(CY25,Calculations!$C$118))+Control!$C$7*Calculations!$C$84*INDEX('Monthly Data'!P:P,Calculations!$C$116+MOD(CY25,Calculations!$C$118))+Control!$C$7*Calculations!$C$85*INDEX('Monthly Data'!Q:Q,Calculations!$C$116+MOD(CY25,Calculations!$C$118))+(1-Control!$C$7*Calculations!$C$87)*INDEX('Monthly Data'!R:R,Calculations!$C$116+MOD(CY25,Calculations!$C$118))</f>
        <v>-4.0413381192162513E-2</v>
      </c>
      <c r="HP25" s="86">
        <f ca="1">Control!$C$7*Calculations!$C$82*INDEX('Monthly Data'!N:N,Calculations!$C$116+MOD(CZ25,Calculations!$C$118))+Control!$C$7*Calculations!$C$83*INDEX('Monthly Data'!O:O,Calculations!$C$116+MOD(CZ25,Calculations!$C$118))+Control!$C$7*Calculations!$C$84*INDEX('Monthly Data'!P:P,Calculations!$C$116+MOD(CZ25,Calculations!$C$118))+Control!$C$7*Calculations!$C$85*INDEX('Monthly Data'!Q:Q,Calculations!$C$116+MOD(CZ25,Calculations!$C$118))+(1-Control!$C$7*Calculations!$C$87)*INDEX('Monthly Data'!R:R,Calculations!$C$116+MOD(CZ25,Calculations!$C$118))</f>
        <v>7.3538285850108537E-3</v>
      </c>
      <c r="HQ25" s="86">
        <f ca="1">Control!$C$7*Calculations!$C$82*INDEX('Monthly Data'!N:N,Calculations!$C$116+MOD(DA25,Calculations!$C$118))+Control!$C$7*Calculations!$C$83*INDEX('Monthly Data'!O:O,Calculations!$C$116+MOD(DA25,Calculations!$C$118))+Control!$C$7*Calculations!$C$84*INDEX('Monthly Data'!P:P,Calculations!$C$116+MOD(DA25,Calculations!$C$118))+Control!$C$7*Calculations!$C$85*INDEX('Monthly Data'!Q:Q,Calculations!$C$116+MOD(DA25,Calculations!$C$118))+(1-Control!$C$7*Calculations!$C$87)*INDEX('Monthly Data'!R:R,Calculations!$C$116+MOD(DA25,Calculations!$C$118))</f>
        <v>-9.839093431862074E-3</v>
      </c>
      <c r="HR25" s="86">
        <f ca="1">Control!$C$7*Calculations!$C$82*INDEX('Monthly Data'!N:N,Calculations!$C$116+MOD(DB25,Calculations!$C$118))+Control!$C$7*Calculations!$C$83*INDEX('Monthly Data'!O:O,Calculations!$C$116+MOD(DB25,Calculations!$C$118))+Control!$C$7*Calculations!$C$84*INDEX('Monthly Data'!P:P,Calculations!$C$116+MOD(DB25,Calculations!$C$118))+Control!$C$7*Calculations!$C$85*INDEX('Monthly Data'!Q:Q,Calculations!$C$116+MOD(DB25,Calculations!$C$118))+(1-Control!$C$7*Calculations!$C$87)*INDEX('Monthly Data'!R:R,Calculations!$C$116+MOD(DB25,Calculations!$C$118))</f>
        <v>2.3852824346838646E-2</v>
      </c>
      <c r="HS25" s="86">
        <f ca="1">Control!$C$7*Calculations!$C$82*INDEX('Monthly Data'!N:N,Calculations!$C$116+MOD(DC25,Calculations!$C$118))+Control!$C$7*Calculations!$C$83*INDEX('Monthly Data'!O:O,Calculations!$C$116+MOD(DC25,Calculations!$C$118))+Control!$C$7*Calculations!$C$84*INDEX('Monthly Data'!P:P,Calculations!$C$116+MOD(DC25,Calculations!$C$118))+Control!$C$7*Calculations!$C$85*INDEX('Monthly Data'!Q:Q,Calculations!$C$116+MOD(DC25,Calculations!$C$118))+(1-Control!$C$7*Calculations!$C$87)*INDEX('Monthly Data'!R:R,Calculations!$C$116+MOD(DC25,Calculations!$C$118))</f>
        <v>-7.8872955230675015E-3</v>
      </c>
      <c r="HT25" s="86">
        <f ca="1">Control!$C$7*Calculations!$C$82*INDEX('Monthly Data'!N:N,Calculations!$C$116+MOD(DD25,Calculations!$C$118))+Control!$C$7*Calculations!$C$83*INDEX('Monthly Data'!O:O,Calculations!$C$116+MOD(DD25,Calculations!$C$118))+Control!$C$7*Calculations!$C$84*INDEX('Monthly Data'!P:P,Calculations!$C$116+MOD(DD25,Calculations!$C$118))+Control!$C$7*Calculations!$C$85*INDEX('Monthly Data'!Q:Q,Calculations!$C$116+MOD(DD25,Calculations!$C$118))+(1-Control!$C$7*Calculations!$C$87)*INDEX('Monthly Data'!R:R,Calculations!$C$116+MOD(DD25,Calculations!$C$118))</f>
        <v>2.5325873776067674E-2</v>
      </c>
      <c r="HU25" s="86">
        <f ca="1">Control!$C$7*Calculations!$C$82*INDEX('Monthly Data'!N:N,Calculations!$C$116+MOD(DE25,Calculations!$C$118))+Control!$C$7*Calculations!$C$83*INDEX('Monthly Data'!O:O,Calculations!$C$116+MOD(DE25,Calculations!$C$118))+Control!$C$7*Calculations!$C$84*INDEX('Monthly Data'!P:P,Calculations!$C$116+MOD(DE25,Calculations!$C$118))+Control!$C$7*Calculations!$C$85*INDEX('Monthly Data'!Q:Q,Calculations!$C$116+MOD(DE25,Calculations!$C$118))+(1-Control!$C$7*Calculations!$C$87)*INDEX('Monthly Data'!R:R,Calculations!$C$116+MOD(DE25,Calculations!$C$118))</f>
        <v>3.7596120283497965E-2</v>
      </c>
      <c r="HV25" s="86">
        <f ca="1">Control!$C$7*Calculations!$C$82*INDEX('Monthly Data'!N:N,Calculations!$C$116+MOD(DF25,Calculations!$C$118))+Control!$C$7*Calculations!$C$83*INDEX('Monthly Data'!O:O,Calculations!$C$116+MOD(DF25,Calculations!$C$118))+Control!$C$7*Calculations!$C$84*INDEX('Monthly Data'!P:P,Calculations!$C$116+MOD(DF25,Calculations!$C$118))+Control!$C$7*Calculations!$C$85*INDEX('Monthly Data'!Q:Q,Calculations!$C$116+MOD(DF25,Calculations!$C$118))+(1-Control!$C$7*Calculations!$C$87)*INDEX('Monthly Data'!R:R,Calculations!$C$116+MOD(DF25,Calculations!$C$118))</f>
        <v>1.2435425892067014E-2</v>
      </c>
      <c r="HW25" s="86">
        <f ca="1">Control!$C$7*Calculations!$C$82*INDEX('Monthly Data'!N:N,Calculations!$C$116+MOD(DG25,Calculations!$C$118))+Control!$C$7*Calculations!$C$83*INDEX('Monthly Data'!O:O,Calculations!$C$116+MOD(DG25,Calculations!$C$118))+Control!$C$7*Calculations!$C$84*INDEX('Monthly Data'!P:P,Calculations!$C$116+MOD(DG25,Calculations!$C$118))+Control!$C$7*Calculations!$C$85*INDEX('Monthly Data'!Q:Q,Calculations!$C$116+MOD(DG25,Calculations!$C$118))+(1-Control!$C$7*Calculations!$C$87)*INDEX('Monthly Data'!R:R,Calculations!$C$116+MOD(DG25,Calculations!$C$118))</f>
        <v>1.7361594973213587E-2</v>
      </c>
      <c r="HX25" s="86">
        <f ca="1">Control!$C$7*Calculations!$C$82*INDEX('Monthly Data'!N:N,Calculations!$C$116+MOD(DH25,Calculations!$C$118))+Control!$C$7*Calculations!$C$83*INDEX('Monthly Data'!O:O,Calculations!$C$116+MOD(DH25,Calculations!$C$118))+Control!$C$7*Calculations!$C$84*INDEX('Monthly Data'!P:P,Calculations!$C$116+MOD(DH25,Calculations!$C$118))+Control!$C$7*Calculations!$C$85*INDEX('Monthly Data'!Q:Q,Calculations!$C$116+MOD(DH25,Calculations!$C$118))+(1-Control!$C$7*Calculations!$C$87)*INDEX('Monthly Data'!R:R,Calculations!$C$116+MOD(DH25,Calculations!$C$118))</f>
        <v>3.0957942835585645E-2</v>
      </c>
      <c r="HY25" s="86">
        <f ca="1">Control!$C$7*Calculations!$C$82*INDEX('Monthly Data'!N:N,Calculations!$C$116+MOD(DI25,Calculations!$C$118))+Control!$C$7*Calculations!$C$83*INDEX('Monthly Data'!O:O,Calculations!$C$116+MOD(DI25,Calculations!$C$118))+Control!$C$7*Calculations!$C$84*INDEX('Monthly Data'!P:P,Calculations!$C$116+MOD(DI25,Calculations!$C$118))+Control!$C$7*Calculations!$C$85*INDEX('Monthly Data'!Q:Q,Calculations!$C$116+MOD(DI25,Calculations!$C$118))+(1-Control!$C$7*Calculations!$C$87)*INDEX('Monthly Data'!R:R,Calculations!$C$116+MOD(DI25,Calculations!$C$118))</f>
        <v>2.1918137743539623E-2</v>
      </c>
      <c r="HZ25" s="86">
        <f ca="1">Control!$C$7*Calculations!$C$82*INDEX('Monthly Data'!N:N,Calculations!$C$116+MOD(DJ25,Calculations!$C$118))+Control!$C$7*Calculations!$C$83*INDEX('Monthly Data'!O:O,Calculations!$C$116+MOD(DJ25,Calculations!$C$118))+Control!$C$7*Calculations!$C$84*INDEX('Monthly Data'!P:P,Calculations!$C$116+MOD(DJ25,Calculations!$C$118))+Control!$C$7*Calculations!$C$85*INDEX('Monthly Data'!Q:Q,Calculations!$C$116+MOD(DJ25,Calculations!$C$118))+(1-Control!$C$7*Calculations!$C$87)*INDEX('Monthly Data'!R:R,Calculations!$C$116+MOD(DJ25,Calculations!$C$118))</f>
        <v>2.2757992058453024E-3</v>
      </c>
      <c r="IA25" s="86">
        <f ca="1">Control!$C$7*Calculations!$C$82*INDEX('Monthly Data'!N:N,Calculations!$C$116+MOD(DK25,Calculations!$C$118))+Control!$C$7*Calculations!$C$83*INDEX('Monthly Data'!O:O,Calculations!$C$116+MOD(DK25,Calculations!$C$118))+Control!$C$7*Calculations!$C$84*INDEX('Monthly Data'!P:P,Calculations!$C$116+MOD(DK25,Calculations!$C$118))+Control!$C$7*Calculations!$C$85*INDEX('Monthly Data'!Q:Q,Calculations!$C$116+MOD(DK25,Calculations!$C$118))+(1-Control!$C$7*Calculations!$C$87)*INDEX('Monthly Data'!R:R,Calculations!$C$116+MOD(DK25,Calculations!$C$118))</f>
        <v>-3.9863250714949353E-2</v>
      </c>
      <c r="IB25" s="86">
        <f ca="1">Control!$C$7*Calculations!$C$82*INDEX('Monthly Data'!N:N,Calculations!$C$116+MOD(DL25,Calculations!$C$118))+Control!$C$7*Calculations!$C$83*INDEX('Monthly Data'!O:O,Calculations!$C$116+MOD(DL25,Calculations!$C$118))+Control!$C$7*Calculations!$C$84*INDEX('Monthly Data'!P:P,Calculations!$C$116+MOD(DL25,Calculations!$C$118))+Control!$C$7*Calculations!$C$85*INDEX('Monthly Data'!Q:Q,Calculations!$C$116+MOD(DL25,Calculations!$C$118))+(1-Control!$C$7*Calculations!$C$87)*INDEX('Monthly Data'!R:R,Calculations!$C$116+MOD(DL25,Calculations!$C$118))</f>
        <v>2.766281641786093E-2</v>
      </c>
      <c r="IC25" s="86">
        <f ca="1">Control!$C$7*Calculations!$C$82*INDEX('Monthly Data'!N:N,Calculations!$C$116+MOD(DM25,Calculations!$C$118))+Control!$C$7*Calculations!$C$83*INDEX('Monthly Data'!O:O,Calculations!$C$116+MOD(DM25,Calculations!$C$118))+Control!$C$7*Calculations!$C$84*INDEX('Monthly Data'!P:P,Calculations!$C$116+MOD(DM25,Calculations!$C$118))+Control!$C$7*Calculations!$C$85*INDEX('Monthly Data'!Q:Q,Calculations!$C$116+MOD(DM25,Calculations!$C$118))+(1-Control!$C$7*Calculations!$C$87)*INDEX('Monthly Data'!R:R,Calculations!$C$116+MOD(DM25,Calculations!$C$118))</f>
        <v>2.3206536303657571E-2</v>
      </c>
      <c r="ID25" s="86">
        <f ca="1">Control!$C$7*Calculations!$C$82*INDEX('Monthly Data'!N:N,Calculations!$C$116+MOD(DN25,Calculations!$C$118))+Control!$C$7*Calculations!$C$83*INDEX('Monthly Data'!O:O,Calculations!$C$116+MOD(DN25,Calculations!$C$118))+Control!$C$7*Calculations!$C$84*INDEX('Monthly Data'!P:P,Calculations!$C$116+MOD(DN25,Calculations!$C$118))+Control!$C$7*Calculations!$C$85*INDEX('Monthly Data'!Q:Q,Calculations!$C$116+MOD(DN25,Calculations!$C$118))+(1-Control!$C$7*Calculations!$C$87)*INDEX('Monthly Data'!R:R,Calculations!$C$116+MOD(DN25,Calculations!$C$118))</f>
        <v>-7.8872955230675015E-3</v>
      </c>
      <c r="IE25" s="86">
        <f ca="1">Control!$C$7*Calculations!$C$82*INDEX('Monthly Data'!N:N,Calculations!$C$116+MOD(DO25,Calculations!$C$118))+Control!$C$7*Calculations!$C$83*INDEX('Monthly Data'!O:O,Calculations!$C$116+MOD(DO25,Calculations!$C$118))+Control!$C$7*Calculations!$C$84*INDEX('Monthly Data'!P:P,Calculations!$C$116+MOD(DO25,Calculations!$C$118))+Control!$C$7*Calculations!$C$85*INDEX('Monthly Data'!Q:Q,Calculations!$C$116+MOD(DO25,Calculations!$C$118))+(1-Control!$C$7*Calculations!$C$87)*INDEX('Monthly Data'!R:R,Calculations!$C$116+MOD(DO25,Calculations!$C$118))</f>
        <v>-4.0413381192162513E-2</v>
      </c>
      <c r="IF25" s="86">
        <f ca="1">Control!$C$7*Calculations!$C$82*INDEX('Monthly Data'!N:N,Calculations!$C$116+MOD(DP25,Calculations!$C$118))+Control!$C$7*Calculations!$C$83*INDEX('Monthly Data'!O:O,Calculations!$C$116+MOD(DP25,Calculations!$C$118))+Control!$C$7*Calculations!$C$84*INDEX('Monthly Data'!P:P,Calculations!$C$116+MOD(DP25,Calculations!$C$118))+Control!$C$7*Calculations!$C$85*INDEX('Monthly Data'!Q:Q,Calculations!$C$116+MOD(DP25,Calculations!$C$118))+(1-Control!$C$7*Calculations!$C$87)*INDEX('Monthly Data'!R:R,Calculations!$C$116+MOD(DP25,Calculations!$C$118))</f>
        <v>1.3891563624307685E-2</v>
      </c>
      <c r="IG25" s="88">
        <f ca="1">Control!$C$8*(1+DQ25)*(1+DR25)*(1+DS25)*(1+DT25)*(1+DU25)*(1+DV25)*(1+DW25)*(1+DX25)*(1+DY25)*(1+DZ25)*(1+EA25)*(1+EB25)*(1+EC25)*(1+ED25)*(1+EE25)*(1+EF25)*(1+EG25)*(1+EH25)*(1+EI25)*(1+EJ25)*(1+EK25)*(1+EL25)*(1+EM25)*(1+EN25)*(1+EO25)*(1+EP25)*(1+EQ25)*(1+ER25)*(1+ES25)*(1+ET25)*(1+EU25)*(1+EV25)*(1+EW25)*(1+EX25)*(1+EY25)*(1+EZ25)*(1+FA25)*(1+FB25)*(1+FC25)*(1+FD25)*(1+FE25)*(1+FF25)*(1+FG25)*(1+FH25)*(1+FI25)*(1+FJ25)*(1+FK25)*(1+FL25)*(1+FM25)*(1+FN25)*(1+FO25)*(1+FP25)*(1+FQ25)*(1+FR25)*(1+FS25)*(1+FT25)*(1+FU25)*(1+FV25)*(1+FW25)*(1+FX25)*(1+FY25)*(1+FZ25)*(1+GA25)*(1+GB25)*(1+GC25)*(1+GD25)*(1+GE25)*(1+GF25)*(1+GG25)*(1+GH25)*(1+GI25)*(1+GJ25)*(1+GK25)*(1+GL25)*(1+GM25)*(1+GN25)*(1+GO25)*(1+GP25)*(1+GQ25)*(1+GR25)*(1+GS25)*(1+GT25)*(1+GU25)*(1+GV25)*(1+GW25)*(1+GX25)*(1+GY25)*(1+GZ25)*(1+HA25)*(1+HB25)*(1+HC25)*(1+HD25)*(1+HE25)*(1+HF25)*(1+HG25)*(1+HH25)*(1+HI25)*(1+HJ25)*(1+HK25)*(1+HL25)*(1+HM25)*(1+HN25)*(1+HO25)*(1+HP25)*(1+HQ25)*(1+HR25)*(1+HS25)*(1+HT25)*(1+HU25)*(1+HV25)*(1+HW25)*(1+HX25)*(1+HY25)*(1+HZ25)*(1+IA25)*(1+IB25)*(1+IC25)*(1+ID25)*(1+IE25)*(1+IF25)</f>
        <v>84197.382953858774</v>
      </c>
    </row>
    <row r="26" spans="1:241" x14ac:dyDescent="0.25">
      <c r="A26">
        <v>74</v>
      </c>
      <c r="B26">
        <v>63</v>
      </c>
      <c r="C26">
        <v>72</v>
      </c>
      <c r="D26">
        <v>12</v>
      </c>
      <c r="E26">
        <v>105</v>
      </c>
      <c r="F26">
        <v>34</v>
      </c>
      <c r="G26">
        <v>24</v>
      </c>
      <c r="H26">
        <v>83</v>
      </c>
      <c r="I26">
        <v>99</v>
      </c>
      <c r="J26">
        <v>34</v>
      </c>
      <c r="K26">
        <v>22</v>
      </c>
      <c r="L26">
        <v>89</v>
      </c>
      <c r="M26">
        <v>40</v>
      </c>
      <c r="N26">
        <v>87</v>
      </c>
      <c r="O26">
        <v>102</v>
      </c>
      <c r="P26">
        <v>75</v>
      </c>
      <c r="Q26">
        <v>77</v>
      </c>
      <c r="R26">
        <v>38</v>
      </c>
      <c r="S26">
        <v>75</v>
      </c>
      <c r="T26">
        <v>21</v>
      </c>
      <c r="U26">
        <v>15</v>
      </c>
      <c r="V26">
        <v>55</v>
      </c>
      <c r="W26">
        <v>68</v>
      </c>
      <c r="X26">
        <v>82</v>
      </c>
      <c r="Y26">
        <v>68</v>
      </c>
      <c r="Z26">
        <v>11</v>
      </c>
      <c r="AA26">
        <v>107</v>
      </c>
      <c r="AB26">
        <v>36</v>
      </c>
      <c r="AC26">
        <v>57</v>
      </c>
      <c r="AD26">
        <v>27</v>
      </c>
      <c r="AE26">
        <v>79</v>
      </c>
      <c r="AF26">
        <v>1</v>
      </c>
      <c r="AG26">
        <v>12</v>
      </c>
      <c r="AH26">
        <v>1</v>
      </c>
      <c r="AI26">
        <v>8</v>
      </c>
      <c r="AJ26">
        <v>89</v>
      </c>
      <c r="AK26">
        <v>63</v>
      </c>
      <c r="AL26">
        <v>90</v>
      </c>
      <c r="AM26">
        <v>102</v>
      </c>
      <c r="AN26">
        <v>15</v>
      </c>
      <c r="AO26">
        <v>115</v>
      </c>
      <c r="AP26">
        <v>85</v>
      </c>
      <c r="AQ26">
        <v>80</v>
      </c>
      <c r="AR26">
        <v>84</v>
      </c>
      <c r="AS26">
        <v>27</v>
      </c>
      <c r="AT26">
        <v>93</v>
      </c>
      <c r="AU26">
        <v>7</v>
      </c>
      <c r="AV26">
        <v>14</v>
      </c>
      <c r="AW26">
        <v>75</v>
      </c>
      <c r="AX26">
        <v>12</v>
      </c>
      <c r="AY26">
        <v>61</v>
      </c>
      <c r="AZ26">
        <v>105</v>
      </c>
      <c r="BA26">
        <v>20</v>
      </c>
      <c r="BB26">
        <v>37</v>
      </c>
      <c r="BC26">
        <v>62</v>
      </c>
      <c r="BD26">
        <v>66</v>
      </c>
      <c r="BE26">
        <v>33</v>
      </c>
      <c r="BF26">
        <v>57</v>
      </c>
      <c r="BG26">
        <v>74</v>
      </c>
      <c r="BH26">
        <v>72</v>
      </c>
      <c r="BI26">
        <v>5</v>
      </c>
      <c r="BJ26">
        <v>0</v>
      </c>
      <c r="BK26">
        <v>2</v>
      </c>
      <c r="BL26">
        <v>105</v>
      </c>
      <c r="BM26">
        <v>4</v>
      </c>
      <c r="BN26">
        <v>109</v>
      </c>
      <c r="BO26">
        <v>64</v>
      </c>
      <c r="BP26">
        <v>57</v>
      </c>
      <c r="BQ26">
        <v>35</v>
      </c>
      <c r="BR26">
        <v>30</v>
      </c>
      <c r="BS26">
        <v>4</v>
      </c>
      <c r="BT26">
        <v>75</v>
      </c>
      <c r="BU26">
        <v>108</v>
      </c>
      <c r="BV26">
        <v>80</v>
      </c>
      <c r="BW26">
        <v>14</v>
      </c>
      <c r="BX26">
        <v>2</v>
      </c>
      <c r="BY26">
        <v>52</v>
      </c>
      <c r="BZ26">
        <v>113</v>
      </c>
      <c r="CA26">
        <v>54</v>
      </c>
      <c r="CB26">
        <v>15</v>
      </c>
      <c r="CC26">
        <v>96</v>
      </c>
      <c r="CD26">
        <v>88</v>
      </c>
      <c r="CE26">
        <v>0</v>
      </c>
      <c r="CF26">
        <v>59</v>
      </c>
      <c r="CG26">
        <v>62</v>
      </c>
      <c r="CH26">
        <v>1</v>
      </c>
      <c r="CI26">
        <v>91</v>
      </c>
      <c r="CJ26">
        <v>67</v>
      </c>
      <c r="CK26">
        <v>111</v>
      </c>
      <c r="CL26">
        <v>81</v>
      </c>
      <c r="CM26">
        <v>41</v>
      </c>
      <c r="CN26">
        <v>83</v>
      </c>
      <c r="CO26">
        <v>44</v>
      </c>
      <c r="CP26">
        <v>113</v>
      </c>
      <c r="CQ26">
        <v>97</v>
      </c>
      <c r="CR26">
        <v>6</v>
      </c>
      <c r="CS26">
        <v>87</v>
      </c>
      <c r="CT26">
        <v>56</v>
      </c>
      <c r="CU26">
        <v>113</v>
      </c>
      <c r="CV26">
        <v>49</v>
      </c>
      <c r="CW26">
        <v>47</v>
      </c>
      <c r="CX26">
        <v>72</v>
      </c>
      <c r="CY26">
        <v>59</v>
      </c>
      <c r="CZ26">
        <v>93</v>
      </c>
      <c r="DA26">
        <v>82</v>
      </c>
      <c r="DB26">
        <v>80</v>
      </c>
      <c r="DC26">
        <v>98</v>
      </c>
      <c r="DD26">
        <v>92</v>
      </c>
      <c r="DE26">
        <v>114</v>
      </c>
      <c r="DF26">
        <v>104</v>
      </c>
      <c r="DG26">
        <v>38</v>
      </c>
      <c r="DH26">
        <v>10</v>
      </c>
      <c r="DI26">
        <v>87</v>
      </c>
      <c r="DJ26">
        <v>65</v>
      </c>
      <c r="DK26">
        <v>109</v>
      </c>
      <c r="DL26">
        <v>95</v>
      </c>
      <c r="DM26">
        <v>88</v>
      </c>
      <c r="DN26">
        <v>59</v>
      </c>
      <c r="DO26">
        <v>73</v>
      </c>
      <c r="DP26">
        <v>95</v>
      </c>
      <c r="DQ26" s="86">
        <f ca="1">Control!$C$7*Calculations!$C$82*INDEX('Monthly Data'!N:N,Calculations!$C$116+MOD(A26,Calculations!$C$118))+Control!$C$7*Calculations!$C$83*INDEX('Monthly Data'!O:O,Calculations!$C$116+MOD(A26,Calculations!$C$118))+Control!$C$7*Calculations!$C$84*INDEX('Monthly Data'!P:P,Calculations!$C$116+MOD(A26,Calculations!$C$118))+Control!$C$7*Calculations!$C$85*INDEX('Monthly Data'!Q:Q,Calculations!$C$116+MOD(A26,Calculations!$C$118))+(1-Control!$C$7*Calculations!$C$87)*INDEX('Monthly Data'!R:R,Calculations!$C$116+MOD(A26,Calculations!$C$118))</f>
        <v>3.7118215575026904E-2</v>
      </c>
      <c r="DR26" s="86">
        <f ca="1">Control!$C$7*Calculations!$C$82*INDEX('Monthly Data'!N:N,Calculations!$C$116+MOD(B26,Calculations!$C$118))+Control!$C$7*Calculations!$C$83*INDEX('Monthly Data'!O:O,Calculations!$C$116+MOD(B26,Calculations!$C$118))+Control!$C$7*Calculations!$C$84*INDEX('Monthly Data'!P:P,Calculations!$C$116+MOD(B26,Calculations!$C$118))+Control!$C$7*Calculations!$C$85*INDEX('Monthly Data'!Q:Q,Calculations!$C$116+MOD(B26,Calculations!$C$118))+(1-Control!$C$7*Calculations!$C$87)*INDEX('Monthly Data'!R:R,Calculations!$C$116+MOD(B26,Calculations!$C$118))</f>
        <v>1.9073822767906517E-2</v>
      </c>
      <c r="DS26" s="86">
        <f ca="1">Control!$C$7*Calculations!$C$82*INDEX('Monthly Data'!N:N,Calculations!$C$116+MOD(C26,Calculations!$C$118))+Control!$C$7*Calculations!$C$83*INDEX('Monthly Data'!O:O,Calculations!$C$116+MOD(C26,Calculations!$C$118))+Control!$C$7*Calculations!$C$84*INDEX('Monthly Data'!P:P,Calculations!$C$116+MOD(C26,Calculations!$C$118))+Control!$C$7*Calculations!$C$85*INDEX('Monthly Data'!Q:Q,Calculations!$C$116+MOD(C26,Calculations!$C$118))+(1-Control!$C$7*Calculations!$C$87)*INDEX('Monthly Data'!R:R,Calculations!$C$116+MOD(C26,Calculations!$C$118))</f>
        <v>-4.3408051735618014E-2</v>
      </c>
      <c r="DT26" s="86">
        <f ca="1">Control!$C$7*Calculations!$C$82*INDEX('Monthly Data'!N:N,Calculations!$C$116+MOD(D26,Calculations!$C$118))+Control!$C$7*Calculations!$C$83*INDEX('Monthly Data'!O:O,Calculations!$C$116+MOD(D26,Calculations!$C$118))+Control!$C$7*Calculations!$C$84*INDEX('Monthly Data'!P:P,Calculations!$C$116+MOD(D26,Calculations!$C$118))+Control!$C$7*Calculations!$C$85*INDEX('Monthly Data'!Q:Q,Calculations!$C$116+MOD(D26,Calculations!$C$118))+(1-Control!$C$7*Calculations!$C$87)*INDEX('Monthly Data'!R:R,Calculations!$C$116+MOD(D26,Calculations!$C$118))</f>
        <v>1.0415351832335435E-2</v>
      </c>
      <c r="DU26" s="86">
        <f ca="1">Control!$C$7*Calculations!$C$82*INDEX('Monthly Data'!N:N,Calculations!$C$116+MOD(E26,Calculations!$C$118))+Control!$C$7*Calculations!$C$83*INDEX('Monthly Data'!O:O,Calculations!$C$116+MOD(E26,Calculations!$C$118))+Control!$C$7*Calculations!$C$84*INDEX('Monthly Data'!P:P,Calculations!$C$116+MOD(E26,Calculations!$C$118))+Control!$C$7*Calculations!$C$85*INDEX('Monthly Data'!Q:Q,Calculations!$C$116+MOD(E26,Calculations!$C$118))+(1-Control!$C$7*Calculations!$C$87)*INDEX('Monthly Data'!R:R,Calculations!$C$116+MOD(E26,Calculations!$C$118))</f>
        <v>2.3206536303657571E-2</v>
      </c>
      <c r="DV26" s="86">
        <f ca="1">Control!$C$7*Calculations!$C$82*INDEX('Monthly Data'!N:N,Calculations!$C$116+MOD(F26,Calculations!$C$118))+Control!$C$7*Calculations!$C$83*INDEX('Monthly Data'!O:O,Calculations!$C$116+MOD(F26,Calculations!$C$118))+Control!$C$7*Calculations!$C$84*INDEX('Monthly Data'!P:P,Calculations!$C$116+MOD(F26,Calculations!$C$118))+Control!$C$7*Calculations!$C$85*INDEX('Monthly Data'!Q:Q,Calculations!$C$116+MOD(F26,Calculations!$C$118))+(1-Control!$C$7*Calculations!$C$87)*INDEX('Monthly Data'!R:R,Calculations!$C$116+MOD(F26,Calculations!$C$118))</f>
        <v>5.3309355465453899E-3</v>
      </c>
      <c r="DW26" s="86">
        <f ca="1">Control!$C$7*Calculations!$C$82*INDEX('Monthly Data'!N:N,Calculations!$C$116+MOD(G26,Calculations!$C$118))+Control!$C$7*Calculations!$C$83*INDEX('Monthly Data'!O:O,Calculations!$C$116+MOD(G26,Calculations!$C$118))+Control!$C$7*Calculations!$C$84*INDEX('Monthly Data'!P:P,Calculations!$C$116+MOD(G26,Calculations!$C$118))+Control!$C$7*Calculations!$C$85*INDEX('Monthly Data'!Q:Q,Calculations!$C$116+MOD(G26,Calculations!$C$118))+(1-Control!$C$7*Calculations!$C$87)*INDEX('Monthly Data'!R:R,Calculations!$C$116+MOD(G26,Calculations!$C$118))</f>
        <v>4.2795950888382334E-3</v>
      </c>
      <c r="DX26" s="86">
        <f ca="1">Control!$C$7*Calculations!$C$82*INDEX('Monthly Data'!N:N,Calculations!$C$116+MOD(H26,Calculations!$C$118))+Control!$C$7*Calculations!$C$83*INDEX('Monthly Data'!O:O,Calculations!$C$116+MOD(H26,Calculations!$C$118))+Control!$C$7*Calculations!$C$84*INDEX('Monthly Data'!P:P,Calculations!$C$116+MOD(H26,Calculations!$C$118))+Control!$C$7*Calculations!$C$85*INDEX('Monthly Data'!Q:Q,Calculations!$C$116+MOD(H26,Calculations!$C$118))+(1-Control!$C$7*Calculations!$C$87)*INDEX('Monthly Data'!R:R,Calculations!$C$116+MOD(H26,Calculations!$C$118))</f>
        <v>-7.8872955230675015E-3</v>
      </c>
      <c r="DY26" s="86">
        <f ca="1">Control!$C$7*Calculations!$C$82*INDEX('Monthly Data'!N:N,Calculations!$C$116+MOD(I26,Calculations!$C$118))+Control!$C$7*Calculations!$C$83*INDEX('Monthly Data'!O:O,Calculations!$C$116+MOD(I26,Calculations!$C$118))+Control!$C$7*Calculations!$C$84*INDEX('Monthly Data'!P:P,Calculations!$C$116+MOD(I26,Calculations!$C$118))+Control!$C$7*Calculations!$C$85*INDEX('Monthly Data'!Q:Q,Calculations!$C$116+MOD(I26,Calculations!$C$118))+(1-Control!$C$7*Calculations!$C$87)*INDEX('Monthly Data'!R:R,Calculations!$C$116+MOD(I26,Calculations!$C$118))</f>
        <v>-1.1360801645249321E-2</v>
      </c>
      <c r="DZ26" s="86">
        <f ca="1">Control!$C$7*Calculations!$C$82*INDEX('Monthly Data'!N:N,Calculations!$C$116+MOD(J26,Calculations!$C$118))+Control!$C$7*Calculations!$C$83*INDEX('Monthly Data'!O:O,Calculations!$C$116+MOD(J26,Calculations!$C$118))+Control!$C$7*Calculations!$C$84*INDEX('Monthly Data'!P:P,Calculations!$C$116+MOD(J26,Calculations!$C$118))+Control!$C$7*Calculations!$C$85*INDEX('Monthly Data'!Q:Q,Calculations!$C$116+MOD(J26,Calculations!$C$118))+(1-Control!$C$7*Calculations!$C$87)*INDEX('Monthly Data'!R:R,Calculations!$C$116+MOD(J26,Calculations!$C$118))</f>
        <v>5.3309355465453899E-3</v>
      </c>
      <c r="EA26" s="86">
        <f ca="1">Control!$C$7*Calculations!$C$82*INDEX('Monthly Data'!N:N,Calculations!$C$116+MOD(K26,Calculations!$C$118))+Control!$C$7*Calculations!$C$83*INDEX('Monthly Data'!O:O,Calculations!$C$116+MOD(K26,Calculations!$C$118))+Control!$C$7*Calculations!$C$84*INDEX('Monthly Data'!P:P,Calculations!$C$116+MOD(K26,Calculations!$C$118))+Control!$C$7*Calculations!$C$85*INDEX('Monthly Data'!Q:Q,Calculations!$C$116+MOD(K26,Calculations!$C$118))+(1-Control!$C$7*Calculations!$C$87)*INDEX('Monthly Data'!R:R,Calculations!$C$116+MOD(K26,Calculations!$C$118))</f>
        <v>1.50127906355989E-2</v>
      </c>
      <c r="EB26" s="86">
        <f ca="1">Control!$C$7*Calculations!$C$82*INDEX('Monthly Data'!N:N,Calculations!$C$116+MOD(L26,Calculations!$C$118))+Control!$C$7*Calculations!$C$83*INDEX('Monthly Data'!O:O,Calculations!$C$116+MOD(L26,Calculations!$C$118))+Control!$C$7*Calculations!$C$84*INDEX('Monthly Data'!P:P,Calculations!$C$116+MOD(L26,Calculations!$C$118))+Control!$C$7*Calculations!$C$85*INDEX('Monthly Data'!Q:Q,Calculations!$C$116+MOD(L26,Calculations!$C$118))+(1-Control!$C$7*Calculations!$C$87)*INDEX('Monthly Data'!R:R,Calculations!$C$116+MOD(L26,Calculations!$C$118))</f>
        <v>2.3852824346838646E-2</v>
      </c>
      <c r="EC26" s="86">
        <f ca="1">Control!$C$7*Calculations!$C$82*INDEX('Monthly Data'!N:N,Calculations!$C$116+MOD(M26,Calculations!$C$118))+Control!$C$7*Calculations!$C$83*INDEX('Monthly Data'!O:O,Calculations!$C$116+MOD(M26,Calculations!$C$118))+Control!$C$7*Calculations!$C$84*INDEX('Monthly Data'!P:P,Calculations!$C$116+MOD(M26,Calculations!$C$118))+Control!$C$7*Calculations!$C$85*INDEX('Monthly Data'!Q:Q,Calculations!$C$116+MOD(M26,Calculations!$C$118))+(1-Control!$C$7*Calculations!$C$87)*INDEX('Monthly Data'!R:R,Calculations!$C$116+MOD(M26,Calculations!$C$118))</f>
        <v>-4.417423226995453E-3</v>
      </c>
      <c r="ED26" s="86">
        <f ca="1">Control!$C$7*Calculations!$C$82*INDEX('Monthly Data'!N:N,Calculations!$C$116+MOD(N26,Calculations!$C$118))+Control!$C$7*Calculations!$C$83*INDEX('Monthly Data'!O:O,Calculations!$C$116+MOD(N26,Calculations!$C$118))+Control!$C$7*Calculations!$C$84*INDEX('Monthly Data'!P:P,Calculations!$C$116+MOD(N26,Calculations!$C$118))+Control!$C$7*Calculations!$C$85*INDEX('Monthly Data'!Q:Q,Calculations!$C$116+MOD(N26,Calculations!$C$118))+(1-Control!$C$7*Calculations!$C$87)*INDEX('Monthly Data'!R:R,Calculations!$C$116+MOD(N26,Calculations!$C$118))</f>
        <v>2.5790695379256122E-2</v>
      </c>
      <c r="EE26" s="86">
        <f ca="1">Control!$C$7*Calculations!$C$82*INDEX('Monthly Data'!N:N,Calculations!$C$116+MOD(O26,Calculations!$C$118))+Control!$C$7*Calculations!$C$83*INDEX('Monthly Data'!O:O,Calculations!$C$116+MOD(O26,Calculations!$C$118))+Control!$C$7*Calculations!$C$84*INDEX('Monthly Data'!P:P,Calculations!$C$116+MOD(O26,Calculations!$C$118))+Control!$C$7*Calculations!$C$85*INDEX('Monthly Data'!Q:Q,Calculations!$C$116+MOD(O26,Calculations!$C$118))+(1-Control!$C$7*Calculations!$C$87)*INDEX('Monthly Data'!R:R,Calculations!$C$116+MOD(O26,Calculations!$C$118))</f>
        <v>-1.8530040247387896E-2</v>
      </c>
      <c r="EF26" s="86">
        <f ca="1">Control!$C$7*Calculations!$C$82*INDEX('Monthly Data'!N:N,Calculations!$C$116+MOD(P26,Calculations!$C$118))+Control!$C$7*Calculations!$C$83*INDEX('Monthly Data'!O:O,Calculations!$C$116+MOD(P26,Calculations!$C$118))+Control!$C$7*Calculations!$C$84*INDEX('Monthly Data'!P:P,Calculations!$C$116+MOD(P26,Calculations!$C$118))+Control!$C$7*Calculations!$C$85*INDEX('Monthly Data'!Q:Q,Calculations!$C$116+MOD(P26,Calculations!$C$118))+(1-Control!$C$7*Calculations!$C$87)*INDEX('Monthly Data'!R:R,Calculations!$C$116+MOD(P26,Calculations!$C$118))</f>
        <v>-2.0259958308006688E-2</v>
      </c>
      <c r="EG26" s="86">
        <f ca="1">Control!$C$7*Calculations!$C$82*INDEX('Monthly Data'!N:N,Calculations!$C$116+MOD(Q26,Calculations!$C$118))+Control!$C$7*Calculations!$C$83*INDEX('Monthly Data'!O:O,Calculations!$C$116+MOD(Q26,Calculations!$C$118))+Control!$C$7*Calculations!$C$84*INDEX('Monthly Data'!P:P,Calculations!$C$116+MOD(Q26,Calculations!$C$118))+Control!$C$7*Calculations!$C$85*INDEX('Monthly Data'!Q:Q,Calculations!$C$116+MOD(Q26,Calculations!$C$118))+(1-Control!$C$7*Calculations!$C$87)*INDEX('Monthly Data'!R:R,Calculations!$C$116+MOD(Q26,Calculations!$C$118))</f>
        <v>-1.0485101266941802E-2</v>
      </c>
      <c r="EH26" s="86">
        <f ca="1">Control!$C$7*Calculations!$C$82*INDEX('Monthly Data'!N:N,Calculations!$C$116+MOD(R26,Calculations!$C$118))+Control!$C$7*Calculations!$C$83*INDEX('Monthly Data'!O:O,Calculations!$C$116+MOD(R26,Calculations!$C$118))+Control!$C$7*Calculations!$C$84*INDEX('Monthly Data'!P:P,Calculations!$C$116+MOD(R26,Calculations!$C$118))+Control!$C$7*Calculations!$C$85*INDEX('Monthly Data'!Q:Q,Calculations!$C$116+MOD(R26,Calculations!$C$118))+(1-Control!$C$7*Calculations!$C$87)*INDEX('Monthly Data'!R:R,Calculations!$C$116+MOD(R26,Calculations!$C$118))</f>
        <v>1.3891563624307685E-2</v>
      </c>
      <c r="EI26" s="86">
        <f ca="1">Control!$C$7*Calculations!$C$82*INDEX('Monthly Data'!N:N,Calculations!$C$116+MOD(S26,Calculations!$C$118))+Control!$C$7*Calculations!$C$83*INDEX('Monthly Data'!O:O,Calculations!$C$116+MOD(S26,Calculations!$C$118))+Control!$C$7*Calculations!$C$84*INDEX('Monthly Data'!P:P,Calculations!$C$116+MOD(S26,Calculations!$C$118))+Control!$C$7*Calculations!$C$85*INDEX('Monthly Data'!Q:Q,Calculations!$C$116+MOD(S26,Calculations!$C$118))+(1-Control!$C$7*Calculations!$C$87)*INDEX('Monthly Data'!R:R,Calculations!$C$116+MOD(S26,Calculations!$C$118))</f>
        <v>-2.0259958308006688E-2</v>
      </c>
      <c r="EJ26" s="86">
        <f ca="1">Control!$C$7*Calculations!$C$82*INDEX('Monthly Data'!N:N,Calculations!$C$116+MOD(T26,Calculations!$C$118))+Control!$C$7*Calculations!$C$83*INDEX('Monthly Data'!O:O,Calculations!$C$116+MOD(T26,Calculations!$C$118))+Control!$C$7*Calculations!$C$84*INDEX('Monthly Data'!P:P,Calculations!$C$116+MOD(T26,Calculations!$C$118))+Control!$C$7*Calculations!$C$85*INDEX('Monthly Data'!Q:Q,Calculations!$C$116+MOD(T26,Calculations!$C$118))+(1-Control!$C$7*Calculations!$C$87)*INDEX('Monthly Data'!R:R,Calculations!$C$116+MOD(T26,Calculations!$C$118))</f>
        <v>1.5108777406081684E-3</v>
      </c>
      <c r="EK26" s="86">
        <f ca="1">Control!$C$7*Calculations!$C$82*INDEX('Monthly Data'!N:N,Calculations!$C$116+MOD(U26,Calculations!$C$118))+Control!$C$7*Calculations!$C$83*INDEX('Monthly Data'!O:O,Calculations!$C$116+MOD(U26,Calculations!$C$118))+Control!$C$7*Calculations!$C$84*INDEX('Monthly Data'!P:P,Calculations!$C$116+MOD(U26,Calculations!$C$118))+Control!$C$7*Calculations!$C$85*INDEX('Monthly Data'!Q:Q,Calculations!$C$116+MOD(U26,Calculations!$C$118))+(1-Control!$C$7*Calculations!$C$87)*INDEX('Monthly Data'!R:R,Calculations!$C$116+MOD(U26,Calculations!$C$118))</f>
        <v>7.857567536297622E-3</v>
      </c>
      <c r="EL26" s="86">
        <f ca="1">Control!$C$7*Calculations!$C$82*INDEX('Monthly Data'!N:N,Calculations!$C$116+MOD(V26,Calculations!$C$118))+Control!$C$7*Calculations!$C$83*INDEX('Monthly Data'!O:O,Calculations!$C$116+MOD(V26,Calculations!$C$118))+Control!$C$7*Calculations!$C$84*INDEX('Monthly Data'!P:P,Calculations!$C$116+MOD(V26,Calculations!$C$118))+Control!$C$7*Calculations!$C$85*INDEX('Monthly Data'!Q:Q,Calculations!$C$116+MOD(V26,Calculations!$C$118))+(1-Control!$C$7*Calculations!$C$87)*INDEX('Monthly Data'!R:R,Calculations!$C$116+MOD(V26,Calculations!$C$118))</f>
        <v>2.0524935548016137E-2</v>
      </c>
      <c r="EM26" s="86">
        <f ca="1">Control!$C$7*Calculations!$C$82*INDEX('Monthly Data'!N:N,Calculations!$C$116+MOD(W26,Calculations!$C$118))+Control!$C$7*Calculations!$C$83*INDEX('Monthly Data'!O:O,Calculations!$C$116+MOD(W26,Calculations!$C$118))+Control!$C$7*Calculations!$C$84*INDEX('Monthly Data'!P:P,Calculations!$C$116+MOD(W26,Calculations!$C$118))+Control!$C$7*Calculations!$C$85*INDEX('Monthly Data'!Q:Q,Calculations!$C$116+MOD(W26,Calculations!$C$118))+(1-Control!$C$7*Calculations!$C$87)*INDEX('Monthly Data'!R:R,Calculations!$C$116+MOD(W26,Calculations!$C$118))</f>
        <v>2.2757992058453024E-3</v>
      </c>
      <c r="EN26" s="86">
        <f ca="1">Control!$C$7*Calculations!$C$82*INDEX('Monthly Data'!N:N,Calculations!$C$116+MOD(X26,Calculations!$C$118))+Control!$C$7*Calculations!$C$83*INDEX('Monthly Data'!O:O,Calculations!$C$116+MOD(X26,Calculations!$C$118))+Control!$C$7*Calculations!$C$84*INDEX('Monthly Data'!P:P,Calculations!$C$116+MOD(X26,Calculations!$C$118))+Control!$C$7*Calculations!$C$85*INDEX('Monthly Data'!Q:Q,Calculations!$C$116+MOD(X26,Calculations!$C$118))+(1-Control!$C$7*Calculations!$C$87)*INDEX('Monthly Data'!R:R,Calculations!$C$116+MOD(X26,Calculations!$C$118))</f>
        <v>1.7361594973213587E-2</v>
      </c>
      <c r="EO26" s="86">
        <f ca="1">Control!$C$7*Calculations!$C$82*INDEX('Monthly Data'!N:N,Calculations!$C$116+MOD(Y26,Calculations!$C$118))+Control!$C$7*Calculations!$C$83*INDEX('Monthly Data'!O:O,Calculations!$C$116+MOD(Y26,Calculations!$C$118))+Control!$C$7*Calculations!$C$84*INDEX('Monthly Data'!P:P,Calculations!$C$116+MOD(Y26,Calculations!$C$118))+Control!$C$7*Calculations!$C$85*INDEX('Monthly Data'!Q:Q,Calculations!$C$116+MOD(Y26,Calculations!$C$118))+(1-Control!$C$7*Calculations!$C$87)*INDEX('Monthly Data'!R:R,Calculations!$C$116+MOD(Y26,Calculations!$C$118))</f>
        <v>2.2757992058453024E-3</v>
      </c>
      <c r="EP26" s="86">
        <f ca="1">Control!$C$7*Calculations!$C$82*INDEX('Monthly Data'!N:N,Calculations!$C$116+MOD(Z26,Calculations!$C$118))+Control!$C$7*Calculations!$C$83*INDEX('Monthly Data'!O:O,Calculations!$C$116+MOD(Z26,Calculations!$C$118))+Control!$C$7*Calculations!$C$84*INDEX('Monthly Data'!P:P,Calculations!$C$116+MOD(Z26,Calculations!$C$118))+Control!$C$7*Calculations!$C$85*INDEX('Monthly Data'!Q:Q,Calculations!$C$116+MOD(Z26,Calculations!$C$118))+(1-Control!$C$7*Calculations!$C$87)*INDEX('Monthly Data'!R:R,Calculations!$C$116+MOD(Z26,Calculations!$C$118))</f>
        <v>1.0018681835149534E-3</v>
      </c>
      <c r="EQ26" s="86">
        <f ca="1">Control!$C$7*Calculations!$C$82*INDEX('Monthly Data'!N:N,Calculations!$C$116+MOD(AA26,Calculations!$C$118))+Control!$C$7*Calculations!$C$83*INDEX('Monthly Data'!O:O,Calculations!$C$116+MOD(AA26,Calculations!$C$118))+Control!$C$7*Calculations!$C$84*INDEX('Monthly Data'!P:P,Calculations!$C$116+MOD(AA26,Calculations!$C$118))+Control!$C$7*Calculations!$C$85*INDEX('Monthly Data'!Q:Q,Calculations!$C$116+MOD(AA26,Calculations!$C$118))+(1-Control!$C$7*Calculations!$C$87)*INDEX('Monthly Data'!R:R,Calculations!$C$116+MOD(AA26,Calculations!$C$118))</f>
        <v>1.5216630695380906E-2</v>
      </c>
      <c r="ER26" s="86">
        <f ca="1">Control!$C$7*Calculations!$C$82*INDEX('Monthly Data'!N:N,Calculations!$C$116+MOD(AB26,Calculations!$C$118))+Control!$C$7*Calculations!$C$83*INDEX('Monthly Data'!O:O,Calculations!$C$116+MOD(AB26,Calculations!$C$118))+Control!$C$7*Calculations!$C$84*INDEX('Monthly Data'!P:P,Calculations!$C$116+MOD(AB26,Calculations!$C$118))+Control!$C$7*Calculations!$C$85*INDEX('Monthly Data'!Q:Q,Calculations!$C$116+MOD(AB26,Calculations!$C$118))+(1-Control!$C$7*Calculations!$C$87)*INDEX('Monthly Data'!R:R,Calculations!$C$116+MOD(AB26,Calculations!$C$118))</f>
        <v>1.1106855739851785E-2</v>
      </c>
      <c r="ES26" s="86">
        <f ca="1">Control!$C$7*Calculations!$C$82*INDEX('Monthly Data'!N:N,Calculations!$C$116+MOD(AC26,Calculations!$C$118))+Control!$C$7*Calculations!$C$83*INDEX('Monthly Data'!O:O,Calculations!$C$116+MOD(AC26,Calculations!$C$118))+Control!$C$7*Calculations!$C$84*INDEX('Monthly Data'!P:P,Calculations!$C$116+MOD(AC26,Calculations!$C$118))+Control!$C$7*Calculations!$C$85*INDEX('Monthly Data'!Q:Q,Calculations!$C$116+MOD(AC26,Calculations!$C$118))+(1-Control!$C$7*Calculations!$C$87)*INDEX('Monthly Data'!R:R,Calculations!$C$116+MOD(AC26,Calculations!$C$118))</f>
        <v>7.3538285850108537E-3</v>
      </c>
      <c r="ET26" s="86">
        <f ca="1">Control!$C$7*Calculations!$C$82*INDEX('Monthly Data'!N:N,Calculations!$C$116+MOD(AD26,Calculations!$C$118))+Control!$C$7*Calculations!$C$83*INDEX('Monthly Data'!O:O,Calculations!$C$116+MOD(AD26,Calculations!$C$118))+Control!$C$7*Calculations!$C$84*INDEX('Monthly Data'!P:P,Calculations!$C$116+MOD(AD26,Calculations!$C$118))+Control!$C$7*Calculations!$C$85*INDEX('Monthly Data'!Q:Q,Calculations!$C$116+MOD(AD26,Calculations!$C$118))+(1-Control!$C$7*Calculations!$C$87)*INDEX('Monthly Data'!R:R,Calculations!$C$116+MOD(AD26,Calculations!$C$118))</f>
        <v>-3.53368065312233E-2</v>
      </c>
      <c r="EU26" s="86">
        <f ca="1">Control!$C$7*Calculations!$C$82*INDEX('Monthly Data'!N:N,Calculations!$C$116+MOD(AE26,Calculations!$C$118))+Control!$C$7*Calculations!$C$83*INDEX('Monthly Data'!O:O,Calculations!$C$116+MOD(AE26,Calculations!$C$118))+Control!$C$7*Calculations!$C$84*INDEX('Monthly Data'!P:P,Calculations!$C$116+MOD(AE26,Calculations!$C$118))+Control!$C$7*Calculations!$C$85*INDEX('Monthly Data'!Q:Q,Calculations!$C$116+MOD(AE26,Calculations!$C$118))+(1-Control!$C$7*Calculations!$C$87)*INDEX('Monthly Data'!R:R,Calculations!$C$116+MOD(AE26,Calculations!$C$118))</f>
        <v>1.046389543479892E-2</v>
      </c>
      <c r="EV26" s="86">
        <f ca="1">Control!$C$7*Calculations!$C$82*INDEX('Monthly Data'!N:N,Calculations!$C$116+MOD(AF26,Calculations!$C$118))+Control!$C$7*Calculations!$C$83*INDEX('Monthly Data'!O:O,Calculations!$C$116+MOD(AF26,Calculations!$C$118))+Control!$C$7*Calculations!$C$84*INDEX('Monthly Data'!P:P,Calculations!$C$116+MOD(AF26,Calculations!$C$118))+Control!$C$7*Calculations!$C$85*INDEX('Monthly Data'!Q:Q,Calculations!$C$116+MOD(AF26,Calculations!$C$118))+(1-Control!$C$7*Calculations!$C$87)*INDEX('Monthly Data'!R:R,Calculations!$C$116+MOD(AF26,Calculations!$C$118))</f>
        <v>-9.9526758408448549E-3</v>
      </c>
      <c r="EW26" s="86">
        <f ca="1">Control!$C$7*Calculations!$C$82*INDEX('Monthly Data'!N:N,Calculations!$C$116+MOD(AG26,Calculations!$C$118))+Control!$C$7*Calculations!$C$83*INDEX('Monthly Data'!O:O,Calculations!$C$116+MOD(AG26,Calculations!$C$118))+Control!$C$7*Calculations!$C$84*INDEX('Monthly Data'!P:P,Calculations!$C$116+MOD(AG26,Calculations!$C$118))+Control!$C$7*Calculations!$C$85*INDEX('Monthly Data'!Q:Q,Calculations!$C$116+MOD(AG26,Calculations!$C$118))+(1-Control!$C$7*Calculations!$C$87)*INDEX('Monthly Data'!R:R,Calculations!$C$116+MOD(AG26,Calculations!$C$118))</f>
        <v>1.0415351832335435E-2</v>
      </c>
      <c r="EX26" s="86">
        <f ca="1">Control!$C$7*Calculations!$C$82*INDEX('Monthly Data'!N:N,Calculations!$C$116+MOD(AH26,Calculations!$C$118))+Control!$C$7*Calculations!$C$83*INDEX('Monthly Data'!O:O,Calculations!$C$116+MOD(AH26,Calculations!$C$118))+Control!$C$7*Calculations!$C$84*INDEX('Monthly Data'!P:P,Calculations!$C$116+MOD(AH26,Calculations!$C$118))+Control!$C$7*Calculations!$C$85*INDEX('Monthly Data'!Q:Q,Calculations!$C$116+MOD(AH26,Calculations!$C$118))+(1-Control!$C$7*Calculations!$C$87)*INDEX('Monthly Data'!R:R,Calculations!$C$116+MOD(AH26,Calculations!$C$118))</f>
        <v>-9.9526758408448549E-3</v>
      </c>
      <c r="EY26" s="86">
        <f ca="1">Control!$C$7*Calculations!$C$82*INDEX('Monthly Data'!N:N,Calculations!$C$116+MOD(AI26,Calculations!$C$118))+Control!$C$7*Calculations!$C$83*INDEX('Monthly Data'!O:O,Calculations!$C$116+MOD(AI26,Calculations!$C$118))+Control!$C$7*Calculations!$C$84*INDEX('Monthly Data'!P:P,Calculations!$C$116+MOD(AI26,Calculations!$C$118))+Control!$C$7*Calculations!$C$85*INDEX('Monthly Data'!Q:Q,Calculations!$C$116+MOD(AI26,Calculations!$C$118))+(1-Control!$C$7*Calculations!$C$87)*INDEX('Monthly Data'!R:R,Calculations!$C$116+MOD(AI26,Calculations!$C$118))</f>
        <v>9.9787204839310462E-3</v>
      </c>
      <c r="EZ26" s="86">
        <f ca="1">Control!$C$7*Calculations!$C$82*INDEX('Monthly Data'!N:N,Calculations!$C$116+MOD(AJ26,Calculations!$C$118))+Control!$C$7*Calculations!$C$83*INDEX('Monthly Data'!O:O,Calculations!$C$116+MOD(AJ26,Calculations!$C$118))+Control!$C$7*Calculations!$C$84*INDEX('Monthly Data'!P:P,Calculations!$C$116+MOD(AJ26,Calculations!$C$118))+Control!$C$7*Calculations!$C$85*INDEX('Monthly Data'!Q:Q,Calculations!$C$116+MOD(AJ26,Calculations!$C$118))+(1-Control!$C$7*Calculations!$C$87)*INDEX('Monthly Data'!R:R,Calculations!$C$116+MOD(AJ26,Calculations!$C$118))</f>
        <v>2.3852824346838646E-2</v>
      </c>
      <c r="FA26" s="86">
        <f ca="1">Control!$C$7*Calculations!$C$82*INDEX('Monthly Data'!N:N,Calculations!$C$116+MOD(AK26,Calculations!$C$118))+Control!$C$7*Calculations!$C$83*INDEX('Monthly Data'!O:O,Calculations!$C$116+MOD(AK26,Calculations!$C$118))+Control!$C$7*Calculations!$C$84*INDEX('Monthly Data'!P:P,Calculations!$C$116+MOD(AK26,Calculations!$C$118))+Control!$C$7*Calculations!$C$85*INDEX('Monthly Data'!Q:Q,Calculations!$C$116+MOD(AK26,Calculations!$C$118))+(1-Control!$C$7*Calculations!$C$87)*INDEX('Monthly Data'!R:R,Calculations!$C$116+MOD(AK26,Calculations!$C$118))</f>
        <v>1.9073822767906517E-2</v>
      </c>
      <c r="FB26" s="86">
        <f ca="1">Control!$C$7*Calculations!$C$82*INDEX('Monthly Data'!N:N,Calculations!$C$116+MOD(AL26,Calculations!$C$118))+Control!$C$7*Calculations!$C$83*INDEX('Monthly Data'!O:O,Calculations!$C$116+MOD(AL26,Calculations!$C$118))+Control!$C$7*Calculations!$C$84*INDEX('Monthly Data'!P:P,Calculations!$C$116+MOD(AL26,Calculations!$C$118))+Control!$C$7*Calculations!$C$85*INDEX('Monthly Data'!Q:Q,Calculations!$C$116+MOD(AL26,Calculations!$C$118))+(1-Control!$C$7*Calculations!$C$87)*INDEX('Monthly Data'!R:R,Calculations!$C$116+MOD(AL26,Calculations!$C$118))</f>
        <v>1.7831091590102856E-2</v>
      </c>
      <c r="FC26" s="86">
        <f ca="1">Control!$C$7*Calculations!$C$82*INDEX('Monthly Data'!N:N,Calculations!$C$116+MOD(AM26,Calculations!$C$118))+Control!$C$7*Calculations!$C$83*INDEX('Monthly Data'!O:O,Calculations!$C$116+MOD(AM26,Calculations!$C$118))+Control!$C$7*Calculations!$C$84*INDEX('Monthly Data'!P:P,Calculations!$C$116+MOD(AM26,Calculations!$C$118))+Control!$C$7*Calculations!$C$85*INDEX('Monthly Data'!Q:Q,Calculations!$C$116+MOD(AM26,Calculations!$C$118))+(1-Control!$C$7*Calculations!$C$87)*INDEX('Monthly Data'!R:R,Calculations!$C$116+MOD(AM26,Calculations!$C$118))</f>
        <v>-1.8530040247387896E-2</v>
      </c>
      <c r="FD26" s="86">
        <f ca="1">Control!$C$7*Calculations!$C$82*INDEX('Monthly Data'!N:N,Calculations!$C$116+MOD(AN26,Calculations!$C$118))+Control!$C$7*Calculations!$C$83*INDEX('Monthly Data'!O:O,Calculations!$C$116+MOD(AN26,Calculations!$C$118))+Control!$C$7*Calculations!$C$84*INDEX('Monthly Data'!P:P,Calculations!$C$116+MOD(AN26,Calculations!$C$118))+Control!$C$7*Calculations!$C$85*INDEX('Monthly Data'!Q:Q,Calculations!$C$116+MOD(AN26,Calculations!$C$118))+(1-Control!$C$7*Calculations!$C$87)*INDEX('Monthly Data'!R:R,Calculations!$C$116+MOD(AN26,Calculations!$C$118))</f>
        <v>7.857567536297622E-3</v>
      </c>
      <c r="FE26" s="86">
        <f ca="1">Control!$C$7*Calculations!$C$82*INDEX('Monthly Data'!N:N,Calculations!$C$116+MOD(AO26,Calculations!$C$118))+Control!$C$7*Calculations!$C$83*INDEX('Monthly Data'!O:O,Calculations!$C$116+MOD(AO26,Calculations!$C$118))+Control!$C$7*Calculations!$C$84*INDEX('Monthly Data'!P:P,Calculations!$C$116+MOD(AO26,Calculations!$C$118))+Control!$C$7*Calculations!$C$85*INDEX('Monthly Data'!Q:Q,Calculations!$C$116+MOD(AO26,Calculations!$C$118))+(1-Control!$C$7*Calculations!$C$87)*INDEX('Monthly Data'!R:R,Calculations!$C$116+MOD(AO26,Calculations!$C$118))</f>
        <v>4.5132804118240749E-2</v>
      </c>
      <c r="FF26" s="86">
        <f ca="1">Control!$C$7*Calculations!$C$82*INDEX('Monthly Data'!N:N,Calculations!$C$116+MOD(AP26,Calculations!$C$118))+Control!$C$7*Calculations!$C$83*INDEX('Monthly Data'!O:O,Calculations!$C$116+MOD(AP26,Calculations!$C$118))+Control!$C$7*Calculations!$C$84*INDEX('Monthly Data'!P:P,Calculations!$C$116+MOD(AP26,Calculations!$C$118))+Control!$C$7*Calculations!$C$85*INDEX('Monthly Data'!Q:Q,Calculations!$C$116+MOD(AP26,Calculations!$C$118))+(1-Control!$C$7*Calculations!$C$87)*INDEX('Monthly Data'!R:R,Calculations!$C$116+MOD(AP26,Calculations!$C$118))</f>
        <v>-9.8327855560634558E-3</v>
      </c>
      <c r="FG26" s="86">
        <f ca="1">Control!$C$7*Calculations!$C$82*INDEX('Monthly Data'!N:N,Calculations!$C$116+MOD(AQ26,Calculations!$C$118))+Control!$C$7*Calculations!$C$83*INDEX('Monthly Data'!O:O,Calculations!$C$116+MOD(AQ26,Calculations!$C$118))+Control!$C$7*Calculations!$C$84*INDEX('Monthly Data'!P:P,Calculations!$C$116+MOD(AQ26,Calculations!$C$118))+Control!$C$7*Calculations!$C$85*INDEX('Monthly Data'!Q:Q,Calculations!$C$116+MOD(AQ26,Calculations!$C$118))+(1-Control!$C$7*Calculations!$C$87)*INDEX('Monthly Data'!R:R,Calculations!$C$116+MOD(AQ26,Calculations!$C$118))</f>
        <v>-2.7490061308214487E-3</v>
      </c>
      <c r="FH26" s="86">
        <f ca="1">Control!$C$7*Calculations!$C$82*INDEX('Monthly Data'!N:N,Calculations!$C$116+MOD(AR26,Calculations!$C$118))+Control!$C$7*Calculations!$C$83*INDEX('Monthly Data'!O:O,Calculations!$C$116+MOD(AR26,Calculations!$C$118))+Control!$C$7*Calculations!$C$84*INDEX('Monthly Data'!P:P,Calculations!$C$116+MOD(AR26,Calculations!$C$118))+Control!$C$7*Calculations!$C$85*INDEX('Monthly Data'!Q:Q,Calculations!$C$116+MOD(AR26,Calculations!$C$118))+(1-Control!$C$7*Calculations!$C$87)*INDEX('Monthly Data'!R:R,Calculations!$C$116+MOD(AR26,Calculations!$C$118))</f>
        <v>-1.880155173376722E-2</v>
      </c>
      <c r="FI26" s="86">
        <f ca="1">Control!$C$7*Calculations!$C$82*INDEX('Monthly Data'!N:N,Calculations!$C$116+MOD(AS26,Calculations!$C$118))+Control!$C$7*Calculations!$C$83*INDEX('Monthly Data'!O:O,Calculations!$C$116+MOD(AS26,Calculations!$C$118))+Control!$C$7*Calculations!$C$84*INDEX('Monthly Data'!P:P,Calculations!$C$116+MOD(AS26,Calculations!$C$118))+Control!$C$7*Calculations!$C$85*INDEX('Monthly Data'!Q:Q,Calculations!$C$116+MOD(AS26,Calculations!$C$118))+(1-Control!$C$7*Calculations!$C$87)*INDEX('Monthly Data'!R:R,Calculations!$C$116+MOD(AS26,Calculations!$C$118))</f>
        <v>-3.53368065312233E-2</v>
      </c>
      <c r="FJ26" s="86">
        <f ca="1">Control!$C$7*Calculations!$C$82*INDEX('Monthly Data'!N:N,Calculations!$C$116+MOD(AT26,Calculations!$C$118))+Control!$C$7*Calculations!$C$83*INDEX('Monthly Data'!O:O,Calculations!$C$116+MOD(AT26,Calculations!$C$118))+Control!$C$7*Calculations!$C$84*INDEX('Monthly Data'!P:P,Calculations!$C$116+MOD(AT26,Calculations!$C$118))+Control!$C$7*Calculations!$C$85*INDEX('Monthly Data'!Q:Q,Calculations!$C$116+MOD(AT26,Calculations!$C$118))+(1-Control!$C$7*Calculations!$C$87)*INDEX('Monthly Data'!R:R,Calculations!$C$116+MOD(AT26,Calculations!$C$118))</f>
        <v>1.1809891087585166E-2</v>
      </c>
      <c r="FK26" s="86">
        <f ca="1">Control!$C$7*Calculations!$C$82*INDEX('Monthly Data'!N:N,Calculations!$C$116+MOD(AU26,Calculations!$C$118))+Control!$C$7*Calculations!$C$83*INDEX('Monthly Data'!O:O,Calculations!$C$116+MOD(AU26,Calculations!$C$118))+Control!$C$7*Calculations!$C$84*INDEX('Monthly Data'!P:P,Calculations!$C$116+MOD(AU26,Calculations!$C$118))+Control!$C$7*Calculations!$C$85*INDEX('Monthly Data'!Q:Q,Calculations!$C$116+MOD(AU26,Calculations!$C$118))+(1-Control!$C$7*Calculations!$C$87)*INDEX('Monthly Data'!R:R,Calculations!$C$116+MOD(AU26,Calculations!$C$118))</f>
        <v>8.3814116887657771E-3</v>
      </c>
      <c r="FL26" s="86">
        <f ca="1">Control!$C$7*Calculations!$C$82*INDEX('Monthly Data'!N:N,Calculations!$C$116+MOD(AV26,Calculations!$C$118))+Control!$C$7*Calculations!$C$83*INDEX('Monthly Data'!O:O,Calculations!$C$116+MOD(AV26,Calculations!$C$118))+Control!$C$7*Calculations!$C$84*INDEX('Monthly Data'!P:P,Calculations!$C$116+MOD(AV26,Calculations!$C$118))+Control!$C$7*Calculations!$C$85*INDEX('Monthly Data'!Q:Q,Calculations!$C$116+MOD(AV26,Calculations!$C$118))+(1-Control!$C$7*Calculations!$C$87)*INDEX('Monthly Data'!R:R,Calculations!$C$116+MOD(AV26,Calculations!$C$118))</f>
        <v>9.5791276036140301E-3</v>
      </c>
      <c r="FM26" s="86">
        <f ca="1">Control!$C$7*Calculations!$C$82*INDEX('Monthly Data'!N:N,Calculations!$C$116+MOD(AW26,Calculations!$C$118))+Control!$C$7*Calculations!$C$83*INDEX('Monthly Data'!O:O,Calculations!$C$116+MOD(AW26,Calculations!$C$118))+Control!$C$7*Calculations!$C$84*INDEX('Monthly Data'!P:P,Calculations!$C$116+MOD(AW26,Calculations!$C$118))+Control!$C$7*Calculations!$C$85*INDEX('Monthly Data'!Q:Q,Calculations!$C$116+MOD(AW26,Calculations!$C$118))+(1-Control!$C$7*Calculations!$C$87)*INDEX('Monthly Data'!R:R,Calculations!$C$116+MOD(AW26,Calculations!$C$118))</f>
        <v>-2.0259958308006688E-2</v>
      </c>
      <c r="FN26" s="86">
        <f ca="1">Control!$C$7*Calculations!$C$82*INDEX('Monthly Data'!N:N,Calculations!$C$116+MOD(AX26,Calculations!$C$118))+Control!$C$7*Calculations!$C$83*INDEX('Monthly Data'!O:O,Calculations!$C$116+MOD(AX26,Calculations!$C$118))+Control!$C$7*Calculations!$C$84*INDEX('Monthly Data'!P:P,Calculations!$C$116+MOD(AX26,Calculations!$C$118))+Control!$C$7*Calculations!$C$85*INDEX('Monthly Data'!Q:Q,Calculations!$C$116+MOD(AX26,Calculations!$C$118))+(1-Control!$C$7*Calculations!$C$87)*INDEX('Monthly Data'!R:R,Calculations!$C$116+MOD(AX26,Calculations!$C$118))</f>
        <v>1.0415351832335435E-2</v>
      </c>
      <c r="FO26" s="86">
        <f ca="1">Control!$C$7*Calculations!$C$82*INDEX('Monthly Data'!N:N,Calculations!$C$116+MOD(AY26,Calculations!$C$118))+Control!$C$7*Calculations!$C$83*INDEX('Monthly Data'!O:O,Calculations!$C$116+MOD(AY26,Calculations!$C$118))+Control!$C$7*Calculations!$C$84*INDEX('Monthly Data'!P:P,Calculations!$C$116+MOD(AY26,Calculations!$C$118))+Control!$C$7*Calculations!$C$85*INDEX('Monthly Data'!Q:Q,Calculations!$C$116+MOD(AY26,Calculations!$C$118))+(1-Control!$C$7*Calculations!$C$87)*INDEX('Monthly Data'!R:R,Calculations!$C$116+MOD(AY26,Calculations!$C$118))</f>
        <v>2.766281641786093E-2</v>
      </c>
      <c r="FP26" s="86">
        <f ca="1">Control!$C$7*Calculations!$C$82*INDEX('Monthly Data'!N:N,Calculations!$C$116+MOD(AZ26,Calculations!$C$118))+Control!$C$7*Calculations!$C$83*INDEX('Monthly Data'!O:O,Calculations!$C$116+MOD(AZ26,Calculations!$C$118))+Control!$C$7*Calculations!$C$84*INDEX('Monthly Data'!P:P,Calculations!$C$116+MOD(AZ26,Calculations!$C$118))+Control!$C$7*Calculations!$C$85*INDEX('Monthly Data'!Q:Q,Calculations!$C$116+MOD(AZ26,Calculations!$C$118))+(1-Control!$C$7*Calculations!$C$87)*INDEX('Monthly Data'!R:R,Calculations!$C$116+MOD(AZ26,Calculations!$C$118))</f>
        <v>2.3206536303657571E-2</v>
      </c>
      <c r="FQ26" s="86">
        <f ca="1">Control!$C$7*Calculations!$C$82*INDEX('Monthly Data'!N:N,Calculations!$C$116+MOD(BA26,Calculations!$C$118))+Control!$C$7*Calculations!$C$83*INDEX('Monthly Data'!O:O,Calculations!$C$116+MOD(BA26,Calculations!$C$118))+Control!$C$7*Calculations!$C$84*INDEX('Monthly Data'!P:P,Calculations!$C$116+MOD(BA26,Calculations!$C$118))+Control!$C$7*Calculations!$C$85*INDEX('Monthly Data'!Q:Q,Calculations!$C$116+MOD(BA26,Calculations!$C$118))+(1-Control!$C$7*Calculations!$C$87)*INDEX('Monthly Data'!R:R,Calculations!$C$116+MOD(BA26,Calculations!$C$118))</f>
        <v>3.9251937367756782E-3</v>
      </c>
      <c r="FR26" s="86">
        <f ca="1">Control!$C$7*Calculations!$C$82*INDEX('Monthly Data'!N:N,Calculations!$C$116+MOD(BB26,Calculations!$C$118))+Control!$C$7*Calculations!$C$83*INDEX('Monthly Data'!O:O,Calculations!$C$116+MOD(BB26,Calculations!$C$118))+Control!$C$7*Calculations!$C$84*INDEX('Monthly Data'!P:P,Calculations!$C$116+MOD(BB26,Calculations!$C$118))+Control!$C$7*Calculations!$C$85*INDEX('Monthly Data'!Q:Q,Calculations!$C$116+MOD(BB26,Calculations!$C$118))+(1-Control!$C$7*Calculations!$C$87)*INDEX('Monthly Data'!R:R,Calculations!$C$116+MOD(BB26,Calculations!$C$118))</f>
        <v>1.2954540023127663E-2</v>
      </c>
      <c r="FS26" s="86">
        <f ca="1">Control!$C$7*Calculations!$C$82*INDEX('Monthly Data'!N:N,Calculations!$C$116+MOD(BC26,Calculations!$C$118))+Control!$C$7*Calculations!$C$83*INDEX('Monthly Data'!O:O,Calculations!$C$116+MOD(BC26,Calculations!$C$118))+Control!$C$7*Calculations!$C$84*INDEX('Monthly Data'!P:P,Calculations!$C$116+MOD(BC26,Calculations!$C$118))+Control!$C$7*Calculations!$C$85*INDEX('Monthly Data'!Q:Q,Calculations!$C$116+MOD(BC26,Calculations!$C$118))+(1-Control!$C$7*Calculations!$C$87)*INDEX('Monthly Data'!R:R,Calculations!$C$116+MOD(BC26,Calculations!$C$118))</f>
        <v>-9.839093431862074E-3</v>
      </c>
      <c r="FT26" s="86">
        <f ca="1">Control!$C$7*Calculations!$C$82*INDEX('Monthly Data'!N:N,Calculations!$C$116+MOD(BD26,Calculations!$C$118))+Control!$C$7*Calculations!$C$83*INDEX('Monthly Data'!O:O,Calculations!$C$116+MOD(BD26,Calculations!$C$118))+Control!$C$7*Calculations!$C$84*INDEX('Monthly Data'!P:P,Calculations!$C$116+MOD(BD26,Calculations!$C$118))+Control!$C$7*Calculations!$C$85*INDEX('Monthly Data'!Q:Q,Calculations!$C$116+MOD(BD26,Calculations!$C$118))+(1-Control!$C$7*Calculations!$C$87)*INDEX('Monthly Data'!R:R,Calculations!$C$116+MOD(BD26,Calculations!$C$118))</f>
        <v>1.3891304280773396E-2</v>
      </c>
      <c r="FU26" s="86">
        <f ca="1">Control!$C$7*Calculations!$C$82*INDEX('Monthly Data'!N:N,Calculations!$C$116+MOD(BE26,Calculations!$C$118))+Control!$C$7*Calculations!$C$83*INDEX('Monthly Data'!O:O,Calculations!$C$116+MOD(BE26,Calculations!$C$118))+Control!$C$7*Calculations!$C$84*INDEX('Monthly Data'!P:P,Calculations!$C$116+MOD(BE26,Calculations!$C$118))+Control!$C$7*Calculations!$C$85*INDEX('Monthly Data'!Q:Q,Calculations!$C$116+MOD(BE26,Calculations!$C$118))+(1-Control!$C$7*Calculations!$C$87)*INDEX('Monthly Data'!R:R,Calculations!$C$116+MOD(BE26,Calculations!$C$118))</f>
        <v>3.1070573055362403E-2</v>
      </c>
      <c r="FV26" s="86">
        <f ca="1">Control!$C$7*Calculations!$C$82*INDEX('Monthly Data'!N:N,Calculations!$C$116+MOD(BF26,Calculations!$C$118))+Control!$C$7*Calculations!$C$83*INDEX('Monthly Data'!O:O,Calculations!$C$116+MOD(BF26,Calculations!$C$118))+Control!$C$7*Calculations!$C$84*INDEX('Monthly Data'!P:P,Calculations!$C$116+MOD(BF26,Calculations!$C$118))+Control!$C$7*Calculations!$C$85*INDEX('Monthly Data'!Q:Q,Calculations!$C$116+MOD(BF26,Calculations!$C$118))+(1-Control!$C$7*Calculations!$C$87)*INDEX('Monthly Data'!R:R,Calculations!$C$116+MOD(BF26,Calculations!$C$118))</f>
        <v>7.3538285850108537E-3</v>
      </c>
      <c r="FW26" s="86">
        <f ca="1">Control!$C$7*Calculations!$C$82*INDEX('Monthly Data'!N:N,Calculations!$C$116+MOD(BG26,Calculations!$C$118))+Control!$C$7*Calculations!$C$83*INDEX('Monthly Data'!O:O,Calculations!$C$116+MOD(BG26,Calculations!$C$118))+Control!$C$7*Calculations!$C$84*INDEX('Monthly Data'!P:P,Calculations!$C$116+MOD(BG26,Calculations!$C$118))+Control!$C$7*Calculations!$C$85*INDEX('Monthly Data'!Q:Q,Calculations!$C$116+MOD(BG26,Calculations!$C$118))+(1-Control!$C$7*Calculations!$C$87)*INDEX('Monthly Data'!R:R,Calculations!$C$116+MOD(BG26,Calculations!$C$118))</f>
        <v>3.7118215575026904E-2</v>
      </c>
      <c r="FX26" s="86">
        <f ca="1">Control!$C$7*Calculations!$C$82*INDEX('Monthly Data'!N:N,Calculations!$C$116+MOD(BH26,Calculations!$C$118))+Control!$C$7*Calculations!$C$83*INDEX('Monthly Data'!O:O,Calculations!$C$116+MOD(BH26,Calculations!$C$118))+Control!$C$7*Calculations!$C$84*INDEX('Monthly Data'!P:P,Calculations!$C$116+MOD(BH26,Calculations!$C$118))+Control!$C$7*Calculations!$C$85*INDEX('Monthly Data'!Q:Q,Calculations!$C$116+MOD(BH26,Calculations!$C$118))+(1-Control!$C$7*Calculations!$C$87)*INDEX('Monthly Data'!R:R,Calculations!$C$116+MOD(BH26,Calculations!$C$118))</f>
        <v>-4.3408051735618014E-2</v>
      </c>
      <c r="FY26" s="86">
        <f ca="1">Control!$C$7*Calculations!$C$82*INDEX('Monthly Data'!N:N,Calculations!$C$116+MOD(BI26,Calculations!$C$118))+Control!$C$7*Calculations!$C$83*INDEX('Monthly Data'!O:O,Calculations!$C$116+MOD(BI26,Calculations!$C$118))+Control!$C$7*Calculations!$C$84*INDEX('Monthly Data'!P:P,Calculations!$C$116+MOD(BI26,Calculations!$C$118))+Control!$C$7*Calculations!$C$85*INDEX('Monthly Data'!Q:Q,Calculations!$C$116+MOD(BI26,Calculations!$C$118))+(1-Control!$C$7*Calculations!$C$87)*INDEX('Monthly Data'!R:R,Calculations!$C$116+MOD(BI26,Calculations!$C$118))</f>
        <v>1.2722494017511032E-2</v>
      </c>
      <c r="FZ26" s="86">
        <f ca="1">Control!$C$7*Calculations!$C$82*INDEX('Monthly Data'!N:N,Calculations!$C$116+MOD(BJ26,Calculations!$C$118))+Control!$C$7*Calculations!$C$83*INDEX('Monthly Data'!O:O,Calculations!$C$116+MOD(BJ26,Calculations!$C$118))+Control!$C$7*Calculations!$C$84*INDEX('Monthly Data'!P:P,Calculations!$C$116+MOD(BJ26,Calculations!$C$118))+Control!$C$7*Calculations!$C$85*INDEX('Monthly Data'!Q:Q,Calculations!$C$116+MOD(BJ26,Calculations!$C$118))+(1-Control!$C$7*Calculations!$C$87)*INDEX('Monthly Data'!R:R,Calculations!$C$116+MOD(BJ26,Calculations!$C$118))</f>
        <v>1.4915555251167555E-3</v>
      </c>
      <c r="GA26" s="86">
        <f ca="1">Control!$C$7*Calculations!$C$82*INDEX('Monthly Data'!N:N,Calculations!$C$116+MOD(BK26,Calculations!$C$118))+Control!$C$7*Calculations!$C$83*INDEX('Monthly Data'!O:O,Calculations!$C$116+MOD(BK26,Calculations!$C$118))+Control!$C$7*Calculations!$C$84*INDEX('Monthly Data'!P:P,Calculations!$C$116+MOD(BK26,Calculations!$C$118))+Control!$C$7*Calculations!$C$85*INDEX('Monthly Data'!Q:Q,Calculations!$C$116+MOD(BK26,Calculations!$C$118))+(1-Control!$C$7*Calculations!$C$87)*INDEX('Monthly Data'!R:R,Calculations!$C$116+MOD(BK26,Calculations!$C$118))</f>
        <v>7.7184133340106598E-3</v>
      </c>
      <c r="GB26" s="86">
        <f ca="1">Control!$C$7*Calculations!$C$82*INDEX('Monthly Data'!N:N,Calculations!$C$116+MOD(BL26,Calculations!$C$118))+Control!$C$7*Calculations!$C$83*INDEX('Monthly Data'!O:O,Calculations!$C$116+MOD(BL26,Calculations!$C$118))+Control!$C$7*Calculations!$C$84*INDEX('Monthly Data'!P:P,Calculations!$C$116+MOD(BL26,Calculations!$C$118))+Control!$C$7*Calculations!$C$85*INDEX('Monthly Data'!Q:Q,Calculations!$C$116+MOD(BL26,Calculations!$C$118))+(1-Control!$C$7*Calculations!$C$87)*INDEX('Monthly Data'!R:R,Calculations!$C$116+MOD(BL26,Calculations!$C$118))</f>
        <v>2.3206536303657571E-2</v>
      </c>
      <c r="GC26" s="86">
        <f ca="1">Control!$C$7*Calculations!$C$82*INDEX('Monthly Data'!N:N,Calculations!$C$116+MOD(BM26,Calculations!$C$118))+Control!$C$7*Calculations!$C$83*INDEX('Monthly Data'!O:O,Calculations!$C$116+MOD(BM26,Calculations!$C$118))+Control!$C$7*Calculations!$C$84*INDEX('Monthly Data'!P:P,Calculations!$C$116+MOD(BM26,Calculations!$C$118))+Control!$C$7*Calculations!$C$85*INDEX('Monthly Data'!Q:Q,Calculations!$C$116+MOD(BM26,Calculations!$C$118))+(1-Control!$C$7*Calculations!$C$87)*INDEX('Monthly Data'!R:R,Calculations!$C$116+MOD(BM26,Calculations!$C$118))</f>
        <v>1.3423979074716584E-2</v>
      </c>
      <c r="GD26" s="86">
        <f ca="1">Control!$C$7*Calculations!$C$82*INDEX('Monthly Data'!N:N,Calculations!$C$116+MOD(BN26,Calculations!$C$118))+Control!$C$7*Calculations!$C$83*INDEX('Monthly Data'!O:O,Calculations!$C$116+MOD(BN26,Calculations!$C$118))+Control!$C$7*Calculations!$C$84*INDEX('Monthly Data'!P:P,Calculations!$C$116+MOD(BN26,Calculations!$C$118))+Control!$C$7*Calculations!$C$85*INDEX('Monthly Data'!Q:Q,Calculations!$C$116+MOD(BN26,Calculations!$C$118))+(1-Control!$C$7*Calculations!$C$87)*INDEX('Monthly Data'!R:R,Calculations!$C$116+MOD(BN26,Calculations!$C$118))</f>
        <v>1.0921298083007208E-2</v>
      </c>
      <c r="GE26" s="86">
        <f ca="1">Control!$C$7*Calculations!$C$82*INDEX('Monthly Data'!N:N,Calculations!$C$116+MOD(BO26,Calculations!$C$118))+Control!$C$7*Calculations!$C$83*INDEX('Monthly Data'!O:O,Calculations!$C$116+MOD(BO26,Calculations!$C$118))+Control!$C$7*Calculations!$C$84*INDEX('Monthly Data'!P:P,Calculations!$C$116+MOD(BO26,Calculations!$C$118))+Control!$C$7*Calculations!$C$85*INDEX('Monthly Data'!Q:Q,Calculations!$C$116+MOD(BO26,Calculations!$C$118))+(1-Control!$C$7*Calculations!$C$87)*INDEX('Monthly Data'!R:R,Calculations!$C$116+MOD(BO26,Calculations!$C$118))</f>
        <v>-2.4571433440223247E-2</v>
      </c>
      <c r="GF26" s="86">
        <f ca="1">Control!$C$7*Calculations!$C$82*INDEX('Monthly Data'!N:N,Calculations!$C$116+MOD(BP26,Calculations!$C$118))+Control!$C$7*Calculations!$C$83*INDEX('Monthly Data'!O:O,Calculations!$C$116+MOD(BP26,Calculations!$C$118))+Control!$C$7*Calculations!$C$84*INDEX('Monthly Data'!P:P,Calculations!$C$116+MOD(BP26,Calculations!$C$118))+Control!$C$7*Calculations!$C$85*INDEX('Monthly Data'!Q:Q,Calculations!$C$116+MOD(BP26,Calculations!$C$118))+(1-Control!$C$7*Calculations!$C$87)*INDEX('Monthly Data'!R:R,Calculations!$C$116+MOD(BP26,Calculations!$C$118))</f>
        <v>7.3538285850108537E-3</v>
      </c>
      <c r="GG26" s="86">
        <f ca="1">Control!$C$7*Calculations!$C$82*INDEX('Monthly Data'!N:N,Calculations!$C$116+MOD(BQ26,Calculations!$C$118))+Control!$C$7*Calculations!$C$83*INDEX('Monthly Data'!O:O,Calculations!$C$116+MOD(BQ26,Calculations!$C$118))+Control!$C$7*Calculations!$C$84*INDEX('Monthly Data'!P:P,Calculations!$C$116+MOD(BQ26,Calculations!$C$118))+Control!$C$7*Calculations!$C$85*INDEX('Monthly Data'!Q:Q,Calculations!$C$116+MOD(BQ26,Calculations!$C$118))+(1-Control!$C$7*Calculations!$C$87)*INDEX('Monthly Data'!R:R,Calculations!$C$116+MOD(BQ26,Calculations!$C$118))</f>
        <v>-9.5555592256394619E-3</v>
      </c>
      <c r="GH26" s="86">
        <f ca="1">Control!$C$7*Calculations!$C$82*INDEX('Monthly Data'!N:N,Calculations!$C$116+MOD(BR26,Calculations!$C$118))+Control!$C$7*Calculations!$C$83*INDEX('Monthly Data'!O:O,Calculations!$C$116+MOD(BR26,Calculations!$C$118))+Control!$C$7*Calculations!$C$84*INDEX('Monthly Data'!P:P,Calculations!$C$116+MOD(BR26,Calculations!$C$118))+Control!$C$7*Calculations!$C$85*INDEX('Monthly Data'!Q:Q,Calculations!$C$116+MOD(BR26,Calculations!$C$118))+(1-Control!$C$7*Calculations!$C$87)*INDEX('Monthly Data'!R:R,Calculations!$C$116+MOD(BR26,Calculations!$C$118))</f>
        <v>7.9764341593600071E-3</v>
      </c>
      <c r="GI26" s="86">
        <f ca="1">Control!$C$7*Calculations!$C$82*INDEX('Monthly Data'!N:N,Calculations!$C$116+MOD(BS26,Calculations!$C$118))+Control!$C$7*Calculations!$C$83*INDEX('Monthly Data'!O:O,Calculations!$C$116+MOD(BS26,Calculations!$C$118))+Control!$C$7*Calculations!$C$84*INDEX('Monthly Data'!P:P,Calculations!$C$116+MOD(BS26,Calculations!$C$118))+Control!$C$7*Calculations!$C$85*INDEX('Monthly Data'!Q:Q,Calculations!$C$116+MOD(BS26,Calculations!$C$118))+(1-Control!$C$7*Calculations!$C$87)*INDEX('Monthly Data'!R:R,Calculations!$C$116+MOD(BS26,Calculations!$C$118))</f>
        <v>1.3423979074716584E-2</v>
      </c>
      <c r="GJ26" s="86">
        <f ca="1">Control!$C$7*Calculations!$C$82*INDEX('Monthly Data'!N:N,Calculations!$C$116+MOD(BT26,Calculations!$C$118))+Control!$C$7*Calculations!$C$83*INDEX('Monthly Data'!O:O,Calculations!$C$116+MOD(BT26,Calculations!$C$118))+Control!$C$7*Calculations!$C$84*INDEX('Monthly Data'!P:P,Calculations!$C$116+MOD(BT26,Calculations!$C$118))+Control!$C$7*Calculations!$C$85*INDEX('Monthly Data'!Q:Q,Calculations!$C$116+MOD(BT26,Calculations!$C$118))+(1-Control!$C$7*Calculations!$C$87)*INDEX('Monthly Data'!R:R,Calculations!$C$116+MOD(BT26,Calculations!$C$118))</f>
        <v>-2.0259958308006688E-2</v>
      </c>
      <c r="GK26" s="86">
        <f ca="1">Control!$C$7*Calculations!$C$82*INDEX('Monthly Data'!N:N,Calculations!$C$116+MOD(BU26,Calculations!$C$118))+Control!$C$7*Calculations!$C$83*INDEX('Monthly Data'!O:O,Calculations!$C$116+MOD(BU26,Calculations!$C$118))+Control!$C$7*Calculations!$C$84*INDEX('Monthly Data'!P:P,Calculations!$C$116+MOD(BU26,Calculations!$C$118))+Control!$C$7*Calculations!$C$85*INDEX('Monthly Data'!Q:Q,Calculations!$C$116+MOD(BU26,Calculations!$C$118))+(1-Control!$C$7*Calculations!$C$87)*INDEX('Monthly Data'!R:R,Calculations!$C$116+MOD(BU26,Calculations!$C$118))</f>
        <v>1.7073665854433945E-2</v>
      </c>
      <c r="GL26" s="86">
        <f ca="1">Control!$C$7*Calculations!$C$82*INDEX('Monthly Data'!N:N,Calculations!$C$116+MOD(BV26,Calculations!$C$118))+Control!$C$7*Calculations!$C$83*INDEX('Monthly Data'!O:O,Calculations!$C$116+MOD(BV26,Calculations!$C$118))+Control!$C$7*Calculations!$C$84*INDEX('Monthly Data'!P:P,Calculations!$C$116+MOD(BV26,Calculations!$C$118))+Control!$C$7*Calculations!$C$85*INDEX('Monthly Data'!Q:Q,Calculations!$C$116+MOD(BV26,Calculations!$C$118))+(1-Control!$C$7*Calculations!$C$87)*INDEX('Monthly Data'!R:R,Calculations!$C$116+MOD(BV26,Calculations!$C$118))</f>
        <v>-2.7490061308214487E-3</v>
      </c>
      <c r="GM26" s="86">
        <f ca="1">Control!$C$7*Calculations!$C$82*INDEX('Monthly Data'!N:N,Calculations!$C$116+MOD(BW26,Calculations!$C$118))+Control!$C$7*Calculations!$C$83*INDEX('Monthly Data'!O:O,Calculations!$C$116+MOD(BW26,Calculations!$C$118))+Control!$C$7*Calculations!$C$84*INDEX('Monthly Data'!P:P,Calculations!$C$116+MOD(BW26,Calculations!$C$118))+Control!$C$7*Calculations!$C$85*INDEX('Monthly Data'!Q:Q,Calculations!$C$116+MOD(BW26,Calculations!$C$118))+(1-Control!$C$7*Calculations!$C$87)*INDEX('Monthly Data'!R:R,Calculations!$C$116+MOD(BW26,Calculations!$C$118))</f>
        <v>9.5791276036140301E-3</v>
      </c>
      <c r="GN26" s="86">
        <f ca="1">Control!$C$7*Calculations!$C$82*INDEX('Monthly Data'!N:N,Calculations!$C$116+MOD(BX26,Calculations!$C$118))+Control!$C$7*Calculations!$C$83*INDEX('Monthly Data'!O:O,Calculations!$C$116+MOD(BX26,Calculations!$C$118))+Control!$C$7*Calculations!$C$84*INDEX('Monthly Data'!P:P,Calculations!$C$116+MOD(BX26,Calculations!$C$118))+Control!$C$7*Calculations!$C$85*INDEX('Monthly Data'!Q:Q,Calculations!$C$116+MOD(BX26,Calculations!$C$118))+(1-Control!$C$7*Calculations!$C$87)*INDEX('Monthly Data'!R:R,Calculations!$C$116+MOD(BX26,Calculations!$C$118))</f>
        <v>7.7184133340106598E-3</v>
      </c>
      <c r="GO26" s="86">
        <f ca="1">Control!$C$7*Calculations!$C$82*INDEX('Monthly Data'!N:N,Calculations!$C$116+MOD(BY26,Calculations!$C$118))+Control!$C$7*Calculations!$C$83*INDEX('Monthly Data'!O:O,Calculations!$C$116+MOD(BY26,Calculations!$C$118))+Control!$C$7*Calculations!$C$84*INDEX('Monthly Data'!P:P,Calculations!$C$116+MOD(BY26,Calculations!$C$118))+Control!$C$7*Calculations!$C$85*INDEX('Monthly Data'!Q:Q,Calculations!$C$116+MOD(BY26,Calculations!$C$118))+(1-Control!$C$7*Calculations!$C$87)*INDEX('Monthly Data'!R:R,Calculations!$C$116+MOD(BY26,Calculations!$C$118))</f>
        <v>-3.8875517825435772E-3</v>
      </c>
      <c r="GP26" s="86">
        <f ca="1">Control!$C$7*Calculations!$C$82*INDEX('Monthly Data'!N:N,Calculations!$C$116+MOD(BZ26,Calculations!$C$118))+Control!$C$7*Calculations!$C$83*INDEX('Monthly Data'!O:O,Calculations!$C$116+MOD(BZ26,Calculations!$C$118))+Control!$C$7*Calculations!$C$84*INDEX('Monthly Data'!P:P,Calculations!$C$116+MOD(BZ26,Calculations!$C$118))+Control!$C$7*Calculations!$C$85*INDEX('Monthly Data'!Q:Q,Calculations!$C$116+MOD(BZ26,Calculations!$C$118))+(1-Control!$C$7*Calculations!$C$87)*INDEX('Monthly Data'!R:R,Calculations!$C$116+MOD(BZ26,Calculations!$C$118))</f>
        <v>4.4327772793586687E-3</v>
      </c>
      <c r="GQ26" s="86">
        <f ca="1">Control!$C$7*Calculations!$C$82*INDEX('Monthly Data'!N:N,Calculations!$C$116+MOD(CA26,Calculations!$C$118))+Control!$C$7*Calculations!$C$83*INDEX('Monthly Data'!O:O,Calculations!$C$116+MOD(CA26,Calculations!$C$118))+Control!$C$7*Calculations!$C$84*INDEX('Monthly Data'!P:P,Calculations!$C$116+MOD(CA26,Calculations!$C$118))+Control!$C$7*Calculations!$C$85*INDEX('Monthly Data'!Q:Q,Calculations!$C$116+MOD(CA26,Calculations!$C$118))+(1-Control!$C$7*Calculations!$C$87)*INDEX('Monthly Data'!R:R,Calculations!$C$116+MOD(CA26,Calculations!$C$118))</f>
        <v>1.7484305259657981E-2</v>
      </c>
      <c r="GR26" s="86">
        <f ca="1">Control!$C$7*Calculations!$C$82*INDEX('Monthly Data'!N:N,Calculations!$C$116+MOD(CB26,Calculations!$C$118))+Control!$C$7*Calculations!$C$83*INDEX('Monthly Data'!O:O,Calculations!$C$116+MOD(CB26,Calculations!$C$118))+Control!$C$7*Calculations!$C$84*INDEX('Monthly Data'!P:P,Calculations!$C$116+MOD(CB26,Calculations!$C$118))+Control!$C$7*Calculations!$C$85*INDEX('Monthly Data'!Q:Q,Calculations!$C$116+MOD(CB26,Calculations!$C$118))+(1-Control!$C$7*Calculations!$C$87)*INDEX('Monthly Data'!R:R,Calculations!$C$116+MOD(CB26,Calculations!$C$118))</f>
        <v>7.857567536297622E-3</v>
      </c>
      <c r="GS26" s="86">
        <f ca="1">Control!$C$7*Calculations!$C$82*INDEX('Monthly Data'!N:N,Calculations!$C$116+MOD(CC26,Calculations!$C$118))+Control!$C$7*Calculations!$C$83*INDEX('Monthly Data'!O:O,Calculations!$C$116+MOD(CC26,Calculations!$C$118))+Control!$C$7*Calculations!$C$84*INDEX('Monthly Data'!P:P,Calculations!$C$116+MOD(CC26,Calculations!$C$118))+Control!$C$7*Calculations!$C$85*INDEX('Monthly Data'!Q:Q,Calculations!$C$116+MOD(CC26,Calculations!$C$118))+(1-Control!$C$7*Calculations!$C$87)*INDEX('Monthly Data'!R:R,Calculations!$C$116+MOD(CC26,Calculations!$C$118))</f>
        <v>1.0627294914941248E-2</v>
      </c>
      <c r="GT26" s="86">
        <f ca="1">Control!$C$7*Calculations!$C$82*INDEX('Monthly Data'!N:N,Calculations!$C$116+MOD(CD26,Calculations!$C$118))+Control!$C$7*Calculations!$C$83*INDEX('Monthly Data'!O:O,Calculations!$C$116+MOD(CD26,Calculations!$C$118))+Control!$C$7*Calculations!$C$84*INDEX('Monthly Data'!P:P,Calculations!$C$116+MOD(CD26,Calculations!$C$118))+Control!$C$7*Calculations!$C$85*INDEX('Monthly Data'!Q:Q,Calculations!$C$116+MOD(CD26,Calculations!$C$118))+(1-Control!$C$7*Calculations!$C$87)*INDEX('Monthly Data'!R:R,Calculations!$C$116+MOD(CD26,Calculations!$C$118))</f>
        <v>6.4539397490030407E-3</v>
      </c>
      <c r="GU26" s="86">
        <f ca="1">Control!$C$7*Calculations!$C$82*INDEX('Monthly Data'!N:N,Calculations!$C$116+MOD(CE26,Calculations!$C$118))+Control!$C$7*Calculations!$C$83*INDEX('Monthly Data'!O:O,Calculations!$C$116+MOD(CE26,Calculations!$C$118))+Control!$C$7*Calculations!$C$84*INDEX('Monthly Data'!P:P,Calculations!$C$116+MOD(CE26,Calculations!$C$118))+Control!$C$7*Calculations!$C$85*INDEX('Monthly Data'!Q:Q,Calculations!$C$116+MOD(CE26,Calculations!$C$118))+(1-Control!$C$7*Calculations!$C$87)*INDEX('Monthly Data'!R:R,Calculations!$C$116+MOD(CE26,Calculations!$C$118))</f>
        <v>1.4915555251167555E-3</v>
      </c>
      <c r="GV26" s="86">
        <f ca="1">Control!$C$7*Calculations!$C$82*INDEX('Monthly Data'!N:N,Calculations!$C$116+MOD(CF26,Calculations!$C$118))+Control!$C$7*Calculations!$C$83*INDEX('Monthly Data'!O:O,Calculations!$C$116+MOD(CF26,Calculations!$C$118))+Control!$C$7*Calculations!$C$84*INDEX('Monthly Data'!P:P,Calculations!$C$116+MOD(CF26,Calculations!$C$118))+Control!$C$7*Calculations!$C$85*INDEX('Monthly Data'!Q:Q,Calculations!$C$116+MOD(CF26,Calculations!$C$118))+(1-Control!$C$7*Calculations!$C$87)*INDEX('Monthly Data'!R:R,Calculations!$C$116+MOD(CF26,Calculations!$C$118))</f>
        <v>1.1704119272391494E-2</v>
      </c>
      <c r="GW26" s="86">
        <f ca="1">Control!$C$7*Calculations!$C$82*INDEX('Monthly Data'!N:N,Calculations!$C$116+MOD(CG26,Calculations!$C$118))+Control!$C$7*Calculations!$C$83*INDEX('Monthly Data'!O:O,Calculations!$C$116+MOD(CG26,Calculations!$C$118))+Control!$C$7*Calculations!$C$84*INDEX('Monthly Data'!P:P,Calculations!$C$116+MOD(CG26,Calculations!$C$118))+Control!$C$7*Calculations!$C$85*INDEX('Monthly Data'!Q:Q,Calculations!$C$116+MOD(CG26,Calculations!$C$118))+(1-Control!$C$7*Calculations!$C$87)*INDEX('Monthly Data'!R:R,Calculations!$C$116+MOD(CG26,Calculations!$C$118))</f>
        <v>-9.839093431862074E-3</v>
      </c>
      <c r="GX26" s="86">
        <f ca="1">Control!$C$7*Calculations!$C$82*INDEX('Monthly Data'!N:N,Calculations!$C$116+MOD(CH26,Calculations!$C$118))+Control!$C$7*Calculations!$C$83*INDEX('Monthly Data'!O:O,Calculations!$C$116+MOD(CH26,Calculations!$C$118))+Control!$C$7*Calculations!$C$84*INDEX('Monthly Data'!P:P,Calculations!$C$116+MOD(CH26,Calculations!$C$118))+Control!$C$7*Calculations!$C$85*INDEX('Monthly Data'!Q:Q,Calculations!$C$116+MOD(CH26,Calculations!$C$118))+(1-Control!$C$7*Calculations!$C$87)*INDEX('Monthly Data'!R:R,Calculations!$C$116+MOD(CH26,Calculations!$C$118))</f>
        <v>-9.9526758408448549E-3</v>
      </c>
      <c r="GY26" s="86">
        <f ca="1">Control!$C$7*Calculations!$C$82*INDEX('Monthly Data'!N:N,Calculations!$C$116+MOD(CI26,Calculations!$C$118))+Control!$C$7*Calculations!$C$83*INDEX('Monthly Data'!O:O,Calculations!$C$116+MOD(CI26,Calculations!$C$118))+Control!$C$7*Calculations!$C$84*INDEX('Monthly Data'!P:P,Calculations!$C$116+MOD(CI26,Calculations!$C$118))+Control!$C$7*Calculations!$C$85*INDEX('Monthly Data'!Q:Q,Calculations!$C$116+MOD(CI26,Calculations!$C$118))+(1-Control!$C$7*Calculations!$C$87)*INDEX('Monthly Data'!R:R,Calculations!$C$116+MOD(CI26,Calculations!$C$118))</f>
        <v>-1.6546126717384396E-2</v>
      </c>
      <c r="GZ26" s="86">
        <f ca="1">Control!$C$7*Calculations!$C$82*INDEX('Monthly Data'!N:N,Calculations!$C$116+MOD(CJ26,Calculations!$C$118))+Control!$C$7*Calculations!$C$83*INDEX('Monthly Data'!O:O,Calculations!$C$116+MOD(CJ26,Calculations!$C$118))+Control!$C$7*Calculations!$C$84*INDEX('Monthly Data'!P:P,Calculations!$C$116+MOD(CJ26,Calculations!$C$118))+Control!$C$7*Calculations!$C$85*INDEX('Monthly Data'!Q:Q,Calculations!$C$116+MOD(CJ26,Calculations!$C$118))+(1-Control!$C$7*Calculations!$C$87)*INDEX('Monthly Data'!R:R,Calculations!$C$116+MOD(CJ26,Calculations!$C$118))</f>
        <v>-3.9863250714949353E-2</v>
      </c>
      <c r="HA26" s="86">
        <f ca="1">Control!$C$7*Calculations!$C$82*INDEX('Monthly Data'!N:N,Calculations!$C$116+MOD(CK26,Calculations!$C$118))+Control!$C$7*Calculations!$C$83*INDEX('Monthly Data'!O:O,Calculations!$C$116+MOD(CK26,Calculations!$C$118))+Control!$C$7*Calculations!$C$84*INDEX('Monthly Data'!P:P,Calculations!$C$116+MOD(CK26,Calculations!$C$118))+Control!$C$7*Calculations!$C$85*INDEX('Monthly Data'!Q:Q,Calculations!$C$116+MOD(CK26,Calculations!$C$118))+(1-Control!$C$7*Calculations!$C$87)*INDEX('Monthly Data'!R:R,Calculations!$C$116+MOD(CK26,Calculations!$C$118))</f>
        <v>5.8868730207813358E-3</v>
      </c>
      <c r="HB26" s="86">
        <f ca="1">Control!$C$7*Calculations!$C$82*INDEX('Monthly Data'!N:N,Calculations!$C$116+MOD(CL26,Calculations!$C$118))+Control!$C$7*Calculations!$C$83*INDEX('Monthly Data'!O:O,Calculations!$C$116+MOD(CL26,Calculations!$C$118))+Control!$C$7*Calculations!$C$84*INDEX('Monthly Data'!P:P,Calculations!$C$116+MOD(CL26,Calculations!$C$118))+Control!$C$7*Calculations!$C$85*INDEX('Monthly Data'!Q:Q,Calculations!$C$116+MOD(CL26,Calculations!$C$118))+(1-Control!$C$7*Calculations!$C$87)*INDEX('Monthly Data'!R:R,Calculations!$C$116+MOD(CL26,Calculations!$C$118))</f>
        <v>3.0957942835585645E-2</v>
      </c>
      <c r="HC26" s="86">
        <f ca="1">Control!$C$7*Calculations!$C$82*INDEX('Monthly Data'!N:N,Calculations!$C$116+MOD(CM26,Calculations!$C$118))+Control!$C$7*Calculations!$C$83*INDEX('Monthly Data'!O:O,Calculations!$C$116+MOD(CM26,Calculations!$C$118))+Control!$C$7*Calculations!$C$84*INDEX('Monthly Data'!P:P,Calculations!$C$116+MOD(CM26,Calculations!$C$118))+Control!$C$7*Calculations!$C$85*INDEX('Monthly Data'!Q:Q,Calculations!$C$116+MOD(CM26,Calculations!$C$118))+(1-Control!$C$7*Calculations!$C$87)*INDEX('Monthly Data'!R:R,Calculations!$C$116+MOD(CM26,Calculations!$C$118))</f>
        <v>-3.8554137824290124E-2</v>
      </c>
      <c r="HD26" s="86">
        <f ca="1">Control!$C$7*Calculations!$C$82*INDEX('Monthly Data'!N:N,Calculations!$C$116+MOD(CN26,Calculations!$C$118))+Control!$C$7*Calculations!$C$83*INDEX('Monthly Data'!O:O,Calculations!$C$116+MOD(CN26,Calculations!$C$118))+Control!$C$7*Calculations!$C$84*INDEX('Monthly Data'!P:P,Calculations!$C$116+MOD(CN26,Calculations!$C$118))+Control!$C$7*Calculations!$C$85*INDEX('Monthly Data'!Q:Q,Calculations!$C$116+MOD(CN26,Calculations!$C$118))+(1-Control!$C$7*Calculations!$C$87)*INDEX('Monthly Data'!R:R,Calculations!$C$116+MOD(CN26,Calculations!$C$118))</f>
        <v>-7.8872955230675015E-3</v>
      </c>
      <c r="HE26" s="86">
        <f ca="1">Control!$C$7*Calculations!$C$82*INDEX('Monthly Data'!N:N,Calculations!$C$116+MOD(CO26,Calculations!$C$118))+Control!$C$7*Calculations!$C$83*INDEX('Monthly Data'!O:O,Calculations!$C$116+MOD(CO26,Calculations!$C$118))+Control!$C$7*Calculations!$C$84*INDEX('Monthly Data'!P:P,Calculations!$C$116+MOD(CO26,Calculations!$C$118))+Control!$C$7*Calculations!$C$85*INDEX('Monthly Data'!Q:Q,Calculations!$C$116+MOD(CO26,Calculations!$C$118))+(1-Control!$C$7*Calculations!$C$87)*INDEX('Monthly Data'!R:R,Calculations!$C$116+MOD(CO26,Calculations!$C$118))</f>
        <v>2.377894462657602E-2</v>
      </c>
      <c r="HF26" s="86">
        <f ca="1">Control!$C$7*Calculations!$C$82*INDEX('Monthly Data'!N:N,Calculations!$C$116+MOD(CP26,Calculations!$C$118))+Control!$C$7*Calculations!$C$83*INDEX('Monthly Data'!O:O,Calculations!$C$116+MOD(CP26,Calculations!$C$118))+Control!$C$7*Calculations!$C$84*INDEX('Monthly Data'!P:P,Calculations!$C$116+MOD(CP26,Calculations!$C$118))+Control!$C$7*Calculations!$C$85*INDEX('Monthly Data'!Q:Q,Calculations!$C$116+MOD(CP26,Calculations!$C$118))+(1-Control!$C$7*Calculations!$C$87)*INDEX('Monthly Data'!R:R,Calculations!$C$116+MOD(CP26,Calculations!$C$118))</f>
        <v>4.4327772793586687E-3</v>
      </c>
      <c r="HG26" s="86">
        <f ca="1">Control!$C$7*Calculations!$C$82*INDEX('Monthly Data'!N:N,Calculations!$C$116+MOD(CQ26,Calculations!$C$118))+Control!$C$7*Calculations!$C$83*INDEX('Monthly Data'!O:O,Calculations!$C$116+MOD(CQ26,Calculations!$C$118))+Control!$C$7*Calculations!$C$84*INDEX('Monthly Data'!P:P,Calculations!$C$116+MOD(CQ26,Calculations!$C$118))+Control!$C$7*Calculations!$C$85*INDEX('Monthly Data'!Q:Q,Calculations!$C$116+MOD(CQ26,Calculations!$C$118))+(1-Control!$C$7*Calculations!$C$87)*INDEX('Monthly Data'!R:R,Calculations!$C$116+MOD(CQ26,Calculations!$C$118))</f>
        <v>-7.5539743260223157E-3</v>
      </c>
      <c r="HH26" s="86">
        <f ca="1">Control!$C$7*Calculations!$C$82*INDEX('Monthly Data'!N:N,Calculations!$C$116+MOD(CR26,Calculations!$C$118))+Control!$C$7*Calculations!$C$83*INDEX('Monthly Data'!O:O,Calculations!$C$116+MOD(CR26,Calculations!$C$118))+Control!$C$7*Calculations!$C$84*INDEX('Monthly Data'!P:P,Calculations!$C$116+MOD(CR26,Calculations!$C$118))+Control!$C$7*Calculations!$C$85*INDEX('Monthly Data'!Q:Q,Calculations!$C$116+MOD(CR26,Calculations!$C$118))+(1-Control!$C$7*Calculations!$C$87)*INDEX('Monthly Data'!R:R,Calculations!$C$116+MOD(CR26,Calculations!$C$118))</f>
        <v>4.7768166384148329E-3</v>
      </c>
      <c r="HI26" s="86">
        <f ca="1">Control!$C$7*Calculations!$C$82*INDEX('Monthly Data'!N:N,Calculations!$C$116+MOD(CS26,Calculations!$C$118))+Control!$C$7*Calculations!$C$83*INDEX('Monthly Data'!O:O,Calculations!$C$116+MOD(CS26,Calculations!$C$118))+Control!$C$7*Calculations!$C$84*INDEX('Monthly Data'!P:P,Calculations!$C$116+MOD(CS26,Calculations!$C$118))+Control!$C$7*Calculations!$C$85*INDEX('Monthly Data'!Q:Q,Calculations!$C$116+MOD(CS26,Calculations!$C$118))+(1-Control!$C$7*Calculations!$C$87)*INDEX('Monthly Data'!R:R,Calculations!$C$116+MOD(CS26,Calculations!$C$118))</f>
        <v>2.5790695379256122E-2</v>
      </c>
      <c r="HJ26" s="86">
        <f ca="1">Control!$C$7*Calculations!$C$82*INDEX('Monthly Data'!N:N,Calculations!$C$116+MOD(CT26,Calculations!$C$118))+Control!$C$7*Calculations!$C$83*INDEX('Monthly Data'!O:O,Calculations!$C$116+MOD(CT26,Calculations!$C$118))+Control!$C$7*Calculations!$C$84*INDEX('Monthly Data'!P:P,Calculations!$C$116+MOD(CT26,Calculations!$C$118))+Control!$C$7*Calculations!$C$85*INDEX('Monthly Data'!Q:Q,Calculations!$C$116+MOD(CT26,Calculations!$C$118))+(1-Control!$C$7*Calculations!$C$87)*INDEX('Monthly Data'!R:R,Calculations!$C$116+MOD(CT26,Calculations!$C$118))</f>
        <v>7.5897487599915015E-3</v>
      </c>
      <c r="HK26" s="86">
        <f ca="1">Control!$C$7*Calculations!$C$82*INDEX('Monthly Data'!N:N,Calculations!$C$116+MOD(CU26,Calculations!$C$118))+Control!$C$7*Calculations!$C$83*INDEX('Monthly Data'!O:O,Calculations!$C$116+MOD(CU26,Calculations!$C$118))+Control!$C$7*Calculations!$C$84*INDEX('Monthly Data'!P:P,Calculations!$C$116+MOD(CU26,Calculations!$C$118))+Control!$C$7*Calculations!$C$85*INDEX('Monthly Data'!Q:Q,Calculations!$C$116+MOD(CU26,Calculations!$C$118))+(1-Control!$C$7*Calculations!$C$87)*INDEX('Monthly Data'!R:R,Calculations!$C$116+MOD(CU26,Calculations!$C$118))</f>
        <v>4.4327772793586687E-3</v>
      </c>
      <c r="HL26" s="86">
        <f ca="1">Control!$C$7*Calculations!$C$82*INDEX('Monthly Data'!N:N,Calculations!$C$116+MOD(CV26,Calculations!$C$118))+Control!$C$7*Calculations!$C$83*INDEX('Monthly Data'!O:O,Calculations!$C$116+MOD(CV26,Calculations!$C$118))+Control!$C$7*Calculations!$C$84*INDEX('Monthly Data'!P:P,Calculations!$C$116+MOD(CV26,Calculations!$C$118))+Control!$C$7*Calculations!$C$85*INDEX('Monthly Data'!Q:Q,Calculations!$C$116+MOD(CV26,Calculations!$C$118))+(1-Control!$C$7*Calculations!$C$87)*INDEX('Monthly Data'!R:R,Calculations!$C$116+MOD(CV26,Calculations!$C$118))</f>
        <v>-1.4213734788548189E-2</v>
      </c>
      <c r="HM26" s="86">
        <f ca="1">Control!$C$7*Calculations!$C$82*INDEX('Monthly Data'!N:N,Calculations!$C$116+MOD(CW26,Calculations!$C$118))+Control!$C$7*Calculations!$C$83*INDEX('Monthly Data'!O:O,Calculations!$C$116+MOD(CW26,Calculations!$C$118))+Control!$C$7*Calculations!$C$84*INDEX('Monthly Data'!P:P,Calculations!$C$116+MOD(CW26,Calculations!$C$118))+Control!$C$7*Calculations!$C$85*INDEX('Monthly Data'!Q:Q,Calculations!$C$116+MOD(CW26,Calculations!$C$118))+(1-Control!$C$7*Calculations!$C$87)*INDEX('Monthly Data'!R:R,Calculations!$C$116+MOD(CW26,Calculations!$C$118))</f>
        <v>3.1011313347584085E-2</v>
      </c>
      <c r="HN26" s="86">
        <f ca="1">Control!$C$7*Calculations!$C$82*INDEX('Monthly Data'!N:N,Calculations!$C$116+MOD(CX26,Calculations!$C$118))+Control!$C$7*Calculations!$C$83*INDEX('Monthly Data'!O:O,Calculations!$C$116+MOD(CX26,Calculations!$C$118))+Control!$C$7*Calculations!$C$84*INDEX('Monthly Data'!P:P,Calculations!$C$116+MOD(CX26,Calculations!$C$118))+Control!$C$7*Calculations!$C$85*INDEX('Monthly Data'!Q:Q,Calculations!$C$116+MOD(CX26,Calculations!$C$118))+(1-Control!$C$7*Calculations!$C$87)*INDEX('Monthly Data'!R:R,Calculations!$C$116+MOD(CX26,Calculations!$C$118))</f>
        <v>-4.3408051735618014E-2</v>
      </c>
      <c r="HO26" s="86">
        <f ca="1">Control!$C$7*Calculations!$C$82*INDEX('Monthly Data'!N:N,Calculations!$C$116+MOD(CY26,Calculations!$C$118))+Control!$C$7*Calculations!$C$83*INDEX('Monthly Data'!O:O,Calculations!$C$116+MOD(CY26,Calculations!$C$118))+Control!$C$7*Calculations!$C$84*INDEX('Monthly Data'!P:P,Calculations!$C$116+MOD(CY26,Calculations!$C$118))+Control!$C$7*Calculations!$C$85*INDEX('Monthly Data'!Q:Q,Calculations!$C$116+MOD(CY26,Calculations!$C$118))+(1-Control!$C$7*Calculations!$C$87)*INDEX('Monthly Data'!R:R,Calculations!$C$116+MOD(CY26,Calculations!$C$118))</f>
        <v>1.1704119272391494E-2</v>
      </c>
      <c r="HP26" s="86">
        <f ca="1">Control!$C$7*Calculations!$C$82*INDEX('Monthly Data'!N:N,Calculations!$C$116+MOD(CZ26,Calculations!$C$118))+Control!$C$7*Calculations!$C$83*INDEX('Monthly Data'!O:O,Calculations!$C$116+MOD(CZ26,Calculations!$C$118))+Control!$C$7*Calculations!$C$84*INDEX('Monthly Data'!P:P,Calculations!$C$116+MOD(CZ26,Calculations!$C$118))+Control!$C$7*Calculations!$C$85*INDEX('Monthly Data'!Q:Q,Calculations!$C$116+MOD(CZ26,Calculations!$C$118))+(1-Control!$C$7*Calculations!$C$87)*INDEX('Monthly Data'!R:R,Calculations!$C$116+MOD(CZ26,Calculations!$C$118))</f>
        <v>1.1809891087585166E-2</v>
      </c>
      <c r="HQ26" s="86">
        <f ca="1">Control!$C$7*Calculations!$C$82*INDEX('Monthly Data'!N:N,Calculations!$C$116+MOD(DA26,Calculations!$C$118))+Control!$C$7*Calculations!$C$83*INDEX('Monthly Data'!O:O,Calculations!$C$116+MOD(DA26,Calculations!$C$118))+Control!$C$7*Calculations!$C$84*INDEX('Monthly Data'!P:P,Calculations!$C$116+MOD(DA26,Calculations!$C$118))+Control!$C$7*Calculations!$C$85*INDEX('Monthly Data'!Q:Q,Calculations!$C$116+MOD(DA26,Calculations!$C$118))+(1-Control!$C$7*Calculations!$C$87)*INDEX('Monthly Data'!R:R,Calculations!$C$116+MOD(DA26,Calculations!$C$118))</f>
        <v>1.7361594973213587E-2</v>
      </c>
      <c r="HR26" s="86">
        <f ca="1">Control!$C$7*Calculations!$C$82*INDEX('Monthly Data'!N:N,Calculations!$C$116+MOD(DB26,Calculations!$C$118))+Control!$C$7*Calculations!$C$83*INDEX('Monthly Data'!O:O,Calculations!$C$116+MOD(DB26,Calculations!$C$118))+Control!$C$7*Calculations!$C$84*INDEX('Monthly Data'!P:P,Calculations!$C$116+MOD(DB26,Calculations!$C$118))+Control!$C$7*Calculations!$C$85*INDEX('Monthly Data'!Q:Q,Calculations!$C$116+MOD(DB26,Calculations!$C$118))+(1-Control!$C$7*Calculations!$C$87)*INDEX('Monthly Data'!R:R,Calculations!$C$116+MOD(DB26,Calculations!$C$118))</f>
        <v>-2.7490061308214487E-3</v>
      </c>
      <c r="HS26" s="86">
        <f ca="1">Control!$C$7*Calculations!$C$82*INDEX('Monthly Data'!N:N,Calculations!$C$116+MOD(DC26,Calculations!$C$118))+Control!$C$7*Calculations!$C$83*INDEX('Monthly Data'!O:O,Calculations!$C$116+MOD(DC26,Calculations!$C$118))+Control!$C$7*Calculations!$C$84*INDEX('Monthly Data'!P:P,Calculations!$C$116+MOD(DC26,Calculations!$C$118))+Control!$C$7*Calculations!$C$85*INDEX('Monthly Data'!Q:Q,Calculations!$C$116+MOD(DC26,Calculations!$C$118))+(1-Control!$C$7*Calculations!$C$87)*INDEX('Monthly Data'!R:R,Calculations!$C$116+MOD(DC26,Calculations!$C$118))</f>
        <v>2.4842166689046628E-2</v>
      </c>
      <c r="HT26" s="86">
        <f ca="1">Control!$C$7*Calculations!$C$82*INDEX('Monthly Data'!N:N,Calculations!$C$116+MOD(DD26,Calculations!$C$118))+Control!$C$7*Calculations!$C$83*INDEX('Monthly Data'!O:O,Calculations!$C$116+MOD(DD26,Calculations!$C$118))+Control!$C$7*Calculations!$C$84*INDEX('Monthly Data'!P:P,Calculations!$C$116+MOD(DD26,Calculations!$C$118))+Control!$C$7*Calculations!$C$85*INDEX('Monthly Data'!Q:Q,Calculations!$C$116+MOD(DD26,Calculations!$C$118))+(1-Control!$C$7*Calculations!$C$87)*INDEX('Monthly Data'!R:R,Calculations!$C$116+MOD(DD26,Calculations!$C$118))</f>
        <v>2.4722579420195831E-2</v>
      </c>
      <c r="HU26" s="86">
        <f ca="1">Control!$C$7*Calculations!$C$82*INDEX('Monthly Data'!N:N,Calculations!$C$116+MOD(DE26,Calculations!$C$118))+Control!$C$7*Calculations!$C$83*INDEX('Monthly Data'!O:O,Calculations!$C$116+MOD(DE26,Calculations!$C$118))+Control!$C$7*Calculations!$C$84*INDEX('Monthly Data'!P:P,Calculations!$C$116+MOD(DE26,Calculations!$C$118))+Control!$C$7*Calculations!$C$85*INDEX('Monthly Data'!Q:Q,Calculations!$C$116+MOD(DE26,Calculations!$C$118))+(1-Control!$C$7*Calculations!$C$87)*INDEX('Monthly Data'!R:R,Calculations!$C$116+MOD(DE26,Calculations!$C$118))</f>
        <v>-2.5419860972892394E-2</v>
      </c>
      <c r="HV26" s="86">
        <f ca="1">Control!$C$7*Calculations!$C$82*INDEX('Monthly Data'!N:N,Calculations!$C$116+MOD(DF26,Calculations!$C$118))+Control!$C$7*Calculations!$C$83*INDEX('Monthly Data'!O:O,Calculations!$C$116+MOD(DF26,Calculations!$C$118))+Control!$C$7*Calculations!$C$84*INDEX('Monthly Data'!P:P,Calculations!$C$116+MOD(DF26,Calculations!$C$118))+Control!$C$7*Calculations!$C$85*INDEX('Monthly Data'!Q:Q,Calculations!$C$116+MOD(DF26,Calculations!$C$118))+(1-Control!$C$7*Calculations!$C$87)*INDEX('Monthly Data'!R:R,Calculations!$C$116+MOD(DF26,Calculations!$C$118))</f>
        <v>2.9708469559001142E-2</v>
      </c>
      <c r="HW26" s="86">
        <f ca="1">Control!$C$7*Calculations!$C$82*INDEX('Monthly Data'!N:N,Calculations!$C$116+MOD(DG26,Calculations!$C$118))+Control!$C$7*Calculations!$C$83*INDEX('Monthly Data'!O:O,Calculations!$C$116+MOD(DG26,Calculations!$C$118))+Control!$C$7*Calculations!$C$84*INDEX('Monthly Data'!P:P,Calculations!$C$116+MOD(DG26,Calculations!$C$118))+Control!$C$7*Calculations!$C$85*INDEX('Monthly Data'!Q:Q,Calculations!$C$116+MOD(DG26,Calculations!$C$118))+(1-Control!$C$7*Calculations!$C$87)*INDEX('Monthly Data'!R:R,Calculations!$C$116+MOD(DG26,Calculations!$C$118))</f>
        <v>1.3891563624307685E-2</v>
      </c>
      <c r="HX26" s="86">
        <f ca="1">Control!$C$7*Calculations!$C$82*INDEX('Monthly Data'!N:N,Calculations!$C$116+MOD(DH26,Calculations!$C$118))+Control!$C$7*Calculations!$C$83*INDEX('Monthly Data'!O:O,Calculations!$C$116+MOD(DH26,Calculations!$C$118))+Control!$C$7*Calculations!$C$84*INDEX('Monthly Data'!P:P,Calculations!$C$116+MOD(DH26,Calculations!$C$118))+Control!$C$7*Calculations!$C$85*INDEX('Monthly Data'!Q:Q,Calculations!$C$116+MOD(DH26,Calculations!$C$118))+(1-Control!$C$7*Calculations!$C$87)*INDEX('Monthly Data'!R:R,Calculations!$C$116+MOD(DH26,Calculations!$C$118))</f>
        <v>1.1702576456120543E-2</v>
      </c>
      <c r="HY26" s="86">
        <f ca="1">Control!$C$7*Calculations!$C$82*INDEX('Monthly Data'!N:N,Calculations!$C$116+MOD(DI26,Calculations!$C$118))+Control!$C$7*Calculations!$C$83*INDEX('Monthly Data'!O:O,Calculations!$C$116+MOD(DI26,Calculations!$C$118))+Control!$C$7*Calculations!$C$84*INDEX('Monthly Data'!P:P,Calculations!$C$116+MOD(DI26,Calculations!$C$118))+Control!$C$7*Calculations!$C$85*INDEX('Monthly Data'!Q:Q,Calculations!$C$116+MOD(DI26,Calculations!$C$118))+(1-Control!$C$7*Calculations!$C$87)*INDEX('Monthly Data'!R:R,Calculations!$C$116+MOD(DI26,Calculations!$C$118))</f>
        <v>2.5790695379256122E-2</v>
      </c>
      <c r="HZ26" s="86">
        <f ca="1">Control!$C$7*Calculations!$C$82*INDEX('Monthly Data'!N:N,Calculations!$C$116+MOD(DJ26,Calculations!$C$118))+Control!$C$7*Calculations!$C$83*INDEX('Monthly Data'!O:O,Calculations!$C$116+MOD(DJ26,Calculations!$C$118))+Control!$C$7*Calculations!$C$84*INDEX('Monthly Data'!P:P,Calculations!$C$116+MOD(DJ26,Calculations!$C$118))+Control!$C$7*Calculations!$C$85*INDEX('Monthly Data'!Q:Q,Calculations!$C$116+MOD(DJ26,Calculations!$C$118))+(1-Control!$C$7*Calculations!$C$87)*INDEX('Monthly Data'!R:R,Calculations!$C$116+MOD(DJ26,Calculations!$C$118))</f>
        <v>-1.3959200237295809E-2</v>
      </c>
      <c r="IA26" s="86">
        <f ca="1">Control!$C$7*Calculations!$C$82*INDEX('Monthly Data'!N:N,Calculations!$C$116+MOD(DK26,Calculations!$C$118))+Control!$C$7*Calculations!$C$83*INDEX('Monthly Data'!O:O,Calculations!$C$116+MOD(DK26,Calculations!$C$118))+Control!$C$7*Calculations!$C$84*INDEX('Monthly Data'!P:P,Calculations!$C$116+MOD(DK26,Calculations!$C$118))+Control!$C$7*Calculations!$C$85*INDEX('Monthly Data'!Q:Q,Calculations!$C$116+MOD(DK26,Calculations!$C$118))+(1-Control!$C$7*Calculations!$C$87)*INDEX('Monthly Data'!R:R,Calculations!$C$116+MOD(DK26,Calculations!$C$118))</f>
        <v>1.0921298083007208E-2</v>
      </c>
      <c r="IB26" s="86">
        <f ca="1">Control!$C$7*Calculations!$C$82*INDEX('Monthly Data'!N:N,Calculations!$C$116+MOD(DL26,Calculations!$C$118))+Control!$C$7*Calculations!$C$83*INDEX('Monthly Data'!O:O,Calculations!$C$116+MOD(DL26,Calculations!$C$118))+Control!$C$7*Calculations!$C$84*INDEX('Monthly Data'!P:P,Calculations!$C$116+MOD(DL26,Calculations!$C$118))+Control!$C$7*Calculations!$C$85*INDEX('Monthly Data'!Q:Q,Calculations!$C$116+MOD(DL26,Calculations!$C$118))+(1-Control!$C$7*Calculations!$C$87)*INDEX('Monthly Data'!R:R,Calculations!$C$116+MOD(DL26,Calculations!$C$118))</f>
        <v>1.5758278480433856E-2</v>
      </c>
      <c r="IC26" s="86">
        <f ca="1">Control!$C$7*Calculations!$C$82*INDEX('Monthly Data'!N:N,Calculations!$C$116+MOD(DM26,Calculations!$C$118))+Control!$C$7*Calculations!$C$83*INDEX('Monthly Data'!O:O,Calculations!$C$116+MOD(DM26,Calculations!$C$118))+Control!$C$7*Calculations!$C$84*INDEX('Monthly Data'!P:P,Calculations!$C$116+MOD(DM26,Calculations!$C$118))+Control!$C$7*Calculations!$C$85*INDEX('Monthly Data'!Q:Q,Calculations!$C$116+MOD(DM26,Calculations!$C$118))+(1-Control!$C$7*Calculations!$C$87)*INDEX('Monthly Data'!R:R,Calculations!$C$116+MOD(DM26,Calculations!$C$118))</f>
        <v>6.4539397490030407E-3</v>
      </c>
      <c r="ID26" s="86">
        <f ca="1">Control!$C$7*Calculations!$C$82*INDEX('Monthly Data'!N:N,Calculations!$C$116+MOD(DN26,Calculations!$C$118))+Control!$C$7*Calculations!$C$83*INDEX('Monthly Data'!O:O,Calculations!$C$116+MOD(DN26,Calculations!$C$118))+Control!$C$7*Calculations!$C$84*INDEX('Monthly Data'!P:P,Calculations!$C$116+MOD(DN26,Calculations!$C$118))+Control!$C$7*Calculations!$C$85*INDEX('Monthly Data'!Q:Q,Calculations!$C$116+MOD(DN26,Calculations!$C$118))+(1-Control!$C$7*Calculations!$C$87)*INDEX('Monthly Data'!R:R,Calculations!$C$116+MOD(DN26,Calculations!$C$118))</f>
        <v>1.1704119272391494E-2</v>
      </c>
      <c r="IE26" s="86">
        <f ca="1">Control!$C$7*Calculations!$C$82*INDEX('Monthly Data'!N:N,Calculations!$C$116+MOD(DO26,Calculations!$C$118))+Control!$C$7*Calculations!$C$83*INDEX('Monthly Data'!O:O,Calculations!$C$116+MOD(DO26,Calculations!$C$118))+Control!$C$7*Calculations!$C$84*INDEX('Monthly Data'!P:P,Calculations!$C$116+MOD(DO26,Calculations!$C$118))+Control!$C$7*Calculations!$C$85*INDEX('Monthly Data'!Q:Q,Calculations!$C$116+MOD(DO26,Calculations!$C$118))+(1-Control!$C$7*Calculations!$C$87)*INDEX('Monthly Data'!R:R,Calculations!$C$116+MOD(DO26,Calculations!$C$118))</f>
        <v>3.6332715283247441E-2</v>
      </c>
      <c r="IF26" s="86">
        <f ca="1">Control!$C$7*Calculations!$C$82*INDEX('Monthly Data'!N:N,Calculations!$C$116+MOD(DP26,Calculations!$C$118))+Control!$C$7*Calculations!$C$83*INDEX('Monthly Data'!O:O,Calculations!$C$116+MOD(DP26,Calculations!$C$118))+Control!$C$7*Calculations!$C$84*INDEX('Monthly Data'!P:P,Calculations!$C$116+MOD(DP26,Calculations!$C$118))+Control!$C$7*Calculations!$C$85*INDEX('Monthly Data'!Q:Q,Calculations!$C$116+MOD(DP26,Calculations!$C$118))+(1-Control!$C$7*Calculations!$C$87)*INDEX('Monthly Data'!R:R,Calculations!$C$116+MOD(DP26,Calculations!$C$118))</f>
        <v>1.5758278480433856E-2</v>
      </c>
      <c r="IG26" s="88">
        <f ca="1">Control!$C$8*(1+DQ26)*(1+DR26)*(1+DS26)*(1+DT26)*(1+DU26)*(1+DV26)*(1+DW26)*(1+DX26)*(1+DY26)*(1+DZ26)*(1+EA26)*(1+EB26)*(1+EC26)*(1+ED26)*(1+EE26)*(1+EF26)*(1+EG26)*(1+EH26)*(1+EI26)*(1+EJ26)*(1+EK26)*(1+EL26)*(1+EM26)*(1+EN26)*(1+EO26)*(1+EP26)*(1+EQ26)*(1+ER26)*(1+ES26)*(1+ET26)*(1+EU26)*(1+EV26)*(1+EW26)*(1+EX26)*(1+EY26)*(1+EZ26)*(1+FA26)*(1+FB26)*(1+FC26)*(1+FD26)*(1+FE26)*(1+FF26)*(1+FG26)*(1+FH26)*(1+FI26)*(1+FJ26)*(1+FK26)*(1+FL26)*(1+FM26)*(1+FN26)*(1+FO26)*(1+FP26)*(1+FQ26)*(1+FR26)*(1+FS26)*(1+FT26)*(1+FU26)*(1+FV26)*(1+FW26)*(1+FX26)*(1+FY26)*(1+FZ26)*(1+GA26)*(1+GB26)*(1+GC26)*(1+GD26)*(1+GE26)*(1+GF26)*(1+GG26)*(1+GH26)*(1+GI26)*(1+GJ26)*(1+GK26)*(1+GL26)*(1+GM26)*(1+GN26)*(1+GO26)*(1+GP26)*(1+GQ26)*(1+GR26)*(1+GS26)*(1+GT26)*(1+GU26)*(1+GV26)*(1+GW26)*(1+GX26)*(1+GY26)*(1+GZ26)*(1+HA26)*(1+HB26)*(1+HC26)*(1+HD26)*(1+HE26)*(1+HF26)*(1+HG26)*(1+HH26)*(1+HI26)*(1+HJ26)*(1+HK26)*(1+HL26)*(1+HM26)*(1+HN26)*(1+HO26)*(1+HP26)*(1+HQ26)*(1+HR26)*(1+HS26)*(1+HT26)*(1+HU26)*(1+HV26)*(1+HW26)*(1+HX26)*(1+HY26)*(1+HZ26)*(1+IA26)*(1+IB26)*(1+IC26)*(1+ID26)*(1+IE26)*(1+IF26)</f>
        <v>86572.78762950073</v>
      </c>
    </row>
    <row r="27" spans="1:241" x14ac:dyDescent="0.25">
      <c r="A27">
        <v>91</v>
      </c>
      <c r="B27">
        <v>34</v>
      </c>
      <c r="C27">
        <v>50</v>
      </c>
      <c r="D27">
        <v>51</v>
      </c>
      <c r="E27">
        <v>101</v>
      </c>
      <c r="F27">
        <v>82</v>
      </c>
      <c r="G27">
        <v>82</v>
      </c>
      <c r="H27">
        <v>51</v>
      </c>
      <c r="I27">
        <v>91</v>
      </c>
      <c r="J27">
        <v>24</v>
      </c>
      <c r="K27">
        <v>55</v>
      </c>
      <c r="L27">
        <v>68</v>
      </c>
      <c r="M27">
        <v>65</v>
      </c>
      <c r="N27">
        <v>108</v>
      </c>
      <c r="O27">
        <v>37</v>
      </c>
      <c r="P27">
        <v>57</v>
      </c>
      <c r="Q27">
        <v>97</v>
      </c>
      <c r="R27">
        <v>87</v>
      </c>
      <c r="S27">
        <v>113</v>
      </c>
      <c r="T27">
        <v>44</v>
      </c>
      <c r="U27">
        <v>57</v>
      </c>
      <c r="V27">
        <v>41</v>
      </c>
      <c r="W27">
        <v>32</v>
      </c>
      <c r="X27">
        <v>27</v>
      </c>
      <c r="Y27">
        <v>118</v>
      </c>
      <c r="Z27">
        <v>55</v>
      </c>
      <c r="AA27">
        <v>63</v>
      </c>
      <c r="AB27">
        <v>80</v>
      </c>
      <c r="AC27">
        <v>91</v>
      </c>
      <c r="AD27">
        <v>76</v>
      </c>
      <c r="AE27">
        <v>56</v>
      </c>
      <c r="AF27">
        <v>26</v>
      </c>
      <c r="AG27">
        <v>104</v>
      </c>
      <c r="AH27">
        <v>62</v>
      </c>
      <c r="AI27">
        <v>53</v>
      </c>
      <c r="AJ27">
        <v>92</v>
      </c>
      <c r="AK27">
        <v>22</v>
      </c>
      <c r="AL27">
        <v>112</v>
      </c>
      <c r="AM27">
        <v>115</v>
      </c>
      <c r="AN27">
        <v>38</v>
      </c>
      <c r="AO27">
        <v>20</v>
      </c>
      <c r="AP27">
        <v>58</v>
      </c>
      <c r="AQ27">
        <v>43</v>
      </c>
      <c r="AR27">
        <v>105</v>
      </c>
      <c r="AS27">
        <v>19</v>
      </c>
      <c r="AT27">
        <v>110</v>
      </c>
      <c r="AU27">
        <v>101</v>
      </c>
      <c r="AV27">
        <v>45</v>
      </c>
      <c r="AW27">
        <v>75</v>
      </c>
      <c r="AX27">
        <v>37</v>
      </c>
      <c r="AY27">
        <v>84</v>
      </c>
      <c r="AZ27">
        <v>34</v>
      </c>
      <c r="BA27">
        <v>87</v>
      </c>
      <c r="BB27">
        <v>58</v>
      </c>
      <c r="BC27">
        <v>1</v>
      </c>
      <c r="BD27">
        <v>40</v>
      </c>
      <c r="BE27">
        <v>85</v>
      </c>
      <c r="BF27">
        <v>37</v>
      </c>
      <c r="BG27">
        <v>58</v>
      </c>
      <c r="BH27">
        <v>7</v>
      </c>
      <c r="BI27">
        <v>24</v>
      </c>
      <c r="BJ27">
        <v>24</v>
      </c>
      <c r="BK27">
        <v>106</v>
      </c>
      <c r="BL27">
        <v>83</v>
      </c>
      <c r="BM27">
        <v>41</v>
      </c>
      <c r="BN27">
        <v>94</v>
      </c>
      <c r="BO27">
        <v>109</v>
      </c>
      <c r="BP27">
        <v>27</v>
      </c>
      <c r="BQ27">
        <v>32</v>
      </c>
      <c r="BR27">
        <v>14</v>
      </c>
      <c r="BS27">
        <v>25</v>
      </c>
      <c r="BT27">
        <v>13</v>
      </c>
      <c r="BU27">
        <v>78</v>
      </c>
      <c r="BV27">
        <v>36</v>
      </c>
      <c r="BW27">
        <v>24</v>
      </c>
      <c r="BX27">
        <v>3</v>
      </c>
      <c r="BY27">
        <v>56</v>
      </c>
      <c r="BZ27">
        <v>93</v>
      </c>
      <c r="CA27">
        <v>31</v>
      </c>
      <c r="CB27">
        <v>28</v>
      </c>
      <c r="CC27">
        <v>76</v>
      </c>
      <c r="CD27">
        <v>2</v>
      </c>
      <c r="CE27">
        <v>60</v>
      </c>
      <c r="CF27">
        <v>59</v>
      </c>
      <c r="CG27">
        <v>72</v>
      </c>
      <c r="CH27">
        <v>40</v>
      </c>
      <c r="CI27">
        <v>15</v>
      </c>
      <c r="CJ27">
        <v>37</v>
      </c>
      <c r="CK27">
        <v>7</v>
      </c>
      <c r="CL27">
        <v>113</v>
      </c>
      <c r="CM27">
        <v>82</v>
      </c>
      <c r="CN27">
        <v>38</v>
      </c>
      <c r="CO27">
        <v>47</v>
      </c>
      <c r="CP27">
        <v>60</v>
      </c>
      <c r="CQ27">
        <v>100</v>
      </c>
      <c r="CR27">
        <v>60</v>
      </c>
      <c r="CS27">
        <v>48</v>
      </c>
      <c r="CT27">
        <v>82</v>
      </c>
      <c r="CU27">
        <v>8</v>
      </c>
      <c r="CV27">
        <v>85</v>
      </c>
      <c r="CW27">
        <v>68</v>
      </c>
      <c r="CX27">
        <v>39</v>
      </c>
      <c r="CY27">
        <v>105</v>
      </c>
      <c r="CZ27">
        <v>63</v>
      </c>
      <c r="DA27">
        <v>54</v>
      </c>
      <c r="DB27">
        <v>13</v>
      </c>
      <c r="DC27">
        <v>61</v>
      </c>
      <c r="DD27">
        <v>40</v>
      </c>
      <c r="DE27">
        <v>73</v>
      </c>
      <c r="DF27">
        <v>74</v>
      </c>
      <c r="DG27">
        <v>68</v>
      </c>
      <c r="DH27">
        <v>107</v>
      </c>
      <c r="DI27">
        <v>24</v>
      </c>
      <c r="DJ27">
        <v>25</v>
      </c>
      <c r="DK27">
        <v>33</v>
      </c>
      <c r="DL27">
        <v>18</v>
      </c>
      <c r="DM27">
        <v>78</v>
      </c>
      <c r="DN27">
        <v>46</v>
      </c>
      <c r="DO27">
        <v>78</v>
      </c>
      <c r="DP27">
        <v>7</v>
      </c>
      <c r="DQ27" s="86">
        <f ca="1">Control!$C$7*Calculations!$C$82*INDEX('Monthly Data'!N:N,Calculations!$C$116+MOD(A27,Calculations!$C$118))+Control!$C$7*Calculations!$C$83*INDEX('Monthly Data'!O:O,Calculations!$C$116+MOD(A27,Calculations!$C$118))+Control!$C$7*Calculations!$C$84*INDEX('Monthly Data'!P:P,Calculations!$C$116+MOD(A27,Calculations!$C$118))+Control!$C$7*Calculations!$C$85*INDEX('Monthly Data'!Q:Q,Calculations!$C$116+MOD(A27,Calculations!$C$118))+(1-Control!$C$7*Calculations!$C$87)*INDEX('Monthly Data'!R:R,Calculations!$C$116+MOD(A27,Calculations!$C$118))</f>
        <v>-1.6546126717384396E-2</v>
      </c>
      <c r="DR27" s="86">
        <f ca="1">Control!$C$7*Calculations!$C$82*INDEX('Monthly Data'!N:N,Calculations!$C$116+MOD(B27,Calculations!$C$118))+Control!$C$7*Calculations!$C$83*INDEX('Monthly Data'!O:O,Calculations!$C$116+MOD(B27,Calculations!$C$118))+Control!$C$7*Calculations!$C$84*INDEX('Monthly Data'!P:P,Calculations!$C$116+MOD(B27,Calculations!$C$118))+Control!$C$7*Calculations!$C$85*INDEX('Monthly Data'!Q:Q,Calculations!$C$116+MOD(B27,Calculations!$C$118))+(1-Control!$C$7*Calculations!$C$87)*INDEX('Monthly Data'!R:R,Calculations!$C$116+MOD(B27,Calculations!$C$118))</f>
        <v>5.3309355465453899E-3</v>
      </c>
      <c r="DS27" s="86">
        <f ca="1">Control!$C$7*Calculations!$C$82*INDEX('Monthly Data'!N:N,Calculations!$C$116+MOD(C27,Calculations!$C$118))+Control!$C$7*Calculations!$C$83*INDEX('Monthly Data'!O:O,Calculations!$C$116+MOD(C27,Calculations!$C$118))+Control!$C$7*Calculations!$C$84*INDEX('Monthly Data'!P:P,Calculations!$C$116+MOD(C27,Calculations!$C$118))+Control!$C$7*Calculations!$C$85*INDEX('Monthly Data'!Q:Q,Calculations!$C$116+MOD(C27,Calculations!$C$118))+(1-Control!$C$7*Calculations!$C$87)*INDEX('Monthly Data'!R:R,Calculations!$C$116+MOD(C27,Calculations!$C$118))</f>
        <v>6.1009361253630504E-2</v>
      </c>
      <c r="DT27" s="86">
        <f ca="1">Control!$C$7*Calculations!$C$82*INDEX('Monthly Data'!N:N,Calculations!$C$116+MOD(D27,Calculations!$C$118))+Control!$C$7*Calculations!$C$83*INDEX('Monthly Data'!O:O,Calculations!$C$116+MOD(D27,Calculations!$C$118))+Control!$C$7*Calculations!$C$84*INDEX('Monthly Data'!P:P,Calculations!$C$116+MOD(D27,Calculations!$C$118))+Control!$C$7*Calculations!$C$85*INDEX('Monthly Data'!Q:Q,Calculations!$C$116+MOD(D27,Calculations!$C$118))+(1-Control!$C$7*Calculations!$C$87)*INDEX('Monthly Data'!R:R,Calculations!$C$116+MOD(D27,Calculations!$C$118))</f>
        <v>1.8695385296339444E-2</v>
      </c>
      <c r="DU27" s="86">
        <f ca="1">Control!$C$7*Calculations!$C$82*INDEX('Monthly Data'!N:N,Calculations!$C$116+MOD(E27,Calculations!$C$118))+Control!$C$7*Calculations!$C$83*INDEX('Monthly Data'!O:O,Calculations!$C$116+MOD(E27,Calculations!$C$118))+Control!$C$7*Calculations!$C$84*INDEX('Monthly Data'!P:P,Calculations!$C$116+MOD(E27,Calculations!$C$118))+Control!$C$7*Calculations!$C$85*INDEX('Monthly Data'!Q:Q,Calculations!$C$116+MOD(E27,Calculations!$C$118))+(1-Control!$C$7*Calculations!$C$87)*INDEX('Monthly Data'!R:R,Calculations!$C$116+MOD(E27,Calculations!$C$118))</f>
        <v>-2.5168357537820856E-4</v>
      </c>
      <c r="DV27" s="86">
        <f ca="1">Control!$C$7*Calculations!$C$82*INDEX('Monthly Data'!N:N,Calculations!$C$116+MOD(F27,Calculations!$C$118))+Control!$C$7*Calculations!$C$83*INDEX('Monthly Data'!O:O,Calculations!$C$116+MOD(F27,Calculations!$C$118))+Control!$C$7*Calculations!$C$84*INDEX('Monthly Data'!P:P,Calculations!$C$116+MOD(F27,Calculations!$C$118))+Control!$C$7*Calculations!$C$85*INDEX('Monthly Data'!Q:Q,Calculations!$C$116+MOD(F27,Calculations!$C$118))+(1-Control!$C$7*Calculations!$C$87)*INDEX('Monthly Data'!R:R,Calculations!$C$116+MOD(F27,Calculations!$C$118))</f>
        <v>1.7361594973213587E-2</v>
      </c>
      <c r="DW27" s="86">
        <f ca="1">Control!$C$7*Calculations!$C$82*INDEX('Monthly Data'!N:N,Calculations!$C$116+MOD(G27,Calculations!$C$118))+Control!$C$7*Calculations!$C$83*INDEX('Monthly Data'!O:O,Calculations!$C$116+MOD(G27,Calculations!$C$118))+Control!$C$7*Calculations!$C$84*INDEX('Monthly Data'!P:P,Calculations!$C$116+MOD(G27,Calculations!$C$118))+Control!$C$7*Calculations!$C$85*INDEX('Monthly Data'!Q:Q,Calculations!$C$116+MOD(G27,Calculations!$C$118))+(1-Control!$C$7*Calculations!$C$87)*INDEX('Monthly Data'!R:R,Calculations!$C$116+MOD(G27,Calculations!$C$118))</f>
        <v>1.7361594973213587E-2</v>
      </c>
      <c r="DX27" s="86">
        <f ca="1">Control!$C$7*Calculations!$C$82*INDEX('Monthly Data'!N:N,Calculations!$C$116+MOD(H27,Calculations!$C$118))+Control!$C$7*Calculations!$C$83*INDEX('Monthly Data'!O:O,Calculations!$C$116+MOD(H27,Calculations!$C$118))+Control!$C$7*Calculations!$C$84*INDEX('Monthly Data'!P:P,Calculations!$C$116+MOD(H27,Calculations!$C$118))+Control!$C$7*Calculations!$C$85*INDEX('Monthly Data'!Q:Q,Calculations!$C$116+MOD(H27,Calculations!$C$118))+(1-Control!$C$7*Calculations!$C$87)*INDEX('Monthly Data'!R:R,Calculations!$C$116+MOD(H27,Calculations!$C$118))</f>
        <v>1.8695385296339444E-2</v>
      </c>
      <c r="DY27" s="86">
        <f ca="1">Control!$C$7*Calculations!$C$82*INDEX('Monthly Data'!N:N,Calculations!$C$116+MOD(I27,Calculations!$C$118))+Control!$C$7*Calculations!$C$83*INDEX('Monthly Data'!O:O,Calculations!$C$116+MOD(I27,Calculations!$C$118))+Control!$C$7*Calculations!$C$84*INDEX('Monthly Data'!P:P,Calculations!$C$116+MOD(I27,Calculations!$C$118))+Control!$C$7*Calculations!$C$85*INDEX('Monthly Data'!Q:Q,Calculations!$C$116+MOD(I27,Calculations!$C$118))+(1-Control!$C$7*Calculations!$C$87)*INDEX('Monthly Data'!R:R,Calculations!$C$116+MOD(I27,Calculations!$C$118))</f>
        <v>-1.6546126717384396E-2</v>
      </c>
      <c r="DZ27" s="86">
        <f ca="1">Control!$C$7*Calculations!$C$82*INDEX('Monthly Data'!N:N,Calculations!$C$116+MOD(J27,Calculations!$C$118))+Control!$C$7*Calculations!$C$83*INDEX('Monthly Data'!O:O,Calculations!$C$116+MOD(J27,Calculations!$C$118))+Control!$C$7*Calculations!$C$84*INDEX('Monthly Data'!P:P,Calculations!$C$116+MOD(J27,Calculations!$C$118))+Control!$C$7*Calculations!$C$85*INDEX('Monthly Data'!Q:Q,Calculations!$C$116+MOD(J27,Calculations!$C$118))+(1-Control!$C$7*Calculations!$C$87)*INDEX('Monthly Data'!R:R,Calculations!$C$116+MOD(J27,Calculations!$C$118))</f>
        <v>4.2795950888382334E-3</v>
      </c>
      <c r="EA27" s="86">
        <f ca="1">Control!$C$7*Calculations!$C$82*INDEX('Monthly Data'!N:N,Calculations!$C$116+MOD(K27,Calculations!$C$118))+Control!$C$7*Calculations!$C$83*INDEX('Monthly Data'!O:O,Calculations!$C$116+MOD(K27,Calculations!$C$118))+Control!$C$7*Calculations!$C$84*INDEX('Monthly Data'!P:P,Calculations!$C$116+MOD(K27,Calculations!$C$118))+Control!$C$7*Calculations!$C$85*INDEX('Monthly Data'!Q:Q,Calculations!$C$116+MOD(K27,Calculations!$C$118))+(1-Control!$C$7*Calculations!$C$87)*INDEX('Monthly Data'!R:R,Calculations!$C$116+MOD(K27,Calculations!$C$118))</f>
        <v>2.0524935548016137E-2</v>
      </c>
      <c r="EB27" s="86">
        <f ca="1">Control!$C$7*Calculations!$C$82*INDEX('Monthly Data'!N:N,Calculations!$C$116+MOD(L27,Calculations!$C$118))+Control!$C$7*Calculations!$C$83*INDEX('Monthly Data'!O:O,Calculations!$C$116+MOD(L27,Calculations!$C$118))+Control!$C$7*Calculations!$C$84*INDEX('Monthly Data'!P:P,Calculations!$C$116+MOD(L27,Calculations!$C$118))+Control!$C$7*Calculations!$C$85*INDEX('Monthly Data'!Q:Q,Calculations!$C$116+MOD(L27,Calculations!$C$118))+(1-Control!$C$7*Calculations!$C$87)*INDEX('Monthly Data'!R:R,Calculations!$C$116+MOD(L27,Calculations!$C$118))</f>
        <v>2.2757992058453024E-3</v>
      </c>
      <c r="EC27" s="86">
        <f ca="1">Control!$C$7*Calculations!$C$82*INDEX('Monthly Data'!N:N,Calculations!$C$116+MOD(M27,Calculations!$C$118))+Control!$C$7*Calculations!$C$83*INDEX('Monthly Data'!O:O,Calculations!$C$116+MOD(M27,Calculations!$C$118))+Control!$C$7*Calculations!$C$84*INDEX('Monthly Data'!P:P,Calculations!$C$116+MOD(M27,Calculations!$C$118))+Control!$C$7*Calculations!$C$85*INDEX('Monthly Data'!Q:Q,Calculations!$C$116+MOD(M27,Calculations!$C$118))+(1-Control!$C$7*Calculations!$C$87)*INDEX('Monthly Data'!R:R,Calculations!$C$116+MOD(M27,Calculations!$C$118))</f>
        <v>-1.3959200237295809E-2</v>
      </c>
      <c r="ED27" s="86">
        <f ca="1">Control!$C$7*Calculations!$C$82*INDEX('Monthly Data'!N:N,Calculations!$C$116+MOD(N27,Calculations!$C$118))+Control!$C$7*Calculations!$C$83*INDEX('Monthly Data'!O:O,Calculations!$C$116+MOD(N27,Calculations!$C$118))+Control!$C$7*Calculations!$C$84*INDEX('Monthly Data'!P:P,Calculations!$C$116+MOD(N27,Calculations!$C$118))+Control!$C$7*Calculations!$C$85*INDEX('Monthly Data'!Q:Q,Calculations!$C$116+MOD(N27,Calculations!$C$118))+(1-Control!$C$7*Calculations!$C$87)*INDEX('Monthly Data'!R:R,Calculations!$C$116+MOD(N27,Calculations!$C$118))</f>
        <v>1.7073665854433945E-2</v>
      </c>
      <c r="EE27" s="86">
        <f ca="1">Control!$C$7*Calculations!$C$82*INDEX('Monthly Data'!N:N,Calculations!$C$116+MOD(O27,Calculations!$C$118))+Control!$C$7*Calculations!$C$83*INDEX('Monthly Data'!O:O,Calculations!$C$116+MOD(O27,Calculations!$C$118))+Control!$C$7*Calculations!$C$84*INDEX('Monthly Data'!P:P,Calculations!$C$116+MOD(O27,Calculations!$C$118))+Control!$C$7*Calculations!$C$85*INDEX('Monthly Data'!Q:Q,Calculations!$C$116+MOD(O27,Calculations!$C$118))+(1-Control!$C$7*Calculations!$C$87)*INDEX('Monthly Data'!R:R,Calculations!$C$116+MOD(O27,Calculations!$C$118))</f>
        <v>1.2954540023127663E-2</v>
      </c>
      <c r="EF27" s="86">
        <f ca="1">Control!$C$7*Calculations!$C$82*INDEX('Monthly Data'!N:N,Calculations!$C$116+MOD(P27,Calculations!$C$118))+Control!$C$7*Calculations!$C$83*INDEX('Monthly Data'!O:O,Calculations!$C$116+MOD(P27,Calculations!$C$118))+Control!$C$7*Calculations!$C$84*INDEX('Monthly Data'!P:P,Calculations!$C$116+MOD(P27,Calculations!$C$118))+Control!$C$7*Calculations!$C$85*INDEX('Monthly Data'!Q:Q,Calculations!$C$116+MOD(P27,Calculations!$C$118))+(1-Control!$C$7*Calculations!$C$87)*INDEX('Monthly Data'!R:R,Calculations!$C$116+MOD(P27,Calculations!$C$118))</f>
        <v>7.3538285850108537E-3</v>
      </c>
      <c r="EG27" s="86">
        <f ca="1">Control!$C$7*Calculations!$C$82*INDEX('Monthly Data'!N:N,Calculations!$C$116+MOD(Q27,Calculations!$C$118))+Control!$C$7*Calculations!$C$83*INDEX('Monthly Data'!O:O,Calculations!$C$116+MOD(Q27,Calculations!$C$118))+Control!$C$7*Calculations!$C$84*INDEX('Monthly Data'!P:P,Calculations!$C$116+MOD(Q27,Calculations!$C$118))+Control!$C$7*Calculations!$C$85*INDEX('Monthly Data'!Q:Q,Calculations!$C$116+MOD(Q27,Calculations!$C$118))+(1-Control!$C$7*Calculations!$C$87)*INDEX('Monthly Data'!R:R,Calculations!$C$116+MOD(Q27,Calculations!$C$118))</f>
        <v>-7.5539743260223157E-3</v>
      </c>
      <c r="EH27" s="86">
        <f ca="1">Control!$C$7*Calculations!$C$82*INDEX('Monthly Data'!N:N,Calculations!$C$116+MOD(R27,Calculations!$C$118))+Control!$C$7*Calculations!$C$83*INDEX('Monthly Data'!O:O,Calculations!$C$116+MOD(R27,Calculations!$C$118))+Control!$C$7*Calculations!$C$84*INDEX('Monthly Data'!P:P,Calculations!$C$116+MOD(R27,Calculations!$C$118))+Control!$C$7*Calculations!$C$85*INDEX('Monthly Data'!Q:Q,Calculations!$C$116+MOD(R27,Calculations!$C$118))+(1-Control!$C$7*Calculations!$C$87)*INDEX('Monthly Data'!R:R,Calculations!$C$116+MOD(R27,Calculations!$C$118))</f>
        <v>2.5790695379256122E-2</v>
      </c>
      <c r="EI27" s="86">
        <f ca="1">Control!$C$7*Calculations!$C$82*INDEX('Monthly Data'!N:N,Calculations!$C$116+MOD(S27,Calculations!$C$118))+Control!$C$7*Calculations!$C$83*INDEX('Monthly Data'!O:O,Calculations!$C$116+MOD(S27,Calculations!$C$118))+Control!$C$7*Calculations!$C$84*INDEX('Monthly Data'!P:P,Calculations!$C$116+MOD(S27,Calculations!$C$118))+Control!$C$7*Calculations!$C$85*INDEX('Monthly Data'!Q:Q,Calculations!$C$116+MOD(S27,Calculations!$C$118))+(1-Control!$C$7*Calculations!$C$87)*INDEX('Monthly Data'!R:R,Calculations!$C$116+MOD(S27,Calculations!$C$118))</f>
        <v>4.4327772793586687E-3</v>
      </c>
      <c r="EJ27" s="86">
        <f ca="1">Control!$C$7*Calculations!$C$82*INDEX('Monthly Data'!N:N,Calculations!$C$116+MOD(T27,Calculations!$C$118))+Control!$C$7*Calculations!$C$83*INDEX('Monthly Data'!O:O,Calculations!$C$116+MOD(T27,Calculations!$C$118))+Control!$C$7*Calculations!$C$84*INDEX('Monthly Data'!P:P,Calculations!$C$116+MOD(T27,Calculations!$C$118))+Control!$C$7*Calculations!$C$85*INDEX('Monthly Data'!Q:Q,Calculations!$C$116+MOD(T27,Calculations!$C$118))+(1-Control!$C$7*Calculations!$C$87)*INDEX('Monthly Data'!R:R,Calculations!$C$116+MOD(T27,Calculations!$C$118))</f>
        <v>2.377894462657602E-2</v>
      </c>
      <c r="EK27" s="86">
        <f ca="1">Control!$C$7*Calculations!$C$82*INDEX('Monthly Data'!N:N,Calculations!$C$116+MOD(U27,Calculations!$C$118))+Control!$C$7*Calculations!$C$83*INDEX('Monthly Data'!O:O,Calculations!$C$116+MOD(U27,Calculations!$C$118))+Control!$C$7*Calculations!$C$84*INDEX('Monthly Data'!P:P,Calculations!$C$116+MOD(U27,Calculations!$C$118))+Control!$C$7*Calculations!$C$85*INDEX('Monthly Data'!Q:Q,Calculations!$C$116+MOD(U27,Calculations!$C$118))+(1-Control!$C$7*Calculations!$C$87)*INDEX('Monthly Data'!R:R,Calculations!$C$116+MOD(U27,Calculations!$C$118))</f>
        <v>7.3538285850108537E-3</v>
      </c>
      <c r="EL27" s="86">
        <f ca="1">Control!$C$7*Calculations!$C$82*INDEX('Monthly Data'!N:N,Calculations!$C$116+MOD(V27,Calculations!$C$118))+Control!$C$7*Calculations!$C$83*INDEX('Monthly Data'!O:O,Calculations!$C$116+MOD(V27,Calculations!$C$118))+Control!$C$7*Calculations!$C$84*INDEX('Monthly Data'!P:P,Calculations!$C$116+MOD(V27,Calculations!$C$118))+Control!$C$7*Calculations!$C$85*INDEX('Monthly Data'!Q:Q,Calculations!$C$116+MOD(V27,Calculations!$C$118))+(1-Control!$C$7*Calculations!$C$87)*INDEX('Monthly Data'!R:R,Calculations!$C$116+MOD(V27,Calculations!$C$118))</f>
        <v>-3.8554137824290124E-2</v>
      </c>
      <c r="EM27" s="86">
        <f ca="1">Control!$C$7*Calculations!$C$82*INDEX('Monthly Data'!N:N,Calculations!$C$116+MOD(W27,Calculations!$C$118))+Control!$C$7*Calculations!$C$83*INDEX('Monthly Data'!O:O,Calculations!$C$116+MOD(W27,Calculations!$C$118))+Control!$C$7*Calculations!$C$84*INDEX('Monthly Data'!P:P,Calculations!$C$116+MOD(W27,Calculations!$C$118))+Control!$C$7*Calculations!$C$85*INDEX('Monthly Data'!Q:Q,Calculations!$C$116+MOD(W27,Calculations!$C$118))+(1-Control!$C$7*Calculations!$C$87)*INDEX('Monthly Data'!R:R,Calculations!$C$116+MOD(W27,Calculations!$C$118))</f>
        <v>-2.6378232493851243E-2</v>
      </c>
      <c r="EN27" s="86">
        <f ca="1">Control!$C$7*Calculations!$C$82*INDEX('Monthly Data'!N:N,Calculations!$C$116+MOD(X27,Calculations!$C$118))+Control!$C$7*Calculations!$C$83*INDEX('Monthly Data'!O:O,Calculations!$C$116+MOD(X27,Calculations!$C$118))+Control!$C$7*Calculations!$C$84*INDEX('Monthly Data'!P:P,Calculations!$C$116+MOD(X27,Calculations!$C$118))+Control!$C$7*Calculations!$C$85*INDEX('Monthly Data'!Q:Q,Calculations!$C$116+MOD(X27,Calculations!$C$118))+(1-Control!$C$7*Calculations!$C$87)*INDEX('Monthly Data'!R:R,Calculations!$C$116+MOD(X27,Calculations!$C$118))</f>
        <v>-3.53368065312233E-2</v>
      </c>
      <c r="EO27" s="86">
        <f ca="1">Control!$C$7*Calculations!$C$82*INDEX('Monthly Data'!N:N,Calculations!$C$116+MOD(Y27,Calculations!$C$118))+Control!$C$7*Calculations!$C$83*INDEX('Monthly Data'!O:O,Calculations!$C$116+MOD(Y27,Calculations!$C$118))+Control!$C$7*Calculations!$C$84*INDEX('Monthly Data'!P:P,Calculations!$C$116+MOD(Y27,Calculations!$C$118))+Control!$C$7*Calculations!$C$85*INDEX('Monthly Data'!Q:Q,Calculations!$C$116+MOD(Y27,Calculations!$C$118))+(1-Control!$C$7*Calculations!$C$87)*INDEX('Monthly Data'!R:R,Calculations!$C$116+MOD(Y27,Calculations!$C$118))</f>
        <v>3.4808428836917149E-3</v>
      </c>
      <c r="EP27" s="86">
        <f ca="1">Control!$C$7*Calculations!$C$82*INDEX('Monthly Data'!N:N,Calculations!$C$116+MOD(Z27,Calculations!$C$118))+Control!$C$7*Calculations!$C$83*INDEX('Monthly Data'!O:O,Calculations!$C$116+MOD(Z27,Calculations!$C$118))+Control!$C$7*Calculations!$C$84*INDEX('Monthly Data'!P:P,Calculations!$C$116+MOD(Z27,Calculations!$C$118))+Control!$C$7*Calculations!$C$85*INDEX('Monthly Data'!Q:Q,Calculations!$C$116+MOD(Z27,Calculations!$C$118))+(1-Control!$C$7*Calculations!$C$87)*INDEX('Monthly Data'!R:R,Calculations!$C$116+MOD(Z27,Calculations!$C$118))</f>
        <v>2.0524935548016137E-2</v>
      </c>
      <c r="EQ27" s="86">
        <f ca="1">Control!$C$7*Calculations!$C$82*INDEX('Monthly Data'!N:N,Calculations!$C$116+MOD(AA27,Calculations!$C$118))+Control!$C$7*Calculations!$C$83*INDEX('Monthly Data'!O:O,Calculations!$C$116+MOD(AA27,Calculations!$C$118))+Control!$C$7*Calculations!$C$84*INDEX('Monthly Data'!P:P,Calculations!$C$116+MOD(AA27,Calculations!$C$118))+Control!$C$7*Calculations!$C$85*INDEX('Monthly Data'!Q:Q,Calculations!$C$116+MOD(AA27,Calculations!$C$118))+(1-Control!$C$7*Calculations!$C$87)*INDEX('Monthly Data'!R:R,Calculations!$C$116+MOD(AA27,Calculations!$C$118))</f>
        <v>1.9073822767906517E-2</v>
      </c>
      <c r="ER27" s="86">
        <f ca="1">Control!$C$7*Calculations!$C$82*INDEX('Monthly Data'!N:N,Calculations!$C$116+MOD(AB27,Calculations!$C$118))+Control!$C$7*Calculations!$C$83*INDEX('Monthly Data'!O:O,Calculations!$C$116+MOD(AB27,Calculations!$C$118))+Control!$C$7*Calculations!$C$84*INDEX('Monthly Data'!P:P,Calculations!$C$116+MOD(AB27,Calculations!$C$118))+Control!$C$7*Calculations!$C$85*INDEX('Monthly Data'!Q:Q,Calculations!$C$116+MOD(AB27,Calculations!$C$118))+(1-Control!$C$7*Calculations!$C$87)*INDEX('Monthly Data'!R:R,Calculations!$C$116+MOD(AB27,Calculations!$C$118))</f>
        <v>-2.7490061308214487E-3</v>
      </c>
      <c r="ES27" s="86">
        <f ca="1">Control!$C$7*Calculations!$C$82*INDEX('Monthly Data'!N:N,Calculations!$C$116+MOD(AC27,Calculations!$C$118))+Control!$C$7*Calculations!$C$83*INDEX('Monthly Data'!O:O,Calculations!$C$116+MOD(AC27,Calculations!$C$118))+Control!$C$7*Calculations!$C$84*INDEX('Monthly Data'!P:P,Calculations!$C$116+MOD(AC27,Calculations!$C$118))+Control!$C$7*Calculations!$C$85*INDEX('Monthly Data'!Q:Q,Calculations!$C$116+MOD(AC27,Calculations!$C$118))+(1-Control!$C$7*Calculations!$C$87)*INDEX('Monthly Data'!R:R,Calculations!$C$116+MOD(AC27,Calculations!$C$118))</f>
        <v>-1.6546126717384396E-2</v>
      </c>
      <c r="ET27" s="86">
        <f ca="1">Control!$C$7*Calculations!$C$82*INDEX('Monthly Data'!N:N,Calculations!$C$116+MOD(AD27,Calculations!$C$118))+Control!$C$7*Calculations!$C$83*INDEX('Monthly Data'!O:O,Calculations!$C$116+MOD(AD27,Calculations!$C$118))+Control!$C$7*Calculations!$C$84*INDEX('Monthly Data'!P:P,Calculations!$C$116+MOD(AD27,Calculations!$C$118))+Control!$C$7*Calculations!$C$85*INDEX('Monthly Data'!Q:Q,Calculations!$C$116+MOD(AD27,Calculations!$C$118))+(1-Control!$C$7*Calculations!$C$87)*INDEX('Monthly Data'!R:R,Calculations!$C$116+MOD(AD27,Calculations!$C$118))</f>
        <v>3.5231336013669103E-2</v>
      </c>
      <c r="EU27" s="86">
        <f ca="1">Control!$C$7*Calculations!$C$82*INDEX('Monthly Data'!N:N,Calculations!$C$116+MOD(AE27,Calculations!$C$118))+Control!$C$7*Calculations!$C$83*INDEX('Monthly Data'!O:O,Calculations!$C$116+MOD(AE27,Calculations!$C$118))+Control!$C$7*Calculations!$C$84*INDEX('Monthly Data'!P:P,Calculations!$C$116+MOD(AE27,Calculations!$C$118))+Control!$C$7*Calculations!$C$85*INDEX('Monthly Data'!Q:Q,Calculations!$C$116+MOD(AE27,Calculations!$C$118))+(1-Control!$C$7*Calculations!$C$87)*INDEX('Monthly Data'!R:R,Calculations!$C$116+MOD(AE27,Calculations!$C$118))</f>
        <v>7.5897487599915015E-3</v>
      </c>
      <c r="EV27" s="86">
        <f ca="1">Control!$C$7*Calculations!$C$82*INDEX('Monthly Data'!N:N,Calculations!$C$116+MOD(AF27,Calculations!$C$118))+Control!$C$7*Calculations!$C$83*INDEX('Monthly Data'!O:O,Calculations!$C$116+MOD(AF27,Calculations!$C$118))+Control!$C$7*Calculations!$C$84*INDEX('Monthly Data'!P:P,Calculations!$C$116+MOD(AF27,Calculations!$C$118))+Control!$C$7*Calculations!$C$85*INDEX('Monthly Data'!Q:Q,Calculations!$C$116+MOD(AF27,Calculations!$C$118))+(1-Control!$C$7*Calculations!$C$87)*INDEX('Monthly Data'!R:R,Calculations!$C$116+MOD(AF27,Calculations!$C$118))</f>
        <v>6.3250222980707482E-3</v>
      </c>
      <c r="EW27" s="86">
        <f ca="1">Control!$C$7*Calculations!$C$82*INDEX('Monthly Data'!N:N,Calculations!$C$116+MOD(AG27,Calculations!$C$118))+Control!$C$7*Calculations!$C$83*INDEX('Monthly Data'!O:O,Calculations!$C$116+MOD(AG27,Calculations!$C$118))+Control!$C$7*Calculations!$C$84*INDEX('Monthly Data'!P:P,Calculations!$C$116+MOD(AG27,Calculations!$C$118))+Control!$C$7*Calculations!$C$85*INDEX('Monthly Data'!Q:Q,Calculations!$C$116+MOD(AG27,Calculations!$C$118))+(1-Control!$C$7*Calculations!$C$87)*INDEX('Monthly Data'!R:R,Calculations!$C$116+MOD(AG27,Calculations!$C$118))</f>
        <v>2.9708469559001142E-2</v>
      </c>
      <c r="EX27" s="86">
        <f ca="1">Control!$C$7*Calculations!$C$82*INDEX('Monthly Data'!N:N,Calculations!$C$116+MOD(AH27,Calculations!$C$118))+Control!$C$7*Calculations!$C$83*INDEX('Monthly Data'!O:O,Calculations!$C$116+MOD(AH27,Calculations!$C$118))+Control!$C$7*Calculations!$C$84*INDEX('Monthly Data'!P:P,Calculations!$C$116+MOD(AH27,Calculations!$C$118))+Control!$C$7*Calculations!$C$85*INDEX('Monthly Data'!Q:Q,Calculations!$C$116+MOD(AH27,Calculations!$C$118))+(1-Control!$C$7*Calculations!$C$87)*INDEX('Monthly Data'!R:R,Calculations!$C$116+MOD(AH27,Calculations!$C$118))</f>
        <v>-9.839093431862074E-3</v>
      </c>
      <c r="EY27" s="86">
        <f ca="1">Control!$C$7*Calculations!$C$82*INDEX('Monthly Data'!N:N,Calculations!$C$116+MOD(AI27,Calculations!$C$118))+Control!$C$7*Calculations!$C$83*INDEX('Monthly Data'!O:O,Calculations!$C$116+MOD(AI27,Calculations!$C$118))+Control!$C$7*Calculations!$C$84*INDEX('Monthly Data'!P:P,Calculations!$C$116+MOD(AI27,Calculations!$C$118))+Control!$C$7*Calculations!$C$85*INDEX('Monthly Data'!Q:Q,Calculations!$C$116+MOD(AI27,Calculations!$C$118))+(1-Control!$C$7*Calculations!$C$87)*INDEX('Monthly Data'!R:R,Calculations!$C$116+MOD(AI27,Calculations!$C$118))</f>
        <v>1.1786765492207996E-2</v>
      </c>
      <c r="EZ27" s="86">
        <f ca="1">Control!$C$7*Calculations!$C$82*INDEX('Monthly Data'!N:N,Calculations!$C$116+MOD(AJ27,Calculations!$C$118))+Control!$C$7*Calculations!$C$83*INDEX('Monthly Data'!O:O,Calculations!$C$116+MOD(AJ27,Calculations!$C$118))+Control!$C$7*Calculations!$C$84*INDEX('Monthly Data'!P:P,Calculations!$C$116+MOD(AJ27,Calculations!$C$118))+Control!$C$7*Calculations!$C$85*INDEX('Monthly Data'!Q:Q,Calculations!$C$116+MOD(AJ27,Calculations!$C$118))+(1-Control!$C$7*Calculations!$C$87)*INDEX('Monthly Data'!R:R,Calculations!$C$116+MOD(AJ27,Calculations!$C$118))</f>
        <v>2.4722579420195831E-2</v>
      </c>
      <c r="FA27" s="86">
        <f ca="1">Control!$C$7*Calculations!$C$82*INDEX('Monthly Data'!N:N,Calculations!$C$116+MOD(AK27,Calculations!$C$118))+Control!$C$7*Calculations!$C$83*INDEX('Monthly Data'!O:O,Calculations!$C$116+MOD(AK27,Calculations!$C$118))+Control!$C$7*Calculations!$C$84*INDEX('Monthly Data'!P:P,Calculations!$C$116+MOD(AK27,Calculations!$C$118))+Control!$C$7*Calculations!$C$85*INDEX('Monthly Data'!Q:Q,Calculations!$C$116+MOD(AK27,Calculations!$C$118))+(1-Control!$C$7*Calculations!$C$87)*INDEX('Monthly Data'!R:R,Calculations!$C$116+MOD(AK27,Calculations!$C$118))</f>
        <v>1.50127906355989E-2</v>
      </c>
      <c r="FB27" s="86">
        <f ca="1">Control!$C$7*Calculations!$C$82*INDEX('Monthly Data'!N:N,Calculations!$C$116+MOD(AL27,Calculations!$C$118))+Control!$C$7*Calculations!$C$83*INDEX('Monthly Data'!O:O,Calculations!$C$116+MOD(AL27,Calculations!$C$118))+Control!$C$7*Calculations!$C$84*INDEX('Monthly Data'!P:P,Calculations!$C$116+MOD(AL27,Calculations!$C$118))+Control!$C$7*Calculations!$C$85*INDEX('Monthly Data'!Q:Q,Calculations!$C$116+MOD(AL27,Calculations!$C$118))+(1-Control!$C$7*Calculations!$C$87)*INDEX('Monthly Data'!R:R,Calculations!$C$116+MOD(AL27,Calculations!$C$118))</f>
        <v>1.142101364887867E-2</v>
      </c>
      <c r="FC27" s="86">
        <f ca="1">Control!$C$7*Calculations!$C$82*INDEX('Monthly Data'!N:N,Calculations!$C$116+MOD(AM27,Calculations!$C$118))+Control!$C$7*Calculations!$C$83*INDEX('Monthly Data'!O:O,Calculations!$C$116+MOD(AM27,Calculations!$C$118))+Control!$C$7*Calculations!$C$84*INDEX('Monthly Data'!P:P,Calculations!$C$116+MOD(AM27,Calculations!$C$118))+Control!$C$7*Calculations!$C$85*INDEX('Monthly Data'!Q:Q,Calculations!$C$116+MOD(AM27,Calculations!$C$118))+(1-Control!$C$7*Calculations!$C$87)*INDEX('Monthly Data'!R:R,Calculations!$C$116+MOD(AM27,Calculations!$C$118))</f>
        <v>4.5132804118240749E-2</v>
      </c>
      <c r="FD27" s="86">
        <f ca="1">Control!$C$7*Calculations!$C$82*INDEX('Monthly Data'!N:N,Calculations!$C$116+MOD(AN27,Calculations!$C$118))+Control!$C$7*Calculations!$C$83*INDEX('Monthly Data'!O:O,Calculations!$C$116+MOD(AN27,Calculations!$C$118))+Control!$C$7*Calculations!$C$84*INDEX('Monthly Data'!P:P,Calculations!$C$116+MOD(AN27,Calculations!$C$118))+Control!$C$7*Calculations!$C$85*INDEX('Monthly Data'!Q:Q,Calculations!$C$116+MOD(AN27,Calculations!$C$118))+(1-Control!$C$7*Calculations!$C$87)*INDEX('Monthly Data'!R:R,Calculations!$C$116+MOD(AN27,Calculations!$C$118))</f>
        <v>1.3891563624307685E-2</v>
      </c>
      <c r="FE27" s="86">
        <f ca="1">Control!$C$7*Calculations!$C$82*INDEX('Monthly Data'!N:N,Calculations!$C$116+MOD(AO27,Calculations!$C$118))+Control!$C$7*Calculations!$C$83*INDEX('Monthly Data'!O:O,Calculations!$C$116+MOD(AO27,Calculations!$C$118))+Control!$C$7*Calculations!$C$84*INDEX('Monthly Data'!P:P,Calculations!$C$116+MOD(AO27,Calculations!$C$118))+Control!$C$7*Calculations!$C$85*INDEX('Monthly Data'!Q:Q,Calculations!$C$116+MOD(AO27,Calculations!$C$118))+(1-Control!$C$7*Calculations!$C$87)*INDEX('Monthly Data'!R:R,Calculations!$C$116+MOD(AO27,Calculations!$C$118))</f>
        <v>3.9251937367756782E-3</v>
      </c>
      <c r="FF27" s="86">
        <f ca="1">Control!$C$7*Calculations!$C$82*INDEX('Monthly Data'!N:N,Calculations!$C$116+MOD(AP27,Calculations!$C$118))+Control!$C$7*Calculations!$C$83*INDEX('Monthly Data'!O:O,Calculations!$C$116+MOD(AP27,Calculations!$C$118))+Control!$C$7*Calculations!$C$84*INDEX('Monthly Data'!P:P,Calculations!$C$116+MOD(AP27,Calculations!$C$118))+Control!$C$7*Calculations!$C$85*INDEX('Monthly Data'!Q:Q,Calculations!$C$116+MOD(AP27,Calculations!$C$118))+(1-Control!$C$7*Calculations!$C$87)*INDEX('Monthly Data'!R:R,Calculations!$C$116+MOD(AP27,Calculations!$C$118))</f>
        <v>8.4240675975201049E-3</v>
      </c>
      <c r="FG27" s="86">
        <f ca="1">Control!$C$7*Calculations!$C$82*INDEX('Monthly Data'!N:N,Calculations!$C$116+MOD(AQ27,Calculations!$C$118))+Control!$C$7*Calculations!$C$83*INDEX('Monthly Data'!O:O,Calculations!$C$116+MOD(AQ27,Calculations!$C$118))+Control!$C$7*Calculations!$C$84*INDEX('Monthly Data'!P:P,Calculations!$C$116+MOD(AQ27,Calculations!$C$118))+Control!$C$7*Calculations!$C$85*INDEX('Monthly Data'!Q:Q,Calculations!$C$116+MOD(AQ27,Calculations!$C$118))+(1-Control!$C$7*Calculations!$C$87)*INDEX('Monthly Data'!R:R,Calculations!$C$116+MOD(AQ27,Calculations!$C$118))</f>
        <v>5.1279584938936244E-2</v>
      </c>
      <c r="FH27" s="86">
        <f ca="1">Control!$C$7*Calculations!$C$82*INDEX('Monthly Data'!N:N,Calculations!$C$116+MOD(AR27,Calculations!$C$118))+Control!$C$7*Calculations!$C$83*INDEX('Monthly Data'!O:O,Calculations!$C$116+MOD(AR27,Calculations!$C$118))+Control!$C$7*Calculations!$C$84*INDEX('Monthly Data'!P:P,Calculations!$C$116+MOD(AR27,Calculations!$C$118))+Control!$C$7*Calculations!$C$85*INDEX('Monthly Data'!Q:Q,Calculations!$C$116+MOD(AR27,Calculations!$C$118))+(1-Control!$C$7*Calculations!$C$87)*INDEX('Monthly Data'!R:R,Calculations!$C$116+MOD(AR27,Calculations!$C$118))</f>
        <v>2.3206536303657571E-2</v>
      </c>
      <c r="FI27" s="86">
        <f ca="1">Control!$C$7*Calculations!$C$82*INDEX('Monthly Data'!N:N,Calculations!$C$116+MOD(AS27,Calculations!$C$118))+Control!$C$7*Calculations!$C$83*INDEX('Monthly Data'!O:O,Calculations!$C$116+MOD(AS27,Calculations!$C$118))+Control!$C$7*Calculations!$C$84*INDEX('Monthly Data'!P:P,Calculations!$C$116+MOD(AS27,Calculations!$C$118))+Control!$C$7*Calculations!$C$85*INDEX('Monthly Data'!Q:Q,Calculations!$C$116+MOD(AS27,Calculations!$C$118))+(1-Control!$C$7*Calculations!$C$87)*INDEX('Monthly Data'!R:R,Calculations!$C$116+MOD(AS27,Calculations!$C$118))</f>
        <v>4.089189590407355E-3</v>
      </c>
      <c r="FJ27" s="86">
        <f ca="1">Control!$C$7*Calculations!$C$82*INDEX('Monthly Data'!N:N,Calculations!$C$116+MOD(AT27,Calculations!$C$118))+Control!$C$7*Calculations!$C$83*INDEX('Monthly Data'!O:O,Calculations!$C$116+MOD(AT27,Calculations!$C$118))+Control!$C$7*Calculations!$C$84*INDEX('Monthly Data'!P:P,Calculations!$C$116+MOD(AT27,Calculations!$C$118))+Control!$C$7*Calculations!$C$85*INDEX('Monthly Data'!Q:Q,Calculations!$C$116+MOD(AT27,Calculations!$C$118))+(1-Control!$C$7*Calculations!$C$87)*INDEX('Monthly Data'!R:R,Calculations!$C$116+MOD(AT27,Calculations!$C$118))</f>
        <v>3.127051071655923E-3</v>
      </c>
      <c r="FK27" s="86">
        <f ca="1">Control!$C$7*Calculations!$C$82*INDEX('Monthly Data'!N:N,Calculations!$C$116+MOD(AU27,Calculations!$C$118))+Control!$C$7*Calculations!$C$83*INDEX('Monthly Data'!O:O,Calculations!$C$116+MOD(AU27,Calculations!$C$118))+Control!$C$7*Calculations!$C$84*INDEX('Monthly Data'!P:P,Calculations!$C$116+MOD(AU27,Calculations!$C$118))+Control!$C$7*Calculations!$C$85*INDEX('Monthly Data'!Q:Q,Calculations!$C$116+MOD(AU27,Calculations!$C$118))+(1-Control!$C$7*Calculations!$C$87)*INDEX('Monthly Data'!R:R,Calculations!$C$116+MOD(AU27,Calculations!$C$118))</f>
        <v>-2.5168357537820856E-4</v>
      </c>
      <c r="FL27" s="86">
        <f ca="1">Control!$C$7*Calculations!$C$82*INDEX('Monthly Data'!N:N,Calculations!$C$116+MOD(AV27,Calculations!$C$118))+Control!$C$7*Calculations!$C$83*INDEX('Monthly Data'!O:O,Calculations!$C$116+MOD(AV27,Calculations!$C$118))+Control!$C$7*Calculations!$C$84*INDEX('Monthly Data'!P:P,Calculations!$C$116+MOD(AV27,Calculations!$C$118))+Control!$C$7*Calculations!$C$85*INDEX('Monthly Data'!Q:Q,Calculations!$C$116+MOD(AV27,Calculations!$C$118))+(1-Control!$C$7*Calculations!$C$87)*INDEX('Monthly Data'!R:R,Calculations!$C$116+MOD(AV27,Calculations!$C$118))</f>
        <v>1.2435425892067014E-2</v>
      </c>
      <c r="FM27" s="86">
        <f ca="1">Control!$C$7*Calculations!$C$82*INDEX('Monthly Data'!N:N,Calculations!$C$116+MOD(AW27,Calculations!$C$118))+Control!$C$7*Calculations!$C$83*INDEX('Monthly Data'!O:O,Calculations!$C$116+MOD(AW27,Calculations!$C$118))+Control!$C$7*Calculations!$C$84*INDEX('Monthly Data'!P:P,Calculations!$C$116+MOD(AW27,Calculations!$C$118))+Control!$C$7*Calculations!$C$85*INDEX('Monthly Data'!Q:Q,Calculations!$C$116+MOD(AW27,Calculations!$C$118))+(1-Control!$C$7*Calculations!$C$87)*INDEX('Monthly Data'!R:R,Calculations!$C$116+MOD(AW27,Calculations!$C$118))</f>
        <v>-2.0259958308006688E-2</v>
      </c>
      <c r="FN27" s="86">
        <f ca="1">Control!$C$7*Calculations!$C$82*INDEX('Monthly Data'!N:N,Calculations!$C$116+MOD(AX27,Calculations!$C$118))+Control!$C$7*Calculations!$C$83*INDEX('Monthly Data'!O:O,Calculations!$C$116+MOD(AX27,Calculations!$C$118))+Control!$C$7*Calculations!$C$84*INDEX('Monthly Data'!P:P,Calculations!$C$116+MOD(AX27,Calculations!$C$118))+Control!$C$7*Calculations!$C$85*INDEX('Monthly Data'!Q:Q,Calculations!$C$116+MOD(AX27,Calculations!$C$118))+(1-Control!$C$7*Calculations!$C$87)*INDEX('Monthly Data'!R:R,Calculations!$C$116+MOD(AX27,Calculations!$C$118))</f>
        <v>1.2954540023127663E-2</v>
      </c>
      <c r="FO27" s="86">
        <f ca="1">Control!$C$7*Calculations!$C$82*INDEX('Monthly Data'!N:N,Calculations!$C$116+MOD(AY27,Calculations!$C$118))+Control!$C$7*Calculations!$C$83*INDEX('Monthly Data'!O:O,Calculations!$C$116+MOD(AY27,Calculations!$C$118))+Control!$C$7*Calculations!$C$84*INDEX('Monthly Data'!P:P,Calculations!$C$116+MOD(AY27,Calculations!$C$118))+Control!$C$7*Calculations!$C$85*INDEX('Monthly Data'!Q:Q,Calculations!$C$116+MOD(AY27,Calculations!$C$118))+(1-Control!$C$7*Calculations!$C$87)*INDEX('Monthly Data'!R:R,Calculations!$C$116+MOD(AY27,Calculations!$C$118))</f>
        <v>-1.880155173376722E-2</v>
      </c>
      <c r="FP27" s="86">
        <f ca="1">Control!$C$7*Calculations!$C$82*INDEX('Monthly Data'!N:N,Calculations!$C$116+MOD(AZ27,Calculations!$C$118))+Control!$C$7*Calculations!$C$83*INDEX('Monthly Data'!O:O,Calculations!$C$116+MOD(AZ27,Calculations!$C$118))+Control!$C$7*Calculations!$C$84*INDEX('Monthly Data'!P:P,Calculations!$C$116+MOD(AZ27,Calculations!$C$118))+Control!$C$7*Calculations!$C$85*INDEX('Monthly Data'!Q:Q,Calculations!$C$116+MOD(AZ27,Calculations!$C$118))+(1-Control!$C$7*Calculations!$C$87)*INDEX('Monthly Data'!R:R,Calculations!$C$116+MOD(AZ27,Calculations!$C$118))</f>
        <v>5.3309355465453899E-3</v>
      </c>
      <c r="FQ27" s="86">
        <f ca="1">Control!$C$7*Calculations!$C$82*INDEX('Monthly Data'!N:N,Calculations!$C$116+MOD(BA27,Calculations!$C$118))+Control!$C$7*Calculations!$C$83*INDEX('Monthly Data'!O:O,Calculations!$C$116+MOD(BA27,Calculations!$C$118))+Control!$C$7*Calculations!$C$84*INDEX('Monthly Data'!P:P,Calculations!$C$116+MOD(BA27,Calculations!$C$118))+Control!$C$7*Calculations!$C$85*INDEX('Monthly Data'!Q:Q,Calculations!$C$116+MOD(BA27,Calculations!$C$118))+(1-Control!$C$7*Calculations!$C$87)*INDEX('Monthly Data'!R:R,Calculations!$C$116+MOD(BA27,Calculations!$C$118))</f>
        <v>2.5790695379256122E-2</v>
      </c>
      <c r="FR27" s="86">
        <f ca="1">Control!$C$7*Calculations!$C$82*INDEX('Monthly Data'!N:N,Calculations!$C$116+MOD(BB27,Calculations!$C$118))+Control!$C$7*Calculations!$C$83*INDEX('Monthly Data'!O:O,Calculations!$C$116+MOD(BB27,Calculations!$C$118))+Control!$C$7*Calculations!$C$84*INDEX('Monthly Data'!P:P,Calculations!$C$116+MOD(BB27,Calculations!$C$118))+Control!$C$7*Calculations!$C$85*INDEX('Monthly Data'!Q:Q,Calculations!$C$116+MOD(BB27,Calculations!$C$118))+(1-Control!$C$7*Calculations!$C$87)*INDEX('Monthly Data'!R:R,Calculations!$C$116+MOD(BB27,Calculations!$C$118))</f>
        <v>8.4240675975201049E-3</v>
      </c>
      <c r="FS27" s="86">
        <f ca="1">Control!$C$7*Calculations!$C$82*INDEX('Monthly Data'!N:N,Calculations!$C$116+MOD(BC27,Calculations!$C$118))+Control!$C$7*Calculations!$C$83*INDEX('Monthly Data'!O:O,Calculations!$C$116+MOD(BC27,Calculations!$C$118))+Control!$C$7*Calculations!$C$84*INDEX('Monthly Data'!P:P,Calculations!$C$116+MOD(BC27,Calculations!$C$118))+Control!$C$7*Calculations!$C$85*INDEX('Monthly Data'!Q:Q,Calculations!$C$116+MOD(BC27,Calculations!$C$118))+(1-Control!$C$7*Calculations!$C$87)*INDEX('Monthly Data'!R:R,Calculations!$C$116+MOD(BC27,Calculations!$C$118))</f>
        <v>-9.9526758408448549E-3</v>
      </c>
      <c r="FT27" s="86">
        <f ca="1">Control!$C$7*Calculations!$C$82*INDEX('Monthly Data'!N:N,Calculations!$C$116+MOD(BD27,Calculations!$C$118))+Control!$C$7*Calculations!$C$83*INDEX('Monthly Data'!O:O,Calculations!$C$116+MOD(BD27,Calculations!$C$118))+Control!$C$7*Calculations!$C$84*INDEX('Monthly Data'!P:P,Calculations!$C$116+MOD(BD27,Calculations!$C$118))+Control!$C$7*Calculations!$C$85*INDEX('Monthly Data'!Q:Q,Calculations!$C$116+MOD(BD27,Calculations!$C$118))+(1-Control!$C$7*Calculations!$C$87)*INDEX('Monthly Data'!R:R,Calculations!$C$116+MOD(BD27,Calculations!$C$118))</f>
        <v>-4.417423226995453E-3</v>
      </c>
      <c r="FU27" s="86">
        <f ca="1">Control!$C$7*Calculations!$C$82*INDEX('Monthly Data'!N:N,Calculations!$C$116+MOD(BE27,Calculations!$C$118))+Control!$C$7*Calculations!$C$83*INDEX('Monthly Data'!O:O,Calculations!$C$116+MOD(BE27,Calculations!$C$118))+Control!$C$7*Calculations!$C$84*INDEX('Monthly Data'!P:P,Calculations!$C$116+MOD(BE27,Calculations!$C$118))+Control!$C$7*Calculations!$C$85*INDEX('Monthly Data'!Q:Q,Calculations!$C$116+MOD(BE27,Calculations!$C$118))+(1-Control!$C$7*Calculations!$C$87)*INDEX('Monthly Data'!R:R,Calculations!$C$116+MOD(BE27,Calculations!$C$118))</f>
        <v>-9.8327855560634558E-3</v>
      </c>
      <c r="FV27" s="86">
        <f ca="1">Control!$C$7*Calculations!$C$82*INDEX('Monthly Data'!N:N,Calculations!$C$116+MOD(BF27,Calculations!$C$118))+Control!$C$7*Calculations!$C$83*INDEX('Monthly Data'!O:O,Calculations!$C$116+MOD(BF27,Calculations!$C$118))+Control!$C$7*Calculations!$C$84*INDEX('Monthly Data'!P:P,Calculations!$C$116+MOD(BF27,Calculations!$C$118))+Control!$C$7*Calculations!$C$85*INDEX('Monthly Data'!Q:Q,Calculations!$C$116+MOD(BF27,Calculations!$C$118))+(1-Control!$C$7*Calculations!$C$87)*INDEX('Monthly Data'!R:R,Calculations!$C$116+MOD(BF27,Calculations!$C$118))</f>
        <v>1.2954540023127663E-2</v>
      </c>
      <c r="FW27" s="86">
        <f ca="1">Control!$C$7*Calculations!$C$82*INDEX('Monthly Data'!N:N,Calculations!$C$116+MOD(BG27,Calculations!$C$118))+Control!$C$7*Calculations!$C$83*INDEX('Monthly Data'!O:O,Calculations!$C$116+MOD(BG27,Calculations!$C$118))+Control!$C$7*Calculations!$C$84*INDEX('Monthly Data'!P:P,Calculations!$C$116+MOD(BG27,Calculations!$C$118))+Control!$C$7*Calculations!$C$85*INDEX('Monthly Data'!Q:Q,Calculations!$C$116+MOD(BG27,Calculations!$C$118))+(1-Control!$C$7*Calculations!$C$87)*INDEX('Monthly Data'!R:R,Calculations!$C$116+MOD(BG27,Calculations!$C$118))</f>
        <v>8.4240675975201049E-3</v>
      </c>
      <c r="FX27" s="86">
        <f ca="1">Control!$C$7*Calculations!$C$82*INDEX('Monthly Data'!N:N,Calculations!$C$116+MOD(BH27,Calculations!$C$118))+Control!$C$7*Calculations!$C$83*INDEX('Monthly Data'!O:O,Calculations!$C$116+MOD(BH27,Calculations!$C$118))+Control!$C$7*Calculations!$C$84*INDEX('Monthly Data'!P:P,Calculations!$C$116+MOD(BH27,Calculations!$C$118))+Control!$C$7*Calculations!$C$85*INDEX('Monthly Data'!Q:Q,Calculations!$C$116+MOD(BH27,Calculations!$C$118))+(1-Control!$C$7*Calculations!$C$87)*INDEX('Monthly Data'!R:R,Calculations!$C$116+MOD(BH27,Calculations!$C$118))</f>
        <v>8.3814116887657771E-3</v>
      </c>
      <c r="FY27" s="86">
        <f ca="1">Control!$C$7*Calculations!$C$82*INDEX('Monthly Data'!N:N,Calculations!$C$116+MOD(BI27,Calculations!$C$118))+Control!$C$7*Calculations!$C$83*INDEX('Monthly Data'!O:O,Calculations!$C$116+MOD(BI27,Calculations!$C$118))+Control!$C$7*Calculations!$C$84*INDEX('Monthly Data'!P:P,Calculations!$C$116+MOD(BI27,Calculations!$C$118))+Control!$C$7*Calculations!$C$85*INDEX('Monthly Data'!Q:Q,Calculations!$C$116+MOD(BI27,Calculations!$C$118))+(1-Control!$C$7*Calculations!$C$87)*INDEX('Monthly Data'!R:R,Calculations!$C$116+MOD(BI27,Calculations!$C$118))</f>
        <v>4.2795950888382334E-3</v>
      </c>
      <c r="FZ27" s="86">
        <f ca="1">Control!$C$7*Calculations!$C$82*INDEX('Monthly Data'!N:N,Calculations!$C$116+MOD(BJ27,Calculations!$C$118))+Control!$C$7*Calculations!$C$83*INDEX('Monthly Data'!O:O,Calculations!$C$116+MOD(BJ27,Calculations!$C$118))+Control!$C$7*Calculations!$C$84*INDEX('Monthly Data'!P:P,Calculations!$C$116+MOD(BJ27,Calculations!$C$118))+Control!$C$7*Calculations!$C$85*INDEX('Monthly Data'!Q:Q,Calculations!$C$116+MOD(BJ27,Calculations!$C$118))+(1-Control!$C$7*Calculations!$C$87)*INDEX('Monthly Data'!R:R,Calculations!$C$116+MOD(BJ27,Calculations!$C$118))</f>
        <v>4.2795950888382334E-3</v>
      </c>
      <c r="GA27" s="86">
        <f ca="1">Control!$C$7*Calculations!$C$82*INDEX('Monthly Data'!N:N,Calculations!$C$116+MOD(BK27,Calculations!$C$118))+Control!$C$7*Calculations!$C$83*INDEX('Monthly Data'!O:O,Calculations!$C$116+MOD(BK27,Calculations!$C$118))+Control!$C$7*Calculations!$C$84*INDEX('Monthly Data'!P:P,Calculations!$C$116+MOD(BK27,Calculations!$C$118))+Control!$C$7*Calculations!$C$85*INDEX('Monthly Data'!Q:Q,Calculations!$C$116+MOD(BK27,Calculations!$C$118))+(1-Control!$C$7*Calculations!$C$87)*INDEX('Monthly Data'!R:R,Calculations!$C$116+MOD(BK27,Calculations!$C$118))</f>
        <v>6.6954569943530936E-3</v>
      </c>
      <c r="GB27" s="86">
        <f ca="1">Control!$C$7*Calculations!$C$82*INDEX('Monthly Data'!N:N,Calculations!$C$116+MOD(BL27,Calculations!$C$118))+Control!$C$7*Calculations!$C$83*INDEX('Monthly Data'!O:O,Calculations!$C$116+MOD(BL27,Calculations!$C$118))+Control!$C$7*Calculations!$C$84*INDEX('Monthly Data'!P:P,Calculations!$C$116+MOD(BL27,Calculations!$C$118))+Control!$C$7*Calculations!$C$85*INDEX('Monthly Data'!Q:Q,Calculations!$C$116+MOD(BL27,Calculations!$C$118))+(1-Control!$C$7*Calculations!$C$87)*INDEX('Monthly Data'!R:R,Calculations!$C$116+MOD(BL27,Calculations!$C$118))</f>
        <v>-7.8872955230675015E-3</v>
      </c>
      <c r="GC27" s="86">
        <f ca="1">Control!$C$7*Calculations!$C$82*INDEX('Monthly Data'!N:N,Calculations!$C$116+MOD(BM27,Calculations!$C$118))+Control!$C$7*Calculations!$C$83*INDEX('Monthly Data'!O:O,Calculations!$C$116+MOD(BM27,Calculations!$C$118))+Control!$C$7*Calculations!$C$84*INDEX('Monthly Data'!P:P,Calculations!$C$116+MOD(BM27,Calculations!$C$118))+Control!$C$7*Calculations!$C$85*INDEX('Monthly Data'!Q:Q,Calculations!$C$116+MOD(BM27,Calculations!$C$118))+(1-Control!$C$7*Calculations!$C$87)*INDEX('Monthly Data'!R:R,Calculations!$C$116+MOD(BM27,Calculations!$C$118))</f>
        <v>-3.8554137824290124E-2</v>
      </c>
      <c r="GD27" s="86">
        <f ca="1">Control!$C$7*Calculations!$C$82*INDEX('Monthly Data'!N:N,Calculations!$C$116+MOD(BN27,Calculations!$C$118))+Control!$C$7*Calculations!$C$83*INDEX('Monthly Data'!O:O,Calculations!$C$116+MOD(BN27,Calculations!$C$118))+Control!$C$7*Calculations!$C$84*INDEX('Monthly Data'!P:P,Calculations!$C$116+MOD(BN27,Calculations!$C$118))+Control!$C$7*Calculations!$C$85*INDEX('Monthly Data'!Q:Q,Calculations!$C$116+MOD(BN27,Calculations!$C$118))+(1-Control!$C$7*Calculations!$C$87)*INDEX('Monthly Data'!R:R,Calculations!$C$116+MOD(BN27,Calculations!$C$118))</f>
        <v>1.0353752315110615E-2</v>
      </c>
      <c r="GE27" s="86">
        <f ca="1">Control!$C$7*Calculations!$C$82*INDEX('Monthly Data'!N:N,Calculations!$C$116+MOD(BO27,Calculations!$C$118))+Control!$C$7*Calculations!$C$83*INDEX('Monthly Data'!O:O,Calculations!$C$116+MOD(BO27,Calculations!$C$118))+Control!$C$7*Calculations!$C$84*INDEX('Monthly Data'!P:P,Calculations!$C$116+MOD(BO27,Calculations!$C$118))+Control!$C$7*Calculations!$C$85*INDEX('Monthly Data'!Q:Q,Calculations!$C$116+MOD(BO27,Calculations!$C$118))+(1-Control!$C$7*Calculations!$C$87)*INDEX('Monthly Data'!R:R,Calculations!$C$116+MOD(BO27,Calculations!$C$118))</f>
        <v>1.0921298083007208E-2</v>
      </c>
      <c r="GF27" s="86">
        <f ca="1">Control!$C$7*Calculations!$C$82*INDEX('Monthly Data'!N:N,Calculations!$C$116+MOD(BP27,Calculations!$C$118))+Control!$C$7*Calculations!$C$83*INDEX('Monthly Data'!O:O,Calculations!$C$116+MOD(BP27,Calculations!$C$118))+Control!$C$7*Calculations!$C$84*INDEX('Monthly Data'!P:P,Calculations!$C$116+MOD(BP27,Calculations!$C$118))+Control!$C$7*Calculations!$C$85*INDEX('Monthly Data'!Q:Q,Calculations!$C$116+MOD(BP27,Calculations!$C$118))+(1-Control!$C$7*Calculations!$C$87)*INDEX('Monthly Data'!R:R,Calculations!$C$116+MOD(BP27,Calculations!$C$118))</f>
        <v>-3.53368065312233E-2</v>
      </c>
      <c r="GG27" s="86">
        <f ca="1">Control!$C$7*Calculations!$C$82*INDEX('Monthly Data'!N:N,Calculations!$C$116+MOD(BQ27,Calculations!$C$118))+Control!$C$7*Calculations!$C$83*INDEX('Monthly Data'!O:O,Calculations!$C$116+MOD(BQ27,Calculations!$C$118))+Control!$C$7*Calculations!$C$84*INDEX('Monthly Data'!P:P,Calculations!$C$116+MOD(BQ27,Calculations!$C$118))+Control!$C$7*Calculations!$C$85*INDEX('Monthly Data'!Q:Q,Calculations!$C$116+MOD(BQ27,Calculations!$C$118))+(1-Control!$C$7*Calculations!$C$87)*INDEX('Monthly Data'!R:R,Calculations!$C$116+MOD(BQ27,Calculations!$C$118))</f>
        <v>-2.6378232493851243E-2</v>
      </c>
      <c r="GH27" s="86">
        <f ca="1">Control!$C$7*Calculations!$C$82*INDEX('Monthly Data'!N:N,Calculations!$C$116+MOD(BR27,Calculations!$C$118))+Control!$C$7*Calculations!$C$83*INDEX('Monthly Data'!O:O,Calculations!$C$116+MOD(BR27,Calculations!$C$118))+Control!$C$7*Calculations!$C$84*INDEX('Monthly Data'!P:P,Calculations!$C$116+MOD(BR27,Calculations!$C$118))+Control!$C$7*Calculations!$C$85*INDEX('Monthly Data'!Q:Q,Calculations!$C$116+MOD(BR27,Calculations!$C$118))+(1-Control!$C$7*Calculations!$C$87)*INDEX('Monthly Data'!R:R,Calculations!$C$116+MOD(BR27,Calculations!$C$118))</f>
        <v>9.5791276036140301E-3</v>
      </c>
      <c r="GI27" s="86">
        <f ca="1">Control!$C$7*Calculations!$C$82*INDEX('Monthly Data'!N:N,Calculations!$C$116+MOD(BS27,Calculations!$C$118))+Control!$C$7*Calculations!$C$83*INDEX('Monthly Data'!O:O,Calculations!$C$116+MOD(BS27,Calculations!$C$118))+Control!$C$7*Calculations!$C$84*INDEX('Monthly Data'!P:P,Calculations!$C$116+MOD(BS27,Calculations!$C$118))+Control!$C$7*Calculations!$C$85*INDEX('Monthly Data'!Q:Q,Calculations!$C$116+MOD(BS27,Calculations!$C$118))+(1-Control!$C$7*Calculations!$C$87)*INDEX('Monthly Data'!R:R,Calculations!$C$116+MOD(BS27,Calculations!$C$118))</f>
        <v>-3.299557342782896E-2</v>
      </c>
      <c r="GJ27" s="86">
        <f ca="1">Control!$C$7*Calculations!$C$82*INDEX('Monthly Data'!N:N,Calculations!$C$116+MOD(BT27,Calculations!$C$118))+Control!$C$7*Calculations!$C$83*INDEX('Monthly Data'!O:O,Calculations!$C$116+MOD(BT27,Calculations!$C$118))+Control!$C$7*Calculations!$C$84*INDEX('Monthly Data'!P:P,Calculations!$C$116+MOD(BT27,Calculations!$C$118))+Control!$C$7*Calculations!$C$85*INDEX('Monthly Data'!Q:Q,Calculations!$C$116+MOD(BT27,Calculations!$C$118))+(1-Control!$C$7*Calculations!$C$87)*INDEX('Monthly Data'!R:R,Calculations!$C$116+MOD(BT27,Calculations!$C$118))</f>
        <v>1.0478379486191123E-2</v>
      </c>
      <c r="GK27" s="86">
        <f ca="1">Control!$C$7*Calculations!$C$82*INDEX('Monthly Data'!N:N,Calculations!$C$116+MOD(BU27,Calculations!$C$118))+Control!$C$7*Calculations!$C$83*INDEX('Monthly Data'!O:O,Calculations!$C$116+MOD(BU27,Calculations!$C$118))+Control!$C$7*Calculations!$C$84*INDEX('Monthly Data'!P:P,Calculations!$C$116+MOD(BU27,Calculations!$C$118))+Control!$C$7*Calculations!$C$85*INDEX('Monthly Data'!Q:Q,Calculations!$C$116+MOD(BU27,Calculations!$C$118))+(1-Control!$C$7*Calculations!$C$87)*INDEX('Monthly Data'!R:R,Calculations!$C$116+MOD(BU27,Calculations!$C$118))</f>
        <v>1.7472933988537529E-2</v>
      </c>
      <c r="GL27" s="86">
        <f ca="1">Control!$C$7*Calculations!$C$82*INDEX('Monthly Data'!N:N,Calculations!$C$116+MOD(BV27,Calculations!$C$118))+Control!$C$7*Calculations!$C$83*INDEX('Monthly Data'!O:O,Calculations!$C$116+MOD(BV27,Calculations!$C$118))+Control!$C$7*Calculations!$C$84*INDEX('Monthly Data'!P:P,Calculations!$C$116+MOD(BV27,Calculations!$C$118))+Control!$C$7*Calculations!$C$85*INDEX('Monthly Data'!Q:Q,Calculations!$C$116+MOD(BV27,Calculations!$C$118))+(1-Control!$C$7*Calculations!$C$87)*INDEX('Monthly Data'!R:R,Calculations!$C$116+MOD(BV27,Calculations!$C$118))</f>
        <v>1.1106855739851785E-2</v>
      </c>
      <c r="GM27" s="86">
        <f ca="1">Control!$C$7*Calculations!$C$82*INDEX('Monthly Data'!N:N,Calculations!$C$116+MOD(BW27,Calculations!$C$118))+Control!$C$7*Calculations!$C$83*INDEX('Monthly Data'!O:O,Calculations!$C$116+MOD(BW27,Calculations!$C$118))+Control!$C$7*Calculations!$C$84*INDEX('Monthly Data'!P:P,Calculations!$C$116+MOD(BW27,Calculations!$C$118))+Control!$C$7*Calculations!$C$85*INDEX('Monthly Data'!Q:Q,Calculations!$C$116+MOD(BW27,Calculations!$C$118))+(1-Control!$C$7*Calculations!$C$87)*INDEX('Monthly Data'!R:R,Calculations!$C$116+MOD(BW27,Calculations!$C$118))</f>
        <v>4.2795950888382334E-3</v>
      </c>
      <c r="GN27" s="86">
        <f ca="1">Control!$C$7*Calculations!$C$82*INDEX('Monthly Data'!N:N,Calculations!$C$116+MOD(BX27,Calculations!$C$118))+Control!$C$7*Calculations!$C$83*INDEX('Monthly Data'!O:O,Calculations!$C$116+MOD(BX27,Calculations!$C$118))+Control!$C$7*Calculations!$C$84*INDEX('Monthly Data'!P:P,Calculations!$C$116+MOD(BX27,Calculations!$C$118))+Control!$C$7*Calculations!$C$85*INDEX('Monthly Data'!Q:Q,Calculations!$C$116+MOD(BX27,Calculations!$C$118))+(1-Control!$C$7*Calculations!$C$87)*INDEX('Monthly Data'!R:R,Calculations!$C$116+MOD(BX27,Calculations!$C$118))</f>
        <v>9.9793409618087695E-3</v>
      </c>
      <c r="GO27" s="86">
        <f ca="1">Control!$C$7*Calculations!$C$82*INDEX('Monthly Data'!N:N,Calculations!$C$116+MOD(BY27,Calculations!$C$118))+Control!$C$7*Calculations!$C$83*INDEX('Monthly Data'!O:O,Calculations!$C$116+MOD(BY27,Calculations!$C$118))+Control!$C$7*Calculations!$C$84*INDEX('Monthly Data'!P:P,Calculations!$C$116+MOD(BY27,Calculations!$C$118))+Control!$C$7*Calculations!$C$85*INDEX('Monthly Data'!Q:Q,Calculations!$C$116+MOD(BY27,Calculations!$C$118))+(1-Control!$C$7*Calculations!$C$87)*INDEX('Monthly Data'!R:R,Calculations!$C$116+MOD(BY27,Calculations!$C$118))</f>
        <v>7.5897487599915015E-3</v>
      </c>
      <c r="GP27" s="86">
        <f ca="1">Control!$C$7*Calculations!$C$82*INDEX('Monthly Data'!N:N,Calculations!$C$116+MOD(BZ27,Calculations!$C$118))+Control!$C$7*Calculations!$C$83*INDEX('Monthly Data'!O:O,Calculations!$C$116+MOD(BZ27,Calculations!$C$118))+Control!$C$7*Calculations!$C$84*INDEX('Monthly Data'!P:P,Calculations!$C$116+MOD(BZ27,Calculations!$C$118))+Control!$C$7*Calculations!$C$85*INDEX('Monthly Data'!Q:Q,Calculations!$C$116+MOD(BZ27,Calculations!$C$118))+(1-Control!$C$7*Calculations!$C$87)*INDEX('Monthly Data'!R:R,Calculations!$C$116+MOD(BZ27,Calculations!$C$118))</f>
        <v>1.1809891087585166E-2</v>
      </c>
      <c r="GQ27" s="86">
        <f ca="1">Control!$C$7*Calculations!$C$82*INDEX('Monthly Data'!N:N,Calculations!$C$116+MOD(CA27,Calculations!$C$118))+Control!$C$7*Calculations!$C$83*INDEX('Monthly Data'!O:O,Calculations!$C$116+MOD(CA27,Calculations!$C$118))+Control!$C$7*Calculations!$C$84*INDEX('Monthly Data'!P:P,Calculations!$C$116+MOD(CA27,Calculations!$C$118))+Control!$C$7*Calculations!$C$85*INDEX('Monthly Data'!Q:Q,Calculations!$C$116+MOD(CA27,Calculations!$C$118))+(1-Control!$C$7*Calculations!$C$87)*INDEX('Monthly Data'!R:R,Calculations!$C$116+MOD(CA27,Calculations!$C$118))</f>
        <v>1.8665061640915637E-2</v>
      </c>
      <c r="GR27" s="86">
        <f ca="1">Control!$C$7*Calculations!$C$82*INDEX('Monthly Data'!N:N,Calculations!$C$116+MOD(CB27,Calculations!$C$118))+Control!$C$7*Calculations!$C$83*INDEX('Monthly Data'!O:O,Calculations!$C$116+MOD(CB27,Calculations!$C$118))+Control!$C$7*Calculations!$C$84*INDEX('Monthly Data'!P:P,Calculations!$C$116+MOD(CB27,Calculations!$C$118))+Control!$C$7*Calculations!$C$85*INDEX('Monthly Data'!Q:Q,Calculations!$C$116+MOD(CB27,Calculations!$C$118))+(1-Control!$C$7*Calculations!$C$87)*INDEX('Monthly Data'!R:R,Calculations!$C$116+MOD(CB27,Calculations!$C$118))</f>
        <v>3.7596120283497965E-2</v>
      </c>
      <c r="GS27" s="86">
        <f ca="1">Control!$C$7*Calculations!$C$82*INDEX('Monthly Data'!N:N,Calculations!$C$116+MOD(CC27,Calculations!$C$118))+Control!$C$7*Calculations!$C$83*INDEX('Monthly Data'!O:O,Calculations!$C$116+MOD(CC27,Calculations!$C$118))+Control!$C$7*Calculations!$C$84*INDEX('Monthly Data'!P:P,Calculations!$C$116+MOD(CC27,Calculations!$C$118))+Control!$C$7*Calculations!$C$85*INDEX('Monthly Data'!Q:Q,Calculations!$C$116+MOD(CC27,Calculations!$C$118))+(1-Control!$C$7*Calculations!$C$87)*INDEX('Monthly Data'!R:R,Calculations!$C$116+MOD(CC27,Calculations!$C$118))</f>
        <v>3.5231336013669103E-2</v>
      </c>
      <c r="GT27" s="86">
        <f ca="1">Control!$C$7*Calculations!$C$82*INDEX('Monthly Data'!N:N,Calculations!$C$116+MOD(CD27,Calculations!$C$118))+Control!$C$7*Calculations!$C$83*INDEX('Monthly Data'!O:O,Calculations!$C$116+MOD(CD27,Calculations!$C$118))+Control!$C$7*Calculations!$C$84*INDEX('Monthly Data'!P:P,Calculations!$C$116+MOD(CD27,Calculations!$C$118))+Control!$C$7*Calculations!$C$85*INDEX('Monthly Data'!Q:Q,Calculations!$C$116+MOD(CD27,Calculations!$C$118))+(1-Control!$C$7*Calculations!$C$87)*INDEX('Monthly Data'!R:R,Calculations!$C$116+MOD(CD27,Calculations!$C$118))</f>
        <v>7.7184133340106598E-3</v>
      </c>
      <c r="GU27" s="86">
        <f ca="1">Control!$C$7*Calculations!$C$82*INDEX('Monthly Data'!N:N,Calculations!$C$116+MOD(CE27,Calculations!$C$118))+Control!$C$7*Calculations!$C$83*INDEX('Monthly Data'!O:O,Calculations!$C$116+MOD(CE27,Calculations!$C$118))+Control!$C$7*Calculations!$C$84*INDEX('Monthly Data'!P:P,Calculations!$C$116+MOD(CE27,Calculations!$C$118))+Control!$C$7*Calculations!$C$85*INDEX('Monthly Data'!Q:Q,Calculations!$C$116+MOD(CE27,Calculations!$C$118))+(1-Control!$C$7*Calculations!$C$87)*INDEX('Monthly Data'!R:R,Calculations!$C$116+MOD(CE27,Calculations!$C$118))</f>
        <v>-1.9947061878162777E-2</v>
      </c>
      <c r="GV27" s="86">
        <f ca="1">Control!$C$7*Calculations!$C$82*INDEX('Monthly Data'!N:N,Calculations!$C$116+MOD(CF27,Calculations!$C$118))+Control!$C$7*Calculations!$C$83*INDEX('Monthly Data'!O:O,Calculations!$C$116+MOD(CF27,Calculations!$C$118))+Control!$C$7*Calculations!$C$84*INDEX('Monthly Data'!P:P,Calculations!$C$116+MOD(CF27,Calculations!$C$118))+Control!$C$7*Calculations!$C$85*INDEX('Monthly Data'!Q:Q,Calculations!$C$116+MOD(CF27,Calculations!$C$118))+(1-Control!$C$7*Calculations!$C$87)*INDEX('Monthly Data'!R:R,Calculations!$C$116+MOD(CF27,Calculations!$C$118))</f>
        <v>1.1704119272391494E-2</v>
      </c>
      <c r="GW27" s="86">
        <f ca="1">Control!$C$7*Calculations!$C$82*INDEX('Monthly Data'!N:N,Calculations!$C$116+MOD(CG27,Calculations!$C$118))+Control!$C$7*Calculations!$C$83*INDEX('Monthly Data'!O:O,Calculations!$C$116+MOD(CG27,Calculations!$C$118))+Control!$C$7*Calculations!$C$84*INDEX('Monthly Data'!P:P,Calculations!$C$116+MOD(CG27,Calculations!$C$118))+Control!$C$7*Calculations!$C$85*INDEX('Monthly Data'!Q:Q,Calculations!$C$116+MOD(CG27,Calculations!$C$118))+(1-Control!$C$7*Calculations!$C$87)*INDEX('Monthly Data'!R:R,Calculations!$C$116+MOD(CG27,Calculations!$C$118))</f>
        <v>-4.3408051735618014E-2</v>
      </c>
      <c r="GX27" s="86">
        <f ca="1">Control!$C$7*Calculations!$C$82*INDEX('Monthly Data'!N:N,Calculations!$C$116+MOD(CH27,Calculations!$C$118))+Control!$C$7*Calculations!$C$83*INDEX('Monthly Data'!O:O,Calculations!$C$116+MOD(CH27,Calculations!$C$118))+Control!$C$7*Calculations!$C$84*INDEX('Monthly Data'!P:P,Calculations!$C$116+MOD(CH27,Calculations!$C$118))+Control!$C$7*Calculations!$C$85*INDEX('Monthly Data'!Q:Q,Calculations!$C$116+MOD(CH27,Calculations!$C$118))+(1-Control!$C$7*Calculations!$C$87)*INDEX('Monthly Data'!R:R,Calculations!$C$116+MOD(CH27,Calculations!$C$118))</f>
        <v>-4.417423226995453E-3</v>
      </c>
      <c r="GY27" s="86">
        <f ca="1">Control!$C$7*Calculations!$C$82*INDEX('Monthly Data'!N:N,Calculations!$C$116+MOD(CI27,Calculations!$C$118))+Control!$C$7*Calculations!$C$83*INDEX('Monthly Data'!O:O,Calculations!$C$116+MOD(CI27,Calculations!$C$118))+Control!$C$7*Calculations!$C$84*INDEX('Monthly Data'!P:P,Calculations!$C$116+MOD(CI27,Calculations!$C$118))+Control!$C$7*Calculations!$C$85*INDEX('Monthly Data'!Q:Q,Calculations!$C$116+MOD(CI27,Calculations!$C$118))+(1-Control!$C$7*Calculations!$C$87)*INDEX('Monthly Data'!R:R,Calculations!$C$116+MOD(CI27,Calculations!$C$118))</f>
        <v>7.857567536297622E-3</v>
      </c>
      <c r="GZ27" s="86">
        <f ca="1">Control!$C$7*Calculations!$C$82*INDEX('Monthly Data'!N:N,Calculations!$C$116+MOD(CJ27,Calculations!$C$118))+Control!$C$7*Calculations!$C$83*INDEX('Monthly Data'!O:O,Calculations!$C$116+MOD(CJ27,Calculations!$C$118))+Control!$C$7*Calculations!$C$84*INDEX('Monthly Data'!P:P,Calculations!$C$116+MOD(CJ27,Calculations!$C$118))+Control!$C$7*Calculations!$C$85*INDEX('Monthly Data'!Q:Q,Calculations!$C$116+MOD(CJ27,Calculations!$C$118))+(1-Control!$C$7*Calculations!$C$87)*INDEX('Monthly Data'!R:R,Calculations!$C$116+MOD(CJ27,Calculations!$C$118))</f>
        <v>1.2954540023127663E-2</v>
      </c>
      <c r="HA27" s="86">
        <f ca="1">Control!$C$7*Calculations!$C$82*INDEX('Monthly Data'!N:N,Calculations!$C$116+MOD(CK27,Calculations!$C$118))+Control!$C$7*Calculations!$C$83*INDEX('Monthly Data'!O:O,Calculations!$C$116+MOD(CK27,Calculations!$C$118))+Control!$C$7*Calculations!$C$84*INDEX('Monthly Data'!P:P,Calculations!$C$116+MOD(CK27,Calculations!$C$118))+Control!$C$7*Calculations!$C$85*INDEX('Monthly Data'!Q:Q,Calculations!$C$116+MOD(CK27,Calculations!$C$118))+(1-Control!$C$7*Calculations!$C$87)*INDEX('Monthly Data'!R:R,Calculations!$C$116+MOD(CK27,Calculations!$C$118))</f>
        <v>8.3814116887657771E-3</v>
      </c>
      <c r="HB27" s="86">
        <f ca="1">Control!$C$7*Calculations!$C$82*INDEX('Monthly Data'!N:N,Calculations!$C$116+MOD(CL27,Calculations!$C$118))+Control!$C$7*Calculations!$C$83*INDEX('Monthly Data'!O:O,Calculations!$C$116+MOD(CL27,Calculations!$C$118))+Control!$C$7*Calculations!$C$84*INDEX('Monthly Data'!P:P,Calculations!$C$116+MOD(CL27,Calculations!$C$118))+Control!$C$7*Calculations!$C$85*INDEX('Monthly Data'!Q:Q,Calculations!$C$116+MOD(CL27,Calculations!$C$118))+(1-Control!$C$7*Calculations!$C$87)*INDEX('Monthly Data'!R:R,Calculations!$C$116+MOD(CL27,Calculations!$C$118))</f>
        <v>4.4327772793586687E-3</v>
      </c>
      <c r="HC27" s="86">
        <f ca="1">Control!$C$7*Calculations!$C$82*INDEX('Monthly Data'!N:N,Calculations!$C$116+MOD(CM27,Calculations!$C$118))+Control!$C$7*Calculations!$C$83*INDEX('Monthly Data'!O:O,Calculations!$C$116+MOD(CM27,Calculations!$C$118))+Control!$C$7*Calculations!$C$84*INDEX('Monthly Data'!P:P,Calculations!$C$116+MOD(CM27,Calculations!$C$118))+Control!$C$7*Calculations!$C$85*INDEX('Monthly Data'!Q:Q,Calculations!$C$116+MOD(CM27,Calculations!$C$118))+(1-Control!$C$7*Calculations!$C$87)*INDEX('Monthly Data'!R:R,Calculations!$C$116+MOD(CM27,Calculations!$C$118))</f>
        <v>1.7361594973213587E-2</v>
      </c>
      <c r="HD27" s="86">
        <f ca="1">Control!$C$7*Calculations!$C$82*INDEX('Monthly Data'!N:N,Calculations!$C$116+MOD(CN27,Calculations!$C$118))+Control!$C$7*Calculations!$C$83*INDEX('Monthly Data'!O:O,Calculations!$C$116+MOD(CN27,Calculations!$C$118))+Control!$C$7*Calculations!$C$84*INDEX('Monthly Data'!P:P,Calculations!$C$116+MOD(CN27,Calculations!$C$118))+Control!$C$7*Calculations!$C$85*INDEX('Monthly Data'!Q:Q,Calculations!$C$116+MOD(CN27,Calculations!$C$118))+(1-Control!$C$7*Calculations!$C$87)*INDEX('Monthly Data'!R:R,Calculations!$C$116+MOD(CN27,Calculations!$C$118))</f>
        <v>1.3891563624307685E-2</v>
      </c>
      <c r="HE27" s="86">
        <f ca="1">Control!$C$7*Calculations!$C$82*INDEX('Monthly Data'!N:N,Calculations!$C$116+MOD(CO27,Calculations!$C$118))+Control!$C$7*Calculations!$C$83*INDEX('Monthly Data'!O:O,Calculations!$C$116+MOD(CO27,Calculations!$C$118))+Control!$C$7*Calculations!$C$84*INDEX('Monthly Data'!P:P,Calculations!$C$116+MOD(CO27,Calculations!$C$118))+Control!$C$7*Calculations!$C$85*INDEX('Monthly Data'!Q:Q,Calculations!$C$116+MOD(CO27,Calculations!$C$118))+(1-Control!$C$7*Calculations!$C$87)*INDEX('Monthly Data'!R:R,Calculations!$C$116+MOD(CO27,Calculations!$C$118))</f>
        <v>3.1011313347584085E-2</v>
      </c>
      <c r="HF27" s="86">
        <f ca="1">Control!$C$7*Calculations!$C$82*INDEX('Monthly Data'!N:N,Calculations!$C$116+MOD(CP27,Calculations!$C$118))+Control!$C$7*Calculations!$C$83*INDEX('Monthly Data'!O:O,Calculations!$C$116+MOD(CP27,Calculations!$C$118))+Control!$C$7*Calculations!$C$84*INDEX('Monthly Data'!P:P,Calculations!$C$116+MOD(CP27,Calculations!$C$118))+Control!$C$7*Calculations!$C$85*INDEX('Monthly Data'!Q:Q,Calculations!$C$116+MOD(CP27,Calculations!$C$118))+(1-Control!$C$7*Calculations!$C$87)*INDEX('Monthly Data'!R:R,Calculations!$C$116+MOD(CP27,Calculations!$C$118))</f>
        <v>-1.9947061878162777E-2</v>
      </c>
      <c r="HG27" s="86">
        <f ca="1">Control!$C$7*Calculations!$C$82*INDEX('Monthly Data'!N:N,Calculations!$C$116+MOD(CQ27,Calculations!$C$118))+Control!$C$7*Calculations!$C$83*INDEX('Monthly Data'!O:O,Calculations!$C$116+MOD(CQ27,Calculations!$C$118))+Control!$C$7*Calculations!$C$84*INDEX('Monthly Data'!P:P,Calculations!$C$116+MOD(CQ27,Calculations!$C$118))+Control!$C$7*Calculations!$C$85*INDEX('Monthly Data'!Q:Q,Calculations!$C$116+MOD(CQ27,Calculations!$C$118))+(1-Control!$C$7*Calculations!$C$87)*INDEX('Monthly Data'!R:R,Calculations!$C$116+MOD(CQ27,Calculations!$C$118))</f>
        <v>1.7599621212565995E-2</v>
      </c>
      <c r="HH27" s="86">
        <f ca="1">Control!$C$7*Calculations!$C$82*INDEX('Monthly Data'!N:N,Calculations!$C$116+MOD(CR27,Calculations!$C$118))+Control!$C$7*Calculations!$C$83*INDEX('Monthly Data'!O:O,Calculations!$C$116+MOD(CR27,Calculations!$C$118))+Control!$C$7*Calculations!$C$84*INDEX('Monthly Data'!P:P,Calculations!$C$116+MOD(CR27,Calculations!$C$118))+Control!$C$7*Calculations!$C$85*INDEX('Monthly Data'!Q:Q,Calculations!$C$116+MOD(CR27,Calculations!$C$118))+(1-Control!$C$7*Calculations!$C$87)*INDEX('Monthly Data'!R:R,Calculations!$C$116+MOD(CR27,Calculations!$C$118))</f>
        <v>-1.9947061878162777E-2</v>
      </c>
      <c r="HI27" s="86">
        <f ca="1">Control!$C$7*Calculations!$C$82*INDEX('Monthly Data'!N:N,Calculations!$C$116+MOD(CS27,Calculations!$C$118))+Control!$C$7*Calculations!$C$83*INDEX('Monthly Data'!O:O,Calculations!$C$116+MOD(CS27,Calculations!$C$118))+Control!$C$7*Calculations!$C$84*INDEX('Monthly Data'!P:P,Calculations!$C$116+MOD(CS27,Calculations!$C$118))+Control!$C$7*Calculations!$C$85*INDEX('Monthly Data'!Q:Q,Calculations!$C$116+MOD(CS27,Calculations!$C$118))+(1-Control!$C$7*Calculations!$C$87)*INDEX('Monthly Data'!R:R,Calculations!$C$116+MOD(CS27,Calculations!$C$118))</f>
        <v>-1.5984879994281095E-2</v>
      </c>
      <c r="HJ27" s="86">
        <f ca="1">Control!$C$7*Calculations!$C$82*INDEX('Monthly Data'!N:N,Calculations!$C$116+MOD(CT27,Calculations!$C$118))+Control!$C$7*Calculations!$C$83*INDEX('Monthly Data'!O:O,Calculations!$C$116+MOD(CT27,Calculations!$C$118))+Control!$C$7*Calculations!$C$84*INDEX('Monthly Data'!P:P,Calculations!$C$116+MOD(CT27,Calculations!$C$118))+Control!$C$7*Calculations!$C$85*INDEX('Monthly Data'!Q:Q,Calculations!$C$116+MOD(CT27,Calculations!$C$118))+(1-Control!$C$7*Calculations!$C$87)*INDEX('Monthly Data'!R:R,Calculations!$C$116+MOD(CT27,Calculations!$C$118))</f>
        <v>1.7361594973213587E-2</v>
      </c>
      <c r="HK27" s="86">
        <f ca="1">Control!$C$7*Calculations!$C$82*INDEX('Monthly Data'!N:N,Calculations!$C$116+MOD(CU27,Calculations!$C$118))+Control!$C$7*Calculations!$C$83*INDEX('Monthly Data'!O:O,Calculations!$C$116+MOD(CU27,Calculations!$C$118))+Control!$C$7*Calculations!$C$84*INDEX('Monthly Data'!P:P,Calculations!$C$116+MOD(CU27,Calculations!$C$118))+Control!$C$7*Calculations!$C$85*INDEX('Monthly Data'!Q:Q,Calculations!$C$116+MOD(CU27,Calculations!$C$118))+(1-Control!$C$7*Calculations!$C$87)*INDEX('Monthly Data'!R:R,Calculations!$C$116+MOD(CU27,Calculations!$C$118))</f>
        <v>9.9787204839310462E-3</v>
      </c>
      <c r="HL27" s="86">
        <f ca="1">Control!$C$7*Calculations!$C$82*INDEX('Monthly Data'!N:N,Calculations!$C$116+MOD(CV27,Calculations!$C$118))+Control!$C$7*Calculations!$C$83*INDEX('Monthly Data'!O:O,Calculations!$C$116+MOD(CV27,Calculations!$C$118))+Control!$C$7*Calculations!$C$84*INDEX('Monthly Data'!P:P,Calculations!$C$116+MOD(CV27,Calculations!$C$118))+Control!$C$7*Calculations!$C$85*INDEX('Monthly Data'!Q:Q,Calculations!$C$116+MOD(CV27,Calculations!$C$118))+(1-Control!$C$7*Calculations!$C$87)*INDEX('Monthly Data'!R:R,Calculations!$C$116+MOD(CV27,Calculations!$C$118))</f>
        <v>-9.8327855560634558E-3</v>
      </c>
      <c r="HM27" s="86">
        <f ca="1">Control!$C$7*Calculations!$C$82*INDEX('Monthly Data'!N:N,Calculations!$C$116+MOD(CW27,Calculations!$C$118))+Control!$C$7*Calculations!$C$83*INDEX('Monthly Data'!O:O,Calculations!$C$116+MOD(CW27,Calculations!$C$118))+Control!$C$7*Calculations!$C$84*INDEX('Monthly Data'!P:P,Calculations!$C$116+MOD(CW27,Calculations!$C$118))+Control!$C$7*Calculations!$C$85*INDEX('Monthly Data'!Q:Q,Calculations!$C$116+MOD(CW27,Calculations!$C$118))+(1-Control!$C$7*Calculations!$C$87)*INDEX('Monthly Data'!R:R,Calculations!$C$116+MOD(CW27,Calculations!$C$118))</f>
        <v>2.2757992058453024E-3</v>
      </c>
      <c r="HN27" s="86">
        <f ca="1">Control!$C$7*Calculations!$C$82*INDEX('Monthly Data'!N:N,Calculations!$C$116+MOD(CX27,Calculations!$C$118))+Control!$C$7*Calculations!$C$83*INDEX('Monthly Data'!O:O,Calculations!$C$116+MOD(CX27,Calculations!$C$118))+Control!$C$7*Calculations!$C$84*INDEX('Monthly Data'!P:P,Calculations!$C$116+MOD(CX27,Calculations!$C$118))+Control!$C$7*Calculations!$C$85*INDEX('Monthly Data'!Q:Q,Calculations!$C$116+MOD(CX27,Calculations!$C$118))+(1-Control!$C$7*Calculations!$C$87)*INDEX('Monthly Data'!R:R,Calculations!$C$116+MOD(CX27,Calculations!$C$118))</f>
        <v>1.5063457444773597E-2</v>
      </c>
      <c r="HO27" s="86">
        <f ca="1">Control!$C$7*Calculations!$C$82*INDEX('Monthly Data'!N:N,Calculations!$C$116+MOD(CY27,Calculations!$C$118))+Control!$C$7*Calculations!$C$83*INDEX('Monthly Data'!O:O,Calculations!$C$116+MOD(CY27,Calculations!$C$118))+Control!$C$7*Calculations!$C$84*INDEX('Monthly Data'!P:P,Calculations!$C$116+MOD(CY27,Calculations!$C$118))+Control!$C$7*Calculations!$C$85*INDEX('Monthly Data'!Q:Q,Calculations!$C$116+MOD(CY27,Calculations!$C$118))+(1-Control!$C$7*Calculations!$C$87)*INDEX('Monthly Data'!R:R,Calculations!$C$116+MOD(CY27,Calculations!$C$118))</f>
        <v>2.3206536303657571E-2</v>
      </c>
      <c r="HP27" s="86">
        <f ca="1">Control!$C$7*Calculations!$C$82*INDEX('Monthly Data'!N:N,Calculations!$C$116+MOD(CZ27,Calculations!$C$118))+Control!$C$7*Calculations!$C$83*INDEX('Monthly Data'!O:O,Calculations!$C$116+MOD(CZ27,Calculations!$C$118))+Control!$C$7*Calculations!$C$84*INDEX('Monthly Data'!P:P,Calculations!$C$116+MOD(CZ27,Calculations!$C$118))+Control!$C$7*Calculations!$C$85*INDEX('Monthly Data'!Q:Q,Calculations!$C$116+MOD(CZ27,Calculations!$C$118))+(1-Control!$C$7*Calculations!$C$87)*INDEX('Monthly Data'!R:R,Calculations!$C$116+MOD(CZ27,Calculations!$C$118))</f>
        <v>1.9073822767906517E-2</v>
      </c>
      <c r="HQ27" s="86">
        <f ca="1">Control!$C$7*Calculations!$C$82*INDEX('Monthly Data'!N:N,Calculations!$C$116+MOD(DA27,Calculations!$C$118))+Control!$C$7*Calculations!$C$83*INDEX('Monthly Data'!O:O,Calculations!$C$116+MOD(DA27,Calculations!$C$118))+Control!$C$7*Calculations!$C$84*INDEX('Monthly Data'!P:P,Calculations!$C$116+MOD(DA27,Calculations!$C$118))+Control!$C$7*Calculations!$C$85*INDEX('Monthly Data'!Q:Q,Calculations!$C$116+MOD(DA27,Calculations!$C$118))+(1-Control!$C$7*Calculations!$C$87)*INDEX('Monthly Data'!R:R,Calculations!$C$116+MOD(DA27,Calculations!$C$118))</f>
        <v>1.7484305259657981E-2</v>
      </c>
      <c r="HR27" s="86">
        <f ca="1">Control!$C$7*Calculations!$C$82*INDEX('Monthly Data'!N:N,Calculations!$C$116+MOD(DB27,Calculations!$C$118))+Control!$C$7*Calculations!$C$83*INDEX('Monthly Data'!O:O,Calculations!$C$116+MOD(DB27,Calculations!$C$118))+Control!$C$7*Calculations!$C$84*INDEX('Monthly Data'!P:P,Calculations!$C$116+MOD(DB27,Calculations!$C$118))+Control!$C$7*Calculations!$C$85*INDEX('Monthly Data'!Q:Q,Calculations!$C$116+MOD(DB27,Calculations!$C$118))+(1-Control!$C$7*Calculations!$C$87)*INDEX('Monthly Data'!R:R,Calculations!$C$116+MOD(DB27,Calculations!$C$118))</f>
        <v>1.0478379486191123E-2</v>
      </c>
      <c r="HS27" s="86">
        <f ca="1">Control!$C$7*Calculations!$C$82*INDEX('Monthly Data'!N:N,Calculations!$C$116+MOD(DC27,Calculations!$C$118))+Control!$C$7*Calculations!$C$83*INDEX('Monthly Data'!O:O,Calculations!$C$116+MOD(DC27,Calculations!$C$118))+Control!$C$7*Calculations!$C$84*INDEX('Monthly Data'!P:P,Calculations!$C$116+MOD(DC27,Calculations!$C$118))+Control!$C$7*Calculations!$C$85*INDEX('Monthly Data'!Q:Q,Calculations!$C$116+MOD(DC27,Calculations!$C$118))+(1-Control!$C$7*Calculations!$C$87)*INDEX('Monthly Data'!R:R,Calculations!$C$116+MOD(DC27,Calculations!$C$118))</f>
        <v>2.766281641786093E-2</v>
      </c>
      <c r="HT27" s="86">
        <f ca="1">Control!$C$7*Calculations!$C$82*INDEX('Monthly Data'!N:N,Calculations!$C$116+MOD(DD27,Calculations!$C$118))+Control!$C$7*Calculations!$C$83*INDEX('Monthly Data'!O:O,Calculations!$C$116+MOD(DD27,Calculations!$C$118))+Control!$C$7*Calculations!$C$84*INDEX('Monthly Data'!P:P,Calculations!$C$116+MOD(DD27,Calculations!$C$118))+Control!$C$7*Calculations!$C$85*INDEX('Monthly Data'!Q:Q,Calculations!$C$116+MOD(DD27,Calculations!$C$118))+(1-Control!$C$7*Calculations!$C$87)*INDEX('Monthly Data'!R:R,Calculations!$C$116+MOD(DD27,Calculations!$C$118))</f>
        <v>-4.417423226995453E-3</v>
      </c>
      <c r="HU27" s="86">
        <f ca="1">Control!$C$7*Calculations!$C$82*INDEX('Monthly Data'!N:N,Calculations!$C$116+MOD(DE27,Calculations!$C$118))+Control!$C$7*Calculations!$C$83*INDEX('Monthly Data'!O:O,Calculations!$C$116+MOD(DE27,Calculations!$C$118))+Control!$C$7*Calculations!$C$84*INDEX('Monthly Data'!P:P,Calculations!$C$116+MOD(DE27,Calculations!$C$118))+Control!$C$7*Calculations!$C$85*INDEX('Monthly Data'!Q:Q,Calculations!$C$116+MOD(DE27,Calculations!$C$118))+(1-Control!$C$7*Calculations!$C$87)*INDEX('Monthly Data'!R:R,Calculations!$C$116+MOD(DE27,Calculations!$C$118))</f>
        <v>3.6332715283247441E-2</v>
      </c>
      <c r="HV27" s="86">
        <f ca="1">Control!$C$7*Calculations!$C$82*INDEX('Monthly Data'!N:N,Calculations!$C$116+MOD(DF27,Calculations!$C$118))+Control!$C$7*Calculations!$C$83*INDEX('Monthly Data'!O:O,Calculations!$C$116+MOD(DF27,Calculations!$C$118))+Control!$C$7*Calculations!$C$84*INDEX('Monthly Data'!P:P,Calculations!$C$116+MOD(DF27,Calculations!$C$118))+Control!$C$7*Calculations!$C$85*INDEX('Monthly Data'!Q:Q,Calculations!$C$116+MOD(DF27,Calculations!$C$118))+(1-Control!$C$7*Calculations!$C$87)*INDEX('Monthly Data'!R:R,Calculations!$C$116+MOD(DF27,Calculations!$C$118))</f>
        <v>3.7118215575026904E-2</v>
      </c>
      <c r="HW27" s="86">
        <f ca="1">Control!$C$7*Calculations!$C$82*INDEX('Monthly Data'!N:N,Calculations!$C$116+MOD(DG27,Calculations!$C$118))+Control!$C$7*Calculations!$C$83*INDEX('Monthly Data'!O:O,Calculations!$C$116+MOD(DG27,Calculations!$C$118))+Control!$C$7*Calculations!$C$84*INDEX('Monthly Data'!P:P,Calculations!$C$116+MOD(DG27,Calculations!$C$118))+Control!$C$7*Calculations!$C$85*INDEX('Monthly Data'!Q:Q,Calculations!$C$116+MOD(DG27,Calculations!$C$118))+(1-Control!$C$7*Calculations!$C$87)*INDEX('Monthly Data'!R:R,Calculations!$C$116+MOD(DG27,Calculations!$C$118))</f>
        <v>2.2757992058453024E-3</v>
      </c>
      <c r="HX27" s="86">
        <f ca="1">Control!$C$7*Calculations!$C$82*INDEX('Monthly Data'!N:N,Calculations!$C$116+MOD(DH27,Calculations!$C$118))+Control!$C$7*Calculations!$C$83*INDEX('Monthly Data'!O:O,Calculations!$C$116+MOD(DH27,Calculations!$C$118))+Control!$C$7*Calculations!$C$84*INDEX('Monthly Data'!P:P,Calculations!$C$116+MOD(DH27,Calculations!$C$118))+Control!$C$7*Calculations!$C$85*INDEX('Monthly Data'!Q:Q,Calculations!$C$116+MOD(DH27,Calculations!$C$118))+(1-Control!$C$7*Calculations!$C$87)*INDEX('Monthly Data'!R:R,Calculations!$C$116+MOD(DH27,Calculations!$C$118))</f>
        <v>1.5216630695380906E-2</v>
      </c>
      <c r="HY27" s="86">
        <f ca="1">Control!$C$7*Calculations!$C$82*INDEX('Monthly Data'!N:N,Calculations!$C$116+MOD(DI27,Calculations!$C$118))+Control!$C$7*Calculations!$C$83*INDEX('Monthly Data'!O:O,Calculations!$C$116+MOD(DI27,Calculations!$C$118))+Control!$C$7*Calculations!$C$84*INDEX('Monthly Data'!P:P,Calculations!$C$116+MOD(DI27,Calculations!$C$118))+Control!$C$7*Calculations!$C$85*INDEX('Monthly Data'!Q:Q,Calculations!$C$116+MOD(DI27,Calculations!$C$118))+(1-Control!$C$7*Calculations!$C$87)*INDEX('Monthly Data'!R:R,Calculations!$C$116+MOD(DI27,Calculations!$C$118))</f>
        <v>4.2795950888382334E-3</v>
      </c>
      <c r="HZ27" s="86">
        <f ca="1">Control!$C$7*Calculations!$C$82*INDEX('Monthly Data'!N:N,Calculations!$C$116+MOD(DJ27,Calculations!$C$118))+Control!$C$7*Calculations!$C$83*INDEX('Monthly Data'!O:O,Calculations!$C$116+MOD(DJ27,Calculations!$C$118))+Control!$C$7*Calculations!$C$84*INDEX('Monthly Data'!P:P,Calculations!$C$116+MOD(DJ27,Calculations!$C$118))+Control!$C$7*Calculations!$C$85*INDEX('Monthly Data'!Q:Q,Calculations!$C$116+MOD(DJ27,Calculations!$C$118))+(1-Control!$C$7*Calculations!$C$87)*INDEX('Monthly Data'!R:R,Calculations!$C$116+MOD(DJ27,Calculations!$C$118))</f>
        <v>-3.299557342782896E-2</v>
      </c>
      <c r="IA27" s="86">
        <f ca="1">Control!$C$7*Calculations!$C$82*INDEX('Monthly Data'!N:N,Calculations!$C$116+MOD(DK27,Calculations!$C$118))+Control!$C$7*Calculations!$C$83*INDEX('Monthly Data'!O:O,Calculations!$C$116+MOD(DK27,Calculations!$C$118))+Control!$C$7*Calculations!$C$84*INDEX('Monthly Data'!P:P,Calculations!$C$116+MOD(DK27,Calculations!$C$118))+Control!$C$7*Calculations!$C$85*INDEX('Monthly Data'!Q:Q,Calculations!$C$116+MOD(DK27,Calculations!$C$118))+(1-Control!$C$7*Calculations!$C$87)*INDEX('Monthly Data'!R:R,Calculations!$C$116+MOD(DK27,Calculations!$C$118))</f>
        <v>3.1070573055362403E-2</v>
      </c>
      <c r="IB27" s="86">
        <f ca="1">Control!$C$7*Calculations!$C$82*INDEX('Monthly Data'!N:N,Calculations!$C$116+MOD(DL27,Calculations!$C$118))+Control!$C$7*Calculations!$C$83*INDEX('Monthly Data'!O:O,Calculations!$C$116+MOD(DL27,Calculations!$C$118))+Control!$C$7*Calculations!$C$84*INDEX('Monthly Data'!P:P,Calculations!$C$116+MOD(DL27,Calculations!$C$118))+Control!$C$7*Calculations!$C$85*INDEX('Monthly Data'!Q:Q,Calculations!$C$116+MOD(DL27,Calculations!$C$118))+(1-Control!$C$7*Calculations!$C$87)*INDEX('Monthly Data'!R:R,Calculations!$C$116+MOD(DL27,Calculations!$C$118))</f>
        <v>-7.4084874653726545E-3</v>
      </c>
      <c r="IC27" s="86">
        <f ca="1">Control!$C$7*Calculations!$C$82*INDEX('Monthly Data'!N:N,Calculations!$C$116+MOD(DM27,Calculations!$C$118))+Control!$C$7*Calculations!$C$83*INDEX('Monthly Data'!O:O,Calculations!$C$116+MOD(DM27,Calculations!$C$118))+Control!$C$7*Calculations!$C$84*INDEX('Monthly Data'!P:P,Calculations!$C$116+MOD(DM27,Calculations!$C$118))+Control!$C$7*Calculations!$C$85*INDEX('Monthly Data'!Q:Q,Calculations!$C$116+MOD(DM27,Calculations!$C$118))+(1-Control!$C$7*Calculations!$C$87)*INDEX('Monthly Data'!R:R,Calculations!$C$116+MOD(DM27,Calculations!$C$118))</f>
        <v>1.7472933988537529E-2</v>
      </c>
      <c r="ID27" s="86">
        <f ca="1">Control!$C$7*Calculations!$C$82*INDEX('Monthly Data'!N:N,Calculations!$C$116+MOD(DN27,Calculations!$C$118))+Control!$C$7*Calculations!$C$83*INDEX('Monthly Data'!O:O,Calculations!$C$116+MOD(DN27,Calculations!$C$118))+Control!$C$7*Calculations!$C$84*INDEX('Monthly Data'!P:P,Calculations!$C$116+MOD(DN27,Calculations!$C$118))+Control!$C$7*Calculations!$C$85*INDEX('Monthly Data'!Q:Q,Calculations!$C$116+MOD(DN27,Calculations!$C$118))+(1-Control!$C$7*Calculations!$C$87)*INDEX('Monthly Data'!R:R,Calculations!$C$116+MOD(DN27,Calculations!$C$118))</f>
        <v>2.3307359621218403E-2</v>
      </c>
      <c r="IE27" s="86">
        <f ca="1">Control!$C$7*Calculations!$C$82*INDEX('Monthly Data'!N:N,Calculations!$C$116+MOD(DO27,Calculations!$C$118))+Control!$C$7*Calculations!$C$83*INDEX('Monthly Data'!O:O,Calculations!$C$116+MOD(DO27,Calculations!$C$118))+Control!$C$7*Calculations!$C$84*INDEX('Monthly Data'!P:P,Calculations!$C$116+MOD(DO27,Calculations!$C$118))+Control!$C$7*Calculations!$C$85*INDEX('Monthly Data'!Q:Q,Calculations!$C$116+MOD(DO27,Calculations!$C$118))+(1-Control!$C$7*Calculations!$C$87)*INDEX('Monthly Data'!R:R,Calculations!$C$116+MOD(DO27,Calculations!$C$118))</f>
        <v>1.7472933988537529E-2</v>
      </c>
      <c r="IF27" s="86">
        <f ca="1">Control!$C$7*Calculations!$C$82*INDEX('Monthly Data'!N:N,Calculations!$C$116+MOD(DP27,Calculations!$C$118))+Control!$C$7*Calculations!$C$83*INDEX('Monthly Data'!O:O,Calculations!$C$116+MOD(DP27,Calculations!$C$118))+Control!$C$7*Calculations!$C$84*INDEX('Monthly Data'!P:P,Calculations!$C$116+MOD(DP27,Calculations!$C$118))+Control!$C$7*Calculations!$C$85*INDEX('Monthly Data'!Q:Q,Calculations!$C$116+MOD(DP27,Calculations!$C$118))+(1-Control!$C$7*Calculations!$C$87)*INDEX('Monthly Data'!R:R,Calculations!$C$116+MOD(DP27,Calculations!$C$118))</f>
        <v>8.3814116887657771E-3</v>
      </c>
      <c r="IG27" s="88">
        <f ca="1">Control!$C$8*(1+DQ27)*(1+DR27)*(1+DS27)*(1+DT27)*(1+DU27)*(1+DV27)*(1+DW27)*(1+DX27)*(1+DY27)*(1+DZ27)*(1+EA27)*(1+EB27)*(1+EC27)*(1+ED27)*(1+EE27)*(1+EF27)*(1+EG27)*(1+EH27)*(1+EI27)*(1+EJ27)*(1+EK27)*(1+EL27)*(1+EM27)*(1+EN27)*(1+EO27)*(1+EP27)*(1+EQ27)*(1+ER27)*(1+ES27)*(1+ET27)*(1+EU27)*(1+EV27)*(1+EW27)*(1+EX27)*(1+EY27)*(1+EZ27)*(1+FA27)*(1+FB27)*(1+FC27)*(1+FD27)*(1+FE27)*(1+FF27)*(1+FG27)*(1+FH27)*(1+FI27)*(1+FJ27)*(1+FK27)*(1+FL27)*(1+FM27)*(1+FN27)*(1+FO27)*(1+FP27)*(1+FQ27)*(1+FR27)*(1+FS27)*(1+FT27)*(1+FU27)*(1+FV27)*(1+FW27)*(1+FX27)*(1+FY27)*(1+FZ27)*(1+GA27)*(1+GB27)*(1+GC27)*(1+GD27)*(1+GE27)*(1+GF27)*(1+GG27)*(1+GH27)*(1+GI27)*(1+GJ27)*(1+GK27)*(1+GL27)*(1+GM27)*(1+GN27)*(1+GO27)*(1+GP27)*(1+GQ27)*(1+GR27)*(1+GS27)*(1+GT27)*(1+GU27)*(1+GV27)*(1+GW27)*(1+GX27)*(1+GY27)*(1+GZ27)*(1+HA27)*(1+HB27)*(1+HC27)*(1+HD27)*(1+HE27)*(1+HF27)*(1+HG27)*(1+HH27)*(1+HI27)*(1+HJ27)*(1+HK27)*(1+HL27)*(1+HM27)*(1+HN27)*(1+HO27)*(1+HP27)*(1+HQ27)*(1+HR27)*(1+HS27)*(1+HT27)*(1+HU27)*(1+HV27)*(1+HW27)*(1+HX27)*(1+HY27)*(1+HZ27)*(1+IA27)*(1+IB27)*(1+IC27)*(1+ID27)*(1+IE27)*(1+IF27)</f>
        <v>109604.33583718135</v>
      </c>
    </row>
    <row r="28" spans="1:241" x14ac:dyDescent="0.25">
      <c r="A28">
        <v>99</v>
      </c>
      <c r="B28">
        <v>77</v>
      </c>
      <c r="C28">
        <v>8</v>
      </c>
      <c r="D28">
        <v>38</v>
      </c>
      <c r="E28">
        <v>49</v>
      </c>
      <c r="F28">
        <v>118</v>
      </c>
      <c r="G28">
        <v>14</v>
      </c>
      <c r="H28">
        <v>108</v>
      </c>
      <c r="I28">
        <v>17</v>
      </c>
      <c r="J28">
        <v>45</v>
      </c>
      <c r="K28">
        <v>57</v>
      </c>
      <c r="L28">
        <v>108</v>
      </c>
      <c r="M28">
        <v>117</v>
      </c>
      <c r="N28">
        <v>77</v>
      </c>
      <c r="O28">
        <v>87</v>
      </c>
      <c r="P28">
        <v>26</v>
      </c>
      <c r="Q28">
        <v>31</v>
      </c>
      <c r="R28">
        <v>113</v>
      </c>
      <c r="S28">
        <v>58</v>
      </c>
      <c r="T28">
        <v>23</v>
      </c>
      <c r="U28">
        <v>37</v>
      </c>
      <c r="V28">
        <v>42</v>
      </c>
      <c r="W28">
        <v>93</v>
      </c>
      <c r="X28">
        <v>109</v>
      </c>
      <c r="Y28">
        <v>89</v>
      </c>
      <c r="Z28">
        <v>81</v>
      </c>
      <c r="AA28">
        <v>96</v>
      </c>
      <c r="AB28">
        <v>26</v>
      </c>
      <c r="AC28">
        <v>46</v>
      </c>
      <c r="AD28">
        <v>109</v>
      </c>
      <c r="AE28">
        <v>18</v>
      </c>
      <c r="AF28">
        <v>24</v>
      </c>
      <c r="AG28">
        <v>39</v>
      </c>
      <c r="AH28">
        <v>75</v>
      </c>
      <c r="AI28">
        <v>39</v>
      </c>
      <c r="AJ28">
        <v>6</v>
      </c>
      <c r="AK28">
        <v>106</v>
      </c>
      <c r="AL28">
        <v>68</v>
      </c>
      <c r="AM28">
        <v>112</v>
      </c>
      <c r="AN28">
        <v>39</v>
      </c>
      <c r="AO28">
        <v>46</v>
      </c>
      <c r="AP28">
        <v>21</v>
      </c>
      <c r="AQ28">
        <v>67</v>
      </c>
      <c r="AR28">
        <v>73</v>
      </c>
      <c r="AS28">
        <v>100</v>
      </c>
      <c r="AT28">
        <v>24</v>
      </c>
      <c r="AU28">
        <v>71</v>
      </c>
      <c r="AV28">
        <v>32</v>
      </c>
      <c r="AW28">
        <v>12</v>
      </c>
      <c r="AX28">
        <v>86</v>
      </c>
      <c r="AY28">
        <v>65</v>
      </c>
      <c r="AZ28">
        <v>7</v>
      </c>
      <c r="BA28">
        <v>2</v>
      </c>
      <c r="BB28">
        <v>100</v>
      </c>
      <c r="BC28">
        <v>96</v>
      </c>
      <c r="BD28">
        <v>20</v>
      </c>
      <c r="BE28">
        <v>3</v>
      </c>
      <c r="BF28">
        <v>85</v>
      </c>
      <c r="BG28">
        <v>94</v>
      </c>
      <c r="BH28">
        <v>35</v>
      </c>
      <c r="BI28">
        <v>17</v>
      </c>
      <c r="BJ28">
        <v>17</v>
      </c>
      <c r="BK28">
        <v>55</v>
      </c>
      <c r="BL28">
        <v>43</v>
      </c>
      <c r="BM28">
        <v>52</v>
      </c>
      <c r="BN28">
        <v>95</v>
      </c>
      <c r="BO28">
        <v>25</v>
      </c>
      <c r="BP28">
        <v>103</v>
      </c>
      <c r="BQ28">
        <v>89</v>
      </c>
      <c r="BR28">
        <v>29</v>
      </c>
      <c r="BS28">
        <v>51</v>
      </c>
      <c r="BT28">
        <v>67</v>
      </c>
      <c r="BU28">
        <v>47</v>
      </c>
      <c r="BV28">
        <v>20</v>
      </c>
      <c r="BW28">
        <v>71</v>
      </c>
      <c r="BX28">
        <v>79</v>
      </c>
      <c r="BY28">
        <v>8</v>
      </c>
      <c r="BZ28">
        <v>23</v>
      </c>
      <c r="CA28">
        <v>114</v>
      </c>
      <c r="CB28">
        <v>60</v>
      </c>
      <c r="CC28">
        <v>56</v>
      </c>
      <c r="CD28">
        <v>9</v>
      </c>
      <c r="CE28">
        <v>46</v>
      </c>
      <c r="CF28">
        <v>60</v>
      </c>
      <c r="CG28">
        <v>65</v>
      </c>
      <c r="CH28">
        <v>117</v>
      </c>
      <c r="CI28">
        <v>62</v>
      </c>
      <c r="CJ28">
        <v>21</v>
      </c>
      <c r="CK28">
        <v>13</v>
      </c>
      <c r="CL28">
        <v>22</v>
      </c>
      <c r="CM28">
        <v>27</v>
      </c>
      <c r="CN28">
        <v>25</v>
      </c>
      <c r="CO28">
        <v>17</v>
      </c>
      <c r="CP28">
        <v>99</v>
      </c>
      <c r="CQ28">
        <v>32</v>
      </c>
      <c r="CR28">
        <v>93</v>
      </c>
      <c r="CS28">
        <v>104</v>
      </c>
      <c r="CT28">
        <v>14</v>
      </c>
      <c r="CU28">
        <v>85</v>
      </c>
      <c r="CV28">
        <v>52</v>
      </c>
      <c r="CW28">
        <v>25</v>
      </c>
      <c r="CX28">
        <v>112</v>
      </c>
      <c r="CY28">
        <v>111</v>
      </c>
      <c r="CZ28">
        <v>60</v>
      </c>
      <c r="DA28">
        <v>83</v>
      </c>
      <c r="DB28">
        <v>118</v>
      </c>
      <c r="DC28">
        <v>68</v>
      </c>
      <c r="DD28">
        <v>108</v>
      </c>
      <c r="DE28">
        <v>89</v>
      </c>
      <c r="DF28">
        <v>24</v>
      </c>
      <c r="DG28">
        <v>109</v>
      </c>
      <c r="DH28">
        <v>57</v>
      </c>
      <c r="DI28">
        <v>63</v>
      </c>
      <c r="DJ28">
        <v>12</v>
      </c>
      <c r="DK28">
        <v>18</v>
      </c>
      <c r="DL28">
        <v>99</v>
      </c>
      <c r="DM28">
        <v>26</v>
      </c>
      <c r="DN28">
        <v>77</v>
      </c>
      <c r="DO28">
        <v>25</v>
      </c>
      <c r="DP28">
        <v>0</v>
      </c>
      <c r="DQ28" s="86">
        <f ca="1">Control!$C$7*Calculations!$C$82*INDEX('Monthly Data'!N:N,Calculations!$C$116+MOD(A28,Calculations!$C$118))+Control!$C$7*Calculations!$C$83*INDEX('Monthly Data'!O:O,Calculations!$C$116+MOD(A28,Calculations!$C$118))+Control!$C$7*Calculations!$C$84*INDEX('Monthly Data'!P:P,Calculations!$C$116+MOD(A28,Calculations!$C$118))+Control!$C$7*Calculations!$C$85*INDEX('Monthly Data'!Q:Q,Calculations!$C$116+MOD(A28,Calculations!$C$118))+(1-Control!$C$7*Calculations!$C$87)*INDEX('Monthly Data'!R:R,Calculations!$C$116+MOD(A28,Calculations!$C$118))</f>
        <v>-1.1360801645249321E-2</v>
      </c>
      <c r="DR28" s="86">
        <f ca="1">Control!$C$7*Calculations!$C$82*INDEX('Monthly Data'!N:N,Calculations!$C$116+MOD(B28,Calculations!$C$118))+Control!$C$7*Calculations!$C$83*INDEX('Monthly Data'!O:O,Calculations!$C$116+MOD(B28,Calculations!$C$118))+Control!$C$7*Calculations!$C$84*INDEX('Monthly Data'!P:P,Calculations!$C$116+MOD(B28,Calculations!$C$118))+Control!$C$7*Calculations!$C$85*INDEX('Monthly Data'!Q:Q,Calculations!$C$116+MOD(B28,Calculations!$C$118))+(1-Control!$C$7*Calculations!$C$87)*INDEX('Monthly Data'!R:R,Calculations!$C$116+MOD(B28,Calculations!$C$118))</f>
        <v>-1.0485101266941802E-2</v>
      </c>
      <c r="DS28" s="86">
        <f ca="1">Control!$C$7*Calculations!$C$82*INDEX('Monthly Data'!N:N,Calculations!$C$116+MOD(C28,Calculations!$C$118))+Control!$C$7*Calculations!$C$83*INDEX('Monthly Data'!O:O,Calculations!$C$116+MOD(C28,Calculations!$C$118))+Control!$C$7*Calculations!$C$84*INDEX('Monthly Data'!P:P,Calculations!$C$116+MOD(C28,Calculations!$C$118))+Control!$C$7*Calculations!$C$85*INDEX('Monthly Data'!Q:Q,Calculations!$C$116+MOD(C28,Calculations!$C$118))+(1-Control!$C$7*Calculations!$C$87)*INDEX('Monthly Data'!R:R,Calculations!$C$116+MOD(C28,Calculations!$C$118))</f>
        <v>9.9787204839310462E-3</v>
      </c>
      <c r="DT28" s="86">
        <f ca="1">Control!$C$7*Calculations!$C$82*INDEX('Monthly Data'!N:N,Calculations!$C$116+MOD(D28,Calculations!$C$118))+Control!$C$7*Calculations!$C$83*INDEX('Monthly Data'!O:O,Calculations!$C$116+MOD(D28,Calculations!$C$118))+Control!$C$7*Calculations!$C$84*INDEX('Monthly Data'!P:P,Calculations!$C$116+MOD(D28,Calculations!$C$118))+Control!$C$7*Calculations!$C$85*INDEX('Monthly Data'!Q:Q,Calculations!$C$116+MOD(D28,Calculations!$C$118))+(1-Control!$C$7*Calculations!$C$87)*INDEX('Monthly Data'!R:R,Calculations!$C$116+MOD(D28,Calculations!$C$118))</f>
        <v>1.3891563624307685E-2</v>
      </c>
      <c r="DU28" s="86">
        <f ca="1">Control!$C$7*Calculations!$C$82*INDEX('Monthly Data'!N:N,Calculations!$C$116+MOD(E28,Calculations!$C$118))+Control!$C$7*Calculations!$C$83*INDEX('Monthly Data'!O:O,Calculations!$C$116+MOD(E28,Calculations!$C$118))+Control!$C$7*Calculations!$C$84*INDEX('Monthly Data'!P:P,Calculations!$C$116+MOD(E28,Calculations!$C$118))+Control!$C$7*Calculations!$C$85*INDEX('Monthly Data'!Q:Q,Calculations!$C$116+MOD(E28,Calculations!$C$118))+(1-Control!$C$7*Calculations!$C$87)*INDEX('Monthly Data'!R:R,Calculations!$C$116+MOD(E28,Calculations!$C$118))</f>
        <v>-1.4213734788548189E-2</v>
      </c>
      <c r="DV28" s="86">
        <f ca="1">Control!$C$7*Calculations!$C$82*INDEX('Monthly Data'!N:N,Calculations!$C$116+MOD(F28,Calculations!$C$118))+Control!$C$7*Calculations!$C$83*INDEX('Monthly Data'!O:O,Calculations!$C$116+MOD(F28,Calculations!$C$118))+Control!$C$7*Calculations!$C$84*INDEX('Monthly Data'!P:P,Calculations!$C$116+MOD(F28,Calculations!$C$118))+Control!$C$7*Calculations!$C$85*INDEX('Monthly Data'!Q:Q,Calculations!$C$116+MOD(F28,Calculations!$C$118))+(1-Control!$C$7*Calculations!$C$87)*INDEX('Monthly Data'!R:R,Calculations!$C$116+MOD(F28,Calculations!$C$118))</f>
        <v>3.4808428836917149E-3</v>
      </c>
      <c r="DW28" s="86">
        <f ca="1">Control!$C$7*Calculations!$C$82*INDEX('Monthly Data'!N:N,Calculations!$C$116+MOD(G28,Calculations!$C$118))+Control!$C$7*Calculations!$C$83*INDEX('Monthly Data'!O:O,Calculations!$C$116+MOD(G28,Calculations!$C$118))+Control!$C$7*Calculations!$C$84*INDEX('Monthly Data'!P:P,Calculations!$C$116+MOD(G28,Calculations!$C$118))+Control!$C$7*Calculations!$C$85*INDEX('Monthly Data'!Q:Q,Calculations!$C$116+MOD(G28,Calculations!$C$118))+(1-Control!$C$7*Calculations!$C$87)*INDEX('Monthly Data'!R:R,Calculations!$C$116+MOD(G28,Calculations!$C$118))</f>
        <v>9.5791276036140301E-3</v>
      </c>
      <c r="DX28" s="86">
        <f ca="1">Control!$C$7*Calculations!$C$82*INDEX('Monthly Data'!N:N,Calculations!$C$116+MOD(H28,Calculations!$C$118))+Control!$C$7*Calculations!$C$83*INDEX('Monthly Data'!O:O,Calculations!$C$116+MOD(H28,Calculations!$C$118))+Control!$C$7*Calculations!$C$84*INDEX('Monthly Data'!P:P,Calculations!$C$116+MOD(H28,Calculations!$C$118))+Control!$C$7*Calculations!$C$85*INDEX('Monthly Data'!Q:Q,Calculations!$C$116+MOD(H28,Calculations!$C$118))+(1-Control!$C$7*Calculations!$C$87)*INDEX('Monthly Data'!R:R,Calculations!$C$116+MOD(H28,Calculations!$C$118))</f>
        <v>1.7073665854433945E-2</v>
      </c>
      <c r="DY28" s="86">
        <f ca="1">Control!$C$7*Calculations!$C$82*INDEX('Monthly Data'!N:N,Calculations!$C$116+MOD(I28,Calculations!$C$118))+Control!$C$7*Calculations!$C$83*INDEX('Monthly Data'!O:O,Calculations!$C$116+MOD(I28,Calculations!$C$118))+Control!$C$7*Calculations!$C$84*INDEX('Monthly Data'!P:P,Calculations!$C$116+MOD(I28,Calculations!$C$118))+Control!$C$7*Calculations!$C$85*INDEX('Monthly Data'!Q:Q,Calculations!$C$116+MOD(I28,Calculations!$C$118))+(1-Control!$C$7*Calculations!$C$87)*INDEX('Monthly Data'!R:R,Calculations!$C$116+MOD(I28,Calculations!$C$118))</f>
        <v>-2.0269389991732112E-2</v>
      </c>
      <c r="DZ28" s="86">
        <f ca="1">Control!$C$7*Calculations!$C$82*INDEX('Monthly Data'!N:N,Calculations!$C$116+MOD(J28,Calculations!$C$118))+Control!$C$7*Calculations!$C$83*INDEX('Monthly Data'!O:O,Calculations!$C$116+MOD(J28,Calculations!$C$118))+Control!$C$7*Calculations!$C$84*INDEX('Monthly Data'!P:P,Calculations!$C$116+MOD(J28,Calculations!$C$118))+Control!$C$7*Calculations!$C$85*INDEX('Monthly Data'!Q:Q,Calculations!$C$116+MOD(J28,Calculations!$C$118))+(1-Control!$C$7*Calculations!$C$87)*INDEX('Monthly Data'!R:R,Calculations!$C$116+MOD(J28,Calculations!$C$118))</f>
        <v>1.2435425892067014E-2</v>
      </c>
      <c r="EA28" s="86">
        <f ca="1">Control!$C$7*Calculations!$C$82*INDEX('Monthly Data'!N:N,Calculations!$C$116+MOD(K28,Calculations!$C$118))+Control!$C$7*Calculations!$C$83*INDEX('Monthly Data'!O:O,Calculations!$C$116+MOD(K28,Calculations!$C$118))+Control!$C$7*Calculations!$C$84*INDEX('Monthly Data'!P:P,Calculations!$C$116+MOD(K28,Calculations!$C$118))+Control!$C$7*Calculations!$C$85*INDEX('Monthly Data'!Q:Q,Calculations!$C$116+MOD(K28,Calculations!$C$118))+(1-Control!$C$7*Calculations!$C$87)*INDEX('Monthly Data'!R:R,Calculations!$C$116+MOD(K28,Calculations!$C$118))</f>
        <v>7.3538285850108537E-3</v>
      </c>
      <c r="EB28" s="86">
        <f ca="1">Control!$C$7*Calculations!$C$82*INDEX('Monthly Data'!N:N,Calculations!$C$116+MOD(L28,Calculations!$C$118))+Control!$C$7*Calculations!$C$83*INDEX('Monthly Data'!O:O,Calculations!$C$116+MOD(L28,Calculations!$C$118))+Control!$C$7*Calculations!$C$84*INDEX('Monthly Data'!P:P,Calculations!$C$116+MOD(L28,Calculations!$C$118))+Control!$C$7*Calculations!$C$85*INDEX('Monthly Data'!Q:Q,Calculations!$C$116+MOD(L28,Calculations!$C$118))+(1-Control!$C$7*Calculations!$C$87)*INDEX('Monthly Data'!R:R,Calculations!$C$116+MOD(L28,Calculations!$C$118))</f>
        <v>1.7073665854433945E-2</v>
      </c>
      <c r="EC28" s="86">
        <f ca="1">Control!$C$7*Calculations!$C$82*INDEX('Monthly Data'!N:N,Calculations!$C$116+MOD(M28,Calculations!$C$118))+Control!$C$7*Calculations!$C$83*INDEX('Monthly Data'!O:O,Calculations!$C$116+MOD(M28,Calculations!$C$118))+Control!$C$7*Calculations!$C$84*INDEX('Monthly Data'!P:P,Calculations!$C$116+MOD(M28,Calculations!$C$118))+Control!$C$7*Calculations!$C$85*INDEX('Monthly Data'!Q:Q,Calculations!$C$116+MOD(M28,Calculations!$C$118))+(1-Control!$C$7*Calculations!$C$87)*INDEX('Monthly Data'!R:R,Calculations!$C$116+MOD(M28,Calculations!$C$118))</f>
        <v>-7.3651264633385334E-4</v>
      </c>
      <c r="ED28" s="86">
        <f ca="1">Control!$C$7*Calculations!$C$82*INDEX('Monthly Data'!N:N,Calculations!$C$116+MOD(N28,Calculations!$C$118))+Control!$C$7*Calculations!$C$83*INDEX('Monthly Data'!O:O,Calculations!$C$116+MOD(N28,Calculations!$C$118))+Control!$C$7*Calculations!$C$84*INDEX('Monthly Data'!P:P,Calculations!$C$116+MOD(N28,Calculations!$C$118))+Control!$C$7*Calculations!$C$85*INDEX('Monthly Data'!Q:Q,Calculations!$C$116+MOD(N28,Calculations!$C$118))+(1-Control!$C$7*Calculations!$C$87)*INDEX('Monthly Data'!R:R,Calculations!$C$116+MOD(N28,Calculations!$C$118))</f>
        <v>-1.0485101266941802E-2</v>
      </c>
      <c r="EE28" s="86">
        <f ca="1">Control!$C$7*Calculations!$C$82*INDEX('Monthly Data'!N:N,Calculations!$C$116+MOD(O28,Calculations!$C$118))+Control!$C$7*Calculations!$C$83*INDEX('Monthly Data'!O:O,Calculations!$C$116+MOD(O28,Calculations!$C$118))+Control!$C$7*Calculations!$C$84*INDEX('Monthly Data'!P:P,Calculations!$C$116+MOD(O28,Calculations!$C$118))+Control!$C$7*Calculations!$C$85*INDEX('Monthly Data'!Q:Q,Calculations!$C$116+MOD(O28,Calculations!$C$118))+(1-Control!$C$7*Calculations!$C$87)*INDEX('Monthly Data'!R:R,Calculations!$C$116+MOD(O28,Calculations!$C$118))</f>
        <v>2.5790695379256122E-2</v>
      </c>
      <c r="EF28" s="86">
        <f ca="1">Control!$C$7*Calculations!$C$82*INDEX('Monthly Data'!N:N,Calculations!$C$116+MOD(P28,Calculations!$C$118))+Control!$C$7*Calculations!$C$83*INDEX('Monthly Data'!O:O,Calculations!$C$116+MOD(P28,Calculations!$C$118))+Control!$C$7*Calculations!$C$84*INDEX('Monthly Data'!P:P,Calculations!$C$116+MOD(P28,Calculations!$C$118))+Control!$C$7*Calculations!$C$85*INDEX('Monthly Data'!Q:Q,Calculations!$C$116+MOD(P28,Calculations!$C$118))+(1-Control!$C$7*Calculations!$C$87)*INDEX('Monthly Data'!R:R,Calculations!$C$116+MOD(P28,Calculations!$C$118))</f>
        <v>6.3250222980707482E-3</v>
      </c>
      <c r="EG28" s="86">
        <f ca="1">Control!$C$7*Calculations!$C$82*INDEX('Monthly Data'!N:N,Calculations!$C$116+MOD(Q28,Calculations!$C$118))+Control!$C$7*Calculations!$C$83*INDEX('Monthly Data'!O:O,Calculations!$C$116+MOD(Q28,Calculations!$C$118))+Control!$C$7*Calculations!$C$84*INDEX('Monthly Data'!P:P,Calculations!$C$116+MOD(Q28,Calculations!$C$118))+Control!$C$7*Calculations!$C$85*INDEX('Monthly Data'!Q:Q,Calculations!$C$116+MOD(Q28,Calculations!$C$118))+(1-Control!$C$7*Calculations!$C$87)*INDEX('Monthly Data'!R:R,Calculations!$C$116+MOD(Q28,Calculations!$C$118))</f>
        <v>1.8665061640915637E-2</v>
      </c>
      <c r="EH28" s="86">
        <f ca="1">Control!$C$7*Calculations!$C$82*INDEX('Monthly Data'!N:N,Calculations!$C$116+MOD(R28,Calculations!$C$118))+Control!$C$7*Calculations!$C$83*INDEX('Monthly Data'!O:O,Calculations!$C$116+MOD(R28,Calculations!$C$118))+Control!$C$7*Calculations!$C$84*INDEX('Monthly Data'!P:P,Calculations!$C$116+MOD(R28,Calculations!$C$118))+Control!$C$7*Calculations!$C$85*INDEX('Monthly Data'!Q:Q,Calculations!$C$116+MOD(R28,Calculations!$C$118))+(1-Control!$C$7*Calculations!$C$87)*INDEX('Monthly Data'!R:R,Calculations!$C$116+MOD(R28,Calculations!$C$118))</f>
        <v>4.4327772793586687E-3</v>
      </c>
      <c r="EI28" s="86">
        <f ca="1">Control!$C$7*Calculations!$C$82*INDEX('Monthly Data'!N:N,Calculations!$C$116+MOD(S28,Calculations!$C$118))+Control!$C$7*Calculations!$C$83*INDEX('Monthly Data'!O:O,Calculations!$C$116+MOD(S28,Calculations!$C$118))+Control!$C$7*Calculations!$C$84*INDEX('Monthly Data'!P:P,Calculations!$C$116+MOD(S28,Calculations!$C$118))+Control!$C$7*Calculations!$C$85*INDEX('Monthly Data'!Q:Q,Calculations!$C$116+MOD(S28,Calculations!$C$118))+(1-Control!$C$7*Calculations!$C$87)*INDEX('Monthly Data'!R:R,Calculations!$C$116+MOD(S28,Calculations!$C$118))</f>
        <v>8.4240675975201049E-3</v>
      </c>
      <c r="EJ28" s="86">
        <f ca="1">Control!$C$7*Calculations!$C$82*INDEX('Monthly Data'!N:N,Calculations!$C$116+MOD(T28,Calculations!$C$118))+Control!$C$7*Calculations!$C$83*INDEX('Monthly Data'!O:O,Calculations!$C$116+MOD(T28,Calculations!$C$118))+Control!$C$7*Calculations!$C$84*INDEX('Monthly Data'!P:P,Calculations!$C$116+MOD(T28,Calculations!$C$118))+Control!$C$7*Calculations!$C$85*INDEX('Monthly Data'!Q:Q,Calculations!$C$116+MOD(T28,Calculations!$C$118))+(1-Control!$C$7*Calculations!$C$87)*INDEX('Monthly Data'!R:R,Calculations!$C$116+MOD(T28,Calculations!$C$118))</f>
        <v>6.2631896128884862E-3</v>
      </c>
      <c r="EK28" s="86">
        <f ca="1">Control!$C$7*Calculations!$C$82*INDEX('Monthly Data'!N:N,Calculations!$C$116+MOD(U28,Calculations!$C$118))+Control!$C$7*Calculations!$C$83*INDEX('Monthly Data'!O:O,Calculations!$C$116+MOD(U28,Calculations!$C$118))+Control!$C$7*Calculations!$C$84*INDEX('Monthly Data'!P:P,Calculations!$C$116+MOD(U28,Calculations!$C$118))+Control!$C$7*Calculations!$C$85*INDEX('Monthly Data'!Q:Q,Calculations!$C$116+MOD(U28,Calculations!$C$118))+(1-Control!$C$7*Calculations!$C$87)*INDEX('Monthly Data'!R:R,Calculations!$C$116+MOD(U28,Calculations!$C$118))</f>
        <v>1.2954540023127663E-2</v>
      </c>
      <c r="EL28" s="86">
        <f ca="1">Control!$C$7*Calculations!$C$82*INDEX('Monthly Data'!N:N,Calculations!$C$116+MOD(V28,Calculations!$C$118))+Control!$C$7*Calculations!$C$83*INDEX('Monthly Data'!O:O,Calculations!$C$116+MOD(V28,Calculations!$C$118))+Control!$C$7*Calculations!$C$84*INDEX('Monthly Data'!P:P,Calculations!$C$116+MOD(V28,Calculations!$C$118))+Control!$C$7*Calculations!$C$85*INDEX('Monthly Data'!Q:Q,Calculations!$C$116+MOD(V28,Calculations!$C$118))+(1-Control!$C$7*Calculations!$C$87)*INDEX('Monthly Data'!R:R,Calculations!$C$116+MOD(V28,Calculations!$C$118))</f>
        <v>-6.1115617667135171E-2</v>
      </c>
      <c r="EM28" s="86">
        <f ca="1">Control!$C$7*Calculations!$C$82*INDEX('Monthly Data'!N:N,Calculations!$C$116+MOD(W28,Calculations!$C$118))+Control!$C$7*Calculations!$C$83*INDEX('Monthly Data'!O:O,Calculations!$C$116+MOD(W28,Calculations!$C$118))+Control!$C$7*Calculations!$C$84*INDEX('Monthly Data'!P:P,Calculations!$C$116+MOD(W28,Calculations!$C$118))+Control!$C$7*Calculations!$C$85*INDEX('Monthly Data'!Q:Q,Calculations!$C$116+MOD(W28,Calculations!$C$118))+(1-Control!$C$7*Calculations!$C$87)*INDEX('Monthly Data'!R:R,Calculations!$C$116+MOD(W28,Calculations!$C$118))</f>
        <v>1.1809891087585166E-2</v>
      </c>
      <c r="EN28" s="86">
        <f ca="1">Control!$C$7*Calculations!$C$82*INDEX('Monthly Data'!N:N,Calculations!$C$116+MOD(X28,Calculations!$C$118))+Control!$C$7*Calculations!$C$83*INDEX('Monthly Data'!O:O,Calculations!$C$116+MOD(X28,Calculations!$C$118))+Control!$C$7*Calculations!$C$84*INDEX('Monthly Data'!P:P,Calculations!$C$116+MOD(X28,Calculations!$C$118))+Control!$C$7*Calculations!$C$85*INDEX('Monthly Data'!Q:Q,Calculations!$C$116+MOD(X28,Calculations!$C$118))+(1-Control!$C$7*Calculations!$C$87)*INDEX('Monthly Data'!R:R,Calculations!$C$116+MOD(X28,Calculations!$C$118))</f>
        <v>1.0921298083007208E-2</v>
      </c>
      <c r="EO28" s="86">
        <f ca="1">Control!$C$7*Calculations!$C$82*INDEX('Monthly Data'!N:N,Calculations!$C$116+MOD(Y28,Calculations!$C$118))+Control!$C$7*Calculations!$C$83*INDEX('Monthly Data'!O:O,Calculations!$C$116+MOD(Y28,Calculations!$C$118))+Control!$C$7*Calculations!$C$84*INDEX('Monthly Data'!P:P,Calculations!$C$116+MOD(Y28,Calculations!$C$118))+Control!$C$7*Calculations!$C$85*INDEX('Monthly Data'!Q:Q,Calculations!$C$116+MOD(Y28,Calculations!$C$118))+(1-Control!$C$7*Calculations!$C$87)*INDEX('Monthly Data'!R:R,Calculations!$C$116+MOD(Y28,Calculations!$C$118))</f>
        <v>2.3852824346838646E-2</v>
      </c>
      <c r="EP28" s="86">
        <f ca="1">Control!$C$7*Calculations!$C$82*INDEX('Monthly Data'!N:N,Calculations!$C$116+MOD(Z28,Calculations!$C$118))+Control!$C$7*Calculations!$C$83*INDEX('Monthly Data'!O:O,Calculations!$C$116+MOD(Z28,Calculations!$C$118))+Control!$C$7*Calculations!$C$84*INDEX('Monthly Data'!P:P,Calculations!$C$116+MOD(Z28,Calculations!$C$118))+Control!$C$7*Calculations!$C$85*INDEX('Monthly Data'!Q:Q,Calculations!$C$116+MOD(Z28,Calculations!$C$118))+(1-Control!$C$7*Calculations!$C$87)*INDEX('Monthly Data'!R:R,Calculations!$C$116+MOD(Z28,Calculations!$C$118))</f>
        <v>3.0957942835585645E-2</v>
      </c>
      <c r="EQ28" s="86">
        <f ca="1">Control!$C$7*Calculations!$C$82*INDEX('Monthly Data'!N:N,Calculations!$C$116+MOD(AA28,Calculations!$C$118))+Control!$C$7*Calculations!$C$83*INDEX('Monthly Data'!O:O,Calculations!$C$116+MOD(AA28,Calculations!$C$118))+Control!$C$7*Calculations!$C$84*INDEX('Monthly Data'!P:P,Calculations!$C$116+MOD(AA28,Calculations!$C$118))+Control!$C$7*Calculations!$C$85*INDEX('Monthly Data'!Q:Q,Calculations!$C$116+MOD(AA28,Calculations!$C$118))+(1-Control!$C$7*Calculations!$C$87)*INDEX('Monthly Data'!R:R,Calculations!$C$116+MOD(AA28,Calculations!$C$118))</f>
        <v>1.0627294914941248E-2</v>
      </c>
      <c r="ER28" s="86">
        <f ca="1">Control!$C$7*Calculations!$C$82*INDEX('Monthly Data'!N:N,Calculations!$C$116+MOD(AB28,Calculations!$C$118))+Control!$C$7*Calculations!$C$83*INDEX('Monthly Data'!O:O,Calculations!$C$116+MOD(AB28,Calculations!$C$118))+Control!$C$7*Calculations!$C$84*INDEX('Monthly Data'!P:P,Calculations!$C$116+MOD(AB28,Calculations!$C$118))+Control!$C$7*Calculations!$C$85*INDEX('Monthly Data'!Q:Q,Calculations!$C$116+MOD(AB28,Calculations!$C$118))+(1-Control!$C$7*Calculations!$C$87)*INDEX('Monthly Data'!R:R,Calculations!$C$116+MOD(AB28,Calculations!$C$118))</f>
        <v>6.3250222980707482E-3</v>
      </c>
      <c r="ES28" s="86">
        <f ca="1">Control!$C$7*Calculations!$C$82*INDEX('Monthly Data'!N:N,Calculations!$C$116+MOD(AC28,Calculations!$C$118))+Control!$C$7*Calculations!$C$83*INDEX('Monthly Data'!O:O,Calculations!$C$116+MOD(AC28,Calculations!$C$118))+Control!$C$7*Calculations!$C$84*INDEX('Monthly Data'!P:P,Calculations!$C$116+MOD(AC28,Calculations!$C$118))+Control!$C$7*Calculations!$C$85*INDEX('Monthly Data'!Q:Q,Calculations!$C$116+MOD(AC28,Calculations!$C$118))+(1-Control!$C$7*Calculations!$C$87)*INDEX('Monthly Data'!R:R,Calculations!$C$116+MOD(AC28,Calculations!$C$118))</f>
        <v>2.3307359621218403E-2</v>
      </c>
      <c r="ET28" s="86">
        <f ca="1">Control!$C$7*Calculations!$C$82*INDEX('Monthly Data'!N:N,Calculations!$C$116+MOD(AD28,Calculations!$C$118))+Control!$C$7*Calculations!$C$83*INDEX('Monthly Data'!O:O,Calculations!$C$116+MOD(AD28,Calculations!$C$118))+Control!$C$7*Calculations!$C$84*INDEX('Monthly Data'!P:P,Calculations!$C$116+MOD(AD28,Calculations!$C$118))+Control!$C$7*Calculations!$C$85*INDEX('Monthly Data'!Q:Q,Calculations!$C$116+MOD(AD28,Calculations!$C$118))+(1-Control!$C$7*Calculations!$C$87)*INDEX('Monthly Data'!R:R,Calculations!$C$116+MOD(AD28,Calculations!$C$118))</f>
        <v>1.0921298083007208E-2</v>
      </c>
      <c r="EU28" s="86">
        <f ca="1">Control!$C$7*Calculations!$C$82*INDEX('Monthly Data'!N:N,Calculations!$C$116+MOD(AE28,Calculations!$C$118))+Control!$C$7*Calculations!$C$83*INDEX('Monthly Data'!O:O,Calculations!$C$116+MOD(AE28,Calculations!$C$118))+Control!$C$7*Calculations!$C$84*INDEX('Monthly Data'!P:P,Calculations!$C$116+MOD(AE28,Calculations!$C$118))+Control!$C$7*Calculations!$C$85*INDEX('Monthly Data'!Q:Q,Calculations!$C$116+MOD(AE28,Calculations!$C$118))+(1-Control!$C$7*Calculations!$C$87)*INDEX('Monthly Data'!R:R,Calculations!$C$116+MOD(AE28,Calculations!$C$118))</f>
        <v>-7.4084874653726545E-3</v>
      </c>
      <c r="EV28" s="86">
        <f ca="1">Control!$C$7*Calculations!$C$82*INDEX('Monthly Data'!N:N,Calculations!$C$116+MOD(AF28,Calculations!$C$118))+Control!$C$7*Calculations!$C$83*INDEX('Monthly Data'!O:O,Calculations!$C$116+MOD(AF28,Calculations!$C$118))+Control!$C$7*Calculations!$C$84*INDEX('Monthly Data'!P:P,Calculations!$C$116+MOD(AF28,Calculations!$C$118))+Control!$C$7*Calculations!$C$85*INDEX('Monthly Data'!Q:Q,Calculations!$C$116+MOD(AF28,Calculations!$C$118))+(1-Control!$C$7*Calculations!$C$87)*INDEX('Monthly Data'!R:R,Calculations!$C$116+MOD(AF28,Calculations!$C$118))</f>
        <v>4.2795950888382334E-3</v>
      </c>
      <c r="EW28" s="86">
        <f ca="1">Control!$C$7*Calculations!$C$82*INDEX('Monthly Data'!N:N,Calculations!$C$116+MOD(AG28,Calculations!$C$118))+Control!$C$7*Calculations!$C$83*INDEX('Monthly Data'!O:O,Calculations!$C$116+MOD(AG28,Calculations!$C$118))+Control!$C$7*Calculations!$C$84*INDEX('Monthly Data'!P:P,Calculations!$C$116+MOD(AG28,Calculations!$C$118))+Control!$C$7*Calculations!$C$85*INDEX('Monthly Data'!Q:Q,Calculations!$C$116+MOD(AG28,Calculations!$C$118))+(1-Control!$C$7*Calculations!$C$87)*INDEX('Monthly Data'!R:R,Calculations!$C$116+MOD(AG28,Calculations!$C$118))</f>
        <v>1.5063457444773597E-2</v>
      </c>
      <c r="EX28" s="86">
        <f ca="1">Control!$C$7*Calculations!$C$82*INDEX('Monthly Data'!N:N,Calculations!$C$116+MOD(AH28,Calculations!$C$118))+Control!$C$7*Calculations!$C$83*INDEX('Monthly Data'!O:O,Calculations!$C$116+MOD(AH28,Calculations!$C$118))+Control!$C$7*Calculations!$C$84*INDEX('Monthly Data'!P:P,Calculations!$C$116+MOD(AH28,Calculations!$C$118))+Control!$C$7*Calculations!$C$85*INDEX('Monthly Data'!Q:Q,Calculations!$C$116+MOD(AH28,Calculations!$C$118))+(1-Control!$C$7*Calculations!$C$87)*INDEX('Monthly Data'!R:R,Calculations!$C$116+MOD(AH28,Calculations!$C$118))</f>
        <v>-2.0259958308006688E-2</v>
      </c>
      <c r="EY28" s="86">
        <f ca="1">Control!$C$7*Calculations!$C$82*INDEX('Monthly Data'!N:N,Calculations!$C$116+MOD(AI28,Calculations!$C$118))+Control!$C$7*Calculations!$C$83*INDEX('Monthly Data'!O:O,Calculations!$C$116+MOD(AI28,Calculations!$C$118))+Control!$C$7*Calculations!$C$84*INDEX('Monthly Data'!P:P,Calculations!$C$116+MOD(AI28,Calculations!$C$118))+Control!$C$7*Calculations!$C$85*INDEX('Monthly Data'!Q:Q,Calculations!$C$116+MOD(AI28,Calculations!$C$118))+(1-Control!$C$7*Calculations!$C$87)*INDEX('Monthly Data'!R:R,Calculations!$C$116+MOD(AI28,Calculations!$C$118))</f>
        <v>1.5063457444773597E-2</v>
      </c>
      <c r="EZ28" s="86">
        <f ca="1">Control!$C$7*Calculations!$C$82*INDEX('Monthly Data'!N:N,Calculations!$C$116+MOD(AJ28,Calculations!$C$118))+Control!$C$7*Calculations!$C$83*INDEX('Monthly Data'!O:O,Calculations!$C$116+MOD(AJ28,Calculations!$C$118))+Control!$C$7*Calculations!$C$84*INDEX('Monthly Data'!P:P,Calculations!$C$116+MOD(AJ28,Calculations!$C$118))+Control!$C$7*Calculations!$C$85*INDEX('Monthly Data'!Q:Q,Calculations!$C$116+MOD(AJ28,Calculations!$C$118))+(1-Control!$C$7*Calculations!$C$87)*INDEX('Monthly Data'!R:R,Calculations!$C$116+MOD(AJ28,Calculations!$C$118))</f>
        <v>4.7768166384148329E-3</v>
      </c>
      <c r="FA28" s="86">
        <f ca="1">Control!$C$7*Calculations!$C$82*INDEX('Monthly Data'!N:N,Calculations!$C$116+MOD(AK28,Calculations!$C$118))+Control!$C$7*Calculations!$C$83*INDEX('Monthly Data'!O:O,Calculations!$C$116+MOD(AK28,Calculations!$C$118))+Control!$C$7*Calculations!$C$84*INDEX('Monthly Data'!P:P,Calculations!$C$116+MOD(AK28,Calculations!$C$118))+Control!$C$7*Calculations!$C$85*INDEX('Monthly Data'!Q:Q,Calculations!$C$116+MOD(AK28,Calculations!$C$118))+(1-Control!$C$7*Calculations!$C$87)*INDEX('Monthly Data'!R:R,Calculations!$C$116+MOD(AK28,Calculations!$C$118))</f>
        <v>6.6954569943530936E-3</v>
      </c>
      <c r="FB28" s="86">
        <f ca="1">Control!$C$7*Calculations!$C$82*INDEX('Monthly Data'!N:N,Calculations!$C$116+MOD(AL28,Calculations!$C$118))+Control!$C$7*Calculations!$C$83*INDEX('Monthly Data'!O:O,Calculations!$C$116+MOD(AL28,Calculations!$C$118))+Control!$C$7*Calculations!$C$84*INDEX('Monthly Data'!P:P,Calculations!$C$116+MOD(AL28,Calculations!$C$118))+Control!$C$7*Calculations!$C$85*INDEX('Monthly Data'!Q:Q,Calculations!$C$116+MOD(AL28,Calculations!$C$118))+(1-Control!$C$7*Calculations!$C$87)*INDEX('Monthly Data'!R:R,Calculations!$C$116+MOD(AL28,Calculations!$C$118))</f>
        <v>2.2757992058453024E-3</v>
      </c>
      <c r="FC28" s="86">
        <f ca="1">Control!$C$7*Calculations!$C$82*INDEX('Monthly Data'!N:N,Calculations!$C$116+MOD(AM28,Calculations!$C$118))+Control!$C$7*Calculations!$C$83*INDEX('Monthly Data'!O:O,Calculations!$C$116+MOD(AM28,Calculations!$C$118))+Control!$C$7*Calculations!$C$84*INDEX('Monthly Data'!P:P,Calculations!$C$116+MOD(AM28,Calculations!$C$118))+Control!$C$7*Calculations!$C$85*INDEX('Monthly Data'!Q:Q,Calculations!$C$116+MOD(AM28,Calculations!$C$118))+(1-Control!$C$7*Calculations!$C$87)*INDEX('Monthly Data'!R:R,Calculations!$C$116+MOD(AM28,Calculations!$C$118))</f>
        <v>1.142101364887867E-2</v>
      </c>
      <c r="FD28" s="86">
        <f ca="1">Control!$C$7*Calculations!$C$82*INDEX('Monthly Data'!N:N,Calculations!$C$116+MOD(AN28,Calculations!$C$118))+Control!$C$7*Calculations!$C$83*INDEX('Monthly Data'!O:O,Calculations!$C$116+MOD(AN28,Calculations!$C$118))+Control!$C$7*Calculations!$C$84*INDEX('Monthly Data'!P:P,Calculations!$C$116+MOD(AN28,Calculations!$C$118))+Control!$C$7*Calculations!$C$85*INDEX('Monthly Data'!Q:Q,Calculations!$C$116+MOD(AN28,Calculations!$C$118))+(1-Control!$C$7*Calculations!$C$87)*INDEX('Monthly Data'!R:R,Calculations!$C$116+MOD(AN28,Calculations!$C$118))</f>
        <v>1.5063457444773597E-2</v>
      </c>
      <c r="FE28" s="86">
        <f ca="1">Control!$C$7*Calculations!$C$82*INDEX('Monthly Data'!N:N,Calculations!$C$116+MOD(AO28,Calculations!$C$118))+Control!$C$7*Calculations!$C$83*INDEX('Monthly Data'!O:O,Calculations!$C$116+MOD(AO28,Calculations!$C$118))+Control!$C$7*Calculations!$C$84*INDEX('Monthly Data'!P:P,Calculations!$C$116+MOD(AO28,Calculations!$C$118))+Control!$C$7*Calculations!$C$85*INDEX('Monthly Data'!Q:Q,Calculations!$C$116+MOD(AO28,Calculations!$C$118))+(1-Control!$C$7*Calculations!$C$87)*INDEX('Monthly Data'!R:R,Calculations!$C$116+MOD(AO28,Calculations!$C$118))</f>
        <v>2.3307359621218403E-2</v>
      </c>
      <c r="FF28" s="86">
        <f ca="1">Control!$C$7*Calculations!$C$82*INDEX('Monthly Data'!N:N,Calculations!$C$116+MOD(AP28,Calculations!$C$118))+Control!$C$7*Calculations!$C$83*INDEX('Monthly Data'!O:O,Calculations!$C$116+MOD(AP28,Calculations!$C$118))+Control!$C$7*Calculations!$C$84*INDEX('Monthly Data'!P:P,Calculations!$C$116+MOD(AP28,Calculations!$C$118))+Control!$C$7*Calculations!$C$85*INDEX('Monthly Data'!Q:Q,Calculations!$C$116+MOD(AP28,Calculations!$C$118))+(1-Control!$C$7*Calculations!$C$87)*INDEX('Monthly Data'!R:R,Calculations!$C$116+MOD(AP28,Calculations!$C$118))</f>
        <v>1.5108777406081684E-3</v>
      </c>
      <c r="FG28" s="86">
        <f ca="1">Control!$C$7*Calculations!$C$82*INDEX('Monthly Data'!N:N,Calculations!$C$116+MOD(AQ28,Calculations!$C$118))+Control!$C$7*Calculations!$C$83*INDEX('Monthly Data'!O:O,Calculations!$C$116+MOD(AQ28,Calculations!$C$118))+Control!$C$7*Calculations!$C$84*INDEX('Monthly Data'!P:P,Calculations!$C$116+MOD(AQ28,Calculations!$C$118))+Control!$C$7*Calculations!$C$85*INDEX('Monthly Data'!Q:Q,Calculations!$C$116+MOD(AQ28,Calculations!$C$118))+(1-Control!$C$7*Calculations!$C$87)*INDEX('Monthly Data'!R:R,Calculations!$C$116+MOD(AQ28,Calculations!$C$118))</f>
        <v>-3.9863250714949353E-2</v>
      </c>
      <c r="FH28" s="86">
        <f ca="1">Control!$C$7*Calculations!$C$82*INDEX('Monthly Data'!N:N,Calculations!$C$116+MOD(AR28,Calculations!$C$118))+Control!$C$7*Calculations!$C$83*INDEX('Monthly Data'!O:O,Calculations!$C$116+MOD(AR28,Calculations!$C$118))+Control!$C$7*Calculations!$C$84*INDEX('Monthly Data'!P:P,Calculations!$C$116+MOD(AR28,Calculations!$C$118))+Control!$C$7*Calculations!$C$85*INDEX('Monthly Data'!Q:Q,Calculations!$C$116+MOD(AR28,Calculations!$C$118))+(1-Control!$C$7*Calculations!$C$87)*INDEX('Monthly Data'!R:R,Calculations!$C$116+MOD(AR28,Calculations!$C$118))</f>
        <v>3.6332715283247441E-2</v>
      </c>
      <c r="FI28" s="86">
        <f ca="1">Control!$C$7*Calculations!$C$82*INDEX('Monthly Data'!N:N,Calculations!$C$116+MOD(AS28,Calculations!$C$118))+Control!$C$7*Calculations!$C$83*INDEX('Monthly Data'!O:O,Calculations!$C$116+MOD(AS28,Calculations!$C$118))+Control!$C$7*Calculations!$C$84*INDEX('Monthly Data'!P:P,Calculations!$C$116+MOD(AS28,Calculations!$C$118))+Control!$C$7*Calculations!$C$85*INDEX('Monthly Data'!Q:Q,Calculations!$C$116+MOD(AS28,Calculations!$C$118))+(1-Control!$C$7*Calculations!$C$87)*INDEX('Monthly Data'!R:R,Calculations!$C$116+MOD(AS28,Calculations!$C$118))</f>
        <v>1.7599621212565995E-2</v>
      </c>
      <c r="FJ28" s="86">
        <f ca="1">Control!$C$7*Calculations!$C$82*INDEX('Monthly Data'!N:N,Calculations!$C$116+MOD(AT28,Calculations!$C$118))+Control!$C$7*Calculations!$C$83*INDEX('Monthly Data'!O:O,Calculations!$C$116+MOD(AT28,Calculations!$C$118))+Control!$C$7*Calculations!$C$84*INDEX('Monthly Data'!P:P,Calculations!$C$116+MOD(AT28,Calculations!$C$118))+Control!$C$7*Calculations!$C$85*INDEX('Monthly Data'!Q:Q,Calculations!$C$116+MOD(AT28,Calculations!$C$118))+(1-Control!$C$7*Calculations!$C$87)*INDEX('Monthly Data'!R:R,Calculations!$C$116+MOD(AT28,Calculations!$C$118))</f>
        <v>4.2795950888382334E-3</v>
      </c>
      <c r="FK28" s="86">
        <f ca="1">Control!$C$7*Calculations!$C$82*INDEX('Monthly Data'!N:N,Calculations!$C$116+MOD(AU28,Calculations!$C$118))+Control!$C$7*Calculations!$C$83*INDEX('Monthly Data'!O:O,Calculations!$C$116+MOD(AU28,Calculations!$C$118))+Control!$C$7*Calculations!$C$84*INDEX('Monthly Data'!P:P,Calculations!$C$116+MOD(AU28,Calculations!$C$118))+Control!$C$7*Calculations!$C$85*INDEX('Monthly Data'!Q:Q,Calculations!$C$116+MOD(AU28,Calculations!$C$118))+(1-Control!$C$7*Calculations!$C$87)*INDEX('Monthly Data'!R:R,Calculations!$C$116+MOD(AU28,Calculations!$C$118))</f>
        <v>-2.072517756005474E-2</v>
      </c>
      <c r="FL28" s="86">
        <f ca="1">Control!$C$7*Calculations!$C$82*INDEX('Monthly Data'!N:N,Calculations!$C$116+MOD(AV28,Calculations!$C$118))+Control!$C$7*Calculations!$C$83*INDEX('Monthly Data'!O:O,Calculations!$C$116+MOD(AV28,Calculations!$C$118))+Control!$C$7*Calculations!$C$84*INDEX('Monthly Data'!P:P,Calculations!$C$116+MOD(AV28,Calculations!$C$118))+Control!$C$7*Calculations!$C$85*INDEX('Monthly Data'!Q:Q,Calculations!$C$116+MOD(AV28,Calculations!$C$118))+(1-Control!$C$7*Calculations!$C$87)*INDEX('Monthly Data'!R:R,Calculations!$C$116+MOD(AV28,Calculations!$C$118))</f>
        <v>-2.6378232493851243E-2</v>
      </c>
      <c r="FM28" s="86">
        <f ca="1">Control!$C$7*Calculations!$C$82*INDEX('Monthly Data'!N:N,Calculations!$C$116+MOD(AW28,Calculations!$C$118))+Control!$C$7*Calculations!$C$83*INDEX('Monthly Data'!O:O,Calculations!$C$116+MOD(AW28,Calculations!$C$118))+Control!$C$7*Calculations!$C$84*INDEX('Monthly Data'!P:P,Calculations!$C$116+MOD(AW28,Calculations!$C$118))+Control!$C$7*Calculations!$C$85*INDEX('Monthly Data'!Q:Q,Calculations!$C$116+MOD(AW28,Calculations!$C$118))+(1-Control!$C$7*Calculations!$C$87)*INDEX('Monthly Data'!R:R,Calculations!$C$116+MOD(AW28,Calculations!$C$118))</f>
        <v>1.0415351832335435E-2</v>
      </c>
      <c r="FN28" s="86">
        <f ca="1">Control!$C$7*Calculations!$C$82*INDEX('Monthly Data'!N:N,Calculations!$C$116+MOD(AX28,Calculations!$C$118))+Control!$C$7*Calculations!$C$83*INDEX('Monthly Data'!O:O,Calculations!$C$116+MOD(AX28,Calculations!$C$118))+Control!$C$7*Calculations!$C$84*INDEX('Monthly Data'!P:P,Calculations!$C$116+MOD(AX28,Calculations!$C$118))+Control!$C$7*Calculations!$C$85*INDEX('Monthly Data'!Q:Q,Calculations!$C$116+MOD(AX28,Calculations!$C$118))+(1-Control!$C$7*Calculations!$C$87)*INDEX('Monthly Data'!R:R,Calculations!$C$116+MOD(AX28,Calculations!$C$118))</f>
        <v>4.5735623984309991E-2</v>
      </c>
      <c r="FO28" s="86">
        <f ca="1">Control!$C$7*Calculations!$C$82*INDEX('Monthly Data'!N:N,Calculations!$C$116+MOD(AY28,Calculations!$C$118))+Control!$C$7*Calculations!$C$83*INDEX('Monthly Data'!O:O,Calculations!$C$116+MOD(AY28,Calculations!$C$118))+Control!$C$7*Calculations!$C$84*INDEX('Monthly Data'!P:P,Calculations!$C$116+MOD(AY28,Calculations!$C$118))+Control!$C$7*Calculations!$C$85*INDEX('Monthly Data'!Q:Q,Calculations!$C$116+MOD(AY28,Calculations!$C$118))+(1-Control!$C$7*Calculations!$C$87)*INDEX('Monthly Data'!R:R,Calculations!$C$116+MOD(AY28,Calculations!$C$118))</f>
        <v>-1.3959200237295809E-2</v>
      </c>
      <c r="FP28" s="86">
        <f ca="1">Control!$C$7*Calculations!$C$82*INDEX('Monthly Data'!N:N,Calculations!$C$116+MOD(AZ28,Calculations!$C$118))+Control!$C$7*Calculations!$C$83*INDEX('Monthly Data'!O:O,Calculations!$C$116+MOD(AZ28,Calculations!$C$118))+Control!$C$7*Calculations!$C$84*INDEX('Monthly Data'!P:P,Calculations!$C$116+MOD(AZ28,Calculations!$C$118))+Control!$C$7*Calculations!$C$85*INDEX('Monthly Data'!Q:Q,Calculations!$C$116+MOD(AZ28,Calculations!$C$118))+(1-Control!$C$7*Calculations!$C$87)*INDEX('Monthly Data'!R:R,Calculations!$C$116+MOD(AZ28,Calculations!$C$118))</f>
        <v>8.3814116887657771E-3</v>
      </c>
      <c r="FQ28" s="86">
        <f ca="1">Control!$C$7*Calculations!$C$82*INDEX('Monthly Data'!N:N,Calculations!$C$116+MOD(BA28,Calculations!$C$118))+Control!$C$7*Calculations!$C$83*INDEX('Monthly Data'!O:O,Calculations!$C$116+MOD(BA28,Calculations!$C$118))+Control!$C$7*Calculations!$C$84*INDEX('Monthly Data'!P:P,Calculations!$C$116+MOD(BA28,Calculations!$C$118))+Control!$C$7*Calculations!$C$85*INDEX('Monthly Data'!Q:Q,Calculations!$C$116+MOD(BA28,Calculations!$C$118))+(1-Control!$C$7*Calculations!$C$87)*INDEX('Monthly Data'!R:R,Calculations!$C$116+MOD(BA28,Calculations!$C$118))</f>
        <v>7.7184133340106598E-3</v>
      </c>
      <c r="FR28" s="86">
        <f ca="1">Control!$C$7*Calculations!$C$82*INDEX('Monthly Data'!N:N,Calculations!$C$116+MOD(BB28,Calculations!$C$118))+Control!$C$7*Calculations!$C$83*INDEX('Monthly Data'!O:O,Calculations!$C$116+MOD(BB28,Calculations!$C$118))+Control!$C$7*Calculations!$C$84*INDEX('Monthly Data'!P:P,Calculations!$C$116+MOD(BB28,Calculations!$C$118))+Control!$C$7*Calculations!$C$85*INDEX('Monthly Data'!Q:Q,Calculations!$C$116+MOD(BB28,Calculations!$C$118))+(1-Control!$C$7*Calculations!$C$87)*INDEX('Monthly Data'!R:R,Calculations!$C$116+MOD(BB28,Calculations!$C$118))</f>
        <v>1.7599621212565995E-2</v>
      </c>
      <c r="FS28" s="86">
        <f ca="1">Control!$C$7*Calculations!$C$82*INDEX('Monthly Data'!N:N,Calculations!$C$116+MOD(BC28,Calculations!$C$118))+Control!$C$7*Calculations!$C$83*INDEX('Monthly Data'!O:O,Calculations!$C$116+MOD(BC28,Calculations!$C$118))+Control!$C$7*Calculations!$C$84*INDEX('Monthly Data'!P:P,Calculations!$C$116+MOD(BC28,Calculations!$C$118))+Control!$C$7*Calculations!$C$85*INDEX('Monthly Data'!Q:Q,Calculations!$C$116+MOD(BC28,Calculations!$C$118))+(1-Control!$C$7*Calculations!$C$87)*INDEX('Monthly Data'!R:R,Calculations!$C$116+MOD(BC28,Calculations!$C$118))</f>
        <v>1.0627294914941248E-2</v>
      </c>
      <c r="FT28" s="86">
        <f ca="1">Control!$C$7*Calculations!$C$82*INDEX('Monthly Data'!N:N,Calculations!$C$116+MOD(BD28,Calculations!$C$118))+Control!$C$7*Calculations!$C$83*INDEX('Monthly Data'!O:O,Calculations!$C$116+MOD(BD28,Calculations!$C$118))+Control!$C$7*Calculations!$C$84*INDEX('Monthly Data'!P:P,Calculations!$C$116+MOD(BD28,Calculations!$C$118))+Control!$C$7*Calculations!$C$85*INDEX('Monthly Data'!Q:Q,Calculations!$C$116+MOD(BD28,Calculations!$C$118))+(1-Control!$C$7*Calculations!$C$87)*INDEX('Monthly Data'!R:R,Calculations!$C$116+MOD(BD28,Calculations!$C$118))</f>
        <v>3.9251937367756782E-3</v>
      </c>
      <c r="FU28" s="86">
        <f ca="1">Control!$C$7*Calculations!$C$82*INDEX('Monthly Data'!N:N,Calculations!$C$116+MOD(BE28,Calculations!$C$118))+Control!$C$7*Calculations!$C$83*INDEX('Monthly Data'!O:O,Calculations!$C$116+MOD(BE28,Calculations!$C$118))+Control!$C$7*Calculations!$C$84*INDEX('Monthly Data'!P:P,Calculations!$C$116+MOD(BE28,Calculations!$C$118))+Control!$C$7*Calculations!$C$85*INDEX('Monthly Data'!Q:Q,Calculations!$C$116+MOD(BE28,Calculations!$C$118))+(1-Control!$C$7*Calculations!$C$87)*INDEX('Monthly Data'!R:R,Calculations!$C$116+MOD(BE28,Calculations!$C$118))</f>
        <v>9.9793409618087695E-3</v>
      </c>
      <c r="FV28" s="86">
        <f ca="1">Control!$C$7*Calculations!$C$82*INDEX('Monthly Data'!N:N,Calculations!$C$116+MOD(BF28,Calculations!$C$118))+Control!$C$7*Calculations!$C$83*INDEX('Monthly Data'!O:O,Calculations!$C$116+MOD(BF28,Calculations!$C$118))+Control!$C$7*Calculations!$C$84*INDEX('Monthly Data'!P:P,Calculations!$C$116+MOD(BF28,Calculations!$C$118))+Control!$C$7*Calculations!$C$85*INDEX('Monthly Data'!Q:Q,Calculations!$C$116+MOD(BF28,Calculations!$C$118))+(1-Control!$C$7*Calculations!$C$87)*INDEX('Monthly Data'!R:R,Calculations!$C$116+MOD(BF28,Calculations!$C$118))</f>
        <v>-9.8327855560634558E-3</v>
      </c>
      <c r="FW28" s="86">
        <f ca="1">Control!$C$7*Calculations!$C$82*INDEX('Monthly Data'!N:N,Calculations!$C$116+MOD(BG28,Calculations!$C$118))+Control!$C$7*Calculations!$C$83*INDEX('Monthly Data'!O:O,Calculations!$C$116+MOD(BG28,Calculations!$C$118))+Control!$C$7*Calculations!$C$84*INDEX('Monthly Data'!P:P,Calculations!$C$116+MOD(BG28,Calculations!$C$118))+Control!$C$7*Calculations!$C$85*INDEX('Monthly Data'!Q:Q,Calculations!$C$116+MOD(BG28,Calculations!$C$118))+(1-Control!$C$7*Calculations!$C$87)*INDEX('Monthly Data'!R:R,Calculations!$C$116+MOD(BG28,Calculations!$C$118))</f>
        <v>1.0353752315110615E-2</v>
      </c>
      <c r="FX28" s="86">
        <f ca="1">Control!$C$7*Calculations!$C$82*INDEX('Monthly Data'!N:N,Calculations!$C$116+MOD(BH28,Calculations!$C$118))+Control!$C$7*Calculations!$C$83*INDEX('Monthly Data'!O:O,Calculations!$C$116+MOD(BH28,Calculations!$C$118))+Control!$C$7*Calculations!$C$84*INDEX('Monthly Data'!P:P,Calculations!$C$116+MOD(BH28,Calculations!$C$118))+Control!$C$7*Calculations!$C$85*INDEX('Monthly Data'!Q:Q,Calculations!$C$116+MOD(BH28,Calculations!$C$118))+(1-Control!$C$7*Calculations!$C$87)*INDEX('Monthly Data'!R:R,Calculations!$C$116+MOD(BH28,Calculations!$C$118))</f>
        <v>-9.5555592256394619E-3</v>
      </c>
      <c r="FY28" s="86">
        <f ca="1">Control!$C$7*Calculations!$C$82*INDEX('Monthly Data'!N:N,Calculations!$C$116+MOD(BI28,Calculations!$C$118))+Control!$C$7*Calculations!$C$83*INDEX('Monthly Data'!O:O,Calculations!$C$116+MOD(BI28,Calculations!$C$118))+Control!$C$7*Calculations!$C$84*INDEX('Monthly Data'!P:P,Calculations!$C$116+MOD(BI28,Calculations!$C$118))+Control!$C$7*Calculations!$C$85*INDEX('Monthly Data'!Q:Q,Calculations!$C$116+MOD(BI28,Calculations!$C$118))+(1-Control!$C$7*Calculations!$C$87)*INDEX('Monthly Data'!R:R,Calculations!$C$116+MOD(BI28,Calculations!$C$118))</f>
        <v>-2.0269389991732112E-2</v>
      </c>
      <c r="FZ28" s="86">
        <f ca="1">Control!$C$7*Calculations!$C$82*INDEX('Monthly Data'!N:N,Calculations!$C$116+MOD(BJ28,Calculations!$C$118))+Control!$C$7*Calculations!$C$83*INDEX('Monthly Data'!O:O,Calculations!$C$116+MOD(BJ28,Calculations!$C$118))+Control!$C$7*Calculations!$C$84*INDEX('Monthly Data'!P:P,Calculations!$C$116+MOD(BJ28,Calculations!$C$118))+Control!$C$7*Calculations!$C$85*INDEX('Monthly Data'!Q:Q,Calculations!$C$116+MOD(BJ28,Calculations!$C$118))+(1-Control!$C$7*Calculations!$C$87)*INDEX('Monthly Data'!R:R,Calculations!$C$116+MOD(BJ28,Calculations!$C$118))</f>
        <v>-2.0269389991732112E-2</v>
      </c>
      <c r="GA28" s="86">
        <f ca="1">Control!$C$7*Calculations!$C$82*INDEX('Monthly Data'!N:N,Calculations!$C$116+MOD(BK28,Calculations!$C$118))+Control!$C$7*Calculations!$C$83*INDEX('Monthly Data'!O:O,Calculations!$C$116+MOD(BK28,Calculations!$C$118))+Control!$C$7*Calculations!$C$84*INDEX('Monthly Data'!P:P,Calculations!$C$116+MOD(BK28,Calculations!$C$118))+Control!$C$7*Calculations!$C$85*INDEX('Monthly Data'!Q:Q,Calculations!$C$116+MOD(BK28,Calculations!$C$118))+(1-Control!$C$7*Calculations!$C$87)*INDEX('Monthly Data'!R:R,Calculations!$C$116+MOD(BK28,Calculations!$C$118))</f>
        <v>2.0524935548016137E-2</v>
      </c>
      <c r="GB28" s="86">
        <f ca="1">Control!$C$7*Calculations!$C$82*INDEX('Monthly Data'!N:N,Calculations!$C$116+MOD(BL28,Calculations!$C$118))+Control!$C$7*Calculations!$C$83*INDEX('Monthly Data'!O:O,Calculations!$C$116+MOD(BL28,Calculations!$C$118))+Control!$C$7*Calculations!$C$84*INDEX('Monthly Data'!P:P,Calculations!$C$116+MOD(BL28,Calculations!$C$118))+Control!$C$7*Calculations!$C$85*INDEX('Monthly Data'!Q:Q,Calculations!$C$116+MOD(BL28,Calculations!$C$118))+(1-Control!$C$7*Calculations!$C$87)*INDEX('Monthly Data'!R:R,Calculations!$C$116+MOD(BL28,Calculations!$C$118))</f>
        <v>5.1279584938936244E-2</v>
      </c>
      <c r="GC28" s="86">
        <f ca="1">Control!$C$7*Calculations!$C$82*INDEX('Monthly Data'!N:N,Calculations!$C$116+MOD(BM28,Calculations!$C$118))+Control!$C$7*Calculations!$C$83*INDEX('Monthly Data'!O:O,Calculations!$C$116+MOD(BM28,Calculations!$C$118))+Control!$C$7*Calculations!$C$84*INDEX('Monthly Data'!P:P,Calculations!$C$116+MOD(BM28,Calculations!$C$118))+Control!$C$7*Calculations!$C$85*INDEX('Monthly Data'!Q:Q,Calculations!$C$116+MOD(BM28,Calculations!$C$118))+(1-Control!$C$7*Calculations!$C$87)*INDEX('Monthly Data'!R:R,Calculations!$C$116+MOD(BM28,Calculations!$C$118))</f>
        <v>-3.8875517825435772E-3</v>
      </c>
      <c r="GD28" s="86">
        <f ca="1">Control!$C$7*Calculations!$C$82*INDEX('Monthly Data'!N:N,Calculations!$C$116+MOD(BN28,Calculations!$C$118))+Control!$C$7*Calculations!$C$83*INDEX('Monthly Data'!O:O,Calculations!$C$116+MOD(BN28,Calculations!$C$118))+Control!$C$7*Calculations!$C$84*INDEX('Monthly Data'!P:P,Calculations!$C$116+MOD(BN28,Calculations!$C$118))+Control!$C$7*Calculations!$C$85*INDEX('Monthly Data'!Q:Q,Calculations!$C$116+MOD(BN28,Calculations!$C$118))+(1-Control!$C$7*Calculations!$C$87)*INDEX('Monthly Data'!R:R,Calculations!$C$116+MOD(BN28,Calculations!$C$118))</f>
        <v>1.5758278480433856E-2</v>
      </c>
      <c r="GE28" s="86">
        <f ca="1">Control!$C$7*Calculations!$C$82*INDEX('Monthly Data'!N:N,Calculations!$C$116+MOD(BO28,Calculations!$C$118))+Control!$C$7*Calculations!$C$83*INDEX('Monthly Data'!O:O,Calculations!$C$116+MOD(BO28,Calculations!$C$118))+Control!$C$7*Calculations!$C$84*INDEX('Monthly Data'!P:P,Calculations!$C$116+MOD(BO28,Calculations!$C$118))+Control!$C$7*Calculations!$C$85*INDEX('Monthly Data'!Q:Q,Calculations!$C$116+MOD(BO28,Calculations!$C$118))+(1-Control!$C$7*Calculations!$C$87)*INDEX('Monthly Data'!R:R,Calculations!$C$116+MOD(BO28,Calculations!$C$118))</f>
        <v>-3.299557342782896E-2</v>
      </c>
      <c r="GF28" s="86">
        <f ca="1">Control!$C$7*Calculations!$C$82*INDEX('Monthly Data'!N:N,Calculations!$C$116+MOD(BP28,Calculations!$C$118))+Control!$C$7*Calculations!$C$83*INDEX('Monthly Data'!O:O,Calculations!$C$116+MOD(BP28,Calculations!$C$118))+Control!$C$7*Calculations!$C$84*INDEX('Monthly Data'!P:P,Calculations!$C$116+MOD(BP28,Calculations!$C$118))+Control!$C$7*Calculations!$C$85*INDEX('Monthly Data'!Q:Q,Calculations!$C$116+MOD(BP28,Calculations!$C$118))+(1-Control!$C$7*Calculations!$C$87)*INDEX('Monthly Data'!R:R,Calculations!$C$116+MOD(BP28,Calculations!$C$118))</f>
        <v>5.1972609868760735E-3</v>
      </c>
      <c r="GG28" s="86">
        <f ca="1">Control!$C$7*Calculations!$C$82*INDEX('Monthly Data'!N:N,Calculations!$C$116+MOD(BQ28,Calculations!$C$118))+Control!$C$7*Calculations!$C$83*INDEX('Monthly Data'!O:O,Calculations!$C$116+MOD(BQ28,Calculations!$C$118))+Control!$C$7*Calculations!$C$84*INDEX('Monthly Data'!P:P,Calculations!$C$116+MOD(BQ28,Calculations!$C$118))+Control!$C$7*Calculations!$C$85*INDEX('Monthly Data'!Q:Q,Calculations!$C$116+MOD(BQ28,Calculations!$C$118))+(1-Control!$C$7*Calculations!$C$87)*INDEX('Monthly Data'!R:R,Calculations!$C$116+MOD(BQ28,Calculations!$C$118))</f>
        <v>2.3852824346838646E-2</v>
      </c>
      <c r="GH28" s="86">
        <f ca="1">Control!$C$7*Calculations!$C$82*INDEX('Monthly Data'!N:N,Calculations!$C$116+MOD(BR28,Calculations!$C$118))+Control!$C$7*Calculations!$C$83*INDEX('Monthly Data'!O:O,Calculations!$C$116+MOD(BR28,Calculations!$C$118))+Control!$C$7*Calculations!$C$84*INDEX('Monthly Data'!P:P,Calculations!$C$116+MOD(BR28,Calculations!$C$118))+Control!$C$7*Calculations!$C$85*INDEX('Monthly Data'!Q:Q,Calculations!$C$116+MOD(BR28,Calculations!$C$118))+(1-Control!$C$7*Calculations!$C$87)*INDEX('Monthly Data'!R:R,Calculations!$C$116+MOD(BR28,Calculations!$C$118))</f>
        <v>1.5115046179922851E-2</v>
      </c>
      <c r="GI28" s="86">
        <f ca="1">Control!$C$7*Calculations!$C$82*INDEX('Monthly Data'!N:N,Calculations!$C$116+MOD(BS28,Calculations!$C$118))+Control!$C$7*Calculations!$C$83*INDEX('Monthly Data'!O:O,Calculations!$C$116+MOD(BS28,Calculations!$C$118))+Control!$C$7*Calculations!$C$84*INDEX('Monthly Data'!P:P,Calculations!$C$116+MOD(BS28,Calculations!$C$118))+Control!$C$7*Calculations!$C$85*INDEX('Monthly Data'!Q:Q,Calculations!$C$116+MOD(BS28,Calculations!$C$118))+(1-Control!$C$7*Calculations!$C$87)*INDEX('Monthly Data'!R:R,Calculations!$C$116+MOD(BS28,Calculations!$C$118))</f>
        <v>1.8695385296339444E-2</v>
      </c>
      <c r="GJ28" s="86">
        <f ca="1">Control!$C$7*Calculations!$C$82*INDEX('Monthly Data'!N:N,Calculations!$C$116+MOD(BT28,Calculations!$C$118))+Control!$C$7*Calculations!$C$83*INDEX('Monthly Data'!O:O,Calculations!$C$116+MOD(BT28,Calculations!$C$118))+Control!$C$7*Calculations!$C$84*INDEX('Monthly Data'!P:P,Calculations!$C$116+MOD(BT28,Calculations!$C$118))+Control!$C$7*Calculations!$C$85*INDEX('Monthly Data'!Q:Q,Calculations!$C$116+MOD(BT28,Calculations!$C$118))+(1-Control!$C$7*Calculations!$C$87)*INDEX('Monthly Data'!R:R,Calculations!$C$116+MOD(BT28,Calculations!$C$118))</f>
        <v>-3.9863250714949353E-2</v>
      </c>
      <c r="GK28" s="86">
        <f ca="1">Control!$C$7*Calculations!$C$82*INDEX('Monthly Data'!N:N,Calculations!$C$116+MOD(BU28,Calculations!$C$118))+Control!$C$7*Calculations!$C$83*INDEX('Monthly Data'!O:O,Calculations!$C$116+MOD(BU28,Calculations!$C$118))+Control!$C$7*Calculations!$C$84*INDEX('Monthly Data'!P:P,Calculations!$C$116+MOD(BU28,Calculations!$C$118))+Control!$C$7*Calculations!$C$85*INDEX('Monthly Data'!Q:Q,Calculations!$C$116+MOD(BU28,Calculations!$C$118))+(1-Control!$C$7*Calculations!$C$87)*INDEX('Monthly Data'!R:R,Calculations!$C$116+MOD(BU28,Calculations!$C$118))</f>
        <v>3.1011313347584085E-2</v>
      </c>
      <c r="GL28" s="86">
        <f ca="1">Control!$C$7*Calculations!$C$82*INDEX('Monthly Data'!N:N,Calculations!$C$116+MOD(BV28,Calculations!$C$118))+Control!$C$7*Calculations!$C$83*INDEX('Monthly Data'!O:O,Calculations!$C$116+MOD(BV28,Calculations!$C$118))+Control!$C$7*Calculations!$C$84*INDEX('Monthly Data'!P:P,Calculations!$C$116+MOD(BV28,Calculations!$C$118))+Control!$C$7*Calculations!$C$85*INDEX('Monthly Data'!Q:Q,Calculations!$C$116+MOD(BV28,Calculations!$C$118))+(1-Control!$C$7*Calculations!$C$87)*INDEX('Monthly Data'!R:R,Calculations!$C$116+MOD(BV28,Calculations!$C$118))</f>
        <v>3.9251937367756782E-3</v>
      </c>
      <c r="GM28" s="86">
        <f ca="1">Control!$C$7*Calculations!$C$82*INDEX('Monthly Data'!N:N,Calculations!$C$116+MOD(BW28,Calculations!$C$118))+Control!$C$7*Calculations!$C$83*INDEX('Monthly Data'!O:O,Calculations!$C$116+MOD(BW28,Calculations!$C$118))+Control!$C$7*Calculations!$C$84*INDEX('Monthly Data'!P:P,Calculations!$C$116+MOD(BW28,Calculations!$C$118))+Control!$C$7*Calculations!$C$85*INDEX('Monthly Data'!Q:Q,Calculations!$C$116+MOD(BW28,Calculations!$C$118))+(1-Control!$C$7*Calculations!$C$87)*INDEX('Monthly Data'!R:R,Calculations!$C$116+MOD(BW28,Calculations!$C$118))</f>
        <v>-2.072517756005474E-2</v>
      </c>
      <c r="GN28" s="86">
        <f ca="1">Control!$C$7*Calculations!$C$82*INDEX('Monthly Data'!N:N,Calculations!$C$116+MOD(BX28,Calculations!$C$118))+Control!$C$7*Calculations!$C$83*INDEX('Monthly Data'!O:O,Calculations!$C$116+MOD(BX28,Calculations!$C$118))+Control!$C$7*Calculations!$C$84*INDEX('Monthly Data'!P:P,Calculations!$C$116+MOD(BX28,Calculations!$C$118))+Control!$C$7*Calculations!$C$85*INDEX('Monthly Data'!Q:Q,Calculations!$C$116+MOD(BX28,Calculations!$C$118))+(1-Control!$C$7*Calculations!$C$87)*INDEX('Monthly Data'!R:R,Calculations!$C$116+MOD(BX28,Calculations!$C$118))</f>
        <v>1.046389543479892E-2</v>
      </c>
      <c r="GO28" s="86">
        <f ca="1">Control!$C$7*Calculations!$C$82*INDEX('Monthly Data'!N:N,Calculations!$C$116+MOD(BY28,Calculations!$C$118))+Control!$C$7*Calculations!$C$83*INDEX('Monthly Data'!O:O,Calculations!$C$116+MOD(BY28,Calculations!$C$118))+Control!$C$7*Calculations!$C$84*INDEX('Monthly Data'!P:P,Calculations!$C$116+MOD(BY28,Calculations!$C$118))+Control!$C$7*Calculations!$C$85*INDEX('Monthly Data'!Q:Q,Calculations!$C$116+MOD(BY28,Calculations!$C$118))+(1-Control!$C$7*Calculations!$C$87)*INDEX('Monthly Data'!R:R,Calculations!$C$116+MOD(BY28,Calculations!$C$118))</f>
        <v>9.9787204839310462E-3</v>
      </c>
      <c r="GP28" s="86">
        <f ca="1">Control!$C$7*Calculations!$C$82*INDEX('Monthly Data'!N:N,Calculations!$C$116+MOD(BZ28,Calculations!$C$118))+Control!$C$7*Calculations!$C$83*INDEX('Monthly Data'!O:O,Calculations!$C$116+MOD(BZ28,Calculations!$C$118))+Control!$C$7*Calculations!$C$84*INDEX('Monthly Data'!P:P,Calculations!$C$116+MOD(BZ28,Calculations!$C$118))+Control!$C$7*Calculations!$C$85*INDEX('Monthly Data'!Q:Q,Calculations!$C$116+MOD(BZ28,Calculations!$C$118))+(1-Control!$C$7*Calculations!$C$87)*INDEX('Monthly Data'!R:R,Calculations!$C$116+MOD(BZ28,Calculations!$C$118))</f>
        <v>6.2631896128884862E-3</v>
      </c>
      <c r="GQ28" s="86">
        <f ca="1">Control!$C$7*Calculations!$C$82*INDEX('Monthly Data'!N:N,Calculations!$C$116+MOD(CA28,Calculations!$C$118))+Control!$C$7*Calculations!$C$83*INDEX('Monthly Data'!O:O,Calculations!$C$116+MOD(CA28,Calculations!$C$118))+Control!$C$7*Calculations!$C$84*INDEX('Monthly Data'!P:P,Calculations!$C$116+MOD(CA28,Calculations!$C$118))+Control!$C$7*Calculations!$C$85*INDEX('Monthly Data'!Q:Q,Calculations!$C$116+MOD(CA28,Calculations!$C$118))+(1-Control!$C$7*Calculations!$C$87)*INDEX('Monthly Data'!R:R,Calculations!$C$116+MOD(CA28,Calculations!$C$118))</f>
        <v>-2.5419860972892394E-2</v>
      </c>
      <c r="GR28" s="86">
        <f ca="1">Control!$C$7*Calculations!$C$82*INDEX('Monthly Data'!N:N,Calculations!$C$116+MOD(CB28,Calculations!$C$118))+Control!$C$7*Calculations!$C$83*INDEX('Monthly Data'!O:O,Calculations!$C$116+MOD(CB28,Calculations!$C$118))+Control!$C$7*Calculations!$C$84*INDEX('Monthly Data'!P:P,Calculations!$C$116+MOD(CB28,Calculations!$C$118))+Control!$C$7*Calculations!$C$85*INDEX('Monthly Data'!Q:Q,Calculations!$C$116+MOD(CB28,Calculations!$C$118))+(1-Control!$C$7*Calculations!$C$87)*INDEX('Monthly Data'!R:R,Calculations!$C$116+MOD(CB28,Calculations!$C$118))</f>
        <v>-1.9947061878162777E-2</v>
      </c>
      <c r="GS28" s="86">
        <f ca="1">Control!$C$7*Calculations!$C$82*INDEX('Monthly Data'!N:N,Calculations!$C$116+MOD(CC28,Calculations!$C$118))+Control!$C$7*Calculations!$C$83*INDEX('Monthly Data'!O:O,Calculations!$C$116+MOD(CC28,Calculations!$C$118))+Control!$C$7*Calculations!$C$84*INDEX('Monthly Data'!P:P,Calculations!$C$116+MOD(CC28,Calculations!$C$118))+Control!$C$7*Calculations!$C$85*INDEX('Monthly Data'!Q:Q,Calculations!$C$116+MOD(CC28,Calculations!$C$118))+(1-Control!$C$7*Calculations!$C$87)*INDEX('Monthly Data'!R:R,Calculations!$C$116+MOD(CC28,Calculations!$C$118))</f>
        <v>7.5897487599915015E-3</v>
      </c>
      <c r="GT28" s="86">
        <f ca="1">Control!$C$7*Calculations!$C$82*INDEX('Monthly Data'!N:N,Calculations!$C$116+MOD(CD28,Calculations!$C$118))+Control!$C$7*Calculations!$C$83*INDEX('Monthly Data'!O:O,Calculations!$C$116+MOD(CD28,Calculations!$C$118))+Control!$C$7*Calculations!$C$84*INDEX('Monthly Data'!P:P,Calculations!$C$116+MOD(CD28,Calculations!$C$118))+Control!$C$7*Calculations!$C$85*INDEX('Monthly Data'!Q:Q,Calculations!$C$116+MOD(CD28,Calculations!$C$118))+(1-Control!$C$7*Calculations!$C$87)*INDEX('Monthly Data'!R:R,Calculations!$C$116+MOD(CD28,Calculations!$C$118))</f>
        <v>2.4470405846852006E-3</v>
      </c>
      <c r="GU28" s="86">
        <f ca="1">Control!$C$7*Calculations!$C$82*INDEX('Monthly Data'!N:N,Calculations!$C$116+MOD(CE28,Calculations!$C$118))+Control!$C$7*Calculations!$C$83*INDEX('Monthly Data'!O:O,Calculations!$C$116+MOD(CE28,Calculations!$C$118))+Control!$C$7*Calculations!$C$84*INDEX('Monthly Data'!P:P,Calculations!$C$116+MOD(CE28,Calculations!$C$118))+Control!$C$7*Calculations!$C$85*INDEX('Monthly Data'!Q:Q,Calculations!$C$116+MOD(CE28,Calculations!$C$118))+(1-Control!$C$7*Calculations!$C$87)*INDEX('Monthly Data'!R:R,Calculations!$C$116+MOD(CE28,Calculations!$C$118))</f>
        <v>2.3307359621218403E-2</v>
      </c>
      <c r="GV28" s="86">
        <f ca="1">Control!$C$7*Calculations!$C$82*INDEX('Monthly Data'!N:N,Calculations!$C$116+MOD(CF28,Calculations!$C$118))+Control!$C$7*Calculations!$C$83*INDEX('Monthly Data'!O:O,Calculations!$C$116+MOD(CF28,Calculations!$C$118))+Control!$C$7*Calculations!$C$84*INDEX('Monthly Data'!P:P,Calculations!$C$116+MOD(CF28,Calculations!$C$118))+Control!$C$7*Calculations!$C$85*INDEX('Monthly Data'!Q:Q,Calculations!$C$116+MOD(CF28,Calculations!$C$118))+(1-Control!$C$7*Calculations!$C$87)*INDEX('Monthly Data'!R:R,Calculations!$C$116+MOD(CF28,Calculations!$C$118))</f>
        <v>-1.9947061878162777E-2</v>
      </c>
      <c r="GW28" s="86">
        <f ca="1">Control!$C$7*Calculations!$C$82*INDEX('Monthly Data'!N:N,Calculations!$C$116+MOD(CG28,Calculations!$C$118))+Control!$C$7*Calculations!$C$83*INDEX('Monthly Data'!O:O,Calculations!$C$116+MOD(CG28,Calculations!$C$118))+Control!$C$7*Calculations!$C$84*INDEX('Monthly Data'!P:P,Calculations!$C$116+MOD(CG28,Calculations!$C$118))+Control!$C$7*Calculations!$C$85*INDEX('Monthly Data'!Q:Q,Calculations!$C$116+MOD(CG28,Calculations!$C$118))+(1-Control!$C$7*Calculations!$C$87)*INDEX('Monthly Data'!R:R,Calculations!$C$116+MOD(CG28,Calculations!$C$118))</f>
        <v>-1.3959200237295809E-2</v>
      </c>
      <c r="GX28" s="86">
        <f ca="1">Control!$C$7*Calculations!$C$82*INDEX('Monthly Data'!N:N,Calculations!$C$116+MOD(CH28,Calculations!$C$118))+Control!$C$7*Calculations!$C$83*INDEX('Monthly Data'!O:O,Calculations!$C$116+MOD(CH28,Calculations!$C$118))+Control!$C$7*Calculations!$C$84*INDEX('Monthly Data'!P:P,Calculations!$C$116+MOD(CH28,Calculations!$C$118))+Control!$C$7*Calculations!$C$85*INDEX('Monthly Data'!Q:Q,Calculations!$C$116+MOD(CH28,Calculations!$C$118))+(1-Control!$C$7*Calculations!$C$87)*INDEX('Monthly Data'!R:R,Calculations!$C$116+MOD(CH28,Calculations!$C$118))</f>
        <v>-7.3651264633385334E-4</v>
      </c>
      <c r="GY28" s="86">
        <f ca="1">Control!$C$7*Calculations!$C$82*INDEX('Monthly Data'!N:N,Calculations!$C$116+MOD(CI28,Calculations!$C$118))+Control!$C$7*Calculations!$C$83*INDEX('Monthly Data'!O:O,Calculations!$C$116+MOD(CI28,Calculations!$C$118))+Control!$C$7*Calculations!$C$84*INDEX('Monthly Data'!P:P,Calculations!$C$116+MOD(CI28,Calculations!$C$118))+Control!$C$7*Calculations!$C$85*INDEX('Monthly Data'!Q:Q,Calculations!$C$116+MOD(CI28,Calculations!$C$118))+(1-Control!$C$7*Calculations!$C$87)*INDEX('Monthly Data'!R:R,Calculations!$C$116+MOD(CI28,Calculations!$C$118))</f>
        <v>-9.839093431862074E-3</v>
      </c>
      <c r="GZ28" s="86">
        <f ca="1">Control!$C$7*Calculations!$C$82*INDEX('Monthly Data'!N:N,Calculations!$C$116+MOD(CJ28,Calculations!$C$118))+Control!$C$7*Calculations!$C$83*INDEX('Monthly Data'!O:O,Calculations!$C$116+MOD(CJ28,Calculations!$C$118))+Control!$C$7*Calculations!$C$84*INDEX('Monthly Data'!P:P,Calculations!$C$116+MOD(CJ28,Calculations!$C$118))+Control!$C$7*Calculations!$C$85*INDEX('Monthly Data'!Q:Q,Calculations!$C$116+MOD(CJ28,Calculations!$C$118))+(1-Control!$C$7*Calculations!$C$87)*INDEX('Monthly Data'!R:R,Calculations!$C$116+MOD(CJ28,Calculations!$C$118))</f>
        <v>1.5108777406081684E-3</v>
      </c>
      <c r="HA28" s="86">
        <f ca="1">Control!$C$7*Calculations!$C$82*INDEX('Monthly Data'!N:N,Calculations!$C$116+MOD(CK28,Calculations!$C$118))+Control!$C$7*Calculations!$C$83*INDEX('Monthly Data'!O:O,Calculations!$C$116+MOD(CK28,Calculations!$C$118))+Control!$C$7*Calculations!$C$84*INDEX('Monthly Data'!P:P,Calculations!$C$116+MOD(CK28,Calculations!$C$118))+Control!$C$7*Calculations!$C$85*INDEX('Monthly Data'!Q:Q,Calculations!$C$116+MOD(CK28,Calculations!$C$118))+(1-Control!$C$7*Calculations!$C$87)*INDEX('Monthly Data'!R:R,Calculations!$C$116+MOD(CK28,Calculations!$C$118))</f>
        <v>1.0478379486191123E-2</v>
      </c>
      <c r="HB28" s="86">
        <f ca="1">Control!$C$7*Calculations!$C$82*INDEX('Monthly Data'!N:N,Calculations!$C$116+MOD(CL28,Calculations!$C$118))+Control!$C$7*Calculations!$C$83*INDEX('Monthly Data'!O:O,Calculations!$C$116+MOD(CL28,Calculations!$C$118))+Control!$C$7*Calculations!$C$84*INDEX('Monthly Data'!P:P,Calculations!$C$116+MOD(CL28,Calculations!$C$118))+Control!$C$7*Calculations!$C$85*INDEX('Monthly Data'!Q:Q,Calculations!$C$116+MOD(CL28,Calculations!$C$118))+(1-Control!$C$7*Calculations!$C$87)*INDEX('Monthly Data'!R:R,Calculations!$C$116+MOD(CL28,Calculations!$C$118))</f>
        <v>1.50127906355989E-2</v>
      </c>
      <c r="HC28" s="86">
        <f ca="1">Control!$C$7*Calculations!$C$82*INDEX('Monthly Data'!N:N,Calculations!$C$116+MOD(CM28,Calculations!$C$118))+Control!$C$7*Calculations!$C$83*INDEX('Monthly Data'!O:O,Calculations!$C$116+MOD(CM28,Calculations!$C$118))+Control!$C$7*Calculations!$C$84*INDEX('Monthly Data'!P:P,Calculations!$C$116+MOD(CM28,Calculations!$C$118))+Control!$C$7*Calculations!$C$85*INDEX('Monthly Data'!Q:Q,Calculations!$C$116+MOD(CM28,Calculations!$C$118))+(1-Control!$C$7*Calculations!$C$87)*INDEX('Monthly Data'!R:R,Calculations!$C$116+MOD(CM28,Calculations!$C$118))</f>
        <v>-3.53368065312233E-2</v>
      </c>
      <c r="HD28" s="86">
        <f ca="1">Control!$C$7*Calculations!$C$82*INDEX('Monthly Data'!N:N,Calculations!$C$116+MOD(CN28,Calculations!$C$118))+Control!$C$7*Calculations!$C$83*INDEX('Monthly Data'!O:O,Calculations!$C$116+MOD(CN28,Calculations!$C$118))+Control!$C$7*Calculations!$C$84*INDEX('Monthly Data'!P:P,Calculations!$C$116+MOD(CN28,Calculations!$C$118))+Control!$C$7*Calculations!$C$85*INDEX('Monthly Data'!Q:Q,Calculations!$C$116+MOD(CN28,Calculations!$C$118))+(1-Control!$C$7*Calculations!$C$87)*INDEX('Monthly Data'!R:R,Calculations!$C$116+MOD(CN28,Calculations!$C$118))</f>
        <v>-3.299557342782896E-2</v>
      </c>
      <c r="HE28" s="86">
        <f ca="1">Control!$C$7*Calculations!$C$82*INDEX('Monthly Data'!N:N,Calculations!$C$116+MOD(CO28,Calculations!$C$118))+Control!$C$7*Calculations!$C$83*INDEX('Monthly Data'!O:O,Calculations!$C$116+MOD(CO28,Calculations!$C$118))+Control!$C$7*Calculations!$C$84*INDEX('Monthly Data'!P:P,Calculations!$C$116+MOD(CO28,Calculations!$C$118))+Control!$C$7*Calculations!$C$85*INDEX('Monthly Data'!Q:Q,Calculations!$C$116+MOD(CO28,Calculations!$C$118))+(1-Control!$C$7*Calculations!$C$87)*INDEX('Monthly Data'!R:R,Calculations!$C$116+MOD(CO28,Calculations!$C$118))</f>
        <v>-2.0269389991732112E-2</v>
      </c>
      <c r="HF28" s="86">
        <f ca="1">Control!$C$7*Calculations!$C$82*INDEX('Monthly Data'!N:N,Calculations!$C$116+MOD(CP28,Calculations!$C$118))+Control!$C$7*Calculations!$C$83*INDEX('Monthly Data'!O:O,Calculations!$C$116+MOD(CP28,Calculations!$C$118))+Control!$C$7*Calculations!$C$84*INDEX('Monthly Data'!P:P,Calculations!$C$116+MOD(CP28,Calculations!$C$118))+Control!$C$7*Calculations!$C$85*INDEX('Monthly Data'!Q:Q,Calculations!$C$116+MOD(CP28,Calculations!$C$118))+(1-Control!$C$7*Calculations!$C$87)*INDEX('Monthly Data'!R:R,Calculations!$C$116+MOD(CP28,Calculations!$C$118))</f>
        <v>-1.1360801645249321E-2</v>
      </c>
      <c r="HG28" s="86">
        <f ca="1">Control!$C$7*Calculations!$C$82*INDEX('Monthly Data'!N:N,Calculations!$C$116+MOD(CQ28,Calculations!$C$118))+Control!$C$7*Calculations!$C$83*INDEX('Monthly Data'!O:O,Calculations!$C$116+MOD(CQ28,Calculations!$C$118))+Control!$C$7*Calculations!$C$84*INDEX('Monthly Data'!P:P,Calculations!$C$116+MOD(CQ28,Calculations!$C$118))+Control!$C$7*Calculations!$C$85*INDEX('Monthly Data'!Q:Q,Calculations!$C$116+MOD(CQ28,Calculations!$C$118))+(1-Control!$C$7*Calculations!$C$87)*INDEX('Monthly Data'!R:R,Calculations!$C$116+MOD(CQ28,Calculations!$C$118))</f>
        <v>-2.6378232493851243E-2</v>
      </c>
      <c r="HH28" s="86">
        <f ca="1">Control!$C$7*Calculations!$C$82*INDEX('Monthly Data'!N:N,Calculations!$C$116+MOD(CR28,Calculations!$C$118))+Control!$C$7*Calculations!$C$83*INDEX('Monthly Data'!O:O,Calculations!$C$116+MOD(CR28,Calculations!$C$118))+Control!$C$7*Calculations!$C$84*INDEX('Monthly Data'!P:P,Calculations!$C$116+MOD(CR28,Calculations!$C$118))+Control!$C$7*Calculations!$C$85*INDEX('Monthly Data'!Q:Q,Calculations!$C$116+MOD(CR28,Calculations!$C$118))+(1-Control!$C$7*Calculations!$C$87)*INDEX('Monthly Data'!R:R,Calculations!$C$116+MOD(CR28,Calculations!$C$118))</f>
        <v>1.1809891087585166E-2</v>
      </c>
      <c r="HI28" s="86">
        <f ca="1">Control!$C$7*Calculations!$C$82*INDEX('Monthly Data'!N:N,Calculations!$C$116+MOD(CS28,Calculations!$C$118))+Control!$C$7*Calculations!$C$83*INDEX('Monthly Data'!O:O,Calculations!$C$116+MOD(CS28,Calculations!$C$118))+Control!$C$7*Calculations!$C$84*INDEX('Monthly Data'!P:P,Calculations!$C$116+MOD(CS28,Calculations!$C$118))+Control!$C$7*Calculations!$C$85*INDEX('Monthly Data'!Q:Q,Calculations!$C$116+MOD(CS28,Calculations!$C$118))+(1-Control!$C$7*Calculations!$C$87)*INDEX('Monthly Data'!R:R,Calculations!$C$116+MOD(CS28,Calculations!$C$118))</f>
        <v>2.9708469559001142E-2</v>
      </c>
      <c r="HJ28" s="86">
        <f ca="1">Control!$C$7*Calculations!$C$82*INDEX('Monthly Data'!N:N,Calculations!$C$116+MOD(CT28,Calculations!$C$118))+Control!$C$7*Calculations!$C$83*INDEX('Monthly Data'!O:O,Calculations!$C$116+MOD(CT28,Calculations!$C$118))+Control!$C$7*Calculations!$C$84*INDEX('Monthly Data'!P:P,Calculations!$C$116+MOD(CT28,Calculations!$C$118))+Control!$C$7*Calculations!$C$85*INDEX('Monthly Data'!Q:Q,Calculations!$C$116+MOD(CT28,Calculations!$C$118))+(1-Control!$C$7*Calculations!$C$87)*INDEX('Monthly Data'!R:R,Calculations!$C$116+MOD(CT28,Calculations!$C$118))</f>
        <v>9.5791276036140301E-3</v>
      </c>
      <c r="HK28" s="86">
        <f ca="1">Control!$C$7*Calculations!$C$82*INDEX('Monthly Data'!N:N,Calculations!$C$116+MOD(CU28,Calculations!$C$118))+Control!$C$7*Calculations!$C$83*INDEX('Monthly Data'!O:O,Calculations!$C$116+MOD(CU28,Calculations!$C$118))+Control!$C$7*Calculations!$C$84*INDEX('Monthly Data'!P:P,Calculations!$C$116+MOD(CU28,Calculations!$C$118))+Control!$C$7*Calculations!$C$85*INDEX('Monthly Data'!Q:Q,Calculations!$C$116+MOD(CU28,Calculations!$C$118))+(1-Control!$C$7*Calculations!$C$87)*INDEX('Monthly Data'!R:R,Calculations!$C$116+MOD(CU28,Calculations!$C$118))</f>
        <v>-9.8327855560634558E-3</v>
      </c>
      <c r="HL28" s="86">
        <f ca="1">Control!$C$7*Calculations!$C$82*INDEX('Monthly Data'!N:N,Calculations!$C$116+MOD(CV28,Calculations!$C$118))+Control!$C$7*Calculations!$C$83*INDEX('Monthly Data'!O:O,Calculations!$C$116+MOD(CV28,Calculations!$C$118))+Control!$C$7*Calculations!$C$84*INDEX('Monthly Data'!P:P,Calculations!$C$116+MOD(CV28,Calculations!$C$118))+Control!$C$7*Calculations!$C$85*INDEX('Monthly Data'!Q:Q,Calculations!$C$116+MOD(CV28,Calculations!$C$118))+(1-Control!$C$7*Calculations!$C$87)*INDEX('Monthly Data'!R:R,Calculations!$C$116+MOD(CV28,Calculations!$C$118))</f>
        <v>-3.8875517825435772E-3</v>
      </c>
      <c r="HM28" s="86">
        <f ca="1">Control!$C$7*Calculations!$C$82*INDEX('Monthly Data'!N:N,Calculations!$C$116+MOD(CW28,Calculations!$C$118))+Control!$C$7*Calculations!$C$83*INDEX('Monthly Data'!O:O,Calculations!$C$116+MOD(CW28,Calculations!$C$118))+Control!$C$7*Calculations!$C$84*INDEX('Monthly Data'!P:P,Calculations!$C$116+MOD(CW28,Calculations!$C$118))+Control!$C$7*Calculations!$C$85*INDEX('Monthly Data'!Q:Q,Calculations!$C$116+MOD(CW28,Calculations!$C$118))+(1-Control!$C$7*Calculations!$C$87)*INDEX('Monthly Data'!R:R,Calculations!$C$116+MOD(CW28,Calculations!$C$118))</f>
        <v>-3.299557342782896E-2</v>
      </c>
      <c r="HN28" s="86">
        <f ca="1">Control!$C$7*Calculations!$C$82*INDEX('Monthly Data'!N:N,Calculations!$C$116+MOD(CX28,Calculations!$C$118))+Control!$C$7*Calculations!$C$83*INDEX('Monthly Data'!O:O,Calculations!$C$116+MOD(CX28,Calculations!$C$118))+Control!$C$7*Calculations!$C$84*INDEX('Monthly Data'!P:P,Calculations!$C$116+MOD(CX28,Calculations!$C$118))+Control!$C$7*Calculations!$C$85*INDEX('Monthly Data'!Q:Q,Calculations!$C$116+MOD(CX28,Calculations!$C$118))+(1-Control!$C$7*Calculations!$C$87)*INDEX('Monthly Data'!R:R,Calculations!$C$116+MOD(CX28,Calculations!$C$118))</f>
        <v>1.142101364887867E-2</v>
      </c>
      <c r="HO28" s="86">
        <f ca="1">Control!$C$7*Calculations!$C$82*INDEX('Monthly Data'!N:N,Calculations!$C$116+MOD(CY28,Calculations!$C$118))+Control!$C$7*Calculations!$C$83*INDEX('Monthly Data'!O:O,Calculations!$C$116+MOD(CY28,Calculations!$C$118))+Control!$C$7*Calculations!$C$84*INDEX('Monthly Data'!P:P,Calculations!$C$116+MOD(CY28,Calculations!$C$118))+Control!$C$7*Calculations!$C$85*INDEX('Monthly Data'!Q:Q,Calculations!$C$116+MOD(CY28,Calculations!$C$118))+(1-Control!$C$7*Calculations!$C$87)*INDEX('Monthly Data'!R:R,Calculations!$C$116+MOD(CY28,Calculations!$C$118))</f>
        <v>5.8868730207813358E-3</v>
      </c>
      <c r="HP28" s="86">
        <f ca="1">Control!$C$7*Calculations!$C$82*INDEX('Monthly Data'!N:N,Calculations!$C$116+MOD(CZ28,Calculations!$C$118))+Control!$C$7*Calculations!$C$83*INDEX('Monthly Data'!O:O,Calculations!$C$116+MOD(CZ28,Calculations!$C$118))+Control!$C$7*Calculations!$C$84*INDEX('Monthly Data'!P:P,Calculations!$C$116+MOD(CZ28,Calculations!$C$118))+Control!$C$7*Calculations!$C$85*INDEX('Monthly Data'!Q:Q,Calculations!$C$116+MOD(CZ28,Calculations!$C$118))+(1-Control!$C$7*Calculations!$C$87)*INDEX('Monthly Data'!R:R,Calculations!$C$116+MOD(CZ28,Calculations!$C$118))</f>
        <v>-1.9947061878162777E-2</v>
      </c>
      <c r="HQ28" s="86">
        <f ca="1">Control!$C$7*Calculations!$C$82*INDEX('Monthly Data'!N:N,Calculations!$C$116+MOD(DA28,Calculations!$C$118))+Control!$C$7*Calculations!$C$83*INDEX('Monthly Data'!O:O,Calculations!$C$116+MOD(DA28,Calculations!$C$118))+Control!$C$7*Calculations!$C$84*INDEX('Monthly Data'!P:P,Calculations!$C$116+MOD(DA28,Calculations!$C$118))+Control!$C$7*Calculations!$C$85*INDEX('Monthly Data'!Q:Q,Calculations!$C$116+MOD(DA28,Calculations!$C$118))+(1-Control!$C$7*Calculations!$C$87)*INDEX('Monthly Data'!R:R,Calculations!$C$116+MOD(DA28,Calculations!$C$118))</f>
        <v>-7.8872955230675015E-3</v>
      </c>
      <c r="HR28" s="86">
        <f ca="1">Control!$C$7*Calculations!$C$82*INDEX('Monthly Data'!N:N,Calculations!$C$116+MOD(DB28,Calculations!$C$118))+Control!$C$7*Calculations!$C$83*INDEX('Monthly Data'!O:O,Calculations!$C$116+MOD(DB28,Calculations!$C$118))+Control!$C$7*Calculations!$C$84*INDEX('Monthly Data'!P:P,Calculations!$C$116+MOD(DB28,Calculations!$C$118))+Control!$C$7*Calculations!$C$85*INDEX('Monthly Data'!Q:Q,Calculations!$C$116+MOD(DB28,Calculations!$C$118))+(1-Control!$C$7*Calculations!$C$87)*INDEX('Monthly Data'!R:R,Calculations!$C$116+MOD(DB28,Calculations!$C$118))</f>
        <v>3.4808428836917149E-3</v>
      </c>
      <c r="HS28" s="86">
        <f ca="1">Control!$C$7*Calculations!$C$82*INDEX('Monthly Data'!N:N,Calculations!$C$116+MOD(DC28,Calculations!$C$118))+Control!$C$7*Calculations!$C$83*INDEX('Monthly Data'!O:O,Calculations!$C$116+MOD(DC28,Calculations!$C$118))+Control!$C$7*Calculations!$C$84*INDEX('Monthly Data'!P:P,Calculations!$C$116+MOD(DC28,Calculations!$C$118))+Control!$C$7*Calculations!$C$85*INDEX('Monthly Data'!Q:Q,Calculations!$C$116+MOD(DC28,Calculations!$C$118))+(1-Control!$C$7*Calculations!$C$87)*INDEX('Monthly Data'!R:R,Calculations!$C$116+MOD(DC28,Calculations!$C$118))</f>
        <v>2.2757992058453024E-3</v>
      </c>
      <c r="HT28" s="86">
        <f ca="1">Control!$C$7*Calculations!$C$82*INDEX('Monthly Data'!N:N,Calculations!$C$116+MOD(DD28,Calculations!$C$118))+Control!$C$7*Calculations!$C$83*INDEX('Monthly Data'!O:O,Calculations!$C$116+MOD(DD28,Calculations!$C$118))+Control!$C$7*Calculations!$C$84*INDEX('Monthly Data'!P:P,Calculations!$C$116+MOD(DD28,Calculations!$C$118))+Control!$C$7*Calculations!$C$85*INDEX('Monthly Data'!Q:Q,Calculations!$C$116+MOD(DD28,Calculations!$C$118))+(1-Control!$C$7*Calculations!$C$87)*INDEX('Monthly Data'!R:R,Calculations!$C$116+MOD(DD28,Calculations!$C$118))</f>
        <v>1.7073665854433945E-2</v>
      </c>
      <c r="HU28" s="86">
        <f ca="1">Control!$C$7*Calculations!$C$82*INDEX('Monthly Data'!N:N,Calculations!$C$116+MOD(DE28,Calculations!$C$118))+Control!$C$7*Calculations!$C$83*INDEX('Monthly Data'!O:O,Calculations!$C$116+MOD(DE28,Calculations!$C$118))+Control!$C$7*Calculations!$C$84*INDEX('Monthly Data'!P:P,Calculations!$C$116+MOD(DE28,Calculations!$C$118))+Control!$C$7*Calculations!$C$85*INDEX('Monthly Data'!Q:Q,Calculations!$C$116+MOD(DE28,Calculations!$C$118))+(1-Control!$C$7*Calculations!$C$87)*INDEX('Monthly Data'!R:R,Calculations!$C$116+MOD(DE28,Calculations!$C$118))</f>
        <v>2.3852824346838646E-2</v>
      </c>
      <c r="HV28" s="86">
        <f ca="1">Control!$C$7*Calculations!$C$82*INDEX('Monthly Data'!N:N,Calculations!$C$116+MOD(DF28,Calculations!$C$118))+Control!$C$7*Calculations!$C$83*INDEX('Monthly Data'!O:O,Calculations!$C$116+MOD(DF28,Calculations!$C$118))+Control!$C$7*Calculations!$C$84*INDEX('Monthly Data'!P:P,Calculations!$C$116+MOD(DF28,Calculations!$C$118))+Control!$C$7*Calculations!$C$85*INDEX('Monthly Data'!Q:Q,Calculations!$C$116+MOD(DF28,Calculations!$C$118))+(1-Control!$C$7*Calculations!$C$87)*INDEX('Monthly Data'!R:R,Calculations!$C$116+MOD(DF28,Calculations!$C$118))</f>
        <v>4.2795950888382334E-3</v>
      </c>
      <c r="HW28" s="86">
        <f ca="1">Control!$C$7*Calculations!$C$82*INDEX('Monthly Data'!N:N,Calculations!$C$116+MOD(DG28,Calculations!$C$118))+Control!$C$7*Calculations!$C$83*INDEX('Monthly Data'!O:O,Calculations!$C$116+MOD(DG28,Calculations!$C$118))+Control!$C$7*Calculations!$C$84*INDEX('Monthly Data'!P:P,Calculations!$C$116+MOD(DG28,Calculations!$C$118))+Control!$C$7*Calculations!$C$85*INDEX('Monthly Data'!Q:Q,Calculations!$C$116+MOD(DG28,Calculations!$C$118))+(1-Control!$C$7*Calculations!$C$87)*INDEX('Monthly Data'!R:R,Calculations!$C$116+MOD(DG28,Calculations!$C$118))</f>
        <v>1.0921298083007208E-2</v>
      </c>
      <c r="HX28" s="86">
        <f ca="1">Control!$C$7*Calculations!$C$82*INDEX('Monthly Data'!N:N,Calculations!$C$116+MOD(DH28,Calculations!$C$118))+Control!$C$7*Calculations!$C$83*INDEX('Monthly Data'!O:O,Calculations!$C$116+MOD(DH28,Calculations!$C$118))+Control!$C$7*Calculations!$C$84*INDEX('Monthly Data'!P:P,Calculations!$C$116+MOD(DH28,Calculations!$C$118))+Control!$C$7*Calculations!$C$85*INDEX('Monthly Data'!Q:Q,Calculations!$C$116+MOD(DH28,Calculations!$C$118))+(1-Control!$C$7*Calculations!$C$87)*INDEX('Monthly Data'!R:R,Calculations!$C$116+MOD(DH28,Calculations!$C$118))</f>
        <v>7.3538285850108537E-3</v>
      </c>
      <c r="HY28" s="86">
        <f ca="1">Control!$C$7*Calculations!$C$82*INDEX('Monthly Data'!N:N,Calculations!$C$116+MOD(DI28,Calculations!$C$118))+Control!$C$7*Calculations!$C$83*INDEX('Monthly Data'!O:O,Calculations!$C$116+MOD(DI28,Calculations!$C$118))+Control!$C$7*Calculations!$C$84*INDEX('Monthly Data'!P:P,Calculations!$C$116+MOD(DI28,Calculations!$C$118))+Control!$C$7*Calculations!$C$85*INDEX('Monthly Data'!Q:Q,Calculations!$C$116+MOD(DI28,Calculations!$C$118))+(1-Control!$C$7*Calculations!$C$87)*INDEX('Monthly Data'!R:R,Calculations!$C$116+MOD(DI28,Calculations!$C$118))</f>
        <v>1.9073822767906517E-2</v>
      </c>
      <c r="HZ28" s="86">
        <f ca="1">Control!$C$7*Calculations!$C$82*INDEX('Monthly Data'!N:N,Calculations!$C$116+MOD(DJ28,Calculations!$C$118))+Control!$C$7*Calculations!$C$83*INDEX('Monthly Data'!O:O,Calculations!$C$116+MOD(DJ28,Calculations!$C$118))+Control!$C$7*Calculations!$C$84*INDEX('Monthly Data'!P:P,Calculations!$C$116+MOD(DJ28,Calculations!$C$118))+Control!$C$7*Calculations!$C$85*INDEX('Monthly Data'!Q:Q,Calculations!$C$116+MOD(DJ28,Calculations!$C$118))+(1-Control!$C$7*Calculations!$C$87)*INDEX('Monthly Data'!R:R,Calculations!$C$116+MOD(DJ28,Calculations!$C$118))</f>
        <v>1.0415351832335435E-2</v>
      </c>
      <c r="IA28" s="86">
        <f ca="1">Control!$C$7*Calculations!$C$82*INDEX('Monthly Data'!N:N,Calculations!$C$116+MOD(DK28,Calculations!$C$118))+Control!$C$7*Calculations!$C$83*INDEX('Monthly Data'!O:O,Calculations!$C$116+MOD(DK28,Calculations!$C$118))+Control!$C$7*Calculations!$C$84*INDEX('Monthly Data'!P:P,Calculations!$C$116+MOD(DK28,Calculations!$C$118))+Control!$C$7*Calculations!$C$85*INDEX('Monthly Data'!Q:Q,Calculations!$C$116+MOD(DK28,Calculations!$C$118))+(1-Control!$C$7*Calculations!$C$87)*INDEX('Monthly Data'!R:R,Calculations!$C$116+MOD(DK28,Calculations!$C$118))</f>
        <v>-7.4084874653726545E-3</v>
      </c>
      <c r="IB28" s="86">
        <f ca="1">Control!$C$7*Calculations!$C$82*INDEX('Monthly Data'!N:N,Calculations!$C$116+MOD(DL28,Calculations!$C$118))+Control!$C$7*Calculations!$C$83*INDEX('Monthly Data'!O:O,Calculations!$C$116+MOD(DL28,Calculations!$C$118))+Control!$C$7*Calculations!$C$84*INDEX('Monthly Data'!P:P,Calculations!$C$116+MOD(DL28,Calculations!$C$118))+Control!$C$7*Calculations!$C$85*INDEX('Monthly Data'!Q:Q,Calculations!$C$116+MOD(DL28,Calculations!$C$118))+(1-Control!$C$7*Calculations!$C$87)*INDEX('Monthly Data'!R:R,Calculations!$C$116+MOD(DL28,Calculations!$C$118))</f>
        <v>-1.1360801645249321E-2</v>
      </c>
      <c r="IC28" s="86">
        <f ca="1">Control!$C$7*Calculations!$C$82*INDEX('Monthly Data'!N:N,Calculations!$C$116+MOD(DM28,Calculations!$C$118))+Control!$C$7*Calculations!$C$83*INDEX('Monthly Data'!O:O,Calculations!$C$116+MOD(DM28,Calculations!$C$118))+Control!$C$7*Calculations!$C$84*INDEX('Monthly Data'!P:P,Calculations!$C$116+MOD(DM28,Calculations!$C$118))+Control!$C$7*Calculations!$C$85*INDEX('Monthly Data'!Q:Q,Calculations!$C$116+MOD(DM28,Calculations!$C$118))+(1-Control!$C$7*Calculations!$C$87)*INDEX('Monthly Data'!R:R,Calculations!$C$116+MOD(DM28,Calculations!$C$118))</f>
        <v>6.3250222980707482E-3</v>
      </c>
      <c r="ID28" s="86">
        <f ca="1">Control!$C$7*Calculations!$C$82*INDEX('Monthly Data'!N:N,Calculations!$C$116+MOD(DN28,Calculations!$C$118))+Control!$C$7*Calculations!$C$83*INDEX('Monthly Data'!O:O,Calculations!$C$116+MOD(DN28,Calculations!$C$118))+Control!$C$7*Calculations!$C$84*INDEX('Monthly Data'!P:P,Calculations!$C$116+MOD(DN28,Calculations!$C$118))+Control!$C$7*Calculations!$C$85*INDEX('Monthly Data'!Q:Q,Calculations!$C$116+MOD(DN28,Calculations!$C$118))+(1-Control!$C$7*Calculations!$C$87)*INDEX('Monthly Data'!R:R,Calculations!$C$116+MOD(DN28,Calculations!$C$118))</f>
        <v>-1.0485101266941802E-2</v>
      </c>
      <c r="IE28" s="86">
        <f ca="1">Control!$C$7*Calculations!$C$82*INDEX('Monthly Data'!N:N,Calculations!$C$116+MOD(DO28,Calculations!$C$118))+Control!$C$7*Calculations!$C$83*INDEX('Monthly Data'!O:O,Calculations!$C$116+MOD(DO28,Calculations!$C$118))+Control!$C$7*Calculations!$C$84*INDEX('Monthly Data'!P:P,Calculations!$C$116+MOD(DO28,Calculations!$C$118))+Control!$C$7*Calculations!$C$85*INDEX('Monthly Data'!Q:Q,Calculations!$C$116+MOD(DO28,Calculations!$C$118))+(1-Control!$C$7*Calculations!$C$87)*INDEX('Monthly Data'!R:R,Calculations!$C$116+MOD(DO28,Calculations!$C$118))</f>
        <v>-3.299557342782896E-2</v>
      </c>
      <c r="IF28" s="86">
        <f ca="1">Control!$C$7*Calculations!$C$82*INDEX('Monthly Data'!N:N,Calculations!$C$116+MOD(DP28,Calculations!$C$118))+Control!$C$7*Calculations!$C$83*INDEX('Monthly Data'!O:O,Calculations!$C$116+MOD(DP28,Calculations!$C$118))+Control!$C$7*Calculations!$C$84*INDEX('Monthly Data'!P:P,Calculations!$C$116+MOD(DP28,Calculations!$C$118))+Control!$C$7*Calculations!$C$85*INDEX('Monthly Data'!Q:Q,Calculations!$C$116+MOD(DP28,Calculations!$C$118))+(1-Control!$C$7*Calculations!$C$87)*INDEX('Monthly Data'!R:R,Calculations!$C$116+MOD(DP28,Calculations!$C$118))</f>
        <v>1.4915555251167555E-3</v>
      </c>
      <c r="IG28" s="88">
        <f ca="1">Control!$C$8*(1+DQ28)*(1+DR28)*(1+DS28)*(1+DT28)*(1+DU28)*(1+DV28)*(1+DW28)*(1+DX28)*(1+DY28)*(1+DZ28)*(1+EA28)*(1+EB28)*(1+EC28)*(1+ED28)*(1+EE28)*(1+EF28)*(1+EG28)*(1+EH28)*(1+EI28)*(1+EJ28)*(1+EK28)*(1+EL28)*(1+EM28)*(1+EN28)*(1+EO28)*(1+EP28)*(1+EQ28)*(1+ER28)*(1+ES28)*(1+ET28)*(1+EU28)*(1+EV28)*(1+EW28)*(1+EX28)*(1+EY28)*(1+EZ28)*(1+FA28)*(1+FB28)*(1+FC28)*(1+FD28)*(1+FE28)*(1+FF28)*(1+FG28)*(1+FH28)*(1+FI28)*(1+FJ28)*(1+FK28)*(1+FL28)*(1+FM28)*(1+FN28)*(1+FO28)*(1+FP28)*(1+FQ28)*(1+FR28)*(1+FS28)*(1+FT28)*(1+FU28)*(1+FV28)*(1+FW28)*(1+FX28)*(1+FY28)*(1+FZ28)*(1+GA28)*(1+GB28)*(1+GC28)*(1+GD28)*(1+GE28)*(1+GF28)*(1+GG28)*(1+GH28)*(1+GI28)*(1+GJ28)*(1+GK28)*(1+GL28)*(1+GM28)*(1+GN28)*(1+GO28)*(1+GP28)*(1+GQ28)*(1+GR28)*(1+GS28)*(1+GT28)*(1+GU28)*(1+GV28)*(1+GW28)*(1+GX28)*(1+GY28)*(1+GZ28)*(1+HA28)*(1+HB28)*(1+HC28)*(1+HD28)*(1+HE28)*(1+HF28)*(1+HG28)*(1+HH28)*(1+HI28)*(1+HJ28)*(1+HK28)*(1+HL28)*(1+HM28)*(1+HN28)*(1+HO28)*(1+HP28)*(1+HQ28)*(1+HR28)*(1+HS28)*(1+HT28)*(1+HU28)*(1+HV28)*(1+HW28)*(1+HX28)*(1+HY28)*(1+HZ28)*(1+IA28)*(1+IB28)*(1+IC28)*(1+ID28)*(1+IE28)*(1+IF28)</f>
        <v>63808.95455997259</v>
      </c>
    </row>
    <row r="29" spans="1:241" x14ac:dyDescent="0.25">
      <c r="A29">
        <v>22</v>
      </c>
      <c r="B29">
        <v>14</v>
      </c>
      <c r="C29">
        <v>74</v>
      </c>
      <c r="D29">
        <v>39</v>
      </c>
      <c r="E29">
        <v>75</v>
      </c>
      <c r="F29">
        <v>19</v>
      </c>
      <c r="G29">
        <v>9</v>
      </c>
      <c r="H29">
        <v>99</v>
      </c>
      <c r="I29">
        <v>71</v>
      </c>
      <c r="J29">
        <v>53</v>
      </c>
      <c r="K29">
        <v>104</v>
      </c>
      <c r="L29">
        <v>66</v>
      </c>
      <c r="M29">
        <v>27</v>
      </c>
      <c r="N29">
        <v>88</v>
      </c>
      <c r="O29">
        <v>2</v>
      </c>
      <c r="P29">
        <v>71</v>
      </c>
      <c r="Q29">
        <v>85</v>
      </c>
      <c r="R29">
        <v>19</v>
      </c>
      <c r="S29">
        <v>14</v>
      </c>
      <c r="T29">
        <v>13</v>
      </c>
      <c r="U29">
        <v>97</v>
      </c>
      <c r="V29">
        <v>82</v>
      </c>
      <c r="W29">
        <v>22</v>
      </c>
      <c r="X29">
        <v>61</v>
      </c>
      <c r="Y29">
        <v>81</v>
      </c>
      <c r="Z29">
        <v>11</v>
      </c>
      <c r="AA29">
        <v>28</v>
      </c>
      <c r="AB29">
        <v>108</v>
      </c>
      <c r="AC29">
        <v>44</v>
      </c>
      <c r="AD29">
        <v>2</v>
      </c>
      <c r="AE29">
        <v>3</v>
      </c>
      <c r="AF29">
        <v>10</v>
      </c>
      <c r="AG29">
        <v>31</v>
      </c>
      <c r="AH29">
        <v>108</v>
      </c>
      <c r="AI29">
        <v>91</v>
      </c>
      <c r="AJ29">
        <v>96</v>
      </c>
      <c r="AK29">
        <v>102</v>
      </c>
      <c r="AL29">
        <v>114</v>
      </c>
      <c r="AM29">
        <v>29</v>
      </c>
      <c r="AN29">
        <v>55</v>
      </c>
      <c r="AO29">
        <v>29</v>
      </c>
      <c r="AP29">
        <v>33</v>
      </c>
      <c r="AQ29">
        <v>41</v>
      </c>
      <c r="AR29">
        <v>107</v>
      </c>
      <c r="AS29">
        <v>65</v>
      </c>
      <c r="AT29">
        <v>105</v>
      </c>
      <c r="AU29">
        <v>49</v>
      </c>
      <c r="AV29">
        <v>25</v>
      </c>
      <c r="AW29">
        <v>85</v>
      </c>
      <c r="AX29">
        <v>48</v>
      </c>
      <c r="AY29">
        <v>53</v>
      </c>
      <c r="AZ29">
        <v>109</v>
      </c>
      <c r="BA29">
        <v>48</v>
      </c>
      <c r="BB29">
        <v>0</v>
      </c>
      <c r="BC29">
        <v>38</v>
      </c>
      <c r="BD29">
        <v>7</v>
      </c>
      <c r="BE29">
        <v>21</v>
      </c>
      <c r="BF29">
        <v>5</v>
      </c>
      <c r="BG29">
        <v>15</v>
      </c>
      <c r="BH29">
        <v>77</v>
      </c>
      <c r="BI29">
        <v>80</v>
      </c>
      <c r="BJ29">
        <v>63</v>
      </c>
      <c r="BK29">
        <v>97</v>
      </c>
      <c r="BL29">
        <v>114</v>
      </c>
      <c r="BM29">
        <v>30</v>
      </c>
      <c r="BN29">
        <v>100</v>
      </c>
      <c r="BO29">
        <v>32</v>
      </c>
      <c r="BP29">
        <v>72</v>
      </c>
      <c r="BQ29">
        <v>44</v>
      </c>
      <c r="BR29">
        <v>40</v>
      </c>
      <c r="BS29">
        <v>67</v>
      </c>
      <c r="BT29">
        <v>24</v>
      </c>
      <c r="BU29">
        <v>78</v>
      </c>
      <c r="BV29">
        <v>67</v>
      </c>
      <c r="BW29">
        <v>50</v>
      </c>
      <c r="BX29">
        <v>48</v>
      </c>
      <c r="BY29">
        <v>35</v>
      </c>
      <c r="BZ29">
        <v>115</v>
      </c>
      <c r="CA29">
        <v>52</v>
      </c>
      <c r="CB29">
        <v>31</v>
      </c>
      <c r="CC29">
        <v>1</v>
      </c>
      <c r="CD29">
        <v>64</v>
      </c>
      <c r="CE29">
        <v>106</v>
      </c>
      <c r="CF29">
        <v>31</v>
      </c>
      <c r="CG29">
        <v>18</v>
      </c>
      <c r="CH29">
        <v>66</v>
      </c>
      <c r="CI29">
        <v>15</v>
      </c>
      <c r="CJ29">
        <v>102</v>
      </c>
      <c r="CK29">
        <v>43</v>
      </c>
      <c r="CL29">
        <v>39</v>
      </c>
      <c r="CM29">
        <v>20</v>
      </c>
      <c r="CN29">
        <v>1</v>
      </c>
      <c r="CO29">
        <v>0</v>
      </c>
      <c r="CP29">
        <v>45</v>
      </c>
      <c r="CQ29">
        <v>113</v>
      </c>
      <c r="CR29">
        <v>82</v>
      </c>
      <c r="CS29">
        <v>29</v>
      </c>
      <c r="CT29">
        <v>108</v>
      </c>
      <c r="CU29">
        <v>26</v>
      </c>
      <c r="CV29">
        <v>7</v>
      </c>
      <c r="CW29">
        <v>52</v>
      </c>
      <c r="CX29">
        <v>3</v>
      </c>
      <c r="CY29">
        <v>21</v>
      </c>
      <c r="CZ29">
        <v>83</v>
      </c>
      <c r="DA29">
        <v>79</v>
      </c>
      <c r="DB29">
        <v>62</v>
      </c>
      <c r="DC29">
        <v>69</v>
      </c>
      <c r="DD29">
        <v>67</v>
      </c>
      <c r="DE29">
        <v>8</v>
      </c>
      <c r="DF29">
        <v>72</v>
      </c>
      <c r="DG29">
        <v>43</v>
      </c>
      <c r="DH29">
        <v>107</v>
      </c>
      <c r="DI29">
        <v>95</v>
      </c>
      <c r="DJ29">
        <v>117</v>
      </c>
      <c r="DK29">
        <v>89</v>
      </c>
      <c r="DL29">
        <v>76</v>
      </c>
      <c r="DM29">
        <v>72</v>
      </c>
      <c r="DN29">
        <v>58</v>
      </c>
      <c r="DO29">
        <v>68</v>
      </c>
      <c r="DP29">
        <v>58</v>
      </c>
      <c r="DQ29" s="86">
        <f ca="1">Control!$C$7*Calculations!$C$82*INDEX('Monthly Data'!N:N,Calculations!$C$116+MOD(A29,Calculations!$C$118))+Control!$C$7*Calculations!$C$83*INDEX('Monthly Data'!O:O,Calculations!$C$116+MOD(A29,Calculations!$C$118))+Control!$C$7*Calculations!$C$84*INDEX('Monthly Data'!P:P,Calculations!$C$116+MOD(A29,Calculations!$C$118))+Control!$C$7*Calculations!$C$85*INDEX('Monthly Data'!Q:Q,Calculations!$C$116+MOD(A29,Calculations!$C$118))+(1-Control!$C$7*Calculations!$C$87)*INDEX('Monthly Data'!R:R,Calculations!$C$116+MOD(A29,Calculations!$C$118))</f>
        <v>1.50127906355989E-2</v>
      </c>
      <c r="DR29" s="86">
        <f ca="1">Control!$C$7*Calculations!$C$82*INDEX('Monthly Data'!N:N,Calculations!$C$116+MOD(B29,Calculations!$C$118))+Control!$C$7*Calculations!$C$83*INDEX('Monthly Data'!O:O,Calculations!$C$116+MOD(B29,Calculations!$C$118))+Control!$C$7*Calculations!$C$84*INDEX('Monthly Data'!P:P,Calculations!$C$116+MOD(B29,Calculations!$C$118))+Control!$C$7*Calculations!$C$85*INDEX('Monthly Data'!Q:Q,Calculations!$C$116+MOD(B29,Calculations!$C$118))+(1-Control!$C$7*Calculations!$C$87)*INDEX('Monthly Data'!R:R,Calculations!$C$116+MOD(B29,Calculations!$C$118))</f>
        <v>9.5791276036140301E-3</v>
      </c>
      <c r="DS29" s="86">
        <f ca="1">Control!$C$7*Calculations!$C$82*INDEX('Monthly Data'!N:N,Calculations!$C$116+MOD(C29,Calculations!$C$118))+Control!$C$7*Calculations!$C$83*INDEX('Monthly Data'!O:O,Calculations!$C$116+MOD(C29,Calculations!$C$118))+Control!$C$7*Calculations!$C$84*INDEX('Monthly Data'!P:P,Calculations!$C$116+MOD(C29,Calculations!$C$118))+Control!$C$7*Calculations!$C$85*INDEX('Monthly Data'!Q:Q,Calculations!$C$116+MOD(C29,Calculations!$C$118))+(1-Control!$C$7*Calculations!$C$87)*INDEX('Monthly Data'!R:R,Calculations!$C$116+MOD(C29,Calculations!$C$118))</f>
        <v>3.7118215575026904E-2</v>
      </c>
      <c r="DT29" s="86">
        <f ca="1">Control!$C$7*Calculations!$C$82*INDEX('Monthly Data'!N:N,Calculations!$C$116+MOD(D29,Calculations!$C$118))+Control!$C$7*Calculations!$C$83*INDEX('Monthly Data'!O:O,Calculations!$C$116+MOD(D29,Calculations!$C$118))+Control!$C$7*Calculations!$C$84*INDEX('Monthly Data'!P:P,Calculations!$C$116+MOD(D29,Calculations!$C$118))+Control!$C$7*Calculations!$C$85*INDEX('Monthly Data'!Q:Q,Calculations!$C$116+MOD(D29,Calculations!$C$118))+(1-Control!$C$7*Calculations!$C$87)*INDEX('Monthly Data'!R:R,Calculations!$C$116+MOD(D29,Calculations!$C$118))</f>
        <v>1.5063457444773597E-2</v>
      </c>
      <c r="DU29" s="86">
        <f ca="1">Control!$C$7*Calculations!$C$82*INDEX('Monthly Data'!N:N,Calculations!$C$116+MOD(E29,Calculations!$C$118))+Control!$C$7*Calculations!$C$83*INDEX('Monthly Data'!O:O,Calculations!$C$116+MOD(E29,Calculations!$C$118))+Control!$C$7*Calculations!$C$84*INDEX('Monthly Data'!P:P,Calculations!$C$116+MOD(E29,Calculations!$C$118))+Control!$C$7*Calculations!$C$85*INDEX('Monthly Data'!Q:Q,Calculations!$C$116+MOD(E29,Calculations!$C$118))+(1-Control!$C$7*Calculations!$C$87)*INDEX('Monthly Data'!R:R,Calculations!$C$116+MOD(E29,Calculations!$C$118))</f>
        <v>-2.0259958308006688E-2</v>
      </c>
      <c r="DV29" s="86">
        <f ca="1">Control!$C$7*Calculations!$C$82*INDEX('Monthly Data'!N:N,Calculations!$C$116+MOD(F29,Calculations!$C$118))+Control!$C$7*Calculations!$C$83*INDEX('Monthly Data'!O:O,Calculations!$C$116+MOD(F29,Calculations!$C$118))+Control!$C$7*Calculations!$C$84*INDEX('Monthly Data'!P:P,Calculations!$C$116+MOD(F29,Calculations!$C$118))+Control!$C$7*Calculations!$C$85*INDEX('Monthly Data'!Q:Q,Calculations!$C$116+MOD(F29,Calculations!$C$118))+(1-Control!$C$7*Calculations!$C$87)*INDEX('Monthly Data'!R:R,Calculations!$C$116+MOD(F29,Calculations!$C$118))</f>
        <v>4.089189590407355E-3</v>
      </c>
      <c r="DW29" s="86">
        <f ca="1">Control!$C$7*Calculations!$C$82*INDEX('Monthly Data'!N:N,Calculations!$C$116+MOD(G29,Calculations!$C$118))+Control!$C$7*Calculations!$C$83*INDEX('Monthly Data'!O:O,Calculations!$C$116+MOD(G29,Calculations!$C$118))+Control!$C$7*Calculations!$C$84*INDEX('Monthly Data'!P:P,Calculations!$C$116+MOD(G29,Calculations!$C$118))+Control!$C$7*Calculations!$C$85*INDEX('Monthly Data'!Q:Q,Calculations!$C$116+MOD(G29,Calculations!$C$118))+(1-Control!$C$7*Calculations!$C$87)*INDEX('Monthly Data'!R:R,Calculations!$C$116+MOD(G29,Calculations!$C$118))</f>
        <v>2.4470405846852006E-3</v>
      </c>
      <c r="DX29" s="86">
        <f ca="1">Control!$C$7*Calculations!$C$82*INDEX('Monthly Data'!N:N,Calculations!$C$116+MOD(H29,Calculations!$C$118))+Control!$C$7*Calculations!$C$83*INDEX('Monthly Data'!O:O,Calculations!$C$116+MOD(H29,Calculations!$C$118))+Control!$C$7*Calculations!$C$84*INDEX('Monthly Data'!P:P,Calculations!$C$116+MOD(H29,Calculations!$C$118))+Control!$C$7*Calculations!$C$85*INDEX('Monthly Data'!Q:Q,Calculations!$C$116+MOD(H29,Calculations!$C$118))+(1-Control!$C$7*Calculations!$C$87)*INDEX('Monthly Data'!R:R,Calculations!$C$116+MOD(H29,Calculations!$C$118))</f>
        <v>-1.1360801645249321E-2</v>
      </c>
      <c r="DY29" s="86">
        <f ca="1">Control!$C$7*Calculations!$C$82*INDEX('Monthly Data'!N:N,Calculations!$C$116+MOD(I29,Calculations!$C$118))+Control!$C$7*Calculations!$C$83*INDEX('Monthly Data'!O:O,Calculations!$C$116+MOD(I29,Calculations!$C$118))+Control!$C$7*Calculations!$C$84*INDEX('Monthly Data'!P:P,Calculations!$C$116+MOD(I29,Calculations!$C$118))+Control!$C$7*Calculations!$C$85*INDEX('Monthly Data'!Q:Q,Calculations!$C$116+MOD(I29,Calculations!$C$118))+(1-Control!$C$7*Calculations!$C$87)*INDEX('Monthly Data'!R:R,Calculations!$C$116+MOD(I29,Calculations!$C$118))</f>
        <v>-2.072517756005474E-2</v>
      </c>
      <c r="DZ29" s="86">
        <f ca="1">Control!$C$7*Calculations!$C$82*INDEX('Monthly Data'!N:N,Calculations!$C$116+MOD(J29,Calculations!$C$118))+Control!$C$7*Calculations!$C$83*INDEX('Monthly Data'!O:O,Calculations!$C$116+MOD(J29,Calculations!$C$118))+Control!$C$7*Calculations!$C$84*INDEX('Monthly Data'!P:P,Calculations!$C$116+MOD(J29,Calculations!$C$118))+Control!$C$7*Calculations!$C$85*INDEX('Monthly Data'!Q:Q,Calculations!$C$116+MOD(J29,Calculations!$C$118))+(1-Control!$C$7*Calculations!$C$87)*INDEX('Monthly Data'!R:R,Calculations!$C$116+MOD(J29,Calculations!$C$118))</f>
        <v>1.1786765492207996E-2</v>
      </c>
      <c r="EA29" s="86">
        <f ca="1">Control!$C$7*Calculations!$C$82*INDEX('Monthly Data'!N:N,Calculations!$C$116+MOD(K29,Calculations!$C$118))+Control!$C$7*Calculations!$C$83*INDEX('Monthly Data'!O:O,Calculations!$C$116+MOD(K29,Calculations!$C$118))+Control!$C$7*Calculations!$C$84*INDEX('Monthly Data'!P:P,Calculations!$C$116+MOD(K29,Calculations!$C$118))+Control!$C$7*Calculations!$C$85*INDEX('Monthly Data'!Q:Q,Calculations!$C$116+MOD(K29,Calculations!$C$118))+(1-Control!$C$7*Calculations!$C$87)*INDEX('Monthly Data'!R:R,Calculations!$C$116+MOD(K29,Calculations!$C$118))</f>
        <v>2.9708469559001142E-2</v>
      </c>
      <c r="EB29" s="86">
        <f ca="1">Control!$C$7*Calculations!$C$82*INDEX('Monthly Data'!N:N,Calculations!$C$116+MOD(L29,Calculations!$C$118))+Control!$C$7*Calculations!$C$83*INDEX('Monthly Data'!O:O,Calculations!$C$116+MOD(L29,Calculations!$C$118))+Control!$C$7*Calculations!$C$84*INDEX('Monthly Data'!P:P,Calculations!$C$116+MOD(L29,Calculations!$C$118))+Control!$C$7*Calculations!$C$85*INDEX('Monthly Data'!Q:Q,Calculations!$C$116+MOD(L29,Calculations!$C$118))+(1-Control!$C$7*Calculations!$C$87)*INDEX('Monthly Data'!R:R,Calculations!$C$116+MOD(L29,Calculations!$C$118))</f>
        <v>1.3891304280773396E-2</v>
      </c>
      <c r="EC29" s="86">
        <f ca="1">Control!$C$7*Calculations!$C$82*INDEX('Monthly Data'!N:N,Calculations!$C$116+MOD(M29,Calculations!$C$118))+Control!$C$7*Calculations!$C$83*INDEX('Monthly Data'!O:O,Calculations!$C$116+MOD(M29,Calculations!$C$118))+Control!$C$7*Calculations!$C$84*INDEX('Monthly Data'!P:P,Calculations!$C$116+MOD(M29,Calculations!$C$118))+Control!$C$7*Calculations!$C$85*INDEX('Monthly Data'!Q:Q,Calculations!$C$116+MOD(M29,Calculations!$C$118))+(1-Control!$C$7*Calculations!$C$87)*INDEX('Monthly Data'!R:R,Calculations!$C$116+MOD(M29,Calculations!$C$118))</f>
        <v>-3.53368065312233E-2</v>
      </c>
      <c r="ED29" s="86">
        <f ca="1">Control!$C$7*Calculations!$C$82*INDEX('Monthly Data'!N:N,Calculations!$C$116+MOD(N29,Calculations!$C$118))+Control!$C$7*Calculations!$C$83*INDEX('Monthly Data'!O:O,Calculations!$C$116+MOD(N29,Calculations!$C$118))+Control!$C$7*Calculations!$C$84*INDEX('Monthly Data'!P:P,Calculations!$C$116+MOD(N29,Calculations!$C$118))+Control!$C$7*Calculations!$C$85*INDEX('Monthly Data'!Q:Q,Calculations!$C$116+MOD(N29,Calculations!$C$118))+(1-Control!$C$7*Calculations!$C$87)*INDEX('Monthly Data'!R:R,Calculations!$C$116+MOD(N29,Calculations!$C$118))</f>
        <v>6.4539397490030407E-3</v>
      </c>
      <c r="EE29" s="86">
        <f ca="1">Control!$C$7*Calculations!$C$82*INDEX('Monthly Data'!N:N,Calculations!$C$116+MOD(O29,Calculations!$C$118))+Control!$C$7*Calculations!$C$83*INDEX('Monthly Data'!O:O,Calculations!$C$116+MOD(O29,Calculations!$C$118))+Control!$C$7*Calculations!$C$84*INDEX('Monthly Data'!P:P,Calculations!$C$116+MOD(O29,Calculations!$C$118))+Control!$C$7*Calculations!$C$85*INDEX('Monthly Data'!Q:Q,Calculations!$C$116+MOD(O29,Calculations!$C$118))+(1-Control!$C$7*Calculations!$C$87)*INDEX('Monthly Data'!R:R,Calculations!$C$116+MOD(O29,Calculations!$C$118))</f>
        <v>7.7184133340106598E-3</v>
      </c>
      <c r="EF29" s="86">
        <f ca="1">Control!$C$7*Calculations!$C$82*INDEX('Monthly Data'!N:N,Calculations!$C$116+MOD(P29,Calculations!$C$118))+Control!$C$7*Calculations!$C$83*INDEX('Monthly Data'!O:O,Calculations!$C$116+MOD(P29,Calculations!$C$118))+Control!$C$7*Calculations!$C$84*INDEX('Monthly Data'!P:P,Calculations!$C$116+MOD(P29,Calculations!$C$118))+Control!$C$7*Calculations!$C$85*INDEX('Monthly Data'!Q:Q,Calculations!$C$116+MOD(P29,Calculations!$C$118))+(1-Control!$C$7*Calculations!$C$87)*INDEX('Monthly Data'!R:R,Calculations!$C$116+MOD(P29,Calculations!$C$118))</f>
        <v>-2.072517756005474E-2</v>
      </c>
      <c r="EG29" s="86">
        <f ca="1">Control!$C$7*Calculations!$C$82*INDEX('Monthly Data'!N:N,Calculations!$C$116+MOD(Q29,Calculations!$C$118))+Control!$C$7*Calculations!$C$83*INDEX('Monthly Data'!O:O,Calculations!$C$116+MOD(Q29,Calculations!$C$118))+Control!$C$7*Calculations!$C$84*INDEX('Monthly Data'!P:P,Calculations!$C$116+MOD(Q29,Calculations!$C$118))+Control!$C$7*Calculations!$C$85*INDEX('Monthly Data'!Q:Q,Calculations!$C$116+MOD(Q29,Calculations!$C$118))+(1-Control!$C$7*Calculations!$C$87)*INDEX('Monthly Data'!R:R,Calculations!$C$116+MOD(Q29,Calculations!$C$118))</f>
        <v>-9.8327855560634558E-3</v>
      </c>
      <c r="EH29" s="86">
        <f ca="1">Control!$C$7*Calculations!$C$82*INDEX('Monthly Data'!N:N,Calculations!$C$116+MOD(R29,Calculations!$C$118))+Control!$C$7*Calculations!$C$83*INDEX('Monthly Data'!O:O,Calculations!$C$116+MOD(R29,Calculations!$C$118))+Control!$C$7*Calculations!$C$84*INDEX('Monthly Data'!P:P,Calculations!$C$116+MOD(R29,Calculations!$C$118))+Control!$C$7*Calculations!$C$85*INDEX('Monthly Data'!Q:Q,Calculations!$C$116+MOD(R29,Calculations!$C$118))+(1-Control!$C$7*Calculations!$C$87)*INDEX('Monthly Data'!R:R,Calculations!$C$116+MOD(R29,Calculations!$C$118))</f>
        <v>4.089189590407355E-3</v>
      </c>
      <c r="EI29" s="86">
        <f ca="1">Control!$C$7*Calculations!$C$82*INDEX('Monthly Data'!N:N,Calculations!$C$116+MOD(S29,Calculations!$C$118))+Control!$C$7*Calculations!$C$83*INDEX('Monthly Data'!O:O,Calculations!$C$116+MOD(S29,Calculations!$C$118))+Control!$C$7*Calculations!$C$84*INDEX('Monthly Data'!P:P,Calculations!$C$116+MOD(S29,Calculations!$C$118))+Control!$C$7*Calculations!$C$85*INDEX('Monthly Data'!Q:Q,Calculations!$C$116+MOD(S29,Calculations!$C$118))+(1-Control!$C$7*Calculations!$C$87)*INDEX('Monthly Data'!R:R,Calculations!$C$116+MOD(S29,Calculations!$C$118))</f>
        <v>9.5791276036140301E-3</v>
      </c>
      <c r="EJ29" s="86">
        <f ca="1">Control!$C$7*Calculations!$C$82*INDEX('Monthly Data'!N:N,Calculations!$C$116+MOD(T29,Calculations!$C$118))+Control!$C$7*Calculations!$C$83*INDEX('Monthly Data'!O:O,Calculations!$C$116+MOD(T29,Calculations!$C$118))+Control!$C$7*Calculations!$C$84*INDEX('Monthly Data'!P:P,Calculations!$C$116+MOD(T29,Calculations!$C$118))+Control!$C$7*Calculations!$C$85*INDEX('Monthly Data'!Q:Q,Calculations!$C$116+MOD(T29,Calculations!$C$118))+(1-Control!$C$7*Calculations!$C$87)*INDEX('Monthly Data'!R:R,Calculations!$C$116+MOD(T29,Calculations!$C$118))</f>
        <v>1.0478379486191123E-2</v>
      </c>
      <c r="EK29" s="86">
        <f ca="1">Control!$C$7*Calculations!$C$82*INDEX('Monthly Data'!N:N,Calculations!$C$116+MOD(U29,Calculations!$C$118))+Control!$C$7*Calculations!$C$83*INDEX('Monthly Data'!O:O,Calculations!$C$116+MOD(U29,Calculations!$C$118))+Control!$C$7*Calculations!$C$84*INDEX('Monthly Data'!P:P,Calculations!$C$116+MOD(U29,Calculations!$C$118))+Control!$C$7*Calculations!$C$85*INDEX('Monthly Data'!Q:Q,Calculations!$C$116+MOD(U29,Calculations!$C$118))+(1-Control!$C$7*Calculations!$C$87)*INDEX('Monthly Data'!R:R,Calculations!$C$116+MOD(U29,Calculations!$C$118))</f>
        <v>-7.5539743260223157E-3</v>
      </c>
      <c r="EL29" s="86">
        <f ca="1">Control!$C$7*Calculations!$C$82*INDEX('Monthly Data'!N:N,Calculations!$C$116+MOD(V29,Calculations!$C$118))+Control!$C$7*Calculations!$C$83*INDEX('Monthly Data'!O:O,Calculations!$C$116+MOD(V29,Calculations!$C$118))+Control!$C$7*Calculations!$C$84*INDEX('Monthly Data'!P:P,Calculations!$C$116+MOD(V29,Calculations!$C$118))+Control!$C$7*Calculations!$C$85*INDEX('Monthly Data'!Q:Q,Calculations!$C$116+MOD(V29,Calculations!$C$118))+(1-Control!$C$7*Calculations!$C$87)*INDEX('Monthly Data'!R:R,Calculations!$C$116+MOD(V29,Calculations!$C$118))</f>
        <v>1.7361594973213587E-2</v>
      </c>
      <c r="EM29" s="86">
        <f ca="1">Control!$C$7*Calculations!$C$82*INDEX('Monthly Data'!N:N,Calculations!$C$116+MOD(W29,Calculations!$C$118))+Control!$C$7*Calculations!$C$83*INDEX('Monthly Data'!O:O,Calculations!$C$116+MOD(W29,Calculations!$C$118))+Control!$C$7*Calculations!$C$84*INDEX('Monthly Data'!P:P,Calculations!$C$116+MOD(W29,Calculations!$C$118))+Control!$C$7*Calculations!$C$85*INDEX('Monthly Data'!Q:Q,Calculations!$C$116+MOD(W29,Calculations!$C$118))+(1-Control!$C$7*Calculations!$C$87)*INDEX('Monthly Data'!R:R,Calculations!$C$116+MOD(W29,Calculations!$C$118))</f>
        <v>1.50127906355989E-2</v>
      </c>
      <c r="EN29" s="86">
        <f ca="1">Control!$C$7*Calculations!$C$82*INDEX('Monthly Data'!N:N,Calculations!$C$116+MOD(X29,Calculations!$C$118))+Control!$C$7*Calculations!$C$83*INDEX('Monthly Data'!O:O,Calculations!$C$116+MOD(X29,Calculations!$C$118))+Control!$C$7*Calculations!$C$84*INDEX('Monthly Data'!P:P,Calculations!$C$116+MOD(X29,Calculations!$C$118))+Control!$C$7*Calculations!$C$85*INDEX('Monthly Data'!Q:Q,Calculations!$C$116+MOD(X29,Calculations!$C$118))+(1-Control!$C$7*Calculations!$C$87)*INDEX('Monthly Data'!R:R,Calculations!$C$116+MOD(X29,Calculations!$C$118))</f>
        <v>2.766281641786093E-2</v>
      </c>
      <c r="EO29" s="86">
        <f ca="1">Control!$C$7*Calculations!$C$82*INDEX('Monthly Data'!N:N,Calculations!$C$116+MOD(Y29,Calculations!$C$118))+Control!$C$7*Calculations!$C$83*INDEX('Monthly Data'!O:O,Calculations!$C$116+MOD(Y29,Calculations!$C$118))+Control!$C$7*Calculations!$C$84*INDEX('Monthly Data'!P:P,Calculations!$C$116+MOD(Y29,Calculations!$C$118))+Control!$C$7*Calculations!$C$85*INDEX('Monthly Data'!Q:Q,Calculations!$C$116+MOD(Y29,Calculations!$C$118))+(1-Control!$C$7*Calculations!$C$87)*INDEX('Monthly Data'!R:R,Calculations!$C$116+MOD(Y29,Calculations!$C$118))</f>
        <v>3.0957942835585645E-2</v>
      </c>
      <c r="EP29" s="86">
        <f ca="1">Control!$C$7*Calculations!$C$82*INDEX('Monthly Data'!N:N,Calculations!$C$116+MOD(Z29,Calculations!$C$118))+Control!$C$7*Calculations!$C$83*INDEX('Monthly Data'!O:O,Calculations!$C$116+MOD(Z29,Calculations!$C$118))+Control!$C$7*Calculations!$C$84*INDEX('Monthly Data'!P:P,Calculations!$C$116+MOD(Z29,Calculations!$C$118))+Control!$C$7*Calculations!$C$85*INDEX('Monthly Data'!Q:Q,Calculations!$C$116+MOD(Z29,Calculations!$C$118))+(1-Control!$C$7*Calculations!$C$87)*INDEX('Monthly Data'!R:R,Calculations!$C$116+MOD(Z29,Calculations!$C$118))</f>
        <v>1.0018681835149534E-3</v>
      </c>
      <c r="EQ29" s="86">
        <f ca="1">Control!$C$7*Calculations!$C$82*INDEX('Monthly Data'!N:N,Calculations!$C$116+MOD(AA29,Calculations!$C$118))+Control!$C$7*Calculations!$C$83*INDEX('Monthly Data'!O:O,Calculations!$C$116+MOD(AA29,Calculations!$C$118))+Control!$C$7*Calculations!$C$84*INDEX('Monthly Data'!P:P,Calculations!$C$116+MOD(AA29,Calculations!$C$118))+Control!$C$7*Calculations!$C$85*INDEX('Monthly Data'!Q:Q,Calculations!$C$116+MOD(AA29,Calculations!$C$118))+(1-Control!$C$7*Calculations!$C$87)*INDEX('Monthly Data'!R:R,Calculations!$C$116+MOD(AA29,Calculations!$C$118))</f>
        <v>3.7596120283497965E-2</v>
      </c>
      <c r="ER29" s="86">
        <f ca="1">Control!$C$7*Calculations!$C$82*INDEX('Monthly Data'!N:N,Calculations!$C$116+MOD(AB29,Calculations!$C$118))+Control!$C$7*Calculations!$C$83*INDEX('Monthly Data'!O:O,Calculations!$C$116+MOD(AB29,Calculations!$C$118))+Control!$C$7*Calculations!$C$84*INDEX('Monthly Data'!P:P,Calculations!$C$116+MOD(AB29,Calculations!$C$118))+Control!$C$7*Calculations!$C$85*INDEX('Monthly Data'!Q:Q,Calculations!$C$116+MOD(AB29,Calculations!$C$118))+(1-Control!$C$7*Calculations!$C$87)*INDEX('Monthly Data'!R:R,Calculations!$C$116+MOD(AB29,Calculations!$C$118))</f>
        <v>1.7073665854433945E-2</v>
      </c>
      <c r="ES29" s="86">
        <f ca="1">Control!$C$7*Calculations!$C$82*INDEX('Monthly Data'!N:N,Calculations!$C$116+MOD(AC29,Calculations!$C$118))+Control!$C$7*Calculations!$C$83*INDEX('Monthly Data'!O:O,Calculations!$C$116+MOD(AC29,Calculations!$C$118))+Control!$C$7*Calculations!$C$84*INDEX('Monthly Data'!P:P,Calculations!$C$116+MOD(AC29,Calculations!$C$118))+Control!$C$7*Calculations!$C$85*INDEX('Monthly Data'!Q:Q,Calculations!$C$116+MOD(AC29,Calculations!$C$118))+(1-Control!$C$7*Calculations!$C$87)*INDEX('Monthly Data'!R:R,Calculations!$C$116+MOD(AC29,Calculations!$C$118))</f>
        <v>2.377894462657602E-2</v>
      </c>
      <c r="ET29" s="86">
        <f ca="1">Control!$C$7*Calculations!$C$82*INDEX('Monthly Data'!N:N,Calculations!$C$116+MOD(AD29,Calculations!$C$118))+Control!$C$7*Calculations!$C$83*INDEX('Monthly Data'!O:O,Calculations!$C$116+MOD(AD29,Calculations!$C$118))+Control!$C$7*Calculations!$C$84*INDEX('Monthly Data'!P:P,Calculations!$C$116+MOD(AD29,Calculations!$C$118))+Control!$C$7*Calculations!$C$85*INDEX('Monthly Data'!Q:Q,Calculations!$C$116+MOD(AD29,Calculations!$C$118))+(1-Control!$C$7*Calculations!$C$87)*INDEX('Monthly Data'!R:R,Calculations!$C$116+MOD(AD29,Calculations!$C$118))</f>
        <v>7.7184133340106598E-3</v>
      </c>
      <c r="EU29" s="86">
        <f ca="1">Control!$C$7*Calculations!$C$82*INDEX('Monthly Data'!N:N,Calculations!$C$116+MOD(AE29,Calculations!$C$118))+Control!$C$7*Calculations!$C$83*INDEX('Monthly Data'!O:O,Calculations!$C$116+MOD(AE29,Calculations!$C$118))+Control!$C$7*Calculations!$C$84*INDEX('Monthly Data'!P:P,Calculations!$C$116+MOD(AE29,Calculations!$C$118))+Control!$C$7*Calculations!$C$85*INDEX('Monthly Data'!Q:Q,Calculations!$C$116+MOD(AE29,Calculations!$C$118))+(1-Control!$C$7*Calculations!$C$87)*INDEX('Monthly Data'!R:R,Calculations!$C$116+MOD(AE29,Calculations!$C$118))</f>
        <v>9.9793409618087695E-3</v>
      </c>
      <c r="EV29" s="86">
        <f ca="1">Control!$C$7*Calculations!$C$82*INDEX('Monthly Data'!N:N,Calculations!$C$116+MOD(AF29,Calculations!$C$118))+Control!$C$7*Calculations!$C$83*INDEX('Monthly Data'!O:O,Calculations!$C$116+MOD(AF29,Calculations!$C$118))+Control!$C$7*Calculations!$C$84*INDEX('Monthly Data'!P:P,Calculations!$C$116+MOD(AF29,Calculations!$C$118))+Control!$C$7*Calculations!$C$85*INDEX('Monthly Data'!Q:Q,Calculations!$C$116+MOD(AF29,Calculations!$C$118))+(1-Control!$C$7*Calculations!$C$87)*INDEX('Monthly Data'!R:R,Calculations!$C$116+MOD(AF29,Calculations!$C$118))</f>
        <v>1.1702576456120543E-2</v>
      </c>
      <c r="EW29" s="86">
        <f ca="1">Control!$C$7*Calculations!$C$82*INDEX('Monthly Data'!N:N,Calculations!$C$116+MOD(AG29,Calculations!$C$118))+Control!$C$7*Calculations!$C$83*INDEX('Monthly Data'!O:O,Calculations!$C$116+MOD(AG29,Calculations!$C$118))+Control!$C$7*Calculations!$C$84*INDEX('Monthly Data'!P:P,Calculations!$C$116+MOD(AG29,Calculations!$C$118))+Control!$C$7*Calculations!$C$85*INDEX('Monthly Data'!Q:Q,Calculations!$C$116+MOD(AG29,Calculations!$C$118))+(1-Control!$C$7*Calculations!$C$87)*INDEX('Monthly Data'!R:R,Calculations!$C$116+MOD(AG29,Calculations!$C$118))</f>
        <v>1.8665061640915637E-2</v>
      </c>
      <c r="EX29" s="86">
        <f ca="1">Control!$C$7*Calculations!$C$82*INDEX('Monthly Data'!N:N,Calculations!$C$116+MOD(AH29,Calculations!$C$118))+Control!$C$7*Calculations!$C$83*INDEX('Monthly Data'!O:O,Calculations!$C$116+MOD(AH29,Calculations!$C$118))+Control!$C$7*Calculations!$C$84*INDEX('Monthly Data'!P:P,Calculations!$C$116+MOD(AH29,Calculations!$C$118))+Control!$C$7*Calculations!$C$85*INDEX('Monthly Data'!Q:Q,Calculations!$C$116+MOD(AH29,Calculations!$C$118))+(1-Control!$C$7*Calculations!$C$87)*INDEX('Monthly Data'!R:R,Calculations!$C$116+MOD(AH29,Calculations!$C$118))</f>
        <v>1.7073665854433945E-2</v>
      </c>
      <c r="EY29" s="86">
        <f ca="1">Control!$C$7*Calculations!$C$82*INDEX('Monthly Data'!N:N,Calculations!$C$116+MOD(AI29,Calculations!$C$118))+Control!$C$7*Calculations!$C$83*INDEX('Monthly Data'!O:O,Calculations!$C$116+MOD(AI29,Calculations!$C$118))+Control!$C$7*Calculations!$C$84*INDEX('Monthly Data'!P:P,Calculations!$C$116+MOD(AI29,Calculations!$C$118))+Control!$C$7*Calculations!$C$85*INDEX('Monthly Data'!Q:Q,Calculations!$C$116+MOD(AI29,Calculations!$C$118))+(1-Control!$C$7*Calculations!$C$87)*INDEX('Monthly Data'!R:R,Calculations!$C$116+MOD(AI29,Calculations!$C$118))</f>
        <v>-1.6546126717384396E-2</v>
      </c>
      <c r="EZ29" s="86">
        <f ca="1">Control!$C$7*Calculations!$C$82*INDEX('Monthly Data'!N:N,Calculations!$C$116+MOD(AJ29,Calculations!$C$118))+Control!$C$7*Calculations!$C$83*INDEX('Monthly Data'!O:O,Calculations!$C$116+MOD(AJ29,Calculations!$C$118))+Control!$C$7*Calculations!$C$84*INDEX('Monthly Data'!P:P,Calculations!$C$116+MOD(AJ29,Calculations!$C$118))+Control!$C$7*Calculations!$C$85*INDEX('Monthly Data'!Q:Q,Calculations!$C$116+MOD(AJ29,Calculations!$C$118))+(1-Control!$C$7*Calculations!$C$87)*INDEX('Monthly Data'!R:R,Calculations!$C$116+MOD(AJ29,Calculations!$C$118))</f>
        <v>1.0627294914941248E-2</v>
      </c>
      <c r="FA29" s="86">
        <f ca="1">Control!$C$7*Calculations!$C$82*INDEX('Monthly Data'!N:N,Calculations!$C$116+MOD(AK29,Calculations!$C$118))+Control!$C$7*Calculations!$C$83*INDEX('Monthly Data'!O:O,Calculations!$C$116+MOD(AK29,Calculations!$C$118))+Control!$C$7*Calculations!$C$84*INDEX('Monthly Data'!P:P,Calculations!$C$116+MOD(AK29,Calculations!$C$118))+Control!$C$7*Calculations!$C$85*INDEX('Monthly Data'!Q:Q,Calculations!$C$116+MOD(AK29,Calculations!$C$118))+(1-Control!$C$7*Calculations!$C$87)*INDEX('Monthly Data'!R:R,Calculations!$C$116+MOD(AK29,Calculations!$C$118))</f>
        <v>-1.8530040247387896E-2</v>
      </c>
      <c r="FB29" s="86">
        <f ca="1">Control!$C$7*Calculations!$C$82*INDEX('Monthly Data'!N:N,Calculations!$C$116+MOD(AL29,Calculations!$C$118))+Control!$C$7*Calculations!$C$83*INDEX('Monthly Data'!O:O,Calculations!$C$116+MOD(AL29,Calculations!$C$118))+Control!$C$7*Calculations!$C$84*INDEX('Monthly Data'!P:P,Calculations!$C$116+MOD(AL29,Calculations!$C$118))+Control!$C$7*Calculations!$C$85*INDEX('Monthly Data'!Q:Q,Calculations!$C$116+MOD(AL29,Calculations!$C$118))+(1-Control!$C$7*Calculations!$C$87)*INDEX('Monthly Data'!R:R,Calculations!$C$116+MOD(AL29,Calculations!$C$118))</f>
        <v>-2.5419860972892394E-2</v>
      </c>
      <c r="FC29" s="86">
        <f ca="1">Control!$C$7*Calculations!$C$82*INDEX('Monthly Data'!N:N,Calculations!$C$116+MOD(AM29,Calculations!$C$118))+Control!$C$7*Calculations!$C$83*INDEX('Monthly Data'!O:O,Calculations!$C$116+MOD(AM29,Calculations!$C$118))+Control!$C$7*Calculations!$C$84*INDEX('Monthly Data'!P:P,Calculations!$C$116+MOD(AM29,Calculations!$C$118))+Control!$C$7*Calculations!$C$85*INDEX('Monthly Data'!Q:Q,Calculations!$C$116+MOD(AM29,Calculations!$C$118))+(1-Control!$C$7*Calculations!$C$87)*INDEX('Monthly Data'!R:R,Calculations!$C$116+MOD(AM29,Calculations!$C$118))</f>
        <v>1.5115046179922851E-2</v>
      </c>
      <c r="FD29" s="86">
        <f ca="1">Control!$C$7*Calculations!$C$82*INDEX('Monthly Data'!N:N,Calculations!$C$116+MOD(AN29,Calculations!$C$118))+Control!$C$7*Calculations!$C$83*INDEX('Monthly Data'!O:O,Calculations!$C$116+MOD(AN29,Calculations!$C$118))+Control!$C$7*Calculations!$C$84*INDEX('Monthly Data'!P:P,Calculations!$C$116+MOD(AN29,Calculations!$C$118))+Control!$C$7*Calculations!$C$85*INDEX('Monthly Data'!Q:Q,Calculations!$C$116+MOD(AN29,Calculations!$C$118))+(1-Control!$C$7*Calculations!$C$87)*INDEX('Monthly Data'!R:R,Calculations!$C$116+MOD(AN29,Calculations!$C$118))</f>
        <v>2.0524935548016137E-2</v>
      </c>
      <c r="FE29" s="86">
        <f ca="1">Control!$C$7*Calculations!$C$82*INDEX('Monthly Data'!N:N,Calculations!$C$116+MOD(AO29,Calculations!$C$118))+Control!$C$7*Calculations!$C$83*INDEX('Monthly Data'!O:O,Calculations!$C$116+MOD(AO29,Calculations!$C$118))+Control!$C$7*Calculations!$C$84*INDEX('Monthly Data'!P:P,Calculations!$C$116+MOD(AO29,Calculations!$C$118))+Control!$C$7*Calculations!$C$85*INDEX('Monthly Data'!Q:Q,Calculations!$C$116+MOD(AO29,Calculations!$C$118))+(1-Control!$C$7*Calculations!$C$87)*INDEX('Monthly Data'!R:R,Calculations!$C$116+MOD(AO29,Calculations!$C$118))</f>
        <v>1.5115046179922851E-2</v>
      </c>
      <c r="FF29" s="86">
        <f ca="1">Control!$C$7*Calculations!$C$82*INDEX('Monthly Data'!N:N,Calculations!$C$116+MOD(AP29,Calculations!$C$118))+Control!$C$7*Calculations!$C$83*INDEX('Monthly Data'!O:O,Calculations!$C$116+MOD(AP29,Calculations!$C$118))+Control!$C$7*Calculations!$C$84*INDEX('Monthly Data'!P:P,Calculations!$C$116+MOD(AP29,Calculations!$C$118))+Control!$C$7*Calculations!$C$85*INDEX('Monthly Data'!Q:Q,Calculations!$C$116+MOD(AP29,Calculations!$C$118))+(1-Control!$C$7*Calculations!$C$87)*INDEX('Monthly Data'!R:R,Calculations!$C$116+MOD(AP29,Calculations!$C$118))</f>
        <v>3.1070573055362403E-2</v>
      </c>
      <c r="FG29" s="86">
        <f ca="1">Control!$C$7*Calculations!$C$82*INDEX('Monthly Data'!N:N,Calculations!$C$116+MOD(AQ29,Calculations!$C$118))+Control!$C$7*Calculations!$C$83*INDEX('Monthly Data'!O:O,Calculations!$C$116+MOD(AQ29,Calculations!$C$118))+Control!$C$7*Calculations!$C$84*INDEX('Monthly Data'!P:P,Calculations!$C$116+MOD(AQ29,Calculations!$C$118))+Control!$C$7*Calculations!$C$85*INDEX('Monthly Data'!Q:Q,Calculations!$C$116+MOD(AQ29,Calculations!$C$118))+(1-Control!$C$7*Calculations!$C$87)*INDEX('Monthly Data'!R:R,Calculations!$C$116+MOD(AQ29,Calculations!$C$118))</f>
        <v>-3.8554137824290124E-2</v>
      </c>
      <c r="FH29" s="86">
        <f ca="1">Control!$C$7*Calculations!$C$82*INDEX('Monthly Data'!N:N,Calculations!$C$116+MOD(AR29,Calculations!$C$118))+Control!$C$7*Calculations!$C$83*INDEX('Monthly Data'!O:O,Calculations!$C$116+MOD(AR29,Calculations!$C$118))+Control!$C$7*Calculations!$C$84*INDEX('Monthly Data'!P:P,Calculations!$C$116+MOD(AR29,Calculations!$C$118))+Control!$C$7*Calculations!$C$85*INDEX('Monthly Data'!Q:Q,Calculations!$C$116+MOD(AR29,Calculations!$C$118))+(1-Control!$C$7*Calculations!$C$87)*INDEX('Monthly Data'!R:R,Calculations!$C$116+MOD(AR29,Calculations!$C$118))</f>
        <v>1.5216630695380906E-2</v>
      </c>
      <c r="FI29" s="86">
        <f ca="1">Control!$C$7*Calculations!$C$82*INDEX('Monthly Data'!N:N,Calculations!$C$116+MOD(AS29,Calculations!$C$118))+Control!$C$7*Calculations!$C$83*INDEX('Monthly Data'!O:O,Calculations!$C$116+MOD(AS29,Calculations!$C$118))+Control!$C$7*Calculations!$C$84*INDEX('Monthly Data'!P:P,Calculations!$C$116+MOD(AS29,Calculations!$C$118))+Control!$C$7*Calculations!$C$85*INDEX('Monthly Data'!Q:Q,Calculations!$C$116+MOD(AS29,Calculations!$C$118))+(1-Control!$C$7*Calculations!$C$87)*INDEX('Monthly Data'!R:R,Calculations!$C$116+MOD(AS29,Calculations!$C$118))</f>
        <v>-1.3959200237295809E-2</v>
      </c>
      <c r="FJ29" s="86">
        <f ca="1">Control!$C$7*Calculations!$C$82*INDEX('Monthly Data'!N:N,Calculations!$C$116+MOD(AT29,Calculations!$C$118))+Control!$C$7*Calculations!$C$83*INDEX('Monthly Data'!O:O,Calculations!$C$116+MOD(AT29,Calculations!$C$118))+Control!$C$7*Calculations!$C$84*INDEX('Monthly Data'!P:P,Calculations!$C$116+MOD(AT29,Calculations!$C$118))+Control!$C$7*Calculations!$C$85*INDEX('Monthly Data'!Q:Q,Calculations!$C$116+MOD(AT29,Calculations!$C$118))+(1-Control!$C$7*Calculations!$C$87)*INDEX('Monthly Data'!R:R,Calculations!$C$116+MOD(AT29,Calculations!$C$118))</f>
        <v>2.3206536303657571E-2</v>
      </c>
      <c r="FK29" s="86">
        <f ca="1">Control!$C$7*Calculations!$C$82*INDEX('Monthly Data'!N:N,Calculations!$C$116+MOD(AU29,Calculations!$C$118))+Control!$C$7*Calculations!$C$83*INDEX('Monthly Data'!O:O,Calculations!$C$116+MOD(AU29,Calculations!$C$118))+Control!$C$7*Calculations!$C$84*INDEX('Monthly Data'!P:P,Calculations!$C$116+MOD(AU29,Calculations!$C$118))+Control!$C$7*Calculations!$C$85*INDEX('Monthly Data'!Q:Q,Calculations!$C$116+MOD(AU29,Calculations!$C$118))+(1-Control!$C$7*Calculations!$C$87)*INDEX('Monthly Data'!R:R,Calculations!$C$116+MOD(AU29,Calculations!$C$118))</f>
        <v>-1.4213734788548189E-2</v>
      </c>
      <c r="FL29" s="86">
        <f ca="1">Control!$C$7*Calculations!$C$82*INDEX('Monthly Data'!N:N,Calculations!$C$116+MOD(AV29,Calculations!$C$118))+Control!$C$7*Calculations!$C$83*INDEX('Monthly Data'!O:O,Calculations!$C$116+MOD(AV29,Calculations!$C$118))+Control!$C$7*Calculations!$C$84*INDEX('Monthly Data'!P:P,Calculations!$C$116+MOD(AV29,Calculations!$C$118))+Control!$C$7*Calculations!$C$85*INDEX('Monthly Data'!Q:Q,Calculations!$C$116+MOD(AV29,Calculations!$C$118))+(1-Control!$C$7*Calculations!$C$87)*INDEX('Monthly Data'!R:R,Calculations!$C$116+MOD(AV29,Calculations!$C$118))</f>
        <v>-3.299557342782896E-2</v>
      </c>
      <c r="FM29" s="86">
        <f ca="1">Control!$C$7*Calculations!$C$82*INDEX('Monthly Data'!N:N,Calculations!$C$116+MOD(AW29,Calculations!$C$118))+Control!$C$7*Calculations!$C$83*INDEX('Monthly Data'!O:O,Calculations!$C$116+MOD(AW29,Calculations!$C$118))+Control!$C$7*Calculations!$C$84*INDEX('Monthly Data'!P:P,Calculations!$C$116+MOD(AW29,Calculations!$C$118))+Control!$C$7*Calculations!$C$85*INDEX('Monthly Data'!Q:Q,Calculations!$C$116+MOD(AW29,Calculations!$C$118))+(1-Control!$C$7*Calculations!$C$87)*INDEX('Monthly Data'!R:R,Calculations!$C$116+MOD(AW29,Calculations!$C$118))</f>
        <v>-9.8327855560634558E-3</v>
      </c>
      <c r="FN29" s="86">
        <f ca="1">Control!$C$7*Calculations!$C$82*INDEX('Monthly Data'!N:N,Calculations!$C$116+MOD(AX29,Calculations!$C$118))+Control!$C$7*Calculations!$C$83*INDEX('Monthly Data'!O:O,Calculations!$C$116+MOD(AX29,Calculations!$C$118))+Control!$C$7*Calculations!$C$84*INDEX('Monthly Data'!P:P,Calculations!$C$116+MOD(AX29,Calculations!$C$118))+Control!$C$7*Calculations!$C$85*INDEX('Monthly Data'!Q:Q,Calculations!$C$116+MOD(AX29,Calculations!$C$118))+(1-Control!$C$7*Calculations!$C$87)*INDEX('Monthly Data'!R:R,Calculations!$C$116+MOD(AX29,Calculations!$C$118))</f>
        <v>-1.5984879994281095E-2</v>
      </c>
      <c r="FO29" s="86">
        <f ca="1">Control!$C$7*Calculations!$C$82*INDEX('Monthly Data'!N:N,Calculations!$C$116+MOD(AY29,Calculations!$C$118))+Control!$C$7*Calculations!$C$83*INDEX('Monthly Data'!O:O,Calculations!$C$116+MOD(AY29,Calculations!$C$118))+Control!$C$7*Calculations!$C$84*INDEX('Monthly Data'!P:P,Calculations!$C$116+MOD(AY29,Calculations!$C$118))+Control!$C$7*Calculations!$C$85*INDEX('Monthly Data'!Q:Q,Calculations!$C$116+MOD(AY29,Calculations!$C$118))+(1-Control!$C$7*Calculations!$C$87)*INDEX('Monthly Data'!R:R,Calculations!$C$116+MOD(AY29,Calculations!$C$118))</f>
        <v>1.1786765492207996E-2</v>
      </c>
      <c r="FP29" s="86">
        <f ca="1">Control!$C$7*Calculations!$C$82*INDEX('Monthly Data'!N:N,Calculations!$C$116+MOD(AZ29,Calculations!$C$118))+Control!$C$7*Calculations!$C$83*INDEX('Monthly Data'!O:O,Calculations!$C$116+MOD(AZ29,Calculations!$C$118))+Control!$C$7*Calculations!$C$84*INDEX('Monthly Data'!P:P,Calculations!$C$116+MOD(AZ29,Calculations!$C$118))+Control!$C$7*Calculations!$C$85*INDEX('Monthly Data'!Q:Q,Calculations!$C$116+MOD(AZ29,Calculations!$C$118))+(1-Control!$C$7*Calculations!$C$87)*INDEX('Monthly Data'!R:R,Calculations!$C$116+MOD(AZ29,Calculations!$C$118))</f>
        <v>1.0921298083007208E-2</v>
      </c>
      <c r="FQ29" s="86">
        <f ca="1">Control!$C$7*Calculations!$C$82*INDEX('Monthly Data'!N:N,Calculations!$C$116+MOD(BA29,Calculations!$C$118))+Control!$C$7*Calculations!$C$83*INDEX('Monthly Data'!O:O,Calculations!$C$116+MOD(BA29,Calculations!$C$118))+Control!$C$7*Calculations!$C$84*INDEX('Monthly Data'!P:P,Calculations!$C$116+MOD(BA29,Calculations!$C$118))+Control!$C$7*Calculations!$C$85*INDEX('Monthly Data'!Q:Q,Calculations!$C$116+MOD(BA29,Calculations!$C$118))+(1-Control!$C$7*Calculations!$C$87)*INDEX('Monthly Data'!R:R,Calculations!$C$116+MOD(BA29,Calculations!$C$118))</f>
        <v>-1.5984879994281095E-2</v>
      </c>
      <c r="FR29" s="86">
        <f ca="1">Control!$C$7*Calculations!$C$82*INDEX('Monthly Data'!N:N,Calculations!$C$116+MOD(BB29,Calculations!$C$118))+Control!$C$7*Calculations!$C$83*INDEX('Monthly Data'!O:O,Calculations!$C$116+MOD(BB29,Calculations!$C$118))+Control!$C$7*Calculations!$C$84*INDEX('Monthly Data'!P:P,Calculations!$C$116+MOD(BB29,Calculations!$C$118))+Control!$C$7*Calculations!$C$85*INDEX('Monthly Data'!Q:Q,Calculations!$C$116+MOD(BB29,Calculations!$C$118))+(1-Control!$C$7*Calculations!$C$87)*INDEX('Monthly Data'!R:R,Calculations!$C$116+MOD(BB29,Calculations!$C$118))</f>
        <v>1.4915555251167555E-3</v>
      </c>
      <c r="FS29" s="86">
        <f ca="1">Control!$C$7*Calculations!$C$82*INDEX('Monthly Data'!N:N,Calculations!$C$116+MOD(BC29,Calculations!$C$118))+Control!$C$7*Calculations!$C$83*INDEX('Monthly Data'!O:O,Calculations!$C$116+MOD(BC29,Calculations!$C$118))+Control!$C$7*Calculations!$C$84*INDEX('Monthly Data'!P:P,Calculations!$C$116+MOD(BC29,Calculations!$C$118))+Control!$C$7*Calculations!$C$85*INDEX('Monthly Data'!Q:Q,Calculations!$C$116+MOD(BC29,Calculations!$C$118))+(1-Control!$C$7*Calculations!$C$87)*INDEX('Monthly Data'!R:R,Calculations!$C$116+MOD(BC29,Calculations!$C$118))</f>
        <v>1.3891563624307685E-2</v>
      </c>
      <c r="FT29" s="86">
        <f ca="1">Control!$C$7*Calculations!$C$82*INDEX('Monthly Data'!N:N,Calculations!$C$116+MOD(BD29,Calculations!$C$118))+Control!$C$7*Calculations!$C$83*INDEX('Monthly Data'!O:O,Calculations!$C$116+MOD(BD29,Calculations!$C$118))+Control!$C$7*Calculations!$C$84*INDEX('Monthly Data'!P:P,Calculations!$C$116+MOD(BD29,Calculations!$C$118))+Control!$C$7*Calculations!$C$85*INDEX('Monthly Data'!Q:Q,Calculations!$C$116+MOD(BD29,Calculations!$C$118))+(1-Control!$C$7*Calculations!$C$87)*INDEX('Monthly Data'!R:R,Calculations!$C$116+MOD(BD29,Calculations!$C$118))</f>
        <v>8.3814116887657771E-3</v>
      </c>
      <c r="FU29" s="86">
        <f ca="1">Control!$C$7*Calculations!$C$82*INDEX('Monthly Data'!N:N,Calculations!$C$116+MOD(BE29,Calculations!$C$118))+Control!$C$7*Calculations!$C$83*INDEX('Monthly Data'!O:O,Calculations!$C$116+MOD(BE29,Calculations!$C$118))+Control!$C$7*Calculations!$C$84*INDEX('Monthly Data'!P:P,Calculations!$C$116+MOD(BE29,Calculations!$C$118))+Control!$C$7*Calculations!$C$85*INDEX('Monthly Data'!Q:Q,Calculations!$C$116+MOD(BE29,Calculations!$C$118))+(1-Control!$C$7*Calculations!$C$87)*INDEX('Monthly Data'!R:R,Calculations!$C$116+MOD(BE29,Calculations!$C$118))</f>
        <v>1.5108777406081684E-3</v>
      </c>
      <c r="FV29" s="86">
        <f ca="1">Control!$C$7*Calculations!$C$82*INDEX('Monthly Data'!N:N,Calculations!$C$116+MOD(BF29,Calculations!$C$118))+Control!$C$7*Calculations!$C$83*INDEX('Monthly Data'!O:O,Calculations!$C$116+MOD(BF29,Calculations!$C$118))+Control!$C$7*Calculations!$C$84*INDEX('Monthly Data'!P:P,Calculations!$C$116+MOD(BF29,Calculations!$C$118))+Control!$C$7*Calculations!$C$85*INDEX('Monthly Data'!Q:Q,Calculations!$C$116+MOD(BF29,Calculations!$C$118))+(1-Control!$C$7*Calculations!$C$87)*INDEX('Monthly Data'!R:R,Calculations!$C$116+MOD(BF29,Calculations!$C$118))</f>
        <v>1.2722494017511032E-2</v>
      </c>
      <c r="FW29" s="86">
        <f ca="1">Control!$C$7*Calculations!$C$82*INDEX('Monthly Data'!N:N,Calculations!$C$116+MOD(BG29,Calculations!$C$118))+Control!$C$7*Calculations!$C$83*INDEX('Monthly Data'!O:O,Calculations!$C$116+MOD(BG29,Calculations!$C$118))+Control!$C$7*Calculations!$C$84*INDEX('Monthly Data'!P:P,Calculations!$C$116+MOD(BG29,Calculations!$C$118))+Control!$C$7*Calculations!$C$85*INDEX('Monthly Data'!Q:Q,Calculations!$C$116+MOD(BG29,Calculations!$C$118))+(1-Control!$C$7*Calculations!$C$87)*INDEX('Monthly Data'!R:R,Calculations!$C$116+MOD(BG29,Calculations!$C$118))</f>
        <v>7.857567536297622E-3</v>
      </c>
      <c r="FX29" s="86">
        <f ca="1">Control!$C$7*Calculations!$C$82*INDEX('Monthly Data'!N:N,Calculations!$C$116+MOD(BH29,Calculations!$C$118))+Control!$C$7*Calculations!$C$83*INDEX('Monthly Data'!O:O,Calculations!$C$116+MOD(BH29,Calculations!$C$118))+Control!$C$7*Calculations!$C$84*INDEX('Monthly Data'!P:P,Calculations!$C$116+MOD(BH29,Calculations!$C$118))+Control!$C$7*Calculations!$C$85*INDEX('Monthly Data'!Q:Q,Calculations!$C$116+MOD(BH29,Calculations!$C$118))+(1-Control!$C$7*Calculations!$C$87)*INDEX('Monthly Data'!R:R,Calculations!$C$116+MOD(BH29,Calculations!$C$118))</f>
        <v>-1.0485101266941802E-2</v>
      </c>
      <c r="FY29" s="86">
        <f ca="1">Control!$C$7*Calculations!$C$82*INDEX('Monthly Data'!N:N,Calculations!$C$116+MOD(BI29,Calculations!$C$118))+Control!$C$7*Calculations!$C$83*INDEX('Monthly Data'!O:O,Calculations!$C$116+MOD(BI29,Calculations!$C$118))+Control!$C$7*Calculations!$C$84*INDEX('Monthly Data'!P:P,Calculations!$C$116+MOD(BI29,Calculations!$C$118))+Control!$C$7*Calculations!$C$85*INDEX('Monthly Data'!Q:Q,Calculations!$C$116+MOD(BI29,Calculations!$C$118))+(1-Control!$C$7*Calculations!$C$87)*INDEX('Monthly Data'!R:R,Calculations!$C$116+MOD(BI29,Calculations!$C$118))</f>
        <v>-2.7490061308214487E-3</v>
      </c>
      <c r="FZ29" s="86">
        <f ca="1">Control!$C$7*Calculations!$C$82*INDEX('Monthly Data'!N:N,Calculations!$C$116+MOD(BJ29,Calculations!$C$118))+Control!$C$7*Calculations!$C$83*INDEX('Monthly Data'!O:O,Calculations!$C$116+MOD(BJ29,Calculations!$C$118))+Control!$C$7*Calculations!$C$84*INDEX('Monthly Data'!P:P,Calculations!$C$116+MOD(BJ29,Calculations!$C$118))+Control!$C$7*Calculations!$C$85*INDEX('Monthly Data'!Q:Q,Calculations!$C$116+MOD(BJ29,Calculations!$C$118))+(1-Control!$C$7*Calculations!$C$87)*INDEX('Monthly Data'!R:R,Calculations!$C$116+MOD(BJ29,Calculations!$C$118))</f>
        <v>1.9073822767906517E-2</v>
      </c>
      <c r="GA29" s="86">
        <f ca="1">Control!$C$7*Calculations!$C$82*INDEX('Monthly Data'!N:N,Calculations!$C$116+MOD(BK29,Calculations!$C$118))+Control!$C$7*Calculations!$C$83*INDEX('Monthly Data'!O:O,Calculations!$C$116+MOD(BK29,Calculations!$C$118))+Control!$C$7*Calculations!$C$84*INDEX('Monthly Data'!P:P,Calculations!$C$116+MOD(BK29,Calculations!$C$118))+Control!$C$7*Calculations!$C$85*INDEX('Monthly Data'!Q:Q,Calculations!$C$116+MOD(BK29,Calculations!$C$118))+(1-Control!$C$7*Calculations!$C$87)*INDEX('Monthly Data'!R:R,Calculations!$C$116+MOD(BK29,Calculations!$C$118))</f>
        <v>-7.5539743260223157E-3</v>
      </c>
      <c r="GB29" s="86">
        <f ca="1">Control!$C$7*Calculations!$C$82*INDEX('Monthly Data'!N:N,Calculations!$C$116+MOD(BL29,Calculations!$C$118))+Control!$C$7*Calculations!$C$83*INDEX('Monthly Data'!O:O,Calculations!$C$116+MOD(BL29,Calculations!$C$118))+Control!$C$7*Calculations!$C$84*INDEX('Monthly Data'!P:P,Calculations!$C$116+MOD(BL29,Calculations!$C$118))+Control!$C$7*Calculations!$C$85*INDEX('Monthly Data'!Q:Q,Calculations!$C$116+MOD(BL29,Calculations!$C$118))+(1-Control!$C$7*Calculations!$C$87)*INDEX('Monthly Data'!R:R,Calculations!$C$116+MOD(BL29,Calculations!$C$118))</f>
        <v>-2.5419860972892394E-2</v>
      </c>
      <c r="GC29" s="86">
        <f ca="1">Control!$C$7*Calculations!$C$82*INDEX('Monthly Data'!N:N,Calculations!$C$116+MOD(BM29,Calculations!$C$118))+Control!$C$7*Calculations!$C$83*INDEX('Monthly Data'!O:O,Calculations!$C$116+MOD(BM29,Calculations!$C$118))+Control!$C$7*Calculations!$C$84*INDEX('Monthly Data'!P:P,Calculations!$C$116+MOD(BM29,Calculations!$C$118))+Control!$C$7*Calculations!$C$85*INDEX('Monthly Data'!Q:Q,Calculations!$C$116+MOD(BM29,Calculations!$C$118))+(1-Control!$C$7*Calculations!$C$87)*INDEX('Monthly Data'!R:R,Calculations!$C$116+MOD(BM29,Calculations!$C$118))</f>
        <v>7.9764341593600071E-3</v>
      </c>
      <c r="GD29" s="86">
        <f ca="1">Control!$C$7*Calculations!$C$82*INDEX('Monthly Data'!N:N,Calculations!$C$116+MOD(BN29,Calculations!$C$118))+Control!$C$7*Calculations!$C$83*INDEX('Monthly Data'!O:O,Calculations!$C$116+MOD(BN29,Calculations!$C$118))+Control!$C$7*Calculations!$C$84*INDEX('Monthly Data'!P:P,Calculations!$C$116+MOD(BN29,Calculations!$C$118))+Control!$C$7*Calculations!$C$85*INDEX('Monthly Data'!Q:Q,Calculations!$C$116+MOD(BN29,Calculations!$C$118))+(1-Control!$C$7*Calculations!$C$87)*INDEX('Monthly Data'!R:R,Calculations!$C$116+MOD(BN29,Calculations!$C$118))</f>
        <v>1.7599621212565995E-2</v>
      </c>
      <c r="GE29" s="86">
        <f ca="1">Control!$C$7*Calculations!$C$82*INDEX('Monthly Data'!N:N,Calculations!$C$116+MOD(BO29,Calculations!$C$118))+Control!$C$7*Calculations!$C$83*INDEX('Monthly Data'!O:O,Calculations!$C$116+MOD(BO29,Calculations!$C$118))+Control!$C$7*Calculations!$C$84*INDEX('Monthly Data'!P:P,Calculations!$C$116+MOD(BO29,Calculations!$C$118))+Control!$C$7*Calculations!$C$85*INDEX('Monthly Data'!Q:Q,Calculations!$C$116+MOD(BO29,Calculations!$C$118))+(1-Control!$C$7*Calculations!$C$87)*INDEX('Monthly Data'!R:R,Calculations!$C$116+MOD(BO29,Calculations!$C$118))</f>
        <v>-2.6378232493851243E-2</v>
      </c>
      <c r="GF29" s="86">
        <f ca="1">Control!$C$7*Calculations!$C$82*INDEX('Monthly Data'!N:N,Calculations!$C$116+MOD(BP29,Calculations!$C$118))+Control!$C$7*Calculations!$C$83*INDEX('Monthly Data'!O:O,Calculations!$C$116+MOD(BP29,Calculations!$C$118))+Control!$C$7*Calculations!$C$84*INDEX('Monthly Data'!P:P,Calculations!$C$116+MOD(BP29,Calculations!$C$118))+Control!$C$7*Calculations!$C$85*INDEX('Monthly Data'!Q:Q,Calculations!$C$116+MOD(BP29,Calculations!$C$118))+(1-Control!$C$7*Calculations!$C$87)*INDEX('Monthly Data'!R:R,Calculations!$C$116+MOD(BP29,Calculations!$C$118))</f>
        <v>-4.3408051735618014E-2</v>
      </c>
      <c r="GG29" s="86">
        <f ca="1">Control!$C$7*Calculations!$C$82*INDEX('Monthly Data'!N:N,Calculations!$C$116+MOD(BQ29,Calculations!$C$118))+Control!$C$7*Calculations!$C$83*INDEX('Monthly Data'!O:O,Calculations!$C$116+MOD(BQ29,Calculations!$C$118))+Control!$C$7*Calculations!$C$84*INDEX('Monthly Data'!P:P,Calculations!$C$116+MOD(BQ29,Calculations!$C$118))+Control!$C$7*Calculations!$C$85*INDEX('Monthly Data'!Q:Q,Calculations!$C$116+MOD(BQ29,Calculations!$C$118))+(1-Control!$C$7*Calculations!$C$87)*INDEX('Monthly Data'!R:R,Calculations!$C$116+MOD(BQ29,Calculations!$C$118))</f>
        <v>2.377894462657602E-2</v>
      </c>
      <c r="GH29" s="86">
        <f ca="1">Control!$C$7*Calculations!$C$82*INDEX('Monthly Data'!N:N,Calculations!$C$116+MOD(BR29,Calculations!$C$118))+Control!$C$7*Calculations!$C$83*INDEX('Monthly Data'!O:O,Calculations!$C$116+MOD(BR29,Calculations!$C$118))+Control!$C$7*Calculations!$C$84*INDEX('Monthly Data'!P:P,Calculations!$C$116+MOD(BR29,Calculations!$C$118))+Control!$C$7*Calculations!$C$85*INDEX('Monthly Data'!Q:Q,Calculations!$C$116+MOD(BR29,Calculations!$C$118))+(1-Control!$C$7*Calculations!$C$87)*INDEX('Monthly Data'!R:R,Calculations!$C$116+MOD(BR29,Calculations!$C$118))</f>
        <v>-4.417423226995453E-3</v>
      </c>
      <c r="GI29" s="86">
        <f ca="1">Control!$C$7*Calculations!$C$82*INDEX('Monthly Data'!N:N,Calculations!$C$116+MOD(BS29,Calculations!$C$118))+Control!$C$7*Calculations!$C$83*INDEX('Monthly Data'!O:O,Calculations!$C$116+MOD(BS29,Calculations!$C$118))+Control!$C$7*Calculations!$C$84*INDEX('Monthly Data'!P:P,Calculations!$C$116+MOD(BS29,Calculations!$C$118))+Control!$C$7*Calculations!$C$85*INDEX('Monthly Data'!Q:Q,Calculations!$C$116+MOD(BS29,Calculations!$C$118))+(1-Control!$C$7*Calculations!$C$87)*INDEX('Monthly Data'!R:R,Calculations!$C$116+MOD(BS29,Calculations!$C$118))</f>
        <v>-3.9863250714949353E-2</v>
      </c>
      <c r="GJ29" s="86">
        <f ca="1">Control!$C$7*Calculations!$C$82*INDEX('Monthly Data'!N:N,Calculations!$C$116+MOD(BT29,Calculations!$C$118))+Control!$C$7*Calculations!$C$83*INDEX('Monthly Data'!O:O,Calculations!$C$116+MOD(BT29,Calculations!$C$118))+Control!$C$7*Calculations!$C$84*INDEX('Monthly Data'!P:P,Calculations!$C$116+MOD(BT29,Calculations!$C$118))+Control!$C$7*Calculations!$C$85*INDEX('Monthly Data'!Q:Q,Calculations!$C$116+MOD(BT29,Calculations!$C$118))+(1-Control!$C$7*Calculations!$C$87)*INDEX('Monthly Data'!R:R,Calculations!$C$116+MOD(BT29,Calculations!$C$118))</f>
        <v>4.2795950888382334E-3</v>
      </c>
      <c r="GK29" s="86">
        <f ca="1">Control!$C$7*Calculations!$C$82*INDEX('Monthly Data'!N:N,Calculations!$C$116+MOD(BU29,Calculations!$C$118))+Control!$C$7*Calculations!$C$83*INDEX('Monthly Data'!O:O,Calculations!$C$116+MOD(BU29,Calculations!$C$118))+Control!$C$7*Calculations!$C$84*INDEX('Monthly Data'!P:P,Calculations!$C$116+MOD(BU29,Calculations!$C$118))+Control!$C$7*Calculations!$C$85*INDEX('Monthly Data'!Q:Q,Calculations!$C$116+MOD(BU29,Calculations!$C$118))+(1-Control!$C$7*Calculations!$C$87)*INDEX('Monthly Data'!R:R,Calculations!$C$116+MOD(BU29,Calculations!$C$118))</f>
        <v>1.7472933988537529E-2</v>
      </c>
      <c r="GL29" s="86">
        <f ca="1">Control!$C$7*Calculations!$C$82*INDEX('Monthly Data'!N:N,Calculations!$C$116+MOD(BV29,Calculations!$C$118))+Control!$C$7*Calculations!$C$83*INDEX('Monthly Data'!O:O,Calculations!$C$116+MOD(BV29,Calculations!$C$118))+Control!$C$7*Calculations!$C$84*INDEX('Monthly Data'!P:P,Calculations!$C$116+MOD(BV29,Calculations!$C$118))+Control!$C$7*Calculations!$C$85*INDEX('Monthly Data'!Q:Q,Calculations!$C$116+MOD(BV29,Calculations!$C$118))+(1-Control!$C$7*Calculations!$C$87)*INDEX('Monthly Data'!R:R,Calculations!$C$116+MOD(BV29,Calculations!$C$118))</f>
        <v>-3.9863250714949353E-2</v>
      </c>
      <c r="GM29" s="86">
        <f ca="1">Control!$C$7*Calculations!$C$82*INDEX('Monthly Data'!N:N,Calculations!$C$116+MOD(BW29,Calculations!$C$118))+Control!$C$7*Calculations!$C$83*INDEX('Monthly Data'!O:O,Calculations!$C$116+MOD(BW29,Calculations!$C$118))+Control!$C$7*Calculations!$C$84*INDEX('Monthly Data'!P:P,Calculations!$C$116+MOD(BW29,Calculations!$C$118))+Control!$C$7*Calculations!$C$85*INDEX('Monthly Data'!Q:Q,Calculations!$C$116+MOD(BW29,Calculations!$C$118))+(1-Control!$C$7*Calculations!$C$87)*INDEX('Monthly Data'!R:R,Calculations!$C$116+MOD(BW29,Calculations!$C$118))</f>
        <v>6.1009361253630504E-2</v>
      </c>
      <c r="GN29" s="86">
        <f ca="1">Control!$C$7*Calculations!$C$82*INDEX('Monthly Data'!N:N,Calculations!$C$116+MOD(BX29,Calculations!$C$118))+Control!$C$7*Calculations!$C$83*INDEX('Monthly Data'!O:O,Calculations!$C$116+MOD(BX29,Calculations!$C$118))+Control!$C$7*Calculations!$C$84*INDEX('Monthly Data'!P:P,Calculations!$C$116+MOD(BX29,Calculations!$C$118))+Control!$C$7*Calculations!$C$85*INDEX('Monthly Data'!Q:Q,Calculations!$C$116+MOD(BX29,Calculations!$C$118))+(1-Control!$C$7*Calculations!$C$87)*INDEX('Monthly Data'!R:R,Calculations!$C$116+MOD(BX29,Calculations!$C$118))</f>
        <v>-1.5984879994281095E-2</v>
      </c>
      <c r="GO29" s="86">
        <f ca="1">Control!$C$7*Calculations!$C$82*INDEX('Monthly Data'!N:N,Calculations!$C$116+MOD(BY29,Calculations!$C$118))+Control!$C$7*Calculations!$C$83*INDEX('Monthly Data'!O:O,Calculations!$C$116+MOD(BY29,Calculations!$C$118))+Control!$C$7*Calculations!$C$84*INDEX('Monthly Data'!P:P,Calculations!$C$116+MOD(BY29,Calculations!$C$118))+Control!$C$7*Calculations!$C$85*INDEX('Monthly Data'!Q:Q,Calculations!$C$116+MOD(BY29,Calculations!$C$118))+(1-Control!$C$7*Calculations!$C$87)*INDEX('Monthly Data'!R:R,Calculations!$C$116+MOD(BY29,Calculations!$C$118))</f>
        <v>-9.5555592256394619E-3</v>
      </c>
      <c r="GP29" s="86">
        <f ca="1">Control!$C$7*Calculations!$C$82*INDEX('Monthly Data'!N:N,Calculations!$C$116+MOD(BZ29,Calculations!$C$118))+Control!$C$7*Calculations!$C$83*INDEX('Monthly Data'!O:O,Calculations!$C$116+MOD(BZ29,Calculations!$C$118))+Control!$C$7*Calculations!$C$84*INDEX('Monthly Data'!P:P,Calculations!$C$116+MOD(BZ29,Calculations!$C$118))+Control!$C$7*Calculations!$C$85*INDEX('Monthly Data'!Q:Q,Calculations!$C$116+MOD(BZ29,Calculations!$C$118))+(1-Control!$C$7*Calculations!$C$87)*INDEX('Monthly Data'!R:R,Calculations!$C$116+MOD(BZ29,Calculations!$C$118))</f>
        <v>4.5132804118240749E-2</v>
      </c>
      <c r="GQ29" s="86">
        <f ca="1">Control!$C$7*Calculations!$C$82*INDEX('Monthly Data'!N:N,Calculations!$C$116+MOD(CA29,Calculations!$C$118))+Control!$C$7*Calculations!$C$83*INDEX('Monthly Data'!O:O,Calculations!$C$116+MOD(CA29,Calculations!$C$118))+Control!$C$7*Calculations!$C$84*INDEX('Monthly Data'!P:P,Calculations!$C$116+MOD(CA29,Calculations!$C$118))+Control!$C$7*Calculations!$C$85*INDEX('Monthly Data'!Q:Q,Calculations!$C$116+MOD(CA29,Calculations!$C$118))+(1-Control!$C$7*Calculations!$C$87)*INDEX('Monthly Data'!R:R,Calculations!$C$116+MOD(CA29,Calculations!$C$118))</f>
        <v>-3.8875517825435772E-3</v>
      </c>
      <c r="GR29" s="86">
        <f ca="1">Control!$C$7*Calculations!$C$82*INDEX('Monthly Data'!N:N,Calculations!$C$116+MOD(CB29,Calculations!$C$118))+Control!$C$7*Calculations!$C$83*INDEX('Monthly Data'!O:O,Calculations!$C$116+MOD(CB29,Calculations!$C$118))+Control!$C$7*Calculations!$C$84*INDEX('Monthly Data'!P:P,Calculations!$C$116+MOD(CB29,Calculations!$C$118))+Control!$C$7*Calculations!$C$85*INDEX('Monthly Data'!Q:Q,Calculations!$C$116+MOD(CB29,Calculations!$C$118))+(1-Control!$C$7*Calculations!$C$87)*INDEX('Monthly Data'!R:R,Calculations!$C$116+MOD(CB29,Calculations!$C$118))</f>
        <v>1.8665061640915637E-2</v>
      </c>
      <c r="GS29" s="86">
        <f ca="1">Control!$C$7*Calculations!$C$82*INDEX('Monthly Data'!N:N,Calculations!$C$116+MOD(CC29,Calculations!$C$118))+Control!$C$7*Calculations!$C$83*INDEX('Monthly Data'!O:O,Calculations!$C$116+MOD(CC29,Calculations!$C$118))+Control!$C$7*Calculations!$C$84*INDEX('Monthly Data'!P:P,Calculations!$C$116+MOD(CC29,Calculations!$C$118))+Control!$C$7*Calculations!$C$85*INDEX('Monthly Data'!Q:Q,Calculations!$C$116+MOD(CC29,Calculations!$C$118))+(1-Control!$C$7*Calculations!$C$87)*INDEX('Monthly Data'!R:R,Calculations!$C$116+MOD(CC29,Calculations!$C$118))</f>
        <v>-9.9526758408448549E-3</v>
      </c>
      <c r="GT29" s="86">
        <f ca="1">Control!$C$7*Calculations!$C$82*INDEX('Monthly Data'!N:N,Calculations!$C$116+MOD(CD29,Calculations!$C$118))+Control!$C$7*Calculations!$C$83*INDEX('Monthly Data'!O:O,Calculations!$C$116+MOD(CD29,Calculations!$C$118))+Control!$C$7*Calculations!$C$84*INDEX('Monthly Data'!P:P,Calculations!$C$116+MOD(CD29,Calculations!$C$118))+Control!$C$7*Calculations!$C$85*INDEX('Monthly Data'!Q:Q,Calculations!$C$116+MOD(CD29,Calculations!$C$118))+(1-Control!$C$7*Calculations!$C$87)*INDEX('Monthly Data'!R:R,Calculations!$C$116+MOD(CD29,Calculations!$C$118))</f>
        <v>-2.4571433440223247E-2</v>
      </c>
      <c r="GU29" s="86">
        <f ca="1">Control!$C$7*Calculations!$C$82*INDEX('Monthly Data'!N:N,Calculations!$C$116+MOD(CE29,Calculations!$C$118))+Control!$C$7*Calculations!$C$83*INDEX('Monthly Data'!O:O,Calculations!$C$116+MOD(CE29,Calculations!$C$118))+Control!$C$7*Calculations!$C$84*INDEX('Monthly Data'!P:P,Calculations!$C$116+MOD(CE29,Calculations!$C$118))+Control!$C$7*Calculations!$C$85*INDEX('Monthly Data'!Q:Q,Calculations!$C$116+MOD(CE29,Calculations!$C$118))+(1-Control!$C$7*Calculations!$C$87)*INDEX('Monthly Data'!R:R,Calculations!$C$116+MOD(CE29,Calculations!$C$118))</f>
        <v>6.6954569943530936E-3</v>
      </c>
      <c r="GV29" s="86">
        <f ca="1">Control!$C$7*Calculations!$C$82*INDEX('Monthly Data'!N:N,Calculations!$C$116+MOD(CF29,Calculations!$C$118))+Control!$C$7*Calculations!$C$83*INDEX('Monthly Data'!O:O,Calculations!$C$116+MOD(CF29,Calculations!$C$118))+Control!$C$7*Calculations!$C$84*INDEX('Monthly Data'!P:P,Calculations!$C$116+MOD(CF29,Calculations!$C$118))+Control!$C$7*Calculations!$C$85*INDEX('Monthly Data'!Q:Q,Calculations!$C$116+MOD(CF29,Calculations!$C$118))+(1-Control!$C$7*Calculations!$C$87)*INDEX('Monthly Data'!R:R,Calculations!$C$116+MOD(CF29,Calculations!$C$118))</f>
        <v>1.8665061640915637E-2</v>
      </c>
      <c r="GW29" s="86">
        <f ca="1">Control!$C$7*Calculations!$C$82*INDEX('Monthly Data'!N:N,Calculations!$C$116+MOD(CG29,Calculations!$C$118))+Control!$C$7*Calculations!$C$83*INDEX('Monthly Data'!O:O,Calculations!$C$116+MOD(CG29,Calculations!$C$118))+Control!$C$7*Calculations!$C$84*INDEX('Monthly Data'!P:P,Calculations!$C$116+MOD(CG29,Calculations!$C$118))+Control!$C$7*Calculations!$C$85*INDEX('Monthly Data'!Q:Q,Calculations!$C$116+MOD(CG29,Calculations!$C$118))+(1-Control!$C$7*Calculations!$C$87)*INDEX('Monthly Data'!R:R,Calculations!$C$116+MOD(CG29,Calculations!$C$118))</f>
        <v>-7.4084874653726545E-3</v>
      </c>
      <c r="GX29" s="86">
        <f ca="1">Control!$C$7*Calculations!$C$82*INDEX('Monthly Data'!N:N,Calculations!$C$116+MOD(CH29,Calculations!$C$118))+Control!$C$7*Calculations!$C$83*INDEX('Monthly Data'!O:O,Calculations!$C$116+MOD(CH29,Calculations!$C$118))+Control!$C$7*Calculations!$C$84*INDEX('Monthly Data'!P:P,Calculations!$C$116+MOD(CH29,Calculations!$C$118))+Control!$C$7*Calculations!$C$85*INDEX('Monthly Data'!Q:Q,Calculations!$C$116+MOD(CH29,Calculations!$C$118))+(1-Control!$C$7*Calculations!$C$87)*INDEX('Monthly Data'!R:R,Calculations!$C$116+MOD(CH29,Calculations!$C$118))</f>
        <v>1.3891304280773396E-2</v>
      </c>
      <c r="GY29" s="86">
        <f ca="1">Control!$C$7*Calculations!$C$82*INDEX('Monthly Data'!N:N,Calculations!$C$116+MOD(CI29,Calculations!$C$118))+Control!$C$7*Calculations!$C$83*INDEX('Monthly Data'!O:O,Calculations!$C$116+MOD(CI29,Calculations!$C$118))+Control!$C$7*Calculations!$C$84*INDEX('Monthly Data'!P:P,Calculations!$C$116+MOD(CI29,Calculations!$C$118))+Control!$C$7*Calculations!$C$85*INDEX('Monthly Data'!Q:Q,Calculations!$C$116+MOD(CI29,Calculations!$C$118))+(1-Control!$C$7*Calculations!$C$87)*INDEX('Monthly Data'!R:R,Calculations!$C$116+MOD(CI29,Calculations!$C$118))</f>
        <v>7.857567536297622E-3</v>
      </c>
      <c r="GZ29" s="86">
        <f ca="1">Control!$C$7*Calculations!$C$82*INDEX('Monthly Data'!N:N,Calculations!$C$116+MOD(CJ29,Calculations!$C$118))+Control!$C$7*Calculations!$C$83*INDEX('Monthly Data'!O:O,Calculations!$C$116+MOD(CJ29,Calculations!$C$118))+Control!$C$7*Calculations!$C$84*INDEX('Monthly Data'!P:P,Calculations!$C$116+MOD(CJ29,Calculations!$C$118))+Control!$C$7*Calculations!$C$85*INDEX('Monthly Data'!Q:Q,Calculations!$C$116+MOD(CJ29,Calculations!$C$118))+(1-Control!$C$7*Calculations!$C$87)*INDEX('Monthly Data'!R:R,Calculations!$C$116+MOD(CJ29,Calculations!$C$118))</f>
        <v>-1.8530040247387896E-2</v>
      </c>
      <c r="HA29" s="86">
        <f ca="1">Control!$C$7*Calculations!$C$82*INDEX('Monthly Data'!N:N,Calculations!$C$116+MOD(CK29,Calculations!$C$118))+Control!$C$7*Calculations!$C$83*INDEX('Monthly Data'!O:O,Calculations!$C$116+MOD(CK29,Calculations!$C$118))+Control!$C$7*Calculations!$C$84*INDEX('Monthly Data'!P:P,Calculations!$C$116+MOD(CK29,Calculations!$C$118))+Control!$C$7*Calculations!$C$85*INDEX('Monthly Data'!Q:Q,Calculations!$C$116+MOD(CK29,Calculations!$C$118))+(1-Control!$C$7*Calculations!$C$87)*INDEX('Monthly Data'!R:R,Calculations!$C$116+MOD(CK29,Calculations!$C$118))</f>
        <v>5.1279584938936244E-2</v>
      </c>
      <c r="HB29" s="86">
        <f ca="1">Control!$C$7*Calculations!$C$82*INDEX('Monthly Data'!N:N,Calculations!$C$116+MOD(CL29,Calculations!$C$118))+Control!$C$7*Calculations!$C$83*INDEX('Monthly Data'!O:O,Calculations!$C$116+MOD(CL29,Calculations!$C$118))+Control!$C$7*Calculations!$C$84*INDEX('Monthly Data'!P:P,Calculations!$C$116+MOD(CL29,Calculations!$C$118))+Control!$C$7*Calculations!$C$85*INDEX('Monthly Data'!Q:Q,Calculations!$C$116+MOD(CL29,Calculations!$C$118))+(1-Control!$C$7*Calculations!$C$87)*INDEX('Monthly Data'!R:R,Calculations!$C$116+MOD(CL29,Calculations!$C$118))</f>
        <v>1.5063457444773597E-2</v>
      </c>
      <c r="HC29" s="86">
        <f ca="1">Control!$C$7*Calculations!$C$82*INDEX('Monthly Data'!N:N,Calculations!$C$116+MOD(CM29,Calculations!$C$118))+Control!$C$7*Calculations!$C$83*INDEX('Monthly Data'!O:O,Calculations!$C$116+MOD(CM29,Calculations!$C$118))+Control!$C$7*Calculations!$C$84*INDEX('Monthly Data'!P:P,Calculations!$C$116+MOD(CM29,Calculations!$C$118))+Control!$C$7*Calculations!$C$85*INDEX('Monthly Data'!Q:Q,Calculations!$C$116+MOD(CM29,Calculations!$C$118))+(1-Control!$C$7*Calculations!$C$87)*INDEX('Monthly Data'!R:R,Calculations!$C$116+MOD(CM29,Calculations!$C$118))</f>
        <v>3.9251937367756782E-3</v>
      </c>
      <c r="HD29" s="86">
        <f ca="1">Control!$C$7*Calculations!$C$82*INDEX('Monthly Data'!N:N,Calculations!$C$116+MOD(CN29,Calculations!$C$118))+Control!$C$7*Calculations!$C$83*INDEX('Monthly Data'!O:O,Calculations!$C$116+MOD(CN29,Calculations!$C$118))+Control!$C$7*Calculations!$C$84*INDEX('Monthly Data'!P:P,Calculations!$C$116+MOD(CN29,Calculations!$C$118))+Control!$C$7*Calculations!$C$85*INDEX('Monthly Data'!Q:Q,Calculations!$C$116+MOD(CN29,Calculations!$C$118))+(1-Control!$C$7*Calculations!$C$87)*INDEX('Monthly Data'!R:R,Calculations!$C$116+MOD(CN29,Calculations!$C$118))</f>
        <v>-9.9526758408448549E-3</v>
      </c>
      <c r="HE29" s="86">
        <f ca="1">Control!$C$7*Calculations!$C$82*INDEX('Monthly Data'!N:N,Calculations!$C$116+MOD(CO29,Calculations!$C$118))+Control!$C$7*Calculations!$C$83*INDEX('Monthly Data'!O:O,Calculations!$C$116+MOD(CO29,Calculations!$C$118))+Control!$C$7*Calculations!$C$84*INDEX('Monthly Data'!P:P,Calculations!$C$116+MOD(CO29,Calculations!$C$118))+Control!$C$7*Calculations!$C$85*INDEX('Monthly Data'!Q:Q,Calculations!$C$116+MOD(CO29,Calculations!$C$118))+(1-Control!$C$7*Calculations!$C$87)*INDEX('Monthly Data'!R:R,Calculations!$C$116+MOD(CO29,Calculations!$C$118))</f>
        <v>1.4915555251167555E-3</v>
      </c>
      <c r="HF29" s="86">
        <f ca="1">Control!$C$7*Calculations!$C$82*INDEX('Monthly Data'!N:N,Calculations!$C$116+MOD(CP29,Calculations!$C$118))+Control!$C$7*Calculations!$C$83*INDEX('Monthly Data'!O:O,Calculations!$C$116+MOD(CP29,Calculations!$C$118))+Control!$C$7*Calculations!$C$84*INDEX('Monthly Data'!P:P,Calculations!$C$116+MOD(CP29,Calculations!$C$118))+Control!$C$7*Calculations!$C$85*INDEX('Monthly Data'!Q:Q,Calculations!$C$116+MOD(CP29,Calculations!$C$118))+(1-Control!$C$7*Calculations!$C$87)*INDEX('Monthly Data'!R:R,Calculations!$C$116+MOD(CP29,Calculations!$C$118))</f>
        <v>1.2435425892067014E-2</v>
      </c>
      <c r="HG29" s="86">
        <f ca="1">Control!$C$7*Calculations!$C$82*INDEX('Monthly Data'!N:N,Calculations!$C$116+MOD(CQ29,Calculations!$C$118))+Control!$C$7*Calculations!$C$83*INDEX('Monthly Data'!O:O,Calculations!$C$116+MOD(CQ29,Calculations!$C$118))+Control!$C$7*Calculations!$C$84*INDEX('Monthly Data'!P:P,Calculations!$C$116+MOD(CQ29,Calculations!$C$118))+Control!$C$7*Calculations!$C$85*INDEX('Monthly Data'!Q:Q,Calculations!$C$116+MOD(CQ29,Calculations!$C$118))+(1-Control!$C$7*Calculations!$C$87)*INDEX('Monthly Data'!R:R,Calculations!$C$116+MOD(CQ29,Calculations!$C$118))</f>
        <v>4.4327772793586687E-3</v>
      </c>
      <c r="HH29" s="86">
        <f ca="1">Control!$C$7*Calculations!$C$82*INDEX('Monthly Data'!N:N,Calculations!$C$116+MOD(CR29,Calculations!$C$118))+Control!$C$7*Calculations!$C$83*INDEX('Monthly Data'!O:O,Calculations!$C$116+MOD(CR29,Calculations!$C$118))+Control!$C$7*Calculations!$C$84*INDEX('Monthly Data'!P:P,Calculations!$C$116+MOD(CR29,Calculations!$C$118))+Control!$C$7*Calculations!$C$85*INDEX('Monthly Data'!Q:Q,Calculations!$C$116+MOD(CR29,Calculations!$C$118))+(1-Control!$C$7*Calculations!$C$87)*INDEX('Monthly Data'!R:R,Calculations!$C$116+MOD(CR29,Calculations!$C$118))</f>
        <v>1.7361594973213587E-2</v>
      </c>
      <c r="HI29" s="86">
        <f ca="1">Control!$C$7*Calculations!$C$82*INDEX('Monthly Data'!N:N,Calculations!$C$116+MOD(CS29,Calculations!$C$118))+Control!$C$7*Calculations!$C$83*INDEX('Monthly Data'!O:O,Calculations!$C$116+MOD(CS29,Calculations!$C$118))+Control!$C$7*Calculations!$C$84*INDEX('Monthly Data'!P:P,Calculations!$C$116+MOD(CS29,Calculations!$C$118))+Control!$C$7*Calculations!$C$85*INDEX('Monthly Data'!Q:Q,Calculations!$C$116+MOD(CS29,Calculations!$C$118))+(1-Control!$C$7*Calculations!$C$87)*INDEX('Monthly Data'!R:R,Calculations!$C$116+MOD(CS29,Calculations!$C$118))</f>
        <v>1.5115046179922851E-2</v>
      </c>
      <c r="HJ29" s="86">
        <f ca="1">Control!$C$7*Calculations!$C$82*INDEX('Monthly Data'!N:N,Calculations!$C$116+MOD(CT29,Calculations!$C$118))+Control!$C$7*Calculations!$C$83*INDEX('Monthly Data'!O:O,Calculations!$C$116+MOD(CT29,Calculations!$C$118))+Control!$C$7*Calculations!$C$84*INDEX('Monthly Data'!P:P,Calculations!$C$116+MOD(CT29,Calculations!$C$118))+Control!$C$7*Calculations!$C$85*INDEX('Monthly Data'!Q:Q,Calculations!$C$116+MOD(CT29,Calculations!$C$118))+(1-Control!$C$7*Calculations!$C$87)*INDEX('Monthly Data'!R:R,Calculations!$C$116+MOD(CT29,Calculations!$C$118))</f>
        <v>1.7073665854433945E-2</v>
      </c>
      <c r="HK29" s="86">
        <f ca="1">Control!$C$7*Calculations!$C$82*INDEX('Monthly Data'!N:N,Calculations!$C$116+MOD(CU29,Calculations!$C$118))+Control!$C$7*Calculations!$C$83*INDEX('Monthly Data'!O:O,Calculations!$C$116+MOD(CU29,Calculations!$C$118))+Control!$C$7*Calculations!$C$84*INDEX('Monthly Data'!P:P,Calculations!$C$116+MOD(CU29,Calculations!$C$118))+Control!$C$7*Calculations!$C$85*INDEX('Monthly Data'!Q:Q,Calculations!$C$116+MOD(CU29,Calculations!$C$118))+(1-Control!$C$7*Calculations!$C$87)*INDEX('Monthly Data'!R:R,Calculations!$C$116+MOD(CU29,Calculations!$C$118))</f>
        <v>6.3250222980707482E-3</v>
      </c>
      <c r="HL29" s="86">
        <f ca="1">Control!$C$7*Calculations!$C$82*INDEX('Monthly Data'!N:N,Calculations!$C$116+MOD(CV29,Calculations!$C$118))+Control!$C$7*Calculations!$C$83*INDEX('Monthly Data'!O:O,Calculations!$C$116+MOD(CV29,Calculations!$C$118))+Control!$C$7*Calculations!$C$84*INDEX('Monthly Data'!P:P,Calculations!$C$116+MOD(CV29,Calculations!$C$118))+Control!$C$7*Calculations!$C$85*INDEX('Monthly Data'!Q:Q,Calculations!$C$116+MOD(CV29,Calculations!$C$118))+(1-Control!$C$7*Calculations!$C$87)*INDEX('Monthly Data'!R:R,Calculations!$C$116+MOD(CV29,Calculations!$C$118))</f>
        <v>8.3814116887657771E-3</v>
      </c>
      <c r="HM29" s="86">
        <f ca="1">Control!$C$7*Calculations!$C$82*INDEX('Monthly Data'!N:N,Calculations!$C$116+MOD(CW29,Calculations!$C$118))+Control!$C$7*Calculations!$C$83*INDEX('Monthly Data'!O:O,Calculations!$C$116+MOD(CW29,Calculations!$C$118))+Control!$C$7*Calculations!$C$84*INDEX('Monthly Data'!P:P,Calculations!$C$116+MOD(CW29,Calculations!$C$118))+Control!$C$7*Calculations!$C$85*INDEX('Monthly Data'!Q:Q,Calculations!$C$116+MOD(CW29,Calculations!$C$118))+(1-Control!$C$7*Calculations!$C$87)*INDEX('Monthly Data'!R:R,Calculations!$C$116+MOD(CW29,Calculations!$C$118))</f>
        <v>-3.8875517825435772E-3</v>
      </c>
      <c r="HN29" s="86">
        <f ca="1">Control!$C$7*Calculations!$C$82*INDEX('Monthly Data'!N:N,Calculations!$C$116+MOD(CX29,Calculations!$C$118))+Control!$C$7*Calculations!$C$83*INDEX('Monthly Data'!O:O,Calculations!$C$116+MOD(CX29,Calculations!$C$118))+Control!$C$7*Calculations!$C$84*INDEX('Monthly Data'!P:P,Calculations!$C$116+MOD(CX29,Calculations!$C$118))+Control!$C$7*Calculations!$C$85*INDEX('Monthly Data'!Q:Q,Calculations!$C$116+MOD(CX29,Calculations!$C$118))+(1-Control!$C$7*Calculations!$C$87)*INDEX('Monthly Data'!R:R,Calculations!$C$116+MOD(CX29,Calculations!$C$118))</f>
        <v>9.9793409618087695E-3</v>
      </c>
      <c r="HO29" s="86">
        <f ca="1">Control!$C$7*Calculations!$C$82*INDEX('Monthly Data'!N:N,Calculations!$C$116+MOD(CY29,Calculations!$C$118))+Control!$C$7*Calculations!$C$83*INDEX('Monthly Data'!O:O,Calculations!$C$116+MOD(CY29,Calculations!$C$118))+Control!$C$7*Calculations!$C$84*INDEX('Monthly Data'!P:P,Calculations!$C$116+MOD(CY29,Calculations!$C$118))+Control!$C$7*Calculations!$C$85*INDEX('Monthly Data'!Q:Q,Calculations!$C$116+MOD(CY29,Calculations!$C$118))+(1-Control!$C$7*Calculations!$C$87)*INDEX('Monthly Data'!R:R,Calculations!$C$116+MOD(CY29,Calculations!$C$118))</f>
        <v>1.5108777406081684E-3</v>
      </c>
      <c r="HP29" s="86">
        <f ca="1">Control!$C$7*Calculations!$C$82*INDEX('Monthly Data'!N:N,Calculations!$C$116+MOD(CZ29,Calculations!$C$118))+Control!$C$7*Calculations!$C$83*INDEX('Monthly Data'!O:O,Calculations!$C$116+MOD(CZ29,Calculations!$C$118))+Control!$C$7*Calculations!$C$84*INDEX('Monthly Data'!P:P,Calculations!$C$116+MOD(CZ29,Calculations!$C$118))+Control!$C$7*Calculations!$C$85*INDEX('Monthly Data'!Q:Q,Calculations!$C$116+MOD(CZ29,Calculations!$C$118))+(1-Control!$C$7*Calculations!$C$87)*INDEX('Monthly Data'!R:R,Calculations!$C$116+MOD(CZ29,Calculations!$C$118))</f>
        <v>-7.8872955230675015E-3</v>
      </c>
      <c r="HQ29" s="86">
        <f ca="1">Control!$C$7*Calculations!$C$82*INDEX('Monthly Data'!N:N,Calculations!$C$116+MOD(DA29,Calculations!$C$118))+Control!$C$7*Calculations!$C$83*INDEX('Monthly Data'!O:O,Calculations!$C$116+MOD(DA29,Calculations!$C$118))+Control!$C$7*Calculations!$C$84*INDEX('Monthly Data'!P:P,Calculations!$C$116+MOD(DA29,Calculations!$C$118))+Control!$C$7*Calculations!$C$85*INDEX('Monthly Data'!Q:Q,Calculations!$C$116+MOD(DA29,Calculations!$C$118))+(1-Control!$C$7*Calculations!$C$87)*INDEX('Monthly Data'!R:R,Calculations!$C$116+MOD(DA29,Calculations!$C$118))</f>
        <v>1.046389543479892E-2</v>
      </c>
      <c r="HR29" s="86">
        <f ca="1">Control!$C$7*Calculations!$C$82*INDEX('Monthly Data'!N:N,Calculations!$C$116+MOD(DB29,Calculations!$C$118))+Control!$C$7*Calculations!$C$83*INDEX('Monthly Data'!O:O,Calculations!$C$116+MOD(DB29,Calculations!$C$118))+Control!$C$7*Calculations!$C$84*INDEX('Monthly Data'!P:P,Calculations!$C$116+MOD(DB29,Calculations!$C$118))+Control!$C$7*Calculations!$C$85*INDEX('Monthly Data'!Q:Q,Calculations!$C$116+MOD(DB29,Calculations!$C$118))+(1-Control!$C$7*Calculations!$C$87)*INDEX('Monthly Data'!R:R,Calculations!$C$116+MOD(DB29,Calculations!$C$118))</f>
        <v>-9.839093431862074E-3</v>
      </c>
      <c r="HS29" s="86">
        <f ca="1">Control!$C$7*Calculations!$C$82*INDEX('Monthly Data'!N:N,Calculations!$C$116+MOD(DC29,Calculations!$C$118))+Control!$C$7*Calculations!$C$83*INDEX('Monthly Data'!O:O,Calculations!$C$116+MOD(DC29,Calculations!$C$118))+Control!$C$7*Calculations!$C$84*INDEX('Monthly Data'!P:P,Calculations!$C$116+MOD(DC29,Calculations!$C$118))+Control!$C$7*Calculations!$C$85*INDEX('Monthly Data'!Q:Q,Calculations!$C$116+MOD(DC29,Calculations!$C$118))+(1-Control!$C$7*Calculations!$C$87)*INDEX('Monthly Data'!R:R,Calculations!$C$116+MOD(DC29,Calculations!$C$118))</f>
        <v>-4.0413381192162513E-2</v>
      </c>
      <c r="HT29" s="86">
        <f ca="1">Control!$C$7*Calculations!$C$82*INDEX('Monthly Data'!N:N,Calculations!$C$116+MOD(DD29,Calculations!$C$118))+Control!$C$7*Calculations!$C$83*INDEX('Monthly Data'!O:O,Calculations!$C$116+MOD(DD29,Calculations!$C$118))+Control!$C$7*Calculations!$C$84*INDEX('Monthly Data'!P:P,Calculations!$C$116+MOD(DD29,Calculations!$C$118))+Control!$C$7*Calculations!$C$85*INDEX('Monthly Data'!Q:Q,Calculations!$C$116+MOD(DD29,Calculations!$C$118))+(1-Control!$C$7*Calculations!$C$87)*INDEX('Monthly Data'!R:R,Calculations!$C$116+MOD(DD29,Calculations!$C$118))</f>
        <v>-3.9863250714949353E-2</v>
      </c>
      <c r="HU29" s="86">
        <f ca="1">Control!$C$7*Calculations!$C$82*INDEX('Monthly Data'!N:N,Calculations!$C$116+MOD(DE29,Calculations!$C$118))+Control!$C$7*Calculations!$C$83*INDEX('Monthly Data'!O:O,Calculations!$C$116+MOD(DE29,Calculations!$C$118))+Control!$C$7*Calculations!$C$84*INDEX('Monthly Data'!P:P,Calculations!$C$116+MOD(DE29,Calculations!$C$118))+Control!$C$7*Calculations!$C$85*INDEX('Monthly Data'!Q:Q,Calculations!$C$116+MOD(DE29,Calculations!$C$118))+(1-Control!$C$7*Calculations!$C$87)*INDEX('Monthly Data'!R:R,Calculations!$C$116+MOD(DE29,Calculations!$C$118))</f>
        <v>9.9787204839310462E-3</v>
      </c>
      <c r="HV29" s="86">
        <f ca="1">Control!$C$7*Calculations!$C$82*INDEX('Monthly Data'!N:N,Calculations!$C$116+MOD(DF29,Calculations!$C$118))+Control!$C$7*Calculations!$C$83*INDEX('Monthly Data'!O:O,Calculations!$C$116+MOD(DF29,Calculations!$C$118))+Control!$C$7*Calculations!$C$84*INDEX('Monthly Data'!P:P,Calculations!$C$116+MOD(DF29,Calculations!$C$118))+Control!$C$7*Calculations!$C$85*INDEX('Monthly Data'!Q:Q,Calculations!$C$116+MOD(DF29,Calculations!$C$118))+(1-Control!$C$7*Calculations!$C$87)*INDEX('Monthly Data'!R:R,Calculations!$C$116+MOD(DF29,Calculations!$C$118))</f>
        <v>-4.3408051735618014E-2</v>
      </c>
      <c r="HW29" s="86">
        <f ca="1">Control!$C$7*Calculations!$C$82*INDEX('Monthly Data'!N:N,Calculations!$C$116+MOD(DG29,Calculations!$C$118))+Control!$C$7*Calculations!$C$83*INDEX('Monthly Data'!O:O,Calculations!$C$116+MOD(DG29,Calculations!$C$118))+Control!$C$7*Calculations!$C$84*INDEX('Monthly Data'!P:P,Calculations!$C$116+MOD(DG29,Calculations!$C$118))+Control!$C$7*Calculations!$C$85*INDEX('Monthly Data'!Q:Q,Calculations!$C$116+MOD(DG29,Calculations!$C$118))+(1-Control!$C$7*Calculations!$C$87)*INDEX('Monthly Data'!R:R,Calculations!$C$116+MOD(DG29,Calculations!$C$118))</f>
        <v>5.1279584938936244E-2</v>
      </c>
      <c r="HX29" s="86">
        <f ca="1">Control!$C$7*Calculations!$C$82*INDEX('Monthly Data'!N:N,Calculations!$C$116+MOD(DH29,Calculations!$C$118))+Control!$C$7*Calculations!$C$83*INDEX('Monthly Data'!O:O,Calculations!$C$116+MOD(DH29,Calculations!$C$118))+Control!$C$7*Calculations!$C$84*INDEX('Monthly Data'!P:P,Calculations!$C$116+MOD(DH29,Calculations!$C$118))+Control!$C$7*Calculations!$C$85*INDEX('Monthly Data'!Q:Q,Calculations!$C$116+MOD(DH29,Calculations!$C$118))+(1-Control!$C$7*Calculations!$C$87)*INDEX('Monthly Data'!R:R,Calculations!$C$116+MOD(DH29,Calculations!$C$118))</f>
        <v>1.5216630695380906E-2</v>
      </c>
      <c r="HY29" s="86">
        <f ca="1">Control!$C$7*Calculations!$C$82*INDEX('Monthly Data'!N:N,Calculations!$C$116+MOD(DI29,Calculations!$C$118))+Control!$C$7*Calculations!$C$83*INDEX('Monthly Data'!O:O,Calculations!$C$116+MOD(DI29,Calculations!$C$118))+Control!$C$7*Calculations!$C$84*INDEX('Monthly Data'!P:P,Calculations!$C$116+MOD(DI29,Calculations!$C$118))+Control!$C$7*Calculations!$C$85*INDEX('Monthly Data'!Q:Q,Calculations!$C$116+MOD(DI29,Calculations!$C$118))+(1-Control!$C$7*Calculations!$C$87)*INDEX('Monthly Data'!R:R,Calculations!$C$116+MOD(DI29,Calculations!$C$118))</f>
        <v>1.5758278480433856E-2</v>
      </c>
      <c r="HZ29" s="86">
        <f ca="1">Control!$C$7*Calculations!$C$82*INDEX('Monthly Data'!N:N,Calculations!$C$116+MOD(DJ29,Calculations!$C$118))+Control!$C$7*Calculations!$C$83*INDEX('Monthly Data'!O:O,Calculations!$C$116+MOD(DJ29,Calculations!$C$118))+Control!$C$7*Calculations!$C$84*INDEX('Monthly Data'!P:P,Calculations!$C$116+MOD(DJ29,Calculations!$C$118))+Control!$C$7*Calculations!$C$85*INDEX('Monthly Data'!Q:Q,Calculations!$C$116+MOD(DJ29,Calculations!$C$118))+(1-Control!$C$7*Calculations!$C$87)*INDEX('Monthly Data'!R:R,Calculations!$C$116+MOD(DJ29,Calculations!$C$118))</f>
        <v>-7.3651264633385334E-4</v>
      </c>
      <c r="IA29" s="86">
        <f ca="1">Control!$C$7*Calculations!$C$82*INDEX('Monthly Data'!N:N,Calculations!$C$116+MOD(DK29,Calculations!$C$118))+Control!$C$7*Calculations!$C$83*INDEX('Monthly Data'!O:O,Calculations!$C$116+MOD(DK29,Calculations!$C$118))+Control!$C$7*Calculations!$C$84*INDEX('Monthly Data'!P:P,Calculations!$C$116+MOD(DK29,Calculations!$C$118))+Control!$C$7*Calculations!$C$85*INDEX('Monthly Data'!Q:Q,Calculations!$C$116+MOD(DK29,Calculations!$C$118))+(1-Control!$C$7*Calculations!$C$87)*INDEX('Monthly Data'!R:R,Calculations!$C$116+MOD(DK29,Calculations!$C$118))</f>
        <v>2.3852824346838646E-2</v>
      </c>
      <c r="IB29" s="86">
        <f ca="1">Control!$C$7*Calculations!$C$82*INDEX('Monthly Data'!N:N,Calculations!$C$116+MOD(DL29,Calculations!$C$118))+Control!$C$7*Calculations!$C$83*INDEX('Monthly Data'!O:O,Calculations!$C$116+MOD(DL29,Calculations!$C$118))+Control!$C$7*Calculations!$C$84*INDEX('Monthly Data'!P:P,Calculations!$C$116+MOD(DL29,Calculations!$C$118))+Control!$C$7*Calculations!$C$85*INDEX('Monthly Data'!Q:Q,Calculations!$C$116+MOD(DL29,Calculations!$C$118))+(1-Control!$C$7*Calculations!$C$87)*INDEX('Monthly Data'!R:R,Calculations!$C$116+MOD(DL29,Calculations!$C$118))</f>
        <v>3.5231336013669103E-2</v>
      </c>
      <c r="IC29" s="86">
        <f ca="1">Control!$C$7*Calculations!$C$82*INDEX('Monthly Data'!N:N,Calculations!$C$116+MOD(DM29,Calculations!$C$118))+Control!$C$7*Calculations!$C$83*INDEX('Monthly Data'!O:O,Calculations!$C$116+MOD(DM29,Calculations!$C$118))+Control!$C$7*Calculations!$C$84*INDEX('Monthly Data'!P:P,Calculations!$C$116+MOD(DM29,Calculations!$C$118))+Control!$C$7*Calculations!$C$85*INDEX('Monthly Data'!Q:Q,Calculations!$C$116+MOD(DM29,Calculations!$C$118))+(1-Control!$C$7*Calculations!$C$87)*INDEX('Monthly Data'!R:R,Calculations!$C$116+MOD(DM29,Calculations!$C$118))</f>
        <v>-4.3408051735618014E-2</v>
      </c>
      <c r="ID29" s="86">
        <f ca="1">Control!$C$7*Calculations!$C$82*INDEX('Monthly Data'!N:N,Calculations!$C$116+MOD(DN29,Calculations!$C$118))+Control!$C$7*Calculations!$C$83*INDEX('Monthly Data'!O:O,Calculations!$C$116+MOD(DN29,Calculations!$C$118))+Control!$C$7*Calculations!$C$84*INDEX('Monthly Data'!P:P,Calculations!$C$116+MOD(DN29,Calculations!$C$118))+Control!$C$7*Calculations!$C$85*INDEX('Monthly Data'!Q:Q,Calculations!$C$116+MOD(DN29,Calculations!$C$118))+(1-Control!$C$7*Calculations!$C$87)*INDEX('Monthly Data'!R:R,Calculations!$C$116+MOD(DN29,Calculations!$C$118))</f>
        <v>8.4240675975201049E-3</v>
      </c>
      <c r="IE29" s="86">
        <f ca="1">Control!$C$7*Calculations!$C$82*INDEX('Monthly Data'!N:N,Calculations!$C$116+MOD(DO29,Calculations!$C$118))+Control!$C$7*Calculations!$C$83*INDEX('Monthly Data'!O:O,Calculations!$C$116+MOD(DO29,Calculations!$C$118))+Control!$C$7*Calculations!$C$84*INDEX('Monthly Data'!P:P,Calculations!$C$116+MOD(DO29,Calculations!$C$118))+Control!$C$7*Calculations!$C$85*INDEX('Monthly Data'!Q:Q,Calculations!$C$116+MOD(DO29,Calculations!$C$118))+(1-Control!$C$7*Calculations!$C$87)*INDEX('Monthly Data'!R:R,Calculations!$C$116+MOD(DO29,Calculations!$C$118))</f>
        <v>2.2757992058453024E-3</v>
      </c>
      <c r="IF29" s="86">
        <f ca="1">Control!$C$7*Calculations!$C$82*INDEX('Monthly Data'!N:N,Calculations!$C$116+MOD(DP29,Calculations!$C$118))+Control!$C$7*Calculations!$C$83*INDEX('Monthly Data'!O:O,Calculations!$C$116+MOD(DP29,Calculations!$C$118))+Control!$C$7*Calculations!$C$84*INDEX('Monthly Data'!P:P,Calculations!$C$116+MOD(DP29,Calculations!$C$118))+Control!$C$7*Calculations!$C$85*INDEX('Monthly Data'!Q:Q,Calculations!$C$116+MOD(DP29,Calculations!$C$118))+(1-Control!$C$7*Calculations!$C$87)*INDEX('Monthly Data'!R:R,Calculations!$C$116+MOD(DP29,Calculations!$C$118))</f>
        <v>8.4240675975201049E-3</v>
      </c>
      <c r="IG29" s="88">
        <f ca="1">Control!$C$8*(1+DQ29)*(1+DR29)*(1+DS29)*(1+DT29)*(1+DU29)*(1+DV29)*(1+DW29)*(1+DX29)*(1+DY29)*(1+DZ29)*(1+EA29)*(1+EB29)*(1+EC29)*(1+ED29)*(1+EE29)*(1+EF29)*(1+EG29)*(1+EH29)*(1+EI29)*(1+EJ29)*(1+EK29)*(1+EL29)*(1+EM29)*(1+EN29)*(1+EO29)*(1+EP29)*(1+EQ29)*(1+ER29)*(1+ES29)*(1+ET29)*(1+EU29)*(1+EV29)*(1+EW29)*(1+EX29)*(1+EY29)*(1+EZ29)*(1+FA29)*(1+FB29)*(1+FC29)*(1+FD29)*(1+FE29)*(1+FF29)*(1+FG29)*(1+FH29)*(1+FI29)*(1+FJ29)*(1+FK29)*(1+FL29)*(1+FM29)*(1+FN29)*(1+FO29)*(1+FP29)*(1+FQ29)*(1+FR29)*(1+FS29)*(1+FT29)*(1+FU29)*(1+FV29)*(1+FW29)*(1+FX29)*(1+FY29)*(1+FZ29)*(1+GA29)*(1+GB29)*(1+GC29)*(1+GD29)*(1+GE29)*(1+GF29)*(1+GG29)*(1+GH29)*(1+GI29)*(1+GJ29)*(1+GK29)*(1+GL29)*(1+GM29)*(1+GN29)*(1+GO29)*(1+GP29)*(1+GQ29)*(1+GR29)*(1+GS29)*(1+GT29)*(1+GU29)*(1+GV29)*(1+GW29)*(1+GX29)*(1+GY29)*(1+GZ29)*(1+HA29)*(1+HB29)*(1+HC29)*(1+HD29)*(1+HE29)*(1+HF29)*(1+HG29)*(1+HH29)*(1+HI29)*(1+HJ29)*(1+HK29)*(1+HL29)*(1+HM29)*(1+HN29)*(1+HO29)*(1+HP29)*(1+HQ29)*(1+HR29)*(1+HS29)*(1+HT29)*(1+HU29)*(1+HV29)*(1+HW29)*(1+HX29)*(1+HY29)*(1+HZ29)*(1+IA29)*(1+IB29)*(1+IC29)*(1+ID29)*(1+IE29)*(1+IF29)</f>
        <v>72799.399119485286</v>
      </c>
    </row>
    <row r="30" spans="1:241" x14ac:dyDescent="0.25">
      <c r="A30">
        <v>81</v>
      </c>
      <c r="B30">
        <v>63</v>
      </c>
      <c r="C30">
        <v>92</v>
      </c>
      <c r="D30">
        <v>52</v>
      </c>
      <c r="E30">
        <v>37</v>
      </c>
      <c r="F30">
        <v>47</v>
      </c>
      <c r="G30">
        <v>51</v>
      </c>
      <c r="H30">
        <v>23</v>
      </c>
      <c r="I30">
        <v>70</v>
      </c>
      <c r="J30">
        <v>0</v>
      </c>
      <c r="K30">
        <v>23</v>
      </c>
      <c r="L30">
        <v>105</v>
      </c>
      <c r="M30">
        <v>22</v>
      </c>
      <c r="N30">
        <v>87</v>
      </c>
      <c r="O30">
        <v>59</v>
      </c>
      <c r="P30">
        <v>8</v>
      </c>
      <c r="Q30">
        <v>2</v>
      </c>
      <c r="R30">
        <v>18</v>
      </c>
      <c r="S30">
        <v>3</v>
      </c>
      <c r="T30">
        <v>101</v>
      </c>
      <c r="U30">
        <v>114</v>
      </c>
      <c r="V30">
        <v>14</v>
      </c>
      <c r="W30">
        <v>79</v>
      </c>
      <c r="X30">
        <v>67</v>
      </c>
      <c r="Y30">
        <v>34</v>
      </c>
      <c r="Z30">
        <v>81</v>
      </c>
      <c r="AA30">
        <v>64</v>
      </c>
      <c r="AB30">
        <v>106</v>
      </c>
      <c r="AC30">
        <v>44</v>
      </c>
      <c r="AD30">
        <v>42</v>
      </c>
      <c r="AE30">
        <v>34</v>
      </c>
      <c r="AF30">
        <v>78</v>
      </c>
      <c r="AG30">
        <v>107</v>
      </c>
      <c r="AH30">
        <v>44</v>
      </c>
      <c r="AI30">
        <v>60</v>
      </c>
      <c r="AJ30">
        <v>67</v>
      </c>
      <c r="AK30">
        <v>42</v>
      </c>
      <c r="AL30">
        <v>22</v>
      </c>
      <c r="AM30">
        <v>41</v>
      </c>
      <c r="AN30">
        <v>68</v>
      </c>
      <c r="AO30">
        <v>108</v>
      </c>
      <c r="AP30">
        <v>103</v>
      </c>
      <c r="AQ30">
        <v>41</v>
      </c>
      <c r="AR30">
        <v>39</v>
      </c>
      <c r="AS30">
        <v>80</v>
      </c>
      <c r="AT30">
        <v>42</v>
      </c>
      <c r="AU30">
        <v>67</v>
      </c>
      <c r="AV30">
        <v>98</v>
      </c>
      <c r="AW30">
        <v>13</v>
      </c>
      <c r="AX30">
        <v>25</v>
      </c>
      <c r="AY30">
        <v>38</v>
      </c>
      <c r="AZ30">
        <v>75</v>
      </c>
      <c r="BA30">
        <v>115</v>
      </c>
      <c r="BB30">
        <v>5</v>
      </c>
      <c r="BC30">
        <v>114</v>
      </c>
      <c r="BD30">
        <v>117</v>
      </c>
      <c r="BE30">
        <v>92</v>
      </c>
      <c r="BF30">
        <v>22</v>
      </c>
      <c r="BG30">
        <v>39</v>
      </c>
      <c r="BH30">
        <v>73</v>
      </c>
      <c r="BI30">
        <v>14</v>
      </c>
      <c r="BJ30">
        <v>47</v>
      </c>
      <c r="BK30">
        <v>71</v>
      </c>
      <c r="BL30">
        <v>1</v>
      </c>
      <c r="BM30">
        <v>33</v>
      </c>
      <c r="BN30">
        <v>70</v>
      </c>
      <c r="BO30">
        <v>60</v>
      </c>
      <c r="BP30">
        <v>103</v>
      </c>
      <c r="BQ30">
        <v>19</v>
      </c>
      <c r="BR30">
        <v>15</v>
      </c>
      <c r="BS30">
        <v>113</v>
      </c>
      <c r="BT30">
        <v>97</v>
      </c>
      <c r="BU30">
        <v>111</v>
      </c>
      <c r="BV30">
        <v>103</v>
      </c>
      <c r="BW30">
        <v>98</v>
      </c>
      <c r="BX30">
        <v>53</v>
      </c>
      <c r="BY30">
        <v>69</v>
      </c>
      <c r="BZ30">
        <v>20</v>
      </c>
      <c r="CA30">
        <v>35</v>
      </c>
      <c r="CB30">
        <v>38</v>
      </c>
      <c r="CC30">
        <v>49</v>
      </c>
      <c r="CD30">
        <v>81</v>
      </c>
      <c r="CE30">
        <v>58</v>
      </c>
      <c r="CF30">
        <v>12</v>
      </c>
      <c r="CG30">
        <v>75</v>
      </c>
      <c r="CH30">
        <v>53</v>
      </c>
      <c r="CI30">
        <v>24</v>
      </c>
      <c r="CJ30">
        <v>95</v>
      </c>
      <c r="CK30">
        <v>22</v>
      </c>
      <c r="CL30">
        <v>109</v>
      </c>
      <c r="CM30">
        <v>33</v>
      </c>
      <c r="CN30">
        <v>24</v>
      </c>
      <c r="CO30">
        <v>30</v>
      </c>
      <c r="CP30">
        <v>87</v>
      </c>
      <c r="CQ30">
        <v>0</v>
      </c>
      <c r="CR30">
        <v>87</v>
      </c>
      <c r="CS30">
        <v>103</v>
      </c>
      <c r="CT30">
        <v>109</v>
      </c>
      <c r="CU30">
        <v>35</v>
      </c>
      <c r="CV30">
        <v>45</v>
      </c>
      <c r="CW30">
        <v>63</v>
      </c>
      <c r="CX30">
        <v>8</v>
      </c>
      <c r="CY30">
        <v>41</v>
      </c>
      <c r="CZ30">
        <v>106</v>
      </c>
      <c r="DA30">
        <v>14</v>
      </c>
      <c r="DB30">
        <v>107</v>
      </c>
      <c r="DC30">
        <v>104</v>
      </c>
      <c r="DD30">
        <v>62</v>
      </c>
      <c r="DE30">
        <v>10</v>
      </c>
      <c r="DF30">
        <v>29</v>
      </c>
      <c r="DG30">
        <v>30</v>
      </c>
      <c r="DH30">
        <v>37</v>
      </c>
      <c r="DI30">
        <v>97</v>
      </c>
      <c r="DJ30">
        <v>109</v>
      </c>
      <c r="DK30">
        <v>39</v>
      </c>
      <c r="DL30">
        <v>10</v>
      </c>
      <c r="DM30">
        <v>67</v>
      </c>
      <c r="DN30">
        <v>54</v>
      </c>
      <c r="DO30">
        <v>77</v>
      </c>
      <c r="DP30">
        <v>45</v>
      </c>
      <c r="DQ30" s="86">
        <f ca="1">Control!$C$7*Calculations!$C$82*INDEX('Monthly Data'!N:N,Calculations!$C$116+MOD(A30,Calculations!$C$118))+Control!$C$7*Calculations!$C$83*INDEX('Monthly Data'!O:O,Calculations!$C$116+MOD(A30,Calculations!$C$118))+Control!$C$7*Calculations!$C$84*INDEX('Monthly Data'!P:P,Calculations!$C$116+MOD(A30,Calculations!$C$118))+Control!$C$7*Calculations!$C$85*INDEX('Monthly Data'!Q:Q,Calculations!$C$116+MOD(A30,Calculations!$C$118))+(1-Control!$C$7*Calculations!$C$87)*INDEX('Monthly Data'!R:R,Calculations!$C$116+MOD(A30,Calculations!$C$118))</f>
        <v>3.0957942835585645E-2</v>
      </c>
      <c r="DR30" s="86">
        <f ca="1">Control!$C$7*Calculations!$C$82*INDEX('Monthly Data'!N:N,Calculations!$C$116+MOD(B30,Calculations!$C$118))+Control!$C$7*Calculations!$C$83*INDEX('Monthly Data'!O:O,Calculations!$C$116+MOD(B30,Calculations!$C$118))+Control!$C$7*Calculations!$C$84*INDEX('Monthly Data'!P:P,Calculations!$C$116+MOD(B30,Calculations!$C$118))+Control!$C$7*Calculations!$C$85*INDEX('Monthly Data'!Q:Q,Calculations!$C$116+MOD(B30,Calculations!$C$118))+(1-Control!$C$7*Calculations!$C$87)*INDEX('Monthly Data'!R:R,Calculations!$C$116+MOD(B30,Calculations!$C$118))</f>
        <v>1.9073822767906517E-2</v>
      </c>
      <c r="DS30" s="86">
        <f ca="1">Control!$C$7*Calculations!$C$82*INDEX('Monthly Data'!N:N,Calculations!$C$116+MOD(C30,Calculations!$C$118))+Control!$C$7*Calculations!$C$83*INDEX('Monthly Data'!O:O,Calculations!$C$116+MOD(C30,Calculations!$C$118))+Control!$C$7*Calculations!$C$84*INDEX('Monthly Data'!P:P,Calculations!$C$116+MOD(C30,Calculations!$C$118))+Control!$C$7*Calculations!$C$85*INDEX('Monthly Data'!Q:Q,Calculations!$C$116+MOD(C30,Calculations!$C$118))+(1-Control!$C$7*Calculations!$C$87)*INDEX('Monthly Data'!R:R,Calculations!$C$116+MOD(C30,Calculations!$C$118))</f>
        <v>2.4722579420195831E-2</v>
      </c>
      <c r="DT30" s="86">
        <f ca="1">Control!$C$7*Calculations!$C$82*INDEX('Monthly Data'!N:N,Calculations!$C$116+MOD(D30,Calculations!$C$118))+Control!$C$7*Calculations!$C$83*INDEX('Monthly Data'!O:O,Calculations!$C$116+MOD(D30,Calculations!$C$118))+Control!$C$7*Calculations!$C$84*INDEX('Monthly Data'!P:P,Calculations!$C$116+MOD(D30,Calculations!$C$118))+Control!$C$7*Calculations!$C$85*INDEX('Monthly Data'!Q:Q,Calculations!$C$116+MOD(D30,Calculations!$C$118))+(1-Control!$C$7*Calculations!$C$87)*INDEX('Monthly Data'!R:R,Calculations!$C$116+MOD(D30,Calculations!$C$118))</f>
        <v>-3.8875517825435772E-3</v>
      </c>
      <c r="DU30" s="86">
        <f ca="1">Control!$C$7*Calculations!$C$82*INDEX('Monthly Data'!N:N,Calculations!$C$116+MOD(E30,Calculations!$C$118))+Control!$C$7*Calculations!$C$83*INDEX('Monthly Data'!O:O,Calculations!$C$116+MOD(E30,Calculations!$C$118))+Control!$C$7*Calculations!$C$84*INDEX('Monthly Data'!P:P,Calculations!$C$116+MOD(E30,Calculations!$C$118))+Control!$C$7*Calculations!$C$85*INDEX('Monthly Data'!Q:Q,Calculations!$C$116+MOD(E30,Calculations!$C$118))+(1-Control!$C$7*Calculations!$C$87)*INDEX('Monthly Data'!R:R,Calculations!$C$116+MOD(E30,Calculations!$C$118))</f>
        <v>1.2954540023127663E-2</v>
      </c>
      <c r="DV30" s="86">
        <f ca="1">Control!$C$7*Calculations!$C$82*INDEX('Monthly Data'!N:N,Calculations!$C$116+MOD(F30,Calculations!$C$118))+Control!$C$7*Calculations!$C$83*INDEX('Monthly Data'!O:O,Calculations!$C$116+MOD(F30,Calculations!$C$118))+Control!$C$7*Calculations!$C$84*INDEX('Monthly Data'!P:P,Calculations!$C$116+MOD(F30,Calculations!$C$118))+Control!$C$7*Calculations!$C$85*INDEX('Monthly Data'!Q:Q,Calculations!$C$116+MOD(F30,Calculations!$C$118))+(1-Control!$C$7*Calculations!$C$87)*INDEX('Monthly Data'!R:R,Calculations!$C$116+MOD(F30,Calculations!$C$118))</f>
        <v>3.1011313347584085E-2</v>
      </c>
      <c r="DW30" s="86">
        <f ca="1">Control!$C$7*Calculations!$C$82*INDEX('Monthly Data'!N:N,Calculations!$C$116+MOD(G30,Calculations!$C$118))+Control!$C$7*Calculations!$C$83*INDEX('Monthly Data'!O:O,Calculations!$C$116+MOD(G30,Calculations!$C$118))+Control!$C$7*Calculations!$C$84*INDEX('Monthly Data'!P:P,Calculations!$C$116+MOD(G30,Calculations!$C$118))+Control!$C$7*Calculations!$C$85*INDEX('Monthly Data'!Q:Q,Calculations!$C$116+MOD(G30,Calculations!$C$118))+(1-Control!$C$7*Calculations!$C$87)*INDEX('Monthly Data'!R:R,Calculations!$C$116+MOD(G30,Calculations!$C$118))</f>
        <v>1.8695385296339444E-2</v>
      </c>
      <c r="DX30" s="86">
        <f ca="1">Control!$C$7*Calculations!$C$82*INDEX('Monthly Data'!N:N,Calculations!$C$116+MOD(H30,Calculations!$C$118))+Control!$C$7*Calculations!$C$83*INDEX('Monthly Data'!O:O,Calculations!$C$116+MOD(H30,Calculations!$C$118))+Control!$C$7*Calculations!$C$84*INDEX('Monthly Data'!P:P,Calculations!$C$116+MOD(H30,Calculations!$C$118))+Control!$C$7*Calculations!$C$85*INDEX('Monthly Data'!Q:Q,Calculations!$C$116+MOD(H30,Calculations!$C$118))+(1-Control!$C$7*Calculations!$C$87)*INDEX('Monthly Data'!R:R,Calculations!$C$116+MOD(H30,Calculations!$C$118))</f>
        <v>6.2631896128884862E-3</v>
      </c>
      <c r="DY30" s="86">
        <f ca="1">Control!$C$7*Calculations!$C$82*INDEX('Monthly Data'!N:N,Calculations!$C$116+MOD(I30,Calculations!$C$118))+Control!$C$7*Calculations!$C$83*INDEX('Monthly Data'!O:O,Calculations!$C$116+MOD(I30,Calculations!$C$118))+Control!$C$7*Calculations!$C$84*INDEX('Monthly Data'!P:P,Calculations!$C$116+MOD(I30,Calculations!$C$118))+Control!$C$7*Calculations!$C$85*INDEX('Monthly Data'!Q:Q,Calculations!$C$116+MOD(I30,Calculations!$C$118))+(1-Control!$C$7*Calculations!$C$87)*INDEX('Monthly Data'!R:R,Calculations!$C$116+MOD(I30,Calculations!$C$118))</f>
        <v>3.8809817903524786E-2</v>
      </c>
      <c r="DZ30" s="86">
        <f ca="1">Control!$C$7*Calculations!$C$82*INDEX('Monthly Data'!N:N,Calculations!$C$116+MOD(J30,Calculations!$C$118))+Control!$C$7*Calculations!$C$83*INDEX('Monthly Data'!O:O,Calculations!$C$116+MOD(J30,Calculations!$C$118))+Control!$C$7*Calculations!$C$84*INDEX('Monthly Data'!P:P,Calculations!$C$116+MOD(J30,Calculations!$C$118))+Control!$C$7*Calculations!$C$85*INDEX('Monthly Data'!Q:Q,Calculations!$C$116+MOD(J30,Calculations!$C$118))+(1-Control!$C$7*Calculations!$C$87)*INDEX('Monthly Data'!R:R,Calculations!$C$116+MOD(J30,Calculations!$C$118))</f>
        <v>1.4915555251167555E-3</v>
      </c>
      <c r="EA30" s="86">
        <f ca="1">Control!$C$7*Calculations!$C$82*INDEX('Monthly Data'!N:N,Calculations!$C$116+MOD(K30,Calculations!$C$118))+Control!$C$7*Calculations!$C$83*INDEX('Monthly Data'!O:O,Calculations!$C$116+MOD(K30,Calculations!$C$118))+Control!$C$7*Calculations!$C$84*INDEX('Monthly Data'!P:P,Calculations!$C$116+MOD(K30,Calculations!$C$118))+Control!$C$7*Calculations!$C$85*INDEX('Monthly Data'!Q:Q,Calculations!$C$116+MOD(K30,Calculations!$C$118))+(1-Control!$C$7*Calculations!$C$87)*INDEX('Monthly Data'!R:R,Calculations!$C$116+MOD(K30,Calculations!$C$118))</f>
        <v>6.2631896128884862E-3</v>
      </c>
      <c r="EB30" s="86">
        <f ca="1">Control!$C$7*Calculations!$C$82*INDEX('Monthly Data'!N:N,Calculations!$C$116+MOD(L30,Calculations!$C$118))+Control!$C$7*Calculations!$C$83*INDEX('Monthly Data'!O:O,Calculations!$C$116+MOD(L30,Calculations!$C$118))+Control!$C$7*Calculations!$C$84*INDEX('Monthly Data'!P:P,Calculations!$C$116+MOD(L30,Calculations!$C$118))+Control!$C$7*Calculations!$C$85*INDEX('Monthly Data'!Q:Q,Calculations!$C$116+MOD(L30,Calculations!$C$118))+(1-Control!$C$7*Calculations!$C$87)*INDEX('Monthly Data'!R:R,Calculations!$C$116+MOD(L30,Calculations!$C$118))</f>
        <v>2.3206536303657571E-2</v>
      </c>
      <c r="EC30" s="86">
        <f ca="1">Control!$C$7*Calculations!$C$82*INDEX('Monthly Data'!N:N,Calculations!$C$116+MOD(M30,Calculations!$C$118))+Control!$C$7*Calculations!$C$83*INDEX('Monthly Data'!O:O,Calculations!$C$116+MOD(M30,Calculations!$C$118))+Control!$C$7*Calculations!$C$84*INDEX('Monthly Data'!P:P,Calculations!$C$116+MOD(M30,Calculations!$C$118))+Control!$C$7*Calculations!$C$85*INDEX('Monthly Data'!Q:Q,Calculations!$C$116+MOD(M30,Calculations!$C$118))+(1-Control!$C$7*Calculations!$C$87)*INDEX('Monthly Data'!R:R,Calculations!$C$116+MOD(M30,Calculations!$C$118))</f>
        <v>1.50127906355989E-2</v>
      </c>
      <c r="ED30" s="86">
        <f ca="1">Control!$C$7*Calculations!$C$82*INDEX('Monthly Data'!N:N,Calculations!$C$116+MOD(N30,Calculations!$C$118))+Control!$C$7*Calculations!$C$83*INDEX('Monthly Data'!O:O,Calculations!$C$116+MOD(N30,Calculations!$C$118))+Control!$C$7*Calculations!$C$84*INDEX('Monthly Data'!P:P,Calculations!$C$116+MOD(N30,Calculations!$C$118))+Control!$C$7*Calculations!$C$85*INDEX('Monthly Data'!Q:Q,Calculations!$C$116+MOD(N30,Calculations!$C$118))+(1-Control!$C$7*Calculations!$C$87)*INDEX('Monthly Data'!R:R,Calculations!$C$116+MOD(N30,Calculations!$C$118))</f>
        <v>2.5790695379256122E-2</v>
      </c>
      <c r="EE30" s="86">
        <f ca="1">Control!$C$7*Calculations!$C$82*INDEX('Monthly Data'!N:N,Calculations!$C$116+MOD(O30,Calculations!$C$118))+Control!$C$7*Calculations!$C$83*INDEX('Monthly Data'!O:O,Calculations!$C$116+MOD(O30,Calculations!$C$118))+Control!$C$7*Calculations!$C$84*INDEX('Monthly Data'!P:P,Calculations!$C$116+MOD(O30,Calculations!$C$118))+Control!$C$7*Calculations!$C$85*INDEX('Monthly Data'!Q:Q,Calculations!$C$116+MOD(O30,Calculations!$C$118))+(1-Control!$C$7*Calculations!$C$87)*INDEX('Monthly Data'!R:R,Calculations!$C$116+MOD(O30,Calculations!$C$118))</f>
        <v>1.1704119272391494E-2</v>
      </c>
      <c r="EF30" s="86">
        <f ca="1">Control!$C$7*Calculations!$C$82*INDEX('Monthly Data'!N:N,Calculations!$C$116+MOD(P30,Calculations!$C$118))+Control!$C$7*Calculations!$C$83*INDEX('Monthly Data'!O:O,Calculations!$C$116+MOD(P30,Calculations!$C$118))+Control!$C$7*Calculations!$C$84*INDEX('Monthly Data'!P:P,Calculations!$C$116+MOD(P30,Calculations!$C$118))+Control!$C$7*Calculations!$C$85*INDEX('Monthly Data'!Q:Q,Calculations!$C$116+MOD(P30,Calculations!$C$118))+(1-Control!$C$7*Calculations!$C$87)*INDEX('Monthly Data'!R:R,Calculations!$C$116+MOD(P30,Calculations!$C$118))</f>
        <v>9.9787204839310462E-3</v>
      </c>
      <c r="EG30" s="86">
        <f ca="1">Control!$C$7*Calculations!$C$82*INDEX('Monthly Data'!N:N,Calculations!$C$116+MOD(Q30,Calculations!$C$118))+Control!$C$7*Calculations!$C$83*INDEX('Monthly Data'!O:O,Calculations!$C$116+MOD(Q30,Calculations!$C$118))+Control!$C$7*Calculations!$C$84*INDEX('Monthly Data'!P:P,Calculations!$C$116+MOD(Q30,Calculations!$C$118))+Control!$C$7*Calculations!$C$85*INDEX('Monthly Data'!Q:Q,Calculations!$C$116+MOD(Q30,Calculations!$C$118))+(1-Control!$C$7*Calculations!$C$87)*INDEX('Monthly Data'!R:R,Calculations!$C$116+MOD(Q30,Calculations!$C$118))</f>
        <v>7.7184133340106598E-3</v>
      </c>
      <c r="EH30" s="86">
        <f ca="1">Control!$C$7*Calculations!$C$82*INDEX('Monthly Data'!N:N,Calculations!$C$116+MOD(R30,Calculations!$C$118))+Control!$C$7*Calculations!$C$83*INDEX('Monthly Data'!O:O,Calculations!$C$116+MOD(R30,Calculations!$C$118))+Control!$C$7*Calculations!$C$84*INDEX('Monthly Data'!P:P,Calculations!$C$116+MOD(R30,Calculations!$C$118))+Control!$C$7*Calculations!$C$85*INDEX('Monthly Data'!Q:Q,Calculations!$C$116+MOD(R30,Calculations!$C$118))+(1-Control!$C$7*Calculations!$C$87)*INDEX('Monthly Data'!R:R,Calculations!$C$116+MOD(R30,Calculations!$C$118))</f>
        <v>-7.4084874653726545E-3</v>
      </c>
      <c r="EI30" s="86">
        <f ca="1">Control!$C$7*Calculations!$C$82*INDEX('Monthly Data'!N:N,Calculations!$C$116+MOD(S30,Calculations!$C$118))+Control!$C$7*Calculations!$C$83*INDEX('Monthly Data'!O:O,Calculations!$C$116+MOD(S30,Calculations!$C$118))+Control!$C$7*Calculations!$C$84*INDEX('Monthly Data'!P:P,Calculations!$C$116+MOD(S30,Calculations!$C$118))+Control!$C$7*Calculations!$C$85*INDEX('Monthly Data'!Q:Q,Calculations!$C$116+MOD(S30,Calculations!$C$118))+(1-Control!$C$7*Calculations!$C$87)*INDEX('Monthly Data'!R:R,Calculations!$C$116+MOD(S30,Calculations!$C$118))</f>
        <v>9.9793409618087695E-3</v>
      </c>
      <c r="EJ30" s="86">
        <f ca="1">Control!$C$7*Calculations!$C$82*INDEX('Monthly Data'!N:N,Calculations!$C$116+MOD(T30,Calculations!$C$118))+Control!$C$7*Calculations!$C$83*INDEX('Monthly Data'!O:O,Calculations!$C$116+MOD(T30,Calculations!$C$118))+Control!$C$7*Calculations!$C$84*INDEX('Monthly Data'!P:P,Calculations!$C$116+MOD(T30,Calculations!$C$118))+Control!$C$7*Calculations!$C$85*INDEX('Monthly Data'!Q:Q,Calculations!$C$116+MOD(T30,Calculations!$C$118))+(1-Control!$C$7*Calculations!$C$87)*INDEX('Monthly Data'!R:R,Calculations!$C$116+MOD(T30,Calculations!$C$118))</f>
        <v>-2.5168357537820856E-4</v>
      </c>
      <c r="EK30" s="86">
        <f ca="1">Control!$C$7*Calculations!$C$82*INDEX('Monthly Data'!N:N,Calculations!$C$116+MOD(U30,Calculations!$C$118))+Control!$C$7*Calculations!$C$83*INDEX('Monthly Data'!O:O,Calculations!$C$116+MOD(U30,Calculations!$C$118))+Control!$C$7*Calculations!$C$84*INDEX('Monthly Data'!P:P,Calculations!$C$116+MOD(U30,Calculations!$C$118))+Control!$C$7*Calculations!$C$85*INDEX('Monthly Data'!Q:Q,Calculations!$C$116+MOD(U30,Calculations!$C$118))+(1-Control!$C$7*Calculations!$C$87)*INDEX('Monthly Data'!R:R,Calculations!$C$116+MOD(U30,Calculations!$C$118))</f>
        <v>-2.5419860972892394E-2</v>
      </c>
      <c r="EL30" s="86">
        <f ca="1">Control!$C$7*Calculations!$C$82*INDEX('Monthly Data'!N:N,Calculations!$C$116+MOD(V30,Calculations!$C$118))+Control!$C$7*Calculations!$C$83*INDEX('Monthly Data'!O:O,Calculations!$C$116+MOD(V30,Calculations!$C$118))+Control!$C$7*Calculations!$C$84*INDEX('Monthly Data'!P:P,Calculations!$C$116+MOD(V30,Calculations!$C$118))+Control!$C$7*Calculations!$C$85*INDEX('Monthly Data'!Q:Q,Calculations!$C$116+MOD(V30,Calculations!$C$118))+(1-Control!$C$7*Calculations!$C$87)*INDEX('Monthly Data'!R:R,Calculations!$C$116+MOD(V30,Calculations!$C$118))</f>
        <v>9.5791276036140301E-3</v>
      </c>
      <c r="EM30" s="86">
        <f ca="1">Control!$C$7*Calculations!$C$82*INDEX('Monthly Data'!N:N,Calculations!$C$116+MOD(W30,Calculations!$C$118))+Control!$C$7*Calculations!$C$83*INDEX('Monthly Data'!O:O,Calculations!$C$116+MOD(W30,Calculations!$C$118))+Control!$C$7*Calculations!$C$84*INDEX('Monthly Data'!P:P,Calculations!$C$116+MOD(W30,Calculations!$C$118))+Control!$C$7*Calculations!$C$85*INDEX('Monthly Data'!Q:Q,Calculations!$C$116+MOD(W30,Calculations!$C$118))+(1-Control!$C$7*Calculations!$C$87)*INDEX('Monthly Data'!R:R,Calculations!$C$116+MOD(W30,Calculations!$C$118))</f>
        <v>1.046389543479892E-2</v>
      </c>
      <c r="EN30" s="86">
        <f ca="1">Control!$C$7*Calculations!$C$82*INDEX('Monthly Data'!N:N,Calculations!$C$116+MOD(X30,Calculations!$C$118))+Control!$C$7*Calculations!$C$83*INDEX('Monthly Data'!O:O,Calculations!$C$116+MOD(X30,Calculations!$C$118))+Control!$C$7*Calculations!$C$84*INDEX('Monthly Data'!P:P,Calculations!$C$116+MOD(X30,Calculations!$C$118))+Control!$C$7*Calculations!$C$85*INDEX('Monthly Data'!Q:Q,Calculations!$C$116+MOD(X30,Calculations!$C$118))+(1-Control!$C$7*Calculations!$C$87)*INDEX('Monthly Data'!R:R,Calculations!$C$116+MOD(X30,Calculations!$C$118))</f>
        <v>-3.9863250714949353E-2</v>
      </c>
      <c r="EO30" s="86">
        <f ca="1">Control!$C$7*Calculations!$C$82*INDEX('Monthly Data'!N:N,Calculations!$C$116+MOD(Y30,Calculations!$C$118))+Control!$C$7*Calculations!$C$83*INDEX('Monthly Data'!O:O,Calculations!$C$116+MOD(Y30,Calculations!$C$118))+Control!$C$7*Calculations!$C$84*INDEX('Monthly Data'!P:P,Calculations!$C$116+MOD(Y30,Calculations!$C$118))+Control!$C$7*Calculations!$C$85*INDEX('Monthly Data'!Q:Q,Calculations!$C$116+MOD(Y30,Calculations!$C$118))+(1-Control!$C$7*Calculations!$C$87)*INDEX('Monthly Data'!R:R,Calculations!$C$116+MOD(Y30,Calculations!$C$118))</f>
        <v>5.3309355465453899E-3</v>
      </c>
      <c r="EP30" s="86">
        <f ca="1">Control!$C$7*Calculations!$C$82*INDEX('Monthly Data'!N:N,Calculations!$C$116+MOD(Z30,Calculations!$C$118))+Control!$C$7*Calculations!$C$83*INDEX('Monthly Data'!O:O,Calculations!$C$116+MOD(Z30,Calculations!$C$118))+Control!$C$7*Calculations!$C$84*INDEX('Monthly Data'!P:P,Calculations!$C$116+MOD(Z30,Calculations!$C$118))+Control!$C$7*Calculations!$C$85*INDEX('Monthly Data'!Q:Q,Calculations!$C$116+MOD(Z30,Calculations!$C$118))+(1-Control!$C$7*Calculations!$C$87)*INDEX('Monthly Data'!R:R,Calculations!$C$116+MOD(Z30,Calculations!$C$118))</f>
        <v>3.0957942835585645E-2</v>
      </c>
      <c r="EQ30" s="86">
        <f ca="1">Control!$C$7*Calculations!$C$82*INDEX('Monthly Data'!N:N,Calculations!$C$116+MOD(AA30,Calculations!$C$118))+Control!$C$7*Calculations!$C$83*INDEX('Monthly Data'!O:O,Calculations!$C$116+MOD(AA30,Calculations!$C$118))+Control!$C$7*Calculations!$C$84*INDEX('Monthly Data'!P:P,Calculations!$C$116+MOD(AA30,Calculations!$C$118))+Control!$C$7*Calculations!$C$85*INDEX('Monthly Data'!Q:Q,Calculations!$C$116+MOD(AA30,Calculations!$C$118))+(1-Control!$C$7*Calculations!$C$87)*INDEX('Monthly Data'!R:R,Calculations!$C$116+MOD(AA30,Calculations!$C$118))</f>
        <v>-2.4571433440223247E-2</v>
      </c>
      <c r="ER30" s="86">
        <f ca="1">Control!$C$7*Calculations!$C$82*INDEX('Monthly Data'!N:N,Calculations!$C$116+MOD(AB30,Calculations!$C$118))+Control!$C$7*Calculations!$C$83*INDEX('Monthly Data'!O:O,Calculations!$C$116+MOD(AB30,Calculations!$C$118))+Control!$C$7*Calculations!$C$84*INDEX('Monthly Data'!P:P,Calculations!$C$116+MOD(AB30,Calculations!$C$118))+Control!$C$7*Calculations!$C$85*INDEX('Monthly Data'!Q:Q,Calculations!$C$116+MOD(AB30,Calculations!$C$118))+(1-Control!$C$7*Calculations!$C$87)*INDEX('Monthly Data'!R:R,Calculations!$C$116+MOD(AB30,Calculations!$C$118))</f>
        <v>6.6954569943530936E-3</v>
      </c>
      <c r="ES30" s="86">
        <f ca="1">Control!$C$7*Calculations!$C$82*INDEX('Monthly Data'!N:N,Calculations!$C$116+MOD(AC30,Calculations!$C$118))+Control!$C$7*Calculations!$C$83*INDEX('Monthly Data'!O:O,Calculations!$C$116+MOD(AC30,Calculations!$C$118))+Control!$C$7*Calculations!$C$84*INDEX('Monthly Data'!P:P,Calculations!$C$116+MOD(AC30,Calculations!$C$118))+Control!$C$7*Calculations!$C$85*INDEX('Monthly Data'!Q:Q,Calculations!$C$116+MOD(AC30,Calculations!$C$118))+(1-Control!$C$7*Calculations!$C$87)*INDEX('Monthly Data'!R:R,Calculations!$C$116+MOD(AC30,Calculations!$C$118))</f>
        <v>2.377894462657602E-2</v>
      </c>
      <c r="ET30" s="86">
        <f ca="1">Control!$C$7*Calculations!$C$82*INDEX('Monthly Data'!N:N,Calculations!$C$116+MOD(AD30,Calculations!$C$118))+Control!$C$7*Calculations!$C$83*INDEX('Monthly Data'!O:O,Calculations!$C$116+MOD(AD30,Calculations!$C$118))+Control!$C$7*Calculations!$C$84*INDEX('Monthly Data'!P:P,Calculations!$C$116+MOD(AD30,Calculations!$C$118))+Control!$C$7*Calculations!$C$85*INDEX('Monthly Data'!Q:Q,Calculations!$C$116+MOD(AD30,Calculations!$C$118))+(1-Control!$C$7*Calculations!$C$87)*INDEX('Monthly Data'!R:R,Calculations!$C$116+MOD(AD30,Calculations!$C$118))</f>
        <v>-6.1115617667135171E-2</v>
      </c>
      <c r="EU30" s="86">
        <f ca="1">Control!$C$7*Calculations!$C$82*INDEX('Monthly Data'!N:N,Calculations!$C$116+MOD(AE30,Calculations!$C$118))+Control!$C$7*Calculations!$C$83*INDEX('Monthly Data'!O:O,Calculations!$C$116+MOD(AE30,Calculations!$C$118))+Control!$C$7*Calculations!$C$84*INDEX('Monthly Data'!P:P,Calculations!$C$116+MOD(AE30,Calculations!$C$118))+Control!$C$7*Calculations!$C$85*INDEX('Monthly Data'!Q:Q,Calculations!$C$116+MOD(AE30,Calculations!$C$118))+(1-Control!$C$7*Calculations!$C$87)*INDEX('Monthly Data'!R:R,Calculations!$C$116+MOD(AE30,Calculations!$C$118))</f>
        <v>5.3309355465453899E-3</v>
      </c>
      <c r="EV30" s="86">
        <f ca="1">Control!$C$7*Calculations!$C$82*INDEX('Monthly Data'!N:N,Calculations!$C$116+MOD(AF30,Calculations!$C$118))+Control!$C$7*Calculations!$C$83*INDEX('Monthly Data'!O:O,Calculations!$C$116+MOD(AF30,Calculations!$C$118))+Control!$C$7*Calculations!$C$84*INDEX('Monthly Data'!P:P,Calculations!$C$116+MOD(AF30,Calculations!$C$118))+Control!$C$7*Calculations!$C$85*INDEX('Monthly Data'!Q:Q,Calculations!$C$116+MOD(AF30,Calculations!$C$118))+(1-Control!$C$7*Calculations!$C$87)*INDEX('Monthly Data'!R:R,Calculations!$C$116+MOD(AF30,Calculations!$C$118))</f>
        <v>1.7472933988537529E-2</v>
      </c>
      <c r="EW30" s="86">
        <f ca="1">Control!$C$7*Calculations!$C$82*INDEX('Monthly Data'!N:N,Calculations!$C$116+MOD(AG30,Calculations!$C$118))+Control!$C$7*Calculations!$C$83*INDEX('Monthly Data'!O:O,Calculations!$C$116+MOD(AG30,Calculations!$C$118))+Control!$C$7*Calculations!$C$84*INDEX('Monthly Data'!P:P,Calculations!$C$116+MOD(AG30,Calculations!$C$118))+Control!$C$7*Calculations!$C$85*INDEX('Monthly Data'!Q:Q,Calculations!$C$116+MOD(AG30,Calculations!$C$118))+(1-Control!$C$7*Calculations!$C$87)*INDEX('Monthly Data'!R:R,Calculations!$C$116+MOD(AG30,Calculations!$C$118))</f>
        <v>1.5216630695380906E-2</v>
      </c>
      <c r="EX30" s="86">
        <f ca="1">Control!$C$7*Calculations!$C$82*INDEX('Monthly Data'!N:N,Calculations!$C$116+MOD(AH30,Calculations!$C$118))+Control!$C$7*Calculations!$C$83*INDEX('Monthly Data'!O:O,Calculations!$C$116+MOD(AH30,Calculations!$C$118))+Control!$C$7*Calculations!$C$84*INDEX('Monthly Data'!P:P,Calculations!$C$116+MOD(AH30,Calculations!$C$118))+Control!$C$7*Calculations!$C$85*INDEX('Monthly Data'!Q:Q,Calculations!$C$116+MOD(AH30,Calculations!$C$118))+(1-Control!$C$7*Calculations!$C$87)*INDEX('Monthly Data'!R:R,Calculations!$C$116+MOD(AH30,Calculations!$C$118))</f>
        <v>2.377894462657602E-2</v>
      </c>
      <c r="EY30" s="86">
        <f ca="1">Control!$C$7*Calculations!$C$82*INDEX('Monthly Data'!N:N,Calculations!$C$116+MOD(AI30,Calculations!$C$118))+Control!$C$7*Calculations!$C$83*INDEX('Monthly Data'!O:O,Calculations!$C$116+MOD(AI30,Calculations!$C$118))+Control!$C$7*Calculations!$C$84*INDEX('Monthly Data'!P:P,Calculations!$C$116+MOD(AI30,Calculations!$C$118))+Control!$C$7*Calculations!$C$85*INDEX('Monthly Data'!Q:Q,Calculations!$C$116+MOD(AI30,Calculations!$C$118))+(1-Control!$C$7*Calculations!$C$87)*INDEX('Monthly Data'!R:R,Calculations!$C$116+MOD(AI30,Calculations!$C$118))</f>
        <v>-1.9947061878162777E-2</v>
      </c>
      <c r="EZ30" s="86">
        <f ca="1">Control!$C$7*Calculations!$C$82*INDEX('Monthly Data'!N:N,Calculations!$C$116+MOD(AJ30,Calculations!$C$118))+Control!$C$7*Calculations!$C$83*INDEX('Monthly Data'!O:O,Calculations!$C$116+MOD(AJ30,Calculations!$C$118))+Control!$C$7*Calculations!$C$84*INDEX('Monthly Data'!P:P,Calculations!$C$116+MOD(AJ30,Calculations!$C$118))+Control!$C$7*Calculations!$C$85*INDEX('Monthly Data'!Q:Q,Calculations!$C$116+MOD(AJ30,Calculations!$C$118))+(1-Control!$C$7*Calculations!$C$87)*INDEX('Monthly Data'!R:R,Calculations!$C$116+MOD(AJ30,Calculations!$C$118))</f>
        <v>-3.9863250714949353E-2</v>
      </c>
      <c r="FA30" s="86">
        <f ca="1">Control!$C$7*Calculations!$C$82*INDEX('Monthly Data'!N:N,Calculations!$C$116+MOD(AK30,Calculations!$C$118))+Control!$C$7*Calculations!$C$83*INDEX('Monthly Data'!O:O,Calculations!$C$116+MOD(AK30,Calculations!$C$118))+Control!$C$7*Calculations!$C$84*INDEX('Monthly Data'!P:P,Calculations!$C$116+MOD(AK30,Calculations!$C$118))+Control!$C$7*Calculations!$C$85*INDEX('Monthly Data'!Q:Q,Calculations!$C$116+MOD(AK30,Calculations!$C$118))+(1-Control!$C$7*Calculations!$C$87)*INDEX('Monthly Data'!R:R,Calculations!$C$116+MOD(AK30,Calculations!$C$118))</f>
        <v>-6.1115617667135171E-2</v>
      </c>
      <c r="FB30" s="86">
        <f ca="1">Control!$C$7*Calculations!$C$82*INDEX('Monthly Data'!N:N,Calculations!$C$116+MOD(AL30,Calculations!$C$118))+Control!$C$7*Calculations!$C$83*INDEX('Monthly Data'!O:O,Calculations!$C$116+MOD(AL30,Calculations!$C$118))+Control!$C$7*Calculations!$C$84*INDEX('Monthly Data'!P:P,Calculations!$C$116+MOD(AL30,Calculations!$C$118))+Control!$C$7*Calculations!$C$85*INDEX('Monthly Data'!Q:Q,Calculations!$C$116+MOD(AL30,Calculations!$C$118))+(1-Control!$C$7*Calculations!$C$87)*INDEX('Monthly Data'!R:R,Calculations!$C$116+MOD(AL30,Calculations!$C$118))</f>
        <v>1.50127906355989E-2</v>
      </c>
      <c r="FC30" s="86">
        <f ca="1">Control!$C$7*Calculations!$C$82*INDEX('Monthly Data'!N:N,Calculations!$C$116+MOD(AM30,Calculations!$C$118))+Control!$C$7*Calculations!$C$83*INDEX('Monthly Data'!O:O,Calculations!$C$116+MOD(AM30,Calculations!$C$118))+Control!$C$7*Calculations!$C$84*INDEX('Monthly Data'!P:P,Calculations!$C$116+MOD(AM30,Calculations!$C$118))+Control!$C$7*Calculations!$C$85*INDEX('Monthly Data'!Q:Q,Calculations!$C$116+MOD(AM30,Calculations!$C$118))+(1-Control!$C$7*Calculations!$C$87)*INDEX('Monthly Data'!R:R,Calculations!$C$116+MOD(AM30,Calculations!$C$118))</f>
        <v>-3.8554137824290124E-2</v>
      </c>
      <c r="FD30" s="86">
        <f ca="1">Control!$C$7*Calculations!$C$82*INDEX('Monthly Data'!N:N,Calculations!$C$116+MOD(AN30,Calculations!$C$118))+Control!$C$7*Calculations!$C$83*INDEX('Monthly Data'!O:O,Calculations!$C$116+MOD(AN30,Calculations!$C$118))+Control!$C$7*Calculations!$C$84*INDEX('Monthly Data'!P:P,Calculations!$C$116+MOD(AN30,Calculations!$C$118))+Control!$C$7*Calculations!$C$85*INDEX('Monthly Data'!Q:Q,Calculations!$C$116+MOD(AN30,Calculations!$C$118))+(1-Control!$C$7*Calculations!$C$87)*INDEX('Monthly Data'!R:R,Calculations!$C$116+MOD(AN30,Calculations!$C$118))</f>
        <v>2.2757992058453024E-3</v>
      </c>
      <c r="FE30" s="86">
        <f ca="1">Control!$C$7*Calculations!$C$82*INDEX('Monthly Data'!N:N,Calculations!$C$116+MOD(AO30,Calculations!$C$118))+Control!$C$7*Calculations!$C$83*INDEX('Monthly Data'!O:O,Calculations!$C$116+MOD(AO30,Calculations!$C$118))+Control!$C$7*Calculations!$C$84*INDEX('Monthly Data'!P:P,Calculations!$C$116+MOD(AO30,Calculations!$C$118))+Control!$C$7*Calculations!$C$85*INDEX('Monthly Data'!Q:Q,Calculations!$C$116+MOD(AO30,Calculations!$C$118))+(1-Control!$C$7*Calculations!$C$87)*INDEX('Monthly Data'!R:R,Calculations!$C$116+MOD(AO30,Calculations!$C$118))</f>
        <v>1.7073665854433945E-2</v>
      </c>
      <c r="FF30" s="86">
        <f ca="1">Control!$C$7*Calculations!$C$82*INDEX('Monthly Data'!N:N,Calculations!$C$116+MOD(AP30,Calculations!$C$118))+Control!$C$7*Calculations!$C$83*INDEX('Monthly Data'!O:O,Calculations!$C$116+MOD(AP30,Calculations!$C$118))+Control!$C$7*Calculations!$C$84*INDEX('Monthly Data'!P:P,Calculations!$C$116+MOD(AP30,Calculations!$C$118))+Control!$C$7*Calculations!$C$85*INDEX('Monthly Data'!Q:Q,Calculations!$C$116+MOD(AP30,Calculations!$C$118))+(1-Control!$C$7*Calculations!$C$87)*INDEX('Monthly Data'!R:R,Calculations!$C$116+MOD(AP30,Calculations!$C$118))</f>
        <v>5.1972609868760735E-3</v>
      </c>
      <c r="FG30" s="86">
        <f ca="1">Control!$C$7*Calculations!$C$82*INDEX('Monthly Data'!N:N,Calculations!$C$116+MOD(AQ30,Calculations!$C$118))+Control!$C$7*Calculations!$C$83*INDEX('Monthly Data'!O:O,Calculations!$C$116+MOD(AQ30,Calculations!$C$118))+Control!$C$7*Calculations!$C$84*INDEX('Monthly Data'!P:P,Calculations!$C$116+MOD(AQ30,Calculations!$C$118))+Control!$C$7*Calculations!$C$85*INDEX('Monthly Data'!Q:Q,Calculations!$C$116+MOD(AQ30,Calculations!$C$118))+(1-Control!$C$7*Calculations!$C$87)*INDEX('Monthly Data'!R:R,Calculations!$C$116+MOD(AQ30,Calculations!$C$118))</f>
        <v>-3.8554137824290124E-2</v>
      </c>
      <c r="FH30" s="86">
        <f ca="1">Control!$C$7*Calculations!$C$82*INDEX('Monthly Data'!N:N,Calculations!$C$116+MOD(AR30,Calculations!$C$118))+Control!$C$7*Calculations!$C$83*INDEX('Monthly Data'!O:O,Calculations!$C$116+MOD(AR30,Calculations!$C$118))+Control!$C$7*Calculations!$C$84*INDEX('Monthly Data'!P:P,Calculations!$C$116+MOD(AR30,Calculations!$C$118))+Control!$C$7*Calculations!$C$85*INDEX('Monthly Data'!Q:Q,Calculations!$C$116+MOD(AR30,Calculations!$C$118))+(1-Control!$C$7*Calculations!$C$87)*INDEX('Monthly Data'!R:R,Calculations!$C$116+MOD(AR30,Calculations!$C$118))</f>
        <v>1.5063457444773597E-2</v>
      </c>
      <c r="FI30" s="86">
        <f ca="1">Control!$C$7*Calculations!$C$82*INDEX('Monthly Data'!N:N,Calculations!$C$116+MOD(AS30,Calculations!$C$118))+Control!$C$7*Calculations!$C$83*INDEX('Monthly Data'!O:O,Calculations!$C$116+MOD(AS30,Calculations!$C$118))+Control!$C$7*Calculations!$C$84*INDEX('Monthly Data'!P:P,Calculations!$C$116+MOD(AS30,Calculations!$C$118))+Control!$C$7*Calculations!$C$85*INDEX('Monthly Data'!Q:Q,Calculations!$C$116+MOD(AS30,Calculations!$C$118))+(1-Control!$C$7*Calculations!$C$87)*INDEX('Monthly Data'!R:R,Calculations!$C$116+MOD(AS30,Calculations!$C$118))</f>
        <v>-2.7490061308214487E-3</v>
      </c>
      <c r="FJ30" s="86">
        <f ca="1">Control!$C$7*Calculations!$C$82*INDEX('Monthly Data'!N:N,Calculations!$C$116+MOD(AT30,Calculations!$C$118))+Control!$C$7*Calculations!$C$83*INDEX('Monthly Data'!O:O,Calculations!$C$116+MOD(AT30,Calculations!$C$118))+Control!$C$7*Calculations!$C$84*INDEX('Monthly Data'!P:P,Calculations!$C$116+MOD(AT30,Calculations!$C$118))+Control!$C$7*Calculations!$C$85*INDEX('Monthly Data'!Q:Q,Calculations!$C$116+MOD(AT30,Calculations!$C$118))+(1-Control!$C$7*Calculations!$C$87)*INDEX('Monthly Data'!R:R,Calculations!$C$116+MOD(AT30,Calculations!$C$118))</f>
        <v>-6.1115617667135171E-2</v>
      </c>
      <c r="FK30" s="86">
        <f ca="1">Control!$C$7*Calculations!$C$82*INDEX('Monthly Data'!N:N,Calculations!$C$116+MOD(AU30,Calculations!$C$118))+Control!$C$7*Calculations!$C$83*INDEX('Monthly Data'!O:O,Calculations!$C$116+MOD(AU30,Calculations!$C$118))+Control!$C$7*Calculations!$C$84*INDEX('Monthly Data'!P:P,Calculations!$C$116+MOD(AU30,Calculations!$C$118))+Control!$C$7*Calculations!$C$85*INDEX('Monthly Data'!Q:Q,Calculations!$C$116+MOD(AU30,Calculations!$C$118))+(1-Control!$C$7*Calculations!$C$87)*INDEX('Monthly Data'!R:R,Calculations!$C$116+MOD(AU30,Calculations!$C$118))</f>
        <v>-3.9863250714949353E-2</v>
      </c>
      <c r="FL30" s="86">
        <f ca="1">Control!$C$7*Calculations!$C$82*INDEX('Monthly Data'!N:N,Calculations!$C$116+MOD(AV30,Calculations!$C$118))+Control!$C$7*Calculations!$C$83*INDEX('Monthly Data'!O:O,Calculations!$C$116+MOD(AV30,Calculations!$C$118))+Control!$C$7*Calculations!$C$84*INDEX('Monthly Data'!P:P,Calculations!$C$116+MOD(AV30,Calculations!$C$118))+Control!$C$7*Calculations!$C$85*INDEX('Monthly Data'!Q:Q,Calculations!$C$116+MOD(AV30,Calculations!$C$118))+(1-Control!$C$7*Calculations!$C$87)*INDEX('Monthly Data'!R:R,Calculations!$C$116+MOD(AV30,Calculations!$C$118))</f>
        <v>2.4842166689046628E-2</v>
      </c>
      <c r="FM30" s="86">
        <f ca="1">Control!$C$7*Calculations!$C$82*INDEX('Monthly Data'!N:N,Calculations!$C$116+MOD(AW30,Calculations!$C$118))+Control!$C$7*Calculations!$C$83*INDEX('Monthly Data'!O:O,Calculations!$C$116+MOD(AW30,Calculations!$C$118))+Control!$C$7*Calculations!$C$84*INDEX('Monthly Data'!P:P,Calculations!$C$116+MOD(AW30,Calculations!$C$118))+Control!$C$7*Calculations!$C$85*INDEX('Monthly Data'!Q:Q,Calculations!$C$116+MOD(AW30,Calculations!$C$118))+(1-Control!$C$7*Calculations!$C$87)*INDEX('Monthly Data'!R:R,Calculations!$C$116+MOD(AW30,Calculations!$C$118))</f>
        <v>1.0478379486191123E-2</v>
      </c>
      <c r="FN30" s="86">
        <f ca="1">Control!$C$7*Calculations!$C$82*INDEX('Monthly Data'!N:N,Calculations!$C$116+MOD(AX30,Calculations!$C$118))+Control!$C$7*Calculations!$C$83*INDEX('Monthly Data'!O:O,Calculations!$C$116+MOD(AX30,Calculations!$C$118))+Control!$C$7*Calculations!$C$84*INDEX('Monthly Data'!P:P,Calculations!$C$116+MOD(AX30,Calculations!$C$118))+Control!$C$7*Calculations!$C$85*INDEX('Monthly Data'!Q:Q,Calculations!$C$116+MOD(AX30,Calculations!$C$118))+(1-Control!$C$7*Calculations!$C$87)*INDEX('Monthly Data'!R:R,Calculations!$C$116+MOD(AX30,Calculations!$C$118))</f>
        <v>-3.299557342782896E-2</v>
      </c>
      <c r="FO30" s="86">
        <f ca="1">Control!$C$7*Calculations!$C$82*INDEX('Monthly Data'!N:N,Calculations!$C$116+MOD(AY30,Calculations!$C$118))+Control!$C$7*Calculations!$C$83*INDEX('Monthly Data'!O:O,Calculations!$C$116+MOD(AY30,Calculations!$C$118))+Control!$C$7*Calculations!$C$84*INDEX('Monthly Data'!P:P,Calculations!$C$116+MOD(AY30,Calculations!$C$118))+Control!$C$7*Calculations!$C$85*INDEX('Monthly Data'!Q:Q,Calculations!$C$116+MOD(AY30,Calculations!$C$118))+(1-Control!$C$7*Calculations!$C$87)*INDEX('Monthly Data'!R:R,Calculations!$C$116+MOD(AY30,Calculations!$C$118))</f>
        <v>1.3891563624307685E-2</v>
      </c>
      <c r="FP30" s="86">
        <f ca="1">Control!$C$7*Calculations!$C$82*INDEX('Monthly Data'!N:N,Calculations!$C$116+MOD(AZ30,Calculations!$C$118))+Control!$C$7*Calculations!$C$83*INDEX('Monthly Data'!O:O,Calculations!$C$116+MOD(AZ30,Calculations!$C$118))+Control!$C$7*Calculations!$C$84*INDEX('Monthly Data'!P:P,Calculations!$C$116+MOD(AZ30,Calculations!$C$118))+Control!$C$7*Calculations!$C$85*INDEX('Monthly Data'!Q:Q,Calculations!$C$116+MOD(AZ30,Calculations!$C$118))+(1-Control!$C$7*Calculations!$C$87)*INDEX('Monthly Data'!R:R,Calculations!$C$116+MOD(AZ30,Calculations!$C$118))</f>
        <v>-2.0259958308006688E-2</v>
      </c>
      <c r="FQ30" s="86">
        <f ca="1">Control!$C$7*Calculations!$C$82*INDEX('Monthly Data'!N:N,Calculations!$C$116+MOD(BA30,Calculations!$C$118))+Control!$C$7*Calculations!$C$83*INDEX('Monthly Data'!O:O,Calculations!$C$116+MOD(BA30,Calculations!$C$118))+Control!$C$7*Calculations!$C$84*INDEX('Monthly Data'!P:P,Calculations!$C$116+MOD(BA30,Calculations!$C$118))+Control!$C$7*Calculations!$C$85*INDEX('Monthly Data'!Q:Q,Calculations!$C$116+MOD(BA30,Calculations!$C$118))+(1-Control!$C$7*Calculations!$C$87)*INDEX('Monthly Data'!R:R,Calculations!$C$116+MOD(BA30,Calculations!$C$118))</f>
        <v>4.5132804118240749E-2</v>
      </c>
      <c r="FR30" s="86">
        <f ca="1">Control!$C$7*Calculations!$C$82*INDEX('Monthly Data'!N:N,Calculations!$C$116+MOD(BB30,Calculations!$C$118))+Control!$C$7*Calculations!$C$83*INDEX('Monthly Data'!O:O,Calculations!$C$116+MOD(BB30,Calculations!$C$118))+Control!$C$7*Calculations!$C$84*INDEX('Monthly Data'!P:P,Calculations!$C$116+MOD(BB30,Calculations!$C$118))+Control!$C$7*Calculations!$C$85*INDEX('Monthly Data'!Q:Q,Calculations!$C$116+MOD(BB30,Calculations!$C$118))+(1-Control!$C$7*Calculations!$C$87)*INDEX('Monthly Data'!R:R,Calculations!$C$116+MOD(BB30,Calculations!$C$118))</f>
        <v>1.2722494017511032E-2</v>
      </c>
      <c r="FS30" s="86">
        <f ca="1">Control!$C$7*Calculations!$C$82*INDEX('Monthly Data'!N:N,Calculations!$C$116+MOD(BC30,Calculations!$C$118))+Control!$C$7*Calculations!$C$83*INDEX('Monthly Data'!O:O,Calculations!$C$116+MOD(BC30,Calculations!$C$118))+Control!$C$7*Calculations!$C$84*INDEX('Monthly Data'!P:P,Calculations!$C$116+MOD(BC30,Calculations!$C$118))+Control!$C$7*Calculations!$C$85*INDEX('Monthly Data'!Q:Q,Calculations!$C$116+MOD(BC30,Calculations!$C$118))+(1-Control!$C$7*Calculations!$C$87)*INDEX('Monthly Data'!R:R,Calculations!$C$116+MOD(BC30,Calculations!$C$118))</f>
        <v>-2.5419860972892394E-2</v>
      </c>
      <c r="FT30" s="86">
        <f ca="1">Control!$C$7*Calculations!$C$82*INDEX('Monthly Data'!N:N,Calculations!$C$116+MOD(BD30,Calculations!$C$118))+Control!$C$7*Calculations!$C$83*INDEX('Monthly Data'!O:O,Calculations!$C$116+MOD(BD30,Calculations!$C$118))+Control!$C$7*Calculations!$C$84*INDEX('Monthly Data'!P:P,Calculations!$C$116+MOD(BD30,Calculations!$C$118))+Control!$C$7*Calculations!$C$85*INDEX('Monthly Data'!Q:Q,Calculations!$C$116+MOD(BD30,Calculations!$C$118))+(1-Control!$C$7*Calculations!$C$87)*INDEX('Monthly Data'!R:R,Calculations!$C$116+MOD(BD30,Calculations!$C$118))</f>
        <v>-7.3651264633385334E-4</v>
      </c>
      <c r="FU30" s="86">
        <f ca="1">Control!$C$7*Calculations!$C$82*INDEX('Monthly Data'!N:N,Calculations!$C$116+MOD(BE30,Calculations!$C$118))+Control!$C$7*Calculations!$C$83*INDEX('Monthly Data'!O:O,Calculations!$C$116+MOD(BE30,Calculations!$C$118))+Control!$C$7*Calculations!$C$84*INDEX('Monthly Data'!P:P,Calculations!$C$116+MOD(BE30,Calculations!$C$118))+Control!$C$7*Calculations!$C$85*INDEX('Monthly Data'!Q:Q,Calculations!$C$116+MOD(BE30,Calculations!$C$118))+(1-Control!$C$7*Calculations!$C$87)*INDEX('Monthly Data'!R:R,Calculations!$C$116+MOD(BE30,Calculations!$C$118))</f>
        <v>2.4722579420195831E-2</v>
      </c>
      <c r="FV30" s="86">
        <f ca="1">Control!$C$7*Calculations!$C$82*INDEX('Monthly Data'!N:N,Calculations!$C$116+MOD(BF30,Calculations!$C$118))+Control!$C$7*Calculations!$C$83*INDEX('Monthly Data'!O:O,Calculations!$C$116+MOD(BF30,Calculations!$C$118))+Control!$C$7*Calculations!$C$84*INDEX('Monthly Data'!P:P,Calculations!$C$116+MOD(BF30,Calculations!$C$118))+Control!$C$7*Calculations!$C$85*INDEX('Monthly Data'!Q:Q,Calculations!$C$116+MOD(BF30,Calculations!$C$118))+(1-Control!$C$7*Calculations!$C$87)*INDEX('Monthly Data'!R:R,Calculations!$C$116+MOD(BF30,Calculations!$C$118))</f>
        <v>1.50127906355989E-2</v>
      </c>
      <c r="FW30" s="86">
        <f ca="1">Control!$C$7*Calculations!$C$82*INDEX('Monthly Data'!N:N,Calculations!$C$116+MOD(BG30,Calculations!$C$118))+Control!$C$7*Calculations!$C$83*INDEX('Monthly Data'!O:O,Calculations!$C$116+MOD(BG30,Calculations!$C$118))+Control!$C$7*Calculations!$C$84*INDEX('Monthly Data'!P:P,Calculations!$C$116+MOD(BG30,Calculations!$C$118))+Control!$C$7*Calculations!$C$85*INDEX('Monthly Data'!Q:Q,Calculations!$C$116+MOD(BG30,Calculations!$C$118))+(1-Control!$C$7*Calculations!$C$87)*INDEX('Monthly Data'!R:R,Calculations!$C$116+MOD(BG30,Calculations!$C$118))</f>
        <v>1.5063457444773597E-2</v>
      </c>
      <c r="FX30" s="86">
        <f ca="1">Control!$C$7*Calculations!$C$82*INDEX('Monthly Data'!N:N,Calculations!$C$116+MOD(BH30,Calculations!$C$118))+Control!$C$7*Calculations!$C$83*INDEX('Monthly Data'!O:O,Calculations!$C$116+MOD(BH30,Calculations!$C$118))+Control!$C$7*Calculations!$C$84*INDEX('Monthly Data'!P:P,Calculations!$C$116+MOD(BH30,Calculations!$C$118))+Control!$C$7*Calculations!$C$85*INDEX('Monthly Data'!Q:Q,Calculations!$C$116+MOD(BH30,Calculations!$C$118))+(1-Control!$C$7*Calculations!$C$87)*INDEX('Monthly Data'!R:R,Calculations!$C$116+MOD(BH30,Calculations!$C$118))</f>
        <v>3.6332715283247441E-2</v>
      </c>
      <c r="FY30" s="86">
        <f ca="1">Control!$C$7*Calculations!$C$82*INDEX('Monthly Data'!N:N,Calculations!$C$116+MOD(BI30,Calculations!$C$118))+Control!$C$7*Calculations!$C$83*INDEX('Monthly Data'!O:O,Calculations!$C$116+MOD(BI30,Calculations!$C$118))+Control!$C$7*Calculations!$C$84*INDEX('Monthly Data'!P:P,Calculations!$C$116+MOD(BI30,Calculations!$C$118))+Control!$C$7*Calculations!$C$85*INDEX('Monthly Data'!Q:Q,Calculations!$C$116+MOD(BI30,Calculations!$C$118))+(1-Control!$C$7*Calculations!$C$87)*INDEX('Monthly Data'!R:R,Calculations!$C$116+MOD(BI30,Calculations!$C$118))</f>
        <v>9.5791276036140301E-3</v>
      </c>
      <c r="FZ30" s="86">
        <f ca="1">Control!$C$7*Calculations!$C$82*INDEX('Monthly Data'!N:N,Calculations!$C$116+MOD(BJ30,Calculations!$C$118))+Control!$C$7*Calculations!$C$83*INDEX('Monthly Data'!O:O,Calculations!$C$116+MOD(BJ30,Calculations!$C$118))+Control!$C$7*Calculations!$C$84*INDEX('Monthly Data'!P:P,Calculations!$C$116+MOD(BJ30,Calculations!$C$118))+Control!$C$7*Calculations!$C$85*INDEX('Monthly Data'!Q:Q,Calculations!$C$116+MOD(BJ30,Calculations!$C$118))+(1-Control!$C$7*Calculations!$C$87)*INDEX('Monthly Data'!R:R,Calculations!$C$116+MOD(BJ30,Calculations!$C$118))</f>
        <v>3.1011313347584085E-2</v>
      </c>
      <c r="GA30" s="86">
        <f ca="1">Control!$C$7*Calculations!$C$82*INDEX('Monthly Data'!N:N,Calculations!$C$116+MOD(BK30,Calculations!$C$118))+Control!$C$7*Calculations!$C$83*INDEX('Monthly Data'!O:O,Calculations!$C$116+MOD(BK30,Calculations!$C$118))+Control!$C$7*Calculations!$C$84*INDEX('Monthly Data'!P:P,Calculations!$C$116+MOD(BK30,Calculations!$C$118))+Control!$C$7*Calculations!$C$85*INDEX('Monthly Data'!Q:Q,Calculations!$C$116+MOD(BK30,Calculations!$C$118))+(1-Control!$C$7*Calculations!$C$87)*INDEX('Monthly Data'!R:R,Calculations!$C$116+MOD(BK30,Calculations!$C$118))</f>
        <v>-2.072517756005474E-2</v>
      </c>
      <c r="GB30" s="86">
        <f ca="1">Control!$C$7*Calculations!$C$82*INDEX('Monthly Data'!N:N,Calculations!$C$116+MOD(BL30,Calculations!$C$118))+Control!$C$7*Calculations!$C$83*INDEX('Monthly Data'!O:O,Calculations!$C$116+MOD(BL30,Calculations!$C$118))+Control!$C$7*Calculations!$C$84*INDEX('Monthly Data'!P:P,Calculations!$C$116+MOD(BL30,Calculations!$C$118))+Control!$C$7*Calculations!$C$85*INDEX('Monthly Data'!Q:Q,Calculations!$C$116+MOD(BL30,Calculations!$C$118))+(1-Control!$C$7*Calculations!$C$87)*INDEX('Monthly Data'!R:R,Calculations!$C$116+MOD(BL30,Calculations!$C$118))</f>
        <v>-9.9526758408448549E-3</v>
      </c>
      <c r="GC30" s="86">
        <f ca="1">Control!$C$7*Calculations!$C$82*INDEX('Monthly Data'!N:N,Calculations!$C$116+MOD(BM30,Calculations!$C$118))+Control!$C$7*Calculations!$C$83*INDEX('Monthly Data'!O:O,Calculations!$C$116+MOD(BM30,Calculations!$C$118))+Control!$C$7*Calculations!$C$84*INDEX('Monthly Data'!P:P,Calculations!$C$116+MOD(BM30,Calculations!$C$118))+Control!$C$7*Calculations!$C$85*INDEX('Monthly Data'!Q:Q,Calculations!$C$116+MOD(BM30,Calculations!$C$118))+(1-Control!$C$7*Calculations!$C$87)*INDEX('Monthly Data'!R:R,Calculations!$C$116+MOD(BM30,Calculations!$C$118))</f>
        <v>3.1070573055362403E-2</v>
      </c>
      <c r="GD30" s="86">
        <f ca="1">Control!$C$7*Calculations!$C$82*INDEX('Monthly Data'!N:N,Calculations!$C$116+MOD(BN30,Calculations!$C$118))+Control!$C$7*Calculations!$C$83*INDEX('Monthly Data'!O:O,Calculations!$C$116+MOD(BN30,Calculations!$C$118))+Control!$C$7*Calculations!$C$84*INDEX('Monthly Data'!P:P,Calculations!$C$116+MOD(BN30,Calculations!$C$118))+Control!$C$7*Calculations!$C$85*INDEX('Monthly Data'!Q:Q,Calculations!$C$116+MOD(BN30,Calculations!$C$118))+(1-Control!$C$7*Calculations!$C$87)*INDEX('Monthly Data'!R:R,Calculations!$C$116+MOD(BN30,Calculations!$C$118))</f>
        <v>3.8809817903524786E-2</v>
      </c>
      <c r="GE30" s="86">
        <f ca="1">Control!$C$7*Calculations!$C$82*INDEX('Monthly Data'!N:N,Calculations!$C$116+MOD(BO30,Calculations!$C$118))+Control!$C$7*Calculations!$C$83*INDEX('Monthly Data'!O:O,Calculations!$C$116+MOD(BO30,Calculations!$C$118))+Control!$C$7*Calculations!$C$84*INDEX('Monthly Data'!P:P,Calculations!$C$116+MOD(BO30,Calculations!$C$118))+Control!$C$7*Calculations!$C$85*INDEX('Monthly Data'!Q:Q,Calculations!$C$116+MOD(BO30,Calculations!$C$118))+(1-Control!$C$7*Calculations!$C$87)*INDEX('Monthly Data'!R:R,Calculations!$C$116+MOD(BO30,Calculations!$C$118))</f>
        <v>-1.9947061878162777E-2</v>
      </c>
      <c r="GF30" s="86">
        <f ca="1">Control!$C$7*Calculations!$C$82*INDEX('Monthly Data'!N:N,Calculations!$C$116+MOD(BP30,Calculations!$C$118))+Control!$C$7*Calculations!$C$83*INDEX('Monthly Data'!O:O,Calculations!$C$116+MOD(BP30,Calculations!$C$118))+Control!$C$7*Calculations!$C$84*INDEX('Monthly Data'!P:P,Calculations!$C$116+MOD(BP30,Calculations!$C$118))+Control!$C$7*Calculations!$C$85*INDEX('Monthly Data'!Q:Q,Calculations!$C$116+MOD(BP30,Calculations!$C$118))+(1-Control!$C$7*Calculations!$C$87)*INDEX('Monthly Data'!R:R,Calculations!$C$116+MOD(BP30,Calculations!$C$118))</f>
        <v>5.1972609868760735E-3</v>
      </c>
      <c r="GG30" s="86">
        <f ca="1">Control!$C$7*Calculations!$C$82*INDEX('Monthly Data'!N:N,Calculations!$C$116+MOD(BQ30,Calculations!$C$118))+Control!$C$7*Calculations!$C$83*INDEX('Monthly Data'!O:O,Calculations!$C$116+MOD(BQ30,Calculations!$C$118))+Control!$C$7*Calculations!$C$84*INDEX('Monthly Data'!P:P,Calculations!$C$116+MOD(BQ30,Calculations!$C$118))+Control!$C$7*Calculations!$C$85*INDEX('Monthly Data'!Q:Q,Calculations!$C$116+MOD(BQ30,Calculations!$C$118))+(1-Control!$C$7*Calculations!$C$87)*INDEX('Monthly Data'!R:R,Calculations!$C$116+MOD(BQ30,Calculations!$C$118))</f>
        <v>4.089189590407355E-3</v>
      </c>
      <c r="GH30" s="86">
        <f ca="1">Control!$C$7*Calculations!$C$82*INDEX('Monthly Data'!N:N,Calculations!$C$116+MOD(BR30,Calculations!$C$118))+Control!$C$7*Calculations!$C$83*INDEX('Monthly Data'!O:O,Calculations!$C$116+MOD(BR30,Calculations!$C$118))+Control!$C$7*Calculations!$C$84*INDEX('Monthly Data'!P:P,Calculations!$C$116+MOD(BR30,Calculations!$C$118))+Control!$C$7*Calculations!$C$85*INDEX('Monthly Data'!Q:Q,Calculations!$C$116+MOD(BR30,Calculations!$C$118))+(1-Control!$C$7*Calculations!$C$87)*INDEX('Monthly Data'!R:R,Calculations!$C$116+MOD(BR30,Calculations!$C$118))</f>
        <v>7.857567536297622E-3</v>
      </c>
      <c r="GI30" s="86">
        <f ca="1">Control!$C$7*Calculations!$C$82*INDEX('Monthly Data'!N:N,Calculations!$C$116+MOD(BS30,Calculations!$C$118))+Control!$C$7*Calculations!$C$83*INDEX('Monthly Data'!O:O,Calculations!$C$116+MOD(BS30,Calculations!$C$118))+Control!$C$7*Calculations!$C$84*INDEX('Monthly Data'!P:P,Calculations!$C$116+MOD(BS30,Calculations!$C$118))+Control!$C$7*Calculations!$C$85*INDEX('Monthly Data'!Q:Q,Calculations!$C$116+MOD(BS30,Calculations!$C$118))+(1-Control!$C$7*Calculations!$C$87)*INDEX('Monthly Data'!R:R,Calculations!$C$116+MOD(BS30,Calculations!$C$118))</f>
        <v>4.4327772793586687E-3</v>
      </c>
      <c r="GJ30" s="86">
        <f ca="1">Control!$C$7*Calculations!$C$82*INDEX('Monthly Data'!N:N,Calculations!$C$116+MOD(BT30,Calculations!$C$118))+Control!$C$7*Calculations!$C$83*INDEX('Monthly Data'!O:O,Calculations!$C$116+MOD(BT30,Calculations!$C$118))+Control!$C$7*Calculations!$C$84*INDEX('Monthly Data'!P:P,Calculations!$C$116+MOD(BT30,Calculations!$C$118))+Control!$C$7*Calculations!$C$85*INDEX('Monthly Data'!Q:Q,Calculations!$C$116+MOD(BT30,Calculations!$C$118))+(1-Control!$C$7*Calculations!$C$87)*INDEX('Monthly Data'!R:R,Calculations!$C$116+MOD(BT30,Calculations!$C$118))</f>
        <v>-7.5539743260223157E-3</v>
      </c>
      <c r="GK30" s="86">
        <f ca="1">Control!$C$7*Calculations!$C$82*INDEX('Monthly Data'!N:N,Calculations!$C$116+MOD(BU30,Calculations!$C$118))+Control!$C$7*Calculations!$C$83*INDEX('Monthly Data'!O:O,Calculations!$C$116+MOD(BU30,Calculations!$C$118))+Control!$C$7*Calculations!$C$84*INDEX('Monthly Data'!P:P,Calculations!$C$116+MOD(BU30,Calculations!$C$118))+Control!$C$7*Calculations!$C$85*INDEX('Monthly Data'!Q:Q,Calculations!$C$116+MOD(BU30,Calculations!$C$118))+(1-Control!$C$7*Calculations!$C$87)*INDEX('Monthly Data'!R:R,Calculations!$C$116+MOD(BU30,Calculations!$C$118))</f>
        <v>5.8868730207813358E-3</v>
      </c>
      <c r="GL30" s="86">
        <f ca="1">Control!$C$7*Calculations!$C$82*INDEX('Monthly Data'!N:N,Calculations!$C$116+MOD(BV30,Calculations!$C$118))+Control!$C$7*Calculations!$C$83*INDEX('Monthly Data'!O:O,Calculations!$C$116+MOD(BV30,Calculations!$C$118))+Control!$C$7*Calculations!$C$84*INDEX('Monthly Data'!P:P,Calculations!$C$116+MOD(BV30,Calculations!$C$118))+Control!$C$7*Calculations!$C$85*INDEX('Monthly Data'!Q:Q,Calculations!$C$116+MOD(BV30,Calculations!$C$118))+(1-Control!$C$7*Calculations!$C$87)*INDEX('Monthly Data'!R:R,Calculations!$C$116+MOD(BV30,Calculations!$C$118))</f>
        <v>5.1972609868760735E-3</v>
      </c>
      <c r="GM30" s="86">
        <f ca="1">Control!$C$7*Calculations!$C$82*INDEX('Monthly Data'!N:N,Calculations!$C$116+MOD(BW30,Calculations!$C$118))+Control!$C$7*Calculations!$C$83*INDEX('Monthly Data'!O:O,Calculations!$C$116+MOD(BW30,Calculations!$C$118))+Control!$C$7*Calculations!$C$84*INDEX('Monthly Data'!P:P,Calculations!$C$116+MOD(BW30,Calculations!$C$118))+Control!$C$7*Calculations!$C$85*INDEX('Monthly Data'!Q:Q,Calculations!$C$116+MOD(BW30,Calculations!$C$118))+(1-Control!$C$7*Calculations!$C$87)*INDEX('Monthly Data'!R:R,Calculations!$C$116+MOD(BW30,Calculations!$C$118))</f>
        <v>2.4842166689046628E-2</v>
      </c>
      <c r="GN30" s="86">
        <f ca="1">Control!$C$7*Calculations!$C$82*INDEX('Monthly Data'!N:N,Calculations!$C$116+MOD(BX30,Calculations!$C$118))+Control!$C$7*Calculations!$C$83*INDEX('Monthly Data'!O:O,Calculations!$C$116+MOD(BX30,Calculations!$C$118))+Control!$C$7*Calculations!$C$84*INDEX('Monthly Data'!P:P,Calculations!$C$116+MOD(BX30,Calculations!$C$118))+Control!$C$7*Calculations!$C$85*INDEX('Monthly Data'!Q:Q,Calculations!$C$116+MOD(BX30,Calculations!$C$118))+(1-Control!$C$7*Calculations!$C$87)*INDEX('Monthly Data'!R:R,Calculations!$C$116+MOD(BX30,Calculations!$C$118))</f>
        <v>1.1786765492207996E-2</v>
      </c>
      <c r="GO30" s="86">
        <f ca="1">Control!$C$7*Calculations!$C$82*INDEX('Monthly Data'!N:N,Calculations!$C$116+MOD(BY30,Calculations!$C$118))+Control!$C$7*Calculations!$C$83*INDEX('Monthly Data'!O:O,Calculations!$C$116+MOD(BY30,Calculations!$C$118))+Control!$C$7*Calculations!$C$84*INDEX('Monthly Data'!P:P,Calculations!$C$116+MOD(BY30,Calculations!$C$118))+Control!$C$7*Calculations!$C$85*INDEX('Monthly Data'!Q:Q,Calculations!$C$116+MOD(BY30,Calculations!$C$118))+(1-Control!$C$7*Calculations!$C$87)*INDEX('Monthly Data'!R:R,Calculations!$C$116+MOD(BY30,Calculations!$C$118))</f>
        <v>-4.0413381192162513E-2</v>
      </c>
      <c r="GP30" s="86">
        <f ca="1">Control!$C$7*Calculations!$C$82*INDEX('Monthly Data'!N:N,Calculations!$C$116+MOD(BZ30,Calculations!$C$118))+Control!$C$7*Calculations!$C$83*INDEX('Monthly Data'!O:O,Calculations!$C$116+MOD(BZ30,Calculations!$C$118))+Control!$C$7*Calculations!$C$84*INDEX('Monthly Data'!P:P,Calculations!$C$116+MOD(BZ30,Calculations!$C$118))+Control!$C$7*Calculations!$C$85*INDEX('Monthly Data'!Q:Q,Calculations!$C$116+MOD(BZ30,Calculations!$C$118))+(1-Control!$C$7*Calculations!$C$87)*INDEX('Monthly Data'!R:R,Calculations!$C$116+MOD(BZ30,Calculations!$C$118))</f>
        <v>3.9251937367756782E-3</v>
      </c>
      <c r="GQ30" s="86">
        <f ca="1">Control!$C$7*Calculations!$C$82*INDEX('Monthly Data'!N:N,Calculations!$C$116+MOD(CA30,Calculations!$C$118))+Control!$C$7*Calculations!$C$83*INDEX('Monthly Data'!O:O,Calculations!$C$116+MOD(CA30,Calculations!$C$118))+Control!$C$7*Calculations!$C$84*INDEX('Monthly Data'!P:P,Calculations!$C$116+MOD(CA30,Calculations!$C$118))+Control!$C$7*Calculations!$C$85*INDEX('Monthly Data'!Q:Q,Calculations!$C$116+MOD(CA30,Calculations!$C$118))+(1-Control!$C$7*Calculations!$C$87)*INDEX('Monthly Data'!R:R,Calculations!$C$116+MOD(CA30,Calculations!$C$118))</f>
        <v>-9.5555592256394619E-3</v>
      </c>
      <c r="GR30" s="86">
        <f ca="1">Control!$C$7*Calculations!$C$82*INDEX('Monthly Data'!N:N,Calculations!$C$116+MOD(CB30,Calculations!$C$118))+Control!$C$7*Calculations!$C$83*INDEX('Monthly Data'!O:O,Calculations!$C$116+MOD(CB30,Calculations!$C$118))+Control!$C$7*Calculations!$C$84*INDEX('Monthly Data'!P:P,Calculations!$C$116+MOD(CB30,Calculations!$C$118))+Control!$C$7*Calculations!$C$85*INDEX('Monthly Data'!Q:Q,Calculations!$C$116+MOD(CB30,Calculations!$C$118))+(1-Control!$C$7*Calculations!$C$87)*INDEX('Monthly Data'!R:R,Calculations!$C$116+MOD(CB30,Calculations!$C$118))</f>
        <v>1.3891563624307685E-2</v>
      </c>
      <c r="GS30" s="86">
        <f ca="1">Control!$C$7*Calculations!$C$82*INDEX('Monthly Data'!N:N,Calculations!$C$116+MOD(CC30,Calculations!$C$118))+Control!$C$7*Calculations!$C$83*INDEX('Monthly Data'!O:O,Calculations!$C$116+MOD(CC30,Calculations!$C$118))+Control!$C$7*Calculations!$C$84*INDEX('Monthly Data'!P:P,Calculations!$C$116+MOD(CC30,Calculations!$C$118))+Control!$C$7*Calculations!$C$85*INDEX('Monthly Data'!Q:Q,Calculations!$C$116+MOD(CC30,Calculations!$C$118))+(1-Control!$C$7*Calculations!$C$87)*INDEX('Monthly Data'!R:R,Calculations!$C$116+MOD(CC30,Calculations!$C$118))</f>
        <v>-1.4213734788548189E-2</v>
      </c>
      <c r="GT30" s="86">
        <f ca="1">Control!$C$7*Calculations!$C$82*INDEX('Monthly Data'!N:N,Calculations!$C$116+MOD(CD30,Calculations!$C$118))+Control!$C$7*Calculations!$C$83*INDEX('Monthly Data'!O:O,Calculations!$C$116+MOD(CD30,Calculations!$C$118))+Control!$C$7*Calculations!$C$84*INDEX('Monthly Data'!P:P,Calculations!$C$116+MOD(CD30,Calculations!$C$118))+Control!$C$7*Calculations!$C$85*INDEX('Monthly Data'!Q:Q,Calculations!$C$116+MOD(CD30,Calculations!$C$118))+(1-Control!$C$7*Calculations!$C$87)*INDEX('Monthly Data'!R:R,Calculations!$C$116+MOD(CD30,Calculations!$C$118))</f>
        <v>3.0957942835585645E-2</v>
      </c>
      <c r="GU30" s="86">
        <f ca="1">Control!$C$7*Calculations!$C$82*INDEX('Monthly Data'!N:N,Calculations!$C$116+MOD(CE30,Calculations!$C$118))+Control!$C$7*Calculations!$C$83*INDEX('Monthly Data'!O:O,Calculations!$C$116+MOD(CE30,Calculations!$C$118))+Control!$C$7*Calculations!$C$84*INDEX('Monthly Data'!P:P,Calculations!$C$116+MOD(CE30,Calculations!$C$118))+Control!$C$7*Calculations!$C$85*INDEX('Monthly Data'!Q:Q,Calculations!$C$116+MOD(CE30,Calculations!$C$118))+(1-Control!$C$7*Calculations!$C$87)*INDEX('Monthly Data'!R:R,Calculations!$C$116+MOD(CE30,Calculations!$C$118))</f>
        <v>8.4240675975201049E-3</v>
      </c>
      <c r="GV30" s="86">
        <f ca="1">Control!$C$7*Calculations!$C$82*INDEX('Monthly Data'!N:N,Calculations!$C$116+MOD(CF30,Calculations!$C$118))+Control!$C$7*Calculations!$C$83*INDEX('Monthly Data'!O:O,Calculations!$C$116+MOD(CF30,Calculations!$C$118))+Control!$C$7*Calculations!$C$84*INDEX('Monthly Data'!P:P,Calculations!$C$116+MOD(CF30,Calculations!$C$118))+Control!$C$7*Calculations!$C$85*INDEX('Monthly Data'!Q:Q,Calculations!$C$116+MOD(CF30,Calculations!$C$118))+(1-Control!$C$7*Calculations!$C$87)*INDEX('Monthly Data'!R:R,Calculations!$C$116+MOD(CF30,Calculations!$C$118))</f>
        <v>1.0415351832335435E-2</v>
      </c>
      <c r="GW30" s="86">
        <f ca="1">Control!$C$7*Calculations!$C$82*INDEX('Monthly Data'!N:N,Calculations!$C$116+MOD(CG30,Calculations!$C$118))+Control!$C$7*Calculations!$C$83*INDEX('Monthly Data'!O:O,Calculations!$C$116+MOD(CG30,Calculations!$C$118))+Control!$C$7*Calculations!$C$84*INDEX('Monthly Data'!P:P,Calculations!$C$116+MOD(CG30,Calculations!$C$118))+Control!$C$7*Calculations!$C$85*INDEX('Monthly Data'!Q:Q,Calculations!$C$116+MOD(CG30,Calculations!$C$118))+(1-Control!$C$7*Calculations!$C$87)*INDEX('Monthly Data'!R:R,Calculations!$C$116+MOD(CG30,Calculations!$C$118))</f>
        <v>-2.0259958308006688E-2</v>
      </c>
      <c r="GX30" s="86">
        <f ca="1">Control!$C$7*Calculations!$C$82*INDEX('Monthly Data'!N:N,Calculations!$C$116+MOD(CH30,Calculations!$C$118))+Control!$C$7*Calculations!$C$83*INDEX('Monthly Data'!O:O,Calculations!$C$116+MOD(CH30,Calculations!$C$118))+Control!$C$7*Calculations!$C$84*INDEX('Monthly Data'!P:P,Calculations!$C$116+MOD(CH30,Calculations!$C$118))+Control!$C$7*Calculations!$C$85*INDEX('Monthly Data'!Q:Q,Calculations!$C$116+MOD(CH30,Calculations!$C$118))+(1-Control!$C$7*Calculations!$C$87)*INDEX('Monthly Data'!R:R,Calculations!$C$116+MOD(CH30,Calculations!$C$118))</f>
        <v>1.1786765492207996E-2</v>
      </c>
      <c r="GY30" s="86">
        <f ca="1">Control!$C$7*Calculations!$C$82*INDEX('Monthly Data'!N:N,Calculations!$C$116+MOD(CI30,Calculations!$C$118))+Control!$C$7*Calculations!$C$83*INDEX('Monthly Data'!O:O,Calculations!$C$116+MOD(CI30,Calculations!$C$118))+Control!$C$7*Calculations!$C$84*INDEX('Monthly Data'!P:P,Calculations!$C$116+MOD(CI30,Calculations!$C$118))+Control!$C$7*Calculations!$C$85*INDEX('Monthly Data'!Q:Q,Calculations!$C$116+MOD(CI30,Calculations!$C$118))+(1-Control!$C$7*Calculations!$C$87)*INDEX('Monthly Data'!R:R,Calculations!$C$116+MOD(CI30,Calculations!$C$118))</f>
        <v>4.2795950888382334E-3</v>
      </c>
      <c r="GZ30" s="86">
        <f ca="1">Control!$C$7*Calculations!$C$82*INDEX('Monthly Data'!N:N,Calculations!$C$116+MOD(CJ30,Calculations!$C$118))+Control!$C$7*Calculations!$C$83*INDEX('Monthly Data'!O:O,Calculations!$C$116+MOD(CJ30,Calculations!$C$118))+Control!$C$7*Calculations!$C$84*INDEX('Monthly Data'!P:P,Calculations!$C$116+MOD(CJ30,Calculations!$C$118))+Control!$C$7*Calculations!$C$85*INDEX('Monthly Data'!Q:Q,Calculations!$C$116+MOD(CJ30,Calculations!$C$118))+(1-Control!$C$7*Calculations!$C$87)*INDEX('Monthly Data'!R:R,Calculations!$C$116+MOD(CJ30,Calculations!$C$118))</f>
        <v>1.5758278480433856E-2</v>
      </c>
      <c r="HA30" s="86">
        <f ca="1">Control!$C$7*Calculations!$C$82*INDEX('Monthly Data'!N:N,Calculations!$C$116+MOD(CK30,Calculations!$C$118))+Control!$C$7*Calculations!$C$83*INDEX('Monthly Data'!O:O,Calculations!$C$116+MOD(CK30,Calculations!$C$118))+Control!$C$7*Calculations!$C$84*INDEX('Monthly Data'!P:P,Calculations!$C$116+MOD(CK30,Calculations!$C$118))+Control!$C$7*Calculations!$C$85*INDEX('Monthly Data'!Q:Q,Calculations!$C$116+MOD(CK30,Calculations!$C$118))+(1-Control!$C$7*Calculations!$C$87)*INDEX('Monthly Data'!R:R,Calculations!$C$116+MOD(CK30,Calculations!$C$118))</f>
        <v>1.50127906355989E-2</v>
      </c>
      <c r="HB30" s="86">
        <f ca="1">Control!$C$7*Calculations!$C$82*INDEX('Monthly Data'!N:N,Calculations!$C$116+MOD(CL30,Calculations!$C$118))+Control!$C$7*Calculations!$C$83*INDEX('Monthly Data'!O:O,Calculations!$C$116+MOD(CL30,Calculations!$C$118))+Control!$C$7*Calculations!$C$84*INDEX('Monthly Data'!P:P,Calculations!$C$116+MOD(CL30,Calculations!$C$118))+Control!$C$7*Calculations!$C$85*INDEX('Monthly Data'!Q:Q,Calculations!$C$116+MOD(CL30,Calculations!$C$118))+(1-Control!$C$7*Calculations!$C$87)*INDEX('Monthly Data'!R:R,Calculations!$C$116+MOD(CL30,Calculations!$C$118))</f>
        <v>1.0921298083007208E-2</v>
      </c>
      <c r="HC30" s="86">
        <f ca="1">Control!$C$7*Calculations!$C$82*INDEX('Monthly Data'!N:N,Calculations!$C$116+MOD(CM30,Calculations!$C$118))+Control!$C$7*Calculations!$C$83*INDEX('Monthly Data'!O:O,Calculations!$C$116+MOD(CM30,Calculations!$C$118))+Control!$C$7*Calculations!$C$84*INDEX('Monthly Data'!P:P,Calculations!$C$116+MOD(CM30,Calculations!$C$118))+Control!$C$7*Calculations!$C$85*INDEX('Monthly Data'!Q:Q,Calculations!$C$116+MOD(CM30,Calculations!$C$118))+(1-Control!$C$7*Calculations!$C$87)*INDEX('Monthly Data'!R:R,Calculations!$C$116+MOD(CM30,Calculations!$C$118))</f>
        <v>3.1070573055362403E-2</v>
      </c>
      <c r="HD30" s="86">
        <f ca="1">Control!$C$7*Calculations!$C$82*INDEX('Monthly Data'!N:N,Calculations!$C$116+MOD(CN30,Calculations!$C$118))+Control!$C$7*Calculations!$C$83*INDEX('Monthly Data'!O:O,Calculations!$C$116+MOD(CN30,Calculations!$C$118))+Control!$C$7*Calculations!$C$84*INDEX('Monthly Data'!P:P,Calculations!$C$116+MOD(CN30,Calculations!$C$118))+Control!$C$7*Calculations!$C$85*INDEX('Monthly Data'!Q:Q,Calculations!$C$116+MOD(CN30,Calculations!$C$118))+(1-Control!$C$7*Calculations!$C$87)*INDEX('Monthly Data'!R:R,Calculations!$C$116+MOD(CN30,Calculations!$C$118))</f>
        <v>4.2795950888382334E-3</v>
      </c>
      <c r="HE30" s="86">
        <f ca="1">Control!$C$7*Calculations!$C$82*INDEX('Monthly Data'!N:N,Calculations!$C$116+MOD(CO30,Calculations!$C$118))+Control!$C$7*Calculations!$C$83*INDEX('Monthly Data'!O:O,Calculations!$C$116+MOD(CO30,Calculations!$C$118))+Control!$C$7*Calculations!$C$84*INDEX('Monthly Data'!P:P,Calculations!$C$116+MOD(CO30,Calculations!$C$118))+Control!$C$7*Calculations!$C$85*INDEX('Monthly Data'!Q:Q,Calculations!$C$116+MOD(CO30,Calculations!$C$118))+(1-Control!$C$7*Calculations!$C$87)*INDEX('Monthly Data'!R:R,Calculations!$C$116+MOD(CO30,Calculations!$C$118))</f>
        <v>7.9764341593600071E-3</v>
      </c>
      <c r="HF30" s="86">
        <f ca="1">Control!$C$7*Calculations!$C$82*INDEX('Monthly Data'!N:N,Calculations!$C$116+MOD(CP30,Calculations!$C$118))+Control!$C$7*Calculations!$C$83*INDEX('Monthly Data'!O:O,Calculations!$C$116+MOD(CP30,Calculations!$C$118))+Control!$C$7*Calculations!$C$84*INDEX('Monthly Data'!P:P,Calculations!$C$116+MOD(CP30,Calculations!$C$118))+Control!$C$7*Calculations!$C$85*INDEX('Monthly Data'!Q:Q,Calculations!$C$116+MOD(CP30,Calculations!$C$118))+(1-Control!$C$7*Calculations!$C$87)*INDEX('Monthly Data'!R:R,Calculations!$C$116+MOD(CP30,Calculations!$C$118))</f>
        <v>2.5790695379256122E-2</v>
      </c>
      <c r="HG30" s="86">
        <f ca="1">Control!$C$7*Calculations!$C$82*INDEX('Monthly Data'!N:N,Calculations!$C$116+MOD(CQ30,Calculations!$C$118))+Control!$C$7*Calculations!$C$83*INDEX('Monthly Data'!O:O,Calculations!$C$116+MOD(CQ30,Calculations!$C$118))+Control!$C$7*Calculations!$C$84*INDEX('Monthly Data'!P:P,Calculations!$C$116+MOD(CQ30,Calculations!$C$118))+Control!$C$7*Calculations!$C$85*INDEX('Monthly Data'!Q:Q,Calculations!$C$116+MOD(CQ30,Calculations!$C$118))+(1-Control!$C$7*Calculations!$C$87)*INDEX('Monthly Data'!R:R,Calculations!$C$116+MOD(CQ30,Calculations!$C$118))</f>
        <v>1.4915555251167555E-3</v>
      </c>
      <c r="HH30" s="86">
        <f ca="1">Control!$C$7*Calculations!$C$82*INDEX('Monthly Data'!N:N,Calculations!$C$116+MOD(CR30,Calculations!$C$118))+Control!$C$7*Calculations!$C$83*INDEX('Monthly Data'!O:O,Calculations!$C$116+MOD(CR30,Calculations!$C$118))+Control!$C$7*Calculations!$C$84*INDEX('Monthly Data'!P:P,Calculations!$C$116+MOD(CR30,Calculations!$C$118))+Control!$C$7*Calculations!$C$85*INDEX('Monthly Data'!Q:Q,Calculations!$C$116+MOD(CR30,Calculations!$C$118))+(1-Control!$C$7*Calculations!$C$87)*INDEX('Monthly Data'!R:R,Calculations!$C$116+MOD(CR30,Calculations!$C$118))</f>
        <v>2.5790695379256122E-2</v>
      </c>
      <c r="HI30" s="86">
        <f ca="1">Control!$C$7*Calculations!$C$82*INDEX('Monthly Data'!N:N,Calculations!$C$116+MOD(CS30,Calculations!$C$118))+Control!$C$7*Calculations!$C$83*INDEX('Monthly Data'!O:O,Calculations!$C$116+MOD(CS30,Calculations!$C$118))+Control!$C$7*Calculations!$C$84*INDEX('Monthly Data'!P:P,Calculations!$C$116+MOD(CS30,Calculations!$C$118))+Control!$C$7*Calculations!$C$85*INDEX('Monthly Data'!Q:Q,Calculations!$C$116+MOD(CS30,Calculations!$C$118))+(1-Control!$C$7*Calculations!$C$87)*INDEX('Monthly Data'!R:R,Calculations!$C$116+MOD(CS30,Calculations!$C$118))</f>
        <v>5.1972609868760735E-3</v>
      </c>
      <c r="HJ30" s="86">
        <f ca="1">Control!$C$7*Calculations!$C$82*INDEX('Monthly Data'!N:N,Calculations!$C$116+MOD(CT30,Calculations!$C$118))+Control!$C$7*Calculations!$C$83*INDEX('Monthly Data'!O:O,Calculations!$C$116+MOD(CT30,Calculations!$C$118))+Control!$C$7*Calculations!$C$84*INDEX('Monthly Data'!P:P,Calculations!$C$116+MOD(CT30,Calculations!$C$118))+Control!$C$7*Calculations!$C$85*INDEX('Monthly Data'!Q:Q,Calculations!$C$116+MOD(CT30,Calculations!$C$118))+(1-Control!$C$7*Calculations!$C$87)*INDEX('Monthly Data'!R:R,Calculations!$C$116+MOD(CT30,Calculations!$C$118))</f>
        <v>1.0921298083007208E-2</v>
      </c>
      <c r="HK30" s="86">
        <f ca="1">Control!$C$7*Calculations!$C$82*INDEX('Monthly Data'!N:N,Calculations!$C$116+MOD(CU30,Calculations!$C$118))+Control!$C$7*Calculations!$C$83*INDEX('Monthly Data'!O:O,Calculations!$C$116+MOD(CU30,Calculations!$C$118))+Control!$C$7*Calculations!$C$84*INDEX('Monthly Data'!P:P,Calculations!$C$116+MOD(CU30,Calculations!$C$118))+Control!$C$7*Calculations!$C$85*INDEX('Monthly Data'!Q:Q,Calculations!$C$116+MOD(CU30,Calculations!$C$118))+(1-Control!$C$7*Calculations!$C$87)*INDEX('Monthly Data'!R:R,Calculations!$C$116+MOD(CU30,Calculations!$C$118))</f>
        <v>-9.5555592256394619E-3</v>
      </c>
      <c r="HL30" s="86">
        <f ca="1">Control!$C$7*Calculations!$C$82*INDEX('Monthly Data'!N:N,Calculations!$C$116+MOD(CV30,Calculations!$C$118))+Control!$C$7*Calculations!$C$83*INDEX('Monthly Data'!O:O,Calculations!$C$116+MOD(CV30,Calculations!$C$118))+Control!$C$7*Calculations!$C$84*INDEX('Monthly Data'!P:P,Calculations!$C$116+MOD(CV30,Calculations!$C$118))+Control!$C$7*Calculations!$C$85*INDEX('Monthly Data'!Q:Q,Calculations!$C$116+MOD(CV30,Calculations!$C$118))+(1-Control!$C$7*Calculations!$C$87)*INDEX('Monthly Data'!R:R,Calculations!$C$116+MOD(CV30,Calculations!$C$118))</f>
        <v>1.2435425892067014E-2</v>
      </c>
      <c r="HM30" s="86">
        <f ca="1">Control!$C$7*Calculations!$C$82*INDEX('Monthly Data'!N:N,Calculations!$C$116+MOD(CW30,Calculations!$C$118))+Control!$C$7*Calculations!$C$83*INDEX('Monthly Data'!O:O,Calculations!$C$116+MOD(CW30,Calculations!$C$118))+Control!$C$7*Calculations!$C$84*INDEX('Monthly Data'!P:P,Calculations!$C$116+MOD(CW30,Calculations!$C$118))+Control!$C$7*Calculations!$C$85*INDEX('Monthly Data'!Q:Q,Calculations!$C$116+MOD(CW30,Calculations!$C$118))+(1-Control!$C$7*Calculations!$C$87)*INDEX('Monthly Data'!R:R,Calculations!$C$116+MOD(CW30,Calculations!$C$118))</f>
        <v>1.9073822767906517E-2</v>
      </c>
      <c r="HN30" s="86">
        <f ca="1">Control!$C$7*Calculations!$C$82*INDEX('Monthly Data'!N:N,Calculations!$C$116+MOD(CX30,Calculations!$C$118))+Control!$C$7*Calculations!$C$83*INDEX('Monthly Data'!O:O,Calculations!$C$116+MOD(CX30,Calculations!$C$118))+Control!$C$7*Calculations!$C$84*INDEX('Monthly Data'!P:P,Calculations!$C$116+MOD(CX30,Calculations!$C$118))+Control!$C$7*Calculations!$C$85*INDEX('Monthly Data'!Q:Q,Calculations!$C$116+MOD(CX30,Calculations!$C$118))+(1-Control!$C$7*Calculations!$C$87)*INDEX('Monthly Data'!R:R,Calculations!$C$116+MOD(CX30,Calculations!$C$118))</f>
        <v>9.9787204839310462E-3</v>
      </c>
      <c r="HO30" s="86">
        <f ca="1">Control!$C$7*Calculations!$C$82*INDEX('Monthly Data'!N:N,Calculations!$C$116+MOD(CY30,Calculations!$C$118))+Control!$C$7*Calculations!$C$83*INDEX('Monthly Data'!O:O,Calculations!$C$116+MOD(CY30,Calculations!$C$118))+Control!$C$7*Calculations!$C$84*INDEX('Monthly Data'!P:P,Calculations!$C$116+MOD(CY30,Calculations!$C$118))+Control!$C$7*Calculations!$C$85*INDEX('Monthly Data'!Q:Q,Calculations!$C$116+MOD(CY30,Calculations!$C$118))+(1-Control!$C$7*Calculations!$C$87)*INDEX('Monthly Data'!R:R,Calculations!$C$116+MOD(CY30,Calculations!$C$118))</f>
        <v>-3.8554137824290124E-2</v>
      </c>
      <c r="HP30" s="86">
        <f ca="1">Control!$C$7*Calculations!$C$82*INDEX('Monthly Data'!N:N,Calculations!$C$116+MOD(CZ30,Calculations!$C$118))+Control!$C$7*Calculations!$C$83*INDEX('Monthly Data'!O:O,Calculations!$C$116+MOD(CZ30,Calculations!$C$118))+Control!$C$7*Calculations!$C$84*INDEX('Monthly Data'!P:P,Calculations!$C$116+MOD(CZ30,Calculations!$C$118))+Control!$C$7*Calculations!$C$85*INDEX('Monthly Data'!Q:Q,Calculations!$C$116+MOD(CZ30,Calculations!$C$118))+(1-Control!$C$7*Calculations!$C$87)*INDEX('Monthly Data'!R:R,Calculations!$C$116+MOD(CZ30,Calculations!$C$118))</f>
        <v>6.6954569943530936E-3</v>
      </c>
      <c r="HQ30" s="86">
        <f ca="1">Control!$C$7*Calculations!$C$82*INDEX('Monthly Data'!N:N,Calculations!$C$116+MOD(DA30,Calculations!$C$118))+Control!$C$7*Calculations!$C$83*INDEX('Monthly Data'!O:O,Calculations!$C$116+MOD(DA30,Calculations!$C$118))+Control!$C$7*Calculations!$C$84*INDEX('Monthly Data'!P:P,Calculations!$C$116+MOD(DA30,Calculations!$C$118))+Control!$C$7*Calculations!$C$85*INDEX('Monthly Data'!Q:Q,Calculations!$C$116+MOD(DA30,Calculations!$C$118))+(1-Control!$C$7*Calculations!$C$87)*INDEX('Monthly Data'!R:R,Calculations!$C$116+MOD(DA30,Calculations!$C$118))</f>
        <v>9.5791276036140301E-3</v>
      </c>
      <c r="HR30" s="86">
        <f ca="1">Control!$C$7*Calculations!$C$82*INDEX('Monthly Data'!N:N,Calculations!$C$116+MOD(DB30,Calculations!$C$118))+Control!$C$7*Calculations!$C$83*INDEX('Monthly Data'!O:O,Calculations!$C$116+MOD(DB30,Calculations!$C$118))+Control!$C$7*Calculations!$C$84*INDEX('Monthly Data'!P:P,Calculations!$C$116+MOD(DB30,Calculations!$C$118))+Control!$C$7*Calculations!$C$85*INDEX('Monthly Data'!Q:Q,Calculations!$C$116+MOD(DB30,Calculations!$C$118))+(1-Control!$C$7*Calculations!$C$87)*INDEX('Monthly Data'!R:R,Calculations!$C$116+MOD(DB30,Calculations!$C$118))</f>
        <v>1.5216630695380906E-2</v>
      </c>
      <c r="HS30" s="86">
        <f ca="1">Control!$C$7*Calculations!$C$82*INDEX('Monthly Data'!N:N,Calculations!$C$116+MOD(DC30,Calculations!$C$118))+Control!$C$7*Calculations!$C$83*INDEX('Monthly Data'!O:O,Calculations!$C$116+MOD(DC30,Calculations!$C$118))+Control!$C$7*Calculations!$C$84*INDEX('Monthly Data'!P:P,Calculations!$C$116+MOD(DC30,Calculations!$C$118))+Control!$C$7*Calculations!$C$85*INDEX('Monthly Data'!Q:Q,Calculations!$C$116+MOD(DC30,Calculations!$C$118))+(1-Control!$C$7*Calculations!$C$87)*INDEX('Monthly Data'!R:R,Calculations!$C$116+MOD(DC30,Calculations!$C$118))</f>
        <v>2.9708469559001142E-2</v>
      </c>
      <c r="HT30" s="86">
        <f ca="1">Control!$C$7*Calculations!$C$82*INDEX('Monthly Data'!N:N,Calculations!$C$116+MOD(DD30,Calculations!$C$118))+Control!$C$7*Calculations!$C$83*INDEX('Monthly Data'!O:O,Calculations!$C$116+MOD(DD30,Calculations!$C$118))+Control!$C$7*Calculations!$C$84*INDEX('Monthly Data'!P:P,Calculations!$C$116+MOD(DD30,Calculations!$C$118))+Control!$C$7*Calculations!$C$85*INDEX('Monthly Data'!Q:Q,Calculations!$C$116+MOD(DD30,Calculations!$C$118))+(1-Control!$C$7*Calculations!$C$87)*INDEX('Monthly Data'!R:R,Calculations!$C$116+MOD(DD30,Calculations!$C$118))</f>
        <v>-9.839093431862074E-3</v>
      </c>
      <c r="HU30" s="86">
        <f ca="1">Control!$C$7*Calculations!$C$82*INDEX('Monthly Data'!N:N,Calculations!$C$116+MOD(DE30,Calculations!$C$118))+Control!$C$7*Calculations!$C$83*INDEX('Monthly Data'!O:O,Calculations!$C$116+MOD(DE30,Calculations!$C$118))+Control!$C$7*Calculations!$C$84*INDEX('Monthly Data'!P:P,Calculations!$C$116+MOD(DE30,Calculations!$C$118))+Control!$C$7*Calculations!$C$85*INDEX('Monthly Data'!Q:Q,Calculations!$C$116+MOD(DE30,Calculations!$C$118))+(1-Control!$C$7*Calculations!$C$87)*INDEX('Monthly Data'!R:R,Calculations!$C$116+MOD(DE30,Calculations!$C$118))</f>
        <v>1.1702576456120543E-2</v>
      </c>
      <c r="HV30" s="86">
        <f ca="1">Control!$C$7*Calculations!$C$82*INDEX('Monthly Data'!N:N,Calculations!$C$116+MOD(DF30,Calculations!$C$118))+Control!$C$7*Calculations!$C$83*INDEX('Monthly Data'!O:O,Calculations!$C$116+MOD(DF30,Calculations!$C$118))+Control!$C$7*Calculations!$C$84*INDEX('Monthly Data'!P:P,Calculations!$C$116+MOD(DF30,Calculations!$C$118))+Control!$C$7*Calculations!$C$85*INDEX('Monthly Data'!Q:Q,Calculations!$C$116+MOD(DF30,Calculations!$C$118))+(1-Control!$C$7*Calculations!$C$87)*INDEX('Monthly Data'!R:R,Calculations!$C$116+MOD(DF30,Calculations!$C$118))</f>
        <v>1.5115046179922851E-2</v>
      </c>
      <c r="HW30" s="86">
        <f ca="1">Control!$C$7*Calculations!$C$82*INDEX('Monthly Data'!N:N,Calculations!$C$116+MOD(DG30,Calculations!$C$118))+Control!$C$7*Calculations!$C$83*INDEX('Monthly Data'!O:O,Calculations!$C$116+MOD(DG30,Calculations!$C$118))+Control!$C$7*Calculations!$C$84*INDEX('Monthly Data'!P:P,Calculations!$C$116+MOD(DG30,Calculations!$C$118))+Control!$C$7*Calculations!$C$85*INDEX('Monthly Data'!Q:Q,Calculations!$C$116+MOD(DG30,Calculations!$C$118))+(1-Control!$C$7*Calculations!$C$87)*INDEX('Monthly Data'!R:R,Calculations!$C$116+MOD(DG30,Calculations!$C$118))</f>
        <v>7.9764341593600071E-3</v>
      </c>
      <c r="HX30" s="86">
        <f ca="1">Control!$C$7*Calculations!$C$82*INDEX('Monthly Data'!N:N,Calculations!$C$116+MOD(DH30,Calculations!$C$118))+Control!$C$7*Calculations!$C$83*INDEX('Monthly Data'!O:O,Calculations!$C$116+MOD(DH30,Calculations!$C$118))+Control!$C$7*Calculations!$C$84*INDEX('Monthly Data'!P:P,Calculations!$C$116+MOD(DH30,Calculations!$C$118))+Control!$C$7*Calculations!$C$85*INDEX('Monthly Data'!Q:Q,Calculations!$C$116+MOD(DH30,Calculations!$C$118))+(1-Control!$C$7*Calculations!$C$87)*INDEX('Monthly Data'!R:R,Calculations!$C$116+MOD(DH30,Calculations!$C$118))</f>
        <v>1.2954540023127663E-2</v>
      </c>
      <c r="HY30" s="86">
        <f ca="1">Control!$C$7*Calculations!$C$82*INDEX('Monthly Data'!N:N,Calculations!$C$116+MOD(DI30,Calculations!$C$118))+Control!$C$7*Calculations!$C$83*INDEX('Monthly Data'!O:O,Calculations!$C$116+MOD(DI30,Calculations!$C$118))+Control!$C$7*Calculations!$C$84*INDEX('Monthly Data'!P:P,Calculations!$C$116+MOD(DI30,Calculations!$C$118))+Control!$C$7*Calculations!$C$85*INDEX('Monthly Data'!Q:Q,Calculations!$C$116+MOD(DI30,Calculations!$C$118))+(1-Control!$C$7*Calculations!$C$87)*INDEX('Monthly Data'!R:R,Calculations!$C$116+MOD(DI30,Calculations!$C$118))</f>
        <v>-7.5539743260223157E-3</v>
      </c>
      <c r="HZ30" s="86">
        <f ca="1">Control!$C$7*Calculations!$C$82*INDEX('Monthly Data'!N:N,Calculations!$C$116+MOD(DJ30,Calculations!$C$118))+Control!$C$7*Calculations!$C$83*INDEX('Monthly Data'!O:O,Calculations!$C$116+MOD(DJ30,Calculations!$C$118))+Control!$C$7*Calculations!$C$84*INDEX('Monthly Data'!P:P,Calculations!$C$116+MOD(DJ30,Calculations!$C$118))+Control!$C$7*Calculations!$C$85*INDEX('Monthly Data'!Q:Q,Calculations!$C$116+MOD(DJ30,Calculations!$C$118))+(1-Control!$C$7*Calculations!$C$87)*INDEX('Monthly Data'!R:R,Calculations!$C$116+MOD(DJ30,Calculations!$C$118))</f>
        <v>1.0921298083007208E-2</v>
      </c>
      <c r="IA30" s="86">
        <f ca="1">Control!$C$7*Calculations!$C$82*INDEX('Monthly Data'!N:N,Calculations!$C$116+MOD(DK30,Calculations!$C$118))+Control!$C$7*Calculations!$C$83*INDEX('Monthly Data'!O:O,Calculations!$C$116+MOD(DK30,Calculations!$C$118))+Control!$C$7*Calculations!$C$84*INDEX('Monthly Data'!P:P,Calculations!$C$116+MOD(DK30,Calculations!$C$118))+Control!$C$7*Calculations!$C$85*INDEX('Monthly Data'!Q:Q,Calculations!$C$116+MOD(DK30,Calculations!$C$118))+(1-Control!$C$7*Calculations!$C$87)*INDEX('Monthly Data'!R:R,Calculations!$C$116+MOD(DK30,Calculations!$C$118))</f>
        <v>1.5063457444773597E-2</v>
      </c>
      <c r="IB30" s="86">
        <f ca="1">Control!$C$7*Calculations!$C$82*INDEX('Monthly Data'!N:N,Calculations!$C$116+MOD(DL30,Calculations!$C$118))+Control!$C$7*Calculations!$C$83*INDEX('Monthly Data'!O:O,Calculations!$C$116+MOD(DL30,Calculations!$C$118))+Control!$C$7*Calculations!$C$84*INDEX('Monthly Data'!P:P,Calculations!$C$116+MOD(DL30,Calculations!$C$118))+Control!$C$7*Calculations!$C$85*INDEX('Monthly Data'!Q:Q,Calculations!$C$116+MOD(DL30,Calculations!$C$118))+(1-Control!$C$7*Calculations!$C$87)*INDEX('Monthly Data'!R:R,Calculations!$C$116+MOD(DL30,Calculations!$C$118))</f>
        <v>1.1702576456120543E-2</v>
      </c>
      <c r="IC30" s="86">
        <f ca="1">Control!$C$7*Calculations!$C$82*INDEX('Monthly Data'!N:N,Calculations!$C$116+MOD(DM30,Calculations!$C$118))+Control!$C$7*Calculations!$C$83*INDEX('Monthly Data'!O:O,Calculations!$C$116+MOD(DM30,Calculations!$C$118))+Control!$C$7*Calculations!$C$84*INDEX('Monthly Data'!P:P,Calculations!$C$116+MOD(DM30,Calculations!$C$118))+Control!$C$7*Calculations!$C$85*INDEX('Monthly Data'!Q:Q,Calculations!$C$116+MOD(DM30,Calculations!$C$118))+(1-Control!$C$7*Calculations!$C$87)*INDEX('Monthly Data'!R:R,Calculations!$C$116+MOD(DM30,Calculations!$C$118))</f>
        <v>-3.9863250714949353E-2</v>
      </c>
      <c r="ID30" s="86">
        <f ca="1">Control!$C$7*Calculations!$C$82*INDEX('Monthly Data'!N:N,Calculations!$C$116+MOD(DN30,Calculations!$C$118))+Control!$C$7*Calculations!$C$83*INDEX('Monthly Data'!O:O,Calculations!$C$116+MOD(DN30,Calculations!$C$118))+Control!$C$7*Calculations!$C$84*INDEX('Monthly Data'!P:P,Calculations!$C$116+MOD(DN30,Calculations!$C$118))+Control!$C$7*Calculations!$C$85*INDEX('Monthly Data'!Q:Q,Calculations!$C$116+MOD(DN30,Calculations!$C$118))+(1-Control!$C$7*Calculations!$C$87)*INDEX('Monthly Data'!R:R,Calculations!$C$116+MOD(DN30,Calculations!$C$118))</f>
        <v>1.7484305259657981E-2</v>
      </c>
      <c r="IE30" s="86">
        <f ca="1">Control!$C$7*Calculations!$C$82*INDEX('Monthly Data'!N:N,Calculations!$C$116+MOD(DO30,Calculations!$C$118))+Control!$C$7*Calculations!$C$83*INDEX('Monthly Data'!O:O,Calculations!$C$116+MOD(DO30,Calculations!$C$118))+Control!$C$7*Calculations!$C$84*INDEX('Monthly Data'!P:P,Calculations!$C$116+MOD(DO30,Calculations!$C$118))+Control!$C$7*Calculations!$C$85*INDEX('Monthly Data'!Q:Q,Calculations!$C$116+MOD(DO30,Calculations!$C$118))+(1-Control!$C$7*Calculations!$C$87)*INDEX('Monthly Data'!R:R,Calculations!$C$116+MOD(DO30,Calculations!$C$118))</f>
        <v>-1.0485101266941802E-2</v>
      </c>
      <c r="IF30" s="86">
        <f ca="1">Control!$C$7*Calculations!$C$82*INDEX('Monthly Data'!N:N,Calculations!$C$116+MOD(DP30,Calculations!$C$118))+Control!$C$7*Calculations!$C$83*INDEX('Monthly Data'!O:O,Calculations!$C$116+MOD(DP30,Calculations!$C$118))+Control!$C$7*Calculations!$C$84*INDEX('Monthly Data'!P:P,Calculations!$C$116+MOD(DP30,Calculations!$C$118))+Control!$C$7*Calculations!$C$85*INDEX('Monthly Data'!Q:Q,Calculations!$C$116+MOD(DP30,Calculations!$C$118))+(1-Control!$C$7*Calculations!$C$87)*INDEX('Monthly Data'!R:R,Calculations!$C$116+MOD(DP30,Calculations!$C$118))</f>
        <v>1.2435425892067014E-2</v>
      </c>
      <c r="IG30" s="88">
        <f ca="1">Control!$C$8*(1+DQ30)*(1+DR30)*(1+DS30)*(1+DT30)*(1+DU30)*(1+DV30)*(1+DW30)*(1+DX30)*(1+DY30)*(1+DZ30)*(1+EA30)*(1+EB30)*(1+EC30)*(1+ED30)*(1+EE30)*(1+EF30)*(1+EG30)*(1+EH30)*(1+EI30)*(1+EJ30)*(1+EK30)*(1+EL30)*(1+EM30)*(1+EN30)*(1+EO30)*(1+EP30)*(1+EQ30)*(1+ER30)*(1+ES30)*(1+ET30)*(1+EU30)*(1+EV30)*(1+EW30)*(1+EX30)*(1+EY30)*(1+EZ30)*(1+FA30)*(1+FB30)*(1+FC30)*(1+FD30)*(1+FE30)*(1+FF30)*(1+FG30)*(1+FH30)*(1+FI30)*(1+FJ30)*(1+FK30)*(1+FL30)*(1+FM30)*(1+FN30)*(1+FO30)*(1+FP30)*(1+FQ30)*(1+FR30)*(1+FS30)*(1+FT30)*(1+FU30)*(1+FV30)*(1+FW30)*(1+FX30)*(1+FY30)*(1+FZ30)*(1+GA30)*(1+GB30)*(1+GC30)*(1+GD30)*(1+GE30)*(1+GF30)*(1+GG30)*(1+GH30)*(1+GI30)*(1+GJ30)*(1+GK30)*(1+GL30)*(1+GM30)*(1+GN30)*(1+GO30)*(1+GP30)*(1+GQ30)*(1+GR30)*(1+GS30)*(1+GT30)*(1+GU30)*(1+GV30)*(1+GW30)*(1+GX30)*(1+GY30)*(1+GZ30)*(1+HA30)*(1+HB30)*(1+HC30)*(1+HD30)*(1+HE30)*(1+HF30)*(1+HG30)*(1+HH30)*(1+HI30)*(1+HJ30)*(1+HK30)*(1+HL30)*(1+HM30)*(1+HN30)*(1+HO30)*(1+HP30)*(1+HQ30)*(1+HR30)*(1+HS30)*(1+HT30)*(1+HU30)*(1+HV30)*(1+HW30)*(1+HX30)*(1+HY30)*(1+HZ30)*(1+IA30)*(1+IB30)*(1+IC30)*(1+ID30)*(1+IE30)*(1+IF30)</f>
        <v>82381.384722223956</v>
      </c>
    </row>
    <row r="31" spans="1:241" x14ac:dyDescent="0.25">
      <c r="A31">
        <v>73</v>
      </c>
      <c r="B31">
        <v>68</v>
      </c>
      <c r="C31">
        <v>108</v>
      </c>
      <c r="D31">
        <v>104</v>
      </c>
      <c r="E31">
        <v>23</v>
      </c>
      <c r="F31">
        <v>81</v>
      </c>
      <c r="G31">
        <v>64</v>
      </c>
      <c r="H31">
        <v>103</v>
      </c>
      <c r="I31">
        <v>81</v>
      </c>
      <c r="J31">
        <v>81</v>
      </c>
      <c r="K31">
        <v>32</v>
      </c>
      <c r="L31">
        <v>93</v>
      </c>
      <c r="M31">
        <v>14</v>
      </c>
      <c r="N31">
        <v>30</v>
      </c>
      <c r="O31">
        <v>38</v>
      </c>
      <c r="P31">
        <v>96</v>
      </c>
      <c r="Q31">
        <v>87</v>
      </c>
      <c r="R31">
        <v>103</v>
      </c>
      <c r="S31">
        <v>0</v>
      </c>
      <c r="T31">
        <v>37</v>
      </c>
      <c r="U31">
        <v>66</v>
      </c>
      <c r="V31">
        <v>104</v>
      </c>
      <c r="W31">
        <v>42</v>
      </c>
      <c r="X31">
        <v>61</v>
      </c>
      <c r="Y31">
        <v>18</v>
      </c>
      <c r="Z31">
        <v>0</v>
      </c>
      <c r="AA31">
        <v>45</v>
      </c>
      <c r="AB31">
        <v>82</v>
      </c>
      <c r="AC31">
        <v>94</v>
      </c>
      <c r="AD31">
        <v>71</v>
      </c>
      <c r="AE31">
        <v>70</v>
      </c>
      <c r="AF31">
        <v>96</v>
      </c>
      <c r="AG31">
        <v>113</v>
      </c>
      <c r="AH31">
        <v>53</v>
      </c>
      <c r="AI31">
        <v>0</v>
      </c>
      <c r="AJ31">
        <v>42</v>
      </c>
      <c r="AK31">
        <v>40</v>
      </c>
      <c r="AL31">
        <v>101</v>
      </c>
      <c r="AM31">
        <v>39</v>
      </c>
      <c r="AN31">
        <v>24</v>
      </c>
      <c r="AO31">
        <v>40</v>
      </c>
      <c r="AP31">
        <v>92</v>
      </c>
      <c r="AQ31">
        <v>72</v>
      </c>
      <c r="AR31">
        <v>31</v>
      </c>
      <c r="AS31">
        <v>4</v>
      </c>
      <c r="AT31">
        <v>29</v>
      </c>
      <c r="AU31">
        <v>35</v>
      </c>
      <c r="AV31">
        <v>35</v>
      </c>
      <c r="AW31">
        <v>48</v>
      </c>
      <c r="AX31">
        <v>30</v>
      </c>
      <c r="AY31">
        <v>47</v>
      </c>
      <c r="AZ31">
        <v>0</v>
      </c>
      <c r="BA31">
        <v>115</v>
      </c>
      <c r="BB31">
        <v>79</v>
      </c>
      <c r="BC31">
        <v>7</v>
      </c>
      <c r="BD31">
        <v>52</v>
      </c>
      <c r="BE31">
        <v>9</v>
      </c>
      <c r="BF31">
        <v>24</v>
      </c>
      <c r="BG31">
        <v>51</v>
      </c>
      <c r="BH31">
        <v>85</v>
      </c>
      <c r="BI31">
        <v>91</v>
      </c>
      <c r="BJ31">
        <v>115</v>
      </c>
      <c r="BK31">
        <v>75</v>
      </c>
      <c r="BL31">
        <v>14</v>
      </c>
      <c r="BM31">
        <v>81</v>
      </c>
      <c r="BN31">
        <v>61</v>
      </c>
      <c r="BO31">
        <v>40</v>
      </c>
      <c r="BP31">
        <v>12</v>
      </c>
      <c r="BQ31">
        <v>27</v>
      </c>
      <c r="BR31">
        <v>44</v>
      </c>
      <c r="BS31">
        <v>0</v>
      </c>
      <c r="BT31">
        <v>54</v>
      </c>
      <c r="BU31">
        <v>64</v>
      </c>
      <c r="BV31">
        <v>16</v>
      </c>
      <c r="BW31">
        <v>90</v>
      </c>
      <c r="BX31">
        <v>17</v>
      </c>
      <c r="BY31">
        <v>59</v>
      </c>
      <c r="BZ31">
        <v>90</v>
      </c>
      <c r="CA31">
        <v>95</v>
      </c>
      <c r="CB31">
        <v>37</v>
      </c>
      <c r="CC31">
        <v>72</v>
      </c>
      <c r="CD31">
        <v>83</v>
      </c>
      <c r="CE31">
        <v>111</v>
      </c>
      <c r="CF31">
        <v>81</v>
      </c>
      <c r="CG31">
        <v>39</v>
      </c>
      <c r="CH31">
        <v>43</v>
      </c>
      <c r="CI31">
        <v>70</v>
      </c>
      <c r="CJ31">
        <v>90</v>
      </c>
      <c r="CK31">
        <v>23</v>
      </c>
      <c r="CL31">
        <v>30</v>
      </c>
      <c r="CM31">
        <v>73</v>
      </c>
      <c r="CN31">
        <v>63</v>
      </c>
      <c r="CO31">
        <v>90</v>
      </c>
      <c r="CP31">
        <v>48</v>
      </c>
      <c r="CQ31">
        <v>44</v>
      </c>
      <c r="CR31">
        <v>94</v>
      </c>
      <c r="CS31">
        <v>16</v>
      </c>
      <c r="CT31">
        <v>59</v>
      </c>
      <c r="CU31">
        <v>90</v>
      </c>
      <c r="CV31">
        <v>44</v>
      </c>
      <c r="CW31">
        <v>117</v>
      </c>
      <c r="CX31">
        <v>85</v>
      </c>
      <c r="CY31">
        <v>48</v>
      </c>
      <c r="CZ31">
        <v>17</v>
      </c>
      <c r="DA31">
        <v>102</v>
      </c>
      <c r="DB31">
        <v>51</v>
      </c>
      <c r="DC31">
        <v>48</v>
      </c>
      <c r="DD31">
        <v>6</v>
      </c>
      <c r="DE31">
        <v>76</v>
      </c>
      <c r="DF31">
        <v>107</v>
      </c>
      <c r="DG31">
        <v>66</v>
      </c>
      <c r="DH31">
        <v>115</v>
      </c>
      <c r="DI31">
        <v>86</v>
      </c>
      <c r="DJ31">
        <v>35</v>
      </c>
      <c r="DK31">
        <v>44</v>
      </c>
      <c r="DL31">
        <v>118</v>
      </c>
      <c r="DM31">
        <v>78</v>
      </c>
      <c r="DN31">
        <v>98</v>
      </c>
      <c r="DO31">
        <v>0</v>
      </c>
      <c r="DP31">
        <v>117</v>
      </c>
      <c r="DQ31" s="86">
        <f ca="1">Control!$C$7*Calculations!$C$82*INDEX('Monthly Data'!N:N,Calculations!$C$116+MOD(A31,Calculations!$C$118))+Control!$C$7*Calculations!$C$83*INDEX('Monthly Data'!O:O,Calculations!$C$116+MOD(A31,Calculations!$C$118))+Control!$C$7*Calculations!$C$84*INDEX('Monthly Data'!P:P,Calculations!$C$116+MOD(A31,Calculations!$C$118))+Control!$C$7*Calculations!$C$85*INDEX('Monthly Data'!Q:Q,Calculations!$C$116+MOD(A31,Calculations!$C$118))+(1-Control!$C$7*Calculations!$C$87)*INDEX('Monthly Data'!R:R,Calculations!$C$116+MOD(A31,Calculations!$C$118))</f>
        <v>3.6332715283247441E-2</v>
      </c>
      <c r="DR31" s="86">
        <f ca="1">Control!$C$7*Calculations!$C$82*INDEX('Monthly Data'!N:N,Calculations!$C$116+MOD(B31,Calculations!$C$118))+Control!$C$7*Calculations!$C$83*INDEX('Monthly Data'!O:O,Calculations!$C$116+MOD(B31,Calculations!$C$118))+Control!$C$7*Calculations!$C$84*INDEX('Monthly Data'!P:P,Calculations!$C$116+MOD(B31,Calculations!$C$118))+Control!$C$7*Calculations!$C$85*INDEX('Monthly Data'!Q:Q,Calculations!$C$116+MOD(B31,Calculations!$C$118))+(1-Control!$C$7*Calculations!$C$87)*INDEX('Monthly Data'!R:R,Calculations!$C$116+MOD(B31,Calculations!$C$118))</f>
        <v>2.2757992058453024E-3</v>
      </c>
      <c r="DS31" s="86">
        <f ca="1">Control!$C$7*Calculations!$C$82*INDEX('Monthly Data'!N:N,Calculations!$C$116+MOD(C31,Calculations!$C$118))+Control!$C$7*Calculations!$C$83*INDEX('Monthly Data'!O:O,Calculations!$C$116+MOD(C31,Calculations!$C$118))+Control!$C$7*Calculations!$C$84*INDEX('Monthly Data'!P:P,Calculations!$C$116+MOD(C31,Calculations!$C$118))+Control!$C$7*Calculations!$C$85*INDEX('Monthly Data'!Q:Q,Calculations!$C$116+MOD(C31,Calculations!$C$118))+(1-Control!$C$7*Calculations!$C$87)*INDEX('Monthly Data'!R:R,Calculations!$C$116+MOD(C31,Calculations!$C$118))</f>
        <v>1.7073665854433945E-2</v>
      </c>
      <c r="DT31" s="86">
        <f ca="1">Control!$C$7*Calculations!$C$82*INDEX('Monthly Data'!N:N,Calculations!$C$116+MOD(D31,Calculations!$C$118))+Control!$C$7*Calculations!$C$83*INDEX('Monthly Data'!O:O,Calculations!$C$116+MOD(D31,Calculations!$C$118))+Control!$C$7*Calculations!$C$84*INDEX('Monthly Data'!P:P,Calculations!$C$116+MOD(D31,Calculations!$C$118))+Control!$C$7*Calculations!$C$85*INDEX('Monthly Data'!Q:Q,Calculations!$C$116+MOD(D31,Calculations!$C$118))+(1-Control!$C$7*Calculations!$C$87)*INDEX('Monthly Data'!R:R,Calculations!$C$116+MOD(D31,Calculations!$C$118))</f>
        <v>2.9708469559001142E-2</v>
      </c>
      <c r="DU31" s="86">
        <f ca="1">Control!$C$7*Calculations!$C$82*INDEX('Monthly Data'!N:N,Calculations!$C$116+MOD(E31,Calculations!$C$118))+Control!$C$7*Calculations!$C$83*INDEX('Monthly Data'!O:O,Calculations!$C$116+MOD(E31,Calculations!$C$118))+Control!$C$7*Calculations!$C$84*INDEX('Monthly Data'!P:P,Calculations!$C$116+MOD(E31,Calculations!$C$118))+Control!$C$7*Calculations!$C$85*INDEX('Monthly Data'!Q:Q,Calculations!$C$116+MOD(E31,Calculations!$C$118))+(1-Control!$C$7*Calculations!$C$87)*INDEX('Monthly Data'!R:R,Calculations!$C$116+MOD(E31,Calculations!$C$118))</f>
        <v>6.2631896128884862E-3</v>
      </c>
      <c r="DV31" s="86">
        <f ca="1">Control!$C$7*Calculations!$C$82*INDEX('Monthly Data'!N:N,Calculations!$C$116+MOD(F31,Calculations!$C$118))+Control!$C$7*Calculations!$C$83*INDEX('Monthly Data'!O:O,Calculations!$C$116+MOD(F31,Calculations!$C$118))+Control!$C$7*Calculations!$C$84*INDEX('Monthly Data'!P:P,Calculations!$C$116+MOD(F31,Calculations!$C$118))+Control!$C$7*Calculations!$C$85*INDEX('Monthly Data'!Q:Q,Calculations!$C$116+MOD(F31,Calculations!$C$118))+(1-Control!$C$7*Calculations!$C$87)*INDEX('Monthly Data'!R:R,Calculations!$C$116+MOD(F31,Calculations!$C$118))</f>
        <v>3.0957942835585645E-2</v>
      </c>
      <c r="DW31" s="86">
        <f ca="1">Control!$C$7*Calculations!$C$82*INDEX('Monthly Data'!N:N,Calculations!$C$116+MOD(G31,Calculations!$C$118))+Control!$C$7*Calculations!$C$83*INDEX('Monthly Data'!O:O,Calculations!$C$116+MOD(G31,Calculations!$C$118))+Control!$C$7*Calculations!$C$84*INDEX('Monthly Data'!P:P,Calculations!$C$116+MOD(G31,Calculations!$C$118))+Control!$C$7*Calculations!$C$85*INDEX('Monthly Data'!Q:Q,Calculations!$C$116+MOD(G31,Calculations!$C$118))+(1-Control!$C$7*Calculations!$C$87)*INDEX('Monthly Data'!R:R,Calculations!$C$116+MOD(G31,Calculations!$C$118))</f>
        <v>-2.4571433440223247E-2</v>
      </c>
      <c r="DX31" s="86">
        <f ca="1">Control!$C$7*Calculations!$C$82*INDEX('Monthly Data'!N:N,Calculations!$C$116+MOD(H31,Calculations!$C$118))+Control!$C$7*Calculations!$C$83*INDEX('Monthly Data'!O:O,Calculations!$C$116+MOD(H31,Calculations!$C$118))+Control!$C$7*Calculations!$C$84*INDEX('Monthly Data'!P:P,Calculations!$C$116+MOD(H31,Calculations!$C$118))+Control!$C$7*Calculations!$C$85*INDEX('Monthly Data'!Q:Q,Calculations!$C$116+MOD(H31,Calculations!$C$118))+(1-Control!$C$7*Calculations!$C$87)*INDEX('Monthly Data'!R:R,Calculations!$C$116+MOD(H31,Calculations!$C$118))</f>
        <v>5.1972609868760735E-3</v>
      </c>
      <c r="DY31" s="86">
        <f ca="1">Control!$C$7*Calculations!$C$82*INDEX('Monthly Data'!N:N,Calculations!$C$116+MOD(I31,Calculations!$C$118))+Control!$C$7*Calculations!$C$83*INDEX('Monthly Data'!O:O,Calculations!$C$116+MOD(I31,Calculations!$C$118))+Control!$C$7*Calculations!$C$84*INDEX('Monthly Data'!P:P,Calculations!$C$116+MOD(I31,Calculations!$C$118))+Control!$C$7*Calculations!$C$85*INDEX('Monthly Data'!Q:Q,Calculations!$C$116+MOD(I31,Calculations!$C$118))+(1-Control!$C$7*Calculations!$C$87)*INDEX('Monthly Data'!R:R,Calculations!$C$116+MOD(I31,Calculations!$C$118))</f>
        <v>3.0957942835585645E-2</v>
      </c>
      <c r="DZ31" s="86">
        <f ca="1">Control!$C$7*Calculations!$C$82*INDEX('Monthly Data'!N:N,Calculations!$C$116+MOD(J31,Calculations!$C$118))+Control!$C$7*Calculations!$C$83*INDEX('Monthly Data'!O:O,Calculations!$C$116+MOD(J31,Calculations!$C$118))+Control!$C$7*Calculations!$C$84*INDEX('Monthly Data'!P:P,Calculations!$C$116+MOD(J31,Calculations!$C$118))+Control!$C$7*Calculations!$C$85*INDEX('Monthly Data'!Q:Q,Calculations!$C$116+MOD(J31,Calculations!$C$118))+(1-Control!$C$7*Calculations!$C$87)*INDEX('Monthly Data'!R:R,Calculations!$C$116+MOD(J31,Calculations!$C$118))</f>
        <v>3.0957942835585645E-2</v>
      </c>
      <c r="EA31" s="86">
        <f ca="1">Control!$C$7*Calculations!$C$82*INDEX('Monthly Data'!N:N,Calculations!$C$116+MOD(K31,Calculations!$C$118))+Control!$C$7*Calculations!$C$83*INDEX('Monthly Data'!O:O,Calculations!$C$116+MOD(K31,Calculations!$C$118))+Control!$C$7*Calculations!$C$84*INDEX('Monthly Data'!P:P,Calculations!$C$116+MOD(K31,Calculations!$C$118))+Control!$C$7*Calculations!$C$85*INDEX('Monthly Data'!Q:Q,Calculations!$C$116+MOD(K31,Calculations!$C$118))+(1-Control!$C$7*Calculations!$C$87)*INDEX('Monthly Data'!R:R,Calculations!$C$116+MOD(K31,Calculations!$C$118))</f>
        <v>-2.6378232493851243E-2</v>
      </c>
      <c r="EB31" s="86">
        <f ca="1">Control!$C$7*Calculations!$C$82*INDEX('Monthly Data'!N:N,Calculations!$C$116+MOD(L31,Calculations!$C$118))+Control!$C$7*Calculations!$C$83*INDEX('Monthly Data'!O:O,Calculations!$C$116+MOD(L31,Calculations!$C$118))+Control!$C$7*Calculations!$C$84*INDEX('Monthly Data'!P:P,Calculations!$C$116+MOD(L31,Calculations!$C$118))+Control!$C$7*Calculations!$C$85*INDEX('Monthly Data'!Q:Q,Calculations!$C$116+MOD(L31,Calculations!$C$118))+(1-Control!$C$7*Calculations!$C$87)*INDEX('Monthly Data'!R:R,Calculations!$C$116+MOD(L31,Calculations!$C$118))</f>
        <v>1.1809891087585166E-2</v>
      </c>
      <c r="EC31" s="86">
        <f ca="1">Control!$C$7*Calculations!$C$82*INDEX('Monthly Data'!N:N,Calculations!$C$116+MOD(M31,Calculations!$C$118))+Control!$C$7*Calculations!$C$83*INDEX('Monthly Data'!O:O,Calculations!$C$116+MOD(M31,Calculations!$C$118))+Control!$C$7*Calculations!$C$84*INDEX('Monthly Data'!P:P,Calculations!$C$116+MOD(M31,Calculations!$C$118))+Control!$C$7*Calculations!$C$85*INDEX('Monthly Data'!Q:Q,Calculations!$C$116+MOD(M31,Calculations!$C$118))+(1-Control!$C$7*Calculations!$C$87)*INDEX('Monthly Data'!R:R,Calculations!$C$116+MOD(M31,Calculations!$C$118))</f>
        <v>9.5791276036140301E-3</v>
      </c>
      <c r="ED31" s="86">
        <f ca="1">Control!$C$7*Calculations!$C$82*INDEX('Monthly Data'!N:N,Calculations!$C$116+MOD(N31,Calculations!$C$118))+Control!$C$7*Calculations!$C$83*INDEX('Monthly Data'!O:O,Calculations!$C$116+MOD(N31,Calculations!$C$118))+Control!$C$7*Calculations!$C$84*INDEX('Monthly Data'!P:P,Calculations!$C$116+MOD(N31,Calculations!$C$118))+Control!$C$7*Calculations!$C$85*INDEX('Monthly Data'!Q:Q,Calculations!$C$116+MOD(N31,Calculations!$C$118))+(1-Control!$C$7*Calculations!$C$87)*INDEX('Monthly Data'!R:R,Calculations!$C$116+MOD(N31,Calculations!$C$118))</f>
        <v>7.9764341593600071E-3</v>
      </c>
      <c r="EE31" s="86">
        <f ca="1">Control!$C$7*Calculations!$C$82*INDEX('Monthly Data'!N:N,Calculations!$C$116+MOD(O31,Calculations!$C$118))+Control!$C$7*Calculations!$C$83*INDEX('Monthly Data'!O:O,Calculations!$C$116+MOD(O31,Calculations!$C$118))+Control!$C$7*Calculations!$C$84*INDEX('Monthly Data'!P:P,Calculations!$C$116+MOD(O31,Calculations!$C$118))+Control!$C$7*Calculations!$C$85*INDEX('Monthly Data'!Q:Q,Calculations!$C$116+MOD(O31,Calculations!$C$118))+(1-Control!$C$7*Calculations!$C$87)*INDEX('Monthly Data'!R:R,Calculations!$C$116+MOD(O31,Calculations!$C$118))</f>
        <v>1.3891563624307685E-2</v>
      </c>
      <c r="EF31" s="86">
        <f ca="1">Control!$C$7*Calculations!$C$82*INDEX('Monthly Data'!N:N,Calculations!$C$116+MOD(P31,Calculations!$C$118))+Control!$C$7*Calculations!$C$83*INDEX('Monthly Data'!O:O,Calculations!$C$116+MOD(P31,Calculations!$C$118))+Control!$C$7*Calculations!$C$84*INDEX('Monthly Data'!P:P,Calculations!$C$116+MOD(P31,Calculations!$C$118))+Control!$C$7*Calculations!$C$85*INDEX('Monthly Data'!Q:Q,Calculations!$C$116+MOD(P31,Calculations!$C$118))+(1-Control!$C$7*Calculations!$C$87)*INDEX('Monthly Data'!R:R,Calculations!$C$116+MOD(P31,Calculations!$C$118))</f>
        <v>1.0627294914941248E-2</v>
      </c>
      <c r="EG31" s="86">
        <f ca="1">Control!$C$7*Calculations!$C$82*INDEX('Monthly Data'!N:N,Calculations!$C$116+MOD(Q31,Calculations!$C$118))+Control!$C$7*Calculations!$C$83*INDEX('Monthly Data'!O:O,Calculations!$C$116+MOD(Q31,Calculations!$C$118))+Control!$C$7*Calculations!$C$84*INDEX('Monthly Data'!P:P,Calculations!$C$116+MOD(Q31,Calculations!$C$118))+Control!$C$7*Calculations!$C$85*INDEX('Monthly Data'!Q:Q,Calculations!$C$116+MOD(Q31,Calculations!$C$118))+(1-Control!$C$7*Calculations!$C$87)*INDEX('Monthly Data'!R:R,Calculations!$C$116+MOD(Q31,Calculations!$C$118))</f>
        <v>2.5790695379256122E-2</v>
      </c>
      <c r="EH31" s="86">
        <f ca="1">Control!$C$7*Calculations!$C$82*INDEX('Monthly Data'!N:N,Calculations!$C$116+MOD(R31,Calculations!$C$118))+Control!$C$7*Calculations!$C$83*INDEX('Monthly Data'!O:O,Calculations!$C$116+MOD(R31,Calculations!$C$118))+Control!$C$7*Calculations!$C$84*INDEX('Monthly Data'!P:P,Calculations!$C$116+MOD(R31,Calculations!$C$118))+Control!$C$7*Calculations!$C$85*INDEX('Monthly Data'!Q:Q,Calculations!$C$116+MOD(R31,Calculations!$C$118))+(1-Control!$C$7*Calculations!$C$87)*INDEX('Monthly Data'!R:R,Calculations!$C$116+MOD(R31,Calculations!$C$118))</f>
        <v>5.1972609868760735E-3</v>
      </c>
      <c r="EI31" s="86">
        <f ca="1">Control!$C$7*Calculations!$C$82*INDEX('Monthly Data'!N:N,Calculations!$C$116+MOD(S31,Calculations!$C$118))+Control!$C$7*Calculations!$C$83*INDEX('Monthly Data'!O:O,Calculations!$C$116+MOD(S31,Calculations!$C$118))+Control!$C$7*Calculations!$C$84*INDEX('Monthly Data'!P:P,Calculations!$C$116+MOD(S31,Calculations!$C$118))+Control!$C$7*Calculations!$C$85*INDEX('Monthly Data'!Q:Q,Calculations!$C$116+MOD(S31,Calculations!$C$118))+(1-Control!$C$7*Calculations!$C$87)*INDEX('Monthly Data'!R:R,Calculations!$C$116+MOD(S31,Calculations!$C$118))</f>
        <v>1.4915555251167555E-3</v>
      </c>
      <c r="EJ31" s="86">
        <f ca="1">Control!$C$7*Calculations!$C$82*INDEX('Monthly Data'!N:N,Calculations!$C$116+MOD(T31,Calculations!$C$118))+Control!$C$7*Calculations!$C$83*INDEX('Monthly Data'!O:O,Calculations!$C$116+MOD(T31,Calculations!$C$118))+Control!$C$7*Calculations!$C$84*INDEX('Monthly Data'!P:P,Calculations!$C$116+MOD(T31,Calculations!$C$118))+Control!$C$7*Calculations!$C$85*INDEX('Monthly Data'!Q:Q,Calculations!$C$116+MOD(T31,Calculations!$C$118))+(1-Control!$C$7*Calculations!$C$87)*INDEX('Monthly Data'!R:R,Calculations!$C$116+MOD(T31,Calculations!$C$118))</f>
        <v>1.2954540023127663E-2</v>
      </c>
      <c r="EK31" s="86">
        <f ca="1">Control!$C$7*Calculations!$C$82*INDEX('Monthly Data'!N:N,Calculations!$C$116+MOD(U31,Calculations!$C$118))+Control!$C$7*Calculations!$C$83*INDEX('Monthly Data'!O:O,Calculations!$C$116+MOD(U31,Calculations!$C$118))+Control!$C$7*Calculations!$C$84*INDEX('Monthly Data'!P:P,Calculations!$C$116+MOD(U31,Calculations!$C$118))+Control!$C$7*Calculations!$C$85*INDEX('Monthly Data'!Q:Q,Calculations!$C$116+MOD(U31,Calculations!$C$118))+(1-Control!$C$7*Calculations!$C$87)*INDEX('Monthly Data'!R:R,Calculations!$C$116+MOD(U31,Calculations!$C$118))</f>
        <v>1.3891304280773396E-2</v>
      </c>
      <c r="EL31" s="86">
        <f ca="1">Control!$C$7*Calculations!$C$82*INDEX('Monthly Data'!N:N,Calculations!$C$116+MOD(V31,Calculations!$C$118))+Control!$C$7*Calculations!$C$83*INDEX('Monthly Data'!O:O,Calculations!$C$116+MOD(V31,Calculations!$C$118))+Control!$C$7*Calculations!$C$84*INDEX('Monthly Data'!P:P,Calculations!$C$116+MOD(V31,Calculations!$C$118))+Control!$C$7*Calculations!$C$85*INDEX('Monthly Data'!Q:Q,Calculations!$C$116+MOD(V31,Calculations!$C$118))+(1-Control!$C$7*Calculations!$C$87)*INDEX('Monthly Data'!R:R,Calculations!$C$116+MOD(V31,Calculations!$C$118))</f>
        <v>2.9708469559001142E-2</v>
      </c>
      <c r="EM31" s="86">
        <f ca="1">Control!$C$7*Calculations!$C$82*INDEX('Monthly Data'!N:N,Calculations!$C$116+MOD(W31,Calculations!$C$118))+Control!$C$7*Calculations!$C$83*INDEX('Monthly Data'!O:O,Calculations!$C$116+MOD(W31,Calculations!$C$118))+Control!$C$7*Calculations!$C$84*INDEX('Monthly Data'!P:P,Calculations!$C$116+MOD(W31,Calculations!$C$118))+Control!$C$7*Calculations!$C$85*INDEX('Monthly Data'!Q:Q,Calculations!$C$116+MOD(W31,Calculations!$C$118))+(1-Control!$C$7*Calculations!$C$87)*INDEX('Monthly Data'!R:R,Calculations!$C$116+MOD(W31,Calculations!$C$118))</f>
        <v>-6.1115617667135171E-2</v>
      </c>
      <c r="EN31" s="86">
        <f ca="1">Control!$C$7*Calculations!$C$82*INDEX('Monthly Data'!N:N,Calculations!$C$116+MOD(X31,Calculations!$C$118))+Control!$C$7*Calculations!$C$83*INDEX('Monthly Data'!O:O,Calculations!$C$116+MOD(X31,Calculations!$C$118))+Control!$C$7*Calculations!$C$84*INDEX('Monthly Data'!P:P,Calculations!$C$116+MOD(X31,Calculations!$C$118))+Control!$C$7*Calculations!$C$85*INDEX('Monthly Data'!Q:Q,Calculations!$C$116+MOD(X31,Calculations!$C$118))+(1-Control!$C$7*Calculations!$C$87)*INDEX('Monthly Data'!R:R,Calculations!$C$116+MOD(X31,Calculations!$C$118))</f>
        <v>2.766281641786093E-2</v>
      </c>
      <c r="EO31" s="86">
        <f ca="1">Control!$C$7*Calculations!$C$82*INDEX('Monthly Data'!N:N,Calculations!$C$116+MOD(Y31,Calculations!$C$118))+Control!$C$7*Calculations!$C$83*INDEX('Monthly Data'!O:O,Calculations!$C$116+MOD(Y31,Calculations!$C$118))+Control!$C$7*Calculations!$C$84*INDEX('Monthly Data'!P:P,Calculations!$C$116+MOD(Y31,Calculations!$C$118))+Control!$C$7*Calculations!$C$85*INDEX('Monthly Data'!Q:Q,Calculations!$C$116+MOD(Y31,Calculations!$C$118))+(1-Control!$C$7*Calculations!$C$87)*INDEX('Monthly Data'!R:R,Calculations!$C$116+MOD(Y31,Calculations!$C$118))</f>
        <v>-7.4084874653726545E-3</v>
      </c>
      <c r="EP31" s="86">
        <f ca="1">Control!$C$7*Calculations!$C$82*INDEX('Monthly Data'!N:N,Calculations!$C$116+MOD(Z31,Calculations!$C$118))+Control!$C$7*Calculations!$C$83*INDEX('Monthly Data'!O:O,Calculations!$C$116+MOD(Z31,Calculations!$C$118))+Control!$C$7*Calculations!$C$84*INDEX('Monthly Data'!P:P,Calculations!$C$116+MOD(Z31,Calculations!$C$118))+Control!$C$7*Calculations!$C$85*INDEX('Monthly Data'!Q:Q,Calculations!$C$116+MOD(Z31,Calculations!$C$118))+(1-Control!$C$7*Calculations!$C$87)*INDEX('Monthly Data'!R:R,Calculations!$C$116+MOD(Z31,Calculations!$C$118))</f>
        <v>1.4915555251167555E-3</v>
      </c>
      <c r="EQ31" s="86">
        <f ca="1">Control!$C$7*Calculations!$C$82*INDEX('Monthly Data'!N:N,Calculations!$C$116+MOD(AA31,Calculations!$C$118))+Control!$C$7*Calculations!$C$83*INDEX('Monthly Data'!O:O,Calculations!$C$116+MOD(AA31,Calculations!$C$118))+Control!$C$7*Calculations!$C$84*INDEX('Monthly Data'!P:P,Calculations!$C$116+MOD(AA31,Calculations!$C$118))+Control!$C$7*Calculations!$C$85*INDEX('Monthly Data'!Q:Q,Calculations!$C$116+MOD(AA31,Calculations!$C$118))+(1-Control!$C$7*Calculations!$C$87)*INDEX('Monthly Data'!R:R,Calculations!$C$116+MOD(AA31,Calculations!$C$118))</f>
        <v>1.2435425892067014E-2</v>
      </c>
      <c r="ER31" s="86">
        <f ca="1">Control!$C$7*Calculations!$C$82*INDEX('Monthly Data'!N:N,Calculations!$C$116+MOD(AB31,Calculations!$C$118))+Control!$C$7*Calculations!$C$83*INDEX('Monthly Data'!O:O,Calculations!$C$116+MOD(AB31,Calculations!$C$118))+Control!$C$7*Calculations!$C$84*INDEX('Monthly Data'!P:P,Calculations!$C$116+MOD(AB31,Calculations!$C$118))+Control!$C$7*Calculations!$C$85*INDEX('Monthly Data'!Q:Q,Calculations!$C$116+MOD(AB31,Calculations!$C$118))+(1-Control!$C$7*Calculations!$C$87)*INDEX('Monthly Data'!R:R,Calculations!$C$116+MOD(AB31,Calculations!$C$118))</f>
        <v>1.7361594973213587E-2</v>
      </c>
      <c r="ES31" s="86">
        <f ca="1">Control!$C$7*Calculations!$C$82*INDEX('Monthly Data'!N:N,Calculations!$C$116+MOD(AC31,Calculations!$C$118))+Control!$C$7*Calculations!$C$83*INDEX('Monthly Data'!O:O,Calculations!$C$116+MOD(AC31,Calculations!$C$118))+Control!$C$7*Calculations!$C$84*INDEX('Monthly Data'!P:P,Calculations!$C$116+MOD(AC31,Calculations!$C$118))+Control!$C$7*Calculations!$C$85*INDEX('Monthly Data'!Q:Q,Calculations!$C$116+MOD(AC31,Calculations!$C$118))+(1-Control!$C$7*Calculations!$C$87)*INDEX('Monthly Data'!R:R,Calculations!$C$116+MOD(AC31,Calculations!$C$118))</f>
        <v>1.0353752315110615E-2</v>
      </c>
      <c r="ET31" s="86">
        <f ca="1">Control!$C$7*Calculations!$C$82*INDEX('Monthly Data'!N:N,Calculations!$C$116+MOD(AD31,Calculations!$C$118))+Control!$C$7*Calculations!$C$83*INDEX('Monthly Data'!O:O,Calculations!$C$116+MOD(AD31,Calculations!$C$118))+Control!$C$7*Calculations!$C$84*INDEX('Monthly Data'!P:P,Calculations!$C$116+MOD(AD31,Calculations!$C$118))+Control!$C$7*Calculations!$C$85*INDEX('Monthly Data'!Q:Q,Calculations!$C$116+MOD(AD31,Calculations!$C$118))+(1-Control!$C$7*Calculations!$C$87)*INDEX('Monthly Data'!R:R,Calculations!$C$116+MOD(AD31,Calculations!$C$118))</f>
        <v>-2.072517756005474E-2</v>
      </c>
      <c r="EU31" s="86">
        <f ca="1">Control!$C$7*Calculations!$C$82*INDEX('Monthly Data'!N:N,Calculations!$C$116+MOD(AE31,Calculations!$C$118))+Control!$C$7*Calculations!$C$83*INDEX('Monthly Data'!O:O,Calculations!$C$116+MOD(AE31,Calculations!$C$118))+Control!$C$7*Calculations!$C$84*INDEX('Monthly Data'!P:P,Calculations!$C$116+MOD(AE31,Calculations!$C$118))+Control!$C$7*Calculations!$C$85*INDEX('Monthly Data'!Q:Q,Calculations!$C$116+MOD(AE31,Calculations!$C$118))+(1-Control!$C$7*Calculations!$C$87)*INDEX('Monthly Data'!R:R,Calculations!$C$116+MOD(AE31,Calculations!$C$118))</f>
        <v>3.8809817903524786E-2</v>
      </c>
      <c r="EV31" s="86">
        <f ca="1">Control!$C$7*Calculations!$C$82*INDEX('Monthly Data'!N:N,Calculations!$C$116+MOD(AF31,Calculations!$C$118))+Control!$C$7*Calculations!$C$83*INDEX('Monthly Data'!O:O,Calculations!$C$116+MOD(AF31,Calculations!$C$118))+Control!$C$7*Calculations!$C$84*INDEX('Monthly Data'!P:P,Calculations!$C$116+MOD(AF31,Calculations!$C$118))+Control!$C$7*Calculations!$C$85*INDEX('Monthly Data'!Q:Q,Calculations!$C$116+MOD(AF31,Calculations!$C$118))+(1-Control!$C$7*Calculations!$C$87)*INDEX('Monthly Data'!R:R,Calculations!$C$116+MOD(AF31,Calculations!$C$118))</f>
        <v>1.0627294914941248E-2</v>
      </c>
      <c r="EW31" s="86">
        <f ca="1">Control!$C$7*Calculations!$C$82*INDEX('Monthly Data'!N:N,Calculations!$C$116+MOD(AG31,Calculations!$C$118))+Control!$C$7*Calculations!$C$83*INDEX('Monthly Data'!O:O,Calculations!$C$116+MOD(AG31,Calculations!$C$118))+Control!$C$7*Calculations!$C$84*INDEX('Monthly Data'!P:P,Calculations!$C$116+MOD(AG31,Calculations!$C$118))+Control!$C$7*Calculations!$C$85*INDEX('Monthly Data'!Q:Q,Calculations!$C$116+MOD(AG31,Calculations!$C$118))+(1-Control!$C$7*Calculations!$C$87)*INDEX('Monthly Data'!R:R,Calculations!$C$116+MOD(AG31,Calculations!$C$118))</f>
        <v>4.4327772793586687E-3</v>
      </c>
      <c r="EX31" s="86">
        <f ca="1">Control!$C$7*Calculations!$C$82*INDEX('Monthly Data'!N:N,Calculations!$C$116+MOD(AH31,Calculations!$C$118))+Control!$C$7*Calculations!$C$83*INDEX('Monthly Data'!O:O,Calculations!$C$116+MOD(AH31,Calculations!$C$118))+Control!$C$7*Calculations!$C$84*INDEX('Monthly Data'!P:P,Calculations!$C$116+MOD(AH31,Calculations!$C$118))+Control!$C$7*Calculations!$C$85*INDEX('Monthly Data'!Q:Q,Calculations!$C$116+MOD(AH31,Calculations!$C$118))+(1-Control!$C$7*Calculations!$C$87)*INDEX('Monthly Data'!R:R,Calculations!$C$116+MOD(AH31,Calculations!$C$118))</f>
        <v>1.1786765492207996E-2</v>
      </c>
      <c r="EY31" s="86">
        <f ca="1">Control!$C$7*Calculations!$C$82*INDEX('Monthly Data'!N:N,Calculations!$C$116+MOD(AI31,Calculations!$C$118))+Control!$C$7*Calculations!$C$83*INDEX('Monthly Data'!O:O,Calculations!$C$116+MOD(AI31,Calculations!$C$118))+Control!$C$7*Calculations!$C$84*INDEX('Monthly Data'!P:P,Calculations!$C$116+MOD(AI31,Calculations!$C$118))+Control!$C$7*Calculations!$C$85*INDEX('Monthly Data'!Q:Q,Calculations!$C$116+MOD(AI31,Calculations!$C$118))+(1-Control!$C$7*Calculations!$C$87)*INDEX('Monthly Data'!R:R,Calculations!$C$116+MOD(AI31,Calculations!$C$118))</f>
        <v>1.4915555251167555E-3</v>
      </c>
      <c r="EZ31" s="86">
        <f ca="1">Control!$C$7*Calculations!$C$82*INDEX('Monthly Data'!N:N,Calculations!$C$116+MOD(AJ31,Calculations!$C$118))+Control!$C$7*Calculations!$C$83*INDEX('Monthly Data'!O:O,Calculations!$C$116+MOD(AJ31,Calculations!$C$118))+Control!$C$7*Calculations!$C$84*INDEX('Monthly Data'!P:P,Calculations!$C$116+MOD(AJ31,Calculations!$C$118))+Control!$C$7*Calculations!$C$85*INDEX('Monthly Data'!Q:Q,Calculations!$C$116+MOD(AJ31,Calculations!$C$118))+(1-Control!$C$7*Calculations!$C$87)*INDEX('Monthly Data'!R:R,Calculations!$C$116+MOD(AJ31,Calculations!$C$118))</f>
        <v>-6.1115617667135171E-2</v>
      </c>
      <c r="FA31" s="86">
        <f ca="1">Control!$C$7*Calculations!$C$82*INDEX('Monthly Data'!N:N,Calculations!$C$116+MOD(AK31,Calculations!$C$118))+Control!$C$7*Calculations!$C$83*INDEX('Monthly Data'!O:O,Calculations!$C$116+MOD(AK31,Calculations!$C$118))+Control!$C$7*Calculations!$C$84*INDEX('Monthly Data'!P:P,Calculations!$C$116+MOD(AK31,Calculations!$C$118))+Control!$C$7*Calculations!$C$85*INDEX('Monthly Data'!Q:Q,Calculations!$C$116+MOD(AK31,Calculations!$C$118))+(1-Control!$C$7*Calculations!$C$87)*INDEX('Monthly Data'!R:R,Calculations!$C$116+MOD(AK31,Calculations!$C$118))</f>
        <v>-4.417423226995453E-3</v>
      </c>
      <c r="FB31" s="86">
        <f ca="1">Control!$C$7*Calculations!$C$82*INDEX('Monthly Data'!N:N,Calculations!$C$116+MOD(AL31,Calculations!$C$118))+Control!$C$7*Calculations!$C$83*INDEX('Monthly Data'!O:O,Calculations!$C$116+MOD(AL31,Calculations!$C$118))+Control!$C$7*Calculations!$C$84*INDEX('Monthly Data'!P:P,Calculations!$C$116+MOD(AL31,Calculations!$C$118))+Control!$C$7*Calculations!$C$85*INDEX('Monthly Data'!Q:Q,Calculations!$C$116+MOD(AL31,Calculations!$C$118))+(1-Control!$C$7*Calculations!$C$87)*INDEX('Monthly Data'!R:R,Calculations!$C$116+MOD(AL31,Calculations!$C$118))</f>
        <v>-2.5168357537820856E-4</v>
      </c>
      <c r="FC31" s="86">
        <f ca="1">Control!$C$7*Calculations!$C$82*INDEX('Monthly Data'!N:N,Calculations!$C$116+MOD(AM31,Calculations!$C$118))+Control!$C$7*Calculations!$C$83*INDEX('Monthly Data'!O:O,Calculations!$C$116+MOD(AM31,Calculations!$C$118))+Control!$C$7*Calculations!$C$84*INDEX('Monthly Data'!P:P,Calculations!$C$116+MOD(AM31,Calculations!$C$118))+Control!$C$7*Calculations!$C$85*INDEX('Monthly Data'!Q:Q,Calculations!$C$116+MOD(AM31,Calculations!$C$118))+(1-Control!$C$7*Calculations!$C$87)*INDEX('Monthly Data'!R:R,Calculations!$C$116+MOD(AM31,Calculations!$C$118))</f>
        <v>1.5063457444773597E-2</v>
      </c>
      <c r="FD31" s="86">
        <f ca="1">Control!$C$7*Calculations!$C$82*INDEX('Monthly Data'!N:N,Calculations!$C$116+MOD(AN31,Calculations!$C$118))+Control!$C$7*Calculations!$C$83*INDEX('Monthly Data'!O:O,Calculations!$C$116+MOD(AN31,Calculations!$C$118))+Control!$C$7*Calculations!$C$84*INDEX('Monthly Data'!P:P,Calculations!$C$116+MOD(AN31,Calculations!$C$118))+Control!$C$7*Calculations!$C$85*INDEX('Monthly Data'!Q:Q,Calculations!$C$116+MOD(AN31,Calculations!$C$118))+(1-Control!$C$7*Calculations!$C$87)*INDEX('Monthly Data'!R:R,Calculations!$C$116+MOD(AN31,Calculations!$C$118))</f>
        <v>4.2795950888382334E-3</v>
      </c>
      <c r="FE31" s="86">
        <f ca="1">Control!$C$7*Calculations!$C$82*INDEX('Monthly Data'!N:N,Calculations!$C$116+MOD(AO31,Calculations!$C$118))+Control!$C$7*Calculations!$C$83*INDEX('Monthly Data'!O:O,Calculations!$C$116+MOD(AO31,Calculations!$C$118))+Control!$C$7*Calculations!$C$84*INDEX('Monthly Data'!P:P,Calculations!$C$116+MOD(AO31,Calculations!$C$118))+Control!$C$7*Calculations!$C$85*INDEX('Monthly Data'!Q:Q,Calculations!$C$116+MOD(AO31,Calculations!$C$118))+(1-Control!$C$7*Calculations!$C$87)*INDEX('Monthly Data'!R:R,Calculations!$C$116+MOD(AO31,Calculations!$C$118))</f>
        <v>-4.417423226995453E-3</v>
      </c>
      <c r="FF31" s="86">
        <f ca="1">Control!$C$7*Calculations!$C$82*INDEX('Monthly Data'!N:N,Calculations!$C$116+MOD(AP31,Calculations!$C$118))+Control!$C$7*Calculations!$C$83*INDEX('Monthly Data'!O:O,Calculations!$C$116+MOD(AP31,Calculations!$C$118))+Control!$C$7*Calculations!$C$84*INDEX('Monthly Data'!P:P,Calculations!$C$116+MOD(AP31,Calculations!$C$118))+Control!$C$7*Calculations!$C$85*INDEX('Monthly Data'!Q:Q,Calculations!$C$116+MOD(AP31,Calculations!$C$118))+(1-Control!$C$7*Calculations!$C$87)*INDEX('Monthly Data'!R:R,Calculations!$C$116+MOD(AP31,Calculations!$C$118))</f>
        <v>2.4722579420195831E-2</v>
      </c>
      <c r="FG31" s="86">
        <f ca="1">Control!$C$7*Calculations!$C$82*INDEX('Monthly Data'!N:N,Calculations!$C$116+MOD(AQ31,Calculations!$C$118))+Control!$C$7*Calculations!$C$83*INDEX('Monthly Data'!O:O,Calculations!$C$116+MOD(AQ31,Calculations!$C$118))+Control!$C$7*Calculations!$C$84*INDEX('Monthly Data'!P:P,Calculations!$C$116+MOD(AQ31,Calculations!$C$118))+Control!$C$7*Calculations!$C$85*INDEX('Monthly Data'!Q:Q,Calculations!$C$116+MOD(AQ31,Calculations!$C$118))+(1-Control!$C$7*Calculations!$C$87)*INDEX('Monthly Data'!R:R,Calculations!$C$116+MOD(AQ31,Calculations!$C$118))</f>
        <v>-4.3408051735618014E-2</v>
      </c>
      <c r="FH31" s="86">
        <f ca="1">Control!$C$7*Calculations!$C$82*INDEX('Monthly Data'!N:N,Calculations!$C$116+MOD(AR31,Calculations!$C$118))+Control!$C$7*Calculations!$C$83*INDEX('Monthly Data'!O:O,Calculations!$C$116+MOD(AR31,Calculations!$C$118))+Control!$C$7*Calculations!$C$84*INDEX('Monthly Data'!P:P,Calculations!$C$116+MOD(AR31,Calculations!$C$118))+Control!$C$7*Calculations!$C$85*INDEX('Monthly Data'!Q:Q,Calculations!$C$116+MOD(AR31,Calculations!$C$118))+(1-Control!$C$7*Calculations!$C$87)*INDEX('Monthly Data'!R:R,Calculations!$C$116+MOD(AR31,Calculations!$C$118))</f>
        <v>1.8665061640915637E-2</v>
      </c>
      <c r="FI31" s="86">
        <f ca="1">Control!$C$7*Calculations!$C$82*INDEX('Monthly Data'!N:N,Calculations!$C$116+MOD(AS31,Calculations!$C$118))+Control!$C$7*Calculations!$C$83*INDEX('Monthly Data'!O:O,Calculations!$C$116+MOD(AS31,Calculations!$C$118))+Control!$C$7*Calculations!$C$84*INDEX('Monthly Data'!P:P,Calculations!$C$116+MOD(AS31,Calculations!$C$118))+Control!$C$7*Calculations!$C$85*INDEX('Monthly Data'!Q:Q,Calculations!$C$116+MOD(AS31,Calculations!$C$118))+(1-Control!$C$7*Calculations!$C$87)*INDEX('Monthly Data'!R:R,Calculations!$C$116+MOD(AS31,Calculations!$C$118))</f>
        <v>1.3423979074716584E-2</v>
      </c>
      <c r="FJ31" s="86">
        <f ca="1">Control!$C$7*Calculations!$C$82*INDEX('Monthly Data'!N:N,Calculations!$C$116+MOD(AT31,Calculations!$C$118))+Control!$C$7*Calculations!$C$83*INDEX('Monthly Data'!O:O,Calculations!$C$116+MOD(AT31,Calculations!$C$118))+Control!$C$7*Calculations!$C$84*INDEX('Monthly Data'!P:P,Calculations!$C$116+MOD(AT31,Calculations!$C$118))+Control!$C$7*Calculations!$C$85*INDEX('Monthly Data'!Q:Q,Calculations!$C$116+MOD(AT31,Calculations!$C$118))+(1-Control!$C$7*Calculations!$C$87)*INDEX('Monthly Data'!R:R,Calculations!$C$116+MOD(AT31,Calculations!$C$118))</f>
        <v>1.5115046179922851E-2</v>
      </c>
      <c r="FK31" s="86">
        <f ca="1">Control!$C$7*Calculations!$C$82*INDEX('Monthly Data'!N:N,Calculations!$C$116+MOD(AU31,Calculations!$C$118))+Control!$C$7*Calculations!$C$83*INDEX('Monthly Data'!O:O,Calculations!$C$116+MOD(AU31,Calculations!$C$118))+Control!$C$7*Calculations!$C$84*INDEX('Monthly Data'!P:P,Calculations!$C$116+MOD(AU31,Calculations!$C$118))+Control!$C$7*Calculations!$C$85*INDEX('Monthly Data'!Q:Q,Calculations!$C$116+MOD(AU31,Calculations!$C$118))+(1-Control!$C$7*Calculations!$C$87)*INDEX('Monthly Data'!R:R,Calculations!$C$116+MOD(AU31,Calculations!$C$118))</f>
        <v>-9.5555592256394619E-3</v>
      </c>
      <c r="FL31" s="86">
        <f ca="1">Control!$C$7*Calculations!$C$82*INDEX('Monthly Data'!N:N,Calculations!$C$116+MOD(AV31,Calculations!$C$118))+Control!$C$7*Calculations!$C$83*INDEX('Monthly Data'!O:O,Calculations!$C$116+MOD(AV31,Calculations!$C$118))+Control!$C$7*Calculations!$C$84*INDEX('Monthly Data'!P:P,Calculations!$C$116+MOD(AV31,Calculations!$C$118))+Control!$C$7*Calculations!$C$85*INDEX('Monthly Data'!Q:Q,Calculations!$C$116+MOD(AV31,Calculations!$C$118))+(1-Control!$C$7*Calculations!$C$87)*INDEX('Monthly Data'!R:R,Calculations!$C$116+MOD(AV31,Calculations!$C$118))</f>
        <v>-9.5555592256394619E-3</v>
      </c>
      <c r="FM31" s="86">
        <f ca="1">Control!$C$7*Calculations!$C$82*INDEX('Monthly Data'!N:N,Calculations!$C$116+MOD(AW31,Calculations!$C$118))+Control!$C$7*Calculations!$C$83*INDEX('Monthly Data'!O:O,Calculations!$C$116+MOD(AW31,Calculations!$C$118))+Control!$C$7*Calculations!$C$84*INDEX('Monthly Data'!P:P,Calculations!$C$116+MOD(AW31,Calculations!$C$118))+Control!$C$7*Calculations!$C$85*INDEX('Monthly Data'!Q:Q,Calculations!$C$116+MOD(AW31,Calculations!$C$118))+(1-Control!$C$7*Calculations!$C$87)*INDEX('Monthly Data'!R:R,Calculations!$C$116+MOD(AW31,Calculations!$C$118))</f>
        <v>-1.5984879994281095E-2</v>
      </c>
      <c r="FN31" s="86">
        <f ca="1">Control!$C$7*Calculations!$C$82*INDEX('Monthly Data'!N:N,Calculations!$C$116+MOD(AX31,Calculations!$C$118))+Control!$C$7*Calculations!$C$83*INDEX('Monthly Data'!O:O,Calculations!$C$116+MOD(AX31,Calculations!$C$118))+Control!$C$7*Calculations!$C$84*INDEX('Monthly Data'!P:P,Calculations!$C$116+MOD(AX31,Calculations!$C$118))+Control!$C$7*Calculations!$C$85*INDEX('Monthly Data'!Q:Q,Calculations!$C$116+MOD(AX31,Calculations!$C$118))+(1-Control!$C$7*Calculations!$C$87)*INDEX('Monthly Data'!R:R,Calculations!$C$116+MOD(AX31,Calculations!$C$118))</f>
        <v>7.9764341593600071E-3</v>
      </c>
      <c r="FO31" s="86">
        <f ca="1">Control!$C$7*Calculations!$C$82*INDEX('Monthly Data'!N:N,Calculations!$C$116+MOD(AY31,Calculations!$C$118))+Control!$C$7*Calculations!$C$83*INDEX('Monthly Data'!O:O,Calculations!$C$116+MOD(AY31,Calculations!$C$118))+Control!$C$7*Calculations!$C$84*INDEX('Monthly Data'!P:P,Calculations!$C$116+MOD(AY31,Calculations!$C$118))+Control!$C$7*Calculations!$C$85*INDEX('Monthly Data'!Q:Q,Calculations!$C$116+MOD(AY31,Calculations!$C$118))+(1-Control!$C$7*Calculations!$C$87)*INDEX('Monthly Data'!R:R,Calculations!$C$116+MOD(AY31,Calculations!$C$118))</f>
        <v>3.1011313347584085E-2</v>
      </c>
      <c r="FP31" s="86">
        <f ca="1">Control!$C$7*Calculations!$C$82*INDEX('Monthly Data'!N:N,Calculations!$C$116+MOD(AZ31,Calculations!$C$118))+Control!$C$7*Calculations!$C$83*INDEX('Monthly Data'!O:O,Calculations!$C$116+MOD(AZ31,Calculations!$C$118))+Control!$C$7*Calculations!$C$84*INDEX('Monthly Data'!P:P,Calculations!$C$116+MOD(AZ31,Calculations!$C$118))+Control!$C$7*Calculations!$C$85*INDEX('Monthly Data'!Q:Q,Calculations!$C$116+MOD(AZ31,Calculations!$C$118))+(1-Control!$C$7*Calculations!$C$87)*INDEX('Monthly Data'!R:R,Calculations!$C$116+MOD(AZ31,Calculations!$C$118))</f>
        <v>1.4915555251167555E-3</v>
      </c>
      <c r="FQ31" s="86">
        <f ca="1">Control!$C$7*Calculations!$C$82*INDEX('Monthly Data'!N:N,Calculations!$C$116+MOD(BA31,Calculations!$C$118))+Control!$C$7*Calculations!$C$83*INDEX('Monthly Data'!O:O,Calculations!$C$116+MOD(BA31,Calculations!$C$118))+Control!$C$7*Calculations!$C$84*INDEX('Monthly Data'!P:P,Calculations!$C$116+MOD(BA31,Calculations!$C$118))+Control!$C$7*Calculations!$C$85*INDEX('Monthly Data'!Q:Q,Calculations!$C$116+MOD(BA31,Calculations!$C$118))+(1-Control!$C$7*Calculations!$C$87)*INDEX('Monthly Data'!R:R,Calculations!$C$116+MOD(BA31,Calculations!$C$118))</f>
        <v>4.5132804118240749E-2</v>
      </c>
      <c r="FR31" s="86">
        <f ca="1">Control!$C$7*Calculations!$C$82*INDEX('Monthly Data'!N:N,Calculations!$C$116+MOD(BB31,Calculations!$C$118))+Control!$C$7*Calculations!$C$83*INDEX('Monthly Data'!O:O,Calculations!$C$116+MOD(BB31,Calculations!$C$118))+Control!$C$7*Calculations!$C$84*INDEX('Monthly Data'!P:P,Calculations!$C$116+MOD(BB31,Calculations!$C$118))+Control!$C$7*Calculations!$C$85*INDEX('Monthly Data'!Q:Q,Calculations!$C$116+MOD(BB31,Calculations!$C$118))+(1-Control!$C$7*Calculations!$C$87)*INDEX('Monthly Data'!R:R,Calculations!$C$116+MOD(BB31,Calculations!$C$118))</f>
        <v>1.046389543479892E-2</v>
      </c>
      <c r="FS31" s="86">
        <f ca="1">Control!$C$7*Calculations!$C$82*INDEX('Monthly Data'!N:N,Calculations!$C$116+MOD(BC31,Calculations!$C$118))+Control!$C$7*Calculations!$C$83*INDEX('Monthly Data'!O:O,Calculations!$C$116+MOD(BC31,Calculations!$C$118))+Control!$C$7*Calculations!$C$84*INDEX('Monthly Data'!P:P,Calculations!$C$116+MOD(BC31,Calculations!$C$118))+Control!$C$7*Calculations!$C$85*INDEX('Monthly Data'!Q:Q,Calculations!$C$116+MOD(BC31,Calculations!$C$118))+(1-Control!$C$7*Calculations!$C$87)*INDEX('Monthly Data'!R:R,Calculations!$C$116+MOD(BC31,Calculations!$C$118))</f>
        <v>8.3814116887657771E-3</v>
      </c>
      <c r="FT31" s="86">
        <f ca="1">Control!$C$7*Calculations!$C$82*INDEX('Monthly Data'!N:N,Calculations!$C$116+MOD(BD31,Calculations!$C$118))+Control!$C$7*Calculations!$C$83*INDEX('Monthly Data'!O:O,Calculations!$C$116+MOD(BD31,Calculations!$C$118))+Control!$C$7*Calculations!$C$84*INDEX('Monthly Data'!P:P,Calculations!$C$116+MOD(BD31,Calculations!$C$118))+Control!$C$7*Calculations!$C$85*INDEX('Monthly Data'!Q:Q,Calculations!$C$116+MOD(BD31,Calculations!$C$118))+(1-Control!$C$7*Calculations!$C$87)*INDEX('Monthly Data'!R:R,Calculations!$C$116+MOD(BD31,Calculations!$C$118))</f>
        <v>-3.8875517825435772E-3</v>
      </c>
      <c r="FU31" s="86">
        <f ca="1">Control!$C$7*Calculations!$C$82*INDEX('Monthly Data'!N:N,Calculations!$C$116+MOD(BE31,Calculations!$C$118))+Control!$C$7*Calculations!$C$83*INDEX('Monthly Data'!O:O,Calculations!$C$116+MOD(BE31,Calculations!$C$118))+Control!$C$7*Calculations!$C$84*INDEX('Monthly Data'!P:P,Calculations!$C$116+MOD(BE31,Calculations!$C$118))+Control!$C$7*Calculations!$C$85*INDEX('Monthly Data'!Q:Q,Calculations!$C$116+MOD(BE31,Calculations!$C$118))+(1-Control!$C$7*Calculations!$C$87)*INDEX('Monthly Data'!R:R,Calculations!$C$116+MOD(BE31,Calculations!$C$118))</f>
        <v>2.4470405846852006E-3</v>
      </c>
      <c r="FV31" s="86">
        <f ca="1">Control!$C$7*Calculations!$C$82*INDEX('Monthly Data'!N:N,Calculations!$C$116+MOD(BF31,Calculations!$C$118))+Control!$C$7*Calculations!$C$83*INDEX('Monthly Data'!O:O,Calculations!$C$116+MOD(BF31,Calculations!$C$118))+Control!$C$7*Calculations!$C$84*INDEX('Monthly Data'!P:P,Calculations!$C$116+MOD(BF31,Calculations!$C$118))+Control!$C$7*Calculations!$C$85*INDEX('Monthly Data'!Q:Q,Calculations!$C$116+MOD(BF31,Calculations!$C$118))+(1-Control!$C$7*Calculations!$C$87)*INDEX('Monthly Data'!R:R,Calculations!$C$116+MOD(BF31,Calculations!$C$118))</f>
        <v>4.2795950888382334E-3</v>
      </c>
      <c r="FW31" s="86">
        <f ca="1">Control!$C$7*Calculations!$C$82*INDEX('Monthly Data'!N:N,Calculations!$C$116+MOD(BG31,Calculations!$C$118))+Control!$C$7*Calculations!$C$83*INDEX('Monthly Data'!O:O,Calculations!$C$116+MOD(BG31,Calculations!$C$118))+Control!$C$7*Calculations!$C$84*INDEX('Monthly Data'!P:P,Calculations!$C$116+MOD(BG31,Calculations!$C$118))+Control!$C$7*Calculations!$C$85*INDEX('Monthly Data'!Q:Q,Calculations!$C$116+MOD(BG31,Calculations!$C$118))+(1-Control!$C$7*Calculations!$C$87)*INDEX('Monthly Data'!R:R,Calculations!$C$116+MOD(BG31,Calculations!$C$118))</f>
        <v>1.8695385296339444E-2</v>
      </c>
      <c r="FX31" s="86">
        <f ca="1">Control!$C$7*Calculations!$C$82*INDEX('Monthly Data'!N:N,Calculations!$C$116+MOD(BH31,Calculations!$C$118))+Control!$C$7*Calculations!$C$83*INDEX('Monthly Data'!O:O,Calculations!$C$116+MOD(BH31,Calculations!$C$118))+Control!$C$7*Calculations!$C$84*INDEX('Monthly Data'!P:P,Calculations!$C$116+MOD(BH31,Calculations!$C$118))+Control!$C$7*Calculations!$C$85*INDEX('Monthly Data'!Q:Q,Calculations!$C$116+MOD(BH31,Calculations!$C$118))+(1-Control!$C$7*Calculations!$C$87)*INDEX('Monthly Data'!R:R,Calculations!$C$116+MOD(BH31,Calculations!$C$118))</f>
        <v>-9.8327855560634558E-3</v>
      </c>
      <c r="FY31" s="86">
        <f ca="1">Control!$C$7*Calculations!$C$82*INDEX('Monthly Data'!N:N,Calculations!$C$116+MOD(BI31,Calculations!$C$118))+Control!$C$7*Calculations!$C$83*INDEX('Monthly Data'!O:O,Calculations!$C$116+MOD(BI31,Calculations!$C$118))+Control!$C$7*Calculations!$C$84*INDEX('Monthly Data'!P:P,Calculations!$C$116+MOD(BI31,Calculations!$C$118))+Control!$C$7*Calculations!$C$85*INDEX('Monthly Data'!Q:Q,Calculations!$C$116+MOD(BI31,Calculations!$C$118))+(1-Control!$C$7*Calculations!$C$87)*INDEX('Monthly Data'!R:R,Calculations!$C$116+MOD(BI31,Calculations!$C$118))</f>
        <v>-1.6546126717384396E-2</v>
      </c>
      <c r="FZ31" s="86">
        <f ca="1">Control!$C$7*Calculations!$C$82*INDEX('Monthly Data'!N:N,Calculations!$C$116+MOD(BJ31,Calculations!$C$118))+Control!$C$7*Calculations!$C$83*INDEX('Monthly Data'!O:O,Calculations!$C$116+MOD(BJ31,Calculations!$C$118))+Control!$C$7*Calculations!$C$84*INDEX('Monthly Data'!P:P,Calculations!$C$116+MOD(BJ31,Calculations!$C$118))+Control!$C$7*Calculations!$C$85*INDEX('Monthly Data'!Q:Q,Calculations!$C$116+MOD(BJ31,Calculations!$C$118))+(1-Control!$C$7*Calculations!$C$87)*INDEX('Monthly Data'!R:R,Calculations!$C$116+MOD(BJ31,Calculations!$C$118))</f>
        <v>4.5132804118240749E-2</v>
      </c>
      <c r="GA31" s="86">
        <f ca="1">Control!$C$7*Calculations!$C$82*INDEX('Monthly Data'!N:N,Calculations!$C$116+MOD(BK31,Calculations!$C$118))+Control!$C$7*Calculations!$C$83*INDEX('Monthly Data'!O:O,Calculations!$C$116+MOD(BK31,Calculations!$C$118))+Control!$C$7*Calculations!$C$84*INDEX('Monthly Data'!P:P,Calculations!$C$116+MOD(BK31,Calculations!$C$118))+Control!$C$7*Calculations!$C$85*INDEX('Monthly Data'!Q:Q,Calculations!$C$116+MOD(BK31,Calculations!$C$118))+(1-Control!$C$7*Calculations!$C$87)*INDEX('Monthly Data'!R:R,Calculations!$C$116+MOD(BK31,Calculations!$C$118))</f>
        <v>-2.0259958308006688E-2</v>
      </c>
      <c r="GB31" s="86">
        <f ca="1">Control!$C$7*Calculations!$C$82*INDEX('Monthly Data'!N:N,Calculations!$C$116+MOD(BL31,Calculations!$C$118))+Control!$C$7*Calculations!$C$83*INDEX('Monthly Data'!O:O,Calculations!$C$116+MOD(BL31,Calculations!$C$118))+Control!$C$7*Calculations!$C$84*INDEX('Monthly Data'!P:P,Calculations!$C$116+MOD(BL31,Calculations!$C$118))+Control!$C$7*Calculations!$C$85*INDEX('Monthly Data'!Q:Q,Calculations!$C$116+MOD(BL31,Calculations!$C$118))+(1-Control!$C$7*Calculations!$C$87)*INDEX('Monthly Data'!R:R,Calculations!$C$116+MOD(BL31,Calculations!$C$118))</f>
        <v>9.5791276036140301E-3</v>
      </c>
      <c r="GC31" s="86">
        <f ca="1">Control!$C$7*Calculations!$C$82*INDEX('Monthly Data'!N:N,Calculations!$C$116+MOD(BM31,Calculations!$C$118))+Control!$C$7*Calculations!$C$83*INDEX('Monthly Data'!O:O,Calculations!$C$116+MOD(BM31,Calculations!$C$118))+Control!$C$7*Calculations!$C$84*INDEX('Monthly Data'!P:P,Calculations!$C$116+MOD(BM31,Calculations!$C$118))+Control!$C$7*Calculations!$C$85*INDEX('Monthly Data'!Q:Q,Calculations!$C$116+MOD(BM31,Calculations!$C$118))+(1-Control!$C$7*Calculations!$C$87)*INDEX('Monthly Data'!R:R,Calculations!$C$116+MOD(BM31,Calculations!$C$118))</f>
        <v>3.0957942835585645E-2</v>
      </c>
      <c r="GD31" s="86">
        <f ca="1">Control!$C$7*Calculations!$C$82*INDEX('Monthly Data'!N:N,Calculations!$C$116+MOD(BN31,Calculations!$C$118))+Control!$C$7*Calculations!$C$83*INDEX('Monthly Data'!O:O,Calculations!$C$116+MOD(BN31,Calculations!$C$118))+Control!$C$7*Calculations!$C$84*INDEX('Monthly Data'!P:P,Calculations!$C$116+MOD(BN31,Calculations!$C$118))+Control!$C$7*Calculations!$C$85*INDEX('Monthly Data'!Q:Q,Calculations!$C$116+MOD(BN31,Calculations!$C$118))+(1-Control!$C$7*Calculations!$C$87)*INDEX('Monthly Data'!R:R,Calculations!$C$116+MOD(BN31,Calculations!$C$118))</f>
        <v>2.766281641786093E-2</v>
      </c>
      <c r="GE31" s="86">
        <f ca="1">Control!$C$7*Calculations!$C$82*INDEX('Monthly Data'!N:N,Calculations!$C$116+MOD(BO31,Calculations!$C$118))+Control!$C$7*Calculations!$C$83*INDEX('Monthly Data'!O:O,Calculations!$C$116+MOD(BO31,Calculations!$C$118))+Control!$C$7*Calculations!$C$84*INDEX('Monthly Data'!P:P,Calculations!$C$116+MOD(BO31,Calculations!$C$118))+Control!$C$7*Calculations!$C$85*INDEX('Monthly Data'!Q:Q,Calculations!$C$116+MOD(BO31,Calculations!$C$118))+(1-Control!$C$7*Calculations!$C$87)*INDEX('Monthly Data'!R:R,Calculations!$C$116+MOD(BO31,Calculations!$C$118))</f>
        <v>-4.417423226995453E-3</v>
      </c>
      <c r="GF31" s="86">
        <f ca="1">Control!$C$7*Calculations!$C$82*INDEX('Monthly Data'!N:N,Calculations!$C$116+MOD(BP31,Calculations!$C$118))+Control!$C$7*Calculations!$C$83*INDEX('Monthly Data'!O:O,Calculations!$C$116+MOD(BP31,Calculations!$C$118))+Control!$C$7*Calculations!$C$84*INDEX('Monthly Data'!P:P,Calculations!$C$116+MOD(BP31,Calculations!$C$118))+Control!$C$7*Calculations!$C$85*INDEX('Monthly Data'!Q:Q,Calculations!$C$116+MOD(BP31,Calculations!$C$118))+(1-Control!$C$7*Calculations!$C$87)*INDEX('Monthly Data'!R:R,Calculations!$C$116+MOD(BP31,Calculations!$C$118))</f>
        <v>1.0415351832335435E-2</v>
      </c>
      <c r="GG31" s="86">
        <f ca="1">Control!$C$7*Calculations!$C$82*INDEX('Monthly Data'!N:N,Calculations!$C$116+MOD(BQ31,Calculations!$C$118))+Control!$C$7*Calculations!$C$83*INDEX('Monthly Data'!O:O,Calculations!$C$116+MOD(BQ31,Calculations!$C$118))+Control!$C$7*Calculations!$C$84*INDEX('Monthly Data'!P:P,Calculations!$C$116+MOD(BQ31,Calculations!$C$118))+Control!$C$7*Calculations!$C$85*INDEX('Monthly Data'!Q:Q,Calculations!$C$116+MOD(BQ31,Calculations!$C$118))+(1-Control!$C$7*Calculations!$C$87)*INDEX('Monthly Data'!R:R,Calculations!$C$116+MOD(BQ31,Calculations!$C$118))</f>
        <v>-3.53368065312233E-2</v>
      </c>
      <c r="GH31" s="86">
        <f ca="1">Control!$C$7*Calculations!$C$82*INDEX('Monthly Data'!N:N,Calculations!$C$116+MOD(BR31,Calculations!$C$118))+Control!$C$7*Calculations!$C$83*INDEX('Monthly Data'!O:O,Calculations!$C$116+MOD(BR31,Calculations!$C$118))+Control!$C$7*Calculations!$C$84*INDEX('Monthly Data'!P:P,Calculations!$C$116+MOD(BR31,Calculations!$C$118))+Control!$C$7*Calculations!$C$85*INDEX('Monthly Data'!Q:Q,Calculations!$C$116+MOD(BR31,Calculations!$C$118))+(1-Control!$C$7*Calculations!$C$87)*INDEX('Monthly Data'!R:R,Calculations!$C$116+MOD(BR31,Calculations!$C$118))</f>
        <v>2.377894462657602E-2</v>
      </c>
      <c r="GI31" s="86">
        <f ca="1">Control!$C$7*Calculations!$C$82*INDEX('Monthly Data'!N:N,Calculations!$C$116+MOD(BS31,Calculations!$C$118))+Control!$C$7*Calculations!$C$83*INDEX('Monthly Data'!O:O,Calculations!$C$116+MOD(BS31,Calculations!$C$118))+Control!$C$7*Calculations!$C$84*INDEX('Monthly Data'!P:P,Calculations!$C$116+MOD(BS31,Calculations!$C$118))+Control!$C$7*Calculations!$C$85*INDEX('Monthly Data'!Q:Q,Calculations!$C$116+MOD(BS31,Calculations!$C$118))+(1-Control!$C$7*Calculations!$C$87)*INDEX('Monthly Data'!R:R,Calculations!$C$116+MOD(BS31,Calculations!$C$118))</f>
        <v>1.4915555251167555E-3</v>
      </c>
      <c r="GJ31" s="86">
        <f ca="1">Control!$C$7*Calculations!$C$82*INDEX('Monthly Data'!N:N,Calculations!$C$116+MOD(BT31,Calculations!$C$118))+Control!$C$7*Calculations!$C$83*INDEX('Monthly Data'!O:O,Calculations!$C$116+MOD(BT31,Calculations!$C$118))+Control!$C$7*Calculations!$C$84*INDEX('Monthly Data'!P:P,Calculations!$C$116+MOD(BT31,Calculations!$C$118))+Control!$C$7*Calculations!$C$85*INDEX('Monthly Data'!Q:Q,Calculations!$C$116+MOD(BT31,Calculations!$C$118))+(1-Control!$C$7*Calculations!$C$87)*INDEX('Monthly Data'!R:R,Calculations!$C$116+MOD(BT31,Calculations!$C$118))</f>
        <v>1.7484305259657981E-2</v>
      </c>
      <c r="GK31" s="86">
        <f ca="1">Control!$C$7*Calculations!$C$82*INDEX('Monthly Data'!N:N,Calculations!$C$116+MOD(BU31,Calculations!$C$118))+Control!$C$7*Calculations!$C$83*INDEX('Monthly Data'!O:O,Calculations!$C$116+MOD(BU31,Calculations!$C$118))+Control!$C$7*Calculations!$C$84*INDEX('Monthly Data'!P:P,Calculations!$C$116+MOD(BU31,Calculations!$C$118))+Control!$C$7*Calculations!$C$85*INDEX('Monthly Data'!Q:Q,Calculations!$C$116+MOD(BU31,Calculations!$C$118))+(1-Control!$C$7*Calculations!$C$87)*INDEX('Monthly Data'!R:R,Calculations!$C$116+MOD(BU31,Calculations!$C$118))</f>
        <v>-2.4571433440223247E-2</v>
      </c>
      <c r="GL31" s="86">
        <f ca="1">Control!$C$7*Calculations!$C$82*INDEX('Monthly Data'!N:N,Calculations!$C$116+MOD(BV31,Calculations!$C$118))+Control!$C$7*Calculations!$C$83*INDEX('Monthly Data'!O:O,Calculations!$C$116+MOD(BV31,Calculations!$C$118))+Control!$C$7*Calculations!$C$84*INDEX('Monthly Data'!P:P,Calculations!$C$116+MOD(BV31,Calculations!$C$118))+Control!$C$7*Calculations!$C$85*INDEX('Monthly Data'!Q:Q,Calculations!$C$116+MOD(BV31,Calculations!$C$118))+(1-Control!$C$7*Calculations!$C$87)*INDEX('Monthly Data'!R:R,Calculations!$C$116+MOD(BV31,Calculations!$C$118))</f>
        <v>2.5325873776067674E-2</v>
      </c>
      <c r="GM31" s="86">
        <f ca="1">Control!$C$7*Calculations!$C$82*INDEX('Monthly Data'!N:N,Calculations!$C$116+MOD(BW31,Calculations!$C$118))+Control!$C$7*Calculations!$C$83*INDEX('Monthly Data'!O:O,Calculations!$C$116+MOD(BW31,Calculations!$C$118))+Control!$C$7*Calculations!$C$84*INDEX('Monthly Data'!P:P,Calculations!$C$116+MOD(BW31,Calculations!$C$118))+Control!$C$7*Calculations!$C$85*INDEX('Monthly Data'!Q:Q,Calculations!$C$116+MOD(BW31,Calculations!$C$118))+(1-Control!$C$7*Calculations!$C$87)*INDEX('Monthly Data'!R:R,Calculations!$C$116+MOD(BW31,Calculations!$C$118))</f>
        <v>1.7831091590102856E-2</v>
      </c>
      <c r="GN31" s="86">
        <f ca="1">Control!$C$7*Calculations!$C$82*INDEX('Monthly Data'!N:N,Calculations!$C$116+MOD(BX31,Calculations!$C$118))+Control!$C$7*Calculations!$C$83*INDEX('Monthly Data'!O:O,Calculations!$C$116+MOD(BX31,Calculations!$C$118))+Control!$C$7*Calculations!$C$84*INDEX('Monthly Data'!P:P,Calculations!$C$116+MOD(BX31,Calculations!$C$118))+Control!$C$7*Calculations!$C$85*INDEX('Monthly Data'!Q:Q,Calculations!$C$116+MOD(BX31,Calculations!$C$118))+(1-Control!$C$7*Calculations!$C$87)*INDEX('Monthly Data'!R:R,Calculations!$C$116+MOD(BX31,Calculations!$C$118))</f>
        <v>-2.0269389991732112E-2</v>
      </c>
      <c r="GO31" s="86">
        <f ca="1">Control!$C$7*Calculations!$C$82*INDEX('Monthly Data'!N:N,Calculations!$C$116+MOD(BY31,Calculations!$C$118))+Control!$C$7*Calculations!$C$83*INDEX('Monthly Data'!O:O,Calculations!$C$116+MOD(BY31,Calculations!$C$118))+Control!$C$7*Calculations!$C$84*INDEX('Monthly Data'!P:P,Calculations!$C$116+MOD(BY31,Calculations!$C$118))+Control!$C$7*Calculations!$C$85*INDEX('Monthly Data'!Q:Q,Calculations!$C$116+MOD(BY31,Calculations!$C$118))+(1-Control!$C$7*Calculations!$C$87)*INDEX('Monthly Data'!R:R,Calculations!$C$116+MOD(BY31,Calculations!$C$118))</f>
        <v>1.1704119272391494E-2</v>
      </c>
      <c r="GP31" s="86">
        <f ca="1">Control!$C$7*Calculations!$C$82*INDEX('Monthly Data'!N:N,Calculations!$C$116+MOD(BZ31,Calculations!$C$118))+Control!$C$7*Calculations!$C$83*INDEX('Monthly Data'!O:O,Calculations!$C$116+MOD(BZ31,Calculations!$C$118))+Control!$C$7*Calculations!$C$84*INDEX('Monthly Data'!P:P,Calculations!$C$116+MOD(BZ31,Calculations!$C$118))+Control!$C$7*Calculations!$C$85*INDEX('Monthly Data'!Q:Q,Calculations!$C$116+MOD(BZ31,Calculations!$C$118))+(1-Control!$C$7*Calculations!$C$87)*INDEX('Monthly Data'!R:R,Calculations!$C$116+MOD(BZ31,Calculations!$C$118))</f>
        <v>1.7831091590102856E-2</v>
      </c>
      <c r="GQ31" s="86">
        <f ca="1">Control!$C$7*Calculations!$C$82*INDEX('Monthly Data'!N:N,Calculations!$C$116+MOD(CA31,Calculations!$C$118))+Control!$C$7*Calculations!$C$83*INDEX('Monthly Data'!O:O,Calculations!$C$116+MOD(CA31,Calculations!$C$118))+Control!$C$7*Calculations!$C$84*INDEX('Monthly Data'!P:P,Calculations!$C$116+MOD(CA31,Calculations!$C$118))+Control!$C$7*Calculations!$C$85*INDEX('Monthly Data'!Q:Q,Calculations!$C$116+MOD(CA31,Calculations!$C$118))+(1-Control!$C$7*Calculations!$C$87)*INDEX('Monthly Data'!R:R,Calculations!$C$116+MOD(CA31,Calculations!$C$118))</f>
        <v>1.5758278480433856E-2</v>
      </c>
      <c r="GR31" s="86">
        <f ca="1">Control!$C$7*Calculations!$C$82*INDEX('Monthly Data'!N:N,Calculations!$C$116+MOD(CB31,Calculations!$C$118))+Control!$C$7*Calculations!$C$83*INDEX('Monthly Data'!O:O,Calculations!$C$116+MOD(CB31,Calculations!$C$118))+Control!$C$7*Calculations!$C$84*INDEX('Monthly Data'!P:P,Calculations!$C$116+MOD(CB31,Calculations!$C$118))+Control!$C$7*Calculations!$C$85*INDEX('Monthly Data'!Q:Q,Calculations!$C$116+MOD(CB31,Calculations!$C$118))+(1-Control!$C$7*Calculations!$C$87)*INDEX('Monthly Data'!R:R,Calculations!$C$116+MOD(CB31,Calculations!$C$118))</f>
        <v>1.2954540023127663E-2</v>
      </c>
      <c r="GS31" s="86">
        <f ca="1">Control!$C$7*Calculations!$C$82*INDEX('Monthly Data'!N:N,Calculations!$C$116+MOD(CC31,Calculations!$C$118))+Control!$C$7*Calculations!$C$83*INDEX('Monthly Data'!O:O,Calculations!$C$116+MOD(CC31,Calculations!$C$118))+Control!$C$7*Calculations!$C$84*INDEX('Monthly Data'!P:P,Calculations!$C$116+MOD(CC31,Calculations!$C$118))+Control!$C$7*Calculations!$C$85*INDEX('Monthly Data'!Q:Q,Calculations!$C$116+MOD(CC31,Calculations!$C$118))+(1-Control!$C$7*Calculations!$C$87)*INDEX('Monthly Data'!R:R,Calculations!$C$116+MOD(CC31,Calculations!$C$118))</f>
        <v>-4.3408051735618014E-2</v>
      </c>
      <c r="GT31" s="86">
        <f ca="1">Control!$C$7*Calculations!$C$82*INDEX('Monthly Data'!N:N,Calculations!$C$116+MOD(CD31,Calculations!$C$118))+Control!$C$7*Calculations!$C$83*INDEX('Monthly Data'!O:O,Calculations!$C$116+MOD(CD31,Calculations!$C$118))+Control!$C$7*Calculations!$C$84*INDEX('Monthly Data'!P:P,Calculations!$C$116+MOD(CD31,Calculations!$C$118))+Control!$C$7*Calculations!$C$85*INDEX('Monthly Data'!Q:Q,Calculations!$C$116+MOD(CD31,Calculations!$C$118))+(1-Control!$C$7*Calculations!$C$87)*INDEX('Monthly Data'!R:R,Calculations!$C$116+MOD(CD31,Calculations!$C$118))</f>
        <v>-7.8872955230675015E-3</v>
      </c>
      <c r="GU31" s="86">
        <f ca="1">Control!$C$7*Calculations!$C$82*INDEX('Monthly Data'!N:N,Calculations!$C$116+MOD(CE31,Calculations!$C$118))+Control!$C$7*Calculations!$C$83*INDEX('Monthly Data'!O:O,Calculations!$C$116+MOD(CE31,Calculations!$C$118))+Control!$C$7*Calculations!$C$84*INDEX('Monthly Data'!P:P,Calculations!$C$116+MOD(CE31,Calculations!$C$118))+Control!$C$7*Calculations!$C$85*INDEX('Monthly Data'!Q:Q,Calculations!$C$116+MOD(CE31,Calculations!$C$118))+(1-Control!$C$7*Calculations!$C$87)*INDEX('Monthly Data'!R:R,Calculations!$C$116+MOD(CE31,Calculations!$C$118))</f>
        <v>5.8868730207813358E-3</v>
      </c>
      <c r="GV31" s="86">
        <f ca="1">Control!$C$7*Calculations!$C$82*INDEX('Monthly Data'!N:N,Calculations!$C$116+MOD(CF31,Calculations!$C$118))+Control!$C$7*Calculations!$C$83*INDEX('Monthly Data'!O:O,Calculations!$C$116+MOD(CF31,Calculations!$C$118))+Control!$C$7*Calculations!$C$84*INDEX('Monthly Data'!P:P,Calculations!$C$116+MOD(CF31,Calculations!$C$118))+Control!$C$7*Calculations!$C$85*INDEX('Monthly Data'!Q:Q,Calculations!$C$116+MOD(CF31,Calculations!$C$118))+(1-Control!$C$7*Calculations!$C$87)*INDEX('Monthly Data'!R:R,Calculations!$C$116+MOD(CF31,Calculations!$C$118))</f>
        <v>3.0957942835585645E-2</v>
      </c>
      <c r="GW31" s="86">
        <f ca="1">Control!$C$7*Calculations!$C$82*INDEX('Monthly Data'!N:N,Calculations!$C$116+MOD(CG31,Calculations!$C$118))+Control!$C$7*Calculations!$C$83*INDEX('Monthly Data'!O:O,Calculations!$C$116+MOD(CG31,Calculations!$C$118))+Control!$C$7*Calculations!$C$84*INDEX('Monthly Data'!P:P,Calculations!$C$116+MOD(CG31,Calculations!$C$118))+Control!$C$7*Calculations!$C$85*INDEX('Monthly Data'!Q:Q,Calculations!$C$116+MOD(CG31,Calculations!$C$118))+(1-Control!$C$7*Calculations!$C$87)*INDEX('Monthly Data'!R:R,Calculations!$C$116+MOD(CG31,Calculations!$C$118))</f>
        <v>1.5063457444773597E-2</v>
      </c>
      <c r="GX31" s="86">
        <f ca="1">Control!$C$7*Calculations!$C$82*INDEX('Monthly Data'!N:N,Calculations!$C$116+MOD(CH31,Calculations!$C$118))+Control!$C$7*Calculations!$C$83*INDEX('Monthly Data'!O:O,Calculations!$C$116+MOD(CH31,Calculations!$C$118))+Control!$C$7*Calculations!$C$84*INDEX('Monthly Data'!P:P,Calculations!$C$116+MOD(CH31,Calculations!$C$118))+Control!$C$7*Calculations!$C$85*INDEX('Monthly Data'!Q:Q,Calculations!$C$116+MOD(CH31,Calculations!$C$118))+(1-Control!$C$7*Calculations!$C$87)*INDEX('Monthly Data'!R:R,Calculations!$C$116+MOD(CH31,Calculations!$C$118))</f>
        <v>5.1279584938936244E-2</v>
      </c>
      <c r="GY31" s="86">
        <f ca="1">Control!$C$7*Calculations!$C$82*INDEX('Monthly Data'!N:N,Calculations!$C$116+MOD(CI31,Calculations!$C$118))+Control!$C$7*Calculations!$C$83*INDEX('Monthly Data'!O:O,Calculations!$C$116+MOD(CI31,Calculations!$C$118))+Control!$C$7*Calculations!$C$84*INDEX('Monthly Data'!P:P,Calculations!$C$116+MOD(CI31,Calculations!$C$118))+Control!$C$7*Calculations!$C$85*INDEX('Monthly Data'!Q:Q,Calculations!$C$116+MOD(CI31,Calculations!$C$118))+(1-Control!$C$7*Calculations!$C$87)*INDEX('Monthly Data'!R:R,Calculations!$C$116+MOD(CI31,Calculations!$C$118))</f>
        <v>3.8809817903524786E-2</v>
      </c>
      <c r="GZ31" s="86">
        <f ca="1">Control!$C$7*Calculations!$C$82*INDEX('Monthly Data'!N:N,Calculations!$C$116+MOD(CJ31,Calculations!$C$118))+Control!$C$7*Calculations!$C$83*INDEX('Monthly Data'!O:O,Calculations!$C$116+MOD(CJ31,Calculations!$C$118))+Control!$C$7*Calculations!$C$84*INDEX('Monthly Data'!P:P,Calculations!$C$116+MOD(CJ31,Calculations!$C$118))+Control!$C$7*Calculations!$C$85*INDEX('Monthly Data'!Q:Q,Calculations!$C$116+MOD(CJ31,Calculations!$C$118))+(1-Control!$C$7*Calculations!$C$87)*INDEX('Monthly Data'!R:R,Calculations!$C$116+MOD(CJ31,Calculations!$C$118))</f>
        <v>1.7831091590102856E-2</v>
      </c>
      <c r="HA31" s="86">
        <f ca="1">Control!$C$7*Calculations!$C$82*INDEX('Monthly Data'!N:N,Calculations!$C$116+MOD(CK31,Calculations!$C$118))+Control!$C$7*Calculations!$C$83*INDEX('Monthly Data'!O:O,Calculations!$C$116+MOD(CK31,Calculations!$C$118))+Control!$C$7*Calculations!$C$84*INDEX('Monthly Data'!P:P,Calculations!$C$116+MOD(CK31,Calculations!$C$118))+Control!$C$7*Calculations!$C$85*INDEX('Monthly Data'!Q:Q,Calculations!$C$116+MOD(CK31,Calculations!$C$118))+(1-Control!$C$7*Calculations!$C$87)*INDEX('Monthly Data'!R:R,Calculations!$C$116+MOD(CK31,Calculations!$C$118))</f>
        <v>6.2631896128884862E-3</v>
      </c>
      <c r="HB31" s="86">
        <f ca="1">Control!$C$7*Calculations!$C$82*INDEX('Monthly Data'!N:N,Calculations!$C$116+MOD(CL31,Calculations!$C$118))+Control!$C$7*Calculations!$C$83*INDEX('Monthly Data'!O:O,Calculations!$C$116+MOD(CL31,Calculations!$C$118))+Control!$C$7*Calculations!$C$84*INDEX('Monthly Data'!P:P,Calculations!$C$116+MOD(CL31,Calculations!$C$118))+Control!$C$7*Calculations!$C$85*INDEX('Monthly Data'!Q:Q,Calculations!$C$116+MOD(CL31,Calculations!$C$118))+(1-Control!$C$7*Calculations!$C$87)*INDEX('Monthly Data'!R:R,Calculations!$C$116+MOD(CL31,Calculations!$C$118))</f>
        <v>7.9764341593600071E-3</v>
      </c>
      <c r="HC31" s="86">
        <f ca="1">Control!$C$7*Calculations!$C$82*INDEX('Monthly Data'!N:N,Calculations!$C$116+MOD(CM31,Calculations!$C$118))+Control!$C$7*Calculations!$C$83*INDEX('Monthly Data'!O:O,Calculations!$C$116+MOD(CM31,Calculations!$C$118))+Control!$C$7*Calculations!$C$84*INDEX('Monthly Data'!P:P,Calculations!$C$116+MOD(CM31,Calculations!$C$118))+Control!$C$7*Calculations!$C$85*INDEX('Monthly Data'!Q:Q,Calculations!$C$116+MOD(CM31,Calculations!$C$118))+(1-Control!$C$7*Calculations!$C$87)*INDEX('Monthly Data'!R:R,Calculations!$C$116+MOD(CM31,Calculations!$C$118))</f>
        <v>3.6332715283247441E-2</v>
      </c>
      <c r="HD31" s="86">
        <f ca="1">Control!$C$7*Calculations!$C$82*INDEX('Monthly Data'!N:N,Calculations!$C$116+MOD(CN31,Calculations!$C$118))+Control!$C$7*Calculations!$C$83*INDEX('Monthly Data'!O:O,Calculations!$C$116+MOD(CN31,Calculations!$C$118))+Control!$C$7*Calculations!$C$84*INDEX('Monthly Data'!P:P,Calculations!$C$116+MOD(CN31,Calculations!$C$118))+Control!$C$7*Calculations!$C$85*INDEX('Monthly Data'!Q:Q,Calculations!$C$116+MOD(CN31,Calculations!$C$118))+(1-Control!$C$7*Calculations!$C$87)*INDEX('Monthly Data'!R:R,Calculations!$C$116+MOD(CN31,Calculations!$C$118))</f>
        <v>1.9073822767906517E-2</v>
      </c>
      <c r="HE31" s="86">
        <f ca="1">Control!$C$7*Calculations!$C$82*INDEX('Monthly Data'!N:N,Calculations!$C$116+MOD(CO31,Calculations!$C$118))+Control!$C$7*Calculations!$C$83*INDEX('Monthly Data'!O:O,Calculations!$C$116+MOD(CO31,Calculations!$C$118))+Control!$C$7*Calculations!$C$84*INDEX('Monthly Data'!P:P,Calculations!$C$116+MOD(CO31,Calculations!$C$118))+Control!$C$7*Calculations!$C$85*INDEX('Monthly Data'!Q:Q,Calculations!$C$116+MOD(CO31,Calculations!$C$118))+(1-Control!$C$7*Calculations!$C$87)*INDEX('Monthly Data'!R:R,Calculations!$C$116+MOD(CO31,Calculations!$C$118))</f>
        <v>1.7831091590102856E-2</v>
      </c>
      <c r="HF31" s="86">
        <f ca="1">Control!$C$7*Calculations!$C$82*INDEX('Monthly Data'!N:N,Calculations!$C$116+MOD(CP31,Calculations!$C$118))+Control!$C$7*Calculations!$C$83*INDEX('Monthly Data'!O:O,Calculations!$C$116+MOD(CP31,Calculations!$C$118))+Control!$C$7*Calculations!$C$84*INDEX('Monthly Data'!P:P,Calculations!$C$116+MOD(CP31,Calculations!$C$118))+Control!$C$7*Calculations!$C$85*INDEX('Monthly Data'!Q:Q,Calculations!$C$116+MOD(CP31,Calculations!$C$118))+(1-Control!$C$7*Calculations!$C$87)*INDEX('Monthly Data'!R:R,Calculations!$C$116+MOD(CP31,Calculations!$C$118))</f>
        <v>-1.5984879994281095E-2</v>
      </c>
      <c r="HG31" s="86">
        <f ca="1">Control!$C$7*Calculations!$C$82*INDEX('Monthly Data'!N:N,Calculations!$C$116+MOD(CQ31,Calculations!$C$118))+Control!$C$7*Calculations!$C$83*INDEX('Monthly Data'!O:O,Calculations!$C$116+MOD(CQ31,Calculations!$C$118))+Control!$C$7*Calculations!$C$84*INDEX('Monthly Data'!P:P,Calculations!$C$116+MOD(CQ31,Calculations!$C$118))+Control!$C$7*Calculations!$C$85*INDEX('Monthly Data'!Q:Q,Calculations!$C$116+MOD(CQ31,Calculations!$C$118))+(1-Control!$C$7*Calculations!$C$87)*INDEX('Monthly Data'!R:R,Calculations!$C$116+MOD(CQ31,Calculations!$C$118))</f>
        <v>2.377894462657602E-2</v>
      </c>
      <c r="HH31" s="86">
        <f ca="1">Control!$C$7*Calculations!$C$82*INDEX('Monthly Data'!N:N,Calculations!$C$116+MOD(CR31,Calculations!$C$118))+Control!$C$7*Calculations!$C$83*INDEX('Monthly Data'!O:O,Calculations!$C$116+MOD(CR31,Calculations!$C$118))+Control!$C$7*Calculations!$C$84*INDEX('Monthly Data'!P:P,Calculations!$C$116+MOD(CR31,Calculations!$C$118))+Control!$C$7*Calculations!$C$85*INDEX('Monthly Data'!Q:Q,Calculations!$C$116+MOD(CR31,Calculations!$C$118))+(1-Control!$C$7*Calculations!$C$87)*INDEX('Monthly Data'!R:R,Calculations!$C$116+MOD(CR31,Calculations!$C$118))</f>
        <v>1.0353752315110615E-2</v>
      </c>
      <c r="HI31" s="86">
        <f ca="1">Control!$C$7*Calculations!$C$82*INDEX('Monthly Data'!N:N,Calculations!$C$116+MOD(CS31,Calculations!$C$118))+Control!$C$7*Calculations!$C$83*INDEX('Monthly Data'!O:O,Calculations!$C$116+MOD(CS31,Calculations!$C$118))+Control!$C$7*Calculations!$C$84*INDEX('Monthly Data'!P:P,Calculations!$C$116+MOD(CS31,Calculations!$C$118))+Control!$C$7*Calculations!$C$85*INDEX('Monthly Data'!Q:Q,Calculations!$C$116+MOD(CS31,Calculations!$C$118))+(1-Control!$C$7*Calculations!$C$87)*INDEX('Monthly Data'!R:R,Calculations!$C$116+MOD(CS31,Calculations!$C$118))</f>
        <v>2.5325873776067674E-2</v>
      </c>
      <c r="HJ31" s="86">
        <f ca="1">Control!$C$7*Calculations!$C$82*INDEX('Monthly Data'!N:N,Calculations!$C$116+MOD(CT31,Calculations!$C$118))+Control!$C$7*Calculations!$C$83*INDEX('Monthly Data'!O:O,Calculations!$C$116+MOD(CT31,Calculations!$C$118))+Control!$C$7*Calculations!$C$84*INDEX('Monthly Data'!P:P,Calculations!$C$116+MOD(CT31,Calculations!$C$118))+Control!$C$7*Calculations!$C$85*INDEX('Monthly Data'!Q:Q,Calculations!$C$116+MOD(CT31,Calculations!$C$118))+(1-Control!$C$7*Calculations!$C$87)*INDEX('Monthly Data'!R:R,Calculations!$C$116+MOD(CT31,Calculations!$C$118))</f>
        <v>1.1704119272391494E-2</v>
      </c>
      <c r="HK31" s="86">
        <f ca="1">Control!$C$7*Calculations!$C$82*INDEX('Monthly Data'!N:N,Calculations!$C$116+MOD(CU31,Calculations!$C$118))+Control!$C$7*Calculations!$C$83*INDEX('Monthly Data'!O:O,Calculations!$C$116+MOD(CU31,Calculations!$C$118))+Control!$C$7*Calculations!$C$84*INDEX('Monthly Data'!P:P,Calculations!$C$116+MOD(CU31,Calculations!$C$118))+Control!$C$7*Calculations!$C$85*INDEX('Monthly Data'!Q:Q,Calculations!$C$116+MOD(CU31,Calculations!$C$118))+(1-Control!$C$7*Calculations!$C$87)*INDEX('Monthly Data'!R:R,Calculations!$C$116+MOD(CU31,Calculations!$C$118))</f>
        <v>1.7831091590102856E-2</v>
      </c>
      <c r="HL31" s="86">
        <f ca="1">Control!$C$7*Calculations!$C$82*INDEX('Monthly Data'!N:N,Calculations!$C$116+MOD(CV31,Calculations!$C$118))+Control!$C$7*Calculations!$C$83*INDEX('Monthly Data'!O:O,Calculations!$C$116+MOD(CV31,Calculations!$C$118))+Control!$C$7*Calculations!$C$84*INDEX('Monthly Data'!P:P,Calculations!$C$116+MOD(CV31,Calculations!$C$118))+Control!$C$7*Calculations!$C$85*INDEX('Monthly Data'!Q:Q,Calculations!$C$116+MOD(CV31,Calculations!$C$118))+(1-Control!$C$7*Calculations!$C$87)*INDEX('Monthly Data'!R:R,Calculations!$C$116+MOD(CV31,Calculations!$C$118))</f>
        <v>2.377894462657602E-2</v>
      </c>
      <c r="HM31" s="86">
        <f ca="1">Control!$C$7*Calculations!$C$82*INDEX('Monthly Data'!N:N,Calculations!$C$116+MOD(CW31,Calculations!$C$118))+Control!$C$7*Calculations!$C$83*INDEX('Monthly Data'!O:O,Calculations!$C$116+MOD(CW31,Calculations!$C$118))+Control!$C$7*Calculations!$C$84*INDEX('Monthly Data'!P:P,Calculations!$C$116+MOD(CW31,Calculations!$C$118))+Control!$C$7*Calculations!$C$85*INDEX('Monthly Data'!Q:Q,Calculations!$C$116+MOD(CW31,Calculations!$C$118))+(1-Control!$C$7*Calculations!$C$87)*INDEX('Monthly Data'!R:R,Calculations!$C$116+MOD(CW31,Calculations!$C$118))</f>
        <v>-7.3651264633385334E-4</v>
      </c>
      <c r="HN31" s="86">
        <f ca="1">Control!$C$7*Calculations!$C$82*INDEX('Monthly Data'!N:N,Calculations!$C$116+MOD(CX31,Calculations!$C$118))+Control!$C$7*Calculations!$C$83*INDEX('Monthly Data'!O:O,Calculations!$C$116+MOD(CX31,Calculations!$C$118))+Control!$C$7*Calculations!$C$84*INDEX('Monthly Data'!P:P,Calculations!$C$116+MOD(CX31,Calculations!$C$118))+Control!$C$7*Calculations!$C$85*INDEX('Monthly Data'!Q:Q,Calculations!$C$116+MOD(CX31,Calculations!$C$118))+(1-Control!$C$7*Calculations!$C$87)*INDEX('Monthly Data'!R:R,Calculations!$C$116+MOD(CX31,Calculations!$C$118))</f>
        <v>-9.8327855560634558E-3</v>
      </c>
      <c r="HO31" s="86">
        <f ca="1">Control!$C$7*Calculations!$C$82*INDEX('Monthly Data'!N:N,Calculations!$C$116+MOD(CY31,Calculations!$C$118))+Control!$C$7*Calculations!$C$83*INDEX('Monthly Data'!O:O,Calculations!$C$116+MOD(CY31,Calculations!$C$118))+Control!$C$7*Calculations!$C$84*INDEX('Monthly Data'!P:P,Calculations!$C$116+MOD(CY31,Calculations!$C$118))+Control!$C$7*Calculations!$C$85*INDEX('Monthly Data'!Q:Q,Calculations!$C$116+MOD(CY31,Calculations!$C$118))+(1-Control!$C$7*Calculations!$C$87)*INDEX('Monthly Data'!R:R,Calculations!$C$116+MOD(CY31,Calculations!$C$118))</f>
        <v>-1.5984879994281095E-2</v>
      </c>
      <c r="HP31" s="86">
        <f ca="1">Control!$C$7*Calculations!$C$82*INDEX('Monthly Data'!N:N,Calculations!$C$116+MOD(CZ31,Calculations!$C$118))+Control!$C$7*Calculations!$C$83*INDEX('Monthly Data'!O:O,Calculations!$C$116+MOD(CZ31,Calculations!$C$118))+Control!$C$7*Calculations!$C$84*INDEX('Monthly Data'!P:P,Calculations!$C$116+MOD(CZ31,Calculations!$C$118))+Control!$C$7*Calculations!$C$85*INDEX('Monthly Data'!Q:Q,Calculations!$C$116+MOD(CZ31,Calculations!$C$118))+(1-Control!$C$7*Calculations!$C$87)*INDEX('Monthly Data'!R:R,Calculations!$C$116+MOD(CZ31,Calculations!$C$118))</f>
        <v>-2.0269389991732112E-2</v>
      </c>
      <c r="HQ31" s="86">
        <f ca="1">Control!$C$7*Calculations!$C$82*INDEX('Monthly Data'!N:N,Calculations!$C$116+MOD(DA31,Calculations!$C$118))+Control!$C$7*Calculations!$C$83*INDEX('Monthly Data'!O:O,Calculations!$C$116+MOD(DA31,Calculations!$C$118))+Control!$C$7*Calculations!$C$84*INDEX('Monthly Data'!P:P,Calculations!$C$116+MOD(DA31,Calculations!$C$118))+Control!$C$7*Calculations!$C$85*INDEX('Monthly Data'!Q:Q,Calculations!$C$116+MOD(DA31,Calculations!$C$118))+(1-Control!$C$7*Calculations!$C$87)*INDEX('Monthly Data'!R:R,Calculations!$C$116+MOD(DA31,Calculations!$C$118))</f>
        <v>-1.8530040247387896E-2</v>
      </c>
      <c r="HR31" s="86">
        <f ca="1">Control!$C$7*Calculations!$C$82*INDEX('Monthly Data'!N:N,Calculations!$C$116+MOD(DB31,Calculations!$C$118))+Control!$C$7*Calculations!$C$83*INDEX('Monthly Data'!O:O,Calculations!$C$116+MOD(DB31,Calculations!$C$118))+Control!$C$7*Calculations!$C$84*INDEX('Monthly Data'!P:P,Calculations!$C$116+MOD(DB31,Calculations!$C$118))+Control!$C$7*Calculations!$C$85*INDEX('Monthly Data'!Q:Q,Calculations!$C$116+MOD(DB31,Calculations!$C$118))+(1-Control!$C$7*Calculations!$C$87)*INDEX('Monthly Data'!R:R,Calculations!$C$116+MOD(DB31,Calculations!$C$118))</f>
        <v>1.8695385296339444E-2</v>
      </c>
      <c r="HS31" s="86">
        <f ca="1">Control!$C$7*Calculations!$C$82*INDEX('Monthly Data'!N:N,Calculations!$C$116+MOD(DC31,Calculations!$C$118))+Control!$C$7*Calculations!$C$83*INDEX('Monthly Data'!O:O,Calculations!$C$116+MOD(DC31,Calculations!$C$118))+Control!$C$7*Calculations!$C$84*INDEX('Monthly Data'!P:P,Calculations!$C$116+MOD(DC31,Calculations!$C$118))+Control!$C$7*Calculations!$C$85*INDEX('Monthly Data'!Q:Q,Calculations!$C$116+MOD(DC31,Calculations!$C$118))+(1-Control!$C$7*Calculations!$C$87)*INDEX('Monthly Data'!R:R,Calculations!$C$116+MOD(DC31,Calculations!$C$118))</f>
        <v>-1.5984879994281095E-2</v>
      </c>
      <c r="HT31" s="86">
        <f ca="1">Control!$C$7*Calculations!$C$82*INDEX('Monthly Data'!N:N,Calculations!$C$116+MOD(DD31,Calculations!$C$118))+Control!$C$7*Calculations!$C$83*INDEX('Monthly Data'!O:O,Calculations!$C$116+MOD(DD31,Calculations!$C$118))+Control!$C$7*Calculations!$C$84*INDEX('Monthly Data'!P:P,Calculations!$C$116+MOD(DD31,Calculations!$C$118))+Control!$C$7*Calculations!$C$85*INDEX('Monthly Data'!Q:Q,Calculations!$C$116+MOD(DD31,Calculations!$C$118))+(1-Control!$C$7*Calculations!$C$87)*INDEX('Monthly Data'!R:R,Calculations!$C$116+MOD(DD31,Calculations!$C$118))</f>
        <v>4.7768166384148329E-3</v>
      </c>
      <c r="HU31" s="86">
        <f ca="1">Control!$C$7*Calculations!$C$82*INDEX('Monthly Data'!N:N,Calculations!$C$116+MOD(DE31,Calculations!$C$118))+Control!$C$7*Calculations!$C$83*INDEX('Monthly Data'!O:O,Calculations!$C$116+MOD(DE31,Calculations!$C$118))+Control!$C$7*Calculations!$C$84*INDEX('Monthly Data'!P:P,Calculations!$C$116+MOD(DE31,Calculations!$C$118))+Control!$C$7*Calculations!$C$85*INDEX('Monthly Data'!Q:Q,Calculations!$C$116+MOD(DE31,Calculations!$C$118))+(1-Control!$C$7*Calculations!$C$87)*INDEX('Monthly Data'!R:R,Calculations!$C$116+MOD(DE31,Calculations!$C$118))</f>
        <v>3.5231336013669103E-2</v>
      </c>
      <c r="HV31" s="86">
        <f ca="1">Control!$C$7*Calculations!$C$82*INDEX('Monthly Data'!N:N,Calculations!$C$116+MOD(DF31,Calculations!$C$118))+Control!$C$7*Calculations!$C$83*INDEX('Monthly Data'!O:O,Calculations!$C$116+MOD(DF31,Calculations!$C$118))+Control!$C$7*Calculations!$C$84*INDEX('Monthly Data'!P:P,Calculations!$C$116+MOD(DF31,Calculations!$C$118))+Control!$C$7*Calculations!$C$85*INDEX('Monthly Data'!Q:Q,Calculations!$C$116+MOD(DF31,Calculations!$C$118))+(1-Control!$C$7*Calculations!$C$87)*INDEX('Monthly Data'!R:R,Calculations!$C$116+MOD(DF31,Calculations!$C$118))</f>
        <v>1.5216630695380906E-2</v>
      </c>
      <c r="HW31" s="86">
        <f ca="1">Control!$C$7*Calculations!$C$82*INDEX('Monthly Data'!N:N,Calculations!$C$116+MOD(DG31,Calculations!$C$118))+Control!$C$7*Calculations!$C$83*INDEX('Monthly Data'!O:O,Calculations!$C$116+MOD(DG31,Calculations!$C$118))+Control!$C$7*Calculations!$C$84*INDEX('Monthly Data'!P:P,Calculations!$C$116+MOD(DG31,Calculations!$C$118))+Control!$C$7*Calculations!$C$85*INDEX('Monthly Data'!Q:Q,Calculations!$C$116+MOD(DG31,Calculations!$C$118))+(1-Control!$C$7*Calculations!$C$87)*INDEX('Monthly Data'!R:R,Calculations!$C$116+MOD(DG31,Calculations!$C$118))</f>
        <v>1.3891304280773396E-2</v>
      </c>
      <c r="HX31" s="86">
        <f ca="1">Control!$C$7*Calculations!$C$82*INDEX('Monthly Data'!N:N,Calculations!$C$116+MOD(DH31,Calculations!$C$118))+Control!$C$7*Calculations!$C$83*INDEX('Monthly Data'!O:O,Calculations!$C$116+MOD(DH31,Calculations!$C$118))+Control!$C$7*Calculations!$C$84*INDEX('Monthly Data'!P:P,Calculations!$C$116+MOD(DH31,Calculations!$C$118))+Control!$C$7*Calculations!$C$85*INDEX('Monthly Data'!Q:Q,Calculations!$C$116+MOD(DH31,Calculations!$C$118))+(1-Control!$C$7*Calculations!$C$87)*INDEX('Monthly Data'!R:R,Calculations!$C$116+MOD(DH31,Calculations!$C$118))</f>
        <v>4.5132804118240749E-2</v>
      </c>
      <c r="HY31" s="86">
        <f ca="1">Control!$C$7*Calculations!$C$82*INDEX('Monthly Data'!N:N,Calculations!$C$116+MOD(DI31,Calculations!$C$118))+Control!$C$7*Calculations!$C$83*INDEX('Monthly Data'!O:O,Calculations!$C$116+MOD(DI31,Calculations!$C$118))+Control!$C$7*Calculations!$C$84*INDEX('Monthly Data'!P:P,Calculations!$C$116+MOD(DI31,Calculations!$C$118))+Control!$C$7*Calculations!$C$85*INDEX('Monthly Data'!Q:Q,Calculations!$C$116+MOD(DI31,Calculations!$C$118))+(1-Control!$C$7*Calculations!$C$87)*INDEX('Monthly Data'!R:R,Calculations!$C$116+MOD(DI31,Calculations!$C$118))</f>
        <v>4.5735623984309991E-2</v>
      </c>
      <c r="HZ31" s="86">
        <f ca="1">Control!$C$7*Calculations!$C$82*INDEX('Monthly Data'!N:N,Calculations!$C$116+MOD(DJ31,Calculations!$C$118))+Control!$C$7*Calculations!$C$83*INDEX('Monthly Data'!O:O,Calculations!$C$116+MOD(DJ31,Calculations!$C$118))+Control!$C$7*Calculations!$C$84*INDEX('Monthly Data'!P:P,Calculations!$C$116+MOD(DJ31,Calculations!$C$118))+Control!$C$7*Calculations!$C$85*INDEX('Monthly Data'!Q:Q,Calculations!$C$116+MOD(DJ31,Calculations!$C$118))+(1-Control!$C$7*Calculations!$C$87)*INDEX('Monthly Data'!R:R,Calculations!$C$116+MOD(DJ31,Calculations!$C$118))</f>
        <v>-9.5555592256394619E-3</v>
      </c>
      <c r="IA31" s="86">
        <f ca="1">Control!$C$7*Calculations!$C$82*INDEX('Monthly Data'!N:N,Calculations!$C$116+MOD(DK31,Calculations!$C$118))+Control!$C$7*Calculations!$C$83*INDEX('Monthly Data'!O:O,Calculations!$C$116+MOD(DK31,Calculations!$C$118))+Control!$C$7*Calculations!$C$84*INDEX('Monthly Data'!P:P,Calculations!$C$116+MOD(DK31,Calculations!$C$118))+Control!$C$7*Calculations!$C$85*INDEX('Monthly Data'!Q:Q,Calculations!$C$116+MOD(DK31,Calculations!$C$118))+(1-Control!$C$7*Calculations!$C$87)*INDEX('Monthly Data'!R:R,Calculations!$C$116+MOD(DK31,Calculations!$C$118))</f>
        <v>2.377894462657602E-2</v>
      </c>
      <c r="IB31" s="86">
        <f ca="1">Control!$C$7*Calculations!$C$82*INDEX('Monthly Data'!N:N,Calculations!$C$116+MOD(DL31,Calculations!$C$118))+Control!$C$7*Calculations!$C$83*INDEX('Monthly Data'!O:O,Calculations!$C$116+MOD(DL31,Calculations!$C$118))+Control!$C$7*Calculations!$C$84*INDEX('Monthly Data'!P:P,Calculations!$C$116+MOD(DL31,Calculations!$C$118))+Control!$C$7*Calculations!$C$85*INDEX('Monthly Data'!Q:Q,Calculations!$C$116+MOD(DL31,Calculations!$C$118))+(1-Control!$C$7*Calculations!$C$87)*INDEX('Monthly Data'!R:R,Calculations!$C$116+MOD(DL31,Calculations!$C$118))</f>
        <v>3.4808428836917149E-3</v>
      </c>
      <c r="IC31" s="86">
        <f ca="1">Control!$C$7*Calculations!$C$82*INDEX('Monthly Data'!N:N,Calculations!$C$116+MOD(DM31,Calculations!$C$118))+Control!$C$7*Calculations!$C$83*INDEX('Monthly Data'!O:O,Calculations!$C$116+MOD(DM31,Calculations!$C$118))+Control!$C$7*Calculations!$C$84*INDEX('Monthly Data'!P:P,Calculations!$C$116+MOD(DM31,Calculations!$C$118))+Control!$C$7*Calculations!$C$85*INDEX('Monthly Data'!Q:Q,Calculations!$C$116+MOD(DM31,Calculations!$C$118))+(1-Control!$C$7*Calculations!$C$87)*INDEX('Monthly Data'!R:R,Calculations!$C$116+MOD(DM31,Calculations!$C$118))</f>
        <v>1.7472933988537529E-2</v>
      </c>
      <c r="ID31" s="86">
        <f ca="1">Control!$C$7*Calculations!$C$82*INDEX('Monthly Data'!N:N,Calculations!$C$116+MOD(DN31,Calculations!$C$118))+Control!$C$7*Calculations!$C$83*INDEX('Monthly Data'!O:O,Calculations!$C$116+MOD(DN31,Calculations!$C$118))+Control!$C$7*Calculations!$C$84*INDEX('Monthly Data'!P:P,Calculations!$C$116+MOD(DN31,Calculations!$C$118))+Control!$C$7*Calculations!$C$85*INDEX('Monthly Data'!Q:Q,Calculations!$C$116+MOD(DN31,Calculations!$C$118))+(1-Control!$C$7*Calculations!$C$87)*INDEX('Monthly Data'!R:R,Calculations!$C$116+MOD(DN31,Calculations!$C$118))</f>
        <v>2.4842166689046628E-2</v>
      </c>
      <c r="IE31" s="86">
        <f ca="1">Control!$C$7*Calculations!$C$82*INDEX('Monthly Data'!N:N,Calculations!$C$116+MOD(DO31,Calculations!$C$118))+Control!$C$7*Calculations!$C$83*INDEX('Monthly Data'!O:O,Calculations!$C$116+MOD(DO31,Calculations!$C$118))+Control!$C$7*Calculations!$C$84*INDEX('Monthly Data'!P:P,Calculations!$C$116+MOD(DO31,Calculations!$C$118))+Control!$C$7*Calculations!$C$85*INDEX('Monthly Data'!Q:Q,Calculations!$C$116+MOD(DO31,Calculations!$C$118))+(1-Control!$C$7*Calculations!$C$87)*INDEX('Monthly Data'!R:R,Calculations!$C$116+MOD(DO31,Calculations!$C$118))</f>
        <v>1.4915555251167555E-3</v>
      </c>
      <c r="IF31" s="86">
        <f ca="1">Control!$C$7*Calculations!$C$82*INDEX('Monthly Data'!N:N,Calculations!$C$116+MOD(DP31,Calculations!$C$118))+Control!$C$7*Calculations!$C$83*INDEX('Monthly Data'!O:O,Calculations!$C$116+MOD(DP31,Calculations!$C$118))+Control!$C$7*Calculations!$C$84*INDEX('Monthly Data'!P:P,Calculations!$C$116+MOD(DP31,Calculations!$C$118))+Control!$C$7*Calculations!$C$85*INDEX('Monthly Data'!Q:Q,Calculations!$C$116+MOD(DP31,Calculations!$C$118))+(1-Control!$C$7*Calculations!$C$87)*INDEX('Monthly Data'!R:R,Calculations!$C$116+MOD(DP31,Calculations!$C$118))</f>
        <v>-7.3651264633385334E-4</v>
      </c>
      <c r="IG31" s="88">
        <f ca="1">Control!$C$8*(1+DQ31)*(1+DR31)*(1+DS31)*(1+DT31)*(1+DU31)*(1+DV31)*(1+DW31)*(1+DX31)*(1+DY31)*(1+DZ31)*(1+EA31)*(1+EB31)*(1+EC31)*(1+ED31)*(1+EE31)*(1+EF31)*(1+EG31)*(1+EH31)*(1+EI31)*(1+EJ31)*(1+EK31)*(1+EL31)*(1+EM31)*(1+EN31)*(1+EO31)*(1+EP31)*(1+EQ31)*(1+ER31)*(1+ES31)*(1+ET31)*(1+EU31)*(1+EV31)*(1+EW31)*(1+EX31)*(1+EY31)*(1+EZ31)*(1+FA31)*(1+FB31)*(1+FC31)*(1+FD31)*(1+FE31)*(1+FF31)*(1+FG31)*(1+FH31)*(1+FI31)*(1+FJ31)*(1+FK31)*(1+FL31)*(1+FM31)*(1+FN31)*(1+FO31)*(1+FP31)*(1+FQ31)*(1+FR31)*(1+FS31)*(1+FT31)*(1+FU31)*(1+FV31)*(1+FW31)*(1+FX31)*(1+FY31)*(1+FZ31)*(1+GA31)*(1+GB31)*(1+GC31)*(1+GD31)*(1+GE31)*(1+GF31)*(1+GG31)*(1+GH31)*(1+GI31)*(1+GJ31)*(1+GK31)*(1+GL31)*(1+GM31)*(1+GN31)*(1+GO31)*(1+GP31)*(1+GQ31)*(1+GR31)*(1+GS31)*(1+GT31)*(1+GU31)*(1+GV31)*(1+GW31)*(1+GX31)*(1+GY31)*(1+GZ31)*(1+HA31)*(1+HB31)*(1+HC31)*(1+HD31)*(1+HE31)*(1+HF31)*(1+HG31)*(1+HH31)*(1+HI31)*(1+HJ31)*(1+HK31)*(1+HL31)*(1+HM31)*(1+HN31)*(1+HO31)*(1+HP31)*(1+HQ31)*(1+HR31)*(1+HS31)*(1+HT31)*(1+HU31)*(1+HV31)*(1+HW31)*(1+HX31)*(1+HY31)*(1+HZ31)*(1+IA31)*(1+IB31)*(1+IC31)*(1+ID31)*(1+IE31)*(1+IF31)</f>
        <v>130015.83873508911</v>
      </c>
    </row>
    <row r="32" spans="1:241" x14ac:dyDescent="0.25">
      <c r="A32">
        <v>103</v>
      </c>
      <c r="B32">
        <v>38</v>
      </c>
      <c r="C32">
        <v>18</v>
      </c>
      <c r="D32">
        <v>101</v>
      </c>
      <c r="E32">
        <v>117</v>
      </c>
      <c r="F32">
        <v>81</v>
      </c>
      <c r="G32">
        <v>36</v>
      </c>
      <c r="H32">
        <v>48</v>
      </c>
      <c r="I32">
        <v>3</v>
      </c>
      <c r="J32">
        <v>51</v>
      </c>
      <c r="K32">
        <v>117</v>
      </c>
      <c r="L32">
        <v>115</v>
      </c>
      <c r="M32">
        <v>100</v>
      </c>
      <c r="N32">
        <v>115</v>
      </c>
      <c r="O32">
        <v>48</v>
      </c>
      <c r="P32">
        <v>3</v>
      </c>
      <c r="Q32">
        <v>88</v>
      </c>
      <c r="R32">
        <v>57</v>
      </c>
      <c r="S32">
        <v>16</v>
      </c>
      <c r="T32">
        <v>87</v>
      </c>
      <c r="U32">
        <v>63</v>
      </c>
      <c r="V32">
        <v>86</v>
      </c>
      <c r="W32">
        <v>21</v>
      </c>
      <c r="X32">
        <v>112</v>
      </c>
      <c r="Y32">
        <v>33</v>
      </c>
      <c r="Z32">
        <v>94</v>
      </c>
      <c r="AA32">
        <v>31</v>
      </c>
      <c r="AB32">
        <v>68</v>
      </c>
      <c r="AC32">
        <v>38</v>
      </c>
      <c r="AD32">
        <v>71</v>
      </c>
      <c r="AE32">
        <v>101</v>
      </c>
      <c r="AF32">
        <v>69</v>
      </c>
      <c r="AG32">
        <v>102</v>
      </c>
      <c r="AH32">
        <v>53</v>
      </c>
      <c r="AI32">
        <v>12</v>
      </c>
      <c r="AJ32">
        <v>116</v>
      </c>
      <c r="AK32">
        <v>100</v>
      </c>
      <c r="AL32">
        <v>96</v>
      </c>
      <c r="AM32">
        <v>46</v>
      </c>
      <c r="AN32">
        <v>40</v>
      </c>
      <c r="AO32">
        <v>17</v>
      </c>
      <c r="AP32">
        <v>93</v>
      </c>
      <c r="AQ32">
        <v>78</v>
      </c>
      <c r="AR32">
        <v>61</v>
      </c>
      <c r="AS32">
        <v>35</v>
      </c>
      <c r="AT32">
        <v>58</v>
      </c>
      <c r="AU32">
        <v>99</v>
      </c>
      <c r="AV32">
        <v>31</v>
      </c>
      <c r="AW32">
        <v>30</v>
      </c>
      <c r="AX32">
        <v>48</v>
      </c>
      <c r="AY32">
        <v>30</v>
      </c>
      <c r="AZ32">
        <v>96</v>
      </c>
      <c r="BA32">
        <v>96</v>
      </c>
      <c r="BB32">
        <v>20</v>
      </c>
      <c r="BC32">
        <v>6</v>
      </c>
      <c r="BD32">
        <v>118</v>
      </c>
      <c r="BE32">
        <v>107</v>
      </c>
      <c r="BF32">
        <v>107</v>
      </c>
      <c r="BG32">
        <v>74</v>
      </c>
      <c r="BH32">
        <v>35</v>
      </c>
      <c r="BI32">
        <v>36</v>
      </c>
      <c r="BJ32">
        <v>73</v>
      </c>
      <c r="BK32">
        <v>38</v>
      </c>
      <c r="BL32">
        <v>71</v>
      </c>
      <c r="BM32">
        <v>56</v>
      </c>
      <c r="BN32">
        <v>71</v>
      </c>
      <c r="BO32">
        <v>99</v>
      </c>
      <c r="BP32">
        <v>67</v>
      </c>
      <c r="BQ32">
        <v>49</v>
      </c>
      <c r="BR32">
        <v>61</v>
      </c>
      <c r="BS32">
        <v>82</v>
      </c>
      <c r="BT32">
        <v>98</v>
      </c>
      <c r="BU32">
        <v>83</v>
      </c>
      <c r="BV32">
        <v>85</v>
      </c>
      <c r="BW32">
        <v>87</v>
      </c>
      <c r="BX32">
        <v>47</v>
      </c>
      <c r="BY32">
        <v>0</v>
      </c>
      <c r="BZ32">
        <v>65</v>
      </c>
      <c r="CA32">
        <v>21</v>
      </c>
      <c r="CB32">
        <v>21</v>
      </c>
      <c r="CC32">
        <v>39</v>
      </c>
      <c r="CD32">
        <v>76</v>
      </c>
      <c r="CE32">
        <v>60</v>
      </c>
      <c r="CF32">
        <v>2</v>
      </c>
      <c r="CG32">
        <v>40</v>
      </c>
      <c r="CH32">
        <v>102</v>
      </c>
      <c r="CI32">
        <v>77</v>
      </c>
      <c r="CJ32">
        <v>43</v>
      </c>
      <c r="CK32">
        <v>83</v>
      </c>
      <c r="CL32">
        <v>59</v>
      </c>
      <c r="CM32">
        <v>66</v>
      </c>
      <c r="CN32">
        <v>78</v>
      </c>
      <c r="CO32">
        <v>85</v>
      </c>
      <c r="CP32">
        <v>106</v>
      </c>
      <c r="CQ32">
        <v>50</v>
      </c>
      <c r="CR32">
        <v>22</v>
      </c>
      <c r="CS32">
        <v>37</v>
      </c>
      <c r="CT32">
        <v>13</v>
      </c>
      <c r="CU32">
        <v>109</v>
      </c>
      <c r="CV32">
        <v>15</v>
      </c>
      <c r="CW32">
        <v>84</v>
      </c>
      <c r="CX32">
        <v>46</v>
      </c>
      <c r="CY32">
        <v>38</v>
      </c>
      <c r="CZ32">
        <v>107</v>
      </c>
      <c r="DA32">
        <v>89</v>
      </c>
      <c r="DB32">
        <v>54</v>
      </c>
      <c r="DC32">
        <v>27</v>
      </c>
      <c r="DD32">
        <v>29</v>
      </c>
      <c r="DE32">
        <v>48</v>
      </c>
      <c r="DF32">
        <v>15</v>
      </c>
      <c r="DG32">
        <v>73</v>
      </c>
      <c r="DH32">
        <v>29</v>
      </c>
      <c r="DI32">
        <v>51</v>
      </c>
      <c r="DJ32">
        <v>49</v>
      </c>
      <c r="DK32">
        <v>88</v>
      </c>
      <c r="DL32">
        <v>64</v>
      </c>
      <c r="DM32">
        <v>13</v>
      </c>
      <c r="DN32">
        <v>111</v>
      </c>
      <c r="DO32">
        <v>52</v>
      </c>
      <c r="DP32">
        <v>94</v>
      </c>
      <c r="DQ32" s="86">
        <f ca="1">Control!$C$7*Calculations!$C$82*INDEX('Monthly Data'!N:N,Calculations!$C$116+MOD(A32,Calculations!$C$118))+Control!$C$7*Calculations!$C$83*INDEX('Monthly Data'!O:O,Calculations!$C$116+MOD(A32,Calculations!$C$118))+Control!$C$7*Calculations!$C$84*INDEX('Monthly Data'!P:P,Calculations!$C$116+MOD(A32,Calculations!$C$118))+Control!$C$7*Calculations!$C$85*INDEX('Monthly Data'!Q:Q,Calculations!$C$116+MOD(A32,Calculations!$C$118))+(1-Control!$C$7*Calculations!$C$87)*INDEX('Monthly Data'!R:R,Calculations!$C$116+MOD(A32,Calculations!$C$118))</f>
        <v>5.1972609868760735E-3</v>
      </c>
      <c r="DR32" s="86">
        <f ca="1">Control!$C$7*Calculations!$C$82*INDEX('Monthly Data'!N:N,Calculations!$C$116+MOD(B32,Calculations!$C$118))+Control!$C$7*Calculations!$C$83*INDEX('Monthly Data'!O:O,Calculations!$C$116+MOD(B32,Calculations!$C$118))+Control!$C$7*Calculations!$C$84*INDEX('Monthly Data'!P:P,Calculations!$C$116+MOD(B32,Calculations!$C$118))+Control!$C$7*Calculations!$C$85*INDEX('Monthly Data'!Q:Q,Calculations!$C$116+MOD(B32,Calculations!$C$118))+(1-Control!$C$7*Calculations!$C$87)*INDEX('Monthly Data'!R:R,Calculations!$C$116+MOD(B32,Calculations!$C$118))</f>
        <v>1.3891563624307685E-2</v>
      </c>
      <c r="DS32" s="86">
        <f ca="1">Control!$C$7*Calculations!$C$82*INDEX('Monthly Data'!N:N,Calculations!$C$116+MOD(C32,Calculations!$C$118))+Control!$C$7*Calculations!$C$83*INDEX('Monthly Data'!O:O,Calculations!$C$116+MOD(C32,Calculations!$C$118))+Control!$C$7*Calculations!$C$84*INDEX('Monthly Data'!P:P,Calculations!$C$116+MOD(C32,Calculations!$C$118))+Control!$C$7*Calculations!$C$85*INDEX('Monthly Data'!Q:Q,Calculations!$C$116+MOD(C32,Calculations!$C$118))+(1-Control!$C$7*Calculations!$C$87)*INDEX('Monthly Data'!R:R,Calculations!$C$116+MOD(C32,Calculations!$C$118))</f>
        <v>-7.4084874653726545E-3</v>
      </c>
      <c r="DT32" s="86">
        <f ca="1">Control!$C$7*Calculations!$C$82*INDEX('Monthly Data'!N:N,Calculations!$C$116+MOD(D32,Calculations!$C$118))+Control!$C$7*Calculations!$C$83*INDEX('Monthly Data'!O:O,Calculations!$C$116+MOD(D32,Calculations!$C$118))+Control!$C$7*Calculations!$C$84*INDEX('Monthly Data'!P:P,Calculations!$C$116+MOD(D32,Calculations!$C$118))+Control!$C$7*Calculations!$C$85*INDEX('Monthly Data'!Q:Q,Calculations!$C$116+MOD(D32,Calculations!$C$118))+(1-Control!$C$7*Calculations!$C$87)*INDEX('Monthly Data'!R:R,Calculations!$C$116+MOD(D32,Calculations!$C$118))</f>
        <v>-2.5168357537820856E-4</v>
      </c>
      <c r="DU32" s="86">
        <f ca="1">Control!$C$7*Calculations!$C$82*INDEX('Monthly Data'!N:N,Calculations!$C$116+MOD(E32,Calculations!$C$118))+Control!$C$7*Calculations!$C$83*INDEX('Monthly Data'!O:O,Calculations!$C$116+MOD(E32,Calculations!$C$118))+Control!$C$7*Calculations!$C$84*INDEX('Monthly Data'!P:P,Calculations!$C$116+MOD(E32,Calculations!$C$118))+Control!$C$7*Calculations!$C$85*INDEX('Monthly Data'!Q:Q,Calculations!$C$116+MOD(E32,Calculations!$C$118))+(1-Control!$C$7*Calculations!$C$87)*INDEX('Monthly Data'!R:R,Calculations!$C$116+MOD(E32,Calculations!$C$118))</f>
        <v>-7.3651264633385334E-4</v>
      </c>
      <c r="DV32" s="86">
        <f ca="1">Control!$C$7*Calculations!$C$82*INDEX('Monthly Data'!N:N,Calculations!$C$116+MOD(F32,Calculations!$C$118))+Control!$C$7*Calculations!$C$83*INDEX('Monthly Data'!O:O,Calculations!$C$116+MOD(F32,Calculations!$C$118))+Control!$C$7*Calculations!$C$84*INDEX('Monthly Data'!P:P,Calculations!$C$116+MOD(F32,Calculations!$C$118))+Control!$C$7*Calculations!$C$85*INDEX('Monthly Data'!Q:Q,Calculations!$C$116+MOD(F32,Calculations!$C$118))+(1-Control!$C$7*Calculations!$C$87)*INDEX('Monthly Data'!R:R,Calculations!$C$116+MOD(F32,Calculations!$C$118))</f>
        <v>3.0957942835585645E-2</v>
      </c>
      <c r="DW32" s="86">
        <f ca="1">Control!$C$7*Calculations!$C$82*INDEX('Monthly Data'!N:N,Calculations!$C$116+MOD(G32,Calculations!$C$118))+Control!$C$7*Calculations!$C$83*INDEX('Monthly Data'!O:O,Calculations!$C$116+MOD(G32,Calculations!$C$118))+Control!$C$7*Calculations!$C$84*INDEX('Monthly Data'!P:P,Calculations!$C$116+MOD(G32,Calculations!$C$118))+Control!$C$7*Calculations!$C$85*INDEX('Monthly Data'!Q:Q,Calculations!$C$116+MOD(G32,Calculations!$C$118))+(1-Control!$C$7*Calculations!$C$87)*INDEX('Monthly Data'!R:R,Calculations!$C$116+MOD(G32,Calculations!$C$118))</f>
        <v>1.1106855739851785E-2</v>
      </c>
      <c r="DX32" s="86">
        <f ca="1">Control!$C$7*Calculations!$C$82*INDEX('Monthly Data'!N:N,Calculations!$C$116+MOD(H32,Calculations!$C$118))+Control!$C$7*Calculations!$C$83*INDEX('Monthly Data'!O:O,Calculations!$C$116+MOD(H32,Calculations!$C$118))+Control!$C$7*Calculations!$C$84*INDEX('Monthly Data'!P:P,Calculations!$C$116+MOD(H32,Calculations!$C$118))+Control!$C$7*Calculations!$C$85*INDEX('Monthly Data'!Q:Q,Calculations!$C$116+MOD(H32,Calculations!$C$118))+(1-Control!$C$7*Calculations!$C$87)*INDEX('Monthly Data'!R:R,Calculations!$C$116+MOD(H32,Calculations!$C$118))</f>
        <v>-1.5984879994281095E-2</v>
      </c>
      <c r="DY32" s="86">
        <f ca="1">Control!$C$7*Calculations!$C$82*INDEX('Monthly Data'!N:N,Calculations!$C$116+MOD(I32,Calculations!$C$118))+Control!$C$7*Calculations!$C$83*INDEX('Monthly Data'!O:O,Calculations!$C$116+MOD(I32,Calculations!$C$118))+Control!$C$7*Calculations!$C$84*INDEX('Monthly Data'!P:P,Calculations!$C$116+MOD(I32,Calculations!$C$118))+Control!$C$7*Calculations!$C$85*INDEX('Monthly Data'!Q:Q,Calculations!$C$116+MOD(I32,Calculations!$C$118))+(1-Control!$C$7*Calculations!$C$87)*INDEX('Monthly Data'!R:R,Calculations!$C$116+MOD(I32,Calculations!$C$118))</f>
        <v>9.9793409618087695E-3</v>
      </c>
      <c r="DZ32" s="86">
        <f ca="1">Control!$C$7*Calculations!$C$82*INDEX('Monthly Data'!N:N,Calculations!$C$116+MOD(J32,Calculations!$C$118))+Control!$C$7*Calculations!$C$83*INDEX('Monthly Data'!O:O,Calculations!$C$116+MOD(J32,Calculations!$C$118))+Control!$C$7*Calculations!$C$84*INDEX('Monthly Data'!P:P,Calculations!$C$116+MOD(J32,Calculations!$C$118))+Control!$C$7*Calculations!$C$85*INDEX('Monthly Data'!Q:Q,Calculations!$C$116+MOD(J32,Calculations!$C$118))+(1-Control!$C$7*Calculations!$C$87)*INDEX('Monthly Data'!R:R,Calculations!$C$116+MOD(J32,Calculations!$C$118))</f>
        <v>1.8695385296339444E-2</v>
      </c>
      <c r="EA32" s="86">
        <f ca="1">Control!$C$7*Calculations!$C$82*INDEX('Monthly Data'!N:N,Calculations!$C$116+MOD(K32,Calculations!$C$118))+Control!$C$7*Calculations!$C$83*INDEX('Monthly Data'!O:O,Calculations!$C$116+MOD(K32,Calculations!$C$118))+Control!$C$7*Calculations!$C$84*INDEX('Monthly Data'!P:P,Calculations!$C$116+MOD(K32,Calculations!$C$118))+Control!$C$7*Calculations!$C$85*INDEX('Monthly Data'!Q:Q,Calculations!$C$116+MOD(K32,Calculations!$C$118))+(1-Control!$C$7*Calculations!$C$87)*INDEX('Monthly Data'!R:R,Calculations!$C$116+MOD(K32,Calculations!$C$118))</f>
        <v>-7.3651264633385334E-4</v>
      </c>
      <c r="EB32" s="86">
        <f ca="1">Control!$C$7*Calculations!$C$82*INDEX('Monthly Data'!N:N,Calculations!$C$116+MOD(L32,Calculations!$C$118))+Control!$C$7*Calculations!$C$83*INDEX('Monthly Data'!O:O,Calculations!$C$116+MOD(L32,Calculations!$C$118))+Control!$C$7*Calculations!$C$84*INDEX('Monthly Data'!P:P,Calculations!$C$116+MOD(L32,Calculations!$C$118))+Control!$C$7*Calculations!$C$85*INDEX('Monthly Data'!Q:Q,Calculations!$C$116+MOD(L32,Calculations!$C$118))+(1-Control!$C$7*Calculations!$C$87)*INDEX('Monthly Data'!R:R,Calculations!$C$116+MOD(L32,Calculations!$C$118))</f>
        <v>4.5132804118240749E-2</v>
      </c>
      <c r="EC32" s="86">
        <f ca="1">Control!$C$7*Calculations!$C$82*INDEX('Monthly Data'!N:N,Calculations!$C$116+MOD(M32,Calculations!$C$118))+Control!$C$7*Calculations!$C$83*INDEX('Monthly Data'!O:O,Calculations!$C$116+MOD(M32,Calculations!$C$118))+Control!$C$7*Calculations!$C$84*INDEX('Monthly Data'!P:P,Calculations!$C$116+MOD(M32,Calculations!$C$118))+Control!$C$7*Calculations!$C$85*INDEX('Monthly Data'!Q:Q,Calculations!$C$116+MOD(M32,Calculations!$C$118))+(1-Control!$C$7*Calculations!$C$87)*INDEX('Monthly Data'!R:R,Calculations!$C$116+MOD(M32,Calculations!$C$118))</f>
        <v>1.7599621212565995E-2</v>
      </c>
      <c r="ED32" s="86">
        <f ca="1">Control!$C$7*Calculations!$C$82*INDEX('Monthly Data'!N:N,Calculations!$C$116+MOD(N32,Calculations!$C$118))+Control!$C$7*Calculations!$C$83*INDEX('Monthly Data'!O:O,Calculations!$C$116+MOD(N32,Calculations!$C$118))+Control!$C$7*Calculations!$C$84*INDEX('Monthly Data'!P:P,Calculations!$C$116+MOD(N32,Calculations!$C$118))+Control!$C$7*Calculations!$C$85*INDEX('Monthly Data'!Q:Q,Calculations!$C$116+MOD(N32,Calculations!$C$118))+(1-Control!$C$7*Calculations!$C$87)*INDEX('Monthly Data'!R:R,Calculations!$C$116+MOD(N32,Calculations!$C$118))</f>
        <v>4.5132804118240749E-2</v>
      </c>
      <c r="EE32" s="86">
        <f ca="1">Control!$C$7*Calculations!$C$82*INDEX('Monthly Data'!N:N,Calculations!$C$116+MOD(O32,Calculations!$C$118))+Control!$C$7*Calculations!$C$83*INDEX('Monthly Data'!O:O,Calculations!$C$116+MOD(O32,Calculations!$C$118))+Control!$C$7*Calculations!$C$84*INDEX('Monthly Data'!P:P,Calculations!$C$116+MOD(O32,Calculations!$C$118))+Control!$C$7*Calculations!$C$85*INDEX('Monthly Data'!Q:Q,Calculations!$C$116+MOD(O32,Calculations!$C$118))+(1-Control!$C$7*Calculations!$C$87)*INDEX('Monthly Data'!R:R,Calculations!$C$116+MOD(O32,Calculations!$C$118))</f>
        <v>-1.5984879994281095E-2</v>
      </c>
      <c r="EF32" s="86">
        <f ca="1">Control!$C$7*Calculations!$C$82*INDEX('Monthly Data'!N:N,Calculations!$C$116+MOD(P32,Calculations!$C$118))+Control!$C$7*Calculations!$C$83*INDEX('Monthly Data'!O:O,Calculations!$C$116+MOD(P32,Calculations!$C$118))+Control!$C$7*Calculations!$C$84*INDEX('Monthly Data'!P:P,Calculations!$C$116+MOD(P32,Calculations!$C$118))+Control!$C$7*Calculations!$C$85*INDEX('Monthly Data'!Q:Q,Calculations!$C$116+MOD(P32,Calculations!$C$118))+(1-Control!$C$7*Calculations!$C$87)*INDEX('Monthly Data'!R:R,Calculations!$C$116+MOD(P32,Calculations!$C$118))</f>
        <v>9.9793409618087695E-3</v>
      </c>
      <c r="EG32" s="86">
        <f ca="1">Control!$C$7*Calculations!$C$82*INDEX('Monthly Data'!N:N,Calculations!$C$116+MOD(Q32,Calculations!$C$118))+Control!$C$7*Calculations!$C$83*INDEX('Monthly Data'!O:O,Calculations!$C$116+MOD(Q32,Calculations!$C$118))+Control!$C$7*Calculations!$C$84*INDEX('Monthly Data'!P:P,Calculations!$C$116+MOD(Q32,Calculations!$C$118))+Control!$C$7*Calculations!$C$85*INDEX('Monthly Data'!Q:Q,Calculations!$C$116+MOD(Q32,Calculations!$C$118))+(1-Control!$C$7*Calculations!$C$87)*INDEX('Monthly Data'!R:R,Calculations!$C$116+MOD(Q32,Calculations!$C$118))</f>
        <v>6.4539397490030407E-3</v>
      </c>
      <c r="EH32" s="86">
        <f ca="1">Control!$C$7*Calculations!$C$82*INDEX('Monthly Data'!N:N,Calculations!$C$116+MOD(R32,Calculations!$C$118))+Control!$C$7*Calculations!$C$83*INDEX('Monthly Data'!O:O,Calculations!$C$116+MOD(R32,Calculations!$C$118))+Control!$C$7*Calculations!$C$84*INDEX('Monthly Data'!P:P,Calculations!$C$116+MOD(R32,Calculations!$C$118))+Control!$C$7*Calculations!$C$85*INDEX('Monthly Data'!Q:Q,Calculations!$C$116+MOD(R32,Calculations!$C$118))+(1-Control!$C$7*Calculations!$C$87)*INDEX('Monthly Data'!R:R,Calculations!$C$116+MOD(R32,Calculations!$C$118))</f>
        <v>7.3538285850108537E-3</v>
      </c>
      <c r="EI32" s="86">
        <f ca="1">Control!$C$7*Calculations!$C$82*INDEX('Monthly Data'!N:N,Calculations!$C$116+MOD(S32,Calculations!$C$118))+Control!$C$7*Calculations!$C$83*INDEX('Monthly Data'!O:O,Calculations!$C$116+MOD(S32,Calculations!$C$118))+Control!$C$7*Calculations!$C$84*INDEX('Monthly Data'!P:P,Calculations!$C$116+MOD(S32,Calculations!$C$118))+Control!$C$7*Calculations!$C$85*INDEX('Monthly Data'!Q:Q,Calculations!$C$116+MOD(S32,Calculations!$C$118))+(1-Control!$C$7*Calculations!$C$87)*INDEX('Monthly Data'!R:R,Calculations!$C$116+MOD(S32,Calculations!$C$118))</f>
        <v>2.5325873776067674E-2</v>
      </c>
      <c r="EJ32" s="86">
        <f ca="1">Control!$C$7*Calculations!$C$82*INDEX('Monthly Data'!N:N,Calculations!$C$116+MOD(T32,Calculations!$C$118))+Control!$C$7*Calculations!$C$83*INDEX('Monthly Data'!O:O,Calculations!$C$116+MOD(T32,Calculations!$C$118))+Control!$C$7*Calculations!$C$84*INDEX('Monthly Data'!P:P,Calculations!$C$116+MOD(T32,Calculations!$C$118))+Control!$C$7*Calculations!$C$85*INDEX('Monthly Data'!Q:Q,Calculations!$C$116+MOD(T32,Calculations!$C$118))+(1-Control!$C$7*Calculations!$C$87)*INDEX('Monthly Data'!R:R,Calculations!$C$116+MOD(T32,Calculations!$C$118))</f>
        <v>2.5790695379256122E-2</v>
      </c>
      <c r="EK32" s="86">
        <f ca="1">Control!$C$7*Calculations!$C$82*INDEX('Monthly Data'!N:N,Calculations!$C$116+MOD(U32,Calculations!$C$118))+Control!$C$7*Calculations!$C$83*INDEX('Monthly Data'!O:O,Calculations!$C$116+MOD(U32,Calculations!$C$118))+Control!$C$7*Calculations!$C$84*INDEX('Monthly Data'!P:P,Calculations!$C$116+MOD(U32,Calculations!$C$118))+Control!$C$7*Calculations!$C$85*INDEX('Monthly Data'!Q:Q,Calculations!$C$116+MOD(U32,Calculations!$C$118))+(1-Control!$C$7*Calculations!$C$87)*INDEX('Monthly Data'!R:R,Calculations!$C$116+MOD(U32,Calculations!$C$118))</f>
        <v>1.9073822767906517E-2</v>
      </c>
      <c r="EL32" s="86">
        <f ca="1">Control!$C$7*Calculations!$C$82*INDEX('Monthly Data'!N:N,Calculations!$C$116+MOD(V32,Calculations!$C$118))+Control!$C$7*Calculations!$C$83*INDEX('Monthly Data'!O:O,Calculations!$C$116+MOD(V32,Calculations!$C$118))+Control!$C$7*Calculations!$C$84*INDEX('Monthly Data'!P:P,Calculations!$C$116+MOD(V32,Calculations!$C$118))+Control!$C$7*Calculations!$C$85*INDEX('Monthly Data'!Q:Q,Calculations!$C$116+MOD(V32,Calculations!$C$118))+(1-Control!$C$7*Calculations!$C$87)*INDEX('Monthly Data'!R:R,Calculations!$C$116+MOD(V32,Calculations!$C$118))</f>
        <v>4.5735623984309991E-2</v>
      </c>
      <c r="EM32" s="86">
        <f ca="1">Control!$C$7*Calculations!$C$82*INDEX('Monthly Data'!N:N,Calculations!$C$116+MOD(W32,Calculations!$C$118))+Control!$C$7*Calculations!$C$83*INDEX('Monthly Data'!O:O,Calculations!$C$116+MOD(W32,Calculations!$C$118))+Control!$C$7*Calculations!$C$84*INDEX('Monthly Data'!P:P,Calculations!$C$116+MOD(W32,Calculations!$C$118))+Control!$C$7*Calculations!$C$85*INDEX('Monthly Data'!Q:Q,Calculations!$C$116+MOD(W32,Calculations!$C$118))+(1-Control!$C$7*Calculations!$C$87)*INDEX('Monthly Data'!R:R,Calculations!$C$116+MOD(W32,Calculations!$C$118))</f>
        <v>1.5108777406081684E-3</v>
      </c>
      <c r="EN32" s="86">
        <f ca="1">Control!$C$7*Calculations!$C$82*INDEX('Monthly Data'!N:N,Calculations!$C$116+MOD(X32,Calculations!$C$118))+Control!$C$7*Calculations!$C$83*INDEX('Monthly Data'!O:O,Calculations!$C$116+MOD(X32,Calculations!$C$118))+Control!$C$7*Calculations!$C$84*INDEX('Monthly Data'!P:P,Calculations!$C$116+MOD(X32,Calculations!$C$118))+Control!$C$7*Calculations!$C$85*INDEX('Monthly Data'!Q:Q,Calculations!$C$116+MOD(X32,Calculations!$C$118))+(1-Control!$C$7*Calculations!$C$87)*INDEX('Monthly Data'!R:R,Calculations!$C$116+MOD(X32,Calculations!$C$118))</f>
        <v>1.142101364887867E-2</v>
      </c>
      <c r="EO32" s="86">
        <f ca="1">Control!$C$7*Calculations!$C$82*INDEX('Monthly Data'!N:N,Calculations!$C$116+MOD(Y32,Calculations!$C$118))+Control!$C$7*Calculations!$C$83*INDEX('Monthly Data'!O:O,Calculations!$C$116+MOD(Y32,Calculations!$C$118))+Control!$C$7*Calculations!$C$84*INDEX('Monthly Data'!P:P,Calculations!$C$116+MOD(Y32,Calculations!$C$118))+Control!$C$7*Calculations!$C$85*INDEX('Monthly Data'!Q:Q,Calculations!$C$116+MOD(Y32,Calculations!$C$118))+(1-Control!$C$7*Calculations!$C$87)*INDEX('Monthly Data'!R:R,Calculations!$C$116+MOD(Y32,Calculations!$C$118))</f>
        <v>3.1070573055362403E-2</v>
      </c>
      <c r="EP32" s="86">
        <f ca="1">Control!$C$7*Calculations!$C$82*INDEX('Monthly Data'!N:N,Calculations!$C$116+MOD(Z32,Calculations!$C$118))+Control!$C$7*Calculations!$C$83*INDEX('Monthly Data'!O:O,Calculations!$C$116+MOD(Z32,Calculations!$C$118))+Control!$C$7*Calculations!$C$84*INDEX('Monthly Data'!P:P,Calculations!$C$116+MOD(Z32,Calculations!$C$118))+Control!$C$7*Calculations!$C$85*INDEX('Monthly Data'!Q:Q,Calculations!$C$116+MOD(Z32,Calculations!$C$118))+(1-Control!$C$7*Calculations!$C$87)*INDEX('Monthly Data'!R:R,Calculations!$C$116+MOD(Z32,Calculations!$C$118))</f>
        <v>1.0353752315110615E-2</v>
      </c>
      <c r="EQ32" s="86">
        <f ca="1">Control!$C$7*Calculations!$C$82*INDEX('Monthly Data'!N:N,Calculations!$C$116+MOD(AA32,Calculations!$C$118))+Control!$C$7*Calculations!$C$83*INDEX('Monthly Data'!O:O,Calculations!$C$116+MOD(AA32,Calculations!$C$118))+Control!$C$7*Calculations!$C$84*INDEX('Monthly Data'!P:P,Calculations!$C$116+MOD(AA32,Calculations!$C$118))+Control!$C$7*Calculations!$C$85*INDEX('Monthly Data'!Q:Q,Calculations!$C$116+MOD(AA32,Calculations!$C$118))+(1-Control!$C$7*Calculations!$C$87)*INDEX('Monthly Data'!R:R,Calculations!$C$116+MOD(AA32,Calculations!$C$118))</f>
        <v>1.8665061640915637E-2</v>
      </c>
      <c r="ER32" s="86">
        <f ca="1">Control!$C$7*Calculations!$C$82*INDEX('Monthly Data'!N:N,Calculations!$C$116+MOD(AB32,Calculations!$C$118))+Control!$C$7*Calculations!$C$83*INDEX('Monthly Data'!O:O,Calculations!$C$116+MOD(AB32,Calculations!$C$118))+Control!$C$7*Calculations!$C$84*INDEX('Monthly Data'!P:P,Calculations!$C$116+MOD(AB32,Calculations!$C$118))+Control!$C$7*Calculations!$C$85*INDEX('Monthly Data'!Q:Q,Calculations!$C$116+MOD(AB32,Calculations!$C$118))+(1-Control!$C$7*Calculations!$C$87)*INDEX('Monthly Data'!R:R,Calculations!$C$116+MOD(AB32,Calculations!$C$118))</f>
        <v>2.2757992058453024E-3</v>
      </c>
      <c r="ES32" s="86">
        <f ca="1">Control!$C$7*Calculations!$C$82*INDEX('Monthly Data'!N:N,Calculations!$C$116+MOD(AC32,Calculations!$C$118))+Control!$C$7*Calculations!$C$83*INDEX('Monthly Data'!O:O,Calculations!$C$116+MOD(AC32,Calculations!$C$118))+Control!$C$7*Calculations!$C$84*INDEX('Monthly Data'!P:P,Calculations!$C$116+MOD(AC32,Calculations!$C$118))+Control!$C$7*Calculations!$C$85*INDEX('Monthly Data'!Q:Q,Calculations!$C$116+MOD(AC32,Calculations!$C$118))+(1-Control!$C$7*Calculations!$C$87)*INDEX('Monthly Data'!R:R,Calculations!$C$116+MOD(AC32,Calculations!$C$118))</f>
        <v>1.3891563624307685E-2</v>
      </c>
      <c r="ET32" s="86">
        <f ca="1">Control!$C$7*Calculations!$C$82*INDEX('Monthly Data'!N:N,Calculations!$C$116+MOD(AD32,Calculations!$C$118))+Control!$C$7*Calculations!$C$83*INDEX('Monthly Data'!O:O,Calculations!$C$116+MOD(AD32,Calculations!$C$118))+Control!$C$7*Calculations!$C$84*INDEX('Monthly Data'!P:P,Calculations!$C$116+MOD(AD32,Calculations!$C$118))+Control!$C$7*Calculations!$C$85*INDEX('Monthly Data'!Q:Q,Calculations!$C$116+MOD(AD32,Calculations!$C$118))+(1-Control!$C$7*Calculations!$C$87)*INDEX('Monthly Data'!R:R,Calculations!$C$116+MOD(AD32,Calculations!$C$118))</f>
        <v>-2.072517756005474E-2</v>
      </c>
      <c r="EU32" s="86">
        <f ca="1">Control!$C$7*Calculations!$C$82*INDEX('Monthly Data'!N:N,Calculations!$C$116+MOD(AE32,Calculations!$C$118))+Control!$C$7*Calculations!$C$83*INDEX('Monthly Data'!O:O,Calculations!$C$116+MOD(AE32,Calculations!$C$118))+Control!$C$7*Calculations!$C$84*INDEX('Monthly Data'!P:P,Calculations!$C$116+MOD(AE32,Calculations!$C$118))+Control!$C$7*Calculations!$C$85*INDEX('Monthly Data'!Q:Q,Calculations!$C$116+MOD(AE32,Calculations!$C$118))+(1-Control!$C$7*Calculations!$C$87)*INDEX('Monthly Data'!R:R,Calculations!$C$116+MOD(AE32,Calculations!$C$118))</f>
        <v>-2.5168357537820856E-4</v>
      </c>
      <c r="EV32" s="86">
        <f ca="1">Control!$C$7*Calculations!$C$82*INDEX('Monthly Data'!N:N,Calculations!$C$116+MOD(AF32,Calculations!$C$118))+Control!$C$7*Calculations!$C$83*INDEX('Monthly Data'!O:O,Calculations!$C$116+MOD(AF32,Calculations!$C$118))+Control!$C$7*Calculations!$C$84*INDEX('Monthly Data'!P:P,Calculations!$C$116+MOD(AF32,Calculations!$C$118))+Control!$C$7*Calculations!$C$85*INDEX('Monthly Data'!Q:Q,Calculations!$C$116+MOD(AF32,Calculations!$C$118))+(1-Control!$C$7*Calculations!$C$87)*INDEX('Monthly Data'!R:R,Calculations!$C$116+MOD(AF32,Calculations!$C$118))</f>
        <v>-4.0413381192162513E-2</v>
      </c>
      <c r="EW32" s="86">
        <f ca="1">Control!$C$7*Calculations!$C$82*INDEX('Monthly Data'!N:N,Calculations!$C$116+MOD(AG32,Calculations!$C$118))+Control!$C$7*Calculations!$C$83*INDEX('Monthly Data'!O:O,Calculations!$C$116+MOD(AG32,Calculations!$C$118))+Control!$C$7*Calculations!$C$84*INDEX('Monthly Data'!P:P,Calculations!$C$116+MOD(AG32,Calculations!$C$118))+Control!$C$7*Calculations!$C$85*INDEX('Monthly Data'!Q:Q,Calculations!$C$116+MOD(AG32,Calculations!$C$118))+(1-Control!$C$7*Calculations!$C$87)*INDEX('Monthly Data'!R:R,Calculations!$C$116+MOD(AG32,Calculations!$C$118))</f>
        <v>-1.8530040247387896E-2</v>
      </c>
      <c r="EX32" s="86">
        <f ca="1">Control!$C$7*Calculations!$C$82*INDEX('Monthly Data'!N:N,Calculations!$C$116+MOD(AH32,Calculations!$C$118))+Control!$C$7*Calculations!$C$83*INDEX('Monthly Data'!O:O,Calculations!$C$116+MOD(AH32,Calculations!$C$118))+Control!$C$7*Calculations!$C$84*INDEX('Monthly Data'!P:P,Calculations!$C$116+MOD(AH32,Calculations!$C$118))+Control!$C$7*Calculations!$C$85*INDEX('Monthly Data'!Q:Q,Calculations!$C$116+MOD(AH32,Calculations!$C$118))+(1-Control!$C$7*Calculations!$C$87)*INDEX('Monthly Data'!R:R,Calculations!$C$116+MOD(AH32,Calculations!$C$118))</f>
        <v>1.1786765492207996E-2</v>
      </c>
      <c r="EY32" s="86">
        <f ca="1">Control!$C$7*Calculations!$C$82*INDEX('Monthly Data'!N:N,Calculations!$C$116+MOD(AI32,Calculations!$C$118))+Control!$C$7*Calculations!$C$83*INDEX('Monthly Data'!O:O,Calculations!$C$116+MOD(AI32,Calculations!$C$118))+Control!$C$7*Calculations!$C$84*INDEX('Monthly Data'!P:P,Calculations!$C$116+MOD(AI32,Calculations!$C$118))+Control!$C$7*Calculations!$C$85*INDEX('Monthly Data'!Q:Q,Calculations!$C$116+MOD(AI32,Calculations!$C$118))+(1-Control!$C$7*Calculations!$C$87)*INDEX('Monthly Data'!R:R,Calculations!$C$116+MOD(AI32,Calculations!$C$118))</f>
        <v>1.0415351832335435E-2</v>
      </c>
      <c r="EZ32" s="86">
        <f ca="1">Control!$C$7*Calculations!$C$82*INDEX('Monthly Data'!N:N,Calculations!$C$116+MOD(AJ32,Calculations!$C$118))+Control!$C$7*Calculations!$C$83*INDEX('Monthly Data'!O:O,Calculations!$C$116+MOD(AJ32,Calculations!$C$118))+Control!$C$7*Calculations!$C$84*INDEX('Monthly Data'!P:P,Calculations!$C$116+MOD(AJ32,Calculations!$C$118))+Control!$C$7*Calculations!$C$85*INDEX('Monthly Data'!Q:Q,Calculations!$C$116+MOD(AJ32,Calculations!$C$118))+(1-Control!$C$7*Calculations!$C$87)*INDEX('Monthly Data'!R:R,Calculations!$C$116+MOD(AJ32,Calculations!$C$118))</f>
        <v>2.1918137743539623E-2</v>
      </c>
      <c r="FA32" s="86">
        <f ca="1">Control!$C$7*Calculations!$C$82*INDEX('Monthly Data'!N:N,Calculations!$C$116+MOD(AK32,Calculations!$C$118))+Control!$C$7*Calculations!$C$83*INDEX('Monthly Data'!O:O,Calculations!$C$116+MOD(AK32,Calculations!$C$118))+Control!$C$7*Calculations!$C$84*INDEX('Monthly Data'!P:P,Calculations!$C$116+MOD(AK32,Calculations!$C$118))+Control!$C$7*Calculations!$C$85*INDEX('Monthly Data'!Q:Q,Calculations!$C$116+MOD(AK32,Calculations!$C$118))+(1-Control!$C$7*Calculations!$C$87)*INDEX('Monthly Data'!R:R,Calculations!$C$116+MOD(AK32,Calculations!$C$118))</f>
        <v>1.7599621212565995E-2</v>
      </c>
      <c r="FB32" s="86">
        <f ca="1">Control!$C$7*Calculations!$C$82*INDEX('Monthly Data'!N:N,Calculations!$C$116+MOD(AL32,Calculations!$C$118))+Control!$C$7*Calculations!$C$83*INDEX('Monthly Data'!O:O,Calculations!$C$116+MOD(AL32,Calculations!$C$118))+Control!$C$7*Calculations!$C$84*INDEX('Monthly Data'!P:P,Calculations!$C$116+MOD(AL32,Calculations!$C$118))+Control!$C$7*Calculations!$C$85*INDEX('Monthly Data'!Q:Q,Calculations!$C$116+MOD(AL32,Calculations!$C$118))+(1-Control!$C$7*Calculations!$C$87)*INDEX('Monthly Data'!R:R,Calculations!$C$116+MOD(AL32,Calculations!$C$118))</f>
        <v>1.0627294914941248E-2</v>
      </c>
      <c r="FC32" s="86">
        <f ca="1">Control!$C$7*Calculations!$C$82*INDEX('Monthly Data'!N:N,Calculations!$C$116+MOD(AM32,Calculations!$C$118))+Control!$C$7*Calculations!$C$83*INDEX('Monthly Data'!O:O,Calculations!$C$116+MOD(AM32,Calculations!$C$118))+Control!$C$7*Calculations!$C$84*INDEX('Monthly Data'!P:P,Calculations!$C$116+MOD(AM32,Calculations!$C$118))+Control!$C$7*Calculations!$C$85*INDEX('Monthly Data'!Q:Q,Calculations!$C$116+MOD(AM32,Calculations!$C$118))+(1-Control!$C$7*Calculations!$C$87)*INDEX('Monthly Data'!R:R,Calculations!$C$116+MOD(AM32,Calculations!$C$118))</f>
        <v>2.3307359621218403E-2</v>
      </c>
      <c r="FD32" s="86">
        <f ca="1">Control!$C$7*Calculations!$C$82*INDEX('Monthly Data'!N:N,Calculations!$C$116+MOD(AN32,Calculations!$C$118))+Control!$C$7*Calculations!$C$83*INDEX('Monthly Data'!O:O,Calculations!$C$116+MOD(AN32,Calculations!$C$118))+Control!$C$7*Calculations!$C$84*INDEX('Monthly Data'!P:P,Calculations!$C$116+MOD(AN32,Calculations!$C$118))+Control!$C$7*Calculations!$C$85*INDEX('Monthly Data'!Q:Q,Calculations!$C$116+MOD(AN32,Calculations!$C$118))+(1-Control!$C$7*Calculations!$C$87)*INDEX('Monthly Data'!R:R,Calculations!$C$116+MOD(AN32,Calculations!$C$118))</f>
        <v>-4.417423226995453E-3</v>
      </c>
      <c r="FE32" s="86">
        <f ca="1">Control!$C$7*Calculations!$C$82*INDEX('Monthly Data'!N:N,Calculations!$C$116+MOD(AO32,Calculations!$C$118))+Control!$C$7*Calculations!$C$83*INDEX('Monthly Data'!O:O,Calculations!$C$116+MOD(AO32,Calculations!$C$118))+Control!$C$7*Calculations!$C$84*INDEX('Monthly Data'!P:P,Calculations!$C$116+MOD(AO32,Calculations!$C$118))+Control!$C$7*Calculations!$C$85*INDEX('Monthly Data'!Q:Q,Calculations!$C$116+MOD(AO32,Calculations!$C$118))+(1-Control!$C$7*Calculations!$C$87)*INDEX('Monthly Data'!R:R,Calculations!$C$116+MOD(AO32,Calculations!$C$118))</f>
        <v>-2.0269389991732112E-2</v>
      </c>
      <c r="FF32" s="86">
        <f ca="1">Control!$C$7*Calculations!$C$82*INDEX('Monthly Data'!N:N,Calculations!$C$116+MOD(AP32,Calculations!$C$118))+Control!$C$7*Calculations!$C$83*INDEX('Monthly Data'!O:O,Calculations!$C$116+MOD(AP32,Calculations!$C$118))+Control!$C$7*Calculations!$C$84*INDEX('Monthly Data'!P:P,Calculations!$C$116+MOD(AP32,Calculations!$C$118))+Control!$C$7*Calculations!$C$85*INDEX('Monthly Data'!Q:Q,Calculations!$C$116+MOD(AP32,Calculations!$C$118))+(1-Control!$C$7*Calculations!$C$87)*INDEX('Monthly Data'!R:R,Calculations!$C$116+MOD(AP32,Calculations!$C$118))</f>
        <v>1.1809891087585166E-2</v>
      </c>
      <c r="FG32" s="86">
        <f ca="1">Control!$C$7*Calculations!$C$82*INDEX('Monthly Data'!N:N,Calculations!$C$116+MOD(AQ32,Calculations!$C$118))+Control!$C$7*Calculations!$C$83*INDEX('Monthly Data'!O:O,Calculations!$C$116+MOD(AQ32,Calculations!$C$118))+Control!$C$7*Calculations!$C$84*INDEX('Monthly Data'!P:P,Calculations!$C$116+MOD(AQ32,Calculations!$C$118))+Control!$C$7*Calculations!$C$85*INDEX('Monthly Data'!Q:Q,Calculations!$C$116+MOD(AQ32,Calculations!$C$118))+(1-Control!$C$7*Calculations!$C$87)*INDEX('Monthly Data'!R:R,Calculations!$C$116+MOD(AQ32,Calculations!$C$118))</f>
        <v>1.7472933988537529E-2</v>
      </c>
      <c r="FH32" s="86">
        <f ca="1">Control!$C$7*Calculations!$C$82*INDEX('Monthly Data'!N:N,Calculations!$C$116+MOD(AR32,Calculations!$C$118))+Control!$C$7*Calculations!$C$83*INDEX('Monthly Data'!O:O,Calculations!$C$116+MOD(AR32,Calculations!$C$118))+Control!$C$7*Calculations!$C$84*INDEX('Monthly Data'!P:P,Calculations!$C$116+MOD(AR32,Calculations!$C$118))+Control!$C$7*Calculations!$C$85*INDEX('Monthly Data'!Q:Q,Calculations!$C$116+MOD(AR32,Calculations!$C$118))+(1-Control!$C$7*Calculations!$C$87)*INDEX('Monthly Data'!R:R,Calculations!$C$116+MOD(AR32,Calculations!$C$118))</f>
        <v>2.766281641786093E-2</v>
      </c>
      <c r="FI32" s="86">
        <f ca="1">Control!$C$7*Calculations!$C$82*INDEX('Monthly Data'!N:N,Calculations!$C$116+MOD(AS32,Calculations!$C$118))+Control!$C$7*Calculations!$C$83*INDEX('Monthly Data'!O:O,Calculations!$C$116+MOD(AS32,Calculations!$C$118))+Control!$C$7*Calculations!$C$84*INDEX('Monthly Data'!P:P,Calculations!$C$116+MOD(AS32,Calculations!$C$118))+Control!$C$7*Calculations!$C$85*INDEX('Monthly Data'!Q:Q,Calculations!$C$116+MOD(AS32,Calculations!$C$118))+(1-Control!$C$7*Calculations!$C$87)*INDEX('Monthly Data'!R:R,Calculations!$C$116+MOD(AS32,Calculations!$C$118))</f>
        <v>-9.5555592256394619E-3</v>
      </c>
      <c r="FJ32" s="86">
        <f ca="1">Control!$C$7*Calculations!$C$82*INDEX('Monthly Data'!N:N,Calculations!$C$116+MOD(AT32,Calculations!$C$118))+Control!$C$7*Calculations!$C$83*INDEX('Monthly Data'!O:O,Calculations!$C$116+MOD(AT32,Calculations!$C$118))+Control!$C$7*Calculations!$C$84*INDEX('Monthly Data'!P:P,Calculations!$C$116+MOD(AT32,Calculations!$C$118))+Control!$C$7*Calculations!$C$85*INDEX('Monthly Data'!Q:Q,Calculations!$C$116+MOD(AT32,Calculations!$C$118))+(1-Control!$C$7*Calculations!$C$87)*INDEX('Monthly Data'!R:R,Calculations!$C$116+MOD(AT32,Calculations!$C$118))</f>
        <v>8.4240675975201049E-3</v>
      </c>
      <c r="FK32" s="86">
        <f ca="1">Control!$C$7*Calculations!$C$82*INDEX('Monthly Data'!N:N,Calculations!$C$116+MOD(AU32,Calculations!$C$118))+Control!$C$7*Calculations!$C$83*INDEX('Monthly Data'!O:O,Calculations!$C$116+MOD(AU32,Calculations!$C$118))+Control!$C$7*Calculations!$C$84*INDEX('Monthly Data'!P:P,Calculations!$C$116+MOD(AU32,Calculations!$C$118))+Control!$C$7*Calculations!$C$85*INDEX('Monthly Data'!Q:Q,Calculations!$C$116+MOD(AU32,Calculations!$C$118))+(1-Control!$C$7*Calculations!$C$87)*INDEX('Monthly Data'!R:R,Calculations!$C$116+MOD(AU32,Calculations!$C$118))</f>
        <v>-1.1360801645249321E-2</v>
      </c>
      <c r="FL32" s="86">
        <f ca="1">Control!$C$7*Calculations!$C$82*INDEX('Monthly Data'!N:N,Calculations!$C$116+MOD(AV32,Calculations!$C$118))+Control!$C$7*Calculations!$C$83*INDEX('Monthly Data'!O:O,Calculations!$C$116+MOD(AV32,Calculations!$C$118))+Control!$C$7*Calculations!$C$84*INDEX('Monthly Data'!P:P,Calculations!$C$116+MOD(AV32,Calculations!$C$118))+Control!$C$7*Calculations!$C$85*INDEX('Monthly Data'!Q:Q,Calculations!$C$116+MOD(AV32,Calculations!$C$118))+(1-Control!$C$7*Calculations!$C$87)*INDEX('Monthly Data'!R:R,Calculations!$C$116+MOD(AV32,Calculations!$C$118))</f>
        <v>1.8665061640915637E-2</v>
      </c>
      <c r="FM32" s="86">
        <f ca="1">Control!$C$7*Calculations!$C$82*INDEX('Monthly Data'!N:N,Calculations!$C$116+MOD(AW32,Calculations!$C$118))+Control!$C$7*Calculations!$C$83*INDEX('Monthly Data'!O:O,Calculations!$C$116+MOD(AW32,Calculations!$C$118))+Control!$C$7*Calculations!$C$84*INDEX('Monthly Data'!P:P,Calculations!$C$116+MOD(AW32,Calculations!$C$118))+Control!$C$7*Calculations!$C$85*INDEX('Monthly Data'!Q:Q,Calculations!$C$116+MOD(AW32,Calculations!$C$118))+(1-Control!$C$7*Calculations!$C$87)*INDEX('Monthly Data'!R:R,Calculations!$C$116+MOD(AW32,Calculations!$C$118))</f>
        <v>7.9764341593600071E-3</v>
      </c>
      <c r="FN32" s="86">
        <f ca="1">Control!$C$7*Calculations!$C$82*INDEX('Monthly Data'!N:N,Calculations!$C$116+MOD(AX32,Calculations!$C$118))+Control!$C$7*Calculations!$C$83*INDEX('Monthly Data'!O:O,Calculations!$C$116+MOD(AX32,Calculations!$C$118))+Control!$C$7*Calculations!$C$84*INDEX('Monthly Data'!P:P,Calculations!$C$116+MOD(AX32,Calculations!$C$118))+Control!$C$7*Calculations!$C$85*INDEX('Monthly Data'!Q:Q,Calculations!$C$116+MOD(AX32,Calculations!$C$118))+(1-Control!$C$7*Calculations!$C$87)*INDEX('Monthly Data'!R:R,Calculations!$C$116+MOD(AX32,Calculations!$C$118))</f>
        <v>-1.5984879994281095E-2</v>
      </c>
      <c r="FO32" s="86">
        <f ca="1">Control!$C$7*Calculations!$C$82*INDEX('Monthly Data'!N:N,Calculations!$C$116+MOD(AY32,Calculations!$C$118))+Control!$C$7*Calculations!$C$83*INDEX('Monthly Data'!O:O,Calculations!$C$116+MOD(AY32,Calculations!$C$118))+Control!$C$7*Calculations!$C$84*INDEX('Monthly Data'!P:P,Calculations!$C$116+MOD(AY32,Calculations!$C$118))+Control!$C$7*Calculations!$C$85*INDEX('Monthly Data'!Q:Q,Calculations!$C$116+MOD(AY32,Calculations!$C$118))+(1-Control!$C$7*Calculations!$C$87)*INDEX('Monthly Data'!R:R,Calculations!$C$116+MOD(AY32,Calculations!$C$118))</f>
        <v>7.9764341593600071E-3</v>
      </c>
      <c r="FP32" s="86">
        <f ca="1">Control!$C$7*Calculations!$C$82*INDEX('Monthly Data'!N:N,Calculations!$C$116+MOD(AZ32,Calculations!$C$118))+Control!$C$7*Calculations!$C$83*INDEX('Monthly Data'!O:O,Calculations!$C$116+MOD(AZ32,Calculations!$C$118))+Control!$C$7*Calculations!$C$84*INDEX('Monthly Data'!P:P,Calculations!$C$116+MOD(AZ32,Calculations!$C$118))+Control!$C$7*Calculations!$C$85*INDEX('Monthly Data'!Q:Q,Calculations!$C$116+MOD(AZ32,Calculations!$C$118))+(1-Control!$C$7*Calculations!$C$87)*INDEX('Monthly Data'!R:R,Calculations!$C$116+MOD(AZ32,Calculations!$C$118))</f>
        <v>1.0627294914941248E-2</v>
      </c>
      <c r="FQ32" s="86">
        <f ca="1">Control!$C$7*Calculations!$C$82*INDEX('Monthly Data'!N:N,Calculations!$C$116+MOD(BA32,Calculations!$C$118))+Control!$C$7*Calculations!$C$83*INDEX('Monthly Data'!O:O,Calculations!$C$116+MOD(BA32,Calculations!$C$118))+Control!$C$7*Calculations!$C$84*INDEX('Monthly Data'!P:P,Calculations!$C$116+MOD(BA32,Calculations!$C$118))+Control!$C$7*Calculations!$C$85*INDEX('Monthly Data'!Q:Q,Calculations!$C$116+MOD(BA32,Calculations!$C$118))+(1-Control!$C$7*Calculations!$C$87)*INDEX('Monthly Data'!R:R,Calculations!$C$116+MOD(BA32,Calculations!$C$118))</f>
        <v>1.0627294914941248E-2</v>
      </c>
      <c r="FR32" s="86">
        <f ca="1">Control!$C$7*Calculations!$C$82*INDEX('Monthly Data'!N:N,Calculations!$C$116+MOD(BB32,Calculations!$C$118))+Control!$C$7*Calculations!$C$83*INDEX('Monthly Data'!O:O,Calculations!$C$116+MOD(BB32,Calculations!$C$118))+Control!$C$7*Calculations!$C$84*INDEX('Monthly Data'!P:P,Calculations!$C$116+MOD(BB32,Calculations!$C$118))+Control!$C$7*Calculations!$C$85*INDEX('Monthly Data'!Q:Q,Calculations!$C$116+MOD(BB32,Calculations!$C$118))+(1-Control!$C$7*Calculations!$C$87)*INDEX('Monthly Data'!R:R,Calculations!$C$116+MOD(BB32,Calculations!$C$118))</f>
        <v>3.9251937367756782E-3</v>
      </c>
      <c r="FS32" s="86">
        <f ca="1">Control!$C$7*Calculations!$C$82*INDEX('Monthly Data'!N:N,Calculations!$C$116+MOD(BC32,Calculations!$C$118))+Control!$C$7*Calculations!$C$83*INDEX('Monthly Data'!O:O,Calculations!$C$116+MOD(BC32,Calculations!$C$118))+Control!$C$7*Calculations!$C$84*INDEX('Monthly Data'!P:P,Calculations!$C$116+MOD(BC32,Calculations!$C$118))+Control!$C$7*Calculations!$C$85*INDEX('Monthly Data'!Q:Q,Calculations!$C$116+MOD(BC32,Calculations!$C$118))+(1-Control!$C$7*Calculations!$C$87)*INDEX('Monthly Data'!R:R,Calculations!$C$116+MOD(BC32,Calculations!$C$118))</f>
        <v>4.7768166384148329E-3</v>
      </c>
      <c r="FT32" s="86">
        <f ca="1">Control!$C$7*Calculations!$C$82*INDEX('Monthly Data'!N:N,Calculations!$C$116+MOD(BD32,Calculations!$C$118))+Control!$C$7*Calculations!$C$83*INDEX('Monthly Data'!O:O,Calculations!$C$116+MOD(BD32,Calculations!$C$118))+Control!$C$7*Calculations!$C$84*INDEX('Monthly Data'!P:P,Calculations!$C$116+MOD(BD32,Calculations!$C$118))+Control!$C$7*Calculations!$C$85*INDEX('Monthly Data'!Q:Q,Calculations!$C$116+MOD(BD32,Calculations!$C$118))+(1-Control!$C$7*Calculations!$C$87)*INDEX('Monthly Data'!R:R,Calculations!$C$116+MOD(BD32,Calculations!$C$118))</f>
        <v>3.4808428836917149E-3</v>
      </c>
      <c r="FU32" s="86">
        <f ca="1">Control!$C$7*Calculations!$C$82*INDEX('Monthly Data'!N:N,Calculations!$C$116+MOD(BE32,Calculations!$C$118))+Control!$C$7*Calculations!$C$83*INDEX('Monthly Data'!O:O,Calculations!$C$116+MOD(BE32,Calculations!$C$118))+Control!$C$7*Calculations!$C$84*INDEX('Monthly Data'!P:P,Calculations!$C$116+MOD(BE32,Calculations!$C$118))+Control!$C$7*Calculations!$C$85*INDEX('Monthly Data'!Q:Q,Calculations!$C$116+MOD(BE32,Calculations!$C$118))+(1-Control!$C$7*Calculations!$C$87)*INDEX('Monthly Data'!R:R,Calculations!$C$116+MOD(BE32,Calculations!$C$118))</f>
        <v>1.5216630695380906E-2</v>
      </c>
      <c r="FV32" s="86">
        <f ca="1">Control!$C$7*Calculations!$C$82*INDEX('Monthly Data'!N:N,Calculations!$C$116+MOD(BF32,Calculations!$C$118))+Control!$C$7*Calculations!$C$83*INDEX('Monthly Data'!O:O,Calculations!$C$116+MOD(BF32,Calculations!$C$118))+Control!$C$7*Calculations!$C$84*INDEX('Monthly Data'!P:P,Calculations!$C$116+MOD(BF32,Calculations!$C$118))+Control!$C$7*Calculations!$C$85*INDEX('Monthly Data'!Q:Q,Calculations!$C$116+MOD(BF32,Calculations!$C$118))+(1-Control!$C$7*Calculations!$C$87)*INDEX('Monthly Data'!R:R,Calculations!$C$116+MOD(BF32,Calculations!$C$118))</f>
        <v>1.5216630695380906E-2</v>
      </c>
      <c r="FW32" s="86">
        <f ca="1">Control!$C$7*Calculations!$C$82*INDEX('Monthly Data'!N:N,Calculations!$C$116+MOD(BG32,Calculations!$C$118))+Control!$C$7*Calculations!$C$83*INDEX('Monthly Data'!O:O,Calculations!$C$116+MOD(BG32,Calculations!$C$118))+Control!$C$7*Calculations!$C$84*INDEX('Monthly Data'!P:P,Calculations!$C$116+MOD(BG32,Calculations!$C$118))+Control!$C$7*Calculations!$C$85*INDEX('Monthly Data'!Q:Q,Calculations!$C$116+MOD(BG32,Calculations!$C$118))+(1-Control!$C$7*Calculations!$C$87)*INDEX('Monthly Data'!R:R,Calculations!$C$116+MOD(BG32,Calculations!$C$118))</f>
        <v>3.7118215575026904E-2</v>
      </c>
      <c r="FX32" s="86">
        <f ca="1">Control!$C$7*Calculations!$C$82*INDEX('Monthly Data'!N:N,Calculations!$C$116+MOD(BH32,Calculations!$C$118))+Control!$C$7*Calculations!$C$83*INDEX('Monthly Data'!O:O,Calculations!$C$116+MOD(BH32,Calculations!$C$118))+Control!$C$7*Calculations!$C$84*INDEX('Monthly Data'!P:P,Calculations!$C$116+MOD(BH32,Calculations!$C$118))+Control!$C$7*Calculations!$C$85*INDEX('Monthly Data'!Q:Q,Calculations!$C$116+MOD(BH32,Calculations!$C$118))+(1-Control!$C$7*Calculations!$C$87)*INDEX('Monthly Data'!R:R,Calculations!$C$116+MOD(BH32,Calculations!$C$118))</f>
        <v>-9.5555592256394619E-3</v>
      </c>
      <c r="FY32" s="86">
        <f ca="1">Control!$C$7*Calculations!$C$82*INDEX('Monthly Data'!N:N,Calculations!$C$116+MOD(BI32,Calculations!$C$118))+Control!$C$7*Calculations!$C$83*INDEX('Monthly Data'!O:O,Calculations!$C$116+MOD(BI32,Calculations!$C$118))+Control!$C$7*Calculations!$C$84*INDEX('Monthly Data'!P:P,Calculations!$C$116+MOD(BI32,Calculations!$C$118))+Control!$C$7*Calculations!$C$85*INDEX('Monthly Data'!Q:Q,Calculations!$C$116+MOD(BI32,Calculations!$C$118))+(1-Control!$C$7*Calculations!$C$87)*INDEX('Monthly Data'!R:R,Calculations!$C$116+MOD(BI32,Calculations!$C$118))</f>
        <v>1.1106855739851785E-2</v>
      </c>
      <c r="FZ32" s="86">
        <f ca="1">Control!$C$7*Calculations!$C$82*INDEX('Monthly Data'!N:N,Calculations!$C$116+MOD(BJ32,Calculations!$C$118))+Control!$C$7*Calculations!$C$83*INDEX('Monthly Data'!O:O,Calculations!$C$116+MOD(BJ32,Calculations!$C$118))+Control!$C$7*Calculations!$C$84*INDEX('Monthly Data'!P:P,Calculations!$C$116+MOD(BJ32,Calculations!$C$118))+Control!$C$7*Calculations!$C$85*INDEX('Monthly Data'!Q:Q,Calculations!$C$116+MOD(BJ32,Calculations!$C$118))+(1-Control!$C$7*Calculations!$C$87)*INDEX('Monthly Data'!R:R,Calculations!$C$116+MOD(BJ32,Calculations!$C$118))</f>
        <v>3.6332715283247441E-2</v>
      </c>
      <c r="GA32" s="86">
        <f ca="1">Control!$C$7*Calculations!$C$82*INDEX('Monthly Data'!N:N,Calculations!$C$116+MOD(BK32,Calculations!$C$118))+Control!$C$7*Calculations!$C$83*INDEX('Monthly Data'!O:O,Calculations!$C$116+MOD(BK32,Calculations!$C$118))+Control!$C$7*Calculations!$C$84*INDEX('Monthly Data'!P:P,Calculations!$C$116+MOD(BK32,Calculations!$C$118))+Control!$C$7*Calculations!$C$85*INDEX('Monthly Data'!Q:Q,Calculations!$C$116+MOD(BK32,Calculations!$C$118))+(1-Control!$C$7*Calculations!$C$87)*INDEX('Monthly Data'!R:R,Calculations!$C$116+MOD(BK32,Calculations!$C$118))</f>
        <v>1.3891563624307685E-2</v>
      </c>
      <c r="GB32" s="86">
        <f ca="1">Control!$C$7*Calculations!$C$82*INDEX('Monthly Data'!N:N,Calculations!$C$116+MOD(BL32,Calculations!$C$118))+Control!$C$7*Calculations!$C$83*INDEX('Monthly Data'!O:O,Calculations!$C$116+MOD(BL32,Calculations!$C$118))+Control!$C$7*Calculations!$C$84*INDEX('Monthly Data'!P:P,Calculations!$C$116+MOD(BL32,Calculations!$C$118))+Control!$C$7*Calculations!$C$85*INDEX('Monthly Data'!Q:Q,Calculations!$C$116+MOD(BL32,Calculations!$C$118))+(1-Control!$C$7*Calculations!$C$87)*INDEX('Monthly Data'!R:R,Calculations!$C$116+MOD(BL32,Calculations!$C$118))</f>
        <v>-2.072517756005474E-2</v>
      </c>
      <c r="GC32" s="86">
        <f ca="1">Control!$C$7*Calculations!$C$82*INDEX('Monthly Data'!N:N,Calculations!$C$116+MOD(BM32,Calculations!$C$118))+Control!$C$7*Calculations!$C$83*INDEX('Monthly Data'!O:O,Calculations!$C$116+MOD(BM32,Calculations!$C$118))+Control!$C$7*Calculations!$C$84*INDEX('Monthly Data'!P:P,Calculations!$C$116+MOD(BM32,Calculations!$C$118))+Control!$C$7*Calculations!$C$85*INDEX('Monthly Data'!Q:Q,Calculations!$C$116+MOD(BM32,Calculations!$C$118))+(1-Control!$C$7*Calculations!$C$87)*INDEX('Monthly Data'!R:R,Calculations!$C$116+MOD(BM32,Calculations!$C$118))</f>
        <v>7.5897487599915015E-3</v>
      </c>
      <c r="GD32" s="86">
        <f ca="1">Control!$C$7*Calculations!$C$82*INDEX('Monthly Data'!N:N,Calculations!$C$116+MOD(BN32,Calculations!$C$118))+Control!$C$7*Calculations!$C$83*INDEX('Monthly Data'!O:O,Calculations!$C$116+MOD(BN32,Calculations!$C$118))+Control!$C$7*Calculations!$C$84*INDEX('Monthly Data'!P:P,Calculations!$C$116+MOD(BN32,Calculations!$C$118))+Control!$C$7*Calculations!$C$85*INDEX('Monthly Data'!Q:Q,Calculations!$C$116+MOD(BN32,Calculations!$C$118))+(1-Control!$C$7*Calculations!$C$87)*INDEX('Monthly Data'!R:R,Calculations!$C$116+MOD(BN32,Calculations!$C$118))</f>
        <v>-2.072517756005474E-2</v>
      </c>
      <c r="GE32" s="86">
        <f ca="1">Control!$C$7*Calculations!$C$82*INDEX('Monthly Data'!N:N,Calculations!$C$116+MOD(BO32,Calculations!$C$118))+Control!$C$7*Calculations!$C$83*INDEX('Monthly Data'!O:O,Calculations!$C$116+MOD(BO32,Calculations!$C$118))+Control!$C$7*Calculations!$C$84*INDEX('Monthly Data'!P:P,Calculations!$C$116+MOD(BO32,Calculations!$C$118))+Control!$C$7*Calculations!$C$85*INDEX('Monthly Data'!Q:Q,Calculations!$C$116+MOD(BO32,Calculations!$C$118))+(1-Control!$C$7*Calculations!$C$87)*INDEX('Monthly Data'!R:R,Calculations!$C$116+MOD(BO32,Calculations!$C$118))</f>
        <v>-1.1360801645249321E-2</v>
      </c>
      <c r="GF32" s="86">
        <f ca="1">Control!$C$7*Calculations!$C$82*INDEX('Monthly Data'!N:N,Calculations!$C$116+MOD(BP32,Calculations!$C$118))+Control!$C$7*Calculations!$C$83*INDEX('Monthly Data'!O:O,Calculations!$C$116+MOD(BP32,Calculations!$C$118))+Control!$C$7*Calculations!$C$84*INDEX('Monthly Data'!P:P,Calculations!$C$116+MOD(BP32,Calculations!$C$118))+Control!$C$7*Calculations!$C$85*INDEX('Monthly Data'!Q:Q,Calculations!$C$116+MOD(BP32,Calculations!$C$118))+(1-Control!$C$7*Calculations!$C$87)*INDEX('Monthly Data'!R:R,Calculations!$C$116+MOD(BP32,Calculations!$C$118))</f>
        <v>-3.9863250714949353E-2</v>
      </c>
      <c r="GG32" s="86">
        <f ca="1">Control!$C$7*Calculations!$C$82*INDEX('Monthly Data'!N:N,Calculations!$C$116+MOD(BQ32,Calculations!$C$118))+Control!$C$7*Calculations!$C$83*INDEX('Monthly Data'!O:O,Calculations!$C$116+MOD(BQ32,Calculations!$C$118))+Control!$C$7*Calculations!$C$84*INDEX('Monthly Data'!P:P,Calculations!$C$116+MOD(BQ32,Calculations!$C$118))+Control!$C$7*Calculations!$C$85*INDEX('Monthly Data'!Q:Q,Calculations!$C$116+MOD(BQ32,Calculations!$C$118))+(1-Control!$C$7*Calculations!$C$87)*INDEX('Monthly Data'!R:R,Calculations!$C$116+MOD(BQ32,Calculations!$C$118))</f>
        <v>-1.4213734788548189E-2</v>
      </c>
      <c r="GH32" s="86">
        <f ca="1">Control!$C$7*Calculations!$C$82*INDEX('Monthly Data'!N:N,Calculations!$C$116+MOD(BR32,Calculations!$C$118))+Control!$C$7*Calculations!$C$83*INDEX('Monthly Data'!O:O,Calculations!$C$116+MOD(BR32,Calculations!$C$118))+Control!$C$7*Calculations!$C$84*INDEX('Monthly Data'!P:P,Calculations!$C$116+MOD(BR32,Calculations!$C$118))+Control!$C$7*Calculations!$C$85*INDEX('Monthly Data'!Q:Q,Calculations!$C$116+MOD(BR32,Calculations!$C$118))+(1-Control!$C$7*Calculations!$C$87)*INDEX('Monthly Data'!R:R,Calculations!$C$116+MOD(BR32,Calculations!$C$118))</f>
        <v>2.766281641786093E-2</v>
      </c>
      <c r="GI32" s="86">
        <f ca="1">Control!$C$7*Calculations!$C$82*INDEX('Monthly Data'!N:N,Calculations!$C$116+MOD(BS32,Calculations!$C$118))+Control!$C$7*Calculations!$C$83*INDEX('Monthly Data'!O:O,Calculations!$C$116+MOD(BS32,Calculations!$C$118))+Control!$C$7*Calculations!$C$84*INDEX('Monthly Data'!P:P,Calculations!$C$116+MOD(BS32,Calculations!$C$118))+Control!$C$7*Calculations!$C$85*INDEX('Monthly Data'!Q:Q,Calculations!$C$116+MOD(BS32,Calculations!$C$118))+(1-Control!$C$7*Calculations!$C$87)*INDEX('Monthly Data'!R:R,Calculations!$C$116+MOD(BS32,Calculations!$C$118))</f>
        <v>1.7361594973213587E-2</v>
      </c>
      <c r="GJ32" s="86">
        <f ca="1">Control!$C$7*Calculations!$C$82*INDEX('Monthly Data'!N:N,Calculations!$C$116+MOD(BT32,Calculations!$C$118))+Control!$C$7*Calculations!$C$83*INDEX('Monthly Data'!O:O,Calculations!$C$116+MOD(BT32,Calculations!$C$118))+Control!$C$7*Calculations!$C$84*INDEX('Monthly Data'!P:P,Calculations!$C$116+MOD(BT32,Calculations!$C$118))+Control!$C$7*Calculations!$C$85*INDEX('Monthly Data'!Q:Q,Calculations!$C$116+MOD(BT32,Calculations!$C$118))+(1-Control!$C$7*Calculations!$C$87)*INDEX('Monthly Data'!R:R,Calculations!$C$116+MOD(BT32,Calculations!$C$118))</f>
        <v>2.4842166689046628E-2</v>
      </c>
      <c r="GK32" s="86">
        <f ca="1">Control!$C$7*Calculations!$C$82*INDEX('Monthly Data'!N:N,Calculations!$C$116+MOD(BU32,Calculations!$C$118))+Control!$C$7*Calculations!$C$83*INDEX('Monthly Data'!O:O,Calculations!$C$116+MOD(BU32,Calculations!$C$118))+Control!$C$7*Calculations!$C$84*INDEX('Monthly Data'!P:P,Calculations!$C$116+MOD(BU32,Calculations!$C$118))+Control!$C$7*Calculations!$C$85*INDEX('Monthly Data'!Q:Q,Calculations!$C$116+MOD(BU32,Calculations!$C$118))+(1-Control!$C$7*Calculations!$C$87)*INDEX('Monthly Data'!R:R,Calculations!$C$116+MOD(BU32,Calculations!$C$118))</f>
        <v>-7.8872955230675015E-3</v>
      </c>
      <c r="GL32" s="86">
        <f ca="1">Control!$C$7*Calculations!$C$82*INDEX('Monthly Data'!N:N,Calculations!$C$116+MOD(BV32,Calculations!$C$118))+Control!$C$7*Calculations!$C$83*INDEX('Monthly Data'!O:O,Calculations!$C$116+MOD(BV32,Calculations!$C$118))+Control!$C$7*Calculations!$C$84*INDEX('Monthly Data'!P:P,Calculations!$C$116+MOD(BV32,Calculations!$C$118))+Control!$C$7*Calculations!$C$85*INDEX('Monthly Data'!Q:Q,Calculations!$C$116+MOD(BV32,Calculations!$C$118))+(1-Control!$C$7*Calculations!$C$87)*INDEX('Monthly Data'!R:R,Calculations!$C$116+MOD(BV32,Calculations!$C$118))</f>
        <v>-9.8327855560634558E-3</v>
      </c>
      <c r="GM32" s="86">
        <f ca="1">Control!$C$7*Calculations!$C$82*INDEX('Monthly Data'!N:N,Calculations!$C$116+MOD(BW32,Calculations!$C$118))+Control!$C$7*Calculations!$C$83*INDEX('Monthly Data'!O:O,Calculations!$C$116+MOD(BW32,Calculations!$C$118))+Control!$C$7*Calculations!$C$84*INDEX('Monthly Data'!P:P,Calculations!$C$116+MOD(BW32,Calculations!$C$118))+Control!$C$7*Calculations!$C$85*INDEX('Monthly Data'!Q:Q,Calculations!$C$116+MOD(BW32,Calculations!$C$118))+(1-Control!$C$7*Calculations!$C$87)*INDEX('Monthly Data'!R:R,Calculations!$C$116+MOD(BW32,Calculations!$C$118))</f>
        <v>2.5790695379256122E-2</v>
      </c>
      <c r="GN32" s="86">
        <f ca="1">Control!$C$7*Calculations!$C$82*INDEX('Monthly Data'!N:N,Calculations!$C$116+MOD(BX32,Calculations!$C$118))+Control!$C$7*Calculations!$C$83*INDEX('Monthly Data'!O:O,Calculations!$C$116+MOD(BX32,Calculations!$C$118))+Control!$C$7*Calculations!$C$84*INDEX('Monthly Data'!P:P,Calculations!$C$116+MOD(BX32,Calculations!$C$118))+Control!$C$7*Calculations!$C$85*INDEX('Monthly Data'!Q:Q,Calculations!$C$116+MOD(BX32,Calculations!$C$118))+(1-Control!$C$7*Calculations!$C$87)*INDEX('Monthly Data'!R:R,Calculations!$C$116+MOD(BX32,Calculations!$C$118))</f>
        <v>3.1011313347584085E-2</v>
      </c>
      <c r="GO32" s="86">
        <f ca="1">Control!$C$7*Calculations!$C$82*INDEX('Monthly Data'!N:N,Calculations!$C$116+MOD(BY32,Calculations!$C$118))+Control!$C$7*Calculations!$C$83*INDEX('Monthly Data'!O:O,Calculations!$C$116+MOD(BY32,Calculations!$C$118))+Control!$C$7*Calculations!$C$84*INDEX('Monthly Data'!P:P,Calculations!$C$116+MOD(BY32,Calculations!$C$118))+Control!$C$7*Calculations!$C$85*INDEX('Monthly Data'!Q:Q,Calculations!$C$116+MOD(BY32,Calculations!$C$118))+(1-Control!$C$7*Calculations!$C$87)*INDEX('Monthly Data'!R:R,Calculations!$C$116+MOD(BY32,Calculations!$C$118))</f>
        <v>1.4915555251167555E-3</v>
      </c>
      <c r="GP32" s="86">
        <f ca="1">Control!$C$7*Calculations!$C$82*INDEX('Monthly Data'!N:N,Calculations!$C$116+MOD(BZ32,Calculations!$C$118))+Control!$C$7*Calculations!$C$83*INDEX('Monthly Data'!O:O,Calculations!$C$116+MOD(BZ32,Calculations!$C$118))+Control!$C$7*Calculations!$C$84*INDEX('Monthly Data'!P:P,Calculations!$C$116+MOD(BZ32,Calculations!$C$118))+Control!$C$7*Calculations!$C$85*INDEX('Monthly Data'!Q:Q,Calculations!$C$116+MOD(BZ32,Calculations!$C$118))+(1-Control!$C$7*Calculations!$C$87)*INDEX('Monthly Data'!R:R,Calculations!$C$116+MOD(BZ32,Calculations!$C$118))</f>
        <v>-1.3959200237295809E-2</v>
      </c>
      <c r="GQ32" s="86">
        <f ca="1">Control!$C$7*Calculations!$C$82*INDEX('Monthly Data'!N:N,Calculations!$C$116+MOD(CA32,Calculations!$C$118))+Control!$C$7*Calculations!$C$83*INDEX('Monthly Data'!O:O,Calculations!$C$116+MOD(CA32,Calculations!$C$118))+Control!$C$7*Calculations!$C$84*INDEX('Monthly Data'!P:P,Calculations!$C$116+MOD(CA32,Calculations!$C$118))+Control!$C$7*Calculations!$C$85*INDEX('Monthly Data'!Q:Q,Calculations!$C$116+MOD(CA32,Calculations!$C$118))+(1-Control!$C$7*Calculations!$C$87)*INDEX('Monthly Data'!R:R,Calculations!$C$116+MOD(CA32,Calculations!$C$118))</f>
        <v>1.5108777406081684E-3</v>
      </c>
      <c r="GR32" s="86">
        <f ca="1">Control!$C$7*Calculations!$C$82*INDEX('Monthly Data'!N:N,Calculations!$C$116+MOD(CB32,Calculations!$C$118))+Control!$C$7*Calculations!$C$83*INDEX('Monthly Data'!O:O,Calculations!$C$116+MOD(CB32,Calculations!$C$118))+Control!$C$7*Calculations!$C$84*INDEX('Monthly Data'!P:P,Calculations!$C$116+MOD(CB32,Calculations!$C$118))+Control!$C$7*Calculations!$C$85*INDEX('Monthly Data'!Q:Q,Calculations!$C$116+MOD(CB32,Calculations!$C$118))+(1-Control!$C$7*Calculations!$C$87)*INDEX('Monthly Data'!R:R,Calculations!$C$116+MOD(CB32,Calculations!$C$118))</f>
        <v>1.5108777406081684E-3</v>
      </c>
      <c r="GS32" s="86">
        <f ca="1">Control!$C$7*Calculations!$C$82*INDEX('Monthly Data'!N:N,Calculations!$C$116+MOD(CC32,Calculations!$C$118))+Control!$C$7*Calculations!$C$83*INDEX('Monthly Data'!O:O,Calculations!$C$116+MOD(CC32,Calculations!$C$118))+Control!$C$7*Calculations!$C$84*INDEX('Monthly Data'!P:P,Calculations!$C$116+MOD(CC32,Calculations!$C$118))+Control!$C$7*Calculations!$C$85*INDEX('Monthly Data'!Q:Q,Calculations!$C$116+MOD(CC32,Calculations!$C$118))+(1-Control!$C$7*Calculations!$C$87)*INDEX('Monthly Data'!R:R,Calculations!$C$116+MOD(CC32,Calculations!$C$118))</f>
        <v>1.5063457444773597E-2</v>
      </c>
      <c r="GT32" s="86">
        <f ca="1">Control!$C$7*Calculations!$C$82*INDEX('Monthly Data'!N:N,Calculations!$C$116+MOD(CD32,Calculations!$C$118))+Control!$C$7*Calculations!$C$83*INDEX('Monthly Data'!O:O,Calculations!$C$116+MOD(CD32,Calculations!$C$118))+Control!$C$7*Calculations!$C$84*INDEX('Monthly Data'!P:P,Calculations!$C$116+MOD(CD32,Calculations!$C$118))+Control!$C$7*Calculations!$C$85*INDEX('Monthly Data'!Q:Q,Calculations!$C$116+MOD(CD32,Calculations!$C$118))+(1-Control!$C$7*Calculations!$C$87)*INDEX('Monthly Data'!R:R,Calculations!$C$116+MOD(CD32,Calculations!$C$118))</f>
        <v>3.5231336013669103E-2</v>
      </c>
      <c r="GU32" s="86">
        <f ca="1">Control!$C$7*Calculations!$C$82*INDEX('Monthly Data'!N:N,Calculations!$C$116+MOD(CE32,Calculations!$C$118))+Control!$C$7*Calculations!$C$83*INDEX('Monthly Data'!O:O,Calculations!$C$116+MOD(CE32,Calculations!$C$118))+Control!$C$7*Calculations!$C$84*INDEX('Monthly Data'!P:P,Calculations!$C$116+MOD(CE32,Calculations!$C$118))+Control!$C$7*Calculations!$C$85*INDEX('Monthly Data'!Q:Q,Calculations!$C$116+MOD(CE32,Calculations!$C$118))+(1-Control!$C$7*Calculations!$C$87)*INDEX('Monthly Data'!R:R,Calculations!$C$116+MOD(CE32,Calculations!$C$118))</f>
        <v>-1.9947061878162777E-2</v>
      </c>
      <c r="GV32" s="86">
        <f ca="1">Control!$C$7*Calculations!$C$82*INDEX('Monthly Data'!N:N,Calculations!$C$116+MOD(CF32,Calculations!$C$118))+Control!$C$7*Calculations!$C$83*INDEX('Monthly Data'!O:O,Calculations!$C$116+MOD(CF32,Calculations!$C$118))+Control!$C$7*Calculations!$C$84*INDEX('Monthly Data'!P:P,Calculations!$C$116+MOD(CF32,Calculations!$C$118))+Control!$C$7*Calculations!$C$85*INDEX('Monthly Data'!Q:Q,Calculations!$C$116+MOD(CF32,Calculations!$C$118))+(1-Control!$C$7*Calculations!$C$87)*INDEX('Monthly Data'!R:R,Calculations!$C$116+MOD(CF32,Calculations!$C$118))</f>
        <v>7.7184133340106598E-3</v>
      </c>
      <c r="GW32" s="86">
        <f ca="1">Control!$C$7*Calculations!$C$82*INDEX('Monthly Data'!N:N,Calculations!$C$116+MOD(CG32,Calculations!$C$118))+Control!$C$7*Calculations!$C$83*INDEX('Monthly Data'!O:O,Calculations!$C$116+MOD(CG32,Calculations!$C$118))+Control!$C$7*Calculations!$C$84*INDEX('Monthly Data'!P:P,Calculations!$C$116+MOD(CG32,Calculations!$C$118))+Control!$C$7*Calculations!$C$85*INDEX('Monthly Data'!Q:Q,Calculations!$C$116+MOD(CG32,Calculations!$C$118))+(1-Control!$C$7*Calculations!$C$87)*INDEX('Monthly Data'!R:R,Calculations!$C$116+MOD(CG32,Calculations!$C$118))</f>
        <v>-4.417423226995453E-3</v>
      </c>
      <c r="GX32" s="86">
        <f ca="1">Control!$C$7*Calculations!$C$82*INDEX('Monthly Data'!N:N,Calculations!$C$116+MOD(CH32,Calculations!$C$118))+Control!$C$7*Calculations!$C$83*INDEX('Monthly Data'!O:O,Calculations!$C$116+MOD(CH32,Calculations!$C$118))+Control!$C$7*Calculations!$C$84*INDEX('Monthly Data'!P:P,Calculations!$C$116+MOD(CH32,Calculations!$C$118))+Control!$C$7*Calculations!$C$85*INDEX('Monthly Data'!Q:Q,Calculations!$C$116+MOD(CH32,Calculations!$C$118))+(1-Control!$C$7*Calculations!$C$87)*INDEX('Monthly Data'!R:R,Calculations!$C$116+MOD(CH32,Calculations!$C$118))</f>
        <v>-1.8530040247387896E-2</v>
      </c>
      <c r="GY32" s="86">
        <f ca="1">Control!$C$7*Calculations!$C$82*INDEX('Monthly Data'!N:N,Calculations!$C$116+MOD(CI32,Calculations!$C$118))+Control!$C$7*Calculations!$C$83*INDEX('Monthly Data'!O:O,Calculations!$C$116+MOD(CI32,Calculations!$C$118))+Control!$C$7*Calculations!$C$84*INDEX('Monthly Data'!P:P,Calculations!$C$116+MOD(CI32,Calculations!$C$118))+Control!$C$7*Calculations!$C$85*INDEX('Monthly Data'!Q:Q,Calculations!$C$116+MOD(CI32,Calculations!$C$118))+(1-Control!$C$7*Calculations!$C$87)*INDEX('Monthly Data'!R:R,Calculations!$C$116+MOD(CI32,Calculations!$C$118))</f>
        <v>-1.0485101266941802E-2</v>
      </c>
      <c r="GZ32" s="86">
        <f ca="1">Control!$C$7*Calculations!$C$82*INDEX('Monthly Data'!N:N,Calculations!$C$116+MOD(CJ32,Calculations!$C$118))+Control!$C$7*Calculations!$C$83*INDEX('Monthly Data'!O:O,Calculations!$C$116+MOD(CJ32,Calculations!$C$118))+Control!$C$7*Calculations!$C$84*INDEX('Monthly Data'!P:P,Calculations!$C$116+MOD(CJ32,Calculations!$C$118))+Control!$C$7*Calculations!$C$85*INDEX('Monthly Data'!Q:Q,Calculations!$C$116+MOD(CJ32,Calculations!$C$118))+(1-Control!$C$7*Calculations!$C$87)*INDEX('Monthly Data'!R:R,Calculations!$C$116+MOD(CJ32,Calculations!$C$118))</f>
        <v>5.1279584938936244E-2</v>
      </c>
      <c r="HA32" s="86">
        <f ca="1">Control!$C$7*Calculations!$C$82*INDEX('Monthly Data'!N:N,Calculations!$C$116+MOD(CK32,Calculations!$C$118))+Control!$C$7*Calculations!$C$83*INDEX('Monthly Data'!O:O,Calculations!$C$116+MOD(CK32,Calculations!$C$118))+Control!$C$7*Calculations!$C$84*INDEX('Monthly Data'!P:P,Calculations!$C$116+MOD(CK32,Calculations!$C$118))+Control!$C$7*Calculations!$C$85*INDEX('Monthly Data'!Q:Q,Calculations!$C$116+MOD(CK32,Calculations!$C$118))+(1-Control!$C$7*Calculations!$C$87)*INDEX('Monthly Data'!R:R,Calculations!$C$116+MOD(CK32,Calculations!$C$118))</f>
        <v>-7.8872955230675015E-3</v>
      </c>
      <c r="HB32" s="86">
        <f ca="1">Control!$C$7*Calculations!$C$82*INDEX('Monthly Data'!N:N,Calculations!$C$116+MOD(CL32,Calculations!$C$118))+Control!$C$7*Calculations!$C$83*INDEX('Monthly Data'!O:O,Calculations!$C$116+MOD(CL32,Calculations!$C$118))+Control!$C$7*Calculations!$C$84*INDEX('Monthly Data'!P:P,Calculations!$C$116+MOD(CL32,Calculations!$C$118))+Control!$C$7*Calculations!$C$85*INDEX('Monthly Data'!Q:Q,Calculations!$C$116+MOD(CL32,Calculations!$C$118))+(1-Control!$C$7*Calculations!$C$87)*INDEX('Monthly Data'!R:R,Calculations!$C$116+MOD(CL32,Calculations!$C$118))</f>
        <v>1.1704119272391494E-2</v>
      </c>
      <c r="HC32" s="86">
        <f ca="1">Control!$C$7*Calculations!$C$82*INDEX('Monthly Data'!N:N,Calculations!$C$116+MOD(CM32,Calculations!$C$118))+Control!$C$7*Calculations!$C$83*INDEX('Monthly Data'!O:O,Calculations!$C$116+MOD(CM32,Calculations!$C$118))+Control!$C$7*Calculations!$C$84*INDEX('Monthly Data'!P:P,Calculations!$C$116+MOD(CM32,Calculations!$C$118))+Control!$C$7*Calculations!$C$85*INDEX('Monthly Data'!Q:Q,Calculations!$C$116+MOD(CM32,Calculations!$C$118))+(1-Control!$C$7*Calculations!$C$87)*INDEX('Monthly Data'!R:R,Calculations!$C$116+MOD(CM32,Calculations!$C$118))</f>
        <v>1.3891304280773396E-2</v>
      </c>
      <c r="HD32" s="86">
        <f ca="1">Control!$C$7*Calculations!$C$82*INDEX('Monthly Data'!N:N,Calculations!$C$116+MOD(CN32,Calculations!$C$118))+Control!$C$7*Calculations!$C$83*INDEX('Monthly Data'!O:O,Calculations!$C$116+MOD(CN32,Calculations!$C$118))+Control!$C$7*Calculations!$C$84*INDEX('Monthly Data'!P:P,Calculations!$C$116+MOD(CN32,Calculations!$C$118))+Control!$C$7*Calculations!$C$85*INDEX('Monthly Data'!Q:Q,Calculations!$C$116+MOD(CN32,Calculations!$C$118))+(1-Control!$C$7*Calculations!$C$87)*INDEX('Monthly Data'!R:R,Calculations!$C$116+MOD(CN32,Calculations!$C$118))</f>
        <v>1.7472933988537529E-2</v>
      </c>
      <c r="HE32" s="86">
        <f ca="1">Control!$C$7*Calculations!$C$82*INDEX('Monthly Data'!N:N,Calculations!$C$116+MOD(CO32,Calculations!$C$118))+Control!$C$7*Calculations!$C$83*INDEX('Monthly Data'!O:O,Calculations!$C$116+MOD(CO32,Calculations!$C$118))+Control!$C$7*Calculations!$C$84*INDEX('Monthly Data'!P:P,Calculations!$C$116+MOD(CO32,Calculations!$C$118))+Control!$C$7*Calculations!$C$85*INDEX('Monthly Data'!Q:Q,Calculations!$C$116+MOD(CO32,Calculations!$C$118))+(1-Control!$C$7*Calculations!$C$87)*INDEX('Monthly Data'!R:R,Calculations!$C$116+MOD(CO32,Calculations!$C$118))</f>
        <v>-9.8327855560634558E-3</v>
      </c>
      <c r="HF32" s="86">
        <f ca="1">Control!$C$7*Calculations!$C$82*INDEX('Monthly Data'!N:N,Calculations!$C$116+MOD(CP32,Calculations!$C$118))+Control!$C$7*Calculations!$C$83*INDEX('Monthly Data'!O:O,Calculations!$C$116+MOD(CP32,Calculations!$C$118))+Control!$C$7*Calculations!$C$84*INDEX('Monthly Data'!P:P,Calculations!$C$116+MOD(CP32,Calculations!$C$118))+Control!$C$7*Calculations!$C$85*INDEX('Monthly Data'!Q:Q,Calculations!$C$116+MOD(CP32,Calculations!$C$118))+(1-Control!$C$7*Calculations!$C$87)*INDEX('Monthly Data'!R:R,Calculations!$C$116+MOD(CP32,Calculations!$C$118))</f>
        <v>6.6954569943530936E-3</v>
      </c>
      <c r="HG32" s="86">
        <f ca="1">Control!$C$7*Calculations!$C$82*INDEX('Monthly Data'!N:N,Calculations!$C$116+MOD(CQ32,Calculations!$C$118))+Control!$C$7*Calculations!$C$83*INDEX('Monthly Data'!O:O,Calculations!$C$116+MOD(CQ32,Calculations!$C$118))+Control!$C$7*Calculations!$C$84*INDEX('Monthly Data'!P:P,Calculations!$C$116+MOD(CQ32,Calculations!$C$118))+Control!$C$7*Calculations!$C$85*INDEX('Monthly Data'!Q:Q,Calculations!$C$116+MOD(CQ32,Calculations!$C$118))+(1-Control!$C$7*Calculations!$C$87)*INDEX('Monthly Data'!R:R,Calculations!$C$116+MOD(CQ32,Calculations!$C$118))</f>
        <v>6.1009361253630504E-2</v>
      </c>
      <c r="HH32" s="86">
        <f ca="1">Control!$C$7*Calculations!$C$82*INDEX('Monthly Data'!N:N,Calculations!$C$116+MOD(CR32,Calculations!$C$118))+Control!$C$7*Calculations!$C$83*INDEX('Monthly Data'!O:O,Calculations!$C$116+MOD(CR32,Calculations!$C$118))+Control!$C$7*Calculations!$C$84*INDEX('Monthly Data'!P:P,Calculations!$C$116+MOD(CR32,Calculations!$C$118))+Control!$C$7*Calculations!$C$85*INDEX('Monthly Data'!Q:Q,Calculations!$C$116+MOD(CR32,Calculations!$C$118))+(1-Control!$C$7*Calculations!$C$87)*INDEX('Monthly Data'!R:R,Calculations!$C$116+MOD(CR32,Calculations!$C$118))</f>
        <v>1.50127906355989E-2</v>
      </c>
      <c r="HI32" s="86">
        <f ca="1">Control!$C$7*Calculations!$C$82*INDEX('Monthly Data'!N:N,Calculations!$C$116+MOD(CS32,Calculations!$C$118))+Control!$C$7*Calculations!$C$83*INDEX('Monthly Data'!O:O,Calculations!$C$116+MOD(CS32,Calculations!$C$118))+Control!$C$7*Calculations!$C$84*INDEX('Monthly Data'!P:P,Calculations!$C$116+MOD(CS32,Calculations!$C$118))+Control!$C$7*Calculations!$C$85*INDEX('Monthly Data'!Q:Q,Calculations!$C$116+MOD(CS32,Calculations!$C$118))+(1-Control!$C$7*Calculations!$C$87)*INDEX('Monthly Data'!R:R,Calculations!$C$116+MOD(CS32,Calculations!$C$118))</f>
        <v>1.2954540023127663E-2</v>
      </c>
      <c r="HJ32" s="86">
        <f ca="1">Control!$C$7*Calculations!$C$82*INDEX('Monthly Data'!N:N,Calculations!$C$116+MOD(CT32,Calculations!$C$118))+Control!$C$7*Calculations!$C$83*INDEX('Monthly Data'!O:O,Calculations!$C$116+MOD(CT32,Calculations!$C$118))+Control!$C$7*Calculations!$C$84*INDEX('Monthly Data'!P:P,Calculations!$C$116+MOD(CT32,Calculations!$C$118))+Control!$C$7*Calculations!$C$85*INDEX('Monthly Data'!Q:Q,Calculations!$C$116+MOD(CT32,Calculations!$C$118))+(1-Control!$C$7*Calculations!$C$87)*INDEX('Monthly Data'!R:R,Calculations!$C$116+MOD(CT32,Calculations!$C$118))</f>
        <v>1.0478379486191123E-2</v>
      </c>
      <c r="HK32" s="86">
        <f ca="1">Control!$C$7*Calculations!$C$82*INDEX('Monthly Data'!N:N,Calculations!$C$116+MOD(CU32,Calculations!$C$118))+Control!$C$7*Calculations!$C$83*INDEX('Monthly Data'!O:O,Calculations!$C$116+MOD(CU32,Calculations!$C$118))+Control!$C$7*Calculations!$C$84*INDEX('Monthly Data'!P:P,Calculations!$C$116+MOD(CU32,Calculations!$C$118))+Control!$C$7*Calculations!$C$85*INDEX('Monthly Data'!Q:Q,Calculations!$C$116+MOD(CU32,Calculations!$C$118))+(1-Control!$C$7*Calculations!$C$87)*INDEX('Monthly Data'!R:R,Calculations!$C$116+MOD(CU32,Calculations!$C$118))</f>
        <v>1.0921298083007208E-2</v>
      </c>
      <c r="HL32" s="86">
        <f ca="1">Control!$C$7*Calculations!$C$82*INDEX('Monthly Data'!N:N,Calculations!$C$116+MOD(CV32,Calculations!$C$118))+Control!$C$7*Calculations!$C$83*INDEX('Monthly Data'!O:O,Calculations!$C$116+MOD(CV32,Calculations!$C$118))+Control!$C$7*Calculations!$C$84*INDEX('Monthly Data'!P:P,Calculations!$C$116+MOD(CV32,Calculations!$C$118))+Control!$C$7*Calculations!$C$85*INDEX('Monthly Data'!Q:Q,Calculations!$C$116+MOD(CV32,Calculations!$C$118))+(1-Control!$C$7*Calculations!$C$87)*INDEX('Monthly Data'!R:R,Calculations!$C$116+MOD(CV32,Calculations!$C$118))</f>
        <v>7.857567536297622E-3</v>
      </c>
      <c r="HM32" s="86">
        <f ca="1">Control!$C$7*Calculations!$C$82*INDEX('Monthly Data'!N:N,Calculations!$C$116+MOD(CW32,Calculations!$C$118))+Control!$C$7*Calculations!$C$83*INDEX('Monthly Data'!O:O,Calculations!$C$116+MOD(CW32,Calculations!$C$118))+Control!$C$7*Calculations!$C$84*INDEX('Monthly Data'!P:P,Calculations!$C$116+MOD(CW32,Calculations!$C$118))+Control!$C$7*Calculations!$C$85*INDEX('Monthly Data'!Q:Q,Calculations!$C$116+MOD(CW32,Calculations!$C$118))+(1-Control!$C$7*Calculations!$C$87)*INDEX('Monthly Data'!R:R,Calculations!$C$116+MOD(CW32,Calculations!$C$118))</f>
        <v>-1.880155173376722E-2</v>
      </c>
      <c r="HN32" s="86">
        <f ca="1">Control!$C$7*Calculations!$C$82*INDEX('Monthly Data'!N:N,Calculations!$C$116+MOD(CX32,Calculations!$C$118))+Control!$C$7*Calculations!$C$83*INDEX('Monthly Data'!O:O,Calculations!$C$116+MOD(CX32,Calculations!$C$118))+Control!$C$7*Calculations!$C$84*INDEX('Monthly Data'!P:P,Calculations!$C$116+MOD(CX32,Calculations!$C$118))+Control!$C$7*Calculations!$C$85*INDEX('Monthly Data'!Q:Q,Calculations!$C$116+MOD(CX32,Calculations!$C$118))+(1-Control!$C$7*Calculations!$C$87)*INDEX('Monthly Data'!R:R,Calculations!$C$116+MOD(CX32,Calculations!$C$118))</f>
        <v>2.3307359621218403E-2</v>
      </c>
      <c r="HO32" s="86">
        <f ca="1">Control!$C$7*Calculations!$C$82*INDEX('Monthly Data'!N:N,Calculations!$C$116+MOD(CY32,Calculations!$C$118))+Control!$C$7*Calculations!$C$83*INDEX('Monthly Data'!O:O,Calculations!$C$116+MOD(CY32,Calculations!$C$118))+Control!$C$7*Calculations!$C$84*INDEX('Monthly Data'!P:P,Calculations!$C$116+MOD(CY32,Calculations!$C$118))+Control!$C$7*Calculations!$C$85*INDEX('Monthly Data'!Q:Q,Calculations!$C$116+MOD(CY32,Calculations!$C$118))+(1-Control!$C$7*Calculations!$C$87)*INDEX('Monthly Data'!R:R,Calculations!$C$116+MOD(CY32,Calculations!$C$118))</f>
        <v>1.3891563624307685E-2</v>
      </c>
      <c r="HP32" s="86">
        <f ca="1">Control!$C$7*Calculations!$C$82*INDEX('Monthly Data'!N:N,Calculations!$C$116+MOD(CZ32,Calculations!$C$118))+Control!$C$7*Calculations!$C$83*INDEX('Monthly Data'!O:O,Calculations!$C$116+MOD(CZ32,Calculations!$C$118))+Control!$C$7*Calculations!$C$84*INDEX('Monthly Data'!P:P,Calculations!$C$116+MOD(CZ32,Calculations!$C$118))+Control!$C$7*Calculations!$C$85*INDEX('Monthly Data'!Q:Q,Calculations!$C$116+MOD(CZ32,Calculations!$C$118))+(1-Control!$C$7*Calculations!$C$87)*INDEX('Monthly Data'!R:R,Calculations!$C$116+MOD(CZ32,Calculations!$C$118))</f>
        <v>1.5216630695380906E-2</v>
      </c>
      <c r="HQ32" s="86">
        <f ca="1">Control!$C$7*Calculations!$C$82*INDEX('Monthly Data'!N:N,Calculations!$C$116+MOD(DA32,Calculations!$C$118))+Control!$C$7*Calculations!$C$83*INDEX('Monthly Data'!O:O,Calculations!$C$116+MOD(DA32,Calculations!$C$118))+Control!$C$7*Calculations!$C$84*INDEX('Monthly Data'!P:P,Calculations!$C$116+MOD(DA32,Calculations!$C$118))+Control!$C$7*Calculations!$C$85*INDEX('Monthly Data'!Q:Q,Calculations!$C$116+MOD(DA32,Calculations!$C$118))+(1-Control!$C$7*Calculations!$C$87)*INDEX('Monthly Data'!R:R,Calculations!$C$116+MOD(DA32,Calculations!$C$118))</f>
        <v>2.3852824346838646E-2</v>
      </c>
      <c r="HR32" s="86">
        <f ca="1">Control!$C$7*Calculations!$C$82*INDEX('Monthly Data'!N:N,Calculations!$C$116+MOD(DB32,Calculations!$C$118))+Control!$C$7*Calculations!$C$83*INDEX('Monthly Data'!O:O,Calculations!$C$116+MOD(DB32,Calculations!$C$118))+Control!$C$7*Calculations!$C$84*INDEX('Monthly Data'!P:P,Calculations!$C$116+MOD(DB32,Calculations!$C$118))+Control!$C$7*Calculations!$C$85*INDEX('Monthly Data'!Q:Q,Calculations!$C$116+MOD(DB32,Calculations!$C$118))+(1-Control!$C$7*Calculations!$C$87)*INDEX('Monthly Data'!R:R,Calculations!$C$116+MOD(DB32,Calculations!$C$118))</f>
        <v>1.7484305259657981E-2</v>
      </c>
      <c r="HS32" s="86">
        <f ca="1">Control!$C$7*Calculations!$C$82*INDEX('Monthly Data'!N:N,Calculations!$C$116+MOD(DC32,Calculations!$C$118))+Control!$C$7*Calculations!$C$83*INDEX('Monthly Data'!O:O,Calculations!$C$116+MOD(DC32,Calculations!$C$118))+Control!$C$7*Calculations!$C$84*INDEX('Monthly Data'!P:P,Calculations!$C$116+MOD(DC32,Calculations!$C$118))+Control!$C$7*Calculations!$C$85*INDEX('Monthly Data'!Q:Q,Calculations!$C$116+MOD(DC32,Calculations!$C$118))+(1-Control!$C$7*Calculations!$C$87)*INDEX('Monthly Data'!R:R,Calculations!$C$116+MOD(DC32,Calculations!$C$118))</f>
        <v>-3.53368065312233E-2</v>
      </c>
      <c r="HT32" s="86">
        <f ca="1">Control!$C$7*Calculations!$C$82*INDEX('Monthly Data'!N:N,Calculations!$C$116+MOD(DD32,Calculations!$C$118))+Control!$C$7*Calculations!$C$83*INDEX('Monthly Data'!O:O,Calculations!$C$116+MOD(DD32,Calculations!$C$118))+Control!$C$7*Calculations!$C$84*INDEX('Monthly Data'!P:P,Calculations!$C$116+MOD(DD32,Calculations!$C$118))+Control!$C$7*Calculations!$C$85*INDEX('Monthly Data'!Q:Q,Calculations!$C$116+MOD(DD32,Calculations!$C$118))+(1-Control!$C$7*Calculations!$C$87)*INDEX('Monthly Data'!R:R,Calculations!$C$116+MOD(DD32,Calculations!$C$118))</f>
        <v>1.5115046179922851E-2</v>
      </c>
      <c r="HU32" s="86">
        <f ca="1">Control!$C$7*Calculations!$C$82*INDEX('Monthly Data'!N:N,Calculations!$C$116+MOD(DE32,Calculations!$C$118))+Control!$C$7*Calculations!$C$83*INDEX('Monthly Data'!O:O,Calculations!$C$116+MOD(DE32,Calculations!$C$118))+Control!$C$7*Calculations!$C$84*INDEX('Monthly Data'!P:P,Calculations!$C$116+MOD(DE32,Calculations!$C$118))+Control!$C$7*Calculations!$C$85*INDEX('Monthly Data'!Q:Q,Calculations!$C$116+MOD(DE32,Calculations!$C$118))+(1-Control!$C$7*Calculations!$C$87)*INDEX('Monthly Data'!R:R,Calculations!$C$116+MOD(DE32,Calculations!$C$118))</f>
        <v>-1.5984879994281095E-2</v>
      </c>
      <c r="HV32" s="86">
        <f ca="1">Control!$C$7*Calculations!$C$82*INDEX('Monthly Data'!N:N,Calculations!$C$116+MOD(DF32,Calculations!$C$118))+Control!$C$7*Calculations!$C$83*INDEX('Monthly Data'!O:O,Calculations!$C$116+MOD(DF32,Calculations!$C$118))+Control!$C$7*Calculations!$C$84*INDEX('Monthly Data'!P:P,Calculations!$C$116+MOD(DF32,Calculations!$C$118))+Control!$C$7*Calculations!$C$85*INDEX('Monthly Data'!Q:Q,Calculations!$C$116+MOD(DF32,Calculations!$C$118))+(1-Control!$C$7*Calculations!$C$87)*INDEX('Monthly Data'!R:R,Calculations!$C$116+MOD(DF32,Calculations!$C$118))</f>
        <v>7.857567536297622E-3</v>
      </c>
      <c r="HW32" s="86">
        <f ca="1">Control!$C$7*Calculations!$C$82*INDEX('Monthly Data'!N:N,Calculations!$C$116+MOD(DG32,Calculations!$C$118))+Control!$C$7*Calculations!$C$83*INDEX('Monthly Data'!O:O,Calculations!$C$116+MOD(DG32,Calculations!$C$118))+Control!$C$7*Calculations!$C$84*INDEX('Monthly Data'!P:P,Calculations!$C$116+MOD(DG32,Calculations!$C$118))+Control!$C$7*Calculations!$C$85*INDEX('Monthly Data'!Q:Q,Calculations!$C$116+MOD(DG32,Calculations!$C$118))+(1-Control!$C$7*Calculations!$C$87)*INDEX('Monthly Data'!R:R,Calculations!$C$116+MOD(DG32,Calculations!$C$118))</f>
        <v>3.6332715283247441E-2</v>
      </c>
      <c r="HX32" s="86">
        <f ca="1">Control!$C$7*Calculations!$C$82*INDEX('Monthly Data'!N:N,Calculations!$C$116+MOD(DH32,Calculations!$C$118))+Control!$C$7*Calculations!$C$83*INDEX('Monthly Data'!O:O,Calculations!$C$116+MOD(DH32,Calculations!$C$118))+Control!$C$7*Calculations!$C$84*INDEX('Monthly Data'!P:P,Calculations!$C$116+MOD(DH32,Calculations!$C$118))+Control!$C$7*Calculations!$C$85*INDEX('Monthly Data'!Q:Q,Calculations!$C$116+MOD(DH32,Calculations!$C$118))+(1-Control!$C$7*Calculations!$C$87)*INDEX('Monthly Data'!R:R,Calculations!$C$116+MOD(DH32,Calculations!$C$118))</f>
        <v>1.5115046179922851E-2</v>
      </c>
      <c r="HY32" s="86">
        <f ca="1">Control!$C$7*Calculations!$C$82*INDEX('Monthly Data'!N:N,Calculations!$C$116+MOD(DI32,Calculations!$C$118))+Control!$C$7*Calculations!$C$83*INDEX('Monthly Data'!O:O,Calculations!$C$116+MOD(DI32,Calculations!$C$118))+Control!$C$7*Calculations!$C$84*INDEX('Monthly Data'!P:P,Calculations!$C$116+MOD(DI32,Calculations!$C$118))+Control!$C$7*Calculations!$C$85*INDEX('Monthly Data'!Q:Q,Calculations!$C$116+MOD(DI32,Calculations!$C$118))+(1-Control!$C$7*Calculations!$C$87)*INDEX('Monthly Data'!R:R,Calculations!$C$116+MOD(DI32,Calculations!$C$118))</f>
        <v>1.8695385296339444E-2</v>
      </c>
      <c r="HZ32" s="86">
        <f ca="1">Control!$C$7*Calculations!$C$82*INDEX('Monthly Data'!N:N,Calculations!$C$116+MOD(DJ32,Calculations!$C$118))+Control!$C$7*Calculations!$C$83*INDEX('Monthly Data'!O:O,Calculations!$C$116+MOD(DJ32,Calculations!$C$118))+Control!$C$7*Calculations!$C$84*INDEX('Monthly Data'!P:P,Calculations!$C$116+MOD(DJ32,Calculations!$C$118))+Control!$C$7*Calculations!$C$85*INDEX('Monthly Data'!Q:Q,Calculations!$C$116+MOD(DJ32,Calculations!$C$118))+(1-Control!$C$7*Calculations!$C$87)*INDEX('Monthly Data'!R:R,Calculations!$C$116+MOD(DJ32,Calculations!$C$118))</f>
        <v>-1.4213734788548189E-2</v>
      </c>
      <c r="IA32" s="86">
        <f ca="1">Control!$C$7*Calculations!$C$82*INDEX('Monthly Data'!N:N,Calculations!$C$116+MOD(DK32,Calculations!$C$118))+Control!$C$7*Calculations!$C$83*INDEX('Monthly Data'!O:O,Calculations!$C$116+MOD(DK32,Calculations!$C$118))+Control!$C$7*Calculations!$C$84*INDEX('Monthly Data'!P:P,Calculations!$C$116+MOD(DK32,Calculations!$C$118))+Control!$C$7*Calculations!$C$85*INDEX('Monthly Data'!Q:Q,Calculations!$C$116+MOD(DK32,Calculations!$C$118))+(1-Control!$C$7*Calculations!$C$87)*INDEX('Monthly Data'!R:R,Calculations!$C$116+MOD(DK32,Calculations!$C$118))</f>
        <v>6.4539397490030407E-3</v>
      </c>
      <c r="IB32" s="86">
        <f ca="1">Control!$C$7*Calculations!$C$82*INDEX('Monthly Data'!N:N,Calculations!$C$116+MOD(DL32,Calculations!$C$118))+Control!$C$7*Calculations!$C$83*INDEX('Monthly Data'!O:O,Calculations!$C$116+MOD(DL32,Calculations!$C$118))+Control!$C$7*Calculations!$C$84*INDEX('Monthly Data'!P:P,Calculations!$C$116+MOD(DL32,Calculations!$C$118))+Control!$C$7*Calculations!$C$85*INDEX('Monthly Data'!Q:Q,Calculations!$C$116+MOD(DL32,Calculations!$C$118))+(1-Control!$C$7*Calculations!$C$87)*INDEX('Monthly Data'!R:R,Calculations!$C$116+MOD(DL32,Calculations!$C$118))</f>
        <v>-2.4571433440223247E-2</v>
      </c>
      <c r="IC32" s="86">
        <f ca="1">Control!$C$7*Calculations!$C$82*INDEX('Monthly Data'!N:N,Calculations!$C$116+MOD(DM32,Calculations!$C$118))+Control!$C$7*Calculations!$C$83*INDEX('Monthly Data'!O:O,Calculations!$C$116+MOD(DM32,Calculations!$C$118))+Control!$C$7*Calculations!$C$84*INDEX('Monthly Data'!P:P,Calculations!$C$116+MOD(DM32,Calculations!$C$118))+Control!$C$7*Calculations!$C$85*INDEX('Monthly Data'!Q:Q,Calculations!$C$116+MOD(DM32,Calculations!$C$118))+(1-Control!$C$7*Calculations!$C$87)*INDEX('Monthly Data'!R:R,Calculations!$C$116+MOD(DM32,Calculations!$C$118))</f>
        <v>1.0478379486191123E-2</v>
      </c>
      <c r="ID32" s="86">
        <f ca="1">Control!$C$7*Calculations!$C$82*INDEX('Monthly Data'!N:N,Calculations!$C$116+MOD(DN32,Calculations!$C$118))+Control!$C$7*Calculations!$C$83*INDEX('Monthly Data'!O:O,Calculations!$C$116+MOD(DN32,Calculations!$C$118))+Control!$C$7*Calculations!$C$84*INDEX('Monthly Data'!P:P,Calculations!$C$116+MOD(DN32,Calculations!$C$118))+Control!$C$7*Calculations!$C$85*INDEX('Monthly Data'!Q:Q,Calculations!$C$116+MOD(DN32,Calculations!$C$118))+(1-Control!$C$7*Calculations!$C$87)*INDEX('Monthly Data'!R:R,Calculations!$C$116+MOD(DN32,Calculations!$C$118))</f>
        <v>5.8868730207813358E-3</v>
      </c>
      <c r="IE32" s="86">
        <f ca="1">Control!$C$7*Calculations!$C$82*INDEX('Monthly Data'!N:N,Calculations!$C$116+MOD(DO32,Calculations!$C$118))+Control!$C$7*Calculations!$C$83*INDEX('Monthly Data'!O:O,Calculations!$C$116+MOD(DO32,Calculations!$C$118))+Control!$C$7*Calculations!$C$84*INDEX('Monthly Data'!P:P,Calculations!$C$116+MOD(DO32,Calculations!$C$118))+Control!$C$7*Calculations!$C$85*INDEX('Monthly Data'!Q:Q,Calculations!$C$116+MOD(DO32,Calculations!$C$118))+(1-Control!$C$7*Calculations!$C$87)*INDEX('Monthly Data'!R:R,Calculations!$C$116+MOD(DO32,Calculations!$C$118))</f>
        <v>-3.8875517825435772E-3</v>
      </c>
      <c r="IF32" s="86">
        <f ca="1">Control!$C$7*Calculations!$C$82*INDEX('Monthly Data'!N:N,Calculations!$C$116+MOD(DP32,Calculations!$C$118))+Control!$C$7*Calculations!$C$83*INDEX('Monthly Data'!O:O,Calculations!$C$116+MOD(DP32,Calculations!$C$118))+Control!$C$7*Calculations!$C$84*INDEX('Monthly Data'!P:P,Calculations!$C$116+MOD(DP32,Calculations!$C$118))+Control!$C$7*Calculations!$C$85*INDEX('Monthly Data'!Q:Q,Calculations!$C$116+MOD(DP32,Calculations!$C$118))+(1-Control!$C$7*Calculations!$C$87)*INDEX('Monthly Data'!R:R,Calculations!$C$116+MOD(DP32,Calculations!$C$118))</f>
        <v>1.0353752315110615E-2</v>
      </c>
      <c r="IG32" s="88">
        <f ca="1">Control!$C$8*(1+DQ32)*(1+DR32)*(1+DS32)*(1+DT32)*(1+DU32)*(1+DV32)*(1+DW32)*(1+DX32)*(1+DY32)*(1+DZ32)*(1+EA32)*(1+EB32)*(1+EC32)*(1+ED32)*(1+EE32)*(1+EF32)*(1+EG32)*(1+EH32)*(1+EI32)*(1+EJ32)*(1+EK32)*(1+EL32)*(1+EM32)*(1+EN32)*(1+EO32)*(1+EP32)*(1+EQ32)*(1+ER32)*(1+ES32)*(1+ET32)*(1+EU32)*(1+EV32)*(1+EW32)*(1+EX32)*(1+EY32)*(1+EZ32)*(1+FA32)*(1+FB32)*(1+FC32)*(1+FD32)*(1+FE32)*(1+FF32)*(1+FG32)*(1+FH32)*(1+FI32)*(1+FJ32)*(1+FK32)*(1+FL32)*(1+FM32)*(1+FN32)*(1+FO32)*(1+FP32)*(1+FQ32)*(1+FR32)*(1+FS32)*(1+FT32)*(1+FU32)*(1+FV32)*(1+FW32)*(1+FX32)*(1+FY32)*(1+FZ32)*(1+GA32)*(1+GB32)*(1+GC32)*(1+GD32)*(1+GE32)*(1+GF32)*(1+GG32)*(1+GH32)*(1+GI32)*(1+GJ32)*(1+GK32)*(1+GL32)*(1+GM32)*(1+GN32)*(1+GO32)*(1+GP32)*(1+GQ32)*(1+GR32)*(1+GS32)*(1+GT32)*(1+GU32)*(1+GV32)*(1+GW32)*(1+GX32)*(1+GY32)*(1+GZ32)*(1+HA32)*(1+HB32)*(1+HC32)*(1+HD32)*(1+HE32)*(1+HF32)*(1+HG32)*(1+HH32)*(1+HI32)*(1+HJ32)*(1+HK32)*(1+HL32)*(1+HM32)*(1+HN32)*(1+HO32)*(1+HP32)*(1+HQ32)*(1+HR32)*(1+HS32)*(1+HT32)*(1+HU32)*(1+HV32)*(1+HW32)*(1+HX32)*(1+HY32)*(1+HZ32)*(1+IA32)*(1+IB32)*(1+IC32)*(1+ID32)*(1+IE32)*(1+IF32)</f>
        <v>120898.07264930395</v>
      </c>
    </row>
    <row r="33" spans="1:241" x14ac:dyDescent="0.25">
      <c r="A33">
        <v>103</v>
      </c>
      <c r="B33">
        <v>59</v>
      </c>
      <c r="C33">
        <v>34</v>
      </c>
      <c r="D33">
        <v>3</v>
      </c>
      <c r="E33">
        <v>64</v>
      </c>
      <c r="F33">
        <v>80</v>
      </c>
      <c r="G33">
        <v>92</v>
      </c>
      <c r="H33">
        <v>57</v>
      </c>
      <c r="I33">
        <v>0</v>
      </c>
      <c r="J33">
        <v>9</v>
      </c>
      <c r="K33">
        <v>90</v>
      </c>
      <c r="L33">
        <v>100</v>
      </c>
      <c r="M33">
        <v>102</v>
      </c>
      <c r="N33">
        <v>38</v>
      </c>
      <c r="O33">
        <v>17</v>
      </c>
      <c r="P33">
        <v>13</v>
      </c>
      <c r="Q33">
        <v>42</v>
      </c>
      <c r="R33">
        <v>117</v>
      </c>
      <c r="S33">
        <v>115</v>
      </c>
      <c r="T33">
        <v>52</v>
      </c>
      <c r="U33">
        <v>9</v>
      </c>
      <c r="V33">
        <v>38</v>
      </c>
      <c r="W33">
        <v>25</v>
      </c>
      <c r="X33">
        <v>57</v>
      </c>
      <c r="Y33">
        <v>81</v>
      </c>
      <c r="Z33">
        <v>51</v>
      </c>
      <c r="AA33">
        <v>69</v>
      </c>
      <c r="AB33">
        <v>53</v>
      </c>
      <c r="AC33">
        <v>111</v>
      </c>
      <c r="AD33">
        <v>89</v>
      </c>
      <c r="AE33">
        <v>69</v>
      </c>
      <c r="AF33">
        <v>29</v>
      </c>
      <c r="AG33">
        <v>90</v>
      </c>
      <c r="AH33">
        <v>62</v>
      </c>
      <c r="AI33">
        <v>76</v>
      </c>
      <c r="AJ33">
        <v>20</v>
      </c>
      <c r="AK33">
        <v>55</v>
      </c>
      <c r="AL33">
        <v>88</v>
      </c>
      <c r="AM33">
        <v>95</v>
      </c>
      <c r="AN33">
        <v>1</v>
      </c>
      <c r="AO33">
        <v>62</v>
      </c>
      <c r="AP33">
        <v>54</v>
      </c>
      <c r="AQ33">
        <v>10</v>
      </c>
      <c r="AR33">
        <v>111</v>
      </c>
      <c r="AS33">
        <v>118</v>
      </c>
      <c r="AT33">
        <v>31</v>
      </c>
      <c r="AU33">
        <v>69</v>
      </c>
      <c r="AV33">
        <v>95</v>
      </c>
      <c r="AW33">
        <v>47</v>
      </c>
      <c r="AX33">
        <v>48</v>
      </c>
      <c r="AY33">
        <v>10</v>
      </c>
      <c r="AZ33">
        <v>40</v>
      </c>
      <c r="BA33">
        <v>101</v>
      </c>
      <c r="BB33">
        <v>25</v>
      </c>
      <c r="BC33">
        <v>72</v>
      </c>
      <c r="BD33">
        <v>87</v>
      </c>
      <c r="BE33">
        <v>22</v>
      </c>
      <c r="BF33">
        <v>49</v>
      </c>
      <c r="BG33">
        <v>55</v>
      </c>
      <c r="BH33">
        <v>88</v>
      </c>
      <c r="BI33">
        <v>115</v>
      </c>
      <c r="BJ33">
        <v>3</v>
      </c>
      <c r="BK33">
        <v>28</v>
      </c>
      <c r="BL33">
        <v>24</v>
      </c>
      <c r="BM33">
        <v>20</v>
      </c>
      <c r="BN33">
        <v>65</v>
      </c>
      <c r="BO33">
        <v>87</v>
      </c>
      <c r="BP33">
        <v>9</v>
      </c>
      <c r="BQ33">
        <v>11</v>
      </c>
      <c r="BR33">
        <v>21</v>
      </c>
      <c r="BS33">
        <v>58</v>
      </c>
      <c r="BT33">
        <v>87</v>
      </c>
      <c r="BU33">
        <v>94</v>
      </c>
      <c r="BV33">
        <v>104</v>
      </c>
      <c r="BW33">
        <v>64</v>
      </c>
      <c r="BX33">
        <v>113</v>
      </c>
      <c r="BY33">
        <v>78</v>
      </c>
      <c r="BZ33">
        <v>87</v>
      </c>
      <c r="CA33">
        <v>71</v>
      </c>
      <c r="CB33">
        <v>86</v>
      </c>
      <c r="CC33">
        <v>114</v>
      </c>
      <c r="CD33">
        <v>82</v>
      </c>
      <c r="CE33">
        <v>106</v>
      </c>
      <c r="CF33">
        <v>0</v>
      </c>
      <c r="CG33">
        <v>115</v>
      </c>
      <c r="CH33">
        <v>42</v>
      </c>
      <c r="CI33">
        <v>34</v>
      </c>
      <c r="CJ33">
        <v>106</v>
      </c>
      <c r="CK33">
        <v>66</v>
      </c>
      <c r="CL33">
        <v>57</v>
      </c>
      <c r="CM33">
        <v>107</v>
      </c>
      <c r="CN33">
        <v>100</v>
      </c>
      <c r="CO33">
        <v>92</v>
      </c>
      <c r="CP33">
        <v>6</v>
      </c>
      <c r="CQ33">
        <v>70</v>
      </c>
      <c r="CR33">
        <v>2</v>
      </c>
      <c r="CS33">
        <v>12</v>
      </c>
      <c r="CT33">
        <v>90</v>
      </c>
      <c r="CU33">
        <v>4</v>
      </c>
      <c r="CV33">
        <v>0</v>
      </c>
      <c r="CW33">
        <v>34</v>
      </c>
      <c r="CX33">
        <v>76</v>
      </c>
      <c r="CY33">
        <v>8</v>
      </c>
      <c r="CZ33">
        <v>23</v>
      </c>
      <c r="DA33">
        <v>61</v>
      </c>
      <c r="DB33">
        <v>27</v>
      </c>
      <c r="DC33">
        <v>15</v>
      </c>
      <c r="DD33">
        <v>11</v>
      </c>
      <c r="DE33">
        <v>111</v>
      </c>
      <c r="DF33">
        <v>115</v>
      </c>
      <c r="DG33">
        <v>85</v>
      </c>
      <c r="DH33">
        <v>53</v>
      </c>
      <c r="DI33">
        <v>90</v>
      </c>
      <c r="DJ33">
        <v>47</v>
      </c>
      <c r="DK33">
        <v>111</v>
      </c>
      <c r="DL33">
        <v>118</v>
      </c>
      <c r="DM33">
        <v>60</v>
      </c>
      <c r="DN33">
        <v>88</v>
      </c>
      <c r="DO33">
        <v>29</v>
      </c>
      <c r="DP33">
        <v>83</v>
      </c>
      <c r="DQ33" s="86">
        <f ca="1">Control!$C$7*Calculations!$C$82*INDEX('Monthly Data'!N:N,Calculations!$C$116+MOD(A33,Calculations!$C$118))+Control!$C$7*Calculations!$C$83*INDEX('Monthly Data'!O:O,Calculations!$C$116+MOD(A33,Calculations!$C$118))+Control!$C$7*Calculations!$C$84*INDEX('Monthly Data'!P:P,Calculations!$C$116+MOD(A33,Calculations!$C$118))+Control!$C$7*Calculations!$C$85*INDEX('Monthly Data'!Q:Q,Calculations!$C$116+MOD(A33,Calculations!$C$118))+(1-Control!$C$7*Calculations!$C$87)*INDEX('Monthly Data'!R:R,Calculations!$C$116+MOD(A33,Calculations!$C$118))</f>
        <v>5.1972609868760735E-3</v>
      </c>
      <c r="DR33" s="86">
        <f ca="1">Control!$C$7*Calculations!$C$82*INDEX('Monthly Data'!N:N,Calculations!$C$116+MOD(B33,Calculations!$C$118))+Control!$C$7*Calculations!$C$83*INDEX('Monthly Data'!O:O,Calculations!$C$116+MOD(B33,Calculations!$C$118))+Control!$C$7*Calculations!$C$84*INDEX('Monthly Data'!P:P,Calculations!$C$116+MOD(B33,Calculations!$C$118))+Control!$C$7*Calculations!$C$85*INDEX('Monthly Data'!Q:Q,Calculations!$C$116+MOD(B33,Calculations!$C$118))+(1-Control!$C$7*Calculations!$C$87)*INDEX('Monthly Data'!R:R,Calculations!$C$116+MOD(B33,Calculations!$C$118))</f>
        <v>1.1704119272391494E-2</v>
      </c>
      <c r="DS33" s="86">
        <f ca="1">Control!$C$7*Calculations!$C$82*INDEX('Monthly Data'!N:N,Calculations!$C$116+MOD(C33,Calculations!$C$118))+Control!$C$7*Calculations!$C$83*INDEX('Monthly Data'!O:O,Calculations!$C$116+MOD(C33,Calculations!$C$118))+Control!$C$7*Calculations!$C$84*INDEX('Monthly Data'!P:P,Calculations!$C$116+MOD(C33,Calculations!$C$118))+Control!$C$7*Calculations!$C$85*INDEX('Monthly Data'!Q:Q,Calculations!$C$116+MOD(C33,Calculations!$C$118))+(1-Control!$C$7*Calculations!$C$87)*INDEX('Monthly Data'!R:R,Calculations!$C$116+MOD(C33,Calculations!$C$118))</f>
        <v>5.3309355465453899E-3</v>
      </c>
      <c r="DT33" s="86">
        <f ca="1">Control!$C$7*Calculations!$C$82*INDEX('Monthly Data'!N:N,Calculations!$C$116+MOD(D33,Calculations!$C$118))+Control!$C$7*Calculations!$C$83*INDEX('Monthly Data'!O:O,Calculations!$C$116+MOD(D33,Calculations!$C$118))+Control!$C$7*Calculations!$C$84*INDEX('Monthly Data'!P:P,Calculations!$C$116+MOD(D33,Calculations!$C$118))+Control!$C$7*Calculations!$C$85*INDEX('Monthly Data'!Q:Q,Calculations!$C$116+MOD(D33,Calculations!$C$118))+(1-Control!$C$7*Calculations!$C$87)*INDEX('Monthly Data'!R:R,Calculations!$C$116+MOD(D33,Calculations!$C$118))</f>
        <v>9.9793409618087695E-3</v>
      </c>
      <c r="DU33" s="86">
        <f ca="1">Control!$C$7*Calculations!$C$82*INDEX('Monthly Data'!N:N,Calculations!$C$116+MOD(E33,Calculations!$C$118))+Control!$C$7*Calculations!$C$83*INDEX('Monthly Data'!O:O,Calculations!$C$116+MOD(E33,Calculations!$C$118))+Control!$C$7*Calculations!$C$84*INDEX('Monthly Data'!P:P,Calculations!$C$116+MOD(E33,Calculations!$C$118))+Control!$C$7*Calculations!$C$85*INDEX('Monthly Data'!Q:Q,Calculations!$C$116+MOD(E33,Calculations!$C$118))+(1-Control!$C$7*Calculations!$C$87)*INDEX('Monthly Data'!R:R,Calculations!$C$116+MOD(E33,Calculations!$C$118))</f>
        <v>-2.4571433440223247E-2</v>
      </c>
      <c r="DV33" s="86">
        <f ca="1">Control!$C$7*Calculations!$C$82*INDEX('Monthly Data'!N:N,Calculations!$C$116+MOD(F33,Calculations!$C$118))+Control!$C$7*Calculations!$C$83*INDEX('Monthly Data'!O:O,Calculations!$C$116+MOD(F33,Calculations!$C$118))+Control!$C$7*Calculations!$C$84*INDEX('Monthly Data'!P:P,Calculations!$C$116+MOD(F33,Calculations!$C$118))+Control!$C$7*Calculations!$C$85*INDEX('Monthly Data'!Q:Q,Calculations!$C$116+MOD(F33,Calculations!$C$118))+(1-Control!$C$7*Calculations!$C$87)*INDEX('Monthly Data'!R:R,Calculations!$C$116+MOD(F33,Calculations!$C$118))</f>
        <v>-2.7490061308214487E-3</v>
      </c>
      <c r="DW33" s="86">
        <f ca="1">Control!$C$7*Calculations!$C$82*INDEX('Monthly Data'!N:N,Calculations!$C$116+MOD(G33,Calculations!$C$118))+Control!$C$7*Calculations!$C$83*INDEX('Monthly Data'!O:O,Calculations!$C$116+MOD(G33,Calculations!$C$118))+Control!$C$7*Calculations!$C$84*INDEX('Monthly Data'!P:P,Calculations!$C$116+MOD(G33,Calculations!$C$118))+Control!$C$7*Calculations!$C$85*INDEX('Monthly Data'!Q:Q,Calculations!$C$116+MOD(G33,Calculations!$C$118))+(1-Control!$C$7*Calculations!$C$87)*INDEX('Monthly Data'!R:R,Calculations!$C$116+MOD(G33,Calculations!$C$118))</f>
        <v>2.4722579420195831E-2</v>
      </c>
      <c r="DX33" s="86">
        <f ca="1">Control!$C$7*Calculations!$C$82*INDEX('Monthly Data'!N:N,Calculations!$C$116+MOD(H33,Calculations!$C$118))+Control!$C$7*Calculations!$C$83*INDEX('Monthly Data'!O:O,Calculations!$C$116+MOD(H33,Calculations!$C$118))+Control!$C$7*Calculations!$C$84*INDEX('Monthly Data'!P:P,Calculations!$C$116+MOD(H33,Calculations!$C$118))+Control!$C$7*Calculations!$C$85*INDEX('Monthly Data'!Q:Q,Calculations!$C$116+MOD(H33,Calculations!$C$118))+(1-Control!$C$7*Calculations!$C$87)*INDEX('Monthly Data'!R:R,Calculations!$C$116+MOD(H33,Calculations!$C$118))</f>
        <v>7.3538285850108537E-3</v>
      </c>
      <c r="DY33" s="86">
        <f ca="1">Control!$C$7*Calculations!$C$82*INDEX('Monthly Data'!N:N,Calculations!$C$116+MOD(I33,Calculations!$C$118))+Control!$C$7*Calculations!$C$83*INDEX('Monthly Data'!O:O,Calculations!$C$116+MOD(I33,Calculations!$C$118))+Control!$C$7*Calculations!$C$84*INDEX('Monthly Data'!P:P,Calculations!$C$116+MOD(I33,Calculations!$C$118))+Control!$C$7*Calculations!$C$85*INDEX('Monthly Data'!Q:Q,Calculations!$C$116+MOD(I33,Calculations!$C$118))+(1-Control!$C$7*Calculations!$C$87)*INDEX('Monthly Data'!R:R,Calculations!$C$116+MOD(I33,Calculations!$C$118))</f>
        <v>1.4915555251167555E-3</v>
      </c>
      <c r="DZ33" s="86">
        <f ca="1">Control!$C$7*Calculations!$C$82*INDEX('Monthly Data'!N:N,Calculations!$C$116+MOD(J33,Calculations!$C$118))+Control!$C$7*Calculations!$C$83*INDEX('Monthly Data'!O:O,Calculations!$C$116+MOD(J33,Calculations!$C$118))+Control!$C$7*Calculations!$C$84*INDEX('Monthly Data'!P:P,Calculations!$C$116+MOD(J33,Calculations!$C$118))+Control!$C$7*Calculations!$C$85*INDEX('Monthly Data'!Q:Q,Calculations!$C$116+MOD(J33,Calculations!$C$118))+(1-Control!$C$7*Calculations!$C$87)*INDEX('Monthly Data'!R:R,Calculations!$C$116+MOD(J33,Calculations!$C$118))</f>
        <v>2.4470405846852006E-3</v>
      </c>
      <c r="EA33" s="86">
        <f ca="1">Control!$C$7*Calculations!$C$82*INDEX('Monthly Data'!N:N,Calculations!$C$116+MOD(K33,Calculations!$C$118))+Control!$C$7*Calculations!$C$83*INDEX('Monthly Data'!O:O,Calculations!$C$116+MOD(K33,Calculations!$C$118))+Control!$C$7*Calculations!$C$84*INDEX('Monthly Data'!P:P,Calculations!$C$116+MOD(K33,Calculations!$C$118))+Control!$C$7*Calculations!$C$85*INDEX('Monthly Data'!Q:Q,Calculations!$C$116+MOD(K33,Calculations!$C$118))+(1-Control!$C$7*Calculations!$C$87)*INDEX('Monthly Data'!R:R,Calculations!$C$116+MOD(K33,Calculations!$C$118))</f>
        <v>1.7831091590102856E-2</v>
      </c>
      <c r="EB33" s="86">
        <f ca="1">Control!$C$7*Calculations!$C$82*INDEX('Monthly Data'!N:N,Calculations!$C$116+MOD(L33,Calculations!$C$118))+Control!$C$7*Calculations!$C$83*INDEX('Monthly Data'!O:O,Calculations!$C$116+MOD(L33,Calculations!$C$118))+Control!$C$7*Calculations!$C$84*INDEX('Monthly Data'!P:P,Calculations!$C$116+MOD(L33,Calculations!$C$118))+Control!$C$7*Calculations!$C$85*INDEX('Monthly Data'!Q:Q,Calculations!$C$116+MOD(L33,Calculations!$C$118))+(1-Control!$C$7*Calculations!$C$87)*INDEX('Monthly Data'!R:R,Calculations!$C$116+MOD(L33,Calculations!$C$118))</f>
        <v>1.7599621212565995E-2</v>
      </c>
      <c r="EC33" s="86">
        <f ca="1">Control!$C$7*Calculations!$C$82*INDEX('Monthly Data'!N:N,Calculations!$C$116+MOD(M33,Calculations!$C$118))+Control!$C$7*Calculations!$C$83*INDEX('Monthly Data'!O:O,Calculations!$C$116+MOD(M33,Calculations!$C$118))+Control!$C$7*Calculations!$C$84*INDEX('Monthly Data'!P:P,Calculations!$C$116+MOD(M33,Calculations!$C$118))+Control!$C$7*Calculations!$C$85*INDEX('Monthly Data'!Q:Q,Calculations!$C$116+MOD(M33,Calculations!$C$118))+(1-Control!$C$7*Calculations!$C$87)*INDEX('Monthly Data'!R:R,Calculations!$C$116+MOD(M33,Calculations!$C$118))</f>
        <v>-1.8530040247387896E-2</v>
      </c>
      <c r="ED33" s="86">
        <f ca="1">Control!$C$7*Calculations!$C$82*INDEX('Monthly Data'!N:N,Calculations!$C$116+MOD(N33,Calculations!$C$118))+Control!$C$7*Calculations!$C$83*INDEX('Monthly Data'!O:O,Calculations!$C$116+MOD(N33,Calculations!$C$118))+Control!$C$7*Calculations!$C$84*INDEX('Monthly Data'!P:P,Calculations!$C$116+MOD(N33,Calculations!$C$118))+Control!$C$7*Calculations!$C$85*INDEX('Monthly Data'!Q:Q,Calculations!$C$116+MOD(N33,Calculations!$C$118))+(1-Control!$C$7*Calculations!$C$87)*INDEX('Monthly Data'!R:R,Calculations!$C$116+MOD(N33,Calculations!$C$118))</f>
        <v>1.3891563624307685E-2</v>
      </c>
      <c r="EE33" s="86">
        <f ca="1">Control!$C$7*Calculations!$C$82*INDEX('Monthly Data'!N:N,Calculations!$C$116+MOD(O33,Calculations!$C$118))+Control!$C$7*Calculations!$C$83*INDEX('Monthly Data'!O:O,Calculations!$C$116+MOD(O33,Calculations!$C$118))+Control!$C$7*Calculations!$C$84*INDEX('Monthly Data'!P:P,Calculations!$C$116+MOD(O33,Calculations!$C$118))+Control!$C$7*Calculations!$C$85*INDEX('Monthly Data'!Q:Q,Calculations!$C$116+MOD(O33,Calculations!$C$118))+(1-Control!$C$7*Calculations!$C$87)*INDEX('Monthly Data'!R:R,Calculations!$C$116+MOD(O33,Calculations!$C$118))</f>
        <v>-2.0269389991732112E-2</v>
      </c>
      <c r="EF33" s="86">
        <f ca="1">Control!$C$7*Calculations!$C$82*INDEX('Monthly Data'!N:N,Calculations!$C$116+MOD(P33,Calculations!$C$118))+Control!$C$7*Calculations!$C$83*INDEX('Monthly Data'!O:O,Calculations!$C$116+MOD(P33,Calculations!$C$118))+Control!$C$7*Calculations!$C$84*INDEX('Monthly Data'!P:P,Calculations!$C$116+MOD(P33,Calculations!$C$118))+Control!$C$7*Calculations!$C$85*INDEX('Monthly Data'!Q:Q,Calculations!$C$116+MOD(P33,Calculations!$C$118))+(1-Control!$C$7*Calculations!$C$87)*INDEX('Monthly Data'!R:R,Calculations!$C$116+MOD(P33,Calculations!$C$118))</f>
        <v>1.0478379486191123E-2</v>
      </c>
      <c r="EG33" s="86">
        <f ca="1">Control!$C$7*Calculations!$C$82*INDEX('Monthly Data'!N:N,Calculations!$C$116+MOD(Q33,Calculations!$C$118))+Control!$C$7*Calculations!$C$83*INDEX('Monthly Data'!O:O,Calculations!$C$116+MOD(Q33,Calculations!$C$118))+Control!$C$7*Calculations!$C$84*INDEX('Monthly Data'!P:P,Calculations!$C$116+MOD(Q33,Calculations!$C$118))+Control!$C$7*Calculations!$C$85*INDEX('Monthly Data'!Q:Q,Calculations!$C$116+MOD(Q33,Calculations!$C$118))+(1-Control!$C$7*Calculations!$C$87)*INDEX('Monthly Data'!R:R,Calculations!$C$116+MOD(Q33,Calculations!$C$118))</f>
        <v>-6.1115617667135171E-2</v>
      </c>
      <c r="EH33" s="86">
        <f ca="1">Control!$C$7*Calculations!$C$82*INDEX('Monthly Data'!N:N,Calculations!$C$116+MOD(R33,Calculations!$C$118))+Control!$C$7*Calculations!$C$83*INDEX('Monthly Data'!O:O,Calculations!$C$116+MOD(R33,Calculations!$C$118))+Control!$C$7*Calculations!$C$84*INDEX('Monthly Data'!P:P,Calculations!$C$116+MOD(R33,Calculations!$C$118))+Control!$C$7*Calculations!$C$85*INDEX('Monthly Data'!Q:Q,Calculations!$C$116+MOD(R33,Calculations!$C$118))+(1-Control!$C$7*Calculations!$C$87)*INDEX('Monthly Data'!R:R,Calculations!$C$116+MOD(R33,Calculations!$C$118))</f>
        <v>-7.3651264633385334E-4</v>
      </c>
      <c r="EI33" s="86">
        <f ca="1">Control!$C$7*Calculations!$C$82*INDEX('Monthly Data'!N:N,Calculations!$C$116+MOD(S33,Calculations!$C$118))+Control!$C$7*Calculations!$C$83*INDEX('Monthly Data'!O:O,Calculations!$C$116+MOD(S33,Calculations!$C$118))+Control!$C$7*Calculations!$C$84*INDEX('Monthly Data'!P:P,Calculations!$C$116+MOD(S33,Calculations!$C$118))+Control!$C$7*Calculations!$C$85*INDEX('Monthly Data'!Q:Q,Calculations!$C$116+MOD(S33,Calculations!$C$118))+(1-Control!$C$7*Calculations!$C$87)*INDEX('Monthly Data'!R:R,Calculations!$C$116+MOD(S33,Calculations!$C$118))</f>
        <v>4.5132804118240749E-2</v>
      </c>
      <c r="EJ33" s="86">
        <f ca="1">Control!$C$7*Calculations!$C$82*INDEX('Monthly Data'!N:N,Calculations!$C$116+MOD(T33,Calculations!$C$118))+Control!$C$7*Calculations!$C$83*INDEX('Monthly Data'!O:O,Calculations!$C$116+MOD(T33,Calculations!$C$118))+Control!$C$7*Calculations!$C$84*INDEX('Monthly Data'!P:P,Calculations!$C$116+MOD(T33,Calculations!$C$118))+Control!$C$7*Calculations!$C$85*INDEX('Monthly Data'!Q:Q,Calculations!$C$116+MOD(T33,Calculations!$C$118))+(1-Control!$C$7*Calculations!$C$87)*INDEX('Monthly Data'!R:R,Calculations!$C$116+MOD(T33,Calculations!$C$118))</f>
        <v>-3.8875517825435772E-3</v>
      </c>
      <c r="EK33" s="86">
        <f ca="1">Control!$C$7*Calculations!$C$82*INDEX('Monthly Data'!N:N,Calculations!$C$116+MOD(U33,Calculations!$C$118))+Control!$C$7*Calculations!$C$83*INDEX('Monthly Data'!O:O,Calculations!$C$116+MOD(U33,Calculations!$C$118))+Control!$C$7*Calculations!$C$84*INDEX('Monthly Data'!P:P,Calculations!$C$116+MOD(U33,Calculations!$C$118))+Control!$C$7*Calculations!$C$85*INDEX('Monthly Data'!Q:Q,Calculations!$C$116+MOD(U33,Calculations!$C$118))+(1-Control!$C$7*Calculations!$C$87)*INDEX('Monthly Data'!R:R,Calculations!$C$116+MOD(U33,Calculations!$C$118))</f>
        <v>2.4470405846852006E-3</v>
      </c>
      <c r="EL33" s="86">
        <f ca="1">Control!$C$7*Calculations!$C$82*INDEX('Monthly Data'!N:N,Calculations!$C$116+MOD(V33,Calculations!$C$118))+Control!$C$7*Calculations!$C$83*INDEX('Monthly Data'!O:O,Calculations!$C$116+MOD(V33,Calculations!$C$118))+Control!$C$7*Calculations!$C$84*INDEX('Monthly Data'!P:P,Calculations!$C$116+MOD(V33,Calculations!$C$118))+Control!$C$7*Calculations!$C$85*INDEX('Monthly Data'!Q:Q,Calculations!$C$116+MOD(V33,Calculations!$C$118))+(1-Control!$C$7*Calculations!$C$87)*INDEX('Monthly Data'!R:R,Calculations!$C$116+MOD(V33,Calculations!$C$118))</f>
        <v>1.3891563624307685E-2</v>
      </c>
      <c r="EM33" s="86">
        <f ca="1">Control!$C$7*Calculations!$C$82*INDEX('Monthly Data'!N:N,Calculations!$C$116+MOD(W33,Calculations!$C$118))+Control!$C$7*Calculations!$C$83*INDEX('Monthly Data'!O:O,Calculations!$C$116+MOD(W33,Calculations!$C$118))+Control!$C$7*Calculations!$C$84*INDEX('Monthly Data'!P:P,Calculations!$C$116+MOD(W33,Calculations!$C$118))+Control!$C$7*Calculations!$C$85*INDEX('Monthly Data'!Q:Q,Calculations!$C$116+MOD(W33,Calculations!$C$118))+(1-Control!$C$7*Calculations!$C$87)*INDEX('Monthly Data'!R:R,Calculations!$C$116+MOD(W33,Calculations!$C$118))</f>
        <v>-3.299557342782896E-2</v>
      </c>
      <c r="EN33" s="86">
        <f ca="1">Control!$C$7*Calculations!$C$82*INDEX('Monthly Data'!N:N,Calculations!$C$116+MOD(X33,Calculations!$C$118))+Control!$C$7*Calculations!$C$83*INDEX('Monthly Data'!O:O,Calculations!$C$116+MOD(X33,Calculations!$C$118))+Control!$C$7*Calculations!$C$84*INDEX('Monthly Data'!P:P,Calculations!$C$116+MOD(X33,Calculations!$C$118))+Control!$C$7*Calculations!$C$85*INDEX('Monthly Data'!Q:Q,Calculations!$C$116+MOD(X33,Calculations!$C$118))+(1-Control!$C$7*Calculations!$C$87)*INDEX('Monthly Data'!R:R,Calculations!$C$116+MOD(X33,Calculations!$C$118))</f>
        <v>7.3538285850108537E-3</v>
      </c>
      <c r="EO33" s="86">
        <f ca="1">Control!$C$7*Calculations!$C$82*INDEX('Monthly Data'!N:N,Calculations!$C$116+MOD(Y33,Calculations!$C$118))+Control!$C$7*Calculations!$C$83*INDEX('Monthly Data'!O:O,Calculations!$C$116+MOD(Y33,Calculations!$C$118))+Control!$C$7*Calculations!$C$84*INDEX('Monthly Data'!P:P,Calculations!$C$116+MOD(Y33,Calculations!$C$118))+Control!$C$7*Calculations!$C$85*INDEX('Monthly Data'!Q:Q,Calculations!$C$116+MOD(Y33,Calculations!$C$118))+(1-Control!$C$7*Calculations!$C$87)*INDEX('Monthly Data'!R:R,Calculations!$C$116+MOD(Y33,Calculations!$C$118))</f>
        <v>3.0957942835585645E-2</v>
      </c>
      <c r="EP33" s="86">
        <f ca="1">Control!$C$7*Calculations!$C$82*INDEX('Monthly Data'!N:N,Calculations!$C$116+MOD(Z33,Calculations!$C$118))+Control!$C$7*Calculations!$C$83*INDEX('Monthly Data'!O:O,Calculations!$C$116+MOD(Z33,Calculations!$C$118))+Control!$C$7*Calculations!$C$84*INDEX('Monthly Data'!P:P,Calculations!$C$116+MOD(Z33,Calculations!$C$118))+Control!$C$7*Calculations!$C$85*INDEX('Monthly Data'!Q:Q,Calculations!$C$116+MOD(Z33,Calculations!$C$118))+(1-Control!$C$7*Calculations!$C$87)*INDEX('Monthly Data'!R:R,Calculations!$C$116+MOD(Z33,Calculations!$C$118))</f>
        <v>1.8695385296339444E-2</v>
      </c>
      <c r="EQ33" s="86">
        <f ca="1">Control!$C$7*Calculations!$C$82*INDEX('Monthly Data'!N:N,Calculations!$C$116+MOD(AA33,Calculations!$C$118))+Control!$C$7*Calculations!$C$83*INDEX('Monthly Data'!O:O,Calculations!$C$116+MOD(AA33,Calculations!$C$118))+Control!$C$7*Calculations!$C$84*INDEX('Monthly Data'!P:P,Calculations!$C$116+MOD(AA33,Calculations!$C$118))+Control!$C$7*Calculations!$C$85*INDEX('Monthly Data'!Q:Q,Calculations!$C$116+MOD(AA33,Calculations!$C$118))+(1-Control!$C$7*Calculations!$C$87)*INDEX('Monthly Data'!R:R,Calculations!$C$116+MOD(AA33,Calculations!$C$118))</f>
        <v>-4.0413381192162513E-2</v>
      </c>
      <c r="ER33" s="86">
        <f ca="1">Control!$C$7*Calculations!$C$82*INDEX('Monthly Data'!N:N,Calculations!$C$116+MOD(AB33,Calculations!$C$118))+Control!$C$7*Calculations!$C$83*INDEX('Monthly Data'!O:O,Calculations!$C$116+MOD(AB33,Calculations!$C$118))+Control!$C$7*Calculations!$C$84*INDEX('Monthly Data'!P:P,Calculations!$C$116+MOD(AB33,Calculations!$C$118))+Control!$C$7*Calculations!$C$85*INDEX('Monthly Data'!Q:Q,Calculations!$C$116+MOD(AB33,Calculations!$C$118))+(1-Control!$C$7*Calculations!$C$87)*INDEX('Monthly Data'!R:R,Calculations!$C$116+MOD(AB33,Calculations!$C$118))</f>
        <v>1.1786765492207996E-2</v>
      </c>
      <c r="ES33" s="86">
        <f ca="1">Control!$C$7*Calculations!$C$82*INDEX('Monthly Data'!N:N,Calculations!$C$116+MOD(AC33,Calculations!$C$118))+Control!$C$7*Calculations!$C$83*INDEX('Monthly Data'!O:O,Calculations!$C$116+MOD(AC33,Calculations!$C$118))+Control!$C$7*Calculations!$C$84*INDEX('Monthly Data'!P:P,Calculations!$C$116+MOD(AC33,Calculations!$C$118))+Control!$C$7*Calculations!$C$85*INDEX('Monthly Data'!Q:Q,Calculations!$C$116+MOD(AC33,Calculations!$C$118))+(1-Control!$C$7*Calculations!$C$87)*INDEX('Monthly Data'!R:R,Calculations!$C$116+MOD(AC33,Calculations!$C$118))</f>
        <v>5.8868730207813358E-3</v>
      </c>
      <c r="ET33" s="86">
        <f ca="1">Control!$C$7*Calculations!$C$82*INDEX('Monthly Data'!N:N,Calculations!$C$116+MOD(AD33,Calculations!$C$118))+Control!$C$7*Calculations!$C$83*INDEX('Monthly Data'!O:O,Calculations!$C$116+MOD(AD33,Calculations!$C$118))+Control!$C$7*Calculations!$C$84*INDEX('Monthly Data'!P:P,Calculations!$C$116+MOD(AD33,Calculations!$C$118))+Control!$C$7*Calculations!$C$85*INDEX('Monthly Data'!Q:Q,Calculations!$C$116+MOD(AD33,Calculations!$C$118))+(1-Control!$C$7*Calculations!$C$87)*INDEX('Monthly Data'!R:R,Calculations!$C$116+MOD(AD33,Calculations!$C$118))</f>
        <v>2.3852824346838646E-2</v>
      </c>
      <c r="EU33" s="86">
        <f ca="1">Control!$C$7*Calculations!$C$82*INDEX('Monthly Data'!N:N,Calculations!$C$116+MOD(AE33,Calculations!$C$118))+Control!$C$7*Calculations!$C$83*INDEX('Monthly Data'!O:O,Calculations!$C$116+MOD(AE33,Calculations!$C$118))+Control!$C$7*Calculations!$C$84*INDEX('Monthly Data'!P:P,Calculations!$C$116+MOD(AE33,Calculations!$C$118))+Control!$C$7*Calculations!$C$85*INDEX('Monthly Data'!Q:Q,Calculations!$C$116+MOD(AE33,Calculations!$C$118))+(1-Control!$C$7*Calculations!$C$87)*INDEX('Monthly Data'!R:R,Calculations!$C$116+MOD(AE33,Calculations!$C$118))</f>
        <v>-4.0413381192162513E-2</v>
      </c>
      <c r="EV33" s="86">
        <f ca="1">Control!$C$7*Calculations!$C$82*INDEX('Monthly Data'!N:N,Calculations!$C$116+MOD(AF33,Calculations!$C$118))+Control!$C$7*Calculations!$C$83*INDEX('Monthly Data'!O:O,Calculations!$C$116+MOD(AF33,Calculations!$C$118))+Control!$C$7*Calculations!$C$84*INDEX('Monthly Data'!P:P,Calculations!$C$116+MOD(AF33,Calculations!$C$118))+Control!$C$7*Calculations!$C$85*INDEX('Monthly Data'!Q:Q,Calculations!$C$116+MOD(AF33,Calculations!$C$118))+(1-Control!$C$7*Calculations!$C$87)*INDEX('Monthly Data'!R:R,Calculations!$C$116+MOD(AF33,Calculations!$C$118))</f>
        <v>1.5115046179922851E-2</v>
      </c>
      <c r="EW33" s="86">
        <f ca="1">Control!$C$7*Calculations!$C$82*INDEX('Monthly Data'!N:N,Calculations!$C$116+MOD(AG33,Calculations!$C$118))+Control!$C$7*Calculations!$C$83*INDEX('Monthly Data'!O:O,Calculations!$C$116+MOD(AG33,Calculations!$C$118))+Control!$C$7*Calculations!$C$84*INDEX('Monthly Data'!P:P,Calculations!$C$116+MOD(AG33,Calculations!$C$118))+Control!$C$7*Calculations!$C$85*INDEX('Monthly Data'!Q:Q,Calculations!$C$116+MOD(AG33,Calculations!$C$118))+(1-Control!$C$7*Calculations!$C$87)*INDEX('Monthly Data'!R:R,Calculations!$C$116+MOD(AG33,Calculations!$C$118))</f>
        <v>1.7831091590102856E-2</v>
      </c>
      <c r="EX33" s="86">
        <f ca="1">Control!$C$7*Calculations!$C$82*INDEX('Monthly Data'!N:N,Calculations!$C$116+MOD(AH33,Calculations!$C$118))+Control!$C$7*Calculations!$C$83*INDEX('Monthly Data'!O:O,Calculations!$C$116+MOD(AH33,Calculations!$C$118))+Control!$C$7*Calculations!$C$84*INDEX('Monthly Data'!P:P,Calculations!$C$116+MOD(AH33,Calculations!$C$118))+Control!$C$7*Calculations!$C$85*INDEX('Monthly Data'!Q:Q,Calculations!$C$116+MOD(AH33,Calculations!$C$118))+(1-Control!$C$7*Calculations!$C$87)*INDEX('Monthly Data'!R:R,Calculations!$C$116+MOD(AH33,Calculations!$C$118))</f>
        <v>-9.839093431862074E-3</v>
      </c>
      <c r="EY33" s="86">
        <f ca="1">Control!$C$7*Calculations!$C$82*INDEX('Monthly Data'!N:N,Calculations!$C$116+MOD(AI33,Calculations!$C$118))+Control!$C$7*Calculations!$C$83*INDEX('Monthly Data'!O:O,Calculations!$C$116+MOD(AI33,Calculations!$C$118))+Control!$C$7*Calculations!$C$84*INDEX('Monthly Data'!P:P,Calculations!$C$116+MOD(AI33,Calculations!$C$118))+Control!$C$7*Calculations!$C$85*INDEX('Monthly Data'!Q:Q,Calculations!$C$116+MOD(AI33,Calculations!$C$118))+(1-Control!$C$7*Calculations!$C$87)*INDEX('Monthly Data'!R:R,Calculations!$C$116+MOD(AI33,Calculations!$C$118))</f>
        <v>3.5231336013669103E-2</v>
      </c>
      <c r="EZ33" s="86">
        <f ca="1">Control!$C$7*Calculations!$C$82*INDEX('Monthly Data'!N:N,Calculations!$C$116+MOD(AJ33,Calculations!$C$118))+Control!$C$7*Calculations!$C$83*INDEX('Monthly Data'!O:O,Calculations!$C$116+MOD(AJ33,Calculations!$C$118))+Control!$C$7*Calculations!$C$84*INDEX('Monthly Data'!P:P,Calculations!$C$116+MOD(AJ33,Calculations!$C$118))+Control!$C$7*Calculations!$C$85*INDEX('Monthly Data'!Q:Q,Calculations!$C$116+MOD(AJ33,Calculations!$C$118))+(1-Control!$C$7*Calculations!$C$87)*INDEX('Monthly Data'!R:R,Calculations!$C$116+MOD(AJ33,Calculations!$C$118))</f>
        <v>3.9251937367756782E-3</v>
      </c>
      <c r="FA33" s="86">
        <f ca="1">Control!$C$7*Calculations!$C$82*INDEX('Monthly Data'!N:N,Calculations!$C$116+MOD(AK33,Calculations!$C$118))+Control!$C$7*Calculations!$C$83*INDEX('Monthly Data'!O:O,Calculations!$C$116+MOD(AK33,Calculations!$C$118))+Control!$C$7*Calculations!$C$84*INDEX('Monthly Data'!P:P,Calculations!$C$116+MOD(AK33,Calculations!$C$118))+Control!$C$7*Calculations!$C$85*INDEX('Monthly Data'!Q:Q,Calculations!$C$116+MOD(AK33,Calculations!$C$118))+(1-Control!$C$7*Calculations!$C$87)*INDEX('Monthly Data'!R:R,Calculations!$C$116+MOD(AK33,Calculations!$C$118))</f>
        <v>2.0524935548016137E-2</v>
      </c>
      <c r="FB33" s="86">
        <f ca="1">Control!$C$7*Calculations!$C$82*INDEX('Monthly Data'!N:N,Calculations!$C$116+MOD(AL33,Calculations!$C$118))+Control!$C$7*Calculations!$C$83*INDEX('Monthly Data'!O:O,Calculations!$C$116+MOD(AL33,Calculations!$C$118))+Control!$C$7*Calculations!$C$84*INDEX('Monthly Data'!P:P,Calculations!$C$116+MOD(AL33,Calculations!$C$118))+Control!$C$7*Calculations!$C$85*INDEX('Monthly Data'!Q:Q,Calculations!$C$116+MOD(AL33,Calculations!$C$118))+(1-Control!$C$7*Calculations!$C$87)*INDEX('Monthly Data'!R:R,Calculations!$C$116+MOD(AL33,Calculations!$C$118))</f>
        <v>6.4539397490030407E-3</v>
      </c>
      <c r="FC33" s="86">
        <f ca="1">Control!$C$7*Calculations!$C$82*INDEX('Monthly Data'!N:N,Calculations!$C$116+MOD(AM33,Calculations!$C$118))+Control!$C$7*Calculations!$C$83*INDEX('Monthly Data'!O:O,Calculations!$C$116+MOD(AM33,Calculations!$C$118))+Control!$C$7*Calculations!$C$84*INDEX('Monthly Data'!P:P,Calculations!$C$116+MOD(AM33,Calculations!$C$118))+Control!$C$7*Calculations!$C$85*INDEX('Monthly Data'!Q:Q,Calculations!$C$116+MOD(AM33,Calculations!$C$118))+(1-Control!$C$7*Calculations!$C$87)*INDEX('Monthly Data'!R:R,Calculations!$C$116+MOD(AM33,Calculations!$C$118))</f>
        <v>1.5758278480433856E-2</v>
      </c>
      <c r="FD33" s="86">
        <f ca="1">Control!$C$7*Calculations!$C$82*INDEX('Monthly Data'!N:N,Calculations!$C$116+MOD(AN33,Calculations!$C$118))+Control!$C$7*Calculations!$C$83*INDEX('Monthly Data'!O:O,Calculations!$C$116+MOD(AN33,Calculations!$C$118))+Control!$C$7*Calculations!$C$84*INDEX('Monthly Data'!P:P,Calculations!$C$116+MOD(AN33,Calculations!$C$118))+Control!$C$7*Calculations!$C$85*INDEX('Monthly Data'!Q:Q,Calculations!$C$116+MOD(AN33,Calculations!$C$118))+(1-Control!$C$7*Calculations!$C$87)*INDEX('Monthly Data'!R:R,Calculations!$C$116+MOD(AN33,Calculations!$C$118))</f>
        <v>-9.9526758408448549E-3</v>
      </c>
      <c r="FE33" s="86">
        <f ca="1">Control!$C$7*Calculations!$C$82*INDEX('Monthly Data'!N:N,Calculations!$C$116+MOD(AO33,Calculations!$C$118))+Control!$C$7*Calculations!$C$83*INDEX('Monthly Data'!O:O,Calculations!$C$116+MOD(AO33,Calculations!$C$118))+Control!$C$7*Calculations!$C$84*INDEX('Monthly Data'!P:P,Calculations!$C$116+MOD(AO33,Calculations!$C$118))+Control!$C$7*Calculations!$C$85*INDEX('Monthly Data'!Q:Q,Calculations!$C$116+MOD(AO33,Calculations!$C$118))+(1-Control!$C$7*Calculations!$C$87)*INDEX('Monthly Data'!R:R,Calculations!$C$116+MOD(AO33,Calculations!$C$118))</f>
        <v>-9.839093431862074E-3</v>
      </c>
      <c r="FF33" s="86">
        <f ca="1">Control!$C$7*Calculations!$C$82*INDEX('Monthly Data'!N:N,Calculations!$C$116+MOD(AP33,Calculations!$C$118))+Control!$C$7*Calculations!$C$83*INDEX('Monthly Data'!O:O,Calculations!$C$116+MOD(AP33,Calculations!$C$118))+Control!$C$7*Calculations!$C$84*INDEX('Monthly Data'!P:P,Calculations!$C$116+MOD(AP33,Calculations!$C$118))+Control!$C$7*Calculations!$C$85*INDEX('Monthly Data'!Q:Q,Calculations!$C$116+MOD(AP33,Calculations!$C$118))+(1-Control!$C$7*Calculations!$C$87)*INDEX('Monthly Data'!R:R,Calculations!$C$116+MOD(AP33,Calculations!$C$118))</f>
        <v>1.7484305259657981E-2</v>
      </c>
      <c r="FG33" s="86">
        <f ca="1">Control!$C$7*Calculations!$C$82*INDEX('Monthly Data'!N:N,Calculations!$C$116+MOD(AQ33,Calculations!$C$118))+Control!$C$7*Calculations!$C$83*INDEX('Monthly Data'!O:O,Calculations!$C$116+MOD(AQ33,Calculations!$C$118))+Control!$C$7*Calculations!$C$84*INDEX('Monthly Data'!P:P,Calculations!$C$116+MOD(AQ33,Calculations!$C$118))+Control!$C$7*Calculations!$C$85*INDEX('Monthly Data'!Q:Q,Calculations!$C$116+MOD(AQ33,Calculations!$C$118))+(1-Control!$C$7*Calculations!$C$87)*INDEX('Monthly Data'!R:R,Calculations!$C$116+MOD(AQ33,Calculations!$C$118))</f>
        <v>1.1702576456120543E-2</v>
      </c>
      <c r="FH33" s="86">
        <f ca="1">Control!$C$7*Calculations!$C$82*INDEX('Monthly Data'!N:N,Calculations!$C$116+MOD(AR33,Calculations!$C$118))+Control!$C$7*Calculations!$C$83*INDEX('Monthly Data'!O:O,Calculations!$C$116+MOD(AR33,Calculations!$C$118))+Control!$C$7*Calculations!$C$84*INDEX('Monthly Data'!P:P,Calculations!$C$116+MOD(AR33,Calculations!$C$118))+Control!$C$7*Calculations!$C$85*INDEX('Monthly Data'!Q:Q,Calculations!$C$116+MOD(AR33,Calculations!$C$118))+(1-Control!$C$7*Calculations!$C$87)*INDEX('Monthly Data'!R:R,Calculations!$C$116+MOD(AR33,Calculations!$C$118))</f>
        <v>5.8868730207813358E-3</v>
      </c>
      <c r="FI33" s="86">
        <f ca="1">Control!$C$7*Calculations!$C$82*INDEX('Monthly Data'!N:N,Calculations!$C$116+MOD(AS33,Calculations!$C$118))+Control!$C$7*Calculations!$C$83*INDEX('Monthly Data'!O:O,Calculations!$C$116+MOD(AS33,Calculations!$C$118))+Control!$C$7*Calculations!$C$84*INDEX('Monthly Data'!P:P,Calculations!$C$116+MOD(AS33,Calculations!$C$118))+Control!$C$7*Calculations!$C$85*INDEX('Monthly Data'!Q:Q,Calculations!$C$116+MOD(AS33,Calculations!$C$118))+(1-Control!$C$7*Calculations!$C$87)*INDEX('Monthly Data'!R:R,Calculations!$C$116+MOD(AS33,Calculations!$C$118))</f>
        <v>3.4808428836917149E-3</v>
      </c>
      <c r="FJ33" s="86">
        <f ca="1">Control!$C$7*Calculations!$C$82*INDEX('Monthly Data'!N:N,Calculations!$C$116+MOD(AT33,Calculations!$C$118))+Control!$C$7*Calculations!$C$83*INDEX('Monthly Data'!O:O,Calculations!$C$116+MOD(AT33,Calculations!$C$118))+Control!$C$7*Calculations!$C$84*INDEX('Monthly Data'!P:P,Calculations!$C$116+MOD(AT33,Calculations!$C$118))+Control!$C$7*Calculations!$C$85*INDEX('Monthly Data'!Q:Q,Calculations!$C$116+MOD(AT33,Calculations!$C$118))+(1-Control!$C$7*Calculations!$C$87)*INDEX('Monthly Data'!R:R,Calculations!$C$116+MOD(AT33,Calculations!$C$118))</f>
        <v>1.8665061640915637E-2</v>
      </c>
      <c r="FK33" s="86">
        <f ca="1">Control!$C$7*Calculations!$C$82*INDEX('Monthly Data'!N:N,Calculations!$C$116+MOD(AU33,Calculations!$C$118))+Control!$C$7*Calculations!$C$83*INDEX('Monthly Data'!O:O,Calculations!$C$116+MOD(AU33,Calculations!$C$118))+Control!$C$7*Calculations!$C$84*INDEX('Monthly Data'!P:P,Calculations!$C$116+MOD(AU33,Calculations!$C$118))+Control!$C$7*Calculations!$C$85*INDEX('Monthly Data'!Q:Q,Calculations!$C$116+MOD(AU33,Calculations!$C$118))+(1-Control!$C$7*Calculations!$C$87)*INDEX('Monthly Data'!R:R,Calculations!$C$116+MOD(AU33,Calculations!$C$118))</f>
        <v>-4.0413381192162513E-2</v>
      </c>
      <c r="FL33" s="86">
        <f ca="1">Control!$C$7*Calculations!$C$82*INDEX('Monthly Data'!N:N,Calculations!$C$116+MOD(AV33,Calculations!$C$118))+Control!$C$7*Calculations!$C$83*INDEX('Monthly Data'!O:O,Calculations!$C$116+MOD(AV33,Calculations!$C$118))+Control!$C$7*Calculations!$C$84*INDEX('Monthly Data'!P:P,Calculations!$C$116+MOD(AV33,Calculations!$C$118))+Control!$C$7*Calculations!$C$85*INDEX('Monthly Data'!Q:Q,Calculations!$C$116+MOD(AV33,Calculations!$C$118))+(1-Control!$C$7*Calculations!$C$87)*INDEX('Monthly Data'!R:R,Calculations!$C$116+MOD(AV33,Calculations!$C$118))</f>
        <v>1.5758278480433856E-2</v>
      </c>
      <c r="FM33" s="86">
        <f ca="1">Control!$C$7*Calculations!$C$82*INDEX('Monthly Data'!N:N,Calculations!$C$116+MOD(AW33,Calculations!$C$118))+Control!$C$7*Calculations!$C$83*INDEX('Monthly Data'!O:O,Calculations!$C$116+MOD(AW33,Calculations!$C$118))+Control!$C$7*Calculations!$C$84*INDEX('Monthly Data'!P:P,Calculations!$C$116+MOD(AW33,Calculations!$C$118))+Control!$C$7*Calculations!$C$85*INDEX('Monthly Data'!Q:Q,Calculations!$C$116+MOD(AW33,Calculations!$C$118))+(1-Control!$C$7*Calculations!$C$87)*INDEX('Monthly Data'!R:R,Calculations!$C$116+MOD(AW33,Calculations!$C$118))</f>
        <v>3.1011313347584085E-2</v>
      </c>
      <c r="FN33" s="86">
        <f ca="1">Control!$C$7*Calculations!$C$82*INDEX('Monthly Data'!N:N,Calculations!$C$116+MOD(AX33,Calculations!$C$118))+Control!$C$7*Calculations!$C$83*INDEX('Monthly Data'!O:O,Calculations!$C$116+MOD(AX33,Calculations!$C$118))+Control!$C$7*Calculations!$C$84*INDEX('Monthly Data'!P:P,Calculations!$C$116+MOD(AX33,Calculations!$C$118))+Control!$C$7*Calculations!$C$85*INDEX('Monthly Data'!Q:Q,Calculations!$C$116+MOD(AX33,Calculations!$C$118))+(1-Control!$C$7*Calculations!$C$87)*INDEX('Monthly Data'!R:R,Calculations!$C$116+MOD(AX33,Calculations!$C$118))</f>
        <v>-1.5984879994281095E-2</v>
      </c>
      <c r="FO33" s="86">
        <f ca="1">Control!$C$7*Calculations!$C$82*INDEX('Monthly Data'!N:N,Calculations!$C$116+MOD(AY33,Calculations!$C$118))+Control!$C$7*Calculations!$C$83*INDEX('Monthly Data'!O:O,Calculations!$C$116+MOD(AY33,Calculations!$C$118))+Control!$C$7*Calculations!$C$84*INDEX('Monthly Data'!P:P,Calculations!$C$116+MOD(AY33,Calculations!$C$118))+Control!$C$7*Calculations!$C$85*INDEX('Monthly Data'!Q:Q,Calculations!$C$116+MOD(AY33,Calculations!$C$118))+(1-Control!$C$7*Calculations!$C$87)*INDEX('Monthly Data'!R:R,Calculations!$C$116+MOD(AY33,Calculations!$C$118))</f>
        <v>1.1702576456120543E-2</v>
      </c>
      <c r="FP33" s="86">
        <f ca="1">Control!$C$7*Calculations!$C$82*INDEX('Monthly Data'!N:N,Calculations!$C$116+MOD(AZ33,Calculations!$C$118))+Control!$C$7*Calculations!$C$83*INDEX('Monthly Data'!O:O,Calculations!$C$116+MOD(AZ33,Calculations!$C$118))+Control!$C$7*Calculations!$C$84*INDEX('Monthly Data'!P:P,Calculations!$C$116+MOD(AZ33,Calculations!$C$118))+Control!$C$7*Calculations!$C$85*INDEX('Monthly Data'!Q:Q,Calculations!$C$116+MOD(AZ33,Calculations!$C$118))+(1-Control!$C$7*Calculations!$C$87)*INDEX('Monthly Data'!R:R,Calculations!$C$116+MOD(AZ33,Calculations!$C$118))</f>
        <v>-4.417423226995453E-3</v>
      </c>
      <c r="FQ33" s="86">
        <f ca="1">Control!$C$7*Calculations!$C$82*INDEX('Monthly Data'!N:N,Calculations!$C$116+MOD(BA33,Calculations!$C$118))+Control!$C$7*Calculations!$C$83*INDEX('Monthly Data'!O:O,Calculations!$C$116+MOD(BA33,Calculations!$C$118))+Control!$C$7*Calculations!$C$84*INDEX('Monthly Data'!P:P,Calculations!$C$116+MOD(BA33,Calculations!$C$118))+Control!$C$7*Calculations!$C$85*INDEX('Monthly Data'!Q:Q,Calculations!$C$116+MOD(BA33,Calculations!$C$118))+(1-Control!$C$7*Calculations!$C$87)*INDEX('Monthly Data'!R:R,Calculations!$C$116+MOD(BA33,Calculations!$C$118))</f>
        <v>-2.5168357537820856E-4</v>
      </c>
      <c r="FR33" s="86">
        <f ca="1">Control!$C$7*Calculations!$C$82*INDEX('Monthly Data'!N:N,Calculations!$C$116+MOD(BB33,Calculations!$C$118))+Control!$C$7*Calculations!$C$83*INDEX('Monthly Data'!O:O,Calculations!$C$116+MOD(BB33,Calculations!$C$118))+Control!$C$7*Calculations!$C$84*INDEX('Monthly Data'!P:P,Calculations!$C$116+MOD(BB33,Calculations!$C$118))+Control!$C$7*Calculations!$C$85*INDEX('Monthly Data'!Q:Q,Calculations!$C$116+MOD(BB33,Calculations!$C$118))+(1-Control!$C$7*Calculations!$C$87)*INDEX('Monthly Data'!R:R,Calculations!$C$116+MOD(BB33,Calculations!$C$118))</f>
        <v>-3.299557342782896E-2</v>
      </c>
      <c r="FS33" s="86">
        <f ca="1">Control!$C$7*Calculations!$C$82*INDEX('Monthly Data'!N:N,Calculations!$C$116+MOD(BC33,Calculations!$C$118))+Control!$C$7*Calculations!$C$83*INDEX('Monthly Data'!O:O,Calculations!$C$116+MOD(BC33,Calculations!$C$118))+Control!$C$7*Calculations!$C$84*INDEX('Monthly Data'!P:P,Calculations!$C$116+MOD(BC33,Calculations!$C$118))+Control!$C$7*Calculations!$C$85*INDEX('Monthly Data'!Q:Q,Calculations!$C$116+MOD(BC33,Calculations!$C$118))+(1-Control!$C$7*Calculations!$C$87)*INDEX('Monthly Data'!R:R,Calculations!$C$116+MOD(BC33,Calculations!$C$118))</f>
        <v>-4.3408051735618014E-2</v>
      </c>
      <c r="FT33" s="86">
        <f ca="1">Control!$C$7*Calculations!$C$82*INDEX('Monthly Data'!N:N,Calculations!$C$116+MOD(BD33,Calculations!$C$118))+Control!$C$7*Calculations!$C$83*INDEX('Monthly Data'!O:O,Calculations!$C$116+MOD(BD33,Calculations!$C$118))+Control!$C$7*Calculations!$C$84*INDEX('Monthly Data'!P:P,Calculations!$C$116+MOD(BD33,Calculations!$C$118))+Control!$C$7*Calculations!$C$85*INDEX('Monthly Data'!Q:Q,Calculations!$C$116+MOD(BD33,Calculations!$C$118))+(1-Control!$C$7*Calculations!$C$87)*INDEX('Monthly Data'!R:R,Calculations!$C$116+MOD(BD33,Calculations!$C$118))</f>
        <v>2.5790695379256122E-2</v>
      </c>
      <c r="FU33" s="86">
        <f ca="1">Control!$C$7*Calculations!$C$82*INDEX('Monthly Data'!N:N,Calculations!$C$116+MOD(BE33,Calculations!$C$118))+Control!$C$7*Calculations!$C$83*INDEX('Monthly Data'!O:O,Calculations!$C$116+MOD(BE33,Calculations!$C$118))+Control!$C$7*Calculations!$C$84*INDEX('Monthly Data'!P:P,Calculations!$C$116+MOD(BE33,Calculations!$C$118))+Control!$C$7*Calculations!$C$85*INDEX('Monthly Data'!Q:Q,Calculations!$C$116+MOD(BE33,Calculations!$C$118))+(1-Control!$C$7*Calculations!$C$87)*INDEX('Monthly Data'!R:R,Calculations!$C$116+MOD(BE33,Calculations!$C$118))</f>
        <v>1.50127906355989E-2</v>
      </c>
      <c r="FV33" s="86">
        <f ca="1">Control!$C$7*Calculations!$C$82*INDEX('Monthly Data'!N:N,Calculations!$C$116+MOD(BF33,Calculations!$C$118))+Control!$C$7*Calculations!$C$83*INDEX('Monthly Data'!O:O,Calculations!$C$116+MOD(BF33,Calculations!$C$118))+Control!$C$7*Calculations!$C$84*INDEX('Monthly Data'!P:P,Calculations!$C$116+MOD(BF33,Calculations!$C$118))+Control!$C$7*Calculations!$C$85*INDEX('Monthly Data'!Q:Q,Calculations!$C$116+MOD(BF33,Calculations!$C$118))+(1-Control!$C$7*Calculations!$C$87)*INDEX('Monthly Data'!R:R,Calculations!$C$116+MOD(BF33,Calculations!$C$118))</f>
        <v>-1.4213734788548189E-2</v>
      </c>
      <c r="FW33" s="86">
        <f ca="1">Control!$C$7*Calculations!$C$82*INDEX('Monthly Data'!N:N,Calculations!$C$116+MOD(BG33,Calculations!$C$118))+Control!$C$7*Calculations!$C$83*INDEX('Monthly Data'!O:O,Calculations!$C$116+MOD(BG33,Calculations!$C$118))+Control!$C$7*Calculations!$C$84*INDEX('Monthly Data'!P:P,Calculations!$C$116+MOD(BG33,Calculations!$C$118))+Control!$C$7*Calculations!$C$85*INDEX('Monthly Data'!Q:Q,Calculations!$C$116+MOD(BG33,Calculations!$C$118))+(1-Control!$C$7*Calculations!$C$87)*INDEX('Monthly Data'!R:R,Calculations!$C$116+MOD(BG33,Calculations!$C$118))</f>
        <v>2.0524935548016137E-2</v>
      </c>
      <c r="FX33" s="86">
        <f ca="1">Control!$C$7*Calculations!$C$82*INDEX('Monthly Data'!N:N,Calculations!$C$116+MOD(BH33,Calculations!$C$118))+Control!$C$7*Calculations!$C$83*INDEX('Monthly Data'!O:O,Calculations!$C$116+MOD(BH33,Calculations!$C$118))+Control!$C$7*Calculations!$C$84*INDEX('Monthly Data'!P:P,Calculations!$C$116+MOD(BH33,Calculations!$C$118))+Control!$C$7*Calculations!$C$85*INDEX('Monthly Data'!Q:Q,Calculations!$C$116+MOD(BH33,Calculations!$C$118))+(1-Control!$C$7*Calculations!$C$87)*INDEX('Monthly Data'!R:R,Calculations!$C$116+MOD(BH33,Calculations!$C$118))</f>
        <v>6.4539397490030407E-3</v>
      </c>
      <c r="FY33" s="86">
        <f ca="1">Control!$C$7*Calculations!$C$82*INDEX('Monthly Data'!N:N,Calculations!$C$116+MOD(BI33,Calculations!$C$118))+Control!$C$7*Calculations!$C$83*INDEX('Monthly Data'!O:O,Calculations!$C$116+MOD(BI33,Calculations!$C$118))+Control!$C$7*Calculations!$C$84*INDEX('Monthly Data'!P:P,Calculations!$C$116+MOD(BI33,Calculations!$C$118))+Control!$C$7*Calculations!$C$85*INDEX('Monthly Data'!Q:Q,Calculations!$C$116+MOD(BI33,Calculations!$C$118))+(1-Control!$C$7*Calculations!$C$87)*INDEX('Monthly Data'!R:R,Calculations!$C$116+MOD(BI33,Calculations!$C$118))</f>
        <v>4.5132804118240749E-2</v>
      </c>
      <c r="FZ33" s="86">
        <f ca="1">Control!$C$7*Calculations!$C$82*INDEX('Monthly Data'!N:N,Calculations!$C$116+MOD(BJ33,Calculations!$C$118))+Control!$C$7*Calculations!$C$83*INDEX('Monthly Data'!O:O,Calculations!$C$116+MOD(BJ33,Calculations!$C$118))+Control!$C$7*Calculations!$C$84*INDEX('Monthly Data'!P:P,Calculations!$C$116+MOD(BJ33,Calculations!$C$118))+Control!$C$7*Calculations!$C$85*INDEX('Monthly Data'!Q:Q,Calculations!$C$116+MOD(BJ33,Calculations!$C$118))+(1-Control!$C$7*Calculations!$C$87)*INDEX('Monthly Data'!R:R,Calculations!$C$116+MOD(BJ33,Calculations!$C$118))</f>
        <v>9.9793409618087695E-3</v>
      </c>
      <c r="GA33" s="86">
        <f ca="1">Control!$C$7*Calculations!$C$82*INDEX('Monthly Data'!N:N,Calculations!$C$116+MOD(BK33,Calculations!$C$118))+Control!$C$7*Calculations!$C$83*INDEX('Monthly Data'!O:O,Calculations!$C$116+MOD(BK33,Calculations!$C$118))+Control!$C$7*Calculations!$C$84*INDEX('Monthly Data'!P:P,Calculations!$C$116+MOD(BK33,Calculations!$C$118))+Control!$C$7*Calculations!$C$85*INDEX('Monthly Data'!Q:Q,Calculations!$C$116+MOD(BK33,Calculations!$C$118))+(1-Control!$C$7*Calculations!$C$87)*INDEX('Monthly Data'!R:R,Calculations!$C$116+MOD(BK33,Calculations!$C$118))</f>
        <v>3.7596120283497965E-2</v>
      </c>
      <c r="GB33" s="86">
        <f ca="1">Control!$C$7*Calculations!$C$82*INDEX('Monthly Data'!N:N,Calculations!$C$116+MOD(BL33,Calculations!$C$118))+Control!$C$7*Calculations!$C$83*INDEX('Monthly Data'!O:O,Calculations!$C$116+MOD(BL33,Calculations!$C$118))+Control!$C$7*Calculations!$C$84*INDEX('Monthly Data'!P:P,Calculations!$C$116+MOD(BL33,Calculations!$C$118))+Control!$C$7*Calculations!$C$85*INDEX('Monthly Data'!Q:Q,Calculations!$C$116+MOD(BL33,Calculations!$C$118))+(1-Control!$C$7*Calculations!$C$87)*INDEX('Monthly Data'!R:R,Calculations!$C$116+MOD(BL33,Calculations!$C$118))</f>
        <v>4.2795950888382334E-3</v>
      </c>
      <c r="GC33" s="86">
        <f ca="1">Control!$C$7*Calculations!$C$82*INDEX('Monthly Data'!N:N,Calculations!$C$116+MOD(BM33,Calculations!$C$118))+Control!$C$7*Calculations!$C$83*INDEX('Monthly Data'!O:O,Calculations!$C$116+MOD(BM33,Calculations!$C$118))+Control!$C$7*Calculations!$C$84*INDEX('Monthly Data'!P:P,Calculations!$C$116+MOD(BM33,Calculations!$C$118))+Control!$C$7*Calculations!$C$85*INDEX('Monthly Data'!Q:Q,Calculations!$C$116+MOD(BM33,Calculations!$C$118))+(1-Control!$C$7*Calculations!$C$87)*INDEX('Monthly Data'!R:R,Calculations!$C$116+MOD(BM33,Calculations!$C$118))</f>
        <v>3.9251937367756782E-3</v>
      </c>
      <c r="GD33" s="86">
        <f ca="1">Control!$C$7*Calculations!$C$82*INDEX('Monthly Data'!N:N,Calculations!$C$116+MOD(BN33,Calculations!$C$118))+Control!$C$7*Calculations!$C$83*INDEX('Monthly Data'!O:O,Calculations!$C$116+MOD(BN33,Calculations!$C$118))+Control!$C$7*Calculations!$C$84*INDEX('Monthly Data'!P:P,Calculations!$C$116+MOD(BN33,Calculations!$C$118))+Control!$C$7*Calculations!$C$85*INDEX('Monthly Data'!Q:Q,Calculations!$C$116+MOD(BN33,Calculations!$C$118))+(1-Control!$C$7*Calculations!$C$87)*INDEX('Monthly Data'!R:R,Calculations!$C$116+MOD(BN33,Calculations!$C$118))</f>
        <v>-1.3959200237295809E-2</v>
      </c>
      <c r="GE33" s="86">
        <f ca="1">Control!$C$7*Calculations!$C$82*INDEX('Monthly Data'!N:N,Calculations!$C$116+MOD(BO33,Calculations!$C$118))+Control!$C$7*Calculations!$C$83*INDEX('Monthly Data'!O:O,Calculations!$C$116+MOD(BO33,Calculations!$C$118))+Control!$C$7*Calculations!$C$84*INDEX('Monthly Data'!P:P,Calculations!$C$116+MOD(BO33,Calculations!$C$118))+Control!$C$7*Calculations!$C$85*INDEX('Monthly Data'!Q:Q,Calculations!$C$116+MOD(BO33,Calculations!$C$118))+(1-Control!$C$7*Calculations!$C$87)*INDEX('Monthly Data'!R:R,Calculations!$C$116+MOD(BO33,Calculations!$C$118))</f>
        <v>2.5790695379256122E-2</v>
      </c>
      <c r="GF33" s="86">
        <f ca="1">Control!$C$7*Calculations!$C$82*INDEX('Monthly Data'!N:N,Calculations!$C$116+MOD(BP33,Calculations!$C$118))+Control!$C$7*Calculations!$C$83*INDEX('Monthly Data'!O:O,Calculations!$C$116+MOD(BP33,Calculations!$C$118))+Control!$C$7*Calculations!$C$84*INDEX('Monthly Data'!P:P,Calculations!$C$116+MOD(BP33,Calculations!$C$118))+Control!$C$7*Calculations!$C$85*INDEX('Monthly Data'!Q:Q,Calculations!$C$116+MOD(BP33,Calculations!$C$118))+(1-Control!$C$7*Calculations!$C$87)*INDEX('Monthly Data'!R:R,Calculations!$C$116+MOD(BP33,Calculations!$C$118))</f>
        <v>2.4470405846852006E-3</v>
      </c>
      <c r="GG33" s="86">
        <f ca="1">Control!$C$7*Calculations!$C$82*INDEX('Monthly Data'!N:N,Calculations!$C$116+MOD(BQ33,Calculations!$C$118))+Control!$C$7*Calculations!$C$83*INDEX('Monthly Data'!O:O,Calculations!$C$116+MOD(BQ33,Calculations!$C$118))+Control!$C$7*Calculations!$C$84*INDEX('Monthly Data'!P:P,Calculations!$C$116+MOD(BQ33,Calculations!$C$118))+Control!$C$7*Calculations!$C$85*INDEX('Monthly Data'!Q:Q,Calculations!$C$116+MOD(BQ33,Calculations!$C$118))+(1-Control!$C$7*Calculations!$C$87)*INDEX('Monthly Data'!R:R,Calculations!$C$116+MOD(BQ33,Calculations!$C$118))</f>
        <v>1.0018681835149534E-3</v>
      </c>
      <c r="GH33" s="86">
        <f ca="1">Control!$C$7*Calculations!$C$82*INDEX('Monthly Data'!N:N,Calculations!$C$116+MOD(BR33,Calculations!$C$118))+Control!$C$7*Calculations!$C$83*INDEX('Monthly Data'!O:O,Calculations!$C$116+MOD(BR33,Calculations!$C$118))+Control!$C$7*Calculations!$C$84*INDEX('Monthly Data'!P:P,Calculations!$C$116+MOD(BR33,Calculations!$C$118))+Control!$C$7*Calculations!$C$85*INDEX('Monthly Data'!Q:Q,Calculations!$C$116+MOD(BR33,Calculations!$C$118))+(1-Control!$C$7*Calculations!$C$87)*INDEX('Monthly Data'!R:R,Calculations!$C$116+MOD(BR33,Calculations!$C$118))</f>
        <v>1.5108777406081684E-3</v>
      </c>
      <c r="GI33" s="86">
        <f ca="1">Control!$C$7*Calculations!$C$82*INDEX('Monthly Data'!N:N,Calculations!$C$116+MOD(BS33,Calculations!$C$118))+Control!$C$7*Calculations!$C$83*INDEX('Monthly Data'!O:O,Calculations!$C$116+MOD(BS33,Calculations!$C$118))+Control!$C$7*Calculations!$C$84*INDEX('Monthly Data'!P:P,Calculations!$C$116+MOD(BS33,Calculations!$C$118))+Control!$C$7*Calculations!$C$85*INDEX('Monthly Data'!Q:Q,Calculations!$C$116+MOD(BS33,Calculations!$C$118))+(1-Control!$C$7*Calculations!$C$87)*INDEX('Monthly Data'!R:R,Calculations!$C$116+MOD(BS33,Calculations!$C$118))</f>
        <v>8.4240675975201049E-3</v>
      </c>
      <c r="GJ33" s="86">
        <f ca="1">Control!$C$7*Calculations!$C$82*INDEX('Monthly Data'!N:N,Calculations!$C$116+MOD(BT33,Calculations!$C$118))+Control!$C$7*Calculations!$C$83*INDEX('Monthly Data'!O:O,Calculations!$C$116+MOD(BT33,Calculations!$C$118))+Control!$C$7*Calculations!$C$84*INDEX('Monthly Data'!P:P,Calculations!$C$116+MOD(BT33,Calculations!$C$118))+Control!$C$7*Calculations!$C$85*INDEX('Monthly Data'!Q:Q,Calculations!$C$116+MOD(BT33,Calculations!$C$118))+(1-Control!$C$7*Calculations!$C$87)*INDEX('Monthly Data'!R:R,Calculations!$C$116+MOD(BT33,Calculations!$C$118))</f>
        <v>2.5790695379256122E-2</v>
      </c>
      <c r="GK33" s="86">
        <f ca="1">Control!$C$7*Calculations!$C$82*INDEX('Monthly Data'!N:N,Calculations!$C$116+MOD(BU33,Calculations!$C$118))+Control!$C$7*Calculations!$C$83*INDEX('Monthly Data'!O:O,Calculations!$C$116+MOD(BU33,Calculations!$C$118))+Control!$C$7*Calculations!$C$84*INDEX('Monthly Data'!P:P,Calculations!$C$116+MOD(BU33,Calculations!$C$118))+Control!$C$7*Calculations!$C$85*INDEX('Monthly Data'!Q:Q,Calculations!$C$116+MOD(BU33,Calculations!$C$118))+(1-Control!$C$7*Calculations!$C$87)*INDEX('Monthly Data'!R:R,Calculations!$C$116+MOD(BU33,Calculations!$C$118))</f>
        <v>1.0353752315110615E-2</v>
      </c>
      <c r="GL33" s="86">
        <f ca="1">Control!$C$7*Calculations!$C$82*INDEX('Monthly Data'!N:N,Calculations!$C$116+MOD(BV33,Calculations!$C$118))+Control!$C$7*Calculations!$C$83*INDEX('Monthly Data'!O:O,Calculations!$C$116+MOD(BV33,Calculations!$C$118))+Control!$C$7*Calculations!$C$84*INDEX('Monthly Data'!P:P,Calculations!$C$116+MOD(BV33,Calculations!$C$118))+Control!$C$7*Calculations!$C$85*INDEX('Monthly Data'!Q:Q,Calculations!$C$116+MOD(BV33,Calculations!$C$118))+(1-Control!$C$7*Calculations!$C$87)*INDEX('Monthly Data'!R:R,Calculations!$C$116+MOD(BV33,Calculations!$C$118))</f>
        <v>2.9708469559001142E-2</v>
      </c>
      <c r="GM33" s="86">
        <f ca="1">Control!$C$7*Calculations!$C$82*INDEX('Monthly Data'!N:N,Calculations!$C$116+MOD(BW33,Calculations!$C$118))+Control!$C$7*Calculations!$C$83*INDEX('Monthly Data'!O:O,Calculations!$C$116+MOD(BW33,Calculations!$C$118))+Control!$C$7*Calculations!$C$84*INDEX('Monthly Data'!P:P,Calculations!$C$116+MOD(BW33,Calculations!$C$118))+Control!$C$7*Calculations!$C$85*INDEX('Monthly Data'!Q:Q,Calculations!$C$116+MOD(BW33,Calculations!$C$118))+(1-Control!$C$7*Calculations!$C$87)*INDEX('Monthly Data'!R:R,Calculations!$C$116+MOD(BW33,Calculations!$C$118))</f>
        <v>-2.4571433440223247E-2</v>
      </c>
      <c r="GN33" s="86">
        <f ca="1">Control!$C$7*Calculations!$C$82*INDEX('Monthly Data'!N:N,Calculations!$C$116+MOD(BX33,Calculations!$C$118))+Control!$C$7*Calculations!$C$83*INDEX('Monthly Data'!O:O,Calculations!$C$116+MOD(BX33,Calculations!$C$118))+Control!$C$7*Calculations!$C$84*INDEX('Monthly Data'!P:P,Calculations!$C$116+MOD(BX33,Calculations!$C$118))+Control!$C$7*Calculations!$C$85*INDEX('Monthly Data'!Q:Q,Calculations!$C$116+MOD(BX33,Calculations!$C$118))+(1-Control!$C$7*Calculations!$C$87)*INDEX('Monthly Data'!R:R,Calculations!$C$116+MOD(BX33,Calculations!$C$118))</f>
        <v>4.4327772793586687E-3</v>
      </c>
      <c r="GO33" s="86">
        <f ca="1">Control!$C$7*Calculations!$C$82*INDEX('Monthly Data'!N:N,Calculations!$C$116+MOD(BY33,Calculations!$C$118))+Control!$C$7*Calculations!$C$83*INDEX('Monthly Data'!O:O,Calculations!$C$116+MOD(BY33,Calculations!$C$118))+Control!$C$7*Calculations!$C$84*INDEX('Monthly Data'!P:P,Calculations!$C$116+MOD(BY33,Calculations!$C$118))+Control!$C$7*Calculations!$C$85*INDEX('Monthly Data'!Q:Q,Calculations!$C$116+MOD(BY33,Calculations!$C$118))+(1-Control!$C$7*Calculations!$C$87)*INDEX('Monthly Data'!R:R,Calculations!$C$116+MOD(BY33,Calculations!$C$118))</f>
        <v>1.7472933988537529E-2</v>
      </c>
      <c r="GP33" s="86">
        <f ca="1">Control!$C$7*Calculations!$C$82*INDEX('Monthly Data'!N:N,Calculations!$C$116+MOD(BZ33,Calculations!$C$118))+Control!$C$7*Calculations!$C$83*INDEX('Monthly Data'!O:O,Calculations!$C$116+MOD(BZ33,Calculations!$C$118))+Control!$C$7*Calculations!$C$84*INDEX('Monthly Data'!P:P,Calculations!$C$116+MOD(BZ33,Calculations!$C$118))+Control!$C$7*Calculations!$C$85*INDEX('Monthly Data'!Q:Q,Calculations!$C$116+MOD(BZ33,Calculations!$C$118))+(1-Control!$C$7*Calculations!$C$87)*INDEX('Monthly Data'!R:R,Calculations!$C$116+MOD(BZ33,Calculations!$C$118))</f>
        <v>2.5790695379256122E-2</v>
      </c>
      <c r="GQ33" s="86">
        <f ca="1">Control!$C$7*Calculations!$C$82*INDEX('Monthly Data'!N:N,Calculations!$C$116+MOD(CA33,Calculations!$C$118))+Control!$C$7*Calculations!$C$83*INDEX('Monthly Data'!O:O,Calculations!$C$116+MOD(CA33,Calculations!$C$118))+Control!$C$7*Calculations!$C$84*INDEX('Monthly Data'!P:P,Calculations!$C$116+MOD(CA33,Calculations!$C$118))+Control!$C$7*Calculations!$C$85*INDEX('Monthly Data'!Q:Q,Calculations!$C$116+MOD(CA33,Calculations!$C$118))+(1-Control!$C$7*Calculations!$C$87)*INDEX('Monthly Data'!R:R,Calculations!$C$116+MOD(CA33,Calculations!$C$118))</f>
        <v>-2.072517756005474E-2</v>
      </c>
      <c r="GR33" s="86">
        <f ca="1">Control!$C$7*Calculations!$C$82*INDEX('Monthly Data'!N:N,Calculations!$C$116+MOD(CB33,Calculations!$C$118))+Control!$C$7*Calculations!$C$83*INDEX('Monthly Data'!O:O,Calculations!$C$116+MOD(CB33,Calculations!$C$118))+Control!$C$7*Calculations!$C$84*INDEX('Monthly Data'!P:P,Calculations!$C$116+MOD(CB33,Calculations!$C$118))+Control!$C$7*Calculations!$C$85*INDEX('Monthly Data'!Q:Q,Calculations!$C$116+MOD(CB33,Calculations!$C$118))+(1-Control!$C$7*Calculations!$C$87)*INDEX('Monthly Data'!R:R,Calculations!$C$116+MOD(CB33,Calculations!$C$118))</f>
        <v>4.5735623984309991E-2</v>
      </c>
      <c r="GS33" s="86">
        <f ca="1">Control!$C$7*Calculations!$C$82*INDEX('Monthly Data'!N:N,Calculations!$C$116+MOD(CC33,Calculations!$C$118))+Control!$C$7*Calculations!$C$83*INDEX('Monthly Data'!O:O,Calculations!$C$116+MOD(CC33,Calculations!$C$118))+Control!$C$7*Calculations!$C$84*INDEX('Monthly Data'!P:P,Calculations!$C$116+MOD(CC33,Calculations!$C$118))+Control!$C$7*Calculations!$C$85*INDEX('Monthly Data'!Q:Q,Calculations!$C$116+MOD(CC33,Calculations!$C$118))+(1-Control!$C$7*Calculations!$C$87)*INDEX('Monthly Data'!R:R,Calculations!$C$116+MOD(CC33,Calculations!$C$118))</f>
        <v>-2.5419860972892394E-2</v>
      </c>
      <c r="GT33" s="86">
        <f ca="1">Control!$C$7*Calculations!$C$82*INDEX('Monthly Data'!N:N,Calculations!$C$116+MOD(CD33,Calculations!$C$118))+Control!$C$7*Calculations!$C$83*INDEX('Monthly Data'!O:O,Calculations!$C$116+MOD(CD33,Calculations!$C$118))+Control!$C$7*Calculations!$C$84*INDEX('Monthly Data'!P:P,Calculations!$C$116+MOD(CD33,Calculations!$C$118))+Control!$C$7*Calculations!$C$85*INDEX('Monthly Data'!Q:Q,Calculations!$C$116+MOD(CD33,Calculations!$C$118))+(1-Control!$C$7*Calculations!$C$87)*INDEX('Monthly Data'!R:R,Calculations!$C$116+MOD(CD33,Calculations!$C$118))</f>
        <v>1.7361594973213587E-2</v>
      </c>
      <c r="GU33" s="86">
        <f ca="1">Control!$C$7*Calculations!$C$82*INDEX('Monthly Data'!N:N,Calculations!$C$116+MOD(CE33,Calculations!$C$118))+Control!$C$7*Calculations!$C$83*INDEX('Monthly Data'!O:O,Calculations!$C$116+MOD(CE33,Calculations!$C$118))+Control!$C$7*Calculations!$C$84*INDEX('Monthly Data'!P:P,Calculations!$C$116+MOD(CE33,Calculations!$C$118))+Control!$C$7*Calculations!$C$85*INDEX('Monthly Data'!Q:Q,Calculations!$C$116+MOD(CE33,Calculations!$C$118))+(1-Control!$C$7*Calculations!$C$87)*INDEX('Monthly Data'!R:R,Calculations!$C$116+MOD(CE33,Calculations!$C$118))</f>
        <v>6.6954569943530936E-3</v>
      </c>
      <c r="GV33" s="86">
        <f ca="1">Control!$C$7*Calculations!$C$82*INDEX('Monthly Data'!N:N,Calculations!$C$116+MOD(CF33,Calculations!$C$118))+Control!$C$7*Calculations!$C$83*INDEX('Monthly Data'!O:O,Calculations!$C$116+MOD(CF33,Calculations!$C$118))+Control!$C$7*Calculations!$C$84*INDEX('Monthly Data'!P:P,Calculations!$C$116+MOD(CF33,Calculations!$C$118))+Control!$C$7*Calculations!$C$85*INDEX('Monthly Data'!Q:Q,Calculations!$C$116+MOD(CF33,Calculations!$C$118))+(1-Control!$C$7*Calculations!$C$87)*INDEX('Monthly Data'!R:R,Calculations!$C$116+MOD(CF33,Calculations!$C$118))</f>
        <v>1.4915555251167555E-3</v>
      </c>
      <c r="GW33" s="86">
        <f ca="1">Control!$C$7*Calculations!$C$82*INDEX('Monthly Data'!N:N,Calculations!$C$116+MOD(CG33,Calculations!$C$118))+Control!$C$7*Calculations!$C$83*INDEX('Monthly Data'!O:O,Calculations!$C$116+MOD(CG33,Calculations!$C$118))+Control!$C$7*Calculations!$C$84*INDEX('Monthly Data'!P:P,Calculations!$C$116+MOD(CG33,Calculations!$C$118))+Control!$C$7*Calculations!$C$85*INDEX('Monthly Data'!Q:Q,Calculations!$C$116+MOD(CG33,Calculations!$C$118))+(1-Control!$C$7*Calculations!$C$87)*INDEX('Monthly Data'!R:R,Calculations!$C$116+MOD(CG33,Calculations!$C$118))</f>
        <v>4.5132804118240749E-2</v>
      </c>
      <c r="GX33" s="86">
        <f ca="1">Control!$C$7*Calculations!$C$82*INDEX('Monthly Data'!N:N,Calculations!$C$116+MOD(CH33,Calculations!$C$118))+Control!$C$7*Calculations!$C$83*INDEX('Monthly Data'!O:O,Calculations!$C$116+MOD(CH33,Calculations!$C$118))+Control!$C$7*Calculations!$C$84*INDEX('Monthly Data'!P:P,Calculations!$C$116+MOD(CH33,Calculations!$C$118))+Control!$C$7*Calculations!$C$85*INDEX('Monthly Data'!Q:Q,Calculations!$C$116+MOD(CH33,Calculations!$C$118))+(1-Control!$C$7*Calculations!$C$87)*INDEX('Monthly Data'!R:R,Calculations!$C$116+MOD(CH33,Calculations!$C$118))</f>
        <v>-6.1115617667135171E-2</v>
      </c>
      <c r="GY33" s="86">
        <f ca="1">Control!$C$7*Calculations!$C$82*INDEX('Monthly Data'!N:N,Calculations!$C$116+MOD(CI33,Calculations!$C$118))+Control!$C$7*Calculations!$C$83*INDEX('Monthly Data'!O:O,Calculations!$C$116+MOD(CI33,Calculations!$C$118))+Control!$C$7*Calculations!$C$84*INDEX('Monthly Data'!P:P,Calculations!$C$116+MOD(CI33,Calculations!$C$118))+Control!$C$7*Calculations!$C$85*INDEX('Monthly Data'!Q:Q,Calculations!$C$116+MOD(CI33,Calculations!$C$118))+(1-Control!$C$7*Calculations!$C$87)*INDEX('Monthly Data'!R:R,Calculations!$C$116+MOD(CI33,Calculations!$C$118))</f>
        <v>5.3309355465453899E-3</v>
      </c>
      <c r="GZ33" s="86">
        <f ca="1">Control!$C$7*Calculations!$C$82*INDEX('Monthly Data'!N:N,Calculations!$C$116+MOD(CJ33,Calculations!$C$118))+Control!$C$7*Calculations!$C$83*INDEX('Monthly Data'!O:O,Calculations!$C$116+MOD(CJ33,Calculations!$C$118))+Control!$C$7*Calculations!$C$84*INDEX('Monthly Data'!P:P,Calculations!$C$116+MOD(CJ33,Calculations!$C$118))+Control!$C$7*Calculations!$C$85*INDEX('Monthly Data'!Q:Q,Calculations!$C$116+MOD(CJ33,Calculations!$C$118))+(1-Control!$C$7*Calculations!$C$87)*INDEX('Monthly Data'!R:R,Calculations!$C$116+MOD(CJ33,Calculations!$C$118))</f>
        <v>6.6954569943530936E-3</v>
      </c>
      <c r="HA33" s="86">
        <f ca="1">Control!$C$7*Calculations!$C$82*INDEX('Monthly Data'!N:N,Calculations!$C$116+MOD(CK33,Calculations!$C$118))+Control!$C$7*Calculations!$C$83*INDEX('Monthly Data'!O:O,Calculations!$C$116+MOD(CK33,Calculations!$C$118))+Control!$C$7*Calculations!$C$84*INDEX('Monthly Data'!P:P,Calculations!$C$116+MOD(CK33,Calculations!$C$118))+Control!$C$7*Calculations!$C$85*INDEX('Monthly Data'!Q:Q,Calculations!$C$116+MOD(CK33,Calculations!$C$118))+(1-Control!$C$7*Calculations!$C$87)*INDEX('Monthly Data'!R:R,Calculations!$C$116+MOD(CK33,Calculations!$C$118))</f>
        <v>1.3891304280773396E-2</v>
      </c>
      <c r="HB33" s="86">
        <f ca="1">Control!$C$7*Calculations!$C$82*INDEX('Monthly Data'!N:N,Calculations!$C$116+MOD(CL33,Calculations!$C$118))+Control!$C$7*Calculations!$C$83*INDEX('Monthly Data'!O:O,Calculations!$C$116+MOD(CL33,Calculations!$C$118))+Control!$C$7*Calculations!$C$84*INDEX('Monthly Data'!P:P,Calculations!$C$116+MOD(CL33,Calculations!$C$118))+Control!$C$7*Calculations!$C$85*INDEX('Monthly Data'!Q:Q,Calculations!$C$116+MOD(CL33,Calculations!$C$118))+(1-Control!$C$7*Calculations!$C$87)*INDEX('Monthly Data'!R:R,Calculations!$C$116+MOD(CL33,Calculations!$C$118))</f>
        <v>7.3538285850108537E-3</v>
      </c>
      <c r="HC33" s="86">
        <f ca="1">Control!$C$7*Calculations!$C$82*INDEX('Monthly Data'!N:N,Calculations!$C$116+MOD(CM33,Calculations!$C$118))+Control!$C$7*Calculations!$C$83*INDEX('Monthly Data'!O:O,Calculations!$C$116+MOD(CM33,Calculations!$C$118))+Control!$C$7*Calculations!$C$84*INDEX('Monthly Data'!P:P,Calculations!$C$116+MOD(CM33,Calculations!$C$118))+Control!$C$7*Calculations!$C$85*INDEX('Monthly Data'!Q:Q,Calculations!$C$116+MOD(CM33,Calculations!$C$118))+(1-Control!$C$7*Calculations!$C$87)*INDEX('Monthly Data'!R:R,Calculations!$C$116+MOD(CM33,Calculations!$C$118))</f>
        <v>1.5216630695380906E-2</v>
      </c>
      <c r="HD33" s="86">
        <f ca="1">Control!$C$7*Calculations!$C$82*INDEX('Monthly Data'!N:N,Calculations!$C$116+MOD(CN33,Calculations!$C$118))+Control!$C$7*Calculations!$C$83*INDEX('Monthly Data'!O:O,Calculations!$C$116+MOD(CN33,Calculations!$C$118))+Control!$C$7*Calculations!$C$84*INDEX('Monthly Data'!P:P,Calculations!$C$116+MOD(CN33,Calculations!$C$118))+Control!$C$7*Calculations!$C$85*INDEX('Monthly Data'!Q:Q,Calculations!$C$116+MOD(CN33,Calculations!$C$118))+(1-Control!$C$7*Calculations!$C$87)*INDEX('Monthly Data'!R:R,Calculations!$C$116+MOD(CN33,Calculations!$C$118))</f>
        <v>1.7599621212565995E-2</v>
      </c>
      <c r="HE33" s="86">
        <f ca="1">Control!$C$7*Calculations!$C$82*INDEX('Monthly Data'!N:N,Calculations!$C$116+MOD(CO33,Calculations!$C$118))+Control!$C$7*Calculations!$C$83*INDEX('Monthly Data'!O:O,Calculations!$C$116+MOD(CO33,Calculations!$C$118))+Control!$C$7*Calculations!$C$84*INDEX('Monthly Data'!P:P,Calculations!$C$116+MOD(CO33,Calculations!$C$118))+Control!$C$7*Calculations!$C$85*INDEX('Monthly Data'!Q:Q,Calculations!$C$116+MOD(CO33,Calculations!$C$118))+(1-Control!$C$7*Calculations!$C$87)*INDEX('Monthly Data'!R:R,Calculations!$C$116+MOD(CO33,Calculations!$C$118))</f>
        <v>2.4722579420195831E-2</v>
      </c>
      <c r="HF33" s="86">
        <f ca="1">Control!$C$7*Calculations!$C$82*INDEX('Monthly Data'!N:N,Calculations!$C$116+MOD(CP33,Calculations!$C$118))+Control!$C$7*Calculations!$C$83*INDEX('Monthly Data'!O:O,Calculations!$C$116+MOD(CP33,Calculations!$C$118))+Control!$C$7*Calculations!$C$84*INDEX('Monthly Data'!P:P,Calculations!$C$116+MOD(CP33,Calculations!$C$118))+Control!$C$7*Calculations!$C$85*INDEX('Monthly Data'!Q:Q,Calculations!$C$116+MOD(CP33,Calculations!$C$118))+(1-Control!$C$7*Calculations!$C$87)*INDEX('Monthly Data'!R:R,Calculations!$C$116+MOD(CP33,Calculations!$C$118))</f>
        <v>4.7768166384148329E-3</v>
      </c>
      <c r="HG33" s="86">
        <f ca="1">Control!$C$7*Calculations!$C$82*INDEX('Monthly Data'!N:N,Calculations!$C$116+MOD(CQ33,Calculations!$C$118))+Control!$C$7*Calculations!$C$83*INDEX('Monthly Data'!O:O,Calculations!$C$116+MOD(CQ33,Calculations!$C$118))+Control!$C$7*Calculations!$C$84*INDEX('Monthly Data'!P:P,Calculations!$C$116+MOD(CQ33,Calculations!$C$118))+Control!$C$7*Calculations!$C$85*INDEX('Monthly Data'!Q:Q,Calculations!$C$116+MOD(CQ33,Calculations!$C$118))+(1-Control!$C$7*Calculations!$C$87)*INDEX('Monthly Data'!R:R,Calculations!$C$116+MOD(CQ33,Calculations!$C$118))</f>
        <v>3.8809817903524786E-2</v>
      </c>
      <c r="HH33" s="86">
        <f ca="1">Control!$C$7*Calculations!$C$82*INDEX('Monthly Data'!N:N,Calculations!$C$116+MOD(CR33,Calculations!$C$118))+Control!$C$7*Calculations!$C$83*INDEX('Monthly Data'!O:O,Calculations!$C$116+MOD(CR33,Calculations!$C$118))+Control!$C$7*Calculations!$C$84*INDEX('Monthly Data'!P:P,Calculations!$C$116+MOD(CR33,Calculations!$C$118))+Control!$C$7*Calculations!$C$85*INDEX('Monthly Data'!Q:Q,Calculations!$C$116+MOD(CR33,Calculations!$C$118))+(1-Control!$C$7*Calculations!$C$87)*INDEX('Monthly Data'!R:R,Calculations!$C$116+MOD(CR33,Calculations!$C$118))</f>
        <v>7.7184133340106598E-3</v>
      </c>
      <c r="HI33" s="86">
        <f ca="1">Control!$C$7*Calculations!$C$82*INDEX('Monthly Data'!N:N,Calculations!$C$116+MOD(CS33,Calculations!$C$118))+Control!$C$7*Calculations!$C$83*INDEX('Monthly Data'!O:O,Calculations!$C$116+MOD(CS33,Calculations!$C$118))+Control!$C$7*Calculations!$C$84*INDEX('Monthly Data'!P:P,Calculations!$C$116+MOD(CS33,Calculations!$C$118))+Control!$C$7*Calculations!$C$85*INDEX('Monthly Data'!Q:Q,Calculations!$C$116+MOD(CS33,Calculations!$C$118))+(1-Control!$C$7*Calculations!$C$87)*INDEX('Monthly Data'!R:R,Calculations!$C$116+MOD(CS33,Calculations!$C$118))</f>
        <v>1.0415351832335435E-2</v>
      </c>
      <c r="HJ33" s="86">
        <f ca="1">Control!$C$7*Calculations!$C$82*INDEX('Monthly Data'!N:N,Calculations!$C$116+MOD(CT33,Calculations!$C$118))+Control!$C$7*Calculations!$C$83*INDEX('Monthly Data'!O:O,Calculations!$C$116+MOD(CT33,Calculations!$C$118))+Control!$C$7*Calculations!$C$84*INDEX('Monthly Data'!P:P,Calculations!$C$116+MOD(CT33,Calculations!$C$118))+Control!$C$7*Calculations!$C$85*INDEX('Monthly Data'!Q:Q,Calculations!$C$116+MOD(CT33,Calculations!$C$118))+(1-Control!$C$7*Calculations!$C$87)*INDEX('Monthly Data'!R:R,Calculations!$C$116+MOD(CT33,Calculations!$C$118))</f>
        <v>1.7831091590102856E-2</v>
      </c>
      <c r="HK33" s="86">
        <f ca="1">Control!$C$7*Calculations!$C$82*INDEX('Monthly Data'!N:N,Calculations!$C$116+MOD(CU33,Calculations!$C$118))+Control!$C$7*Calculations!$C$83*INDEX('Monthly Data'!O:O,Calculations!$C$116+MOD(CU33,Calculations!$C$118))+Control!$C$7*Calculations!$C$84*INDEX('Monthly Data'!P:P,Calculations!$C$116+MOD(CU33,Calculations!$C$118))+Control!$C$7*Calculations!$C$85*INDEX('Monthly Data'!Q:Q,Calculations!$C$116+MOD(CU33,Calculations!$C$118))+(1-Control!$C$7*Calculations!$C$87)*INDEX('Monthly Data'!R:R,Calculations!$C$116+MOD(CU33,Calculations!$C$118))</f>
        <v>1.3423979074716584E-2</v>
      </c>
      <c r="HL33" s="86">
        <f ca="1">Control!$C$7*Calculations!$C$82*INDEX('Monthly Data'!N:N,Calculations!$C$116+MOD(CV33,Calculations!$C$118))+Control!$C$7*Calculations!$C$83*INDEX('Monthly Data'!O:O,Calculations!$C$116+MOD(CV33,Calculations!$C$118))+Control!$C$7*Calculations!$C$84*INDEX('Monthly Data'!P:P,Calculations!$C$116+MOD(CV33,Calculations!$C$118))+Control!$C$7*Calculations!$C$85*INDEX('Monthly Data'!Q:Q,Calculations!$C$116+MOD(CV33,Calculations!$C$118))+(1-Control!$C$7*Calculations!$C$87)*INDEX('Monthly Data'!R:R,Calculations!$C$116+MOD(CV33,Calculations!$C$118))</f>
        <v>1.4915555251167555E-3</v>
      </c>
      <c r="HM33" s="86">
        <f ca="1">Control!$C$7*Calculations!$C$82*INDEX('Monthly Data'!N:N,Calculations!$C$116+MOD(CW33,Calculations!$C$118))+Control!$C$7*Calculations!$C$83*INDEX('Monthly Data'!O:O,Calculations!$C$116+MOD(CW33,Calculations!$C$118))+Control!$C$7*Calculations!$C$84*INDEX('Monthly Data'!P:P,Calculations!$C$116+MOD(CW33,Calculations!$C$118))+Control!$C$7*Calculations!$C$85*INDEX('Monthly Data'!Q:Q,Calculations!$C$116+MOD(CW33,Calculations!$C$118))+(1-Control!$C$7*Calculations!$C$87)*INDEX('Monthly Data'!R:R,Calculations!$C$116+MOD(CW33,Calculations!$C$118))</f>
        <v>5.3309355465453899E-3</v>
      </c>
      <c r="HN33" s="86">
        <f ca="1">Control!$C$7*Calculations!$C$82*INDEX('Monthly Data'!N:N,Calculations!$C$116+MOD(CX33,Calculations!$C$118))+Control!$C$7*Calculations!$C$83*INDEX('Monthly Data'!O:O,Calculations!$C$116+MOD(CX33,Calculations!$C$118))+Control!$C$7*Calculations!$C$84*INDEX('Monthly Data'!P:P,Calculations!$C$116+MOD(CX33,Calculations!$C$118))+Control!$C$7*Calculations!$C$85*INDEX('Monthly Data'!Q:Q,Calculations!$C$116+MOD(CX33,Calculations!$C$118))+(1-Control!$C$7*Calculations!$C$87)*INDEX('Monthly Data'!R:R,Calculations!$C$116+MOD(CX33,Calculations!$C$118))</f>
        <v>3.5231336013669103E-2</v>
      </c>
      <c r="HO33" s="86">
        <f ca="1">Control!$C$7*Calculations!$C$82*INDEX('Monthly Data'!N:N,Calculations!$C$116+MOD(CY33,Calculations!$C$118))+Control!$C$7*Calculations!$C$83*INDEX('Monthly Data'!O:O,Calculations!$C$116+MOD(CY33,Calculations!$C$118))+Control!$C$7*Calculations!$C$84*INDEX('Monthly Data'!P:P,Calculations!$C$116+MOD(CY33,Calculations!$C$118))+Control!$C$7*Calculations!$C$85*INDEX('Monthly Data'!Q:Q,Calculations!$C$116+MOD(CY33,Calculations!$C$118))+(1-Control!$C$7*Calculations!$C$87)*INDEX('Monthly Data'!R:R,Calculations!$C$116+MOD(CY33,Calculations!$C$118))</f>
        <v>9.9787204839310462E-3</v>
      </c>
      <c r="HP33" s="86">
        <f ca="1">Control!$C$7*Calculations!$C$82*INDEX('Monthly Data'!N:N,Calculations!$C$116+MOD(CZ33,Calculations!$C$118))+Control!$C$7*Calculations!$C$83*INDEX('Monthly Data'!O:O,Calculations!$C$116+MOD(CZ33,Calculations!$C$118))+Control!$C$7*Calculations!$C$84*INDEX('Monthly Data'!P:P,Calculations!$C$116+MOD(CZ33,Calculations!$C$118))+Control!$C$7*Calculations!$C$85*INDEX('Monthly Data'!Q:Q,Calculations!$C$116+MOD(CZ33,Calculations!$C$118))+(1-Control!$C$7*Calculations!$C$87)*INDEX('Monthly Data'!R:R,Calculations!$C$116+MOD(CZ33,Calculations!$C$118))</f>
        <v>6.2631896128884862E-3</v>
      </c>
      <c r="HQ33" s="86">
        <f ca="1">Control!$C$7*Calculations!$C$82*INDEX('Monthly Data'!N:N,Calculations!$C$116+MOD(DA33,Calculations!$C$118))+Control!$C$7*Calculations!$C$83*INDEX('Monthly Data'!O:O,Calculations!$C$116+MOD(DA33,Calculations!$C$118))+Control!$C$7*Calculations!$C$84*INDEX('Monthly Data'!P:P,Calculations!$C$116+MOD(DA33,Calculations!$C$118))+Control!$C$7*Calculations!$C$85*INDEX('Monthly Data'!Q:Q,Calculations!$C$116+MOD(DA33,Calculations!$C$118))+(1-Control!$C$7*Calculations!$C$87)*INDEX('Monthly Data'!R:R,Calculations!$C$116+MOD(DA33,Calculations!$C$118))</f>
        <v>2.766281641786093E-2</v>
      </c>
      <c r="HR33" s="86">
        <f ca="1">Control!$C$7*Calculations!$C$82*INDEX('Monthly Data'!N:N,Calculations!$C$116+MOD(DB33,Calculations!$C$118))+Control!$C$7*Calculations!$C$83*INDEX('Monthly Data'!O:O,Calculations!$C$116+MOD(DB33,Calculations!$C$118))+Control!$C$7*Calculations!$C$84*INDEX('Monthly Data'!P:P,Calculations!$C$116+MOD(DB33,Calculations!$C$118))+Control!$C$7*Calculations!$C$85*INDEX('Monthly Data'!Q:Q,Calculations!$C$116+MOD(DB33,Calculations!$C$118))+(1-Control!$C$7*Calculations!$C$87)*INDEX('Monthly Data'!R:R,Calculations!$C$116+MOD(DB33,Calculations!$C$118))</f>
        <v>-3.53368065312233E-2</v>
      </c>
      <c r="HS33" s="86">
        <f ca="1">Control!$C$7*Calculations!$C$82*INDEX('Monthly Data'!N:N,Calculations!$C$116+MOD(DC33,Calculations!$C$118))+Control!$C$7*Calculations!$C$83*INDEX('Monthly Data'!O:O,Calculations!$C$116+MOD(DC33,Calculations!$C$118))+Control!$C$7*Calculations!$C$84*INDEX('Monthly Data'!P:P,Calculations!$C$116+MOD(DC33,Calculations!$C$118))+Control!$C$7*Calculations!$C$85*INDEX('Monthly Data'!Q:Q,Calculations!$C$116+MOD(DC33,Calculations!$C$118))+(1-Control!$C$7*Calculations!$C$87)*INDEX('Monthly Data'!R:R,Calculations!$C$116+MOD(DC33,Calculations!$C$118))</f>
        <v>7.857567536297622E-3</v>
      </c>
      <c r="HT33" s="86">
        <f ca="1">Control!$C$7*Calculations!$C$82*INDEX('Monthly Data'!N:N,Calculations!$C$116+MOD(DD33,Calculations!$C$118))+Control!$C$7*Calculations!$C$83*INDEX('Monthly Data'!O:O,Calculations!$C$116+MOD(DD33,Calculations!$C$118))+Control!$C$7*Calculations!$C$84*INDEX('Monthly Data'!P:P,Calculations!$C$116+MOD(DD33,Calculations!$C$118))+Control!$C$7*Calculations!$C$85*INDEX('Monthly Data'!Q:Q,Calculations!$C$116+MOD(DD33,Calculations!$C$118))+(1-Control!$C$7*Calculations!$C$87)*INDEX('Monthly Data'!R:R,Calculations!$C$116+MOD(DD33,Calculations!$C$118))</f>
        <v>1.0018681835149534E-3</v>
      </c>
      <c r="HU33" s="86">
        <f ca="1">Control!$C$7*Calculations!$C$82*INDEX('Monthly Data'!N:N,Calculations!$C$116+MOD(DE33,Calculations!$C$118))+Control!$C$7*Calculations!$C$83*INDEX('Monthly Data'!O:O,Calculations!$C$116+MOD(DE33,Calculations!$C$118))+Control!$C$7*Calculations!$C$84*INDEX('Monthly Data'!P:P,Calculations!$C$116+MOD(DE33,Calculations!$C$118))+Control!$C$7*Calculations!$C$85*INDEX('Monthly Data'!Q:Q,Calculations!$C$116+MOD(DE33,Calculations!$C$118))+(1-Control!$C$7*Calculations!$C$87)*INDEX('Monthly Data'!R:R,Calculations!$C$116+MOD(DE33,Calculations!$C$118))</f>
        <v>5.8868730207813358E-3</v>
      </c>
      <c r="HV33" s="86">
        <f ca="1">Control!$C$7*Calculations!$C$82*INDEX('Monthly Data'!N:N,Calculations!$C$116+MOD(DF33,Calculations!$C$118))+Control!$C$7*Calculations!$C$83*INDEX('Monthly Data'!O:O,Calculations!$C$116+MOD(DF33,Calculations!$C$118))+Control!$C$7*Calculations!$C$84*INDEX('Monthly Data'!P:P,Calculations!$C$116+MOD(DF33,Calculations!$C$118))+Control!$C$7*Calculations!$C$85*INDEX('Monthly Data'!Q:Q,Calculations!$C$116+MOD(DF33,Calculations!$C$118))+(1-Control!$C$7*Calculations!$C$87)*INDEX('Monthly Data'!R:R,Calculations!$C$116+MOD(DF33,Calculations!$C$118))</f>
        <v>4.5132804118240749E-2</v>
      </c>
      <c r="HW33" s="86">
        <f ca="1">Control!$C$7*Calculations!$C$82*INDEX('Monthly Data'!N:N,Calculations!$C$116+MOD(DG33,Calculations!$C$118))+Control!$C$7*Calculations!$C$83*INDEX('Monthly Data'!O:O,Calculations!$C$116+MOD(DG33,Calculations!$C$118))+Control!$C$7*Calculations!$C$84*INDEX('Monthly Data'!P:P,Calculations!$C$116+MOD(DG33,Calculations!$C$118))+Control!$C$7*Calculations!$C$85*INDEX('Monthly Data'!Q:Q,Calculations!$C$116+MOD(DG33,Calculations!$C$118))+(1-Control!$C$7*Calculations!$C$87)*INDEX('Monthly Data'!R:R,Calculations!$C$116+MOD(DG33,Calculations!$C$118))</f>
        <v>-9.8327855560634558E-3</v>
      </c>
      <c r="HX33" s="86">
        <f ca="1">Control!$C$7*Calculations!$C$82*INDEX('Monthly Data'!N:N,Calculations!$C$116+MOD(DH33,Calculations!$C$118))+Control!$C$7*Calculations!$C$83*INDEX('Monthly Data'!O:O,Calculations!$C$116+MOD(DH33,Calculations!$C$118))+Control!$C$7*Calculations!$C$84*INDEX('Monthly Data'!P:P,Calculations!$C$116+MOD(DH33,Calculations!$C$118))+Control!$C$7*Calculations!$C$85*INDEX('Monthly Data'!Q:Q,Calculations!$C$116+MOD(DH33,Calculations!$C$118))+(1-Control!$C$7*Calculations!$C$87)*INDEX('Monthly Data'!R:R,Calculations!$C$116+MOD(DH33,Calculations!$C$118))</f>
        <v>1.1786765492207996E-2</v>
      </c>
      <c r="HY33" s="86">
        <f ca="1">Control!$C$7*Calculations!$C$82*INDEX('Monthly Data'!N:N,Calculations!$C$116+MOD(DI33,Calculations!$C$118))+Control!$C$7*Calculations!$C$83*INDEX('Monthly Data'!O:O,Calculations!$C$116+MOD(DI33,Calculations!$C$118))+Control!$C$7*Calculations!$C$84*INDEX('Monthly Data'!P:P,Calculations!$C$116+MOD(DI33,Calculations!$C$118))+Control!$C$7*Calculations!$C$85*INDEX('Monthly Data'!Q:Q,Calculations!$C$116+MOD(DI33,Calculations!$C$118))+(1-Control!$C$7*Calculations!$C$87)*INDEX('Monthly Data'!R:R,Calculations!$C$116+MOD(DI33,Calculations!$C$118))</f>
        <v>1.7831091590102856E-2</v>
      </c>
      <c r="HZ33" s="86">
        <f ca="1">Control!$C$7*Calculations!$C$82*INDEX('Monthly Data'!N:N,Calculations!$C$116+MOD(DJ33,Calculations!$C$118))+Control!$C$7*Calculations!$C$83*INDEX('Monthly Data'!O:O,Calculations!$C$116+MOD(DJ33,Calculations!$C$118))+Control!$C$7*Calculations!$C$84*INDEX('Monthly Data'!P:P,Calculations!$C$116+MOD(DJ33,Calculations!$C$118))+Control!$C$7*Calculations!$C$85*INDEX('Monthly Data'!Q:Q,Calculations!$C$116+MOD(DJ33,Calculations!$C$118))+(1-Control!$C$7*Calculations!$C$87)*INDEX('Monthly Data'!R:R,Calculations!$C$116+MOD(DJ33,Calculations!$C$118))</f>
        <v>3.1011313347584085E-2</v>
      </c>
      <c r="IA33" s="86">
        <f ca="1">Control!$C$7*Calculations!$C$82*INDEX('Monthly Data'!N:N,Calculations!$C$116+MOD(DK33,Calculations!$C$118))+Control!$C$7*Calculations!$C$83*INDEX('Monthly Data'!O:O,Calculations!$C$116+MOD(DK33,Calculations!$C$118))+Control!$C$7*Calculations!$C$84*INDEX('Monthly Data'!P:P,Calculations!$C$116+MOD(DK33,Calculations!$C$118))+Control!$C$7*Calculations!$C$85*INDEX('Monthly Data'!Q:Q,Calculations!$C$116+MOD(DK33,Calculations!$C$118))+(1-Control!$C$7*Calculations!$C$87)*INDEX('Monthly Data'!R:R,Calculations!$C$116+MOD(DK33,Calculations!$C$118))</f>
        <v>5.8868730207813358E-3</v>
      </c>
      <c r="IB33" s="86">
        <f ca="1">Control!$C$7*Calculations!$C$82*INDEX('Monthly Data'!N:N,Calculations!$C$116+MOD(DL33,Calculations!$C$118))+Control!$C$7*Calculations!$C$83*INDEX('Monthly Data'!O:O,Calculations!$C$116+MOD(DL33,Calculations!$C$118))+Control!$C$7*Calculations!$C$84*INDEX('Monthly Data'!P:P,Calculations!$C$116+MOD(DL33,Calculations!$C$118))+Control!$C$7*Calculations!$C$85*INDEX('Monthly Data'!Q:Q,Calculations!$C$116+MOD(DL33,Calculations!$C$118))+(1-Control!$C$7*Calculations!$C$87)*INDEX('Monthly Data'!R:R,Calculations!$C$116+MOD(DL33,Calculations!$C$118))</f>
        <v>3.4808428836917149E-3</v>
      </c>
      <c r="IC33" s="86">
        <f ca="1">Control!$C$7*Calculations!$C$82*INDEX('Monthly Data'!N:N,Calculations!$C$116+MOD(DM33,Calculations!$C$118))+Control!$C$7*Calculations!$C$83*INDEX('Monthly Data'!O:O,Calculations!$C$116+MOD(DM33,Calculations!$C$118))+Control!$C$7*Calculations!$C$84*INDEX('Monthly Data'!P:P,Calculations!$C$116+MOD(DM33,Calculations!$C$118))+Control!$C$7*Calculations!$C$85*INDEX('Monthly Data'!Q:Q,Calculations!$C$116+MOD(DM33,Calculations!$C$118))+(1-Control!$C$7*Calculations!$C$87)*INDEX('Monthly Data'!R:R,Calculations!$C$116+MOD(DM33,Calculations!$C$118))</f>
        <v>-1.9947061878162777E-2</v>
      </c>
      <c r="ID33" s="86">
        <f ca="1">Control!$C$7*Calculations!$C$82*INDEX('Monthly Data'!N:N,Calculations!$C$116+MOD(DN33,Calculations!$C$118))+Control!$C$7*Calculations!$C$83*INDEX('Monthly Data'!O:O,Calculations!$C$116+MOD(DN33,Calculations!$C$118))+Control!$C$7*Calculations!$C$84*INDEX('Monthly Data'!P:P,Calculations!$C$116+MOD(DN33,Calculations!$C$118))+Control!$C$7*Calculations!$C$85*INDEX('Monthly Data'!Q:Q,Calculations!$C$116+MOD(DN33,Calculations!$C$118))+(1-Control!$C$7*Calculations!$C$87)*INDEX('Monthly Data'!R:R,Calculations!$C$116+MOD(DN33,Calculations!$C$118))</f>
        <v>6.4539397490030407E-3</v>
      </c>
      <c r="IE33" s="86">
        <f ca="1">Control!$C$7*Calculations!$C$82*INDEX('Monthly Data'!N:N,Calculations!$C$116+MOD(DO33,Calculations!$C$118))+Control!$C$7*Calculations!$C$83*INDEX('Monthly Data'!O:O,Calculations!$C$116+MOD(DO33,Calculations!$C$118))+Control!$C$7*Calculations!$C$84*INDEX('Monthly Data'!P:P,Calculations!$C$116+MOD(DO33,Calculations!$C$118))+Control!$C$7*Calculations!$C$85*INDEX('Monthly Data'!Q:Q,Calculations!$C$116+MOD(DO33,Calculations!$C$118))+(1-Control!$C$7*Calculations!$C$87)*INDEX('Monthly Data'!R:R,Calculations!$C$116+MOD(DO33,Calculations!$C$118))</f>
        <v>1.5115046179922851E-2</v>
      </c>
      <c r="IF33" s="86">
        <f ca="1">Control!$C$7*Calculations!$C$82*INDEX('Monthly Data'!N:N,Calculations!$C$116+MOD(DP33,Calculations!$C$118))+Control!$C$7*Calculations!$C$83*INDEX('Monthly Data'!O:O,Calculations!$C$116+MOD(DP33,Calculations!$C$118))+Control!$C$7*Calculations!$C$84*INDEX('Monthly Data'!P:P,Calculations!$C$116+MOD(DP33,Calculations!$C$118))+Control!$C$7*Calculations!$C$85*INDEX('Monthly Data'!Q:Q,Calculations!$C$116+MOD(DP33,Calculations!$C$118))+(1-Control!$C$7*Calculations!$C$87)*INDEX('Monthly Data'!R:R,Calculations!$C$116+MOD(DP33,Calculations!$C$118))</f>
        <v>-7.8872955230675015E-3</v>
      </c>
      <c r="IG33" s="88">
        <f ca="1">Control!$C$8*(1+DQ33)*(1+DR33)*(1+DS33)*(1+DT33)*(1+DU33)*(1+DV33)*(1+DW33)*(1+DX33)*(1+DY33)*(1+DZ33)*(1+EA33)*(1+EB33)*(1+EC33)*(1+ED33)*(1+EE33)*(1+EF33)*(1+EG33)*(1+EH33)*(1+EI33)*(1+EJ33)*(1+EK33)*(1+EL33)*(1+EM33)*(1+EN33)*(1+EO33)*(1+EP33)*(1+EQ33)*(1+ER33)*(1+ES33)*(1+ET33)*(1+EU33)*(1+EV33)*(1+EW33)*(1+EX33)*(1+EY33)*(1+EZ33)*(1+FA33)*(1+FB33)*(1+FC33)*(1+FD33)*(1+FE33)*(1+FF33)*(1+FG33)*(1+FH33)*(1+FI33)*(1+FJ33)*(1+FK33)*(1+FL33)*(1+FM33)*(1+FN33)*(1+FO33)*(1+FP33)*(1+FQ33)*(1+FR33)*(1+FS33)*(1+FT33)*(1+FU33)*(1+FV33)*(1+FW33)*(1+FX33)*(1+FY33)*(1+FZ33)*(1+GA33)*(1+GB33)*(1+GC33)*(1+GD33)*(1+GE33)*(1+GF33)*(1+GG33)*(1+GH33)*(1+GI33)*(1+GJ33)*(1+GK33)*(1+GL33)*(1+GM33)*(1+GN33)*(1+GO33)*(1+GP33)*(1+GQ33)*(1+GR33)*(1+GS33)*(1+GT33)*(1+GU33)*(1+GV33)*(1+GW33)*(1+GX33)*(1+GY33)*(1+GZ33)*(1+HA33)*(1+HB33)*(1+HC33)*(1+HD33)*(1+HE33)*(1+HF33)*(1+HG33)*(1+HH33)*(1+HI33)*(1+HJ33)*(1+HK33)*(1+HL33)*(1+HM33)*(1+HN33)*(1+HO33)*(1+HP33)*(1+HQ33)*(1+HR33)*(1+HS33)*(1+HT33)*(1+HU33)*(1+HV33)*(1+HW33)*(1+HX33)*(1+HY33)*(1+HZ33)*(1+IA33)*(1+IB33)*(1+IC33)*(1+ID33)*(1+IE33)*(1+IF33)</f>
        <v>101086.2546864802</v>
      </c>
    </row>
    <row r="34" spans="1:241" x14ac:dyDescent="0.25">
      <c r="A34">
        <v>50</v>
      </c>
      <c r="B34">
        <v>69</v>
      </c>
      <c r="C34">
        <v>116</v>
      </c>
      <c r="D34">
        <v>38</v>
      </c>
      <c r="E34">
        <v>83</v>
      </c>
      <c r="F34">
        <v>74</v>
      </c>
      <c r="G34">
        <v>95</v>
      </c>
      <c r="H34">
        <v>47</v>
      </c>
      <c r="I34">
        <v>5</v>
      </c>
      <c r="J34">
        <v>59</v>
      </c>
      <c r="K34">
        <v>11</v>
      </c>
      <c r="L34">
        <v>107</v>
      </c>
      <c r="M34">
        <v>35</v>
      </c>
      <c r="N34">
        <v>51</v>
      </c>
      <c r="O34">
        <v>84</v>
      </c>
      <c r="P34">
        <v>73</v>
      </c>
      <c r="Q34">
        <v>117</v>
      </c>
      <c r="R34">
        <v>12</v>
      </c>
      <c r="S34">
        <v>35</v>
      </c>
      <c r="T34">
        <v>16</v>
      </c>
      <c r="U34">
        <v>9</v>
      </c>
      <c r="V34">
        <v>84</v>
      </c>
      <c r="W34">
        <v>113</v>
      </c>
      <c r="X34">
        <v>58</v>
      </c>
      <c r="Y34">
        <v>103</v>
      </c>
      <c r="Z34">
        <v>48</v>
      </c>
      <c r="AA34">
        <v>21</v>
      </c>
      <c r="AB34">
        <v>47</v>
      </c>
      <c r="AC34">
        <v>71</v>
      </c>
      <c r="AD34">
        <v>56</v>
      </c>
      <c r="AE34">
        <v>51</v>
      </c>
      <c r="AF34">
        <v>67</v>
      </c>
      <c r="AG34">
        <v>3</v>
      </c>
      <c r="AH34">
        <v>92</v>
      </c>
      <c r="AI34">
        <v>118</v>
      </c>
      <c r="AJ34">
        <v>50</v>
      </c>
      <c r="AK34">
        <v>53</v>
      </c>
      <c r="AL34">
        <v>87</v>
      </c>
      <c r="AM34">
        <v>111</v>
      </c>
      <c r="AN34">
        <v>79</v>
      </c>
      <c r="AO34">
        <v>108</v>
      </c>
      <c r="AP34">
        <v>92</v>
      </c>
      <c r="AQ34">
        <v>107</v>
      </c>
      <c r="AR34">
        <v>39</v>
      </c>
      <c r="AS34">
        <v>80</v>
      </c>
      <c r="AT34">
        <v>82</v>
      </c>
      <c r="AU34">
        <v>82</v>
      </c>
      <c r="AV34">
        <v>114</v>
      </c>
      <c r="AW34">
        <v>2</v>
      </c>
      <c r="AX34">
        <v>30</v>
      </c>
      <c r="AY34">
        <v>106</v>
      </c>
      <c r="AZ34">
        <v>114</v>
      </c>
      <c r="BA34">
        <v>85</v>
      </c>
      <c r="BB34">
        <v>104</v>
      </c>
      <c r="BC34">
        <v>47</v>
      </c>
      <c r="BD34">
        <v>65</v>
      </c>
      <c r="BE34">
        <v>107</v>
      </c>
      <c r="BF34">
        <v>41</v>
      </c>
      <c r="BG34">
        <v>56</v>
      </c>
      <c r="BH34">
        <v>41</v>
      </c>
      <c r="BI34">
        <v>79</v>
      </c>
      <c r="BJ34">
        <v>44</v>
      </c>
      <c r="BK34">
        <v>100</v>
      </c>
      <c r="BL34">
        <v>94</v>
      </c>
      <c r="BM34">
        <v>79</v>
      </c>
      <c r="BN34">
        <v>114</v>
      </c>
      <c r="BO34">
        <v>113</v>
      </c>
      <c r="BP34">
        <v>86</v>
      </c>
      <c r="BQ34">
        <v>33</v>
      </c>
      <c r="BR34">
        <v>118</v>
      </c>
      <c r="BS34">
        <v>54</v>
      </c>
      <c r="BT34">
        <v>15</v>
      </c>
      <c r="BU34">
        <v>27</v>
      </c>
      <c r="BV34">
        <v>37</v>
      </c>
      <c r="BW34">
        <v>5</v>
      </c>
      <c r="BX34">
        <v>64</v>
      </c>
      <c r="BY34">
        <v>34</v>
      </c>
      <c r="BZ34">
        <v>111</v>
      </c>
      <c r="CA34">
        <v>42</v>
      </c>
      <c r="CB34">
        <v>87</v>
      </c>
      <c r="CC34">
        <v>44</v>
      </c>
      <c r="CD34">
        <v>104</v>
      </c>
      <c r="CE34">
        <v>90</v>
      </c>
      <c r="CF34">
        <v>42</v>
      </c>
      <c r="CG34">
        <v>117</v>
      </c>
      <c r="CH34">
        <v>44</v>
      </c>
      <c r="CI34">
        <v>52</v>
      </c>
      <c r="CJ34">
        <v>88</v>
      </c>
      <c r="CK34">
        <v>57</v>
      </c>
      <c r="CL34">
        <v>80</v>
      </c>
      <c r="CM34">
        <v>2</v>
      </c>
      <c r="CN34">
        <v>64</v>
      </c>
      <c r="CO34">
        <v>73</v>
      </c>
      <c r="CP34">
        <v>101</v>
      </c>
      <c r="CQ34">
        <v>95</v>
      </c>
      <c r="CR34">
        <v>49</v>
      </c>
      <c r="CS34">
        <v>31</v>
      </c>
      <c r="CT34">
        <v>31</v>
      </c>
      <c r="CU34">
        <v>41</v>
      </c>
      <c r="CV34">
        <v>39</v>
      </c>
      <c r="CW34">
        <v>14</v>
      </c>
      <c r="CX34">
        <v>2</v>
      </c>
      <c r="CY34">
        <v>47</v>
      </c>
      <c r="CZ34">
        <v>35</v>
      </c>
      <c r="DA34">
        <v>115</v>
      </c>
      <c r="DB34">
        <v>50</v>
      </c>
      <c r="DC34">
        <v>32</v>
      </c>
      <c r="DD34">
        <v>32</v>
      </c>
      <c r="DE34">
        <v>41</v>
      </c>
      <c r="DF34">
        <v>42</v>
      </c>
      <c r="DG34">
        <v>95</v>
      </c>
      <c r="DH34">
        <v>117</v>
      </c>
      <c r="DI34">
        <v>16</v>
      </c>
      <c r="DJ34">
        <v>117</v>
      </c>
      <c r="DK34">
        <v>117</v>
      </c>
      <c r="DL34">
        <v>83</v>
      </c>
      <c r="DM34">
        <v>28</v>
      </c>
      <c r="DN34">
        <v>31</v>
      </c>
      <c r="DO34">
        <v>91</v>
      </c>
      <c r="DP34">
        <v>11</v>
      </c>
      <c r="DQ34" s="86">
        <f ca="1">Control!$C$7*Calculations!$C$82*INDEX('Monthly Data'!N:N,Calculations!$C$116+MOD(A34,Calculations!$C$118))+Control!$C$7*Calculations!$C$83*INDEX('Monthly Data'!O:O,Calculations!$C$116+MOD(A34,Calculations!$C$118))+Control!$C$7*Calculations!$C$84*INDEX('Monthly Data'!P:P,Calculations!$C$116+MOD(A34,Calculations!$C$118))+Control!$C$7*Calculations!$C$85*INDEX('Monthly Data'!Q:Q,Calculations!$C$116+MOD(A34,Calculations!$C$118))+(1-Control!$C$7*Calculations!$C$87)*INDEX('Monthly Data'!R:R,Calculations!$C$116+MOD(A34,Calculations!$C$118))</f>
        <v>6.1009361253630504E-2</v>
      </c>
      <c r="DR34" s="86">
        <f ca="1">Control!$C$7*Calculations!$C$82*INDEX('Monthly Data'!N:N,Calculations!$C$116+MOD(B34,Calculations!$C$118))+Control!$C$7*Calculations!$C$83*INDEX('Monthly Data'!O:O,Calculations!$C$116+MOD(B34,Calculations!$C$118))+Control!$C$7*Calculations!$C$84*INDEX('Monthly Data'!P:P,Calculations!$C$116+MOD(B34,Calculations!$C$118))+Control!$C$7*Calculations!$C$85*INDEX('Monthly Data'!Q:Q,Calculations!$C$116+MOD(B34,Calculations!$C$118))+(1-Control!$C$7*Calculations!$C$87)*INDEX('Monthly Data'!R:R,Calculations!$C$116+MOD(B34,Calculations!$C$118))</f>
        <v>-4.0413381192162513E-2</v>
      </c>
      <c r="DS34" s="86">
        <f ca="1">Control!$C$7*Calculations!$C$82*INDEX('Monthly Data'!N:N,Calculations!$C$116+MOD(C34,Calculations!$C$118))+Control!$C$7*Calculations!$C$83*INDEX('Monthly Data'!O:O,Calculations!$C$116+MOD(C34,Calculations!$C$118))+Control!$C$7*Calculations!$C$84*INDEX('Monthly Data'!P:P,Calculations!$C$116+MOD(C34,Calculations!$C$118))+Control!$C$7*Calculations!$C$85*INDEX('Monthly Data'!Q:Q,Calculations!$C$116+MOD(C34,Calculations!$C$118))+(1-Control!$C$7*Calculations!$C$87)*INDEX('Monthly Data'!R:R,Calculations!$C$116+MOD(C34,Calculations!$C$118))</f>
        <v>2.1918137743539623E-2</v>
      </c>
      <c r="DT34" s="86">
        <f ca="1">Control!$C$7*Calculations!$C$82*INDEX('Monthly Data'!N:N,Calculations!$C$116+MOD(D34,Calculations!$C$118))+Control!$C$7*Calculations!$C$83*INDEX('Monthly Data'!O:O,Calculations!$C$116+MOD(D34,Calculations!$C$118))+Control!$C$7*Calculations!$C$84*INDEX('Monthly Data'!P:P,Calculations!$C$116+MOD(D34,Calculations!$C$118))+Control!$C$7*Calculations!$C$85*INDEX('Monthly Data'!Q:Q,Calculations!$C$116+MOD(D34,Calculations!$C$118))+(1-Control!$C$7*Calculations!$C$87)*INDEX('Monthly Data'!R:R,Calculations!$C$116+MOD(D34,Calculations!$C$118))</f>
        <v>1.3891563624307685E-2</v>
      </c>
      <c r="DU34" s="86">
        <f ca="1">Control!$C$7*Calculations!$C$82*INDEX('Monthly Data'!N:N,Calculations!$C$116+MOD(E34,Calculations!$C$118))+Control!$C$7*Calculations!$C$83*INDEX('Monthly Data'!O:O,Calculations!$C$116+MOD(E34,Calculations!$C$118))+Control!$C$7*Calculations!$C$84*INDEX('Monthly Data'!P:P,Calculations!$C$116+MOD(E34,Calculations!$C$118))+Control!$C$7*Calculations!$C$85*INDEX('Monthly Data'!Q:Q,Calculations!$C$116+MOD(E34,Calculations!$C$118))+(1-Control!$C$7*Calculations!$C$87)*INDEX('Monthly Data'!R:R,Calculations!$C$116+MOD(E34,Calculations!$C$118))</f>
        <v>-7.8872955230675015E-3</v>
      </c>
      <c r="DV34" s="86">
        <f ca="1">Control!$C$7*Calculations!$C$82*INDEX('Monthly Data'!N:N,Calculations!$C$116+MOD(F34,Calculations!$C$118))+Control!$C$7*Calculations!$C$83*INDEX('Monthly Data'!O:O,Calculations!$C$116+MOD(F34,Calculations!$C$118))+Control!$C$7*Calculations!$C$84*INDEX('Monthly Data'!P:P,Calculations!$C$116+MOD(F34,Calculations!$C$118))+Control!$C$7*Calculations!$C$85*INDEX('Monthly Data'!Q:Q,Calculations!$C$116+MOD(F34,Calculations!$C$118))+(1-Control!$C$7*Calculations!$C$87)*INDEX('Monthly Data'!R:R,Calculations!$C$116+MOD(F34,Calculations!$C$118))</f>
        <v>3.7118215575026904E-2</v>
      </c>
      <c r="DW34" s="86">
        <f ca="1">Control!$C$7*Calculations!$C$82*INDEX('Monthly Data'!N:N,Calculations!$C$116+MOD(G34,Calculations!$C$118))+Control!$C$7*Calculations!$C$83*INDEX('Monthly Data'!O:O,Calculations!$C$116+MOD(G34,Calculations!$C$118))+Control!$C$7*Calculations!$C$84*INDEX('Monthly Data'!P:P,Calculations!$C$116+MOD(G34,Calculations!$C$118))+Control!$C$7*Calculations!$C$85*INDEX('Monthly Data'!Q:Q,Calculations!$C$116+MOD(G34,Calculations!$C$118))+(1-Control!$C$7*Calculations!$C$87)*INDEX('Monthly Data'!R:R,Calculations!$C$116+MOD(G34,Calculations!$C$118))</f>
        <v>1.5758278480433856E-2</v>
      </c>
      <c r="DX34" s="86">
        <f ca="1">Control!$C$7*Calculations!$C$82*INDEX('Monthly Data'!N:N,Calculations!$C$116+MOD(H34,Calculations!$C$118))+Control!$C$7*Calculations!$C$83*INDEX('Monthly Data'!O:O,Calculations!$C$116+MOD(H34,Calculations!$C$118))+Control!$C$7*Calculations!$C$84*INDEX('Monthly Data'!P:P,Calculations!$C$116+MOD(H34,Calculations!$C$118))+Control!$C$7*Calculations!$C$85*INDEX('Monthly Data'!Q:Q,Calculations!$C$116+MOD(H34,Calculations!$C$118))+(1-Control!$C$7*Calculations!$C$87)*INDEX('Monthly Data'!R:R,Calculations!$C$116+MOD(H34,Calculations!$C$118))</f>
        <v>3.1011313347584085E-2</v>
      </c>
      <c r="DY34" s="86">
        <f ca="1">Control!$C$7*Calculations!$C$82*INDEX('Monthly Data'!N:N,Calculations!$C$116+MOD(I34,Calculations!$C$118))+Control!$C$7*Calculations!$C$83*INDEX('Monthly Data'!O:O,Calculations!$C$116+MOD(I34,Calculations!$C$118))+Control!$C$7*Calculations!$C$84*INDEX('Monthly Data'!P:P,Calculations!$C$116+MOD(I34,Calculations!$C$118))+Control!$C$7*Calculations!$C$85*INDEX('Monthly Data'!Q:Q,Calculations!$C$116+MOD(I34,Calculations!$C$118))+(1-Control!$C$7*Calculations!$C$87)*INDEX('Monthly Data'!R:R,Calculations!$C$116+MOD(I34,Calculations!$C$118))</f>
        <v>1.2722494017511032E-2</v>
      </c>
      <c r="DZ34" s="86">
        <f ca="1">Control!$C$7*Calculations!$C$82*INDEX('Monthly Data'!N:N,Calculations!$C$116+MOD(J34,Calculations!$C$118))+Control!$C$7*Calculations!$C$83*INDEX('Monthly Data'!O:O,Calculations!$C$116+MOD(J34,Calculations!$C$118))+Control!$C$7*Calculations!$C$84*INDEX('Monthly Data'!P:P,Calculations!$C$116+MOD(J34,Calculations!$C$118))+Control!$C$7*Calculations!$C$85*INDEX('Monthly Data'!Q:Q,Calculations!$C$116+MOD(J34,Calculations!$C$118))+(1-Control!$C$7*Calculations!$C$87)*INDEX('Monthly Data'!R:R,Calculations!$C$116+MOD(J34,Calculations!$C$118))</f>
        <v>1.1704119272391494E-2</v>
      </c>
      <c r="EA34" s="86">
        <f ca="1">Control!$C$7*Calculations!$C$82*INDEX('Monthly Data'!N:N,Calculations!$C$116+MOD(K34,Calculations!$C$118))+Control!$C$7*Calculations!$C$83*INDEX('Monthly Data'!O:O,Calculations!$C$116+MOD(K34,Calculations!$C$118))+Control!$C$7*Calculations!$C$84*INDEX('Monthly Data'!P:P,Calculations!$C$116+MOD(K34,Calculations!$C$118))+Control!$C$7*Calculations!$C$85*INDEX('Monthly Data'!Q:Q,Calculations!$C$116+MOD(K34,Calculations!$C$118))+(1-Control!$C$7*Calculations!$C$87)*INDEX('Monthly Data'!R:R,Calculations!$C$116+MOD(K34,Calculations!$C$118))</f>
        <v>1.0018681835149534E-3</v>
      </c>
      <c r="EB34" s="86">
        <f ca="1">Control!$C$7*Calculations!$C$82*INDEX('Monthly Data'!N:N,Calculations!$C$116+MOD(L34,Calculations!$C$118))+Control!$C$7*Calculations!$C$83*INDEX('Monthly Data'!O:O,Calculations!$C$116+MOD(L34,Calculations!$C$118))+Control!$C$7*Calculations!$C$84*INDEX('Monthly Data'!P:P,Calculations!$C$116+MOD(L34,Calculations!$C$118))+Control!$C$7*Calculations!$C$85*INDEX('Monthly Data'!Q:Q,Calculations!$C$116+MOD(L34,Calculations!$C$118))+(1-Control!$C$7*Calculations!$C$87)*INDEX('Monthly Data'!R:R,Calculations!$C$116+MOD(L34,Calculations!$C$118))</f>
        <v>1.5216630695380906E-2</v>
      </c>
      <c r="EC34" s="86">
        <f ca="1">Control!$C$7*Calculations!$C$82*INDEX('Monthly Data'!N:N,Calculations!$C$116+MOD(M34,Calculations!$C$118))+Control!$C$7*Calculations!$C$83*INDEX('Monthly Data'!O:O,Calculations!$C$116+MOD(M34,Calculations!$C$118))+Control!$C$7*Calculations!$C$84*INDEX('Monthly Data'!P:P,Calculations!$C$116+MOD(M34,Calculations!$C$118))+Control!$C$7*Calculations!$C$85*INDEX('Monthly Data'!Q:Q,Calculations!$C$116+MOD(M34,Calculations!$C$118))+(1-Control!$C$7*Calculations!$C$87)*INDEX('Monthly Data'!R:R,Calculations!$C$116+MOD(M34,Calculations!$C$118))</f>
        <v>-9.5555592256394619E-3</v>
      </c>
      <c r="ED34" s="86">
        <f ca="1">Control!$C$7*Calculations!$C$82*INDEX('Monthly Data'!N:N,Calculations!$C$116+MOD(N34,Calculations!$C$118))+Control!$C$7*Calculations!$C$83*INDEX('Monthly Data'!O:O,Calculations!$C$116+MOD(N34,Calculations!$C$118))+Control!$C$7*Calculations!$C$84*INDEX('Monthly Data'!P:P,Calculations!$C$116+MOD(N34,Calculations!$C$118))+Control!$C$7*Calculations!$C$85*INDEX('Monthly Data'!Q:Q,Calculations!$C$116+MOD(N34,Calculations!$C$118))+(1-Control!$C$7*Calculations!$C$87)*INDEX('Monthly Data'!R:R,Calculations!$C$116+MOD(N34,Calculations!$C$118))</f>
        <v>1.8695385296339444E-2</v>
      </c>
      <c r="EE34" s="86">
        <f ca="1">Control!$C$7*Calculations!$C$82*INDEX('Monthly Data'!N:N,Calculations!$C$116+MOD(O34,Calculations!$C$118))+Control!$C$7*Calculations!$C$83*INDEX('Monthly Data'!O:O,Calculations!$C$116+MOD(O34,Calculations!$C$118))+Control!$C$7*Calculations!$C$84*INDEX('Monthly Data'!P:P,Calculations!$C$116+MOD(O34,Calculations!$C$118))+Control!$C$7*Calculations!$C$85*INDEX('Monthly Data'!Q:Q,Calculations!$C$116+MOD(O34,Calculations!$C$118))+(1-Control!$C$7*Calculations!$C$87)*INDEX('Monthly Data'!R:R,Calculations!$C$116+MOD(O34,Calculations!$C$118))</f>
        <v>-1.880155173376722E-2</v>
      </c>
      <c r="EF34" s="86">
        <f ca="1">Control!$C$7*Calculations!$C$82*INDEX('Monthly Data'!N:N,Calculations!$C$116+MOD(P34,Calculations!$C$118))+Control!$C$7*Calculations!$C$83*INDEX('Monthly Data'!O:O,Calculations!$C$116+MOD(P34,Calculations!$C$118))+Control!$C$7*Calculations!$C$84*INDEX('Monthly Data'!P:P,Calculations!$C$116+MOD(P34,Calculations!$C$118))+Control!$C$7*Calculations!$C$85*INDEX('Monthly Data'!Q:Q,Calculations!$C$116+MOD(P34,Calculations!$C$118))+(1-Control!$C$7*Calculations!$C$87)*INDEX('Monthly Data'!R:R,Calculations!$C$116+MOD(P34,Calculations!$C$118))</f>
        <v>3.6332715283247441E-2</v>
      </c>
      <c r="EG34" s="86">
        <f ca="1">Control!$C$7*Calculations!$C$82*INDEX('Monthly Data'!N:N,Calculations!$C$116+MOD(Q34,Calculations!$C$118))+Control!$C$7*Calculations!$C$83*INDEX('Monthly Data'!O:O,Calculations!$C$116+MOD(Q34,Calculations!$C$118))+Control!$C$7*Calculations!$C$84*INDEX('Monthly Data'!P:P,Calculations!$C$116+MOD(Q34,Calculations!$C$118))+Control!$C$7*Calculations!$C$85*INDEX('Monthly Data'!Q:Q,Calculations!$C$116+MOD(Q34,Calculations!$C$118))+(1-Control!$C$7*Calculations!$C$87)*INDEX('Monthly Data'!R:R,Calculations!$C$116+MOD(Q34,Calculations!$C$118))</f>
        <v>-7.3651264633385334E-4</v>
      </c>
      <c r="EH34" s="86">
        <f ca="1">Control!$C$7*Calculations!$C$82*INDEX('Monthly Data'!N:N,Calculations!$C$116+MOD(R34,Calculations!$C$118))+Control!$C$7*Calculations!$C$83*INDEX('Monthly Data'!O:O,Calculations!$C$116+MOD(R34,Calculations!$C$118))+Control!$C$7*Calculations!$C$84*INDEX('Monthly Data'!P:P,Calculations!$C$116+MOD(R34,Calculations!$C$118))+Control!$C$7*Calculations!$C$85*INDEX('Monthly Data'!Q:Q,Calculations!$C$116+MOD(R34,Calculations!$C$118))+(1-Control!$C$7*Calculations!$C$87)*INDEX('Monthly Data'!R:R,Calculations!$C$116+MOD(R34,Calculations!$C$118))</f>
        <v>1.0415351832335435E-2</v>
      </c>
      <c r="EI34" s="86">
        <f ca="1">Control!$C$7*Calculations!$C$82*INDEX('Monthly Data'!N:N,Calculations!$C$116+MOD(S34,Calculations!$C$118))+Control!$C$7*Calculations!$C$83*INDEX('Monthly Data'!O:O,Calculations!$C$116+MOD(S34,Calculations!$C$118))+Control!$C$7*Calculations!$C$84*INDEX('Monthly Data'!P:P,Calculations!$C$116+MOD(S34,Calculations!$C$118))+Control!$C$7*Calculations!$C$85*INDEX('Monthly Data'!Q:Q,Calculations!$C$116+MOD(S34,Calculations!$C$118))+(1-Control!$C$7*Calculations!$C$87)*INDEX('Monthly Data'!R:R,Calculations!$C$116+MOD(S34,Calculations!$C$118))</f>
        <v>-9.5555592256394619E-3</v>
      </c>
      <c r="EJ34" s="86">
        <f ca="1">Control!$C$7*Calculations!$C$82*INDEX('Monthly Data'!N:N,Calculations!$C$116+MOD(T34,Calculations!$C$118))+Control!$C$7*Calculations!$C$83*INDEX('Monthly Data'!O:O,Calculations!$C$116+MOD(T34,Calculations!$C$118))+Control!$C$7*Calculations!$C$84*INDEX('Monthly Data'!P:P,Calculations!$C$116+MOD(T34,Calculations!$C$118))+Control!$C$7*Calculations!$C$85*INDEX('Monthly Data'!Q:Q,Calculations!$C$116+MOD(T34,Calculations!$C$118))+(1-Control!$C$7*Calculations!$C$87)*INDEX('Monthly Data'!R:R,Calculations!$C$116+MOD(T34,Calculations!$C$118))</f>
        <v>2.5325873776067674E-2</v>
      </c>
      <c r="EK34" s="86">
        <f ca="1">Control!$C$7*Calculations!$C$82*INDEX('Monthly Data'!N:N,Calculations!$C$116+MOD(U34,Calculations!$C$118))+Control!$C$7*Calculations!$C$83*INDEX('Monthly Data'!O:O,Calculations!$C$116+MOD(U34,Calculations!$C$118))+Control!$C$7*Calculations!$C$84*INDEX('Monthly Data'!P:P,Calculations!$C$116+MOD(U34,Calculations!$C$118))+Control!$C$7*Calculations!$C$85*INDEX('Monthly Data'!Q:Q,Calculations!$C$116+MOD(U34,Calculations!$C$118))+(1-Control!$C$7*Calculations!$C$87)*INDEX('Monthly Data'!R:R,Calculations!$C$116+MOD(U34,Calculations!$C$118))</f>
        <v>2.4470405846852006E-3</v>
      </c>
      <c r="EL34" s="86">
        <f ca="1">Control!$C$7*Calculations!$C$82*INDEX('Monthly Data'!N:N,Calculations!$C$116+MOD(V34,Calculations!$C$118))+Control!$C$7*Calculations!$C$83*INDEX('Monthly Data'!O:O,Calculations!$C$116+MOD(V34,Calculations!$C$118))+Control!$C$7*Calculations!$C$84*INDEX('Monthly Data'!P:P,Calculations!$C$116+MOD(V34,Calculations!$C$118))+Control!$C$7*Calculations!$C$85*INDEX('Monthly Data'!Q:Q,Calculations!$C$116+MOD(V34,Calculations!$C$118))+(1-Control!$C$7*Calculations!$C$87)*INDEX('Monthly Data'!R:R,Calculations!$C$116+MOD(V34,Calculations!$C$118))</f>
        <v>-1.880155173376722E-2</v>
      </c>
      <c r="EM34" s="86">
        <f ca="1">Control!$C$7*Calculations!$C$82*INDEX('Monthly Data'!N:N,Calculations!$C$116+MOD(W34,Calculations!$C$118))+Control!$C$7*Calculations!$C$83*INDEX('Monthly Data'!O:O,Calculations!$C$116+MOD(W34,Calculations!$C$118))+Control!$C$7*Calculations!$C$84*INDEX('Monthly Data'!P:P,Calculations!$C$116+MOD(W34,Calculations!$C$118))+Control!$C$7*Calculations!$C$85*INDEX('Monthly Data'!Q:Q,Calculations!$C$116+MOD(W34,Calculations!$C$118))+(1-Control!$C$7*Calculations!$C$87)*INDEX('Monthly Data'!R:R,Calculations!$C$116+MOD(W34,Calculations!$C$118))</f>
        <v>4.4327772793586687E-3</v>
      </c>
      <c r="EN34" s="86">
        <f ca="1">Control!$C$7*Calculations!$C$82*INDEX('Monthly Data'!N:N,Calculations!$C$116+MOD(X34,Calculations!$C$118))+Control!$C$7*Calculations!$C$83*INDEX('Monthly Data'!O:O,Calculations!$C$116+MOD(X34,Calculations!$C$118))+Control!$C$7*Calculations!$C$84*INDEX('Monthly Data'!P:P,Calculations!$C$116+MOD(X34,Calculations!$C$118))+Control!$C$7*Calculations!$C$85*INDEX('Monthly Data'!Q:Q,Calculations!$C$116+MOD(X34,Calculations!$C$118))+(1-Control!$C$7*Calculations!$C$87)*INDEX('Monthly Data'!R:R,Calculations!$C$116+MOD(X34,Calculations!$C$118))</f>
        <v>8.4240675975201049E-3</v>
      </c>
      <c r="EO34" s="86">
        <f ca="1">Control!$C$7*Calculations!$C$82*INDEX('Monthly Data'!N:N,Calculations!$C$116+MOD(Y34,Calculations!$C$118))+Control!$C$7*Calculations!$C$83*INDEX('Monthly Data'!O:O,Calculations!$C$116+MOD(Y34,Calculations!$C$118))+Control!$C$7*Calculations!$C$84*INDEX('Monthly Data'!P:P,Calculations!$C$116+MOD(Y34,Calculations!$C$118))+Control!$C$7*Calculations!$C$85*INDEX('Monthly Data'!Q:Q,Calculations!$C$116+MOD(Y34,Calculations!$C$118))+(1-Control!$C$7*Calculations!$C$87)*INDEX('Monthly Data'!R:R,Calculations!$C$116+MOD(Y34,Calculations!$C$118))</f>
        <v>5.1972609868760735E-3</v>
      </c>
      <c r="EP34" s="86">
        <f ca="1">Control!$C$7*Calculations!$C$82*INDEX('Monthly Data'!N:N,Calculations!$C$116+MOD(Z34,Calculations!$C$118))+Control!$C$7*Calculations!$C$83*INDEX('Monthly Data'!O:O,Calculations!$C$116+MOD(Z34,Calculations!$C$118))+Control!$C$7*Calculations!$C$84*INDEX('Monthly Data'!P:P,Calculations!$C$116+MOD(Z34,Calculations!$C$118))+Control!$C$7*Calculations!$C$85*INDEX('Monthly Data'!Q:Q,Calculations!$C$116+MOD(Z34,Calculations!$C$118))+(1-Control!$C$7*Calculations!$C$87)*INDEX('Monthly Data'!R:R,Calculations!$C$116+MOD(Z34,Calculations!$C$118))</f>
        <v>-1.5984879994281095E-2</v>
      </c>
      <c r="EQ34" s="86">
        <f ca="1">Control!$C$7*Calculations!$C$82*INDEX('Monthly Data'!N:N,Calculations!$C$116+MOD(AA34,Calculations!$C$118))+Control!$C$7*Calculations!$C$83*INDEX('Monthly Data'!O:O,Calculations!$C$116+MOD(AA34,Calculations!$C$118))+Control!$C$7*Calculations!$C$84*INDEX('Monthly Data'!P:P,Calculations!$C$116+MOD(AA34,Calculations!$C$118))+Control!$C$7*Calculations!$C$85*INDEX('Monthly Data'!Q:Q,Calculations!$C$116+MOD(AA34,Calculations!$C$118))+(1-Control!$C$7*Calculations!$C$87)*INDEX('Monthly Data'!R:R,Calculations!$C$116+MOD(AA34,Calculations!$C$118))</f>
        <v>1.5108777406081684E-3</v>
      </c>
      <c r="ER34" s="86">
        <f ca="1">Control!$C$7*Calculations!$C$82*INDEX('Monthly Data'!N:N,Calculations!$C$116+MOD(AB34,Calculations!$C$118))+Control!$C$7*Calculations!$C$83*INDEX('Monthly Data'!O:O,Calculations!$C$116+MOD(AB34,Calculations!$C$118))+Control!$C$7*Calculations!$C$84*INDEX('Monthly Data'!P:P,Calculations!$C$116+MOD(AB34,Calculations!$C$118))+Control!$C$7*Calculations!$C$85*INDEX('Monthly Data'!Q:Q,Calculations!$C$116+MOD(AB34,Calculations!$C$118))+(1-Control!$C$7*Calculations!$C$87)*INDEX('Monthly Data'!R:R,Calculations!$C$116+MOD(AB34,Calculations!$C$118))</f>
        <v>3.1011313347584085E-2</v>
      </c>
      <c r="ES34" s="86">
        <f ca="1">Control!$C$7*Calculations!$C$82*INDEX('Monthly Data'!N:N,Calculations!$C$116+MOD(AC34,Calculations!$C$118))+Control!$C$7*Calculations!$C$83*INDEX('Monthly Data'!O:O,Calculations!$C$116+MOD(AC34,Calculations!$C$118))+Control!$C$7*Calculations!$C$84*INDEX('Monthly Data'!P:P,Calculations!$C$116+MOD(AC34,Calculations!$C$118))+Control!$C$7*Calculations!$C$85*INDEX('Monthly Data'!Q:Q,Calculations!$C$116+MOD(AC34,Calculations!$C$118))+(1-Control!$C$7*Calculations!$C$87)*INDEX('Monthly Data'!R:R,Calculations!$C$116+MOD(AC34,Calculations!$C$118))</f>
        <v>-2.072517756005474E-2</v>
      </c>
      <c r="ET34" s="86">
        <f ca="1">Control!$C$7*Calculations!$C$82*INDEX('Monthly Data'!N:N,Calculations!$C$116+MOD(AD34,Calculations!$C$118))+Control!$C$7*Calculations!$C$83*INDEX('Monthly Data'!O:O,Calculations!$C$116+MOD(AD34,Calculations!$C$118))+Control!$C$7*Calculations!$C$84*INDEX('Monthly Data'!P:P,Calculations!$C$116+MOD(AD34,Calculations!$C$118))+Control!$C$7*Calculations!$C$85*INDEX('Monthly Data'!Q:Q,Calculations!$C$116+MOD(AD34,Calculations!$C$118))+(1-Control!$C$7*Calculations!$C$87)*INDEX('Monthly Data'!R:R,Calculations!$C$116+MOD(AD34,Calculations!$C$118))</f>
        <v>7.5897487599915015E-3</v>
      </c>
      <c r="EU34" s="86">
        <f ca="1">Control!$C$7*Calculations!$C$82*INDEX('Monthly Data'!N:N,Calculations!$C$116+MOD(AE34,Calculations!$C$118))+Control!$C$7*Calculations!$C$83*INDEX('Monthly Data'!O:O,Calculations!$C$116+MOD(AE34,Calculations!$C$118))+Control!$C$7*Calculations!$C$84*INDEX('Monthly Data'!P:P,Calculations!$C$116+MOD(AE34,Calculations!$C$118))+Control!$C$7*Calculations!$C$85*INDEX('Monthly Data'!Q:Q,Calculations!$C$116+MOD(AE34,Calculations!$C$118))+(1-Control!$C$7*Calculations!$C$87)*INDEX('Monthly Data'!R:R,Calculations!$C$116+MOD(AE34,Calculations!$C$118))</f>
        <v>1.8695385296339444E-2</v>
      </c>
      <c r="EV34" s="86">
        <f ca="1">Control!$C$7*Calculations!$C$82*INDEX('Monthly Data'!N:N,Calculations!$C$116+MOD(AF34,Calculations!$C$118))+Control!$C$7*Calculations!$C$83*INDEX('Monthly Data'!O:O,Calculations!$C$116+MOD(AF34,Calculations!$C$118))+Control!$C$7*Calculations!$C$84*INDEX('Monthly Data'!P:P,Calculations!$C$116+MOD(AF34,Calculations!$C$118))+Control!$C$7*Calculations!$C$85*INDEX('Monthly Data'!Q:Q,Calculations!$C$116+MOD(AF34,Calculations!$C$118))+(1-Control!$C$7*Calculations!$C$87)*INDEX('Monthly Data'!R:R,Calculations!$C$116+MOD(AF34,Calculations!$C$118))</f>
        <v>-3.9863250714949353E-2</v>
      </c>
      <c r="EW34" s="86">
        <f ca="1">Control!$C$7*Calculations!$C$82*INDEX('Monthly Data'!N:N,Calculations!$C$116+MOD(AG34,Calculations!$C$118))+Control!$C$7*Calculations!$C$83*INDEX('Monthly Data'!O:O,Calculations!$C$116+MOD(AG34,Calculations!$C$118))+Control!$C$7*Calculations!$C$84*INDEX('Monthly Data'!P:P,Calculations!$C$116+MOD(AG34,Calculations!$C$118))+Control!$C$7*Calculations!$C$85*INDEX('Monthly Data'!Q:Q,Calculations!$C$116+MOD(AG34,Calculations!$C$118))+(1-Control!$C$7*Calculations!$C$87)*INDEX('Monthly Data'!R:R,Calculations!$C$116+MOD(AG34,Calculations!$C$118))</f>
        <v>9.9793409618087695E-3</v>
      </c>
      <c r="EX34" s="86">
        <f ca="1">Control!$C$7*Calculations!$C$82*INDEX('Monthly Data'!N:N,Calculations!$C$116+MOD(AH34,Calculations!$C$118))+Control!$C$7*Calculations!$C$83*INDEX('Monthly Data'!O:O,Calculations!$C$116+MOD(AH34,Calculations!$C$118))+Control!$C$7*Calculations!$C$84*INDEX('Monthly Data'!P:P,Calculations!$C$116+MOD(AH34,Calculations!$C$118))+Control!$C$7*Calculations!$C$85*INDEX('Monthly Data'!Q:Q,Calculations!$C$116+MOD(AH34,Calculations!$C$118))+(1-Control!$C$7*Calculations!$C$87)*INDEX('Monthly Data'!R:R,Calculations!$C$116+MOD(AH34,Calculations!$C$118))</f>
        <v>2.4722579420195831E-2</v>
      </c>
      <c r="EY34" s="86">
        <f ca="1">Control!$C$7*Calculations!$C$82*INDEX('Monthly Data'!N:N,Calculations!$C$116+MOD(AI34,Calculations!$C$118))+Control!$C$7*Calculations!$C$83*INDEX('Monthly Data'!O:O,Calculations!$C$116+MOD(AI34,Calculations!$C$118))+Control!$C$7*Calculations!$C$84*INDEX('Monthly Data'!P:P,Calculations!$C$116+MOD(AI34,Calculations!$C$118))+Control!$C$7*Calculations!$C$85*INDEX('Monthly Data'!Q:Q,Calculations!$C$116+MOD(AI34,Calculations!$C$118))+(1-Control!$C$7*Calculations!$C$87)*INDEX('Monthly Data'!R:R,Calculations!$C$116+MOD(AI34,Calculations!$C$118))</f>
        <v>3.4808428836917149E-3</v>
      </c>
      <c r="EZ34" s="86">
        <f ca="1">Control!$C$7*Calculations!$C$82*INDEX('Monthly Data'!N:N,Calculations!$C$116+MOD(AJ34,Calculations!$C$118))+Control!$C$7*Calculations!$C$83*INDEX('Monthly Data'!O:O,Calculations!$C$116+MOD(AJ34,Calculations!$C$118))+Control!$C$7*Calculations!$C$84*INDEX('Monthly Data'!P:P,Calculations!$C$116+MOD(AJ34,Calculations!$C$118))+Control!$C$7*Calculations!$C$85*INDEX('Monthly Data'!Q:Q,Calculations!$C$116+MOD(AJ34,Calculations!$C$118))+(1-Control!$C$7*Calculations!$C$87)*INDEX('Monthly Data'!R:R,Calculations!$C$116+MOD(AJ34,Calculations!$C$118))</f>
        <v>6.1009361253630504E-2</v>
      </c>
      <c r="FA34" s="86">
        <f ca="1">Control!$C$7*Calculations!$C$82*INDEX('Monthly Data'!N:N,Calculations!$C$116+MOD(AK34,Calculations!$C$118))+Control!$C$7*Calculations!$C$83*INDEX('Monthly Data'!O:O,Calculations!$C$116+MOD(AK34,Calculations!$C$118))+Control!$C$7*Calculations!$C$84*INDEX('Monthly Data'!P:P,Calculations!$C$116+MOD(AK34,Calculations!$C$118))+Control!$C$7*Calculations!$C$85*INDEX('Monthly Data'!Q:Q,Calculations!$C$116+MOD(AK34,Calculations!$C$118))+(1-Control!$C$7*Calculations!$C$87)*INDEX('Monthly Data'!R:R,Calculations!$C$116+MOD(AK34,Calculations!$C$118))</f>
        <v>1.1786765492207996E-2</v>
      </c>
      <c r="FB34" s="86">
        <f ca="1">Control!$C$7*Calculations!$C$82*INDEX('Monthly Data'!N:N,Calculations!$C$116+MOD(AL34,Calculations!$C$118))+Control!$C$7*Calculations!$C$83*INDEX('Monthly Data'!O:O,Calculations!$C$116+MOD(AL34,Calculations!$C$118))+Control!$C$7*Calculations!$C$84*INDEX('Monthly Data'!P:P,Calculations!$C$116+MOD(AL34,Calculations!$C$118))+Control!$C$7*Calculations!$C$85*INDEX('Monthly Data'!Q:Q,Calculations!$C$116+MOD(AL34,Calculations!$C$118))+(1-Control!$C$7*Calculations!$C$87)*INDEX('Monthly Data'!R:R,Calculations!$C$116+MOD(AL34,Calculations!$C$118))</f>
        <v>2.5790695379256122E-2</v>
      </c>
      <c r="FC34" s="86">
        <f ca="1">Control!$C$7*Calculations!$C$82*INDEX('Monthly Data'!N:N,Calculations!$C$116+MOD(AM34,Calculations!$C$118))+Control!$C$7*Calculations!$C$83*INDEX('Monthly Data'!O:O,Calculations!$C$116+MOD(AM34,Calculations!$C$118))+Control!$C$7*Calculations!$C$84*INDEX('Monthly Data'!P:P,Calculations!$C$116+MOD(AM34,Calculations!$C$118))+Control!$C$7*Calculations!$C$85*INDEX('Monthly Data'!Q:Q,Calculations!$C$116+MOD(AM34,Calculations!$C$118))+(1-Control!$C$7*Calculations!$C$87)*INDEX('Monthly Data'!R:R,Calculations!$C$116+MOD(AM34,Calculations!$C$118))</f>
        <v>5.8868730207813358E-3</v>
      </c>
      <c r="FD34" s="86">
        <f ca="1">Control!$C$7*Calculations!$C$82*INDEX('Monthly Data'!N:N,Calculations!$C$116+MOD(AN34,Calculations!$C$118))+Control!$C$7*Calculations!$C$83*INDEX('Monthly Data'!O:O,Calculations!$C$116+MOD(AN34,Calculations!$C$118))+Control!$C$7*Calculations!$C$84*INDEX('Monthly Data'!P:P,Calculations!$C$116+MOD(AN34,Calculations!$C$118))+Control!$C$7*Calculations!$C$85*INDEX('Monthly Data'!Q:Q,Calculations!$C$116+MOD(AN34,Calculations!$C$118))+(1-Control!$C$7*Calculations!$C$87)*INDEX('Monthly Data'!R:R,Calculations!$C$116+MOD(AN34,Calculations!$C$118))</f>
        <v>1.046389543479892E-2</v>
      </c>
      <c r="FE34" s="86">
        <f ca="1">Control!$C$7*Calculations!$C$82*INDEX('Monthly Data'!N:N,Calculations!$C$116+MOD(AO34,Calculations!$C$118))+Control!$C$7*Calculations!$C$83*INDEX('Monthly Data'!O:O,Calculations!$C$116+MOD(AO34,Calculations!$C$118))+Control!$C$7*Calculations!$C$84*INDEX('Monthly Data'!P:P,Calculations!$C$116+MOD(AO34,Calculations!$C$118))+Control!$C$7*Calculations!$C$85*INDEX('Monthly Data'!Q:Q,Calculations!$C$116+MOD(AO34,Calculations!$C$118))+(1-Control!$C$7*Calculations!$C$87)*INDEX('Monthly Data'!R:R,Calculations!$C$116+MOD(AO34,Calculations!$C$118))</f>
        <v>1.7073665854433945E-2</v>
      </c>
      <c r="FF34" s="86">
        <f ca="1">Control!$C$7*Calculations!$C$82*INDEX('Monthly Data'!N:N,Calculations!$C$116+MOD(AP34,Calculations!$C$118))+Control!$C$7*Calculations!$C$83*INDEX('Monthly Data'!O:O,Calculations!$C$116+MOD(AP34,Calculations!$C$118))+Control!$C$7*Calculations!$C$84*INDEX('Monthly Data'!P:P,Calculations!$C$116+MOD(AP34,Calculations!$C$118))+Control!$C$7*Calculations!$C$85*INDEX('Monthly Data'!Q:Q,Calculations!$C$116+MOD(AP34,Calculations!$C$118))+(1-Control!$C$7*Calculations!$C$87)*INDEX('Monthly Data'!R:R,Calculations!$C$116+MOD(AP34,Calculations!$C$118))</f>
        <v>2.4722579420195831E-2</v>
      </c>
      <c r="FG34" s="86">
        <f ca="1">Control!$C$7*Calculations!$C$82*INDEX('Monthly Data'!N:N,Calculations!$C$116+MOD(AQ34,Calculations!$C$118))+Control!$C$7*Calculations!$C$83*INDEX('Monthly Data'!O:O,Calculations!$C$116+MOD(AQ34,Calculations!$C$118))+Control!$C$7*Calculations!$C$84*INDEX('Monthly Data'!P:P,Calculations!$C$116+MOD(AQ34,Calculations!$C$118))+Control!$C$7*Calculations!$C$85*INDEX('Monthly Data'!Q:Q,Calculations!$C$116+MOD(AQ34,Calculations!$C$118))+(1-Control!$C$7*Calculations!$C$87)*INDEX('Monthly Data'!R:R,Calculations!$C$116+MOD(AQ34,Calculations!$C$118))</f>
        <v>1.5216630695380906E-2</v>
      </c>
      <c r="FH34" s="86">
        <f ca="1">Control!$C$7*Calculations!$C$82*INDEX('Monthly Data'!N:N,Calculations!$C$116+MOD(AR34,Calculations!$C$118))+Control!$C$7*Calculations!$C$83*INDEX('Monthly Data'!O:O,Calculations!$C$116+MOD(AR34,Calculations!$C$118))+Control!$C$7*Calculations!$C$84*INDEX('Monthly Data'!P:P,Calculations!$C$116+MOD(AR34,Calculations!$C$118))+Control!$C$7*Calculations!$C$85*INDEX('Monthly Data'!Q:Q,Calculations!$C$116+MOD(AR34,Calculations!$C$118))+(1-Control!$C$7*Calculations!$C$87)*INDEX('Monthly Data'!R:R,Calculations!$C$116+MOD(AR34,Calculations!$C$118))</f>
        <v>1.5063457444773597E-2</v>
      </c>
      <c r="FI34" s="86">
        <f ca="1">Control!$C$7*Calculations!$C$82*INDEX('Monthly Data'!N:N,Calculations!$C$116+MOD(AS34,Calculations!$C$118))+Control!$C$7*Calculations!$C$83*INDEX('Monthly Data'!O:O,Calculations!$C$116+MOD(AS34,Calculations!$C$118))+Control!$C$7*Calculations!$C$84*INDEX('Monthly Data'!P:P,Calculations!$C$116+MOD(AS34,Calculations!$C$118))+Control!$C$7*Calculations!$C$85*INDEX('Monthly Data'!Q:Q,Calculations!$C$116+MOD(AS34,Calculations!$C$118))+(1-Control!$C$7*Calculations!$C$87)*INDEX('Monthly Data'!R:R,Calculations!$C$116+MOD(AS34,Calculations!$C$118))</f>
        <v>-2.7490061308214487E-3</v>
      </c>
      <c r="FJ34" s="86">
        <f ca="1">Control!$C$7*Calculations!$C$82*INDEX('Monthly Data'!N:N,Calculations!$C$116+MOD(AT34,Calculations!$C$118))+Control!$C$7*Calculations!$C$83*INDEX('Monthly Data'!O:O,Calculations!$C$116+MOD(AT34,Calculations!$C$118))+Control!$C$7*Calculations!$C$84*INDEX('Monthly Data'!P:P,Calculations!$C$116+MOD(AT34,Calculations!$C$118))+Control!$C$7*Calculations!$C$85*INDEX('Monthly Data'!Q:Q,Calculations!$C$116+MOD(AT34,Calculations!$C$118))+(1-Control!$C$7*Calculations!$C$87)*INDEX('Monthly Data'!R:R,Calculations!$C$116+MOD(AT34,Calculations!$C$118))</f>
        <v>1.7361594973213587E-2</v>
      </c>
      <c r="FK34" s="86">
        <f ca="1">Control!$C$7*Calculations!$C$82*INDEX('Monthly Data'!N:N,Calculations!$C$116+MOD(AU34,Calculations!$C$118))+Control!$C$7*Calculations!$C$83*INDEX('Monthly Data'!O:O,Calculations!$C$116+MOD(AU34,Calculations!$C$118))+Control!$C$7*Calculations!$C$84*INDEX('Monthly Data'!P:P,Calculations!$C$116+MOD(AU34,Calculations!$C$118))+Control!$C$7*Calculations!$C$85*INDEX('Monthly Data'!Q:Q,Calculations!$C$116+MOD(AU34,Calculations!$C$118))+(1-Control!$C$7*Calculations!$C$87)*INDEX('Monthly Data'!R:R,Calculations!$C$116+MOD(AU34,Calculations!$C$118))</f>
        <v>1.7361594973213587E-2</v>
      </c>
      <c r="FL34" s="86">
        <f ca="1">Control!$C$7*Calculations!$C$82*INDEX('Monthly Data'!N:N,Calculations!$C$116+MOD(AV34,Calculations!$C$118))+Control!$C$7*Calculations!$C$83*INDEX('Monthly Data'!O:O,Calculations!$C$116+MOD(AV34,Calculations!$C$118))+Control!$C$7*Calculations!$C$84*INDEX('Monthly Data'!P:P,Calculations!$C$116+MOD(AV34,Calculations!$C$118))+Control!$C$7*Calculations!$C$85*INDEX('Monthly Data'!Q:Q,Calculations!$C$116+MOD(AV34,Calculations!$C$118))+(1-Control!$C$7*Calculations!$C$87)*INDEX('Monthly Data'!R:R,Calculations!$C$116+MOD(AV34,Calculations!$C$118))</f>
        <v>-2.5419860972892394E-2</v>
      </c>
      <c r="FM34" s="86">
        <f ca="1">Control!$C$7*Calculations!$C$82*INDEX('Monthly Data'!N:N,Calculations!$C$116+MOD(AW34,Calculations!$C$118))+Control!$C$7*Calculations!$C$83*INDEX('Monthly Data'!O:O,Calculations!$C$116+MOD(AW34,Calculations!$C$118))+Control!$C$7*Calculations!$C$84*INDEX('Monthly Data'!P:P,Calculations!$C$116+MOD(AW34,Calculations!$C$118))+Control!$C$7*Calculations!$C$85*INDEX('Monthly Data'!Q:Q,Calculations!$C$116+MOD(AW34,Calculations!$C$118))+(1-Control!$C$7*Calculations!$C$87)*INDEX('Monthly Data'!R:R,Calculations!$C$116+MOD(AW34,Calculations!$C$118))</f>
        <v>7.7184133340106598E-3</v>
      </c>
      <c r="FN34" s="86">
        <f ca="1">Control!$C$7*Calculations!$C$82*INDEX('Monthly Data'!N:N,Calculations!$C$116+MOD(AX34,Calculations!$C$118))+Control!$C$7*Calculations!$C$83*INDEX('Monthly Data'!O:O,Calculations!$C$116+MOD(AX34,Calculations!$C$118))+Control!$C$7*Calculations!$C$84*INDEX('Monthly Data'!P:P,Calculations!$C$116+MOD(AX34,Calculations!$C$118))+Control!$C$7*Calculations!$C$85*INDEX('Monthly Data'!Q:Q,Calculations!$C$116+MOD(AX34,Calculations!$C$118))+(1-Control!$C$7*Calculations!$C$87)*INDEX('Monthly Data'!R:R,Calculations!$C$116+MOD(AX34,Calculations!$C$118))</f>
        <v>7.9764341593600071E-3</v>
      </c>
      <c r="FO34" s="86">
        <f ca="1">Control!$C$7*Calculations!$C$82*INDEX('Monthly Data'!N:N,Calculations!$C$116+MOD(AY34,Calculations!$C$118))+Control!$C$7*Calculations!$C$83*INDEX('Monthly Data'!O:O,Calculations!$C$116+MOD(AY34,Calculations!$C$118))+Control!$C$7*Calculations!$C$84*INDEX('Monthly Data'!P:P,Calculations!$C$116+MOD(AY34,Calculations!$C$118))+Control!$C$7*Calculations!$C$85*INDEX('Monthly Data'!Q:Q,Calculations!$C$116+MOD(AY34,Calculations!$C$118))+(1-Control!$C$7*Calculations!$C$87)*INDEX('Monthly Data'!R:R,Calculations!$C$116+MOD(AY34,Calculations!$C$118))</f>
        <v>6.6954569943530936E-3</v>
      </c>
      <c r="FP34" s="86">
        <f ca="1">Control!$C$7*Calculations!$C$82*INDEX('Monthly Data'!N:N,Calculations!$C$116+MOD(AZ34,Calculations!$C$118))+Control!$C$7*Calculations!$C$83*INDEX('Monthly Data'!O:O,Calculations!$C$116+MOD(AZ34,Calculations!$C$118))+Control!$C$7*Calculations!$C$84*INDEX('Monthly Data'!P:P,Calculations!$C$116+MOD(AZ34,Calculations!$C$118))+Control!$C$7*Calculations!$C$85*INDEX('Monthly Data'!Q:Q,Calculations!$C$116+MOD(AZ34,Calculations!$C$118))+(1-Control!$C$7*Calculations!$C$87)*INDEX('Monthly Data'!R:R,Calculations!$C$116+MOD(AZ34,Calculations!$C$118))</f>
        <v>-2.5419860972892394E-2</v>
      </c>
      <c r="FQ34" s="86">
        <f ca="1">Control!$C$7*Calculations!$C$82*INDEX('Monthly Data'!N:N,Calculations!$C$116+MOD(BA34,Calculations!$C$118))+Control!$C$7*Calculations!$C$83*INDEX('Monthly Data'!O:O,Calculations!$C$116+MOD(BA34,Calculations!$C$118))+Control!$C$7*Calculations!$C$84*INDEX('Monthly Data'!P:P,Calculations!$C$116+MOD(BA34,Calculations!$C$118))+Control!$C$7*Calculations!$C$85*INDEX('Monthly Data'!Q:Q,Calculations!$C$116+MOD(BA34,Calculations!$C$118))+(1-Control!$C$7*Calculations!$C$87)*INDEX('Monthly Data'!R:R,Calculations!$C$116+MOD(BA34,Calculations!$C$118))</f>
        <v>-9.8327855560634558E-3</v>
      </c>
      <c r="FR34" s="86">
        <f ca="1">Control!$C$7*Calculations!$C$82*INDEX('Monthly Data'!N:N,Calculations!$C$116+MOD(BB34,Calculations!$C$118))+Control!$C$7*Calculations!$C$83*INDEX('Monthly Data'!O:O,Calculations!$C$116+MOD(BB34,Calculations!$C$118))+Control!$C$7*Calculations!$C$84*INDEX('Monthly Data'!P:P,Calculations!$C$116+MOD(BB34,Calculations!$C$118))+Control!$C$7*Calculations!$C$85*INDEX('Monthly Data'!Q:Q,Calculations!$C$116+MOD(BB34,Calculations!$C$118))+(1-Control!$C$7*Calculations!$C$87)*INDEX('Monthly Data'!R:R,Calculations!$C$116+MOD(BB34,Calculations!$C$118))</f>
        <v>2.9708469559001142E-2</v>
      </c>
      <c r="FS34" s="86">
        <f ca="1">Control!$C$7*Calculations!$C$82*INDEX('Monthly Data'!N:N,Calculations!$C$116+MOD(BC34,Calculations!$C$118))+Control!$C$7*Calculations!$C$83*INDEX('Monthly Data'!O:O,Calculations!$C$116+MOD(BC34,Calculations!$C$118))+Control!$C$7*Calculations!$C$84*INDEX('Monthly Data'!P:P,Calculations!$C$116+MOD(BC34,Calculations!$C$118))+Control!$C$7*Calculations!$C$85*INDEX('Monthly Data'!Q:Q,Calculations!$C$116+MOD(BC34,Calculations!$C$118))+(1-Control!$C$7*Calculations!$C$87)*INDEX('Monthly Data'!R:R,Calculations!$C$116+MOD(BC34,Calculations!$C$118))</f>
        <v>3.1011313347584085E-2</v>
      </c>
      <c r="FT34" s="86">
        <f ca="1">Control!$C$7*Calculations!$C$82*INDEX('Monthly Data'!N:N,Calculations!$C$116+MOD(BD34,Calculations!$C$118))+Control!$C$7*Calculations!$C$83*INDEX('Monthly Data'!O:O,Calculations!$C$116+MOD(BD34,Calculations!$C$118))+Control!$C$7*Calculations!$C$84*INDEX('Monthly Data'!P:P,Calculations!$C$116+MOD(BD34,Calculations!$C$118))+Control!$C$7*Calculations!$C$85*INDEX('Monthly Data'!Q:Q,Calculations!$C$116+MOD(BD34,Calculations!$C$118))+(1-Control!$C$7*Calculations!$C$87)*INDEX('Monthly Data'!R:R,Calculations!$C$116+MOD(BD34,Calculations!$C$118))</f>
        <v>-1.3959200237295809E-2</v>
      </c>
      <c r="FU34" s="86">
        <f ca="1">Control!$C$7*Calculations!$C$82*INDEX('Monthly Data'!N:N,Calculations!$C$116+MOD(BE34,Calculations!$C$118))+Control!$C$7*Calculations!$C$83*INDEX('Monthly Data'!O:O,Calculations!$C$116+MOD(BE34,Calculations!$C$118))+Control!$C$7*Calculations!$C$84*INDEX('Monthly Data'!P:P,Calculations!$C$116+MOD(BE34,Calculations!$C$118))+Control!$C$7*Calculations!$C$85*INDEX('Monthly Data'!Q:Q,Calculations!$C$116+MOD(BE34,Calculations!$C$118))+(1-Control!$C$7*Calculations!$C$87)*INDEX('Monthly Data'!R:R,Calculations!$C$116+MOD(BE34,Calculations!$C$118))</f>
        <v>1.5216630695380906E-2</v>
      </c>
      <c r="FV34" s="86">
        <f ca="1">Control!$C$7*Calculations!$C$82*INDEX('Monthly Data'!N:N,Calculations!$C$116+MOD(BF34,Calculations!$C$118))+Control!$C$7*Calculations!$C$83*INDEX('Monthly Data'!O:O,Calculations!$C$116+MOD(BF34,Calculations!$C$118))+Control!$C$7*Calculations!$C$84*INDEX('Monthly Data'!P:P,Calculations!$C$116+MOD(BF34,Calculations!$C$118))+Control!$C$7*Calculations!$C$85*INDEX('Monthly Data'!Q:Q,Calculations!$C$116+MOD(BF34,Calculations!$C$118))+(1-Control!$C$7*Calculations!$C$87)*INDEX('Monthly Data'!R:R,Calculations!$C$116+MOD(BF34,Calculations!$C$118))</f>
        <v>-3.8554137824290124E-2</v>
      </c>
      <c r="FW34" s="86">
        <f ca="1">Control!$C$7*Calculations!$C$82*INDEX('Monthly Data'!N:N,Calculations!$C$116+MOD(BG34,Calculations!$C$118))+Control!$C$7*Calculations!$C$83*INDEX('Monthly Data'!O:O,Calculations!$C$116+MOD(BG34,Calculations!$C$118))+Control!$C$7*Calculations!$C$84*INDEX('Monthly Data'!P:P,Calculations!$C$116+MOD(BG34,Calculations!$C$118))+Control!$C$7*Calculations!$C$85*INDEX('Monthly Data'!Q:Q,Calculations!$C$116+MOD(BG34,Calculations!$C$118))+(1-Control!$C$7*Calculations!$C$87)*INDEX('Monthly Data'!R:R,Calculations!$C$116+MOD(BG34,Calculations!$C$118))</f>
        <v>7.5897487599915015E-3</v>
      </c>
      <c r="FX34" s="86">
        <f ca="1">Control!$C$7*Calculations!$C$82*INDEX('Monthly Data'!N:N,Calculations!$C$116+MOD(BH34,Calculations!$C$118))+Control!$C$7*Calculations!$C$83*INDEX('Monthly Data'!O:O,Calculations!$C$116+MOD(BH34,Calculations!$C$118))+Control!$C$7*Calculations!$C$84*INDEX('Monthly Data'!P:P,Calculations!$C$116+MOD(BH34,Calculations!$C$118))+Control!$C$7*Calculations!$C$85*INDEX('Monthly Data'!Q:Q,Calculations!$C$116+MOD(BH34,Calculations!$C$118))+(1-Control!$C$7*Calculations!$C$87)*INDEX('Monthly Data'!R:R,Calculations!$C$116+MOD(BH34,Calculations!$C$118))</f>
        <v>-3.8554137824290124E-2</v>
      </c>
      <c r="FY34" s="86">
        <f ca="1">Control!$C$7*Calculations!$C$82*INDEX('Monthly Data'!N:N,Calculations!$C$116+MOD(BI34,Calculations!$C$118))+Control!$C$7*Calculations!$C$83*INDEX('Monthly Data'!O:O,Calculations!$C$116+MOD(BI34,Calculations!$C$118))+Control!$C$7*Calculations!$C$84*INDEX('Monthly Data'!P:P,Calculations!$C$116+MOD(BI34,Calculations!$C$118))+Control!$C$7*Calculations!$C$85*INDEX('Monthly Data'!Q:Q,Calculations!$C$116+MOD(BI34,Calculations!$C$118))+(1-Control!$C$7*Calculations!$C$87)*INDEX('Monthly Data'!R:R,Calculations!$C$116+MOD(BI34,Calculations!$C$118))</f>
        <v>1.046389543479892E-2</v>
      </c>
      <c r="FZ34" s="86">
        <f ca="1">Control!$C$7*Calculations!$C$82*INDEX('Monthly Data'!N:N,Calculations!$C$116+MOD(BJ34,Calculations!$C$118))+Control!$C$7*Calculations!$C$83*INDEX('Monthly Data'!O:O,Calculations!$C$116+MOD(BJ34,Calculations!$C$118))+Control!$C$7*Calculations!$C$84*INDEX('Monthly Data'!P:P,Calculations!$C$116+MOD(BJ34,Calculations!$C$118))+Control!$C$7*Calculations!$C$85*INDEX('Monthly Data'!Q:Q,Calculations!$C$116+MOD(BJ34,Calculations!$C$118))+(1-Control!$C$7*Calculations!$C$87)*INDEX('Monthly Data'!R:R,Calculations!$C$116+MOD(BJ34,Calculations!$C$118))</f>
        <v>2.377894462657602E-2</v>
      </c>
      <c r="GA34" s="86">
        <f ca="1">Control!$C$7*Calculations!$C$82*INDEX('Monthly Data'!N:N,Calculations!$C$116+MOD(BK34,Calculations!$C$118))+Control!$C$7*Calculations!$C$83*INDEX('Monthly Data'!O:O,Calculations!$C$116+MOD(BK34,Calculations!$C$118))+Control!$C$7*Calculations!$C$84*INDEX('Monthly Data'!P:P,Calculations!$C$116+MOD(BK34,Calculations!$C$118))+Control!$C$7*Calculations!$C$85*INDEX('Monthly Data'!Q:Q,Calculations!$C$116+MOD(BK34,Calculations!$C$118))+(1-Control!$C$7*Calculations!$C$87)*INDEX('Monthly Data'!R:R,Calculations!$C$116+MOD(BK34,Calculations!$C$118))</f>
        <v>1.7599621212565995E-2</v>
      </c>
      <c r="GB34" s="86">
        <f ca="1">Control!$C$7*Calculations!$C$82*INDEX('Monthly Data'!N:N,Calculations!$C$116+MOD(BL34,Calculations!$C$118))+Control!$C$7*Calculations!$C$83*INDEX('Monthly Data'!O:O,Calculations!$C$116+MOD(BL34,Calculations!$C$118))+Control!$C$7*Calculations!$C$84*INDEX('Monthly Data'!P:P,Calculations!$C$116+MOD(BL34,Calculations!$C$118))+Control!$C$7*Calculations!$C$85*INDEX('Monthly Data'!Q:Q,Calculations!$C$116+MOD(BL34,Calculations!$C$118))+(1-Control!$C$7*Calculations!$C$87)*INDEX('Monthly Data'!R:R,Calculations!$C$116+MOD(BL34,Calculations!$C$118))</f>
        <v>1.0353752315110615E-2</v>
      </c>
      <c r="GC34" s="86">
        <f ca="1">Control!$C$7*Calculations!$C$82*INDEX('Monthly Data'!N:N,Calculations!$C$116+MOD(BM34,Calculations!$C$118))+Control!$C$7*Calculations!$C$83*INDEX('Monthly Data'!O:O,Calculations!$C$116+MOD(BM34,Calculations!$C$118))+Control!$C$7*Calculations!$C$84*INDEX('Monthly Data'!P:P,Calculations!$C$116+MOD(BM34,Calculations!$C$118))+Control!$C$7*Calculations!$C$85*INDEX('Monthly Data'!Q:Q,Calculations!$C$116+MOD(BM34,Calculations!$C$118))+(1-Control!$C$7*Calculations!$C$87)*INDEX('Monthly Data'!R:R,Calculations!$C$116+MOD(BM34,Calculations!$C$118))</f>
        <v>1.046389543479892E-2</v>
      </c>
      <c r="GD34" s="86">
        <f ca="1">Control!$C$7*Calculations!$C$82*INDEX('Monthly Data'!N:N,Calculations!$C$116+MOD(BN34,Calculations!$C$118))+Control!$C$7*Calculations!$C$83*INDEX('Monthly Data'!O:O,Calculations!$C$116+MOD(BN34,Calculations!$C$118))+Control!$C$7*Calculations!$C$84*INDEX('Monthly Data'!P:P,Calculations!$C$116+MOD(BN34,Calculations!$C$118))+Control!$C$7*Calculations!$C$85*INDEX('Monthly Data'!Q:Q,Calculations!$C$116+MOD(BN34,Calculations!$C$118))+(1-Control!$C$7*Calculations!$C$87)*INDEX('Monthly Data'!R:R,Calculations!$C$116+MOD(BN34,Calculations!$C$118))</f>
        <v>-2.5419860972892394E-2</v>
      </c>
      <c r="GE34" s="86">
        <f ca="1">Control!$C$7*Calculations!$C$82*INDEX('Monthly Data'!N:N,Calculations!$C$116+MOD(BO34,Calculations!$C$118))+Control!$C$7*Calculations!$C$83*INDEX('Monthly Data'!O:O,Calculations!$C$116+MOD(BO34,Calculations!$C$118))+Control!$C$7*Calculations!$C$84*INDEX('Monthly Data'!P:P,Calculations!$C$116+MOD(BO34,Calculations!$C$118))+Control!$C$7*Calculations!$C$85*INDEX('Monthly Data'!Q:Q,Calculations!$C$116+MOD(BO34,Calculations!$C$118))+(1-Control!$C$7*Calculations!$C$87)*INDEX('Monthly Data'!R:R,Calculations!$C$116+MOD(BO34,Calculations!$C$118))</f>
        <v>4.4327772793586687E-3</v>
      </c>
      <c r="GF34" s="86">
        <f ca="1">Control!$C$7*Calculations!$C$82*INDEX('Monthly Data'!N:N,Calculations!$C$116+MOD(BP34,Calculations!$C$118))+Control!$C$7*Calculations!$C$83*INDEX('Monthly Data'!O:O,Calculations!$C$116+MOD(BP34,Calculations!$C$118))+Control!$C$7*Calculations!$C$84*INDEX('Monthly Data'!P:P,Calculations!$C$116+MOD(BP34,Calculations!$C$118))+Control!$C$7*Calculations!$C$85*INDEX('Monthly Data'!Q:Q,Calculations!$C$116+MOD(BP34,Calculations!$C$118))+(1-Control!$C$7*Calculations!$C$87)*INDEX('Monthly Data'!R:R,Calculations!$C$116+MOD(BP34,Calculations!$C$118))</f>
        <v>4.5735623984309991E-2</v>
      </c>
      <c r="GG34" s="86">
        <f ca="1">Control!$C$7*Calculations!$C$82*INDEX('Monthly Data'!N:N,Calculations!$C$116+MOD(BQ34,Calculations!$C$118))+Control!$C$7*Calculations!$C$83*INDEX('Monthly Data'!O:O,Calculations!$C$116+MOD(BQ34,Calculations!$C$118))+Control!$C$7*Calculations!$C$84*INDEX('Monthly Data'!P:P,Calculations!$C$116+MOD(BQ34,Calculations!$C$118))+Control!$C$7*Calculations!$C$85*INDEX('Monthly Data'!Q:Q,Calculations!$C$116+MOD(BQ34,Calculations!$C$118))+(1-Control!$C$7*Calculations!$C$87)*INDEX('Monthly Data'!R:R,Calculations!$C$116+MOD(BQ34,Calculations!$C$118))</f>
        <v>3.1070573055362403E-2</v>
      </c>
      <c r="GH34" s="86">
        <f ca="1">Control!$C$7*Calculations!$C$82*INDEX('Monthly Data'!N:N,Calculations!$C$116+MOD(BR34,Calculations!$C$118))+Control!$C$7*Calculations!$C$83*INDEX('Monthly Data'!O:O,Calculations!$C$116+MOD(BR34,Calculations!$C$118))+Control!$C$7*Calculations!$C$84*INDEX('Monthly Data'!P:P,Calculations!$C$116+MOD(BR34,Calculations!$C$118))+Control!$C$7*Calculations!$C$85*INDEX('Monthly Data'!Q:Q,Calculations!$C$116+MOD(BR34,Calculations!$C$118))+(1-Control!$C$7*Calculations!$C$87)*INDEX('Monthly Data'!R:R,Calculations!$C$116+MOD(BR34,Calculations!$C$118))</f>
        <v>3.4808428836917149E-3</v>
      </c>
      <c r="GI34" s="86">
        <f ca="1">Control!$C$7*Calculations!$C$82*INDEX('Monthly Data'!N:N,Calculations!$C$116+MOD(BS34,Calculations!$C$118))+Control!$C$7*Calculations!$C$83*INDEX('Monthly Data'!O:O,Calculations!$C$116+MOD(BS34,Calculations!$C$118))+Control!$C$7*Calculations!$C$84*INDEX('Monthly Data'!P:P,Calculations!$C$116+MOD(BS34,Calculations!$C$118))+Control!$C$7*Calculations!$C$85*INDEX('Monthly Data'!Q:Q,Calculations!$C$116+MOD(BS34,Calculations!$C$118))+(1-Control!$C$7*Calculations!$C$87)*INDEX('Monthly Data'!R:R,Calculations!$C$116+MOD(BS34,Calculations!$C$118))</f>
        <v>1.7484305259657981E-2</v>
      </c>
      <c r="GJ34" s="86">
        <f ca="1">Control!$C$7*Calculations!$C$82*INDEX('Monthly Data'!N:N,Calculations!$C$116+MOD(BT34,Calculations!$C$118))+Control!$C$7*Calculations!$C$83*INDEX('Monthly Data'!O:O,Calculations!$C$116+MOD(BT34,Calculations!$C$118))+Control!$C$7*Calculations!$C$84*INDEX('Monthly Data'!P:P,Calculations!$C$116+MOD(BT34,Calculations!$C$118))+Control!$C$7*Calculations!$C$85*INDEX('Monthly Data'!Q:Q,Calculations!$C$116+MOD(BT34,Calculations!$C$118))+(1-Control!$C$7*Calculations!$C$87)*INDEX('Monthly Data'!R:R,Calculations!$C$116+MOD(BT34,Calculations!$C$118))</f>
        <v>7.857567536297622E-3</v>
      </c>
      <c r="GK34" s="86">
        <f ca="1">Control!$C$7*Calculations!$C$82*INDEX('Monthly Data'!N:N,Calculations!$C$116+MOD(BU34,Calculations!$C$118))+Control!$C$7*Calculations!$C$83*INDEX('Monthly Data'!O:O,Calculations!$C$116+MOD(BU34,Calculations!$C$118))+Control!$C$7*Calculations!$C$84*INDEX('Monthly Data'!P:P,Calculations!$C$116+MOD(BU34,Calculations!$C$118))+Control!$C$7*Calculations!$C$85*INDEX('Monthly Data'!Q:Q,Calculations!$C$116+MOD(BU34,Calculations!$C$118))+(1-Control!$C$7*Calculations!$C$87)*INDEX('Monthly Data'!R:R,Calculations!$C$116+MOD(BU34,Calculations!$C$118))</f>
        <v>-3.53368065312233E-2</v>
      </c>
      <c r="GL34" s="86">
        <f ca="1">Control!$C$7*Calculations!$C$82*INDEX('Monthly Data'!N:N,Calculations!$C$116+MOD(BV34,Calculations!$C$118))+Control!$C$7*Calculations!$C$83*INDEX('Monthly Data'!O:O,Calculations!$C$116+MOD(BV34,Calculations!$C$118))+Control!$C$7*Calculations!$C$84*INDEX('Monthly Data'!P:P,Calculations!$C$116+MOD(BV34,Calculations!$C$118))+Control!$C$7*Calculations!$C$85*INDEX('Monthly Data'!Q:Q,Calculations!$C$116+MOD(BV34,Calculations!$C$118))+(1-Control!$C$7*Calculations!$C$87)*INDEX('Monthly Data'!R:R,Calculations!$C$116+MOD(BV34,Calculations!$C$118))</f>
        <v>1.2954540023127663E-2</v>
      </c>
      <c r="GM34" s="86">
        <f ca="1">Control!$C$7*Calculations!$C$82*INDEX('Monthly Data'!N:N,Calculations!$C$116+MOD(BW34,Calculations!$C$118))+Control!$C$7*Calculations!$C$83*INDEX('Monthly Data'!O:O,Calculations!$C$116+MOD(BW34,Calculations!$C$118))+Control!$C$7*Calculations!$C$84*INDEX('Monthly Data'!P:P,Calculations!$C$116+MOD(BW34,Calculations!$C$118))+Control!$C$7*Calculations!$C$85*INDEX('Monthly Data'!Q:Q,Calculations!$C$116+MOD(BW34,Calculations!$C$118))+(1-Control!$C$7*Calculations!$C$87)*INDEX('Monthly Data'!R:R,Calculations!$C$116+MOD(BW34,Calculations!$C$118))</f>
        <v>1.2722494017511032E-2</v>
      </c>
      <c r="GN34" s="86">
        <f ca="1">Control!$C$7*Calculations!$C$82*INDEX('Monthly Data'!N:N,Calculations!$C$116+MOD(BX34,Calculations!$C$118))+Control!$C$7*Calculations!$C$83*INDEX('Monthly Data'!O:O,Calculations!$C$116+MOD(BX34,Calculations!$C$118))+Control!$C$7*Calculations!$C$84*INDEX('Monthly Data'!P:P,Calculations!$C$116+MOD(BX34,Calculations!$C$118))+Control!$C$7*Calculations!$C$85*INDEX('Monthly Data'!Q:Q,Calculations!$C$116+MOD(BX34,Calculations!$C$118))+(1-Control!$C$7*Calculations!$C$87)*INDEX('Monthly Data'!R:R,Calculations!$C$116+MOD(BX34,Calculations!$C$118))</f>
        <v>-2.4571433440223247E-2</v>
      </c>
      <c r="GO34" s="86">
        <f ca="1">Control!$C$7*Calculations!$C$82*INDEX('Monthly Data'!N:N,Calculations!$C$116+MOD(BY34,Calculations!$C$118))+Control!$C$7*Calculations!$C$83*INDEX('Monthly Data'!O:O,Calculations!$C$116+MOD(BY34,Calculations!$C$118))+Control!$C$7*Calculations!$C$84*INDEX('Monthly Data'!P:P,Calculations!$C$116+MOD(BY34,Calculations!$C$118))+Control!$C$7*Calculations!$C$85*INDEX('Monthly Data'!Q:Q,Calculations!$C$116+MOD(BY34,Calculations!$C$118))+(1-Control!$C$7*Calculations!$C$87)*INDEX('Monthly Data'!R:R,Calculations!$C$116+MOD(BY34,Calculations!$C$118))</f>
        <v>5.3309355465453899E-3</v>
      </c>
      <c r="GP34" s="86">
        <f ca="1">Control!$C$7*Calculations!$C$82*INDEX('Monthly Data'!N:N,Calculations!$C$116+MOD(BZ34,Calculations!$C$118))+Control!$C$7*Calculations!$C$83*INDEX('Monthly Data'!O:O,Calculations!$C$116+MOD(BZ34,Calculations!$C$118))+Control!$C$7*Calculations!$C$84*INDEX('Monthly Data'!P:P,Calculations!$C$116+MOD(BZ34,Calculations!$C$118))+Control!$C$7*Calculations!$C$85*INDEX('Monthly Data'!Q:Q,Calculations!$C$116+MOD(BZ34,Calculations!$C$118))+(1-Control!$C$7*Calculations!$C$87)*INDEX('Monthly Data'!R:R,Calculations!$C$116+MOD(BZ34,Calculations!$C$118))</f>
        <v>5.8868730207813358E-3</v>
      </c>
      <c r="GQ34" s="86">
        <f ca="1">Control!$C$7*Calculations!$C$82*INDEX('Monthly Data'!N:N,Calculations!$C$116+MOD(CA34,Calculations!$C$118))+Control!$C$7*Calculations!$C$83*INDEX('Monthly Data'!O:O,Calculations!$C$116+MOD(CA34,Calculations!$C$118))+Control!$C$7*Calculations!$C$84*INDEX('Monthly Data'!P:P,Calculations!$C$116+MOD(CA34,Calculations!$C$118))+Control!$C$7*Calculations!$C$85*INDEX('Monthly Data'!Q:Q,Calculations!$C$116+MOD(CA34,Calculations!$C$118))+(1-Control!$C$7*Calculations!$C$87)*INDEX('Monthly Data'!R:R,Calculations!$C$116+MOD(CA34,Calculations!$C$118))</f>
        <v>-6.1115617667135171E-2</v>
      </c>
      <c r="GR34" s="86">
        <f ca="1">Control!$C$7*Calculations!$C$82*INDEX('Monthly Data'!N:N,Calculations!$C$116+MOD(CB34,Calculations!$C$118))+Control!$C$7*Calculations!$C$83*INDEX('Monthly Data'!O:O,Calculations!$C$116+MOD(CB34,Calculations!$C$118))+Control!$C$7*Calculations!$C$84*INDEX('Monthly Data'!P:P,Calculations!$C$116+MOD(CB34,Calculations!$C$118))+Control!$C$7*Calculations!$C$85*INDEX('Monthly Data'!Q:Q,Calculations!$C$116+MOD(CB34,Calculations!$C$118))+(1-Control!$C$7*Calculations!$C$87)*INDEX('Monthly Data'!R:R,Calculations!$C$116+MOD(CB34,Calculations!$C$118))</f>
        <v>2.5790695379256122E-2</v>
      </c>
      <c r="GS34" s="86">
        <f ca="1">Control!$C$7*Calculations!$C$82*INDEX('Monthly Data'!N:N,Calculations!$C$116+MOD(CC34,Calculations!$C$118))+Control!$C$7*Calculations!$C$83*INDEX('Monthly Data'!O:O,Calculations!$C$116+MOD(CC34,Calculations!$C$118))+Control!$C$7*Calculations!$C$84*INDEX('Monthly Data'!P:P,Calculations!$C$116+MOD(CC34,Calculations!$C$118))+Control!$C$7*Calculations!$C$85*INDEX('Monthly Data'!Q:Q,Calculations!$C$116+MOD(CC34,Calculations!$C$118))+(1-Control!$C$7*Calculations!$C$87)*INDEX('Monthly Data'!R:R,Calculations!$C$116+MOD(CC34,Calculations!$C$118))</f>
        <v>2.377894462657602E-2</v>
      </c>
      <c r="GT34" s="86">
        <f ca="1">Control!$C$7*Calculations!$C$82*INDEX('Monthly Data'!N:N,Calculations!$C$116+MOD(CD34,Calculations!$C$118))+Control!$C$7*Calculations!$C$83*INDEX('Monthly Data'!O:O,Calculations!$C$116+MOD(CD34,Calculations!$C$118))+Control!$C$7*Calculations!$C$84*INDEX('Monthly Data'!P:P,Calculations!$C$116+MOD(CD34,Calculations!$C$118))+Control!$C$7*Calculations!$C$85*INDEX('Monthly Data'!Q:Q,Calculations!$C$116+MOD(CD34,Calculations!$C$118))+(1-Control!$C$7*Calculations!$C$87)*INDEX('Monthly Data'!R:R,Calculations!$C$116+MOD(CD34,Calculations!$C$118))</f>
        <v>2.9708469559001142E-2</v>
      </c>
      <c r="GU34" s="86">
        <f ca="1">Control!$C$7*Calculations!$C$82*INDEX('Monthly Data'!N:N,Calculations!$C$116+MOD(CE34,Calculations!$C$118))+Control!$C$7*Calculations!$C$83*INDEX('Monthly Data'!O:O,Calculations!$C$116+MOD(CE34,Calculations!$C$118))+Control!$C$7*Calculations!$C$84*INDEX('Monthly Data'!P:P,Calculations!$C$116+MOD(CE34,Calculations!$C$118))+Control!$C$7*Calculations!$C$85*INDEX('Monthly Data'!Q:Q,Calculations!$C$116+MOD(CE34,Calculations!$C$118))+(1-Control!$C$7*Calculations!$C$87)*INDEX('Monthly Data'!R:R,Calculations!$C$116+MOD(CE34,Calculations!$C$118))</f>
        <v>1.7831091590102856E-2</v>
      </c>
      <c r="GV34" s="86">
        <f ca="1">Control!$C$7*Calculations!$C$82*INDEX('Monthly Data'!N:N,Calculations!$C$116+MOD(CF34,Calculations!$C$118))+Control!$C$7*Calculations!$C$83*INDEX('Monthly Data'!O:O,Calculations!$C$116+MOD(CF34,Calculations!$C$118))+Control!$C$7*Calculations!$C$84*INDEX('Monthly Data'!P:P,Calculations!$C$116+MOD(CF34,Calculations!$C$118))+Control!$C$7*Calculations!$C$85*INDEX('Monthly Data'!Q:Q,Calculations!$C$116+MOD(CF34,Calculations!$C$118))+(1-Control!$C$7*Calculations!$C$87)*INDEX('Monthly Data'!R:R,Calculations!$C$116+MOD(CF34,Calculations!$C$118))</f>
        <v>-6.1115617667135171E-2</v>
      </c>
      <c r="GW34" s="86">
        <f ca="1">Control!$C$7*Calculations!$C$82*INDEX('Monthly Data'!N:N,Calculations!$C$116+MOD(CG34,Calculations!$C$118))+Control!$C$7*Calculations!$C$83*INDEX('Monthly Data'!O:O,Calculations!$C$116+MOD(CG34,Calculations!$C$118))+Control!$C$7*Calculations!$C$84*INDEX('Monthly Data'!P:P,Calculations!$C$116+MOD(CG34,Calculations!$C$118))+Control!$C$7*Calculations!$C$85*INDEX('Monthly Data'!Q:Q,Calculations!$C$116+MOD(CG34,Calculations!$C$118))+(1-Control!$C$7*Calculations!$C$87)*INDEX('Monthly Data'!R:R,Calculations!$C$116+MOD(CG34,Calculations!$C$118))</f>
        <v>-7.3651264633385334E-4</v>
      </c>
      <c r="GX34" s="86">
        <f ca="1">Control!$C$7*Calculations!$C$82*INDEX('Monthly Data'!N:N,Calculations!$C$116+MOD(CH34,Calculations!$C$118))+Control!$C$7*Calculations!$C$83*INDEX('Monthly Data'!O:O,Calculations!$C$116+MOD(CH34,Calculations!$C$118))+Control!$C$7*Calculations!$C$84*INDEX('Monthly Data'!P:P,Calculations!$C$116+MOD(CH34,Calculations!$C$118))+Control!$C$7*Calculations!$C$85*INDEX('Monthly Data'!Q:Q,Calculations!$C$116+MOD(CH34,Calculations!$C$118))+(1-Control!$C$7*Calculations!$C$87)*INDEX('Monthly Data'!R:R,Calculations!$C$116+MOD(CH34,Calculations!$C$118))</f>
        <v>2.377894462657602E-2</v>
      </c>
      <c r="GY34" s="86">
        <f ca="1">Control!$C$7*Calculations!$C$82*INDEX('Monthly Data'!N:N,Calculations!$C$116+MOD(CI34,Calculations!$C$118))+Control!$C$7*Calculations!$C$83*INDEX('Monthly Data'!O:O,Calculations!$C$116+MOD(CI34,Calculations!$C$118))+Control!$C$7*Calculations!$C$84*INDEX('Monthly Data'!P:P,Calculations!$C$116+MOD(CI34,Calculations!$C$118))+Control!$C$7*Calculations!$C$85*INDEX('Monthly Data'!Q:Q,Calculations!$C$116+MOD(CI34,Calculations!$C$118))+(1-Control!$C$7*Calculations!$C$87)*INDEX('Monthly Data'!R:R,Calculations!$C$116+MOD(CI34,Calculations!$C$118))</f>
        <v>-3.8875517825435772E-3</v>
      </c>
      <c r="GZ34" s="86">
        <f ca="1">Control!$C$7*Calculations!$C$82*INDEX('Monthly Data'!N:N,Calculations!$C$116+MOD(CJ34,Calculations!$C$118))+Control!$C$7*Calculations!$C$83*INDEX('Monthly Data'!O:O,Calculations!$C$116+MOD(CJ34,Calculations!$C$118))+Control!$C$7*Calculations!$C$84*INDEX('Monthly Data'!P:P,Calculations!$C$116+MOD(CJ34,Calculations!$C$118))+Control!$C$7*Calculations!$C$85*INDEX('Monthly Data'!Q:Q,Calculations!$C$116+MOD(CJ34,Calculations!$C$118))+(1-Control!$C$7*Calculations!$C$87)*INDEX('Monthly Data'!R:R,Calculations!$C$116+MOD(CJ34,Calculations!$C$118))</f>
        <v>6.4539397490030407E-3</v>
      </c>
      <c r="HA34" s="86">
        <f ca="1">Control!$C$7*Calculations!$C$82*INDEX('Monthly Data'!N:N,Calculations!$C$116+MOD(CK34,Calculations!$C$118))+Control!$C$7*Calculations!$C$83*INDEX('Monthly Data'!O:O,Calculations!$C$116+MOD(CK34,Calculations!$C$118))+Control!$C$7*Calculations!$C$84*INDEX('Monthly Data'!P:P,Calculations!$C$116+MOD(CK34,Calculations!$C$118))+Control!$C$7*Calculations!$C$85*INDEX('Monthly Data'!Q:Q,Calculations!$C$116+MOD(CK34,Calculations!$C$118))+(1-Control!$C$7*Calculations!$C$87)*INDEX('Monthly Data'!R:R,Calculations!$C$116+MOD(CK34,Calculations!$C$118))</f>
        <v>7.3538285850108537E-3</v>
      </c>
      <c r="HB34" s="86">
        <f ca="1">Control!$C$7*Calculations!$C$82*INDEX('Monthly Data'!N:N,Calculations!$C$116+MOD(CL34,Calculations!$C$118))+Control!$C$7*Calculations!$C$83*INDEX('Monthly Data'!O:O,Calculations!$C$116+MOD(CL34,Calculations!$C$118))+Control!$C$7*Calculations!$C$84*INDEX('Monthly Data'!P:P,Calculations!$C$116+MOD(CL34,Calculations!$C$118))+Control!$C$7*Calculations!$C$85*INDEX('Monthly Data'!Q:Q,Calculations!$C$116+MOD(CL34,Calculations!$C$118))+(1-Control!$C$7*Calculations!$C$87)*INDEX('Monthly Data'!R:R,Calculations!$C$116+MOD(CL34,Calculations!$C$118))</f>
        <v>-2.7490061308214487E-3</v>
      </c>
      <c r="HC34" s="86">
        <f ca="1">Control!$C$7*Calculations!$C$82*INDEX('Monthly Data'!N:N,Calculations!$C$116+MOD(CM34,Calculations!$C$118))+Control!$C$7*Calculations!$C$83*INDEX('Monthly Data'!O:O,Calculations!$C$116+MOD(CM34,Calculations!$C$118))+Control!$C$7*Calculations!$C$84*INDEX('Monthly Data'!P:P,Calculations!$C$116+MOD(CM34,Calculations!$C$118))+Control!$C$7*Calculations!$C$85*INDEX('Monthly Data'!Q:Q,Calculations!$C$116+MOD(CM34,Calculations!$C$118))+(1-Control!$C$7*Calculations!$C$87)*INDEX('Monthly Data'!R:R,Calculations!$C$116+MOD(CM34,Calculations!$C$118))</f>
        <v>7.7184133340106598E-3</v>
      </c>
      <c r="HD34" s="86">
        <f ca="1">Control!$C$7*Calculations!$C$82*INDEX('Monthly Data'!N:N,Calculations!$C$116+MOD(CN34,Calculations!$C$118))+Control!$C$7*Calculations!$C$83*INDEX('Monthly Data'!O:O,Calculations!$C$116+MOD(CN34,Calculations!$C$118))+Control!$C$7*Calculations!$C$84*INDEX('Monthly Data'!P:P,Calculations!$C$116+MOD(CN34,Calculations!$C$118))+Control!$C$7*Calculations!$C$85*INDEX('Monthly Data'!Q:Q,Calculations!$C$116+MOD(CN34,Calculations!$C$118))+(1-Control!$C$7*Calculations!$C$87)*INDEX('Monthly Data'!R:R,Calculations!$C$116+MOD(CN34,Calculations!$C$118))</f>
        <v>-2.4571433440223247E-2</v>
      </c>
      <c r="HE34" s="86">
        <f ca="1">Control!$C$7*Calculations!$C$82*INDEX('Monthly Data'!N:N,Calculations!$C$116+MOD(CO34,Calculations!$C$118))+Control!$C$7*Calculations!$C$83*INDEX('Monthly Data'!O:O,Calculations!$C$116+MOD(CO34,Calculations!$C$118))+Control!$C$7*Calculations!$C$84*INDEX('Monthly Data'!P:P,Calculations!$C$116+MOD(CO34,Calculations!$C$118))+Control!$C$7*Calculations!$C$85*INDEX('Monthly Data'!Q:Q,Calculations!$C$116+MOD(CO34,Calculations!$C$118))+(1-Control!$C$7*Calculations!$C$87)*INDEX('Monthly Data'!R:R,Calculations!$C$116+MOD(CO34,Calculations!$C$118))</f>
        <v>3.6332715283247441E-2</v>
      </c>
      <c r="HF34" s="86">
        <f ca="1">Control!$C$7*Calculations!$C$82*INDEX('Monthly Data'!N:N,Calculations!$C$116+MOD(CP34,Calculations!$C$118))+Control!$C$7*Calculations!$C$83*INDEX('Monthly Data'!O:O,Calculations!$C$116+MOD(CP34,Calculations!$C$118))+Control!$C$7*Calculations!$C$84*INDEX('Monthly Data'!P:P,Calculations!$C$116+MOD(CP34,Calculations!$C$118))+Control!$C$7*Calculations!$C$85*INDEX('Monthly Data'!Q:Q,Calculations!$C$116+MOD(CP34,Calculations!$C$118))+(1-Control!$C$7*Calculations!$C$87)*INDEX('Monthly Data'!R:R,Calculations!$C$116+MOD(CP34,Calculations!$C$118))</f>
        <v>-2.5168357537820856E-4</v>
      </c>
      <c r="HG34" s="86">
        <f ca="1">Control!$C$7*Calculations!$C$82*INDEX('Monthly Data'!N:N,Calculations!$C$116+MOD(CQ34,Calculations!$C$118))+Control!$C$7*Calculations!$C$83*INDEX('Monthly Data'!O:O,Calculations!$C$116+MOD(CQ34,Calculations!$C$118))+Control!$C$7*Calculations!$C$84*INDEX('Monthly Data'!P:P,Calculations!$C$116+MOD(CQ34,Calculations!$C$118))+Control!$C$7*Calculations!$C$85*INDEX('Monthly Data'!Q:Q,Calculations!$C$116+MOD(CQ34,Calculations!$C$118))+(1-Control!$C$7*Calculations!$C$87)*INDEX('Monthly Data'!R:R,Calculations!$C$116+MOD(CQ34,Calculations!$C$118))</f>
        <v>1.5758278480433856E-2</v>
      </c>
      <c r="HH34" s="86">
        <f ca="1">Control!$C$7*Calculations!$C$82*INDEX('Monthly Data'!N:N,Calculations!$C$116+MOD(CR34,Calculations!$C$118))+Control!$C$7*Calculations!$C$83*INDEX('Monthly Data'!O:O,Calculations!$C$116+MOD(CR34,Calculations!$C$118))+Control!$C$7*Calculations!$C$84*INDEX('Monthly Data'!P:P,Calculations!$C$116+MOD(CR34,Calculations!$C$118))+Control!$C$7*Calculations!$C$85*INDEX('Monthly Data'!Q:Q,Calculations!$C$116+MOD(CR34,Calculations!$C$118))+(1-Control!$C$7*Calculations!$C$87)*INDEX('Monthly Data'!R:R,Calculations!$C$116+MOD(CR34,Calculations!$C$118))</f>
        <v>-1.4213734788548189E-2</v>
      </c>
      <c r="HI34" s="86">
        <f ca="1">Control!$C$7*Calculations!$C$82*INDEX('Monthly Data'!N:N,Calculations!$C$116+MOD(CS34,Calculations!$C$118))+Control!$C$7*Calculations!$C$83*INDEX('Monthly Data'!O:O,Calculations!$C$116+MOD(CS34,Calculations!$C$118))+Control!$C$7*Calculations!$C$84*INDEX('Monthly Data'!P:P,Calculations!$C$116+MOD(CS34,Calculations!$C$118))+Control!$C$7*Calculations!$C$85*INDEX('Monthly Data'!Q:Q,Calculations!$C$116+MOD(CS34,Calculations!$C$118))+(1-Control!$C$7*Calculations!$C$87)*INDEX('Monthly Data'!R:R,Calculations!$C$116+MOD(CS34,Calculations!$C$118))</f>
        <v>1.8665061640915637E-2</v>
      </c>
      <c r="HJ34" s="86">
        <f ca="1">Control!$C$7*Calculations!$C$82*INDEX('Monthly Data'!N:N,Calculations!$C$116+MOD(CT34,Calculations!$C$118))+Control!$C$7*Calculations!$C$83*INDEX('Monthly Data'!O:O,Calculations!$C$116+MOD(CT34,Calculations!$C$118))+Control!$C$7*Calculations!$C$84*INDEX('Monthly Data'!P:P,Calculations!$C$116+MOD(CT34,Calculations!$C$118))+Control!$C$7*Calculations!$C$85*INDEX('Monthly Data'!Q:Q,Calculations!$C$116+MOD(CT34,Calculations!$C$118))+(1-Control!$C$7*Calculations!$C$87)*INDEX('Monthly Data'!R:R,Calculations!$C$116+MOD(CT34,Calculations!$C$118))</f>
        <v>1.8665061640915637E-2</v>
      </c>
      <c r="HK34" s="86">
        <f ca="1">Control!$C$7*Calculations!$C$82*INDEX('Monthly Data'!N:N,Calculations!$C$116+MOD(CU34,Calculations!$C$118))+Control!$C$7*Calculations!$C$83*INDEX('Monthly Data'!O:O,Calculations!$C$116+MOD(CU34,Calculations!$C$118))+Control!$C$7*Calculations!$C$84*INDEX('Monthly Data'!P:P,Calculations!$C$116+MOD(CU34,Calculations!$C$118))+Control!$C$7*Calculations!$C$85*INDEX('Monthly Data'!Q:Q,Calculations!$C$116+MOD(CU34,Calculations!$C$118))+(1-Control!$C$7*Calculations!$C$87)*INDEX('Monthly Data'!R:R,Calculations!$C$116+MOD(CU34,Calculations!$C$118))</f>
        <v>-3.8554137824290124E-2</v>
      </c>
      <c r="HL34" s="86">
        <f ca="1">Control!$C$7*Calculations!$C$82*INDEX('Monthly Data'!N:N,Calculations!$C$116+MOD(CV34,Calculations!$C$118))+Control!$C$7*Calculations!$C$83*INDEX('Monthly Data'!O:O,Calculations!$C$116+MOD(CV34,Calculations!$C$118))+Control!$C$7*Calculations!$C$84*INDEX('Monthly Data'!P:P,Calculations!$C$116+MOD(CV34,Calculations!$C$118))+Control!$C$7*Calculations!$C$85*INDEX('Monthly Data'!Q:Q,Calculations!$C$116+MOD(CV34,Calculations!$C$118))+(1-Control!$C$7*Calculations!$C$87)*INDEX('Monthly Data'!R:R,Calculations!$C$116+MOD(CV34,Calculations!$C$118))</f>
        <v>1.5063457444773597E-2</v>
      </c>
      <c r="HM34" s="86">
        <f ca="1">Control!$C$7*Calculations!$C$82*INDEX('Monthly Data'!N:N,Calculations!$C$116+MOD(CW34,Calculations!$C$118))+Control!$C$7*Calculations!$C$83*INDEX('Monthly Data'!O:O,Calculations!$C$116+MOD(CW34,Calculations!$C$118))+Control!$C$7*Calculations!$C$84*INDEX('Monthly Data'!P:P,Calculations!$C$116+MOD(CW34,Calculations!$C$118))+Control!$C$7*Calculations!$C$85*INDEX('Monthly Data'!Q:Q,Calculations!$C$116+MOD(CW34,Calculations!$C$118))+(1-Control!$C$7*Calculations!$C$87)*INDEX('Monthly Data'!R:R,Calculations!$C$116+MOD(CW34,Calculations!$C$118))</f>
        <v>9.5791276036140301E-3</v>
      </c>
      <c r="HN34" s="86">
        <f ca="1">Control!$C$7*Calculations!$C$82*INDEX('Monthly Data'!N:N,Calculations!$C$116+MOD(CX34,Calculations!$C$118))+Control!$C$7*Calculations!$C$83*INDEX('Monthly Data'!O:O,Calculations!$C$116+MOD(CX34,Calculations!$C$118))+Control!$C$7*Calculations!$C$84*INDEX('Monthly Data'!P:P,Calculations!$C$116+MOD(CX34,Calculations!$C$118))+Control!$C$7*Calculations!$C$85*INDEX('Monthly Data'!Q:Q,Calculations!$C$116+MOD(CX34,Calculations!$C$118))+(1-Control!$C$7*Calculations!$C$87)*INDEX('Monthly Data'!R:R,Calculations!$C$116+MOD(CX34,Calculations!$C$118))</f>
        <v>7.7184133340106598E-3</v>
      </c>
      <c r="HO34" s="86">
        <f ca="1">Control!$C$7*Calculations!$C$82*INDEX('Monthly Data'!N:N,Calculations!$C$116+MOD(CY34,Calculations!$C$118))+Control!$C$7*Calculations!$C$83*INDEX('Monthly Data'!O:O,Calculations!$C$116+MOD(CY34,Calculations!$C$118))+Control!$C$7*Calculations!$C$84*INDEX('Monthly Data'!P:P,Calculations!$C$116+MOD(CY34,Calculations!$C$118))+Control!$C$7*Calculations!$C$85*INDEX('Monthly Data'!Q:Q,Calculations!$C$116+MOD(CY34,Calculations!$C$118))+(1-Control!$C$7*Calculations!$C$87)*INDEX('Monthly Data'!R:R,Calculations!$C$116+MOD(CY34,Calculations!$C$118))</f>
        <v>3.1011313347584085E-2</v>
      </c>
      <c r="HP34" s="86">
        <f ca="1">Control!$C$7*Calculations!$C$82*INDEX('Monthly Data'!N:N,Calculations!$C$116+MOD(CZ34,Calculations!$C$118))+Control!$C$7*Calculations!$C$83*INDEX('Monthly Data'!O:O,Calculations!$C$116+MOD(CZ34,Calculations!$C$118))+Control!$C$7*Calculations!$C$84*INDEX('Monthly Data'!P:P,Calculations!$C$116+MOD(CZ34,Calculations!$C$118))+Control!$C$7*Calculations!$C$85*INDEX('Monthly Data'!Q:Q,Calculations!$C$116+MOD(CZ34,Calculations!$C$118))+(1-Control!$C$7*Calculations!$C$87)*INDEX('Monthly Data'!R:R,Calculations!$C$116+MOD(CZ34,Calculations!$C$118))</f>
        <v>-9.5555592256394619E-3</v>
      </c>
      <c r="HQ34" s="86">
        <f ca="1">Control!$C$7*Calculations!$C$82*INDEX('Monthly Data'!N:N,Calculations!$C$116+MOD(DA34,Calculations!$C$118))+Control!$C$7*Calculations!$C$83*INDEX('Monthly Data'!O:O,Calculations!$C$116+MOD(DA34,Calculations!$C$118))+Control!$C$7*Calculations!$C$84*INDEX('Monthly Data'!P:P,Calculations!$C$116+MOD(DA34,Calculations!$C$118))+Control!$C$7*Calculations!$C$85*INDEX('Monthly Data'!Q:Q,Calculations!$C$116+MOD(DA34,Calculations!$C$118))+(1-Control!$C$7*Calculations!$C$87)*INDEX('Monthly Data'!R:R,Calculations!$C$116+MOD(DA34,Calculations!$C$118))</f>
        <v>4.5132804118240749E-2</v>
      </c>
      <c r="HR34" s="86">
        <f ca="1">Control!$C$7*Calculations!$C$82*INDEX('Monthly Data'!N:N,Calculations!$C$116+MOD(DB34,Calculations!$C$118))+Control!$C$7*Calculations!$C$83*INDEX('Monthly Data'!O:O,Calculations!$C$116+MOD(DB34,Calculations!$C$118))+Control!$C$7*Calculations!$C$84*INDEX('Monthly Data'!P:P,Calculations!$C$116+MOD(DB34,Calculations!$C$118))+Control!$C$7*Calculations!$C$85*INDEX('Monthly Data'!Q:Q,Calculations!$C$116+MOD(DB34,Calculations!$C$118))+(1-Control!$C$7*Calculations!$C$87)*INDEX('Monthly Data'!R:R,Calculations!$C$116+MOD(DB34,Calculations!$C$118))</f>
        <v>6.1009361253630504E-2</v>
      </c>
      <c r="HS34" s="86">
        <f ca="1">Control!$C$7*Calculations!$C$82*INDEX('Monthly Data'!N:N,Calculations!$C$116+MOD(DC34,Calculations!$C$118))+Control!$C$7*Calculations!$C$83*INDEX('Monthly Data'!O:O,Calculations!$C$116+MOD(DC34,Calculations!$C$118))+Control!$C$7*Calculations!$C$84*INDEX('Monthly Data'!P:P,Calculations!$C$116+MOD(DC34,Calculations!$C$118))+Control!$C$7*Calculations!$C$85*INDEX('Monthly Data'!Q:Q,Calculations!$C$116+MOD(DC34,Calculations!$C$118))+(1-Control!$C$7*Calculations!$C$87)*INDEX('Monthly Data'!R:R,Calculations!$C$116+MOD(DC34,Calculations!$C$118))</f>
        <v>-2.6378232493851243E-2</v>
      </c>
      <c r="HT34" s="86">
        <f ca="1">Control!$C$7*Calculations!$C$82*INDEX('Monthly Data'!N:N,Calculations!$C$116+MOD(DD34,Calculations!$C$118))+Control!$C$7*Calculations!$C$83*INDEX('Monthly Data'!O:O,Calculations!$C$116+MOD(DD34,Calculations!$C$118))+Control!$C$7*Calculations!$C$84*INDEX('Monthly Data'!P:P,Calculations!$C$116+MOD(DD34,Calculations!$C$118))+Control!$C$7*Calculations!$C$85*INDEX('Monthly Data'!Q:Q,Calculations!$C$116+MOD(DD34,Calculations!$C$118))+(1-Control!$C$7*Calculations!$C$87)*INDEX('Monthly Data'!R:R,Calculations!$C$116+MOD(DD34,Calculations!$C$118))</f>
        <v>-2.6378232493851243E-2</v>
      </c>
      <c r="HU34" s="86">
        <f ca="1">Control!$C$7*Calculations!$C$82*INDEX('Monthly Data'!N:N,Calculations!$C$116+MOD(DE34,Calculations!$C$118))+Control!$C$7*Calculations!$C$83*INDEX('Monthly Data'!O:O,Calculations!$C$116+MOD(DE34,Calculations!$C$118))+Control!$C$7*Calculations!$C$84*INDEX('Monthly Data'!P:P,Calculations!$C$116+MOD(DE34,Calculations!$C$118))+Control!$C$7*Calculations!$C$85*INDEX('Monthly Data'!Q:Q,Calculations!$C$116+MOD(DE34,Calculations!$C$118))+(1-Control!$C$7*Calculations!$C$87)*INDEX('Monthly Data'!R:R,Calculations!$C$116+MOD(DE34,Calculations!$C$118))</f>
        <v>-3.8554137824290124E-2</v>
      </c>
      <c r="HV34" s="86">
        <f ca="1">Control!$C$7*Calculations!$C$82*INDEX('Monthly Data'!N:N,Calculations!$C$116+MOD(DF34,Calculations!$C$118))+Control!$C$7*Calculations!$C$83*INDEX('Monthly Data'!O:O,Calculations!$C$116+MOD(DF34,Calculations!$C$118))+Control!$C$7*Calculations!$C$84*INDEX('Monthly Data'!P:P,Calculations!$C$116+MOD(DF34,Calculations!$C$118))+Control!$C$7*Calculations!$C$85*INDEX('Monthly Data'!Q:Q,Calculations!$C$116+MOD(DF34,Calculations!$C$118))+(1-Control!$C$7*Calculations!$C$87)*INDEX('Monthly Data'!R:R,Calculations!$C$116+MOD(DF34,Calculations!$C$118))</f>
        <v>-6.1115617667135171E-2</v>
      </c>
      <c r="HW34" s="86">
        <f ca="1">Control!$C$7*Calculations!$C$82*INDEX('Monthly Data'!N:N,Calculations!$C$116+MOD(DG34,Calculations!$C$118))+Control!$C$7*Calculations!$C$83*INDEX('Monthly Data'!O:O,Calculations!$C$116+MOD(DG34,Calculations!$C$118))+Control!$C$7*Calculations!$C$84*INDEX('Monthly Data'!P:P,Calculations!$C$116+MOD(DG34,Calculations!$C$118))+Control!$C$7*Calculations!$C$85*INDEX('Monthly Data'!Q:Q,Calculations!$C$116+MOD(DG34,Calculations!$C$118))+(1-Control!$C$7*Calculations!$C$87)*INDEX('Monthly Data'!R:R,Calculations!$C$116+MOD(DG34,Calculations!$C$118))</f>
        <v>1.5758278480433856E-2</v>
      </c>
      <c r="HX34" s="86">
        <f ca="1">Control!$C$7*Calculations!$C$82*INDEX('Monthly Data'!N:N,Calculations!$C$116+MOD(DH34,Calculations!$C$118))+Control!$C$7*Calculations!$C$83*INDEX('Monthly Data'!O:O,Calculations!$C$116+MOD(DH34,Calculations!$C$118))+Control!$C$7*Calculations!$C$84*INDEX('Monthly Data'!P:P,Calculations!$C$116+MOD(DH34,Calculations!$C$118))+Control!$C$7*Calculations!$C$85*INDEX('Monthly Data'!Q:Q,Calculations!$C$116+MOD(DH34,Calculations!$C$118))+(1-Control!$C$7*Calculations!$C$87)*INDEX('Monthly Data'!R:R,Calculations!$C$116+MOD(DH34,Calculations!$C$118))</f>
        <v>-7.3651264633385334E-4</v>
      </c>
      <c r="HY34" s="86">
        <f ca="1">Control!$C$7*Calculations!$C$82*INDEX('Monthly Data'!N:N,Calculations!$C$116+MOD(DI34,Calculations!$C$118))+Control!$C$7*Calculations!$C$83*INDEX('Monthly Data'!O:O,Calculations!$C$116+MOD(DI34,Calculations!$C$118))+Control!$C$7*Calculations!$C$84*INDEX('Monthly Data'!P:P,Calculations!$C$116+MOD(DI34,Calculations!$C$118))+Control!$C$7*Calculations!$C$85*INDEX('Monthly Data'!Q:Q,Calculations!$C$116+MOD(DI34,Calculations!$C$118))+(1-Control!$C$7*Calculations!$C$87)*INDEX('Monthly Data'!R:R,Calculations!$C$116+MOD(DI34,Calculations!$C$118))</f>
        <v>2.5325873776067674E-2</v>
      </c>
      <c r="HZ34" s="86">
        <f ca="1">Control!$C$7*Calculations!$C$82*INDEX('Monthly Data'!N:N,Calculations!$C$116+MOD(DJ34,Calculations!$C$118))+Control!$C$7*Calculations!$C$83*INDEX('Monthly Data'!O:O,Calculations!$C$116+MOD(DJ34,Calculations!$C$118))+Control!$C$7*Calculations!$C$84*INDEX('Monthly Data'!P:P,Calculations!$C$116+MOD(DJ34,Calculations!$C$118))+Control!$C$7*Calculations!$C$85*INDEX('Monthly Data'!Q:Q,Calculations!$C$116+MOD(DJ34,Calculations!$C$118))+(1-Control!$C$7*Calculations!$C$87)*INDEX('Monthly Data'!R:R,Calculations!$C$116+MOD(DJ34,Calculations!$C$118))</f>
        <v>-7.3651264633385334E-4</v>
      </c>
      <c r="IA34" s="86">
        <f ca="1">Control!$C$7*Calculations!$C$82*INDEX('Monthly Data'!N:N,Calculations!$C$116+MOD(DK34,Calculations!$C$118))+Control!$C$7*Calculations!$C$83*INDEX('Monthly Data'!O:O,Calculations!$C$116+MOD(DK34,Calculations!$C$118))+Control!$C$7*Calculations!$C$84*INDEX('Monthly Data'!P:P,Calculations!$C$116+MOD(DK34,Calculations!$C$118))+Control!$C$7*Calculations!$C$85*INDEX('Monthly Data'!Q:Q,Calculations!$C$116+MOD(DK34,Calculations!$C$118))+(1-Control!$C$7*Calculations!$C$87)*INDEX('Monthly Data'!R:R,Calculations!$C$116+MOD(DK34,Calculations!$C$118))</f>
        <v>-7.3651264633385334E-4</v>
      </c>
      <c r="IB34" s="86">
        <f ca="1">Control!$C$7*Calculations!$C$82*INDEX('Monthly Data'!N:N,Calculations!$C$116+MOD(DL34,Calculations!$C$118))+Control!$C$7*Calculations!$C$83*INDEX('Monthly Data'!O:O,Calculations!$C$116+MOD(DL34,Calculations!$C$118))+Control!$C$7*Calculations!$C$84*INDEX('Monthly Data'!P:P,Calculations!$C$116+MOD(DL34,Calculations!$C$118))+Control!$C$7*Calculations!$C$85*INDEX('Monthly Data'!Q:Q,Calculations!$C$116+MOD(DL34,Calculations!$C$118))+(1-Control!$C$7*Calculations!$C$87)*INDEX('Monthly Data'!R:R,Calculations!$C$116+MOD(DL34,Calculations!$C$118))</f>
        <v>-7.8872955230675015E-3</v>
      </c>
      <c r="IC34" s="86">
        <f ca="1">Control!$C$7*Calculations!$C$82*INDEX('Monthly Data'!N:N,Calculations!$C$116+MOD(DM34,Calculations!$C$118))+Control!$C$7*Calculations!$C$83*INDEX('Monthly Data'!O:O,Calculations!$C$116+MOD(DM34,Calculations!$C$118))+Control!$C$7*Calculations!$C$84*INDEX('Monthly Data'!P:P,Calculations!$C$116+MOD(DM34,Calculations!$C$118))+Control!$C$7*Calculations!$C$85*INDEX('Monthly Data'!Q:Q,Calculations!$C$116+MOD(DM34,Calculations!$C$118))+(1-Control!$C$7*Calculations!$C$87)*INDEX('Monthly Data'!R:R,Calculations!$C$116+MOD(DM34,Calculations!$C$118))</f>
        <v>3.7596120283497965E-2</v>
      </c>
      <c r="ID34" s="86">
        <f ca="1">Control!$C$7*Calculations!$C$82*INDEX('Monthly Data'!N:N,Calculations!$C$116+MOD(DN34,Calculations!$C$118))+Control!$C$7*Calculations!$C$83*INDEX('Monthly Data'!O:O,Calculations!$C$116+MOD(DN34,Calculations!$C$118))+Control!$C$7*Calculations!$C$84*INDEX('Monthly Data'!P:P,Calculations!$C$116+MOD(DN34,Calculations!$C$118))+Control!$C$7*Calculations!$C$85*INDEX('Monthly Data'!Q:Q,Calculations!$C$116+MOD(DN34,Calculations!$C$118))+(1-Control!$C$7*Calculations!$C$87)*INDEX('Monthly Data'!R:R,Calculations!$C$116+MOD(DN34,Calculations!$C$118))</f>
        <v>1.8665061640915637E-2</v>
      </c>
      <c r="IE34" s="86">
        <f ca="1">Control!$C$7*Calculations!$C$82*INDEX('Monthly Data'!N:N,Calculations!$C$116+MOD(DO34,Calculations!$C$118))+Control!$C$7*Calculations!$C$83*INDEX('Monthly Data'!O:O,Calculations!$C$116+MOD(DO34,Calculations!$C$118))+Control!$C$7*Calculations!$C$84*INDEX('Monthly Data'!P:P,Calculations!$C$116+MOD(DO34,Calculations!$C$118))+Control!$C$7*Calculations!$C$85*INDEX('Monthly Data'!Q:Q,Calculations!$C$116+MOD(DO34,Calculations!$C$118))+(1-Control!$C$7*Calculations!$C$87)*INDEX('Monthly Data'!R:R,Calculations!$C$116+MOD(DO34,Calculations!$C$118))</f>
        <v>-1.6546126717384396E-2</v>
      </c>
      <c r="IF34" s="86">
        <f ca="1">Control!$C$7*Calculations!$C$82*INDEX('Monthly Data'!N:N,Calculations!$C$116+MOD(DP34,Calculations!$C$118))+Control!$C$7*Calculations!$C$83*INDEX('Monthly Data'!O:O,Calculations!$C$116+MOD(DP34,Calculations!$C$118))+Control!$C$7*Calculations!$C$84*INDEX('Monthly Data'!P:P,Calculations!$C$116+MOD(DP34,Calculations!$C$118))+Control!$C$7*Calculations!$C$85*INDEX('Monthly Data'!Q:Q,Calculations!$C$116+MOD(DP34,Calculations!$C$118))+(1-Control!$C$7*Calculations!$C$87)*INDEX('Monthly Data'!R:R,Calculations!$C$116+MOD(DP34,Calculations!$C$118))</f>
        <v>1.0018681835149534E-3</v>
      </c>
      <c r="IG34" s="88">
        <f ca="1">Control!$C$8*(1+DQ34)*(1+DR34)*(1+DS34)*(1+DT34)*(1+DU34)*(1+DV34)*(1+DW34)*(1+DX34)*(1+DY34)*(1+DZ34)*(1+EA34)*(1+EB34)*(1+EC34)*(1+ED34)*(1+EE34)*(1+EF34)*(1+EG34)*(1+EH34)*(1+EI34)*(1+EJ34)*(1+EK34)*(1+EL34)*(1+EM34)*(1+EN34)*(1+EO34)*(1+EP34)*(1+EQ34)*(1+ER34)*(1+ES34)*(1+ET34)*(1+EU34)*(1+EV34)*(1+EW34)*(1+EX34)*(1+EY34)*(1+EZ34)*(1+FA34)*(1+FB34)*(1+FC34)*(1+FD34)*(1+FE34)*(1+FF34)*(1+FG34)*(1+FH34)*(1+FI34)*(1+FJ34)*(1+FK34)*(1+FL34)*(1+FM34)*(1+FN34)*(1+FO34)*(1+FP34)*(1+FQ34)*(1+FR34)*(1+FS34)*(1+FT34)*(1+FU34)*(1+FV34)*(1+FW34)*(1+FX34)*(1+FY34)*(1+FZ34)*(1+GA34)*(1+GB34)*(1+GC34)*(1+GD34)*(1+GE34)*(1+GF34)*(1+GG34)*(1+GH34)*(1+GI34)*(1+GJ34)*(1+GK34)*(1+GL34)*(1+GM34)*(1+GN34)*(1+GO34)*(1+GP34)*(1+GQ34)*(1+GR34)*(1+GS34)*(1+GT34)*(1+GU34)*(1+GV34)*(1+GW34)*(1+GX34)*(1+GY34)*(1+GZ34)*(1+HA34)*(1+HB34)*(1+HC34)*(1+HD34)*(1+HE34)*(1+HF34)*(1+HG34)*(1+HH34)*(1+HI34)*(1+HJ34)*(1+HK34)*(1+HL34)*(1+HM34)*(1+HN34)*(1+HO34)*(1+HP34)*(1+HQ34)*(1+HR34)*(1+HS34)*(1+HT34)*(1+HU34)*(1+HV34)*(1+HW34)*(1+HX34)*(1+HY34)*(1+HZ34)*(1+IA34)*(1+IB34)*(1+IC34)*(1+ID34)*(1+IE34)*(1+IF34)</f>
        <v>93286.716332790849</v>
      </c>
    </row>
    <row r="35" spans="1:241" x14ac:dyDescent="0.25">
      <c r="A35">
        <v>101</v>
      </c>
      <c r="B35">
        <v>107</v>
      </c>
      <c r="C35">
        <v>118</v>
      </c>
      <c r="D35">
        <v>38</v>
      </c>
      <c r="E35">
        <v>87</v>
      </c>
      <c r="F35">
        <v>16</v>
      </c>
      <c r="G35">
        <v>56</v>
      </c>
      <c r="H35">
        <v>9</v>
      </c>
      <c r="I35">
        <v>109</v>
      </c>
      <c r="J35">
        <v>64</v>
      </c>
      <c r="K35">
        <v>83</v>
      </c>
      <c r="L35">
        <v>26</v>
      </c>
      <c r="M35">
        <v>2</v>
      </c>
      <c r="N35">
        <v>38</v>
      </c>
      <c r="O35">
        <v>85</v>
      </c>
      <c r="P35">
        <v>30</v>
      </c>
      <c r="Q35">
        <v>86</v>
      </c>
      <c r="R35">
        <v>53</v>
      </c>
      <c r="S35">
        <v>31</v>
      </c>
      <c r="T35">
        <v>30</v>
      </c>
      <c r="U35">
        <v>36</v>
      </c>
      <c r="V35">
        <v>15</v>
      </c>
      <c r="W35">
        <v>21</v>
      </c>
      <c r="X35">
        <v>92</v>
      </c>
      <c r="Y35">
        <v>47</v>
      </c>
      <c r="Z35">
        <v>73</v>
      </c>
      <c r="AA35">
        <v>44</v>
      </c>
      <c r="AB35">
        <v>4</v>
      </c>
      <c r="AC35">
        <v>66</v>
      </c>
      <c r="AD35">
        <v>43</v>
      </c>
      <c r="AE35">
        <v>112</v>
      </c>
      <c r="AF35">
        <v>103</v>
      </c>
      <c r="AG35">
        <v>111</v>
      </c>
      <c r="AH35">
        <v>18</v>
      </c>
      <c r="AI35">
        <v>112</v>
      </c>
      <c r="AJ35">
        <v>59</v>
      </c>
      <c r="AK35">
        <v>90</v>
      </c>
      <c r="AL35">
        <v>29</v>
      </c>
      <c r="AM35">
        <v>77</v>
      </c>
      <c r="AN35">
        <v>9</v>
      </c>
      <c r="AO35">
        <v>23</v>
      </c>
      <c r="AP35">
        <v>90</v>
      </c>
      <c r="AQ35">
        <v>100</v>
      </c>
      <c r="AR35">
        <v>8</v>
      </c>
      <c r="AS35">
        <v>91</v>
      </c>
      <c r="AT35">
        <v>14</v>
      </c>
      <c r="AU35">
        <v>87</v>
      </c>
      <c r="AV35">
        <v>47</v>
      </c>
      <c r="AW35">
        <v>72</v>
      </c>
      <c r="AX35">
        <v>37</v>
      </c>
      <c r="AY35">
        <v>41</v>
      </c>
      <c r="AZ35">
        <v>89</v>
      </c>
      <c r="BA35">
        <v>30</v>
      </c>
      <c r="BB35">
        <v>39</v>
      </c>
      <c r="BC35">
        <v>113</v>
      </c>
      <c r="BD35">
        <v>5</v>
      </c>
      <c r="BE35">
        <v>33</v>
      </c>
      <c r="BF35">
        <v>74</v>
      </c>
      <c r="BG35">
        <v>19</v>
      </c>
      <c r="BH35">
        <v>109</v>
      </c>
      <c r="BI35">
        <v>93</v>
      </c>
      <c r="BJ35">
        <v>37</v>
      </c>
      <c r="BK35">
        <v>104</v>
      </c>
      <c r="BL35">
        <v>89</v>
      </c>
      <c r="BM35">
        <v>15</v>
      </c>
      <c r="BN35">
        <v>12</v>
      </c>
      <c r="BO35">
        <v>106</v>
      </c>
      <c r="BP35">
        <v>97</v>
      </c>
      <c r="BQ35">
        <v>64</v>
      </c>
      <c r="BR35">
        <v>0</v>
      </c>
      <c r="BS35">
        <v>113</v>
      </c>
      <c r="BT35">
        <v>101</v>
      </c>
      <c r="BU35">
        <v>104</v>
      </c>
      <c r="BV35">
        <v>69</v>
      </c>
      <c r="BW35">
        <v>50</v>
      </c>
      <c r="BX35">
        <v>47</v>
      </c>
      <c r="BY35">
        <v>18</v>
      </c>
      <c r="BZ35">
        <v>101</v>
      </c>
      <c r="CA35">
        <v>68</v>
      </c>
      <c r="CB35">
        <v>67</v>
      </c>
      <c r="CC35">
        <v>66</v>
      </c>
      <c r="CD35">
        <v>107</v>
      </c>
      <c r="CE35">
        <v>74</v>
      </c>
      <c r="CF35">
        <v>69</v>
      </c>
      <c r="CG35">
        <v>55</v>
      </c>
      <c r="CH35">
        <v>65</v>
      </c>
      <c r="CI35">
        <v>81</v>
      </c>
      <c r="CJ35">
        <v>108</v>
      </c>
      <c r="CK35">
        <v>105</v>
      </c>
      <c r="CL35">
        <v>50</v>
      </c>
      <c r="CM35">
        <v>48</v>
      </c>
      <c r="CN35">
        <v>118</v>
      </c>
      <c r="CO35">
        <v>4</v>
      </c>
      <c r="CP35">
        <v>50</v>
      </c>
      <c r="CQ35">
        <v>56</v>
      </c>
      <c r="CR35">
        <v>78</v>
      </c>
      <c r="CS35">
        <v>38</v>
      </c>
      <c r="CT35">
        <v>10</v>
      </c>
      <c r="CU35">
        <v>94</v>
      </c>
      <c r="CV35">
        <v>117</v>
      </c>
      <c r="CW35">
        <v>24</v>
      </c>
      <c r="CX35">
        <v>39</v>
      </c>
      <c r="CY35">
        <v>58</v>
      </c>
      <c r="CZ35">
        <v>55</v>
      </c>
      <c r="DA35">
        <v>0</v>
      </c>
      <c r="DB35">
        <v>38</v>
      </c>
      <c r="DC35">
        <v>93</v>
      </c>
      <c r="DD35">
        <v>85</v>
      </c>
      <c r="DE35">
        <v>95</v>
      </c>
      <c r="DF35">
        <v>70</v>
      </c>
      <c r="DG35">
        <v>73</v>
      </c>
      <c r="DH35">
        <v>55</v>
      </c>
      <c r="DI35">
        <v>15</v>
      </c>
      <c r="DJ35">
        <v>96</v>
      </c>
      <c r="DK35">
        <v>49</v>
      </c>
      <c r="DL35">
        <v>55</v>
      </c>
      <c r="DM35">
        <v>6</v>
      </c>
      <c r="DN35">
        <v>32</v>
      </c>
      <c r="DO35">
        <v>29</v>
      </c>
      <c r="DP35">
        <v>105</v>
      </c>
      <c r="DQ35" s="86">
        <f ca="1">Control!$C$7*Calculations!$C$82*INDEX('Monthly Data'!N:N,Calculations!$C$116+MOD(A35,Calculations!$C$118))+Control!$C$7*Calculations!$C$83*INDEX('Monthly Data'!O:O,Calculations!$C$116+MOD(A35,Calculations!$C$118))+Control!$C$7*Calculations!$C$84*INDEX('Monthly Data'!P:P,Calculations!$C$116+MOD(A35,Calculations!$C$118))+Control!$C$7*Calculations!$C$85*INDEX('Monthly Data'!Q:Q,Calculations!$C$116+MOD(A35,Calculations!$C$118))+(1-Control!$C$7*Calculations!$C$87)*INDEX('Monthly Data'!R:R,Calculations!$C$116+MOD(A35,Calculations!$C$118))</f>
        <v>-2.5168357537820856E-4</v>
      </c>
      <c r="DR35" s="86">
        <f ca="1">Control!$C$7*Calculations!$C$82*INDEX('Monthly Data'!N:N,Calculations!$C$116+MOD(B35,Calculations!$C$118))+Control!$C$7*Calculations!$C$83*INDEX('Monthly Data'!O:O,Calculations!$C$116+MOD(B35,Calculations!$C$118))+Control!$C$7*Calculations!$C$84*INDEX('Monthly Data'!P:P,Calculations!$C$116+MOD(B35,Calculations!$C$118))+Control!$C$7*Calculations!$C$85*INDEX('Monthly Data'!Q:Q,Calculations!$C$116+MOD(B35,Calculations!$C$118))+(1-Control!$C$7*Calculations!$C$87)*INDEX('Monthly Data'!R:R,Calculations!$C$116+MOD(B35,Calculations!$C$118))</f>
        <v>1.5216630695380906E-2</v>
      </c>
      <c r="DS35" s="86">
        <f ca="1">Control!$C$7*Calculations!$C$82*INDEX('Monthly Data'!N:N,Calculations!$C$116+MOD(C35,Calculations!$C$118))+Control!$C$7*Calculations!$C$83*INDEX('Monthly Data'!O:O,Calculations!$C$116+MOD(C35,Calculations!$C$118))+Control!$C$7*Calculations!$C$84*INDEX('Monthly Data'!P:P,Calculations!$C$116+MOD(C35,Calculations!$C$118))+Control!$C$7*Calculations!$C$85*INDEX('Monthly Data'!Q:Q,Calculations!$C$116+MOD(C35,Calculations!$C$118))+(1-Control!$C$7*Calculations!$C$87)*INDEX('Monthly Data'!R:R,Calculations!$C$116+MOD(C35,Calculations!$C$118))</f>
        <v>3.4808428836917149E-3</v>
      </c>
      <c r="DT35" s="86">
        <f ca="1">Control!$C$7*Calculations!$C$82*INDEX('Monthly Data'!N:N,Calculations!$C$116+MOD(D35,Calculations!$C$118))+Control!$C$7*Calculations!$C$83*INDEX('Monthly Data'!O:O,Calculations!$C$116+MOD(D35,Calculations!$C$118))+Control!$C$7*Calculations!$C$84*INDEX('Monthly Data'!P:P,Calculations!$C$116+MOD(D35,Calculations!$C$118))+Control!$C$7*Calculations!$C$85*INDEX('Monthly Data'!Q:Q,Calculations!$C$116+MOD(D35,Calculations!$C$118))+(1-Control!$C$7*Calculations!$C$87)*INDEX('Monthly Data'!R:R,Calculations!$C$116+MOD(D35,Calculations!$C$118))</f>
        <v>1.3891563624307685E-2</v>
      </c>
      <c r="DU35" s="86">
        <f ca="1">Control!$C$7*Calculations!$C$82*INDEX('Monthly Data'!N:N,Calculations!$C$116+MOD(E35,Calculations!$C$118))+Control!$C$7*Calculations!$C$83*INDEX('Monthly Data'!O:O,Calculations!$C$116+MOD(E35,Calculations!$C$118))+Control!$C$7*Calculations!$C$84*INDEX('Monthly Data'!P:P,Calculations!$C$116+MOD(E35,Calculations!$C$118))+Control!$C$7*Calculations!$C$85*INDEX('Monthly Data'!Q:Q,Calculations!$C$116+MOD(E35,Calculations!$C$118))+(1-Control!$C$7*Calculations!$C$87)*INDEX('Monthly Data'!R:R,Calculations!$C$116+MOD(E35,Calculations!$C$118))</f>
        <v>2.5790695379256122E-2</v>
      </c>
      <c r="DV35" s="86">
        <f ca="1">Control!$C$7*Calculations!$C$82*INDEX('Monthly Data'!N:N,Calculations!$C$116+MOD(F35,Calculations!$C$118))+Control!$C$7*Calculations!$C$83*INDEX('Monthly Data'!O:O,Calculations!$C$116+MOD(F35,Calculations!$C$118))+Control!$C$7*Calculations!$C$84*INDEX('Monthly Data'!P:P,Calculations!$C$116+MOD(F35,Calculations!$C$118))+Control!$C$7*Calculations!$C$85*INDEX('Monthly Data'!Q:Q,Calculations!$C$116+MOD(F35,Calculations!$C$118))+(1-Control!$C$7*Calculations!$C$87)*INDEX('Monthly Data'!R:R,Calculations!$C$116+MOD(F35,Calculations!$C$118))</f>
        <v>2.5325873776067674E-2</v>
      </c>
      <c r="DW35" s="86">
        <f ca="1">Control!$C$7*Calculations!$C$82*INDEX('Monthly Data'!N:N,Calculations!$C$116+MOD(G35,Calculations!$C$118))+Control!$C$7*Calculations!$C$83*INDEX('Monthly Data'!O:O,Calculations!$C$116+MOD(G35,Calculations!$C$118))+Control!$C$7*Calculations!$C$84*INDEX('Monthly Data'!P:P,Calculations!$C$116+MOD(G35,Calculations!$C$118))+Control!$C$7*Calculations!$C$85*INDEX('Monthly Data'!Q:Q,Calculations!$C$116+MOD(G35,Calculations!$C$118))+(1-Control!$C$7*Calculations!$C$87)*INDEX('Monthly Data'!R:R,Calculations!$C$116+MOD(G35,Calculations!$C$118))</f>
        <v>7.5897487599915015E-3</v>
      </c>
      <c r="DX35" s="86">
        <f ca="1">Control!$C$7*Calculations!$C$82*INDEX('Monthly Data'!N:N,Calculations!$C$116+MOD(H35,Calculations!$C$118))+Control!$C$7*Calculations!$C$83*INDEX('Monthly Data'!O:O,Calculations!$C$116+MOD(H35,Calculations!$C$118))+Control!$C$7*Calculations!$C$84*INDEX('Monthly Data'!P:P,Calculations!$C$116+MOD(H35,Calculations!$C$118))+Control!$C$7*Calculations!$C$85*INDEX('Monthly Data'!Q:Q,Calculations!$C$116+MOD(H35,Calculations!$C$118))+(1-Control!$C$7*Calculations!$C$87)*INDEX('Monthly Data'!R:R,Calculations!$C$116+MOD(H35,Calculations!$C$118))</f>
        <v>2.4470405846852006E-3</v>
      </c>
      <c r="DY35" s="86">
        <f ca="1">Control!$C$7*Calculations!$C$82*INDEX('Monthly Data'!N:N,Calculations!$C$116+MOD(I35,Calculations!$C$118))+Control!$C$7*Calculations!$C$83*INDEX('Monthly Data'!O:O,Calculations!$C$116+MOD(I35,Calculations!$C$118))+Control!$C$7*Calculations!$C$84*INDEX('Monthly Data'!P:P,Calculations!$C$116+MOD(I35,Calculations!$C$118))+Control!$C$7*Calculations!$C$85*INDEX('Monthly Data'!Q:Q,Calculations!$C$116+MOD(I35,Calculations!$C$118))+(1-Control!$C$7*Calculations!$C$87)*INDEX('Monthly Data'!R:R,Calculations!$C$116+MOD(I35,Calculations!$C$118))</f>
        <v>1.0921298083007208E-2</v>
      </c>
      <c r="DZ35" s="86">
        <f ca="1">Control!$C$7*Calculations!$C$82*INDEX('Monthly Data'!N:N,Calculations!$C$116+MOD(J35,Calculations!$C$118))+Control!$C$7*Calculations!$C$83*INDEX('Monthly Data'!O:O,Calculations!$C$116+MOD(J35,Calculations!$C$118))+Control!$C$7*Calculations!$C$84*INDEX('Monthly Data'!P:P,Calculations!$C$116+MOD(J35,Calculations!$C$118))+Control!$C$7*Calculations!$C$85*INDEX('Monthly Data'!Q:Q,Calculations!$C$116+MOD(J35,Calculations!$C$118))+(1-Control!$C$7*Calculations!$C$87)*INDEX('Monthly Data'!R:R,Calculations!$C$116+MOD(J35,Calculations!$C$118))</f>
        <v>-2.4571433440223247E-2</v>
      </c>
      <c r="EA35" s="86">
        <f ca="1">Control!$C$7*Calculations!$C$82*INDEX('Monthly Data'!N:N,Calculations!$C$116+MOD(K35,Calculations!$C$118))+Control!$C$7*Calculations!$C$83*INDEX('Monthly Data'!O:O,Calculations!$C$116+MOD(K35,Calculations!$C$118))+Control!$C$7*Calculations!$C$84*INDEX('Monthly Data'!P:P,Calculations!$C$116+MOD(K35,Calculations!$C$118))+Control!$C$7*Calculations!$C$85*INDEX('Monthly Data'!Q:Q,Calculations!$C$116+MOD(K35,Calculations!$C$118))+(1-Control!$C$7*Calculations!$C$87)*INDEX('Monthly Data'!R:R,Calculations!$C$116+MOD(K35,Calculations!$C$118))</f>
        <v>-7.8872955230675015E-3</v>
      </c>
      <c r="EB35" s="86">
        <f ca="1">Control!$C$7*Calculations!$C$82*INDEX('Monthly Data'!N:N,Calculations!$C$116+MOD(L35,Calculations!$C$118))+Control!$C$7*Calculations!$C$83*INDEX('Monthly Data'!O:O,Calculations!$C$116+MOD(L35,Calculations!$C$118))+Control!$C$7*Calculations!$C$84*INDEX('Monthly Data'!P:P,Calculations!$C$116+MOD(L35,Calculations!$C$118))+Control!$C$7*Calculations!$C$85*INDEX('Monthly Data'!Q:Q,Calculations!$C$116+MOD(L35,Calculations!$C$118))+(1-Control!$C$7*Calculations!$C$87)*INDEX('Monthly Data'!R:R,Calculations!$C$116+MOD(L35,Calculations!$C$118))</f>
        <v>6.3250222980707482E-3</v>
      </c>
      <c r="EC35" s="86">
        <f ca="1">Control!$C$7*Calculations!$C$82*INDEX('Monthly Data'!N:N,Calculations!$C$116+MOD(M35,Calculations!$C$118))+Control!$C$7*Calculations!$C$83*INDEX('Monthly Data'!O:O,Calculations!$C$116+MOD(M35,Calculations!$C$118))+Control!$C$7*Calculations!$C$84*INDEX('Monthly Data'!P:P,Calculations!$C$116+MOD(M35,Calculations!$C$118))+Control!$C$7*Calculations!$C$85*INDEX('Monthly Data'!Q:Q,Calculations!$C$116+MOD(M35,Calculations!$C$118))+(1-Control!$C$7*Calculations!$C$87)*INDEX('Monthly Data'!R:R,Calculations!$C$116+MOD(M35,Calculations!$C$118))</f>
        <v>7.7184133340106598E-3</v>
      </c>
      <c r="ED35" s="86">
        <f ca="1">Control!$C$7*Calculations!$C$82*INDEX('Monthly Data'!N:N,Calculations!$C$116+MOD(N35,Calculations!$C$118))+Control!$C$7*Calculations!$C$83*INDEX('Monthly Data'!O:O,Calculations!$C$116+MOD(N35,Calculations!$C$118))+Control!$C$7*Calculations!$C$84*INDEX('Monthly Data'!P:P,Calculations!$C$116+MOD(N35,Calculations!$C$118))+Control!$C$7*Calculations!$C$85*INDEX('Monthly Data'!Q:Q,Calculations!$C$116+MOD(N35,Calculations!$C$118))+(1-Control!$C$7*Calculations!$C$87)*INDEX('Monthly Data'!R:R,Calculations!$C$116+MOD(N35,Calculations!$C$118))</f>
        <v>1.3891563624307685E-2</v>
      </c>
      <c r="EE35" s="86">
        <f ca="1">Control!$C$7*Calculations!$C$82*INDEX('Monthly Data'!N:N,Calculations!$C$116+MOD(O35,Calculations!$C$118))+Control!$C$7*Calculations!$C$83*INDEX('Monthly Data'!O:O,Calculations!$C$116+MOD(O35,Calculations!$C$118))+Control!$C$7*Calculations!$C$84*INDEX('Monthly Data'!P:P,Calculations!$C$116+MOD(O35,Calculations!$C$118))+Control!$C$7*Calculations!$C$85*INDEX('Monthly Data'!Q:Q,Calculations!$C$116+MOD(O35,Calculations!$C$118))+(1-Control!$C$7*Calculations!$C$87)*INDEX('Monthly Data'!R:R,Calculations!$C$116+MOD(O35,Calculations!$C$118))</f>
        <v>-9.8327855560634558E-3</v>
      </c>
      <c r="EF35" s="86">
        <f ca="1">Control!$C$7*Calculations!$C$82*INDEX('Monthly Data'!N:N,Calculations!$C$116+MOD(P35,Calculations!$C$118))+Control!$C$7*Calculations!$C$83*INDEX('Monthly Data'!O:O,Calculations!$C$116+MOD(P35,Calculations!$C$118))+Control!$C$7*Calculations!$C$84*INDEX('Monthly Data'!P:P,Calculations!$C$116+MOD(P35,Calculations!$C$118))+Control!$C$7*Calculations!$C$85*INDEX('Monthly Data'!Q:Q,Calculations!$C$116+MOD(P35,Calculations!$C$118))+(1-Control!$C$7*Calculations!$C$87)*INDEX('Monthly Data'!R:R,Calculations!$C$116+MOD(P35,Calculations!$C$118))</f>
        <v>7.9764341593600071E-3</v>
      </c>
      <c r="EG35" s="86">
        <f ca="1">Control!$C$7*Calculations!$C$82*INDEX('Monthly Data'!N:N,Calculations!$C$116+MOD(Q35,Calculations!$C$118))+Control!$C$7*Calculations!$C$83*INDEX('Monthly Data'!O:O,Calculations!$C$116+MOD(Q35,Calculations!$C$118))+Control!$C$7*Calculations!$C$84*INDEX('Monthly Data'!P:P,Calculations!$C$116+MOD(Q35,Calculations!$C$118))+Control!$C$7*Calculations!$C$85*INDEX('Monthly Data'!Q:Q,Calculations!$C$116+MOD(Q35,Calculations!$C$118))+(1-Control!$C$7*Calculations!$C$87)*INDEX('Monthly Data'!R:R,Calculations!$C$116+MOD(Q35,Calculations!$C$118))</f>
        <v>4.5735623984309991E-2</v>
      </c>
      <c r="EH35" s="86">
        <f ca="1">Control!$C$7*Calculations!$C$82*INDEX('Monthly Data'!N:N,Calculations!$C$116+MOD(R35,Calculations!$C$118))+Control!$C$7*Calculations!$C$83*INDEX('Monthly Data'!O:O,Calculations!$C$116+MOD(R35,Calculations!$C$118))+Control!$C$7*Calculations!$C$84*INDEX('Monthly Data'!P:P,Calculations!$C$116+MOD(R35,Calculations!$C$118))+Control!$C$7*Calculations!$C$85*INDEX('Monthly Data'!Q:Q,Calculations!$C$116+MOD(R35,Calculations!$C$118))+(1-Control!$C$7*Calculations!$C$87)*INDEX('Monthly Data'!R:R,Calculations!$C$116+MOD(R35,Calculations!$C$118))</f>
        <v>1.1786765492207996E-2</v>
      </c>
      <c r="EI35" s="86">
        <f ca="1">Control!$C$7*Calculations!$C$82*INDEX('Monthly Data'!N:N,Calculations!$C$116+MOD(S35,Calculations!$C$118))+Control!$C$7*Calculations!$C$83*INDEX('Monthly Data'!O:O,Calculations!$C$116+MOD(S35,Calculations!$C$118))+Control!$C$7*Calculations!$C$84*INDEX('Monthly Data'!P:P,Calculations!$C$116+MOD(S35,Calculations!$C$118))+Control!$C$7*Calculations!$C$85*INDEX('Monthly Data'!Q:Q,Calculations!$C$116+MOD(S35,Calculations!$C$118))+(1-Control!$C$7*Calculations!$C$87)*INDEX('Monthly Data'!R:R,Calculations!$C$116+MOD(S35,Calculations!$C$118))</f>
        <v>1.8665061640915637E-2</v>
      </c>
      <c r="EJ35" s="86">
        <f ca="1">Control!$C$7*Calculations!$C$82*INDEX('Monthly Data'!N:N,Calculations!$C$116+MOD(T35,Calculations!$C$118))+Control!$C$7*Calculations!$C$83*INDEX('Monthly Data'!O:O,Calculations!$C$116+MOD(T35,Calculations!$C$118))+Control!$C$7*Calculations!$C$84*INDEX('Monthly Data'!P:P,Calculations!$C$116+MOD(T35,Calculations!$C$118))+Control!$C$7*Calculations!$C$85*INDEX('Monthly Data'!Q:Q,Calculations!$C$116+MOD(T35,Calculations!$C$118))+(1-Control!$C$7*Calculations!$C$87)*INDEX('Monthly Data'!R:R,Calculations!$C$116+MOD(T35,Calculations!$C$118))</f>
        <v>7.9764341593600071E-3</v>
      </c>
      <c r="EK35" s="86">
        <f ca="1">Control!$C$7*Calculations!$C$82*INDEX('Monthly Data'!N:N,Calculations!$C$116+MOD(U35,Calculations!$C$118))+Control!$C$7*Calculations!$C$83*INDEX('Monthly Data'!O:O,Calculations!$C$116+MOD(U35,Calculations!$C$118))+Control!$C$7*Calculations!$C$84*INDEX('Monthly Data'!P:P,Calculations!$C$116+MOD(U35,Calculations!$C$118))+Control!$C$7*Calculations!$C$85*INDEX('Monthly Data'!Q:Q,Calculations!$C$116+MOD(U35,Calculations!$C$118))+(1-Control!$C$7*Calculations!$C$87)*INDEX('Monthly Data'!R:R,Calculations!$C$116+MOD(U35,Calculations!$C$118))</f>
        <v>1.1106855739851785E-2</v>
      </c>
      <c r="EL35" s="86">
        <f ca="1">Control!$C$7*Calculations!$C$82*INDEX('Monthly Data'!N:N,Calculations!$C$116+MOD(V35,Calculations!$C$118))+Control!$C$7*Calculations!$C$83*INDEX('Monthly Data'!O:O,Calculations!$C$116+MOD(V35,Calculations!$C$118))+Control!$C$7*Calculations!$C$84*INDEX('Monthly Data'!P:P,Calculations!$C$116+MOD(V35,Calculations!$C$118))+Control!$C$7*Calculations!$C$85*INDEX('Monthly Data'!Q:Q,Calculations!$C$116+MOD(V35,Calculations!$C$118))+(1-Control!$C$7*Calculations!$C$87)*INDEX('Monthly Data'!R:R,Calculations!$C$116+MOD(V35,Calculations!$C$118))</f>
        <v>7.857567536297622E-3</v>
      </c>
      <c r="EM35" s="86">
        <f ca="1">Control!$C$7*Calculations!$C$82*INDEX('Monthly Data'!N:N,Calculations!$C$116+MOD(W35,Calculations!$C$118))+Control!$C$7*Calculations!$C$83*INDEX('Monthly Data'!O:O,Calculations!$C$116+MOD(W35,Calculations!$C$118))+Control!$C$7*Calculations!$C$84*INDEX('Monthly Data'!P:P,Calculations!$C$116+MOD(W35,Calculations!$C$118))+Control!$C$7*Calculations!$C$85*INDEX('Monthly Data'!Q:Q,Calculations!$C$116+MOD(W35,Calculations!$C$118))+(1-Control!$C$7*Calculations!$C$87)*INDEX('Monthly Data'!R:R,Calculations!$C$116+MOD(W35,Calculations!$C$118))</f>
        <v>1.5108777406081684E-3</v>
      </c>
      <c r="EN35" s="86">
        <f ca="1">Control!$C$7*Calculations!$C$82*INDEX('Monthly Data'!N:N,Calculations!$C$116+MOD(X35,Calculations!$C$118))+Control!$C$7*Calculations!$C$83*INDEX('Monthly Data'!O:O,Calculations!$C$116+MOD(X35,Calculations!$C$118))+Control!$C$7*Calculations!$C$84*INDEX('Monthly Data'!P:P,Calculations!$C$116+MOD(X35,Calculations!$C$118))+Control!$C$7*Calculations!$C$85*INDEX('Monthly Data'!Q:Q,Calculations!$C$116+MOD(X35,Calculations!$C$118))+(1-Control!$C$7*Calculations!$C$87)*INDEX('Monthly Data'!R:R,Calculations!$C$116+MOD(X35,Calculations!$C$118))</f>
        <v>2.4722579420195831E-2</v>
      </c>
      <c r="EO35" s="86">
        <f ca="1">Control!$C$7*Calculations!$C$82*INDEX('Monthly Data'!N:N,Calculations!$C$116+MOD(Y35,Calculations!$C$118))+Control!$C$7*Calculations!$C$83*INDEX('Monthly Data'!O:O,Calculations!$C$116+MOD(Y35,Calculations!$C$118))+Control!$C$7*Calculations!$C$84*INDEX('Monthly Data'!P:P,Calculations!$C$116+MOD(Y35,Calculations!$C$118))+Control!$C$7*Calculations!$C$85*INDEX('Monthly Data'!Q:Q,Calculations!$C$116+MOD(Y35,Calculations!$C$118))+(1-Control!$C$7*Calculations!$C$87)*INDEX('Monthly Data'!R:R,Calculations!$C$116+MOD(Y35,Calculations!$C$118))</f>
        <v>3.1011313347584085E-2</v>
      </c>
      <c r="EP35" s="86">
        <f ca="1">Control!$C$7*Calculations!$C$82*INDEX('Monthly Data'!N:N,Calculations!$C$116+MOD(Z35,Calculations!$C$118))+Control!$C$7*Calculations!$C$83*INDEX('Monthly Data'!O:O,Calculations!$C$116+MOD(Z35,Calculations!$C$118))+Control!$C$7*Calculations!$C$84*INDEX('Monthly Data'!P:P,Calculations!$C$116+MOD(Z35,Calculations!$C$118))+Control!$C$7*Calculations!$C$85*INDEX('Monthly Data'!Q:Q,Calculations!$C$116+MOD(Z35,Calculations!$C$118))+(1-Control!$C$7*Calculations!$C$87)*INDEX('Monthly Data'!R:R,Calculations!$C$116+MOD(Z35,Calculations!$C$118))</f>
        <v>3.6332715283247441E-2</v>
      </c>
      <c r="EQ35" s="86">
        <f ca="1">Control!$C$7*Calculations!$C$82*INDEX('Monthly Data'!N:N,Calculations!$C$116+MOD(AA35,Calculations!$C$118))+Control!$C$7*Calculations!$C$83*INDEX('Monthly Data'!O:O,Calculations!$C$116+MOD(AA35,Calculations!$C$118))+Control!$C$7*Calculations!$C$84*INDEX('Monthly Data'!P:P,Calculations!$C$116+MOD(AA35,Calculations!$C$118))+Control!$C$7*Calculations!$C$85*INDEX('Monthly Data'!Q:Q,Calculations!$C$116+MOD(AA35,Calculations!$C$118))+(1-Control!$C$7*Calculations!$C$87)*INDEX('Monthly Data'!R:R,Calculations!$C$116+MOD(AA35,Calculations!$C$118))</f>
        <v>2.377894462657602E-2</v>
      </c>
      <c r="ER35" s="86">
        <f ca="1">Control!$C$7*Calculations!$C$82*INDEX('Monthly Data'!N:N,Calculations!$C$116+MOD(AB35,Calculations!$C$118))+Control!$C$7*Calculations!$C$83*INDEX('Monthly Data'!O:O,Calculations!$C$116+MOD(AB35,Calculations!$C$118))+Control!$C$7*Calculations!$C$84*INDEX('Monthly Data'!P:P,Calculations!$C$116+MOD(AB35,Calculations!$C$118))+Control!$C$7*Calculations!$C$85*INDEX('Monthly Data'!Q:Q,Calculations!$C$116+MOD(AB35,Calculations!$C$118))+(1-Control!$C$7*Calculations!$C$87)*INDEX('Monthly Data'!R:R,Calculations!$C$116+MOD(AB35,Calculations!$C$118))</f>
        <v>1.3423979074716584E-2</v>
      </c>
      <c r="ES35" s="86">
        <f ca="1">Control!$C$7*Calculations!$C$82*INDEX('Monthly Data'!N:N,Calculations!$C$116+MOD(AC35,Calculations!$C$118))+Control!$C$7*Calculations!$C$83*INDEX('Monthly Data'!O:O,Calculations!$C$116+MOD(AC35,Calculations!$C$118))+Control!$C$7*Calculations!$C$84*INDEX('Monthly Data'!P:P,Calculations!$C$116+MOD(AC35,Calculations!$C$118))+Control!$C$7*Calculations!$C$85*INDEX('Monthly Data'!Q:Q,Calculations!$C$116+MOD(AC35,Calculations!$C$118))+(1-Control!$C$7*Calculations!$C$87)*INDEX('Monthly Data'!R:R,Calculations!$C$116+MOD(AC35,Calculations!$C$118))</f>
        <v>1.3891304280773396E-2</v>
      </c>
      <c r="ET35" s="86">
        <f ca="1">Control!$C$7*Calculations!$C$82*INDEX('Monthly Data'!N:N,Calculations!$C$116+MOD(AD35,Calculations!$C$118))+Control!$C$7*Calculations!$C$83*INDEX('Monthly Data'!O:O,Calculations!$C$116+MOD(AD35,Calculations!$C$118))+Control!$C$7*Calculations!$C$84*INDEX('Monthly Data'!P:P,Calculations!$C$116+MOD(AD35,Calculations!$C$118))+Control!$C$7*Calculations!$C$85*INDEX('Monthly Data'!Q:Q,Calculations!$C$116+MOD(AD35,Calculations!$C$118))+(1-Control!$C$7*Calculations!$C$87)*INDEX('Monthly Data'!R:R,Calculations!$C$116+MOD(AD35,Calculations!$C$118))</f>
        <v>5.1279584938936244E-2</v>
      </c>
      <c r="EU35" s="86">
        <f ca="1">Control!$C$7*Calculations!$C$82*INDEX('Monthly Data'!N:N,Calculations!$C$116+MOD(AE35,Calculations!$C$118))+Control!$C$7*Calculations!$C$83*INDEX('Monthly Data'!O:O,Calculations!$C$116+MOD(AE35,Calculations!$C$118))+Control!$C$7*Calculations!$C$84*INDEX('Monthly Data'!P:P,Calculations!$C$116+MOD(AE35,Calculations!$C$118))+Control!$C$7*Calculations!$C$85*INDEX('Monthly Data'!Q:Q,Calculations!$C$116+MOD(AE35,Calculations!$C$118))+(1-Control!$C$7*Calculations!$C$87)*INDEX('Monthly Data'!R:R,Calculations!$C$116+MOD(AE35,Calculations!$C$118))</f>
        <v>1.142101364887867E-2</v>
      </c>
      <c r="EV35" s="86">
        <f ca="1">Control!$C$7*Calculations!$C$82*INDEX('Monthly Data'!N:N,Calculations!$C$116+MOD(AF35,Calculations!$C$118))+Control!$C$7*Calculations!$C$83*INDEX('Monthly Data'!O:O,Calculations!$C$116+MOD(AF35,Calculations!$C$118))+Control!$C$7*Calculations!$C$84*INDEX('Monthly Data'!P:P,Calculations!$C$116+MOD(AF35,Calculations!$C$118))+Control!$C$7*Calculations!$C$85*INDEX('Monthly Data'!Q:Q,Calculations!$C$116+MOD(AF35,Calculations!$C$118))+(1-Control!$C$7*Calculations!$C$87)*INDEX('Monthly Data'!R:R,Calculations!$C$116+MOD(AF35,Calculations!$C$118))</f>
        <v>5.1972609868760735E-3</v>
      </c>
      <c r="EW35" s="86">
        <f ca="1">Control!$C$7*Calculations!$C$82*INDEX('Monthly Data'!N:N,Calculations!$C$116+MOD(AG35,Calculations!$C$118))+Control!$C$7*Calculations!$C$83*INDEX('Monthly Data'!O:O,Calculations!$C$116+MOD(AG35,Calculations!$C$118))+Control!$C$7*Calculations!$C$84*INDEX('Monthly Data'!P:P,Calculations!$C$116+MOD(AG35,Calculations!$C$118))+Control!$C$7*Calculations!$C$85*INDEX('Monthly Data'!Q:Q,Calculations!$C$116+MOD(AG35,Calculations!$C$118))+(1-Control!$C$7*Calculations!$C$87)*INDEX('Monthly Data'!R:R,Calculations!$C$116+MOD(AG35,Calculations!$C$118))</f>
        <v>5.8868730207813358E-3</v>
      </c>
      <c r="EX35" s="86">
        <f ca="1">Control!$C$7*Calculations!$C$82*INDEX('Monthly Data'!N:N,Calculations!$C$116+MOD(AH35,Calculations!$C$118))+Control!$C$7*Calculations!$C$83*INDEX('Monthly Data'!O:O,Calculations!$C$116+MOD(AH35,Calculations!$C$118))+Control!$C$7*Calculations!$C$84*INDEX('Monthly Data'!P:P,Calculations!$C$116+MOD(AH35,Calculations!$C$118))+Control!$C$7*Calculations!$C$85*INDEX('Monthly Data'!Q:Q,Calculations!$C$116+MOD(AH35,Calculations!$C$118))+(1-Control!$C$7*Calculations!$C$87)*INDEX('Monthly Data'!R:R,Calculations!$C$116+MOD(AH35,Calculations!$C$118))</f>
        <v>-7.4084874653726545E-3</v>
      </c>
      <c r="EY35" s="86">
        <f ca="1">Control!$C$7*Calculations!$C$82*INDEX('Monthly Data'!N:N,Calculations!$C$116+MOD(AI35,Calculations!$C$118))+Control!$C$7*Calculations!$C$83*INDEX('Monthly Data'!O:O,Calculations!$C$116+MOD(AI35,Calculations!$C$118))+Control!$C$7*Calculations!$C$84*INDEX('Monthly Data'!P:P,Calculations!$C$116+MOD(AI35,Calculations!$C$118))+Control!$C$7*Calculations!$C$85*INDEX('Monthly Data'!Q:Q,Calculations!$C$116+MOD(AI35,Calculations!$C$118))+(1-Control!$C$7*Calculations!$C$87)*INDEX('Monthly Data'!R:R,Calculations!$C$116+MOD(AI35,Calculations!$C$118))</f>
        <v>1.142101364887867E-2</v>
      </c>
      <c r="EZ35" s="86">
        <f ca="1">Control!$C$7*Calculations!$C$82*INDEX('Monthly Data'!N:N,Calculations!$C$116+MOD(AJ35,Calculations!$C$118))+Control!$C$7*Calculations!$C$83*INDEX('Monthly Data'!O:O,Calculations!$C$116+MOD(AJ35,Calculations!$C$118))+Control!$C$7*Calculations!$C$84*INDEX('Monthly Data'!P:P,Calculations!$C$116+MOD(AJ35,Calculations!$C$118))+Control!$C$7*Calculations!$C$85*INDEX('Monthly Data'!Q:Q,Calculations!$C$116+MOD(AJ35,Calculations!$C$118))+(1-Control!$C$7*Calculations!$C$87)*INDEX('Monthly Data'!R:R,Calculations!$C$116+MOD(AJ35,Calculations!$C$118))</f>
        <v>1.1704119272391494E-2</v>
      </c>
      <c r="FA35" s="86">
        <f ca="1">Control!$C$7*Calculations!$C$82*INDEX('Monthly Data'!N:N,Calculations!$C$116+MOD(AK35,Calculations!$C$118))+Control!$C$7*Calculations!$C$83*INDEX('Monthly Data'!O:O,Calculations!$C$116+MOD(AK35,Calculations!$C$118))+Control!$C$7*Calculations!$C$84*INDEX('Monthly Data'!P:P,Calculations!$C$116+MOD(AK35,Calculations!$C$118))+Control!$C$7*Calculations!$C$85*INDEX('Monthly Data'!Q:Q,Calculations!$C$116+MOD(AK35,Calculations!$C$118))+(1-Control!$C$7*Calculations!$C$87)*INDEX('Monthly Data'!R:R,Calculations!$C$116+MOD(AK35,Calculations!$C$118))</f>
        <v>1.7831091590102856E-2</v>
      </c>
      <c r="FB35" s="86">
        <f ca="1">Control!$C$7*Calculations!$C$82*INDEX('Monthly Data'!N:N,Calculations!$C$116+MOD(AL35,Calculations!$C$118))+Control!$C$7*Calculations!$C$83*INDEX('Monthly Data'!O:O,Calculations!$C$116+MOD(AL35,Calculations!$C$118))+Control!$C$7*Calculations!$C$84*INDEX('Monthly Data'!P:P,Calculations!$C$116+MOD(AL35,Calculations!$C$118))+Control!$C$7*Calculations!$C$85*INDEX('Monthly Data'!Q:Q,Calculations!$C$116+MOD(AL35,Calculations!$C$118))+(1-Control!$C$7*Calculations!$C$87)*INDEX('Monthly Data'!R:R,Calculations!$C$116+MOD(AL35,Calculations!$C$118))</f>
        <v>1.5115046179922851E-2</v>
      </c>
      <c r="FC35" s="86">
        <f ca="1">Control!$C$7*Calculations!$C$82*INDEX('Monthly Data'!N:N,Calculations!$C$116+MOD(AM35,Calculations!$C$118))+Control!$C$7*Calculations!$C$83*INDEX('Monthly Data'!O:O,Calculations!$C$116+MOD(AM35,Calculations!$C$118))+Control!$C$7*Calculations!$C$84*INDEX('Monthly Data'!P:P,Calculations!$C$116+MOD(AM35,Calculations!$C$118))+Control!$C$7*Calculations!$C$85*INDEX('Monthly Data'!Q:Q,Calculations!$C$116+MOD(AM35,Calculations!$C$118))+(1-Control!$C$7*Calculations!$C$87)*INDEX('Monthly Data'!R:R,Calculations!$C$116+MOD(AM35,Calculations!$C$118))</f>
        <v>-1.0485101266941802E-2</v>
      </c>
      <c r="FD35" s="86">
        <f ca="1">Control!$C$7*Calculations!$C$82*INDEX('Monthly Data'!N:N,Calculations!$C$116+MOD(AN35,Calculations!$C$118))+Control!$C$7*Calculations!$C$83*INDEX('Monthly Data'!O:O,Calculations!$C$116+MOD(AN35,Calculations!$C$118))+Control!$C$7*Calculations!$C$84*INDEX('Monthly Data'!P:P,Calculations!$C$116+MOD(AN35,Calculations!$C$118))+Control!$C$7*Calculations!$C$85*INDEX('Monthly Data'!Q:Q,Calculations!$C$116+MOD(AN35,Calculations!$C$118))+(1-Control!$C$7*Calculations!$C$87)*INDEX('Monthly Data'!R:R,Calculations!$C$116+MOD(AN35,Calculations!$C$118))</f>
        <v>2.4470405846852006E-3</v>
      </c>
      <c r="FE35" s="86">
        <f ca="1">Control!$C$7*Calculations!$C$82*INDEX('Monthly Data'!N:N,Calculations!$C$116+MOD(AO35,Calculations!$C$118))+Control!$C$7*Calculations!$C$83*INDEX('Monthly Data'!O:O,Calculations!$C$116+MOD(AO35,Calculations!$C$118))+Control!$C$7*Calculations!$C$84*INDEX('Monthly Data'!P:P,Calculations!$C$116+MOD(AO35,Calculations!$C$118))+Control!$C$7*Calculations!$C$85*INDEX('Monthly Data'!Q:Q,Calculations!$C$116+MOD(AO35,Calculations!$C$118))+(1-Control!$C$7*Calculations!$C$87)*INDEX('Monthly Data'!R:R,Calculations!$C$116+MOD(AO35,Calculations!$C$118))</f>
        <v>6.2631896128884862E-3</v>
      </c>
      <c r="FF35" s="86">
        <f ca="1">Control!$C$7*Calculations!$C$82*INDEX('Monthly Data'!N:N,Calculations!$C$116+MOD(AP35,Calculations!$C$118))+Control!$C$7*Calculations!$C$83*INDEX('Monthly Data'!O:O,Calculations!$C$116+MOD(AP35,Calculations!$C$118))+Control!$C$7*Calculations!$C$84*INDEX('Monthly Data'!P:P,Calculations!$C$116+MOD(AP35,Calculations!$C$118))+Control!$C$7*Calculations!$C$85*INDEX('Monthly Data'!Q:Q,Calculations!$C$116+MOD(AP35,Calculations!$C$118))+(1-Control!$C$7*Calculations!$C$87)*INDEX('Monthly Data'!R:R,Calculations!$C$116+MOD(AP35,Calculations!$C$118))</f>
        <v>1.7831091590102856E-2</v>
      </c>
      <c r="FG35" s="86">
        <f ca="1">Control!$C$7*Calculations!$C$82*INDEX('Monthly Data'!N:N,Calculations!$C$116+MOD(AQ35,Calculations!$C$118))+Control!$C$7*Calculations!$C$83*INDEX('Monthly Data'!O:O,Calculations!$C$116+MOD(AQ35,Calculations!$C$118))+Control!$C$7*Calculations!$C$84*INDEX('Monthly Data'!P:P,Calculations!$C$116+MOD(AQ35,Calculations!$C$118))+Control!$C$7*Calculations!$C$85*INDEX('Monthly Data'!Q:Q,Calculations!$C$116+MOD(AQ35,Calculations!$C$118))+(1-Control!$C$7*Calculations!$C$87)*INDEX('Monthly Data'!R:R,Calculations!$C$116+MOD(AQ35,Calculations!$C$118))</f>
        <v>1.7599621212565995E-2</v>
      </c>
      <c r="FH35" s="86">
        <f ca="1">Control!$C$7*Calculations!$C$82*INDEX('Monthly Data'!N:N,Calculations!$C$116+MOD(AR35,Calculations!$C$118))+Control!$C$7*Calculations!$C$83*INDEX('Monthly Data'!O:O,Calculations!$C$116+MOD(AR35,Calculations!$C$118))+Control!$C$7*Calculations!$C$84*INDEX('Monthly Data'!P:P,Calculations!$C$116+MOD(AR35,Calculations!$C$118))+Control!$C$7*Calculations!$C$85*INDEX('Monthly Data'!Q:Q,Calculations!$C$116+MOD(AR35,Calculations!$C$118))+(1-Control!$C$7*Calculations!$C$87)*INDEX('Monthly Data'!R:R,Calculations!$C$116+MOD(AR35,Calculations!$C$118))</f>
        <v>9.9787204839310462E-3</v>
      </c>
      <c r="FI35" s="86">
        <f ca="1">Control!$C$7*Calculations!$C$82*INDEX('Monthly Data'!N:N,Calculations!$C$116+MOD(AS35,Calculations!$C$118))+Control!$C$7*Calculations!$C$83*INDEX('Monthly Data'!O:O,Calculations!$C$116+MOD(AS35,Calculations!$C$118))+Control!$C$7*Calculations!$C$84*INDEX('Monthly Data'!P:P,Calculations!$C$116+MOD(AS35,Calculations!$C$118))+Control!$C$7*Calculations!$C$85*INDEX('Monthly Data'!Q:Q,Calculations!$C$116+MOD(AS35,Calculations!$C$118))+(1-Control!$C$7*Calculations!$C$87)*INDEX('Monthly Data'!R:R,Calculations!$C$116+MOD(AS35,Calculations!$C$118))</f>
        <v>-1.6546126717384396E-2</v>
      </c>
      <c r="FJ35" s="86">
        <f ca="1">Control!$C$7*Calculations!$C$82*INDEX('Monthly Data'!N:N,Calculations!$C$116+MOD(AT35,Calculations!$C$118))+Control!$C$7*Calculations!$C$83*INDEX('Monthly Data'!O:O,Calculations!$C$116+MOD(AT35,Calculations!$C$118))+Control!$C$7*Calculations!$C$84*INDEX('Monthly Data'!P:P,Calculations!$C$116+MOD(AT35,Calculations!$C$118))+Control!$C$7*Calculations!$C$85*INDEX('Monthly Data'!Q:Q,Calculations!$C$116+MOD(AT35,Calculations!$C$118))+(1-Control!$C$7*Calculations!$C$87)*INDEX('Monthly Data'!R:R,Calculations!$C$116+MOD(AT35,Calculations!$C$118))</f>
        <v>9.5791276036140301E-3</v>
      </c>
      <c r="FK35" s="86">
        <f ca="1">Control!$C$7*Calculations!$C$82*INDEX('Monthly Data'!N:N,Calculations!$C$116+MOD(AU35,Calculations!$C$118))+Control!$C$7*Calculations!$C$83*INDEX('Monthly Data'!O:O,Calculations!$C$116+MOD(AU35,Calculations!$C$118))+Control!$C$7*Calculations!$C$84*INDEX('Monthly Data'!P:P,Calculations!$C$116+MOD(AU35,Calculations!$C$118))+Control!$C$7*Calculations!$C$85*INDEX('Monthly Data'!Q:Q,Calculations!$C$116+MOD(AU35,Calculations!$C$118))+(1-Control!$C$7*Calculations!$C$87)*INDEX('Monthly Data'!R:R,Calculations!$C$116+MOD(AU35,Calculations!$C$118))</f>
        <v>2.5790695379256122E-2</v>
      </c>
      <c r="FL35" s="86">
        <f ca="1">Control!$C$7*Calculations!$C$82*INDEX('Monthly Data'!N:N,Calculations!$C$116+MOD(AV35,Calculations!$C$118))+Control!$C$7*Calculations!$C$83*INDEX('Monthly Data'!O:O,Calculations!$C$116+MOD(AV35,Calculations!$C$118))+Control!$C$7*Calculations!$C$84*INDEX('Monthly Data'!P:P,Calculations!$C$116+MOD(AV35,Calculations!$C$118))+Control!$C$7*Calculations!$C$85*INDEX('Monthly Data'!Q:Q,Calculations!$C$116+MOD(AV35,Calculations!$C$118))+(1-Control!$C$7*Calculations!$C$87)*INDEX('Monthly Data'!R:R,Calculations!$C$116+MOD(AV35,Calculations!$C$118))</f>
        <v>3.1011313347584085E-2</v>
      </c>
      <c r="FM35" s="86">
        <f ca="1">Control!$C$7*Calculations!$C$82*INDEX('Monthly Data'!N:N,Calculations!$C$116+MOD(AW35,Calculations!$C$118))+Control!$C$7*Calculations!$C$83*INDEX('Monthly Data'!O:O,Calculations!$C$116+MOD(AW35,Calculations!$C$118))+Control!$C$7*Calculations!$C$84*INDEX('Monthly Data'!P:P,Calculations!$C$116+MOD(AW35,Calculations!$C$118))+Control!$C$7*Calculations!$C$85*INDEX('Monthly Data'!Q:Q,Calculations!$C$116+MOD(AW35,Calculations!$C$118))+(1-Control!$C$7*Calculations!$C$87)*INDEX('Monthly Data'!R:R,Calculations!$C$116+MOD(AW35,Calculations!$C$118))</f>
        <v>-4.3408051735618014E-2</v>
      </c>
      <c r="FN35" s="86">
        <f ca="1">Control!$C$7*Calculations!$C$82*INDEX('Monthly Data'!N:N,Calculations!$C$116+MOD(AX35,Calculations!$C$118))+Control!$C$7*Calculations!$C$83*INDEX('Monthly Data'!O:O,Calculations!$C$116+MOD(AX35,Calculations!$C$118))+Control!$C$7*Calculations!$C$84*INDEX('Monthly Data'!P:P,Calculations!$C$116+MOD(AX35,Calculations!$C$118))+Control!$C$7*Calculations!$C$85*INDEX('Monthly Data'!Q:Q,Calculations!$C$116+MOD(AX35,Calculations!$C$118))+(1-Control!$C$7*Calculations!$C$87)*INDEX('Monthly Data'!R:R,Calculations!$C$116+MOD(AX35,Calculations!$C$118))</f>
        <v>1.2954540023127663E-2</v>
      </c>
      <c r="FO35" s="86">
        <f ca="1">Control!$C$7*Calculations!$C$82*INDEX('Monthly Data'!N:N,Calculations!$C$116+MOD(AY35,Calculations!$C$118))+Control!$C$7*Calculations!$C$83*INDEX('Monthly Data'!O:O,Calculations!$C$116+MOD(AY35,Calculations!$C$118))+Control!$C$7*Calculations!$C$84*INDEX('Monthly Data'!P:P,Calculations!$C$116+MOD(AY35,Calculations!$C$118))+Control!$C$7*Calculations!$C$85*INDEX('Monthly Data'!Q:Q,Calculations!$C$116+MOD(AY35,Calculations!$C$118))+(1-Control!$C$7*Calculations!$C$87)*INDEX('Monthly Data'!R:R,Calculations!$C$116+MOD(AY35,Calculations!$C$118))</f>
        <v>-3.8554137824290124E-2</v>
      </c>
      <c r="FP35" s="86">
        <f ca="1">Control!$C$7*Calculations!$C$82*INDEX('Monthly Data'!N:N,Calculations!$C$116+MOD(AZ35,Calculations!$C$118))+Control!$C$7*Calculations!$C$83*INDEX('Monthly Data'!O:O,Calculations!$C$116+MOD(AZ35,Calculations!$C$118))+Control!$C$7*Calculations!$C$84*INDEX('Monthly Data'!P:P,Calculations!$C$116+MOD(AZ35,Calculations!$C$118))+Control!$C$7*Calculations!$C$85*INDEX('Monthly Data'!Q:Q,Calculations!$C$116+MOD(AZ35,Calculations!$C$118))+(1-Control!$C$7*Calculations!$C$87)*INDEX('Monthly Data'!R:R,Calculations!$C$116+MOD(AZ35,Calculations!$C$118))</f>
        <v>2.3852824346838646E-2</v>
      </c>
      <c r="FQ35" s="86">
        <f ca="1">Control!$C$7*Calculations!$C$82*INDEX('Monthly Data'!N:N,Calculations!$C$116+MOD(BA35,Calculations!$C$118))+Control!$C$7*Calculations!$C$83*INDEX('Monthly Data'!O:O,Calculations!$C$116+MOD(BA35,Calculations!$C$118))+Control!$C$7*Calculations!$C$84*INDEX('Monthly Data'!P:P,Calculations!$C$116+MOD(BA35,Calculations!$C$118))+Control!$C$7*Calculations!$C$85*INDEX('Monthly Data'!Q:Q,Calculations!$C$116+MOD(BA35,Calculations!$C$118))+(1-Control!$C$7*Calculations!$C$87)*INDEX('Monthly Data'!R:R,Calculations!$C$116+MOD(BA35,Calculations!$C$118))</f>
        <v>7.9764341593600071E-3</v>
      </c>
      <c r="FR35" s="86">
        <f ca="1">Control!$C$7*Calculations!$C$82*INDEX('Monthly Data'!N:N,Calculations!$C$116+MOD(BB35,Calculations!$C$118))+Control!$C$7*Calculations!$C$83*INDEX('Monthly Data'!O:O,Calculations!$C$116+MOD(BB35,Calculations!$C$118))+Control!$C$7*Calculations!$C$84*INDEX('Monthly Data'!P:P,Calculations!$C$116+MOD(BB35,Calculations!$C$118))+Control!$C$7*Calculations!$C$85*INDEX('Monthly Data'!Q:Q,Calculations!$C$116+MOD(BB35,Calculations!$C$118))+(1-Control!$C$7*Calculations!$C$87)*INDEX('Monthly Data'!R:R,Calculations!$C$116+MOD(BB35,Calculations!$C$118))</f>
        <v>1.5063457444773597E-2</v>
      </c>
      <c r="FS35" s="86">
        <f ca="1">Control!$C$7*Calculations!$C$82*INDEX('Monthly Data'!N:N,Calculations!$C$116+MOD(BC35,Calculations!$C$118))+Control!$C$7*Calculations!$C$83*INDEX('Monthly Data'!O:O,Calculations!$C$116+MOD(BC35,Calculations!$C$118))+Control!$C$7*Calculations!$C$84*INDEX('Monthly Data'!P:P,Calculations!$C$116+MOD(BC35,Calculations!$C$118))+Control!$C$7*Calculations!$C$85*INDEX('Monthly Data'!Q:Q,Calculations!$C$116+MOD(BC35,Calculations!$C$118))+(1-Control!$C$7*Calculations!$C$87)*INDEX('Monthly Data'!R:R,Calculations!$C$116+MOD(BC35,Calculations!$C$118))</f>
        <v>4.4327772793586687E-3</v>
      </c>
      <c r="FT35" s="86">
        <f ca="1">Control!$C$7*Calculations!$C$82*INDEX('Monthly Data'!N:N,Calculations!$C$116+MOD(BD35,Calculations!$C$118))+Control!$C$7*Calculations!$C$83*INDEX('Monthly Data'!O:O,Calculations!$C$116+MOD(BD35,Calculations!$C$118))+Control!$C$7*Calculations!$C$84*INDEX('Monthly Data'!P:P,Calculations!$C$116+MOD(BD35,Calculations!$C$118))+Control!$C$7*Calculations!$C$85*INDEX('Monthly Data'!Q:Q,Calculations!$C$116+MOD(BD35,Calculations!$C$118))+(1-Control!$C$7*Calculations!$C$87)*INDEX('Monthly Data'!R:R,Calculations!$C$116+MOD(BD35,Calculations!$C$118))</f>
        <v>1.2722494017511032E-2</v>
      </c>
      <c r="FU35" s="86">
        <f ca="1">Control!$C$7*Calculations!$C$82*INDEX('Monthly Data'!N:N,Calculations!$C$116+MOD(BE35,Calculations!$C$118))+Control!$C$7*Calculations!$C$83*INDEX('Monthly Data'!O:O,Calculations!$C$116+MOD(BE35,Calculations!$C$118))+Control!$C$7*Calculations!$C$84*INDEX('Monthly Data'!P:P,Calculations!$C$116+MOD(BE35,Calculations!$C$118))+Control!$C$7*Calculations!$C$85*INDEX('Monthly Data'!Q:Q,Calculations!$C$116+MOD(BE35,Calculations!$C$118))+(1-Control!$C$7*Calculations!$C$87)*INDEX('Monthly Data'!R:R,Calculations!$C$116+MOD(BE35,Calculations!$C$118))</f>
        <v>3.1070573055362403E-2</v>
      </c>
      <c r="FV35" s="86">
        <f ca="1">Control!$C$7*Calculations!$C$82*INDEX('Monthly Data'!N:N,Calculations!$C$116+MOD(BF35,Calculations!$C$118))+Control!$C$7*Calculations!$C$83*INDEX('Monthly Data'!O:O,Calculations!$C$116+MOD(BF35,Calculations!$C$118))+Control!$C$7*Calculations!$C$84*INDEX('Monthly Data'!P:P,Calculations!$C$116+MOD(BF35,Calculations!$C$118))+Control!$C$7*Calculations!$C$85*INDEX('Monthly Data'!Q:Q,Calculations!$C$116+MOD(BF35,Calculations!$C$118))+(1-Control!$C$7*Calculations!$C$87)*INDEX('Monthly Data'!R:R,Calculations!$C$116+MOD(BF35,Calculations!$C$118))</f>
        <v>3.7118215575026904E-2</v>
      </c>
      <c r="FW35" s="86">
        <f ca="1">Control!$C$7*Calculations!$C$82*INDEX('Monthly Data'!N:N,Calculations!$C$116+MOD(BG35,Calculations!$C$118))+Control!$C$7*Calculations!$C$83*INDEX('Monthly Data'!O:O,Calculations!$C$116+MOD(BG35,Calculations!$C$118))+Control!$C$7*Calculations!$C$84*INDEX('Monthly Data'!P:P,Calculations!$C$116+MOD(BG35,Calculations!$C$118))+Control!$C$7*Calculations!$C$85*INDEX('Monthly Data'!Q:Q,Calculations!$C$116+MOD(BG35,Calculations!$C$118))+(1-Control!$C$7*Calculations!$C$87)*INDEX('Monthly Data'!R:R,Calculations!$C$116+MOD(BG35,Calculations!$C$118))</f>
        <v>4.089189590407355E-3</v>
      </c>
      <c r="FX35" s="86">
        <f ca="1">Control!$C$7*Calculations!$C$82*INDEX('Monthly Data'!N:N,Calculations!$C$116+MOD(BH35,Calculations!$C$118))+Control!$C$7*Calculations!$C$83*INDEX('Monthly Data'!O:O,Calculations!$C$116+MOD(BH35,Calculations!$C$118))+Control!$C$7*Calculations!$C$84*INDEX('Monthly Data'!P:P,Calculations!$C$116+MOD(BH35,Calculations!$C$118))+Control!$C$7*Calculations!$C$85*INDEX('Monthly Data'!Q:Q,Calculations!$C$116+MOD(BH35,Calculations!$C$118))+(1-Control!$C$7*Calculations!$C$87)*INDEX('Monthly Data'!R:R,Calculations!$C$116+MOD(BH35,Calculations!$C$118))</f>
        <v>1.0921298083007208E-2</v>
      </c>
      <c r="FY35" s="86">
        <f ca="1">Control!$C$7*Calculations!$C$82*INDEX('Monthly Data'!N:N,Calculations!$C$116+MOD(BI35,Calculations!$C$118))+Control!$C$7*Calculations!$C$83*INDEX('Monthly Data'!O:O,Calculations!$C$116+MOD(BI35,Calculations!$C$118))+Control!$C$7*Calculations!$C$84*INDEX('Monthly Data'!P:P,Calculations!$C$116+MOD(BI35,Calculations!$C$118))+Control!$C$7*Calculations!$C$85*INDEX('Monthly Data'!Q:Q,Calculations!$C$116+MOD(BI35,Calculations!$C$118))+(1-Control!$C$7*Calculations!$C$87)*INDEX('Monthly Data'!R:R,Calculations!$C$116+MOD(BI35,Calculations!$C$118))</f>
        <v>1.1809891087585166E-2</v>
      </c>
      <c r="FZ35" s="86">
        <f ca="1">Control!$C$7*Calculations!$C$82*INDEX('Monthly Data'!N:N,Calculations!$C$116+MOD(BJ35,Calculations!$C$118))+Control!$C$7*Calculations!$C$83*INDEX('Monthly Data'!O:O,Calculations!$C$116+MOD(BJ35,Calculations!$C$118))+Control!$C$7*Calculations!$C$84*INDEX('Monthly Data'!P:P,Calculations!$C$116+MOD(BJ35,Calculations!$C$118))+Control!$C$7*Calculations!$C$85*INDEX('Monthly Data'!Q:Q,Calculations!$C$116+MOD(BJ35,Calculations!$C$118))+(1-Control!$C$7*Calculations!$C$87)*INDEX('Monthly Data'!R:R,Calculations!$C$116+MOD(BJ35,Calculations!$C$118))</f>
        <v>1.2954540023127663E-2</v>
      </c>
      <c r="GA35" s="86">
        <f ca="1">Control!$C$7*Calculations!$C$82*INDEX('Monthly Data'!N:N,Calculations!$C$116+MOD(BK35,Calculations!$C$118))+Control!$C$7*Calculations!$C$83*INDEX('Monthly Data'!O:O,Calculations!$C$116+MOD(BK35,Calculations!$C$118))+Control!$C$7*Calculations!$C$84*INDEX('Monthly Data'!P:P,Calculations!$C$116+MOD(BK35,Calculations!$C$118))+Control!$C$7*Calculations!$C$85*INDEX('Monthly Data'!Q:Q,Calculations!$C$116+MOD(BK35,Calculations!$C$118))+(1-Control!$C$7*Calculations!$C$87)*INDEX('Monthly Data'!R:R,Calculations!$C$116+MOD(BK35,Calculations!$C$118))</f>
        <v>2.9708469559001142E-2</v>
      </c>
      <c r="GB35" s="86">
        <f ca="1">Control!$C$7*Calculations!$C$82*INDEX('Monthly Data'!N:N,Calculations!$C$116+MOD(BL35,Calculations!$C$118))+Control!$C$7*Calculations!$C$83*INDEX('Monthly Data'!O:O,Calculations!$C$116+MOD(BL35,Calculations!$C$118))+Control!$C$7*Calculations!$C$84*INDEX('Monthly Data'!P:P,Calculations!$C$116+MOD(BL35,Calculations!$C$118))+Control!$C$7*Calculations!$C$85*INDEX('Monthly Data'!Q:Q,Calculations!$C$116+MOD(BL35,Calculations!$C$118))+(1-Control!$C$7*Calculations!$C$87)*INDEX('Monthly Data'!R:R,Calculations!$C$116+MOD(BL35,Calculations!$C$118))</f>
        <v>2.3852824346838646E-2</v>
      </c>
      <c r="GC35" s="86">
        <f ca="1">Control!$C$7*Calculations!$C$82*INDEX('Monthly Data'!N:N,Calculations!$C$116+MOD(BM35,Calculations!$C$118))+Control!$C$7*Calculations!$C$83*INDEX('Monthly Data'!O:O,Calculations!$C$116+MOD(BM35,Calculations!$C$118))+Control!$C$7*Calculations!$C$84*INDEX('Monthly Data'!P:P,Calculations!$C$116+MOD(BM35,Calculations!$C$118))+Control!$C$7*Calculations!$C$85*INDEX('Monthly Data'!Q:Q,Calculations!$C$116+MOD(BM35,Calculations!$C$118))+(1-Control!$C$7*Calculations!$C$87)*INDEX('Monthly Data'!R:R,Calculations!$C$116+MOD(BM35,Calculations!$C$118))</f>
        <v>7.857567536297622E-3</v>
      </c>
      <c r="GD35" s="86">
        <f ca="1">Control!$C$7*Calculations!$C$82*INDEX('Monthly Data'!N:N,Calculations!$C$116+MOD(BN35,Calculations!$C$118))+Control!$C$7*Calculations!$C$83*INDEX('Monthly Data'!O:O,Calculations!$C$116+MOD(BN35,Calculations!$C$118))+Control!$C$7*Calculations!$C$84*INDEX('Monthly Data'!P:P,Calculations!$C$116+MOD(BN35,Calculations!$C$118))+Control!$C$7*Calculations!$C$85*INDEX('Monthly Data'!Q:Q,Calculations!$C$116+MOD(BN35,Calculations!$C$118))+(1-Control!$C$7*Calculations!$C$87)*INDEX('Monthly Data'!R:R,Calculations!$C$116+MOD(BN35,Calculations!$C$118))</f>
        <v>1.0415351832335435E-2</v>
      </c>
      <c r="GE35" s="86">
        <f ca="1">Control!$C$7*Calculations!$C$82*INDEX('Monthly Data'!N:N,Calculations!$C$116+MOD(BO35,Calculations!$C$118))+Control!$C$7*Calculations!$C$83*INDEX('Monthly Data'!O:O,Calculations!$C$116+MOD(BO35,Calculations!$C$118))+Control!$C$7*Calculations!$C$84*INDEX('Monthly Data'!P:P,Calculations!$C$116+MOD(BO35,Calculations!$C$118))+Control!$C$7*Calculations!$C$85*INDEX('Monthly Data'!Q:Q,Calculations!$C$116+MOD(BO35,Calculations!$C$118))+(1-Control!$C$7*Calculations!$C$87)*INDEX('Monthly Data'!R:R,Calculations!$C$116+MOD(BO35,Calculations!$C$118))</f>
        <v>6.6954569943530936E-3</v>
      </c>
      <c r="GF35" s="86">
        <f ca="1">Control!$C$7*Calculations!$C$82*INDEX('Monthly Data'!N:N,Calculations!$C$116+MOD(BP35,Calculations!$C$118))+Control!$C$7*Calculations!$C$83*INDEX('Monthly Data'!O:O,Calculations!$C$116+MOD(BP35,Calculations!$C$118))+Control!$C$7*Calculations!$C$84*INDEX('Monthly Data'!P:P,Calculations!$C$116+MOD(BP35,Calculations!$C$118))+Control!$C$7*Calculations!$C$85*INDEX('Monthly Data'!Q:Q,Calculations!$C$116+MOD(BP35,Calculations!$C$118))+(1-Control!$C$7*Calculations!$C$87)*INDEX('Monthly Data'!R:R,Calculations!$C$116+MOD(BP35,Calculations!$C$118))</f>
        <v>-7.5539743260223157E-3</v>
      </c>
      <c r="GG35" s="86">
        <f ca="1">Control!$C$7*Calculations!$C$82*INDEX('Monthly Data'!N:N,Calculations!$C$116+MOD(BQ35,Calculations!$C$118))+Control!$C$7*Calculations!$C$83*INDEX('Monthly Data'!O:O,Calculations!$C$116+MOD(BQ35,Calculations!$C$118))+Control!$C$7*Calculations!$C$84*INDEX('Monthly Data'!P:P,Calculations!$C$116+MOD(BQ35,Calculations!$C$118))+Control!$C$7*Calculations!$C$85*INDEX('Monthly Data'!Q:Q,Calculations!$C$116+MOD(BQ35,Calculations!$C$118))+(1-Control!$C$7*Calculations!$C$87)*INDEX('Monthly Data'!R:R,Calculations!$C$116+MOD(BQ35,Calculations!$C$118))</f>
        <v>-2.4571433440223247E-2</v>
      </c>
      <c r="GH35" s="86">
        <f ca="1">Control!$C$7*Calculations!$C$82*INDEX('Monthly Data'!N:N,Calculations!$C$116+MOD(BR35,Calculations!$C$118))+Control!$C$7*Calculations!$C$83*INDEX('Monthly Data'!O:O,Calculations!$C$116+MOD(BR35,Calculations!$C$118))+Control!$C$7*Calculations!$C$84*INDEX('Monthly Data'!P:P,Calculations!$C$116+MOD(BR35,Calculations!$C$118))+Control!$C$7*Calculations!$C$85*INDEX('Monthly Data'!Q:Q,Calculations!$C$116+MOD(BR35,Calculations!$C$118))+(1-Control!$C$7*Calculations!$C$87)*INDEX('Monthly Data'!R:R,Calculations!$C$116+MOD(BR35,Calculations!$C$118))</f>
        <v>1.4915555251167555E-3</v>
      </c>
      <c r="GI35" s="86">
        <f ca="1">Control!$C$7*Calculations!$C$82*INDEX('Monthly Data'!N:N,Calculations!$C$116+MOD(BS35,Calculations!$C$118))+Control!$C$7*Calculations!$C$83*INDEX('Monthly Data'!O:O,Calculations!$C$116+MOD(BS35,Calculations!$C$118))+Control!$C$7*Calculations!$C$84*INDEX('Monthly Data'!P:P,Calculations!$C$116+MOD(BS35,Calculations!$C$118))+Control!$C$7*Calculations!$C$85*INDEX('Monthly Data'!Q:Q,Calculations!$C$116+MOD(BS35,Calculations!$C$118))+(1-Control!$C$7*Calculations!$C$87)*INDEX('Monthly Data'!R:R,Calculations!$C$116+MOD(BS35,Calculations!$C$118))</f>
        <v>4.4327772793586687E-3</v>
      </c>
      <c r="GJ35" s="86">
        <f ca="1">Control!$C$7*Calculations!$C$82*INDEX('Monthly Data'!N:N,Calculations!$C$116+MOD(BT35,Calculations!$C$118))+Control!$C$7*Calculations!$C$83*INDEX('Monthly Data'!O:O,Calculations!$C$116+MOD(BT35,Calculations!$C$118))+Control!$C$7*Calculations!$C$84*INDEX('Monthly Data'!P:P,Calculations!$C$116+MOD(BT35,Calculations!$C$118))+Control!$C$7*Calculations!$C$85*INDEX('Monthly Data'!Q:Q,Calculations!$C$116+MOD(BT35,Calculations!$C$118))+(1-Control!$C$7*Calculations!$C$87)*INDEX('Monthly Data'!R:R,Calculations!$C$116+MOD(BT35,Calculations!$C$118))</f>
        <v>-2.5168357537820856E-4</v>
      </c>
      <c r="GK35" s="86">
        <f ca="1">Control!$C$7*Calculations!$C$82*INDEX('Monthly Data'!N:N,Calculations!$C$116+MOD(BU35,Calculations!$C$118))+Control!$C$7*Calculations!$C$83*INDEX('Monthly Data'!O:O,Calculations!$C$116+MOD(BU35,Calculations!$C$118))+Control!$C$7*Calculations!$C$84*INDEX('Monthly Data'!P:P,Calculations!$C$116+MOD(BU35,Calculations!$C$118))+Control!$C$7*Calculations!$C$85*INDEX('Monthly Data'!Q:Q,Calculations!$C$116+MOD(BU35,Calculations!$C$118))+(1-Control!$C$7*Calculations!$C$87)*INDEX('Monthly Data'!R:R,Calculations!$C$116+MOD(BU35,Calculations!$C$118))</f>
        <v>2.9708469559001142E-2</v>
      </c>
      <c r="GL35" s="86">
        <f ca="1">Control!$C$7*Calculations!$C$82*INDEX('Monthly Data'!N:N,Calculations!$C$116+MOD(BV35,Calculations!$C$118))+Control!$C$7*Calculations!$C$83*INDEX('Monthly Data'!O:O,Calculations!$C$116+MOD(BV35,Calculations!$C$118))+Control!$C$7*Calculations!$C$84*INDEX('Monthly Data'!P:P,Calculations!$C$116+MOD(BV35,Calculations!$C$118))+Control!$C$7*Calculations!$C$85*INDEX('Monthly Data'!Q:Q,Calculations!$C$116+MOD(BV35,Calculations!$C$118))+(1-Control!$C$7*Calculations!$C$87)*INDEX('Monthly Data'!R:R,Calculations!$C$116+MOD(BV35,Calculations!$C$118))</f>
        <v>-4.0413381192162513E-2</v>
      </c>
      <c r="GM35" s="86">
        <f ca="1">Control!$C$7*Calculations!$C$82*INDEX('Monthly Data'!N:N,Calculations!$C$116+MOD(BW35,Calculations!$C$118))+Control!$C$7*Calculations!$C$83*INDEX('Monthly Data'!O:O,Calculations!$C$116+MOD(BW35,Calculations!$C$118))+Control!$C$7*Calculations!$C$84*INDEX('Monthly Data'!P:P,Calculations!$C$116+MOD(BW35,Calculations!$C$118))+Control!$C$7*Calculations!$C$85*INDEX('Monthly Data'!Q:Q,Calculations!$C$116+MOD(BW35,Calculations!$C$118))+(1-Control!$C$7*Calculations!$C$87)*INDEX('Monthly Data'!R:R,Calculations!$C$116+MOD(BW35,Calculations!$C$118))</f>
        <v>6.1009361253630504E-2</v>
      </c>
      <c r="GN35" s="86">
        <f ca="1">Control!$C$7*Calculations!$C$82*INDEX('Monthly Data'!N:N,Calculations!$C$116+MOD(BX35,Calculations!$C$118))+Control!$C$7*Calculations!$C$83*INDEX('Monthly Data'!O:O,Calculations!$C$116+MOD(BX35,Calculations!$C$118))+Control!$C$7*Calculations!$C$84*INDEX('Monthly Data'!P:P,Calculations!$C$116+MOD(BX35,Calculations!$C$118))+Control!$C$7*Calculations!$C$85*INDEX('Monthly Data'!Q:Q,Calculations!$C$116+MOD(BX35,Calculations!$C$118))+(1-Control!$C$7*Calculations!$C$87)*INDEX('Monthly Data'!R:R,Calculations!$C$116+MOD(BX35,Calculations!$C$118))</f>
        <v>3.1011313347584085E-2</v>
      </c>
      <c r="GO35" s="86">
        <f ca="1">Control!$C$7*Calculations!$C$82*INDEX('Monthly Data'!N:N,Calculations!$C$116+MOD(BY35,Calculations!$C$118))+Control!$C$7*Calculations!$C$83*INDEX('Monthly Data'!O:O,Calculations!$C$116+MOD(BY35,Calculations!$C$118))+Control!$C$7*Calculations!$C$84*INDEX('Monthly Data'!P:P,Calculations!$C$116+MOD(BY35,Calculations!$C$118))+Control!$C$7*Calculations!$C$85*INDEX('Monthly Data'!Q:Q,Calculations!$C$116+MOD(BY35,Calculations!$C$118))+(1-Control!$C$7*Calculations!$C$87)*INDEX('Monthly Data'!R:R,Calculations!$C$116+MOD(BY35,Calculations!$C$118))</f>
        <v>-7.4084874653726545E-3</v>
      </c>
      <c r="GP35" s="86">
        <f ca="1">Control!$C$7*Calculations!$C$82*INDEX('Monthly Data'!N:N,Calculations!$C$116+MOD(BZ35,Calculations!$C$118))+Control!$C$7*Calculations!$C$83*INDEX('Monthly Data'!O:O,Calculations!$C$116+MOD(BZ35,Calculations!$C$118))+Control!$C$7*Calculations!$C$84*INDEX('Monthly Data'!P:P,Calculations!$C$116+MOD(BZ35,Calculations!$C$118))+Control!$C$7*Calculations!$C$85*INDEX('Monthly Data'!Q:Q,Calculations!$C$116+MOD(BZ35,Calculations!$C$118))+(1-Control!$C$7*Calculations!$C$87)*INDEX('Monthly Data'!R:R,Calculations!$C$116+MOD(BZ35,Calculations!$C$118))</f>
        <v>-2.5168357537820856E-4</v>
      </c>
      <c r="GQ35" s="86">
        <f ca="1">Control!$C$7*Calculations!$C$82*INDEX('Monthly Data'!N:N,Calculations!$C$116+MOD(CA35,Calculations!$C$118))+Control!$C$7*Calculations!$C$83*INDEX('Monthly Data'!O:O,Calculations!$C$116+MOD(CA35,Calculations!$C$118))+Control!$C$7*Calculations!$C$84*INDEX('Monthly Data'!P:P,Calculations!$C$116+MOD(CA35,Calculations!$C$118))+Control!$C$7*Calculations!$C$85*INDEX('Monthly Data'!Q:Q,Calculations!$C$116+MOD(CA35,Calculations!$C$118))+(1-Control!$C$7*Calculations!$C$87)*INDEX('Monthly Data'!R:R,Calculations!$C$116+MOD(CA35,Calculations!$C$118))</f>
        <v>2.2757992058453024E-3</v>
      </c>
      <c r="GR35" s="86">
        <f ca="1">Control!$C$7*Calculations!$C$82*INDEX('Monthly Data'!N:N,Calculations!$C$116+MOD(CB35,Calculations!$C$118))+Control!$C$7*Calculations!$C$83*INDEX('Monthly Data'!O:O,Calculations!$C$116+MOD(CB35,Calculations!$C$118))+Control!$C$7*Calculations!$C$84*INDEX('Monthly Data'!P:P,Calculations!$C$116+MOD(CB35,Calculations!$C$118))+Control!$C$7*Calculations!$C$85*INDEX('Monthly Data'!Q:Q,Calculations!$C$116+MOD(CB35,Calculations!$C$118))+(1-Control!$C$7*Calculations!$C$87)*INDEX('Monthly Data'!R:R,Calculations!$C$116+MOD(CB35,Calculations!$C$118))</f>
        <v>-3.9863250714949353E-2</v>
      </c>
      <c r="GS35" s="86">
        <f ca="1">Control!$C$7*Calculations!$C$82*INDEX('Monthly Data'!N:N,Calculations!$C$116+MOD(CC35,Calculations!$C$118))+Control!$C$7*Calculations!$C$83*INDEX('Monthly Data'!O:O,Calculations!$C$116+MOD(CC35,Calculations!$C$118))+Control!$C$7*Calculations!$C$84*INDEX('Monthly Data'!P:P,Calculations!$C$116+MOD(CC35,Calculations!$C$118))+Control!$C$7*Calculations!$C$85*INDEX('Monthly Data'!Q:Q,Calculations!$C$116+MOD(CC35,Calculations!$C$118))+(1-Control!$C$7*Calculations!$C$87)*INDEX('Monthly Data'!R:R,Calculations!$C$116+MOD(CC35,Calculations!$C$118))</f>
        <v>1.3891304280773396E-2</v>
      </c>
      <c r="GT35" s="86">
        <f ca="1">Control!$C$7*Calculations!$C$82*INDEX('Monthly Data'!N:N,Calculations!$C$116+MOD(CD35,Calculations!$C$118))+Control!$C$7*Calculations!$C$83*INDEX('Monthly Data'!O:O,Calculations!$C$116+MOD(CD35,Calculations!$C$118))+Control!$C$7*Calculations!$C$84*INDEX('Monthly Data'!P:P,Calculations!$C$116+MOD(CD35,Calculations!$C$118))+Control!$C$7*Calculations!$C$85*INDEX('Monthly Data'!Q:Q,Calculations!$C$116+MOD(CD35,Calculations!$C$118))+(1-Control!$C$7*Calculations!$C$87)*INDEX('Monthly Data'!R:R,Calculations!$C$116+MOD(CD35,Calculations!$C$118))</f>
        <v>1.5216630695380906E-2</v>
      </c>
      <c r="GU35" s="86">
        <f ca="1">Control!$C$7*Calculations!$C$82*INDEX('Monthly Data'!N:N,Calculations!$C$116+MOD(CE35,Calculations!$C$118))+Control!$C$7*Calculations!$C$83*INDEX('Monthly Data'!O:O,Calculations!$C$116+MOD(CE35,Calculations!$C$118))+Control!$C$7*Calculations!$C$84*INDEX('Monthly Data'!P:P,Calculations!$C$116+MOD(CE35,Calculations!$C$118))+Control!$C$7*Calculations!$C$85*INDEX('Monthly Data'!Q:Q,Calculations!$C$116+MOD(CE35,Calculations!$C$118))+(1-Control!$C$7*Calculations!$C$87)*INDEX('Monthly Data'!R:R,Calculations!$C$116+MOD(CE35,Calculations!$C$118))</f>
        <v>3.7118215575026904E-2</v>
      </c>
      <c r="GV35" s="86">
        <f ca="1">Control!$C$7*Calculations!$C$82*INDEX('Monthly Data'!N:N,Calculations!$C$116+MOD(CF35,Calculations!$C$118))+Control!$C$7*Calculations!$C$83*INDEX('Monthly Data'!O:O,Calculations!$C$116+MOD(CF35,Calculations!$C$118))+Control!$C$7*Calculations!$C$84*INDEX('Monthly Data'!P:P,Calculations!$C$116+MOD(CF35,Calculations!$C$118))+Control!$C$7*Calculations!$C$85*INDEX('Monthly Data'!Q:Q,Calculations!$C$116+MOD(CF35,Calculations!$C$118))+(1-Control!$C$7*Calculations!$C$87)*INDEX('Monthly Data'!R:R,Calculations!$C$116+MOD(CF35,Calculations!$C$118))</f>
        <v>-4.0413381192162513E-2</v>
      </c>
      <c r="GW35" s="86">
        <f ca="1">Control!$C$7*Calculations!$C$82*INDEX('Monthly Data'!N:N,Calculations!$C$116+MOD(CG35,Calculations!$C$118))+Control!$C$7*Calculations!$C$83*INDEX('Monthly Data'!O:O,Calculations!$C$116+MOD(CG35,Calculations!$C$118))+Control!$C$7*Calculations!$C$84*INDEX('Monthly Data'!P:P,Calculations!$C$116+MOD(CG35,Calculations!$C$118))+Control!$C$7*Calculations!$C$85*INDEX('Monthly Data'!Q:Q,Calculations!$C$116+MOD(CG35,Calculations!$C$118))+(1-Control!$C$7*Calculations!$C$87)*INDEX('Monthly Data'!R:R,Calculations!$C$116+MOD(CG35,Calculations!$C$118))</f>
        <v>2.0524935548016137E-2</v>
      </c>
      <c r="GX35" s="86">
        <f ca="1">Control!$C$7*Calculations!$C$82*INDEX('Monthly Data'!N:N,Calculations!$C$116+MOD(CH35,Calculations!$C$118))+Control!$C$7*Calculations!$C$83*INDEX('Monthly Data'!O:O,Calculations!$C$116+MOD(CH35,Calculations!$C$118))+Control!$C$7*Calculations!$C$84*INDEX('Monthly Data'!P:P,Calculations!$C$116+MOD(CH35,Calculations!$C$118))+Control!$C$7*Calculations!$C$85*INDEX('Monthly Data'!Q:Q,Calculations!$C$116+MOD(CH35,Calculations!$C$118))+(1-Control!$C$7*Calculations!$C$87)*INDEX('Monthly Data'!R:R,Calculations!$C$116+MOD(CH35,Calculations!$C$118))</f>
        <v>-1.3959200237295809E-2</v>
      </c>
      <c r="GY35" s="86">
        <f ca="1">Control!$C$7*Calculations!$C$82*INDEX('Monthly Data'!N:N,Calculations!$C$116+MOD(CI35,Calculations!$C$118))+Control!$C$7*Calculations!$C$83*INDEX('Monthly Data'!O:O,Calculations!$C$116+MOD(CI35,Calculations!$C$118))+Control!$C$7*Calculations!$C$84*INDEX('Monthly Data'!P:P,Calculations!$C$116+MOD(CI35,Calculations!$C$118))+Control!$C$7*Calculations!$C$85*INDEX('Monthly Data'!Q:Q,Calculations!$C$116+MOD(CI35,Calculations!$C$118))+(1-Control!$C$7*Calculations!$C$87)*INDEX('Monthly Data'!R:R,Calculations!$C$116+MOD(CI35,Calculations!$C$118))</f>
        <v>3.0957942835585645E-2</v>
      </c>
      <c r="GZ35" s="86">
        <f ca="1">Control!$C$7*Calculations!$C$82*INDEX('Monthly Data'!N:N,Calculations!$C$116+MOD(CJ35,Calculations!$C$118))+Control!$C$7*Calculations!$C$83*INDEX('Monthly Data'!O:O,Calculations!$C$116+MOD(CJ35,Calculations!$C$118))+Control!$C$7*Calculations!$C$84*INDEX('Monthly Data'!P:P,Calculations!$C$116+MOD(CJ35,Calculations!$C$118))+Control!$C$7*Calculations!$C$85*INDEX('Monthly Data'!Q:Q,Calculations!$C$116+MOD(CJ35,Calculations!$C$118))+(1-Control!$C$7*Calculations!$C$87)*INDEX('Monthly Data'!R:R,Calculations!$C$116+MOD(CJ35,Calculations!$C$118))</f>
        <v>1.7073665854433945E-2</v>
      </c>
      <c r="HA35" s="86">
        <f ca="1">Control!$C$7*Calculations!$C$82*INDEX('Monthly Data'!N:N,Calculations!$C$116+MOD(CK35,Calculations!$C$118))+Control!$C$7*Calculations!$C$83*INDEX('Monthly Data'!O:O,Calculations!$C$116+MOD(CK35,Calculations!$C$118))+Control!$C$7*Calculations!$C$84*INDEX('Monthly Data'!P:P,Calculations!$C$116+MOD(CK35,Calculations!$C$118))+Control!$C$7*Calculations!$C$85*INDEX('Monthly Data'!Q:Q,Calculations!$C$116+MOD(CK35,Calculations!$C$118))+(1-Control!$C$7*Calculations!$C$87)*INDEX('Monthly Data'!R:R,Calculations!$C$116+MOD(CK35,Calculations!$C$118))</f>
        <v>2.3206536303657571E-2</v>
      </c>
      <c r="HB35" s="86">
        <f ca="1">Control!$C$7*Calculations!$C$82*INDEX('Monthly Data'!N:N,Calculations!$C$116+MOD(CL35,Calculations!$C$118))+Control!$C$7*Calculations!$C$83*INDEX('Monthly Data'!O:O,Calculations!$C$116+MOD(CL35,Calculations!$C$118))+Control!$C$7*Calculations!$C$84*INDEX('Monthly Data'!P:P,Calculations!$C$116+MOD(CL35,Calculations!$C$118))+Control!$C$7*Calculations!$C$85*INDEX('Monthly Data'!Q:Q,Calculations!$C$116+MOD(CL35,Calculations!$C$118))+(1-Control!$C$7*Calculations!$C$87)*INDEX('Monthly Data'!R:R,Calculations!$C$116+MOD(CL35,Calculations!$C$118))</f>
        <v>6.1009361253630504E-2</v>
      </c>
      <c r="HC35" s="86">
        <f ca="1">Control!$C$7*Calculations!$C$82*INDEX('Monthly Data'!N:N,Calculations!$C$116+MOD(CM35,Calculations!$C$118))+Control!$C$7*Calculations!$C$83*INDEX('Monthly Data'!O:O,Calculations!$C$116+MOD(CM35,Calculations!$C$118))+Control!$C$7*Calculations!$C$84*INDEX('Monthly Data'!P:P,Calculations!$C$116+MOD(CM35,Calculations!$C$118))+Control!$C$7*Calculations!$C$85*INDEX('Monthly Data'!Q:Q,Calculations!$C$116+MOD(CM35,Calculations!$C$118))+(1-Control!$C$7*Calculations!$C$87)*INDEX('Monthly Data'!R:R,Calculations!$C$116+MOD(CM35,Calculations!$C$118))</f>
        <v>-1.5984879994281095E-2</v>
      </c>
      <c r="HD35" s="86">
        <f ca="1">Control!$C$7*Calculations!$C$82*INDEX('Monthly Data'!N:N,Calculations!$C$116+MOD(CN35,Calculations!$C$118))+Control!$C$7*Calculations!$C$83*INDEX('Monthly Data'!O:O,Calculations!$C$116+MOD(CN35,Calculations!$C$118))+Control!$C$7*Calculations!$C$84*INDEX('Monthly Data'!P:P,Calculations!$C$116+MOD(CN35,Calculations!$C$118))+Control!$C$7*Calculations!$C$85*INDEX('Monthly Data'!Q:Q,Calculations!$C$116+MOD(CN35,Calculations!$C$118))+(1-Control!$C$7*Calculations!$C$87)*INDEX('Monthly Data'!R:R,Calculations!$C$116+MOD(CN35,Calculations!$C$118))</f>
        <v>3.4808428836917149E-3</v>
      </c>
      <c r="HE35" s="86">
        <f ca="1">Control!$C$7*Calculations!$C$82*INDEX('Monthly Data'!N:N,Calculations!$C$116+MOD(CO35,Calculations!$C$118))+Control!$C$7*Calculations!$C$83*INDEX('Monthly Data'!O:O,Calculations!$C$116+MOD(CO35,Calculations!$C$118))+Control!$C$7*Calculations!$C$84*INDEX('Monthly Data'!P:P,Calculations!$C$116+MOD(CO35,Calculations!$C$118))+Control!$C$7*Calculations!$C$85*INDEX('Monthly Data'!Q:Q,Calculations!$C$116+MOD(CO35,Calculations!$C$118))+(1-Control!$C$7*Calculations!$C$87)*INDEX('Monthly Data'!R:R,Calculations!$C$116+MOD(CO35,Calculations!$C$118))</f>
        <v>1.3423979074716584E-2</v>
      </c>
      <c r="HF35" s="86">
        <f ca="1">Control!$C$7*Calculations!$C$82*INDEX('Monthly Data'!N:N,Calculations!$C$116+MOD(CP35,Calculations!$C$118))+Control!$C$7*Calculations!$C$83*INDEX('Monthly Data'!O:O,Calculations!$C$116+MOD(CP35,Calculations!$C$118))+Control!$C$7*Calculations!$C$84*INDEX('Monthly Data'!P:P,Calculations!$C$116+MOD(CP35,Calculations!$C$118))+Control!$C$7*Calculations!$C$85*INDEX('Monthly Data'!Q:Q,Calculations!$C$116+MOD(CP35,Calculations!$C$118))+(1-Control!$C$7*Calculations!$C$87)*INDEX('Monthly Data'!R:R,Calculations!$C$116+MOD(CP35,Calculations!$C$118))</f>
        <v>6.1009361253630504E-2</v>
      </c>
      <c r="HG35" s="86">
        <f ca="1">Control!$C$7*Calculations!$C$82*INDEX('Monthly Data'!N:N,Calculations!$C$116+MOD(CQ35,Calculations!$C$118))+Control!$C$7*Calculations!$C$83*INDEX('Monthly Data'!O:O,Calculations!$C$116+MOD(CQ35,Calculations!$C$118))+Control!$C$7*Calculations!$C$84*INDEX('Monthly Data'!P:P,Calculations!$C$116+MOD(CQ35,Calculations!$C$118))+Control!$C$7*Calculations!$C$85*INDEX('Monthly Data'!Q:Q,Calculations!$C$116+MOD(CQ35,Calculations!$C$118))+(1-Control!$C$7*Calculations!$C$87)*INDEX('Monthly Data'!R:R,Calculations!$C$116+MOD(CQ35,Calculations!$C$118))</f>
        <v>7.5897487599915015E-3</v>
      </c>
      <c r="HH35" s="86">
        <f ca="1">Control!$C$7*Calculations!$C$82*INDEX('Monthly Data'!N:N,Calculations!$C$116+MOD(CR35,Calculations!$C$118))+Control!$C$7*Calculations!$C$83*INDEX('Monthly Data'!O:O,Calculations!$C$116+MOD(CR35,Calculations!$C$118))+Control!$C$7*Calculations!$C$84*INDEX('Monthly Data'!P:P,Calculations!$C$116+MOD(CR35,Calculations!$C$118))+Control!$C$7*Calculations!$C$85*INDEX('Monthly Data'!Q:Q,Calculations!$C$116+MOD(CR35,Calculations!$C$118))+(1-Control!$C$7*Calculations!$C$87)*INDEX('Monthly Data'!R:R,Calculations!$C$116+MOD(CR35,Calculations!$C$118))</f>
        <v>1.7472933988537529E-2</v>
      </c>
      <c r="HI35" s="86">
        <f ca="1">Control!$C$7*Calculations!$C$82*INDEX('Monthly Data'!N:N,Calculations!$C$116+MOD(CS35,Calculations!$C$118))+Control!$C$7*Calculations!$C$83*INDEX('Monthly Data'!O:O,Calculations!$C$116+MOD(CS35,Calculations!$C$118))+Control!$C$7*Calculations!$C$84*INDEX('Monthly Data'!P:P,Calculations!$C$116+MOD(CS35,Calculations!$C$118))+Control!$C$7*Calculations!$C$85*INDEX('Monthly Data'!Q:Q,Calculations!$C$116+MOD(CS35,Calculations!$C$118))+(1-Control!$C$7*Calculations!$C$87)*INDEX('Monthly Data'!R:R,Calculations!$C$116+MOD(CS35,Calculations!$C$118))</f>
        <v>1.3891563624307685E-2</v>
      </c>
      <c r="HJ35" s="86">
        <f ca="1">Control!$C$7*Calculations!$C$82*INDEX('Monthly Data'!N:N,Calculations!$C$116+MOD(CT35,Calculations!$C$118))+Control!$C$7*Calculations!$C$83*INDEX('Monthly Data'!O:O,Calculations!$C$116+MOD(CT35,Calculations!$C$118))+Control!$C$7*Calculations!$C$84*INDEX('Monthly Data'!P:P,Calculations!$C$116+MOD(CT35,Calculations!$C$118))+Control!$C$7*Calculations!$C$85*INDEX('Monthly Data'!Q:Q,Calculations!$C$116+MOD(CT35,Calculations!$C$118))+(1-Control!$C$7*Calculations!$C$87)*INDEX('Monthly Data'!R:R,Calculations!$C$116+MOD(CT35,Calculations!$C$118))</f>
        <v>1.1702576456120543E-2</v>
      </c>
      <c r="HK35" s="86">
        <f ca="1">Control!$C$7*Calculations!$C$82*INDEX('Monthly Data'!N:N,Calculations!$C$116+MOD(CU35,Calculations!$C$118))+Control!$C$7*Calculations!$C$83*INDEX('Monthly Data'!O:O,Calculations!$C$116+MOD(CU35,Calculations!$C$118))+Control!$C$7*Calculations!$C$84*INDEX('Monthly Data'!P:P,Calculations!$C$116+MOD(CU35,Calculations!$C$118))+Control!$C$7*Calculations!$C$85*INDEX('Monthly Data'!Q:Q,Calculations!$C$116+MOD(CU35,Calculations!$C$118))+(1-Control!$C$7*Calculations!$C$87)*INDEX('Monthly Data'!R:R,Calculations!$C$116+MOD(CU35,Calculations!$C$118))</f>
        <v>1.0353752315110615E-2</v>
      </c>
      <c r="HL35" s="86">
        <f ca="1">Control!$C$7*Calculations!$C$82*INDEX('Monthly Data'!N:N,Calculations!$C$116+MOD(CV35,Calculations!$C$118))+Control!$C$7*Calculations!$C$83*INDEX('Monthly Data'!O:O,Calculations!$C$116+MOD(CV35,Calculations!$C$118))+Control!$C$7*Calculations!$C$84*INDEX('Monthly Data'!P:P,Calculations!$C$116+MOD(CV35,Calculations!$C$118))+Control!$C$7*Calculations!$C$85*INDEX('Monthly Data'!Q:Q,Calculations!$C$116+MOD(CV35,Calculations!$C$118))+(1-Control!$C$7*Calculations!$C$87)*INDEX('Monthly Data'!R:R,Calculations!$C$116+MOD(CV35,Calculations!$C$118))</f>
        <v>-7.3651264633385334E-4</v>
      </c>
      <c r="HM35" s="86">
        <f ca="1">Control!$C$7*Calculations!$C$82*INDEX('Monthly Data'!N:N,Calculations!$C$116+MOD(CW35,Calculations!$C$118))+Control!$C$7*Calculations!$C$83*INDEX('Monthly Data'!O:O,Calculations!$C$116+MOD(CW35,Calculations!$C$118))+Control!$C$7*Calculations!$C$84*INDEX('Monthly Data'!P:P,Calculations!$C$116+MOD(CW35,Calculations!$C$118))+Control!$C$7*Calculations!$C$85*INDEX('Monthly Data'!Q:Q,Calculations!$C$116+MOD(CW35,Calculations!$C$118))+(1-Control!$C$7*Calculations!$C$87)*INDEX('Monthly Data'!R:R,Calculations!$C$116+MOD(CW35,Calculations!$C$118))</f>
        <v>4.2795950888382334E-3</v>
      </c>
      <c r="HN35" s="86">
        <f ca="1">Control!$C$7*Calculations!$C$82*INDEX('Monthly Data'!N:N,Calculations!$C$116+MOD(CX35,Calculations!$C$118))+Control!$C$7*Calculations!$C$83*INDEX('Monthly Data'!O:O,Calculations!$C$116+MOD(CX35,Calculations!$C$118))+Control!$C$7*Calculations!$C$84*INDEX('Monthly Data'!P:P,Calculations!$C$116+MOD(CX35,Calculations!$C$118))+Control!$C$7*Calculations!$C$85*INDEX('Monthly Data'!Q:Q,Calculations!$C$116+MOD(CX35,Calculations!$C$118))+(1-Control!$C$7*Calculations!$C$87)*INDEX('Monthly Data'!R:R,Calculations!$C$116+MOD(CX35,Calculations!$C$118))</f>
        <v>1.5063457444773597E-2</v>
      </c>
      <c r="HO35" s="86">
        <f ca="1">Control!$C$7*Calculations!$C$82*INDEX('Monthly Data'!N:N,Calculations!$C$116+MOD(CY35,Calculations!$C$118))+Control!$C$7*Calculations!$C$83*INDEX('Monthly Data'!O:O,Calculations!$C$116+MOD(CY35,Calculations!$C$118))+Control!$C$7*Calculations!$C$84*INDEX('Monthly Data'!P:P,Calculations!$C$116+MOD(CY35,Calculations!$C$118))+Control!$C$7*Calculations!$C$85*INDEX('Monthly Data'!Q:Q,Calculations!$C$116+MOD(CY35,Calculations!$C$118))+(1-Control!$C$7*Calculations!$C$87)*INDEX('Monthly Data'!R:R,Calculations!$C$116+MOD(CY35,Calculations!$C$118))</f>
        <v>8.4240675975201049E-3</v>
      </c>
      <c r="HP35" s="86">
        <f ca="1">Control!$C$7*Calculations!$C$82*INDEX('Monthly Data'!N:N,Calculations!$C$116+MOD(CZ35,Calculations!$C$118))+Control!$C$7*Calculations!$C$83*INDEX('Monthly Data'!O:O,Calculations!$C$116+MOD(CZ35,Calculations!$C$118))+Control!$C$7*Calculations!$C$84*INDEX('Monthly Data'!P:P,Calculations!$C$116+MOD(CZ35,Calculations!$C$118))+Control!$C$7*Calculations!$C$85*INDEX('Monthly Data'!Q:Q,Calculations!$C$116+MOD(CZ35,Calculations!$C$118))+(1-Control!$C$7*Calculations!$C$87)*INDEX('Monthly Data'!R:R,Calculations!$C$116+MOD(CZ35,Calculations!$C$118))</f>
        <v>2.0524935548016137E-2</v>
      </c>
      <c r="HQ35" s="86">
        <f ca="1">Control!$C$7*Calculations!$C$82*INDEX('Monthly Data'!N:N,Calculations!$C$116+MOD(DA35,Calculations!$C$118))+Control!$C$7*Calculations!$C$83*INDEX('Monthly Data'!O:O,Calculations!$C$116+MOD(DA35,Calculations!$C$118))+Control!$C$7*Calculations!$C$84*INDEX('Monthly Data'!P:P,Calculations!$C$116+MOD(DA35,Calculations!$C$118))+Control!$C$7*Calculations!$C$85*INDEX('Monthly Data'!Q:Q,Calculations!$C$116+MOD(DA35,Calculations!$C$118))+(1-Control!$C$7*Calculations!$C$87)*INDEX('Monthly Data'!R:R,Calculations!$C$116+MOD(DA35,Calculations!$C$118))</f>
        <v>1.4915555251167555E-3</v>
      </c>
      <c r="HR35" s="86">
        <f ca="1">Control!$C$7*Calculations!$C$82*INDEX('Monthly Data'!N:N,Calculations!$C$116+MOD(DB35,Calculations!$C$118))+Control!$C$7*Calculations!$C$83*INDEX('Monthly Data'!O:O,Calculations!$C$116+MOD(DB35,Calculations!$C$118))+Control!$C$7*Calculations!$C$84*INDEX('Monthly Data'!P:P,Calculations!$C$116+MOD(DB35,Calculations!$C$118))+Control!$C$7*Calculations!$C$85*INDEX('Monthly Data'!Q:Q,Calculations!$C$116+MOD(DB35,Calculations!$C$118))+(1-Control!$C$7*Calculations!$C$87)*INDEX('Monthly Data'!R:R,Calculations!$C$116+MOD(DB35,Calculations!$C$118))</f>
        <v>1.3891563624307685E-2</v>
      </c>
      <c r="HS35" s="86">
        <f ca="1">Control!$C$7*Calculations!$C$82*INDEX('Monthly Data'!N:N,Calculations!$C$116+MOD(DC35,Calculations!$C$118))+Control!$C$7*Calculations!$C$83*INDEX('Monthly Data'!O:O,Calculations!$C$116+MOD(DC35,Calculations!$C$118))+Control!$C$7*Calculations!$C$84*INDEX('Monthly Data'!P:P,Calculations!$C$116+MOD(DC35,Calculations!$C$118))+Control!$C$7*Calculations!$C$85*INDEX('Monthly Data'!Q:Q,Calculations!$C$116+MOD(DC35,Calculations!$C$118))+(1-Control!$C$7*Calculations!$C$87)*INDEX('Monthly Data'!R:R,Calculations!$C$116+MOD(DC35,Calculations!$C$118))</f>
        <v>1.1809891087585166E-2</v>
      </c>
      <c r="HT35" s="86">
        <f ca="1">Control!$C$7*Calculations!$C$82*INDEX('Monthly Data'!N:N,Calculations!$C$116+MOD(DD35,Calculations!$C$118))+Control!$C$7*Calculations!$C$83*INDEX('Monthly Data'!O:O,Calculations!$C$116+MOD(DD35,Calculations!$C$118))+Control!$C$7*Calculations!$C$84*INDEX('Monthly Data'!P:P,Calculations!$C$116+MOD(DD35,Calculations!$C$118))+Control!$C$7*Calculations!$C$85*INDEX('Monthly Data'!Q:Q,Calculations!$C$116+MOD(DD35,Calculations!$C$118))+(1-Control!$C$7*Calculations!$C$87)*INDEX('Monthly Data'!R:R,Calculations!$C$116+MOD(DD35,Calculations!$C$118))</f>
        <v>-9.8327855560634558E-3</v>
      </c>
      <c r="HU35" s="86">
        <f ca="1">Control!$C$7*Calculations!$C$82*INDEX('Monthly Data'!N:N,Calculations!$C$116+MOD(DE35,Calculations!$C$118))+Control!$C$7*Calculations!$C$83*INDEX('Monthly Data'!O:O,Calculations!$C$116+MOD(DE35,Calculations!$C$118))+Control!$C$7*Calculations!$C$84*INDEX('Monthly Data'!P:P,Calculations!$C$116+MOD(DE35,Calculations!$C$118))+Control!$C$7*Calculations!$C$85*INDEX('Monthly Data'!Q:Q,Calculations!$C$116+MOD(DE35,Calculations!$C$118))+(1-Control!$C$7*Calculations!$C$87)*INDEX('Monthly Data'!R:R,Calculations!$C$116+MOD(DE35,Calculations!$C$118))</f>
        <v>1.5758278480433856E-2</v>
      </c>
      <c r="HV35" s="86">
        <f ca="1">Control!$C$7*Calculations!$C$82*INDEX('Monthly Data'!N:N,Calculations!$C$116+MOD(DF35,Calculations!$C$118))+Control!$C$7*Calculations!$C$83*INDEX('Monthly Data'!O:O,Calculations!$C$116+MOD(DF35,Calculations!$C$118))+Control!$C$7*Calculations!$C$84*INDEX('Monthly Data'!P:P,Calculations!$C$116+MOD(DF35,Calculations!$C$118))+Control!$C$7*Calculations!$C$85*INDEX('Monthly Data'!Q:Q,Calculations!$C$116+MOD(DF35,Calculations!$C$118))+(1-Control!$C$7*Calculations!$C$87)*INDEX('Monthly Data'!R:R,Calculations!$C$116+MOD(DF35,Calculations!$C$118))</f>
        <v>3.8809817903524786E-2</v>
      </c>
      <c r="HW35" s="86">
        <f ca="1">Control!$C$7*Calculations!$C$82*INDEX('Monthly Data'!N:N,Calculations!$C$116+MOD(DG35,Calculations!$C$118))+Control!$C$7*Calculations!$C$83*INDEX('Monthly Data'!O:O,Calculations!$C$116+MOD(DG35,Calculations!$C$118))+Control!$C$7*Calculations!$C$84*INDEX('Monthly Data'!P:P,Calculations!$C$116+MOD(DG35,Calculations!$C$118))+Control!$C$7*Calculations!$C$85*INDEX('Monthly Data'!Q:Q,Calculations!$C$116+MOD(DG35,Calculations!$C$118))+(1-Control!$C$7*Calculations!$C$87)*INDEX('Monthly Data'!R:R,Calculations!$C$116+MOD(DG35,Calculations!$C$118))</f>
        <v>3.6332715283247441E-2</v>
      </c>
      <c r="HX35" s="86">
        <f ca="1">Control!$C$7*Calculations!$C$82*INDEX('Monthly Data'!N:N,Calculations!$C$116+MOD(DH35,Calculations!$C$118))+Control!$C$7*Calculations!$C$83*INDEX('Monthly Data'!O:O,Calculations!$C$116+MOD(DH35,Calculations!$C$118))+Control!$C$7*Calculations!$C$84*INDEX('Monthly Data'!P:P,Calculations!$C$116+MOD(DH35,Calculations!$C$118))+Control!$C$7*Calculations!$C$85*INDEX('Monthly Data'!Q:Q,Calculations!$C$116+MOD(DH35,Calculations!$C$118))+(1-Control!$C$7*Calculations!$C$87)*INDEX('Monthly Data'!R:R,Calculations!$C$116+MOD(DH35,Calculations!$C$118))</f>
        <v>2.0524935548016137E-2</v>
      </c>
      <c r="HY35" s="86">
        <f ca="1">Control!$C$7*Calculations!$C$82*INDEX('Monthly Data'!N:N,Calculations!$C$116+MOD(DI35,Calculations!$C$118))+Control!$C$7*Calculations!$C$83*INDEX('Monthly Data'!O:O,Calculations!$C$116+MOD(DI35,Calculations!$C$118))+Control!$C$7*Calculations!$C$84*INDEX('Monthly Data'!P:P,Calculations!$C$116+MOD(DI35,Calculations!$C$118))+Control!$C$7*Calculations!$C$85*INDEX('Monthly Data'!Q:Q,Calculations!$C$116+MOD(DI35,Calculations!$C$118))+(1-Control!$C$7*Calculations!$C$87)*INDEX('Monthly Data'!R:R,Calculations!$C$116+MOD(DI35,Calculations!$C$118))</f>
        <v>7.857567536297622E-3</v>
      </c>
      <c r="HZ35" s="86">
        <f ca="1">Control!$C$7*Calculations!$C$82*INDEX('Monthly Data'!N:N,Calculations!$C$116+MOD(DJ35,Calculations!$C$118))+Control!$C$7*Calculations!$C$83*INDEX('Monthly Data'!O:O,Calculations!$C$116+MOD(DJ35,Calculations!$C$118))+Control!$C$7*Calculations!$C$84*INDEX('Monthly Data'!P:P,Calculations!$C$116+MOD(DJ35,Calculations!$C$118))+Control!$C$7*Calculations!$C$85*INDEX('Monthly Data'!Q:Q,Calculations!$C$116+MOD(DJ35,Calculations!$C$118))+(1-Control!$C$7*Calculations!$C$87)*INDEX('Monthly Data'!R:R,Calculations!$C$116+MOD(DJ35,Calculations!$C$118))</f>
        <v>1.0627294914941248E-2</v>
      </c>
      <c r="IA35" s="86">
        <f ca="1">Control!$C$7*Calculations!$C$82*INDEX('Monthly Data'!N:N,Calculations!$C$116+MOD(DK35,Calculations!$C$118))+Control!$C$7*Calculations!$C$83*INDEX('Monthly Data'!O:O,Calculations!$C$116+MOD(DK35,Calculations!$C$118))+Control!$C$7*Calculations!$C$84*INDEX('Monthly Data'!P:P,Calculations!$C$116+MOD(DK35,Calculations!$C$118))+Control!$C$7*Calculations!$C$85*INDEX('Monthly Data'!Q:Q,Calculations!$C$116+MOD(DK35,Calculations!$C$118))+(1-Control!$C$7*Calculations!$C$87)*INDEX('Monthly Data'!R:R,Calculations!$C$116+MOD(DK35,Calculations!$C$118))</f>
        <v>-1.4213734788548189E-2</v>
      </c>
      <c r="IB35" s="86">
        <f ca="1">Control!$C$7*Calculations!$C$82*INDEX('Monthly Data'!N:N,Calculations!$C$116+MOD(DL35,Calculations!$C$118))+Control!$C$7*Calculations!$C$83*INDEX('Monthly Data'!O:O,Calculations!$C$116+MOD(DL35,Calculations!$C$118))+Control!$C$7*Calculations!$C$84*INDEX('Monthly Data'!P:P,Calculations!$C$116+MOD(DL35,Calculations!$C$118))+Control!$C$7*Calculations!$C$85*INDEX('Monthly Data'!Q:Q,Calculations!$C$116+MOD(DL35,Calculations!$C$118))+(1-Control!$C$7*Calculations!$C$87)*INDEX('Monthly Data'!R:R,Calculations!$C$116+MOD(DL35,Calculations!$C$118))</f>
        <v>2.0524935548016137E-2</v>
      </c>
      <c r="IC35" s="86">
        <f ca="1">Control!$C$7*Calculations!$C$82*INDEX('Monthly Data'!N:N,Calculations!$C$116+MOD(DM35,Calculations!$C$118))+Control!$C$7*Calculations!$C$83*INDEX('Monthly Data'!O:O,Calculations!$C$116+MOD(DM35,Calculations!$C$118))+Control!$C$7*Calculations!$C$84*INDEX('Monthly Data'!P:P,Calculations!$C$116+MOD(DM35,Calculations!$C$118))+Control!$C$7*Calculations!$C$85*INDEX('Monthly Data'!Q:Q,Calculations!$C$116+MOD(DM35,Calculations!$C$118))+(1-Control!$C$7*Calculations!$C$87)*INDEX('Monthly Data'!R:R,Calculations!$C$116+MOD(DM35,Calculations!$C$118))</f>
        <v>4.7768166384148329E-3</v>
      </c>
      <c r="ID35" s="86">
        <f ca="1">Control!$C$7*Calculations!$C$82*INDEX('Monthly Data'!N:N,Calculations!$C$116+MOD(DN35,Calculations!$C$118))+Control!$C$7*Calculations!$C$83*INDEX('Monthly Data'!O:O,Calculations!$C$116+MOD(DN35,Calculations!$C$118))+Control!$C$7*Calculations!$C$84*INDEX('Monthly Data'!P:P,Calculations!$C$116+MOD(DN35,Calculations!$C$118))+Control!$C$7*Calculations!$C$85*INDEX('Monthly Data'!Q:Q,Calculations!$C$116+MOD(DN35,Calculations!$C$118))+(1-Control!$C$7*Calculations!$C$87)*INDEX('Monthly Data'!R:R,Calculations!$C$116+MOD(DN35,Calculations!$C$118))</f>
        <v>-2.6378232493851243E-2</v>
      </c>
      <c r="IE35" s="86">
        <f ca="1">Control!$C$7*Calculations!$C$82*INDEX('Monthly Data'!N:N,Calculations!$C$116+MOD(DO35,Calculations!$C$118))+Control!$C$7*Calculations!$C$83*INDEX('Monthly Data'!O:O,Calculations!$C$116+MOD(DO35,Calculations!$C$118))+Control!$C$7*Calculations!$C$84*INDEX('Monthly Data'!P:P,Calculations!$C$116+MOD(DO35,Calculations!$C$118))+Control!$C$7*Calculations!$C$85*INDEX('Monthly Data'!Q:Q,Calculations!$C$116+MOD(DO35,Calculations!$C$118))+(1-Control!$C$7*Calculations!$C$87)*INDEX('Monthly Data'!R:R,Calculations!$C$116+MOD(DO35,Calculations!$C$118))</f>
        <v>1.5115046179922851E-2</v>
      </c>
      <c r="IF35" s="86">
        <f ca="1">Control!$C$7*Calculations!$C$82*INDEX('Monthly Data'!N:N,Calculations!$C$116+MOD(DP35,Calculations!$C$118))+Control!$C$7*Calculations!$C$83*INDEX('Monthly Data'!O:O,Calculations!$C$116+MOD(DP35,Calculations!$C$118))+Control!$C$7*Calculations!$C$84*INDEX('Monthly Data'!P:P,Calculations!$C$116+MOD(DP35,Calculations!$C$118))+Control!$C$7*Calculations!$C$85*INDEX('Monthly Data'!Q:Q,Calculations!$C$116+MOD(DP35,Calculations!$C$118))+(1-Control!$C$7*Calculations!$C$87)*INDEX('Monthly Data'!R:R,Calculations!$C$116+MOD(DP35,Calculations!$C$118))</f>
        <v>2.3206536303657571E-2</v>
      </c>
      <c r="IG35" s="88">
        <f ca="1">Control!$C$8*(1+DQ35)*(1+DR35)*(1+DS35)*(1+DT35)*(1+DU35)*(1+DV35)*(1+DW35)*(1+DX35)*(1+DY35)*(1+DZ35)*(1+EA35)*(1+EB35)*(1+EC35)*(1+ED35)*(1+EE35)*(1+EF35)*(1+EG35)*(1+EH35)*(1+EI35)*(1+EJ35)*(1+EK35)*(1+EL35)*(1+EM35)*(1+EN35)*(1+EO35)*(1+EP35)*(1+EQ35)*(1+ER35)*(1+ES35)*(1+ET35)*(1+EU35)*(1+EV35)*(1+EW35)*(1+EX35)*(1+EY35)*(1+EZ35)*(1+FA35)*(1+FB35)*(1+FC35)*(1+FD35)*(1+FE35)*(1+FF35)*(1+FG35)*(1+FH35)*(1+FI35)*(1+FJ35)*(1+FK35)*(1+FL35)*(1+FM35)*(1+FN35)*(1+FO35)*(1+FP35)*(1+FQ35)*(1+FR35)*(1+FS35)*(1+FT35)*(1+FU35)*(1+FV35)*(1+FW35)*(1+FX35)*(1+FY35)*(1+FZ35)*(1+GA35)*(1+GB35)*(1+GC35)*(1+GD35)*(1+GE35)*(1+GF35)*(1+GG35)*(1+GH35)*(1+GI35)*(1+GJ35)*(1+GK35)*(1+GL35)*(1+GM35)*(1+GN35)*(1+GO35)*(1+GP35)*(1+GQ35)*(1+GR35)*(1+GS35)*(1+GT35)*(1+GU35)*(1+GV35)*(1+GW35)*(1+GX35)*(1+GY35)*(1+GZ35)*(1+HA35)*(1+HB35)*(1+HC35)*(1+HD35)*(1+HE35)*(1+HF35)*(1+HG35)*(1+HH35)*(1+HI35)*(1+HJ35)*(1+HK35)*(1+HL35)*(1+HM35)*(1+HN35)*(1+HO35)*(1+HP35)*(1+HQ35)*(1+HR35)*(1+HS35)*(1+HT35)*(1+HU35)*(1+HV35)*(1+HW35)*(1+HX35)*(1+HY35)*(1+HZ35)*(1+IA35)*(1+IB35)*(1+IC35)*(1+ID35)*(1+IE35)*(1+IF35)</f>
        <v>171156.81400350775</v>
      </c>
    </row>
    <row r="36" spans="1:241" x14ac:dyDescent="0.25">
      <c r="A36">
        <v>93</v>
      </c>
      <c r="B36">
        <v>78</v>
      </c>
      <c r="C36">
        <v>19</v>
      </c>
      <c r="D36">
        <v>28</v>
      </c>
      <c r="E36">
        <v>78</v>
      </c>
      <c r="F36">
        <v>41</v>
      </c>
      <c r="G36">
        <v>103</v>
      </c>
      <c r="H36">
        <v>92</v>
      </c>
      <c r="I36">
        <v>24</v>
      </c>
      <c r="J36">
        <v>110</v>
      </c>
      <c r="K36">
        <v>89</v>
      </c>
      <c r="L36">
        <v>10</v>
      </c>
      <c r="M36">
        <v>69</v>
      </c>
      <c r="N36">
        <v>15</v>
      </c>
      <c r="O36">
        <v>99</v>
      </c>
      <c r="P36">
        <v>46</v>
      </c>
      <c r="Q36">
        <v>29</v>
      </c>
      <c r="R36">
        <v>44</v>
      </c>
      <c r="S36">
        <v>19</v>
      </c>
      <c r="T36">
        <v>83</v>
      </c>
      <c r="U36">
        <v>74</v>
      </c>
      <c r="V36">
        <v>79</v>
      </c>
      <c r="W36">
        <v>44</v>
      </c>
      <c r="X36">
        <v>98</v>
      </c>
      <c r="Y36">
        <v>118</v>
      </c>
      <c r="Z36">
        <v>115</v>
      </c>
      <c r="AA36">
        <v>12</v>
      </c>
      <c r="AB36">
        <v>86</v>
      </c>
      <c r="AC36">
        <v>77</v>
      </c>
      <c r="AD36">
        <v>49</v>
      </c>
      <c r="AE36">
        <v>31</v>
      </c>
      <c r="AF36">
        <v>53</v>
      </c>
      <c r="AG36">
        <v>87</v>
      </c>
      <c r="AH36">
        <v>92</v>
      </c>
      <c r="AI36">
        <v>78</v>
      </c>
      <c r="AJ36">
        <v>107</v>
      </c>
      <c r="AK36">
        <v>2</v>
      </c>
      <c r="AL36">
        <v>104</v>
      </c>
      <c r="AM36">
        <v>69</v>
      </c>
      <c r="AN36">
        <v>96</v>
      </c>
      <c r="AO36">
        <v>22</v>
      </c>
      <c r="AP36">
        <v>42</v>
      </c>
      <c r="AQ36">
        <v>2</v>
      </c>
      <c r="AR36">
        <v>20</v>
      </c>
      <c r="AS36">
        <v>56</v>
      </c>
      <c r="AT36">
        <v>105</v>
      </c>
      <c r="AU36">
        <v>39</v>
      </c>
      <c r="AV36">
        <v>37</v>
      </c>
      <c r="AW36">
        <v>26</v>
      </c>
      <c r="AX36">
        <v>21</v>
      </c>
      <c r="AY36">
        <v>3</v>
      </c>
      <c r="AZ36">
        <v>117</v>
      </c>
      <c r="BA36">
        <v>62</v>
      </c>
      <c r="BB36">
        <v>28</v>
      </c>
      <c r="BC36">
        <v>9</v>
      </c>
      <c r="BD36">
        <v>54</v>
      </c>
      <c r="BE36">
        <v>1</v>
      </c>
      <c r="BF36">
        <v>28</v>
      </c>
      <c r="BG36">
        <v>6</v>
      </c>
      <c r="BH36">
        <v>44</v>
      </c>
      <c r="BI36">
        <v>111</v>
      </c>
      <c r="BJ36">
        <v>67</v>
      </c>
      <c r="BK36">
        <v>32</v>
      </c>
      <c r="BL36">
        <v>29</v>
      </c>
      <c r="BM36">
        <v>69</v>
      </c>
      <c r="BN36">
        <v>12</v>
      </c>
      <c r="BO36">
        <v>90</v>
      </c>
      <c r="BP36">
        <v>15</v>
      </c>
      <c r="BQ36">
        <v>74</v>
      </c>
      <c r="BR36">
        <v>92</v>
      </c>
      <c r="BS36">
        <v>16</v>
      </c>
      <c r="BT36">
        <v>23</v>
      </c>
      <c r="BU36">
        <v>103</v>
      </c>
      <c r="BV36">
        <v>15</v>
      </c>
      <c r="BW36">
        <v>11</v>
      </c>
      <c r="BX36">
        <v>4</v>
      </c>
      <c r="BY36">
        <v>108</v>
      </c>
      <c r="BZ36">
        <v>71</v>
      </c>
      <c r="CA36">
        <v>94</v>
      </c>
      <c r="CB36">
        <v>24</v>
      </c>
      <c r="CC36">
        <v>80</v>
      </c>
      <c r="CD36">
        <v>37</v>
      </c>
      <c r="CE36">
        <v>113</v>
      </c>
      <c r="CF36">
        <v>63</v>
      </c>
      <c r="CG36">
        <v>60</v>
      </c>
      <c r="CH36">
        <v>81</v>
      </c>
      <c r="CI36">
        <v>49</v>
      </c>
      <c r="CJ36">
        <v>78</v>
      </c>
      <c r="CK36">
        <v>104</v>
      </c>
      <c r="CL36">
        <v>11</v>
      </c>
      <c r="CM36">
        <v>0</v>
      </c>
      <c r="CN36">
        <v>47</v>
      </c>
      <c r="CO36">
        <v>23</v>
      </c>
      <c r="CP36">
        <v>81</v>
      </c>
      <c r="CQ36">
        <v>90</v>
      </c>
      <c r="CR36">
        <v>12</v>
      </c>
      <c r="CS36">
        <v>56</v>
      </c>
      <c r="CT36">
        <v>81</v>
      </c>
      <c r="CU36">
        <v>28</v>
      </c>
      <c r="CV36">
        <v>115</v>
      </c>
      <c r="CW36">
        <v>35</v>
      </c>
      <c r="CX36">
        <v>80</v>
      </c>
      <c r="CY36">
        <v>8</v>
      </c>
      <c r="CZ36">
        <v>16</v>
      </c>
      <c r="DA36">
        <v>6</v>
      </c>
      <c r="DB36">
        <v>21</v>
      </c>
      <c r="DC36">
        <v>34</v>
      </c>
      <c r="DD36">
        <v>47</v>
      </c>
      <c r="DE36">
        <v>45</v>
      </c>
      <c r="DF36">
        <v>42</v>
      </c>
      <c r="DG36">
        <v>25</v>
      </c>
      <c r="DH36">
        <v>35</v>
      </c>
      <c r="DI36">
        <v>106</v>
      </c>
      <c r="DJ36">
        <v>115</v>
      </c>
      <c r="DK36">
        <v>75</v>
      </c>
      <c r="DL36">
        <v>26</v>
      </c>
      <c r="DM36">
        <v>116</v>
      </c>
      <c r="DN36">
        <v>53</v>
      </c>
      <c r="DO36">
        <v>87</v>
      </c>
      <c r="DP36">
        <v>74</v>
      </c>
      <c r="DQ36" s="86">
        <f ca="1">Control!$C$7*Calculations!$C$82*INDEX('Monthly Data'!N:N,Calculations!$C$116+MOD(A36,Calculations!$C$118))+Control!$C$7*Calculations!$C$83*INDEX('Monthly Data'!O:O,Calculations!$C$116+MOD(A36,Calculations!$C$118))+Control!$C$7*Calculations!$C$84*INDEX('Monthly Data'!P:P,Calculations!$C$116+MOD(A36,Calculations!$C$118))+Control!$C$7*Calculations!$C$85*INDEX('Monthly Data'!Q:Q,Calculations!$C$116+MOD(A36,Calculations!$C$118))+(1-Control!$C$7*Calculations!$C$87)*INDEX('Monthly Data'!R:R,Calculations!$C$116+MOD(A36,Calculations!$C$118))</f>
        <v>1.1809891087585166E-2</v>
      </c>
      <c r="DR36" s="86">
        <f ca="1">Control!$C$7*Calculations!$C$82*INDEX('Monthly Data'!N:N,Calculations!$C$116+MOD(B36,Calculations!$C$118))+Control!$C$7*Calculations!$C$83*INDEX('Monthly Data'!O:O,Calculations!$C$116+MOD(B36,Calculations!$C$118))+Control!$C$7*Calculations!$C$84*INDEX('Monthly Data'!P:P,Calculations!$C$116+MOD(B36,Calculations!$C$118))+Control!$C$7*Calculations!$C$85*INDEX('Monthly Data'!Q:Q,Calculations!$C$116+MOD(B36,Calculations!$C$118))+(1-Control!$C$7*Calculations!$C$87)*INDEX('Monthly Data'!R:R,Calculations!$C$116+MOD(B36,Calculations!$C$118))</f>
        <v>1.7472933988537529E-2</v>
      </c>
      <c r="DS36" s="86">
        <f ca="1">Control!$C$7*Calculations!$C$82*INDEX('Monthly Data'!N:N,Calculations!$C$116+MOD(C36,Calculations!$C$118))+Control!$C$7*Calculations!$C$83*INDEX('Monthly Data'!O:O,Calculations!$C$116+MOD(C36,Calculations!$C$118))+Control!$C$7*Calculations!$C$84*INDEX('Monthly Data'!P:P,Calculations!$C$116+MOD(C36,Calculations!$C$118))+Control!$C$7*Calculations!$C$85*INDEX('Monthly Data'!Q:Q,Calculations!$C$116+MOD(C36,Calculations!$C$118))+(1-Control!$C$7*Calculations!$C$87)*INDEX('Monthly Data'!R:R,Calculations!$C$116+MOD(C36,Calculations!$C$118))</f>
        <v>4.089189590407355E-3</v>
      </c>
      <c r="DT36" s="86">
        <f ca="1">Control!$C$7*Calculations!$C$82*INDEX('Monthly Data'!N:N,Calculations!$C$116+MOD(D36,Calculations!$C$118))+Control!$C$7*Calculations!$C$83*INDEX('Monthly Data'!O:O,Calculations!$C$116+MOD(D36,Calculations!$C$118))+Control!$C$7*Calculations!$C$84*INDEX('Monthly Data'!P:P,Calculations!$C$116+MOD(D36,Calculations!$C$118))+Control!$C$7*Calculations!$C$85*INDEX('Monthly Data'!Q:Q,Calculations!$C$116+MOD(D36,Calculations!$C$118))+(1-Control!$C$7*Calculations!$C$87)*INDEX('Monthly Data'!R:R,Calculations!$C$116+MOD(D36,Calculations!$C$118))</f>
        <v>3.7596120283497965E-2</v>
      </c>
      <c r="DU36" s="86">
        <f ca="1">Control!$C$7*Calculations!$C$82*INDEX('Monthly Data'!N:N,Calculations!$C$116+MOD(E36,Calculations!$C$118))+Control!$C$7*Calculations!$C$83*INDEX('Monthly Data'!O:O,Calculations!$C$116+MOD(E36,Calculations!$C$118))+Control!$C$7*Calculations!$C$84*INDEX('Monthly Data'!P:P,Calculations!$C$116+MOD(E36,Calculations!$C$118))+Control!$C$7*Calculations!$C$85*INDEX('Monthly Data'!Q:Q,Calculations!$C$116+MOD(E36,Calculations!$C$118))+(1-Control!$C$7*Calculations!$C$87)*INDEX('Monthly Data'!R:R,Calculations!$C$116+MOD(E36,Calculations!$C$118))</f>
        <v>1.7472933988537529E-2</v>
      </c>
      <c r="DV36" s="86">
        <f ca="1">Control!$C$7*Calculations!$C$82*INDEX('Monthly Data'!N:N,Calculations!$C$116+MOD(F36,Calculations!$C$118))+Control!$C$7*Calculations!$C$83*INDEX('Monthly Data'!O:O,Calculations!$C$116+MOD(F36,Calculations!$C$118))+Control!$C$7*Calculations!$C$84*INDEX('Monthly Data'!P:P,Calculations!$C$116+MOD(F36,Calculations!$C$118))+Control!$C$7*Calculations!$C$85*INDEX('Monthly Data'!Q:Q,Calculations!$C$116+MOD(F36,Calculations!$C$118))+(1-Control!$C$7*Calculations!$C$87)*INDEX('Monthly Data'!R:R,Calculations!$C$116+MOD(F36,Calculations!$C$118))</f>
        <v>-3.8554137824290124E-2</v>
      </c>
      <c r="DW36" s="86">
        <f ca="1">Control!$C$7*Calculations!$C$82*INDEX('Monthly Data'!N:N,Calculations!$C$116+MOD(G36,Calculations!$C$118))+Control!$C$7*Calculations!$C$83*INDEX('Monthly Data'!O:O,Calculations!$C$116+MOD(G36,Calculations!$C$118))+Control!$C$7*Calculations!$C$84*INDEX('Monthly Data'!P:P,Calculations!$C$116+MOD(G36,Calculations!$C$118))+Control!$C$7*Calculations!$C$85*INDEX('Monthly Data'!Q:Q,Calculations!$C$116+MOD(G36,Calculations!$C$118))+(1-Control!$C$7*Calculations!$C$87)*INDEX('Monthly Data'!R:R,Calculations!$C$116+MOD(G36,Calculations!$C$118))</f>
        <v>5.1972609868760735E-3</v>
      </c>
      <c r="DX36" s="86">
        <f ca="1">Control!$C$7*Calculations!$C$82*INDEX('Monthly Data'!N:N,Calculations!$C$116+MOD(H36,Calculations!$C$118))+Control!$C$7*Calculations!$C$83*INDEX('Monthly Data'!O:O,Calculations!$C$116+MOD(H36,Calculations!$C$118))+Control!$C$7*Calculations!$C$84*INDEX('Monthly Data'!P:P,Calculations!$C$116+MOD(H36,Calculations!$C$118))+Control!$C$7*Calculations!$C$85*INDEX('Monthly Data'!Q:Q,Calculations!$C$116+MOD(H36,Calculations!$C$118))+(1-Control!$C$7*Calculations!$C$87)*INDEX('Monthly Data'!R:R,Calculations!$C$116+MOD(H36,Calculations!$C$118))</f>
        <v>2.4722579420195831E-2</v>
      </c>
      <c r="DY36" s="86">
        <f ca="1">Control!$C$7*Calculations!$C$82*INDEX('Monthly Data'!N:N,Calculations!$C$116+MOD(I36,Calculations!$C$118))+Control!$C$7*Calculations!$C$83*INDEX('Monthly Data'!O:O,Calculations!$C$116+MOD(I36,Calculations!$C$118))+Control!$C$7*Calculations!$C$84*INDEX('Monthly Data'!P:P,Calculations!$C$116+MOD(I36,Calculations!$C$118))+Control!$C$7*Calculations!$C$85*INDEX('Monthly Data'!Q:Q,Calculations!$C$116+MOD(I36,Calculations!$C$118))+(1-Control!$C$7*Calculations!$C$87)*INDEX('Monthly Data'!R:R,Calculations!$C$116+MOD(I36,Calculations!$C$118))</f>
        <v>4.2795950888382334E-3</v>
      </c>
      <c r="DZ36" s="86">
        <f ca="1">Control!$C$7*Calculations!$C$82*INDEX('Monthly Data'!N:N,Calculations!$C$116+MOD(J36,Calculations!$C$118))+Control!$C$7*Calculations!$C$83*INDEX('Monthly Data'!O:O,Calculations!$C$116+MOD(J36,Calculations!$C$118))+Control!$C$7*Calculations!$C$84*INDEX('Monthly Data'!P:P,Calculations!$C$116+MOD(J36,Calculations!$C$118))+Control!$C$7*Calculations!$C$85*INDEX('Monthly Data'!Q:Q,Calculations!$C$116+MOD(J36,Calculations!$C$118))+(1-Control!$C$7*Calculations!$C$87)*INDEX('Monthly Data'!R:R,Calculations!$C$116+MOD(J36,Calculations!$C$118))</f>
        <v>3.127051071655923E-3</v>
      </c>
      <c r="EA36" s="86">
        <f ca="1">Control!$C$7*Calculations!$C$82*INDEX('Monthly Data'!N:N,Calculations!$C$116+MOD(K36,Calculations!$C$118))+Control!$C$7*Calculations!$C$83*INDEX('Monthly Data'!O:O,Calculations!$C$116+MOD(K36,Calculations!$C$118))+Control!$C$7*Calculations!$C$84*INDEX('Monthly Data'!P:P,Calculations!$C$116+MOD(K36,Calculations!$C$118))+Control!$C$7*Calculations!$C$85*INDEX('Monthly Data'!Q:Q,Calculations!$C$116+MOD(K36,Calculations!$C$118))+(1-Control!$C$7*Calculations!$C$87)*INDEX('Monthly Data'!R:R,Calculations!$C$116+MOD(K36,Calculations!$C$118))</f>
        <v>2.3852824346838646E-2</v>
      </c>
      <c r="EB36" s="86">
        <f ca="1">Control!$C$7*Calculations!$C$82*INDEX('Monthly Data'!N:N,Calculations!$C$116+MOD(L36,Calculations!$C$118))+Control!$C$7*Calculations!$C$83*INDEX('Monthly Data'!O:O,Calculations!$C$116+MOD(L36,Calculations!$C$118))+Control!$C$7*Calculations!$C$84*INDEX('Monthly Data'!P:P,Calculations!$C$116+MOD(L36,Calculations!$C$118))+Control!$C$7*Calculations!$C$85*INDEX('Monthly Data'!Q:Q,Calculations!$C$116+MOD(L36,Calculations!$C$118))+(1-Control!$C$7*Calculations!$C$87)*INDEX('Monthly Data'!R:R,Calculations!$C$116+MOD(L36,Calculations!$C$118))</f>
        <v>1.1702576456120543E-2</v>
      </c>
      <c r="EC36" s="86">
        <f ca="1">Control!$C$7*Calculations!$C$82*INDEX('Monthly Data'!N:N,Calculations!$C$116+MOD(M36,Calculations!$C$118))+Control!$C$7*Calculations!$C$83*INDEX('Monthly Data'!O:O,Calculations!$C$116+MOD(M36,Calculations!$C$118))+Control!$C$7*Calculations!$C$84*INDEX('Monthly Data'!P:P,Calculations!$C$116+MOD(M36,Calculations!$C$118))+Control!$C$7*Calculations!$C$85*INDEX('Monthly Data'!Q:Q,Calculations!$C$116+MOD(M36,Calculations!$C$118))+(1-Control!$C$7*Calculations!$C$87)*INDEX('Monthly Data'!R:R,Calculations!$C$116+MOD(M36,Calculations!$C$118))</f>
        <v>-4.0413381192162513E-2</v>
      </c>
      <c r="ED36" s="86">
        <f ca="1">Control!$C$7*Calculations!$C$82*INDEX('Monthly Data'!N:N,Calculations!$C$116+MOD(N36,Calculations!$C$118))+Control!$C$7*Calculations!$C$83*INDEX('Monthly Data'!O:O,Calculations!$C$116+MOD(N36,Calculations!$C$118))+Control!$C$7*Calculations!$C$84*INDEX('Monthly Data'!P:P,Calculations!$C$116+MOD(N36,Calculations!$C$118))+Control!$C$7*Calculations!$C$85*INDEX('Monthly Data'!Q:Q,Calculations!$C$116+MOD(N36,Calculations!$C$118))+(1-Control!$C$7*Calculations!$C$87)*INDEX('Monthly Data'!R:R,Calculations!$C$116+MOD(N36,Calculations!$C$118))</f>
        <v>7.857567536297622E-3</v>
      </c>
      <c r="EE36" s="86">
        <f ca="1">Control!$C$7*Calculations!$C$82*INDEX('Monthly Data'!N:N,Calculations!$C$116+MOD(O36,Calculations!$C$118))+Control!$C$7*Calculations!$C$83*INDEX('Monthly Data'!O:O,Calculations!$C$116+MOD(O36,Calculations!$C$118))+Control!$C$7*Calculations!$C$84*INDEX('Monthly Data'!P:P,Calculations!$C$116+MOD(O36,Calculations!$C$118))+Control!$C$7*Calculations!$C$85*INDEX('Monthly Data'!Q:Q,Calculations!$C$116+MOD(O36,Calculations!$C$118))+(1-Control!$C$7*Calculations!$C$87)*INDEX('Monthly Data'!R:R,Calculations!$C$116+MOD(O36,Calculations!$C$118))</f>
        <v>-1.1360801645249321E-2</v>
      </c>
      <c r="EF36" s="86">
        <f ca="1">Control!$C$7*Calculations!$C$82*INDEX('Monthly Data'!N:N,Calculations!$C$116+MOD(P36,Calculations!$C$118))+Control!$C$7*Calculations!$C$83*INDEX('Monthly Data'!O:O,Calculations!$C$116+MOD(P36,Calculations!$C$118))+Control!$C$7*Calculations!$C$84*INDEX('Monthly Data'!P:P,Calculations!$C$116+MOD(P36,Calculations!$C$118))+Control!$C$7*Calculations!$C$85*INDEX('Monthly Data'!Q:Q,Calculations!$C$116+MOD(P36,Calculations!$C$118))+(1-Control!$C$7*Calculations!$C$87)*INDEX('Monthly Data'!R:R,Calculations!$C$116+MOD(P36,Calculations!$C$118))</f>
        <v>2.3307359621218403E-2</v>
      </c>
      <c r="EG36" s="86">
        <f ca="1">Control!$C$7*Calculations!$C$82*INDEX('Monthly Data'!N:N,Calculations!$C$116+MOD(Q36,Calculations!$C$118))+Control!$C$7*Calculations!$C$83*INDEX('Monthly Data'!O:O,Calculations!$C$116+MOD(Q36,Calculations!$C$118))+Control!$C$7*Calculations!$C$84*INDEX('Monthly Data'!P:P,Calculations!$C$116+MOD(Q36,Calculations!$C$118))+Control!$C$7*Calculations!$C$85*INDEX('Monthly Data'!Q:Q,Calculations!$C$116+MOD(Q36,Calculations!$C$118))+(1-Control!$C$7*Calculations!$C$87)*INDEX('Monthly Data'!R:R,Calculations!$C$116+MOD(Q36,Calculations!$C$118))</f>
        <v>1.5115046179922851E-2</v>
      </c>
      <c r="EH36" s="86">
        <f ca="1">Control!$C$7*Calculations!$C$82*INDEX('Monthly Data'!N:N,Calculations!$C$116+MOD(R36,Calculations!$C$118))+Control!$C$7*Calculations!$C$83*INDEX('Monthly Data'!O:O,Calculations!$C$116+MOD(R36,Calculations!$C$118))+Control!$C$7*Calculations!$C$84*INDEX('Monthly Data'!P:P,Calculations!$C$116+MOD(R36,Calculations!$C$118))+Control!$C$7*Calculations!$C$85*INDEX('Monthly Data'!Q:Q,Calculations!$C$116+MOD(R36,Calculations!$C$118))+(1-Control!$C$7*Calculations!$C$87)*INDEX('Monthly Data'!R:R,Calculations!$C$116+MOD(R36,Calculations!$C$118))</f>
        <v>2.377894462657602E-2</v>
      </c>
      <c r="EI36" s="86">
        <f ca="1">Control!$C$7*Calculations!$C$82*INDEX('Monthly Data'!N:N,Calculations!$C$116+MOD(S36,Calculations!$C$118))+Control!$C$7*Calculations!$C$83*INDEX('Monthly Data'!O:O,Calculations!$C$116+MOD(S36,Calculations!$C$118))+Control!$C$7*Calculations!$C$84*INDEX('Monthly Data'!P:P,Calculations!$C$116+MOD(S36,Calculations!$C$118))+Control!$C$7*Calculations!$C$85*INDEX('Monthly Data'!Q:Q,Calculations!$C$116+MOD(S36,Calculations!$C$118))+(1-Control!$C$7*Calculations!$C$87)*INDEX('Monthly Data'!R:R,Calculations!$C$116+MOD(S36,Calculations!$C$118))</f>
        <v>4.089189590407355E-3</v>
      </c>
      <c r="EJ36" s="86">
        <f ca="1">Control!$C$7*Calculations!$C$82*INDEX('Monthly Data'!N:N,Calculations!$C$116+MOD(T36,Calculations!$C$118))+Control!$C$7*Calculations!$C$83*INDEX('Monthly Data'!O:O,Calculations!$C$116+MOD(T36,Calculations!$C$118))+Control!$C$7*Calculations!$C$84*INDEX('Monthly Data'!P:P,Calculations!$C$116+MOD(T36,Calculations!$C$118))+Control!$C$7*Calculations!$C$85*INDEX('Monthly Data'!Q:Q,Calculations!$C$116+MOD(T36,Calculations!$C$118))+(1-Control!$C$7*Calculations!$C$87)*INDEX('Monthly Data'!R:R,Calculations!$C$116+MOD(T36,Calculations!$C$118))</f>
        <v>-7.8872955230675015E-3</v>
      </c>
      <c r="EK36" s="86">
        <f ca="1">Control!$C$7*Calculations!$C$82*INDEX('Monthly Data'!N:N,Calculations!$C$116+MOD(U36,Calculations!$C$118))+Control!$C$7*Calculations!$C$83*INDEX('Monthly Data'!O:O,Calculations!$C$116+MOD(U36,Calculations!$C$118))+Control!$C$7*Calculations!$C$84*INDEX('Monthly Data'!P:P,Calculations!$C$116+MOD(U36,Calculations!$C$118))+Control!$C$7*Calculations!$C$85*INDEX('Monthly Data'!Q:Q,Calculations!$C$116+MOD(U36,Calculations!$C$118))+(1-Control!$C$7*Calculations!$C$87)*INDEX('Monthly Data'!R:R,Calculations!$C$116+MOD(U36,Calculations!$C$118))</f>
        <v>3.7118215575026904E-2</v>
      </c>
      <c r="EL36" s="86">
        <f ca="1">Control!$C$7*Calculations!$C$82*INDEX('Monthly Data'!N:N,Calculations!$C$116+MOD(V36,Calculations!$C$118))+Control!$C$7*Calculations!$C$83*INDEX('Monthly Data'!O:O,Calculations!$C$116+MOD(V36,Calculations!$C$118))+Control!$C$7*Calculations!$C$84*INDEX('Monthly Data'!P:P,Calculations!$C$116+MOD(V36,Calculations!$C$118))+Control!$C$7*Calculations!$C$85*INDEX('Monthly Data'!Q:Q,Calculations!$C$116+MOD(V36,Calculations!$C$118))+(1-Control!$C$7*Calculations!$C$87)*INDEX('Monthly Data'!R:R,Calculations!$C$116+MOD(V36,Calculations!$C$118))</f>
        <v>1.046389543479892E-2</v>
      </c>
      <c r="EM36" s="86">
        <f ca="1">Control!$C$7*Calculations!$C$82*INDEX('Monthly Data'!N:N,Calculations!$C$116+MOD(W36,Calculations!$C$118))+Control!$C$7*Calculations!$C$83*INDEX('Monthly Data'!O:O,Calculations!$C$116+MOD(W36,Calculations!$C$118))+Control!$C$7*Calculations!$C$84*INDEX('Monthly Data'!P:P,Calculations!$C$116+MOD(W36,Calculations!$C$118))+Control!$C$7*Calculations!$C$85*INDEX('Monthly Data'!Q:Q,Calculations!$C$116+MOD(W36,Calculations!$C$118))+(1-Control!$C$7*Calculations!$C$87)*INDEX('Monthly Data'!R:R,Calculations!$C$116+MOD(W36,Calculations!$C$118))</f>
        <v>2.377894462657602E-2</v>
      </c>
      <c r="EN36" s="86">
        <f ca="1">Control!$C$7*Calculations!$C$82*INDEX('Monthly Data'!N:N,Calculations!$C$116+MOD(X36,Calculations!$C$118))+Control!$C$7*Calculations!$C$83*INDEX('Monthly Data'!O:O,Calculations!$C$116+MOD(X36,Calculations!$C$118))+Control!$C$7*Calculations!$C$84*INDEX('Monthly Data'!P:P,Calculations!$C$116+MOD(X36,Calculations!$C$118))+Control!$C$7*Calculations!$C$85*INDEX('Monthly Data'!Q:Q,Calculations!$C$116+MOD(X36,Calculations!$C$118))+(1-Control!$C$7*Calculations!$C$87)*INDEX('Monthly Data'!R:R,Calculations!$C$116+MOD(X36,Calculations!$C$118))</f>
        <v>2.4842166689046628E-2</v>
      </c>
      <c r="EO36" s="86">
        <f ca="1">Control!$C$7*Calculations!$C$82*INDEX('Monthly Data'!N:N,Calculations!$C$116+MOD(Y36,Calculations!$C$118))+Control!$C$7*Calculations!$C$83*INDEX('Monthly Data'!O:O,Calculations!$C$116+MOD(Y36,Calculations!$C$118))+Control!$C$7*Calculations!$C$84*INDEX('Monthly Data'!P:P,Calculations!$C$116+MOD(Y36,Calculations!$C$118))+Control!$C$7*Calculations!$C$85*INDEX('Monthly Data'!Q:Q,Calculations!$C$116+MOD(Y36,Calculations!$C$118))+(1-Control!$C$7*Calculations!$C$87)*INDEX('Monthly Data'!R:R,Calculations!$C$116+MOD(Y36,Calculations!$C$118))</f>
        <v>3.4808428836917149E-3</v>
      </c>
      <c r="EP36" s="86">
        <f ca="1">Control!$C$7*Calculations!$C$82*INDEX('Monthly Data'!N:N,Calculations!$C$116+MOD(Z36,Calculations!$C$118))+Control!$C$7*Calculations!$C$83*INDEX('Monthly Data'!O:O,Calculations!$C$116+MOD(Z36,Calculations!$C$118))+Control!$C$7*Calculations!$C$84*INDEX('Monthly Data'!P:P,Calculations!$C$116+MOD(Z36,Calculations!$C$118))+Control!$C$7*Calculations!$C$85*INDEX('Monthly Data'!Q:Q,Calculations!$C$116+MOD(Z36,Calculations!$C$118))+(1-Control!$C$7*Calculations!$C$87)*INDEX('Monthly Data'!R:R,Calculations!$C$116+MOD(Z36,Calculations!$C$118))</f>
        <v>4.5132804118240749E-2</v>
      </c>
      <c r="EQ36" s="86">
        <f ca="1">Control!$C$7*Calculations!$C$82*INDEX('Monthly Data'!N:N,Calculations!$C$116+MOD(AA36,Calculations!$C$118))+Control!$C$7*Calculations!$C$83*INDEX('Monthly Data'!O:O,Calculations!$C$116+MOD(AA36,Calculations!$C$118))+Control!$C$7*Calculations!$C$84*INDEX('Monthly Data'!P:P,Calculations!$C$116+MOD(AA36,Calculations!$C$118))+Control!$C$7*Calculations!$C$85*INDEX('Monthly Data'!Q:Q,Calculations!$C$116+MOD(AA36,Calculations!$C$118))+(1-Control!$C$7*Calculations!$C$87)*INDEX('Monthly Data'!R:R,Calculations!$C$116+MOD(AA36,Calculations!$C$118))</f>
        <v>1.0415351832335435E-2</v>
      </c>
      <c r="ER36" s="86">
        <f ca="1">Control!$C$7*Calculations!$C$82*INDEX('Monthly Data'!N:N,Calculations!$C$116+MOD(AB36,Calculations!$C$118))+Control!$C$7*Calculations!$C$83*INDEX('Monthly Data'!O:O,Calculations!$C$116+MOD(AB36,Calculations!$C$118))+Control!$C$7*Calculations!$C$84*INDEX('Monthly Data'!P:P,Calculations!$C$116+MOD(AB36,Calculations!$C$118))+Control!$C$7*Calculations!$C$85*INDEX('Monthly Data'!Q:Q,Calculations!$C$116+MOD(AB36,Calculations!$C$118))+(1-Control!$C$7*Calculations!$C$87)*INDEX('Monthly Data'!R:R,Calculations!$C$116+MOD(AB36,Calculations!$C$118))</f>
        <v>4.5735623984309991E-2</v>
      </c>
      <c r="ES36" s="86">
        <f ca="1">Control!$C$7*Calculations!$C$82*INDEX('Monthly Data'!N:N,Calculations!$C$116+MOD(AC36,Calculations!$C$118))+Control!$C$7*Calculations!$C$83*INDEX('Monthly Data'!O:O,Calculations!$C$116+MOD(AC36,Calculations!$C$118))+Control!$C$7*Calculations!$C$84*INDEX('Monthly Data'!P:P,Calculations!$C$116+MOD(AC36,Calculations!$C$118))+Control!$C$7*Calculations!$C$85*INDEX('Monthly Data'!Q:Q,Calculations!$C$116+MOD(AC36,Calculations!$C$118))+(1-Control!$C$7*Calculations!$C$87)*INDEX('Monthly Data'!R:R,Calculations!$C$116+MOD(AC36,Calculations!$C$118))</f>
        <v>-1.0485101266941802E-2</v>
      </c>
      <c r="ET36" s="86">
        <f ca="1">Control!$C$7*Calculations!$C$82*INDEX('Monthly Data'!N:N,Calculations!$C$116+MOD(AD36,Calculations!$C$118))+Control!$C$7*Calculations!$C$83*INDEX('Monthly Data'!O:O,Calculations!$C$116+MOD(AD36,Calculations!$C$118))+Control!$C$7*Calculations!$C$84*INDEX('Monthly Data'!P:P,Calculations!$C$116+MOD(AD36,Calculations!$C$118))+Control!$C$7*Calculations!$C$85*INDEX('Monthly Data'!Q:Q,Calculations!$C$116+MOD(AD36,Calculations!$C$118))+(1-Control!$C$7*Calculations!$C$87)*INDEX('Monthly Data'!R:R,Calculations!$C$116+MOD(AD36,Calculations!$C$118))</f>
        <v>-1.4213734788548189E-2</v>
      </c>
      <c r="EU36" s="86">
        <f ca="1">Control!$C$7*Calculations!$C$82*INDEX('Monthly Data'!N:N,Calculations!$C$116+MOD(AE36,Calculations!$C$118))+Control!$C$7*Calculations!$C$83*INDEX('Monthly Data'!O:O,Calculations!$C$116+MOD(AE36,Calculations!$C$118))+Control!$C$7*Calculations!$C$84*INDEX('Monthly Data'!P:P,Calculations!$C$116+MOD(AE36,Calculations!$C$118))+Control!$C$7*Calculations!$C$85*INDEX('Monthly Data'!Q:Q,Calculations!$C$116+MOD(AE36,Calculations!$C$118))+(1-Control!$C$7*Calculations!$C$87)*INDEX('Monthly Data'!R:R,Calculations!$C$116+MOD(AE36,Calculations!$C$118))</f>
        <v>1.8665061640915637E-2</v>
      </c>
      <c r="EV36" s="86">
        <f ca="1">Control!$C$7*Calculations!$C$82*INDEX('Monthly Data'!N:N,Calculations!$C$116+MOD(AF36,Calculations!$C$118))+Control!$C$7*Calculations!$C$83*INDEX('Monthly Data'!O:O,Calculations!$C$116+MOD(AF36,Calculations!$C$118))+Control!$C$7*Calculations!$C$84*INDEX('Monthly Data'!P:P,Calculations!$C$116+MOD(AF36,Calculations!$C$118))+Control!$C$7*Calculations!$C$85*INDEX('Monthly Data'!Q:Q,Calculations!$C$116+MOD(AF36,Calculations!$C$118))+(1-Control!$C$7*Calculations!$C$87)*INDEX('Monthly Data'!R:R,Calculations!$C$116+MOD(AF36,Calculations!$C$118))</f>
        <v>1.1786765492207996E-2</v>
      </c>
      <c r="EW36" s="86">
        <f ca="1">Control!$C$7*Calculations!$C$82*INDEX('Monthly Data'!N:N,Calculations!$C$116+MOD(AG36,Calculations!$C$118))+Control!$C$7*Calculations!$C$83*INDEX('Monthly Data'!O:O,Calculations!$C$116+MOD(AG36,Calculations!$C$118))+Control!$C$7*Calculations!$C$84*INDEX('Monthly Data'!P:P,Calculations!$C$116+MOD(AG36,Calculations!$C$118))+Control!$C$7*Calculations!$C$85*INDEX('Monthly Data'!Q:Q,Calculations!$C$116+MOD(AG36,Calculations!$C$118))+(1-Control!$C$7*Calculations!$C$87)*INDEX('Monthly Data'!R:R,Calculations!$C$116+MOD(AG36,Calculations!$C$118))</f>
        <v>2.5790695379256122E-2</v>
      </c>
      <c r="EX36" s="86">
        <f ca="1">Control!$C$7*Calculations!$C$82*INDEX('Monthly Data'!N:N,Calculations!$C$116+MOD(AH36,Calculations!$C$118))+Control!$C$7*Calculations!$C$83*INDEX('Monthly Data'!O:O,Calculations!$C$116+MOD(AH36,Calculations!$C$118))+Control!$C$7*Calculations!$C$84*INDEX('Monthly Data'!P:P,Calculations!$C$116+MOD(AH36,Calculations!$C$118))+Control!$C$7*Calculations!$C$85*INDEX('Monthly Data'!Q:Q,Calculations!$C$116+MOD(AH36,Calculations!$C$118))+(1-Control!$C$7*Calculations!$C$87)*INDEX('Monthly Data'!R:R,Calculations!$C$116+MOD(AH36,Calculations!$C$118))</f>
        <v>2.4722579420195831E-2</v>
      </c>
      <c r="EY36" s="86">
        <f ca="1">Control!$C$7*Calculations!$C$82*INDEX('Monthly Data'!N:N,Calculations!$C$116+MOD(AI36,Calculations!$C$118))+Control!$C$7*Calculations!$C$83*INDEX('Monthly Data'!O:O,Calculations!$C$116+MOD(AI36,Calculations!$C$118))+Control!$C$7*Calculations!$C$84*INDEX('Monthly Data'!P:P,Calculations!$C$116+MOD(AI36,Calculations!$C$118))+Control!$C$7*Calculations!$C$85*INDEX('Monthly Data'!Q:Q,Calculations!$C$116+MOD(AI36,Calculations!$C$118))+(1-Control!$C$7*Calculations!$C$87)*INDEX('Monthly Data'!R:R,Calculations!$C$116+MOD(AI36,Calculations!$C$118))</f>
        <v>1.7472933988537529E-2</v>
      </c>
      <c r="EZ36" s="86">
        <f ca="1">Control!$C$7*Calculations!$C$82*INDEX('Monthly Data'!N:N,Calculations!$C$116+MOD(AJ36,Calculations!$C$118))+Control!$C$7*Calculations!$C$83*INDEX('Monthly Data'!O:O,Calculations!$C$116+MOD(AJ36,Calculations!$C$118))+Control!$C$7*Calculations!$C$84*INDEX('Monthly Data'!P:P,Calculations!$C$116+MOD(AJ36,Calculations!$C$118))+Control!$C$7*Calculations!$C$85*INDEX('Monthly Data'!Q:Q,Calculations!$C$116+MOD(AJ36,Calculations!$C$118))+(1-Control!$C$7*Calculations!$C$87)*INDEX('Monthly Data'!R:R,Calculations!$C$116+MOD(AJ36,Calculations!$C$118))</f>
        <v>1.5216630695380906E-2</v>
      </c>
      <c r="FA36" s="86">
        <f ca="1">Control!$C$7*Calculations!$C$82*INDEX('Monthly Data'!N:N,Calculations!$C$116+MOD(AK36,Calculations!$C$118))+Control!$C$7*Calculations!$C$83*INDEX('Monthly Data'!O:O,Calculations!$C$116+MOD(AK36,Calculations!$C$118))+Control!$C$7*Calculations!$C$84*INDEX('Monthly Data'!P:P,Calculations!$C$116+MOD(AK36,Calculations!$C$118))+Control!$C$7*Calculations!$C$85*INDEX('Monthly Data'!Q:Q,Calculations!$C$116+MOD(AK36,Calculations!$C$118))+(1-Control!$C$7*Calculations!$C$87)*INDEX('Monthly Data'!R:R,Calculations!$C$116+MOD(AK36,Calculations!$C$118))</f>
        <v>7.7184133340106598E-3</v>
      </c>
      <c r="FB36" s="86">
        <f ca="1">Control!$C$7*Calculations!$C$82*INDEX('Monthly Data'!N:N,Calculations!$C$116+MOD(AL36,Calculations!$C$118))+Control!$C$7*Calculations!$C$83*INDEX('Monthly Data'!O:O,Calculations!$C$116+MOD(AL36,Calculations!$C$118))+Control!$C$7*Calculations!$C$84*INDEX('Monthly Data'!P:P,Calculations!$C$116+MOD(AL36,Calculations!$C$118))+Control!$C$7*Calculations!$C$85*INDEX('Monthly Data'!Q:Q,Calculations!$C$116+MOD(AL36,Calculations!$C$118))+(1-Control!$C$7*Calculations!$C$87)*INDEX('Monthly Data'!R:R,Calculations!$C$116+MOD(AL36,Calculations!$C$118))</f>
        <v>2.9708469559001142E-2</v>
      </c>
      <c r="FC36" s="86">
        <f ca="1">Control!$C$7*Calculations!$C$82*INDEX('Monthly Data'!N:N,Calculations!$C$116+MOD(AM36,Calculations!$C$118))+Control!$C$7*Calculations!$C$83*INDEX('Monthly Data'!O:O,Calculations!$C$116+MOD(AM36,Calculations!$C$118))+Control!$C$7*Calculations!$C$84*INDEX('Monthly Data'!P:P,Calculations!$C$116+MOD(AM36,Calculations!$C$118))+Control!$C$7*Calculations!$C$85*INDEX('Monthly Data'!Q:Q,Calculations!$C$116+MOD(AM36,Calculations!$C$118))+(1-Control!$C$7*Calculations!$C$87)*INDEX('Monthly Data'!R:R,Calculations!$C$116+MOD(AM36,Calculations!$C$118))</f>
        <v>-4.0413381192162513E-2</v>
      </c>
      <c r="FD36" s="86">
        <f ca="1">Control!$C$7*Calculations!$C$82*INDEX('Monthly Data'!N:N,Calculations!$C$116+MOD(AN36,Calculations!$C$118))+Control!$C$7*Calculations!$C$83*INDEX('Monthly Data'!O:O,Calculations!$C$116+MOD(AN36,Calculations!$C$118))+Control!$C$7*Calculations!$C$84*INDEX('Monthly Data'!P:P,Calculations!$C$116+MOD(AN36,Calculations!$C$118))+Control!$C$7*Calculations!$C$85*INDEX('Monthly Data'!Q:Q,Calculations!$C$116+MOD(AN36,Calculations!$C$118))+(1-Control!$C$7*Calculations!$C$87)*INDEX('Monthly Data'!R:R,Calculations!$C$116+MOD(AN36,Calculations!$C$118))</f>
        <v>1.0627294914941248E-2</v>
      </c>
      <c r="FE36" s="86">
        <f ca="1">Control!$C$7*Calculations!$C$82*INDEX('Monthly Data'!N:N,Calculations!$C$116+MOD(AO36,Calculations!$C$118))+Control!$C$7*Calculations!$C$83*INDEX('Monthly Data'!O:O,Calculations!$C$116+MOD(AO36,Calculations!$C$118))+Control!$C$7*Calculations!$C$84*INDEX('Monthly Data'!P:P,Calculations!$C$116+MOD(AO36,Calculations!$C$118))+Control!$C$7*Calculations!$C$85*INDEX('Monthly Data'!Q:Q,Calculations!$C$116+MOD(AO36,Calculations!$C$118))+(1-Control!$C$7*Calculations!$C$87)*INDEX('Monthly Data'!R:R,Calculations!$C$116+MOD(AO36,Calculations!$C$118))</f>
        <v>1.50127906355989E-2</v>
      </c>
      <c r="FF36" s="86">
        <f ca="1">Control!$C$7*Calculations!$C$82*INDEX('Monthly Data'!N:N,Calculations!$C$116+MOD(AP36,Calculations!$C$118))+Control!$C$7*Calculations!$C$83*INDEX('Monthly Data'!O:O,Calculations!$C$116+MOD(AP36,Calculations!$C$118))+Control!$C$7*Calculations!$C$84*INDEX('Monthly Data'!P:P,Calculations!$C$116+MOD(AP36,Calculations!$C$118))+Control!$C$7*Calculations!$C$85*INDEX('Monthly Data'!Q:Q,Calculations!$C$116+MOD(AP36,Calculations!$C$118))+(1-Control!$C$7*Calculations!$C$87)*INDEX('Monthly Data'!R:R,Calculations!$C$116+MOD(AP36,Calculations!$C$118))</f>
        <v>-6.1115617667135171E-2</v>
      </c>
      <c r="FG36" s="86">
        <f ca="1">Control!$C$7*Calculations!$C$82*INDEX('Monthly Data'!N:N,Calculations!$C$116+MOD(AQ36,Calculations!$C$118))+Control!$C$7*Calculations!$C$83*INDEX('Monthly Data'!O:O,Calculations!$C$116+MOD(AQ36,Calculations!$C$118))+Control!$C$7*Calculations!$C$84*INDEX('Monthly Data'!P:P,Calculations!$C$116+MOD(AQ36,Calculations!$C$118))+Control!$C$7*Calculations!$C$85*INDEX('Monthly Data'!Q:Q,Calculations!$C$116+MOD(AQ36,Calculations!$C$118))+(1-Control!$C$7*Calculations!$C$87)*INDEX('Monthly Data'!R:R,Calculations!$C$116+MOD(AQ36,Calculations!$C$118))</f>
        <v>7.7184133340106598E-3</v>
      </c>
      <c r="FH36" s="86">
        <f ca="1">Control!$C$7*Calculations!$C$82*INDEX('Monthly Data'!N:N,Calculations!$C$116+MOD(AR36,Calculations!$C$118))+Control!$C$7*Calculations!$C$83*INDEX('Monthly Data'!O:O,Calculations!$C$116+MOD(AR36,Calculations!$C$118))+Control!$C$7*Calculations!$C$84*INDEX('Monthly Data'!P:P,Calculations!$C$116+MOD(AR36,Calculations!$C$118))+Control!$C$7*Calculations!$C$85*INDEX('Monthly Data'!Q:Q,Calculations!$C$116+MOD(AR36,Calculations!$C$118))+(1-Control!$C$7*Calculations!$C$87)*INDEX('Monthly Data'!R:R,Calculations!$C$116+MOD(AR36,Calculations!$C$118))</f>
        <v>3.9251937367756782E-3</v>
      </c>
      <c r="FI36" s="86">
        <f ca="1">Control!$C$7*Calculations!$C$82*INDEX('Monthly Data'!N:N,Calculations!$C$116+MOD(AS36,Calculations!$C$118))+Control!$C$7*Calculations!$C$83*INDEX('Monthly Data'!O:O,Calculations!$C$116+MOD(AS36,Calculations!$C$118))+Control!$C$7*Calculations!$C$84*INDEX('Monthly Data'!P:P,Calculations!$C$116+MOD(AS36,Calculations!$C$118))+Control!$C$7*Calculations!$C$85*INDEX('Monthly Data'!Q:Q,Calculations!$C$116+MOD(AS36,Calculations!$C$118))+(1-Control!$C$7*Calculations!$C$87)*INDEX('Monthly Data'!R:R,Calculations!$C$116+MOD(AS36,Calculations!$C$118))</f>
        <v>7.5897487599915015E-3</v>
      </c>
      <c r="FJ36" s="86">
        <f ca="1">Control!$C$7*Calculations!$C$82*INDEX('Monthly Data'!N:N,Calculations!$C$116+MOD(AT36,Calculations!$C$118))+Control!$C$7*Calculations!$C$83*INDEX('Monthly Data'!O:O,Calculations!$C$116+MOD(AT36,Calculations!$C$118))+Control!$C$7*Calculations!$C$84*INDEX('Monthly Data'!P:P,Calculations!$C$116+MOD(AT36,Calculations!$C$118))+Control!$C$7*Calculations!$C$85*INDEX('Monthly Data'!Q:Q,Calculations!$C$116+MOD(AT36,Calculations!$C$118))+(1-Control!$C$7*Calculations!$C$87)*INDEX('Monthly Data'!R:R,Calculations!$C$116+MOD(AT36,Calculations!$C$118))</f>
        <v>2.3206536303657571E-2</v>
      </c>
      <c r="FK36" s="86">
        <f ca="1">Control!$C$7*Calculations!$C$82*INDEX('Monthly Data'!N:N,Calculations!$C$116+MOD(AU36,Calculations!$C$118))+Control!$C$7*Calculations!$C$83*INDEX('Monthly Data'!O:O,Calculations!$C$116+MOD(AU36,Calculations!$C$118))+Control!$C$7*Calculations!$C$84*INDEX('Monthly Data'!P:P,Calculations!$C$116+MOD(AU36,Calculations!$C$118))+Control!$C$7*Calculations!$C$85*INDEX('Monthly Data'!Q:Q,Calculations!$C$116+MOD(AU36,Calculations!$C$118))+(1-Control!$C$7*Calculations!$C$87)*INDEX('Monthly Data'!R:R,Calculations!$C$116+MOD(AU36,Calculations!$C$118))</f>
        <v>1.5063457444773597E-2</v>
      </c>
      <c r="FL36" s="86">
        <f ca="1">Control!$C$7*Calculations!$C$82*INDEX('Monthly Data'!N:N,Calculations!$C$116+MOD(AV36,Calculations!$C$118))+Control!$C$7*Calculations!$C$83*INDEX('Monthly Data'!O:O,Calculations!$C$116+MOD(AV36,Calculations!$C$118))+Control!$C$7*Calculations!$C$84*INDEX('Monthly Data'!P:P,Calculations!$C$116+MOD(AV36,Calculations!$C$118))+Control!$C$7*Calculations!$C$85*INDEX('Monthly Data'!Q:Q,Calculations!$C$116+MOD(AV36,Calculations!$C$118))+(1-Control!$C$7*Calculations!$C$87)*INDEX('Monthly Data'!R:R,Calculations!$C$116+MOD(AV36,Calculations!$C$118))</f>
        <v>1.2954540023127663E-2</v>
      </c>
      <c r="FM36" s="86">
        <f ca="1">Control!$C$7*Calculations!$C$82*INDEX('Monthly Data'!N:N,Calculations!$C$116+MOD(AW36,Calculations!$C$118))+Control!$C$7*Calculations!$C$83*INDEX('Monthly Data'!O:O,Calculations!$C$116+MOD(AW36,Calculations!$C$118))+Control!$C$7*Calculations!$C$84*INDEX('Monthly Data'!P:P,Calculations!$C$116+MOD(AW36,Calculations!$C$118))+Control!$C$7*Calculations!$C$85*INDEX('Monthly Data'!Q:Q,Calculations!$C$116+MOD(AW36,Calculations!$C$118))+(1-Control!$C$7*Calculations!$C$87)*INDEX('Monthly Data'!R:R,Calculations!$C$116+MOD(AW36,Calculations!$C$118))</f>
        <v>6.3250222980707482E-3</v>
      </c>
      <c r="FN36" s="86">
        <f ca="1">Control!$C$7*Calculations!$C$82*INDEX('Monthly Data'!N:N,Calculations!$C$116+MOD(AX36,Calculations!$C$118))+Control!$C$7*Calculations!$C$83*INDEX('Monthly Data'!O:O,Calculations!$C$116+MOD(AX36,Calculations!$C$118))+Control!$C$7*Calculations!$C$84*INDEX('Monthly Data'!P:P,Calculations!$C$116+MOD(AX36,Calculations!$C$118))+Control!$C$7*Calculations!$C$85*INDEX('Monthly Data'!Q:Q,Calculations!$C$116+MOD(AX36,Calculations!$C$118))+(1-Control!$C$7*Calculations!$C$87)*INDEX('Monthly Data'!R:R,Calculations!$C$116+MOD(AX36,Calculations!$C$118))</f>
        <v>1.5108777406081684E-3</v>
      </c>
      <c r="FO36" s="86">
        <f ca="1">Control!$C$7*Calculations!$C$82*INDEX('Monthly Data'!N:N,Calculations!$C$116+MOD(AY36,Calculations!$C$118))+Control!$C$7*Calculations!$C$83*INDEX('Monthly Data'!O:O,Calculations!$C$116+MOD(AY36,Calculations!$C$118))+Control!$C$7*Calculations!$C$84*INDEX('Monthly Data'!P:P,Calculations!$C$116+MOD(AY36,Calculations!$C$118))+Control!$C$7*Calculations!$C$85*INDEX('Monthly Data'!Q:Q,Calculations!$C$116+MOD(AY36,Calculations!$C$118))+(1-Control!$C$7*Calculations!$C$87)*INDEX('Monthly Data'!R:R,Calculations!$C$116+MOD(AY36,Calculations!$C$118))</f>
        <v>9.9793409618087695E-3</v>
      </c>
      <c r="FP36" s="86">
        <f ca="1">Control!$C$7*Calculations!$C$82*INDEX('Monthly Data'!N:N,Calculations!$C$116+MOD(AZ36,Calculations!$C$118))+Control!$C$7*Calculations!$C$83*INDEX('Monthly Data'!O:O,Calculations!$C$116+MOD(AZ36,Calculations!$C$118))+Control!$C$7*Calculations!$C$84*INDEX('Monthly Data'!P:P,Calculations!$C$116+MOD(AZ36,Calculations!$C$118))+Control!$C$7*Calculations!$C$85*INDEX('Monthly Data'!Q:Q,Calculations!$C$116+MOD(AZ36,Calculations!$C$118))+(1-Control!$C$7*Calculations!$C$87)*INDEX('Monthly Data'!R:R,Calculations!$C$116+MOD(AZ36,Calculations!$C$118))</f>
        <v>-7.3651264633385334E-4</v>
      </c>
      <c r="FQ36" s="86">
        <f ca="1">Control!$C$7*Calculations!$C$82*INDEX('Monthly Data'!N:N,Calculations!$C$116+MOD(BA36,Calculations!$C$118))+Control!$C$7*Calculations!$C$83*INDEX('Monthly Data'!O:O,Calculations!$C$116+MOD(BA36,Calculations!$C$118))+Control!$C$7*Calculations!$C$84*INDEX('Monthly Data'!P:P,Calculations!$C$116+MOD(BA36,Calculations!$C$118))+Control!$C$7*Calculations!$C$85*INDEX('Monthly Data'!Q:Q,Calculations!$C$116+MOD(BA36,Calculations!$C$118))+(1-Control!$C$7*Calculations!$C$87)*INDEX('Monthly Data'!R:R,Calculations!$C$116+MOD(BA36,Calculations!$C$118))</f>
        <v>-9.839093431862074E-3</v>
      </c>
      <c r="FR36" s="86">
        <f ca="1">Control!$C$7*Calculations!$C$82*INDEX('Monthly Data'!N:N,Calculations!$C$116+MOD(BB36,Calculations!$C$118))+Control!$C$7*Calculations!$C$83*INDEX('Monthly Data'!O:O,Calculations!$C$116+MOD(BB36,Calculations!$C$118))+Control!$C$7*Calculations!$C$84*INDEX('Monthly Data'!P:P,Calculations!$C$116+MOD(BB36,Calculations!$C$118))+Control!$C$7*Calculations!$C$85*INDEX('Monthly Data'!Q:Q,Calculations!$C$116+MOD(BB36,Calculations!$C$118))+(1-Control!$C$7*Calculations!$C$87)*INDEX('Monthly Data'!R:R,Calculations!$C$116+MOD(BB36,Calculations!$C$118))</f>
        <v>3.7596120283497965E-2</v>
      </c>
      <c r="FS36" s="86">
        <f ca="1">Control!$C$7*Calculations!$C$82*INDEX('Monthly Data'!N:N,Calculations!$C$116+MOD(BC36,Calculations!$C$118))+Control!$C$7*Calculations!$C$83*INDEX('Monthly Data'!O:O,Calculations!$C$116+MOD(BC36,Calculations!$C$118))+Control!$C$7*Calculations!$C$84*INDEX('Monthly Data'!P:P,Calculations!$C$116+MOD(BC36,Calculations!$C$118))+Control!$C$7*Calculations!$C$85*INDEX('Monthly Data'!Q:Q,Calculations!$C$116+MOD(BC36,Calculations!$C$118))+(1-Control!$C$7*Calculations!$C$87)*INDEX('Monthly Data'!R:R,Calculations!$C$116+MOD(BC36,Calculations!$C$118))</f>
        <v>2.4470405846852006E-3</v>
      </c>
      <c r="FT36" s="86">
        <f ca="1">Control!$C$7*Calculations!$C$82*INDEX('Monthly Data'!N:N,Calculations!$C$116+MOD(BD36,Calculations!$C$118))+Control!$C$7*Calculations!$C$83*INDEX('Monthly Data'!O:O,Calculations!$C$116+MOD(BD36,Calculations!$C$118))+Control!$C$7*Calculations!$C$84*INDEX('Monthly Data'!P:P,Calculations!$C$116+MOD(BD36,Calculations!$C$118))+Control!$C$7*Calculations!$C$85*INDEX('Monthly Data'!Q:Q,Calculations!$C$116+MOD(BD36,Calculations!$C$118))+(1-Control!$C$7*Calculations!$C$87)*INDEX('Monthly Data'!R:R,Calculations!$C$116+MOD(BD36,Calculations!$C$118))</f>
        <v>1.7484305259657981E-2</v>
      </c>
      <c r="FU36" s="86">
        <f ca="1">Control!$C$7*Calculations!$C$82*INDEX('Monthly Data'!N:N,Calculations!$C$116+MOD(BE36,Calculations!$C$118))+Control!$C$7*Calculations!$C$83*INDEX('Monthly Data'!O:O,Calculations!$C$116+MOD(BE36,Calculations!$C$118))+Control!$C$7*Calculations!$C$84*INDEX('Monthly Data'!P:P,Calculations!$C$116+MOD(BE36,Calculations!$C$118))+Control!$C$7*Calculations!$C$85*INDEX('Monthly Data'!Q:Q,Calculations!$C$116+MOD(BE36,Calculations!$C$118))+(1-Control!$C$7*Calculations!$C$87)*INDEX('Monthly Data'!R:R,Calculations!$C$116+MOD(BE36,Calculations!$C$118))</f>
        <v>-9.9526758408448549E-3</v>
      </c>
      <c r="FV36" s="86">
        <f ca="1">Control!$C$7*Calculations!$C$82*INDEX('Monthly Data'!N:N,Calculations!$C$116+MOD(BF36,Calculations!$C$118))+Control!$C$7*Calculations!$C$83*INDEX('Monthly Data'!O:O,Calculations!$C$116+MOD(BF36,Calculations!$C$118))+Control!$C$7*Calculations!$C$84*INDEX('Monthly Data'!P:P,Calculations!$C$116+MOD(BF36,Calculations!$C$118))+Control!$C$7*Calculations!$C$85*INDEX('Monthly Data'!Q:Q,Calculations!$C$116+MOD(BF36,Calculations!$C$118))+(1-Control!$C$7*Calculations!$C$87)*INDEX('Monthly Data'!R:R,Calculations!$C$116+MOD(BF36,Calculations!$C$118))</f>
        <v>3.7596120283497965E-2</v>
      </c>
      <c r="FW36" s="86">
        <f ca="1">Control!$C$7*Calculations!$C$82*INDEX('Monthly Data'!N:N,Calculations!$C$116+MOD(BG36,Calculations!$C$118))+Control!$C$7*Calculations!$C$83*INDEX('Monthly Data'!O:O,Calculations!$C$116+MOD(BG36,Calculations!$C$118))+Control!$C$7*Calculations!$C$84*INDEX('Monthly Data'!P:P,Calculations!$C$116+MOD(BG36,Calculations!$C$118))+Control!$C$7*Calculations!$C$85*INDEX('Monthly Data'!Q:Q,Calculations!$C$116+MOD(BG36,Calculations!$C$118))+(1-Control!$C$7*Calculations!$C$87)*INDEX('Monthly Data'!R:R,Calculations!$C$116+MOD(BG36,Calculations!$C$118))</f>
        <v>4.7768166384148329E-3</v>
      </c>
      <c r="FX36" s="86">
        <f ca="1">Control!$C$7*Calculations!$C$82*INDEX('Monthly Data'!N:N,Calculations!$C$116+MOD(BH36,Calculations!$C$118))+Control!$C$7*Calculations!$C$83*INDEX('Monthly Data'!O:O,Calculations!$C$116+MOD(BH36,Calculations!$C$118))+Control!$C$7*Calculations!$C$84*INDEX('Monthly Data'!P:P,Calculations!$C$116+MOD(BH36,Calculations!$C$118))+Control!$C$7*Calculations!$C$85*INDEX('Monthly Data'!Q:Q,Calculations!$C$116+MOD(BH36,Calculations!$C$118))+(1-Control!$C$7*Calculations!$C$87)*INDEX('Monthly Data'!R:R,Calculations!$C$116+MOD(BH36,Calculations!$C$118))</f>
        <v>2.377894462657602E-2</v>
      </c>
      <c r="FY36" s="86">
        <f ca="1">Control!$C$7*Calculations!$C$82*INDEX('Monthly Data'!N:N,Calculations!$C$116+MOD(BI36,Calculations!$C$118))+Control!$C$7*Calculations!$C$83*INDEX('Monthly Data'!O:O,Calculations!$C$116+MOD(BI36,Calculations!$C$118))+Control!$C$7*Calculations!$C$84*INDEX('Monthly Data'!P:P,Calculations!$C$116+MOD(BI36,Calculations!$C$118))+Control!$C$7*Calculations!$C$85*INDEX('Monthly Data'!Q:Q,Calculations!$C$116+MOD(BI36,Calculations!$C$118))+(1-Control!$C$7*Calculations!$C$87)*INDEX('Monthly Data'!R:R,Calculations!$C$116+MOD(BI36,Calculations!$C$118))</f>
        <v>5.8868730207813358E-3</v>
      </c>
      <c r="FZ36" s="86">
        <f ca="1">Control!$C$7*Calculations!$C$82*INDEX('Monthly Data'!N:N,Calculations!$C$116+MOD(BJ36,Calculations!$C$118))+Control!$C$7*Calculations!$C$83*INDEX('Monthly Data'!O:O,Calculations!$C$116+MOD(BJ36,Calculations!$C$118))+Control!$C$7*Calculations!$C$84*INDEX('Monthly Data'!P:P,Calculations!$C$116+MOD(BJ36,Calculations!$C$118))+Control!$C$7*Calculations!$C$85*INDEX('Monthly Data'!Q:Q,Calculations!$C$116+MOD(BJ36,Calculations!$C$118))+(1-Control!$C$7*Calculations!$C$87)*INDEX('Monthly Data'!R:R,Calculations!$C$116+MOD(BJ36,Calculations!$C$118))</f>
        <v>-3.9863250714949353E-2</v>
      </c>
      <c r="GA36" s="86">
        <f ca="1">Control!$C$7*Calculations!$C$82*INDEX('Monthly Data'!N:N,Calculations!$C$116+MOD(BK36,Calculations!$C$118))+Control!$C$7*Calculations!$C$83*INDEX('Monthly Data'!O:O,Calculations!$C$116+MOD(BK36,Calculations!$C$118))+Control!$C$7*Calculations!$C$84*INDEX('Monthly Data'!P:P,Calculations!$C$116+MOD(BK36,Calculations!$C$118))+Control!$C$7*Calculations!$C$85*INDEX('Monthly Data'!Q:Q,Calculations!$C$116+MOD(BK36,Calculations!$C$118))+(1-Control!$C$7*Calculations!$C$87)*INDEX('Monthly Data'!R:R,Calculations!$C$116+MOD(BK36,Calculations!$C$118))</f>
        <v>-2.6378232493851243E-2</v>
      </c>
      <c r="GB36" s="86">
        <f ca="1">Control!$C$7*Calculations!$C$82*INDEX('Monthly Data'!N:N,Calculations!$C$116+MOD(BL36,Calculations!$C$118))+Control!$C$7*Calculations!$C$83*INDEX('Monthly Data'!O:O,Calculations!$C$116+MOD(BL36,Calculations!$C$118))+Control!$C$7*Calculations!$C$84*INDEX('Monthly Data'!P:P,Calculations!$C$116+MOD(BL36,Calculations!$C$118))+Control!$C$7*Calculations!$C$85*INDEX('Monthly Data'!Q:Q,Calculations!$C$116+MOD(BL36,Calculations!$C$118))+(1-Control!$C$7*Calculations!$C$87)*INDEX('Monthly Data'!R:R,Calculations!$C$116+MOD(BL36,Calculations!$C$118))</f>
        <v>1.5115046179922851E-2</v>
      </c>
      <c r="GC36" s="86">
        <f ca="1">Control!$C$7*Calculations!$C$82*INDEX('Monthly Data'!N:N,Calculations!$C$116+MOD(BM36,Calculations!$C$118))+Control!$C$7*Calculations!$C$83*INDEX('Monthly Data'!O:O,Calculations!$C$116+MOD(BM36,Calculations!$C$118))+Control!$C$7*Calculations!$C$84*INDEX('Monthly Data'!P:P,Calculations!$C$116+MOD(BM36,Calculations!$C$118))+Control!$C$7*Calculations!$C$85*INDEX('Monthly Data'!Q:Q,Calculations!$C$116+MOD(BM36,Calculations!$C$118))+(1-Control!$C$7*Calculations!$C$87)*INDEX('Monthly Data'!R:R,Calculations!$C$116+MOD(BM36,Calculations!$C$118))</f>
        <v>-4.0413381192162513E-2</v>
      </c>
      <c r="GD36" s="86">
        <f ca="1">Control!$C$7*Calculations!$C$82*INDEX('Monthly Data'!N:N,Calculations!$C$116+MOD(BN36,Calculations!$C$118))+Control!$C$7*Calculations!$C$83*INDEX('Monthly Data'!O:O,Calculations!$C$116+MOD(BN36,Calculations!$C$118))+Control!$C$7*Calculations!$C$84*INDEX('Monthly Data'!P:P,Calculations!$C$116+MOD(BN36,Calculations!$C$118))+Control!$C$7*Calculations!$C$85*INDEX('Monthly Data'!Q:Q,Calculations!$C$116+MOD(BN36,Calculations!$C$118))+(1-Control!$C$7*Calculations!$C$87)*INDEX('Monthly Data'!R:R,Calculations!$C$116+MOD(BN36,Calculations!$C$118))</f>
        <v>1.0415351832335435E-2</v>
      </c>
      <c r="GE36" s="86">
        <f ca="1">Control!$C$7*Calculations!$C$82*INDEX('Monthly Data'!N:N,Calculations!$C$116+MOD(BO36,Calculations!$C$118))+Control!$C$7*Calculations!$C$83*INDEX('Monthly Data'!O:O,Calculations!$C$116+MOD(BO36,Calculations!$C$118))+Control!$C$7*Calculations!$C$84*INDEX('Monthly Data'!P:P,Calculations!$C$116+MOD(BO36,Calculations!$C$118))+Control!$C$7*Calculations!$C$85*INDEX('Monthly Data'!Q:Q,Calculations!$C$116+MOD(BO36,Calculations!$C$118))+(1-Control!$C$7*Calculations!$C$87)*INDEX('Monthly Data'!R:R,Calculations!$C$116+MOD(BO36,Calculations!$C$118))</f>
        <v>1.7831091590102856E-2</v>
      </c>
      <c r="GF36" s="86">
        <f ca="1">Control!$C$7*Calculations!$C$82*INDEX('Monthly Data'!N:N,Calculations!$C$116+MOD(BP36,Calculations!$C$118))+Control!$C$7*Calculations!$C$83*INDEX('Monthly Data'!O:O,Calculations!$C$116+MOD(BP36,Calculations!$C$118))+Control!$C$7*Calculations!$C$84*INDEX('Monthly Data'!P:P,Calculations!$C$116+MOD(BP36,Calculations!$C$118))+Control!$C$7*Calculations!$C$85*INDEX('Monthly Data'!Q:Q,Calculations!$C$116+MOD(BP36,Calculations!$C$118))+(1-Control!$C$7*Calculations!$C$87)*INDEX('Monthly Data'!R:R,Calculations!$C$116+MOD(BP36,Calculations!$C$118))</f>
        <v>7.857567536297622E-3</v>
      </c>
      <c r="GG36" s="86">
        <f ca="1">Control!$C$7*Calculations!$C$82*INDEX('Monthly Data'!N:N,Calculations!$C$116+MOD(BQ36,Calculations!$C$118))+Control!$C$7*Calculations!$C$83*INDEX('Monthly Data'!O:O,Calculations!$C$116+MOD(BQ36,Calculations!$C$118))+Control!$C$7*Calculations!$C$84*INDEX('Monthly Data'!P:P,Calculations!$C$116+MOD(BQ36,Calculations!$C$118))+Control!$C$7*Calculations!$C$85*INDEX('Monthly Data'!Q:Q,Calculations!$C$116+MOD(BQ36,Calculations!$C$118))+(1-Control!$C$7*Calculations!$C$87)*INDEX('Monthly Data'!R:R,Calculations!$C$116+MOD(BQ36,Calculations!$C$118))</f>
        <v>3.7118215575026904E-2</v>
      </c>
      <c r="GH36" s="86">
        <f ca="1">Control!$C$7*Calculations!$C$82*INDEX('Monthly Data'!N:N,Calculations!$C$116+MOD(BR36,Calculations!$C$118))+Control!$C$7*Calculations!$C$83*INDEX('Monthly Data'!O:O,Calculations!$C$116+MOD(BR36,Calculations!$C$118))+Control!$C$7*Calculations!$C$84*INDEX('Monthly Data'!P:P,Calculations!$C$116+MOD(BR36,Calculations!$C$118))+Control!$C$7*Calculations!$C$85*INDEX('Monthly Data'!Q:Q,Calculations!$C$116+MOD(BR36,Calculations!$C$118))+(1-Control!$C$7*Calculations!$C$87)*INDEX('Monthly Data'!R:R,Calculations!$C$116+MOD(BR36,Calculations!$C$118))</f>
        <v>2.4722579420195831E-2</v>
      </c>
      <c r="GI36" s="86">
        <f ca="1">Control!$C$7*Calculations!$C$82*INDEX('Monthly Data'!N:N,Calculations!$C$116+MOD(BS36,Calculations!$C$118))+Control!$C$7*Calculations!$C$83*INDEX('Monthly Data'!O:O,Calculations!$C$116+MOD(BS36,Calculations!$C$118))+Control!$C$7*Calculations!$C$84*INDEX('Monthly Data'!P:P,Calculations!$C$116+MOD(BS36,Calculations!$C$118))+Control!$C$7*Calculations!$C$85*INDEX('Monthly Data'!Q:Q,Calculations!$C$116+MOD(BS36,Calculations!$C$118))+(1-Control!$C$7*Calculations!$C$87)*INDEX('Monthly Data'!R:R,Calculations!$C$116+MOD(BS36,Calculations!$C$118))</f>
        <v>2.5325873776067674E-2</v>
      </c>
      <c r="GJ36" s="86">
        <f ca="1">Control!$C$7*Calculations!$C$82*INDEX('Monthly Data'!N:N,Calculations!$C$116+MOD(BT36,Calculations!$C$118))+Control!$C$7*Calculations!$C$83*INDEX('Monthly Data'!O:O,Calculations!$C$116+MOD(BT36,Calculations!$C$118))+Control!$C$7*Calculations!$C$84*INDEX('Monthly Data'!P:P,Calculations!$C$116+MOD(BT36,Calculations!$C$118))+Control!$C$7*Calculations!$C$85*INDEX('Monthly Data'!Q:Q,Calculations!$C$116+MOD(BT36,Calculations!$C$118))+(1-Control!$C$7*Calculations!$C$87)*INDEX('Monthly Data'!R:R,Calculations!$C$116+MOD(BT36,Calculations!$C$118))</f>
        <v>6.2631896128884862E-3</v>
      </c>
      <c r="GK36" s="86">
        <f ca="1">Control!$C$7*Calculations!$C$82*INDEX('Monthly Data'!N:N,Calculations!$C$116+MOD(BU36,Calculations!$C$118))+Control!$C$7*Calculations!$C$83*INDEX('Monthly Data'!O:O,Calculations!$C$116+MOD(BU36,Calculations!$C$118))+Control!$C$7*Calculations!$C$84*INDEX('Monthly Data'!P:P,Calculations!$C$116+MOD(BU36,Calculations!$C$118))+Control!$C$7*Calculations!$C$85*INDEX('Monthly Data'!Q:Q,Calculations!$C$116+MOD(BU36,Calculations!$C$118))+(1-Control!$C$7*Calculations!$C$87)*INDEX('Monthly Data'!R:R,Calculations!$C$116+MOD(BU36,Calculations!$C$118))</f>
        <v>5.1972609868760735E-3</v>
      </c>
      <c r="GL36" s="86">
        <f ca="1">Control!$C$7*Calculations!$C$82*INDEX('Monthly Data'!N:N,Calculations!$C$116+MOD(BV36,Calculations!$C$118))+Control!$C$7*Calculations!$C$83*INDEX('Monthly Data'!O:O,Calculations!$C$116+MOD(BV36,Calculations!$C$118))+Control!$C$7*Calculations!$C$84*INDEX('Monthly Data'!P:P,Calculations!$C$116+MOD(BV36,Calculations!$C$118))+Control!$C$7*Calculations!$C$85*INDEX('Monthly Data'!Q:Q,Calculations!$C$116+MOD(BV36,Calculations!$C$118))+(1-Control!$C$7*Calculations!$C$87)*INDEX('Monthly Data'!R:R,Calculations!$C$116+MOD(BV36,Calculations!$C$118))</f>
        <v>7.857567536297622E-3</v>
      </c>
      <c r="GM36" s="86">
        <f ca="1">Control!$C$7*Calculations!$C$82*INDEX('Monthly Data'!N:N,Calculations!$C$116+MOD(BW36,Calculations!$C$118))+Control!$C$7*Calculations!$C$83*INDEX('Monthly Data'!O:O,Calculations!$C$116+MOD(BW36,Calculations!$C$118))+Control!$C$7*Calculations!$C$84*INDEX('Monthly Data'!P:P,Calculations!$C$116+MOD(BW36,Calculations!$C$118))+Control!$C$7*Calculations!$C$85*INDEX('Monthly Data'!Q:Q,Calculations!$C$116+MOD(BW36,Calculations!$C$118))+(1-Control!$C$7*Calculations!$C$87)*INDEX('Monthly Data'!R:R,Calculations!$C$116+MOD(BW36,Calculations!$C$118))</f>
        <v>1.0018681835149534E-3</v>
      </c>
      <c r="GN36" s="86">
        <f ca="1">Control!$C$7*Calculations!$C$82*INDEX('Monthly Data'!N:N,Calculations!$C$116+MOD(BX36,Calculations!$C$118))+Control!$C$7*Calculations!$C$83*INDEX('Monthly Data'!O:O,Calculations!$C$116+MOD(BX36,Calculations!$C$118))+Control!$C$7*Calculations!$C$84*INDEX('Monthly Data'!P:P,Calculations!$C$116+MOD(BX36,Calculations!$C$118))+Control!$C$7*Calculations!$C$85*INDEX('Monthly Data'!Q:Q,Calculations!$C$116+MOD(BX36,Calculations!$C$118))+(1-Control!$C$7*Calculations!$C$87)*INDEX('Monthly Data'!R:R,Calculations!$C$116+MOD(BX36,Calculations!$C$118))</f>
        <v>1.3423979074716584E-2</v>
      </c>
      <c r="GO36" s="86">
        <f ca="1">Control!$C$7*Calculations!$C$82*INDEX('Monthly Data'!N:N,Calculations!$C$116+MOD(BY36,Calculations!$C$118))+Control!$C$7*Calculations!$C$83*INDEX('Monthly Data'!O:O,Calculations!$C$116+MOD(BY36,Calculations!$C$118))+Control!$C$7*Calculations!$C$84*INDEX('Monthly Data'!P:P,Calculations!$C$116+MOD(BY36,Calculations!$C$118))+Control!$C$7*Calculations!$C$85*INDEX('Monthly Data'!Q:Q,Calculations!$C$116+MOD(BY36,Calculations!$C$118))+(1-Control!$C$7*Calculations!$C$87)*INDEX('Monthly Data'!R:R,Calculations!$C$116+MOD(BY36,Calculations!$C$118))</f>
        <v>1.7073665854433945E-2</v>
      </c>
      <c r="GP36" s="86">
        <f ca="1">Control!$C$7*Calculations!$C$82*INDEX('Monthly Data'!N:N,Calculations!$C$116+MOD(BZ36,Calculations!$C$118))+Control!$C$7*Calculations!$C$83*INDEX('Monthly Data'!O:O,Calculations!$C$116+MOD(BZ36,Calculations!$C$118))+Control!$C$7*Calculations!$C$84*INDEX('Monthly Data'!P:P,Calculations!$C$116+MOD(BZ36,Calculations!$C$118))+Control!$C$7*Calculations!$C$85*INDEX('Monthly Data'!Q:Q,Calculations!$C$116+MOD(BZ36,Calculations!$C$118))+(1-Control!$C$7*Calculations!$C$87)*INDEX('Monthly Data'!R:R,Calculations!$C$116+MOD(BZ36,Calculations!$C$118))</f>
        <v>-2.072517756005474E-2</v>
      </c>
      <c r="GQ36" s="86">
        <f ca="1">Control!$C$7*Calculations!$C$82*INDEX('Monthly Data'!N:N,Calculations!$C$116+MOD(CA36,Calculations!$C$118))+Control!$C$7*Calculations!$C$83*INDEX('Monthly Data'!O:O,Calculations!$C$116+MOD(CA36,Calculations!$C$118))+Control!$C$7*Calculations!$C$84*INDEX('Monthly Data'!P:P,Calculations!$C$116+MOD(CA36,Calculations!$C$118))+Control!$C$7*Calculations!$C$85*INDEX('Monthly Data'!Q:Q,Calculations!$C$116+MOD(CA36,Calculations!$C$118))+(1-Control!$C$7*Calculations!$C$87)*INDEX('Monthly Data'!R:R,Calculations!$C$116+MOD(CA36,Calculations!$C$118))</f>
        <v>1.0353752315110615E-2</v>
      </c>
      <c r="GR36" s="86">
        <f ca="1">Control!$C$7*Calculations!$C$82*INDEX('Monthly Data'!N:N,Calculations!$C$116+MOD(CB36,Calculations!$C$118))+Control!$C$7*Calculations!$C$83*INDEX('Monthly Data'!O:O,Calculations!$C$116+MOD(CB36,Calculations!$C$118))+Control!$C$7*Calculations!$C$84*INDEX('Monthly Data'!P:P,Calculations!$C$116+MOD(CB36,Calculations!$C$118))+Control!$C$7*Calculations!$C$85*INDEX('Monthly Data'!Q:Q,Calculations!$C$116+MOD(CB36,Calculations!$C$118))+(1-Control!$C$7*Calculations!$C$87)*INDEX('Monthly Data'!R:R,Calculations!$C$116+MOD(CB36,Calculations!$C$118))</f>
        <v>4.2795950888382334E-3</v>
      </c>
      <c r="GS36" s="86">
        <f ca="1">Control!$C$7*Calculations!$C$82*INDEX('Monthly Data'!N:N,Calculations!$C$116+MOD(CC36,Calculations!$C$118))+Control!$C$7*Calculations!$C$83*INDEX('Monthly Data'!O:O,Calculations!$C$116+MOD(CC36,Calculations!$C$118))+Control!$C$7*Calculations!$C$84*INDEX('Monthly Data'!P:P,Calculations!$C$116+MOD(CC36,Calculations!$C$118))+Control!$C$7*Calculations!$C$85*INDEX('Monthly Data'!Q:Q,Calculations!$C$116+MOD(CC36,Calculations!$C$118))+(1-Control!$C$7*Calculations!$C$87)*INDEX('Monthly Data'!R:R,Calculations!$C$116+MOD(CC36,Calculations!$C$118))</f>
        <v>-2.7490061308214487E-3</v>
      </c>
      <c r="GT36" s="86">
        <f ca="1">Control!$C$7*Calculations!$C$82*INDEX('Monthly Data'!N:N,Calculations!$C$116+MOD(CD36,Calculations!$C$118))+Control!$C$7*Calculations!$C$83*INDEX('Monthly Data'!O:O,Calculations!$C$116+MOD(CD36,Calculations!$C$118))+Control!$C$7*Calculations!$C$84*INDEX('Monthly Data'!P:P,Calculations!$C$116+MOD(CD36,Calculations!$C$118))+Control!$C$7*Calculations!$C$85*INDEX('Monthly Data'!Q:Q,Calculations!$C$116+MOD(CD36,Calculations!$C$118))+(1-Control!$C$7*Calculations!$C$87)*INDEX('Monthly Data'!R:R,Calculations!$C$116+MOD(CD36,Calculations!$C$118))</f>
        <v>1.2954540023127663E-2</v>
      </c>
      <c r="GU36" s="86">
        <f ca="1">Control!$C$7*Calculations!$C$82*INDEX('Monthly Data'!N:N,Calculations!$C$116+MOD(CE36,Calculations!$C$118))+Control!$C$7*Calculations!$C$83*INDEX('Monthly Data'!O:O,Calculations!$C$116+MOD(CE36,Calculations!$C$118))+Control!$C$7*Calculations!$C$84*INDEX('Monthly Data'!P:P,Calculations!$C$116+MOD(CE36,Calculations!$C$118))+Control!$C$7*Calculations!$C$85*INDEX('Monthly Data'!Q:Q,Calculations!$C$116+MOD(CE36,Calculations!$C$118))+(1-Control!$C$7*Calculations!$C$87)*INDEX('Monthly Data'!R:R,Calculations!$C$116+MOD(CE36,Calculations!$C$118))</f>
        <v>4.4327772793586687E-3</v>
      </c>
      <c r="GV36" s="86">
        <f ca="1">Control!$C$7*Calculations!$C$82*INDEX('Monthly Data'!N:N,Calculations!$C$116+MOD(CF36,Calculations!$C$118))+Control!$C$7*Calculations!$C$83*INDEX('Monthly Data'!O:O,Calculations!$C$116+MOD(CF36,Calculations!$C$118))+Control!$C$7*Calculations!$C$84*INDEX('Monthly Data'!P:P,Calculations!$C$116+MOD(CF36,Calculations!$C$118))+Control!$C$7*Calculations!$C$85*INDEX('Monthly Data'!Q:Q,Calculations!$C$116+MOD(CF36,Calculations!$C$118))+(1-Control!$C$7*Calculations!$C$87)*INDEX('Monthly Data'!R:R,Calculations!$C$116+MOD(CF36,Calculations!$C$118))</f>
        <v>1.9073822767906517E-2</v>
      </c>
      <c r="GW36" s="86">
        <f ca="1">Control!$C$7*Calculations!$C$82*INDEX('Monthly Data'!N:N,Calculations!$C$116+MOD(CG36,Calculations!$C$118))+Control!$C$7*Calculations!$C$83*INDEX('Monthly Data'!O:O,Calculations!$C$116+MOD(CG36,Calculations!$C$118))+Control!$C$7*Calculations!$C$84*INDEX('Monthly Data'!P:P,Calculations!$C$116+MOD(CG36,Calculations!$C$118))+Control!$C$7*Calculations!$C$85*INDEX('Monthly Data'!Q:Q,Calculations!$C$116+MOD(CG36,Calculations!$C$118))+(1-Control!$C$7*Calculations!$C$87)*INDEX('Monthly Data'!R:R,Calculations!$C$116+MOD(CG36,Calculations!$C$118))</f>
        <v>-1.9947061878162777E-2</v>
      </c>
      <c r="GX36" s="86">
        <f ca="1">Control!$C$7*Calculations!$C$82*INDEX('Monthly Data'!N:N,Calculations!$C$116+MOD(CH36,Calculations!$C$118))+Control!$C$7*Calculations!$C$83*INDEX('Monthly Data'!O:O,Calculations!$C$116+MOD(CH36,Calculations!$C$118))+Control!$C$7*Calculations!$C$84*INDEX('Monthly Data'!P:P,Calculations!$C$116+MOD(CH36,Calculations!$C$118))+Control!$C$7*Calculations!$C$85*INDEX('Monthly Data'!Q:Q,Calculations!$C$116+MOD(CH36,Calculations!$C$118))+(1-Control!$C$7*Calculations!$C$87)*INDEX('Monthly Data'!R:R,Calculations!$C$116+MOD(CH36,Calculations!$C$118))</f>
        <v>3.0957942835585645E-2</v>
      </c>
      <c r="GY36" s="86">
        <f ca="1">Control!$C$7*Calculations!$C$82*INDEX('Monthly Data'!N:N,Calculations!$C$116+MOD(CI36,Calculations!$C$118))+Control!$C$7*Calculations!$C$83*INDEX('Monthly Data'!O:O,Calculations!$C$116+MOD(CI36,Calculations!$C$118))+Control!$C$7*Calculations!$C$84*INDEX('Monthly Data'!P:P,Calculations!$C$116+MOD(CI36,Calculations!$C$118))+Control!$C$7*Calculations!$C$85*INDEX('Monthly Data'!Q:Q,Calculations!$C$116+MOD(CI36,Calculations!$C$118))+(1-Control!$C$7*Calculations!$C$87)*INDEX('Monthly Data'!R:R,Calculations!$C$116+MOD(CI36,Calculations!$C$118))</f>
        <v>-1.4213734788548189E-2</v>
      </c>
      <c r="GZ36" s="86">
        <f ca="1">Control!$C$7*Calculations!$C$82*INDEX('Monthly Data'!N:N,Calculations!$C$116+MOD(CJ36,Calculations!$C$118))+Control!$C$7*Calculations!$C$83*INDEX('Monthly Data'!O:O,Calculations!$C$116+MOD(CJ36,Calculations!$C$118))+Control!$C$7*Calculations!$C$84*INDEX('Monthly Data'!P:P,Calculations!$C$116+MOD(CJ36,Calculations!$C$118))+Control!$C$7*Calculations!$C$85*INDEX('Monthly Data'!Q:Q,Calculations!$C$116+MOD(CJ36,Calculations!$C$118))+(1-Control!$C$7*Calculations!$C$87)*INDEX('Monthly Data'!R:R,Calculations!$C$116+MOD(CJ36,Calculations!$C$118))</f>
        <v>1.7472933988537529E-2</v>
      </c>
      <c r="HA36" s="86">
        <f ca="1">Control!$C$7*Calculations!$C$82*INDEX('Monthly Data'!N:N,Calculations!$C$116+MOD(CK36,Calculations!$C$118))+Control!$C$7*Calculations!$C$83*INDEX('Monthly Data'!O:O,Calculations!$C$116+MOD(CK36,Calculations!$C$118))+Control!$C$7*Calculations!$C$84*INDEX('Monthly Data'!P:P,Calculations!$C$116+MOD(CK36,Calculations!$C$118))+Control!$C$7*Calculations!$C$85*INDEX('Monthly Data'!Q:Q,Calculations!$C$116+MOD(CK36,Calculations!$C$118))+(1-Control!$C$7*Calculations!$C$87)*INDEX('Monthly Data'!R:R,Calculations!$C$116+MOD(CK36,Calculations!$C$118))</f>
        <v>2.9708469559001142E-2</v>
      </c>
      <c r="HB36" s="86">
        <f ca="1">Control!$C$7*Calculations!$C$82*INDEX('Monthly Data'!N:N,Calculations!$C$116+MOD(CL36,Calculations!$C$118))+Control!$C$7*Calculations!$C$83*INDEX('Monthly Data'!O:O,Calculations!$C$116+MOD(CL36,Calculations!$C$118))+Control!$C$7*Calculations!$C$84*INDEX('Monthly Data'!P:P,Calculations!$C$116+MOD(CL36,Calculations!$C$118))+Control!$C$7*Calculations!$C$85*INDEX('Monthly Data'!Q:Q,Calculations!$C$116+MOD(CL36,Calculations!$C$118))+(1-Control!$C$7*Calculations!$C$87)*INDEX('Monthly Data'!R:R,Calculations!$C$116+MOD(CL36,Calculations!$C$118))</f>
        <v>1.0018681835149534E-3</v>
      </c>
      <c r="HC36" s="86">
        <f ca="1">Control!$C$7*Calculations!$C$82*INDEX('Monthly Data'!N:N,Calculations!$C$116+MOD(CM36,Calculations!$C$118))+Control!$C$7*Calculations!$C$83*INDEX('Monthly Data'!O:O,Calculations!$C$116+MOD(CM36,Calculations!$C$118))+Control!$C$7*Calculations!$C$84*INDEX('Monthly Data'!P:P,Calculations!$C$116+MOD(CM36,Calculations!$C$118))+Control!$C$7*Calculations!$C$85*INDEX('Monthly Data'!Q:Q,Calculations!$C$116+MOD(CM36,Calculations!$C$118))+(1-Control!$C$7*Calculations!$C$87)*INDEX('Monthly Data'!R:R,Calculations!$C$116+MOD(CM36,Calculations!$C$118))</f>
        <v>1.4915555251167555E-3</v>
      </c>
      <c r="HD36" s="86">
        <f ca="1">Control!$C$7*Calculations!$C$82*INDEX('Monthly Data'!N:N,Calculations!$C$116+MOD(CN36,Calculations!$C$118))+Control!$C$7*Calculations!$C$83*INDEX('Monthly Data'!O:O,Calculations!$C$116+MOD(CN36,Calculations!$C$118))+Control!$C$7*Calculations!$C$84*INDEX('Monthly Data'!P:P,Calculations!$C$116+MOD(CN36,Calculations!$C$118))+Control!$C$7*Calculations!$C$85*INDEX('Monthly Data'!Q:Q,Calculations!$C$116+MOD(CN36,Calculations!$C$118))+(1-Control!$C$7*Calculations!$C$87)*INDEX('Monthly Data'!R:R,Calculations!$C$116+MOD(CN36,Calculations!$C$118))</f>
        <v>3.1011313347584085E-2</v>
      </c>
      <c r="HE36" s="86">
        <f ca="1">Control!$C$7*Calculations!$C$82*INDEX('Monthly Data'!N:N,Calculations!$C$116+MOD(CO36,Calculations!$C$118))+Control!$C$7*Calculations!$C$83*INDEX('Monthly Data'!O:O,Calculations!$C$116+MOD(CO36,Calculations!$C$118))+Control!$C$7*Calculations!$C$84*INDEX('Monthly Data'!P:P,Calculations!$C$116+MOD(CO36,Calculations!$C$118))+Control!$C$7*Calculations!$C$85*INDEX('Monthly Data'!Q:Q,Calculations!$C$116+MOD(CO36,Calculations!$C$118))+(1-Control!$C$7*Calculations!$C$87)*INDEX('Monthly Data'!R:R,Calculations!$C$116+MOD(CO36,Calculations!$C$118))</f>
        <v>6.2631896128884862E-3</v>
      </c>
      <c r="HF36" s="86">
        <f ca="1">Control!$C$7*Calculations!$C$82*INDEX('Monthly Data'!N:N,Calculations!$C$116+MOD(CP36,Calculations!$C$118))+Control!$C$7*Calculations!$C$83*INDEX('Monthly Data'!O:O,Calculations!$C$116+MOD(CP36,Calculations!$C$118))+Control!$C$7*Calculations!$C$84*INDEX('Monthly Data'!P:P,Calculations!$C$116+MOD(CP36,Calculations!$C$118))+Control!$C$7*Calculations!$C$85*INDEX('Monthly Data'!Q:Q,Calculations!$C$116+MOD(CP36,Calculations!$C$118))+(1-Control!$C$7*Calculations!$C$87)*INDEX('Monthly Data'!R:R,Calculations!$C$116+MOD(CP36,Calculations!$C$118))</f>
        <v>3.0957942835585645E-2</v>
      </c>
      <c r="HG36" s="86">
        <f ca="1">Control!$C$7*Calculations!$C$82*INDEX('Monthly Data'!N:N,Calculations!$C$116+MOD(CQ36,Calculations!$C$118))+Control!$C$7*Calculations!$C$83*INDEX('Monthly Data'!O:O,Calculations!$C$116+MOD(CQ36,Calculations!$C$118))+Control!$C$7*Calculations!$C$84*INDEX('Monthly Data'!P:P,Calculations!$C$116+MOD(CQ36,Calculations!$C$118))+Control!$C$7*Calculations!$C$85*INDEX('Monthly Data'!Q:Q,Calculations!$C$116+MOD(CQ36,Calculations!$C$118))+(1-Control!$C$7*Calculations!$C$87)*INDEX('Monthly Data'!R:R,Calculations!$C$116+MOD(CQ36,Calculations!$C$118))</f>
        <v>1.7831091590102856E-2</v>
      </c>
      <c r="HH36" s="86">
        <f ca="1">Control!$C$7*Calculations!$C$82*INDEX('Monthly Data'!N:N,Calculations!$C$116+MOD(CR36,Calculations!$C$118))+Control!$C$7*Calculations!$C$83*INDEX('Monthly Data'!O:O,Calculations!$C$116+MOD(CR36,Calculations!$C$118))+Control!$C$7*Calculations!$C$84*INDEX('Monthly Data'!P:P,Calculations!$C$116+MOD(CR36,Calculations!$C$118))+Control!$C$7*Calculations!$C$85*INDEX('Monthly Data'!Q:Q,Calculations!$C$116+MOD(CR36,Calculations!$C$118))+(1-Control!$C$7*Calculations!$C$87)*INDEX('Monthly Data'!R:R,Calculations!$C$116+MOD(CR36,Calculations!$C$118))</f>
        <v>1.0415351832335435E-2</v>
      </c>
      <c r="HI36" s="86">
        <f ca="1">Control!$C$7*Calculations!$C$82*INDEX('Monthly Data'!N:N,Calculations!$C$116+MOD(CS36,Calculations!$C$118))+Control!$C$7*Calculations!$C$83*INDEX('Monthly Data'!O:O,Calculations!$C$116+MOD(CS36,Calculations!$C$118))+Control!$C$7*Calculations!$C$84*INDEX('Monthly Data'!P:P,Calculations!$C$116+MOD(CS36,Calculations!$C$118))+Control!$C$7*Calculations!$C$85*INDEX('Monthly Data'!Q:Q,Calculations!$C$116+MOD(CS36,Calculations!$C$118))+(1-Control!$C$7*Calculations!$C$87)*INDEX('Monthly Data'!R:R,Calculations!$C$116+MOD(CS36,Calculations!$C$118))</f>
        <v>7.5897487599915015E-3</v>
      </c>
      <c r="HJ36" s="86">
        <f ca="1">Control!$C$7*Calculations!$C$82*INDEX('Monthly Data'!N:N,Calculations!$C$116+MOD(CT36,Calculations!$C$118))+Control!$C$7*Calculations!$C$83*INDEX('Monthly Data'!O:O,Calculations!$C$116+MOD(CT36,Calculations!$C$118))+Control!$C$7*Calculations!$C$84*INDEX('Monthly Data'!P:P,Calculations!$C$116+MOD(CT36,Calculations!$C$118))+Control!$C$7*Calculations!$C$85*INDEX('Monthly Data'!Q:Q,Calculations!$C$116+MOD(CT36,Calculations!$C$118))+(1-Control!$C$7*Calculations!$C$87)*INDEX('Monthly Data'!R:R,Calculations!$C$116+MOD(CT36,Calculations!$C$118))</f>
        <v>3.0957942835585645E-2</v>
      </c>
      <c r="HK36" s="86">
        <f ca="1">Control!$C$7*Calculations!$C$82*INDEX('Monthly Data'!N:N,Calculations!$C$116+MOD(CU36,Calculations!$C$118))+Control!$C$7*Calculations!$C$83*INDEX('Monthly Data'!O:O,Calculations!$C$116+MOD(CU36,Calculations!$C$118))+Control!$C$7*Calculations!$C$84*INDEX('Monthly Data'!P:P,Calculations!$C$116+MOD(CU36,Calculations!$C$118))+Control!$C$7*Calculations!$C$85*INDEX('Monthly Data'!Q:Q,Calculations!$C$116+MOD(CU36,Calculations!$C$118))+(1-Control!$C$7*Calculations!$C$87)*INDEX('Monthly Data'!R:R,Calculations!$C$116+MOD(CU36,Calculations!$C$118))</f>
        <v>3.7596120283497965E-2</v>
      </c>
      <c r="HL36" s="86">
        <f ca="1">Control!$C$7*Calculations!$C$82*INDEX('Monthly Data'!N:N,Calculations!$C$116+MOD(CV36,Calculations!$C$118))+Control!$C$7*Calculations!$C$83*INDEX('Monthly Data'!O:O,Calculations!$C$116+MOD(CV36,Calculations!$C$118))+Control!$C$7*Calculations!$C$84*INDEX('Monthly Data'!P:P,Calculations!$C$116+MOD(CV36,Calculations!$C$118))+Control!$C$7*Calculations!$C$85*INDEX('Monthly Data'!Q:Q,Calculations!$C$116+MOD(CV36,Calculations!$C$118))+(1-Control!$C$7*Calculations!$C$87)*INDEX('Monthly Data'!R:R,Calculations!$C$116+MOD(CV36,Calculations!$C$118))</f>
        <v>4.5132804118240749E-2</v>
      </c>
      <c r="HM36" s="86">
        <f ca="1">Control!$C$7*Calculations!$C$82*INDEX('Monthly Data'!N:N,Calculations!$C$116+MOD(CW36,Calculations!$C$118))+Control!$C$7*Calculations!$C$83*INDEX('Monthly Data'!O:O,Calculations!$C$116+MOD(CW36,Calculations!$C$118))+Control!$C$7*Calculations!$C$84*INDEX('Monthly Data'!P:P,Calculations!$C$116+MOD(CW36,Calculations!$C$118))+Control!$C$7*Calculations!$C$85*INDEX('Monthly Data'!Q:Q,Calculations!$C$116+MOD(CW36,Calculations!$C$118))+(1-Control!$C$7*Calculations!$C$87)*INDEX('Monthly Data'!R:R,Calculations!$C$116+MOD(CW36,Calculations!$C$118))</f>
        <v>-9.5555592256394619E-3</v>
      </c>
      <c r="HN36" s="86">
        <f ca="1">Control!$C$7*Calculations!$C$82*INDEX('Monthly Data'!N:N,Calculations!$C$116+MOD(CX36,Calculations!$C$118))+Control!$C$7*Calculations!$C$83*INDEX('Monthly Data'!O:O,Calculations!$C$116+MOD(CX36,Calculations!$C$118))+Control!$C$7*Calculations!$C$84*INDEX('Monthly Data'!P:P,Calculations!$C$116+MOD(CX36,Calculations!$C$118))+Control!$C$7*Calculations!$C$85*INDEX('Monthly Data'!Q:Q,Calculations!$C$116+MOD(CX36,Calculations!$C$118))+(1-Control!$C$7*Calculations!$C$87)*INDEX('Monthly Data'!R:R,Calculations!$C$116+MOD(CX36,Calculations!$C$118))</f>
        <v>-2.7490061308214487E-3</v>
      </c>
      <c r="HO36" s="86">
        <f ca="1">Control!$C$7*Calculations!$C$82*INDEX('Monthly Data'!N:N,Calculations!$C$116+MOD(CY36,Calculations!$C$118))+Control!$C$7*Calculations!$C$83*INDEX('Monthly Data'!O:O,Calculations!$C$116+MOD(CY36,Calculations!$C$118))+Control!$C$7*Calculations!$C$84*INDEX('Monthly Data'!P:P,Calculations!$C$116+MOD(CY36,Calculations!$C$118))+Control!$C$7*Calculations!$C$85*INDEX('Monthly Data'!Q:Q,Calculations!$C$116+MOD(CY36,Calculations!$C$118))+(1-Control!$C$7*Calculations!$C$87)*INDEX('Monthly Data'!R:R,Calculations!$C$116+MOD(CY36,Calculations!$C$118))</f>
        <v>9.9787204839310462E-3</v>
      </c>
      <c r="HP36" s="86">
        <f ca="1">Control!$C$7*Calculations!$C$82*INDEX('Monthly Data'!N:N,Calculations!$C$116+MOD(CZ36,Calculations!$C$118))+Control!$C$7*Calculations!$C$83*INDEX('Monthly Data'!O:O,Calculations!$C$116+MOD(CZ36,Calculations!$C$118))+Control!$C$7*Calculations!$C$84*INDEX('Monthly Data'!P:P,Calculations!$C$116+MOD(CZ36,Calculations!$C$118))+Control!$C$7*Calculations!$C$85*INDEX('Monthly Data'!Q:Q,Calculations!$C$116+MOD(CZ36,Calculations!$C$118))+(1-Control!$C$7*Calculations!$C$87)*INDEX('Monthly Data'!R:R,Calculations!$C$116+MOD(CZ36,Calculations!$C$118))</f>
        <v>2.5325873776067674E-2</v>
      </c>
      <c r="HQ36" s="86">
        <f ca="1">Control!$C$7*Calculations!$C$82*INDEX('Monthly Data'!N:N,Calculations!$C$116+MOD(DA36,Calculations!$C$118))+Control!$C$7*Calculations!$C$83*INDEX('Monthly Data'!O:O,Calculations!$C$116+MOD(DA36,Calculations!$C$118))+Control!$C$7*Calculations!$C$84*INDEX('Monthly Data'!P:P,Calculations!$C$116+MOD(DA36,Calculations!$C$118))+Control!$C$7*Calculations!$C$85*INDEX('Monthly Data'!Q:Q,Calculations!$C$116+MOD(DA36,Calculations!$C$118))+(1-Control!$C$7*Calculations!$C$87)*INDEX('Monthly Data'!R:R,Calculations!$C$116+MOD(DA36,Calculations!$C$118))</f>
        <v>4.7768166384148329E-3</v>
      </c>
      <c r="HR36" s="86">
        <f ca="1">Control!$C$7*Calculations!$C$82*INDEX('Monthly Data'!N:N,Calculations!$C$116+MOD(DB36,Calculations!$C$118))+Control!$C$7*Calculations!$C$83*INDEX('Monthly Data'!O:O,Calculations!$C$116+MOD(DB36,Calculations!$C$118))+Control!$C$7*Calculations!$C$84*INDEX('Monthly Data'!P:P,Calculations!$C$116+MOD(DB36,Calculations!$C$118))+Control!$C$7*Calculations!$C$85*INDEX('Monthly Data'!Q:Q,Calculations!$C$116+MOD(DB36,Calculations!$C$118))+(1-Control!$C$7*Calculations!$C$87)*INDEX('Monthly Data'!R:R,Calculations!$C$116+MOD(DB36,Calculations!$C$118))</f>
        <v>1.5108777406081684E-3</v>
      </c>
      <c r="HS36" s="86">
        <f ca="1">Control!$C$7*Calculations!$C$82*INDEX('Monthly Data'!N:N,Calculations!$C$116+MOD(DC36,Calculations!$C$118))+Control!$C$7*Calculations!$C$83*INDEX('Monthly Data'!O:O,Calculations!$C$116+MOD(DC36,Calculations!$C$118))+Control!$C$7*Calculations!$C$84*INDEX('Monthly Data'!P:P,Calculations!$C$116+MOD(DC36,Calculations!$C$118))+Control!$C$7*Calculations!$C$85*INDEX('Monthly Data'!Q:Q,Calculations!$C$116+MOD(DC36,Calculations!$C$118))+(1-Control!$C$7*Calculations!$C$87)*INDEX('Monthly Data'!R:R,Calculations!$C$116+MOD(DC36,Calculations!$C$118))</f>
        <v>5.3309355465453899E-3</v>
      </c>
      <c r="HT36" s="86">
        <f ca="1">Control!$C$7*Calculations!$C$82*INDEX('Monthly Data'!N:N,Calculations!$C$116+MOD(DD36,Calculations!$C$118))+Control!$C$7*Calculations!$C$83*INDEX('Monthly Data'!O:O,Calculations!$C$116+MOD(DD36,Calculations!$C$118))+Control!$C$7*Calculations!$C$84*INDEX('Monthly Data'!P:P,Calculations!$C$116+MOD(DD36,Calculations!$C$118))+Control!$C$7*Calculations!$C$85*INDEX('Monthly Data'!Q:Q,Calculations!$C$116+MOD(DD36,Calculations!$C$118))+(1-Control!$C$7*Calculations!$C$87)*INDEX('Monthly Data'!R:R,Calculations!$C$116+MOD(DD36,Calculations!$C$118))</f>
        <v>3.1011313347584085E-2</v>
      </c>
      <c r="HU36" s="86">
        <f ca="1">Control!$C$7*Calculations!$C$82*INDEX('Monthly Data'!N:N,Calculations!$C$116+MOD(DE36,Calculations!$C$118))+Control!$C$7*Calculations!$C$83*INDEX('Monthly Data'!O:O,Calculations!$C$116+MOD(DE36,Calculations!$C$118))+Control!$C$7*Calculations!$C$84*INDEX('Monthly Data'!P:P,Calculations!$C$116+MOD(DE36,Calculations!$C$118))+Control!$C$7*Calculations!$C$85*INDEX('Monthly Data'!Q:Q,Calculations!$C$116+MOD(DE36,Calculations!$C$118))+(1-Control!$C$7*Calculations!$C$87)*INDEX('Monthly Data'!R:R,Calculations!$C$116+MOD(DE36,Calculations!$C$118))</f>
        <v>1.2435425892067014E-2</v>
      </c>
      <c r="HV36" s="86">
        <f ca="1">Control!$C$7*Calculations!$C$82*INDEX('Monthly Data'!N:N,Calculations!$C$116+MOD(DF36,Calculations!$C$118))+Control!$C$7*Calculations!$C$83*INDEX('Monthly Data'!O:O,Calculations!$C$116+MOD(DF36,Calculations!$C$118))+Control!$C$7*Calculations!$C$84*INDEX('Monthly Data'!P:P,Calculations!$C$116+MOD(DF36,Calculations!$C$118))+Control!$C$7*Calculations!$C$85*INDEX('Monthly Data'!Q:Q,Calculations!$C$116+MOD(DF36,Calculations!$C$118))+(1-Control!$C$7*Calculations!$C$87)*INDEX('Monthly Data'!R:R,Calculations!$C$116+MOD(DF36,Calculations!$C$118))</f>
        <v>-6.1115617667135171E-2</v>
      </c>
      <c r="HW36" s="86">
        <f ca="1">Control!$C$7*Calculations!$C$82*INDEX('Monthly Data'!N:N,Calculations!$C$116+MOD(DG36,Calculations!$C$118))+Control!$C$7*Calculations!$C$83*INDEX('Monthly Data'!O:O,Calculations!$C$116+MOD(DG36,Calculations!$C$118))+Control!$C$7*Calculations!$C$84*INDEX('Monthly Data'!P:P,Calculations!$C$116+MOD(DG36,Calculations!$C$118))+Control!$C$7*Calculations!$C$85*INDEX('Monthly Data'!Q:Q,Calculations!$C$116+MOD(DG36,Calculations!$C$118))+(1-Control!$C$7*Calculations!$C$87)*INDEX('Monthly Data'!R:R,Calculations!$C$116+MOD(DG36,Calculations!$C$118))</f>
        <v>-3.299557342782896E-2</v>
      </c>
      <c r="HX36" s="86">
        <f ca="1">Control!$C$7*Calculations!$C$82*INDEX('Monthly Data'!N:N,Calculations!$C$116+MOD(DH36,Calculations!$C$118))+Control!$C$7*Calculations!$C$83*INDEX('Monthly Data'!O:O,Calculations!$C$116+MOD(DH36,Calculations!$C$118))+Control!$C$7*Calculations!$C$84*INDEX('Monthly Data'!P:P,Calculations!$C$116+MOD(DH36,Calculations!$C$118))+Control!$C$7*Calculations!$C$85*INDEX('Monthly Data'!Q:Q,Calculations!$C$116+MOD(DH36,Calculations!$C$118))+(1-Control!$C$7*Calculations!$C$87)*INDEX('Monthly Data'!R:R,Calculations!$C$116+MOD(DH36,Calculations!$C$118))</f>
        <v>-9.5555592256394619E-3</v>
      </c>
      <c r="HY36" s="86">
        <f ca="1">Control!$C$7*Calculations!$C$82*INDEX('Monthly Data'!N:N,Calculations!$C$116+MOD(DI36,Calculations!$C$118))+Control!$C$7*Calculations!$C$83*INDEX('Monthly Data'!O:O,Calculations!$C$116+MOD(DI36,Calculations!$C$118))+Control!$C$7*Calculations!$C$84*INDEX('Monthly Data'!P:P,Calculations!$C$116+MOD(DI36,Calculations!$C$118))+Control!$C$7*Calculations!$C$85*INDEX('Monthly Data'!Q:Q,Calculations!$C$116+MOD(DI36,Calculations!$C$118))+(1-Control!$C$7*Calculations!$C$87)*INDEX('Monthly Data'!R:R,Calculations!$C$116+MOD(DI36,Calculations!$C$118))</f>
        <v>6.6954569943530936E-3</v>
      </c>
      <c r="HZ36" s="86">
        <f ca="1">Control!$C$7*Calculations!$C$82*INDEX('Monthly Data'!N:N,Calculations!$C$116+MOD(DJ36,Calculations!$C$118))+Control!$C$7*Calculations!$C$83*INDEX('Monthly Data'!O:O,Calculations!$C$116+MOD(DJ36,Calculations!$C$118))+Control!$C$7*Calculations!$C$84*INDEX('Monthly Data'!P:P,Calculations!$C$116+MOD(DJ36,Calculations!$C$118))+Control!$C$7*Calculations!$C$85*INDEX('Monthly Data'!Q:Q,Calculations!$C$116+MOD(DJ36,Calculations!$C$118))+(1-Control!$C$7*Calculations!$C$87)*INDEX('Monthly Data'!R:R,Calculations!$C$116+MOD(DJ36,Calculations!$C$118))</f>
        <v>4.5132804118240749E-2</v>
      </c>
      <c r="IA36" s="86">
        <f ca="1">Control!$C$7*Calculations!$C$82*INDEX('Monthly Data'!N:N,Calculations!$C$116+MOD(DK36,Calculations!$C$118))+Control!$C$7*Calculations!$C$83*INDEX('Monthly Data'!O:O,Calculations!$C$116+MOD(DK36,Calculations!$C$118))+Control!$C$7*Calculations!$C$84*INDEX('Monthly Data'!P:P,Calculations!$C$116+MOD(DK36,Calculations!$C$118))+Control!$C$7*Calculations!$C$85*INDEX('Monthly Data'!Q:Q,Calculations!$C$116+MOD(DK36,Calculations!$C$118))+(1-Control!$C$7*Calculations!$C$87)*INDEX('Monthly Data'!R:R,Calculations!$C$116+MOD(DK36,Calculations!$C$118))</f>
        <v>-2.0259958308006688E-2</v>
      </c>
      <c r="IB36" s="86">
        <f ca="1">Control!$C$7*Calculations!$C$82*INDEX('Monthly Data'!N:N,Calculations!$C$116+MOD(DL36,Calculations!$C$118))+Control!$C$7*Calculations!$C$83*INDEX('Monthly Data'!O:O,Calculations!$C$116+MOD(DL36,Calculations!$C$118))+Control!$C$7*Calculations!$C$84*INDEX('Monthly Data'!P:P,Calculations!$C$116+MOD(DL36,Calculations!$C$118))+Control!$C$7*Calculations!$C$85*INDEX('Monthly Data'!Q:Q,Calculations!$C$116+MOD(DL36,Calculations!$C$118))+(1-Control!$C$7*Calculations!$C$87)*INDEX('Monthly Data'!R:R,Calculations!$C$116+MOD(DL36,Calculations!$C$118))</f>
        <v>6.3250222980707482E-3</v>
      </c>
      <c r="IC36" s="86">
        <f ca="1">Control!$C$7*Calculations!$C$82*INDEX('Monthly Data'!N:N,Calculations!$C$116+MOD(DM36,Calculations!$C$118))+Control!$C$7*Calculations!$C$83*INDEX('Monthly Data'!O:O,Calculations!$C$116+MOD(DM36,Calculations!$C$118))+Control!$C$7*Calculations!$C$84*INDEX('Monthly Data'!P:P,Calculations!$C$116+MOD(DM36,Calculations!$C$118))+Control!$C$7*Calculations!$C$85*INDEX('Monthly Data'!Q:Q,Calculations!$C$116+MOD(DM36,Calculations!$C$118))+(1-Control!$C$7*Calculations!$C$87)*INDEX('Monthly Data'!R:R,Calculations!$C$116+MOD(DM36,Calculations!$C$118))</f>
        <v>2.1918137743539623E-2</v>
      </c>
      <c r="ID36" s="86">
        <f ca="1">Control!$C$7*Calculations!$C$82*INDEX('Monthly Data'!N:N,Calculations!$C$116+MOD(DN36,Calculations!$C$118))+Control!$C$7*Calculations!$C$83*INDEX('Monthly Data'!O:O,Calculations!$C$116+MOD(DN36,Calculations!$C$118))+Control!$C$7*Calculations!$C$84*INDEX('Monthly Data'!P:P,Calculations!$C$116+MOD(DN36,Calculations!$C$118))+Control!$C$7*Calculations!$C$85*INDEX('Monthly Data'!Q:Q,Calculations!$C$116+MOD(DN36,Calculations!$C$118))+(1-Control!$C$7*Calculations!$C$87)*INDEX('Monthly Data'!R:R,Calculations!$C$116+MOD(DN36,Calculations!$C$118))</f>
        <v>1.1786765492207996E-2</v>
      </c>
      <c r="IE36" s="86">
        <f ca="1">Control!$C$7*Calculations!$C$82*INDEX('Monthly Data'!N:N,Calculations!$C$116+MOD(DO36,Calculations!$C$118))+Control!$C$7*Calculations!$C$83*INDEX('Monthly Data'!O:O,Calculations!$C$116+MOD(DO36,Calculations!$C$118))+Control!$C$7*Calculations!$C$84*INDEX('Monthly Data'!P:P,Calculations!$C$116+MOD(DO36,Calculations!$C$118))+Control!$C$7*Calculations!$C$85*INDEX('Monthly Data'!Q:Q,Calculations!$C$116+MOD(DO36,Calculations!$C$118))+(1-Control!$C$7*Calculations!$C$87)*INDEX('Monthly Data'!R:R,Calculations!$C$116+MOD(DO36,Calculations!$C$118))</f>
        <v>2.5790695379256122E-2</v>
      </c>
      <c r="IF36" s="86">
        <f ca="1">Control!$C$7*Calculations!$C$82*INDEX('Monthly Data'!N:N,Calculations!$C$116+MOD(DP36,Calculations!$C$118))+Control!$C$7*Calculations!$C$83*INDEX('Monthly Data'!O:O,Calculations!$C$116+MOD(DP36,Calculations!$C$118))+Control!$C$7*Calculations!$C$84*INDEX('Monthly Data'!P:P,Calculations!$C$116+MOD(DP36,Calculations!$C$118))+Control!$C$7*Calculations!$C$85*INDEX('Monthly Data'!Q:Q,Calculations!$C$116+MOD(DP36,Calculations!$C$118))+(1-Control!$C$7*Calculations!$C$87)*INDEX('Monthly Data'!R:R,Calculations!$C$116+MOD(DP36,Calculations!$C$118))</f>
        <v>3.7118215575026904E-2</v>
      </c>
      <c r="IG36" s="88">
        <f ca="1">Control!$C$8*(1+DQ36)*(1+DR36)*(1+DS36)*(1+DT36)*(1+DU36)*(1+DV36)*(1+DW36)*(1+DX36)*(1+DY36)*(1+DZ36)*(1+EA36)*(1+EB36)*(1+EC36)*(1+ED36)*(1+EE36)*(1+EF36)*(1+EG36)*(1+EH36)*(1+EI36)*(1+EJ36)*(1+EK36)*(1+EL36)*(1+EM36)*(1+EN36)*(1+EO36)*(1+EP36)*(1+EQ36)*(1+ER36)*(1+ES36)*(1+ET36)*(1+EU36)*(1+EV36)*(1+EW36)*(1+EX36)*(1+EY36)*(1+EZ36)*(1+FA36)*(1+FB36)*(1+FC36)*(1+FD36)*(1+FE36)*(1+FF36)*(1+FG36)*(1+FH36)*(1+FI36)*(1+FJ36)*(1+FK36)*(1+FL36)*(1+FM36)*(1+FN36)*(1+FO36)*(1+FP36)*(1+FQ36)*(1+FR36)*(1+FS36)*(1+FT36)*(1+FU36)*(1+FV36)*(1+FW36)*(1+FX36)*(1+FY36)*(1+FZ36)*(1+GA36)*(1+GB36)*(1+GC36)*(1+GD36)*(1+GE36)*(1+GF36)*(1+GG36)*(1+GH36)*(1+GI36)*(1+GJ36)*(1+GK36)*(1+GL36)*(1+GM36)*(1+GN36)*(1+GO36)*(1+GP36)*(1+GQ36)*(1+GR36)*(1+GS36)*(1+GT36)*(1+GU36)*(1+GV36)*(1+GW36)*(1+GX36)*(1+GY36)*(1+GZ36)*(1+HA36)*(1+HB36)*(1+HC36)*(1+HD36)*(1+HE36)*(1+HF36)*(1+HG36)*(1+HH36)*(1+HI36)*(1+HJ36)*(1+HK36)*(1+HL36)*(1+HM36)*(1+HN36)*(1+HO36)*(1+HP36)*(1+HQ36)*(1+HR36)*(1+HS36)*(1+HT36)*(1+HU36)*(1+HV36)*(1+HW36)*(1+HX36)*(1+HY36)*(1+HZ36)*(1+IA36)*(1+IB36)*(1+IC36)*(1+ID36)*(1+IE36)*(1+IF36)</f>
        <v>141358.47905774158</v>
      </c>
    </row>
    <row r="37" spans="1:241" x14ac:dyDescent="0.25">
      <c r="A37">
        <v>66</v>
      </c>
      <c r="B37">
        <v>77</v>
      </c>
      <c r="C37">
        <v>60</v>
      </c>
      <c r="D37">
        <v>52</v>
      </c>
      <c r="E37">
        <v>49</v>
      </c>
      <c r="F37">
        <v>36</v>
      </c>
      <c r="G37">
        <v>60</v>
      </c>
      <c r="H37">
        <v>95</v>
      </c>
      <c r="I37">
        <v>47</v>
      </c>
      <c r="J37">
        <v>69</v>
      </c>
      <c r="K37">
        <v>34</v>
      </c>
      <c r="L37">
        <v>61</v>
      </c>
      <c r="M37">
        <v>108</v>
      </c>
      <c r="N37">
        <v>32</v>
      </c>
      <c r="O37">
        <v>47</v>
      </c>
      <c r="P37">
        <v>18</v>
      </c>
      <c r="Q37">
        <v>91</v>
      </c>
      <c r="R37">
        <v>91</v>
      </c>
      <c r="S37">
        <v>73</v>
      </c>
      <c r="T37">
        <v>104</v>
      </c>
      <c r="U37">
        <v>81</v>
      </c>
      <c r="V37">
        <v>12</v>
      </c>
      <c r="W37">
        <v>41</v>
      </c>
      <c r="X37">
        <v>117</v>
      </c>
      <c r="Y37">
        <v>57</v>
      </c>
      <c r="Z37">
        <v>70</v>
      </c>
      <c r="AA37">
        <v>118</v>
      </c>
      <c r="AB37">
        <v>2</v>
      </c>
      <c r="AC37">
        <v>34</v>
      </c>
      <c r="AD37">
        <v>118</v>
      </c>
      <c r="AE37">
        <v>80</v>
      </c>
      <c r="AF37">
        <v>66</v>
      </c>
      <c r="AG37">
        <v>87</v>
      </c>
      <c r="AH37">
        <v>110</v>
      </c>
      <c r="AI37">
        <v>71</v>
      </c>
      <c r="AJ37">
        <v>109</v>
      </c>
      <c r="AK37">
        <v>14</v>
      </c>
      <c r="AL37">
        <v>100</v>
      </c>
      <c r="AM37">
        <v>26</v>
      </c>
      <c r="AN37">
        <v>106</v>
      </c>
      <c r="AO37">
        <v>39</v>
      </c>
      <c r="AP37">
        <v>90</v>
      </c>
      <c r="AQ37">
        <v>58</v>
      </c>
      <c r="AR37">
        <v>45</v>
      </c>
      <c r="AS37">
        <v>117</v>
      </c>
      <c r="AT37">
        <v>82</v>
      </c>
      <c r="AU37">
        <v>84</v>
      </c>
      <c r="AV37">
        <v>52</v>
      </c>
      <c r="AW37">
        <v>99</v>
      </c>
      <c r="AX37">
        <v>13</v>
      </c>
      <c r="AY37">
        <v>9</v>
      </c>
      <c r="AZ37">
        <v>114</v>
      </c>
      <c r="BA37">
        <v>105</v>
      </c>
      <c r="BB37">
        <v>25</v>
      </c>
      <c r="BC37">
        <v>47</v>
      </c>
      <c r="BD37">
        <v>64</v>
      </c>
      <c r="BE37">
        <v>88</v>
      </c>
      <c r="BF37">
        <v>39</v>
      </c>
      <c r="BG37">
        <v>85</v>
      </c>
      <c r="BH37">
        <v>21</v>
      </c>
      <c r="BI37">
        <v>45</v>
      </c>
      <c r="BJ37">
        <v>44</v>
      </c>
      <c r="BK37">
        <v>88</v>
      </c>
      <c r="BL37">
        <v>83</v>
      </c>
      <c r="BM37">
        <v>68</v>
      </c>
      <c r="BN37">
        <v>67</v>
      </c>
      <c r="BO37">
        <v>70</v>
      </c>
      <c r="BP37">
        <v>35</v>
      </c>
      <c r="BQ37">
        <v>110</v>
      </c>
      <c r="BR37">
        <v>34</v>
      </c>
      <c r="BS37">
        <v>24</v>
      </c>
      <c r="BT37">
        <v>61</v>
      </c>
      <c r="BU37">
        <v>114</v>
      </c>
      <c r="BV37">
        <v>87</v>
      </c>
      <c r="BW37">
        <v>73</v>
      </c>
      <c r="BX37">
        <v>20</v>
      </c>
      <c r="BY37">
        <v>76</v>
      </c>
      <c r="BZ37">
        <v>72</v>
      </c>
      <c r="CA37">
        <v>58</v>
      </c>
      <c r="CB37">
        <v>55</v>
      </c>
      <c r="CC37">
        <v>15</v>
      </c>
      <c r="CD37">
        <v>82</v>
      </c>
      <c r="CE37">
        <v>41</v>
      </c>
      <c r="CF37">
        <v>63</v>
      </c>
      <c r="CG37">
        <v>111</v>
      </c>
      <c r="CH37">
        <v>27</v>
      </c>
      <c r="CI37">
        <v>96</v>
      </c>
      <c r="CJ37">
        <v>82</v>
      </c>
      <c r="CK37">
        <v>89</v>
      </c>
      <c r="CL37">
        <v>71</v>
      </c>
      <c r="CM37">
        <v>73</v>
      </c>
      <c r="CN37">
        <v>96</v>
      </c>
      <c r="CO37">
        <v>113</v>
      </c>
      <c r="CP37">
        <v>60</v>
      </c>
      <c r="CQ37">
        <v>89</v>
      </c>
      <c r="CR37">
        <v>79</v>
      </c>
      <c r="CS37">
        <v>88</v>
      </c>
      <c r="CT37">
        <v>22</v>
      </c>
      <c r="CU37">
        <v>118</v>
      </c>
      <c r="CV37">
        <v>34</v>
      </c>
      <c r="CW37">
        <v>55</v>
      </c>
      <c r="CX37">
        <v>7</v>
      </c>
      <c r="CY37">
        <v>37</v>
      </c>
      <c r="CZ37">
        <v>98</v>
      </c>
      <c r="DA37">
        <v>103</v>
      </c>
      <c r="DB37">
        <v>0</v>
      </c>
      <c r="DC37">
        <v>75</v>
      </c>
      <c r="DD37">
        <v>73</v>
      </c>
      <c r="DE37">
        <v>63</v>
      </c>
      <c r="DF37">
        <v>57</v>
      </c>
      <c r="DG37">
        <v>64</v>
      </c>
      <c r="DH37">
        <v>39</v>
      </c>
      <c r="DI37">
        <v>115</v>
      </c>
      <c r="DJ37">
        <v>14</v>
      </c>
      <c r="DK37">
        <v>22</v>
      </c>
      <c r="DL37">
        <v>26</v>
      </c>
      <c r="DM37">
        <v>111</v>
      </c>
      <c r="DN37">
        <v>15</v>
      </c>
      <c r="DO37">
        <v>81</v>
      </c>
      <c r="DP37">
        <v>76</v>
      </c>
      <c r="DQ37" s="86">
        <f ca="1">Control!$C$7*Calculations!$C$82*INDEX('Monthly Data'!N:N,Calculations!$C$116+MOD(A37,Calculations!$C$118))+Control!$C$7*Calculations!$C$83*INDEX('Monthly Data'!O:O,Calculations!$C$116+MOD(A37,Calculations!$C$118))+Control!$C$7*Calculations!$C$84*INDEX('Monthly Data'!P:P,Calculations!$C$116+MOD(A37,Calculations!$C$118))+Control!$C$7*Calculations!$C$85*INDEX('Monthly Data'!Q:Q,Calculations!$C$116+MOD(A37,Calculations!$C$118))+(1-Control!$C$7*Calculations!$C$87)*INDEX('Monthly Data'!R:R,Calculations!$C$116+MOD(A37,Calculations!$C$118))</f>
        <v>1.3891304280773396E-2</v>
      </c>
      <c r="DR37" s="86">
        <f ca="1">Control!$C$7*Calculations!$C$82*INDEX('Monthly Data'!N:N,Calculations!$C$116+MOD(B37,Calculations!$C$118))+Control!$C$7*Calculations!$C$83*INDEX('Monthly Data'!O:O,Calculations!$C$116+MOD(B37,Calculations!$C$118))+Control!$C$7*Calculations!$C$84*INDEX('Monthly Data'!P:P,Calculations!$C$116+MOD(B37,Calculations!$C$118))+Control!$C$7*Calculations!$C$85*INDEX('Monthly Data'!Q:Q,Calculations!$C$116+MOD(B37,Calculations!$C$118))+(1-Control!$C$7*Calculations!$C$87)*INDEX('Monthly Data'!R:R,Calculations!$C$116+MOD(B37,Calculations!$C$118))</f>
        <v>-1.0485101266941802E-2</v>
      </c>
      <c r="DS37" s="86">
        <f ca="1">Control!$C$7*Calculations!$C$82*INDEX('Monthly Data'!N:N,Calculations!$C$116+MOD(C37,Calculations!$C$118))+Control!$C$7*Calculations!$C$83*INDEX('Monthly Data'!O:O,Calculations!$C$116+MOD(C37,Calculations!$C$118))+Control!$C$7*Calculations!$C$84*INDEX('Monthly Data'!P:P,Calculations!$C$116+MOD(C37,Calculations!$C$118))+Control!$C$7*Calculations!$C$85*INDEX('Monthly Data'!Q:Q,Calculations!$C$116+MOD(C37,Calculations!$C$118))+(1-Control!$C$7*Calculations!$C$87)*INDEX('Monthly Data'!R:R,Calculations!$C$116+MOD(C37,Calculations!$C$118))</f>
        <v>-1.9947061878162777E-2</v>
      </c>
      <c r="DT37" s="86">
        <f ca="1">Control!$C$7*Calculations!$C$82*INDEX('Monthly Data'!N:N,Calculations!$C$116+MOD(D37,Calculations!$C$118))+Control!$C$7*Calculations!$C$83*INDEX('Monthly Data'!O:O,Calculations!$C$116+MOD(D37,Calculations!$C$118))+Control!$C$7*Calculations!$C$84*INDEX('Monthly Data'!P:P,Calculations!$C$116+MOD(D37,Calculations!$C$118))+Control!$C$7*Calculations!$C$85*INDEX('Monthly Data'!Q:Q,Calculations!$C$116+MOD(D37,Calculations!$C$118))+(1-Control!$C$7*Calculations!$C$87)*INDEX('Monthly Data'!R:R,Calculations!$C$116+MOD(D37,Calculations!$C$118))</f>
        <v>-3.8875517825435772E-3</v>
      </c>
      <c r="DU37" s="86">
        <f ca="1">Control!$C$7*Calculations!$C$82*INDEX('Monthly Data'!N:N,Calculations!$C$116+MOD(E37,Calculations!$C$118))+Control!$C$7*Calculations!$C$83*INDEX('Monthly Data'!O:O,Calculations!$C$116+MOD(E37,Calculations!$C$118))+Control!$C$7*Calculations!$C$84*INDEX('Monthly Data'!P:P,Calculations!$C$116+MOD(E37,Calculations!$C$118))+Control!$C$7*Calculations!$C$85*INDEX('Monthly Data'!Q:Q,Calculations!$C$116+MOD(E37,Calculations!$C$118))+(1-Control!$C$7*Calculations!$C$87)*INDEX('Monthly Data'!R:R,Calculations!$C$116+MOD(E37,Calculations!$C$118))</f>
        <v>-1.4213734788548189E-2</v>
      </c>
      <c r="DV37" s="86">
        <f ca="1">Control!$C$7*Calculations!$C$82*INDEX('Monthly Data'!N:N,Calculations!$C$116+MOD(F37,Calculations!$C$118))+Control!$C$7*Calculations!$C$83*INDEX('Monthly Data'!O:O,Calculations!$C$116+MOD(F37,Calculations!$C$118))+Control!$C$7*Calculations!$C$84*INDEX('Monthly Data'!P:P,Calculations!$C$116+MOD(F37,Calculations!$C$118))+Control!$C$7*Calculations!$C$85*INDEX('Monthly Data'!Q:Q,Calculations!$C$116+MOD(F37,Calculations!$C$118))+(1-Control!$C$7*Calculations!$C$87)*INDEX('Monthly Data'!R:R,Calculations!$C$116+MOD(F37,Calculations!$C$118))</f>
        <v>1.1106855739851785E-2</v>
      </c>
      <c r="DW37" s="86">
        <f ca="1">Control!$C$7*Calculations!$C$82*INDEX('Monthly Data'!N:N,Calculations!$C$116+MOD(G37,Calculations!$C$118))+Control!$C$7*Calculations!$C$83*INDEX('Monthly Data'!O:O,Calculations!$C$116+MOD(G37,Calculations!$C$118))+Control!$C$7*Calculations!$C$84*INDEX('Monthly Data'!P:P,Calculations!$C$116+MOD(G37,Calculations!$C$118))+Control!$C$7*Calculations!$C$85*INDEX('Monthly Data'!Q:Q,Calculations!$C$116+MOD(G37,Calculations!$C$118))+(1-Control!$C$7*Calculations!$C$87)*INDEX('Monthly Data'!R:R,Calculations!$C$116+MOD(G37,Calculations!$C$118))</f>
        <v>-1.9947061878162777E-2</v>
      </c>
      <c r="DX37" s="86">
        <f ca="1">Control!$C$7*Calculations!$C$82*INDEX('Monthly Data'!N:N,Calculations!$C$116+MOD(H37,Calculations!$C$118))+Control!$C$7*Calculations!$C$83*INDEX('Monthly Data'!O:O,Calculations!$C$116+MOD(H37,Calculations!$C$118))+Control!$C$7*Calculations!$C$84*INDEX('Monthly Data'!P:P,Calculations!$C$116+MOD(H37,Calculations!$C$118))+Control!$C$7*Calculations!$C$85*INDEX('Monthly Data'!Q:Q,Calculations!$C$116+MOD(H37,Calculations!$C$118))+(1-Control!$C$7*Calculations!$C$87)*INDEX('Monthly Data'!R:R,Calculations!$C$116+MOD(H37,Calculations!$C$118))</f>
        <v>1.5758278480433856E-2</v>
      </c>
      <c r="DY37" s="86">
        <f ca="1">Control!$C$7*Calculations!$C$82*INDEX('Monthly Data'!N:N,Calculations!$C$116+MOD(I37,Calculations!$C$118))+Control!$C$7*Calculations!$C$83*INDEX('Monthly Data'!O:O,Calculations!$C$116+MOD(I37,Calculations!$C$118))+Control!$C$7*Calculations!$C$84*INDEX('Monthly Data'!P:P,Calculations!$C$116+MOD(I37,Calculations!$C$118))+Control!$C$7*Calculations!$C$85*INDEX('Monthly Data'!Q:Q,Calculations!$C$116+MOD(I37,Calculations!$C$118))+(1-Control!$C$7*Calculations!$C$87)*INDEX('Monthly Data'!R:R,Calculations!$C$116+MOD(I37,Calculations!$C$118))</f>
        <v>3.1011313347584085E-2</v>
      </c>
      <c r="DZ37" s="86">
        <f ca="1">Control!$C$7*Calculations!$C$82*INDEX('Monthly Data'!N:N,Calculations!$C$116+MOD(J37,Calculations!$C$118))+Control!$C$7*Calculations!$C$83*INDEX('Monthly Data'!O:O,Calculations!$C$116+MOD(J37,Calculations!$C$118))+Control!$C$7*Calculations!$C$84*INDEX('Monthly Data'!P:P,Calculations!$C$116+MOD(J37,Calculations!$C$118))+Control!$C$7*Calculations!$C$85*INDEX('Monthly Data'!Q:Q,Calculations!$C$116+MOD(J37,Calculations!$C$118))+(1-Control!$C$7*Calculations!$C$87)*INDEX('Monthly Data'!R:R,Calculations!$C$116+MOD(J37,Calculations!$C$118))</f>
        <v>-4.0413381192162513E-2</v>
      </c>
      <c r="EA37" s="86">
        <f ca="1">Control!$C$7*Calculations!$C$82*INDEX('Monthly Data'!N:N,Calculations!$C$116+MOD(K37,Calculations!$C$118))+Control!$C$7*Calculations!$C$83*INDEX('Monthly Data'!O:O,Calculations!$C$116+MOD(K37,Calculations!$C$118))+Control!$C$7*Calculations!$C$84*INDEX('Monthly Data'!P:P,Calculations!$C$116+MOD(K37,Calculations!$C$118))+Control!$C$7*Calculations!$C$85*INDEX('Monthly Data'!Q:Q,Calculations!$C$116+MOD(K37,Calculations!$C$118))+(1-Control!$C$7*Calculations!$C$87)*INDEX('Monthly Data'!R:R,Calculations!$C$116+MOD(K37,Calculations!$C$118))</f>
        <v>5.3309355465453899E-3</v>
      </c>
      <c r="EB37" s="86">
        <f ca="1">Control!$C$7*Calculations!$C$82*INDEX('Monthly Data'!N:N,Calculations!$C$116+MOD(L37,Calculations!$C$118))+Control!$C$7*Calculations!$C$83*INDEX('Monthly Data'!O:O,Calculations!$C$116+MOD(L37,Calculations!$C$118))+Control!$C$7*Calculations!$C$84*INDEX('Monthly Data'!P:P,Calculations!$C$116+MOD(L37,Calculations!$C$118))+Control!$C$7*Calculations!$C$85*INDEX('Monthly Data'!Q:Q,Calculations!$C$116+MOD(L37,Calculations!$C$118))+(1-Control!$C$7*Calculations!$C$87)*INDEX('Monthly Data'!R:R,Calculations!$C$116+MOD(L37,Calculations!$C$118))</f>
        <v>2.766281641786093E-2</v>
      </c>
      <c r="EC37" s="86">
        <f ca="1">Control!$C$7*Calculations!$C$82*INDEX('Monthly Data'!N:N,Calculations!$C$116+MOD(M37,Calculations!$C$118))+Control!$C$7*Calculations!$C$83*INDEX('Monthly Data'!O:O,Calculations!$C$116+MOD(M37,Calculations!$C$118))+Control!$C$7*Calculations!$C$84*INDEX('Monthly Data'!P:P,Calculations!$C$116+MOD(M37,Calculations!$C$118))+Control!$C$7*Calculations!$C$85*INDEX('Monthly Data'!Q:Q,Calculations!$C$116+MOD(M37,Calculations!$C$118))+(1-Control!$C$7*Calculations!$C$87)*INDEX('Monthly Data'!R:R,Calculations!$C$116+MOD(M37,Calculations!$C$118))</f>
        <v>1.7073665854433945E-2</v>
      </c>
      <c r="ED37" s="86">
        <f ca="1">Control!$C$7*Calculations!$C$82*INDEX('Monthly Data'!N:N,Calculations!$C$116+MOD(N37,Calculations!$C$118))+Control!$C$7*Calculations!$C$83*INDEX('Monthly Data'!O:O,Calculations!$C$116+MOD(N37,Calculations!$C$118))+Control!$C$7*Calculations!$C$84*INDEX('Monthly Data'!P:P,Calculations!$C$116+MOD(N37,Calculations!$C$118))+Control!$C$7*Calculations!$C$85*INDEX('Monthly Data'!Q:Q,Calculations!$C$116+MOD(N37,Calculations!$C$118))+(1-Control!$C$7*Calculations!$C$87)*INDEX('Monthly Data'!R:R,Calculations!$C$116+MOD(N37,Calculations!$C$118))</f>
        <v>-2.6378232493851243E-2</v>
      </c>
      <c r="EE37" s="86">
        <f ca="1">Control!$C$7*Calculations!$C$82*INDEX('Monthly Data'!N:N,Calculations!$C$116+MOD(O37,Calculations!$C$118))+Control!$C$7*Calculations!$C$83*INDEX('Monthly Data'!O:O,Calculations!$C$116+MOD(O37,Calculations!$C$118))+Control!$C$7*Calculations!$C$84*INDEX('Monthly Data'!P:P,Calculations!$C$116+MOD(O37,Calculations!$C$118))+Control!$C$7*Calculations!$C$85*INDEX('Monthly Data'!Q:Q,Calculations!$C$116+MOD(O37,Calculations!$C$118))+(1-Control!$C$7*Calculations!$C$87)*INDEX('Monthly Data'!R:R,Calculations!$C$116+MOD(O37,Calculations!$C$118))</f>
        <v>3.1011313347584085E-2</v>
      </c>
      <c r="EF37" s="86">
        <f ca="1">Control!$C$7*Calculations!$C$82*INDEX('Monthly Data'!N:N,Calculations!$C$116+MOD(P37,Calculations!$C$118))+Control!$C$7*Calculations!$C$83*INDEX('Monthly Data'!O:O,Calculations!$C$116+MOD(P37,Calculations!$C$118))+Control!$C$7*Calculations!$C$84*INDEX('Monthly Data'!P:P,Calculations!$C$116+MOD(P37,Calculations!$C$118))+Control!$C$7*Calculations!$C$85*INDEX('Monthly Data'!Q:Q,Calculations!$C$116+MOD(P37,Calculations!$C$118))+(1-Control!$C$7*Calculations!$C$87)*INDEX('Monthly Data'!R:R,Calculations!$C$116+MOD(P37,Calculations!$C$118))</f>
        <v>-7.4084874653726545E-3</v>
      </c>
      <c r="EG37" s="86">
        <f ca="1">Control!$C$7*Calculations!$C$82*INDEX('Monthly Data'!N:N,Calculations!$C$116+MOD(Q37,Calculations!$C$118))+Control!$C$7*Calculations!$C$83*INDEX('Monthly Data'!O:O,Calculations!$C$116+MOD(Q37,Calculations!$C$118))+Control!$C$7*Calculations!$C$84*INDEX('Monthly Data'!P:P,Calculations!$C$116+MOD(Q37,Calculations!$C$118))+Control!$C$7*Calculations!$C$85*INDEX('Monthly Data'!Q:Q,Calculations!$C$116+MOD(Q37,Calculations!$C$118))+(1-Control!$C$7*Calculations!$C$87)*INDEX('Monthly Data'!R:R,Calculations!$C$116+MOD(Q37,Calculations!$C$118))</f>
        <v>-1.6546126717384396E-2</v>
      </c>
      <c r="EH37" s="86">
        <f ca="1">Control!$C$7*Calculations!$C$82*INDEX('Monthly Data'!N:N,Calculations!$C$116+MOD(R37,Calculations!$C$118))+Control!$C$7*Calculations!$C$83*INDEX('Monthly Data'!O:O,Calculations!$C$116+MOD(R37,Calculations!$C$118))+Control!$C$7*Calculations!$C$84*INDEX('Monthly Data'!P:P,Calculations!$C$116+MOD(R37,Calculations!$C$118))+Control!$C$7*Calculations!$C$85*INDEX('Monthly Data'!Q:Q,Calculations!$C$116+MOD(R37,Calculations!$C$118))+(1-Control!$C$7*Calculations!$C$87)*INDEX('Monthly Data'!R:R,Calculations!$C$116+MOD(R37,Calculations!$C$118))</f>
        <v>-1.6546126717384396E-2</v>
      </c>
      <c r="EI37" s="86">
        <f ca="1">Control!$C$7*Calculations!$C$82*INDEX('Monthly Data'!N:N,Calculations!$C$116+MOD(S37,Calculations!$C$118))+Control!$C$7*Calculations!$C$83*INDEX('Monthly Data'!O:O,Calculations!$C$116+MOD(S37,Calculations!$C$118))+Control!$C$7*Calculations!$C$84*INDEX('Monthly Data'!P:P,Calculations!$C$116+MOD(S37,Calculations!$C$118))+Control!$C$7*Calculations!$C$85*INDEX('Monthly Data'!Q:Q,Calculations!$C$116+MOD(S37,Calculations!$C$118))+(1-Control!$C$7*Calculations!$C$87)*INDEX('Monthly Data'!R:R,Calculations!$C$116+MOD(S37,Calculations!$C$118))</f>
        <v>3.6332715283247441E-2</v>
      </c>
      <c r="EJ37" s="86">
        <f ca="1">Control!$C$7*Calculations!$C$82*INDEX('Monthly Data'!N:N,Calculations!$C$116+MOD(T37,Calculations!$C$118))+Control!$C$7*Calculations!$C$83*INDEX('Monthly Data'!O:O,Calculations!$C$116+MOD(T37,Calculations!$C$118))+Control!$C$7*Calculations!$C$84*INDEX('Monthly Data'!P:P,Calculations!$C$116+MOD(T37,Calculations!$C$118))+Control!$C$7*Calculations!$C$85*INDEX('Monthly Data'!Q:Q,Calculations!$C$116+MOD(T37,Calculations!$C$118))+(1-Control!$C$7*Calculations!$C$87)*INDEX('Monthly Data'!R:R,Calculations!$C$116+MOD(T37,Calculations!$C$118))</f>
        <v>2.9708469559001142E-2</v>
      </c>
      <c r="EK37" s="86">
        <f ca="1">Control!$C$7*Calculations!$C$82*INDEX('Monthly Data'!N:N,Calculations!$C$116+MOD(U37,Calculations!$C$118))+Control!$C$7*Calculations!$C$83*INDEX('Monthly Data'!O:O,Calculations!$C$116+MOD(U37,Calculations!$C$118))+Control!$C$7*Calculations!$C$84*INDEX('Monthly Data'!P:P,Calculations!$C$116+MOD(U37,Calculations!$C$118))+Control!$C$7*Calculations!$C$85*INDEX('Monthly Data'!Q:Q,Calculations!$C$116+MOD(U37,Calculations!$C$118))+(1-Control!$C$7*Calculations!$C$87)*INDEX('Monthly Data'!R:R,Calculations!$C$116+MOD(U37,Calculations!$C$118))</f>
        <v>3.0957942835585645E-2</v>
      </c>
      <c r="EL37" s="86">
        <f ca="1">Control!$C$7*Calculations!$C$82*INDEX('Monthly Data'!N:N,Calculations!$C$116+MOD(V37,Calculations!$C$118))+Control!$C$7*Calculations!$C$83*INDEX('Monthly Data'!O:O,Calculations!$C$116+MOD(V37,Calculations!$C$118))+Control!$C$7*Calculations!$C$84*INDEX('Monthly Data'!P:P,Calculations!$C$116+MOD(V37,Calculations!$C$118))+Control!$C$7*Calculations!$C$85*INDEX('Monthly Data'!Q:Q,Calculations!$C$116+MOD(V37,Calculations!$C$118))+(1-Control!$C$7*Calculations!$C$87)*INDEX('Monthly Data'!R:R,Calculations!$C$116+MOD(V37,Calculations!$C$118))</f>
        <v>1.0415351832335435E-2</v>
      </c>
      <c r="EM37" s="86">
        <f ca="1">Control!$C$7*Calculations!$C$82*INDEX('Monthly Data'!N:N,Calculations!$C$116+MOD(W37,Calculations!$C$118))+Control!$C$7*Calculations!$C$83*INDEX('Monthly Data'!O:O,Calculations!$C$116+MOD(W37,Calculations!$C$118))+Control!$C$7*Calculations!$C$84*INDEX('Monthly Data'!P:P,Calculations!$C$116+MOD(W37,Calculations!$C$118))+Control!$C$7*Calculations!$C$85*INDEX('Monthly Data'!Q:Q,Calculations!$C$116+MOD(W37,Calculations!$C$118))+(1-Control!$C$7*Calculations!$C$87)*INDEX('Monthly Data'!R:R,Calculations!$C$116+MOD(W37,Calculations!$C$118))</f>
        <v>-3.8554137824290124E-2</v>
      </c>
      <c r="EN37" s="86">
        <f ca="1">Control!$C$7*Calculations!$C$82*INDEX('Monthly Data'!N:N,Calculations!$C$116+MOD(X37,Calculations!$C$118))+Control!$C$7*Calculations!$C$83*INDEX('Monthly Data'!O:O,Calculations!$C$116+MOD(X37,Calculations!$C$118))+Control!$C$7*Calculations!$C$84*INDEX('Monthly Data'!P:P,Calculations!$C$116+MOD(X37,Calculations!$C$118))+Control!$C$7*Calculations!$C$85*INDEX('Monthly Data'!Q:Q,Calculations!$C$116+MOD(X37,Calculations!$C$118))+(1-Control!$C$7*Calculations!$C$87)*INDEX('Monthly Data'!R:R,Calculations!$C$116+MOD(X37,Calculations!$C$118))</f>
        <v>-7.3651264633385334E-4</v>
      </c>
      <c r="EO37" s="86">
        <f ca="1">Control!$C$7*Calculations!$C$82*INDEX('Monthly Data'!N:N,Calculations!$C$116+MOD(Y37,Calculations!$C$118))+Control!$C$7*Calculations!$C$83*INDEX('Monthly Data'!O:O,Calculations!$C$116+MOD(Y37,Calculations!$C$118))+Control!$C$7*Calculations!$C$84*INDEX('Monthly Data'!P:P,Calculations!$C$116+MOD(Y37,Calculations!$C$118))+Control!$C$7*Calculations!$C$85*INDEX('Monthly Data'!Q:Q,Calculations!$C$116+MOD(Y37,Calculations!$C$118))+(1-Control!$C$7*Calculations!$C$87)*INDEX('Monthly Data'!R:R,Calculations!$C$116+MOD(Y37,Calculations!$C$118))</f>
        <v>7.3538285850108537E-3</v>
      </c>
      <c r="EP37" s="86">
        <f ca="1">Control!$C$7*Calculations!$C$82*INDEX('Monthly Data'!N:N,Calculations!$C$116+MOD(Z37,Calculations!$C$118))+Control!$C$7*Calculations!$C$83*INDEX('Monthly Data'!O:O,Calculations!$C$116+MOD(Z37,Calculations!$C$118))+Control!$C$7*Calculations!$C$84*INDEX('Monthly Data'!P:P,Calculations!$C$116+MOD(Z37,Calculations!$C$118))+Control!$C$7*Calculations!$C$85*INDEX('Monthly Data'!Q:Q,Calculations!$C$116+MOD(Z37,Calculations!$C$118))+(1-Control!$C$7*Calculations!$C$87)*INDEX('Monthly Data'!R:R,Calculations!$C$116+MOD(Z37,Calculations!$C$118))</f>
        <v>3.8809817903524786E-2</v>
      </c>
      <c r="EQ37" s="86">
        <f ca="1">Control!$C$7*Calculations!$C$82*INDEX('Monthly Data'!N:N,Calculations!$C$116+MOD(AA37,Calculations!$C$118))+Control!$C$7*Calculations!$C$83*INDEX('Monthly Data'!O:O,Calculations!$C$116+MOD(AA37,Calculations!$C$118))+Control!$C$7*Calculations!$C$84*INDEX('Monthly Data'!P:P,Calculations!$C$116+MOD(AA37,Calculations!$C$118))+Control!$C$7*Calculations!$C$85*INDEX('Monthly Data'!Q:Q,Calculations!$C$116+MOD(AA37,Calculations!$C$118))+(1-Control!$C$7*Calculations!$C$87)*INDEX('Monthly Data'!R:R,Calculations!$C$116+MOD(AA37,Calculations!$C$118))</f>
        <v>3.4808428836917149E-3</v>
      </c>
      <c r="ER37" s="86">
        <f ca="1">Control!$C$7*Calculations!$C$82*INDEX('Monthly Data'!N:N,Calculations!$C$116+MOD(AB37,Calculations!$C$118))+Control!$C$7*Calculations!$C$83*INDEX('Monthly Data'!O:O,Calculations!$C$116+MOD(AB37,Calculations!$C$118))+Control!$C$7*Calculations!$C$84*INDEX('Monthly Data'!P:P,Calculations!$C$116+MOD(AB37,Calculations!$C$118))+Control!$C$7*Calculations!$C$85*INDEX('Monthly Data'!Q:Q,Calculations!$C$116+MOD(AB37,Calculations!$C$118))+(1-Control!$C$7*Calculations!$C$87)*INDEX('Monthly Data'!R:R,Calculations!$C$116+MOD(AB37,Calculations!$C$118))</f>
        <v>7.7184133340106598E-3</v>
      </c>
      <c r="ES37" s="86">
        <f ca="1">Control!$C$7*Calculations!$C$82*INDEX('Monthly Data'!N:N,Calculations!$C$116+MOD(AC37,Calculations!$C$118))+Control!$C$7*Calculations!$C$83*INDEX('Monthly Data'!O:O,Calculations!$C$116+MOD(AC37,Calculations!$C$118))+Control!$C$7*Calculations!$C$84*INDEX('Monthly Data'!P:P,Calculations!$C$116+MOD(AC37,Calculations!$C$118))+Control!$C$7*Calculations!$C$85*INDEX('Monthly Data'!Q:Q,Calculations!$C$116+MOD(AC37,Calculations!$C$118))+(1-Control!$C$7*Calculations!$C$87)*INDEX('Monthly Data'!R:R,Calculations!$C$116+MOD(AC37,Calculations!$C$118))</f>
        <v>5.3309355465453899E-3</v>
      </c>
      <c r="ET37" s="86">
        <f ca="1">Control!$C$7*Calculations!$C$82*INDEX('Monthly Data'!N:N,Calculations!$C$116+MOD(AD37,Calculations!$C$118))+Control!$C$7*Calculations!$C$83*INDEX('Monthly Data'!O:O,Calculations!$C$116+MOD(AD37,Calculations!$C$118))+Control!$C$7*Calculations!$C$84*INDEX('Monthly Data'!P:P,Calculations!$C$116+MOD(AD37,Calculations!$C$118))+Control!$C$7*Calculations!$C$85*INDEX('Monthly Data'!Q:Q,Calculations!$C$116+MOD(AD37,Calculations!$C$118))+(1-Control!$C$7*Calculations!$C$87)*INDEX('Monthly Data'!R:R,Calculations!$C$116+MOD(AD37,Calculations!$C$118))</f>
        <v>3.4808428836917149E-3</v>
      </c>
      <c r="EU37" s="86">
        <f ca="1">Control!$C$7*Calculations!$C$82*INDEX('Monthly Data'!N:N,Calculations!$C$116+MOD(AE37,Calculations!$C$118))+Control!$C$7*Calculations!$C$83*INDEX('Monthly Data'!O:O,Calculations!$C$116+MOD(AE37,Calculations!$C$118))+Control!$C$7*Calculations!$C$84*INDEX('Monthly Data'!P:P,Calculations!$C$116+MOD(AE37,Calculations!$C$118))+Control!$C$7*Calculations!$C$85*INDEX('Monthly Data'!Q:Q,Calculations!$C$116+MOD(AE37,Calculations!$C$118))+(1-Control!$C$7*Calculations!$C$87)*INDEX('Monthly Data'!R:R,Calculations!$C$116+MOD(AE37,Calculations!$C$118))</f>
        <v>-2.7490061308214487E-3</v>
      </c>
      <c r="EV37" s="86">
        <f ca="1">Control!$C$7*Calculations!$C$82*INDEX('Monthly Data'!N:N,Calculations!$C$116+MOD(AF37,Calculations!$C$118))+Control!$C$7*Calculations!$C$83*INDEX('Monthly Data'!O:O,Calculations!$C$116+MOD(AF37,Calculations!$C$118))+Control!$C$7*Calculations!$C$84*INDEX('Monthly Data'!P:P,Calculations!$C$116+MOD(AF37,Calculations!$C$118))+Control!$C$7*Calculations!$C$85*INDEX('Monthly Data'!Q:Q,Calculations!$C$116+MOD(AF37,Calculations!$C$118))+(1-Control!$C$7*Calculations!$C$87)*INDEX('Monthly Data'!R:R,Calculations!$C$116+MOD(AF37,Calculations!$C$118))</f>
        <v>1.3891304280773396E-2</v>
      </c>
      <c r="EW37" s="86">
        <f ca="1">Control!$C$7*Calculations!$C$82*INDEX('Monthly Data'!N:N,Calculations!$C$116+MOD(AG37,Calculations!$C$118))+Control!$C$7*Calculations!$C$83*INDEX('Monthly Data'!O:O,Calculations!$C$116+MOD(AG37,Calculations!$C$118))+Control!$C$7*Calculations!$C$84*INDEX('Monthly Data'!P:P,Calculations!$C$116+MOD(AG37,Calculations!$C$118))+Control!$C$7*Calculations!$C$85*INDEX('Monthly Data'!Q:Q,Calculations!$C$116+MOD(AG37,Calculations!$C$118))+(1-Control!$C$7*Calculations!$C$87)*INDEX('Monthly Data'!R:R,Calculations!$C$116+MOD(AG37,Calculations!$C$118))</f>
        <v>2.5790695379256122E-2</v>
      </c>
      <c r="EX37" s="86">
        <f ca="1">Control!$C$7*Calculations!$C$82*INDEX('Monthly Data'!N:N,Calculations!$C$116+MOD(AH37,Calculations!$C$118))+Control!$C$7*Calculations!$C$83*INDEX('Monthly Data'!O:O,Calculations!$C$116+MOD(AH37,Calculations!$C$118))+Control!$C$7*Calculations!$C$84*INDEX('Monthly Data'!P:P,Calculations!$C$116+MOD(AH37,Calculations!$C$118))+Control!$C$7*Calculations!$C$85*INDEX('Monthly Data'!Q:Q,Calculations!$C$116+MOD(AH37,Calculations!$C$118))+(1-Control!$C$7*Calculations!$C$87)*INDEX('Monthly Data'!R:R,Calculations!$C$116+MOD(AH37,Calculations!$C$118))</f>
        <v>3.127051071655923E-3</v>
      </c>
      <c r="EY37" s="86">
        <f ca="1">Control!$C$7*Calculations!$C$82*INDEX('Monthly Data'!N:N,Calculations!$C$116+MOD(AI37,Calculations!$C$118))+Control!$C$7*Calculations!$C$83*INDEX('Monthly Data'!O:O,Calculations!$C$116+MOD(AI37,Calculations!$C$118))+Control!$C$7*Calculations!$C$84*INDEX('Monthly Data'!P:P,Calculations!$C$116+MOD(AI37,Calculations!$C$118))+Control!$C$7*Calculations!$C$85*INDEX('Monthly Data'!Q:Q,Calculations!$C$116+MOD(AI37,Calculations!$C$118))+(1-Control!$C$7*Calculations!$C$87)*INDEX('Monthly Data'!R:R,Calculations!$C$116+MOD(AI37,Calculations!$C$118))</f>
        <v>-2.072517756005474E-2</v>
      </c>
      <c r="EZ37" s="86">
        <f ca="1">Control!$C$7*Calculations!$C$82*INDEX('Monthly Data'!N:N,Calculations!$C$116+MOD(AJ37,Calculations!$C$118))+Control!$C$7*Calculations!$C$83*INDEX('Monthly Data'!O:O,Calculations!$C$116+MOD(AJ37,Calculations!$C$118))+Control!$C$7*Calculations!$C$84*INDEX('Monthly Data'!P:P,Calculations!$C$116+MOD(AJ37,Calculations!$C$118))+Control!$C$7*Calculations!$C$85*INDEX('Monthly Data'!Q:Q,Calculations!$C$116+MOD(AJ37,Calculations!$C$118))+(1-Control!$C$7*Calculations!$C$87)*INDEX('Monthly Data'!R:R,Calculations!$C$116+MOD(AJ37,Calculations!$C$118))</f>
        <v>1.0921298083007208E-2</v>
      </c>
      <c r="FA37" s="86">
        <f ca="1">Control!$C$7*Calculations!$C$82*INDEX('Monthly Data'!N:N,Calculations!$C$116+MOD(AK37,Calculations!$C$118))+Control!$C$7*Calculations!$C$83*INDEX('Monthly Data'!O:O,Calculations!$C$116+MOD(AK37,Calculations!$C$118))+Control!$C$7*Calculations!$C$84*INDEX('Monthly Data'!P:P,Calculations!$C$116+MOD(AK37,Calculations!$C$118))+Control!$C$7*Calculations!$C$85*INDEX('Monthly Data'!Q:Q,Calculations!$C$116+MOD(AK37,Calculations!$C$118))+(1-Control!$C$7*Calculations!$C$87)*INDEX('Monthly Data'!R:R,Calculations!$C$116+MOD(AK37,Calculations!$C$118))</f>
        <v>9.5791276036140301E-3</v>
      </c>
      <c r="FB37" s="86">
        <f ca="1">Control!$C$7*Calculations!$C$82*INDEX('Monthly Data'!N:N,Calculations!$C$116+MOD(AL37,Calculations!$C$118))+Control!$C$7*Calculations!$C$83*INDEX('Monthly Data'!O:O,Calculations!$C$116+MOD(AL37,Calculations!$C$118))+Control!$C$7*Calculations!$C$84*INDEX('Monthly Data'!P:P,Calculations!$C$116+MOD(AL37,Calculations!$C$118))+Control!$C$7*Calculations!$C$85*INDEX('Monthly Data'!Q:Q,Calculations!$C$116+MOD(AL37,Calculations!$C$118))+(1-Control!$C$7*Calculations!$C$87)*INDEX('Monthly Data'!R:R,Calculations!$C$116+MOD(AL37,Calculations!$C$118))</f>
        <v>1.7599621212565995E-2</v>
      </c>
      <c r="FC37" s="86">
        <f ca="1">Control!$C$7*Calculations!$C$82*INDEX('Monthly Data'!N:N,Calculations!$C$116+MOD(AM37,Calculations!$C$118))+Control!$C$7*Calculations!$C$83*INDEX('Monthly Data'!O:O,Calculations!$C$116+MOD(AM37,Calculations!$C$118))+Control!$C$7*Calculations!$C$84*INDEX('Monthly Data'!P:P,Calculations!$C$116+MOD(AM37,Calculations!$C$118))+Control!$C$7*Calculations!$C$85*INDEX('Monthly Data'!Q:Q,Calculations!$C$116+MOD(AM37,Calculations!$C$118))+(1-Control!$C$7*Calculations!$C$87)*INDEX('Monthly Data'!R:R,Calculations!$C$116+MOD(AM37,Calculations!$C$118))</f>
        <v>6.3250222980707482E-3</v>
      </c>
      <c r="FD37" s="86">
        <f ca="1">Control!$C$7*Calculations!$C$82*INDEX('Monthly Data'!N:N,Calculations!$C$116+MOD(AN37,Calculations!$C$118))+Control!$C$7*Calculations!$C$83*INDEX('Monthly Data'!O:O,Calculations!$C$116+MOD(AN37,Calculations!$C$118))+Control!$C$7*Calculations!$C$84*INDEX('Monthly Data'!P:P,Calculations!$C$116+MOD(AN37,Calculations!$C$118))+Control!$C$7*Calculations!$C$85*INDEX('Monthly Data'!Q:Q,Calculations!$C$116+MOD(AN37,Calculations!$C$118))+(1-Control!$C$7*Calculations!$C$87)*INDEX('Monthly Data'!R:R,Calculations!$C$116+MOD(AN37,Calculations!$C$118))</f>
        <v>6.6954569943530936E-3</v>
      </c>
      <c r="FE37" s="86">
        <f ca="1">Control!$C$7*Calculations!$C$82*INDEX('Monthly Data'!N:N,Calculations!$C$116+MOD(AO37,Calculations!$C$118))+Control!$C$7*Calculations!$C$83*INDEX('Monthly Data'!O:O,Calculations!$C$116+MOD(AO37,Calculations!$C$118))+Control!$C$7*Calculations!$C$84*INDEX('Monthly Data'!P:P,Calculations!$C$116+MOD(AO37,Calculations!$C$118))+Control!$C$7*Calculations!$C$85*INDEX('Monthly Data'!Q:Q,Calculations!$C$116+MOD(AO37,Calculations!$C$118))+(1-Control!$C$7*Calculations!$C$87)*INDEX('Monthly Data'!R:R,Calculations!$C$116+MOD(AO37,Calculations!$C$118))</f>
        <v>1.5063457444773597E-2</v>
      </c>
      <c r="FF37" s="86">
        <f ca="1">Control!$C$7*Calculations!$C$82*INDEX('Monthly Data'!N:N,Calculations!$C$116+MOD(AP37,Calculations!$C$118))+Control!$C$7*Calculations!$C$83*INDEX('Monthly Data'!O:O,Calculations!$C$116+MOD(AP37,Calculations!$C$118))+Control!$C$7*Calculations!$C$84*INDEX('Monthly Data'!P:P,Calculations!$C$116+MOD(AP37,Calculations!$C$118))+Control!$C$7*Calculations!$C$85*INDEX('Monthly Data'!Q:Q,Calculations!$C$116+MOD(AP37,Calculations!$C$118))+(1-Control!$C$7*Calculations!$C$87)*INDEX('Monthly Data'!R:R,Calculations!$C$116+MOD(AP37,Calculations!$C$118))</f>
        <v>1.7831091590102856E-2</v>
      </c>
      <c r="FG37" s="86">
        <f ca="1">Control!$C$7*Calculations!$C$82*INDEX('Monthly Data'!N:N,Calculations!$C$116+MOD(AQ37,Calculations!$C$118))+Control!$C$7*Calculations!$C$83*INDEX('Monthly Data'!O:O,Calculations!$C$116+MOD(AQ37,Calculations!$C$118))+Control!$C$7*Calculations!$C$84*INDEX('Monthly Data'!P:P,Calculations!$C$116+MOD(AQ37,Calculations!$C$118))+Control!$C$7*Calculations!$C$85*INDEX('Monthly Data'!Q:Q,Calculations!$C$116+MOD(AQ37,Calculations!$C$118))+(1-Control!$C$7*Calculations!$C$87)*INDEX('Monthly Data'!R:R,Calculations!$C$116+MOD(AQ37,Calculations!$C$118))</f>
        <v>8.4240675975201049E-3</v>
      </c>
      <c r="FH37" s="86">
        <f ca="1">Control!$C$7*Calculations!$C$82*INDEX('Monthly Data'!N:N,Calculations!$C$116+MOD(AR37,Calculations!$C$118))+Control!$C$7*Calculations!$C$83*INDEX('Monthly Data'!O:O,Calculations!$C$116+MOD(AR37,Calculations!$C$118))+Control!$C$7*Calculations!$C$84*INDEX('Monthly Data'!P:P,Calculations!$C$116+MOD(AR37,Calculations!$C$118))+Control!$C$7*Calculations!$C$85*INDEX('Monthly Data'!Q:Q,Calculations!$C$116+MOD(AR37,Calculations!$C$118))+(1-Control!$C$7*Calculations!$C$87)*INDEX('Monthly Data'!R:R,Calculations!$C$116+MOD(AR37,Calculations!$C$118))</f>
        <v>1.2435425892067014E-2</v>
      </c>
      <c r="FI37" s="86">
        <f ca="1">Control!$C$7*Calculations!$C$82*INDEX('Monthly Data'!N:N,Calculations!$C$116+MOD(AS37,Calculations!$C$118))+Control!$C$7*Calculations!$C$83*INDEX('Monthly Data'!O:O,Calculations!$C$116+MOD(AS37,Calculations!$C$118))+Control!$C$7*Calculations!$C$84*INDEX('Monthly Data'!P:P,Calculations!$C$116+MOD(AS37,Calculations!$C$118))+Control!$C$7*Calculations!$C$85*INDEX('Monthly Data'!Q:Q,Calculations!$C$116+MOD(AS37,Calculations!$C$118))+(1-Control!$C$7*Calculations!$C$87)*INDEX('Monthly Data'!R:R,Calculations!$C$116+MOD(AS37,Calculations!$C$118))</f>
        <v>-7.3651264633385334E-4</v>
      </c>
      <c r="FJ37" s="86">
        <f ca="1">Control!$C$7*Calculations!$C$82*INDEX('Monthly Data'!N:N,Calculations!$C$116+MOD(AT37,Calculations!$C$118))+Control!$C$7*Calculations!$C$83*INDEX('Monthly Data'!O:O,Calculations!$C$116+MOD(AT37,Calculations!$C$118))+Control!$C$7*Calculations!$C$84*INDEX('Monthly Data'!P:P,Calculations!$C$116+MOD(AT37,Calculations!$C$118))+Control!$C$7*Calculations!$C$85*INDEX('Monthly Data'!Q:Q,Calculations!$C$116+MOD(AT37,Calculations!$C$118))+(1-Control!$C$7*Calculations!$C$87)*INDEX('Monthly Data'!R:R,Calculations!$C$116+MOD(AT37,Calculations!$C$118))</f>
        <v>1.7361594973213587E-2</v>
      </c>
      <c r="FK37" s="86">
        <f ca="1">Control!$C$7*Calculations!$C$82*INDEX('Monthly Data'!N:N,Calculations!$C$116+MOD(AU37,Calculations!$C$118))+Control!$C$7*Calculations!$C$83*INDEX('Monthly Data'!O:O,Calculations!$C$116+MOD(AU37,Calculations!$C$118))+Control!$C$7*Calculations!$C$84*INDEX('Monthly Data'!P:P,Calculations!$C$116+MOD(AU37,Calculations!$C$118))+Control!$C$7*Calculations!$C$85*INDEX('Monthly Data'!Q:Q,Calculations!$C$116+MOD(AU37,Calculations!$C$118))+(1-Control!$C$7*Calculations!$C$87)*INDEX('Monthly Data'!R:R,Calculations!$C$116+MOD(AU37,Calculations!$C$118))</f>
        <v>-1.880155173376722E-2</v>
      </c>
      <c r="FL37" s="86">
        <f ca="1">Control!$C$7*Calculations!$C$82*INDEX('Monthly Data'!N:N,Calculations!$C$116+MOD(AV37,Calculations!$C$118))+Control!$C$7*Calculations!$C$83*INDEX('Monthly Data'!O:O,Calculations!$C$116+MOD(AV37,Calculations!$C$118))+Control!$C$7*Calculations!$C$84*INDEX('Monthly Data'!P:P,Calculations!$C$116+MOD(AV37,Calculations!$C$118))+Control!$C$7*Calculations!$C$85*INDEX('Monthly Data'!Q:Q,Calculations!$C$116+MOD(AV37,Calculations!$C$118))+(1-Control!$C$7*Calculations!$C$87)*INDEX('Monthly Data'!R:R,Calculations!$C$116+MOD(AV37,Calculations!$C$118))</f>
        <v>-3.8875517825435772E-3</v>
      </c>
      <c r="FM37" s="86">
        <f ca="1">Control!$C$7*Calculations!$C$82*INDEX('Monthly Data'!N:N,Calculations!$C$116+MOD(AW37,Calculations!$C$118))+Control!$C$7*Calculations!$C$83*INDEX('Monthly Data'!O:O,Calculations!$C$116+MOD(AW37,Calculations!$C$118))+Control!$C$7*Calculations!$C$84*INDEX('Monthly Data'!P:P,Calculations!$C$116+MOD(AW37,Calculations!$C$118))+Control!$C$7*Calculations!$C$85*INDEX('Monthly Data'!Q:Q,Calculations!$C$116+MOD(AW37,Calculations!$C$118))+(1-Control!$C$7*Calculations!$C$87)*INDEX('Monthly Data'!R:R,Calculations!$C$116+MOD(AW37,Calculations!$C$118))</f>
        <v>-1.1360801645249321E-2</v>
      </c>
      <c r="FN37" s="86">
        <f ca="1">Control!$C$7*Calculations!$C$82*INDEX('Monthly Data'!N:N,Calculations!$C$116+MOD(AX37,Calculations!$C$118))+Control!$C$7*Calculations!$C$83*INDEX('Monthly Data'!O:O,Calculations!$C$116+MOD(AX37,Calculations!$C$118))+Control!$C$7*Calculations!$C$84*INDEX('Monthly Data'!P:P,Calculations!$C$116+MOD(AX37,Calculations!$C$118))+Control!$C$7*Calculations!$C$85*INDEX('Monthly Data'!Q:Q,Calculations!$C$116+MOD(AX37,Calculations!$C$118))+(1-Control!$C$7*Calculations!$C$87)*INDEX('Monthly Data'!R:R,Calculations!$C$116+MOD(AX37,Calculations!$C$118))</f>
        <v>1.0478379486191123E-2</v>
      </c>
      <c r="FO37" s="86">
        <f ca="1">Control!$C$7*Calculations!$C$82*INDEX('Monthly Data'!N:N,Calculations!$C$116+MOD(AY37,Calculations!$C$118))+Control!$C$7*Calculations!$C$83*INDEX('Monthly Data'!O:O,Calculations!$C$116+MOD(AY37,Calculations!$C$118))+Control!$C$7*Calculations!$C$84*INDEX('Monthly Data'!P:P,Calculations!$C$116+MOD(AY37,Calculations!$C$118))+Control!$C$7*Calculations!$C$85*INDEX('Monthly Data'!Q:Q,Calculations!$C$116+MOD(AY37,Calculations!$C$118))+(1-Control!$C$7*Calculations!$C$87)*INDEX('Monthly Data'!R:R,Calculations!$C$116+MOD(AY37,Calculations!$C$118))</f>
        <v>2.4470405846852006E-3</v>
      </c>
      <c r="FP37" s="86">
        <f ca="1">Control!$C$7*Calculations!$C$82*INDEX('Monthly Data'!N:N,Calculations!$C$116+MOD(AZ37,Calculations!$C$118))+Control!$C$7*Calculations!$C$83*INDEX('Monthly Data'!O:O,Calculations!$C$116+MOD(AZ37,Calculations!$C$118))+Control!$C$7*Calculations!$C$84*INDEX('Monthly Data'!P:P,Calculations!$C$116+MOD(AZ37,Calculations!$C$118))+Control!$C$7*Calculations!$C$85*INDEX('Monthly Data'!Q:Q,Calculations!$C$116+MOD(AZ37,Calculations!$C$118))+(1-Control!$C$7*Calculations!$C$87)*INDEX('Monthly Data'!R:R,Calculations!$C$116+MOD(AZ37,Calculations!$C$118))</f>
        <v>-2.5419860972892394E-2</v>
      </c>
      <c r="FQ37" s="86">
        <f ca="1">Control!$C$7*Calculations!$C$82*INDEX('Monthly Data'!N:N,Calculations!$C$116+MOD(BA37,Calculations!$C$118))+Control!$C$7*Calculations!$C$83*INDEX('Monthly Data'!O:O,Calculations!$C$116+MOD(BA37,Calculations!$C$118))+Control!$C$7*Calculations!$C$84*INDEX('Monthly Data'!P:P,Calculations!$C$116+MOD(BA37,Calculations!$C$118))+Control!$C$7*Calculations!$C$85*INDEX('Monthly Data'!Q:Q,Calculations!$C$116+MOD(BA37,Calculations!$C$118))+(1-Control!$C$7*Calculations!$C$87)*INDEX('Monthly Data'!R:R,Calculations!$C$116+MOD(BA37,Calculations!$C$118))</f>
        <v>2.3206536303657571E-2</v>
      </c>
      <c r="FR37" s="86">
        <f ca="1">Control!$C$7*Calculations!$C$82*INDEX('Monthly Data'!N:N,Calculations!$C$116+MOD(BB37,Calculations!$C$118))+Control!$C$7*Calculations!$C$83*INDEX('Monthly Data'!O:O,Calculations!$C$116+MOD(BB37,Calculations!$C$118))+Control!$C$7*Calculations!$C$84*INDEX('Monthly Data'!P:P,Calculations!$C$116+MOD(BB37,Calculations!$C$118))+Control!$C$7*Calculations!$C$85*INDEX('Monthly Data'!Q:Q,Calculations!$C$116+MOD(BB37,Calculations!$C$118))+(1-Control!$C$7*Calculations!$C$87)*INDEX('Monthly Data'!R:R,Calculations!$C$116+MOD(BB37,Calculations!$C$118))</f>
        <v>-3.299557342782896E-2</v>
      </c>
      <c r="FS37" s="86">
        <f ca="1">Control!$C$7*Calculations!$C$82*INDEX('Monthly Data'!N:N,Calculations!$C$116+MOD(BC37,Calculations!$C$118))+Control!$C$7*Calculations!$C$83*INDEX('Monthly Data'!O:O,Calculations!$C$116+MOD(BC37,Calculations!$C$118))+Control!$C$7*Calculations!$C$84*INDEX('Monthly Data'!P:P,Calculations!$C$116+MOD(BC37,Calculations!$C$118))+Control!$C$7*Calculations!$C$85*INDEX('Monthly Data'!Q:Q,Calculations!$C$116+MOD(BC37,Calculations!$C$118))+(1-Control!$C$7*Calculations!$C$87)*INDEX('Monthly Data'!R:R,Calculations!$C$116+MOD(BC37,Calculations!$C$118))</f>
        <v>3.1011313347584085E-2</v>
      </c>
      <c r="FT37" s="86">
        <f ca="1">Control!$C$7*Calculations!$C$82*INDEX('Monthly Data'!N:N,Calculations!$C$116+MOD(BD37,Calculations!$C$118))+Control!$C$7*Calculations!$C$83*INDEX('Monthly Data'!O:O,Calculations!$C$116+MOD(BD37,Calculations!$C$118))+Control!$C$7*Calculations!$C$84*INDEX('Monthly Data'!P:P,Calculations!$C$116+MOD(BD37,Calculations!$C$118))+Control!$C$7*Calculations!$C$85*INDEX('Monthly Data'!Q:Q,Calculations!$C$116+MOD(BD37,Calculations!$C$118))+(1-Control!$C$7*Calculations!$C$87)*INDEX('Monthly Data'!R:R,Calculations!$C$116+MOD(BD37,Calculations!$C$118))</f>
        <v>-2.4571433440223247E-2</v>
      </c>
      <c r="FU37" s="86">
        <f ca="1">Control!$C$7*Calculations!$C$82*INDEX('Monthly Data'!N:N,Calculations!$C$116+MOD(BE37,Calculations!$C$118))+Control!$C$7*Calculations!$C$83*INDEX('Monthly Data'!O:O,Calculations!$C$116+MOD(BE37,Calculations!$C$118))+Control!$C$7*Calculations!$C$84*INDEX('Monthly Data'!P:P,Calculations!$C$116+MOD(BE37,Calculations!$C$118))+Control!$C$7*Calculations!$C$85*INDEX('Monthly Data'!Q:Q,Calculations!$C$116+MOD(BE37,Calculations!$C$118))+(1-Control!$C$7*Calculations!$C$87)*INDEX('Monthly Data'!R:R,Calculations!$C$116+MOD(BE37,Calculations!$C$118))</f>
        <v>6.4539397490030407E-3</v>
      </c>
      <c r="FV37" s="86">
        <f ca="1">Control!$C$7*Calculations!$C$82*INDEX('Monthly Data'!N:N,Calculations!$C$116+MOD(BF37,Calculations!$C$118))+Control!$C$7*Calculations!$C$83*INDEX('Monthly Data'!O:O,Calculations!$C$116+MOD(BF37,Calculations!$C$118))+Control!$C$7*Calculations!$C$84*INDEX('Monthly Data'!P:P,Calculations!$C$116+MOD(BF37,Calculations!$C$118))+Control!$C$7*Calculations!$C$85*INDEX('Monthly Data'!Q:Q,Calculations!$C$116+MOD(BF37,Calculations!$C$118))+(1-Control!$C$7*Calculations!$C$87)*INDEX('Monthly Data'!R:R,Calculations!$C$116+MOD(BF37,Calculations!$C$118))</f>
        <v>1.5063457444773597E-2</v>
      </c>
      <c r="FW37" s="86">
        <f ca="1">Control!$C$7*Calculations!$C$82*INDEX('Monthly Data'!N:N,Calculations!$C$116+MOD(BG37,Calculations!$C$118))+Control!$C$7*Calculations!$C$83*INDEX('Monthly Data'!O:O,Calculations!$C$116+MOD(BG37,Calculations!$C$118))+Control!$C$7*Calculations!$C$84*INDEX('Monthly Data'!P:P,Calculations!$C$116+MOD(BG37,Calculations!$C$118))+Control!$C$7*Calculations!$C$85*INDEX('Monthly Data'!Q:Q,Calculations!$C$116+MOD(BG37,Calculations!$C$118))+(1-Control!$C$7*Calculations!$C$87)*INDEX('Monthly Data'!R:R,Calculations!$C$116+MOD(BG37,Calculations!$C$118))</f>
        <v>-9.8327855560634558E-3</v>
      </c>
      <c r="FX37" s="86">
        <f ca="1">Control!$C$7*Calculations!$C$82*INDEX('Monthly Data'!N:N,Calculations!$C$116+MOD(BH37,Calculations!$C$118))+Control!$C$7*Calculations!$C$83*INDEX('Monthly Data'!O:O,Calculations!$C$116+MOD(BH37,Calculations!$C$118))+Control!$C$7*Calculations!$C$84*INDEX('Monthly Data'!P:P,Calculations!$C$116+MOD(BH37,Calculations!$C$118))+Control!$C$7*Calculations!$C$85*INDEX('Monthly Data'!Q:Q,Calculations!$C$116+MOD(BH37,Calculations!$C$118))+(1-Control!$C$7*Calculations!$C$87)*INDEX('Monthly Data'!R:R,Calculations!$C$116+MOD(BH37,Calculations!$C$118))</f>
        <v>1.5108777406081684E-3</v>
      </c>
      <c r="FY37" s="86">
        <f ca="1">Control!$C$7*Calculations!$C$82*INDEX('Monthly Data'!N:N,Calculations!$C$116+MOD(BI37,Calculations!$C$118))+Control!$C$7*Calculations!$C$83*INDEX('Monthly Data'!O:O,Calculations!$C$116+MOD(BI37,Calculations!$C$118))+Control!$C$7*Calculations!$C$84*INDEX('Monthly Data'!P:P,Calculations!$C$116+MOD(BI37,Calculations!$C$118))+Control!$C$7*Calculations!$C$85*INDEX('Monthly Data'!Q:Q,Calculations!$C$116+MOD(BI37,Calculations!$C$118))+(1-Control!$C$7*Calculations!$C$87)*INDEX('Monthly Data'!R:R,Calculations!$C$116+MOD(BI37,Calculations!$C$118))</f>
        <v>1.2435425892067014E-2</v>
      </c>
      <c r="FZ37" s="86">
        <f ca="1">Control!$C$7*Calculations!$C$82*INDEX('Monthly Data'!N:N,Calculations!$C$116+MOD(BJ37,Calculations!$C$118))+Control!$C$7*Calculations!$C$83*INDEX('Monthly Data'!O:O,Calculations!$C$116+MOD(BJ37,Calculations!$C$118))+Control!$C$7*Calculations!$C$84*INDEX('Monthly Data'!P:P,Calculations!$C$116+MOD(BJ37,Calculations!$C$118))+Control!$C$7*Calculations!$C$85*INDEX('Monthly Data'!Q:Q,Calculations!$C$116+MOD(BJ37,Calculations!$C$118))+(1-Control!$C$7*Calculations!$C$87)*INDEX('Monthly Data'!R:R,Calculations!$C$116+MOD(BJ37,Calculations!$C$118))</f>
        <v>2.377894462657602E-2</v>
      </c>
      <c r="GA37" s="86">
        <f ca="1">Control!$C$7*Calculations!$C$82*INDEX('Monthly Data'!N:N,Calculations!$C$116+MOD(BK37,Calculations!$C$118))+Control!$C$7*Calculations!$C$83*INDEX('Monthly Data'!O:O,Calculations!$C$116+MOD(BK37,Calculations!$C$118))+Control!$C$7*Calculations!$C$84*INDEX('Monthly Data'!P:P,Calculations!$C$116+MOD(BK37,Calculations!$C$118))+Control!$C$7*Calculations!$C$85*INDEX('Monthly Data'!Q:Q,Calculations!$C$116+MOD(BK37,Calculations!$C$118))+(1-Control!$C$7*Calculations!$C$87)*INDEX('Monthly Data'!R:R,Calculations!$C$116+MOD(BK37,Calculations!$C$118))</f>
        <v>6.4539397490030407E-3</v>
      </c>
      <c r="GB37" s="86">
        <f ca="1">Control!$C$7*Calculations!$C$82*INDEX('Monthly Data'!N:N,Calculations!$C$116+MOD(BL37,Calculations!$C$118))+Control!$C$7*Calculations!$C$83*INDEX('Monthly Data'!O:O,Calculations!$C$116+MOD(BL37,Calculations!$C$118))+Control!$C$7*Calculations!$C$84*INDEX('Monthly Data'!P:P,Calculations!$C$116+MOD(BL37,Calculations!$C$118))+Control!$C$7*Calculations!$C$85*INDEX('Monthly Data'!Q:Q,Calculations!$C$116+MOD(BL37,Calculations!$C$118))+(1-Control!$C$7*Calculations!$C$87)*INDEX('Monthly Data'!R:R,Calculations!$C$116+MOD(BL37,Calculations!$C$118))</f>
        <v>-7.8872955230675015E-3</v>
      </c>
      <c r="GC37" s="86">
        <f ca="1">Control!$C$7*Calculations!$C$82*INDEX('Monthly Data'!N:N,Calculations!$C$116+MOD(BM37,Calculations!$C$118))+Control!$C$7*Calculations!$C$83*INDEX('Monthly Data'!O:O,Calculations!$C$116+MOD(BM37,Calculations!$C$118))+Control!$C$7*Calculations!$C$84*INDEX('Monthly Data'!P:P,Calculations!$C$116+MOD(BM37,Calculations!$C$118))+Control!$C$7*Calculations!$C$85*INDEX('Monthly Data'!Q:Q,Calculations!$C$116+MOD(BM37,Calculations!$C$118))+(1-Control!$C$7*Calculations!$C$87)*INDEX('Monthly Data'!R:R,Calculations!$C$116+MOD(BM37,Calculations!$C$118))</f>
        <v>2.2757992058453024E-3</v>
      </c>
      <c r="GD37" s="86">
        <f ca="1">Control!$C$7*Calculations!$C$82*INDEX('Monthly Data'!N:N,Calculations!$C$116+MOD(BN37,Calculations!$C$118))+Control!$C$7*Calculations!$C$83*INDEX('Monthly Data'!O:O,Calculations!$C$116+MOD(BN37,Calculations!$C$118))+Control!$C$7*Calculations!$C$84*INDEX('Monthly Data'!P:P,Calculations!$C$116+MOD(BN37,Calculations!$C$118))+Control!$C$7*Calculations!$C$85*INDEX('Monthly Data'!Q:Q,Calculations!$C$116+MOD(BN37,Calculations!$C$118))+(1-Control!$C$7*Calculations!$C$87)*INDEX('Monthly Data'!R:R,Calculations!$C$116+MOD(BN37,Calculations!$C$118))</f>
        <v>-3.9863250714949353E-2</v>
      </c>
      <c r="GE37" s="86">
        <f ca="1">Control!$C$7*Calculations!$C$82*INDEX('Monthly Data'!N:N,Calculations!$C$116+MOD(BO37,Calculations!$C$118))+Control!$C$7*Calculations!$C$83*INDEX('Monthly Data'!O:O,Calculations!$C$116+MOD(BO37,Calculations!$C$118))+Control!$C$7*Calculations!$C$84*INDEX('Monthly Data'!P:P,Calculations!$C$116+MOD(BO37,Calculations!$C$118))+Control!$C$7*Calculations!$C$85*INDEX('Monthly Data'!Q:Q,Calculations!$C$116+MOD(BO37,Calculations!$C$118))+(1-Control!$C$7*Calculations!$C$87)*INDEX('Monthly Data'!R:R,Calculations!$C$116+MOD(BO37,Calculations!$C$118))</f>
        <v>3.8809817903524786E-2</v>
      </c>
      <c r="GF37" s="86">
        <f ca="1">Control!$C$7*Calculations!$C$82*INDEX('Monthly Data'!N:N,Calculations!$C$116+MOD(BP37,Calculations!$C$118))+Control!$C$7*Calculations!$C$83*INDEX('Monthly Data'!O:O,Calculations!$C$116+MOD(BP37,Calculations!$C$118))+Control!$C$7*Calculations!$C$84*INDEX('Monthly Data'!P:P,Calculations!$C$116+MOD(BP37,Calculations!$C$118))+Control!$C$7*Calculations!$C$85*INDEX('Monthly Data'!Q:Q,Calculations!$C$116+MOD(BP37,Calculations!$C$118))+(1-Control!$C$7*Calculations!$C$87)*INDEX('Monthly Data'!R:R,Calculations!$C$116+MOD(BP37,Calculations!$C$118))</f>
        <v>-9.5555592256394619E-3</v>
      </c>
      <c r="GG37" s="86">
        <f ca="1">Control!$C$7*Calculations!$C$82*INDEX('Monthly Data'!N:N,Calculations!$C$116+MOD(BQ37,Calculations!$C$118))+Control!$C$7*Calculations!$C$83*INDEX('Monthly Data'!O:O,Calculations!$C$116+MOD(BQ37,Calculations!$C$118))+Control!$C$7*Calculations!$C$84*INDEX('Monthly Data'!P:P,Calculations!$C$116+MOD(BQ37,Calculations!$C$118))+Control!$C$7*Calculations!$C$85*INDEX('Monthly Data'!Q:Q,Calculations!$C$116+MOD(BQ37,Calculations!$C$118))+(1-Control!$C$7*Calculations!$C$87)*INDEX('Monthly Data'!R:R,Calculations!$C$116+MOD(BQ37,Calculations!$C$118))</f>
        <v>3.127051071655923E-3</v>
      </c>
      <c r="GH37" s="86">
        <f ca="1">Control!$C$7*Calculations!$C$82*INDEX('Monthly Data'!N:N,Calculations!$C$116+MOD(BR37,Calculations!$C$118))+Control!$C$7*Calculations!$C$83*INDEX('Monthly Data'!O:O,Calculations!$C$116+MOD(BR37,Calculations!$C$118))+Control!$C$7*Calculations!$C$84*INDEX('Monthly Data'!P:P,Calculations!$C$116+MOD(BR37,Calculations!$C$118))+Control!$C$7*Calculations!$C$85*INDEX('Monthly Data'!Q:Q,Calculations!$C$116+MOD(BR37,Calculations!$C$118))+(1-Control!$C$7*Calculations!$C$87)*INDEX('Monthly Data'!R:R,Calculations!$C$116+MOD(BR37,Calculations!$C$118))</f>
        <v>5.3309355465453899E-3</v>
      </c>
      <c r="GI37" s="86">
        <f ca="1">Control!$C$7*Calculations!$C$82*INDEX('Monthly Data'!N:N,Calculations!$C$116+MOD(BS37,Calculations!$C$118))+Control!$C$7*Calculations!$C$83*INDEX('Monthly Data'!O:O,Calculations!$C$116+MOD(BS37,Calculations!$C$118))+Control!$C$7*Calculations!$C$84*INDEX('Monthly Data'!P:P,Calculations!$C$116+MOD(BS37,Calculations!$C$118))+Control!$C$7*Calculations!$C$85*INDEX('Monthly Data'!Q:Q,Calculations!$C$116+MOD(BS37,Calculations!$C$118))+(1-Control!$C$7*Calculations!$C$87)*INDEX('Monthly Data'!R:R,Calculations!$C$116+MOD(BS37,Calculations!$C$118))</f>
        <v>4.2795950888382334E-3</v>
      </c>
      <c r="GJ37" s="86">
        <f ca="1">Control!$C$7*Calculations!$C$82*INDEX('Monthly Data'!N:N,Calculations!$C$116+MOD(BT37,Calculations!$C$118))+Control!$C$7*Calculations!$C$83*INDEX('Monthly Data'!O:O,Calculations!$C$116+MOD(BT37,Calculations!$C$118))+Control!$C$7*Calculations!$C$84*INDEX('Monthly Data'!P:P,Calculations!$C$116+MOD(BT37,Calculations!$C$118))+Control!$C$7*Calculations!$C$85*INDEX('Monthly Data'!Q:Q,Calculations!$C$116+MOD(BT37,Calculations!$C$118))+(1-Control!$C$7*Calculations!$C$87)*INDEX('Monthly Data'!R:R,Calculations!$C$116+MOD(BT37,Calculations!$C$118))</f>
        <v>2.766281641786093E-2</v>
      </c>
      <c r="GK37" s="86">
        <f ca="1">Control!$C$7*Calculations!$C$82*INDEX('Monthly Data'!N:N,Calculations!$C$116+MOD(BU37,Calculations!$C$118))+Control!$C$7*Calculations!$C$83*INDEX('Monthly Data'!O:O,Calculations!$C$116+MOD(BU37,Calculations!$C$118))+Control!$C$7*Calculations!$C$84*INDEX('Monthly Data'!P:P,Calculations!$C$116+MOD(BU37,Calculations!$C$118))+Control!$C$7*Calculations!$C$85*INDEX('Monthly Data'!Q:Q,Calculations!$C$116+MOD(BU37,Calculations!$C$118))+(1-Control!$C$7*Calculations!$C$87)*INDEX('Monthly Data'!R:R,Calculations!$C$116+MOD(BU37,Calculations!$C$118))</f>
        <v>-2.5419860972892394E-2</v>
      </c>
      <c r="GL37" s="86">
        <f ca="1">Control!$C$7*Calculations!$C$82*INDEX('Monthly Data'!N:N,Calculations!$C$116+MOD(BV37,Calculations!$C$118))+Control!$C$7*Calculations!$C$83*INDEX('Monthly Data'!O:O,Calculations!$C$116+MOD(BV37,Calculations!$C$118))+Control!$C$7*Calculations!$C$84*INDEX('Monthly Data'!P:P,Calculations!$C$116+MOD(BV37,Calculations!$C$118))+Control!$C$7*Calculations!$C$85*INDEX('Monthly Data'!Q:Q,Calculations!$C$116+MOD(BV37,Calculations!$C$118))+(1-Control!$C$7*Calculations!$C$87)*INDEX('Monthly Data'!R:R,Calculations!$C$116+MOD(BV37,Calculations!$C$118))</f>
        <v>2.5790695379256122E-2</v>
      </c>
      <c r="GM37" s="86">
        <f ca="1">Control!$C$7*Calculations!$C$82*INDEX('Monthly Data'!N:N,Calculations!$C$116+MOD(BW37,Calculations!$C$118))+Control!$C$7*Calculations!$C$83*INDEX('Monthly Data'!O:O,Calculations!$C$116+MOD(BW37,Calculations!$C$118))+Control!$C$7*Calculations!$C$84*INDEX('Monthly Data'!P:P,Calculations!$C$116+MOD(BW37,Calculations!$C$118))+Control!$C$7*Calculations!$C$85*INDEX('Monthly Data'!Q:Q,Calculations!$C$116+MOD(BW37,Calculations!$C$118))+(1-Control!$C$7*Calculations!$C$87)*INDEX('Monthly Data'!R:R,Calculations!$C$116+MOD(BW37,Calculations!$C$118))</f>
        <v>3.6332715283247441E-2</v>
      </c>
      <c r="GN37" s="86">
        <f ca="1">Control!$C$7*Calculations!$C$82*INDEX('Monthly Data'!N:N,Calculations!$C$116+MOD(BX37,Calculations!$C$118))+Control!$C$7*Calculations!$C$83*INDEX('Monthly Data'!O:O,Calculations!$C$116+MOD(BX37,Calculations!$C$118))+Control!$C$7*Calculations!$C$84*INDEX('Monthly Data'!P:P,Calculations!$C$116+MOD(BX37,Calculations!$C$118))+Control!$C$7*Calculations!$C$85*INDEX('Monthly Data'!Q:Q,Calculations!$C$116+MOD(BX37,Calculations!$C$118))+(1-Control!$C$7*Calculations!$C$87)*INDEX('Monthly Data'!R:R,Calculations!$C$116+MOD(BX37,Calculations!$C$118))</f>
        <v>3.9251937367756782E-3</v>
      </c>
      <c r="GO37" s="86">
        <f ca="1">Control!$C$7*Calculations!$C$82*INDEX('Monthly Data'!N:N,Calculations!$C$116+MOD(BY37,Calculations!$C$118))+Control!$C$7*Calculations!$C$83*INDEX('Monthly Data'!O:O,Calculations!$C$116+MOD(BY37,Calculations!$C$118))+Control!$C$7*Calculations!$C$84*INDEX('Monthly Data'!P:P,Calculations!$C$116+MOD(BY37,Calculations!$C$118))+Control!$C$7*Calculations!$C$85*INDEX('Monthly Data'!Q:Q,Calculations!$C$116+MOD(BY37,Calculations!$C$118))+(1-Control!$C$7*Calculations!$C$87)*INDEX('Monthly Data'!R:R,Calculations!$C$116+MOD(BY37,Calculations!$C$118))</f>
        <v>3.5231336013669103E-2</v>
      </c>
      <c r="GP37" s="86">
        <f ca="1">Control!$C$7*Calculations!$C$82*INDEX('Monthly Data'!N:N,Calculations!$C$116+MOD(BZ37,Calculations!$C$118))+Control!$C$7*Calculations!$C$83*INDEX('Monthly Data'!O:O,Calculations!$C$116+MOD(BZ37,Calculations!$C$118))+Control!$C$7*Calculations!$C$84*INDEX('Monthly Data'!P:P,Calculations!$C$116+MOD(BZ37,Calculations!$C$118))+Control!$C$7*Calculations!$C$85*INDEX('Monthly Data'!Q:Q,Calculations!$C$116+MOD(BZ37,Calculations!$C$118))+(1-Control!$C$7*Calculations!$C$87)*INDEX('Monthly Data'!R:R,Calculations!$C$116+MOD(BZ37,Calculations!$C$118))</f>
        <v>-4.3408051735618014E-2</v>
      </c>
      <c r="GQ37" s="86">
        <f ca="1">Control!$C$7*Calculations!$C$82*INDEX('Monthly Data'!N:N,Calculations!$C$116+MOD(CA37,Calculations!$C$118))+Control!$C$7*Calculations!$C$83*INDEX('Monthly Data'!O:O,Calculations!$C$116+MOD(CA37,Calculations!$C$118))+Control!$C$7*Calculations!$C$84*INDEX('Monthly Data'!P:P,Calculations!$C$116+MOD(CA37,Calculations!$C$118))+Control!$C$7*Calculations!$C$85*INDEX('Monthly Data'!Q:Q,Calculations!$C$116+MOD(CA37,Calculations!$C$118))+(1-Control!$C$7*Calculations!$C$87)*INDEX('Monthly Data'!R:R,Calculations!$C$116+MOD(CA37,Calculations!$C$118))</f>
        <v>8.4240675975201049E-3</v>
      </c>
      <c r="GR37" s="86">
        <f ca="1">Control!$C$7*Calculations!$C$82*INDEX('Monthly Data'!N:N,Calculations!$C$116+MOD(CB37,Calculations!$C$118))+Control!$C$7*Calculations!$C$83*INDEX('Monthly Data'!O:O,Calculations!$C$116+MOD(CB37,Calculations!$C$118))+Control!$C$7*Calculations!$C$84*INDEX('Monthly Data'!P:P,Calculations!$C$116+MOD(CB37,Calculations!$C$118))+Control!$C$7*Calculations!$C$85*INDEX('Monthly Data'!Q:Q,Calculations!$C$116+MOD(CB37,Calculations!$C$118))+(1-Control!$C$7*Calculations!$C$87)*INDEX('Monthly Data'!R:R,Calculations!$C$116+MOD(CB37,Calculations!$C$118))</f>
        <v>2.0524935548016137E-2</v>
      </c>
      <c r="GS37" s="86">
        <f ca="1">Control!$C$7*Calculations!$C$82*INDEX('Monthly Data'!N:N,Calculations!$C$116+MOD(CC37,Calculations!$C$118))+Control!$C$7*Calculations!$C$83*INDEX('Monthly Data'!O:O,Calculations!$C$116+MOD(CC37,Calculations!$C$118))+Control!$C$7*Calculations!$C$84*INDEX('Monthly Data'!P:P,Calculations!$C$116+MOD(CC37,Calculations!$C$118))+Control!$C$7*Calculations!$C$85*INDEX('Monthly Data'!Q:Q,Calculations!$C$116+MOD(CC37,Calculations!$C$118))+(1-Control!$C$7*Calculations!$C$87)*INDEX('Monthly Data'!R:R,Calculations!$C$116+MOD(CC37,Calculations!$C$118))</f>
        <v>7.857567536297622E-3</v>
      </c>
      <c r="GT37" s="86">
        <f ca="1">Control!$C$7*Calculations!$C$82*INDEX('Monthly Data'!N:N,Calculations!$C$116+MOD(CD37,Calculations!$C$118))+Control!$C$7*Calculations!$C$83*INDEX('Monthly Data'!O:O,Calculations!$C$116+MOD(CD37,Calculations!$C$118))+Control!$C$7*Calculations!$C$84*INDEX('Monthly Data'!P:P,Calculations!$C$116+MOD(CD37,Calculations!$C$118))+Control!$C$7*Calculations!$C$85*INDEX('Monthly Data'!Q:Q,Calculations!$C$116+MOD(CD37,Calculations!$C$118))+(1-Control!$C$7*Calculations!$C$87)*INDEX('Monthly Data'!R:R,Calculations!$C$116+MOD(CD37,Calculations!$C$118))</f>
        <v>1.7361594973213587E-2</v>
      </c>
      <c r="GU37" s="86">
        <f ca="1">Control!$C$7*Calculations!$C$82*INDEX('Monthly Data'!N:N,Calculations!$C$116+MOD(CE37,Calculations!$C$118))+Control!$C$7*Calculations!$C$83*INDEX('Monthly Data'!O:O,Calculations!$C$116+MOD(CE37,Calculations!$C$118))+Control!$C$7*Calculations!$C$84*INDEX('Monthly Data'!P:P,Calculations!$C$116+MOD(CE37,Calculations!$C$118))+Control!$C$7*Calculations!$C$85*INDEX('Monthly Data'!Q:Q,Calculations!$C$116+MOD(CE37,Calculations!$C$118))+(1-Control!$C$7*Calculations!$C$87)*INDEX('Monthly Data'!R:R,Calculations!$C$116+MOD(CE37,Calculations!$C$118))</f>
        <v>-3.8554137824290124E-2</v>
      </c>
      <c r="GV37" s="86">
        <f ca="1">Control!$C$7*Calculations!$C$82*INDEX('Monthly Data'!N:N,Calculations!$C$116+MOD(CF37,Calculations!$C$118))+Control!$C$7*Calculations!$C$83*INDEX('Monthly Data'!O:O,Calculations!$C$116+MOD(CF37,Calculations!$C$118))+Control!$C$7*Calculations!$C$84*INDEX('Monthly Data'!P:P,Calculations!$C$116+MOD(CF37,Calculations!$C$118))+Control!$C$7*Calculations!$C$85*INDEX('Monthly Data'!Q:Q,Calculations!$C$116+MOD(CF37,Calculations!$C$118))+(1-Control!$C$7*Calculations!$C$87)*INDEX('Monthly Data'!R:R,Calculations!$C$116+MOD(CF37,Calculations!$C$118))</f>
        <v>1.9073822767906517E-2</v>
      </c>
      <c r="GW37" s="86">
        <f ca="1">Control!$C$7*Calculations!$C$82*INDEX('Monthly Data'!N:N,Calculations!$C$116+MOD(CG37,Calculations!$C$118))+Control!$C$7*Calculations!$C$83*INDEX('Monthly Data'!O:O,Calculations!$C$116+MOD(CG37,Calculations!$C$118))+Control!$C$7*Calculations!$C$84*INDEX('Monthly Data'!P:P,Calculations!$C$116+MOD(CG37,Calculations!$C$118))+Control!$C$7*Calculations!$C$85*INDEX('Monthly Data'!Q:Q,Calculations!$C$116+MOD(CG37,Calculations!$C$118))+(1-Control!$C$7*Calculations!$C$87)*INDEX('Monthly Data'!R:R,Calculations!$C$116+MOD(CG37,Calculations!$C$118))</f>
        <v>5.8868730207813358E-3</v>
      </c>
      <c r="GX37" s="86">
        <f ca="1">Control!$C$7*Calculations!$C$82*INDEX('Monthly Data'!N:N,Calculations!$C$116+MOD(CH37,Calculations!$C$118))+Control!$C$7*Calculations!$C$83*INDEX('Monthly Data'!O:O,Calculations!$C$116+MOD(CH37,Calculations!$C$118))+Control!$C$7*Calculations!$C$84*INDEX('Monthly Data'!P:P,Calculations!$C$116+MOD(CH37,Calculations!$C$118))+Control!$C$7*Calculations!$C$85*INDEX('Monthly Data'!Q:Q,Calculations!$C$116+MOD(CH37,Calculations!$C$118))+(1-Control!$C$7*Calculations!$C$87)*INDEX('Monthly Data'!R:R,Calculations!$C$116+MOD(CH37,Calculations!$C$118))</f>
        <v>-3.53368065312233E-2</v>
      </c>
      <c r="GY37" s="86">
        <f ca="1">Control!$C$7*Calculations!$C$82*INDEX('Monthly Data'!N:N,Calculations!$C$116+MOD(CI37,Calculations!$C$118))+Control!$C$7*Calculations!$C$83*INDEX('Monthly Data'!O:O,Calculations!$C$116+MOD(CI37,Calculations!$C$118))+Control!$C$7*Calculations!$C$84*INDEX('Monthly Data'!P:P,Calculations!$C$116+MOD(CI37,Calculations!$C$118))+Control!$C$7*Calculations!$C$85*INDEX('Monthly Data'!Q:Q,Calculations!$C$116+MOD(CI37,Calculations!$C$118))+(1-Control!$C$7*Calculations!$C$87)*INDEX('Monthly Data'!R:R,Calculations!$C$116+MOD(CI37,Calculations!$C$118))</f>
        <v>1.0627294914941248E-2</v>
      </c>
      <c r="GZ37" s="86">
        <f ca="1">Control!$C$7*Calculations!$C$82*INDEX('Monthly Data'!N:N,Calculations!$C$116+MOD(CJ37,Calculations!$C$118))+Control!$C$7*Calculations!$C$83*INDEX('Monthly Data'!O:O,Calculations!$C$116+MOD(CJ37,Calculations!$C$118))+Control!$C$7*Calculations!$C$84*INDEX('Monthly Data'!P:P,Calculations!$C$116+MOD(CJ37,Calculations!$C$118))+Control!$C$7*Calculations!$C$85*INDEX('Monthly Data'!Q:Q,Calculations!$C$116+MOD(CJ37,Calculations!$C$118))+(1-Control!$C$7*Calculations!$C$87)*INDEX('Monthly Data'!R:R,Calculations!$C$116+MOD(CJ37,Calculations!$C$118))</f>
        <v>1.7361594973213587E-2</v>
      </c>
      <c r="HA37" s="86">
        <f ca="1">Control!$C$7*Calculations!$C$82*INDEX('Monthly Data'!N:N,Calculations!$C$116+MOD(CK37,Calculations!$C$118))+Control!$C$7*Calculations!$C$83*INDEX('Monthly Data'!O:O,Calculations!$C$116+MOD(CK37,Calculations!$C$118))+Control!$C$7*Calculations!$C$84*INDEX('Monthly Data'!P:P,Calculations!$C$116+MOD(CK37,Calculations!$C$118))+Control!$C$7*Calculations!$C$85*INDEX('Monthly Data'!Q:Q,Calculations!$C$116+MOD(CK37,Calculations!$C$118))+(1-Control!$C$7*Calculations!$C$87)*INDEX('Monthly Data'!R:R,Calculations!$C$116+MOD(CK37,Calculations!$C$118))</f>
        <v>2.3852824346838646E-2</v>
      </c>
      <c r="HB37" s="86">
        <f ca="1">Control!$C$7*Calculations!$C$82*INDEX('Monthly Data'!N:N,Calculations!$C$116+MOD(CL37,Calculations!$C$118))+Control!$C$7*Calculations!$C$83*INDEX('Monthly Data'!O:O,Calculations!$C$116+MOD(CL37,Calculations!$C$118))+Control!$C$7*Calculations!$C$84*INDEX('Monthly Data'!P:P,Calculations!$C$116+MOD(CL37,Calculations!$C$118))+Control!$C$7*Calculations!$C$85*INDEX('Monthly Data'!Q:Q,Calculations!$C$116+MOD(CL37,Calculations!$C$118))+(1-Control!$C$7*Calculations!$C$87)*INDEX('Monthly Data'!R:R,Calculations!$C$116+MOD(CL37,Calculations!$C$118))</f>
        <v>-2.072517756005474E-2</v>
      </c>
      <c r="HC37" s="86">
        <f ca="1">Control!$C$7*Calculations!$C$82*INDEX('Monthly Data'!N:N,Calculations!$C$116+MOD(CM37,Calculations!$C$118))+Control!$C$7*Calculations!$C$83*INDEX('Monthly Data'!O:O,Calculations!$C$116+MOD(CM37,Calculations!$C$118))+Control!$C$7*Calculations!$C$84*INDEX('Monthly Data'!P:P,Calculations!$C$116+MOD(CM37,Calculations!$C$118))+Control!$C$7*Calculations!$C$85*INDEX('Monthly Data'!Q:Q,Calculations!$C$116+MOD(CM37,Calculations!$C$118))+(1-Control!$C$7*Calculations!$C$87)*INDEX('Monthly Data'!R:R,Calculations!$C$116+MOD(CM37,Calculations!$C$118))</f>
        <v>3.6332715283247441E-2</v>
      </c>
      <c r="HD37" s="86">
        <f ca="1">Control!$C$7*Calculations!$C$82*INDEX('Monthly Data'!N:N,Calculations!$C$116+MOD(CN37,Calculations!$C$118))+Control!$C$7*Calculations!$C$83*INDEX('Monthly Data'!O:O,Calculations!$C$116+MOD(CN37,Calculations!$C$118))+Control!$C$7*Calculations!$C$84*INDEX('Monthly Data'!P:P,Calculations!$C$116+MOD(CN37,Calculations!$C$118))+Control!$C$7*Calculations!$C$85*INDEX('Monthly Data'!Q:Q,Calculations!$C$116+MOD(CN37,Calculations!$C$118))+(1-Control!$C$7*Calculations!$C$87)*INDEX('Monthly Data'!R:R,Calculations!$C$116+MOD(CN37,Calculations!$C$118))</f>
        <v>1.0627294914941248E-2</v>
      </c>
      <c r="HE37" s="86">
        <f ca="1">Control!$C$7*Calculations!$C$82*INDEX('Monthly Data'!N:N,Calculations!$C$116+MOD(CO37,Calculations!$C$118))+Control!$C$7*Calculations!$C$83*INDEX('Monthly Data'!O:O,Calculations!$C$116+MOD(CO37,Calculations!$C$118))+Control!$C$7*Calculations!$C$84*INDEX('Monthly Data'!P:P,Calculations!$C$116+MOD(CO37,Calculations!$C$118))+Control!$C$7*Calculations!$C$85*INDEX('Monthly Data'!Q:Q,Calculations!$C$116+MOD(CO37,Calculations!$C$118))+(1-Control!$C$7*Calculations!$C$87)*INDEX('Monthly Data'!R:R,Calculations!$C$116+MOD(CO37,Calculations!$C$118))</f>
        <v>4.4327772793586687E-3</v>
      </c>
      <c r="HF37" s="86">
        <f ca="1">Control!$C$7*Calculations!$C$82*INDEX('Monthly Data'!N:N,Calculations!$C$116+MOD(CP37,Calculations!$C$118))+Control!$C$7*Calculations!$C$83*INDEX('Monthly Data'!O:O,Calculations!$C$116+MOD(CP37,Calculations!$C$118))+Control!$C$7*Calculations!$C$84*INDEX('Monthly Data'!P:P,Calculations!$C$116+MOD(CP37,Calculations!$C$118))+Control!$C$7*Calculations!$C$85*INDEX('Monthly Data'!Q:Q,Calculations!$C$116+MOD(CP37,Calculations!$C$118))+(1-Control!$C$7*Calculations!$C$87)*INDEX('Monthly Data'!R:R,Calculations!$C$116+MOD(CP37,Calculations!$C$118))</f>
        <v>-1.9947061878162777E-2</v>
      </c>
      <c r="HG37" s="86">
        <f ca="1">Control!$C$7*Calculations!$C$82*INDEX('Monthly Data'!N:N,Calculations!$C$116+MOD(CQ37,Calculations!$C$118))+Control!$C$7*Calculations!$C$83*INDEX('Monthly Data'!O:O,Calculations!$C$116+MOD(CQ37,Calculations!$C$118))+Control!$C$7*Calculations!$C$84*INDEX('Monthly Data'!P:P,Calculations!$C$116+MOD(CQ37,Calculations!$C$118))+Control!$C$7*Calculations!$C$85*INDEX('Monthly Data'!Q:Q,Calculations!$C$116+MOD(CQ37,Calculations!$C$118))+(1-Control!$C$7*Calculations!$C$87)*INDEX('Monthly Data'!R:R,Calculations!$C$116+MOD(CQ37,Calculations!$C$118))</f>
        <v>2.3852824346838646E-2</v>
      </c>
      <c r="HH37" s="86">
        <f ca="1">Control!$C$7*Calculations!$C$82*INDEX('Monthly Data'!N:N,Calculations!$C$116+MOD(CR37,Calculations!$C$118))+Control!$C$7*Calculations!$C$83*INDEX('Monthly Data'!O:O,Calculations!$C$116+MOD(CR37,Calculations!$C$118))+Control!$C$7*Calculations!$C$84*INDEX('Monthly Data'!P:P,Calculations!$C$116+MOD(CR37,Calculations!$C$118))+Control!$C$7*Calculations!$C$85*INDEX('Monthly Data'!Q:Q,Calculations!$C$116+MOD(CR37,Calculations!$C$118))+(1-Control!$C$7*Calculations!$C$87)*INDEX('Monthly Data'!R:R,Calculations!$C$116+MOD(CR37,Calculations!$C$118))</f>
        <v>1.046389543479892E-2</v>
      </c>
      <c r="HI37" s="86">
        <f ca="1">Control!$C$7*Calculations!$C$82*INDEX('Monthly Data'!N:N,Calculations!$C$116+MOD(CS37,Calculations!$C$118))+Control!$C$7*Calculations!$C$83*INDEX('Monthly Data'!O:O,Calculations!$C$116+MOD(CS37,Calculations!$C$118))+Control!$C$7*Calculations!$C$84*INDEX('Monthly Data'!P:P,Calculations!$C$116+MOD(CS37,Calculations!$C$118))+Control!$C$7*Calculations!$C$85*INDEX('Monthly Data'!Q:Q,Calculations!$C$116+MOD(CS37,Calculations!$C$118))+(1-Control!$C$7*Calculations!$C$87)*INDEX('Monthly Data'!R:R,Calculations!$C$116+MOD(CS37,Calculations!$C$118))</f>
        <v>6.4539397490030407E-3</v>
      </c>
      <c r="HJ37" s="86">
        <f ca="1">Control!$C$7*Calculations!$C$82*INDEX('Monthly Data'!N:N,Calculations!$C$116+MOD(CT37,Calculations!$C$118))+Control!$C$7*Calculations!$C$83*INDEX('Monthly Data'!O:O,Calculations!$C$116+MOD(CT37,Calculations!$C$118))+Control!$C$7*Calculations!$C$84*INDEX('Monthly Data'!P:P,Calculations!$C$116+MOD(CT37,Calculations!$C$118))+Control!$C$7*Calculations!$C$85*INDEX('Monthly Data'!Q:Q,Calculations!$C$116+MOD(CT37,Calculations!$C$118))+(1-Control!$C$7*Calculations!$C$87)*INDEX('Monthly Data'!R:R,Calculations!$C$116+MOD(CT37,Calculations!$C$118))</f>
        <v>1.50127906355989E-2</v>
      </c>
      <c r="HK37" s="86">
        <f ca="1">Control!$C$7*Calculations!$C$82*INDEX('Monthly Data'!N:N,Calculations!$C$116+MOD(CU37,Calculations!$C$118))+Control!$C$7*Calculations!$C$83*INDEX('Monthly Data'!O:O,Calculations!$C$116+MOD(CU37,Calculations!$C$118))+Control!$C$7*Calculations!$C$84*INDEX('Monthly Data'!P:P,Calculations!$C$116+MOD(CU37,Calculations!$C$118))+Control!$C$7*Calculations!$C$85*INDEX('Monthly Data'!Q:Q,Calculations!$C$116+MOD(CU37,Calculations!$C$118))+(1-Control!$C$7*Calculations!$C$87)*INDEX('Monthly Data'!R:R,Calculations!$C$116+MOD(CU37,Calculations!$C$118))</f>
        <v>3.4808428836917149E-3</v>
      </c>
      <c r="HL37" s="86">
        <f ca="1">Control!$C$7*Calculations!$C$82*INDEX('Monthly Data'!N:N,Calculations!$C$116+MOD(CV37,Calculations!$C$118))+Control!$C$7*Calculations!$C$83*INDEX('Monthly Data'!O:O,Calculations!$C$116+MOD(CV37,Calculations!$C$118))+Control!$C$7*Calculations!$C$84*INDEX('Monthly Data'!P:P,Calculations!$C$116+MOD(CV37,Calculations!$C$118))+Control!$C$7*Calculations!$C$85*INDEX('Monthly Data'!Q:Q,Calculations!$C$116+MOD(CV37,Calculations!$C$118))+(1-Control!$C$7*Calculations!$C$87)*INDEX('Monthly Data'!R:R,Calculations!$C$116+MOD(CV37,Calculations!$C$118))</f>
        <v>5.3309355465453899E-3</v>
      </c>
      <c r="HM37" s="86">
        <f ca="1">Control!$C$7*Calculations!$C$82*INDEX('Monthly Data'!N:N,Calculations!$C$116+MOD(CW37,Calculations!$C$118))+Control!$C$7*Calculations!$C$83*INDEX('Monthly Data'!O:O,Calculations!$C$116+MOD(CW37,Calculations!$C$118))+Control!$C$7*Calculations!$C$84*INDEX('Monthly Data'!P:P,Calculations!$C$116+MOD(CW37,Calculations!$C$118))+Control!$C$7*Calculations!$C$85*INDEX('Monthly Data'!Q:Q,Calculations!$C$116+MOD(CW37,Calculations!$C$118))+(1-Control!$C$7*Calculations!$C$87)*INDEX('Monthly Data'!R:R,Calculations!$C$116+MOD(CW37,Calculations!$C$118))</f>
        <v>2.0524935548016137E-2</v>
      </c>
      <c r="HN37" s="86">
        <f ca="1">Control!$C$7*Calculations!$C$82*INDEX('Monthly Data'!N:N,Calculations!$C$116+MOD(CX37,Calculations!$C$118))+Control!$C$7*Calculations!$C$83*INDEX('Monthly Data'!O:O,Calculations!$C$116+MOD(CX37,Calculations!$C$118))+Control!$C$7*Calculations!$C$84*INDEX('Monthly Data'!P:P,Calculations!$C$116+MOD(CX37,Calculations!$C$118))+Control!$C$7*Calculations!$C$85*INDEX('Monthly Data'!Q:Q,Calculations!$C$116+MOD(CX37,Calculations!$C$118))+(1-Control!$C$7*Calculations!$C$87)*INDEX('Monthly Data'!R:R,Calculations!$C$116+MOD(CX37,Calculations!$C$118))</f>
        <v>8.3814116887657771E-3</v>
      </c>
      <c r="HO37" s="86">
        <f ca="1">Control!$C$7*Calculations!$C$82*INDEX('Monthly Data'!N:N,Calculations!$C$116+MOD(CY37,Calculations!$C$118))+Control!$C$7*Calculations!$C$83*INDEX('Monthly Data'!O:O,Calculations!$C$116+MOD(CY37,Calculations!$C$118))+Control!$C$7*Calculations!$C$84*INDEX('Monthly Data'!P:P,Calculations!$C$116+MOD(CY37,Calculations!$C$118))+Control!$C$7*Calculations!$C$85*INDEX('Monthly Data'!Q:Q,Calculations!$C$116+MOD(CY37,Calculations!$C$118))+(1-Control!$C$7*Calculations!$C$87)*INDEX('Monthly Data'!R:R,Calculations!$C$116+MOD(CY37,Calculations!$C$118))</f>
        <v>1.2954540023127663E-2</v>
      </c>
      <c r="HP37" s="86">
        <f ca="1">Control!$C$7*Calculations!$C$82*INDEX('Monthly Data'!N:N,Calculations!$C$116+MOD(CZ37,Calculations!$C$118))+Control!$C$7*Calculations!$C$83*INDEX('Monthly Data'!O:O,Calculations!$C$116+MOD(CZ37,Calculations!$C$118))+Control!$C$7*Calculations!$C$84*INDEX('Monthly Data'!P:P,Calculations!$C$116+MOD(CZ37,Calculations!$C$118))+Control!$C$7*Calculations!$C$85*INDEX('Monthly Data'!Q:Q,Calculations!$C$116+MOD(CZ37,Calculations!$C$118))+(1-Control!$C$7*Calculations!$C$87)*INDEX('Monthly Data'!R:R,Calculations!$C$116+MOD(CZ37,Calculations!$C$118))</f>
        <v>2.4842166689046628E-2</v>
      </c>
      <c r="HQ37" s="86">
        <f ca="1">Control!$C$7*Calculations!$C$82*INDEX('Monthly Data'!N:N,Calculations!$C$116+MOD(DA37,Calculations!$C$118))+Control!$C$7*Calculations!$C$83*INDEX('Monthly Data'!O:O,Calculations!$C$116+MOD(DA37,Calculations!$C$118))+Control!$C$7*Calculations!$C$84*INDEX('Monthly Data'!P:P,Calculations!$C$116+MOD(DA37,Calculations!$C$118))+Control!$C$7*Calculations!$C$85*INDEX('Monthly Data'!Q:Q,Calculations!$C$116+MOD(DA37,Calculations!$C$118))+(1-Control!$C$7*Calculations!$C$87)*INDEX('Monthly Data'!R:R,Calculations!$C$116+MOD(DA37,Calculations!$C$118))</f>
        <v>5.1972609868760735E-3</v>
      </c>
      <c r="HR37" s="86">
        <f ca="1">Control!$C$7*Calculations!$C$82*INDEX('Monthly Data'!N:N,Calculations!$C$116+MOD(DB37,Calculations!$C$118))+Control!$C$7*Calculations!$C$83*INDEX('Monthly Data'!O:O,Calculations!$C$116+MOD(DB37,Calculations!$C$118))+Control!$C$7*Calculations!$C$84*INDEX('Monthly Data'!P:P,Calculations!$C$116+MOD(DB37,Calculations!$C$118))+Control!$C$7*Calculations!$C$85*INDEX('Monthly Data'!Q:Q,Calculations!$C$116+MOD(DB37,Calculations!$C$118))+(1-Control!$C$7*Calculations!$C$87)*INDEX('Monthly Data'!R:R,Calculations!$C$116+MOD(DB37,Calculations!$C$118))</f>
        <v>1.4915555251167555E-3</v>
      </c>
      <c r="HS37" s="86">
        <f ca="1">Control!$C$7*Calculations!$C$82*INDEX('Monthly Data'!N:N,Calculations!$C$116+MOD(DC37,Calculations!$C$118))+Control!$C$7*Calculations!$C$83*INDEX('Monthly Data'!O:O,Calculations!$C$116+MOD(DC37,Calculations!$C$118))+Control!$C$7*Calculations!$C$84*INDEX('Monthly Data'!P:P,Calculations!$C$116+MOD(DC37,Calculations!$C$118))+Control!$C$7*Calculations!$C$85*INDEX('Monthly Data'!Q:Q,Calculations!$C$116+MOD(DC37,Calculations!$C$118))+(1-Control!$C$7*Calculations!$C$87)*INDEX('Monthly Data'!R:R,Calculations!$C$116+MOD(DC37,Calculations!$C$118))</f>
        <v>-2.0259958308006688E-2</v>
      </c>
      <c r="HT37" s="86">
        <f ca="1">Control!$C$7*Calculations!$C$82*INDEX('Monthly Data'!N:N,Calculations!$C$116+MOD(DD37,Calculations!$C$118))+Control!$C$7*Calculations!$C$83*INDEX('Monthly Data'!O:O,Calculations!$C$116+MOD(DD37,Calculations!$C$118))+Control!$C$7*Calculations!$C$84*INDEX('Monthly Data'!P:P,Calculations!$C$116+MOD(DD37,Calculations!$C$118))+Control!$C$7*Calculations!$C$85*INDEX('Monthly Data'!Q:Q,Calculations!$C$116+MOD(DD37,Calculations!$C$118))+(1-Control!$C$7*Calculations!$C$87)*INDEX('Monthly Data'!R:R,Calculations!$C$116+MOD(DD37,Calculations!$C$118))</f>
        <v>3.6332715283247441E-2</v>
      </c>
      <c r="HU37" s="86">
        <f ca="1">Control!$C$7*Calculations!$C$82*INDEX('Monthly Data'!N:N,Calculations!$C$116+MOD(DE37,Calculations!$C$118))+Control!$C$7*Calculations!$C$83*INDEX('Monthly Data'!O:O,Calculations!$C$116+MOD(DE37,Calculations!$C$118))+Control!$C$7*Calculations!$C$84*INDEX('Monthly Data'!P:P,Calculations!$C$116+MOD(DE37,Calculations!$C$118))+Control!$C$7*Calculations!$C$85*INDEX('Monthly Data'!Q:Q,Calculations!$C$116+MOD(DE37,Calculations!$C$118))+(1-Control!$C$7*Calculations!$C$87)*INDEX('Monthly Data'!R:R,Calculations!$C$116+MOD(DE37,Calculations!$C$118))</f>
        <v>1.9073822767906517E-2</v>
      </c>
      <c r="HV37" s="86">
        <f ca="1">Control!$C$7*Calculations!$C$82*INDEX('Monthly Data'!N:N,Calculations!$C$116+MOD(DF37,Calculations!$C$118))+Control!$C$7*Calculations!$C$83*INDEX('Monthly Data'!O:O,Calculations!$C$116+MOD(DF37,Calculations!$C$118))+Control!$C$7*Calculations!$C$84*INDEX('Monthly Data'!P:P,Calculations!$C$116+MOD(DF37,Calculations!$C$118))+Control!$C$7*Calculations!$C$85*INDEX('Monthly Data'!Q:Q,Calculations!$C$116+MOD(DF37,Calculations!$C$118))+(1-Control!$C$7*Calculations!$C$87)*INDEX('Monthly Data'!R:R,Calculations!$C$116+MOD(DF37,Calculations!$C$118))</f>
        <v>7.3538285850108537E-3</v>
      </c>
      <c r="HW37" s="86">
        <f ca="1">Control!$C$7*Calculations!$C$82*INDEX('Monthly Data'!N:N,Calculations!$C$116+MOD(DG37,Calculations!$C$118))+Control!$C$7*Calculations!$C$83*INDEX('Monthly Data'!O:O,Calculations!$C$116+MOD(DG37,Calculations!$C$118))+Control!$C$7*Calculations!$C$84*INDEX('Monthly Data'!P:P,Calculations!$C$116+MOD(DG37,Calculations!$C$118))+Control!$C$7*Calculations!$C$85*INDEX('Monthly Data'!Q:Q,Calculations!$C$116+MOD(DG37,Calculations!$C$118))+(1-Control!$C$7*Calculations!$C$87)*INDEX('Monthly Data'!R:R,Calculations!$C$116+MOD(DG37,Calculations!$C$118))</f>
        <v>-2.4571433440223247E-2</v>
      </c>
      <c r="HX37" s="86">
        <f ca="1">Control!$C$7*Calculations!$C$82*INDEX('Monthly Data'!N:N,Calculations!$C$116+MOD(DH37,Calculations!$C$118))+Control!$C$7*Calculations!$C$83*INDEX('Monthly Data'!O:O,Calculations!$C$116+MOD(DH37,Calculations!$C$118))+Control!$C$7*Calculations!$C$84*INDEX('Monthly Data'!P:P,Calculations!$C$116+MOD(DH37,Calculations!$C$118))+Control!$C$7*Calculations!$C$85*INDEX('Monthly Data'!Q:Q,Calculations!$C$116+MOD(DH37,Calculations!$C$118))+(1-Control!$C$7*Calculations!$C$87)*INDEX('Monthly Data'!R:R,Calculations!$C$116+MOD(DH37,Calculations!$C$118))</f>
        <v>1.5063457444773597E-2</v>
      </c>
      <c r="HY37" s="86">
        <f ca="1">Control!$C$7*Calculations!$C$82*INDEX('Monthly Data'!N:N,Calculations!$C$116+MOD(DI37,Calculations!$C$118))+Control!$C$7*Calculations!$C$83*INDEX('Monthly Data'!O:O,Calculations!$C$116+MOD(DI37,Calculations!$C$118))+Control!$C$7*Calculations!$C$84*INDEX('Monthly Data'!P:P,Calculations!$C$116+MOD(DI37,Calculations!$C$118))+Control!$C$7*Calculations!$C$85*INDEX('Monthly Data'!Q:Q,Calculations!$C$116+MOD(DI37,Calculations!$C$118))+(1-Control!$C$7*Calculations!$C$87)*INDEX('Monthly Data'!R:R,Calculations!$C$116+MOD(DI37,Calculations!$C$118))</f>
        <v>4.5132804118240749E-2</v>
      </c>
      <c r="HZ37" s="86">
        <f ca="1">Control!$C$7*Calculations!$C$82*INDEX('Monthly Data'!N:N,Calculations!$C$116+MOD(DJ37,Calculations!$C$118))+Control!$C$7*Calculations!$C$83*INDEX('Monthly Data'!O:O,Calculations!$C$116+MOD(DJ37,Calculations!$C$118))+Control!$C$7*Calculations!$C$84*INDEX('Monthly Data'!P:P,Calculations!$C$116+MOD(DJ37,Calculations!$C$118))+Control!$C$7*Calculations!$C$85*INDEX('Monthly Data'!Q:Q,Calculations!$C$116+MOD(DJ37,Calculations!$C$118))+(1-Control!$C$7*Calculations!$C$87)*INDEX('Monthly Data'!R:R,Calculations!$C$116+MOD(DJ37,Calculations!$C$118))</f>
        <v>9.5791276036140301E-3</v>
      </c>
      <c r="IA37" s="86">
        <f ca="1">Control!$C$7*Calculations!$C$82*INDEX('Monthly Data'!N:N,Calculations!$C$116+MOD(DK37,Calculations!$C$118))+Control!$C$7*Calculations!$C$83*INDEX('Monthly Data'!O:O,Calculations!$C$116+MOD(DK37,Calculations!$C$118))+Control!$C$7*Calculations!$C$84*INDEX('Monthly Data'!P:P,Calculations!$C$116+MOD(DK37,Calculations!$C$118))+Control!$C$7*Calculations!$C$85*INDEX('Monthly Data'!Q:Q,Calculations!$C$116+MOD(DK37,Calculations!$C$118))+(1-Control!$C$7*Calculations!$C$87)*INDEX('Monthly Data'!R:R,Calculations!$C$116+MOD(DK37,Calculations!$C$118))</f>
        <v>1.50127906355989E-2</v>
      </c>
      <c r="IB37" s="86">
        <f ca="1">Control!$C$7*Calculations!$C$82*INDEX('Monthly Data'!N:N,Calculations!$C$116+MOD(DL37,Calculations!$C$118))+Control!$C$7*Calculations!$C$83*INDEX('Monthly Data'!O:O,Calculations!$C$116+MOD(DL37,Calculations!$C$118))+Control!$C$7*Calculations!$C$84*INDEX('Monthly Data'!P:P,Calculations!$C$116+MOD(DL37,Calculations!$C$118))+Control!$C$7*Calculations!$C$85*INDEX('Monthly Data'!Q:Q,Calculations!$C$116+MOD(DL37,Calculations!$C$118))+(1-Control!$C$7*Calculations!$C$87)*INDEX('Monthly Data'!R:R,Calculations!$C$116+MOD(DL37,Calculations!$C$118))</f>
        <v>6.3250222980707482E-3</v>
      </c>
      <c r="IC37" s="86">
        <f ca="1">Control!$C$7*Calculations!$C$82*INDEX('Monthly Data'!N:N,Calculations!$C$116+MOD(DM37,Calculations!$C$118))+Control!$C$7*Calculations!$C$83*INDEX('Monthly Data'!O:O,Calculations!$C$116+MOD(DM37,Calculations!$C$118))+Control!$C$7*Calculations!$C$84*INDEX('Monthly Data'!P:P,Calculations!$C$116+MOD(DM37,Calculations!$C$118))+Control!$C$7*Calculations!$C$85*INDEX('Monthly Data'!Q:Q,Calculations!$C$116+MOD(DM37,Calculations!$C$118))+(1-Control!$C$7*Calculations!$C$87)*INDEX('Monthly Data'!R:R,Calculations!$C$116+MOD(DM37,Calculations!$C$118))</f>
        <v>5.8868730207813358E-3</v>
      </c>
      <c r="ID37" s="86">
        <f ca="1">Control!$C$7*Calculations!$C$82*INDEX('Monthly Data'!N:N,Calculations!$C$116+MOD(DN37,Calculations!$C$118))+Control!$C$7*Calculations!$C$83*INDEX('Monthly Data'!O:O,Calculations!$C$116+MOD(DN37,Calculations!$C$118))+Control!$C$7*Calculations!$C$84*INDEX('Monthly Data'!P:P,Calculations!$C$116+MOD(DN37,Calculations!$C$118))+Control!$C$7*Calculations!$C$85*INDEX('Monthly Data'!Q:Q,Calculations!$C$116+MOD(DN37,Calculations!$C$118))+(1-Control!$C$7*Calculations!$C$87)*INDEX('Monthly Data'!R:R,Calculations!$C$116+MOD(DN37,Calculations!$C$118))</f>
        <v>7.857567536297622E-3</v>
      </c>
      <c r="IE37" s="86">
        <f ca="1">Control!$C$7*Calculations!$C$82*INDEX('Monthly Data'!N:N,Calculations!$C$116+MOD(DO37,Calculations!$C$118))+Control!$C$7*Calculations!$C$83*INDEX('Monthly Data'!O:O,Calculations!$C$116+MOD(DO37,Calculations!$C$118))+Control!$C$7*Calculations!$C$84*INDEX('Monthly Data'!P:P,Calculations!$C$116+MOD(DO37,Calculations!$C$118))+Control!$C$7*Calculations!$C$85*INDEX('Monthly Data'!Q:Q,Calculations!$C$116+MOD(DO37,Calculations!$C$118))+(1-Control!$C$7*Calculations!$C$87)*INDEX('Monthly Data'!R:R,Calculations!$C$116+MOD(DO37,Calculations!$C$118))</f>
        <v>3.0957942835585645E-2</v>
      </c>
      <c r="IF37" s="86">
        <f ca="1">Control!$C$7*Calculations!$C$82*INDEX('Monthly Data'!N:N,Calculations!$C$116+MOD(DP37,Calculations!$C$118))+Control!$C$7*Calculations!$C$83*INDEX('Monthly Data'!O:O,Calculations!$C$116+MOD(DP37,Calculations!$C$118))+Control!$C$7*Calculations!$C$84*INDEX('Monthly Data'!P:P,Calculations!$C$116+MOD(DP37,Calculations!$C$118))+Control!$C$7*Calculations!$C$85*INDEX('Monthly Data'!Q:Q,Calculations!$C$116+MOD(DP37,Calculations!$C$118))+(1-Control!$C$7*Calculations!$C$87)*INDEX('Monthly Data'!R:R,Calculations!$C$116+MOD(DP37,Calculations!$C$118))</f>
        <v>3.5231336013669103E-2</v>
      </c>
      <c r="IG37" s="88">
        <f ca="1">Control!$C$8*(1+DQ37)*(1+DR37)*(1+DS37)*(1+DT37)*(1+DU37)*(1+DV37)*(1+DW37)*(1+DX37)*(1+DY37)*(1+DZ37)*(1+EA37)*(1+EB37)*(1+EC37)*(1+ED37)*(1+EE37)*(1+EF37)*(1+EG37)*(1+EH37)*(1+EI37)*(1+EJ37)*(1+EK37)*(1+EL37)*(1+EM37)*(1+EN37)*(1+EO37)*(1+EP37)*(1+EQ37)*(1+ER37)*(1+ES37)*(1+ET37)*(1+EU37)*(1+EV37)*(1+EW37)*(1+EX37)*(1+EY37)*(1+EZ37)*(1+FA37)*(1+FB37)*(1+FC37)*(1+FD37)*(1+FE37)*(1+FF37)*(1+FG37)*(1+FH37)*(1+FI37)*(1+FJ37)*(1+FK37)*(1+FL37)*(1+FM37)*(1+FN37)*(1+FO37)*(1+FP37)*(1+FQ37)*(1+FR37)*(1+FS37)*(1+FT37)*(1+FU37)*(1+FV37)*(1+FW37)*(1+FX37)*(1+FY37)*(1+FZ37)*(1+GA37)*(1+GB37)*(1+GC37)*(1+GD37)*(1+GE37)*(1+GF37)*(1+GG37)*(1+GH37)*(1+GI37)*(1+GJ37)*(1+GK37)*(1+GL37)*(1+GM37)*(1+GN37)*(1+GO37)*(1+GP37)*(1+GQ37)*(1+GR37)*(1+GS37)*(1+GT37)*(1+GU37)*(1+GV37)*(1+GW37)*(1+GX37)*(1+GY37)*(1+GZ37)*(1+HA37)*(1+HB37)*(1+HC37)*(1+HD37)*(1+HE37)*(1+HF37)*(1+HG37)*(1+HH37)*(1+HI37)*(1+HJ37)*(1+HK37)*(1+HL37)*(1+HM37)*(1+HN37)*(1+HO37)*(1+HP37)*(1+HQ37)*(1+HR37)*(1+HS37)*(1+HT37)*(1+HU37)*(1+HV37)*(1+HW37)*(1+HX37)*(1+HY37)*(1+HZ37)*(1+IA37)*(1+IB37)*(1+IC37)*(1+ID37)*(1+IE37)*(1+IF37)</f>
        <v>99172.592941615949</v>
      </c>
    </row>
    <row r="38" spans="1:241" x14ac:dyDescent="0.25">
      <c r="A38">
        <v>92</v>
      </c>
      <c r="B38">
        <v>26</v>
      </c>
      <c r="C38">
        <v>49</v>
      </c>
      <c r="D38">
        <v>88</v>
      </c>
      <c r="E38">
        <v>32</v>
      </c>
      <c r="F38">
        <v>107</v>
      </c>
      <c r="G38">
        <v>25</v>
      </c>
      <c r="H38">
        <v>98</v>
      </c>
      <c r="I38">
        <v>52</v>
      </c>
      <c r="J38">
        <v>60</v>
      </c>
      <c r="K38">
        <v>77</v>
      </c>
      <c r="L38">
        <v>5</v>
      </c>
      <c r="M38">
        <v>117</v>
      </c>
      <c r="N38">
        <v>46</v>
      </c>
      <c r="O38">
        <v>101</v>
      </c>
      <c r="P38">
        <v>64</v>
      </c>
      <c r="Q38">
        <v>115</v>
      </c>
      <c r="R38">
        <v>10</v>
      </c>
      <c r="S38">
        <v>97</v>
      </c>
      <c r="T38">
        <v>1</v>
      </c>
      <c r="U38">
        <v>56</v>
      </c>
      <c r="V38">
        <v>72</v>
      </c>
      <c r="W38">
        <v>91</v>
      </c>
      <c r="X38">
        <v>56</v>
      </c>
      <c r="Y38">
        <v>21</v>
      </c>
      <c r="Z38">
        <v>86</v>
      </c>
      <c r="AA38">
        <v>37</v>
      </c>
      <c r="AB38">
        <v>72</v>
      </c>
      <c r="AC38">
        <v>74</v>
      </c>
      <c r="AD38">
        <v>92</v>
      </c>
      <c r="AE38">
        <v>14</v>
      </c>
      <c r="AF38">
        <v>14</v>
      </c>
      <c r="AG38">
        <v>49</v>
      </c>
      <c r="AH38">
        <v>88</v>
      </c>
      <c r="AI38">
        <v>45</v>
      </c>
      <c r="AJ38">
        <v>106</v>
      </c>
      <c r="AK38">
        <v>86</v>
      </c>
      <c r="AL38">
        <v>30</v>
      </c>
      <c r="AM38">
        <v>83</v>
      </c>
      <c r="AN38">
        <v>77</v>
      </c>
      <c r="AO38">
        <v>71</v>
      </c>
      <c r="AP38">
        <v>105</v>
      </c>
      <c r="AQ38">
        <v>58</v>
      </c>
      <c r="AR38">
        <v>62</v>
      </c>
      <c r="AS38">
        <v>42</v>
      </c>
      <c r="AT38">
        <v>18</v>
      </c>
      <c r="AU38">
        <v>58</v>
      </c>
      <c r="AV38">
        <v>75</v>
      </c>
      <c r="AW38">
        <v>12</v>
      </c>
      <c r="AX38">
        <v>28</v>
      </c>
      <c r="AY38">
        <v>101</v>
      </c>
      <c r="AZ38">
        <v>45</v>
      </c>
      <c r="BA38">
        <v>49</v>
      </c>
      <c r="BB38">
        <v>94</v>
      </c>
      <c r="BC38">
        <v>22</v>
      </c>
      <c r="BD38">
        <v>76</v>
      </c>
      <c r="BE38">
        <v>56</v>
      </c>
      <c r="BF38">
        <v>89</v>
      </c>
      <c r="BG38">
        <v>38</v>
      </c>
      <c r="BH38">
        <v>86</v>
      </c>
      <c r="BI38">
        <v>11</v>
      </c>
      <c r="BJ38">
        <v>19</v>
      </c>
      <c r="BK38">
        <v>108</v>
      </c>
      <c r="BL38">
        <v>88</v>
      </c>
      <c r="BM38">
        <v>50</v>
      </c>
      <c r="BN38">
        <v>74</v>
      </c>
      <c r="BO38">
        <v>91</v>
      </c>
      <c r="BP38">
        <v>90</v>
      </c>
      <c r="BQ38">
        <v>114</v>
      </c>
      <c r="BR38">
        <v>40</v>
      </c>
      <c r="BS38">
        <v>59</v>
      </c>
      <c r="BT38">
        <v>107</v>
      </c>
      <c r="BU38">
        <v>118</v>
      </c>
      <c r="BV38">
        <v>2</v>
      </c>
      <c r="BW38">
        <v>8</v>
      </c>
      <c r="BX38">
        <v>75</v>
      </c>
      <c r="BY38">
        <v>71</v>
      </c>
      <c r="BZ38">
        <v>100</v>
      </c>
      <c r="CA38">
        <v>29</v>
      </c>
      <c r="CB38">
        <v>95</v>
      </c>
      <c r="CC38">
        <v>10</v>
      </c>
      <c r="CD38">
        <v>72</v>
      </c>
      <c r="CE38">
        <v>63</v>
      </c>
      <c r="CF38">
        <v>13</v>
      </c>
      <c r="CG38">
        <v>35</v>
      </c>
      <c r="CH38">
        <v>61</v>
      </c>
      <c r="CI38">
        <v>27</v>
      </c>
      <c r="CJ38">
        <v>5</v>
      </c>
      <c r="CK38">
        <v>48</v>
      </c>
      <c r="CL38">
        <v>36</v>
      </c>
      <c r="CM38">
        <v>82</v>
      </c>
      <c r="CN38">
        <v>67</v>
      </c>
      <c r="CO38">
        <v>6</v>
      </c>
      <c r="CP38">
        <v>38</v>
      </c>
      <c r="CQ38">
        <v>18</v>
      </c>
      <c r="CR38">
        <v>71</v>
      </c>
      <c r="CS38">
        <v>53</v>
      </c>
      <c r="CT38">
        <v>15</v>
      </c>
      <c r="CU38">
        <v>108</v>
      </c>
      <c r="CV38">
        <v>52</v>
      </c>
      <c r="CW38">
        <v>46</v>
      </c>
      <c r="CX38">
        <v>97</v>
      </c>
      <c r="CY38">
        <v>114</v>
      </c>
      <c r="CZ38">
        <v>74</v>
      </c>
      <c r="DA38">
        <v>53</v>
      </c>
      <c r="DB38">
        <v>3</v>
      </c>
      <c r="DC38">
        <v>24</v>
      </c>
      <c r="DD38">
        <v>43</v>
      </c>
      <c r="DE38">
        <v>25</v>
      </c>
      <c r="DF38">
        <v>26</v>
      </c>
      <c r="DG38">
        <v>1</v>
      </c>
      <c r="DH38">
        <v>101</v>
      </c>
      <c r="DI38">
        <v>6</v>
      </c>
      <c r="DJ38">
        <v>18</v>
      </c>
      <c r="DK38">
        <v>34</v>
      </c>
      <c r="DL38">
        <v>31</v>
      </c>
      <c r="DM38">
        <v>96</v>
      </c>
      <c r="DN38">
        <v>104</v>
      </c>
      <c r="DO38">
        <v>80</v>
      </c>
      <c r="DP38">
        <v>98</v>
      </c>
      <c r="DQ38" s="86">
        <f ca="1">Control!$C$7*Calculations!$C$82*INDEX('Monthly Data'!N:N,Calculations!$C$116+MOD(A38,Calculations!$C$118))+Control!$C$7*Calculations!$C$83*INDEX('Monthly Data'!O:O,Calculations!$C$116+MOD(A38,Calculations!$C$118))+Control!$C$7*Calculations!$C$84*INDEX('Monthly Data'!P:P,Calculations!$C$116+MOD(A38,Calculations!$C$118))+Control!$C$7*Calculations!$C$85*INDEX('Monthly Data'!Q:Q,Calculations!$C$116+MOD(A38,Calculations!$C$118))+(1-Control!$C$7*Calculations!$C$87)*INDEX('Monthly Data'!R:R,Calculations!$C$116+MOD(A38,Calculations!$C$118))</f>
        <v>2.4722579420195831E-2</v>
      </c>
      <c r="DR38" s="86">
        <f ca="1">Control!$C$7*Calculations!$C$82*INDEX('Monthly Data'!N:N,Calculations!$C$116+MOD(B38,Calculations!$C$118))+Control!$C$7*Calculations!$C$83*INDEX('Monthly Data'!O:O,Calculations!$C$116+MOD(B38,Calculations!$C$118))+Control!$C$7*Calculations!$C$84*INDEX('Monthly Data'!P:P,Calculations!$C$116+MOD(B38,Calculations!$C$118))+Control!$C$7*Calculations!$C$85*INDEX('Monthly Data'!Q:Q,Calculations!$C$116+MOD(B38,Calculations!$C$118))+(1-Control!$C$7*Calculations!$C$87)*INDEX('Monthly Data'!R:R,Calculations!$C$116+MOD(B38,Calculations!$C$118))</f>
        <v>6.3250222980707482E-3</v>
      </c>
      <c r="DS38" s="86">
        <f ca="1">Control!$C$7*Calculations!$C$82*INDEX('Monthly Data'!N:N,Calculations!$C$116+MOD(C38,Calculations!$C$118))+Control!$C$7*Calculations!$C$83*INDEX('Monthly Data'!O:O,Calculations!$C$116+MOD(C38,Calculations!$C$118))+Control!$C$7*Calculations!$C$84*INDEX('Monthly Data'!P:P,Calculations!$C$116+MOD(C38,Calculations!$C$118))+Control!$C$7*Calculations!$C$85*INDEX('Monthly Data'!Q:Q,Calculations!$C$116+MOD(C38,Calculations!$C$118))+(1-Control!$C$7*Calculations!$C$87)*INDEX('Monthly Data'!R:R,Calculations!$C$116+MOD(C38,Calculations!$C$118))</f>
        <v>-1.4213734788548189E-2</v>
      </c>
      <c r="DT38" s="86">
        <f ca="1">Control!$C$7*Calculations!$C$82*INDEX('Monthly Data'!N:N,Calculations!$C$116+MOD(D38,Calculations!$C$118))+Control!$C$7*Calculations!$C$83*INDEX('Monthly Data'!O:O,Calculations!$C$116+MOD(D38,Calculations!$C$118))+Control!$C$7*Calculations!$C$84*INDEX('Monthly Data'!P:P,Calculations!$C$116+MOD(D38,Calculations!$C$118))+Control!$C$7*Calculations!$C$85*INDEX('Monthly Data'!Q:Q,Calculations!$C$116+MOD(D38,Calculations!$C$118))+(1-Control!$C$7*Calculations!$C$87)*INDEX('Monthly Data'!R:R,Calculations!$C$116+MOD(D38,Calculations!$C$118))</f>
        <v>6.4539397490030407E-3</v>
      </c>
      <c r="DU38" s="86">
        <f ca="1">Control!$C$7*Calculations!$C$82*INDEX('Monthly Data'!N:N,Calculations!$C$116+MOD(E38,Calculations!$C$118))+Control!$C$7*Calculations!$C$83*INDEX('Monthly Data'!O:O,Calculations!$C$116+MOD(E38,Calculations!$C$118))+Control!$C$7*Calculations!$C$84*INDEX('Monthly Data'!P:P,Calculations!$C$116+MOD(E38,Calculations!$C$118))+Control!$C$7*Calculations!$C$85*INDEX('Monthly Data'!Q:Q,Calculations!$C$116+MOD(E38,Calculations!$C$118))+(1-Control!$C$7*Calculations!$C$87)*INDEX('Monthly Data'!R:R,Calculations!$C$116+MOD(E38,Calculations!$C$118))</f>
        <v>-2.6378232493851243E-2</v>
      </c>
      <c r="DV38" s="86">
        <f ca="1">Control!$C$7*Calculations!$C$82*INDEX('Monthly Data'!N:N,Calculations!$C$116+MOD(F38,Calculations!$C$118))+Control!$C$7*Calculations!$C$83*INDEX('Monthly Data'!O:O,Calculations!$C$116+MOD(F38,Calculations!$C$118))+Control!$C$7*Calculations!$C$84*INDEX('Monthly Data'!P:P,Calculations!$C$116+MOD(F38,Calculations!$C$118))+Control!$C$7*Calculations!$C$85*INDEX('Monthly Data'!Q:Q,Calculations!$C$116+MOD(F38,Calculations!$C$118))+(1-Control!$C$7*Calculations!$C$87)*INDEX('Monthly Data'!R:R,Calculations!$C$116+MOD(F38,Calculations!$C$118))</f>
        <v>1.5216630695380906E-2</v>
      </c>
      <c r="DW38" s="86">
        <f ca="1">Control!$C$7*Calculations!$C$82*INDEX('Monthly Data'!N:N,Calculations!$C$116+MOD(G38,Calculations!$C$118))+Control!$C$7*Calculations!$C$83*INDEX('Monthly Data'!O:O,Calculations!$C$116+MOD(G38,Calculations!$C$118))+Control!$C$7*Calculations!$C$84*INDEX('Monthly Data'!P:P,Calculations!$C$116+MOD(G38,Calculations!$C$118))+Control!$C$7*Calculations!$C$85*INDEX('Monthly Data'!Q:Q,Calculations!$C$116+MOD(G38,Calculations!$C$118))+(1-Control!$C$7*Calculations!$C$87)*INDEX('Monthly Data'!R:R,Calculations!$C$116+MOD(G38,Calculations!$C$118))</f>
        <v>-3.299557342782896E-2</v>
      </c>
      <c r="DX38" s="86">
        <f ca="1">Control!$C$7*Calculations!$C$82*INDEX('Monthly Data'!N:N,Calculations!$C$116+MOD(H38,Calculations!$C$118))+Control!$C$7*Calculations!$C$83*INDEX('Monthly Data'!O:O,Calculations!$C$116+MOD(H38,Calculations!$C$118))+Control!$C$7*Calculations!$C$84*INDEX('Monthly Data'!P:P,Calculations!$C$116+MOD(H38,Calculations!$C$118))+Control!$C$7*Calculations!$C$85*INDEX('Monthly Data'!Q:Q,Calculations!$C$116+MOD(H38,Calculations!$C$118))+(1-Control!$C$7*Calculations!$C$87)*INDEX('Monthly Data'!R:R,Calculations!$C$116+MOD(H38,Calculations!$C$118))</f>
        <v>2.4842166689046628E-2</v>
      </c>
      <c r="DY38" s="86">
        <f ca="1">Control!$C$7*Calculations!$C$82*INDEX('Monthly Data'!N:N,Calculations!$C$116+MOD(I38,Calculations!$C$118))+Control!$C$7*Calculations!$C$83*INDEX('Monthly Data'!O:O,Calculations!$C$116+MOD(I38,Calculations!$C$118))+Control!$C$7*Calculations!$C$84*INDEX('Monthly Data'!P:P,Calculations!$C$116+MOD(I38,Calculations!$C$118))+Control!$C$7*Calculations!$C$85*INDEX('Monthly Data'!Q:Q,Calculations!$C$116+MOD(I38,Calculations!$C$118))+(1-Control!$C$7*Calculations!$C$87)*INDEX('Monthly Data'!R:R,Calculations!$C$116+MOD(I38,Calculations!$C$118))</f>
        <v>-3.8875517825435772E-3</v>
      </c>
      <c r="DZ38" s="86">
        <f ca="1">Control!$C$7*Calculations!$C$82*INDEX('Monthly Data'!N:N,Calculations!$C$116+MOD(J38,Calculations!$C$118))+Control!$C$7*Calculations!$C$83*INDEX('Monthly Data'!O:O,Calculations!$C$116+MOD(J38,Calculations!$C$118))+Control!$C$7*Calculations!$C$84*INDEX('Monthly Data'!P:P,Calculations!$C$116+MOD(J38,Calculations!$C$118))+Control!$C$7*Calculations!$C$85*INDEX('Monthly Data'!Q:Q,Calculations!$C$116+MOD(J38,Calculations!$C$118))+(1-Control!$C$7*Calculations!$C$87)*INDEX('Monthly Data'!R:R,Calculations!$C$116+MOD(J38,Calculations!$C$118))</f>
        <v>-1.9947061878162777E-2</v>
      </c>
      <c r="EA38" s="86">
        <f ca="1">Control!$C$7*Calculations!$C$82*INDEX('Monthly Data'!N:N,Calculations!$C$116+MOD(K38,Calculations!$C$118))+Control!$C$7*Calculations!$C$83*INDEX('Monthly Data'!O:O,Calculations!$C$116+MOD(K38,Calculations!$C$118))+Control!$C$7*Calculations!$C$84*INDEX('Monthly Data'!P:P,Calculations!$C$116+MOD(K38,Calculations!$C$118))+Control!$C$7*Calculations!$C$85*INDEX('Monthly Data'!Q:Q,Calculations!$C$116+MOD(K38,Calculations!$C$118))+(1-Control!$C$7*Calculations!$C$87)*INDEX('Monthly Data'!R:R,Calculations!$C$116+MOD(K38,Calculations!$C$118))</f>
        <v>-1.0485101266941802E-2</v>
      </c>
      <c r="EB38" s="86">
        <f ca="1">Control!$C$7*Calculations!$C$82*INDEX('Monthly Data'!N:N,Calculations!$C$116+MOD(L38,Calculations!$C$118))+Control!$C$7*Calculations!$C$83*INDEX('Monthly Data'!O:O,Calculations!$C$116+MOD(L38,Calculations!$C$118))+Control!$C$7*Calculations!$C$84*INDEX('Monthly Data'!P:P,Calculations!$C$116+MOD(L38,Calculations!$C$118))+Control!$C$7*Calculations!$C$85*INDEX('Monthly Data'!Q:Q,Calculations!$C$116+MOD(L38,Calculations!$C$118))+(1-Control!$C$7*Calculations!$C$87)*INDEX('Monthly Data'!R:R,Calculations!$C$116+MOD(L38,Calculations!$C$118))</f>
        <v>1.2722494017511032E-2</v>
      </c>
      <c r="EC38" s="86">
        <f ca="1">Control!$C$7*Calculations!$C$82*INDEX('Monthly Data'!N:N,Calculations!$C$116+MOD(M38,Calculations!$C$118))+Control!$C$7*Calculations!$C$83*INDEX('Monthly Data'!O:O,Calculations!$C$116+MOD(M38,Calculations!$C$118))+Control!$C$7*Calculations!$C$84*INDEX('Monthly Data'!P:P,Calculations!$C$116+MOD(M38,Calculations!$C$118))+Control!$C$7*Calculations!$C$85*INDEX('Monthly Data'!Q:Q,Calculations!$C$116+MOD(M38,Calculations!$C$118))+(1-Control!$C$7*Calculations!$C$87)*INDEX('Monthly Data'!R:R,Calculations!$C$116+MOD(M38,Calculations!$C$118))</f>
        <v>-7.3651264633385334E-4</v>
      </c>
      <c r="ED38" s="86">
        <f ca="1">Control!$C$7*Calculations!$C$82*INDEX('Monthly Data'!N:N,Calculations!$C$116+MOD(N38,Calculations!$C$118))+Control!$C$7*Calculations!$C$83*INDEX('Monthly Data'!O:O,Calculations!$C$116+MOD(N38,Calculations!$C$118))+Control!$C$7*Calculations!$C$84*INDEX('Monthly Data'!P:P,Calculations!$C$116+MOD(N38,Calculations!$C$118))+Control!$C$7*Calculations!$C$85*INDEX('Monthly Data'!Q:Q,Calculations!$C$116+MOD(N38,Calculations!$C$118))+(1-Control!$C$7*Calculations!$C$87)*INDEX('Monthly Data'!R:R,Calculations!$C$116+MOD(N38,Calculations!$C$118))</f>
        <v>2.3307359621218403E-2</v>
      </c>
      <c r="EE38" s="86">
        <f ca="1">Control!$C$7*Calculations!$C$82*INDEX('Monthly Data'!N:N,Calculations!$C$116+MOD(O38,Calculations!$C$118))+Control!$C$7*Calculations!$C$83*INDEX('Monthly Data'!O:O,Calculations!$C$116+MOD(O38,Calculations!$C$118))+Control!$C$7*Calculations!$C$84*INDEX('Monthly Data'!P:P,Calculations!$C$116+MOD(O38,Calculations!$C$118))+Control!$C$7*Calculations!$C$85*INDEX('Monthly Data'!Q:Q,Calculations!$C$116+MOD(O38,Calculations!$C$118))+(1-Control!$C$7*Calculations!$C$87)*INDEX('Monthly Data'!R:R,Calculations!$C$116+MOD(O38,Calculations!$C$118))</f>
        <v>-2.5168357537820856E-4</v>
      </c>
      <c r="EF38" s="86">
        <f ca="1">Control!$C$7*Calculations!$C$82*INDEX('Monthly Data'!N:N,Calculations!$C$116+MOD(P38,Calculations!$C$118))+Control!$C$7*Calculations!$C$83*INDEX('Monthly Data'!O:O,Calculations!$C$116+MOD(P38,Calculations!$C$118))+Control!$C$7*Calculations!$C$84*INDEX('Monthly Data'!P:P,Calculations!$C$116+MOD(P38,Calculations!$C$118))+Control!$C$7*Calculations!$C$85*INDEX('Monthly Data'!Q:Q,Calculations!$C$116+MOD(P38,Calculations!$C$118))+(1-Control!$C$7*Calculations!$C$87)*INDEX('Monthly Data'!R:R,Calculations!$C$116+MOD(P38,Calculations!$C$118))</f>
        <v>-2.4571433440223247E-2</v>
      </c>
      <c r="EG38" s="86">
        <f ca="1">Control!$C$7*Calculations!$C$82*INDEX('Monthly Data'!N:N,Calculations!$C$116+MOD(Q38,Calculations!$C$118))+Control!$C$7*Calculations!$C$83*INDEX('Monthly Data'!O:O,Calculations!$C$116+MOD(Q38,Calculations!$C$118))+Control!$C$7*Calculations!$C$84*INDEX('Monthly Data'!P:P,Calculations!$C$116+MOD(Q38,Calculations!$C$118))+Control!$C$7*Calculations!$C$85*INDEX('Monthly Data'!Q:Q,Calculations!$C$116+MOD(Q38,Calculations!$C$118))+(1-Control!$C$7*Calculations!$C$87)*INDEX('Monthly Data'!R:R,Calculations!$C$116+MOD(Q38,Calculations!$C$118))</f>
        <v>4.5132804118240749E-2</v>
      </c>
      <c r="EH38" s="86">
        <f ca="1">Control!$C$7*Calculations!$C$82*INDEX('Monthly Data'!N:N,Calculations!$C$116+MOD(R38,Calculations!$C$118))+Control!$C$7*Calculations!$C$83*INDEX('Monthly Data'!O:O,Calculations!$C$116+MOD(R38,Calculations!$C$118))+Control!$C$7*Calculations!$C$84*INDEX('Monthly Data'!P:P,Calculations!$C$116+MOD(R38,Calculations!$C$118))+Control!$C$7*Calculations!$C$85*INDEX('Monthly Data'!Q:Q,Calculations!$C$116+MOD(R38,Calculations!$C$118))+(1-Control!$C$7*Calculations!$C$87)*INDEX('Monthly Data'!R:R,Calculations!$C$116+MOD(R38,Calculations!$C$118))</f>
        <v>1.1702576456120543E-2</v>
      </c>
      <c r="EI38" s="86">
        <f ca="1">Control!$C$7*Calculations!$C$82*INDEX('Monthly Data'!N:N,Calculations!$C$116+MOD(S38,Calculations!$C$118))+Control!$C$7*Calculations!$C$83*INDEX('Monthly Data'!O:O,Calculations!$C$116+MOD(S38,Calculations!$C$118))+Control!$C$7*Calculations!$C$84*INDEX('Monthly Data'!P:P,Calculations!$C$116+MOD(S38,Calculations!$C$118))+Control!$C$7*Calculations!$C$85*INDEX('Monthly Data'!Q:Q,Calculations!$C$116+MOD(S38,Calculations!$C$118))+(1-Control!$C$7*Calculations!$C$87)*INDEX('Monthly Data'!R:R,Calculations!$C$116+MOD(S38,Calculations!$C$118))</f>
        <v>-7.5539743260223157E-3</v>
      </c>
      <c r="EJ38" s="86">
        <f ca="1">Control!$C$7*Calculations!$C$82*INDEX('Monthly Data'!N:N,Calculations!$C$116+MOD(T38,Calculations!$C$118))+Control!$C$7*Calculations!$C$83*INDEX('Monthly Data'!O:O,Calculations!$C$116+MOD(T38,Calculations!$C$118))+Control!$C$7*Calculations!$C$84*INDEX('Monthly Data'!P:P,Calculations!$C$116+MOD(T38,Calculations!$C$118))+Control!$C$7*Calculations!$C$85*INDEX('Monthly Data'!Q:Q,Calculations!$C$116+MOD(T38,Calculations!$C$118))+(1-Control!$C$7*Calculations!$C$87)*INDEX('Monthly Data'!R:R,Calculations!$C$116+MOD(T38,Calculations!$C$118))</f>
        <v>-9.9526758408448549E-3</v>
      </c>
      <c r="EK38" s="86">
        <f ca="1">Control!$C$7*Calculations!$C$82*INDEX('Monthly Data'!N:N,Calculations!$C$116+MOD(U38,Calculations!$C$118))+Control!$C$7*Calculations!$C$83*INDEX('Monthly Data'!O:O,Calculations!$C$116+MOD(U38,Calculations!$C$118))+Control!$C$7*Calculations!$C$84*INDEX('Monthly Data'!P:P,Calculations!$C$116+MOD(U38,Calculations!$C$118))+Control!$C$7*Calculations!$C$85*INDEX('Monthly Data'!Q:Q,Calculations!$C$116+MOD(U38,Calculations!$C$118))+(1-Control!$C$7*Calculations!$C$87)*INDEX('Monthly Data'!R:R,Calculations!$C$116+MOD(U38,Calculations!$C$118))</f>
        <v>7.5897487599915015E-3</v>
      </c>
      <c r="EL38" s="86">
        <f ca="1">Control!$C$7*Calculations!$C$82*INDEX('Monthly Data'!N:N,Calculations!$C$116+MOD(V38,Calculations!$C$118))+Control!$C$7*Calculations!$C$83*INDEX('Monthly Data'!O:O,Calculations!$C$116+MOD(V38,Calculations!$C$118))+Control!$C$7*Calculations!$C$84*INDEX('Monthly Data'!P:P,Calculations!$C$116+MOD(V38,Calculations!$C$118))+Control!$C$7*Calculations!$C$85*INDEX('Monthly Data'!Q:Q,Calculations!$C$116+MOD(V38,Calculations!$C$118))+(1-Control!$C$7*Calculations!$C$87)*INDEX('Monthly Data'!R:R,Calculations!$C$116+MOD(V38,Calculations!$C$118))</f>
        <v>-4.3408051735618014E-2</v>
      </c>
      <c r="EM38" s="86">
        <f ca="1">Control!$C$7*Calculations!$C$82*INDEX('Monthly Data'!N:N,Calculations!$C$116+MOD(W38,Calculations!$C$118))+Control!$C$7*Calculations!$C$83*INDEX('Monthly Data'!O:O,Calculations!$C$116+MOD(W38,Calculations!$C$118))+Control!$C$7*Calculations!$C$84*INDEX('Monthly Data'!P:P,Calculations!$C$116+MOD(W38,Calculations!$C$118))+Control!$C$7*Calculations!$C$85*INDEX('Monthly Data'!Q:Q,Calculations!$C$116+MOD(W38,Calculations!$C$118))+(1-Control!$C$7*Calculations!$C$87)*INDEX('Monthly Data'!R:R,Calculations!$C$116+MOD(W38,Calculations!$C$118))</f>
        <v>-1.6546126717384396E-2</v>
      </c>
      <c r="EN38" s="86">
        <f ca="1">Control!$C$7*Calculations!$C$82*INDEX('Monthly Data'!N:N,Calculations!$C$116+MOD(X38,Calculations!$C$118))+Control!$C$7*Calculations!$C$83*INDEX('Monthly Data'!O:O,Calculations!$C$116+MOD(X38,Calculations!$C$118))+Control!$C$7*Calculations!$C$84*INDEX('Monthly Data'!P:P,Calculations!$C$116+MOD(X38,Calculations!$C$118))+Control!$C$7*Calculations!$C$85*INDEX('Monthly Data'!Q:Q,Calculations!$C$116+MOD(X38,Calculations!$C$118))+(1-Control!$C$7*Calculations!$C$87)*INDEX('Monthly Data'!R:R,Calculations!$C$116+MOD(X38,Calculations!$C$118))</f>
        <v>7.5897487599915015E-3</v>
      </c>
      <c r="EO38" s="86">
        <f ca="1">Control!$C$7*Calculations!$C$82*INDEX('Monthly Data'!N:N,Calculations!$C$116+MOD(Y38,Calculations!$C$118))+Control!$C$7*Calculations!$C$83*INDEX('Monthly Data'!O:O,Calculations!$C$116+MOD(Y38,Calculations!$C$118))+Control!$C$7*Calculations!$C$84*INDEX('Monthly Data'!P:P,Calculations!$C$116+MOD(Y38,Calculations!$C$118))+Control!$C$7*Calculations!$C$85*INDEX('Monthly Data'!Q:Q,Calculations!$C$116+MOD(Y38,Calculations!$C$118))+(1-Control!$C$7*Calculations!$C$87)*INDEX('Monthly Data'!R:R,Calculations!$C$116+MOD(Y38,Calculations!$C$118))</f>
        <v>1.5108777406081684E-3</v>
      </c>
      <c r="EP38" s="86">
        <f ca="1">Control!$C$7*Calculations!$C$82*INDEX('Monthly Data'!N:N,Calculations!$C$116+MOD(Z38,Calculations!$C$118))+Control!$C$7*Calculations!$C$83*INDEX('Monthly Data'!O:O,Calculations!$C$116+MOD(Z38,Calculations!$C$118))+Control!$C$7*Calculations!$C$84*INDEX('Monthly Data'!P:P,Calculations!$C$116+MOD(Z38,Calculations!$C$118))+Control!$C$7*Calculations!$C$85*INDEX('Monthly Data'!Q:Q,Calculations!$C$116+MOD(Z38,Calculations!$C$118))+(1-Control!$C$7*Calculations!$C$87)*INDEX('Monthly Data'!R:R,Calculations!$C$116+MOD(Z38,Calculations!$C$118))</f>
        <v>4.5735623984309991E-2</v>
      </c>
      <c r="EQ38" s="86">
        <f ca="1">Control!$C$7*Calculations!$C$82*INDEX('Monthly Data'!N:N,Calculations!$C$116+MOD(AA38,Calculations!$C$118))+Control!$C$7*Calculations!$C$83*INDEX('Monthly Data'!O:O,Calculations!$C$116+MOD(AA38,Calculations!$C$118))+Control!$C$7*Calculations!$C$84*INDEX('Monthly Data'!P:P,Calculations!$C$116+MOD(AA38,Calculations!$C$118))+Control!$C$7*Calculations!$C$85*INDEX('Monthly Data'!Q:Q,Calculations!$C$116+MOD(AA38,Calculations!$C$118))+(1-Control!$C$7*Calculations!$C$87)*INDEX('Monthly Data'!R:R,Calculations!$C$116+MOD(AA38,Calculations!$C$118))</f>
        <v>1.2954540023127663E-2</v>
      </c>
      <c r="ER38" s="86">
        <f ca="1">Control!$C$7*Calculations!$C$82*INDEX('Monthly Data'!N:N,Calculations!$C$116+MOD(AB38,Calculations!$C$118))+Control!$C$7*Calculations!$C$83*INDEX('Monthly Data'!O:O,Calculations!$C$116+MOD(AB38,Calculations!$C$118))+Control!$C$7*Calculations!$C$84*INDEX('Monthly Data'!P:P,Calculations!$C$116+MOD(AB38,Calculations!$C$118))+Control!$C$7*Calculations!$C$85*INDEX('Monthly Data'!Q:Q,Calculations!$C$116+MOD(AB38,Calculations!$C$118))+(1-Control!$C$7*Calculations!$C$87)*INDEX('Monthly Data'!R:R,Calculations!$C$116+MOD(AB38,Calculations!$C$118))</f>
        <v>-4.3408051735618014E-2</v>
      </c>
      <c r="ES38" s="86">
        <f ca="1">Control!$C$7*Calculations!$C$82*INDEX('Monthly Data'!N:N,Calculations!$C$116+MOD(AC38,Calculations!$C$118))+Control!$C$7*Calculations!$C$83*INDEX('Monthly Data'!O:O,Calculations!$C$116+MOD(AC38,Calculations!$C$118))+Control!$C$7*Calculations!$C$84*INDEX('Monthly Data'!P:P,Calculations!$C$116+MOD(AC38,Calculations!$C$118))+Control!$C$7*Calculations!$C$85*INDEX('Monthly Data'!Q:Q,Calculations!$C$116+MOD(AC38,Calculations!$C$118))+(1-Control!$C$7*Calculations!$C$87)*INDEX('Monthly Data'!R:R,Calculations!$C$116+MOD(AC38,Calculations!$C$118))</f>
        <v>3.7118215575026904E-2</v>
      </c>
      <c r="ET38" s="86">
        <f ca="1">Control!$C$7*Calculations!$C$82*INDEX('Monthly Data'!N:N,Calculations!$C$116+MOD(AD38,Calculations!$C$118))+Control!$C$7*Calculations!$C$83*INDEX('Monthly Data'!O:O,Calculations!$C$116+MOD(AD38,Calculations!$C$118))+Control!$C$7*Calculations!$C$84*INDEX('Monthly Data'!P:P,Calculations!$C$116+MOD(AD38,Calculations!$C$118))+Control!$C$7*Calculations!$C$85*INDEX('Monthly Data'!Q:Q,Calculations!$C$116+MOD(AD38,Calculations!$C$118))+(1-Control!$C$7*Calculations!$C$87)*INDEX('Monthly Data'!R:R,Calculations!$C$116+MOD(AD38,Calculations!$C$118))</f>
        <v>2.4722579420195831E-2</v>
      </c>
      <c r="EU38" s="86">
        <f ca="1">Control!$C$7*Calculations!$C$82*INDEX('Monthly Data'!N:N,Calculations!$C$116+MOD(AE38,Calculations!$C$118))+Control!$C$7*Calculations!$C$83*INDEX('Monthly Data'!O:O,Calculations!$C$116+MOD(AE38,Calculations!$C$118))+Control!$C$7*Calculations!$C$84*INDEX('Monthly Data'!P:P,Calculations!$C$116+MOD(AE38,Calculations!$C$118))+Control!$C$7*Calculations!$C$85*INDEX('Monthly Data'!Q:Q,Calculations!$C$116+MOD(AE38,Calculations!$C$118))+(1-Control!$C$7*Calculations!$C$87)*INDEX('Monthly Data'!R:R,Calculations!$C$116+MOD(AE38,Calculations!$C$118))</f>
        <v>9.5791276036140301E-3</v>
      </c>
      <c r="EV38" s="86">
        <f ca="1">Control!$C$7*Calculations!$C$82*INDEX('Monthly Data'!N:N,Calculations!$C$116+MOD(AF38,Calculations!$C$118))+Control!$C$7*Calculations!$C$83*INDEX('Monthly Data'!O:O,Calculations!$C$116+MOD(AF38,Calculations!$C$118))+Control!$C$7*Calculations!$C$84*INDEX('Monthly Data'!P:P,Calculations!$C$116+MOD(AF38,Calculations!$C$118))+Control!$C$7*Calculations!$C$85*INDEX('Monthly Data'!Q:Q,Calculations!$C$116+MOD(AF38,Calculations!$C$118))+(1-Control!$C$7*Calculations!$C$87)*INDEX('Monthly Data'!R:R,Calculations!$C$116+MOD(AF38,Calculations!$C$118))</f>
        <v>9.5791276036140301E-3</v>
      </c>
      <c r="EW38" s="86">
        <f ca="1">Control!$C$7*Calculations!$C$82*INDEX('Monthly Data'!N:N,Calculations!$C$116+MOD(AG38,Calculations!$C$118))+Control!$C$7*Calculations!$C$83*INDEX('Monthly Data'!O:O,Calculations!$C$116+MOD(AG38,Calculations!$C$118))+Control!$C$7*Calculations!$C$84*INDEX('Monthly Data'!P:P,Calculations!$C$116+MOD(AG38,Calculations!$C$118))+Control!$C$7*Calculations!$C$85*INDEX('Monthly Data'!Q:Q,Calculations!$C$116+MOD(AG38,Calculations!$C$118))+(1-Control!$C$7*Calculations!$C$87)*INDEX('Monthly Data'!R:R,Calculations!$C$116+MOD(AG38,Calculations!$C$118))</f>
        <v>-1.4213734788548189E-2</v>
      </c>
      <c r="EX38" s="86">
        <f ca="1">Control!$C$7*Calculations!$C$82*INDEX('Monthly Data'!N:N,Calculations!$C$116+MOD(AH38,Calculations!$C$118))+Control!$C$7*Calculations!$C$83*INDEX('Monthly Data'!O:O,Calculations!$C$116+MOD(AH38,Calculations!$C$118))+Control!$C$7*Calculations!$C$84*INDEX('Monthly Data'!P:P,Calculations!$C$116+MOD(AH38,Calculations!$C$118))+Control!$C$7*Calculations!$C$85*INDEX('Monthly Data'!Q:Q,Calculations!$C$116+MOD(AH38,Calculations!$C$118))+(1-Control!$C$7*Calculations!$C$87)*INDEX('Monthly Data'!R:R,Calculations!$C$116+MOD(AH38,Calculations!$C$118))</f>
        <v>6.4539397490030407E-3</v>
      </c>
      <c r="EY38" s="86">
        <f ca="1">Control!$C$7*Calculations!$C$82*INDEX('Monthly Data'!N:N,Calculations!$C$116+MOD(AI38,Calculations!$C$118))+Control!$C$7*Calculations!$C$83*INDEX('Monthly Data'!O:O,Calculations!$C$116+MOD(AI38,Calculations!$C$118))+Control!$C$7*Calculations!$C$84*INDEX('Monthly Data'!P:P,Calculations!$C$116+MOD(AI38,Calculations!$C$118))+Control!$C$7*Calculations!$C$85*INDEX('Monthly Data'!Q:Q,Calculations!$C$116+MOD(AI38,Calculations!$C$118))+(1-Control!$C$7*Calculations!$C$87)*INDEX('Monthly Data'!R:R,Calculations!$C$116+MOD(AI38,Calculations!$C$118))</f>
        <v>1.2435425892067014E-2</v>
      </c>
      <c r="EZ38" s="86">
        <f ca="1">Control!$C$7*Calculations!$C$82*INDEX('Monthly Data'!N:N,Calculations!$C$116+MOD(AJ38,Calculations!$C$118))+Control!$C$7*Calculations!$C$83*INDEX('Monthly Data'!O:O,Calculations!$C$116+MOD(AJ38,Calculations!$C$118))+Control!$C$7*Calculations!$C$84*INDEX('Monthly Data'!P:P,Calculations!$C$116+MOD(AJ38,Calculations!$C$118))+Control!$C$7*Calculations!$C$85*INDEX('Monthly Data'!Q:Q,Calculations!$C$116+MOD(AJ38,Calculations!$C$118))+(1-Control!$C$7*Calculations!$C$87)*INDEX('Monthly Data'!R:R,Calculations!$C$116+MOD(AJ38,Calculations!$C$118))</f>
        <v>6.6954569943530936E-3</v>
      </c>
      <c r="FA38" s="86">
        <f ca="1">Control!$C$7*Calculations!$C$82*INDEX('Monthly Data'!N:N,Calculations!$C$116+MOD(AK38,Calculations!$C$118))+Control!$C$7*Calculations!$C$83*INDEX('Monthly Data'!O:O,Calculations!$C$116+MOD(AK38,Calculations!$C$118))+Control!$C$7*Calculations!$C$84*INDEX('Monthly Data'!P:P,Calculations!$C$116+MOD(AK38,Calculations!$C$118))+Control!$C$7*Calculations!$C$85*INDEX('Monthly Data'!Q:Q,Calculations!$C$116+MOD(AK38,Calculations!$C$118))+(1-Control!$C$7*Calculations!$C$87)*INDEX('Monthly Data'!R:R,Calculations!$C$116+MOD(AK38,Calculations!$C$118))</f>
        <v>4.5735623984309991E-2</v>
      </c>
      <c r="FB38" s="86">
        <f ca="1">Control!$C$7*Calculations!$C$82*INDEX('Monthly Data'!N:N,Calculations!$C$116+MOD(AL38,Calculations!$C$118))+Control!$C$7*Calculations!$C$83*INDEX('Monthly Data'!O:O,Calculations!$C$116+MOD(AL38,Calculations!$C$118))+Control!$C$7*Calculations!$C$84*INDEX('Monthly Data'!P:P,Calculations!$C$116+MOD(AL38,Calculations!$C$118))+Control!$C$7*Calculations!$C$85*INDEX('Monthly Data'!Q:Q,Calculations!$C$116+MOD(AL38,Calculations!$C$118))+(1-Control!$C$7*Calculations!$C$87)*INDEX('Monthly Data'!R:R,Calculations!$C$116+MOD(AL38,Calculations!$C$118))</f>
        <v>7.9764341593600071E-3</v>
      </c>
      <c r="FC38" s="86">
        <f ca="1">Control!$C$7*Calculations!$C$82*INDEX('Monthly Data'!N:N,Calculations!$C$116+MOD(AM38,Calculations!$C$118))+Control!$C$7*Calculations!$C$83*INDEX('Monthly Data'!O:O,Calculations!$C$116+MOD(AM38,Calculations!$C$118))+Control!$C$7*Calculations!$C$84*INDEX('Monthly Data'!P:P,Calculations!$C$116+MOD(AM38,Calculations!$C$118))+Control!$C$7*Calculations!$C$85*INDEX('Monthly Data'!Q:Q,Calculations!$C$116+MOD(AM38,Calculations!$C$118))+(1-Control!$C$7*Calculations!$C$87)*INDEX('Monthly Data'!R:R,Calculations!$C$116+MOD(AM38,Calculations!$C$118))</f>
        <v>-7.8872955230675015E-3</v>
      </c>
      <c r="FD38" s="86">
        <f ca="1">Control!$C$7*Calculations!$C$82*INDEX('Monthly Data'!N:N,Calculations!$C$116+MOD(AN38,Calculations!$C$118))+Control!$C$7*Calculations!$C$83*INDEX('Monthly Data'!O:O,Calculations!$C$116+MOD(AN38,Calculations!$C$118))+Control!$C$7*Calculations!$C$84*INDEX('Monthly Data'!P:P,Calculations!$C$116+MOD(AN38,Calculations!$C$118))+Control!$C$7*Calculations!$C$85*INDEX('Monthly Data'!Q:Q,Calculations!$C$116+MOD(AN38,Calculations!$C$118))+(1-Control!$C$7*Calculations!$C$87)*INDEX('Monthly Data'!R:R,Calculations!$C$116+MOD(AN38,Calculations!$C$118))</f>
        <v>-1.0485101266941802E-2</v>
      </c>
      <c r="FE38" s="86">
        <f ca="1">Control!$C$7*Calculations!$C$82*INDEX('Monthly Data'!N:N,Calculations!$C$116+MOD(AO38,Calculations!$C$118))+Control!$C$7*Calculations!$C$83*INDEX('Monthly Data'!O:O,Calculations!$C$116+MOD(AO38,Calculations!$C$118))+Control!$C$7*Calculations!$C$84*INDEX('Monthly Data'!P:P,Calculations!$C$116+MOD(AO38,Calculations!$C$118))+Control!$C$7*Calculations!$C$85*INDEX('Monthly Data'!Q:Q,Calculations!$C$116+MOD(AO38,Calculations!$C$118))+(1-Control!$C$7*Calculations!$C$87)*INDEX('Monthly Data'!R:R,Calculations!$C$116+MOD(AO38,Calculations!$C$118))</f>
        <v>-2.072517756005474E-2</v>
      </c>
      <c r="FF38" s="86">
        <f ca="1">Control!$C$7*Calculations!$C$82*INDEX('Monthly Data'!N:N,Calculations!$C$116+MOD(AP38,Calculations!$C$118))+Control!$C$7*Calculations!$C$83*INDEX('Monthly Data'!O:O,Calculations!$C$116+MOD(AP38,Calculations!$C$118))+Control!$C$7*Calculations!$C$84*INDEX('Monthly Data'!P:P,Calculations!$C$116+MOD(AP38,Calculations!$C$118))+Control!$C$7*Calculations!$C$85*INDEX('Monthly Data'!Q:Q,Calculations!$C$116+MOD(AP38,Calculations!$C$118))+(1-Control!$C$7*Calculations!$C$87)*INDEX('Monthly Data'!R:R,Calculations!$C$116+MOD(AP38,Calculations!$C$118))</f>
        <v>2.3206536303657571E-2</v>
      </c>
      <c r="FG38" s="86">
        <f ca="1">Control!$C$7*Calculations!$C$82*INDEX('Monthly Data'!N:N,Calculations!$C$116+MOD(AQ38,Calculations!$C$118))+Control!$C$7*Calculations!$C$83*INDEX('Monthly Data'!O:O,Calculations!$C$116+MOD(AQ38,Calculations!$C$118))+Control!$C$7*Calculations!$C$84*INDEX('Monthly Data'!P:P,Calculations!$C$116+MOD(AQ38,Calculations!$C$118))+Control!$C$7*Calculations!$C$85*INDEX('Monthly Data'!Q:Q,Calculations!$C$116+MOD(AQ38,Calculations!$C$118))+(1-Control!$C$7*Calculations!$C$87)*INDEX('Monthly Data'!R:R,Calculations!$C$116+MOD(AQ38,Calculations!$C$118))</f>
        <v>8.4240675975201049E-3</v>
      </c>
      <c r="FH38" s="86">
        <f ca="1">Control!$C$7*Calculations!$C$82*INDEX('Monthly Data'!N:N,Calculations!$C$116+MOD(AR38,Calculations!$C$118))+Control!$C$7*Calculations!$C$83*INDEX('Monthly Data'!O:O,Calculations!$C$116+MOD(AR38,Calculations!$C$118))+Control!$C$7*Calculations!$C$84*INDEX('Monthly Data'!P:P,Calculations!$C$116+MOD(AR38,Calculations!$C$118))+Control!$C$7*Calculations!$C$85*INDEX('Monthly Data'!Q:Q,Calculations!$C$116+MOD(AR38,Calculations!$C$118))+(1-Control!$C$7*Calculations!$C$87)*INDEX('Monthly Data'!R:R,Calculations!$C$116+MOD(AR38,Calculations!$C$118))</f>
        <v>-9.839093431862074E-3</v>
      </c>
      <c r="FI38" s="86">
        <f ca="1">Control!$C$7*Calculations!$C$82*INDEX('Monthly Data'!N:N,Calculations!$C$116+MOD(AS38,Calculations!$C$118))+Control!$C$7*Calculations!$C$83*INDEX('Monthly Data'!O:O,Calculations!$C$116+MOD(AS38,Calculations!$C$118))+Control!$C$7*Calculations!$C$84*INDEX('Monthly Data'!P:P,Calculations!$C$116+MOD(AS38,Calculations!$C$118))+Control!$C$7*Calculations!$C$85*INDEX('Monthly Data'!Q:Q,Calculations!$C$116+MOD(AS38,Calculations!$C$118))+(1-Control!$C$7*Calculations!$C$87)*INDEX('Monthly Data'!R:R,Calculations!$C$116+MOD(AS38,Calculations!$C$118))</f>
        <v>-6.1115617667135171E-2</v>
      </c>
      <c r="FJ38" s="86">
        <f ca="1">Control!$C$7*Calculations!$C$82*INDEX('Monthly Data'!N:N,Calculations!$C$116+MOD(AT38,Calculations!$C$118))+Control!$C$7*Calculations!$C$83*INDEX('Monthly Data'!O:O,Calculations!$C$116+MOD(AT38,Calculations!$C$118))+Control!$C$7*Calculations!$C$84*INDEX('Monthly Data'!P:P,Calculations!$C$116+MOD(AT38,Calculations!$C$118))+Control!$C$7*Calculations!$C$85*INDEX('Monthly Data'!Q:Q,Calculations!$C$116+MOD(AT38,Calculations!$C$118))+(1-Control!$C$7*Calculations!$C$87)*INDEX('Monthly Data'!R:R,Calculations!$C$116+MOD(AT38,Calculations!$C$118))</f>
        <v>-7.4084874653726545E-3</v>
      </c>
      <c r="FK38" s="86">
        <f ca="1">Control!$C$7*Calculations!$C$82*INDEX('Monthly Data'!N:N,Calculations!$C$116+MOD(AU38,Calculations!$C$118))+Control!$C$7*Calculations!$C$83*INDEX('Monthly Data'!O:O,Calculations!$C$116+MOD(AU38,Calculations!$C$118))+Control!$C$7*Calculations!$C$84*INDEX('Monthly Data'!P:P,Calculations!$C$116+MOD(AU38,Calculations!$C$118))+Control!$C$7*Calculations!$C$85*INDEX('Monthly Data'!Q:Q,Calculations!$C$116+MOD(AU38,Calculations!$C$118))+(1-Control!$C$7*Calculations!$C$87)*INDEX('Monthly Data'!R:R,Calculations!$C$116+MOD(AU38,Calculations!$C$118))</f>
        <v>8.4240675975201049E-3</v>
      </c>
      <c r="FL38" s="86">
        <f ca="1">Control!$C$7*Calculations!$C$82*INDEX('Monthly Data'!N:N,Calculations!$C$116+MOD(AV38,Calculations!$C$118))+Control!$C$7*Calculations!$C$83*INDEX('Monthly Data'!O:O,Calculations!$C$116+MOD(AV38,Calculations!$C$118))+Control!$C$7*Calculations!$C$84*INDEX('Monthly Data'!P:P,Calculations!$C$116+MOD(AV38,Calculations!$C$118))+Control!$C$7*Calculations!$C$85*INDEX('Monthly Data'!Q:Q,Calculations!$C$116+MOD(AV38,Calculations!$C$118))+(1-Control!$C$7*Calculations!$C$87)*INDEX('Monthly Data'!R:R,Calculations!$C$116+MOD(AV38,Calculations!$C$118))</f>
        <v>-2.0259958308006688E-2</v>
      </c>
      <c r="FM38" s="86">
        <f ca="1">Control!$C$7*Calculations!$C$82*INDEX('Monthly Data'!N:N,Calculations!$C$116+MOD(AW38,Calculations!$C$118))+Control!$C$7*Calculations!$C$83*INDEX('Monthly Data'!O:O,Calculations!$C$116+MOD(AW38,Calculations!$C$118))+Control!$C$7*Calculations!$C$84*INDEX('Monthly Data'!P:P,Calculations!$C$116+MOD(AW38,Calculations!$C$118))+Control!$C$7*Calculations!$C$85*INDEX('Monthly Data'!Q:Q,Calculations!$C$116+MOD(AW38,Calculations!$C$118))+(1-Control!$C$7*Calculations!$C$87)*INDEX('Monthly Data'!R:R,Calculations!$C$116+MOD(AW38,Calculations!$C$118))</f>
        <v>1.0415351832335435E-2</v>
      </c>
      <c r="FN38" s="86">
        <f ca="1">Control!$C$7*Calculations!$C$82*INDEX('Monthly Data'!N:N,Calculations!$C$116+MOD(AX38,Calculations!$C$118))+Control!$C$7*Calculations!$C$83*INDEX('Monthly Data'!O:O,Calculations!$C$116+MOD(AX38,Calculations!$C$118))+Control!$C$7*Calculations!$C$84*INDEX('Monthly Data'!P:P,Calculations!$C$116+MOD(AX38,Calculations!$C$118))+Control!$C$7*Calculations!$C$85*INDEX('Monthly Data'!Q:Q,Calculations!$C$116+MOD(AX38,Calculations!$C$118))+(1-Control!$C$7*Calculations!$C$87)*INDEX('Monthly Data'!R:R,Calculations!$C$116+MOD(AX38,Calculations!$C$118))</f>
        <v>3.7596120283497965E-2</v>
      </c>
      <c r="FO38" s="86">
        <f ca="1">Control!$C$7*Calculations!$C$82*INDEX('Monthly Data'!N:N,Calculations!$C$116+MOD(AY38,Calculations!$C$118))+Control!$C$7*Calculations!$C$83*INDEX('Monthly Data'!O:O,Calculations!$C$116+MOD(AY38,Calculations!$C$118))+Control!$C$7*Calculations!$C$84*INDEX('Monthly Data'!P:P,Calculations!$C$116+MOD(AY38,Calculations!$C$118))+Control!$C$7*Calculations!$C$85*INDEX('Monthly Data'!Q:Q,Calculations!$C$116+MOD(AY38,Calculations!$C$118))+(1-Control!$C$7*Calculations!$C$87)*INDEX('Monthly Data'!R:R,Calculations!$C$116+MOD(AY38,Calculations!$C$118))</f>
        <v>-2.5168357537820856E-4</v>
      </c>
      <c r="FP38" s="86">
        <f ca="1">Control!$C$7*Calculations!$C$82*INDEX('Monthly Data'!N:N,Calculations!$C$116+MOD(AZ38,Calculations!$C$118))+Control!$C$7*Calculations!$C$83*INDEX('Monthly Data'!O:O,Calculations!$C$116+MOD(AZ38,Calculations!$C$118))+Control!$C$7*Calculations!$C$84*INDEX('Monthly Data'!P:P,Calculations!$C$116+MOD(AZ38,Calculations!$C$118))+Control!$C$7*Calculations!$C$85*INDEX('Monthly Data'!Q:Q,Calculations!$C$116+MOD(AZ38,Calculations!$C$118))+(1-Control!$C$7*Calculations!$C$87)*INDEX('Monthly Data'!R:R,Calculations!$C$116+MOD(AZ38,Calculations!$C$118))</f>
        <v>1.2435425892067014E-2</v>
      </c>
      <c r="FQ38" s="86">
        <f ca="1">Control!$C$7*Calculations!$C$82*INDEX('Monthly Data'!N:N,Calculations!$C$116+MOD(BA38,Calculations!$C$118))+Control!$C$7*Calculations!$C$83*INDEX('Monthly Data'!O:O,Calculations!$C$116+MOD(BA38,Calculations!$C$118))+Control!$C$7*Calculations!$C$84*INDEX('Monthly Data'!P:P,Calculations!$C$116+MOD(BA38,Calculations!$C$118))+Control!$C$7*Calculations!$C$85*INDEX('Monthly Data'!Q:Q,Calculations!$C$116+MOD(BA38,Calculations!$C$118))+(1-Control!$C$7*Calculations!$C$87)*INDEX('Monthly Data'!R:R,Calculations!$C$116+MOD(BA38,Calculations!$C$118))</f>
        <v>-1.4213734788548189E-2</v>
      </c>
      <c r="FR38" s="86">
        <f ca="1">Control!$C$7*Calculations!$C$82*INDEX('Monthly Data'!N:N,Calculations!$C$116+MOD(BB38,Calculations!$C$118))+Control!$C$7*Calculations!$C$83*INDEX('Monthly Data'!O:O,Calculations!$C$116+MOD(BB38,Calculations!$C$118))+Control!$C$7*Calculations!$C$84*INDEX('Monthly Data'!P:P,Calculations!$C$116+MOD(BB38,Calculations!$C$118))+Control!$C$7*Calculations!$C$85*INDEX('Monthly Data'!Q:Q,Calculations!$C$116+MOD(BB38,Calculations!$C$118))+(1-Control!$C$7*Calculations!$C$87)*INDEX('Monthly Data'!R:R,Calculations!$C$116+MOD(BB38,Calculations!$C$118))</f>
        <v>1.0353752315110615E-2</v>
      </c>
      <c r="FS38" s="86">
        <f ca="1">Control!$C$7*Calculations!$C$82*INDEX('Monthly Data'!N:N,Calculations!$C$116+MOD(BC38,Calculations!$C$118))+Control!$C$7*Calculations!$C$83*INDEX('Monthly Data'!O:O,Calculations!$C$116+MOD(BC38,Calculations!$C$118))+Control!$C$7*Calculations!$C$84*INDEX('Monthly Data'!P:P,Calculations!$C$116+MOD(BC38,Calculations!$C$118))+Control!$C$7*Calculations!$C$85*INDEX('Monthly Data'!Q:Q,Calculations!$C$116+MOD(BC38,Calculations!$C$118))+(1-Control!$C$7*Calculations!$C$87)*INDEX('Monthly Data'!R:R,Calculations!$C$116+MOD(BC38,Calculations!$C$118))</f>
        <v>1.50127906355989E-2</v>
      </c>
      <c r="FT38" s="86">
        <f ca="1">Control!$C$7*Calculations!$C$82*INDEX('Monthly Data'!N:N,Calculations!$C$116+MOD(BD38,Calculations!$C$118))+Control!$C$7*Calculations!$C$83*INDEX('Monthly Data'!O:O,Calculations!$C$116+MOD(BD38,Calculations!$C$118))+Control!$C$7*Calculations!$C$84*INDEX('Monthly Data'!P:P,Calculations!$C$116+MOD(BD38,Calculations!$C$118))+Control!$C$7*Calculations!$C$85*INDEX('Monthly Data'!Q:Q,Calculations!$C$116+MOD(BD38,Calculations!$C$118))+(1-Control!$C$7*Calculations!$C$87)*INDEX('Monthly Data'!R:R,Calculations!$C$116+MOD(BD38,Calculations!$C$118))</f>
        <v>3.5231336013669103E-2</v>
      </c>
      <c r="FU38" s="86">
        <f ca="1">Control!$C$7*Calculations!$C$82*INDEX('Monthly Data'!N:N,Calculations!$C$116+MOD(BE38,Calculations!$C$118))+Control!$C$7*Calculations!$C$83*INDEX('Monthly Data'!O:O,Calculations!$C$116+MOD(BE38,Calculations!$C$118))+Control!$C$7*Calculations!$C$84*INDEX('Monthly Data'!P:P,Calculations!$C$116+MOD(BE38,Calculations!$C$118))+Control!$C$7*Calculations!$C$85*INDEX('Monthly Data'!Q:Q,Calculations!$C$116+MOD(BE38,Calculations!$C$118))+(1-Control!$C$7*Calculations!$C$87)*INDEX('Monthly Data'!R:R,Calculations!$C$116+MOD(BE38,Calculations!$C$118))</f>
        <v>7.5897487599915015E-3</v>
      </c>
      <c r="FV38" s="86">
        <f ca="1">Control!$C$7*Calculations!$C$82*INDEX('Monthly Data'!N:N,Calculations!$C$116+MOD(BF38,Calculations!$C$118))+Control!$C$7*Calculations!$C$83*INDEX('Monthly Data'!O:O,Calculations!$C$116+MOD(BF38,Calculations!$C$118))+Control!$C$7*Calculations!$C$84*INDEX('Monthly Data'!P:P,Calculations!$C$116+MOD(BF38,Calculations!$C$118))+Control!$C$7*Calculations!$C$85*INDEX('Monthly Data'!Q:Q,Calculations!$C$116+MOD(BF38,Calculations!$C$118))+(1-Control!$C$7*Calculations!$C$87)*INDEX('Monthly Data'!R:R,Calculations!$C$116+MOD(BF38,Calculations!$C$118))</f>
        <v>2.3852824346838646E-2</v>
      </c>
      <c r="FW38" s="86">
        <f ca="1">Control!$C$7*Calculations!$C$82*INDEX('Monthly Data'!N:N,Calculations!$C$116+MOD(BG38,Calculations!$C$118))+Control!$C$7*Calculations!$C$83*INDEX('Monthly Data'!O:O,Calculations!$C$116+MOD(BG38,Calculations!$C$118))+Control!$C$7*Calculations!$C$84*INDEX('Monthly Data'!P:P,Calculations!$C$116+MOD(BG38,Calculations!$C$118))+Control!$C$7*Calculations!$C$85*INDEX('Monthly Data'!Q:Q,Calculations!$C$116+MOD(BG38,Calculations!$C$118))+(1-Control!$C$7*Calculations!$C$87)*INDEX('Monthly Data'!R:R,Calculations!$C$116+MOD(BG38,Calculations!$C$118))</f>
        <v>1.3891563624307685E-2</v>
      </c>
      <c r="FX38" s="86">
        <f ca="1">Control!$C$7*Calculations!$C$82*INDEX('Monthly Data'!N:N,Calculations!$C$116+MOD(BH38,Calculations!$C$118))+Control!$C$7*Calculations!$C$83*INDEX('Monthly Data'!O:O,Calculations!$C$116+MOD(BH38,Calculations!$C$118))+Control!$C$7*Calculations!$C$84*INDEX('Monthly Data'!P:P,Calculations!$C$116+MOD(BH38,Calculations!$C$118))+Control!$C$7*Calculations!$C$85*INDEX('Monthly Data'!Q:Q,Calculations!$C$116+MOD(BH38,Calculations!$C$118))+(1-Control!$C$7*Calculations!$C$87)*INDEX('Monthly Data'!R:R,Calculations!$C$116+MOD(BH38,Calculations!$C$118))</f>
        <v>4.5735623984309991E-2</v>
      </c>
      <c r="FY38" s="86">
        <f ca="1">Control!$C$7*Calculations!$C$82*INDEX('Monthly Data'!N:N,Calculations!$C$116+MOD(BI38,Calculations!$C$118))+Control!$C$7*Calculations!$C$83*INDEX('Monthly Data'!O:O,Calculations!$C$116+MOD(BI38,Calculations!$C$118))+Control!$C$7*Calculations!$C$84*INDEX('Monthly Data'!P:P,Calculations!$C$116+MOD(BI38,Calculations!$C$118))+Control!$C$7*Calculations!$C$85*INDEX('Monthly Data'!Q:Q,Calculations!$C$116+MOD(BI38,Calculations!$C$118))+(1-Control!$C$7*Calculations!$C$87)*INDEX('Monthly Data'!R:R,Calculations!$C$116+MOD(BI38,Calculations!$C$118))</f>
        <v>1.0018681835149534E-3</v>
      </c>
      <c r="FZ38" s="86">
        <f ca="1">Control!$C$7*Calculations!$C$82*INDEX('Monthly Data'!N:N,Calculations!$C$116+MOD(BJ38,Calculations!$C$118))+Control!$C$7*Calculations!$C$83*INDEX('Monthly Data'!O:O,Calculations!$C$116+MOD(BJ38,Calculations!$C$118))+Control!$C$7*Calculations!$C$84*INDEX('Monthly Data'!P:P,Calculations!$C$116+MOD(BJ38,Calculations!$C$118))+Control!$C$7*Calculations!$C$85*INDEX('Monthly Data'!Q:Q,Calculations!$C$116+MOD(BJ38,Calculations!$C$118))+(1-Control!$C$7*Calculations!$C$87)*INDEX('Monthly Data'!R:R,Calculations!$C$116+MOD(BJ38,Calculations!$C$118))</f>
        <v>4.089189590407355E-3</v>
      </c>
      <c r="GA38" s="86">
        <f ca="1">Control!$C$7*Calculations!$C$82*INDEX('Monthly Data'!N:N,Calculations!$C$116+MOD(BK38,Calculations!$C$118))+Control!$C$7*Calculations!$C$83*INDEX('Monthly Data'!O:O,Calculations!$C$116+MOD(BK38,Calculations!$C$118))+Control!$C$7*Calculations!$C$84*INDEX('Monthly Data'!P:P,Calculations!$C$116+MOD(BK38,Calculations!$C$118))+Control!$C$7*Calculations!$C$85*INDEX('Monthly Data'!Q:Q,Calculations!$C$116+MOD(BK38,Calculations!$C$118))+(1-Control!$C$7*Calculations!$C$87)*INDEX('Monthly Data'!R:R,Calculations!$C$116+MOD(BK38,Calculations!$C$118))</f>
        <v>1.7073665854433945E-2</v>
      </c>
      <c r="GB38" s="86">
        <f ca="1">Control!$C$7*Calculations!$C$82*INDEX('Monthly Data'!N:N,Calculations!$C$116+MOD(BL38,Calculations!$C$118))+Control!$C$7*Calculations!$C$83*INDEX('Monthly Data'!O:O,Calculations!$C$116+MOD(BL38,Calculations!$C$118))+Control!$C$7*Calculations!$C$84*INDEX('Monthly Data'!P:P,Calculations!$C$116+MOD(BL38,Calculations!$C$118))+Control!$C$7*Calculations!$C$85*INDEX('Monthly Data'!Q:Q,Calculations!$C$116+MOD(BL38,Calculations!$C$118))+(1-Control!$C$7*Calculations!$C$87)*INDEX('Monthly Data'!R:R,Calculations!$C$116+MOD(BL38,Calculations!$C$118))</f>
        <v>6.4539397490030407E-3</v>
      </c>
      <c r="GC38" s="86">
        <f ca="1">Control!$C$7*Calculations!$C$82*INDEX('Monthly Data'!N:N,Calculations!$C$116+MOD(BM38,Calculations!$C$118))+Control!$C$7*Calculations!$C$83*INDEX('Monthly Data'!O:O,Calculations!$C$116+MOD(BM38,Calculations!$C$118))+Control!$C$7*Calculations!$C$84*INDEX('Monthly Data'!P:P,Calculations!$C$116+MOD(BM38,Calculations!$C$118))+Control!$C$7*Calculations!$C$85*INDEX('Monthly Data'!Q:Q,Calculations!$C$116+MOD(BM38,Calculations!$C$118))+(1-Control!$C$7*Calculations!$C$87)*INDEX('Monthly Data'!R:R,Calculations!$C$116+MOD(BM38,Calculations!$C$118))</f>
        <v>6.1009361253630504E-2</v>
      </c>
      <c r="GD38" s="86">
        <f ca="1">Control!$C$7*Calculations!$C$82*INDEX('Monthly Data'!N:N,Calculations!$C$116+MOD(BN38,Calculations!$C$118))+Control!$C$7*Calculations!$C$83*INDEX('Monthly Data'!O:O,Calculations!$C$116+MOD(BN38,Calculations!$C$118))+Control!$C$7*Calculations!$C$84*INDEX('Monthly Data'!P:P,Calculations!$C$116+MOD(BN38,Calculations!$C$118))+Control!$C$7*Calculations!$C$85*INDEX('Monthly Data'!Q:Q,Calculations!$C$116+MOD(BN38,Calculations!$C$118))+(1-Control!$C$7*Calculations!$C$87)*INDEX('Monthly Data'!R:R,Calculations!$C$116+MOD(BN38,Calculations!$C$118))</f>
        <v>3.7118215575026904E-2</v>
      </c>
      <c r="GE38" s="86">
        <f ca="1">Control!$C$7*Calculations!$C$82*INDEX('Monthly Data'!N:N,Calculations!$C$116+MOD(BO38,Calculations!$C$118))+Control!$C$7*Calculations!$C$83*INDEX('Monthly Data'!O:O,Calculations!$C$116+MOD(BO38,Calculations!$C$118))+Control!$C$7*Calculations!$C$84*INDEX('Monthly Data'!P:P,Calculations!$C$116+MOD(BO38,Calculations!$C$118))+Control!$C$7*Calculations!$C$85*INDEX('Monthly Data'!Q:Q,Calculations!$C$116+MOD(BO38,Calculations!$C$118))+(1-Control!$C$7*Calculations!$C$87)*INDEX('Monthly Data'!R:R,Calculations!$C$116+MOD(BO38,Calculations!$C$118))</f>
        <v>-1.6546126717384396E-2</v>
      </c>
      <c r="GF38" s="86">
        <f ca="1">Control!$C$7*Calculations!$C$82*INDEX('Monthly Data'!N:N,Calculations!$C$116+MOD(BP38,Calculations!$C$118))+Control!$C$7*Calculations!$C$83*INDEX('Monthly Data'!O:O,Calculations!$C$116+MOD(BP38,Calculations!$C$118))+Control!$C$7*Calculations!$C$84*INDEX('Monthly Data'!P:P,Calculations!$C$116+MOD(BP38,Calculations!$C$118))+Control!$C$7*Calculations!$C$85*INDEX('Monthly Data'!Q:Q,Calculations!$C$116+MOD(BP38,Calculations!$C$118))+(1-Control!$C$7*Calculations!$C$87)*INDEX('Monthly Data'!R:R,Calculations!$C$116+MOD(BP38,Calculations!$C$118))</f>
        <v>1.7831091590102856E-2</v>
      </c>
      <c r="GG38" s="86">
        <f ca="1">Control!$C$7*Calculations!$C$82*INDEX('Monthly Data'!N:N,Calculations!$C$116+MOD(BQ38,Calculations!$C$118))+Control!$C$7*Calculations!$C$83*INDEX('Monthly Data'!O:O,Calculations!$C$116+MOD(BQ38,Calculations!$C$118))+Control!$C$7*Calculations!$C$84*INDEX('Monthly Data'!P:P,Calculations!$C$116+MOD(BQ38,Calculations!$C$118))+Control!$C$7*Calculations!$C$85*INDEX('Monthly Data'!Q:Q,Calculations!$C$116+MOD(BQ38,Calculations!$C$118))+(1-Control!$C$7*Calculations!$C$87)*INDEX('Monthly Data'!R:R,Calculations!$C$116+MOD(BQ38,Calculations!$C$118))</f>
        <v>-2.5419860972892394E-2</v>
      </c>
      <c r="GH38" s="86">
        <f ca="1">Control!$C$7*Calculations!$C$82*INDEX('Monthly Data'!N:N,Calculations!$C$116+MOD(BR38,Calculations!$C$118))+Control!$C$7*Calculations!$C$83*INDEX('Monthly Data'!O:O,Calculations!$C$116+MOD(BR38,Calculations!$C$118))+Control!$C$7*Calculations!$C$84*INDEX('Monthly Data'!P:P,Calculations!$C$116+MOD(BR38,Calculations!$C$118))+Control!$C$7*Calculations!$C$85*INDEX('Monthly Data'!Q:Q,Calculations!$C$116+MOD(BR38,Calculations!$C$118))+(1-Control!$C$7*Calculations!$C$87)*INDEX('Monthly Data'!R:R,Calculations!$C$116+MOD(BR38,Calculations!$C$118))</f>
        <v>-4.417423226995453E-3</v>
      </c>
      <c r="GI38" s="86">
        <f ca="1">Control!$C$7*Calculations!$C$82*INDEX('Monthly Data'!N:N,Calculations!$C$116+MOD(BS38,Calculations!$C$118))+Control!$C$7*Calculations!$C$83*INDEX('Monthly Data'!O:O,Calculations!$C$116+MOD(BS38,Calculations!$C$118))+Control!$C$7*Calculations!$C$84*INDEX('Monthly Data'!P:P,Calculations!$C$116+MOD(BS38,Calculations!$C$118))+Control!$C$7*Calculations!$C$85*INDEX('Monthly Data'!Q:Q,Calculations!$C$116+MOD(BS38,Calculations!$C$118))+(1-Control!$C$7*Calculations!$C$87)*INDEX('Monthly Data'!R:R,Calculations!$C$116+MOD(BS38,Calculations!$C$118))</f>
        <v>1.1704119272391494E-2</v>
      </c>
      <c r="GJ38" s="86">
        <f ca="1">Control!$C$7*Calculations!$C$82*INDEX('Monthly Data'!N:N,Calculations!$C$116+MOD(BT38,Calculations!$C$118))+Control!$C$7*Calculations!$C$83*INDEX('Monthly Data'!O:O,Calculations!$C$116+MOD(BT38,Calculations!$C$118))+Control!$C$7*Calculations!$C$84*INDEX('Monthly Data'!P:P,Calculations!$C$116+MOD(BT38,Calculations!$C$118))+Control!$C$7*Calculations!$C$85*INDEX('Monthly Data'!Q:Q,Calculations!$C$116+MOD(BT38,Calculations!$C$118))+(1-Control!$C$7*Calculations!$C$87)*INDEX('Monthly Data'!R:R,Calculations!$C$116+MOD(BT38,Calculations!$C$118))</f>
        <v>1.5216630695380906E-2</v>
      </c>
      <c r="GK38" s="86">
        <f ca="1">Control!$C$7*Calculations!$C$82*INDEX('Monthly Data'!N:N,Calculations!$C$116+MOD(BU38,Calculations!$C$118))+Control!$C$7*Calculations!$C$83*INDEX('Monthly Data'!O:O,Calculations!$C$116+MOD(BU38,Calculations!$C$118))+Control!$C$7*Calculations!$C$84*INDEX('Monthly Data'!P:P,Calculations!$C$116+MOD(BU38,Calculations!$C$118))+Control!$C$7*Calculations!$C$85*INDEX('Monthly Data'!Q:Q,Calculations!$C$116+MOD(BU38,Calculations!$C$118))+(1-Control!$C$7*Calculations!$C$87)*INDEX('Monthly Data'!R:R,Calculations!$C$116+MOD(BU38,Calculations!$C$118))</f>
        <v>3.4808428836917149E-3</v>
      </c>
      <c r="GL38" s="86">
        <f ca="1">Control!$C$7*Calculations!$C$82*INDEX('Monthly Data'!N:N,Calculations!$C$116+MOD(BV38,Calculations!$C$118))+Control!$C$7*Calculations!$C$83*INDEX('Monthly Data'!O:O,Calculations!$C$116+MOD(BV38,Calculations!$C$118))+Control!$C$7*Calculations!$C$84*INDEX('Monthly Data'!P:P,Calculations!$C$116+MOD(BV38,Calculations!$C$118))+Control!$C$7*Calculations!$C$85*INDEX('Monthly Data'!Q:Q,Calculations!$C$116+MOD(BV38,Calculations!$C$118))+(1-Control!$C$7*Calculations!$C$87)*INDEX('Monthly Data'!R:R,Calculations!$C$116+MOD(BV38,Calculations!$C$118))</f>
        <v>7.7184133340106598E-3</v>
      </c>
      <c r="GM38" s="86">
        <f ca="1">Control!$C$7*Calculations!$C$82*INDEX('Monthly Data'!N:N,Calculations!$C$116+MOD(BW38,Calculations!$C$118))+Control!$C$7*Calculations!$C$83*INDEX('Monthly Data'!O:O,Calculations!$C$116+MOD(BW38,Calculations!$C$118))+Control!$C$7*Calculations!$C$84*INDEX('Monthly Data'!P:P,Calculations!$C$116+MOD(BW38,Calculations!$C$118))+Control!$C$7*Calculations!$C$85*INDEX('Monthly Data'!Q:Q,Calculations!$C$116+MOD(BW38,Calculations!$C$118))+(1-Control!$C$7*Calculations!$C$87)*INDEX('Monthly Data'!R:R,Calculations!$C$116+MOD(BW38,Calculations!$C$118))</f>
        <v>9.9787204839310462E-3</v>
      </c>
      <c r="GN38" s="86">
        <f ca="1">Control!$C$7*Calculations!$C$82*INDEX('Monthly Data'!N:N,Calculations!$C$116+MOD(BX38,Calculations!$C$118))+Control!$C$7*Calculations!$C$83*INDEX('Monthly Data'!O:O,Calculations!$C$116+MOD(BX38,Calculations!$C$118))+Control!$C$7*Calculations!$C$84*INDEX('Monthly Data'!P:P,Calculations!$C$116+MOD(BX38,Calculations!$C$118))+Control!$C$7*Calculations!$C$85*INDEX('Monthly Data'!Q:Q,Calculations!$C$116+MOD(BX38,Calculations!$C$118))+(1-Control!$C$7*Calculations!$C$87)*INDEX('Monthly Data'!R:R,Calculations!$C$116+MOD(BX38,Calculations!$C$118))</f>
        <v>-2.0259958308006688E-2</v>
      </c>
      <c r="GO38" s="86">
        <f ca="1">Control!$C$7*Calculations!$C$82*INDEX('Monthly Data'!N:N,Calculations!$C$116+MOD(BY38,Calculations!$C$118))+Control!$C$7*Calculations!$C$83*INDEX('Monthly Data'!O:O,Calculations!$C$116+MOD(BY38,Calculations!$C$118))+Control!$C$7*Calculations!$C$84*INDEX('Monthly Data'!P:P,Calculations!$C$116+MOD(BY38,Calculations!$C$118))+Control!$C$7*Calculations!$C$85*INDEX('Monthly Data'!Q:Q,Calculations!$C$116+MOD(BY38,Calculations!$C$118))+(1-Control!$C$7*Calculations!$C$87)*INDEX('Monthly Data'!R:R,Calculations!$C$116+MOD(BY38,Calculations!$C$118))</f>
        <v>-2.072517756005474E-2</v>
      </c>
      <c r="GP38" s="86">
        <f ca="1">Control!$C$7*Calculations!$C$82*INDEX('Monthly Data'!N:N,Calculations!$C$116+MOD(BZ38,Calculations!$C$118))+Control!$C$7*Calculations!$C$83*INDEX('Monthly Data'!O:O,Calculations!$C$116+MOD(BZ38,Calculations!$C$118))+Control!$C$7*Calculations!$C$84*INDEX('Monthly Data'!P:P,Calculations!$C$116+MOD(BZ38,Calculations!$C$118))+Control!$C$7*Calculations!$C$85*INDEX('Monthly Data'!Q:Q,Calculations!$C$116+MOD(BZ38,Calculations!$C$118))+(1-Control!$C$7*Calculations!$C$87)*INDEX('Monthly Data'!R:R,Calculations!$C$116+MOD(BZ38,Calculations!$C$118))</f>
        <v>1.7599621212565995E-2</v>
      </c>
      <c r="GQ38" s="86">
        <f ca="1">Control!$C$7*Calculations!$C$82*INDEX('Monthly Data'!N:N,Calculations!$C$116+MOD(CA38,Calculations!$C$118))+Control!$C$7*Calculations!$C$83*INDEX('Monthly Data'!O:O,Calculations!$C$116+MOD(CA38,Calculations!$C$118))+Control!$C$7*Calculations!$C$84*INDEX('Monthly Data'!P:P,Calculations!$C$116+MOD(CA38,Calculations!$C$118))+Control!$C$7*Calculations!$C$85*INDEX('Monthly Data'!Q:Q,Calculations!$C$116+MOD(CA38,Calculations!$C$118))+(1-Control!$C$7*Calculations!$C$87)*INDEX('Monthly Data'!R:R,Calculations!$C$116+MOD(CA38,Calculations!$C$118))</f>
        <v>1.5115046179922851E-2</v>
      </c>
      <c r="GR38" s="86">
        <f ca="1">Control!$C$7*Calculations!$C$82*INDEX('Monthly Data'!N:N,Calculations!$C$116+MOD(CB38,Calculations!$C$118))+Control!$C$7*Calculations!$C$83*INDEX('Monthly Data'!O:O,Calculations!$C$116+MOD(CB38,Calculations!$C$118))+Control!$C$7*Calculations!$C$84*INDEX('Monthly Data'!P:P,Calculations!$C$116+MOD(CB38,Calculations!$C$118))+Control!$C$7*Calculations!$C$85*INDEX('Monthly Data'!Q:Q,Calculations!$C$116+MOD(CB38,Calculations!$C$118))+(1-Control!$C$7*Calculations!$C$87)*INDEX('Monthly Data'!R:R,Calculations!$C$116+MOD(CB38,Calculations!$C$118))</f>
        <v>1.5758278480433856E-2</v>
      </c>
      <c r="GS38" s="86">
        <f ca="1">Control!$C$7*Calculations!$C$82*INDEX('Monthly Data'!N:N,Calculations!$C$116+MOD(CC38,Calculations!$C$118))+Control!$C$7*Calculations!$C$83*INDEX('Monthly Data'!O:O,Calculations!$C$116+MOD(CC38,Calculations!$C$118))+Control!$C$7*Calculations!$C$84*INDEX('Monthly Data'!P:P,Calculations!$C$116+MOD(CC38,Calculations!$C$118))+Control!$C$7*Calculations!$C$85*INDEX('Monthly Data'!Q:Q,Calculations!$C$116+MOD(CC38,Calculations!$C$118))+(1-Control!$C$7*Calculations!$C$87)*INDEX('Monthly Data'!R:R,Calculations!$C$116+MOD(CC38,Calculations!$C$118))</f>
        <v>1.1702576456120543E-2</v>
      </c>
      <c r="GT38" s="86">
        <f ca="1">Control!$C$7*Calculations!$C$82*INDEX('Monthly Data'!N:N,Calculations!$C$116+MOD(CD38,Calculations!$C$118))+Control!$C$7*Calculations!$C$83*INDEX('Monthly Data'!O:O,Calculations!$C$116+MOD(CD38,Calculations!$C$118))+Control!$C$7*Calculations!$C$84*INDEX('Monthly Data'!P:P,Calculations!$C$116+MOD(CD38,Calculations!$C$118))+Control!$C$7*Calculations!$C$85*INDEX('Monthly Data'!Q:Q,Calculations!$C$116+MOD(CD38,Calculations!$C$118))+(1-Control!$C$7*Calculations!$C$87)*INDEX('Monthly Data'!R:R,Calculations!$C$116+MOD(CD38,Calculations!$C$118))</f>
        <v>-4.3408051735618014E-2</v>
      </c>
      <c r="GU38" s="86">
        <f ca="1">Control!$C$7*Calculations!$C$82*INDEX('Monthly Data'!N:N,Calculations!$C$116+MOD(CE38,Calculations!$C$118))+Control!$C$7*Calculations!$C$83*INDEX('Monthly Data'!O:O,Calculations!$C$116+MOD(CE38,Calculations!$C$118))+Control!$C$7*Calculations!$C$84*INDEX('Monthly Data'!P:P,Calculations!$C$116+MOD(CE38,Calculations!$C$118))+Control!$C$7*Calculations!$C$85*INDEX('Monthly Data'!Q:Q,Calculations!$C$116+MOD(CE38,Calculations!$C$118))+(1-Control!$C$7*Calculations!$C$87)*INDEX('Monthly Data'!R:R,Calculations!$C$116+MOD(CE38,Calculations!$C$118))</f>
        <v>1.9073822767906517E-2</v>
      </c>
      <c r="GV38" s="86">
        <f ca="1">Control!$C$7*Calculations!$C$82*INDEX('Monthly Data'!N:N,Calculations!$C$116+MOD(CF38,Calculations!$C$118))+Control!$C$7*Calculations!$C$83*INDEX('Monthly Data'!O:O,Calculations!$C$116+MOD(CF38,Calculations!$C$118))+Control!$C$7*Calculations!$C$84*INDEX('Monthly Data'!P:P,Calculations!$C$116+MOD(CF38,Calculations!$C$118))+Control!$C$7*Calculations!$C$85*INDEX('Monthly Data'!Q:Q,Calculations!$C$116+MOD(CF38,Calculations!$C$118))+(1-Control!$C$7*Calculations!$C$87)*INDEX('Monthly Data'!R:R,Calculations!$C$116+MOD(CF38,Calculations!$C$118))</f>
        <v>1.0478379486191123E-2</v>
      </c>
      <c r="GW38" s="86">
        <f ca="1">Control!$C$7*Calculations!$C$82*INDEX('Monthly Data'!N:N,Calculations!$C$116+MOD(CG38,Calculations!$C$118))+Control!$C$7*Calculations!$C$83*INDEX('Monthly Data'!O:O,Calculations!$C$116+MOD(CG38,Calculations!$C$118))+Control!$C$7*Calculations!$C$84*INDEX('Monthly Data'!P:P,Calculations!$C$116+MOD(CG38,Calculations!$C$118))+Control!$C$7*Calculations!$C$85*INDEX('Monthly Data'!Q:Q,Calculations!$C$116+MOD(CG38,Calculations!$C$118))+(1-Control!$C$7*Calculations!$C$87)*INDEX('Monthly Data'!R:R,Calculations!$C$116+MOD(CG38,Calculations!$C$118))</f>
        <v>-9.5555592256394619E-3</v>
      </c>
      <c r="GX38" s="86">
        <f ca="1">Control!$C$7*Calculations!$C$82*INDEX('Monthly Data'!N:N,Calculations!$C$116+MOD(CH38,Calculations!$C$118))+Control!$C$7*Calculations!$C$83*INDEX('Monthly Data'!O:O,Calculations!$C$116+MOD(CH38,Calculations!$C$118))+Control!$C$7*Calculations!$C$84*INDEX('Monthly Data'!P:P,Calculations!$C$116+MOD(CH38,Calculations!$C$118))+Control!$C$7*Calculations!$C$85*INDEX('Monthly Data'!Q:Q,Calculations!$C$116+MOD(CH38,Calculations!$C$118))+(1-Control!$C$7*Calculations!$C$87)*INDEX('Monthly Data'!R:R,Calculations!$C$116+MOD(CH38,Calculations!$C$118))</f>
        <v>2.766281641786093E-2</v>
      </c>
      <c r="GY38" s="86">
        <f ca="1">Control!$C$7*Calculations!$C$82*INDEX('Monthly Data'!N:N,Calculations!$C$116+MOD(CI38,Calculations!$C$118))+Control!$C$7*Calculations!$C$83*INDEX('Monthly Data'!O:O,Calculations!$C$116+MOD(CI38,Calculations!$C$118))+Control!$C$7*Calculations!$C$84*INDEX('Monthly Data'!P:P,Calculations!$C$116+MOD(CI38,Calculations!$C$118))+Control!$C$7*Calculations!$C$85*INDEX('Monthly Data'!Q:Q,Calculations!$C$116+MOD(CI38,Calculations!$C$118))+(1-Control!$C$7*Calculations!$C$87)*INDEX('Monthly Data'!R:R,Calculations!$C$116+MOD(CI38,Calculations!$C$118))</f>
        <v>-3.53368065312233E-2</v>
      </c>
      <c r="GZ38" s="86">
        <f ca="1">Control!$C$7*Calculations!$C$82*INDEX('Monthly Data'!N:N,Calculations!$C$116+MOD(CJ38,Calculations!$C$118))+Control!$C$7*Calculations!$C$83*INDEX('Monthly Data'!O:O,Calculations!$C$116+MOD(CJ38,Calculations!$C$118))+Control!$C$7*Calculations!$C$84*INDEX('Monthly Data'!P:P,Calculations!$C$116+MOD(CJ38,Calculations!$C$118))+Control!$C$7*Calculations!$C$85*INDEX('Monthly Data'!Q:Q,Calculations!$C$116+MOD(CJ38,Calculations!$C$118))+(1-Control!$C$7*Calculations!$C$87)*INDEX('Monthly Data'!R:R,Calculations!$C$116+MOD(CJ38,Calculations!$C$118))</f>
        <v>1.2722494017511032E-2</v>
      </c>
      <c r="HA38" s="86">
        <f ca="1">Control!$C$7*Calculations!$C$82*INDEX('Monthly Data'!N:N,Calculations!$C$116+MOD(CK38,Calculations!$C$118))+Control!$C$7*Calculations!$C$83*INDEX('Monthly Data'!O:O,Calculations!$C$116+MOD(CK38,Calculations!$C$118))+Control!$C$7*Calculations!$C$84*INDEX('Monthly Data'!P:P,Calculations!$C$116+MOD(CK38,Calculations!$C$118))+Control!$C$7*Calculations!$C$85*INDEX('Monthly Data'!Q:Q,Calculations!$C$116+MOD(CK38,Calculations!$C$118))+(1-Control!$C$7*Calculations!$C$87)*INDEX('Monthly Data'!R:R,Calculations!$C$116+MOD(CK38,Calculations!$C$118))</f>
        <v>-1.5984879994281095E-2</v>
      </c>
      <c r="HB38" s="86">
        <f ca="1">Control!$C$7*Calculations!$C$82*INDEX('Monthly Data'!N:N,Calculations!$C$116+MOD(CL38,Calculations!$C$118))+Control!$C$7*Calculations!$C$83*INDEX('Monthly Data'!O:O,Calculations!$C$116+MOD(CL38,Calculations!$C$118))+Control!$C$7*Calculations!$C$84*INDEX('Monthly Data'!P:P,Calculations!$C$116+MOD(CL38,Calculations!$C$118))+Control!$C$7*Calculations!$C$85*INDEX('Monthly Data'!Q:Q,Calculations!$C$116+MOD(CL38,Calculations!$C$118))+(1-Control!$C$7*Calculations!$C$87)*INDEX('Monthly Data'!R:R,Calculations!$C$116+MOD(CL38,Calculations!$C$118))</f>
        <v>1.1106855739851785E-2</v>
      </c>
      <c r="HC38" s="86">
        <f ca="1">Control!$C$7*Calculations!$C$82*INDEX('Monthly Data'!N:N,Calculations!$C$116+MOD(CM38,Calculations!$C$118))+Control!$C$7*Calculations!$C$83*INDEX('Monthly Data'!O:O,Calculations!$C$116+MOD(CM38,Calculations!$C$118))+Control!$C$7*Calculations!$C$84*INDEX('Monthly Data'!P:P,Calculations!$C$116+MOD(CM38,Calculations!$C$118))+Control!$C$7*Calculations!$C$85*INDEX('Monthly Data'!Q:Q,Calculations!$C$116+MOD(CM38,Calculations!$C$118))+(1-Control!$C$7*Calculations!$C$87)*INDEX('Monthly Data'!R:R,Calculations!$C$116+MOD(CM38,Calculations!$C$118))</f>
        <v>1.7361594973213587E-2</v>
      </c>
      <c r="HD38" s="86">
        <f ca="1">Control!$C$7*Calculations!$C$82*INDEX('Monthly Data'!N:N,Calculations!$C$116+MOD(CN38,Calculations!$C$118))+Control!$C$7*Calculations!$C$83*INDEX('Monthly Data'!O:O,Calculations!$C$116+MOD(CN38,Calculations!$C$118))+Control!$C$7*Calculations!$C$84*INDEX('Monthly Data'!P:P,Calculations!$C$116+MOD(CN38,Calculations!$C$118))+Control!$C$7*Calculations!$C$85*INDEX('Monthly Data'!Q:Q,Calculations!$C$116+MOD(CN38,Calculations!$C$118))+(1-Control!$C$7*Calculations!$C$87)*INDEX('Monthly Data'!R:R,Calculations!$C$116+MOD(CN38,Calculations!$C$118))</f>
        <v>-3.9863250714949353E-2</v>
      </c>
      <c r="HE38" s="86">
        <f ca="1">Control!$C$7*Calculations!$C$82*INDEX('Monthly Data'!N:N,Calculations!$C$116+MOD(CO38,Calculations!$C$118))+Control!$C$7*Calculations!$C$83*INDEX('Monthly Data'!O:O,Calculations!$C$116+MOD(CO38,Calculations!$C$118))+Control!$C$7*Calculations!$C$84*INDEX('Monthly Data'!P:P,Calculations!$C$116+MOD(CO38,Calculations!$C$118))+Control!$C$7*Calculations!$C$85*INDEX('Monthly Data'!Q:Q,Calculations!$C$116+MOD(CO38,Calculations!$C$118))+(1-Control!$C$7*Calculations!$C$87)*INDEX('Monthly Data'!R:R,Calculations!$C$116+MOD(CO38,Calculations!$C$118))</f>
        <v>4.7768166384148329E-3</v>
      </c>
      <c r="HF38" s="86">
        <f ca="1">Control!$C$7*Calculations!$C$82*INDEX('Monthly Data'!N:N,Calculations!$C$116+MOD(CP38,Calculations!$C$118))+Control!$C$7*Calculations!$C$83*INDEX('Monthly Data'!O:O,Calculations!$C$116+MOD(CP38,Calculations!$C$118))+Control!$C$7*Calculations!$C$84*INDEX('Monthly Data'!P:P,Calculations!$C$116+MOD(CP38,Calculations!$C$118))+Control!$C$7*Calculations!$C$85*INDEX('Monthly Data'!Q:Q,Calculations!$C$116+MOD(CP38,Calculations!$C$118))+(1-Control!$C$7*Calculations!$C$87)*INDEX('Monthly Data'!R:R,Calculations!$C$116+MOD(CP38,Calculations!$C$118))</f>
        <v>1.3891563624307685E-2</v>
      </c>
      <c r="HG38" s="86">
        <f ca="1">Control!$C$7*Calculations!$C$82*INDEX('Monthly Data'!N:N,Calculations!$C$116+MOD(CQ38,Calculations!$C$118))+Control!$C$7*Calculations!$C$83*INDEX('Monthly Data'!O:O,Calculations!$C$116+MOD(CQ38,Calculations!$C$118))+Control!$C$7*Calculations!$C$84*INDEX('Monthly Data'!P:P,Calculations!$C$116+MOD(CQ38,Calculations!$C$118))+Control!$C$7*Calculations!$C$85*INDEX('Monthly Data'!Q:Q,Calculations!$C$116+MOD(CQ38,Calculations!$C$118))+(1-Control!$C$7*Calculations!$C$87)*INDEX('Monthly Data'!R:R,Calculations!$C$116+MOD(CQ38,Calculations!$C$118))</f>
        <v>-7.4084874653726545E-3</v>
      </c>
      <c r="HH38" s="86">
        <f ca="1">Control!$C$7*Calculations!$C$82*INDEX('Monthly Data'!N:N,Calculations!$C$116+MOD(CR38,Calculations!$C$118))+Control!$C$7*Calculations!$C$83*INDEX('Monthly Data'!O:O,Calculations!$C$116+MOD(CR38,Calculations!$C$118))+Control!$C$7*Calculations!$C$84*INDEX('Monthly Data'!P:P,Calculations!$C$116+MOD(CR38,Calculations!$C$118))+Control!$C$7*Calculations!$C$85*INDEX('Monthly Data'!Q:Q,Calculations!$C$116+MOD(CR38,Calculations!$C$118))+(1-Control!$C$7*Calculations!$C$87)*INDEX('Monthly Data'!R:R,Calculations!$C$116+MOD(CR38,Calculations!$C$118))</f>
        <v>-2.072517756005474E-2</v>
      </c>
      <c r="HI38" s="86">
        <f ca="1">Control!$C$7*Calculations!$C$82*INDEX('Monthly Data'!N:N,Calculations!$C$116+MOD(CS38,Calculations!$C$118))+Control!$C$7*Calculations!$C$83*INDEX('Monthly Data'!O:O,Calculations!$C$116+MOD(CS38,Calculations!$C$118))+Control!$C$7*Calculations!$C$84*INDEX('Monthly Data'!P:P,Calculations!$C$116+MOD(CS38,Calculations!$C$118))+Control!$C$7*Calculations!$C$85*INDEX('Monthly Data'!Q:Q,Calculations!$C$116+MOD(CS38,Calculations!$C$118))+(1-Control!$C$7*Calculations!$C$87)*INDEX('Monthly Data'!R:R,Calculations!$C$116+MOD(CS38,Calculations!$C$118))</f>
        <v>1.1786765492207996E-2</v>
      </c>
      <c r="HJ38" s="86">
        <f ca="1">Control!$C$7*Calculations!$C$82*INDEX('Monthly Data'!N:N,Calculations!$C$116+MOD(CT38,Calculations!$C$118))+Control!$C$7*Calculations!$C$83*INDEX('Monthly Data'!O:O,Calculations!$C$116+MOD(CT38,Calculations!$C$118))+Control!$C$7*Calculations!$C$84*INDEX('Monthly Data'!P:P,Calculations!$C$116+MOD(CT38,Calculations!$C$118))+Control!$C$7*Calculations!$C$85*INDEX('Monthly Data'!Q:Q,Calculations!$C$116+MOD(CT38,Calculations!$C$118))+(1-Control!$C$7*Calculations!$C$87)*INDEX('Monthly Data'!R:R,Calculations!$C$116+MOD(CT38,Calculations!$C$118))</f>
        <v>7.857567536297622E-3</v>
      </c>
      <c r="HK38" s="86">
        <f ca="1">Control!$C$7*Calculations!$C$82*INDEX('Monthly Data'!N:N,Calculations!$C$116+MOD(CU38,Calculations!$C$118))+Control!$C$7*Calculations!$C$83*INDEX('Monthly Data'!O:O,Calculations!$C$116+MOD(CU38,Calculations!$C$118))+Control!$C$7*Calculations!$C$84*INDEX('Monthly Data'!P:P,Calculations!$C$116+MOD(CU38,Calculations!$C$118))+Control!$C$7*Calculations!$C$85*INDEX('Monthly Data'!Q:Q,Calculations!$C$116+MOD(CU38,Calculations!$C$118))+(1-Control!$C$7*Calculations!$C$87)*INDEX('Monthly Data'!R:R,Calculations!$C$116+MOD(CU38,Calculations!$C$118))</f>
        <v>1.7073665854433945E-2</v>
      </c>
      <c r="HL38" s="86">
        <f ca="1">Control!$C$7*Calculations!$C$82*INDEX('Monthly Data'!N:N,Calculations!$C$116+MOD(CV38,Calculations!$C$118))+Control!$C$7*Calculations!$C$83*INDEX('Monthly Data'!O:O,Calculations!$C$116+MOD(CV38,Calculations!$C$118))+Control!$C$7*Calculations!$C$84*INDEX('Monthly Data'!P:P,Calculations!$C$116+MOD(CV38,Calculations!$C$118))+Control!$C$7*Calculations!$C$85*INDEX('Monthly Data'!Q:Q,Calculations!$C$116+MOD(CV38,Calculations!$C$118))+(1-Control!$C$7*Calculations!$C$87)*INDEX('Monthly Data'!R:R,Calculations!$C$116+MOD(CV38,Calculations!$C$118))</f>
        <v>-3.8875517825435772E-3</v>
      </c>
      <c r="HM38" s="86">
        <f ca="1">Control!$C$7*Calculations!$C$82*INDEX('Monthly Data'!N:N,Calculations!$C$116+MOD(CW38,Calculations!$C$118))+Control!$C$7*Calculations!$C$83*INDEX('Monthly Data'!O:O,Calculations!$C$116+MOD(CW38,Calculations!$C$118))+Control!$C$7*Calculations!$C$84*INDEX('Monthly Data'!P:P,Calculations!$C$116+MOD(CW38,Calculations!$C$118))+Control!$C$7*Calculations!$C$85*INDEX('Monthly Data'!Q:Q,Calculations!$C$116+MOD(CW38,Calculations!$C$118))+(1-Control!$C$7*Calculations!$C$87)*INDEX('Monthly Data'!R:R,Calculations!$C$116+MOD(CW38,Calculations!$C$118))</f>
        <v>2.3307359621218403E-2</v>
      </c>
      <c r="HN38" s="86">
        <f ca="1">Control!$C$7*Calculations!$C$82*INDEX('Monthly Data'!N:N,Calculations!$C$116+MOD(CX38,Calculations!$C$118))+Control!$C$7*Calculations!$C$83*INDEX('Monthly Data'!O:O,Calculations!$C$116+MOD(CX38,Calculations!$C$118))+Control!$C$7*Calculations!$C$84*INDEX('Monthly Data'!P:P,Calculations!$C$116+MOD(CX38,Calculations!$C$118))+Control!$C$7*Calculations!$C$85*INDEX('Monthly Data'!Q:Q,Calculations!$C$116+MOD(CX38,Calculations!$C$118))+(1-Control!$C$7*Calculations!$C$87)*INDEX('Monthly Data'!R:R,Calculations!$C$116+MOD(CX38,Calculations!$C$118))</f>
        <v>-7.5539743260223157E-3</v>
      </c>
      <c r="HO38" s="86">
        <f ca="1">Control!$C$7*Calculations!$C$82*INDEX('Monthly Data'!N:N,Calculations!$C$116+MOD(CY38,Calculations!$C$118))+Control!$C$7*Calculations!$C$83*INDEX('Monthly Data'!O:O,Calculations!$C$116+MOD(CY38,Calculations!$C$118))+Control!$C$7*Calculations!$C$84*INDEX('Monthly Data'!P:P,Calculations!$C$116+MOD(CY38,Calculations!$C$118))+Control!$C$7*Calculations!$C$85*INDEX('Monthly Data'!Q:Q,Calculations!$C$116+MOD(CY38,Calculations!$C$118))+(1-Control!$C$7*Calculations!$C$87)*INDEX('Monthly Data'!R:R,Calculations!$C$116+MOD(CY38,Calculations!$C$118))</f>
        <v>-2.5419860972892394E-2</v>
      </c>
      <c r="HP38" s="86">
        <f ca="1">Control!$C$7*Calculations!$C$82*INDEX('Monthly Data'!N:N,Calculations!$C$116+MOD(CZ38,Calculations!$C$118))+Control!$C$7*Calculations!$C$83*INDEX('Monthly Data'!O:O,Calculations!$C$116+MOD(CZ38,Calculations!$C$118))+Control!$C$7*Calculations!$C$84*INDEX('Monthly Data'!P:P,Calculations!$C$116+MOD(CZ38,Calculations!$C$118))+Control!$C$7*Calculations!$C$85*INDEX('Monthly Data'!Q:Q,Calculations!$C$116+MOD(CZ38,Calculations!$C$118))+(1-Control!$C$7*Calculations!$C$87)*INDEX('Monthly Data'!R:R,Calculations!$C$116+MOD(CZ38,Calculations!$C$118))</f>
        <v>3.7118215575026904E-2</v>
      </c>
      <c r="HQ38" s="86">
        <f ca="1">Control!$C$7*Calculations!$C$82*INDEX('Monthly Data'!N:N,Calculations!$C$116+MOD(DA38,Calculations!$C$118))+Control!$C$7*Calculations!$C$83*INDEX('Monthly Data'!O:O,Calculations!$C$116+MOD(DA38,Calculations!$C$118))+Control!$C$7*Calculations!$C$84*INDEX('Monthly Data'!P:P,Calculations!$C$116+MOD(DA38,Calculations!$C$118))+Control!$C$7*Calculations!$C$85*INDEX('Monthly Data'!Q:Q,Calculations!$C$116+MOD(DA38,Calculations!$C$118))+(1-Control!$C$7*Calculations!$C$87)*INDEX('Monthly Data'!R:R,Calculations!$C$116+MOD(DA38,Calculations!$C$118))</f>
        <v>1.1786765492207996E-2</v>
      </c>
      <c r="HR38" s="86">
        <f ca="1">Control!$C$7*Calculations!$C$82*INDEX('Monthly Data'!N:N,Calculations!$C$116+MOD(DB38,Calculations!$C$118))+Control!$C$7*Calculations!$C$83*INDEX('Monthly Data'!O:O,Calculations!$C$116+MOD(DB38,Calculations!$C$118))+Control!$C$7*Calculations!$C$84*INDEX('Monthly Data'!P:P,Calculations!$C$116+MOD(DB38,Calculations!$C$118))+Control!$C$7*Calculations!$C$85*INDEX('Monthly Data'!Q:Q,Calculations!$C$116+MOD(DB38,Calculations!$C$118))+(1-Control!$C$7*Calculations!$C$87)*INDEX('Monthly Data'!R:R,Calculations!$C$116+MOD(DB38,Calculations!$C$118))</f>
        <v>9.9793409618087695E-3</v>
      </c>
      <c r="HS38" s="86">
        <f ca="1">Control!$C$7*Calculations!$C$82*INDEX('Monthly Data'!N:N,Calculations!$C$116+MOD(DC38,Calculations!$C$118))+Control!$C$7*Calculations!$C$83*INDEX('Monthly Data'!O:O,Calculations!$C$116+MOD(DC38,Calculations!$C$118))+Control!$C$7*Calculations!$C$84*INDEX('Monthly Data'!P:P,Calculations!$C$116+MOD(DC38,Calculations!$C$118))+Control!$C$7*Calculations!$C$85*INDEX('Monthly Data'!Q:Q,Calculations!$C$116+MOD(DC38,Calculations!$C$118))+(1-Control!$C$7*Calculations!$C$87)*INDEX('Monthly Data'!R:R,Calculations!$C$116+MOD(DC38,Calculations!$C$118))</f>
        <v>4.2795950888382334E-3</v>
      </c>
      <c r="HT38" s="86">
        <f ca="1">Control!$C$7*Calculations!$C$82*INDEX('Monthly Data'!N:N,Calculations!$C$116+MOD(DD38,Calculations!$C$118))+Control!$C$7*Calculations!$C$83*INDEX('Monthly Data'!O:O,Calculations!$C$116+MOD(DD38,Calculations!$C$118))+Control!$C$7*Calculations!$C$84*INDEX('Monthly Data'!P:P,Calculations!$C$116+MOD(DD38,Calculations!$C$118))+Control!$C$7*Calculations!$C$85*INDEX('Monthly Data'!Q:Q,Calculations!$C$116+MOD(DD38,Calculations!$C$118))+(1-Control!$C$7*Calculations!$C$87)*INDEX('Monthly Data'!R:R,Calculations!$C$116+MOD(DD38,Calculations!$C$118))</f>
        <v>5.1279584938936244E-2</v>
      </c>
      <c r="HU38" s="86">
        <f ca="1">Control!$C$7*Calculations!$C$82*INDEX('Monthly Data'!N:N,Calculations!$C$116+MOD(DE38,Calculations!$C$118))+Control!$C$7*Calculations!$C$83*INDEX('Monthly Data'!O:O,Calculations!$C$116+MOD(DE38,Calculations!$C$118))+Control!$C$7*Calculations!$C$84*INDEX('Monthly Data'!P:P,Calculations!$C$116+MOD(DE38,Calculations!$C$118))+Control!$C$7*Calculations!$C$85*INDEX('Monthly Data'!Q:Q,Calculations!$C$116+MOD(DE38,Calculations!$C$118))+(1-Control!$C$7*Calculations!$C$87)*INDEX('Monthly Data'!R:R,Calculations!$C$116+MOD(DE38,Calculations!$C$118))</f>
        <v>-3.299557342782896E-2</v>
      </c>
      <c r="HV38" s="86">
        <f ca="1">Control!$C$7*Calculations!$C$82*INDEX('Monthly Data'!N:N,Calculations!$C$116+MOD(DF38,Calculations!$C$118))+Control!$C$7*Calculations!$C$83*INDEX('Monthly Data'!O:O,Calculations!$C$116+MOD(DF38,Calculations!$C$118))+Control!$C$7*Calculations!$C$84*INDEX('Monthly Data'!P:P,Calculations!$C$116+MOD(DF38,Calculations!$C$118))+Control!$C$7*Calculations!$C$85*INDEX('Monthly Data'!Q:Q,Calculations!$C$116+MOD(DF38,Calculations!$C$118))+(1-Control!$C$7*Calculations!$C$87)*INDEX('Monthly Data'!R:R,Calculations!$C$116+MOD(DF38,Calculations!$C$118))</f>
        <v>6.3250222980707482E-3</v>
      </c>
      <c r="HW38" s="86">
        <f ca="1">Control!$C$7*Calculations!$C$82*INDEX('Monthly Data'!N:N,Calculations!$C$116+MOD(DG38,Calculations!$C$118))+Control!$C$7*Calculations!$C$83*INDEX('Monthly Data'!O:O,Calculations!$C$116+MOD(DG38,Calculations!$C$118))+Control!$C$7*Calculations!$C$84*INDEX('Monthly Data'!P:P,Calculations!$C$116+MOD(DG38,Calculations!$C$118))+Control!$C$7*Calculations!$C$85*INDEX('Monthly Data'!Q:Q,Calculations!$C$116+MOD(DG38,Calculations!$C$118))+(1-Control!$C$7*Calculations!$C$87)*INDEX('Monthly Data'!R:R,Calculations!$C$116+MOD(DG38,Calculations!$C$118))</f>
        <v>-9.9526758408448549E-3</v>
      </c>
      <c r="HX38" s="86">
        <f ca="1">Control!$C$7*Calculations!$C$82*INDEX('Monthly Data'!N:N,Calculations!$C$116+MOD(DH38,Calculations!$C$118))+Control!$C$7*Calculations!$C$83*INDEX('Monthly Data'!O:O,Calculations!$C$116+MOD(DH38,Calculations!$C$118))+Control!$C$7*Calculations!$C$84*INDEX('Monthly Data'!P:P,Calculations!$C$116+MOD(DH38,Calculations!$C$118))+Control!$C$7*Calculations!$C$85*INDEX('Monthly Data'!Q:Q,Calculations!$C$116+MOD(DH38,Calculations!$C$118))+(1-Control!$C$7*Calculations!$C$87)*INDEX('Monthly Data'!R:R,Calculations!$C$116+MOD(DH38,Calculations!$C$118))</f>
        <v>-2.5168357537820856E-4</v>
      </c>
      <c r="HY38" s="86">
        <f ca="1">Control!$C$7*Calculations!$C$82*INDEX('Monthly Data'!N:N,Calculations!$C$116+MOD(DI38,Calculations!$C$118))+Control!$C$7*Calculations!$C$83*INDEX('Monthly Data'!O:O,Calculations!$C$116+MOD(DI38,Calculations!$C$118))+Control!$C$7*Calculations!$C$84*INDEX('Monthly Data'!P:P,Calculations!$C$116+MOD(DI38,Calculations!$C$118))+Control!$C$7*Calculations!$C$85*INDEX('Monthly Data'!Q:Q,Calculations!$C$116+MOD(DI38,Calculations!$C$118))+(1-Control!$C$7*Calculations!$C$87)*INDEX('Monthly Data'!R:R,Calculations!$C$116+MOD(DI38,Calculations!$C$118))</f>
        <v>4.7768166384148329E-3</v>
      </c>
      <c r="HZ38" s="86">
        <f ca="1">Control!$C$7*Calculations!$C$82*INDEX('Monthly Data'!N:N,Calculations!$C$116+MOD(DJ38,Calculations!$C$118))+Control!$C$7*Calculations!$C$83*INDEX('Monthly Data'!O:O,Calculations!$C$116+MOD(DJ38,Calculations!$C$118))+Control!$C$7*Calculations!$C$84*INDEX('Monthly Data'!P:P,Calculations!$C$116+MOD(DJ38,Calculations!$C$118))+Control!$C$7*Calculations!$C$85*INDEX('Monthly Data'!Q:Q,Calculations!$C$116+MOD(DJ38,Calculations!$C$118))+(1-Control!$C$7*Calculations!$C$87)*INDEX('Monthly Data'!R:R,Calculations!$C$116+MOD(DJ38,Calculations!$C$118))</f>
        <v>-7.4084874653726545E-3</v>
      </c>
      <c r="IA38" s="86">
        <f ca="1">Control!$C$7*Calculations!$C$82*INDEX('Monthly Data'!N:N,Calculations!$C$116+MOD(DK38,Calculations!$C$118))+Control!$C$7*Calculations!$C$83*INDEX('Monthly Data'!O:O,Calculations!$C$116+MOD(DK38,Calculations!$C$118))+Control!$C$7*Calculations!$C$84*INDEX('Monthly Data'!P:P,Calculations!$C$116+MOD(DK38,Calculations!$C$118))+Control!$C$7*Calculations!$C$85*INDEX('Monthly Data'!Q:Q,Calculations!$C$116+MOD(DK38,Calculations!$C$118))+(1-Control!$C$7*Calculations!$C$87)*INDEX('Monthly Data'!R:R,Calculations!$C$116+MOD(DK38,Calculations!$C$118))</f>
        <v>5.3309355465453899E-3</v>
      </c>
      <c r="IB38" s="86">
        <f ca="1">Control!$C$7*Calculations!$C$82*INDEX('Monthly Data'!N:N,Calculations!$C$116+MOD(DL38,Calculations!$C$118))+Control!$C$7*Calculations!$C$83*INDEX('Monthly Data'!O:O,Calculations!$C$116+MOD(DL38,Calculations!$C$118))+Control!$C$7*Calculations!$C$84*INDEX('Monthly Data'!P:P,Calculations!$C$116+MOD(DL38,Calculations!$C$118))+Control!$C$7*Calculations!$C$85*INDEX('Monthly Data'!Q:Q,Calculations!$C$116+MOD(DL38,Calculations!$C$118))+(1-Control!$C$7*Calculations!$C$87)*INDEX('Monthly Data'!R:R,Calculations!$C$116+MOD(DL38,Calculations!$C$118))</f>
        <v>1.8665061640915637E-2</v>
      </c>
      <c r="IC38" s="86">
        <f ca="1">Control!$C$7*Calculations!$C$82*INDEX('Monthly Data'!N:N,Calculations!$C$116+MOD(DM38,Calculations!$C$118))+Control!$C$7*Calculations!$C$83*INDEX('Monthly Data'!O:O,Calculations!$C$116+MOD(DM38,Calculations!$C$118))+Control!$C$7*Calculations!$C$84*INDEX('Monthly Data'!P:P,Calculations!$C$116+MOD(DM38,Calculations!$C$118))+Control!$C$7*Calculations!$C$85*INDEX('Monthly Data'!Q:Q,Calculations!$C$116+MOD(DM38,Calculations!$C$118))+(1-Control!$C$7*Calculations!$C$87)*INDEX('Monthly Data'!R:R,Calculations!$C$116+MOD(DM38,Calculations!$C$118))</f>
        <v>1.0627294914941248E-2</v>
      </c>
      <c r="ID38" s="86">
        <f ca="1">Control!$C$7*Calculations!$C$82*INDEX('Monthly Data'!N:N,Calculations!$C$116+MOD(DN38,Calculations!$C$118))+Control!$C$7*Calculations!$C$83*INDEX('Monthly Data'!O:O,Calculations!$C$116+MOD(DN38,Calculations!$C$118))+Control!$C$7*Calculations!$C$84*INDEX('Monthly Data'!P:P,Calculations!$C$116+MOD(DN38,Calculations!$C$118))+Control!$C$7*Calculations!$C$85*INDEX('Monthly Data'!Q:Q,Calculations!$C$116+MOD(DN38,Calculations!$C$118))+(1-Control!$C$7*Calculations!$C$87)*INDEX('Monthly Data'!R:R,Calculations!$C$116+MOD(DN38,Calculations!$C$118))</f>
        <v>2.9708469559001142E-2</v>
      </c>
      <c r="IE38" s="86">
        <f ca="1">Control!$C$7*Calculations!$C$82*INDEX('Monthly Data'!N:N,Calculations!$C$116+MOD(DO38,Calculations!$C$118))+Control!$C$7*Calculations!$C$83*INDEX('Monthly Data'!O:O,Calculations!$C$116+MOD(DO38,Calculations!$C$118))+Control!$C$7*Calculations!$C$84*INDEX('Monthly Data'!P:P,Calculations!$C$116+MOD(DO38,Calculations!$C$118))+Control!$C$7*Calculations!$C$85*INDEX('Monthly Data'!Q:Q,Calculations!$C$116+MOD(DO38,Calculations!$C$118))+(1-Control!$C$7*Calculations!$C$87)*INDEX('Monthly Data'!R:R,Calculations!$C$116+MOD(DO38,Calculations!$C$118))</f>
        <v>-2.7490061308214487E-3</v>
      </c>
      <c r="IF38" s="86">
        <f ca="1">Control!$C$7*Calculations!$C$82*INDEX('Monthly Data'!N:N,Calculations!$C$116+MOD(DP38,Calculations!$C$118))+Control!$C$7*Calculations!$C$83*INDEX('Monthly Data'!O:O,Calculations!$C$116+MOD(DP38,Calculations!$C$118))+Control!$C$7*Calculations!$C$84*INDEX('Monthly Data'!P:P,Calculations!$C$116+MOD(DP38,Calculations!$C$118))+Control!$C$7*Calculations!$C$85*INDEX('Monthly Data'!Q:Q,Calculations!$C$116+MOD(DP38,Calculations!$C$118))+(1-Control!$C$7*Calculations!$C$87)*INDEX('Monthly Data'!R:R,Calculations!$C$116+MOD(DP38,Calculations!$C$118))</f>
        <v>2.4842166689046628E-2</v>
      </c>
      <c r="IG38" s="88">
        <f ca="1">Control!$C$8*(1+DQ38)*(1+DR38)*(1+DS38)*(1+DT38)*(1+DU38)*(1+DV38)*(1+DW38)*(1+DX38)*(1+DY38)*(1+DZ38)*(1+EA38)*(1+EB38)*(1+EC38)*(1+ED38)*(1+EE38)*(1+EF38)*(1+EG38)*(1+EH38)*(1+EI38)*(1+EJ38)*(1+EK38)*(1+EL38)*(1+EM38)*(1+EN38)*(1+EO38)*(1+EP38)*(1+EQ38)*(1+ER38)*(1+ES38)*(1+ET38)*(1+EU38)*(1+EV38)*(1+EW38)*(1+EX38)*(1+EY38)*(1+EZ38)*(1+FA38)*(1+FB38)*(1+FC38)*(1+FD38)*(1+FE38)*(1+FF38)*(1+FG38)*(1+FH38)*(1+FI38)*(1+FJ38)*(1+FK38)*(1+FL38)*(1+FM38)*(1+FN38)*(1+FO38)*(1+FP38)*(1+FQ38)*(1+FR38)*(1+FS38)*(1+FT38)*(1+FU38)*(1+FV38)*(1+FW38)*(1+FX38)*(1+FY38)*(1+FZ38)*(1+GA38)*(1+GB38)*(1+GC38)*(1+GD38)*(1+GE38)*(1+GF38)*(1+GG38)*(1+GH38)*(1+GI38)*(1+GJ38)*(1+GK38)*(1+GL38)*(1+GM38)*(1+GN38)*(1+GO38)*(1+GP38)*(1+GQ38)*(1+GR38)*(1+GS38)*(1+GT38)*(1+GU38)*(1+GV38)*(1+GW38)*(1+GX38)*(1+GY38)*(1+GZ38)*(1+HA38)*(1+HB38)*(1+HC38)*(1+HD38)*(1+HE38)*(1+HF38)*(1+HG38)*(1+HH38)*(1+HI38)*(1+HJ38)*(1+HK38)*(1+HL38)*(1+HM38)*(1+HN38)*(1+HO38)*(1+HP38)*(1+HQ38)*(1+HR38)*(1+HS38)*(1+HT38)*(1+HU38)*(1+HV38)*(1+HW38)*(1+HX38)*(1+HY38)*(1+HZ38)*(1+IA38)*(1+IB38)*(1+IC38)*(1+ID38)*(1+IE38)*(1+IF38)</f>
        <v>82773.800948542485</v>
      </c>
    </row>
    <row r="39" spans="1:241" x14ac:dyDescent="0.25">
      <c r="A39">
        <v>43</v>
      </c>
      <c r="B39">
        <v>51</v>
      </c>
      <c r="C39">
        <v>36</v>
      </c>
      <c r="D39">
        <v>82</v>
      </c>
      <c r="E39">
        <v>8</v>
      </c>
      <c r="F39">
        <v>2</v>
      </c>
      <c r="G39">
        <v>19</v>
      </c>
      <c r="H39">
        <v>62</v>
      </c>
      <c r="I39">
        <v>94</v>
      </c>
      <c r="J39">
        <v>75</v>
      </c>
      <c r="K39">
        <v>25</v>
      </c>
      <c r="L39">
        <v>35</v>
      </c>
      <c r="M39">
        <v>79</v>
      </c>
      <c r="N39">
        <v>116</v>
      </c>
      <c r="O39">
        <v>62</v>
      </c>
      <c r="P39">
        <v>104</v>
      </c>
      <c r="Q39">
        <v>76</v>
      </c>
      <c r="R39">
        <v>76</v>
      </c>
      <c r="S39">
        <v>74</v>
      </c>
      <c r="T39">
        <v>70</v>
      </c>
      <c r="U39">
        <v>47</v>
      </c>
      <c r="V39">
        <v>78</v>
      </c>
      <c r="W39">
        <v>31</v>
      </c>
      <c r="X39">
        <v>33</v>
      </c>
      <c r="Y39">
        <v>43</v>
      </c>
      <c r="Z39">
        <v>9</v>
      </c>
      <c r="AA39">
        <v>111</v>
      </c>
      <c r="AB39">
        <v>56</v>
      </c>
      <c r="AC39">
        <v>102</v>
      </c>
      <c r="AD39">
        <v>86</v>
      </c>
      <c r="AE39">
        <v>46</v>
      </c>
      <c r="AF39">
        <v>37</v>
      </c>
      <c r="AG39">
        <v>36</v>
      </c>
      <c r="AH39">
        <v>10</v>
      </c>
      <c r="AI39">
        <v>103</v>
      </c>
      <c r="AJ39">
        <v>50</v>
      </c>
      <c r="AK39">
        <v>77</v>
      </c>
      <c r="AL39">
        <v>19</v>
      </c>
      <c r="AM39">
        <v>45</v>
      </c>
      <c r="AN39">
        <v>34</v>
      </c>
      <c r="AO39">
        <v>35</v>
      </c>
      <c r="AP39">
        <v>7</v>
      </c>
      <c r="AQ39">
        <v>114</v>
      </c>
      <c r="AR39">
        <v>71</v>
      </c>
      <c r="AS39">
        <v>1</v>
      </c>
      <c r="AT39">
        <v>102</v>
      </c>
      <c r="AU39">
        <v>3</v>
      </c>
      <c r="AV39">
        <v>46</v>
      </c>
      <c r="AW39">
        <v>61</v>
      </c>
      <c r="AX39">
        <v>6</v>
      </c>
      <c r="AY39">
        <v>3</v>
      </c>
      <c r="AZ39">
        <v>8</v>
      </c>
      <c r="BA39">
        <v>36</v>
      </c>
      <c r="BB39">
        <v>84</v>
      </c>
      <c r="BC39">
        <v>48</v>
      </c>
      <c r="BD39">
        <v>106</v>
      </c>
      <c r="BE39">
        <v>81</v>
      </c>
      <c r="BF39">
        <v>14</v>
      </c>
      <c r="BG39">
        <v>15</v>
      </c>
      <c r="BH39">
        <v>99</v>
      </c>
      <c r="BI39">
        <v>48</v>
      </c>
      <c r="BJ39">
        <v>43</v>
      </c>
      <c r="BK39">
        <v>43</v>
      </c>
      <c r="BL39">
        <v>57</v>
      </c>
      <c r="BM39">
        <v>85</v>
      </c>
      <c r="BN39">
        <v>107</v>
      </c>
      <c r="BO39">
        <v>67</v>
      </c>
      <c r="BP39">
        <v>110</v>
      </c>
      <c r="BQ39">
        <v>46</v>
      </c>
      <c r="BR39">
        <v>114</v>
      </c>
      <c r="BS39">
        <v>50</v>
      </c>
      <c r="BT39">
        <v>2</v>
      </c>
      <c r="BU39">
        <v>0</v>
      </c>
      <c r="BV39">
        <v>81</v>
      </c>
      <c r="BW39">
        <v>58</v>
      </c>
      <c r="BX39">
        <v>18</v>
      </c>
      <c r="BY39">
        <v>45</v>
      </c>
      <c r="BZ39">
        <v>65</v>
      </c>
      <c r="CA39">
        <v>112</v>
      </c>
      <c r="CB39">
        <v>27</v>
      </c>
      <c r="CC39">
        <v>96</v>
      </c>
      <c r="CD39">
        <v>83</v>
      </c>
      <c r="CE39">
        <v>58</v>
      </c>
      <c r="CF39">
        <v>20</v>
      </c>
      <c r="CG39">
        <v>96</v>
      </c>
      <c r="CH39">
        <v>43</v>
      </c>
      <c r="CI39">
        <v>84</v>
      </c>
      <c r="CJ39">
        <v>11</v>
      </c>
      <c r="CK39">
        <v>98</v>
      </c>
      <c r="CL39">
        <v>90</v>
      </c>
      <c r="CM39">
        <v>100</v>
      </c>
      <c r="CN39">
        <v>46</v>
      </c>
      <c r="CO39">
        <v>37</v>
      </c>
      <c r="CP39">
        <v>88</v>
      </c>
      <c r="CQ39">
        <v>40</v>
      </c>
      <c r="CR39">
        <v>6</v>
      </c>
      <c r="CS39">
        <v>44</v>
      </c>
      <c r="CT39">
        <v>30</v>
      </c>
      <c r="CU39">
        <v>58</v>
      </c>
      <c r="CV39">
        <v>33</v>
      </c>
      <c r="CW39">
        <v>65</v>
      </c>
      <c r="CX39">
        <v>21</v>
      </c>
      <c r="CY39">
        <v>89</v>
      </c>
      <c r="CZ39">
        <v>110</v>
      </c>
      <c r="DA39">
        <v>57</v>
      </c>
      <c r="DB39">
        <v>0</v>
      </c>
      <c r="DC39">
        <v>110</v>
      </c>
      <c r="DD39">
        <v>77</v>
      </c>
      <c r="DE39">
        <v>104</v>
      </c>
      <c r="DF39">
        <v>67</v>
      </c>
      <c r="DG39">
        <v>15</v>
      </c>
      <c r="DH39">
        <v>70</v>
      </c>
      <c r="DI39">
        <v>3</v>
      </c>
      <c r="DJ39">
        <v>47</v>
      </c>
      <c r="DK39">
        <v>42</v>
      </c>
      <c r="DL39">
        <v>1</v>
      </c>
      <c r="DM39">
        <v>81</v>
      </c>
      <c r="DN39">
        <v>111</v>
      </c>
      <c r="DO39">
        <v>47</v>
      </c>
      <c r="DP39">
        <v>16</v>
      </c>
      <c r="DQ39" s="86">
        <f ca="1">Control!$C$7*Calculations!$C$82*INDEX('Monthly Data'!N:N,Calculations!$C$116+MOD(A39,Calculations!$C$118))+Control!$C$7*Calculations!$C$83*INDEX('Monthly Data'!O:O,Calculations!$C$116+MOD(A39,Calculations!$C$118))+Control!$C$7*Calculations!$C$84*INDEX('Monthly Data'!P:P,Calculations!$C$116+MOD(A39,Calculations!$C$118))+Control!$C$7*Calculations!$C$85*INDEX('Monthly Data'!Q:Q,Calculations!$C$116+MOD(A39,Calculations!$C$118))+(1-Control!$C$7*Calculations!$C$87)*INDEX('Monthly Data'!R:R,Calculations!$C$116+MOD(A39,Calculations!$C$118))</f>
        <v>5.1279584938936244E-2</v>
      </c>
      <c r="DR39" s="86">
        <f ca="1">Control!$C$7*Calculations!$C$82*INDEX('Monthly Data'!N:N,Calculations!$C$116+MOD(B39,Calculations!$C$118))+Control!$C$7*Calculations!$C$83*INDEX('Monthly Data'!O:O,Calculations!$C$116+MOD(B39,Calculations!$C$118))+Control!$C$7*Calculations!$C$84*INDEX('Monthly Data'!P:P,Calculations!$C$116+MOD(B39,Calculations!$C$118))+Control!$C$7*Calculations!$C$85*INDEX('Monthly Data'!Q:Q,Calculations!$C$116+MOD(B39,Calculations!$C$118))+(1-Control!$C$7*Calculations!$C$87)*INDEX('Monthly Data'!R:R,Calculations!$C$116+MOD(B39,Calculations!$C$118))</f>
        <v>1.8695385296339444E-2</v>
      </c>
      <c r="DS39" s="86">
        <f ca="1">Control!$C$7*Calculations!$C$82*INDEX('Monthly Data'!N:N,Calculations!$C$116+MOD(C39,Calculations!$C$118))+Control!$C$7*Calculations!$C$83*INDEX('Monthly Data'!O:O,Calculations!$C$116+MOD(C39,Calculations!$C$118))+Control!$C$7*Calculations!$C$84*INDEX('Monthly Data'!P:P,Calculations!$C$116+MOD(C39,Calculations!$C$118))+Control!$C$7*Calculations!$C$85*INDEX('Monthly Data'!Q:Q,Calculations!$C$116+MOD(C39,Calculations!$C$118))+(1-Control!$C$7*Calculations!$C$87)*INDEX('Monthly Data'!R:R,Calculations!$C$116+MOD(C39,Calculations!$C$118))</f>
        <v>1.1106855739851785E-2</v>
      </c>
      <c r="DT39" s="86">
        <f ca="1">Control!$C$7*Calculations!$C$82*INDEX('Monthly Data'!N:N,Calculations!$C$116+MOD(D39,Calculations!$C$118))+Control!$C$7*Calculations!$C$83*INDEX('Monthly Data'!O:O,Calculations!$C$116+MOD(D39,Calculations!$C$118))+Control!$C$7*Calculations!$C$84*INDEX('Monthly Data'!P:P,Calculations!$C$116+MOD(D39,Calculations!$C$118))+Control!$C$7*Calculations!$C$85*INDEX('Monthly Data'!Q:Q,Calculations!$C$116+MOD(D39,Calculations!$C$118))+(1-Control!$C$7*Calculations!$C$87)*INDEX('Monthly Data'!R:R,Calculations!$C$116+MOD(D39,Calculations!$C$118))</f>
        <v>1.7361594973213587E-2</v>
      </c>
      <c r="DU39" s="86">
        <f ca="1">Control!$C$7*Calculations!$C$82*INDEX('Monthly Data'!N:N,Calculations!$C$116+MOD(E39,Calculations!$C$118))+Control!$C$7*Calculations!$C$83*INDEX('Monthly Data'!O:O,Calculations!$C$116+MOD(E39,Calculations!$C$118))+Control!$C$7*Calculations!$C$84*INDEX('Monthly Data'!P:P,Calculations!$C$116+MOD(E39,Calculations!$C$118))+Control!$C$7*Calculations!$C$85*INDEX('Monthly Data'!Q:Q,Calculations!$C$116+MOD(E39,Calculations!$C$118))+(1-Control!$C$7*Calculations!$C$87)*INDEX('Monthly Data'!R:R,Calculations!$C$116+MOD(E39,Calculations!$C$118))</f>
        <v>9.9787204839310462E-3</v>
      </c>
      <c r="DV39" s="86">
        <f ca="1">Control!$C$7*Calculations!$C$82*INDEX('Monthly Data'!N:N,Calculations!$C$116+MOD(F39,Calculations!$C$118))+Control!$C$7*Calculations!$C$83*INDEX('Monthly Data'!O:O,Calculations!$C$116+MOD(F39,Calculations!$C$118))+Control!$C$7*Calculations!$C$84*INDEX('Monthly Data'!P:P,Calculations!$C$116+MOD(F39,Calculations!$C$118))+Control!$C$7*Calculations!$C$85*INDEX('Monthly Data'!Q:Q,Calculations!$C$116+MOD(F39,Calculations!$C$118))+(1-Control!$C$7*Calculations!$C$87)*INDEX('Monthly Data'!R:R,Calculations!$C$116+MOD(F39,Calculations!$C$118))</f>
        <v>7.7184133340106598E-3</v>
      </c>
      <c r="DW39" s="86">
        <f ca="1">Control!$C$7*Calculations!$C$82*INDEX('Monthly Data'!N:N,Calculations!$C$116+MOD(G39,Calculations!$C$118))+Control!$C$7*Calculations!$C$83*INDEX('Monthly Data'!O:O,Calculations!$C$116+MOD(G39,Calculations!$C$118))+Control!$C$7*Calculations!$C$84*INDEX('Monthly Data'!P:P,Calculations!$C$116+MOD(G39,Calculations!$C$118))+Control!$C$7*Calculations!$C$85*INDEX('Monthly Data'!Q:Q,Calculations!$C$116+MOD(G39,Calculations!$C$118))+(1-Control!$C$7*Calculations!$C$87)*INDEX('Monthly Data'!R:R,Calculations!$C$116+MOD(G39,Calculations!$C$118))</f>
        <v>4.089189590407355E-3</v>
      </c>
      <c r="DX39" s="86">
        <f ca="1">Control!$C$7*Calculations!$C$82*INDEX('Monthly Data'!N:N,Calculations!$C$116+MOD(H39,Calculations!$C$118))+Control!$C$7*Calculations!$C$83*INDEX('Monthly Data'!O:O,Calculations!$C$116+MOD(H39,Calculations!$C$118))+Control!$C$7*Calculations!$C$84*INDEX('Monthly Data'!P:P,Calculations!$C$116+MOD(H39,Calculations!$C$118))+Control!$C$7*Calculations!$C$85*INDEX('Monthly Data'!Q:Q,Calculations!$C$116+MOD(H39,Calculations!$C$118))+(1-Control!$C$7*Calculations!$C$87)*INDEX('Monthly Data'!R:R,Calculations!$C$116+MOD(H39,Calculations!$C$118))</f>
        <v>-9.839093431862074E-3</v>
      </c>
      <c r="DY39" s="86">
        <f ca="1">Control!$C$7*Calculations!$C$82*INDEX('Monthly Data'!N:N,Calculations!$C$116+MOD(I39,Calculations!$C$118))+Control!$C$7*Calculations!$C$83*INDEX('Monthly Data'!O:O,Calculations!$C$116+MOD(I39,Calculations!$C$118))+Control!$C$7*Calculations!$C$84*INDEX('Monthly Data'!P:P,Calculations!$C$116+MOD(I39,Calculations!$C$118))+Control!$C$7*Calculations!$C$85*INDEX('Monthly Data'!Q:Q,Calculations!$C$116+MOD(I39,Calculations!$C$118))+(1-Control!$C$7*Calculations!$C$87)*INDEX('Monthly Data'!R:R,Calculations!$C$116+MOD(I39,Calculations!$C$118))</f>
        <v>1.0353752315110615E-2</v>
      </c>
      <c r="DZ39" s="86">
        <f ca="1">Control!$C$7*Calculations!$C$82*INDEX('Monthly Data'!N:N,Calculations!$C$116+MOD(J39,Calculations!$C$118))+Control!$C$7*Calculations!$C$83*INDEX('Monthly Data'!O:O,Calculations!$C$116+MOD(J39,Calculations!$C$118))+Control!$C$7*Calculations!$C$84*INDEX('Monthly Data'!P:P,Calculations!$C$116+MOD(J39,Calculations!$C$118))+Control!$C$7*Calculations!$C$85*INDEX('Monthly Data'!Q:Q,Calculations!$C$116+MOD(J39,Calculations!$C$118))+(1-Control!$C$7*Calculations!$C$87)*INDEX('Monthly Data'!R:R,Calculations!$C$116+MOD(J39,Calculations!$C$118))</f>
        <v>-2.0259958308006688E-2</v>
      </c>
      <c r="EA39" s="86">
        <f ca="1">Control!$C$7*Calculations!$C$82*INDEX('Monthly Data'!N:N,Calculations!$C$116+MOD(K39,Calculations!$C$118))+Control!$C$7*Calculations!$C$83*INDEX('Monthly Data'!O:O,Calculations!$C$116+MOD(K39,Calculations!$C$118))+Control!$C$7*Calculations!$C$84*INDEX('Monthly Data'!P:P,Calculations!$C$116+MOD(K39,Calculations!$C$118))+Control!$C$7*Calculations!$C$85*INDEX('Monthly Data'!Q:Q,Calculations!$C$116+MOD(K39,Calculations!$C$118))+(1-Control!$C$7*Calculations!$C$87)*INDEX('Monthly Data'!R:R,Calculations!$C$116+MOD(K39,Calculations!$C$118))</f>
        <v>-3.299557342782896E-2</v>
      </c>
      <c r="EB39" s="86">
        <f ca="1">Control!$C$7*Calculations!$C$82*INDEX('Monthly Data'!N:N,Calculations!$C$116+MOD(L39,Calculations!$C$118))+Control!$C$7*Calculations!$C$83*INDEX('Monthly Data'!O:O,Calculations!$C$116+MOD(L39,Calculations!$C$118))+Control!$C$7*Calculations!$C$84*INDEX('Monthly Data'!P:P,Calculations!$C$116+MOD(L39,Calculations!$C$118))+Control!$C$7*Calculations!$C$85*INDEX('Monthly Data'!Q:Q,Calculations!$C$116+MOD(L39,Calculations!$C$118))+(1-Control!$C$7*Calculations!$C$87)*INDEX('Monthly Data'!R:R,Calculations!$C$116+MOD(L39,Calculations!$C$118))</f>
        <v>-9.5555592256394619E-3</v>
      </c>
      <c r="EC39" s="86">
        <f ca="1">Control!$C$7*Calculations!$C$82*INDEX('Monthly Data'!N:N,Calculations!$C$116+MOD(M39,Calculations!$C$118))+Control!$C$7*Calculations!$C$83*INDEX('Monthly Data'!O:O,Calculations!$C$116+MOD(M39,Calculations!$C$118))+Control!$C$7*Calculations!$C$84*INDEX('Monthly Data'!P:P,Calculations!$C$116+MOD(M39,Calculations!$C$118))+Control!$C$7*Calculations!$C$85*INDEX('Monthly Data'!Q:Q,Calculations!$C$116+MOD(M39,Calculations!$C$118))+(1-Control!$C$7*Calculations!$C$87)*INDEX('Monthly Data'!R:R,Calculations!$C$116+MOD(M39,Calculations!$C$118))</f>
        <v>1.046389543479892E-2</v>
      </c>
      <c r="ED39" s="86">
        <f ca="1">Control!$C$7*Calculations!$C$82*INDEX('Monthly Data'!N:N,Calculations!$C$116+MOD(N39,Calculations!$C$118))+Control!$C$7*Calculations!$C$83*INDEX('Monthly Data'!O:O,Calculations!$C$116+MOD(N39,Calculations!$C$118))+Control!$C$7*Calculations!$C$84*INDEX('Monthly Data'!P:P,Calculations!$C$116+MOD(N39,Calculations!$C$118))+Control!$C$7*Calculations!$C$85*INDEX('Monthly Data'!Q:Q,Calculations!$C$116+MOD(N39,Calculations!$C$118))+(1-Control!$C$7*Calculations!$C$87)*INDEX('Monthly Data'!R:R,Calculations!$C$116+MOD(N39,Calculations!$C$118))</f>
        <v>2.1918137743539623E-2</v>
      </c>
      <c r="EE39" s="86">
        <f ca="1">Control!$C$7*Calculations!$C$82*INDEX('Monthly Data'!N:N,Calculations!$C$116+MOD(O39,Calculations!$C$118))+Control!$C$7*Calculations!$C$83*INDEX('Monthly Data'!O:O,Calculations!$C$116+MOD(O39,Calculations!$C$118))+Control!$C$7*Calculations!$C$84*INDEX('Monthly Data'!P:P,Calculations!$C$116+MOD(O39,Calculations!$C$118))+Control!$C$7*Calculations!$C$85*INDEX('Monthly Data'!Q:Q,Calculations!$C$116+MOD(O39,Calculations!$C$118))+(1-Control!$C$7*Calculations!$C$87)*INDEX('Monthly Data'!R:R,Calculations!$C$116+MOD(O39,Calculations!$C$118))</f>
        <v>-9.839093431862074E-3</v>
      </c>
      <c r="EF39" s="86">
        <f ca="1">Control!$C$7*Calculations!$C$82*INDEX('Monthly Data'!N:N,Calculations!$C$116+MOD(P39,Calculations!$C$118))+Control!$C$7*Calculations!$C$83*INDEX('Monthly Data'!O:O,Calculations!$C$116+MOD(P39,Calculations!$C$118))+Control!$C$7*Calculations!$C$84*INDEX('Monthly Data'!P:P,Calculations!$C$116+MOD(P39,Calculations!$C$118))+Control!$C$7*Calculations!$C$85*INDEX('Monthly Data'!Q:Q,Calculations!$C$116+MOD(P39,Calculations!$C$118))+(1-Control!$C$7*Calculations!$C$87)*INDEX('Monthly Data'!R:R,Calculations!$C$116+MOD(P39,Calculations!$C$118))</f>
        <v>2.9708469559001142E-2</v>
      </c>
      <c r="EG39" s="86">
        <f ca="1">Control!$C$7*Calculations!$C$82*INDEX('Monthly Data'!N:N,Calculations!$C$116+MOD(Q39,Calculations!$C$118))+Control!$C$7*Calculations!$C$83*INDEX('Monthly Data'!O:O,Calculations!$C$116+MOD(Q39,Calculations!$C$118))+Control!$C$7*Calculations!$C$84*INDEX('Monthly Data'!P:P,Calculations!$C$116+MOD(Q39,Calculations!$C$118))+Control!$C$7*Calculations!$C$85*INDEX('Monthly Data'!Q:Q,Calculations!$C$116+MOD(Q39,Calculations!$C$118))+(1-Control!$C$7*Calculations!$C$87)*INDEX('Monthly Data'!R:R,Calculations!$C$116+MOD(Q39,Calculations!$C$118))</f>
        <v>3.5231336013669103E-2</v>
      </c>
      <c r="EH39" s="86">
        <f ca="1">Control!$C$7*Calculations!$C$82*INDEX('Monthly Data'!N:N,Calculations!$C$116+MOD(R39,Calculations!$C$118))+Control!$C$7*Calculations!$C$83*INDEX('Monthly Data'!O:O,Calculations!$C$116+MOD(R39,Calculations!$C$118))+Control!$C$7*Calculations!$C$84*INDEX('Monthly Data'!P:P,Calculations!$C$116+MOD(R39,Calculations!$C$118))+Control!$C$7*Calculations!$C$85*INDEX('Monthly Data'!Q:Q,Calculations!$C$116+MOD(R39,Calculations!$C$118))+(1-Control!$C$7*Calculations!$C$87)*INDEX('Monthly Data'!R:R,Calculations!$C$116+MOD(R39,Calculations!$C$118))</f>
        <v>3.5231336013669103E-2</v>
      </c>
      <c r="EI39" s="86">
        <f ca="1">Control!$C$7*Calculations!$C$82*INDEX('Monthly Data'!N:N,Calculations!$C$116+MOD(S39,Calculations!$C$118))+Control!$C$7*Calculations!$C$83*INDEX('Monthly Data'!O:O,Calculations!$C$116+MOD(S39,Calculations!$C$118))+Control!$C$7*Calculations!$C$84*INDEX('Monthly Data'!P:P,Calculations!$C$116+MOD(S39,Calculations!$C$118))+Control!$C$7*Calculations!$C$85*INDEX('Monthly Data'!Q:Q,Calculations!$C$116+MOD(S39,Calculations!$C$118))+(1-Control!$C$7*Calculations!$C$87)*INDEX('Monthly Data'!R:R,Calculations!$C$116+MOD(S39,Calculations!$C$118))</f>
        <v>3.7118215575026904E-2</v>
      </c>
      <c r="EJ39" s="86">
        <f ca="1">Control!$C$7*Calculations!$C$82*INDEX('Monthly Data'!N:N,Calculations!$C$116+MOD(T39,Calculations!$C$118))+Control!$C$7*Calculations!$C$83*INDEX('Monthly Data'!O:O,Calculations!$C$116+MOD(T39,Calculations!$C$118))+Control!$C$7*Calculations!$C$84*INDEX('Monthly Data'!P:P,Calculations!$C$116+MOD(T39,Calculations!$C$118))+Control!$C$7*Calculations!$C$85*INDEX('Monthly Data'!Q:Q,Calculations!$C$116+MOD(T39,Calculations!$C$118))+(1-Control!$C$7*Calculations!$C$87)*INDEX('Monthly Data'!R:R,Calculations!$C$116+MOD(T39,Calculations!$C$118))</f>
        <v>3.8809817903524786E-2</v>
      </c>
      <c r="EK39" s="86">
        <f ca="1">Control!$C$7*Calculations!$C$82*INDEX('Monthly Data'!N:N,Calculations!$C$116+MOD(U39,Calculations!$C$118))+Control!$C$7*Calculations!$C$83*INDEX('Monthly Data'!O:O,Calculations!$C$116+MOD(U39,Calculations!$C$118))+Control!$C$7*Calculations!$C$84*INDEX('Monthly Data'!P:P,Calculations!$C$116+MOD(U39,Calculations!$C$118))+Control!$C$7*Calculations!$C$85*INDEX('Monthly Data'!Q:Q,Calculations!$C$116+MOD(U39,Calculations!$C$118))+(1-Control!$C$7*Calculations!$C$87)*INDEX('Monthly Data'!R:R,Calculations!$C$116+MOD(U39,Calculations!$C$118))</f>
        <v>3.1011313347584085E-2</v>
      </c>
      <c r="EL39" s="86">
        <f ca="1">Control!$C$7*Calculations!$C$82*INDEX('Monthly Data'!N:N,Calculations!$C$116+MOD(V39,Calculations!$C$118))+Control!$C$7*Calculations!$C$83*INDEX('Monthly Data'!O:O,Calculations!$C$116+MOD(V39,Calculations!$C$118))+Control!$C$7*Calculations!$C$84*INDEX('Monthly Data'!P:P,Calculations!$C$116+MOD(V39,Calculations!$C$118))+Control!$C$7*Calculations!$C$85*INDEX('Monthly Data'!Q:Q,Calculations!$C$116+MOD(V39,Calculations!$C$118))+(1-Control!$C$7*Calculations!$C$87)*INDEX('Monthly Data'!R:R,Calculations!$C$116+MOD(V39,Calculations!$C$118))</f>
        <v>1.7472933988537529E-2</v>
      </c>
      <c r="EM39" s="86">
        <f ca="1">Control!$C$7*Calculations!$C$82*INDEX('Monthly Data'!N:N,Calculations!$C$116+MOD(W39,Calculations!$C$118))+Control!$C$7*Calculations!$C$83*INDEX('Monthly Data'!O:O,Calculations!$C$116+MOD(W39,Calculations!$C$118))+Control!$C$7*Calculations!$C$84*INDEX('Monthly Data'!P:P,Calculations!$C$116+MOD(W39,Calculations!$C$118))+Control!$C$7*Calculations!$C$85*INDEX('Monthly Data'!Q:Q,Calculations!$C$116+MOD(W39,Calculations!$C$118))+(1-Control!$C$7*Calculations!$C$87)*INDEX('Monthly Data'!R:R,Calculations!$C$116+MOD(W39,Calculations!$C$118))</f>
        <v>1.8665061640915637E-2</v>
      </c>
      <c r="EN39" s="86">
        <f ca="1">Control!$C$7*Calculations!$C$82*INDEX('Monthly Data'!N:N,Calculations!$C$116+MOD(X39,Calculations!$C$118))+Control!$C$7*Calculations!$C$83*INDEX('Monthly Data'!O:O,Calculations!$C$116+MOD(X39,Calculations!$C$118))+Control!$C$7*Calculations!$C$84*INDEX('Monthly Data'!P:P,Calculations!$C$116+MOD(X39,Calculations!$C$118))+Control!$C$7*Calculations!$C$85*INDEX('Monthly Data'!Q:Q,Calculations!$C$116+MOD(X39,Calculations!$C$118))+(1-Control!$C$7*Calculations!$C$87)*INDEX('Monthly Data'!R:R,Calculations!$C$116+MOD(X39,Calculations!$C$118))</f>
        <v>3.1070573055362403E-2</v>
      </c>
      <c r="EO39" s="86">
        <f ca="1">Control!$C$7*Calculations!$C$82*INDEX('Monthly Data'!N:N,Calculations!$C$116+MOD(Y39,Calculations!$C$118))+Control!$C$7*Calculations!$C$83*INDEX('Monthly Data'!O:O,Calculations!$C$116+MOD(Y39,Calculations!$C$118))+Control!$C$7*Calculations!$C$84*INDEX('Monthly Data'!P:P,Calculations!$C$116+MOD(Y39,Calculations!$C$118))+Control!$C$7*Calculations!$C$85*INDEX('Monthly Data'!Q:Q,Calculations!$C$116+MOD(Y39,Calculations!$C$118))+(1-Control!$C$7*Calculations!$C$87)*INDEX('Monthly Data'!R:R,Calculations!$C$116+MOD(Y39,Calculations!$C$118))</f>
        <v>5.1279584938936244E-2</v>
      </c>
      <c r="EP39" s="86">
        <f ca="1">Control!$C$7*Calculations!$C$82*INDEX('Monthly Data'!N:N,Calculations!$C$116+MOD(Z39,Calculations!$C$118))+Control!$C$7*Calculations!$C$83*INDEX('Monthly Data'!O:O,Calculations!$C$116+MOD(Z39,Calculations!$C$118))+Control!$C$7*Calculations!$C$84*INDEX('Monthly Data'!P:P,Calculations!$C$116+MOD(Z39,Calculations!$C$118))+Control!$C$7*Calculations!$C$85*INDEX('Monthly Data'!Q:Q,Calculations!$C$116+MOD(Z39,Calculations!$C$118))+(1-Control!$C$7*Calculations!$C$87)*INDEX('Monthly Data'!R:R,Calculations!$C$116+MOD(Z39,Calculations!$C$118))</f>
        <v>2.4470405846852006E-3</v>
      </c>
      <c r="EQ39" s="86">
        <f ca="1">Control!$C$7*Calculations!$C$82*INDEX('Monthly Data'!N:N,Calculations!$C$116+MOD(AA39,Calculations!$C$118))+Control!$C$7*Calculations!$C$83*INDEX('Monthly Data'!O:O,Calculations!$C$116+MOD(AA39,Calculations!$C$118))+Control!$C$7*Calculations!$C$84*INDEX('Monthly Data'!P:P,Calculations!$C$116+MOD(AA39,Calculations!$C$118))+Control!$C$7*Calculations!$C$85*INDEX('Monthly Data'!Q:Q,Calculations!$C$116+MOD(AA39,Calculations!$C$118))+(1-Control!$C$7*Calculations!$C$87)*INDEX('Monthly Data'!R:R,Calculations!$C$116+MOD(AA39,Calculations!$C$118))</f>
        <v>5.8868730207813358E-3</v>
      </c>
      <c r="ER39" s="86">
        <f ca="1">Control!$C$7*Calculations!$C$82*INDEX('Monthly Data'!N:N,Calculations!$C$116+MOD(AB39,Calculations!$C$118))+Control!$C$7*Calculations!$C$83*INDEX('Monthly Data'!O:O,Calculations!$C$116+MOD(AB39,Calculations!$C$118))+Control!$C$7*Calculations!$C$84*INDEX('Monthly Data'!P:P,Calculations!$C$116+MOD(AB39,Calculations!$C$118))+Control!$C$7*Calculations!$C$85*INDEX('Monthly Data'!Q:Q,Calculations!$C$116+MOD(AB39,Calculations!$C$118))+(1-Control!$C$7*Calculations!$C$87)*INDEX('Monthly Data'!R:R,Calculations!$C$116+MOD(AB39,Calculations!$C$118))</f>
        <v>7.5897487599915015E-3</v>
      </c>
      <c r="ES39" s="86">
        <f ca="1">Control!$C$7*Calculations!$C$82*INDEX('Monthly Data'!N:N,Calculations!$C$116+MOD(AC39,Calculations!$C$118))+Control!$C$7*Calculations!$C$83*INDEX('Monthly Data'!O:O,Calculations!$C$116+MOD(AC39,Calculations!$C$118))+Control!$C$7*Calculations!$C$84*INDEX('Monthly Data'!P:P,Calculations!$C$116+MOD(AC39,Calculations!$C$118))+Control!$C$7*Calculations!$C$85*INDEX('Monthly Data'!Q:Q,Calculations!$C$116+MOD(AC39,Calculations!$C$118))+(1-Control!$C$7*Calculations!$C$87)*INDEX('Monthly Data'!R:R,Calculations!$C$116+MOD(AC39,Calculations!$C$118))</f>
        <v>-1.8530040247387896E-2</v>
      </c>
      <c r="ET39" s="86">
        <f ca="1">Control!$C$7*Calculations!$C$82*INDEX('Monthly Data'!N:N,Calculations!$C$116+MOD(AD39,Calculations!$C$118))+Control!$C$7*Calculations!$C$83*INDEX('Monthly Data'!O:O,Calculations!$C$116+MOD(AD39,Calculations!$C$118))+Control!$C$7*Calculations!$C$84*INDEX('Monthly Data'!P:P,Calculations!$C$116+MOD(AD39,Calculations!$C$118))+Control!$C$7*Calculations!$C$85*INDEX('Monthly Data'!Q:Q,Calculations!$C$116+MOD(AD39,Calculations!$C$118))+(1-Control!$C$7*Calculations!$C$87)*INDEX('Monthly Data'!R:R,Calculations!$C$116+MOD(AD39,Calculations!$C$118))</f>
        <v>4.5735623984309991E-2</v>
      </c>
      <c r="EU39" s="86">
        <f ca="1">Control!$C$7*Calculations!$C$82*INDEX('Monthly Data'!N:N,Calculations!$C$116+MOD(AE39,Calculations!$C$118))+Control!$C$7*Calculations!$C$83*INDEX('Monthly Data'!O:O,Calculations!$C$116+MOD(AE39,Calculations!$C$118))+Control!$C$7*Calculations!$C$84*INDEX('Monthly Data'!P:P,Calculations!$C$116+MOD(AE39,Calculations!$C$118))+Control!$C$7*Calculations!$C$85*INDEX('Monthly Data'!Q:Q,Calculations!$C$116+MOD(AE39,Calculations!$C$118))+(1-Control!$C$7*Calculations!$C$87)*INDEX('Monthly Data'!R:R,Calculations!$C$116+MOD(AE39,Calculations!$C$118))</f>
        <v>2.3307359621218403E-2</v>
      </c>
      <c r="EV39" s="86">
        <f ca="1">Control!$C$7*Calculations!$C$82*INDEX('Monthly Data'!N:N,Calculations!$C$116+MOD(AF39,Calculations!$C$118))+Control!$C$7*Calculations!$C$83*INDEX('Monthly Data'!O:O,Calculations!$C$116+MOD(AF39,Calculations!$C$118))+Control!$C$7*Calculations!$C$84*INDEX('Monthly Data'!P:P,Calculations!$C$116+MOD(AF39,Calculations!$C$118))+Control!$C$7*Calculations!$C$85*INDEX('Monthly Data'!Q:Q,Calculations!$C$116+MOD(AF39,Calculations!$C$118))+(1-Control!$C$7*Calculations!$C$87)*INDEX('Monthly Data'!R:R,Calculations!$C$116+MOD(AF39,Calculations!$C$118))</f>
        <v>1.2954540023127663E-2</v>
      </c>
      <c r="EW39" s="86">
        <f ca="1">Control!$C$7*Calculations!$C$82*INDEX('Monthly Data'!N:N,Calculations!$C$116+MOD(AG39,Calculations!$C$118))+Control!$C$7*Calculations!$C$83*INDEX('Monthly Data'!O:O,Calculations!$C$116+MOD(AG39,Calculations!$C$118))+Control!$C$7*Calculations!$C$84*INDEX('Monthly Data'!P:P,Calculations!$C$116+MOD(AG39,Calculations!$C$118))+Control!$C$7*Calculations!$C$85*INDEX('Monthly Data'!Q:Q,Calculations!$C$116+MOD(AG39,Calculations!$C$118))+(1-Control!$C$7*Calculations!$C$87)*INDEX('Monthly Data'!R:R,Calculations!$C$116+MOD(AG39,Calculations!$C$118))</f>
        <v>1.1106855739851785E-2</v>
      </c>
      <c r="EX39" s="86">
        <f ca="1">Control!$C$7*Calculations!$C$82*INDEX('Monthly Data'!N:N,Calculations!$C$116+MOD(AH39,Calculations!$C$118))+Control!$C$7*Calculations!$C$83*INDEX('Monthly Data'!O:O,Calculations!$C$116+MOD(AH39,Calculations!$C$118))+Control!$C$7*Calculations!$C$84*INDEX('Monthly Data'!P:P,Calculations!$C$116+MOD(AH39,Calculations!$C$118))+Control!$C$7*Calculations!$C$85*INDEX('Monthly Data'!Q:Q,Calculations!$C$116+MOD(AH39,Calculations!$C$118))+(1-Control!$C$7*Calculations!$C$87)*INDEX('Monthly Data'!R:R,Calculations!$C$116+MOD(AH39,Calculations!$C$118))</f>
        <v>1.1702576456120543E-2</v>
      </c>
      <c r="EY39" s="86">
        <f ca="1">Control!$C$7*Calculations!$C$82*INDEX('Monthly Data'!N:N,Calculations!$C$116+MOD(AI39,Calculations!$C$118))+Control!$C$7*Calculations!$C$83*INDEX('Monthly Data'!O:O,Calculations!$C$116+MOD(AI39,Calculations!$C$118))+Control!$C$7*Calculations!$C$84*INDEX('Monthly Data'!P:P,Calculations!$C$116+MOD(AI39,Calculations!$C$118))+Control!$C$7*Calculations!$C$85*INDEX('Monthly Data'!Q:Q,Calculations!$C$116+MOD(AI39,Calculations!$C$118))+(1-Control!$C$7*Calculations!$C$87)*INDEX('Monthly Data'!R:R,Calculations!$C$116+MOD(AI39,Calculations!$C$118))</f>
        <v>5.1972609868760735E-3</v>
      </c>
      <c r="EZ39" s="86">
        <f ca="1">Control!$C$7*Calculations!$C$82*INDEX('Monthly Data'!N:N,Calculations!$C$116+MOD(AJ39,Calculations!$C$118))+Control!$C$7*Calculations!$C$83*INDEX('Monthly Data'!O:O,Calculations!$C$116+MOD(AJ39,Calculations!$C$118))+Control!$C$7*Calculations!$C$84*INDEX('Monthly Data'!P:P,Calculations!$C$116+MOD(AJ39,Calculations!$C$118))+Control!$C$7*Calculations!$C$85*INDEX('Monthly Data'!Q:Q,Calculations!$C$116+MOD(AJ39,Calculations!$C$118))+(1-Control!$C$7*Calculations!$C$87)*INDEX('Monthly Data'!R:R,Calculations!$C$116+MOD(AJ39,Calculations!$C$118))</f>
        <v>6.1009361253630504E-2</v>
      </c>
      <c r="FA39" s="86">
        <f ca="1">Control!$C$7*Calculations!$C$82*INDEX('Monthly Data'!N:N,Calculations!$C$116+MOD(AK39,Calculations!$C$118))+Control!$C$7*Calculations!$C$83*INDEX('Monthly Data'!O:O,Calculations!$C$116+MOD(AK39,Calculations!$C$118))+Control!$C$7*Calculations!$C$84*INDEX('Monthly Data'!P:P,Calculations!$C$116+MOD(AK39,Calculations!$C$118))+Control!$C$7*Calculations!$C$85*INDEX('Monthly Data'!Q:Q,Calculations!$C$116+MOD(AK39,Calculations!$C$118))+(1-Control!$C$7*Calculations!$C$87)*INDEX('Monthly Data'!R:R,Calculations!$C$116+MOD(AK39,Calculations!$C$118))</f>
        <v>-1.0485101266941802E-2</v>
      </c>
      <c r="FB39" s="86">
        <f ca="1">Control!$C$7*Calculations!$C$82*INDEX('Monthly Data'!N:N,Calculations!$C$116+MOD(AL39,Calculations!$C$118))+Control!$C$7*Calculations!$C$83*INDEX('Monthly Data'!O:O,Calculations!$C$116+MOD(AL39,Calculations!$C$118))+Control!$C$7*Calculations!$C$84*INDEX('Monthly Data'!P:P,Calculations!$C$116+MOD(AL39,Calculations!$C$118))+Control!$C$7*Calculations!$C$85*INDEX('Monthly Data'!Q:Q,Calculations!$C$116+MOD(AL39,Calculations!$C$118))+(1-Control!$C$7*Calculations!$C$87)*INDEX('Monthly Data'!R:R,Calculations!$C$116+MOD(AL39,Calculations!$C$118))</f>
        <v>4.089189590407355E-3</v>
      </c>
      <c r="FC39" s="86">
        <f ca="1">Control!$C$7*Calculations!$C$82*INDEX('Monthly Data'!N:N,Calculations!$C$116+MOD(AM39,Calculations!$C$118))+Control!$C$7*Calculations!$C$83*INDEX('Monthly Data'!O:O,Calculations!$C$116+MOD(AM39,Calculations!$C$118))+Control!$C$7*Calculations!$C$84*INDEX('Monthly Data'!P:P,Calculations!$C$116+MOD(AM39,Calculations!$C$118))+Control!$C$7*Calculations!$C$85*INDEX('Monthly Data'!Q:Q,Calculations!$C$116+MOD(AM39,Calculations!$C$118))+(1-Control!$C$7*Calculations!$C$87)*INDEX('Monthly Data'!R:R,Calculations!$C$116+MOD(AM39,Calculations!$C$118))</f>
        <v>1.2435425892067014E-2</v>
      </c>
      <c r="FD39" s="86">
        <f ca="1">Control!$C$7*Calculations!$C$82*INDEX('Monthly Data'!N:N,Calculations!$C$116+MOD(AN39,Calculations!$C$118))+Control!$C$7*Calculations!$C$83*INDEX('Monthly Data'!O:O,Calculations!$C$116+MOD(AN39,Calculations!$C$118))+Control!$C$7*Calculations!$C$84*INDEX('Monthly Data'!P:P,Calculations!$C$116+MOD(AN39,Calculations!$C$118))+Control!$C$7*Calculations!$C$85*INDEX('Monthly Data'!Q:Q,Calculations!$C$116+MOD(AN39,Calculations!$C$118))+(1-Control!$C$7*Calculations!$C$87)*INDEX('Monthly Data'!R:R,Calculations!$C$116+MOD(AN39,Calculations!$C$118))</f>
        <v>5.3309355465453899E-3</v>
      </c>
      <c r="FE39" s="86">
        <f ca="1">Control!$C$7*Calculations!$C$82*INDEX('Monthly Data'!N:N,Calculations!$C$116+MOD(AO39,Calculations!$C$118))+Control!$C$7*Calculations!$C$83*INDEX('Monthly Data'!O:O,Calculations!$C$116+MOD(AO39,Calculations!$C$118))+Control!$C$7*Calculations!$C$84*INDEX('Monthly Data'!P:P,Calculations!$C$116+MOD(AO39,Calculations!$C$118))+Control!$C$7*Calculations!$C$85*INDEX('Monthly Data'!Q:Q,Calculations!$C$116+MOD(AO39,Calculations!$C$118))+(1-Control!$C$7*Calculations!$C$87)*INDEX('Monthly Data'!R:R,Calculations!$C$116+MOD(AO39,Calculations!$C$118))</f>
        <v>-9.5555592256394619E-3</v>
      </c>
      <c r="FF39" s="86">
        <f ca="1">Control!$C$7*Calculations!$C$82*INDEX('Monthly Data'!N:N,Calculations!$C$116+MOD(AP39,Calculations!$C$118))+Control!$C$7*Calculations!$C$83*INDEX('Monthly Data'!O:O,Calculations!$C$116+MOD(AP39,Calculations!$C$118))+Control!$C$7*Calculations!$C$84*INDEX('Monthly Data'!P:P,Calculations!$C$116+MOD(AP39,Calculations!$C$118))+Control!$C$7*Calculations!$C$85*INDEX('Monthly Data'!Q:Q,Calculations!$C$116+MOD(AP39,Calculations!$C$118))+(1-Control!$C$7*Calculations!$C$87)*INDEX('Monthly Data'!R:R,Calculations!$C$116+MOD(AP39,Calculations!$C$118))</f>
        <v>8.3814116887657771E-3</v>
      </c>
      <c r="FG39" s="86">
        <f ca="1">Control!$C$7*Calculations!$C$82*INDEX('Monthly Data'!N:N,Calculations!$C$116+MOD(AQ39,Calculations!$C$118))+Control!$C$7*Calculations!$C$83*INDEX('Monthly Data'!O:O,Calculations!$C$116+MOD(AQ39,Calculations!$C$118))+Control!$C$7*Calculations!$C$84*INDEX('Monthly Data'!P:P,Calculations!$C$116+MOD(AQ39,Calculations!$C$118))+Control!$C$7*Calculations!$C$85*INDEX('Monthly Data'!Q:Q,Calculations!$C$116+MOD(AQ39,Calculations!$C$118))+(1-Control!$C$7*Calculations!$C$87)*INDEX('Monthly Data'!R:R,Calculations!$C$116+MOD(AQ39,Calculations!$C$118))</f>
        <v>-2.5419860972892394E-2</v>
      </c>
      <c r="FH39" s="86">
        <f ca="1">Control!$C$7*Calculations!$C$82*INDEX('Monthly Data'!N:N,Calculations!$C$116+MOD(AR39,Calculations!$C$118))+Control!$C$7*Calculations!$C$83*INDEX('Monthly Data'!O:O,Calculations!$C$116+MOD(AR39,Calculations!$C$118))+Control!$C$7*Calculations!$C$84*INDEX('Monthly Data'!P:P,Calculations!$C$116+MOD(AR39,Calculations!$C$118))+Control!$C$7*Calculations!$C$85*INDEX('Monthly Data'!Q:Q,Calculations!$C$116+MOD(AR39,Calculations!$C$118))+(1-Control!$C$7*Calculations!$C$87)*INDEX('Monthly Data'!R:R,Calculations!$C$116+MOD(AR39,Calculations!$C$118))</f>
        <v>-2.072517756005474E-2</v>
      </c>
      <c r="FI39" s="86">
        <f ca="1">Control!$C$7*Calculations!$C$82*INDEX('Monthly Data'!N:N,Calculations!$C$116+MOD(AS39,Calculations!$C$118))+Control!$C$7*Calculations!$C$83*INDEX('Monthly Data'!O:O,Calculations!$C$116+MOD(AS39,Calculations!$C$118))+Control!$C$7*Calculations!$C$84*INDEX('Monthly Data'!P:P,Calculations!$C$116+MOD(AS39,Calculations!$C$118))+Control!$C$7*Calculations!$C$85*INDEX('Monthly Data'!Q:Q,Calculations!$C$116+MOD(AS39,Calculations!$C$118))+(1-Control!$C$7*Calculations!$C$87)*INDEX('Monthly Data'!R:R,Calculations!$C$116+MOD(AS39,Calculations!$C$118))</f>
        <v>-9.9526758408448549E-3</v>
      </c>
      <c r="FJ39" s="86">
        <f ca="1">Control!$C$7*Calculations!$C$82*INDEX('Monthly Data'!N:N,Calculations!$C$116+MOD(AT39,Calculations!$C$118))+Control!$C$7*Calculations!$C$83*INDEX('Monthly Data'!O:O,Calculations!$C$116+MOD(AT39,Calculations!$C$118))+Control!$C$7*Calculations!$C$84*INDEX('Monthly Data'!P:P,Calculations!$C$116+MOD(AT39,Calculations!$C$118))+Control!$C$7*Calculations!$C$85*INDEX('Monthly Data'!Q:Q,Calculations!$C$116+MOD(AT39,Calculations!$C$118))+(1-Control!$C$7*Calculations!$C$87)*INDEX('Monthly Data'!R:R,Calculations!$C$116+MOD(AT39,Calculations!$C$118))</f>
        <v>-1.8530040247387896E-2</v>
      </c>
      <c r="FK39" s="86">
        <f ca="1">Control!$C$7*Calculations!$C$82*INDEX('Monthly Data'!N:N,Calculations!$C$116+MOD(AU39,Calculations!$C$118))+Control!$C$7*Calculations!$C$83*INDEX('Monthly Data'!O:O,Calculations!$C$116+MOD(AU39,Calculations!$C$118))+Control!$C$7*Calculations!$C$84*INDEX('Monthly Data'!P:P,Calculations!$C$116+MOD(AU39,Calculations!$C$118))+Control!$C$7*Calculations!$C$85*INDEX('Monthly Data'!Q:Q,Calculations!$C$116+MOD(AU39,Calculations!$C$118))+(1-Control!$C$7*Calculations!$C$87)*INDEX('Monthly Data'!R:R,Calculations!$C$116+MOD(AU39,Calculations!$C$118))</f>
        <v>9.9793409618087695E-3</v>
      </c>
      <c r="FL39" s="86">
        <f ca="1">Control!$C$7*Calculations!$C$82*INDEX('Monthly Data'!N:N,Calculations!$C$116+MOD(AV39,Calculations!$C$118))+Control!$C$7*Calculations!$C$83*INDEX('Monthly Data'!O:O,Calculations!$C$116+MOD(AV39,Calculations!$C$118))+Control!$C$7*Calculations!$C$84*INDEX('Monthly Data'!P:P,Calculations!$C$116+MOD(AV39,Calculations!$C$118))+Control!$C$7*Calculations!$C$85*INDEX('Monthly Data'!Q:Q,Calculations!$C$116+MOD(AV39,Calculations!$C$118))+(1-Control!$C$7*Calculations!$C$87)*INDEX('Monthly Data'!R:R,Calculations!$C$116+MOD(AV39,Calculations!$C$118))</f>
        <v>2.3307359621218403E-2</v>
      </c>
      <c r="FM39" s="86">
        <f ca="1">Control!$C$7*Calculations!$C$82*INDEX('Monthly Data'!N:N,Calculations!$C$116+MOD(AW39,Calculations!$C$118))+Control!$C$7*Calculations!$C$83*INDEX('Monthly Data'!O:O,Calculations!$C$116+MOD(AW39,Calculations!$C$118))+Control!$C$7*Calculations!$C$84*INDEX('Monthly Data'!P:P,Calculations!$C$116+MOD(AW39,Calculations!$C$118))+Control!$C$7*Calculations!$C$85*INDEX('Monthly Data'!Q:Q,Calculations!$C$116+MOD(AW39,Calculations!$C$118))+(1-Control!$C$7*Calculations!$C$87)*INDEX('Monthly Data'!R:R,Calculations!$C$116+MOD(AW39,Calculations!$C$118))</f>
        <v>2.766281641786093E-2</v>
      </c>
      <c r="FN39" s="86">
        <f ca="1">Control!$C$7*Calculations!$C$82*INDEX('Monthly Data'!N:N,Calculations!$C$116+MOD(AX39,Calculations!$C$118))+Control!$C$7*Calculations!$C$83*INDEX('Monthly Data'!O:O,Calculations!$C$116+MOD(AX39,Calculations!$C$118))+Control!$C$7*Calculations!$C$84*INDEX('Monthly Data'!P:P,Calculations!$C$116+MOD(AX39,Calculations!$C$118))+Control!$C$7*Calculations!$C$85*INDEX('Monthly Data'!Q:Q,Calculations!$C$116+MOD(AX39,Calculations!$C$118))+(1-Control!$C$7*Calculations!$C$87)*INDEX('Monthly Data'!R:R,Calculations!$C$116+MOD(AX39,Calculations!$C$118))</f>
        <v>4.7768166384148329E-3</v>
      </c>
      <c r="FO39" s="86">
        <f ca="1">Control!$C$7*Calculations!$C$82*INDEX('Monthly Data'!N:N,Calculations!$C$116+MOD(AY39,Calculations!$C$118))+Control!$C$7*Calculations!$C$83*INDEX('Monthly Data'!O:O,Calculations!$C$116+MOD(AY39,Calculations!$C$118))+Control!$C$7*Calculations!$C$84*INDEX('Monthly Data'!P:P,Calculations!$C$116+MOD(AY39,Calculations!$C$118))+Control!$C$7*Calculations!$C$85*INDEX('Monthly Data'!Q:Q,Calculations!$C$116+MOD(AY39,Calculations!$C$118))+(1-Control!$C$7*Calculations!$C$87)*INDEX('Monthly Data'!R:R,Calculations!$C$116+MOD(AY39,Calculations!$C$118))</f>
        <v>9.9793409618087695E-3</v>
      </c>
      <c r="FP39" s="86">
        <f ca="1">Control!$C$7*Calculations!$C$82*INDEX('Monthly Data'!N:N,Calculations!$C$116+MOD(AZ39,Calculations!$C$118))+Control!$C$7*Calculations!$C$83*INDEX('Monthly Data'!O:O,Calculations!$C$116+MOD(AZ39,Calculations!$C$118))+Control!$C$7*Calculations!$C$84*INDEX('Monthly Data'!P:P,Calculations!$C$116+MOD(AZ39,Calculations!$C$118))+Control!$C$7*Calculations!$C$85*INDEX('Monthly Data'!Q:Q,Calculations!$C$116+MOD(AZ39,Calculations!$C$118))+(1-Control!$C$7*Calculations!$C$87)*INDEX('Monthly Data'!R:R,Calculations!$C$116+MOD(AZ39,Calculations!$C$118))</f>
        <v>9.9787204839310462E-3</v>
      </c>
      <c r="FQ39" s="86">
        <f ca="1">Control!$C$7*Calculations!$C$82*INDEX('Monthly Data'!N:N,Calculations!$C$116+MOD(BA39,Calculations!$C$118))+Control!$C$7*Calculations!$C$83*INDEX('Monthly Data'!O:O,Calculations!$C$116+MOD(BA39,Calculations!$C$118))+Control!$C$7*Calculations!$C$84*INDEX('Monthly Data'!P:P,Calculations!$C$116+MOD(BA39,Calculations!$C$118))+Control!$C$7*Calculations!$C$85*INDEX('Monthly Data'!Q:Q,Calculations!$C$116+MOD(BA39,Calculations!$C$118))+(1-Control!$C$7*Calculations!$C$87)*INDEX('Monthly Data'!R:R,Calculations!$C$116+MOD(BA39,Calculations!$C$118))</f>
        <v>1.1106855739851785E-2</v>
      </c>
      <c r="FR39" s="86">
        <f ca="1">Control!$C$7*Calculations!$C$82*INDEX('Monthly Data'!N:N,Calculations!$C$116+MOD(BB39,Calculations!$C$118))+Control!$C$7*Calculations!$C$83*INDEX('Monthly Data'!O:O,Calculations!$C$116+MOD(BB39,Calculations!$C$118))+Control!$C$7*Calculations!$C$84*INDEX('Monthly Data'!P:P,Calculations!$C$116+MOD(BB39,Calculations!$C$118))+Control!$C$7*Calculations!$C$85*INDEX('Monthly Data'!Q:Q,Calculations!$C$116+MOD(BB39,Calculations!$C$118))+(1-Control!$C$7*Calculations!$C$87)*INDEX('Monthly Data'!R:R,Calculations!$C$116+MOD(BB39,Calculations!$C$118))</f>
        <v>-1.880155173376722E-2</v>
      </c>
      <c r="FS39" s="86">
        <f ca="1">Control!$C$7*Calculations!$C$82*INDEX('Monthly Data'!N:N,Calculations!$C$116+MOD(BC39,Calculations!$C$118))+Control!$C$7*Calculations!$C$83*INDEX('Monthly Data'!O:O,Calculations!$C$116+MOD(BC39,Calculations!$C$118))+Control!$C$7*Calculations!$C$84*INDEX('Monthly Data'!P:P,Calculations!$C$116+MOD(BC39,Calculations!$C$118))+Control!$C$7*Calculations!$C$85*INDEX('Monthly Data'!Q:Q,Calculations!$C$116+MOD(BC39,Calculations!$C$118))+(1-Control!$C$7*Calculations!$C$87)*INDEX('Monthly Data'!R:R,Calculations!$C$116+MOD(BC39,Calculations!$C$118))</f>
        <v>-1.5984879994281095E-2</v>
      </c>
      <c r="FT39" s="86">
        <f ca="1">Control!$C$7*Calculations!$C$82*INDEX('Monthly Data'!N:N,Calculations!$C$116+MOD(BD39,Calculations!$C$118))+Control!$C$7*Calculations!$C$83*INDEX('Monthly Data'!O:O,Calculations!$C$116+MOD(BD39,Calculations!$C$118))+Control!$C$7*Calculations!$C$84*INDEX('Monthly Data'!P:P,Calculations!$C$116+MOD(BD39,Calculations!$C$118))+Control!$C$7*Calculations!$C$85*INDEX('Monthly Data'!Q:Q,Calculations!$C$116+MOD(BD39,Calculations!$C$118))+(1-Control!$C$7*Calculations!$C$87)*INDEX('Monthly Data'!R:R,Calculations!$C$116+MOD(BD39,Calculations!$C$118))</f>
        <v>6.6954569943530936E-3</v>
      </c>
      <c r="FU39" s="86">
        <f ca="1">Control!$C$7*Calculations!$C$82*INDEX('Monthly Data'!N:N,Calculations!$C$116+MOD(BE39,Calculations!$C$118))+Control!$C$7*Calculations!$C$83*INDEX('Monthly Data'!O:O,Calculations!$C$116+MOD(BE39,Calculations!$C$118))+Control!$C$7*Calculations!$C$84*INDEX('Monthly Data'!P:P,Calculations!$C$116+MOD(BE39,Calculations!$C$118))+Control!$C$7*Calculations!$C$85*INDEX('Monthly Data'!Q:Q,Calculations!$C$116+MOD(BE39,Calculations!$C$118))+(1-Control!$C$7*Calculations!$C$87)*INDEX('Monthly Data'!R:R,Calculations!$C$116+MOD(BE39,Calculations!$C$118))</f>
        <v>3.0957942835585645E-2</v>
      </c>
      <c r="FV39" s="86">
        <f ca="1">Control!$C$7*Calculations!$C$82*INDEX('Monthly Data'!N:N,Calculations!$C$116+MOD(BF39,Calculations!$C$118))+Control!$C$7*Calculations!$C$83*INDEX('Monthly Data'!O:O,Calculations!$C$116+MOD(BF39,Calculations!$C$118))+Control!$C$7*Calculations!$C$84*INDEX('Monthly Data'!P:P,Calculations!$C$116+MOD(BF39,Calculations!$C$118))+Control!$C$7*Calculations!$C$85*INDEX('Monthly Data'!Q:Q,Calculations!$C$116+MOD(BF39,Calculations!$C$118))+(1-Control!$C$7*Calculations!$C$87)*INDEX('Monthly Data'!R:R,Calculations!$C$116+MOD(BF39,Calculations!$C$118))</f>
        <v>9.5791276036140301E-3</v>
      </c>
      <c r="FW39" s="86">
        <f ca="1">Control!$C$7*Calculations!$C$82*INDEX('Monthly Data'!N:N,Calculations!$C$116+MOD(BG39,Calculations!$C$118))+Control!$C$7*Calculations!$C$83*INDEX('Monthly Data'!O:O,Calculations!$C$116+MOD(BG39,Calculations!$C$118))+Control!$C$7*Calculations!$C$84*INDEX('Monthly Data'!P:P,Calculations!$C$116+MOD(BG39,Calculations!$C$118))+Control!$C$7*Calculations!$C$85*INDEX('Monthly Data'!Q:Q,Calculations!$C$116+MOD(BG39,Calculations!$C$118))+(1-Control!$C$7*Calculations!$C$87)*INDEX('Monthly Data'!R:R,Calculations!$C$116+MOD(BG39,Calculations!$C$118))</f>
        <v>7.857567536297622E-3</v>
      </c>
      <c r="FX39" s="86">
        <f ca="1">Control!$C$7*Calculations!$C$82*INDEX('Monthly Data'!N:N,Calculations!$C$116+MOD(BH39,Calculations!$C$118))+Control!$C$7*Calculations!$C$83*INDEX('Monthly Data'!O:O,Calculations!$C$116+MOD(BH39,Calculations!$C$118))+Control!$C$7*Calculations!$C$84*INDEX('Monthly Data'!P:P,Calculations!$C$116+MOD(BH39,Calculations!$C$118))+Control!$C$7*Calculations!$C$85*INDEX('Monthly Data'!Q:Q,Calculations!$C$116+MOD(BH39,Calculations!$C$118))+(1-Control!$C$7*Calculations!$C$87)*INDEX('Monthly Data'!R:R,Calculations!$C$116+MOD(BH39,Calculations!$C$118))</f>
        <v>-1.1360801645249321E-2</v>
      </c>
      <c r="FY39" s="86">
        <f ca="1">Control!$C$7*Calculations!$C$82*INDEX('Monthly Data'!N:N,Calculations!$C$116+MOD(BI39,Calculations!$C$118))+Control!$C$7*Calculations!$C$83*INDEX('Monthly Data'!O:O,Calculations!$C$116+MOD(BI39,Calculations!$C$118))+Control!$C$7*Calculations!$C$84*INDEX('Monthly Data'!P:P,Calculations!$C$116+MOD(BI39,Calculations!$C$118))+Control!$C$7*Calculations!$C$85*INDEX('Monthly Data'!Q:Q,Calculations!$C$116+MOD(BI39,Calculations!$C$118))+(1-Control!$C$7*Calculations!$C$87)*INDEX('Monthly Data'!R:R,Calculations!$C$116+MOD(BI39,Calculations!$C$118))</f>
        <v>-1.5984879994281095E-2</v>
      </c>
      <c r="FZ39" s="86">
        <f ca="1">Control!$C$7*Calculations!$C$82*INDEX('Monthly Data'!N:N,Calculations!$C$116+MOD(BJ39,Calculations!$C$118))+Control!$C$7*Calculations!$C$83*INDEX('Monthly Data'!O:O,Calculations!$C$116+MOD(BJ39,Calculations!$C$118))+Control!$C$7*Calculations!$C$84*INDEX('Monthly Data'!P:P,Calculations!$C$116+MOD(BJ39,Calculations!$C$118))+Control!$C$7*Calculations!$C$85*INDEX('Monthly Data'!Q:Q,Calculations!$C$116+MOD(BJ39,Calculations!$C$118))+(1-Control!$C$7*Calculations!$C$87)*INDEX('Monthly Data'!R:R,Calculations!$C$116+MOD(BJ39,Calculations!$C$118))</f>
        <v>5.1279584938936244E-2</v>
      </c>
      <c r="GA39" s="86">
        <f ca="1">Control!$C$7*Calculations!$C$82*INDEX('Monthly Data'!N:N,Calculations!$C$116+MOD(BK39,Calculations!$C$118))+Control!$C$7*Calculations!$C$83*INDEX('Monthly Data'!O:O,Calculations!$C$116+MOD(BK39,Calculations!$C$118))+Control!$C$7*Calculations!$C$84*INDEX('Monthly Data'!P:P,Calculations!$C$116+MOD(BK39,Calculations!$C$118))+Control!$C$7*Calculations!$C$85*INDEX('Monthly Data'!Q:Q,Calculations!$C$116+MOD(BK39,Calculations!$C$118))+(1-Control!$C$7*Calculations!$C$87)*INDEX('Monthly Data'!R:R,Calculations!$C$116+MOD(BK39,Calculations!$C$118))</f>
        <v>5.1279584938936244E-2</v>
      </c>
      <c r="GB39" s="86">
        <f ca="1">Control!$C$7*Calculations!$C$82*INDEX('Monthly Data'!N:N,Calculations!$C$116+MOD(BL39,Calculations!$C$118))+Control!$C$7*Calculations!$C$83*INDEX('Monthly Data'!O:O,Calculations!$C$116+MOD(BL39,Calculations!$C$118))+Control!$C$7*Calculations!$C$84*INDEX('Monthly Data'!P:P,Calculations!$C$116+MOD(BL39,Calculations!$C$118))+Control!$C$7*Calculations!$C$85*INDEX('Monthly Data'!Q:Q,Calculations!$C$116+MOD(BL39,Calculations!$C$118))+(1-Control!$C$7*Calculations!$C$87)*INDEX('Monthly Data'!R:R,Calculations!$C$116+MOD(BL39,Calculations!$C$118))</f>
        <v>7.3538285850108537E-3</v>
      </c>
      <c r="GC39" s="86">
        <f ca="1">Control!$C$7*Calculations!$C$82*INDEX('Monthly Data'!N:N,Calculations!$C$116+MOD(BM39,Calculations!$C$118))+Control!$C$7*Calculations!$C$83*INDEX('Monthly Data'!O:O,Calculations!$C$116+MOD(BM39,Calculations!$C$118))+Control!$C$7*Calculations!$C$84*INDEX('Monthly Data'!P:P,Calculations!$C$116+MOD(BM39,Calculations!$C$118))+Control!$C$7*Calculations!$C$85*INDEX('Monthly Data'!Q:Q,Calculations!$C$116+MOD(BM39,Calculations!$C$118))+(1-Control!$C$7*Calculations!$C$87)*INDEX('Monthly Data'!R:R,Calculations!$C$116+MOD(BM39,Calculations!$C$118))</f>
        <v>-9.8327855560634558E-3</v>
      </c>
      <c r="GD39" s="86">
        <f ca="1">Control!$C$7*Calculations!$C$82*INDEX('Monthly Data'!N:N,Calculations!$C$116+MOD(BN39,Calculations!$C$118))+Control!$C$7*Calculations!$C$83*INDEX('Monthly Data'!O:O,Calculations!$C$116+MOD(BN39,Calculations!$C$118))+Control!$C$7*Calculations!$C$84*INDEX('Monthly Data'!P:P,Calculations!$C$116+MOD(BN39,Calculations!$C$118))+Control!$C$7*Calculations!$C$85*INDEX('Monthly Data'!Q:Q,Calculations!$C$116+MOD(BN39,Calculations!$C$118))+(1-Control!$C$7*Calculations!$C$87)*INDEX('Monthly Data'!R:R,Calculations!$C$116+MOD(BN39,Calculations!$C$118))</f>
        <v>1.5216630695380906E-2</v>
      </c>
      <c r="GE39" s="86">
        <f ca="1">Control!$C$7*Calculations!$C$82*INDEX('Monthly Data'!N:N,Calculations!$C$116+MOD(BO39,Calculations!$C$118))+Control!$C$7*Calculations!$C$83*INDEX('Monthly Data'!O:O,Calculations!$C$116+MOD(BO39,Calculations!$C$118))+Control!$C$7*Calculations!$C$84*INDEX('Monthly Data'!P:P,Calculations!$C$116+MOD(BO39,Calculations!$C$118))+Control!$C$7*Calculations!$C$85*INDEX('Monthly Data'!Q:Q,Calculations!$C$116+MOD(BO39,Calculations!$C$118))+(1-Control!$C$7*Calculations!$C$87)*INDEX('Monthly Data'!R:R,Calculations!$C$116+MOD(BO39,Calculations!$C$118))</f>
        <v>-3.9863250714949353E-2</v>
      </c>
      <c r="GF39" s="86">
        <f ca="1">Control!$C$7*Calculations!$C$82*INDEX('Monthly Data'!N:N,Calculations!$C$116+MOD(BP39,Calculations!$C$118))+Control!$C$7*Calculations!$C$83*INDEX('Monthly Data'!O:O,Calculations!$C$116+MOD(BP39,Calculations!$C$118))+Control!$C$7*Calculations!$C$84*INDEX('Monthly Data'!P:P,Calculations!$C$116+MOD(BP39,Calculations!$C$118))+Control!$C$7*Calculations!$C$85*INDEX('Monthly Data'!Q:Q,Calculations!$C$116+MOD(BP39,Calculations!$C$118))+(1-Control!$C$7*Calculations!$C$87)*INDEX('Monthly Data'!R:R,Calculations!$C$116+MOD(BP39,Calculations!$C$118))</f>
        <v>3.127051071655923E-3</v>
      </c>
      <c r="GG39" s="86">
        <f ca="1">Control!$C$7*Calculations!$C$82*INDEX('Monthly Data'!N:N,Calculations!$C$116+MOD(BQ39,Calculations!$C$118))+Control!$C$7*Calculations!$C$83*INDEX('Monthly Data'!O:O,Calculations!$C$116+MOD(BQ39,Calculations!$C$118))+Control!$C$7*Calculations!$C$84*INDEX('Monthly Data'!P:P,Calculations!$C$116+MOD(BQ39,Calculations!$C$118))+Control!$C$7*Calculations!$C$85*INDEX('Monthly Data'!Q:Q,Calculations!$C$116+MOD(BQ39,Calculations!$C$118))+(1-Control!$C$7*Calculations!$C$87)*INDEX('Monthly Data'!R:R,Calculations!$C$116+MOD(BQ39,Calculations!$C$118))</f>
        <v>2.3307359621218403E-2</v>
      </c>
      <c r="GH39" s="86">
        <f ca="1">Control!$C$7*Calculations!$C$82*INDEX('Monthly Data'!N:N,Calculations!$C$116+MOD(BR39,Calculations!$C$118))+Control!$C$7*Calculations!$C$83*INDEX('Monthly Data'!O:O,Calculations!$C$116+MOD(BR39,Calculations!$C$118))+Control!$C$7*Calculations!$C$84*INDEX('Monthly Data'!P:P,Calculations!$C$116+MOD(BR39,Calculations!$C$118))+Control!$C$7*Calculations!$C$85*INDEX('Monthly Data'!Q:Q,Calculations!$C$116+MOD(BR39,Calculations!$C$118))+(1-Control!$C$7*Calculations!$C$87)*INDEX('Monthly Data'!R:R,Calculations!$C$116+MOD(BR39,Calculations!$C$118))</f>
        <v>-2.5419860972892394E-2</v>
      </c>
      <c r="GI39" s="86">
        <f ca="1">Control!$C$7*Calculations!$C$82*INDEX('Monthly Data'!N:N,Calculations!$C$116+MOD(BS39,Calculations!$C$118))+Control!$C$7*Calculations!$C$83*INDEX('Monthly Data'!O:O,Calculations!$C$116+MOD(BS39,Calculations!$C$118))+Control!$C$7*Calculations!$C$84*INDEX('Monthly Data'!P:P,Calculations!$C$116+MOD(BS39,Calculations!$C$118))+Control!$C$7*Calculations!$C$85*INDEX('Monthly Data'!Q:Q,Calculations!$C$116+MOD(BS39,Calculations!$C$118))+(1-Control!$C$7*Calculations!$C$87)*INDEX('Monthly Data'!R:R,Calculations!$C$116+MOD(BS39,Calculations!$C$118))</f>
        <v>6.1009361253630504E-2</v>
      </c>
      <c r="GJ39" s="86">
        <f ca="1">Control!$C$7*Calculations!$C$82*INDEX('Monthly Data'!N:N,Calculations!$C$116+MOD(BT39,Calculations!$C$118))+Control!$C$7*Calculations!$C$83*INDEX('Monthly Data'!O:O,Calculations!$C$116+MOD(BT39,Calculations!$C$118))+Control!$C$7*Calculations!$C$84*INDEX('Monthly Data'!P:P,Calculations!$C$116+MOD(BT39,Calculations!$C$118))+Control!$C$7*Calculations!$C$85*INDEX('Monthly Data'!Q:Q,Calculations!$C$116+MOD(BT39,Calculations!$C$118))+(1-Control!$C$7*Calculations!$C$87)*INDEX('Monthly Data'!R:R,Calculations!$C$116+MOD(BT39,Calculations!$C$118))</f>
        <v>7.7184133340106598E-3</v>
      </c>
      <c r="GK39" s="86">
        <f ca="1">Control!$C$7*Calculations!$C$82*INDEX('Monthly Data'!N:N,Calculations!$C$116+MOD(BU39,Calculations!$C$118))+Control!$C$7*Calculations!$C$83*INDEX('Monthly Data'!O:O,Calculations!$C$116+MOD(BU39,Calculations!$C$118))+Control!$C$7*Calculations!$C$84*INDEX('Monthly Data'!P:P,Calculations!$C$116+MOD(BU39,Calculations!$C$118))+Control!$C$7*Calculations!$C$85*INDEX('Monthly Data'!Q:Q,Calculations!$C$116+MOD(BU39,Calculations!$C$118))+(1-Control!$C$7*Calculations!$C$87)*INDEX('Monthly Data'!R:R,Calculations!$C$116+MOD(BU39,Calculations!$C$118))</f>
        <v>1.4915555251167555E-3</v>
      </c>
      <c r="GL39" s="86">
        <f ca="1">Control!$C$7*Calculations!$C$82*INDEX('Monthly Data'!N:N,Calculations!$C$116+MOD(BV39,Calculations!$C$118))+Control!$C$7*Calculations!$C$83*INDEX('Monthly Data'!O:O,Calculations!$C$116+MOD(BV39,Calculations!$C$118))+Control!$C$7*Calculations!$C$84*INDEX('Monthly Data'!P:P,Calculations!$C$116+MOD(BV39,Calculations!$C$118))+Control!$C$7*Calculations!$C$85*INDEX('Monthly Data'!Q:Q,Calculations!$C$116+MOD(BV39,Calculations!$C$118))+(1-Control!$C$7*Calculations!$C$87)*INDEX('Monthly Data'!R:R,Calculations!$C$116+MOD(BV39,Calculations!$C$118))</f>
        <v>3.0957942835585645E-2</v>
      </c>
      <c r="GM39" s="86">
        <f ca="1">Control!$C$7*Calculations!$C$82*INDEX('Monthly Data'!N:N,Calculations!$C$116+MOD(BW39,Calculations!$C$118))+Control!$C$7*Calculations!$C$83*INDEX('Monthly Data'!O:O,Calculations!$C$116+MOD(BW39,Calculations!$C$118))+Control!$C$7*Calculations!$C$84*INDEX('Monthly Data'!P:P,Calculations!$C$116+MOD(BW39,Calculations!$C$118))+Control!$C$7*Calculations!$C$85*INDEX('Monthly Data'!Q:Q,Calculations!$C$116+MOD(BW39,Calculations!$C$118))+(1-Control!$C$7*Calculations!$C$87)*INDEX('Monthly Data'!R:R,Calculations!$C$116+MOD(BW39,Calculations!$C$118))</f>
        <v>8.4240675975201049E-3</v>
      </c>
      <c r="GN39" s="86">
        <f ca="1">Control!$C$7*Calculations!$C$82*INDEX('Monthly Data'!N:N,Calculations!$C$116+MOD(BX39,Calculations!$C$118))+Control!$C$7*Calculations!$C$83*INDEX('Monthly Data'!O:O,Calculations!$C$116+MOD(BX39,Calculations!$C$118))+Control!$C$7*Calculations!$C$84*INDEX('Monthly Data'!P:P,Calculations!$C$116+MOD(BX39,Calculations!$C$118))+Control!$C$7*Calculations!$C$85*INDEX('Monthly Data'!Q:Q,Calculations!$C$116+MOD(BX39,Calculations!$C$118))+(1-Control!$C$7*Calculations!$C$87)*INDEX('Monthly Data'!R:R,Calculations!$C$116+MOD(BX39,Calculations!$C$118))</f>
        <v>-7.4084874653726545E-3</v>
      </c>
      <c r="GO39" s="86">
        <f ca="1">Control!$C$7*Calculations!$C$82*INDEX('Monthly Data'!N:N,Calculations!$C$116+MOD(BY39,Calculations!$C$118))+Control!$C$7*Calculations!$C$83*INDEX('Monthly Data'!O:O,Calculations!$C$116+MOD(BY39,Calculations!$C$118))+Control!$C$7*Calculations!$C$84*INDEX('Monthly Data'!P:P,Calculations!$C$116+MOD(BY39,Calculations!$C$118))+Control!$C$7*Calculations!$C$85*INDEX('Monthly Data'!Q:Q,Calculations!$C$116+MOD(BY39,Calculations!$C$118))+(1-Control!$C$7*Calculations!$C$87)*INDEX('Monthly Data'!R:R,Calculations!$C$116+MOD(BY39,Calculations!$C$118))</f>
        <v>1.2435425892067014E-2</v>
      </c>
      <c r="GP39" s="86">
        <f ca="1">Control!$C$7*Calculations!$C$82*INDEX('Monthly Data'!N:N,Calculations!$C$116+MOD(BZ39,Calculations!$C$118))+Control!$C$7*Calculations!$C$83*INDEX('Monthly Data'!O:O,Calculations!$C$116+MOD(BZ39,Calculations!$C$118))+Control!$C$7*Calculations!$C$84*INDEX('Monthly Data'!P:P,Calculations!$C$116+MOD(BZ39,Calculations!$C$118))+Control!$C$7*Calculations!$C$85*INDEX('Monthly Data'!Q:Q,Calculations!$C$116+MOD(BZ39,Calculations!$C$118))+(1-Control!$C$7*Calculations!$C$87)*INDEX('Monthly Data'!R:R,Calculations!$C$116+MOD(BZ39,Calculations!$C$118))</f>
        <v>-1.3959200237295809E-2</v>
      </c>
      <c r="GQ39" s="86">
        <f ca="1">Control!$C$7*Calculations!$C$82*INDEX('Monthly Data'!N:N,Calculations!$C$116+MOD(CA39,Calculations!$C$118))+Control!$C$7*Calculations!$C$83*INDEX('Monthly Data'!O:O,Calculations!$C$116+MOD(CA39,Calculations!$C$118))+Control!$C$7*Calculations!$C$84*INDEX('Monthly Data'!P:P,Calculations!$C$116+MOD(CA39,Calculations!$C$118))+Control!$C$7*Calculations!$C$85*INDEX('Monthly Data'!Q:Q,Calculations!$C$116+MOD(CA39,Calculations!$C$118))+(1-Control!$C$7*Calculations!$C$87)*INDEX('Monthly Data'!R:R,Calculations!$C$116+MOD(CA39,Calculations!$C$118))</f>
        <v>1.142101364887867E-2</v>
      </c>
      <c r="GR39" s="86">
        <f ca="1">Control!$C$7*Calculations!$C$82*INDEX('Monthly Data'!N:N,Calculations!$C$116+MOD(CB39,Calculations!$C$118))+Control!$C$7*Calculations!$C$83*INDEX('Monthly Data'!O:O,Calculations!$C$116+MOD(CB39,Calculations!$C$118))+Control!$C$7*Calculations!$C$84*INDEX('Monthly Data'!P:P,Calculations!$C$116+MOD(CB39,Calculations!$C$118))+Control!$C$7*Calculations!$C$85*INDEX('Monthly Data'!Q:Q,Calculations!$C$116+MOD(CB39,Calculations!$C$118))+(1-Control!$C$7*Calculations!$C$87)*INDEX('Monthly Data'!R:R,Calculations!$C$116+MOD(CB39,Calculations!$C$118))</f>
        <v>-3.53368065312233E-2</v>
      </c>
      <c r="GS39" s="86">
        <f ca="1">Control!$C$7*Calculations!$C$82*INDEX('Monthly Data'!N:N,Calculations!$C$116+MOD(CC39,Calculations!$C$118))+Control!$C$7*Calculations!$C$83*INDEX('Monthly Data'!O:O,Calculations!$C$116+MOD(CC39,Calculations!$C$118))+Control!$C$7*Calculations!$C$84*INDEX('Monthly Data'!P:P,Calculations!$C$116+MOD(CC39,Calculations!$C$118))+Control!$C$7*Calculations!$C$85*INDEX('Monthly Data'!Q:Q,Calculations!$C$116+MOD(CC39,Calculations!$C$118))+(1-Control!$C$7*Calculations!$C$87)*INDEX('Monthly Data'!R:R,Calculations!$C$116+MOD(CC39,Calculations!$C$118))</f>
        <v>1.0627294914941248E-2</v>
      </c>
      <c r="GT39" s="86">
        <f ca="1">Control!$C$7*Calculations!$C$82*INDEX('Monthly Data'!N:N,Calculations!$C$116+MOD(CD39,Calculations!$C$118))+Control!$C$7*Calculations!$C$83*INDEX('Monthly Data'!O:O,Calculations!$C$116+MOD(CD39,Calculations!$C$118))+Control!$C$7*Calculations!$C$84*INDEX('Monthly Data'!P:P,Calculations!$C$116+MOD(CD39,Calculations!$C$118))+Control!$C$7*Calculations!$C$85*INDEX('Monthly Data'!Q:Q,Calculations!$C$116+MOD(CD39,Calculations!$C$118))+(1-Control!$C$7*Calculations!$C$87)*INDEX('Monthly Data'!R:R,Calculations!$C$116+MOD(CD39,Calculations!$C$118))</f>
        <v>-7.8872955230675015E-3</v>
      </c>
      <c r="GU39" s="86">
        <f ca="1">Control!$C$7*Calculations!$C$82*INDEX('Monthly Data'!N:N,Calculations!$C$116+MOD(CE39,Calculations!$C$118))+Control!$C$7*Calculations!$C$83*INDEX('Monthly Data'!O:O,Calculations!$C$116+MOD(CE39,Calculations!$C$118))+Control!$C$7*Calculations!$C$84*INDEX('Monthly Data'!P:P,Calculations!$C$116+MOD(CE39,Calculations!$C$118))+Control!$C$7*Calculations!$C$85*INDEX('Monthly Data'!Q:Q,Calculations!$C$116+MOD(CE39,Calculations!$C$118))+(1-Control!$C$7*Calculations!$C$87)*INDEX('Monthly Data'!R:R,Calculations!$C$116+MOD(CE39,Calculations!$C$118))</f>
        <v>8.4240675975201049E-3</v>
      </c>
      <c r="GV39" s="86">
        <f ca="1">Control!$C$7*Calculations!$C$82*INDEX('Monthly Data'!N:N,Calculations!$C$116+MOD(CF39,Calculations!$C$118))+Control!$C$7*Calculations!$C$83*INDEX('Monthly Data'!O:O,Calculations!$C$116+MOD(CF39,Calculations!$C$118))+Control!$C$7*Calculations!$C$84*INDEX('Monthly Data'!P:P,Calculations!$C$116+MOD(CF39,Calculations!$C$118))+Control!$C$7*Calculations!$C$85*INDEX('Monthly Data'!Q:Q,Calculations!$C$116+MOD(CF39,Calculations!$C$118))+(1-Control!$C$7*Calculations!$C$87)*INDEX('Monthly Data'!R:R,Calculations!$C$116+MOD(CF39,Calculations!$C$118))</f>
        <v>3.9251937367756782E-3</v>
      </c>
      <c r="GW39" s="86">
        <f ca="1">Control!$C$7*Calculations!$C$82*INDEX('Monthly Data'!N:N,Calculations!$C$116+MOD(CG39,Calculations!$C$118))+Control!$C$7*Calculations!$C$83*INDEX('Monthly Data'!O:O,Calculations!$C$116+MOD(CG39,Calculations!$C$118))+Control!$C$7*Calculations!$C$84*INDEX('Monthly Data'!P:P,Calculations!$C$116+MOD(CG39,Calculations!$C$118))+Control!$C$7*Calculations!$C$85*INDEX('Monthly Data'!Q:Q,Calculations!$C$116+MOD(CG39,Calculations!$C$118))+(1-Control!$C$7*Calculations!$C$87)*INDEX('Monthly Data'!R:R,Calculations!$C$116+MOD(CG39,Calculations!$C$118))</f>
        <v>1.0627294914941248E-2</v>
      </c>
      <c r="GX39" s="86">
        <f ca="1">Control!$C$7*Calculations!$C$82*INDEX('Monthly Data'!N:N,Calculations!$C$116+MOD(CH39,Calculations!$C$118))+Control!$C$7*Calculations!$C$83*INDEX('Monthly Data'!O:O,Calculations!$C$116+MOD(CH39,Calculations!$C$118))+Control!$C$7*Calculations!$C$84*INDEX('Monthly Data'!P:P,Calculations!$C$116+MOD(CH39,Calculations!$C$118))+Control!$C$7*Calculations!$C$85*INDEX('Monthly Data'!Q:Q,Calculations!$C$116+MOD(CH39,Calculations!$C$118))+(1-Control!$C$7*Calculations!$C$87)*INDEX('Monthly Data'!R:R,Calculations!$C$116+MOD(CH39,Calculations!$C$118))</f>
        <v>5.1279584938936244E-2</v>
      </c>
      <c r="GY39" s="86">
        <f ca="1">Control!$C$7*Calculations!$C$82*INDEX('Monthly Data'!N:N,Calculations!$C$116+MOD(CI39,Calculations!$C$118))+Control!$C$7*Calculations!$C$83*INDEX('Monthly Data'!O:O,Calculations!$C$116+MOD(CI39,Calculations!$C$118))+Control!$C$7*Calculations!$C$84*INDEX('Monthly Data'!P:P,Calculations!$C$116+MOD(CI39,Calculations!$C$118))+Control!$C$7*Calculations!$C$85*INDEX('Monthly Data'!Q:Q,Calculations!$C$116+MOD(CI39,Calculations!$C$118))+(1-Control!$C$7*Calculations!$C$87)*INDEX('Monthly Data'!R:R,Calculations!$C$116+MOD(CI39,Calculations!$C$118))</f>
        <v>-1.880155173376722E-2</v>
      </c>
      <c r="GZ39" s="86">
        <f ca="1">Control!$C$7*Calculations!$C$82*INDEX('Monthly Data'!N:N,Calculations!$C$116+MOD(CJ39,Calculations!$C$118))+Control!$C$7*Calculations!$C$83*INDEX('Monthly Data'!O:O,Calculations!$C$116+MOD(CJ39,Calculations!$C$118))+Control!$C$7*Calculations!$C$84*INDEX('Monthly Data'!P:P,Calculations!$C$116+MOD(CJ39,Calculations!$C$118))+Control!$C$7*Calculations!$C$85*INDEX('Monthly Data'!Q:Q,Calculations!$C$116+MOD(CJ39,Calculations!$C$118))+(1-Control!$C$7*Calculations!$C$87)*INDEX('Monthly Data'!R:R,Calculations!$C$116+MOD(CJ39,Calculations!$C$118))</f>
        <v>1.0018681835149534E-3</v>
      </c>
      <c r="HA39" s="86">
        <f ca="1">Control!$C$7*Calculations!$C$82*INDEX('Monthly Data'!N:N,Calculations!$C$116+MOD(CK39,Calculations!$C$118))+Control!$C$7*Calculations!$C$83*INDEX('Monthly Data'!O:O,Calculations!$C$116+MOD(CK39,Calculations!$C$118))+Control!$C$7*Calculations!$C$84*INDEX('Monthly Data'!P:P,Calculations!$C$116+MOD(CK39,Calculations!$C$118))+Control!$C$7*Calculations!$C$85*INDEX('Monthly Data'!Q:Q,Calculations!$C$116+MOD(CK39,Calculations!$C$118))+(1-Control!$C$7*Calculations!$C$87)*INDEX('Monthly Data'!R:R,Calculations!$C$116+MOD(CK39,Calculations!$C$118))</f>
        <v>2.4842166689046628E-2</v>
      </c>
      <c r="HB39" s="86">
        <f ca="1">Control!$C$7*Calculations!$C$82*INDEX('Monthly Data'!N:N,Calculations!$C$116+MOD(CL39,Calculations!$C$118))+Control!$C$7*Calculations!$C$83*INDEX('Monthly Data'!O:O,Calculations!$C$116+MOD(CL39,Calculations!$C$118))+Control!$C$7*Calculations!$C$84*INDEX('Monthly Data'!P:P,Calculations!$C$116+MOD(CL39,Calculations!$C$118))+Control!$C$7*Calculations!$C$85*INDEX('Monthly Data'!Q:Q,Calculations!$C$116+MOD(CL39,Calculations!$C$118))+(1-Control!$C$7*Calculations!$C$87)*INDEX('Monthly Data'!R:R,Calculations!$C$116+MOD(CL39,Calculations!$C$118))</f>
        <v>1.7831091590102856E-2</v>
      </c>
      <c r="HC39" s="86">
        <f ca="1">Control!$C$7*Calculations!$C$82*INDEX('Monthly Data'!N:N,Calculations!$C$116+MOD(CM39,Calculations!$C$118))+Control!$C$7*Calculations!$C$83*INDEX('Monthly Data'!O:O,Calculations!$C$116+MOD(CM39,Calculations!$C$118))+Control!$C$7*Calculations!$C$84*INDEX('Monthly Data'!P:P,Calculations!$C$116+MOD(CM39,Calculations!$C$118))+Control!$C$7*Calculations!$C$85*INDEX('Monthly Data'!Q:Q,Calculations!$C$116+MOD(CM39,Calculations!$C$118))+(1-Control!$C$7*Calculations!$C$87)*INDEX('Monthly Data'!R:R,Calculations!$C$116+MOD(CM39,Calculations!$C$118))</f>
        <v>1.7599621212565995E-2</v>
      </c>
      <c r="HD39" s="86">
        <f ca="1">Control!$C$7*Calculations!$C$82*INDEX('Monthly Data'!N:N,Calculations!$C$116+MOD(CN39,Calculations!$C$118))+Control!$C$7*Calculations!$C$83*INDEX('Monthly Data'!O:O,Calculations!$C$116+MOD(CN39,Calculations!$C$118))+Control!$C$7*Calculations!$C$84*INDEX('Monthly Data'!P:P,Calculations!$C$116+MOD(CN39,Calculations!$C$118))+Control!$C$7*Calculations!$C$85*INDEX('Monthly Data'!Q:Q,Calculations!$C$116+MOD(CN39,Calculations!$C$118))+(1-Control!$C$7*Calculations!$C$87)*INDEX('Monthly Data'!R:R,Calculations!$C$116+MOD(CN39,Calculations!$C$118))</f>
        <v>2.3307359621218403E-2</v>
      </c>
      <c r="HE39" s="86">
        <f ca="1">Control!$C$7*Calculations!$C$82*INDEX('Monthly Data'!N:N,Calculations!$C$116+MOD(CO39,Calculations!$C$118))+Control!$C$7*Calculations!$C$83*INDEX('Monthly Data'!O:O,Calculations!$C$116+MOD(CO39,Calculations!$C$118))+Control!$C$7*Calculations!$C$84*INDEX('Monthly Data'!P:P,Calculations!$C$116+MOD(CO39,Calculations!$C$118))+Control!$C$7*Calculations!$C$85*INDEX('Monthly Data'!Q:Q,Calculations!$C$116+MOD(CO39,Calculations!$C$118))+(1-Control!$C$7*Calculations!$C$87)*INDEX('Monthly Data'!R:R,Calculations!$C$116+MOD(CO39,Calculations!$C$118))</f>
        <v>1.2954540023127663E-2</v>
      </c>
      <c r="HF39" s="86">
        <f ca="1">Control!$C$7*Calculations!$C$82*INDEX('Monthly Data'!N:N,Calculations!$C$116+MOD(CP39,Calculations!$C$118))+Control!$C$7*Calculations!$C$83*INDEX('Monthly Data'!O:O,Calculations!$C$116+MOD(CP39,Calculations!$C$118))+Control!$C$7*Calculations!$C$84*INDEX('Monthly Data'!P:P,Calculations!$C$116+MOD(CP39,Calculations!$C$118))+Control!$C$7*Calculations!$C$85*INDEX('Monthly Data'!Q:Q,Calculations!$C$116+MOD(CP39,Calculations!$C$118))+(1-Control!$C$7*Calculations!$C$87)*INDEX('Monthly Data'!R:R,Calculations!$C$116+MOD(CP39,Calculations!$C$118))</f>
        <v>6.4539397490030407E-3</v>
      </c>
      <c r="HG39" s="86">
        <f ca="1">Control!$C$7*Calculations!$C$82*INDEX('Monthly Data'!N:N,Calculations!$C$116+MOD(CQ39,Calculations!$C$118))+Control!$C$7*Calculations!$C$83*INDEX('Monthly Data'!O:O,Calculations!$C$116+MOD(CQ39,Calculations!$C$118))+Control!$C$7*Calculations!$C$84*INDEX('Monthly Data'!P:P,Calculations!$C$116+MOD(CQ39,Calculations!$C$118))+Control!$C$7*Calculations!$C$85*INDEX('Monthly Data'!Q:Q,Calculations!$C$116+MOD(CQ39,Calculations!$C$118))+(1-Control!$C$7*Calculations!$C$87)*INDEX('Monthly Data'!R:R,Calculations!$C$116+MOD(CQ39,Calculations!$C$118))</f>
        <v>-4.417423226995453E-3</v>
      </c>
      <c r="HH39" s="86">
        <f ca="1">Control!$C$7*Calculations!$C$82*INDEX('Monthly Data'!N:N,Calculations!$C$116+MOD(CR39,Calculations!$C$118))+Control!$C$7*Calculations!$C$83*INDEX('Monthly Data'!O:O,Calculations!$C$116+MOD(CR39,Calculations!$C$118))+Control!$C$7*Calculations!$C$84*INDEX('Monthly Data'!P:P,Calculations!$C$116+MOD(CR39,Calculations!$C$118))+Control!$C$7*Calculations!$C$85*INDEX('Monthly Data'!Q:Q,Calculations!$C$116+MOD(CR39,Calculations!$C$118))+(1-Control!$C$7*Calculations!$C$87)*INDEX('Monthly Data'!R:R,Calculations!$C$116+MOD(CR39,Calculations!$C$118))</f>
        <v>4.7768166384148329E-3</v>
      </c>
      <c r="HI39" s="86">
        <f ca="1">Control!$C$7*Calculations!$C$82*INDEX('Monthly Data'!N:N,Calculations!$C$116+MOD(CS39,Calculations!$C$118))+Control!$C$7*Calculations!$C$83*INDEX('Monthly Data'!O:O,Calculations!$C$116+MOD(CS39,Calculations!$C$118))+Control!$C$7*Calculations!$C$84*INDEX('Monthly Data'!P:P,Calculations!$C$116+MOD(CS39,Calculations!$C$118))+Control!$C$7*Calculations!$C$85*INDEX('Monthly Data'!Q:Q,Calculations!$C$116+MOD(CS39,Calculations!$C$118))+(1-Control!$C$7*Calculations!$C$87)*INDEX('Monthly Data'!R:R,Calculations!$C$116+MOD(CS39,Calculations!$C$118))</f>
        <v>2.377894462657602E-2</v>
      </c>
      <c r="HJ39" s="86">
        <f ca="1">Control!$C$7*Calculations!$C$82*INDEX('Monthly Data'!N:N,Calculations!$C$116+MOD(CT39,Calculations!$C$118))+Control!$C$7*Calculations!$C$83*INDEX('Monthly Data'!O:O,Calculations!$C$116+MOD(CT39,Calculations!$C$118))+Control!$C$7*Calculations!$C$84*INDEX('Monthly Data'!P:P,Calculations!$C$116+MOD(CT39,Calculations!$C$118))+Control!$C$7*Calculations!$C$85*INDEX('Monthly Data'!Q:Q,Calculations!$C$116+MOD(CT39,Calculations!$C$118))+(1-Control!$C$7*Calculations!$C$87)*INDEX('Monthly Data'!R:R,Calculations!$C$116+MOD(CT39,Calculations!$C$118))</f>
        <v>7.9764341593600071E-3</v>
      </c>
      <c r="HK39" s="86">
        <f ca="1">Control!$C$7*Calculations!$C$82*INDEX('Monthly Data'!N:N,Calculations!$C$116+MOD(CU39,Calculations!$C$118))+Control!$C$7*Calculations!$C$83*INDEX('Monthly Data'!O:O,Calculations!$C$116+MOD(CU39,Calculations!$C$118))+Control!$C$7*Calculations!$C$84*INDEX('Monthly Data'!P:P,Calculations!$C$116+MOD(CU39,Calculations!$C$118))+Control!$C$7*Calculations!$C$85*INDEX('Monthly Data'!Q:Q,Calculations!$C$116+MOD(CU39,Calculations!$C$118))+(1-Control!$C$7*Calculations!$C$87)*INDEX('Monthly Data'!R:R,Calculations!$C$116+MOD(CU39,Calculations!$C$118))</f>
        <v>8.4240675975201049E-3</v>
      </c>
      <c r="HL39" s="86">
        <f ca="1">Control!$C$7*Calculations!$C$82*INDEX('Monthly Data'!N:N,Calculations!$C$116+MOD(CV39,Calculations!$C$118))+Control!$C$7*Calculations!$C$83*INDEX('Monthly Data'!O:O,Calculations!$C$116+MOD(CV39,Calculations!$C$118))+Control!$C$7*Calculations!$C$84*INDEX('Monthly Data'!P:P,Calculations!$C$116+MOD(CV39,Calculations!$C$118))+Control!$C$7*Calculations!$C$85*INDEX('Monthly Data'!Q:Q,Calculations!$C$116+MOD(CV39,Calculations!$C$118))+(1-Control!$C$7*Calculations!$C$87)*INDEX('Monthly Data'!R:R,Calculations!$C$116+MOD(CV39,Calculations!$C$118))</f>
        <v>3.1070573055362403E-2</v>
      </c>
      <c r="HM39" s="86">
        <f ca="1">Control!$C$7*Calculations!$C$82*INDEX('Monthly Data'!N:N,Calculations!$C$116+MOD(CW39,Calculations!$C$118))+Control!$C$7*Calculations!$C$83*INDEX('Monthly Data'!O:O,Calculations!$C$116+MOD(CW39,Calculations!$C$118))+Control!$C$7*Calculations!$C$84*INDEX('Monthly Data'!P:P,Calculations!$C$116+MOD(CW39,Calculations!$C$118))+Control!$C$7*Calculations!$C$85*INDEX('Monthly Data'!Q:Q,Calculations!$C$116+MOD(CW39,Calculations!$C$118))+(1-Control!$C$7*Calculations!$C$87)*INDEX('Monthly Data'!R:R,Calculations!$C$116+MOD(CW39,Calculations!$C$118))</f>
        <v>-1.3959200237295809E-2</v>
      </c>
      <c r="HN39" s="86">
        <f ca="1">Control!$C$7*Calculations!$C$82*INDEX('Monthly Data'!N:N,Calculations!$C$116+MOD(CX39,Calculations!$C$118))+Control!$C$7*Calculations!$C$83*INDEX('Monthly Data'!O:O,Calculations!$C$116+MOD(CX39,Calculations!$C$118))+Control!$C$7*Calculations!$C$84*INDEX('Monthly Data'!P:P,Calculations!$C$116+MOD(CX39,Calculations!$C$118))+Control!$C$7*Calculations!$C$85*INDEX('Monthly Data'!Q:Q,Calculations!$C$116+MOD(CX39,Calculations!$C$118))+(1-Control!$C$7*Calculations!$C$87)*INDEX('Monthly Data'!R:R,Calculations!$C$116+MOD(CX39,Calculations!$C$118))</f>
        <v>1.5108777406081684E-3</v>
      </c>
      <c r="HO39" s="86">
        <f ca="1">Control!$C$7*Calculations!$C$82*INDEX('Monthly Data'!N:N,Calculations!$C$116+MOD(CY39,Calculations!$C$118))+Control!$C$7*Calculations!$C$83*INDEX('Monthly Data'!O:O,Calculations!$C$116+MOD(CY39,Calculations!$C$118))+Control!$C$7*Calculations!$C$84*INDEX('Monthly Data'!P:P,Calculations!$C$116+MOD(CY39,Calculations!$C$118))+Control!$C$7*Calculations!$C$85*INDEX('Monthly Data'!Q:Q,Calculations!$C$116+MOD(CY39,Calculations!$C$118))+(1-Control!$C$7*Calculations!$C$87)*INDEX('Monthly Data'!R:R,Calculations!$C$116+MOD(CY39,Calculations!$C$118))</f>
        <v>2.3852824346838646E-2</v>
      </c>
      <c r="HP39" s="86">
        <f ca="1">Control!$C$7*Calculations!$C$82*INDEX('Monthly Data'!N:N,Calculations!$C$116+MOD(CZ39,Calculations!$C$118))+Control!$C$7*Calculations!$C$83*INDEX('Monthly Data'!O:O,Calculations!$C$116+MOD(CZ39,Calculations!$C$118))+Control!$C$7*Calculations!$C$84*INDEX('Monthly Data'!P:P,Calculations!$C$116+MOD(CZ39,Calculations!$C$118))+Control!$C$7*Calculations!$C$85*INDEX('Monthly Data'!Q:Q,Calculations!$C$116+MOD(CZ39,Calculations!$C$118))+(1-Control!$C$7*Calculations!$C$87)*INDEX('Monthly Data'!R:R,Calculations!$C$116+MOD(CZ39,Calculations!$C$118))</f>
        <v>3.127051071655923E-3</v>
      </c>
      <c r="HQ39" s="86">
        <f ca="1">Control!$C$7*Calculations!$C$82*INDEX('Monthly Data'!N:N,Calculations!$C$116+MOD(DA39,Calculations!$C$118))+Control!$C$7*Calculations!$C$83*INDEX('Monthly Data'!O:O,Calculations!$C$116+MOD(DA39,Calculations!$C$118))+Control!$C$7*Calculations!$C$84*INDEX('Monthly Data'!P:P,Calculations!$C$116+MOD(DA39,Calculations!$C$118))+Control!$C$7*Calculations!$C$85*INDEX('Monthly Data'!Q:Q,Calculations!$C$116+MOD(DA39,Calculations!$C$118))+(1-Control!$C$7*Calculations!$C$87)*INDEX('Monthly Data'!R:R,Calculations!$C$116+MOD(DA39,Calculations!$C$118))</f>
        <v>7.3538285850108537E-3</v>
      </c>
      <c r="HR39" s="86">
        <f ca="1">Control!$C$7*Calculations!$C$82*INDEX('Monthly Data'!N:N,Calculations!$C$116+MOD(DB39,Calculations!$C$118))+Control!$C$7*Calculations!$C$83*INDEX('Monthly Data'!O:O,Calculations!$C$116+MOD(DB39,Calculations!$C$118))+Control!$C$7*Calculations!$C$84*INDEX('Monthly Data'!P:P,Calculations!$C$116+MOD(DB39,Calculations!$C$118))+Control!$C$7*Calculations!$C$85*INDEX('Monthly Data'!Q:Q,Calculations!$C$116+MOD(DB39,Calculations!$C$118))+(1-Control!$C$7*Calculations!$C$87)*INDEX('Monthly Data'!R:R,Calculations!$C$116+MOD(DB39,Calculations!$C$118))</f>
        <v>1.4915555251167555E-3</v>
      </c>
      <c r="HS39" s="86">
        <f ca="1">Control!$C$7*Calculations!$C$82*INDEX('Monthly Data'!N:N,Calculations!$C$116+MOD(DC39,Calculations!$C$118))+Control!$C$7*Calculations!$C$83*INDEX('Monthly Data'!O:O,Calculations!$C$116+MOD(DC39,Calculations!$C$118))+Control!$C$7*Calculations!$C$84*INDEX('Monthly Data'!P:P,Calculations!$C$116+MOD(DC39,Calculations!$C$118))+Control!$C$7*Calculations!$C$85*INDEX('Monthly Data'!Q:Q,Calculations!$C$116+MOD(DC39,Calculations!$C$118))+(1-Control!$C$7*Calculations!$C$87)*INDEX('Monthly Data'!R:R,Calculations!$C$116+MOD(DC39,Calculations!$C$118))</f>
        <v>3.127051071655923E-3</v>
      </c>
      <c r="HT39" s="86">
        <f ca="1">Control!$C$7*Calculations!$C$82*INDEX('Monthly Data'!N:N,Calculations!$C$116+MOD(DD39,Calculations!$C$118))+Control!$C$7*Calculations!$C$83*INDEX('Monthly Data'!O:O,Calculations!$C$116+MOD(DD39,Calculations!$C$118))+Control!$C$7*Calculations!$C$84*INDEX('Monthly Data'!P:P,Calculations!$C$116+MOD(DD39,Calculations!$C$118))+Control!$C$7*Calculations!$C$85*INDEX('Monthly Data'!Q:Q,Calculations!$C$116+MOD(DD39,Calculations!$C$118))+(1-Control!$C$7*Calculations!$C$87)*INDEX('Monthly Data'!R:R,Calculations!$C$116+MOD(DD39,Calculations!$C$118))</f>
        <v>-1.0485101266941802E-2</v>
      </c>
      <c r="HU39" s="86">
        <f ca="1">Control!$C$7*Calculations!$C$82*INDEX('Monthly Data'!N:N,Calculations!$C$116+MOD(DE39,Calculations!$C$118))+Control!$C$7*Calculations!$C$83*INDEX('Monthly Data'!O:O,Calculations!$C$116+MOD(DE39,Calculations!$C$118))+Control!$C$7*Calculations!$C$84*INDEX('Monthly Data'!P:P,Calculations!$C$116+MOD(DE39,Calculations!$C$118))+Control!$C$7*Calculations!$C$85*INDEX('Monthly Data'!Q:Q,Calculations!$C$116+MOD(DE39,Calculations!$C$118))+(1-Control!$C$7*Calculations!$C$87)*INDEX('Monthly Data'!R:R,Calculations!$C$116+MOD(DE39,Calculations!$C$118))</f>
        <v>2.9708469559001142E-2</v>
      </c>
      <c r="HV39" s="86">
        <f ca="1">Control!$C$7*Calculations!$C$82*INDEX('Monthly Data'!N:N,Calculations!$C$116+MOD(DF39,Calculations!$C$118))+Control!$C$7*Calculations!$C$83*INDEX('Monthly Data'!O:O,Calculations!$C$116+MOD(DF39,Calculations!$C$118))+Control!$C$7*Calculations!$C$84*INDEX('Monthly Data'!P:P,Calculations!$C$116+MOD(DF39,Calculations!$C$118))+Control!$C$7*Calculations!$C$85*INDEX('Monthly Data'!Q:Q,Calculations!$C$116+MOD(DF39,Calculations!$C$118))+(1-Control!$C$7*Calculations!$C$87)*INDEX('Monthly Data'!R:R,Calculations!$C$116+MOD(DF39,Calculations!$C$118))</f>
        <v>-3.9863250714949353E-2</v>
      </c>
      <c r="HW39" s="86">
        <f ca="1">Control!$C$7*Calculations!$C$82*INDEX('Monthly Data'!N:N,Calculations!$C$116+MOD(DG39,Calculations!$C$118))+Control!$C$7*Calculations!$C$83*INDEX('Monthly Data'!O:O,Calculations!$C$116+MOD(DG39,Calculations!$C$118))+Control!$C$7*Calculations!$C$84*INDEX('Monthly Data'!P:P,Calculations!$C$116+MOD(DG39,Calculations!$C$118))+Control!$C$7*Calculations!$C$85*INDEX('Monthly Data'!Q:Q,Calculations!$C$116+MOD(DG39,Calculations!$C$118))+(1-Control!$C$7*Calculations!$C$87)*INDEX('Monthly Data'!R:R,Calculations!$C$116+MOD(DG39,Calculations!$C$118))</f>
        <v>7.857567536297622E-3</v>
      </c>
      <c r="HX39" s="86">
        <f ca="1">Control!$C$7*Calculations!$C$82*INDEX('Monthly Data'!N:N,Calculations!$C$116+MOD(DH39,Calculations!$C$118))+Control!$C$7*Calculations!$C$83*INDEX('Monthly Data'!O:O,Calculations!$C$116+MOD(DH39,Calculations!$C$118))+Control!$C$7*Calculations!$C$84*INDEX('Monthly Data'!P:P,Calculations!$C$116+MOD(DH39,Calculations!$C$118))+Control!$C$7*Calculations!$C$85*INDEX('Monthly Data'!Q:Q,Calculations!$C$116+MOD(DH39,Calculations!$C$118))+(1-Control!$C$7*Calculations!$C$87)*INDEX('Monthly Data'!R:R,Calculations!$C$116+MOD(DH39,Calculations!$C$118))</f>
        <v>3.8809817903524786E-2</v>
      </c>
      <c r="HY39" s="86">
        <f ca="1">Control!$C$7*Calculations!$C$82*INDEX('Monthly Data'!N:N,Calculations!$C$116+MOD(DI39,Calculations!$C$118))+Control!$C$7*Calculations!$C$83*INDEX('Monthly Data'!O:O,Calculations!$C$116+MOD(DI39,Calculations!$C$118))+Control!$C$7*Calculations!$C$84*INDEX('Monthly Data'!P:P,Calculations!$C$116+MOD(DI39,Calculations!$C$118))+Control!$C$7*Calculations!$C$85*INDEX('Monthly Data'!Q:Q,Calculations!$C$116+MOD(DI39,Calculations!$C$118))+(1-Control!$C$7*Calculations!$C$87)*INDEX('Monthly Data'!R:R,Calculations!$C$116+MOD(DI39,Calculations!$C$118))</f>
        <v>9.9793409618087695E-3</v>
      </c>
      <c r="HZ39" s="86">
        <f ca="1">Control!$C$7*Calculations!$C$82*INDEX('Monthly Data'!N:N,Calculations!$C$116+MOD(DJ39,Calculations!$C$118))+Control!$C$7*Calculations!$C$83*INDEX('Monthly Data'!O:O,Calculations!$C$116+MOD(DJ39,Calculations!$C$118))+Control!$C$7*Calculations!$C$84*INDEX('Monthly Data'!P:P,Calculations!$C$116+MOD(DJ39,Calculations!$C$118))+Control!$C$7*Calculations!$C$85*INDEX('Monthly Data'!Q:Q,Calculations!$C$116+MOD(DJ39,Calculations!$C$118))+(1-Control!$C$7*Calculations!$C$87)*INDEX('Monthly Data'!R:R,Calculations!$C$116+MOD(DJ39,Calculations!$C$118))</f>
        <v>3.1011313347584085E-2</v>
      </c>
      <c r="IA39" s="86">
        <f ca="1">Control!$C$7*Calculations!$C$82*INDEX('Monthly Data'!N:N,Calculations!$C$116+MOD(DK39,Calculations!$C$118))+Control!$C$7*Calculations!$C$83*INDEX('Monthly Data'!O:O,Calculations!$C$116+MOD(DK39,Calculations!$C$118))+Control!$C$7*Calculations!$C$84*INDEX('Monthly Data'!P:P,Calculations!$C$116+MOD(DK39,Calculations!$C$118))+Control!$C$7*Calculations!$C$85*INDEX('Monthly Data'!Q:Q,Calculations!$C$116+MOD(DK39,Calculations!$C$118))+(1-Control!$C$7*Calculations!$C$87)*INDEX('Monthly Data'!R:R,Calculations!$C$116+MOD(DK39,Calculations!$C$118))</f>
        <v>-6.1115617667135171E-2</v>
      </c>
      <c r="IB39" s="86">
        <f ca="1">Control!$C$7*Calculations!$C$82*INDEX('Monthly Data'!N:N,Calculations!$C$116+MOD(DL39,Calculations!$C$118))+Control!$C$7*Calculations!$C$83*INDEX('Monthly Data'!O:O,Calculations!$C$116+MOD(DL39,Calculations!$C$118))+Control!$C$7*Calculations!$C$84*INDEX('Monthly Data'!P:P,Calculations!$C$116+MOD(DL39,Calculations!$C$118))+Control!$C$7*Calculations!$C$85*INDEX('Monthly Data'!Q:Q,Calculations!$C$116+MOD(DL39,Calculations!$C$118))+(1-Control!$C$7*Calculations!$C$87)*INDEX('Monthly Data'!R:R,Calculations!$C$116+MOD(DL39,Calculations!$C$118))</f>
        <v>-9.9526758408448549E-3</v>
      </c>
      <c r="IC39" s="86">
        <f ca="1">Control!$C$7*Calculations!$C$82*INDEX('Monthly Data'!N:N,Calculations!$C$116+MOD(DM39,Calculations!$C$118))+Control!$C$7*Calculations!$C$83*INDEX('Monthly Data'!O:O,Calculations!$C$116+MOD(DM39,Calculations!$C$118))+Control!$C$7*Calculations!$C$84*INDEX('Monthly Data'!P:P,Calculations!$C$116+MOD(DM39,Calculations!$C$118))+Control!$C$7*Calculations!$C$85*INDEX('Monthly Data'!Q:Q,Calculations!$C$116+MOD(DM39,Calculations!$C$118))+(1-Control!$C$7*Calculations!$C$87)*INDEX('Monthly Data'!R:R,Calculations!$C$116+MOD(DM39,Calculations!$C$118))</f>
        <v>3.0957942835585645E-2</v>
      </c>
      <c r="ID39" s="86">
        <f ca="1">Control!$C$7*Calculations!$C$82*INDEX('Monthly Data'!N:N,Calculations!$C$116+MOD(DN39,Calculations!$C$118))+Control!$C$7*Calculations!$C$83*INDEX('Monthly Data'!O:O,Calculations!$C$116+MOD(DN39,Calculations!$C$118))+Control!$C$7*Calculations!$C$84*INDEX('Monthly Data'!P:P,Calculations!$C$116+MOD(DN39,Calculations!$C$118))+Control!$C$7*Calculations!$C$85*INDEX('Monthly Data'!Q:Q,Calculations!$C$116+MOD(DN39,Calculations!$C$118))+(1-Control!$C$7*Calculations!$C$87)*INDEX('Monthly Data'!R:R,Calculations!$C$116+MOD(DN39,Calculations!$C$118))</f>
        <v>5.8868730207813358E-3</v>
      </c>
      <c r="IE39" s="86">
        <f ca="1">Control!$C$7*Calculations!$C$82*INDEX('Monthly Data'!N:N,Calculations!$C$116+MOD(DO39,Calculations!$C$118))+Control!$C$7*Calculations!$C$83*INDEX('Monthly Data'!O:O,Calculations!$C$116+MOD(DO39,Calculations!$C$118))+Control!$C$7*Calculations!$C$84*INDEX('Monthly Data'!P:P,Calculations!$C$116+MOD(DO39,Calculations!$C$118))+Control!$C$7*Calculations!$C$85*INDEX('Monthly Data'!Q:Q,Calculations!$C$116+MOD(DO39,Calculations!$C$118))+(1-Control!$C$7*Calculations!$C$87)*INDEX('Monthly Data'!R:R,Calculations!$C$116+MOD(DO39,Calculations!$C$118))</f>
        <v>3.1011313347584085E-2</v>
      </c>
      <c r="IF39" s="86">
        <f ca="1">Control!$C$7*Calculations!$C$82*INDEX('Monthly Data'!N:N,Calculations!$C$116+MOD(DP39,Calculations!$C$118))+Control!$C$7*Calculations!$C$83*INDEX('Monthly Data'!O:O,Calculations!$C$116+MOD(DP39,Calculations!$C$118))+Control!$C$7*Calculations!$C$84*INDEX('Monthly Data'!P:P,Calculations!$C$116+MOD(DP39,Calculations!$C$118))+Control!$C$7*Calculations!$C$85*INDEX('Monthly Data'!Q:Q,Calculations!$C$116+MOD(DP39,Calculations!$C$118))+(1-Control!$C$7*Calculations!$C$87)*INDEX('Monthly Data'!R:R,Calculations!$C$116+MOD(DP39,Calculations!$C$118))</f>
        <v>2.5325873776067674E-2</v>
      </c>
      <c r="IG39" s="88">
        <f ca="1">Control!$C$8*(1+DQ39)*(1+DR39)*(1+DS39)*(1+DT39)*(1+DU39)*(1+DV39)*(1+DW39)*(1+DX39)*(1+DY39)*(1+DZ39)*(1+EA39)*(1+EB39)*(1+EC39)*(1+ED39)*(1+EE39)*(1+EF39)*(1+EG39)*(1+EH39)*(1+EI39)*(1+EJ39)*(1+EK39)*(1+EL39)*(1+EM39)*(1+EN39)*(1+EO39)*(1+EP39)*(1+EQ39)*(1+ER39)*(1+ES39)*(1+ET39)*(1+EU39)*(1+EV39)*(1+EW39)*(1+EX39)*(1+EY39)*(1+EZ39)*(1+FA39)*(1+FB39)*(1+FC39)*(1+FD39)*(1+FE39)*(1+FF39)*(1+FG39)*(1+FH39)*(1+FI39)*(1+FJ39)*(1+FK39)*(1+FL39)*(1+FM39)*(1+FN39)*(1+FO39)*(1+FP39)*(1+FQ39)*(1+FR39)*(1+FS39)*(1+FT39)*(1+FU39)*(1+FV39)*(1+FW39)*(1+FX39)*(1+FY39)*(1+FZ39)*(1+GA39)*(1+GB39)*(1+GC39)*(1+GD39)*(1+GE39)*(1+GF39)*(1+GG39)*(1+GH39)*(1+GI39)*(1+GJ39)*(1+GK39)*(1+GL39)*(1+GM39)*(1+GN39)*(1+GO39)*(1+GP39)*(1+GQ39)*(1+GR39)*(1+GS39)*(1+GT39)*(1+GU39)*(1+GV39)*(1+GW39)*(1+GX39)*(1+GY39)*(1+GZ39)*(1+HA39)*(1+HB39)*(1+HC39)*(1+HD39)*(1+HE39)*(1+HF39)*(1+HG39)*(1+HH39)*(1+HI39)*(1+HJ39)*(1+HK39)*(1+HL39)*(1+HM39)*(1+HN39)*(1+HO39)*(1+HP39)*(1+HQ39)*(1+HR39)*(1+HS39)*(1+HT39)*(1+HU39)*(1+HV39)*(1+HW39)*(1+HX39)*(1+HY39)*(1+HZ39)*(1+IA39)*(1+IB39)*(1+IC39)*(1+ID39)*(1+IE39)*(1+IF39)</f>
        <v>145807.75546436402</v>
      </c>
    </row>
    <row r="40" spans="1:241" x14ac:dyDescent="0.25">
      <c r="A40">
        <v>68</v>
      </c>
      <c r="B40">
        <v>118</v>
      </c>
      <c r="C40">
        <v>21</v>
      </c>
      <c r="D40">
        <v>61</v>
      </c>
      <c r="E40">
        <v>29</v>
      </c>
      <c r="F40">
        <v>44</v>
      </c>
      <c r="G40">
        <v>96</v>
      </c>
      <c r="H40">
        <v>66</v>
      </c>
      <c r="I40">
        <v>34</v>
      </c>
      <c r="J40">
        <v>88</v>
      </c>
      <c r="K40">
        <v>86</v>
      </c>
      <c r="L40">
        <v>77</v>
      </c>
      <c r="M40">
        <v>97</v>
      </c>
      <c r="N40">
        <v>38</v>
      </c>
      <c r="O40">
        <v>10</v>
      </c>
      <c r="P40">
        <v>21</v>
      </c>
      <c r="Q40">
        <v>16</v>
      </c>
      <c r="R40">
        <v>78</v>
      </c>
      <c r="S40">
        <v>7</v>
      </c>
      <c r="T40">
        <v>53</v>
      </c>
      <c r="U40">
        <v>53</v>
      </c>
      <c r="V40">
        <v>67</v>
      </c>
      <c r="W40">
        <v>77</v>
      </c>
      <c r="X40">
        <v>12</v>
      </c>
      <c r="Y40">
        <v>86</v>
      </c>
      <c r="Z40">
        <v>85</v>
      </c>
      <c r="AA40">
        <v>28</v>
      </c>
      <c r="AB40">
        <v>13</v>
      </c>
      <c r="AC40">
        <v>61</v>
      </c>
      <c r="AD40">
        <v>6</v>
      </c>
      <c r="AE40">
        <v>112</v>
      </c>
      <c r="AF40">
        <v>57</v>
      </c>
      <c r="AG40">
        <v>114</v>
      </c>
      <c r="AH40">
        <v>45</v>
      </c>
      <c r="AI40">
        <v>61</v>
      </c>
      <c r="AJ40">
        <v>51</v>
      </c>
      <c r="AK40">
        <v>93</v>
      </c>
      <c r="AL40">
        <v>6</v>
      </c>
      <c r="AM40">
        <v>57</v>
      </c>
      <c r="AN40">
        <v>40</v>
      </c>
      <c r="AO40">
        <v>7</v>
      </c>
      <c r="AP40">
        <v>114</v>
      </c>
      <c r="AQ40">
        <v>114</v>
      </c>
      <c r="AR40">
        <v>4</v>
      </c>
      <c r="AS40">
        <v>100</v>
      </c>
      <c r="AT40">
        <v>92</v>
      </c>
      <c r="AU40">
        <v>99</v>
      </c>
      <c r="AV40">
        <v>7</v>
      </c>
      <c r="AW40">
        <v>18</v>
      </c>
      <c r="AX40">
        <v>51</v>
      </c>
      <c r="AY40">
        <v>72</v>
      </c>
      <c r="AZ40">
        <v>2</v>
      </c>
      <c r="BA40">
        <v>82</v>
      </c>
      <c r="BB40">
        <v>46</v>
      </c>
      <c r="BC40">
        <v>105</v>
      </c>
      <c r="BD40">
        <v>18</v>
      </c>
      <c r="BE40">
        <v>86</v>
      </c>
      <c r="BF40">
        <v>29</v>
      </c>
      <c r="BG40">
        <v>35</v>
      </c>
      <c r="BH40">
        <v>11</v>
      </c>
      <c r="BI40">
        <v>52</v>
      </c>
      <c r="BJ40">
        <v>76</v>
      </c>
      <c r="BK40">
        <v>37</v>
      </c>
      <c r="BL40">
        <v>78</v>
      </c>
      <c r="BM40">
        <v>69</v>
      </c>
      <c r="BN40">
        <v>24</v>
      </c>
      <c r="BO40">
        <v>69</v>
      </c>
      <c r="BP40">
        <v>29</v>
      </c>
      <c r="BQ40">
        <v>77</v>
      </c>
      <c r="BR40">
        <v>24</v>
      </c>
      <c r="BS40">
        <v>42</v>
      </c>
      <c r="BT40">
        <v>10</v>
      </c>
      <c r="BU40">
        <v>65</v>
      </c>
      <c r="BV40">
        <v>85</v>
      </c>
      <c r="BW40">
        <v>53</v>
      </c>
      <c r="BX40">
        <v>101</v>
      </c>
      <c r="BY40">
        <v>20</v>
      </c>
      <c r="BZ40">
        <v>13</v>
      </c>
      <c r="CA40">
        <v>107</v>
      </c>
      <c r="CB40">
        <v>26</v>
      </c>
      <c r="CC40">
        <v>6</v>
      </c>
      <c r="CD40">
        <v>31</v>
      </c>
      <c r="CE40">
        <v>118</v>
      </c>
      <c r="CF40">
        <v>83</v>
      </c>
      <c r="CG40">
        <v>49</v>
      </c>
      <c r="CH40">
        <v>65</v>
      </c>
      <c r="CI40">
        <v>115</v>
      </c>
      <c r="CJ40">
        <v>54</v>
      </c>
      <c r="CK40">
        <v>0</v>
      </c>
      <c r="CL40">
        <v>50</v>
      </c>
      <c r="CM40">
        <v>81</v>
      </c>
      <c r="CN40">
        <v>37</v>
      </c>
      <c r="CO40">
        <v>76</v>
      </c>
      <c r="CP40">
        <v>70</v>
      </c>
      <c r="CQ40">
        <v>20</v>
      </c>
      <c r="CR40">
        <v>54</v>
      </c>
      <c r="CS40">
        <v>15</v>
      </c>
      <c r="CT40">
        <v>45</v>
      </c>
      <c r="CU40">
        <v>29</v>
      </c>
      <c r="CV40">
        <v>70</v>
      </c>
      <c r="CW40">
        <v>14</v>
      </c>
      <c r="CX40">
        <v>106</v>
      </c>
      <c r="CY40">
        <v>13</v>
      </c>
      <c r="CZ40">
        <v>76</v>
      </c>
      <c r="DA40">
        <v>81</v>
      </c>
      <c r="DB40">
        <v>106</v>
      </c>
      <c r="DC40">
        <v>47</v>
      </c>
      <c r="DD40">
        <v>104</v>
      </c>
      <c r="DE40">
        <v>43</v>
      </c>
      <c r="DF40">
        <v>75</v>
      </c>
      <c r="DG40">
        <v>62</v>
      </c>
      <c r="DH40">
        <v>116</v>
      </c>
      <c r="DI40">
        <v>25</v>
      </c>
      <c r="DJ40">
        <v>25</v>
      </c>
      <c r="DK40">
        <v>106</v>
      </c>
      <c r="DL40">
        <v>72</v>
      </c>
      <c r="DM40">
        <v>42</v>
      </c>
      <c r="DN40">
        <v>61</v>
      </c>
      <c r="DO40">
        <v>44</v>
      </c>
      <c r="DP40">
        <v>44</v>
      </c>
      <c r="DQ40" s="86">
        <f ca="1">Control!$C$7*Calculations!$C$82*INDEX('Monthly Data'!N:N,Calculations!$C$116+MOD(A40,Calculations!$C$118))+Control!$C$7*Calculations!$C$83*INDEX('Monthly Data'!O:O,Calculations!$C$116+MOD(A40,Calculations!$C$118))+Control!$C$7*Calculations!$C$84*INDEX('Monthly Data'!P:P,Calculations!$C$116+MOD(A40,Calculations!$C$118))+Control!$C$7*Calculations!$C$85*INDEX('Monthly Data'!Q:Q,Calculations!$C$116+MOD(A40,Calculations!$C$118))+(1-Control!$C$7*Calculations!$C$87)*INDEX('Monthly Data'!R:R,Calculations!$C$116+MOD(A40,Calculations!$C$118))</f>
        <v>2.2757992058453024E-3</v>
      </c>
      <c r="DR40" s="86">
        <f ca="1">Control!$C$7*Calculations!$C$82*INDEX('Monthly Data'!N:N,Calculations!$C$116+MOD(B40,Calculations!$C$118))+Control!$C$7*Calculations!$C$83*INDEX('Monthly Data'!O:O,Calculations!$C$116+MOD(B40,Calculations!$C$118))+Control!$C$7*Calculations!$C$84*INDEX('Monthly Data'!P:P,Calculations!$C$116+MOD(B40,Calculations!$C$118))+Control!$C$7*Calculations!$C$85*INDEX('Monthly Data'!Q:Q,Calculations!$C$116+MOD(B40,Calculations!$C$118))+(1-Control!$C$7*Calculations!$C$87)*INDEX('Monthly Data'!R:R,Calculations!$C$116+MOD(B40,Calculations!$C$118))</f>
        <v>3.4808428836917149E-3</v>
      </c>
      <c r="DS40" s="86">
        <f ca="1">Control!$C$7*Calculations!$C$82*INDEX('Monthly Data'!N:N,Calculations!$C$116+MOD(C40,Calculations!$C$118))+Control!$C$7*Calculations!$C$83*INDEX('Monthly Data'!O:O,Calculations!$C$116+MOD(C40,Calculations!$C$118))+Control!$C$7*Calculations!$C$84*INDEX('Monthly Data'!P:P,Calculations!$C$116+MOD(C40,Calculations!$C$118))+Control!$C$7*Calculations!$C$85*INDEX('Monthly Data'!Q:Q,Calculations!$C$116+MOD(C40,Calculations!$C$118))+(1-Control!$C$7*Calculations!$C$87)*INDEX('Monthly Data'!R:R,Calculations!$C$116+MOD(C40,Calculations!$C$118))</f>
        <v>1.5108777406081684E-3</v>
      </c>
      <c r="DT40" s="86">
        <f ca="1">Control!$C$7*Calculations!$C$82*INDEX('Monthly Data'!N:N,Calculations!$C$116+MOD(D40,Calculations!$C$118))+Control!$C$7*Calculations!$C$83*INDEX('Monthly Data'!O:O,Calculations!$C$116+MOD(D40,Calculations!$C$118))+Control!$C$7*Calculations!$C$84*INDEX('Monthly Data'!P:P,Calculations!$C$116+MOD(D40,Calculations!$C$118))+Control!$C$7*Calculations!$C$85*INDEX('Monthly Data'!Q:Q,Calculations!$C$116+MOD(D40,Calculations!$C$118))+(1-Control!$C$7*Calculations!$C$87)*INDEX('Monthly Data'!R:R,Calculations!$C$116+MOD(D40,Calculations!$C$118))</f>
        <v>2.766281641786093E-2</v>
      </c>
      <c r="DU40" s="86">
        <f ca="1">Control!$C$7*Calculations!$C$82*INDEX('Monthly Data'!N:N,Calculations!$C$116+MOD(E40,Calculations!$C$118))+Control!$C$7*Calculations!$C$83*INDEX('Monthly Data'!O:O,Calculations!$C$116+MOD(E40,Calculations!$C$118))+Control!$C$7*Calculations!$C$84*INDEX('Monthly Data'!P:P,Calculations!$C$116+MOD(E40,Calculations!$C$118))+Control!$C$7*Calculations!$C$85*INDEX('Monthly Data'!Q:Q,Calculations!$C$116+MOD(E40,Calculations!$C$118))+(1-Control!$C$7*Calculations!$C$87)*INDEX('Monthly Data'!R:R,Calculations!$C$116+MOD(E40,Calculations!$C$118))</f>
        <v>1.5115046179922851E-2</v>
      </c>
      <c r="DV40" s="86">
        <f ca="1">Control!$C$7*Calculations!$C$82*INDEX('Monthly Data'!N:N,Calculations!$C$116+MOD(F40,Calculations!$C$118))+Control!$C$7*Calculations!$C$83*INDEX('Monthly Data'!O:O,Calculations!$C$116+MOD(F40,Calculations!$C$118))+Control!$C$7*Calculations!$C$84*INDEX('Monthly Data'!P:P,Calculations!$C$116+MOD(F40,Calculations!$C$118))+Control!$C$7*Calculations!$C$85*INDEX('Monthly Data'!Q:Q,Calculations!$C$116+MOD(F40,Calculations!$C$118))+(1-Control!$C$7*Calculations!$C$87)*INDEX('Monthly Data'!R:R,Calculations!$C$116+MOD(F40,Calculations!$C$118))</f>
        <v>2.377894462657602E-2</v>
      </c>
      <c r="DW40" s="86">
        <f ca="1">Control!$C$7*Calculations!$C$82*INDEX('Monthly Data'!N:N,Calculations!$C$116+MOD(G40,Calculations!$C$118))+Control!$C$7*Calculations!$C$83*INDEX('Monthly Data'!O:O,Calculations!$C$116+MOD(G40,Calculations!$C$118))+Control!$C$7*Calculations!$C$84*INDEX('Monthly Data'!P:P,Calculations!$C$116+MOD(G40,Calculations!$C$118))+Control!$C$7*Calculations!$C$85*INDEX('Monthly Data'!Q:Q,Calculations!$C$116+MOD(G40,Calculations!$C$118))+(1-Control!$C$7*Calculations!$C$87)*INDEX('Monthly Data'!R:R,Calculations!$C$116+MOD(G40,Calculations!$C$118))</f>
        <v>1.0627294914941248E-2</v>
      </c>
      <c r="DX40" s="86">
        <f ca="1">Control!$C$7*Calculations!$C$82*INDEX('Monthly Data'!N:N,Calculations!$C$116+MOD(H40,Calculations!$C$118))+Control!$C$7*Calculations!$C$83*INDEX('Monthly Data'!O:O,Calculations!$C$116+MOD(H40,Calculations!$C$118))+Control!$C$7*Calculations!$C$84*INDEX('Monthly Data'!P:P,Calculations!$C$116+MOD(H40,Calculations!$C$118))+Control!$C$7*Calculations!$C$85*INDEX('Monthly Data'!Q:Q,Calculations!$C$116+MOD(H40,Calculations!$C$118))+(1-Control!$C$7*Calculations!$C$87)*INDEX('Monthly Data'!R:R,Calculations!$C$116+MOD(H40,Calculations!$C$118))</f>
        <v>1.3891304280773396E-2</v>
      </c>
      <c r="DY40" s="86">
        <f ca="1">Control!$C$7*Calculations!$C$82*INDEX('Monthly Data'!N:N,Calculations!$C$116+MOD(I40,Calculations!$C$118))+Control!$C$7*Calculations!$C$83*INDEX('Monthly Data'!O:O,Calculations!$C$116+MOD(I40,Calculations!$C$118))+Control!$C$7*Calculations!$C$84*INDEX('Monthly Data'!P:P,Calculations!$C$116+MOD(I40,Calculations!$C$118))+Control!$C$7*Calculations!$C$85*INDEX('Monthly Data'!Q:Q,Calculations!$C$116+MOD(I40,Calculations!$C$118))+(1-Control!$C$7*Calculations!$C$87)*INDEX('Monthly Data'!R:R,Calculations!$C$116+MOD(I40,Calculations!$C$118))</f>
        <v>5.3309355465453899E-3</v>
      </c>
      <c r="DZ40" s="86">
        <f ca="1">Control!$C$7*Calculations!$C$82*INDEX('Monthly Data'!N:N,Calculations!$C$116+MOD(J40,Calculations!$C$118))+Control!$C$7*Calculations!$C$83*INDEX('Monthly Data'!O:O,Calculations!$C$116+MOD(J40,Calculations!$C$118))+Control!$C$7*Calculations!$C$84*INDEX('Monthly Data'!P:P,Calculations!$C$116+MOD(J40,Calculations!$C$118))+Control!$C$7*Calculations!$C$85*INDEX('Monthly Data'!Q:Q,Calculations!$C$116+MOD(J40,Calculations!$C$118))+(1-Control!$C$7*Calculations!$C$87)*INDEX('Monthly Data'!R:R,Calculations!$C$116+MOD(J40,Calculations!$C$118))</f>
        <v>6.4539397490030407E-3</v>
      </c>
      <c r="EA40" s="86">
        <f ca="1">Control!$C$7*Calculations!$C$82*INDEX('Monthly Data'!N:N,Calculations!$C$116+MOD(K40,Calculations!$C$118))+Control!$C$7*Calculations!$C$83*INDEX('Monthly Data'!O:O,Calculations!$C$116+MOD(K40,Calculations!$C$118))+Control!$C$7*Calculations!$C$84*INDEX('Monthly Data'!P:P,Calculations!$C$116+MOD(K40,Calculations!$C$118))+Control!$C$7*Calculations!$C$85*INDEX('Monthly Data'!Q:Q,Calculations!$C$116+MOD(K40,Calculations!$C$118))+(1-Control!$C$7*Calculations!$C$87)*INDEX('Monthly Data'!R:R,Calculations!$C$116+MOD(K40,Calculations!$C$118))</f>
        <v>4.5735623984309991E-2</v>
      </c>
      <c r="EB40" s="86">
        <f ca="1">Control!$C$7*Calculations!$C$82*INDEX('Monthly Data'!N:N,Calculations!$C$116+MOD(L40,Calculations!$C$118))+Control!$C$7*Calculations!$C$83*INDEX('Monthly Data'!O:O,Calculations!$C$116+MOD(L40,Calculations!$C$118))+Control!$C$7*Calculations!$C$84*INDEX('Monthly Data'!P:P,Calculations!$C$116+MOD(L40,Calculations!$C$118))+Control!$C$7*Calculations!$C$85*INDEX('Monthly Data'!Q:Q,Calculations!$C$116+MOD(L40,Calculations!$C$118))+(1-Control!$C$7*Calculations!$C$87)*INDEX('Monthly Data'!R:R,Calculations!$C$116+MOD(L40,Calculations!$C$118))</f>
        <v>-1.0485101266941802E-2</v>
      </c>
      <c r="EC40" s="86">
        <f ca="1">Control!$C$7*Calculations!$C$82*INDEX('Monthly Data'!N:N,Calculations!$C$116+MOD(M40,Calculations!$C$118))+Control!$C$7*Calculations!$C$83*INDEX('Monthly Data'!O:O,Calculations!$C$116+MOD(M40,Calculations!$C$118))+Control!$C$7*Calculations!$C$84*INDEX('Monthly Data'!P:P,Calculations!$C$116+MOD(M40,Calculations!$C$118))+Control!$C$7*Calculations!$C$85*INDEX('Monthly Data'!Q:Q,Calculations!$C$116+MOD(M40,Calculations!$C$118))+(1-Control!$C$7*Calculations!$C$87)*INDEX('Monthly Data'!R:R,Calculations!$C$116+MOD(M40,Calculations!$C$118))</f>
        <v>-7.5539743260223157E-3</v>
      </c>
      <c r="ED40" s="86">
        <f ca="1">Control!$C$7*Calculations!$C$82*INDEX('Monthly Data'!N:N,Calculations!$C$116+MOD(N40,Calculations!$C$118))+Control!$C$7*Calculations!$C$83*INDEX('Monthly Data'!O:O,Calculations!$C$116+MOD(N40,Calculations!$C$118))+Control!$C$7*Calculations!$C$84*INDEX('Monthly Data'!P:P,Calculations!$C$116+MOD(N40,Calculations!$C$118))+Control!$C$7*Calculations!$C$85*INDEX('Monthly Data'!Q:Q,Calculations!$C$116+MOD(N40,Calculations!$C$118))+(1-Control!$C$7*Calculations!$C$87)*INDEX('Monthly Data'!R:R,Calculations!$C$116+MOD(N40,Calculations!$C$118))</f>
        <v>1.3891563624307685E-2</v>
      </c>
      <c r="EE40" s="86">
        <f ca="1">Control!$C$7*Calculations!$C$82*INDEX('Monthly Data'!N:N,Calculations!$C$116+MOD(O40,Calculations!$C$118))+Control!$C$7*Calculations!$C$83*INDEX('Monthly Data'!O:O,Calculations!$C$116+MOD(O40,Calculations!$C$118))+Control!$C$7*Calculations!$C$84*INDEX('Monthly Data'!P:P,Calculations!$C$116+MOD(O40,Calculations!$C$118))+Control!$C$7*Calculations!$C$85*INDEX('Monthly Data'!Q:Q,Calculations!$C$116+MOD(O40,Calculations!$C$118))+(1-Control!$C$7*Calculations!$C$87)*INDEX('Monthly Data'!R:R,Calculations!$C$116+MOD(O40,Calculations!$C$118))</f>
        <v>1.1702576456120543E-2</v>
      </c>
      <c r="EF40" s="86">
        <f ca="1">Control!$C$7*Calculations!$C$82*INDEX('Monthly Data'!N:N,Calculations!$C$116+MOD(P40,Calculations!$C$118))+Control!$C$7*Calculations!$C$83*INDEX('Monthly Data'!O:O,Calculations!$C$116+MOD(P40,Calculations!$C$118))+Control!$C$7*Calculations!$C$84*INDEX('Monthly Data'!P:P,Calculations!$C$116+MOD(P40,Calculations!$C$118))+Control!$C$7*Calculations!$C$85*INDEX('Monthly Data'!Q:Q,Calculations!$C$116+MOD(P40,Calculations!$C$118))+(1-Control!$C$7*Calculations!$C$87)*INDEX('Monthly Data'!R:R,Calculations!$C$116+MOD(P40,Calculations!$C$118))</f>
        <v>1.5108777406081684E-3</v>
      </c>
      <c r="EG40" s="86">
        <f ca="1">Control!$C$7*Calculations!$C$82*INDEX('Monthly Data'!N:N,Calculations!$C$116+MOD(Q40,Calculations!$C$118))+Control!$C$7*Calculations!$C$83*INDEX('Monthly Data'!O:O,Calculations!$C$116+MOD(Q40,Calculations!$C$118))+Control!$C$7*Calculations!$C$84*INDEX('Monthly Data'!P:P,Calculations!$C$116+MOD(Q40,Calculations!$C$118))+Control!$C$7*Calculations!$C$85*INDEX('Monthly Data'!Q:Q,Calculations!$C$116+MOD(Q40,Calculations!$C$118))+(1-Control!$C$7*Calculations!$C$87)*INDEX('Monthly Data'!R:R,Calculations!$C$116+MOD(Q40,Calculations!$C$118))</f>
        <v>2.5325873776067674E-2</v>
      </c>
      <c r="EH40" s="86">
        <f ca="1">Control!$C$7*Calculations!$C$82*INDEX('Monthly Data'!N:N,Calculations!$C$116+MOD(R40,Calculations!$C$118))+Control!$C$7*Calculations!$C$83*INDEX('Monthly Data'!O:O,Calculations!$C$116+MOD(R40,Calculations!$C$118))+Control!$C$7*Calculations!$C$84*INDEX('Monthly Data'!P:P,Calculations!$C$116+MOD(R40,Calculations!$C$118))+Control!$C$7*Calculations!$C$85*INDEX('Monthly Data'!Q:Q,Calculations!$C$116+MOD(R40,Calculations!$C$118))+(1-Control!$C$7*Calculations!$C$87)*INDEX('Monthly Data'!R:R,Calculations!$C$116+MOD(R40,Calculations!$C$118))</f>
        <v>1.7472933988537529E-2</v>
      </c>
      <c r="EI40" s="86">
        <f ca="1">Control!$C$7*Calculations!$C$82*INDEX('Monthly Data'!N:N,Calculations!$C$116+MOD(S40,Calculations!$C$118))+Control!$C$7*Calculations!$C$83*INDEX('Monthly Data'!O:O,Calculations!$C$116+MOD(S40,Calculations!$C$118))+Control!$C$7*Calculations!$C$84*INDEX('Monthly Data'!P:P,Calculations!$C$116+MOD(S40,Calculations!$C$118))+Control!$C$7*Calculations!$C$85*INDEX('Monthly Data'!Q:Q,Calculations!$C$116+MOD(S40,Calculations!$C$118))+(1-Control!$C$7*Calculations!$C$87)*INDEX('Monthly Data'!R:R,Calculations!$C$116+MOD(S40,Calculations!$C$118))</f>
        <v>8.3814116887657771E-3</v>
      </c>
      <c r="EJ40" s="86">
        <f ca="1">Control!$C$7*Calculations!$C$82*INDEX('Monthly Data'!N:N,Calculations!$C$116+MOD(T40,Calculations!$C$118))+Control!$C$7*Calculations!$C$83*INDEX('Monthly Data'!O:O,Calculations!$C$116+MOD(T40,Calculations!$C$118))+Control!$C$7*Calculations!$C$84*INDEX('Monthly Data'!P:P,Calculations!$C$116+MOD(T40,Calculations!$C$118))+Control!$C$7*Calculations!$C$85*INDEX('Monthly Data'!Q:Q,Calculations!$C$116+MOD(T40,Calculations!$C$118))+(1-Control!$C$7*Calculations!$C$87)*INDEX('Monthly Data'!R:R,Calculations!$C$116+MOD(T40,Calculations!$C$118))</f>
        <v>1.1786765492207996E-2</v>
      </c>
      <c r="EK40" s="86">
        <f ca="1">Control!$C$7*Calculations!$C$82*INDEX('Monthly Data'!N:N,Calculations!$C$116+MOD(U40,Calculations!$C$118))+Control!$C$7*Calculations!$C$83*INDEX('Monthly Data'!O:O,Calculations!$C$116+MOD(U40,Calculations!$C$118))+Control!$C$7*Calculations!$C$84*INDEX('Monthly Data'!P:P,Calculations!$C$116+MOD(U40,Calculations!$C$118))+Control!$C$7*Calculations!$C$85*INDEX('Monthly Data'!Q:Q,Calculations!$C$116+MOD(U40,Calculations!$C$118))+(1-Control!$C$7*Calculations!$C$87)*INDEX('Monthly Data'!R:R,Calculations!$C$116+MOD(U40,Calculations!$C$118))</f>
        <v>1.1786765492207996E-2</v>
      </c>
      <c r="EL40" s="86">
        <f ca="1">Control!$C$7*Calculations!$C$82*INDEX('Monthly Data'!N:N,Calculations!$C$116+MOD(V40,Calculations!$C$118))+Control!$C$7*Calculations!$C$83*INDEX('Monthly Data'!O:O,Calculations!$C$116+MOD(V40,Calculations!$C$118))+Control!$C$7*Calculations!$C$84*INDEX('Monthly Data'!P:P,Calculations!$C$116+MOD(V40,Calculations!$C$118))+Control!$C$7*Calculations!$C$85*INDEX('Monthly Data'!Q:Q,Calculations!$C$116+MOD(V40,Calculations!$C$118))+(1-Control!$C$7*Calculations!$C$87)*INDEX('Monthly Data'!R:R,Calculations!$C$116+MOD(V40,Calculations!$C$118))</f>
        <v>-3.9863250714949353E-2</v>
      </c>
      <c r="EM40" s="86">
        <f ca="1">Control!$C$7*Calculations!$C$82*INDEX('Monthly Data'!N:N,Calculations!$C$116+MOD(W40,Calculations!$C$118))+Control!$C$7*Calculations!$C$83*INDEX('Monthly Data'!O:O,Calculations!$C$116+MOD(W40,Calculations!$C$118))+Control!$C$7*Calculations!$C$84*INDEX('Monthly Data'!P:P,Calculations!$C$116+MOD(W40,Calculations!$C$118))+Control!$C$7*Calculations!$C$85*INDEX('Monthly Data'!Q:Q,Calculations!$C$116+MOD(W40,Calculations!$C$118))+(1-Control!$C$7*Calculations!$C$87)*INDEX('Monthly Data'!R:R,Calculations!$C$116+MOD(W40,Calculations!$C$118))</f>
        <v>-1.0485101266941802E-2</v>
      </c>
      <c r="EN40" s="86">
        <f ca="1">Control!$C$7*Calculations!$C$82*INDEX('Monthly Data'!N:N,Calculations!$C$116+MOD(X40,Calculations!$C$118))+Control!$C$7*Calculations!$C$83*INDEX('Monthly Data'!O:O,Calculations!$C$116+MOD(X40,Calculations!$C$118))+Control!$C$7*Calculations!$C$84*INDEX('Monthly Data'!P:P,Calculations!$C$116+MOD(X40,Calculations!$C$118))+Control!$C$7*Calculations!$C$85*INDEX('Monthly Data'!Q:Q,Calculations!$C$116+MOD(X40,Calculations!$C$118))+(1-Control!$C$7*Calculations!$C$87)*INDEX('Monthly Data'!R:R,Calculations!$C$116+MOD(X40,Calculations!$C$118))</f>
        <v>1.0415351832335435E-2</v>
      </c>
      <c r="EO40" s="86">
        <f ca="1">Control!$C$7*Calculations!$C$82*INDEX('Monthly Data'!N:N,Calculations!$C$116+MOD(Y40,Calculations!$C$118))+Control!$C$7*Calculations!$C$83*INDEX('Monthly Data'!O:O,Calculations!$C$116+MOD(Y40,Calculations!$C$118))+Control!$C$7*Calculations!$C$84*INDEX('Monthly Data'!P:P,Calculations!$C$116+MOD(Y40,Calculations!$C$118))+Control!$C$7*Calculations!$C$85*INDEX('Monthly Data'!Q:Q,Calculations!$C$116+MOD(Y40,Calculations!$C$118))+(1-Control!$C$7*Calculations!$C$87)*INDEX('Monthly Data'!R:R,Calculations!$C$116+MOD(Y40,Calculations!$C$118))</f>
        <v>4.5735623984309991E-2</v>
      </c>
      <c r="EP40" s="86">
        <f ca="1">Control!$C$7*Calculations!$C$82*INDEX('Monthly Data'!N:N,Calculations!$C$116+MOD(Z40,Calculations!$C$118))+Control!$C$7*Calculations!$C$83*INDEX('Monthly Data'!O:O,Calculations!$C$116+MOD(Z40,Calculations!$C$118))+Control!$C$7*Calculations!$C$84*INDEX('Monthly Data'!P:P,Calculations!$C$116+MOD(Z40,Calculations!$C$118))+Control!$C$7*Calculations!$C$85*INDEX('Monthly Data'!Q:Q,Calculations!$C$116+MOD(Z40,Calculations!$C$118))+(1-Control!$C$7*Calculations!$C$87)*INDEX('Monthly Data'!R:R,Calculations!$C$116+MOD(Z40,Calculations!$C$118))</f>
        <v>-9.8327855560634558E-3</v>
      </c>
      <c r="EQ40" s="86">
        <f ca="1">Control!$C$7*Calculations!$C$82*INDEX('Monthly Data'!N:N,Calculations!$C$116+MOD(AA40,Calculations!$C$118))+Control!$C$7*Calculations!$C$83*INDEX('Monthly Data'!O:O,Calculations!$C$116+MOD(AA40,Calculations!$C$118))+Control!$C$7*Calculations!$C$84*INDEX('Monthly Data'!P:P,Calculations!$C$116+MOD(AA40,Calculations!$C$118))+Control!$C$7*Calculations!$C$85*INDEX('Monthly Data'!Q:Q,Calculations!$C$116+MOD(AA40,Calculations!$C$118))+(1-Control!$C$7*Calculations!$C$87)*INDEX('Monthly Data'!R:R,Calculations!$C$116+MOD(AA40,Calculations!$C$118))</f>
        <v>3.7596120283497965E-2</v>
      </c>
      <c r="ER40" s="86">
        <f ca="1">Control!$C$7*Calculations!$C$82*INDEX('Monthly Data'!N:N,Calculations!$C$116+MOD(AB40,Calculations!$C$118))+Control!$C$7*Calculations!$C$83*INDEX('Monthly Data'!O:O,Calculations!$C$116+MOD(AB40,Calculations!$C$118))+Control!$C$7*Calculations!$C$84*INDEX('Monthly Data'!P:P,Calculations!$C$116+MOD(AB40,Calculations!$C$118))+Control!$C$7*Calculations!$C$85*INDEX('Monthly Data'!Q:Q,Calculations!$C$116+MOD(AB40,Calculations!$C$118))+(1-Control!$C$7*Calculations!$C$87)*INDEX('Monthly Data'!R:R,Calculations!$C$116+MOD(AB40,Calculations!$C$118))</f>
        <v>1.0478379486191123E-2</v>
      </c>
      <c r="ES40" s="86">
        <f ca="1">Control!$C$7*Calculations!$C$82*INDEX('Monthly Data'!N:N,Calculations!$C$116+MOD(AC40,Calculations!$C$118))+Control!$C$7*Calculations!$C$83*INDEX('Monthly Data'!O:O,Calculations!$C$116+MOD(AC40,Calculations!$C$118))+Control!$C$7*Calculations!$C$84*INDEX('Monthly Data'!P:P,Calculations!$C$116+MOD(AC40,Calculations!$C$118))+Control!$C$7*Calculations!$C$85*INDEX('Monthly Data'!Q:Q,Calculations!$C$116+MOD(AC40,Calculations!$C$118))+(1-Control!$C$7*Calculations!$C$87)*INDEX('Monthly Data'!R:R,Calculations!$C$116+MOD(AC40,Calculations!$C$118))</f>
        <v>2.766281641786093E-2</v>
      </c>
      <c r="ET40" s="86">
        <f ca="1">Control!$C$7*Calculations!$C$82*INDEX('Monthly Data'!N:N,Calculations!$C$116+MOD(AD40,Calculations!$C$118))+Control!$C$7*Calculations!$C$83*INDEX('Monthly Data'!O:O,Calculations!$C$116+MOD(AD40,Calculations!$C$118))+Control!$C$7*Calculations!$C$84*INDEX('Monthly Data'!P:P,Calculations!$C$116+MOD(AD40,Calculations!$C$118))+Control!$C$7*Calculations!$C$85*INDEX('Monthly Data'!Q:Q,Calculations!$C$116+MOD(AD40,Calculations!$C$118))+(1-Control!$C$7*Calculations!$C$87)*INDEX('Monthly Data'!R:R,Calculations!$C$116+MOD(AD40,Calculations!$C$118))</f>
        <v>4.7768166384148329E-3</v>
      </c>
      <c r="EU40" s="86">
        <f ca="1">Control!$C$7*Calculations!$C$82*INDEX('Monthly Data'!N:N,Calculations!$C$116+MOD(AE40,Calculations!$C$118))+Control!$C$7*Calculations!$C$83*INDEX('Monthly Data'!O:O,Calculations!$C$116+MOD(AE40,Calculations!$C$118))+Control!$C$7*Calculations!$C$84*INDEX('Monthly Data'!P:P,Calculations!$C$116+MOD(AE40,Calculations!$C$118))+Control!$C$7*Calculations!$C$85*INDEX('Monthly Data'!Q:Q,Calculations!$C$116+MOD(AE40,Calculations!$C$118))+(1-Control!$C$7*Calculations!$C$87)*INDEX('Monthly Data'!R:R,Calculations!$C$116+MOD(AE40,Calculations!$C$118))</f>
        <v>1.142101364887867E-2</v>
      </c>
      <c r="EV40" s="86">
        <f ca="1">Control!$C$7*Calculations!$C$82*INDEX('Monthly Data'!N:N,Calculations!$C$116+MOD(AF40,Calculations!$C$118))+Control!$C$7*Calculations!$C$83*INDEX('Monthly Data'!O:O,Calculations!$C$116+MOD(AF40,Calculations!$C$118))+Control!$C$7*Calculations!$C$84*INDEX('Monthly Data'!P:P,Calculations!$C$116+MOD(AF40,Calculations!$C$118))+Control!$C$7*Calculations!$C$85*INDEX('Monthly Data'!Q:Q,Calculations!$C$116+MOD(AF40,Calculations!$C$118))+(1-Control!$C$7*Calculations!$C$87)*INDEX('Monthly Data'!R:R,Calculations!$C$116+MOD(AF40,Calculations!$C$118))</f>
        <v>7.3538285850108537E-3</v>
      </c>
      <c r="EW40" s="86">
        <f ca="1">Control!$C$7*Calculations!$C$82*INDEX('Monthly Data'!N:N,Calculations!$C$116+MOD(AG40,Calculations!$C$118))+Control!$C$7*Calculations!$C$83*INDEX('Monthly Data'!O:O,Calculations!$C$116+MOD(AG40,Calculations!$C$118))+Control!$C$7*Calculations!$C$84*INDEX('Monthly Data'!P:P,Calculations!$C$116+MOD(AG40,Calculations!$C$118))+Control!$C$7*Calculations!$C$85*INDEX('Monthly Data'!Q:Q,Calculations!$C$116+MOD(AG40,Calculations!$C$118))+(1-Control!$C$7*Calculations!$C$87)*INDEX('Monthly Data'!R:R,Calculations!$C$116+MOD(AG40,Calculations!$C$118))</f>
        <v>-2.5419860972892394E-2</v>
      </c>
      <c r="EX40" s="86">
        <f ca="1">Control!$C$7*Calculations!$C$82*INDEX('Monthly Data'!N:N,Calculations!$C$116+MOD(AH40,Calculations!$C$118))+Control!$C$7*Calculations!$C$83*INDEX('Monthly Data'!O:O,Calculations!$C$116+MOD(AH40,Calculations!$C$118))+Control!$C$7*Calculations!$C$84*INDEX('Monthly Data'!P:P,Calculations!$C$116+MOD(AH40,Calculations!$C$118))+Control!$C$7*Calculations!$C$85*INDEX('Monthly Data'!Q:Q,Calculations!$C$116+MOD(AH40,Calculations!$C$118))+(1-Control!$C$7*Calculations!$C$87)*INDEX('Monthly Data'!R:R,Calculations!$C$116+MOD(AH40,Calculations!$C$118))</f>
        <v>1.2435425892067014E-2</v>
      </c>
      <c r="EY40" s="86">
        <f ca="1">Control!$C$7*Calculations!$C$82*INDEX('Monthly Data'!N:N,Calculations!$C$116+MOD(AI40,Calculations!$C$118))+Control!$C$7*Calculations!$C$83*INDEX('Monthly Data'!O:O,Calculations!$C$116+MOD(AI40,Calculations!$C$118))+Control!$C$7*Calculations!$C$84*INDEX('Monthly Data'!P:P,Calculations!$C$116+MOD(AI40,Calculations!$C$118))+Control!$C$7*Calculations!$C$85*INDEX('Monthly Data'!Q:Q,Calculations!$C$116+MOD(AI40,Calculations!$C$118))+(1-Control!$C$7*Calculations!$C$87)*INDEX('Monthly Data'!R:R,Calculations!$C$116+MOD(AI40,Calculations!$C$118))</f>
        <v>2.766281641786093E-2</v>
      </c>
      <c r="EZ40" s="86">
        <f ca="1">Control!$C$7*Calculations!$C$82*INDEX('Monthly Data'!N:N,Calculations!$C$116+MOD(AJ40,Calculations!$C$118))+Control!$C$7*Calculations!$C$83*INDEX('Monthly Data'!O:O,Calculations!$C$116+MOD(AJ40,Calculations!$C$118))+Control!$C$7*Calculations!$C$84*INDEX('Monthly Data'!P:P,Calculations!$C$116+MOD(AJ40,Calculations!$C$118))+Control!$C$7*Calculations!$C$85*INDEX('Monthly Data'!Q:Q,Calculations!$C$116+MOD(AJ40,Calculations!$C$118))+(1-Control!$C$7*Calculations!$C$87)*INDEX('Monthly Data'!R:R,Calculations!$C$116+MOD(AJ40,Calculations!$C$118))</f>
        <v>1.8695385296339444E-2</v>
      </c>
      <c r="FA40" s="86">
        <f ca="1">Control!$C$7*Calculations!$C$82*INDEX('Monthly Data'!N:N,Calculations!$C$116+MOD(AK40,Calculations!$C$118))+Control!$C$7*Calculations!$C$83*INDEX('Monthly Data'!O:O,Calculations!$C$116+MOD(AK40,Calculations!$C$118))+Control!$C$7*Calculations!$C$84*INDEX('Monthly Data'!P:P,Calculations!$C$116+MOD(AK40,Calculations!$C$118))+Control!$C$7*Calculations!$C$85*INDEX('Monthly Data'!Q:Q,Calculations!$C$116+MOD(AK40,Calculations!$C$118))+(1-Control!$C$7*Calculations!$C$87)*INDEX('Monthly Data'!R:R,Calculations!$C$116+MOD(AK40,Calculations!$C$118))</f>
        <v>1.1809891087585166E-2</v>
      </c>
      <c r="FB40" s="86">
        <f ca="1">Control!$C$7*Calculations!$C$82*INDEX('Monthly Data'!N:N,Calculations!$C$116+MOD(AL40,Calculations!$C$118))+Control!$C$7*Calculations!$C$83*INDEX('Monthly Data'!O:O,Calculations!$C$116+MOD(AL40,Calculations!$C$118))+Control!$C$7*Calculations!$C$84*INDEX('Monthly Data'!P:P,Calculations!$C$116+MOD(AL40,Calculations!$C$118))+Control!$C$7*Calculations!$C$85*INDEX('Monthly Data'!Q:Q,Calculations!$C$116+MOD(AL40,Calculations!$C$118))+(1-Control!$C$7*Calculations!$C$87)*INDEX('Monthly Data'!R:R,Calculations!$C$116+MOD(AL40,Calculations!$C$118))</f>
        <v>4.7768166384148329E-3</v>
      </c>
      <c r="FC40" s="86">
        <f ca="1">Control!$C$7*Calculations!$C$82*INDEX('Monthly Data'!N:N,Calculations!$C$116+MOD(AM40,Calculations!$C$118))+Control!$C$7*Calculations!$C$83*INDEX('Monthly Data'!O:O,Calculations!$C$116+MOD(AM40,Calculations!$C$118))+Control!$C$7*Calculations!$C$84*INDEX('Monthly Data'!P:P,Calculations!$C$116+MOD(AM40,Calculations!$C$118))+Control!$C$7*Calculations!$C$85*INDEX('Monthly Data'!Q:Q,Calculations!$C$116+MOD(AM40,Calculations!$C$118))+(1-Control!$C$7*Calculations!$C$87)*INDEX('Monthly Data'!R:R,Calculations!$C$116+MOD(AM40,Calculations!$C$118))</f>
        <v>7.3538285850108537E-3</v>
      </c>
      <c r="FD40" s="86">
        <f ca="1">Control!$C$7*Calculations!$C$82*INDEX('Monthly Data'!N:N,Calculations!$C$116+MOD(AN40,Calculations!$C$118))+Control!$C$7*Calculations!$C$83*INDEX('Monthly Data'!O:O,Calculations!$C$116+MOD(AN40,Calculations!$C$118))+Control!$C$7*Calculations!$C$84*INDEX('Monthly Data'!P:P,Calculations!$C$116+MOD(AN40,Calculations!$C$118))+Control!$C$7*Calculations!$C$85*INDEX('Monthly Data'!Q:Q,Calculations!$C$116+MOD(AN40,Calculations!$C$118))+(1-Control!$C$7*Calculations!$C$87)*INDEX('Monthly Data'!R:R,Calculations!$C$116+MOD(AN40,Calculations!$C$118))</f>
        <v>-4.417423226995453E-3</v>
      </c>
      <c r="FE40" s="86">
        <f ca="1">Control!$C$7*Calculations!$C$82*INDEX('Monthly Data'!N:N,Calculations!$C$116+MOD(AO40,Calculations!$C$118))+Control!$C$7*Calculations!$C$83*INDEX('Monthly Data'!O:O,Calculations!$C$116+MOD(AO40,Calculations!$C$118))+Control!$C$7*Calculations!$C$84*INDEX('Monthly Data'!P:P,Calculations!$C$116+MOD(AO40,Calculations!$C$118))+Control!$C$7*Calculations!$C$85*INDEX('Monthly Data'!Q:Q,Calculations!$C$116+MOD(AO40,Calculations!$C$118))+(1-Control!$C$7*Calculations!$C$87)*INDEX('Monthly Data'!R:R,Calculations!$C$116+MOD(AO40,Calculations!$C$118))</f>
        <v>8.3814116887657771E-3</v>
      </c>
      <c r="FF40" s="86">
        <f ca="1">Control!$C$7*Calculations!$C$82*INDEX('Monthly Data'!N:N,Calculations!$C$116+MOD(AP40,Calculations!$C$118))+Control!$C$7*Calculations!$C$83*INDEX('Monthly Data'!O:O,Calculations!$C$116+MOD(AP40,Calculations!$C$118))+Control!$C$7*Calculations!$C$84*INDEX('Monthly Data'!P:P,Calculations!$C$116+MOD(AP40,Calculations!$C$118))+Control!$C$7*Calculations!$C$85*INDEX('Monthly Data'!Q:Q,Calculations!$C$116+MOD(AP40,Calculations!$C$118))+(1-Control!$C$7*Calculations!$C$87)*INDEX('Monthly Data'!R:R,Calculations!$C$116+MOD(AP40,Calculations!$C$118))</f>
        <v>-2.5419860972892394E-2</v>
      </c>
      <c r="FG40" s="86">
        <f ca="1">Control!$C$7*Calculations!$C$82*INDEX('Monthly Data'!N:N,Calculations!$C$116+MOD(AQ40,Calculations!$C$118))+Control!$C$7*Calculations!$C$83*INDEX('Monthly Data'!O:O,Calculations!$C$116+MOD(AQ40,Calculations!$C$118))+Control!$C$7*Calculations!$C$84*INDEX('Monthly Data'!P:P,Calculations!$C$116+MOD(AQ40,Calculations!$C$118))+Control!$C$7*Calculations!$C$85*INDEX('Monthly Data'!Q:Q,Calculations!$C$116+MOD(AQ40,Calculations!$C$118))+(1-Control!$C$7*Calculations!$C$87)*INDEX('Monthly Data'!R:R,Calculations!$C$116+MOD(AQ40,Calculations!$C$118))</f>
        <v>-2.5419860972892394E-2</v>
      </c>
      <c r="FH40" s="86">
        <f ca="1">Control!$C$7*Calculations!$C$82*INDEX('Monthly Data'!N:N,Calculations!$C$116+MOD(AR40,Calculations!$C$118))+Control!$C$7*Calculations!$C$83*INDEX('Monthly Data'!O:O,Calculations!$C$116+MOD(AR40,Calculations!$C$118))+Control!$C$7*Calculations!$C$84*INDEX('Monthly Data'!P:P,Calculations!$C$116+MOD(AR40,Calculations!$C$118))+Control!$C$7*Calculations!$C$85*INDEX('Monthly Data'!Q:Q,Calculations!$C$116+MOD(AR40,Calculations!$C$118))+(1-Control!$C$7*Calculations!$C$87)*INDEX('Monthly Data'!R:R,Calculations!$C$116+MOD(AR40,Calculations!$C$118))</f>
        <v>1.3423979074716584E-2</v>
      </c>
      <c r="FI40" s="86">
        <f ca="1">Control!$C$7*Calculations!$C$82*INDEX('Monthly Data'!N:N,Calculations!$C$116+MOD(AS40,Calculations!$C$118))+Control!$C$7*Calculations!$C$83*INDEX('Monthly Data'!O:O,Calculations!$C$116+MOD(AS40,Calculations!$C$118))+Control!$C$7*Calculations!$C$84*INDEX('Monthly Data'!P:P,Calculations!$C$116+MOD(AS40,Calculations!$C$118))+Control!$C$7*Calculations!$C$85*INDEX('Monthly Data'!Q:Q,Calculations!$C$116+MOD(AS40,Calculations!$C$118))+(1-Control!$C$7*Calculations!$C$87)*INDEX('Monthly Data'!R:R,Calculations!$C$116+MOD(AS40,Calculations!$C$118))</f>
        <v>1.7599621212565995E-2</v>
      </c>
      <c r="FJ40" s="86">
        <f ca="1">Control!$C$7*Calculations!$C$82*INDEX('Monthly Data'!N:N,Calculations!$C$116+MOD(AT40,Calculations!$C$118))+Control!$C$7*Calculations!$C$83*INDEX('Monthly Data'!O:O,Calculations!$C$116+MOD(AT40,Calculations!$C$118))+Control!$C$7*Calculations!$C$84*INDEX('Monthly Data'!P:P,Calculations!$C$116+MOD(AT40,Calculations!$C$118))+Control!$C$7*Calculations!$C$85*INDEX('Monthly Data'!Q:Q,Calculations!$C$116+MOD(AT40,Calculations!$C$118))+(1-Control!$C$7*Calculations!$C$87)*INDEX('Monthly Data'!R:R,Calculations!$C$116+MOD(AT40,Calculations!$C$118))</f>
        <v>2.4722579420195831E-2</v>
      </c>
      <c r="FK40" s="86">
        <f ca="1">Control!$C$7*Calculations!$C$82*INDEX('Monthly Data'!N:N,Calculations!$C$116+MOD(AU40,Calculations!$C$118))+Control!$C$7*Calculations!$C$83*INDEX('Monthly Data'!O:O,Calculations!$C$116+MOD(AU40,Calculations!$C$118))+Control!$C$7*Calculations!$C$84*INDEX('Monthly Data'!P:P,Calculations!$C$116+MOD(AU40,Calculations!$C$118))+Control!$C$7*Calculations!$C$85*INDEX('Monthly Data'!Q:Q,Calculations!$C$116+MOD(AU40,Calculations!$C$118))+(1-Control!$C$7*Calculations!$C$87)*INDEX('Monthly Data'!R:R,Calculations!$C$116+MOD(AU40,Calculations!$C$118))</f>
        <v>-1.1360801645249321E-2</v>
      </c>
      <c r="FL40" s="86">
        <f ca="1">Control!$C$7*Calculations!$C$82*INDEX('Monthly Data'!N:N,Calculations!$C$116+MOD(AV40,Calculations!$C$118))+Control!$C$7*Calculations!$C$83*INDEX('Monthly Data'!O:O,Calculations!$C$116+MOD(AV40,Calculations!$C$118))+Control!$C$7*Calculations!$C$84*INDEX('Monthly Data'!P:P,Calculations!$C$116+MOD(AV40,Calculations!$C$118))+Control!$C$7*Calculations!$C$85*INDEX('Monthly Data'!Q:Q,Calculations!$C$116+MOD(AV40,Calculations!$C$118))+(1-Control!$C$7*Calculations!$C$87)*INDEX('Monthly Data'!R:R,Calculations!$C$116+MOD(AV40,Calculations!$C$118))</f>
        <v>8.3814116887657771E-3</v>
      </c>
      <c r="FM40" s="86">
        <f ca="1">Control!$C$7*Calculations!$C$82*INDEX('Monthly Data'!N:N,Calculations!$C$116+MOD(AW40,Calculations!$C$118))+Control!$C$7*Calculations!$C$83*INDEX('Monthly Data'!O:O,Calculations!$C$116+MOD(AW40,Calculations!$C$118))+Control!$C$7*Calculations!$C$84*INDEX('Monthly Data'!P:P,Calculations!$C$116+MOD(AW40,Calculations!$C$118))+Control!$C$7*Calculations!$C$85*INDEX('Monthly Data'!Q:Q,Calculations!$C$116+MOD(AW40,Calculations!$C$118))+(1-Control!$C$7*Calculations!$C$87)*INDEX('Monthly Data'!R:R,Calculations!$C$116+MOD(AW40,Calculations!$C$118))</f>
        <v>-7.4084874653726545E-3</v>
      </c>
      <c r="FN40" s="86">
        <f ca="1">Control!$C$7*Calculations!$C$82*INDEX('Monthly Data'!N:N,Calculations!$C$116+MOD(AX40,Calculations!$C$118))+Control!$C$7*Calculations!$C$83*INDEX('Monthly Data'!O:O,Calculations!$C$116+MOD(AX40,Calculations!$C$118))+Control!$C$7*Calculations!$C$84*INDEX('Monthly Data'!P:P,Calculations!$C$116+MOD(AX40,Calculations!$C$118))+Control!$C$7*Calculations!$C$85*INDEX('Monthly Data'!Q:Q,Calculations!$C$116+MOD(AX40,Calculations!$C$118))+(1-Control!$C$7*Calculations!$C$87)*INDEX('Monthly Data'!R:R,Calculations!$C$116+MOD(AX40,Calculations!$C$118))</f>
        <v>1.8695385296339444E-2</v>
      </c>
      <c r="FO40" s="86">
        <f ca="1">Control!$C$7*Calculations!$C$82*INDEX('Monthly Data'!N:N,Calculations!$C$116+MOD(AY40,Calculations!$C$118))+Control!$C$7*Calculations!$C$83*INDEX('Monthly Data'!O:O,Calculations!$C$116+MOD(AY40,Calculations!$C$118))+Control!$C$7*Calculations!$C$84*INDEX('Monthly Data'!P:P,Calculations!$C$116+MOD(AY40,Calculations!$C$118))+Control!$C$7*Calculations!$C$85*INDEX('Monthly Data'!Q:Q,Calculations!$C$116+MOD(AY40,Calculations!$C$118))+(1-Control!$C$7*Calculations!$C$87)*INDEX('Monthly Data'!R:R,Calculations!$C$116+MOD(AY40,Calculations!$C$118))</f>
        <v>-4.3408051735618014E-2</v>
      </c>
      <c r="FP40" s="86">
        <f ca="1">Control!$C$7*Calculations!$C$82*INDEX('Monthly Data'!N:N,Calculations!$C$116+MOD(AZ40,Calculations!$C$118))+Control!$C$7*Calculations!$C$83*INDEX('Monthly Data'!O:O,Calculations!$C$116+MOD(AZ40,Calculations!$C$118))+Control!$C$7*Calculations!$C$84*INDEX('Monthly Data'!P:P,Calculations!$C$116+MOD(AZ40,Calculations!$C$118))+Control!$C$7*Calculations!$C$85*INDEX('Monthly Data'!Q:Q,Calculations!$C$116+MOD(AZ40,Calculations!$C$118))+(1-Control!$C$7*Calculations!$C$87)*INDEX('Monthly Data'!R:R,Calculations!$C$116+MOD(AZ40,Calculations!$C$118))</f>
        <v>7.7184133340106598E-3</v>
      </c>
      <c r="FQ40" s="86">
        <f ca="1">Control!$C$7*Calculations!$C$82*INDEX('Monthly Data'!N:N,Calculations!$C$116+MOD(BA40,Calculations!$C$118))+Control!$C$7*Calculations!$C$83*INDEX('Monthly Data'!O:O,Calculations!$C$116+MOD(BA40,Calculations!$C$118))+Control!$C$7*Calculations!$C$84*INDEX('Monthly Data'!P:P,Calculations!$C$116+MOD(BA40,Calculations!$C$118))+Control!$C$7*Calculations!$C$85*INDEX('Monthly Data'!Q:Q,Calculations!$C$116+MOD(BA40,Calculations!$C$118))+(1-Control!$C$7*Calculations!$C$87)*INDEX('Monthly Data'!R:R,Calculations!$C$116+MOD(BA40,Calculations!$C$118))</f>
        <v>1.7361594973213587E-2</v>
      </c>
      <c r="FR40" s="86">
        <f ca="1">Control!$C$7*Calculations!$C$82*INDEX('Monthly Data'!N:N,Calculations!$C$116+MOD(BB40,Calculations!$C$118))+Control!$C$7*Calculations!$C$83*INDEX('Monthly Data'!O:O,Calculations!$C$116+MOD(BB40,Calculations!$C$118))+Control!$C$7*Calculations!$C$84*INDEX('Monthly Data'!P:P,Calculations!$C$116+MOD(BB40,Calculations!$C$118))+Control!$C$7*Calculations!$C$85*INDEX('Monthly Data'!Q:Q,Calculations!$C$116+MOD(BB40,Calculations!$C$118))+(1-Control!$C$7*Calculations!$C$87)*INDEX('Monthly Data'!R:R,Calculations!$C$116+MOD(BB40,Calculations!$C$118))</f>
        <v>2.3307359621218403E-2</v>
      </c>
      <c r="FS40" s="86">
        <f ca="1">Control!$C$7*Calculations!$C$82*INDEX('Monthly Data'!N:N,Calculations!$C$116+MOD(BC40,Calculations!$C$118))+Control!$C$7*Calculations!$C$83*INDEX('Monthly Data'!O:O,Calculations!$C$116+MOD(BC40,Calculations!$C$118))+Control!$C$7*Calculations!$C$84*INDEX('Monthly Data'!P:P,Calculations!$C$116+MOD(BC40,Calculations!$C$118))+Control!$C$7*Calculations!$C$85*INDEX('Monthly Data'!Q:Q,Calculations!$C$116+MOD(BC40,Calculations!$C$118))+(1-Control!$C$7*Calculations!$C$87)*INDEX('Monthly Data'!R:R,Calculations!$C$116+MOD(BC40,Calculations!$C$118))</f>
        <v>2.3206536303657571E-2</v>
      </c>
      <c r="FT40" s="86">
        <f ca="1">Control!$C$7*Calculations!$C$82*INDEX('Monthly Data'!N:N,Calculations!$C$116+MOD(BD40,Calculations!$C$118))+Control!$C$7*Calculations!$C$83*INDEX('Monthly Data'!O:O,Calculations!$C$116+MOD(BD40,Calculations!$C$118))+Control!$C$7*Calculations!$C$84*INDEX('Monthly Data'!P:P,Calculations!$C$116+MOD(BD40,Calculations!$C$118))+Control!$C$7*Calculations!$C$85*INDEX('Monthly Data'!Q:Q,Calculations!$C$116+MOD(BD40,Calculations!$C$118))+(1-Control!$C$7*Calculations!$C$87)*INDEX('Monthly Data'!R:R,Calculations!$C$116+MOD(BD40,Calculations!$C$118))</f>
        <v>-7.4084874653726545E-3</v>
      </c>
      <c r="FU40" s="86">
        <f ca="1">Control!$C$7*Calculations!$C$82*INDEX('Monthly Data'!N:N,Calculations!$C$116+MOD(BE40,Calculations!$C$118))+Control!$C$7*Calculations!$C$83*INDEX('Monthly Data'!O:O,Calculations!$C$116+MOD(BE40,Calculations!$C$118))+Control!$C$7*Calculations!$C$84*INDEX('Monthly Data'!P:P,Calculations!$C$116+MOD(BE40,Calculations!$C$118))+Control!$C$7*Calculations!$C$85*INDEX('Monthly Data'!Q:Q,Calculations!$C$116+MOD(BE40,Calculations!$C$118))+(1-Control!$C$7*Calculations!$C$87)*INDEX('Monthly Data'!R:R,Calculations!$C$116+MOD(BE40,Calculations!$C$118))</f>
        <v>4.5735623984309991E-2</v>
      </c>
      <c r="FV40" s="86">
        <f ca="1">Control!$C$7*Calculations!$C$82*INDEX('Monthly Data'!N:N,Calculations!$C$116+MOD(BF40,Calculations!$C$118))+Control!$C$7*Calculations!$C$83*INDEX('Monthly Data'!O:O,Calculations!$C$116+MOD(BF40,Calculations!$C$118))+Control!$C$7*Calculations!$C$84*INDEX('Monthly Data'!P:P,Calculations!$C$116+MOD(BF40,Calculations!$C$118))+Control!$C$7*Calculations!$C$85*INDEX('Monthly Data'!Q:Q,Calculations!$C$116+MOD(BF40,Calculations!$C$118))+(1-Control!$C$7*Calculations!$C$87)*INDEX('Monthly Data'!R:R,Calculations!$C$116+MOD(BF40,Calculations!$C$118))</f>
        <v>1.5115046179922851E-2</v>
      </c>
      <c r="FW40" s="86">
        <f ca="1">Control!$C$7*Calculations!$C$82*INDEX('Monthly Data'!N:N,Calculations!$C$116+MOD(BG40,Calculations!$C$118))+Control!$C$7*Calculations!$C$83*INDEX('Monthly Data'!O:O,Calculations!$C$116+MOD(BG40,Calculations!$C$118))+Control!$C$7*Calculations!$C$84*INDEX('Monthly Data'!P:P,Calculations!$C$116+MOD(BG40,Calculations!$C$118))+Control!$C$7*Calculations!$C$85*INDEX('Monthly Data'!Q:Q,Calculations!$C$116+MOD(BG40,Calculations!$C$118))+(1-Control!$C$7*Calculations!$C$87)*INDEX('Monthly Data'!R:R,Calculations!$C$116+MOD(BG40,Calculations!$C$118))</f>
        <v>-9.5555592256394619E-3</v>
      </c>
      <c r="FX40" s="86">
        <f ca="1">Control!$C$7*Calculations!$C$82*INDEX('Monthly Data'!N:N,Calculations!$C$116+MOD(BH40,Calculations!$C$118))+Control!$C$7*Calculations!$C$83*INDEX('Monthly Data'!O:O,Calculations!$C$116+MOD(BH40,Calculations!$C$118))+Control!$C$7*Calculations!$C$84*INDEX('Monthly Data'!P:P,Calculations!$C$116+MOD(BH40,Calculations!$C$118))+Control!$C$7*Calculations!$C$85*INDEX('Monthly Data'!Q:Q,Calculations!$C$116+MOD(BH40,Calculations!$C$118))+(1-Control!$C$7*Calculations!$C$87)*INDEX('Monthly Data'!R:R,Calculations!$C$116+MOD(BH40,Calculations!$C$118))</f>
        <v>1.0018681835149534E-3</v>
      </c>
      <c r="FY40" s="86">
        <f ca="1">Control!$C$7*Calculations!$C$82*INDEX('Monthly Data'!N:N,Calculations!$C$116+MOD(BI40,Calculations!$C$118))+Control!$C$7*Calculations!$C$83*INDEX('Monthly Data'!O:O,Calculations!$C$116+MOD(BI40,Calculations!$C$118))+Control!$C$7*Calculations!$C$84*INDEX('Monthly Data'!P:P,Calculations!$C$116+MOD(BI40,Calculations!$C$118))+Control!$C$7*Calculations!$C$85*INDEX('Monthly Data'!Q:Q,Calculations!$C$116+MOD(BI40,Calculations!$C$118))+(1-Control!$C$7*Calculations!$C$87)*INDEX('Monthly Data'!R:R,Calculations!$C$116+MOD(BI40,Calculations!$C$118))</f>
        <v>-3.8875517825435772E-3</v>
      </c>
      <c r="FZ40" s="86">
        <f ca="1">Control!$C$7*Calculations!$C$82*INDEX('Monthly Data'!N:N,Calculations!$C$116+MOD(BJ40,Calculations!$C$118))+Control!$C$7*Calculations!$C$83*INDEX('Monthly Data'!O:O,Calculations!$C$116+MOD(BJ40,Calculations!$C$118))+Control!$C$7*Calculations!$C$84*INDEX('Monthly Data'!P:P,Calculations!$C$116+MOD(BJ40,Calculations!$C$118))+Control!$C$7*Calculations!$C$85*INDEX('Monthly Data'!Q:Q,Calculations!$C$116+MOD(BJ40,Calculations!$C$118))+(1-Control!$C$7*Calculations!$C$87)*INDEX('Monthly Data'!R:R,Calculations!$C$116+MOD(BJ40,Calculations!$C$118))</f>
        <v>3.5231336013669103E-2</v>
      </c>
      <c r="GA40" s="86">
        <f ca="1">Control!$C$7*Calculations!$C$82*INDEX('Monthly Data'!N:N,Calculations!$C$116+MOD(BK40,Calculations!$C$118))+Control!$C$7*Calculations!$C$83*INDEX('Monthly Data'!O:O,Calculations!$C$116+MOD(BK40,Calculations!$C$118))+Control!$C$7*Calculations!$C$84*INDEX('Monthly Data'!P:P,Calculations!$C$116+MOD(BK40,Calculations!$C$118))+Control!$C$7*Calculations!$C$85*INDEX('Monthly Data'!Q:Q,Calculations!$C$116+MOD(BK40,Calculations!$C$118))+(1-Control!$C$7*Calculations!$C$87)*INDEX('Monthly Data'!R:R,Calculations!$C$116+MOD(BK40,Calculations!$C$118))</f>
        <v>1.2954540023127663E-2</v>
      </c>
      <c r="GB40" s="86">
        <f ca="1">Control!$C$7*Calculations!$C$82*INDEX('Monthly Data'!N:N,Calculations!$C$116+MOD(BL40,Calculations!$C$118))+Control!$C$7*Calculations!$C$83*INDEX('Monthly Data'!O:O,Calculations!$C$116+MOD(BL40,Calculations!$C$118))+Control!$C$7*Calculations!$C$84*INDEX('Monthly Data'!P:P,Calculations!$C$116+MOD(BL40,Calculations!$C$118))+Control!$C$7*Calculations!$C$85*INDEX('Monthly Data'!Q:Q,Calculations!$C$116+MOD(BL40,Calculations!$C$118))+(1-Control!$C$7*Calculations!$C$87)*INDEX('Monthly Data'!R:R,Calculations!$C$116+MOD(BL40,Calculations!$C$118))</f>
        <v>1.7472933988537529E-2</v>
      </c>
      <c r="GC40" s="86">
        <f ca="1">Control!$C$7*Calculations!$C$82*INDEX('Monthly Data'!N:N,Calculations!$C$116+MOD(BM40,Calculations!$C$118))+Control!$C$7*Calculations!$C$83*INDEX('Monthly Data'!O:O,Calculations!$C$116+MOD(BM40,Calculations!$C$118))+Control!$C$7*Calculations!$C$84*INDEX('Monthly Data'!P:P,Calculations!$C$116+MOD(BM40,Calculations!$C$118))+Control!$C$7*Calculations!$C$85*INDEX('Monthly Data'!Q:Q,Calculations!$C$116+MOD(BM40,Calculations!$C$118))+(1-Control!$C$7*Calculations!$C$87)*INDEX('Monthly Data'!R:R,Calculations!$C$116+MOD(BM40,Calculations!$C$118))</f>
        <v>-4.0413381192162513E-2</v>
      </c>
      <c r="GD40" s="86">
        <f ca="1">Control!$C$7*Calculations!$C$82*INDEX('Monthly Data'!N:N,Calculations!$C$116+MOD(BN40,Calculations!$C$118))+Control!$C$7*Calculations!$C$83*INDEX('Monthly Data'!O:O,Calculations!$C$116+MOD(BN40,Calculations!$C$118))+Control!$C$7*Calculations!$C$84*INDEX('Monthly Data'!P:P,Calculations!$C$116+MOD(BN40,Calculations!$C$118))+Control!$C$7*Calculations!$C$85*INDEX('Monthly Data'!Q:Q,Calculations!$C$116+MOD(BN40,Calculations!$C$118))+(1-Control!$C$7*Calculations!$C$87)*INDEX('Monthly Data'!R:R,Calculations!$C$116+MOD(BN40,Calculations!$C$118))</f>
        <v>4.2795950888382334E-3</v>
      </c>
      <c r="GE40" s="86">
        <f ca="1">Control!$C$7*Calculations!$C$82*INDEX('Monthly Data'!N:N,Calculations!$C$116+MOD(BO40,Calculations!$C$118))+Control!$C$7*Calculations!$C$83*INDEX('Monthly Data'!O:O,Calculations!$C$116+MOD(BO40,Calculations!$C$118))+Control!$C$7*Calculations!$C$84*INDEX('Monthly Data'!P:P,Calculations!$C$116+MOD(BO40,Calculations!$C$118))+Control!$C$7*Calculations!$C$85*INDEX('Monthly Data'!Q:Q,Calculations!$C$116+MOD(BO40,Calculations!$C$118))+(1-Control!$C$7*Calculations!$C$87)*INDEX('Monthly Data'!R:R,Calculations!$C$116+MOD(BO40,Calculations!$C$118))</f>
        <v>-4.0413381192162513E-2</v>
      </c>
      <c r="GF40" s="86">
        <f ca="1">Control!$C$7*Calculations!$C$82*INDEX('Monthly Data'!N:N,Calculations!$C$116+MOD(BP40,Calculations!$C$118))+Control!$C$7*Calculations!$C$83*INDEX('Monthly Data'!O:O,Calculations!$C$116+MOD(BP40,Calculations!$C$118))+Control!$C$7*Calculations!$C$84*INDEX('Monthly Data'!P:P,Calculations!$C$116+MOD(BP40,Calculations!$C$118))+Control!$C$7*Calculations!$C$85*INDEX('Monthly Data'!Q:Q,Calculations!$C$116+MOD(BP40,Calculations!$C$118))+(1-Control!$C$7*Calculations!$C$87)*INDEX('Monthly Data'!R:R,Calculations!$C$116+MOD(BP40,Calculations!$C$118))</f>
        <v>1.5115046179922851E-2</v>
      </c>
      <c r="GG40" s="86">
        <f ca="1">Control!$C$7*Calculations!$C$82*INDEX('Monthly Data'!N:N,Calculations!$C$116+MOD(BQ40,Calculations!$C$118))+Control!$C$7*Calculations!$C$83*INDEX('Monthly Data'!O:O,Calculations!$C$116+MOD(BQ40,Calculations!$C$118))+Control!$C$7*Calculations!$C$84*INDEX('Monthly Data'!P:P,Calculations!$C$116+MOD(BQ40,Calculations!$C$118))+Control!$C$7*Calculations!$C$85*INDEX('Monthly Data'!Q:Q,Calculations!$C$116+MOD(BQ40,Calculations!$C$118))+(1-Control!$C$7*Calculations!$C$87)*INDEX('Monthly Data'!R:R,Calculations!$C$116+MOD(BQ40,Calculations!$C$118))</f>
        <v>-1.0485101266941802E-2</v>
      </c>
      <c r="GH40" s="86">
        <f ca="1">Control!$C$7*Calculations!$C$82*INDEX('Monthly Data'!N:N,Calculations!$C$116+MOD(BR40,Calculations!$C$118))+Control!$C$7*Calculations!$C$83*INDEX('Monthly Data'!O:O,Calculations!$C$116+MOD(BR40,Calculations!$C$118))+Control!$C$7*Calculations!$C$84*INDEX('Monthly Data'!P:P,Calculations!$C$116+MOD(BR40,Calculations!$C$118))+Control!$C$7*Calculations!$C$85*INDEX('Monthly Data'!Q:Q,Calculations!$C$116+MOD(BR40,Calculations!$C$118))+(1-Control!$C$7*Calculations!$C$87)*INDEX('Monthly Data'!R:R,Calculations!$C$116+MOD(BR40,Calculations!$C$118))</f>
        <v>4.2795950888382334E-3</v>
      </c>
      <c r="GI40" s="86">
        <f ca="1">Control!$C$7*Calculations!$C$82*INDEX('Monthly Data'!N:N,Calculations!$C$116+MOD(BS40,Calculations!$C$118))+Control!$C$7*Calculations!$C$83*INDEX('Monthly Data'!O:O,Calculations!$C$116+MOD(BS40,Calculations!$C$118))+Control!$C$7*Calculations!$C$84*INDEX('Monthly Data'!P:P,Calculations!$C$116+MOD(BS40,Calculations!$C$118))+Control!$C$7*Calculations!$C$85*INDEX('Monthly Data'!Q:Q,Calculations!$C$116+MOD(BS40,Calculations!$C$118))+(1-Control!$C$7*Calculations!$C$87)*INDEX('Monthly Data'!R:R,Calculations!$C$116+MOD(BS40,Calculations!$C$118))</f>
        <v>-6.1115617667135171E-2</v>
      </c>
      <c r="GJ40" s="86">
        <f ca="1">Control!$C$7*Calculations!$C$82*INDEX('Monthly Data'!N:N,Calculations!$C$116+MOD(BT40,Calculations!$C$118))+Control!$C$7*Calculations!$C$83*INDEX('Monthly Data'!O:O,Calculations!$C$116+MOD(BT40,Calculations!$C$118))+Control!$C$7*Calculations!$C$84*INDEX('Monthly Data'!P:P,Calculations!$C$116+MOD(BT40,Calculations!$C$118))+Control!$C$7*Calculations!$C$85*INDEX('Monthly Data'!Q:Q,Calculations!$C$116+MOD(BT40,Calculations!$C$118))+(1-Control!$C$7*Calculations!$C$87)*INDEX('Monthly Data'!R:R,Calculations!$C$116+MOD(BT40,Calculations!$C$118))</f>
        <v>1.1702576456120543E-2</v>
      </c>
      <c r="GK40" s="86">
        <f ca="1">Control!$C$7*Calculations!$C$82*INDEX('Monthly Data'!N:N,Calculations!$C$116+MOD(BU40,Calculations!$C$118))+Control!$C$7*Calculations!$C$83*INDEX('Monthly Data'!O:O,Calculations!$C$116+MOD(BU40,Calculations!$C$118))+Control!$C$7*Calculations!$C$84*INDEX('Monthly Data'!P:P,Calculations!$C$116+MOD(BU40,Calculations!$C$118))+Control!$C$7*Calculations!$C$85*INDEX('Monthly Data'!Q:Q,Calculations!$C$116+MOD(BU40,Calculations!$C$118))+(1-Control!$C$7*Calculations!$C$87)*INDEX('Monthly Data'!R:R,Calculations!$C$116+MOD(BU40,Calculations!$C$118))</f>
        <v>-1.3959200237295809E-2</v>
      </c>
      <c r="GL40" s="86">
        <f ca="1">Control!$C$7*Calculations!$C$82*INDEX('Monthly Data'!N:N,Calculations!$C$116+MOD(BV40,Calculations!$C$118))+Control!$C$7*Calculations!$C$83*INDEX('Monthly Data'!O:O,Calculations!$C$116+MOD(BV40,Calculations!$C$118))+Control!$C$7*Calculations!$C$84*INDEX('Monthly Data'!P:P,Calculations!$C$116+MOD(BV40,Calculations!$C$118))+Control!$C$7*Calculations!$C$85*INDEX('Monthly Data'!Q:Q,Calculations!$C$116+MOD(BV40,Calculations!$C$118))+(1-Control!$C$7*Calculations!$C$87)*INDEX('Monthly Data'!R:R,Calculations!$C$116+MOD(BV40,Calculations!$C$118))</f>
        <v>-9.8327855560634558E-3</v>
      </c>
      <c r="GM40" s="86">
        <f ca="1">Control!$C$7*Calculations!$C$82*INDEX('Monthly Data'!N:N,Calculations!$C$116+MOD(BW40,Calculations!$C$118))+Control!$C$7*Calculations!$C$83*INDEX('Monthly Data'!O:O,Calculations!$C$116+MOD(BW40,Calculations!$C$118))+Control!$C$7*Calculations!$C$84*INDEX('Monthly Data'!P:P,Calculations!$C$116+MOD(BW40,Calculations!$C$118))+Control!$C$7*Calculations!$C$85*INDEX('Monthly Data'!Q:Q,Calculations!$C$116+MOD(BW40,Calculations!$C$118))+(1-Control!$C$7*Calculations!$C$87)*INDEX('Monthly Data'!R:R,Calculations!$C$116+MOD(BW40,Calculations!$C$118))</f>
        <v>1.1786765492207996E-2</v>
      </c>
      <c r="GN40" s="86">
        <f ca="1">Control!$C$7*Calculations!$C$82*INDEX('Monthly Data'!N:N,Calculations!$C$116+MOD(BX40,Calculations!$C$118))+Control!$C$7*Calculations!$C$83*INDEX('Monthly Data'!O:O,Calculations!$C$116+MOD(BX40,Calculations!$C$118))+Control!$C$7*Calculations!$C$84*INDEX('Monthly Data'!P:P,Calculations!$C$116+MOD(BX40,Calculations!$C$118))+Control!$C$7*Calculations!$C$85*INDEX('Monthly Data'!Q:Q,Calculations!$C$116+MOD(BX40,Calculations!$C$118))+(1-Control!$C$7*Calculations!$C$87)*INDEX('Monthly Data'!R:R,Calculations!$C$116+MOD(BX40,Calculations!$C$118))</f>
        <v>-2.5168357537820856E-4</v>
      </c>
      <c r="GO40" s="86">
        <f ca="1">Control!$C$7*Calculations!$C$82*INDEX('Monthly Data'!N:N,Calculations!$C$116+MOD(BY40,Calculations!$C$118))+Control!$C$7*Calculations!$C$83*INDEX('Monthly Data'!O:O,Calculations!$C$116+MOD(BY40,Calculations!$C$118))+Control!$C$7*Calculations!$C$84*INDEX('Monthly Data'!P:P,Calculations!$C$116+MOD(BY40,Calculations!$C$118))+Control!$C$7*Calculations!$C$85*INDEX('Monthly Data'!Q:Q,Calculations!$C$116+MOD(BY40,Calculations!$C$118))+(1-Control!$C$7*Calculations!$C$87)*INDEX('Monthly Data'!R:R,Calculations!$C$116+MOD(BY40,Calculations!$C$118))</f>
        <v>3.9251937367756782E-3</v>
      </c>
      <c r="GP40" s="86">
        <f ca="1">Control!$C$7*Calculations!$C$82*INDEX('Monthly Data'!N:N,Calculations!$C$116+MOD(BZ40,Calculations!$C$118))+Control!$C$7*Calculations!$C$83*INDEX('Monthly Data'!O:O,Calculations!$C$116+MOD(BZ40,Calculations!$C$118))+Control!$C$7*Calculations!$C$84*INDEX('Monthly Data'!P:P,Calculations!$C$116+MOD(BZ40,Calculations!$C$118))+Control!$C$7*Calculations!$C$85*INDEX('Monthly Data'!Q:Q,Calculations!$C$116+MOD(BZ40,Calculations!$C$118))+(1-Control!$C$7*Calculations!$C$87)*INDEX('Monthly Data'!R:R,Calculations!$C$116+MOD(BZ40,Calculations!$C$118))</f>
        <v>1.0478379486191123E-2</v>
      </c>
      <c r="GQ40" s="86">
        <f ca="1">Control!$C$7*Calculations!$C$82*INDEX('Monthly Data'!N:N,Calculations!$C$116+MOD(CA40,Calculations!$C$118))+Control!$C$7*Calculations!$C$83*INDEX('Monthly Data'!O:O,Calculations!$C$116+MOD(CA40,Calculations!$C$118))+Control!$C$7*Calculations!$C$84*INDEX('Monthly Data'!P:P,Calculations!$C$116+MOD(CA40,Calculations!$C$118))+Control!$C$7*Calculations!$C$85*INDEX('Monthly Data'!Q:Q,Calculations!$C$116+MOD(CA40,Calculations!$C$118))+(1-Control!$C$7*Calculations!$C$87)*INDEX('Monthly Data'!R:R,Calculations!$C$116+MOD(CA40,Calculations!$C$118))</f>
        <v>1.5216630695380906E-2</v>
      </c>
      <c r="GR40" s="86">
        <f ca="1">Control!$C$7*Calculations!$C$82*INDEX('Monthly Data'!N:N,Calculations!$C$116+MOD(CB40,Calculations!$C$118))+Control!$C$7*Calculations!$C$83*INDEX('Monthly Data'!O:O,Calculations!$C$116+MOD(CB40,Calculations!$C$118))+Control!$C$7*Calculations!$C$84*INDEX('Monthly Data'!P:P,Calculations!$C$116+MOD(CB40,Calculations!$C$118))+Control!$C$7*Calculations!$C$85*INDEX('Monthly Data'!Q:Q,Calculations!$C$116+MOD(CB40,Calculations!$C$118))+(1-Control!$C$7*Calculations!$C$87)*INDEX('Monthly Data'!R:R,Calculations!$C$116+MOD(CB40,Calculations!$C$118))</f>
        <v>6.3250222980707482E-3</v>
      </c>
      <c r="GS40" s="86">
        <f ca="1">Control!$C$7*Calculations!$C$82*INDEX('Monthly Data'!N:N,Calculations!$C$116+MOD(CC40,Calculations!$C$118))+Control!$C$7*Calculations!$C$83*INDEX('Monthly Data'!O:O,Calculations!$C$116+MOD(CC40,Calculations!$C$118))+Control!$C$7*Calculations!$C$84*INDEX('Monthly Data'!P:P,Calculations!$C$116+MOD(CC40,Calculations!$C$118))+Control!$C$7*Calculations!$C$85*INDEX('Monthly Data'!Q:Q,Calculations!$C$116+MOD(CC40,Calculations!$C$118))+(1-Control!$C$7*Calculations!$C$87)*INDEX('Monthly Data'!R:R,Calculations!$C$116+MOD(CC40,Calculations!$C$118))</f>
        <v>4.7768166384148329E-3</v>
      </c>
      <c r="GT40" s="86">
        <f ca="1">Control!$C$7*Calculations!$C$82*INDEX('Monthly Data'!N:N,Calculations!$C$116+MOD(CD40,Calculations!$C$118))+Control!$C$7*Calculations!$C$83*INDEX('Monthly Data'!O:O,Calculations!$C$116+MOD(CD40,Calculations!$C$118))+Control!$C$7*Calculations!$C$84*INDEX('Monthly Data'!P:P,Calculations!$C$116+MOD(CD40,Calculations!$C$118))+Control!$C$7*Calculations!$C$85*INDEX('Monthly Data'!Q:Q,Calculations!$C$116+MOD(CD40,Calculations!$C$118))+(1-Control!$C$7*Calculations!$C$87)*INDEX('Monthly Data'!R:R,Calculations!$C$116+MOD(CD40,Calculations!$C$118))</f>
        <v>1.8665061640915637E-2</v>
      </c>
      <c r="GU40" s="86">
        <f ca="1">Control!$C$7*Calculations!$C$82*INDEX('Monthly Data'!N:N,Calculations!$C$116+MOD(CE40,Calculations!$C$118))+Control!$C$7*Calculations!$C$83*INDEX('Monthly Data'!O:O,Calculations!$C$116+MOD(CE40,Calculations!$C$118))+Control!$C$7*Calculations!$C$84*INDEX('Monthly Data'!P:P,Calculations!$C$116+MOD(CE40,Calculations!$C$118))+Control!$C$7*Calculations!$C$85*INDEX('Monthly Data'!Q:Q,Calculations!$C$116+MOD(CE40,Calculations!$C$118))+(1-Control!$C$7*Calculations!$C$87)*INDEX('Monthly Data'!R:R,Calculations!$C$116+MOD(CE40,Calculations!$C$118))</f>
        <v>3.4808428836917149E-3</v>
      </c>
      <c r="GV40" s="86">
        <f ca="1">Control!$C$7*Calculations!$C$82*INDEX('Monthly Data'!N:N,Calculations!$C$116+MOD(CF40,Calculations!$C$118))+Control!$C$7*Calculations!$C$83*INDEX('Monthly Data'!O:O,Calculations!$C$116+MOD(CF40,Calculations!$C$118))+Control!$C$7*Calculations!$C$84*INDEX('Monthly Data'!P:P,Calculations!$C$116+MOD(CF40,Calculations!$C$118))+Control!$C$7*Calculations!$C$85*INDEX('Monthly Data'!Q:Q,Calculations!$C$116+MOD(CF40,Calculations!$C$118))+(1-Control!$C$7*Calculations!$C$87)*INDEX('Monthly Data'!R:R,Calculations!$C$116+MOD(CF40,Calculations!$C$118))</f>
        <v>-7.8872955230675015E-3</v>
      </c>
      <c r="GW40" s="86">
        <f ca="1">Control!$C$7*Calculations!$C$82*INDEX('Monthly Data'!N:N,Calculations!$C$116+MOD(CG40,Calculations!$C$118))+Control!$C$7*Calculations!$C$83*INDEX('Monthly Data'!O:O,Calculations!$C$116+MOD(CG40,Calculations!$C$118))+Control!$C$7*Calculations!$C$84*INDEX('Monthly Data'!P:P,Calculations!$C$116+MOD(CG40,Calculations!$C$118))+Control!$C$7*Calculations!$C$85*INDEX('Monthly Data'!Q:Q,Calculations!$C$116+MOD(CG40,Calculations!$C$118))+(1-Control!$C$7*Calculations!$C$87)*INDEX('Monthly Data'!R:R,Calculations!$C$116+MOD(CG40,Calculations!$C$118))</f>
        <v>-1.4213734788548189E-2</v>
      </c>
      <c r="GX40" s="86">
        <f ca="1">Control!$C$7*Calculations!$C$82*INDEX('Monthly Data'!N:N,Calculations!$C$116+MOD(CH40,Calculations!$C$118))+Control!$C$7*Calculations!$C$83*INDEX('Monthly Data'!O:O,Calculations!$C$116+MOD(CH40,Calculations!$C$118))+Control!$C$7*Calculations!$C$84*INDEX('Monthly Data'!P:P,Calculations!$C$116+MOD(CH40,Calculations!$C$118))+Control!$C$7*Calculations!$C$85*INDEX('Monthly Data'!Q:Q,Calculations!$C$116+MOD(CH40,Calculations!$C$118))+(1-Control!$C$7*Calculations!$C$87)*INDEX('Monthly Data'!R:R,Calculations!$C$116+MOD(CH40,Calculations!$C$118))</f>
        <v>-1.3959200237295809E-2</v>
      </c>
      <c r="GY40" s="86">
        <f ca="1">Control!$C$7*Calculations!$C$82*INDEX('Monthly Data'!N:N,Calculations!$C$116+MOD(CI40,Calculations!$C$118))+Control!$C$7*Calculations!$C$83*INDEX('Monthly Data'!O:O,Calculations!$C$116+MOD(CI40,Calculations!$C$118))+Control!$C$7*Calculations!$C$84*INDEX('Monthly Data'!P:P,Calculations!$C$116+MOD(CI40,Calculations!$C$118))+Control!$C$7*Calculations!$C$85*INDEX('Monthly Data'!Q:Q,Calculations!$C$116+MOD(CI40,Calculations!$C$118))+(1-Control!$C$7*Calculations!$C$87)*INDEX('Monthly Data'!R:R,Calculations!$C$116+MOD(CI40,Calculations!$C$118))</f>
        <v>4.5132804118240749E-2</v>
      </c>
      <c r="GZ40" s="86">
        <f ca="1">Control!$C$7*Calculations!$C$82*INDEX('Monthly Data'!N:N,Calculations!$C$116+MOD(CJ40,Calculations!$C$118))+Control!$C$7*Calculations!$C$83*INDEX('Monthly Data'!O:O,Calculations!$C$116+MOD(CJ40,Calculations!$C$118))+Control!$C$7*Calculations!$C$84*INDEX('Monthly Data'!P:P,Calculations!$C$116+MOD(CJ40,Calculations!$C$118))+Control!$C$7*Calculations!$C$85*INDEX('Monthly Data'!Q:Q,Calculations!$C$116+MOD(CJ40,Calculations!$C$118))+(1-Control!$C$7*Calculations!$C$87)*INDEX('Monthly Data'!R:R,Calculations!$C$116+MOD(CJ40,Calculations!$C$118))</f>
        <v>1.7484305259657981E-2</v>
      </c>
      <c r="HA40" s="86">
        <f ca="1">Control!$C$7*Calculations!$C$82*INDEX('Monthly Data'!N:N,Calculations!$C$116+MOD(CK40,Calculations!$C$118))+Control!$C$7*Calculations!$C$83*INDEX('Monthly Data'!O:O,Calculations!$C$116+MOD(CK40,Calculations!$C$118))+Control!$C$7*Calculations!$C$84*INDEX('Monthly Data'!P:P,Calculations!$C$116+MOD(CK40,Calculations!$C$118))+Control!$C$7*Calculations!$C$85*INDEX('Monthly Data'!Q:Q,Calculations!$C$116+MOD(CK40,Calculations!$C$118))+(1-Control!$C$7*Calculations!$C$87)*INDEX('Monthly Data'!R:R,Calculations!$C$116+MOD(CK40,Calculations!$C$118))</f>
        <v>1.4915555251167555E-3</v>
      </c>
      <c r="HB40" s="86">
        <f ca="1">Control!$C$7*Calculations!$C$82*INDEX('Monthly Data'!N:N,Calculations!$C$116+MOD(CL40,Calculations!$C$118))+Control!$C$7*Calculations!$C$83*INDEX('Monthly Data'!O:O,Calculations!$C$116+MOD(CL40,Calculations!$C$118))+Control!$C$7*Calculations!$C$84*INDEX('Monthly Data'!P:P,Calculations!$C$116+MOD(CL40,Calculations!$C$118))+Control!$C$7*Calculations!$C$85*INDEX('Monthly Data'!Q:Q,Calculations!$C$116+MOD(CL40,Calculations!$C$118))+(1-Control!$C$7*Calculations!$C$87)*INDEX('Monthly Data'!R:R,Calculations!$C$116+MOD(CL40,Calculations!$C$118))</f>
        <v>6.1009361253630504E-2</v>
      </c>
      <c r="HC40" s="86">
        <f ca="1">Control!$C$7*Calculations!$C$82*INDEX('Monthly Data'!N:N,Calculations!$C$116+MOD(CM40,Calculations!$C$118))+Control!$C$7*Calculations!$C$83*INDEX('Monthly Data'!O:O,Calculations!$C$116+MOD(CM40,Calculations!$C$118))+Control!$C$7*Calculations!$C$84*INDEX('Monthly Data'!P:P,Calculations!$C$116+MOD(CM40,Calculations!$C$118))+Control!$C$7*Calculations!$C$85*INDEX('Monthly Data'!Q:Q,Calculations!$C$116+MOD(CM40,Calculations!$C$118))+(1-Control!$C$7*Calculations!$C$87)*INDEX('Monthly Data'!R:R,Calculations!$C$116+MOD(CM40,Calculations!$C$118))</f>
        <v>3.0957942835585645E-2</v>
      </c>
      <c r="HD40" s="86">
        <f ca="1">Control!$C$7*Calculations!$C$82*INDEX('Monthly Data'!N:N,Calculations!$C$116+MOD(CN40,Calculations!$C$118))+Control!$C$7*Calculations!$C$83*INDEX('Monthly Data'!O:O,Calculations!$C$116+MOD(CN40,Calculations!$C$118))+Control!$C$7*Calculations!$C$84*INDEX('Monthly Data'!P:P,Calculations!$C$116+MOD(CN40,Calculations!$C$118))+Control!$C$7*Calculations!$C$85*INDEX('Monthly Data'!Q:Q,Calculations!$C$116+MOD(CN40,Calculations!$C$118))+(1-Control!$C$7*Calculations!$C$87)*INDEX('Monthly Data'!R:R,Calculations!$C$116+MOD(CN40,Calculations!$C$118))</f>
        <v>1.2954540023127663E-2</v>
      </c>
      <c r="HE40" s="86">
        <f ca="1">Control!$C$7*Calculations!$C$82*INDEX('Monthly Data'!N:N,Calculations!$C$116+MOD(CO40,Calculations!$C$118))+Control!$C$7*Calculations!$C$83*INDEX('Monthly Data'!O:O,Calculations!$C$116+MOD(CO40,Calculations!$C$118))+Control!$C$7*Calculations!$C$84*INDEX('Monthly Data'!P:P,Calculations!$C$116+MOD(CO40,Calculations!$C$118))+Control!$C$7*Calculations!$C$85*INDEX('Monthly Data'!Q:Q,Calculations!$C$116+MOD(CO40,Calculations!$C$118))+(1-Control!$C$7*Calculations!$C$87)*INDEX('Monthly Data'!R:R,Calculations!$C$116+MOD(CO40,Calculations!$C$118))</f>
        <v>3.5231336013669103E-2</v>
      </c>
      <c r="HF40" s="86">
        <f ca="1">Control!$C$7*Calculations!$C$82*INDEX('Monthly Data'!N:N,Calculations!$C$116+MOD(CP40,Calculations!$C$118))+Control!$C$7*Calculations!$C$83*INDEX('Monthly Data'!O:O,Calculations!$C$116+MOD(CP40,Calculations!$C$118))+Control!$C$7*Calculations!$C$84*INDEX('Monthly Data'!P:P,Calculations!$C$116+MOD(CP40,Calculations!$C$118))+Control!$C$7*Calculations!$C$85*INDEX('Monthly Data'!Q:Q,Calculations!$C$116+MOD(CP40,Calculations!$C$118))+(1-Control!$C$7*Calculations!$C$87)*INDEX('Monthly Data'!R:R,Calculations!$C$116+MOD(CP40,Calculations!$C$118))</f>
        <v>3.8809817903524786E-2</v>
      </c>
      <c r="HG40" s="86">
        <f ca="1">Control!$C$7*Calculations!$C$82*INDEX('Monthly Data'!N:N,Calculations!$C$116+MOD(CQ40,Calculations!$C$118))+Control!$C$7*Calculations!$C$83*INDEX('Monthly Data'!O:O,Calculations!$C$116+MOD(CQ40,Calculations!$C$118))+Control!$C$7*Calculations!$C$84*INDEX('Monthly Data'!P:P,Calculations!$C$116+MOD(CQ40,Calculations!$C$118))+Control!$C$7*Calculations!$C$85*INDEX('Monthly Data'!Q:Q,Calculations!$C$116+MOD(CQ40,Calculations!$C$118))+(1-Control!$C$7*Calculations!$C$87)*INDEX('Monthly Data'!R:R,Calculations!$C$116+MOD(CQ40,Calculations!$C$118))</f>
        <v>3.9251937367756782E-3</v>
      </c>
      <c r="HH40" s="86">
        <f ca="1">Control!$C$7*Calculations!$C$82*INDEX('Monthly Data'!N:N,Calculations!$C$116+MOD(CR40,Calculations!$C$118))+Control!$C$7*Calculations!$C$83*INDEX('Monthly Data'!O:O,Calculations!$C$116+MOD(CR40,Calculations!$C$118))+Control!$C$7*Calculations!$C$84*INDEX('Monthly Data'!P:P,Calculations!$C$116+MOD(CR40,Calculations!$C$118))+Control!$C$7*Calculations!$C$85*INDEX('Monthly Data'!Q:Q,Calculations!$C$116+MOD(CR40,Calculations!$C$118))+(1-Control!$C$7*Calculations!$C$87)*INDEX('Monthly Data'!R:R,Calculations!$C$116+MOD(CR40,Calculations!$C$118))</f>
        <v>1.7484305259657981E-2</v>
      </c>
      <c r="HI40" s="86">
        <f ca="1">Control!$C$7*Calculations!$C$82*INDEX('Monthly Data'!N:N,Calculations!$C$116+MOD(CS40,Calculations!$C$118))+Control!$C$7*Calculations!$C$83*INDEX('Monthly Data'!O:O,Calculations!$C$116+MOD(CS40,Calculations!$C$118))+Control!$C$7*Calculations!$C$84*INDEX('Monthly Data'!P:P,Calculations!$C$116+MOD(CS40,Calculations!$C$118))+Control!$C$7*Calculations!$C$85*INDEX('Monthly Data'!Q:Q,Calculations!$C$116+MOD(CS40,Calculations!$C$118))+(1-Control!$C$7*Calculations!$C$87)*INDEX('Monthly Data'!R:R,Calculations!$C$116+MOD(CS40,Calculations!$C$118))</f>
        <v>7.857567536297622E-3</v>
      </c>
      <c r="HJ40" s="86">
        <f ca="1">Control!$C$7*Calculations!$C$82*INDEX('Monthly Data'!N:N,Calculations!$C$116+MOD(CT40,Calculations!$C$118))+Control!$C$7*Calculations!$C$83*INDEX('Monthly Data'!O:O,Calculations!$C$116+MOD(CT40,Calculations!$C$118))+Control!$C$7*Calculations!$C$84*INDEX('Monthly Data'!P:P,Calculations!$C$116+MOD(CT40,Calculations!$C$118))+Control!$C$7*Calculations!$C$85*INDEX('Monthly Data'!Q:Q,Calculations!$C$116+MOD(CT40,Calculations!$C$118))+(1-Control!$C$7*Calculations!$C$87)*INDEX('Monthly Data'!R:R,Calculations!$C$116+MOD(CT40,Calculations!$C$118))</f>
        <v>1.2435425892067014E-2</v>
      </c>
      <c r="HK40" s="86">
        <f ca="1">Control!$C$7*Calculations!$C$82*INDEX('Monthly Data'!N:N,Calculations!$C$116+MOD(CU40,Calculations!$C$118))+Control!$C$7*Calculations!$C$83*INDEX('Monthly Data'!O:O,Calculations!$C$116+MOD(CU40,Calculations!$C$118))+Control!$C$7*Calculations!$C$84*INDEX('Monthly Data'!P:P,Calculations!$C$116+MOD(CU40,Calculations!$C$118))+Control!$C$7*Calculations!$C$85*INDEX('Monthly Data'!Q:Q,Calculations!$C$116+MOD(CU40,Calculations!$C$118))+(1-Control!$C$7*Calculations!$C$87)*INDEX('Monthly Data'!R:R,Calculations!$C$116+MOD(CU40,Calculations!$C$118))</f>
        <v>1.5115046179922851E-2</v>
      </c>
      <c r="HL40" s="86">
        <f ca="1">Control!$C$7*Calculations!$C$82*INDEX('Monthly Data'!N:N,Calculations!$C$116+MOD(CV40,Calculations!$C$118))+Control!$C$7*Calculations!$C$83*INDEX('Monthly Data'!O:O,Calculations!$C$116+MOD(CV40,Calculations!$C$118))+Control!$C$7*Calculations!$C$84*INDEX('Monthly Data'!P:P,Calculations!$C$116+MOD(CV40,Calculations!$C$118))+Control!$C$7*Calculations!$C$85*INDEX('Monthly Data'!Q:Q,Calculations!$C$116+MOD(CV40,Calculations!$C$118))+(1-Control!$C$7*Calculations!$C$87)*INDEX('Monthly Data'!R:R,Calculations!$C$116+MOD(CV40,Calculations!$C$118))</f>
        <v>3.8809817903524786E-2</v>
      </c>
      <c r="HM40" s="86">
        <f ca="1">Control!$C$7*Calculations!$C$82*INDEX('Monthly Data'!N:N,Calculations!$C$116+MOD(CW40,Calculations!$C$118))+Control!$C$7*Calculations!$C$83*INDEX('Monthly Data'!O:O,Calculations!$C$116+MOD(CW40,Calculations!$C$118))+Control!$C$7*Calculations!$C$84*INDEX('Monthly Data'!P:P,Calculations!$C$116+MOD(CW40,Calculations!$C$118))+Control!$C$7*Calculations!$C$85*INDEX('Monthly Data'!Q:Q,Calculations!$C$116+MOD(CW40,Calculations!$C$118))+(1-Control!$C$7*Calculations!$C$87)*INDEX('Monthly Data'!R:R,Calculations!$C$116+MOD(CW40,Calculations!$C$118))</f>
        <v>9.5791276036140301E-3</v>
      </c>
      <c r="HN40" s="86">
        <f ca="1">Control!$C$7*Calculations!$C$82*INDEX('Monthly Data'!N:N,Calculations!$C$116+MOD(CX40,Calculations!$C$118))+Control!$C$7*Calculations!$C$83*INDEX('Monthly Data'!O:O,Calculations!$C$116+MOD(CX40,Calculations!$C$118))+Control!$C$7*Calculations!$C$84*INDEX('Monthly Data'!P:P,Calculations!$C$116+MOD(CX40,Calculations!$C$118))+Control!$C$7*Calculations!$C$85*INDEX('Monthly Data'!Q:Q,Calculations!$C$116+MOD(CX40,Calculations!$C$118))+(1-Control!$C$7*Calculations!$C$87)*INDEX('Monthly Data'!R:R,Calculations!$C$116+MOD(CX40,Calculations!$C$118))</f>
        <v>6.6954569943530936E-3</v>
      </c>
      <c r="HO40" s="86">
        <f ca="1">Control!$C$7*Calculations!$C$82*INDEX('Monthly Data'!N:N,Calculations!$C$116+MOD(CY40,Calculations!$C$118))+Control!$C$7*Calculations!$C$83*INDEX('Monthly Data'!O:O,Calculations!$C$116+MOD(CY40,Calculations!$C$118))+Control!$C$7*Calculations!$C$84*INDEX('Monthly Data'!P:P,Calculations!$C$116+MOD(CY40,Calculations!$C$118))+Control!$C$7*Calculations!$C$85*INDEX('Monthly Data'!Q:Q,Calculations!$C$116+MOD(CY40,Calculations!$C$118))+(1-Control!$C$7*Calculations!$C$87)*INDEX('Monthly Data'!R:R,Calculations!$C$116+MOD(CY40,Calculations!$C$118))</f>
        <v>1.0478379486191123E-2</v>
      </c>
      <c r="HP40" s="86">
        <f ca="1">Control!$C$7*Calculations!$C$82*INDEX('Monthly Data'!N:N,Calculations!$C$116+MOD(CZ40,Calculations!$C$118))+Control!$C$7*Calculations!$C$83*INDEX('Monthly Data'!O:O,Calculations!$C$116+MOD(CZ40,Calculations!$C$118))+Control!$C$7*Calculations!$C$84*INDEX('Monthly Data'!P:P,Calculations!$C$116+MOD(CZ40,Calculations!$C$118))+Control!$C$7*Calculations!$C$85*INDEX('Monthly Data'!Q:Q,Calculations!$C$116+MOD(CZ40,Calculations!$C$118))+(1-Control!$C$7*Calculations!$C$87)*INDEX('Monthly Data'!R:R,Calculations!$C$116+MOD(CZ40,Calculations!$C$118))</f>
        <v>3.5231336013669103E-2</v>
      </c>
      <c r="HQ40" s="86">
        <f ca="1">Control!$C$7*Calculations!$C$82*INDEX('Monthly Data'!N:N,Calculations!$C$116+MOD(DA40,Calculations!$C$118))+Control!$C$7*Calculations!$C$83*INDEX('Monthly Data'!O:O,Calculations!$C$116+MOD(DA40,Calculations!$C$118))+Control!$C$7*Calculations!$C$84*INDEX('Monthly Data'!P:P,Calculations!$C$116+MOD(DA40,Calculations!$C$118))+Control!$C$7*Calculations!$C$85*INDEX('Monthly Data'!Q:Q,Calculations!$C$116+MOD(DA40,Calculations!$C$118))+(1-Control!$C$7*Calculations!$C$87)*INDEX('Monthly Data'!R:R,Calculations!$C$116+MOD(DA40,Calculations!$C$118))</f>
        <v>3.0957942835585645E-2</v>
      </c>
      <c r="HR40" s="86">
        <f ca="1">Control!$C$7*Calculations!$C$82*INDEX('Monthly Data'!N:N,Calculations!$C$116+MOD(DB40,Calculations!$C$118))+Control!$C$7*Calculations!$C$83*INDEX('Monthly Data'!O:O,Calculations!$C$116+MOD(DB40,Calculations!$C$118))+Control!$C$7*Calculations!$C$84*INDEX('Monthly Data'!P:P,Calculations!$C$116+MOD(DB40,Calculations!$C$118))+Control!$C$7*Calculations!$C$85*INDEX('Monthly Data'!Q:Q,Calculations!$C$116+MOD(DB40,Calculations!$C$118))+(1-Control!$C$7*Calculations!$C$87)*INDEX('Monthly Data'!R:R,Calculations!$C$116+MOD(DB40,Calculations!$C$118))</f>
        <v>6.6954569943530936E-3</v>
      </c>
      <c r="HS40" s="86">
        <f ca="1">Control!$C$7*Calculations!$C$82*INDEX('Monthly Data'!N:N,Calculations!$C$116+MOD(DC40,Calculations!$C$118))+Control!$C$7*Calculations!$C$83*INDEX('Monthly Data'!O:O,Calculations!$C$116+MOD(DC40,Calculations!$C$118))+Control!$C$7*Calculations!$C$84*INDEX('Monthly Data'!P:P,Calculations!$C$116+MOD(DC40,Calculations!$C$118))+Control!$C$7*Calculations!$C$85*INDEX('Monthly Data'!Q:Q,Calculations!$C$116+MOD(DC40,Calculations!$C$118))+(1-Control!$C$7*Calculations!$C$87)*INDEX('Monthly Data'!R:R,Calculations!$C$116+MOD(DC40,Calculations!$C$118))</f>
        <v>3.1011313347584085E-2</v>
      </c>
      <c r="HT40" s="86">
        <f ca="1">Control!$C$7*Calculations!$C$82*INDEX('Monthly Data'!N:N,Calculations!$C$116+MOD(DD40,Calculations!$C$118))+Control!$C$7*Calculations!$C$83*INDEX('Monthly Data'!O:O,Calculations!$C$116+MOD(DD40,Calculations!$C$118))+Control!$C$7*Calculations!$C$84*INDEX('Monthly Data'!P:P,Calculations!$C$116+MOD(DD40,Calculations!$C$118))+Control!$C$7*Calculations!$C$85*INDEX('Monthly Data'!Q:Q,Calculations!$C$116+MOD(DD40,Calculations!$C$118))+(1-Control!$C$7*Calculations!$C$87)*INDEX('Monthly Data'!R:R,Calculations!$C$116+MOD(DD40,Calculations!$C$118))</f>
        <v>2.9708469559001142E-2</v>
      </c>
      <c r="HU40" s="86">
        <f ca="1">Control!$C$7*Calculations!$C$82*INDEX('Monthly Data'!N:N,Calculations!$C$116+MOD(DE40,Calculations!$C$118))+Control!$C$7*Calculations!$C$83*INDEX('Monthly Data'!O:O,Calculations!$C$116+MOD(DE40,Calculations!$C$118))+Control!$C$7*Calculations!$C$84*INDEX('Monthly Data'!P:P,Calculations!$C$116+MOD(DE40,Calculations!$C$118))+Control!$C$7*Calculations!$C$85*INDEX('Monthly Data'!Q:Q,Calculations!$C$116+MOD(DE40,Calculations!$C$118))+(1-Control!$C$7*Calculations!$C$87)*INDEX('Monthly Data'!R:R,Calculations!$C$116+MOD(DE40,Calculations!$C$118))</f>
        <v>5.1279584938936244E-2</v>
      </c>
      <c r="HV40" s="86">
        <f ca="1">Control!$C$7*Calculations!$C$82*INDEX('Monthly Data'!N:N,Calculations!$C$116+MOD(DF40,Calculations!$C$118))+Control!$C$7*Calculations!$C$83*INDEX('Monthly Data'!O:O,Calculations!$C$116+MOD(DF40,Calculations!$C$118))+Control!$C$7*Calculations!$C$84*INDEX('Monthly Data'!P:P,Calculations!$C$116+MOD(DF40,Calculations!$C$118))+Control!$C$7*Calculations!$C$85*INDEX('Monthly Data'!Q:Q,Calculations!$C$116+MOD(DF40,Calculations!$C$118))+(1-Control!$C$7*Calculations!$C$87)*INDEX('Monthly Data'!R:R,Calculations!$C$116+MOD(DF40,Calculations!$C$118))</f>
        <v>-2.0259958308006688E-2</v>
      </c>
      <c r="HW40" s="86">
        <f ca="1">Control!$C$7*Calculations!$C$82*INDEX('Monthly Data'!N:N,Calculations!$C$116+MOD(DG40,Calculations!$C$118))+Control!$C$7*Calculations!$C$83*INDEX('Monthly Data'!O:O,Calculations!$C$116+MOD(DG40,Calculations!$C$118))+Control!$C$7*Calculations!$C$84*INDEX('Monthly Data'!P:P,Calculations!$C$116+MOD(DG40,Calculations!$C$118))+Control!$C$7*Calculations!$C$85*INDEX('Monthly Data'!Q:Q,Calculations!$C$116+MOD(DG40,Calculations!$C$118))+(1-Control!$C$7*Calculations!$C$87)*INDEX('Monthly Data'!R:R,Calculations!$C$116+MOD(DG40,Calculations!$C$118))</f>
        <v>-9.839093431862074E-3</v>
      </c>
      <c r="HX40" s="86">
        <f ca="1">Control!$C$7*Calculations!$C$82*INDEX('Monthly Data'!N:N,Calculations!$C$116+MOD(DH40,Calculations!$C$118))+Control!$C$7*Calculations!$C$83*INDEX('Monthly Data'!O:O,Calculations!$C$116+MOD(DH40,Calculations!$C$118))+Control!$C$7*Calculations!$C$84*INDEX('Monthly Data'!P:P,Calculations!$C$116+MOD(DH40,Calculations!$C$118))+Control!$C$7*Calculations!$C$85*INDEX('Monthly Data'!Q:Q,Calculations!$C$116+MOD(DH40,Calculations!$C$118))+(1-Control!$C$7*Calculations!$C$87)*INDEX('Monthly Data'!R:R,Calculations!$C$116+MOD(DH40,Calculations!$C$118))</f>
        <v>2.1918137743539623E-2</v>
      </c>
      <c r="HY40" s="86">
        <f ca="1">Control!$C$7*Calculations!$C$82*INDEX('Monthly Data'!N:N,Calculations!$C$116+MOD(DI40,Calculations!$C$118))+Control!$C$7*Calculations!$C$83*INDEX('Monthly Data'!O:O,Calculations!$C$116+MOD(DI40,Calculations!$C$118))+Control!$C$7*Calculations!$C$84*INDEX('Monthly Data'!P:P,Calculations!$C$116+MOD(DI40,Calculations!$C$118))+Control!$C$7*Calculations!$C$85*INDEX('Monthly Data'!Q:Q,Calculations!$C$116+MOD(DI40,Calculations!$C$118))+(1-Control!$C$7*Calculations!$C$87)*INDEX('Monthly Data'!R:R,Calculations!$C$116+MOD(DI40,Calculations!$C$118))</f>
        <v>-3.299557342782896E-2</v>
      </c>
      <c r="HZ40" s="86">
        <f ca="1">Control!$C$7*Calculations!$C$82*INDEX('Monthly Data'!N:N,Calculations!$C$116+MOD(DJ40,Calculations!$C$118))+Control!$C$7*Calculations!$C$83*INDEX('Monthly Data'!O:O,Calculations!$C$116+MOD(DJ40,Calculations!$C$118))+Control!$C$7*Calculations!$C$84*INDEX('Monthly Data'!P:P,Calculations!$C$116+MOD(DJ40,Calculations!$C$118))+Control!$C$7*Calculations!$C$85*INDEX('Monthly Data'!Q:Q,Calculations!$C$116+MOD(DJ40,Calculations!$C$118))+(1-Control!$C$7*Calculations!$C$87)*INDEX('Monthly Data'!R:R,Calculations!$C$116+MOD(DJ40,Calculations!$C$118))</f>
        <v>-3.299557342782896E-2</v>
      </c>
      <c r="IA40" s="86">
        <f ca="1">Control!$C$7*Calculations!$C$82*INDEX('Monthly Data'!N:N,Calculations!$C$116+MOD(DK40,Calculations!$C$118))+Control!$C$7*Calculations!$C$83*INDEX('Monthly Data'!O:O,Calculations!$C$116+MOD(DK40,Calculations!$C$118))+Control!$C$7*Calculations!$C$84*INDEX('Monthly Data'!P:P,Calculations!$C$116+MOD(DK40,Calculations!$C$118))+Control!$C$7*Calculations!$C$85*INDEX('Monthly Data'!Q:Q,Calculations!$C$116+MOD(DK40,Calculations!$C$118))+(1-Control!$C$7*Calculations!$C$87)*INDEX('Monthly Data'!R:R,Calculations!$C$116+MOD(DK40,Calculations!$C$118))</f>
        <v>6.6954569943530936E-3</v>
      </c>
      <c r="IB40" s="86">
        <f ca="1">Control!$C$7*Calculations!$C$82*INDEX('Monthly Data'!N:N,Calculations!$C$116+MOD(DL40,Calculations!$C$118))+Control!$C$7*Calculations!$C$83*INDEX('Monthly Data'!O:O,Calculations!$C$116+MOD(DL40,Calculations!$C$118))+Control!$C$7*Calculations!$C$84*INDEX('Monthly Data'!P:P,Calculations!$C$116+MOD(DL40,Calculations!$C$118))+Control!$C$7*Calculations!$C$85*INDEX('Monthly Data'!Q:Q,Calculations!$C$116+MOD(DL40,Calculations!$C$118))+(1-Control!$C$7*Calculations!$C$87)*INDEX('Monthly Data'!R:R,Calculations!$C$116+MOD(DL40,Calculations!$C$118))</f>
        <v>-4.3408051735618014E-2</v>
      </c>
      <c r="IC40" s="86">
        <f ca="1">Control!$C$7*Calculations!$C$82*INDEX('Monthly Data'!N:N,Calculations!$C$116+MOD(DM40,Calculations!$C$118))+Control!$C$7*Calculations!$C$83*INDEX('Monthly Data'!O:O,Calculations!$C$116+MOD(DM40,Calculations!$C$118))+Control!$C$7*Calculations!$C$84*INDEX('Monthly Data'!P:P,Calculations!$C$116+MOD(DM40,Calculations!$C$118))+Control!$C$7*Calculations!$C$85*INDEX('Monthly Data'!Q:Q,Calculations!$C$116+MOD(DM40,Calculations!$C$118))+(1-Control!$C$7*Calculations!$C$87)*INDEX('Monthly Data'!R:R,Calculations!$C$116+MOD(DM40,Calculations!$C$118))</f>
        <v>-6.1115617667135171E-2</v>
      </c>
      <c r="ID40" s="86">
        <f ca="1">Control!$C$7*Calculations!$C$82*INDEX('Monthly Data'!N:N,Calculations!$C$116+MOD(DN40,Calculations!$C$118))+Control!$C$7*Calculations!$C$83*INDEX('Monthly Data'!O:O,Calculations!$C$116+MOD(DN40,Calculations!$C$118))+Control!$C$7*Calculations!$C$84*INDEX('Monthly Data'!P:P,Calculations!$C$116+MOD(DN40,Calculations!$C$118))+Control!$C$7*Calculations!$C$85*INDEX('Monthly Data'!Q:Q,Calculations!$C$116+MOD(DN40,Calculations!$C$118))+(1-Control!$C$7*Calculations!$C$87)*INDEX('Monthly Data'!R:R,Calculations!$C$116+MOD(DN40,Calculations!$C$118))</f>
        <v>2.766281641786093E-2</v>
      </c>
      <c r="IE40" s="86">
        <f ca="1">Control!$C$7*Calculations!$C$82*INDEX('Monthly Data'!N:N,Calculations!$C$116+MOD(DO40,Calculations!$C$118))+Control!$C$7*Calculations!$C$83*INDEX('Monthly Data'!O:O,Calculations!$C$116+MOD(DO40,Calculations!$C$118))+Control!$C$7*Calculations!$C$84*INDEX('Monthly Data'!P:P,Calculations!$C$116+MOD(DO40,Calculations!$C$118))+Control!$C$7*Calculations!$C$85*INDEX('Monthly Data'!Q:Q,Calculations!$C$116+MOD(DO40,Calculations!$C$118))+(1-Control!$C$7*Calculations!$C$87)*INDEX('Monthly Data'!R:R,Calculations!$C$116+MOD(DO40,Calculations!$C$118))</f>
        <v>2.377894462657602E-2</v>
      </c>
      <c r="IF40" s="86">
        <f ca="1">Control!$C$7*Calculations!$C$82*INDEX('Monthly Data'!N:N,Calculations!$C$116+MOD(DP40,Calculations!$C$118))+Control!$C$7*Calculations!$C$83*INDEX('Monthly Data'!O:O,Calculations!$C$116+MOD(DP40,Calculations!$C$118))+Control!$C$7*Calculations!$C$84*INDEX('Monthly Data'!P:P,Calculations!$C$116+MOD(DP40,Calculations!$C$118))+Control!$C$7*Calculations!$C$85*INDEX('Monthly Data'!Q:Q,Calculations!$C$116+MOD(DP40,Calculations!$C$118))+(1-Control!$C$7*Calculations!$C$87)*INDEX('Monthly Data'!R:R,Calculations!$C$116+MOD(DP40,Calculations!$C$118))</f>
        <v>2.377894462657602E-2</v>
      </c>
      <c r="IG40" s="88">
        <f ca="1">Control!$C$8*(1+DQ40)*(1+DR40)*(1+DS40)*(1+DT40)*(1+DU40)*(1+DV40)*(1+DW40)*(1+DX40)*(1+DY40)*(1+DZ40)*(1+EA40)*(1+EB40)*(1+EC40)*(1+ED40)*(1+EE40)*(1+EF40)*(1+EG40)*(1+EH40)*(1+EI40)*(1+EJ40)*(1+EK40)*(1+EL40)*(1+EM40)*(1+EN40)*(1+EO40)*(1+EP40)*(1+EQ40)*(1+ER40)*(1+ES40)*(1+ET40)*(1+EU40)*(1+EV40)*(1+EW40)*(1+EX40)*(1+EY40)*(1+EZ40)*(1+FA40)*(1+FB40)*(1+FC40)*(1+FD40)*(1+FE40)*(1+FF40)*(1+FG40)*(1+FH40)*(1+FI40)*(1+FJ40)*(1+FK40)*(1+FL40)*(1+FM40)*(1+FN40)*(1+FO40)*(1+FP40)*(1+FQ40)*(1+FR40)*(1+FS40)*(1+FT40)*(1+FU40)*(1+FV40)*(1+FW40)*(1+FX40)*(1+FY40)*(1+FZ40)*(1+GA40)*(1+GB40)*(1+GC40)*(1+GD40)*(1+GE40)*(1+GF40)*(1+GG40)*(1+GH40)*(1+GI40)*(1+GJ40)*(1+GK40)*(1+GL40)*(1+GM40)*(1+GN40)*(1+GO40)*(1+GP40)*(1+GQ40)*(1+GR40)*(1+GS40)*(1+GT40)*(1+GU40)*(1+GV40)*(1+GW40)*(1+GX40)*(1+GY40)*(1+GZ40)*(1+HA40)*(1+HB40)*(1+HC40)*(1+HD40)*(1+HE40)*(1+HF40)*(1+HG40)*(1+HH40)*(1+HI40)*(1+HJ40)*(1+HK40)*(1+HL40)*(1+HM40)*(1+HN40)*(1+HO40)*(1+HP40)*(1+HQ40)*(1+HR40)*(1+HS40)*(1+HT40)*(1+HU40)*(1+HV40)*(1+HW40)*(1+HX40)*(1+HY40)*(1+HZ40)*(1+IA40)*(1+IB40)*(1+IC40)*(1+ID40)*(1+IE40)*(1+IF40)</f>
        <v>118559.74963823383</v>
      </c>
    </row>
    <row r="41" spans="1:241" x14ac:dyDescent="0.25">
      <c r="A41">
        <v>53</v>
      </c>
      <c r="B41">
        <v>32</v>
      </c>
      <c r="C41">
        <v>28</v>
      </c>
      <c r="D41">
        <v>5</v>
      </c>
      <c r="E41">
        <v>20</v>
      </c>
      <c r="F41">
        <v>61</v>
      </c>
      <c r="G41">
        <v>7</v>
      </c>
      <c r="H41">
        <v>100</v>
      </c>
      <c r="I41">
        <v>51</v>
      </c>
      <c r="J41">
        <v>97</v>
      </c>
      <c r="K41">
        <v>50</v>
      </c>
      <c r="L41">
        <v>103</v>
      </c>
      <c r="M41">
        <v>112</v>
      </c>
      <c r="N41">
        <v>83</v>
      </c>
      <c r="O41">
        <v>21</v>
      </c>
      <c r="P41">
        <v>9</v>
      </c>
      <c r="Q41">
        <v>77</v>
      </c>
      <c r="R41">
        <v>11</v>
      </c>
      <c r="S41">
        <v>101</v>
      </c>
      <c r="T41">
        <v>67</v>
      </c>
      <c r="U41">
        <v>35</v>
      </c>
      <c r="V41">
        <v>114</v>
      </c>
      <c r="W41">
        <v>114</v>
      </c>
      <c r="X41">
        <v>37</v>
      </c>
      <c r="Y41">
        <v>41</v>
      </c>
      <c r="Z41">
        <v>9</v>
      </c>
      <c r="AA41">
        <v>15</v>
      </c>
      <c r="AB41">
        <v>93</v>
      </c>
      <c r="AC41">
        <v>116</v>
      </c>
      <c r="AD41">
        <v>104</v>
      </c>
      <c r="AE41">
        <v>85</v>
      </c>
      <c r="AF41">
        <v>76</v>
      </c>
      <c r="AG41">
        <v>29</v>
      </c>
      <c r="AH41">
        <v>52</v>
      </c>
      <c r="AI41">
        <v>25</v>
      </c>
      <c r="AJ41">
        <v>86</v>
      </c>
      <c r="AK41">
        <v>37</v>
      </c>
      <c r="AL41">
        <v>107</v>
      </c>
      <c r="AM41">
        <v>15</v>
      </c>
      <c r="AN41">
        <v>22</v>
      </c>
      <c r="AO41">
        <v>91</v>
      </c>
      <c r="AP41">
        <v>36</v>
      </c>
      <c r="AQ41">
        <v>45</v>
      </c>
      <c r="AR41">
        <v>66</v>
      </c>
      <c r="AS41">
        <v>3</v>
      </c>
      <c r="AT41">
        <v>58</v>
      </c>
      <c r="AU41">
        <v>95</v>
      </c>
      <c r="AV41">
        <v>72</v>
      </c>
      <c r="AW41">
        <v>72</v>
      </c>
      <c r="AX41">
        <v>99</v>
      </c>
      <c r="AY41">
        <v>117</v>
      </c>
      <c r="AZ41">
        <v>118</v>
      </c>
      <c r="BA41">
        <v>89</v>
      </c>
      <c r="BB41">
        <v>16</v>
      </c>
      <c r="BC41">
        <v>106</v>
      </c>
      <c r="BD41">
        <v>85</v>
      </c>
      <c r="BE41">
        <v>74</v>
      </c>
      <c r="BF41">
        <v>32</v>
      </c>
      <c r="BG41">
        <v>62</v>
      </c>
      <c r="BH41">
        <v>6</v>
      </c>
      <c r="BI41">
        <v>73</v>
      </c>
      <c r="BJ41">
        <v>37</v>
      </c>
      <c r="BK41">
        <v>2</v>
      </c>
      <c r="BL41">
        <v>45</v>
      </c>
      <c r="BM41">
        <v>13</v>
      </c>
      <c r="BN41">
        <v>41</v>
      </c>
      <c r="BO41">
        <v>33</v>
      </c>
      <c r="BP41">
        <v>3</v>
      </c>
      <c r="BQ41">
        <v>4</v>
      </c>
      <c r="BR41">
        <v>30</v>
      </c>
      <c r="BS41">
        <v>65</v>
      </c>
      <c r="BT41">
        <v>69</v>
      </c>
      <c r="BU41">
        <v>88</v>
      </c>
      <c r="BV41">
        <v>111</v>
      </c>
      <c r="BW41">
        <v>74</v>
      </c>
      <c r="BX41">
        <v>36</v>
      </c>
      <c r="BY41">
        <v>65</v>
      </c>
      <c r="BZ41">
        <v>56</v>
      </c>
      <c r="CA41">
        <v>77</v>
      </c>
      <c r="CB41">
        <v>70</v>
      </c>
      <c r="CC41">
        <v>16</v>
      </c>
      <c r="CD41">
        <v>42</v>
      </c>
      <c r="CE41">
        <v>109</v>
      </c>
      <c r="CF41">
        <v>97</v>
      </c>
      <c r="CG41">
        <v>57</v>
      </c>
      <c r="CH41">
        <v>93</v>
      </c>
      <c r="CI41">
        <v>5</v>
      </c>
      <c r="CJ41">
        <v>89</v>
      </c>
      <c r="CK41">
        <v>87</v>
      </c>
      <c r="CL41">
        <v>29</v>
      </c>
      <c r="CM41">
        <v>95</v>
      </c>
      <c r="CN41">
        <v>106</v>
      </c>
      <c r="CO41">
        <v>69</v>
      </c>
      <c r="CP41">
        <v>86</v>
      </c>
      <c r="CQ41">
        <v>104</v>
      </c>
      <c r="CR41">
        <v>41</v>
      </c>
      <c r="CS41">
        <v>81</v>
      </c>
      <c r="CT41">
        <v>51</v>
      </c>
      <c r="CU41">
        <v>46</v>
      </c>
      <c r="CV41">
        <v>58</v>
      </c>
      <c r="CW41">
        <v>39</v>
      </c>
      <c r="CX41">
        <v>83</v>
      </c>
      <c r="CY41">
        <v>15</v>
      </c>
      <c r="CZ41">
        <v>75</v>
      </c>
      <c r="DA41">
        <v>93</v>
      </c>
      <c r="DB41">
        <v>108</v>
      </c>
      <c r="DC41">
        <v>106</v>
      </c>
      <c r="DD41">
        <v>93</v>
      </c>
      <c r="DE41">
        <v>52</v>
      </c>
      <c r="DF41">
        <v>117</v>
      </c>
      <c r="DG41">
        <v>56</v>
      </c>
      <c r="DH41">
        <v>25</v>
      </c>
      <c r="DI41">
        <v>79</v>
      </c>
      <c r="DJ41">
        <v>36</v>
      </c>
      <c r="DK41">
        <v>4</v>
      </c>
      <c r="DL41">
        <v>82</v>
      </c>
      <c r="DM41">
        <v>112</v>
      </c>
      <c r="DN41">
        <v>94</v>
      </c>
      <c r="DO41">
        <v>11</v>
      </c>
      <c r="DP41">
        <v>42</v>
      </c>
      <c r="DQ41" s="86">
        <f ca="1">Control!$C$7*Calculations!$C$82*INDEX('Monthly Data'!N:N,Calculations!$C$116+MOD(A41,Calculations!$C$118))+Control!$C$7*Calculations!$C$83*INDEX('Monthly Data'!O:O,Calculations!$C$116+MOD(A41,Calculations!$C$118))+Control!$C$7*Calculations!$C$84*INDEX('Monthly Data'!P:P,Calculations!$C$116+MOD(A41,Calculations!$C$118))+Control!$C$7*Calculations!$C$85*INDEX('Monthly Data'!Q:Q,Calculations!$C$116+MOD(A41,Calculations!$C$118))+(1-Control!$C$7*Calculations!$C$87)*INDEX('Monthly Data'!R:R,Calculations!$C$116+MOD(A41,Calculations!$C$118))</f>
        <v>1.1786765492207996E-2</v>
      </c>
      <c r="DR41" s="86">
        <f ca="1">Control!$C$7*Calculations!$C$82*INDEX('Monthly Data'!N:N,Calculations!$C$116+MOD(B41,Calculations!$C$118))+Control!$C$7*Calculations!$C$83*INDEX('Monthly Data'!O:O,Calculations!$C$116+MOD(B41,Calculations!$C$118))+Control!$C$7*Calculations!$C$84*INDEX('Monthly Data'!P:P,Calculations!$C$116+MOD(B41,Calculations!$C$118))+Control!$C$7*Calculations!$C$85*INDEX('Monthly Data'!Q:Q,Calculations!$C$116+MOD(B41,Calculations!$C$118))+(1-Control!$C$7*Calculations!$C$87)*INDEX('Monthly Data'!R:R,Calculations!$C$116+MOD(B41,Calculations!$C$118))</f>
        <v>-2.6378232493851243E-2</v>
      </c>
      <c r="DS41" s="86">
        <f ca="1">Control!$C$7*Calculations!$C$82*INDEX('Monthly Data'!N:N,Calculations!$C$116+MOD(C41,Calculations!$C$118))+Control!$C$7*Calculations!$C$83*INDEX('Monthly Data'!O:O,Calculations!$C$116+MOD(C41,Calculations!$C$118))+Control!$C$7*Calculations!$C$84*INDEX('Monthly Data'!P:P,Calculations!$C$116+MOD(C41,Calculations!$C$118))+Control!$C$7*Calculations!$C$85*INDEX('Monthly Data'!Q:Q,Calculations!$C$116+MOD(C41,Calculations!$C$118))+(1-Control!$C$7*Calculations!$C$87)*INDEX('Monthly Data'!R:R,Calculations!$C$116+MOD(C41,Calculations!$C$118))</f>
        <v>3.7596120283497965E-2</v>
      </c>
      <c r="DT41" s="86">
        <f ca="1">Control!$C$7*Calculations!$C$82*INDEX('Monthly Data'!N:N,Calculations!$C$116+MOD(D41,Calculations!$C$118))+Control!$C$7*Calculations!$C$83*INDEX('Monthly Data'!O:O,Calculations!$C$116+MOD(D41,Calculations!$C$118))+Control!$C$7*Calculations!$C$84*INDEX('Monthly Data'!P:P,Calculations!$C$116+MOD(D41,Calculations!$C$118))+Control!$C$7*Calculations!$C$85*INDEX('Monthly Data'!Q:Q,Calculations!$C$116+MOD(D41,Calculations!$C$118))+(1-Control!$C$7*Calculations!$C$87)*INDEX('Monthly Data'!R:R,Calculations!$C$116+MOD(D41,Calculations!$C$118))</f>
        <v>1.2722494017511032E-2</v>
      </c>
      <c r="DU41" s="86">
        <f ca="1">Control!$C$7*Calculations!$C$82*INDEX('Monthly Data'!N:N,Calculations!$C$116+MOD(E41,Calculations!$C$118))+Control!$C$7*Calculations!$C$83*INDEX('Monthly Data'!O:O,Calculations!$C$116+MOD(E41,Calculations!$C$118))+Control!$C$7*Calculations!$C$84*INDEX('Monthly Data'!P:P,Calculations!$C$116+MOD(E41,Calculations!$C$118))+Control!$C$7*Calculations!$C$85*INDEX('Monthly Data'!Q:Q,Calculations!$C$116+MOD(E41,Calculations!$C$118))+(1-Control!$C$7*Calculations!$C$87)*INDEX('Monthly Data'!R:R,Calculations!$C$116+MOD(E41,Calculations!$C$118))</f>
        <v>3.9251937367756782E-3</v>
      </c>
      <c r="DV41" s="86">
        <f ca="1">Control!$C$7*Calculations!$C$82*INDEX('Monthly Data'!N:N,Calculations!$C$116+MOD(F41,Calculations!$C$118))+Control!$C$7*Calculations!$C$83*INDEX('Monthly Data'!O:O,Calculations!$C$116+MOD(F41,Calculations!$C$118))+Control!$C$7*Calculations!$C$84*INDEX('Monthly Data'!P:P,Calculations!$C$116+MOD(F41,Calculations!$C$118))+Control!$C$7*Calculations!$C$85*INDEX('Monthly Data'!Q:Q,Calculations!$C$116+MOD(F41,Calculations!$C$118))+(1-Control!$C$7*Calculations!$C$87)*INDEX('Monthly Data'!R:R,Calculations!$C$116+MOD(F41,Calculations!$C$118))</f>
        <v>2.766281641786093E-2</v>
      </c>
      <c r="DW41" s="86">
        <f ca="1">Control!$C$7*Calculations!$C$82*INDEX('Monthly Data'!N:N,Calculations!$C$116+MOD(G41,Calculations!$C$118))+Control!$C$7*Calculations!$C$83*INDEX('Monthly Data'!O:O,Calculations!$C$116+MOD(G41,Calculations!$C$118))+Control!$C$7*Calculations!$C$84*INDEX('Monthly Data'!P:P,Calculations!$C$116+MOD(G41,Calculations!$C$118))+Control!$C$7*Calculations!$C$85*INDEX('Monthly Data'!Q:Q,Calculations!$C$116+MOD(G41,Calculations!$C$118))+(1-Control!$C$7*Calculations!$C$87)*INDEX('Monthly Data'!R:R,Calculations!$C$116+MOD(G41,Calculations!$C$118))</f>
        <v>8.3814116887657771E-3</v>
      </c>
      <c r="DX41" s="86">
        <f ca="1">Control!$C$7*Calculations!$C$82*INDEX('Monthly Data'!N:N,Calculations!$C$116+MOD(H41,Calculations!$C$118))+Control!$C$7*Calculations!$C$83*INDEX('Monthly Data'!O:O,Calculations!$C$116+MOD(H41,Calculations!$C$118))+Control!$C$7*Calculations!$C$84*INDEX('Monthly Data'!P:P,Calculations!$C$116+MOD(H41,Calculations!$C$118))+Control!$C$7*Calculations!$C$85*INDEX('Monthly Data'!Q:Q,Calculations!$C$116+MOD(H41,Calculations!$C$118))+(1-Control!$C$7*Calculations!$C$87)*INDEX('Monthly Data'!R:R,Calculations!$C$116+MOD(H41,Calculations!$C$118))</f>
        <v>1.7599621212565995E-2</v>
      </c>
      <c r="DY41" s="86">
        <f ca="1">Control!$C$7*Calculations!$C$82*INDEX('Monthly Data'!N:N,Calculations!$C$116+MOD(I41,Calculations!$C$118))+Control!$C$7*Calculations!$C$83*INDEX('Monthly Data'!O:O,Calculations!$C$116+MOD(I41,Calculations!$C$118))+Control!$C$7*Calculations!$C$84*INDEX('Monthly Data'!P:P,Calculations!$C$116+MOD(I41,Calculations!$C$118))+Control!$C$7*Calculations!$C$85*INDEX('Monthly Data'!Q:Q,Calculations!$C$116+MOD(I41,Calculations!$C$118))+(1-Control!$C$7*Calculations!$C$87)*INDEX('Monthly Data'!R:R,Calculations!$C$116+MOD(I41,Calculations!$C$118))</f>
        <v>1.8695385296339444E-2</v>
      </c>
      <c r="DZ41" s="86">
        <f ca="1">Control!$C$7*Calculations!$C$82*INDEX('Monthly Data'!N:N,Calculations!$C$116+MOD(J41,Calculations!$C$118))+Control!$C$7*Calculations!$C$83*INDEX('Monthly Data'!O:O,Calculations!$C$116+MOD(J41,Calculations!$C$118))+Control!$C$7*Calculations!$C$84*INDEX('Monthly Data'!P:P,Calculations!$C$116+MOD(J41,Calculations!$C$118))+Control!$C$7*Calculations!$C$85*INDEX('Monthly Data'!Q:Q,Calculations!$C$116+MOD(J41,Calculations!$C$118))+(1-Control!$C$7*Calculations!$C$87)*INDEX('Monthly Data'!R:R,Calculations!$C$116+MOD(J41,Calculations!$C$118))</f>
        <v>-7.5539743260223157E-3</v>
      </c>
      <c r="EA41" s="86">
        <f ca="1">Control!$C$7*Calculations!$C$82*INDEX('Monthly Data'!N:N,Calculations!$C$116+MOD(K41,Calculations!$C$118))+Control!$C$7*Calculations!$C$83*INDEX('Monthly Data'!O:O,Calculations!$C$116+MOD(K41,Calculations!$C$118))+Control!$C$7*Calculations!$C$84*INDEX('Monthly Data'!P:P,Calculations!$C$116+MOD(K41,Calculations!$C$118))+Control!$C$7*Calculations!$C$85*INDEX('Monthly Data'!Q:Q,Calculations!$C$116+MOD(K41,Calculations!$C$118))+(1-Control!$C$7*Calculations!$C$87)*INDEX('Monthly Data'!R:R,Calculations!$C$116+MOD(K41,Calculations!$C$118))</f>
        <v>6.1009361253630504E-2</v>
      </c>
      <c r="EB41" s="86">
        <f ca="1">Control!$C$7*Calculations!$C$82*INDEX('Monthly Data'!N:N,Calculations!$C$116+MOD(L41,Calculations!$C$118))+Control!$C$7*Calculations!$C$83*INDEX('Monthly Data'!O:O,Calculations!$C$116+MOD(L41,Calculations!$C$118))+Control!$C$7*Calculations!$C$84*INDEX('Monthly Data'!P:P,Calculations!$C$116+MOD(L41,Calculations!$C$118))+Control!$C$7*Calculations!$C$85*INDEX('Monthly Data'!Q:Q,Calculations!$C$116+MOD(L41,Calculations!$C$118))+(1-Control!$C$7*Calculations!$C$87)*INDEX('Monthly Data'!R:R,Calculations!$C$116+MOD(L41,Calculations!$C$118))</f>
        <v>5.1972609868760735E-3</v>
      </c>
      <c r="EC41" s="86">
        <f ca="1">Control!$C$7*Calculations!$C$82*INDEX('Monthly Data'!N:N,Calculations!$C$116+MOD(M41,Calculations!$C$118))+Control!$C$7*Calculations!$C$83*INDEX('Monthly Data'!O:O,Calculations!$C$116+MOD(M41,Calculations!$C$118))+Control!$C$7*Calculations!$C$84*INDEX('Monthly Data'!P:P,Calculations!$C$116+MOD(M41,Calculations!$C$118))+Control!$C$7*Calculations!$C$85*INDEX('Monthly Data'!Q:Q,Calculations!$C$116+MOD(M41,Calculations!$C$118))+(1-Control!$C$7*Calculations!$C$87)*INDEX('Monthly Data'!R:R,Calculations!$C$116+MOD(M41,Calculations!$C$118))</f>
        <v>1.142101364887867E-2</v>
      </c>
      <c r="ED41" s="86">
        <f ca="1">Control!$C$7*Calculations!$C$82*INDEX('Monthly Data'!N:N,Calculations!$C$116+MOD(N41,Calculations!$C$118))+Control!$C$7*Calculations!$C$83*INDEX('Monthly Data'!O:O,Calculations!$C$116+MOD(N41,Calculations!$C$118))+Control!$C$7*Calculations!$C$84*INDEX('Monthly Data'!P:P,Calculations!$C$116+MOD(N41,Calculations!$C$118))+Control!$C$7*Calculations!$C$85*INDEX('Monthly Data'!Q:Q,Calculations!$C$116+MOD(N41,Calculations!$C$118))+(1-Control!$C$7*Calculations!$C$87)*INDEX('Monthly Data'!R:R,Calculations!$C$116+MOD(N41,Calculations!$C$118))</f>
        <v>-7.8872955230675015E-3</v>
      </c>
      <c r="EE41" s="86">
        <f ca="1">Control!$C$7*Calculations!$C$82*INDEX('Monthly Data'!N:N,Calculations!$C$116+MOD(O41,Calculations!$C$118))+Control!$C$7*Calculations!$C$83*INDEX('Monthly Data'!O:O,Calculations!$C$116+MOD(O41,Calculations!$C$118))+Control!$C$7*Calculations!$C$84*INDEX('Monthly Data'!P:P,Calculations!$C$116+MOD(O41,Calculations!$C$118))+Control!$C$7*Calculations!$C$85*INDEX('Monthly Data'!Q:Q,Calculations!$C$116+MOD(O41,Calculations!$C$118))+(1-Control!$C$7*Calculations!$C$87)*INDEX('Monthly Data'!R:R,Calculations!$C$116+MOD(O41,Calculations!$C$118))</f>
        <v>1.5108777406081684E-3</v>
      </c>
      <c r="EF41" s="86">
        <f ca="1">Control!$C$7*Calculations!$C$82*INDEX('Monthly Data'!N:N,Calculations!$C$116+MOD(P41,Calculations!$C$118))+Control!$C$7*Calculations!$C$83*INDEX('Monthly Data'!O:O,Calculations!$C$116+MOD(P41,Calculations!$C$118))+Control!$C$7*Calculations!$C$84*INDEX('Monthly Data'!P:P,Calculations!$C$116+MOD(P41,Calculations!$C$118))+Control!$C$7*Calculations!$C$85*INDEX('Monthly Data'!Q:Q,Calculations!$C$116+MOD(P41,Calculations!$C$118))+(1-Control!$C$7*Calculations!$C$87)*INDEX('Monthly Data'!R:R,Calculations!$C$116+MOD(P41,Calculations!$C$118))</f>
        <v>2.4470405846852006E-3</v>
      </c>
      <c r="EG41" s="86">
        <f ca="1">Control!$C$7*Calculations!$C$82*INDEX('Monthly Data'!N:N,Calculations!$C$116+MOD(Q41,Calculations!$C$118))+Control!$C$7*Calculations!$C$83*INDEX('Monthly Data'!O:O,Calculations!$C$116+MOD(Q41,Calculations!$C$118))+Control!$C$7*Calculations!$C$84*INDEX('Monthly Data'!P:P,Calculations!$C$116+MOD(Q41,Calculations!$C$118))+Control!$C$7*Calculations!$C$85*INDEX('Monthly Data'!Q:Q,Calculations!$C$116+MOD(Q41,Calculations!$C$118))+(1-Control!$C$7*Calculations!$C$87)*INDEX('Monthly Data'!R:R,Calculations!$C$116+MOD(Q41,Calculations!$C$118))</f>
        <v>-1.0485101266941802E-2</v>
      </c>
      <c r="EH41" s="86">
        <f ca="1">Control!$C$7*Calculations!$C$82*INDEX('Monthly Data'!N:N,Calculations!$C$116+MOD(R41,Calculations!$C$118))+Control!$C$7*Calculations!$C$83*INDEX('Monthly Data'!O:O,Calculations!$C$116+MOD(R41,Calculations!$C$118))+Control!$C$7*Calculations!$C$84*INDEX('Monthly Data'!P:P,Calculations!$C$116+MOD(R41,Calculations!$C$118))+Control!$C$7*Calculations!$C$85*INDEX('Monthly Data'!Q:Q,Calculations!$C$116+MOD(R41,Calculations!$C$118))+(1-Control!$C$7*Calculations!$C$87)*INDEX('Monthly Data'!R:R,Calculations!$C$116+MOD(R41,Calculations!$C$118))</f>
        <v>1.0018681835149534E-3</v>
      </c>
      <c r="EI41" s="86">
        <f ca="1">Control!$C$7*Calculations!$C$82*INDEX('Monthly Data'!N:N,Calculations!$C$116+MOD(S41,Calculations!$C$118))+Control!$C$7*Calculations!$C$83*INDEX('Monthly Data'!O:O,Calculations!$C$116+MOD(S41,Calculations!$C$118))+Control!$C$7*Calculations!$C$84*INDEX('Monthly Data'!P:P,Calculations!$C$116+MOD(S41,Calculations!$C$118))+Control!$C$7*Calculations!$C$85*INDEX('Monthly Data'!Q:Q,Calculations!$C$116+MOD(S41,Calculations!$C$118))+(1-Control!$C$7*Calculations!$C$87)*INDEX('Monthly Data'!R:R,Calculations!$C$116+MOD(S41,Calculations!$C$118))</f>
        <v>-2.5168357537820856E-4</v>
      </c>
      <c r="EJ41" s="86">
        <f ca="1">Control!$C$7*Calculations!$C$82*INDEX('Monthly Data'!N:N,Calculations!$C$116+MOD(T41,Calculations!$C$118))+Control!$C$7*Calculations!$C$83*INDEX('Monthly Data'!O:O,Calculations!$C$116+MOD(T41,Calculations!$C$118))+Control!$C$7*Calculations!$C$84*INDEX('Monthly Data'!P:P,Calculations!$C$116+MOD(T41,Calculations!$C$118))+Control!$C$7*Calculations!$C$85*INDEX('Monthly Data'!Q:Q,Calculations!$C$116+MOD(T41,Calculations!$C$118))+(1-Control!$C$7*Calculations!$C$87)*INDEX('Monthly Data'!R:R,Calculations!$C$116+MOD(T41,Calculations!$C$118))</f>
        <v>-3.9863250714949353E-2</v>
      </c>
      <c r="EK41" s="86">
        <f ca="1">Control!$C$7*Calculations!$C$82*INDEX('Monthly Data'!N:N,Calculations!$C$116+MOD(U41,Calculations!$C$118))+Control!$C$7*Calculations!$C$83*INDEX('Monthly Data'!O:O,Calculations!$C$116+MOD(U41,Calculations!$C$118))+Control!$C$7*Calculations!$C$84*INDEX('Monthly Data'!P:P,Calculations!$C$116+MOD(U41,Calculations!$C$118))+Control!$C$7*Calculations!$C$85*INDEX('Monthly Data'!Q:Q,Calculations!$C$116+MOD(U41,Calculations!$C$118))+(1-Control!$C$7*Calculations!$C$87)*INDEX('Monthly Data'!R:R,Calculations!$C$116+MOD(U41,Calculations!$C$118))</f>
        <v>-9.5555592256394619E-3</v>
      </c>
      <c r="EL41" s="86">
        <f ca="1">Control!$C$7*Calculations!$C$82*INDEX('Monthly Data'!N:N,Calculations!$C$116+MOD(V41,Calculations!$C$118))+Control!$C$7*Calculations!$C$83*INDEX('Monthly Data'!O:O,Calculations!$C$116+MOD(V41,Calculations!$C$118))+Control!$C$7*Calculations!$C$84*INDEX('Monthly Data'!P:P,Calculations!$C$116+MOD(V41,Calculations!$C$118))+Control!$C$7*Calculations!$C$85*INDEX('Monthly Data'!Q:Q,Calculations!$C$116+MOD(V41,Calculations!$C$118))+(1-Control!$C$7*Calculations!$C$87)*INDEX('Monthly Data'!R:R,Calculations!$C$116+MOD(V41,Calculations!$C$118))</f>
        <v>-2.5419860972892394E-2</v>
      </c>
      <c r="EM41" s="86">
        <f ca="1">Control!$C$7*Calculations!$C$82*INDEX('Monthly Data'!N:N,Calculations!$C$116+MOD(W41,Calculations!$C$118))+Control!$C$7*Calculations!$C$83*INDEX('Monthly Data'!O:O,Calculations!$C$116+MOD(W41,Calculations!$C$118))+Control!$C$7*Calculations!$C$84*INDEX('Monthly Data'!P:P,Calculations!$C$116+MOD(W41,Calculations!$C$118))+Control!$C$7*Calculations!$C$85*INDEX('Monthly Data'!Q:Q,Calculations!$C$116+MOD(W41,Calculations!$C$118))+(1-Control!$C$7*Calculations!$C$87)*INDEX('Monthly Data'!R:R,Calculations!$C$116+MOD(W41,Calculations!$C$118))</f>
        <v>-2.5419860972892394E-2</v>
      </c>
      <c r="EN41" s="86">
        <f ca="1">Control!$C$7*Calculations!$C$82*INDEX('Monthly Data'!N:N,Calculations!$C$116+MOD(X41,Calculations!$C$118))+Control!$C$7*Calculations!$C$83*INDEX('Monthly Data'!O:O,Calculations!$C$116+MOD(X41,Calculations!$C$118))+Control!$C$7*Calculations!$C$84*INDEX('Monthly Data'!P:P,Calculations!$C$116+MOD(X41,Calculations!$C$118))+Control!$C$7*Calculations!$C$85*INDEX('Monthly Data'!Q:Q,Calculations!$C$116+MOD(X41,Calculations!$C$118))+(1-Control!$C$7*Calculations!$C$87)*INDEX('Monthly Data'!R:R,Calculations!$C$116+MOD(X41,Calculations!$C$118))</f>
        <v>1.2954540023127663E-2</v>
      </c>
      <c r="EO41" s="86">
        <f ca="1">Control!$C$7*Calculations!$C$82*INDEX('Monthly Data'!N:N,Calculations!$C$116+MOD(Y41,Calculations!$C$118))+Control!$C$7*Calculations!$C$83*INDEX('Monthly Data'!O:O,Calculations!$C$116+MOD(Y41,Calculations!$C$118))+Control!$C$7*Calculations!$C$84*INDEX('Monthly Data'!P:P,Calculations!$C$116+MOD(Y41,Calculations!$C$118))+Control!$C$7*Calculations!$C$85*INDEX('Monthly Data'!Q:Q,Calculations!$C$116+MOD(Y41,Calculations!$C$118))+(1-Control!$C$7*Calculations!$C$87)*INDEX('Monthly Data'!R:R,Calculations!$C$116+MOD(Y41,Calculations!$C$118))</f>
        <v>-3.8554137824290124E-2</v>
      </c>
      <c r="EP41" s="86">
        <f ca="1">Control!$C$7*Calculations!$C$82*INDEX('Monthly Data'!N:N,Calculations!$C$116+MOD(Z41,Calculations!$C$118))+Control!$C$7*Calculations!$C$83*INDEX('Monthly Data'!O:O,Calculations!$C$116+MOD(Z41,Calculations!$C$118))+Control!$C$7*Calculations!$C$84*INDEX('Monthly Data'!P:P,Calculations!$C$116+MOD(Z41,Calculations!$C$118))+Control!$C$7*Calculations!$C$85*INDEX('Monthly Data'!Q:Q,Calculations!$C$116+MOD(Z41,Calculations!$C$118))+(1-Control!$C$7*Calculations!$C$87)*INDEX('Monthly Data'!R:R,Calculations!$C$116+MOD(Z41,Calculations!$C$118))</f>
        <v>2.4470405846852006E-3</v>
      </c>
      <c r="EQ41" s="86">
        <f ca="1">Control!$C$7*Calculations!$C$82*INDEX('Monthly Data'!N:N,Calculations!$C$116+MOD(AA41,Calculations!$C$118))+Control!$C$7*Calculations!$C$83*INDEX('Monthly Data'!O:O,Calculations!$C$116+MOD(AA41,Calculations!$C$118))+Control!$C$7*Calculations!$C$84*INDEX('Monthly Data'!P:P,Calculations!$C$116+MOD(AA41,Calculations!$C$118))+Control!$C$7*Calculations!$C$85*INDEX('Monthly Data'!Q:Q,Calculations!$C$116+MOD(AA41,Calculations!$C$118))+(1-Control!$C$7*Calculations!$C$87)*INDEX('Monthly Data'!R:R,Calculations!$C$116+MOD(AA41,Calculations!$C$118))</f>
        <v>7.857567536297622E-3</v>
      </c>
      <c r="ER41" s="86">
        <f ca="1">Control!$C$7*Calculations!$C$82*INDEX('Monthly Data'!N:N,Calculations!$C$116+MOD(AB41,Calculations!$C$118))+Control!$C$7*Calculations!$C$83*INDEX('Monthly Data'!O:O,Calculations!$C$116+MOD(AB41,Calculations!$C$118))+Control!$C$7*Calculations!$C$84*INDEX('Monthly Data'!P:P,Calculations!$C$116+MOD(AB41,Calculations!$C$118))+Control!$C$7*Calculations!$C$85*INDEX('Monthly Data'!Q:Q,Calculations!$C$116+MOD(AB41,Calculations!$C$118))+(1-Control!$C$7*Calculations!$C$87)*INDEX('Monthly Data'!R:R,Calculations!$C$116+MOD(AB41,Calculations!$C$118))</f>
        <v>1.1809891087585166E-2</v>
      </c>
      <c r="ES41" s="86">
        <f ca="1">Control!$C$7*Calculations!$C$82*INDEX('Monthly Data'!N:N,Calculations!$C$116+MOD(AC41,Calculations!$C$118))+Control!$C$7*Calculations!$C$83*INDEX('Monthly Data'!O:O,Calculations!$C$116+MOD(AC41,Calculations!$C$118))+Control!$C$7*Calculations!$C$84*INDEX('Monthly Data'!P:P,Calculations!$C$116+MOD(AC41,Calculations!$C$118))+Control!$C$7*Calculations!$C$85*INDEX('Monthly Data'!Q:Q,Calculations!$C$116+MOD(AC41,Calculations!$C$118))+(1-Control!$C$7*Calculations!$C$87)*INDEX('Monthly Data'!R:R,Calculations!$C$116+MOD(AC41,Calculations!$C$118))</f>
        <v>2.1918137743539623E-2</v>
      </c>
      <c r="ET41" s="86">
        <f ca="1">Control!$C$7*Calculations!$C$82*INDEX('Monthly Data'!N:N,Calculations!$C$116+MOD(AD41,Calculations!$C$118))+Control!$C$7*Calculations!$C$83*INDEX('Monthly Data'!O:O,Calculations!$C$116+MOD(AD41,Calculations!$C$118))+Control!$C$7*Calculations!$C$84*INDEX('Monthly Data'!P:P,Calculations!$C$116+MOD(AD41,Calculations!$C$118))+Control!$C$7*Calculations!$C$85*INDEX('Monthly Data'!Q:Q,Calculations!$C$116+MOD(AD41,Calculations!$C$118))+(1-Control!$C$7*Calculations!$C$87)*INDEX('Monthly Data'!R:R,Calculations!$C$116+MOD(AD41,Calculations!$C$118))</f>
        <v>2.9708469559001142E-2</v>
      </c>
      <c r="EU41" s="86">
        <f ca="1">Control!$C$7*Calculations!$C$82*INDEX('Monthly Data'!N:N,Calculations!$C$116+MOD(AE41,Calculations!$C$118))+Control!$C$7*Calculations!$C$83*INDEX('Monthly Data'!O:O,Calculations!$C$116+MOD(AE41,Calculations!$C$118))+Control!$C$7*Calculations!$C$84*INDEX('Monthly Data'!P:P,Calculations!$C$116+MOD(AE41,Calculations!$C$118))+Control!$C$7*Calculations!$C$85*INDEX('Monthly Data'!Q:Q,Calculations!$C$116+MOD(AE41,Calculations!$C$118))+(1-Control!$C$7*Calculations!$C$87)*INDEX('Monthly Data'!R:R,Calculations!$C$116+MOD(AE41,Calculations!$C$118))</f>
        <v>-9.8327855560634558E-3</v>
      </c>
      <c r="EV41" s="86">
        <f ca="1">Control!$C$7*Calculations!$C$82*INDEX('Monthly Data'!N:N,Calculations!$C$116+MOD(AF41,Calculations!$C$118))+Control!$C$7*Calculations!$C$83*INDEX('Monthly Data'!O:O,Calculations!$C$116+MOD(AF41,Calculations!$C$118))+Control!$C$7*Calculations!$C$84*INDEX('Monthly Data'!P:P,Calculations!$C$116+MOD(AF41,Calculations!$C$118))+Control!$C$7*Calculations!$C$85*INDEX('Monthly Data'!Q:Q,Calculations!$C$116+MOD(AF41,Calculations!$C$118))+(1-Control!$C$7*Calculations!$C$87)*INDEX('Monthly Data'!R:R,Calculations!$C$116+MOD(AF41,Calculations!$C$118))</f>
        <v>3.5231336013669103E-2</v>
      </c>
      <c r="EW41" s="86">
        <f ca="1">Control!$C$7*Calculations!$C$82*INDEX('Monthly Data'!N:N,Calculations!$C$116+MOD(AG41,Calculations!$C$118))+Control!$C$7*Calculations!$C$83*INDEX('Monthly Data'!O:O,Calculations!$C$116+MOD(AG41,Calculations!$C$118))+Control!$C$7*Calculations!$C$84*INDEX('Monthly Data'!P:P,Calculations!$C$116+MOD(AG41,Calculations!$C$118))+Control!$C$7*Calculations!$C$85*INDEX('Monthly Data'!Q:Q,Calculations!$C$116+MOD(AG41,Calculations!$C$118))+(1-Control!$C$7*Calculations!$C$87)*INDEX('Monthly Data'!R:R,Calculations!$C$116+MOD(AG41,Calculations!$C$118))</f>
        <v>1.5115046179922851E-2</v>
      </c>
      <c r="EX41" s="86">
        <f ca="1">Control!$C$7*Calculations!$C$82*INDEX('Monthly Data'!N:N,Calculations!$C$116+MOD(AH41,Calculations!$C$118))+Control!$C$7*Calculations!$C$83*INDEX('Monthly Data'!O:O,Calculations!$C$116+MOD(AH41,Calculations!$C$118))+Control!$C$7*Calculations!$C$84*INDEX('Monthly Data'!P:P,Calculations!$C$116+MOD(AH41,Calculations!$C$118))+Control!$C$7*Calculations!$C$85*INDEX('Monthly Data'!Q:Q,Calculations!$C$116+MOD(AH41,Calculations!$C$118))+(1-Control!$C$7*Calculations!$C$87)*INDEX('Monthly Data'!R:R,Calculations!$C$116+MOD(AH41,Calculations!$C$118))</f>
        <v>-3.8875517825435772E-3</v>
      </c>
      <c r="EY41" s="86">
        <f ca="1">Control!$C$7*Calculations!$C$82*INDEX('Monthly Data'!N:N,Calculations!$C$116+MOD(AI41,Calculations!$C$118))+Control!$C$7*Calculations!$C$83*INDEX('Monthly Data'!O:O,Calculations!$C$116+MOD(AI41,Calculations!$C$118))+Control!$C$7*Calculations!$C$84*INDEX('Monthly Data'!P:P,Calculations!$C$116+MOD(AI41,Calculations!$C$118))+Control!$C$7*Calculations!$C$85*INDEX('Monthly Data'!Q:Q,Calculations!$C$116+MOD(AI41,Calculations!$C$118))+(1-Control!$C$7*Calculations!$C$87)*INDEX('Monthly Data'!R:R,Calculations!$C$116+MOD(AI41,Calculations!$C$118))</f>
        <v>-3.299557342782896E-2</v>
      </c>
      <c r="EZ41" s="86">
        <f ca="1">Control!$C$7*Calculations!$C$82*INDEX('Monthly Data'!N:N,Calculations!$C$116+MOD(AJ41,Calculations!$C$118))+Control!$C$7*Calculations!$C$83*INDEX('Monthly Data'!O:O,Calculations!$C$116+MOD(AJ41,Calculations!$C$118))+Control!$C$7*Calculations!$C$84*INDEX('Monthly Data'!P:P,Calculations!$C$116+MOD(AJ41,Calculations!$C$118))+Control!$C$7*Calculations!$C$85*INDEX('Monthly Data'!Q:Q,Calculations!$C$116+MOD(AJ41,Calculations!$C$118))+(1-Control!$C$7*Calculations!$C$87)*INDEX('Monthly Data'!R:R,Calculations!$C$116+MOD(AJ41,Calculations!$C$118))</f>
        <v>4.5735623984309991E-2</v>
      </c>
      <c r="FA41" s="86">
        <f ca="1">Control!$C$7*Calculations!$C$82*INDEX('Monthly Data'!N:N,Calculations!$C$116+MOD(AK41,Calculations!$C$118))+Control!$C$7*Calculations!$C$83*INDEX('Monthly Data'!O:O,Calculations!$C$116+MOD(AK41,Calculations!$C$118))+Control!$C$7*Calculations!$C$84*INDEX('Monthly Data'!P:P,Calculations!$C$116+MOD(AK41,Calculations!$C$118))+Control!$C$7*Calculations!$C$85*INDEX('Monthly Data'!Q:Q,Calculations!$C$116+MOD(AK41,Calculations!$C$118))+(1-Control!$C$7*Calculations!$C$87)*INDEX('Monthly Data'!R:R,Calculations!$C$116+MOD(AK41,Calculations!$C$118))</f>
        <v>1.2954540023127663E-2</v>
      </c>
      <c r="FB41" s="86">
        <f ca="1">Control!$C$7*Calculations!$C$82*INDEX('Monthly Data'!N:N,Calculations!$C$116+MOD(AL41,Calculations!$C$118))+Control!$C$7*Calculations!$C$83*INDEX('Monthly Data'!O:O,Calculations!$C$116+MOD(AL41,Calculations!$C$118))+Control!$C$7*Calculations!$C$84*INDEX('Monthly Data'!P:P,Calculations!$C$116+MOD(AL41,Calculations!$C$118))+Control!$C$7*Calculations!$C$85*INDEX('Monthly Data'!Q:Q,Calculations!$C$116+MOD(AL41,Calculations!$C$118))+(1-Control!$C$7*Calculations!$C$87)*INDEX('Monthly Data'!R:R,Calculations!$C$116+MOD(AL41,Calculations!$C$118))</f>
        <v>1.5216630695380906E-2</v>
      </c>
      <c r="FC41" s="86">
        <f ca="1">Control!$C$7*Calculations!$C$82*INDEX('Monthly Data'!N:N,Calculations!$C$116+MOD(AM41,Calculations!$C$118))+Control!$C$7*Calculations!$C$83*INDEX('Monthly Data'!O:O,Calculations!$C$116+MOD(AM41,Calculations!$C$118))+Control!$C$7*Calculations!$C$84*INDEX('Monthly Data'!P:P,Calculations!$C$116+MOD(AM41,Calculations!$C$118))+Control!$C$7*Calculations!$C$85*INDEX('Monthly Data'!Q:Q,Calculations!$C$116+MOD(AM41,Calculations!$C$118))+(1-Control!$C$7*Calculations!$C$87)*INDEX('Monthly Data'!R:R,Calculations!$C$116+MOD(AM41,Calculations!$C$118))</f>
        <v>7.857567536297622E-3</v>
      </c>
      <c r="FD41" s="86">
        <f ca="1">Control!$C$7*Calculations!$C$82*INDEX('Monthly Data'!N:N,Calculations!$C$116+MOD(AN41,Calculations!$C$118))+Control!$C$7*Calculations!$C$83*INDEX('Monthly Data'!O:O,Calculations!$C$116+MOD(AN41,Calculations!$C$118))+Control!$C$7*Calculations!$C$84*INDEX('Monthly Data'!P:P,Calculations!$C$116+MOD(AN41,Calculations!$C$118))+Control!$C$7*Calculations!$C$85*INDEX('Monthly Data'!Q:Q,Calculations!$C$116+MOD(AN41,Calculations!$C$118))+(1-Control!$C$7*Calculations!$C$87)*INDEX('Monthly Data'!R:R,Calculations!$C$116+MOD(AN41,Calculations!$C$118))</f>
        <v>1.50127906355989E-2</v>
      </c>
      <c r="FE41" s="86">
        <f ca="1">Control!$C$7*Calculations!$C$82*INDEX('Monthly Data'!N:N,Calculations!$C$116+MOD(AO41,Calculations!$C$118))+Control!$C$7*Calculations!$C$83*INDEX('Monthly Data'!O:O,Calculations!$C$116+MOD(AO41,Calculations!$C$118))+Control!$C$7*Calculations!$C$84*INDEX('Monthly Data'!P:P,Calculations!$C$116+MOD(AO41,Calculations!$C$118))+Control!$C$7*Calculations!$C$85*INDEX('Monthly Data'!Q:Q,Calculations!$C$116+MOD(AO41,Calculations!$C$118))+(1-Control!$C$7*Calculations!$C$87)*INDEX('Monthly Data'!R:R,Calculations!$C$116+MOD(AO41,Calculations!$C$118))</f>
        <v>-1.6546126717384396E-2</v>
      </c>
      <c r="FF41" s="86">
        <f ca="1">Control!$C$7*Calculations!$C$82*INDEX('Monthly Data'!N:N,Calculations!$C$116+MOD(AP41,Calculations!$C$118))+Control!$C$7*Calculations!$C$83*INDEX('Monthly Data'!O:O,Calculations!$C$116+MOD(AP41,Calculations!$C$118))+Control!$C$7*Calculations!$C$84*INDEX('Monthly Data'!P:P,Calculations!$C$116+MOD(AP41,Calculations!$C$118))+Control!$C$7*Calculations!$C$85*INDEX('Monthly Data'!Q:Q,Calculations!$C$116+MOD(AP41,Calculations!$C$118))+(1-Control!$C$7*Calculations!$C$87)*INDEX('Monthly Data'!R:R,Calculations!$C$116+MOD(AP41,Calculations!$C$118))</f>
        <v>1.1106855739851785E-2</v>
      </c>
      <c r="FG41" s="86">
        <f ca="1">Control!$C$7*Calculations!$C$82*INDEX('Monthly Data'!N:N,Calculations!$C$116+MOD(AQ41,Calculations!$C$118))+Control!$C$7*Calculations!$C$83*INDEX('Monthly Data'!O:O,Calculations!$C$116+MOD(AQ41,Calculations!$C$118))+Control!$C$7*Calculations!$C$84*INDEX('Monthly Data'!P:P,Calculations!$C$116+MOD(AQ41,Calculations!$C$118))+Control!$C$7*Calculations!$C$85*INDEX('Monthly Data'!Q:Q,Calculations!$C$116+MOD(AQ41,Calculations!$C$118))+(1-Control!$C$7*Calculations!$C$87)*INDEX('Monthly Data'!R:R,Calculations!$C$116+MOD(AQ41,Calculations!$C$118))</f>
        <v>1.2435425892067014E-2</v>
      </c>
      <c r="FH41" s="86">
        <f ca="1">Control!$C$7*Calculations!$C$82*INDEX('Monthly Data'!N:N,Calculations!$C$116+MOD(AR41,Calculations!$C$118))+Control!$C$7*Calculations!$C$83*INDEX('Monthly Data'!O:O,Calculations!$C$116+MOD(AR41,Calculations!$C$118))+Control!$C$7*Calculations!$C$84*INDEX('Monthly Data'!P:P,Calculations!$C$116+MOD(AR41,Calculations!$C$118))+Control!$C$7*Calculations!$C$85*INDEX('Monthly Data'!Q:Q,Calculations!$C$116+MOD(AR41,Calculations!$C$118))+(1-Control!$C$7*Calculations!$C$87)*INDEX('Monthly Data'!R:R,Calculations!$C$116+MOD(AR41,Calculations!$C$118))</f>
        <v>1.3891304280773396E-2</v>
      </c>
      <c r="FI41" s="86">
        <f ca="1">Control!$C$7*Calculations!$C$82*INDEX('Monthly Data'!N:N,Calculations!$C$116+MOD(AS41,Calculations!$C$118))+Control!$C$7*Calculations!$C$83*INDEX('Monthly Data'!O:O,Calculations!$C$116+MOD(AS41,Calculations!$C$118))+Control!$C$7*Calculations!$C$84*INDEX('Monthly Data'!P:P,Calculations!$C$116+MOD(AS41,Calculations!$C$118))+Control!$C$7*Calculations!$C$85*INDEX('Monthly Data'!Q:Q,Calculations!$C$116+MOD(AS41,Calculations!$C$118))+(1-Control!$C$7*Calculations!$C$87)*INDEX('Monthly Data'!R:R,Calculations!$C$116+MOD(AS41,Calculations!$C$118))</f>
        <v>9.9793409618087695E-3</v>
      </c>
      <c r="FJ41" s="86">
        <f ca="1">Control!$C$7*Calculations!$C$82*INDEX('Monthly Data'!N:N,Calculations!$C$116+MOD(AT41,Calculations!$C$118))+Control!$C$7*Calculations!$C$83*INDEX('Monthly Data'!O:O,Calculations!$C$116+MOD(AT41,Calculations!$C$118))+Control!$C$7*Calculations!$C$84*INDEX('Monthly Data'!P:P,Calculations!$C$116+MOD(AT41,Calculations!$C$118))+Control!$C$7*Calculations!$C$85*INDEX('Monthly Data'!Q:Q,Calculations!$C$116+MOD(AT41,Calculations!$C$118))+(1-Control!$C$7*Calculations!$C$87)*INDEX('Monthly Data'!R:R,Calculations!$C$116+MOD(AT41,Calculations!$C$118))</f>
        <v>8.4240675975201049E-3</v>
      </c>
      <c r="FK41" s="86">
        <f ca="1">Control!$C$7*Calculations!$C$82*INDEX('Monthly Data'!N:N,Calculations!$C$116+MOD(AU41,Calculations!$C$118))+Control!$C$7*Calculations!$C$83*INDEX('Monthly Data'!O:O,Calculations!$C$116+MOD(AU41,Calculations!$C$118))+Control!$C$7*Calculations!$C$84*INDEX('Monthly Data'!P:P,Calculations!$C$116+MOD(AU41,Calculations!$C$118))+Control!$C$7*Calculations!$C$85*INDEX('Monthly Data'!Q:Q,Calculations!$C$116+MOD(AU41,Calculations!$C$118))+(1-Control!$C$7*Calculations!$C$87)*INDEX('Monthly Data'!R:R,Calculations!$C$116+MOD(AU41,Calculations!$C$118))</f>
        <v>1.5758278480433856E-2</v>
      </c>
      <c r="FL41" s="86">
        <f ca="1">Control!$C$7*Calculations!$C$82*INDEX('Monthly Data'!N:N,Calculations!$C$116+MOD(AV41,Calculations!$C$118))+Control!$C$7*Calculations!$C$83*INDEX('Monthly Data'!O:O,Calculations!$C$116+MOD(AV41,Calculations!$C$118))+Control!$C$7*Calculations!$C$84*INDEX('Monthly Data'!P:P,Calculations!$C$116+MOD(AV41,Calculations!$C$118))+Control!$C$7*Calculations!$C$85*INDEX('Monthly Data'!Q:Q,Calculations!$C$116+MOD(AV41,Calculations!$C$118))+(1-Control!$C$7*Calculations!$C$87)*INDEX('Monthly Data'!R:R,Calculations!$C$116+MOD(AV41,Calculations!$C$118))</f>
        <v>-4.3408051735618014E-2</v>
      </c>
      <c r="FM41" s="86">
        <f ca="1">Control!$C$7*Calculations!$C$82*INDEX('Monthly Data'!N:N,Calculations!$C$116+MOD(AW41,Calculations!$C$118))+Control!$C$7*Calculations!$C$83*INDEX('Monthly Data'!O:O,Calculations!$C$116+MOD(AW41,Calculations!$C$118))+Control!$C$7*Calculations!$C$84*INDEX('Monthly Data'!P:P,Calculations!$C$116+MOD(AW41,Calculations!$C$118))+Control!$C$7*Calculations!$C$85*INDEX('Monthly Data'!Q:Q,Calculations!$C$116+MOD(AW41,Calculations!$C$118))+(1-Control!$C$7*Calculations!$C$87)*INDEX('Monthly Data'!R:R,Calculations!$C$116+MOD(AW41,Calculations!$C$118))</f>
        <v>-4.3408051735618014E-2</v>
      </c>
      <c r="FN41" s="86">
        <f ca="1">Control!$C$7*Calculations!$C$82*INDEX('Monthly Data'!N:N,Calculations!$C$116+MOD(AX41,Calculations!$C$118))+Control!$C$7*Calculations!$C$83*INDEX('Monthly Data'!O:O,Calculations!$C$116+MOD(AX41,Calculations!$C$118))+Control!$C$7*Calculations!$C$84*INDEX('Monthly Data'!P:P,Calculations!$C$116+MOD(AX41,Calculations!$C$118))+Control!$C$7*Calculations!$C$85*INDEX('Monthly Data'!Q:Q,Calculations!$C$116+MOD(AX41,Calculations!$C$118))+(1-Control!$C$7*Calculations!$C$87)*INDEX('Monthly Data'!R:R,Calculations!$C$116+MOD(AX41,Calculations!$C$118))</f>
        <v>-1.1360801645249321E-2</v>
      </c>
      <c r="FO41" s="86">
        <f ca="1">Control!$C$7*Calculations!$C$82*INDEX('Monthly Data'!N:N,Calculations!$C$116+MOD(AY41,Calculations!$C$118))+Control!$C$7*Calculations!$C$83*INDEX('Monthly Data'!O:O,Calculations!$C$116+MOD(AY41,Calculations!$C$118))+Control!$C$7*Calculations!$C$84*INDEX('Monthly Data'!P:P,Calculations!$C$116+MOD(AY41,Calculations!$C$118))+Control!$C$7*Calculations!$C$85*INDEX('Monthly Data'!Q:Q,Calculations!$C$116+MOD(AY41,Calculations!$C$118))+(1-Control!$C$7*Calculations!$C$87)*INDEX('Monthly Data'!R:R,Calculations!$C$116+MOD(AY41,Calculations!$C$118))</f>
        <v>-7.3651264633385334E-4</v>
      </c>
      <c r="FP41" s="86">
        <f ca="1">Control!$C$7*Calculations!$C$82*INDEX('Monthly Data'!N:N,Calculations!$C$116+MOD(AZ41,Calculations!$C$118))+Control!$C$7*Calculations!$C$83*INDEX('Monthly Data'!O:O,Calculations!$C$116+MOD(AZ41,Calculations!$C$118))+Control!$C$7*Calculations!$C$84*INDEX('Monthly Data'!P:P,Calculations!$C$116+MOD(AZ41,Calculations!$C$118))+Control!$C$7*Calculations!$C$85*INDEX('Monthly Data'!Q:Q,Calculations!$C$116+MOD(AZ41,Calculations!$C$118))+(1-Control!$C$7*Calculations!$C$87)*INDEX('Monthly Data'!R:R,Calculations!$C$116+MOD(AZ41,Calculations!$C$118))</f>
        <v>3.4808428836917149E-3</v>
      </c>
      <c r="FQ41" s="86">
        <f ca="1">Control!$C$7*Calculations!$C$82*INDEX('Monthly Data'!N:N,Calculations!$C$116+MOD(BA41,Calculations!$C$118))+Control!$C$7*Calculations!$C$83*INDEX('Monthly Data'!O:O,Calculations!$C$116+MOD(BA41,Calculations!$C$118))+Control!$C$7*Calculations!$C$84*INDEX('Monthly Data'!P:P,Calculations!$C$116+MOD(BA41,Calculations!$C$118))+Control!$C$7*Calculations!$C$85*INDEX('Monthly Data'!Q:Q,Calculations!$C$116+MOD(BA41,Calculations!$C$118))+(1-Control!$C$7*Calculations!$C$87)*INDEX('Monthly Data'!R:R,Calculations!$C$116+MOD(BA41,Calculations!$C$118))</f>
        <v>2.3852824346838646E-2</v>
      </c>
      <c r="FR41" s="86">
        <f ca="1">Control!$C$7*Calculations!$C$82*INDEX('Monthly Data'!N:N,Calculations!$C$116+MOD(BB41,Calculations!$C$118))+Control!$C$7*Calculations!$C$83*INDEX('Monthly Data'!O:O,Calculations!$C$116+MOD(BB41,Calculations!$C$118))+Control!$C$7*Calculations!$C$84*INDEX('Monthly Data'!P:P,Calculations!$C$116+MOD(BB41,Calculations!$C$118))+Control!$C$7*Calculations!$C$85*INDEX('Monthly Data'!Q:Q,Calculations!$C$116+MOD(BB41,Calculations!$C$118))+(1-Control!$C$7*Calculations!$C$87)*INDEX('Monthly Data'!R:R,Calculations!$C$116+MOD(BB41,Calculations!$C$118))</f>
        <v>2.5325873776067674E-2</v>
      </c>
      <c r="FS41" s="86">
        <f ca="1">Control!$C$7*Calculations!$C$82*INDEX('Monthly Data'!N:N,Calculations!$C$116+MOD(BC41,Calculations!$C$118))+Control!$C$7*Calculations!$C$83*INDEX('Monthly Data'!O:O,Calculations!$C$116+MOD(BC41,Calculations!$C$118))+Control!$C$7*Calculations!$C$84*INDEX('Monthly Data'!P:P,Calculations!$C$116+MOD(BC41,Calculations!$C$118))+Control!$C$7*Calculations!$C$85*INDEX('Monthly Data'!Q:Q,Calculations!$C$116+MOD(BC41,Calculations!$C$118))+(1-Control!$C$7*Calculations!$C$87)*INDEX('Monthly Data'!R:R,Calculations!$C$116+MOD(BC41,Calculations!$C$118))</f>
        <v>6.6954569943530936E-3</v>
      </c>
      <c r="FT41" s="86">
        <f ca="1">Control!$C$7*Calculations!$C$82*INDEX('Monthly Data'!N:N,Calculations!$C$116+MOD(BD41,Calculations!$C$118))+Control!$C$7*Calculations!$C$83*INDEX('Monthly Data'!O:O,Calculations!$C$116+MOD(BD41,Calculations!$C$118))+Control!$C$7*Calculations!$C$84*INDEX('Monthly Data'!P:P,Calculations!$C$116+MOD(BD41,Calculations!$C$118))+Control!$C$7*Calculations!$C$85*INDEX('Monthly Data'!Q:Q,Calculations!$C$116+MOD(BD41,Calculations!$C$118))+(1-Control!$C$7*Calculations!$C$87)*INDEX('Monthly Data'!R:R,Calculations!$C$116+MOD(BD41,Calculations!$C$118))</f>
        <v>-9.8327855560634558E-3</v>
      </c>
      <c r="FU41" s="86">
        <f ca="1">Control!$C$7*Calculations!$C$82*INDEX('Monthly Data'!N:N,Calculations!$C$116+MOD(BE41,Calculations!$C$118))+Control!$C$7*Calculations!$C$83*INDEX('Monthly Data'!O:O,Calculations!$C$116+MOD(BE41,Calculations!$C$118))+Control!$C$7*Calculations!$C$84*INDEX('Monthly Data'!P:P,Calculations!$C$116+MOD(BE41,Calculations!$C$118))+Control!$C$7*Calculations!$C$85*INDEX('Monthly Data'!Q:Q,Calculations!$C$116+MOD(BE41,Calculations!$C$118))+(1-Control!$C$7*Calculations!$C$87)*INDEX('Monthly Data'!R:R,Calculations!$C$116+MOD(BE41,Calculations!$C$118))</f>
        <v>3.7118215575026904E-2</v>
      </c>
      <c r="FV41" s="86">
        <f ca="1">Control!$C$7*Calculations!$C$82*INDEX('Monthly Data'!N:N,Calculations!$C$116+MOD(BF41,Calculations!$C$118))+Control!$C$7*Calculations!$C$83*INDEX('Monthly Data'!O:O,Calculations!$C$116+MOD(BF41,Calculations!$C$118))+Control!$C$7*Calculations!$C$84*INDEX('Monthly Data'!P:P,Calculations!$C$116+MOD(BF41,Calculations!$C$118))+Control!$C$7*Calculations!$C$85*INDEX('Monthly Data'!Q:Q,Calculations!$C$116+MOD(BF41,Calculations!$C$118))+(1-Control!$C$7*Calculations!$C$87)*INDEX('Monthly Data'!R:R,Calculations!$C$116+MOD(BF41,Calculations!$C$118))</f>
        <v>-2.6378232493851243E-2</v>
      </c>
      <c r="FW41" s="86">
        <f ca="1">Control!$C$7*Calculations!$C$82*INDEX('Monthly Data'!N:N,Calculations!$C$116+MOD(BG41,Calculations!$C$118))+Control!$C$7*Calculations!$C$83*INDEX('Monthly Data'!O:O,Calculations!$C$116+MOD(BG41,Calculations!$C$118))+Control!$C$7*Calculations!$C$84*INDEX('Monthly Data'!P:P,Calculations!$C$116+MOD(BG41,Calculations!$C$118))+Control!$C$7*Calculations!$C$85*INDEX('Monthly Data'!Q:Q,Calculations!$C$116+MOD(BG41,Calculations!$C$118))+(1-Control!$C$7*Calculations!$C$87)*INDEX('Monthly Data'!R:R,Calculations!$C$116+MOD(BG41,Calculations!$C$118))</f>
        <v>-9.839093431862074E-3</v>
      </c>
      <c r="FX41" s="86">
        <f ca="1">Control!$C$7*Calculations!$C$82*INDEX('Monthly Data'!N:N,Calculations!$C$116+MOD(BH41,Calculations!$C$118))+Control!$C$7*Calculations!$C$83*INDEX('Monthly Data'!O:O,Calculations!$C$116+MOD(BH41,Calculations!$C$118))+Control!$C$7*Calculations!$C$84*INDEX('Monthly Data'!P:P,Calculations!$C$116+MOD(BH41,Calculations!$C$118))+Control!$C$7*Calculations!$C$85*INDEX('Monthly Data'!Q:Q,Calculations!$C$116+MOD(BH41,Calculations!$C$118))+(1-Control!$C$7*Calculations!$C$87)*INDEX('Monthly Data'!R:R,Calculations!$C$116+MOD(BH41,Calculations!$C$118))</f>
        <v>4.7768166384148329E-3</v>
      </c>
      <c r="FY41" s="86">
        <f ca="1">Control!$C$7*Calculations!$C$82*INDEX('Monthly Data'!N:N,Calculations!$C$116+MOD(BI41,Calculations!$C$118))+Control!$C$7*Calculations!$C$83*INDEX('Monthly Data'!O:O,Calculations!$C$116+MOD(BI41,Calculations!$C$118))+Control!$C$7*Calculations!$C$84*INDEX('Monthly Data'!P:P,Calculations!$C$116+MOD(BI41,Calculations!$C$118))+Control!$C$7*Calculations!$C$85*INDEX('Monthly Data'!Q:Q,Calculations!$C$116+MOD(BI41,Calculations!$C$118))+(1-Control!$C$7*Calculations!$C$87)*INDEX('Monthly Data'!R:R,Calculations!$C$116+MOD(BI41,Calculations!$C$118))</f>
        <v>3.6332715283247441E-2</v>
      </c>
      <c r="FZ41" s="86">
        <f ca="1">Control!$C$7*Calculations!$C$82*INDEX('Monthly Data'!N:N,Calculations!$C$116+MOD(BJ41,Calculations!$C$118))+Control!$C$7*Calculations!$C$83*INDEX('Monthly Data'!O:O,Calculations!$C$116+MOD(BJ41,Calculations!$C$118))+Control!$C$7*Calculations!$C$84*INDEX('Monthly Data'!P:P,Calculations!$C$116+MOD(BJ41,Calculations!$C$118))+Control!$C$7*Calculations!$C$85*INDEX('Monthly Data'!Q:Q,Calculations!$C$116+MOD(BJ41,Calculations!$C$118))+(1-Control!$C$7*Calculations!$C$87)*INDEX('Monthly Data'!R:R,Calculations!$C$116+MOD(BJ41,Calculations!$C$118))</f>
        <v>1.2954540023127663E-2</v>
      </c>
      <c r="GA41" s="86">
        <f ca="1">Control!$C$7*Calculations!$C$82*INDEX('Monthly Data'!N:N,Calculations!$C$116+MOD(BK41,Calculations!$C$118))+Control!$C$7*Calculations!$C$83*INDEX('Monthly Data'!O:O,Calculations!$C$116+MOD(BK41,Calculations!$C$118))+Control!$C$7*Calculations!$C$84*INDEX('Monthly Data'!P:P,Calculations!$C$116+MOD(BK41,Calculations!$C$118))+Control!$C$7*Calculations!$C$85*INDEX('Monthly Data'!Q:Q,Calculations!$C$116+MOD(BK41,Calculations!$C$118))+(1-Control!$C$7*Calculations!$C$87)*INDEX('Monthly Data'!R:R,Calculations!$C$116+MOD(BK41,Calculations!$C$118))</f>
        <v>7.7184133340106598E-3</v>
      </c>
      <c r="GB41" s="86">
        <f ca="1">Control!$C$7*Calculations!$C$82*INDEX('Monthly Data'!N:N,Calculations!$C$116+MOD(BL41,Calculations!$C$118))+Control!$C$7*Calculations!$C$83*INDEX('Monthly Data'!O:O,Calculations!$C$116+MOD(BL41,Calculations!$C$118))+Control!$C$7*Calculations!$C$84*INDEX('Monthly Data'!P:P,Calculations!$C$116+MOD(BL41,Calculations!$C$118))+Control!$C$7*Calculations!$C$85*INDEX('Monthly Data'!Q:Q,Calculations!$C$116+MOD(BL41,Calculations!$C$118))+(1-Control!$C$7*Calculations!$C$87)*INDEX('Monthly Data'!R:R,Calculations!$C$116+MOD(BL41,Calculations!$C$118))</f>
        <v>1.2435425892067014E-2</v>
      </c>
      <c r="GC41" s="86">
        <f ca="1">Control!$C$7*Calculations!$C$82*INDEX('Monthly Data'!N:N,Calculations!$C$116+MOD(BM41,Calculations!$C$118))+Control!$C$7*Calculations!$C$83*INDEX('Monthly Data'!O:O,Calculations!$C$116+MOD(BM41,Calculations!$C$118))+Control!$C$7*Calculations!$C$84*INDEX('Monthly Data'!P:P,Calculations!$C$116+MOD(BM41,Calculations!$C$118))+Control!$C$7*Calculations!$C$85*INDEX('Monthly Data'!Q:Q,Calculations!$C$116+MOD(BM41,Calculations!$C$118))+(1-Control!$C$7*Calculations!$C$87)*INDEX('Monthly Data'!R:R,Calculations!$C$116+MOD(BM41,Calculations!$C$118))</f>
        <v>1.0478379486191123E-2</v>
      </c>
      <c r="GD41" s="86">
        <f ca="1">Control!$C$7*Calculations!$C$82*INDEX('Monthly Data'!N:N,Calculations!$C$116+MOD(BN41,Calculations!$C$118))+Control!$C$7*Calculations!$C$83*INDEX('Monthly Data'!O:O,Calculations!$C$116+MOD(BN41,Calculations!$C$118))+Control!$C$7*Calculations!$C$84*INDEX('Monthly Data'!P:P,Calculations!$C$116+MOD(BN41,Calculations!$C$118))+Control!$C$7*Calculations!$C$85*INDEX('Monthly Data'!Q:Q,Calculations!$C$116+MOD(BN41,Calculations!$C$118))+(1-Control!$C$7*Calculations!$C$87)*INDEX('Monthly Data'!R:R,Calculations!$C$116+MOD(BN41,Calculations!$C$118))</f>
        <v>-3.8554137824290124E-2</v>
      </c>
      <c r="GE41" s="86">
        <f ca="1">Control!$C$7*Calculations!$C$82*INDEX('Monthly Data'!N:N,Calculations!$C$116+MOD(BO41,Calculations!$C$118))+Control!$C$7*Calculations!$C$83*INDEX('Monthly Data'!O:O,Calculations!$C$116+MOD(BO41,Calculations!$C$118))+Control!$C$7*Calculations!$C$84*INDEX('Monthly Data'!P:P,Calculations!$C$116+MOD(BO41,Calculations!$C$118))+Control!$C$7*Calculations!$C$85*INDEX('Monthly Data'!Q:Q,Calculations!$C$116+MOD(BO41,Calculations!$C$118))+(1-Control!$C$7*Calculations!$C$87)*INDEX('Monthly Data'!R:R,Calculations!$C$116+MOD(BO41,Calculations!$C$118))</f>
        <v>3.1070573055362403E-2</v>
      </c>
      <c r="GF41" s="86">
        <f ca="1">Control!$C$7*Calculations!$C$82*INDEX('Monthly Data'!N:N,Calculations!$C$116+MOD(BP41,Calculations!$C$118))+Control!$C$7*Calculations!$C$83*INDEX('Monthly Data'!O:O,Calculations!$C$116+MOD(BP41,Calculations!$C$118))+Control!$C$7*Calculations!$C$84*INDEX('Monthly Data'!P:P,Calculations!$C$116+MOD(BP41,Calculations!$C$118))+Control!$C$7*Calculations!$C$85*INDEX('Monthly Data'!Q:Q,Calculations!$C$116+MOD(BP41,Calculations!$C$118))+(1-Control!$C$7*Calculations!$C$87)*INDEX('Monthly Data'!R:R,Calculations!$C$116+MOD(BP41,Calculations!$C$118))</f>
        <v>9.9793409618087695E-3</v>
      </c>
      <c r="GG41" s="86">
        <f ca="1">Control!$C$7*Calculations!$C$82*INDEX('Monthly Data'!N:N,Calculations!$C$116+MOD(BQ41,Calculations!$C$118))+Control!$C$7*Calculations!$C$83*INDEX('Monthly Data'!O:O,Calculations!$C$116+MOD(BQ41,Calculations!$C$118))+Control!$C$7*Calculations!$C$84*INDEX('Monthly Data'!P:P,Calculations!$C$116+MOD(BQ41,Calculations!$C$118))+Control!$C$7*Calculations!$C$85*INDEX('Monthly Data'!Q:Q,Calculations!$C$116+MOD(BQ41,Calculations!$C$118))+(1-Control!$C$7*Calculations!$C$87)*INDEX('Monthly Data'!R:R,Calculations!$C$116+MOD(BQ41,Calculations!$C$118))</f>
        <v>1.3423979074716584E-2</v>
      </c>
      <c r="GH41" s="86">
        <f ca="1">Control!$C$7*Calculations!$C$82*INDEX('Monthly Data'!N:N,Calculations!$C$116+MOD(BR41,Calculations!$C$118))+Control!$C$7*Calculations!$C$83*INDEX('Monthly Data'!O:O,Calculations!$C$116+MOD(BR41,Calculations!$C$118))+Control!$C$7*Calculations!$C$84*INDEX('Monthly Data'!P:P,Calculations!$C$116+MOD(BR41,Calculations!$C$118))+Control!$C$7*Calculations!$C$85*INDEX('Monthly Data'!Q:Q,Calculations!$C$116+MOD(BR41,Calculations!$C$118))+(1-Control!$C$7*Calculations!$C$87)*INDEX('Monthly Data'!R:R,Calculations!$C$116+MOD(BR41,Calculations!$C$118))</f>
        <v>7.9764341593600071E-3</v>
      </c>
      <c r="GI41" s="86">
        <f ca="1">Control!$C$7*Calculations!$C$82*INDEX('Monthly Data'!N:N,Calculations!$C$116+MOD(BS41,Calculations!$C$118))+Control!$C$7*Calculations!$C$83*INDEX('Monthly Data'!O:O,Calculations!$C$116+MOD(BS41,Calculations!$C$118))+Control!$C$7*Calculations!$C$84*INDEX('Monthly Data'!P:P,Calculations!$C$116+MOD(BS41,Calculations!$C$118))+Control!$C$7*Calculations!$C$85*INDEX('Monthly Data'!Q:Q,Calculations!$C$116+MOD(BS41,Calculations!$C$118))+(1-Control!$C$7*Calculations!$C$87)*INDEX('Monthly Data'!R:R,Calculations!$C$116+MOD(BS41,Calculations!$C$118))</f>
        <v>-1.3959200237295809E-2</v>
      </c>
      <c r="GJ41" s="86">
        <f ca="1">Control!$C$7*Calculations!$C$82*INDEX('Monthly Data'!N:N,Calculations!$C$116+MOD(BT41,Calculations!$C$118))+Control!$C$7*Calculations!$C$83*INDEX('Monthly Data'!O:O,Calculations!$C$116+MOD(BT41,Calculations!$C$118))+Control!$C$7*Calculations!$C$84*INDEX('Monthly Data'!P:P,Calculations!$C$116+MOD(BT41,Calculations!$C$118))+Control!$C$7*Calculations!$C$85*INDEX('Monthly Data'!Q:Q,Calculations!$C$116+MOD(BT41,Calculations!$C$118))+(1-Control!$C$7*Calculations!$C$87)*INDEX('Monthly Data'!R:R,Calculations!$C$116+MOD(BT41,Calculations!$C$118))</f>
        <v>-4.0413381192162513E-2</v>
      </c>
      <c r="GK41" s="86">
        <f ca="1">Control!$C$7*Calculations!$C$82*INDEX('Monthly Data'!N:N,Calculations!$C$116+MOD(BU41,Calculations!$C$118))+Control!$C$7*Calculations!$C$83*INDEX('Monthly Data'!O:O,Calculations!$C$116+MOD(BU41,Calculations!$C$118))+Control!$C$7*Calculations!$C$84*INDEX('Monthly Data'!P:P,Calculations!$C$116+MOD(BU41,Calculations!$C$118))+Control!$C$7*Calculations!$C$85*INDEX('Monthly Data'!Q:Q,Calculations!$C$116+MOD(BU41,Calculations!$C$118))+(1-Control!$C$7*Calculations!$C$87)*INDEX('Monthly Data'!R:R,Calculations!$C$116+MOD(BU41,Calculations!$C$118))</f>
        <v>6.4539397490030407E-3</v>
      </c>
      <c r="GL41" s="86">
        <f ca="1">Control!$C$7*Calculations!$C$82*INDEX('Monthly Data'!N:N,Calculations!$C$116+MOD(BV41,Calculations!$C$118))+Control!$C$7*Calculations!$C$83*INDEX('Monthly Data'!O:O,Calculations!$C$116+MOD(BV41,Calculations!$C$118))+Control!$C$7*Calculations!$C$84*INDEX('Monthly Data'!P:P,Calculations!$C$116+MOD(BV41,Calculations!$C$118))+Control!$C$7*Calculations!$C$85*INDEX('Monthly Data'!Q:Q,Calculations!$C$116+MOD(BV41,Calculations!$C$118))+(1-Control!$C$7*Calculations!$C$87)*INDEX('Monthly Data'!R:R,Calculations!$C$116+MOD(BV41,Calculations!$C$118))</f>
        <v>5.8868730207813358E-3</v>
      </c>
      <c r="GM41" s="86">
        <f ca="1">Control!$C$7*Calculations!$C$82*INDEX('Monthly Data'!N:N,Calculations!$C$116+MOD(BW41,Calculations!$C$118))+Control!$C$7*Calculations!$C$83*INDEX('Monthly Data'!O:O,Calculations!$C$116+MOD(BW41,Calculations!$C$118))+Control!$C$7*Calculations!$C$84*INDEX('Monthly Data'!P:P,Calculations!$C$116+MOD(BW41,Calculations!$C$118))+Control!$C$7*Calculations!$C$85*INDEX('Monthly Data'!Q:Q,Calculations!$C$116+MOD(BW41,Calculations!$C$118))+(1-Control!$C$7*Calculations!$C$87)*INDEX('Monthly Data'!R:R,Calculations!$C$116+MOD(BW41,Calculations!$C$118))</f>
        <v>3.7118215575026904E-2</v>
      </c>
      <c r="GN41" s="86">
        <f ca="1">Control!$C$7*Calculations!$C$82*INDEX('Monthly Data'!N:N,Calculations!$C$116+MOD(BX41,Calculations!$C$118))+Control!$C$7*Calculations!$C$83*INDEX('Monthly Data'!O:O,Calculations!$C$116+MOD(BX41,Calculations!$C$118))+Control!$C$7*Calculations!$C$84*INDEX('Monthly Data'!P:P,Calculations!$C$116+MOD(BX41,Calculations!$C$118))+Control!$C$7*Calculations!$C$85*INDEX('Monthly Data'!Q:Q,Calculations!$C$116+MOD(BX41,Calculations!$C$118))+(1-Control!$C$7*Calculations!$C$87)*INDEX('Monthly Data'!R:R,Calculations!$C$116+MOD(BX41,Calculations!$C$118))</f>
        <v>1.1106855739851785E-2</v>
      </c>
      <c r="GO41" s="86">
        <f ca="1">Control!$C$7*Calculations!$C$82*INDEX('Monthly Data'!N:N,Calculations!$C$116+MOD(BY41,Calculations!$C$118))+Control!$C$7*Calculations!$C$83*INDEX('Monthly Data'!O:O,Calculations!$C$116+MOD(BY41,Calculations!$C$118))+Control!$C$7*Calculations!$C$84*INDEX('Monthly Data'!P:P,Calculations!$C$116+MOD(BY41,Calculations!$C$118))+Control!$C$7*Calculations!$C$85*INDEX('Monthly Data'!Q:Q,Calculations!$C$116+MOD(BY41,Calculations!$C$118))+(1-Control!$C$7*Calculations!$C$87)*INDEX('Monthly Data'!R:R,Calculations!$C$116+MOD(BY41,Calculations!$C$118))</f>
        <v>-1.3959200237295809E-2</v>
      </c>
      <c r="GP41" s="86">
        <f ca="1">Control!$C$7*Calculations!$C$82*INDEX('Monthly Data'!N:N,Calculations!$C$116+MOD(BZ41,Calculations!$C$118))+Control!$C$7*Calculations!$C$83*INDEX('Monthly Data'!O:O,Calculations!$C$116+MOD(BZ41,Calculations!$C$118))+Control!$C$7*Calculations!$C$84*INDEX('Monthly Data'!P:P,Calculations!$C$116+MOD(BZ41,Calculations!$C$118))+Control!$C$7*Calculations!$C$85*INDEX('Monthly Data'!Q:Q,Calculations!$C$116+MOD(BZ41,Calculations!$C$118))+(1-Control!$C$7*Calculations!$C$87)*INDEX('Monthly Data'!R:R,Calculations!$C$116+MOD(BZ41,Calculations!$C$118))</f>
        <v>7.5897487599915015E-3</v>
      </c>
      <c r="GQ41" s="86">
        <f ca="1">Control!$C$7*Calculations!$C$82*INDEX('Monthly Data'!N:N,Calculations!$C$116+MOD(CA41,Calculations!$C$118))+Control!$C$7*Calculations!$C$83*INDEX('Monthly Data'!O:O,Calculations!$C$116+MOD(CA41,Calculations!$C$118))+Control!$C$7*Calculations!$C$84*INDEX('Monthly Data'!P:P,Calculations!$C$116+MOD(CA41,Calculations!$C$118))+Control!$C$7*Calculations!$C$85*INDEX('Monthly Data'!Q:Q,Calculations!$C$116+MOD(CA41,Calculations!$C$118))+(1-Control!$C$7*Calculations!$C$87)*INDEX('Monthly Data'!R:R,Calculations!$C$116+MOD(CA41,Calculations!$C$118))</f>
        <v>-1.0485101266941802E-2</v>
      </c>
      <c r="GR41" s="86">
        <f ca="1">Control!$C$7*Calculations!$C$82*INDEX('Monthly Data'!N:N,Calculations!$C$116+MOD(CB41,Calculations!$C$118))+Control!$C$7*Calculations!$C$83*INDEX('Monthly Data'!O:O,Calculations!$C$116+MOD(CB41,Calculations!$C$118))+Control!$C$7*Calculations!$C$84*INDEX('Monthly Data'!P:P,Calculations!$C$116+MOD(CB41,Calculations!$C$118))+Control!$C$7*Calculations!$C$85*INDEX('Monthly Data'!Q:Q,Calculations!$C$116+MOD(CB41,Calculations!$C$118))+(1-Control!$C$7*Calculations!$C$87)*INDEX('Monthly Data'!R:R,Calculations!$C$116+MOD(CB41,Calculations!$C$118))</f>
        <v>3.8809817903524786E-2</v>
      </c>
      <c r="GS41" s="86">
        <f ca="1">Control!$C$7*Calculations!$C$82*INDEX('Monthly Data'!N:N,Calculations!$C$116+MOD(CC41,Calculations!$C$118))+Control!$C$7*Calculations!$C$83*INDEX('Monthly Data'!O:O,Calculations!$C$116+MOD(CC41,Calculations!$C$118))+Control!$C$7*Calculations!$C$84*INDEX('Monthly Data'!P:P,Calculations!$C$116+MOD(CC41,Calculations!$C$118))+Control!$C$7*Calculations!$C$85*INDEX('Monthly Data'!Q:Q,Calculations!$C$116+MOD(CC41,Calculations!$C$118))+(1-Control!$C$7*Calculations!$C$87)*INDEX('Monthly Data'!R:R,Calculations!$C$116+MOD(CC41,Calculations!$C$118))</f>
        <v>2.5325873776067674E-2</v>
      </c>
      <c r="GT41" s="86">
        <f ca="1">Control!$C$7*Calculations!$C$82*INDEX('Monthly Data'!N:N,Calculations!$C$116+MOD(CD41,Calculations!$C$118))+Control!$C$7*Calculations!$C$83*INDEX('Monthly Data'!O:O,Calculations!$C$116+MOD(CD41,Calculations!$C$118))+Control!$C$7*Calculations!$C$84*INDEX('Monthly Data'!P:P,Calculations!$C$116+MOD(CD41,Calculations!$C$118))+Control!$C$7*Calculations!$C$85*INDEX('Monthly Data'!Q:Q,Calculations!$C$116+MOD(CD41,Calculations!$C$118))+(1-Control!$C$7*Calculations!$C$87)*INDEX('Monthly Data'!R:R,Calculations!$C$116+MOD(CD41,Calculations!$C$118))</f>
        <v>-6.1115617667135171E-2</v>
      </c>
      <c r="GU41" s="86">
        <f ca="1">Control!$C$7*Calculations!$C$82*INDEX('Monthly Data'!N:N,Calculations!$C$116+MOD(CE41,Calculations!$C$118))+Control!$C$7*Calculations!$C$83*INDEX('Monthly Data'!O:O,Calculations!$C$116+MOD(CE41,Calculations!$C$118))+Control!$C$7*Calculations!$C$84*INDEX('Monthly Data'!P:P,Calculations!$C$116+MOD(CE41,Calculations!$C$118))+Control!$C$7*Calculations!$C$85*INDEX('Monthly Data'!Q:Q,Calculations!$C$116+MOD(CE41,Calculations!$C$118))+(1-Control!$C$7*Calculations!$C$87)*INDEX('Monthly Data'!R:R,Calculations!$C$116+MOD(CE41,Calculations!$C$118))</f>
        <v>1.0921298083007208E-2</v>
      </c>
      <c r="GV41" s="86">
        <f ca="1">Control!$C$7*Calculations!$C$82*INDEX('Monthly Data'!N:N,Calculations!$C$116+MOD(CF41,Calculations!$C$118))+Control!$C$7*Calculations!$C$83*INDEX('Monthly Data'!O:O,Calculations!$C$116+MOD(CF41,Calculations!$C$118))+Control!$C$7*Calculations!$C$84*INDEX('Monthly Data'!P:P,Calculations!$C$116+MOD(CF41,Calculations!$C$118))+Control!$C$7*Calculations!$C$85*INDEX('Monthly Data'!Q:Q,Calculations!$C$116+MOD(CF41,Calculations!$C$118))+(1-Control!$C$7*Calculations!$C$87)*INDEX('Monthly Data'!R:R,Calculations!$C$116+MOD(CF41,Calculations!$C$118))</f>
        <v>-7.5539743260223157E-3</v>
      </c>
      <c r="GW41" s="86">
        <f ca="1">Control!$C$7*Calculations!$C$82*INDEX('Monthly Data'!N:N,Calculations!$C$116+MOD(CG41,Calculations!$C$118))+Control!$C$7*Calculations!$C$83*INDEX('Monthly Data'!O:O,Calculations!$C$116+MOD(CG41,Calculations!$C$118))+Control!$C$7*Calculations!$C$84*INDEX('Monthly Data'!P:P,Calculations!$C$116+MOD(CG41,Calculations!$C$118))+Control!$C$7*Calculations!$C$85*INDEX('Monthly Data'!Q:Q,Calculations!$C$116+MOD(CG41,Calculations!$C$118))+(1-Control!$C$7*Calculations!$C$87)*INDEX('Monthly Data'!R:R,Calculations!$C$116+MOD(CG41,Calculations!$C$118))</f>
        <v>7.3538285850108537E-3</v>
      </c>
      <c r="GX41" s="86">
        <f ca="1">Control!$C$7*Calculations!$C$82*INDEX('Monthly Data'!N:N,Calculations!$C$116+MOD(CH41,Calculations!$C$118))+Control!$C$7*Calculations!$C$83*INDEX('Monthly Data'!O:O,Calculations!$C$116+MOD(CH41,Calculations!$C$118))+Control!$C$7*Calculations!$C$84*INDEX('Monthly Data'!P:P,Calculations!$C$116+MOD(CH41,Calculations!$C$118))+Control!$C$7*Calculations!$C$85*INDEX('Monthly Data'!Q:Q,Calculations!$C$116+MOD(CH41,Calculations!$C$118))+(1-Control!$C$7*Calculations!$C$87)*INDEX('Monthly Data'!R:R,Calculations!$C$116+MOD(CH41,Calculations!$C$118))</f>
        <v>1.1809891087585166E-2</v>
      </c>
      <c r="GY41" s="86">
        <f ca="1">Control!$C$7*Calculations!$C$82*INDEX('Monthly Data'!N:N,Calculations!$C$116+MOD(CI41,Calculations!$C$118))+Control!$C$7*Calculations!$C$83*INDEX('Monthly Data'!O:O,Calculations!$C$116+MOD(CI41,Calculations!$C$118))+Control!$C$7*Calculations!$C$84*INDEX('Monthly Data'!P:P,Calculations!$C$116+MOD(CI41,Calculations!$C$118))+Control!$C$7*Calculations!$C$85*INDEX('Monthly Data'!Q:Q,Calculations!$C$116+MOD(CI41,Calculations!$C$118))+(1-Control!$C$7*Calculations!$C$87)*INDEX('Monthly Data'!R:R,Calculations!$C$116+MOD(CI41,Calculations!$C$118))</f>
        <v>1.2722494017511032E-2</v>
      </c>
      <c r="GZ41" s="86">
        <f ca="1">Control!$C$7*Calculations!$C$82*INDEX('Monthly Data'!N:N,Calculations!$C$116+MOD(CJ41,Calculations!$C$118))+Control!$C$7*Calculations!$C$83*INDEX('Monthly Data'!O:O,Calculations!$C$116+MOD(CJ41,Calculations!$C$118))+Control!$C$7*Calculations!$C$84*INDEX('Monthly Data'!P:P,Calculations!$C$116+MOD(CJ41,Calculations!$C$118))+Control!$C$7*Calculations!$C$85*INDEX('Monthly Data'!Q:Q,Calculations!$C$116+MOD(CJ41,Calculations!$C$118))+(1-Control!$C$7*Calculations!$C$87)*INDEX('Monthly Data'!R:R,Calculations!$C$116+MOD(CJ41,Calculations!$C$118))</f>
        <v>2.3852824346838646E-2</v>
      </c>
      <c r="HA41" s="86">
        <f ca="1">Control!$C$7*Calculations!$C$82*INDEX('Monthly Data'!N:N,Calculations!$C$116+MOD(CK41,Calculations!$C$118))+Control!$C$7*Calculations!$C$83*INDEX('Monthly Data'!O:O,Calculations!$C$116+MOD(CK41,Calculations!$C$118))+Control!$C$7*Calculations!$C$84*INDEX('Monthly Data'!P:P,Calculations!$C$116+MOD(CK41,Calculations!$C$118))+Control!$C$7*Calculations!$C$85*INDEX('Monthly Data'!Q:Q,Calculations!$C$116+MOD(CK41,Calculations!$C$118))+(1-Control!$C$7*Calculations!$C$87)*INDEX('Monthly Data'!R:R,Calculations!$C$116+MOD(CK41,Calculations!$C$118))</f>
        <v>2.5790695379256122E-2</v>
      </c>
      <c r="HB41" s="86">
        <f ca="1">Control!$C$7*Calculations!$C$82*INDEX('Monthly Data'!N:N,Calculations!$C$116+MOD(CL41,Calculations!$C$118))+Control!$C$7*Calculations!$C$83*INDEX('Monthly Data'!O:O,Calculations!$C$116+MOD(CL41,Calculations!$C$118))+Control!$C$7*Calculations!$C$84*INDEX('Monthly Data'!P:P,Calculations!$C$116+MOD(CL41,Calculations!$C$118))+Control!$C$7*Calculations!$C$85*INDEX('Monthly Data'!Q:Q,Calculations!$C$116+MOD(CL41,Calculations!$C$118))+(1-Control!$C$7*Calculations!$C$87)*INDEX('Monthly Data'!R:R,Calculations!$C$116+MOD(CL41,Calculations!$C$118))</f>
        <v>1.5115046179922851E-2</v>
      </c>
      <c r="HC41" s="86">
        <f ca="1">Control!$C$7*Calculations!$C$82*INDEX('Monthly Data'!N:N,Calculations!$C$116+MOD(CM41,Calculations!$C$118))+Control!$C$7*Calculations!$C$83*INDEX('Monthly Data'!O:O,Calculations!$C$116+MOD(CM41,Calculations!$C$118))+Control!$C$7*Calculations!$C$84*INDEX('Monthly Data'!P:P,Calculations!$C$116+MOD(CM41,Calculations!$C$118))+Control!$C$7*Calculations!$C$85*INDEX('Monthly Data'!Q:Q,Calculations!$C$116+MOD(CM41,Calculations!$C$118))+(1-Control!$C$7*Calculations!$C$87)*INDEX('Monthly Data'!R:R,Calculations!$C$116+MOD(CM41,Calculations!$C$118))</f>
        <v>1.5758278480433856E-2</v>
      </c>
      <c r="HD41" s="86">
        <f ca="1">Control!$C$7*Calculations!$C$82*INDEX('Monthly Data'!N:N,Calculations!$C$116+MOD(CN41,Calculations!$C$118))+Control!$C$7*Calculations!$C$83*INDEX('Monthly Data'!O:O,Calculations!$C$116+MOD(CN41,Calculations!$C$118))+Control!$C$7*Calculations!$C$84*INDEX('Monthly Data'!P:P,Calculations!$C$116+MOD(CN41,Calculations!$C$118))+Control!$C$7*Calculations!$C$85*INDEX('Monthly Data'!Q:Q,Calculations!$C$116+MOD(CN41,Calculations!$C$118))+(1-Control!$C$7*Calculations!$C$87)*INDEX('Monthly Data'!R:R,Calculations!$C$116+MOD(CN41,Calculations!$C$118))</f>
        <v>6.6954569943530936E-3</v>
      </c>
      <c r="HE41" s="86">
        <f ca="1">Control!$C$7*Calculations!$C$82*INDEX('Monthly Data'!N:N,Calculations!$C$116+MOD(CO41,Calculations!$C$118))+Control!$C$7*Calculations!$C$83*INDEX('Monthly Data'!O:O,Calculations!$C$116+MOD(CO41,Calculations!$C$118))+Control!$C$7*Calculations!$C$84*INDEX('Monthly Data'!P:P,Calculations!$C$116+MOD(CO41,Calculations!$C$118))+Control!$C$7*Calculations!$C$85*INDEX('Monthly Data'!Q:Q,Calculations!$C$116+MOD(CO41,Calculations!$C$118))+(1-Control!$C$7*Calculations!$C$87)*INDEX('Monthly Data'!R:R,Calculations!$C$116+MOD(CO41,Calculations!$C$118))</f>
        <v>-4.0413381192162513E-2</v>
      </c>
      <c r="HF41" s="86">
        <f ca="1">Control!$C$7*Calculations!$C$82*INDEX('Monthly Data'!N:N,Calculations!$C$116+MOD(CP41,Calculations!$C$118))+Control!$C$7*Calculations!$C$83*INDEX('Monthly Data'!O:O,Calculations!$C$116+MOD(CP41,Calculations!$C$118))+Control!$C$7*Calculations!$C$84*INDEX('Monthly Data'!P:P,Calculations!$C$116+MOD(CP41,Calculations!$C$118))+Control!$C$7*Calculations!$C$85*INDEX('Monthly Data'!Q:Q,Calculations!$C$116+MOD(CP41,Calculations!$C$118))+(1-Control!$C$7*Calculations!$C$87)*INDEX('Monthly Data'!R:R,Calculations!$C$116+MOD(CP41,Calculations!$C$118))</f>
        <v>4.5735623984309991E-2</v>
      </c>
      <c r="HG41" s="86">
        <f ca="1">Control!$C$7*Calculations!$C$82*INDEX('Monthly Data'!N:N,Calculations!$C$116+MOD(CQ41,Calculations!$C$118))+Control!$C$7*Calculations!$C$83*INDEX('Monthly Data'!O:O,Calculations!$C$116+MOD(CQ41,Calculations!$C$118))+Control!$C$7*Calculations!$C$84*INDEX('Monthly Data'!P:P,Calculations!$C$116+MOD(CQ41,Calculations!$C$118))+Control!$C$7*Calculations!$C$85*INDEX('Monthly Data'!Q:Q,Calculations!$C$116+MOD(CQ41,Calculations!$C$118))+(1-Control!$C$7*Calculations!$C$87)*INDEX('Monthly Data'!R:R,Calculations!$C$116+MOD(CQ41,Calculations!$C$118))</f>
        <v>2.9708469559001142E-2</v>
      </c>
      <c r="HH41" s="86">
        <f ca="1">Control!$C$7*Calculations!$C$82*INDEX('Monthly Data'!N:N,Calculations!$C$116+MOD(CR41,Calculations!$C$118))+Control!$C$7*Calculations!$C$83*INDEX('Monthly Data'!O:O,Calculations!$C$116+MOD(CR41,Calculations!$C$118))+Control!$C$7*Calculations!$C$84*INDEX('Monthly Data'!P:P,Calculations!$C$116+MOD(CR41,Calculations!$C$118))+Control!$C$7*Calculations!$C$85*INDEX('Monthly Data'!Q:Q,Calculations!$C$116+MOD(CR41,Calculations!$C$118))+(1-Control!$C$7*Calculations!$C$87)*INDEX('Monthly Data'!R:R,Calculations!$C$116+MOD(CR41,Calculations!$C$118))</f>
        <v>-3.8554137824290124E-2</v>
      </c>
      <c r="HI41" s="86">
        <f ca="1">Control!$C$7*Calculations!$C$82*INDEX('Monthly Data'!N:N,Calculations!$C$116+MOD(CS41,Calculations!$C$118))+Control!$C$7*Calculations!$C$83*INDEX('Monthly Data'!O:O,Calculations!$C$116+MOD(CS41,Calculations!$C$118))+Control!$C$7*Calculations!$C$84*INDEX('Monthly Data'!P:P,Calculations!$C$116+MOD(CS41,Calculations!$C$118))+Control!$C$7*Calculations!$C$85*INDEX('Monthly Data'!Q:Q,Calculations!$C$116+MOD(CS41,Calculations!$C$118))+(1-Control!$C$7*Calculations!$C$87)*INDEX('Monthly Data'!R:R,Calculations!$C$116+MOD(CS41,Calculations!$C$118))</f>
        <v>3.0957942835585645E-2</v>
      </c>
      <c r="HJ41" s="86">
        <f ca="1">Control!$C$7*Calculations!$C$82*INDEX('Monthly Data'!N:N,Calculations!$C$116+MOD(CT41,Calculations!$C$118))+Control!$C$7*Calculations!$C$83*INDEX('Monthly Data'!O:O,Calculations!$C$116+MOD(CT41,Calculations!$C$118))+Control!$C$7*Calculations!$C$84*INDEX('Monthly Data'!P:P,Calculations!$C$116+MOD(CT41,Calculations!$C$118))+Control!$C$7*Calculations!$C$85*INDEX('Monthly Data'!Q:Q,Calculations!$C$116+MOD(CT41,Calculations!$C$118))+(1-Control!$C$7*Calculations!$C$87)*INDEX('Monthly Data'!R:R,Calculations!$C$116+MOD(CT41,Calculations!$C$118))</f>
        <v>1.8695385296339444E-2</v>
      </c>
      <c r="HK41" s="86">
        <f ca="1">Control!$C$7*Calculations!$C$82*INDEX('Monthly Data'!N:N,Calculations!$C$116+MOD(CU41,Calculations!$C$118))+Control!$C$7*Calculations!$C$83*INDEX('Monthly Data'!O:O,Calculations!$C$116+MOD(CU41,Calculations!$C$118))+Control!$C$7*Calculations!$C$84*INDEX('Monthly Data'!P:P,Calculations!$C$116+MOD(CU41,Calculations!$C$118))+Control!$C$7*Calculations!$C$85*INDEX('Monthly Data'!Q:Q,Calculations!$C$116+MOD(CU41,Calculations!$C$118))+(1-Control!$C$7*Calculations!$C$87)*INDEX('Monthly Data'!R:R,Calculations!$C$116+MOD(CU41,Calculations!$C$118))</f>
        <v>2.3307359621218403E-2</v>
      </c>
      <c r="HL41" s="86">
        <f ca="1">Control!$C$7*Calculations!$C$82*INDEX('Monthly Data'!N:N,Calculations!$C$116+MOD(CV41,Calculations!$C$118))+Control!$C$7*Calculations!$C$83*INDEX('Monthly Data'!O:O,Calculations!$C$116+MOD(CV41,Calculations!$C$118))+Control!$C$7*Calculations!$C$84*INDEX('Monthly Data'!P:P,Calculations!$C$116+MOD(CV41,Calculations!$C$118))+Control!$C$7*Calculations!$C$85*INDEX('Monthly Data'!Q:Q,Calculations!$C$116+MOD(CV41,Calculations!$C$118))+(1-Control!$C$7*Calculations!$C$87)*INDEX('Monthly Data'!R:R,Calculations!$C$116+MOD(CV41,Calculations!$C$118))</f>
        <v>8.4240675975201049E-3</v>
      </c>
      <c r="HM41" s="86">
        <f ca="1">Control!$C$7*Calculations!$C$82*INDEX('Monthly Data'!N:N,Calculations!$C$116+MOD(CW41,Calculations!$C$118))+Control!$C$7*Calculations!$C$83*INDEX('Monthly Data'!O:O,Calculations!$C$116+MOD(CW41,Calculations!$C$118))+Control!$C$7*Calculations!$C$84*INDEX('Monthly Data'!P:P,Calculations!$C$116+MOD(CW41,Calculations!$C$118))+Control!$C$7*Calculations!$C$85*INDEX('Monthly Data'!Q:Q,Calculations!$C$116+MOD(CW41,Calculations!$C$118))+(1-Control!$C$7*Calculations!$C$87)*INDEX('Monthly Data'!R:R,Calculations!$C$116+MOD(CW41,Calculations!$C$118))</f>
        <v>1.5063457444773597E-2</v>
      </c>
      <c r="HN41" s="86">
        <f ca="1">Control!$C$7*Calculations!$C$82*INDEX('Monthly Data'!N:N,Calculations!$C$116+MOD(CX41,Calculations!$C$118))+Control!$C$7*Calculations!$C$83*INDEX('Monthly Data'!O:O,Calculations!$C$116+MOD(CX41,Calculations!$C$118))+Control!$C$7*Calculations!$C$84*INDEX('Monthly Data'!P:P,Calculations!$C$116+MOD(CX41,Calculations!$C$118))+Control!$C$7*Calculations!$C$85*INDEX('Monthly Data'!Q:Q,Calculations!$C$116+MOD(CX41,Calculations!$C$118))+(1-Control!$C$7*Calculations!$C$87)*INDEX('Monthly Data'!R:R,Calculations!$C$116+MOD(CX41,Calculations!$C$118))</f>
        <v>-7.8872955230675015E-3</v>
      </c>
      <c r="HO41" s="86">
        <f ca="1">Control!$C$7*Calculations!$C$82*INDEX('Monthly Data'!N:N,Calculations!$C$116+MOD(CY41,Calculations!$C$118))+Control!$C$7*Calculations!$C$83*INDEX('Monthly Data'!O:O,Calculations!$C$116+MOD(CY41,Calculations!$C$118))+Control!$C$7*Calculations!$C$84*INDEX('Monthly Data'!P:P,Calculations!$C$116+MOD(CY41,Calculations!$C$118))+Control!$C$7*Calculations!$C$85*INDEX('Monthly Data'!Q:Q,Calculations!$C$116+MOD(CY41,Calculations!$C$118))+(1-Control!$C$7*Calculations!$C$87)*INDEX('Monthly Data'!R:R,Calculations!$C$116+MOD(CY41,Calculations!$C$118))</f>
        <v>7.857567536297622E-3</v>
      </c>
      <c r="HP41" s="86">
        <f ca="1">Control!$C$7*Calculations!$C$82*INDEX('Monthly Data'!N:N,Calculations!$C$116+MOD(CZ41,Calculations!$C$118))+Control!$C$7*Calculations!$C$83*INDEX('Monthly Data'!O:O,Calculations!$C$116+MOD(CZ41,Calculations!$C$118))+Control!$C$7*Calculations!$C$84*INDEX('Monthly Data'!P:P,Calculations!$C$116+MOD(CZ41,Calculations!$C$118))+Control!$C$7*Calculations!$C$85*INDEX('Monthly Data'!Q:Q,Calculations!$C$116+MOD(CZ41,Calculations!$C$118))+(1-Control!$C$7*Calculations!$C$87)*INDEX('Monthly Data'!R:R,Calculations!$C$116+MOD(CZ41,Calculations!$C$118))</f>
        <v>-2.0259958308006688E-2</v>
      </c>
      <c r="HQ41" s="86">
        <f ca="1">Control!$C$7*Calculations!$C$82*INDEX('Monthly Data'!N:N,Calculations!$C$116+MOD(DA41,Calculations!$C$118))+Control!$C$7*Calculations!$C$83*INDEX('Monthly Data'!O:O,Calculations!$C$116+MOD(DA41,Calculations!$C$118))+Control!$C$7*Calculations!$C$84*INDEX('Monthly Data'!P:P,Calculations!$C$116+MOD(DA41,Calculations!$C$118))+Control!$C$7*Calculations!$C$85*INDEX('Monthly Data'!Q:Q,Calculations!$C$116+MOD(DA41,Calculations!$C$118))+(1-Control!$C$7*Calculations!$C$87)*INDEX('Monthly Data'!R:R,Calculations!$C$116+MOD(DA41,Calculations!$C$118))</f>
        <v>1.1809891087585166E-2</v>
      </c>
      <c r="HR41" s="86">
        <f ca="1">Control!$C$7*Calculations!$C$82*INDEX('Monthly Data'!N:N,Calculations!$C$116+MOD(DB41,Calculations!$C$118))+Control!$C$7*Calculations!$C$83*INDEX('Monthly Data'!O:O,Calculations!$C$116+MOD(DB41,Calculations!$C$118))+Control!$C$7*Calculations!$C$84*INDEX('Monthly Data'!P:P,Calculations!$C$116+MOD(DB41,Calculations!$C$118))+Control!$C$7*Calculations!$C$85*INDEX('Monthly Data'!Q:Q,Calculations!$C$116+MOD(DB41,Calculations!$C$118))+(1-Control!$C$7*Calculations!$C$87)*INDEX('Monthly Data'!R:R,Calculations!$C$116+MOD(DB41,Calculations!$C$118))</f>
        <v>1.7073665854433945E-2</v>
      </c>
      <c r="HS41" s="86">
        <f ca="1">Control!$C$7*Calculations!$C$82*INDEX('Monthly Data'!N:N,Calculations!$C$116+MOD(DC41,Calculations!$C$118))+Control!$C$7*Calculations!$C$83*INDEX('Monthly Data'!O:O,Calculations!$C$116+MOD(DC41,Calculations!$C$118))+Control!$C$7*Calculations!$C$84*INDEX('Monthly Data'!P:P,Calculations!$C$116+MOD(DC41,Calculations!$C$118))+Control!$C$7*Calculations!$C$85*INDEX('Monthly Data'!Q:Q,Calculations!$C$116+MOD(DC41,Calculations!$C$118))+(1-Control!$C$7*Calculations!$C$87)*INDEX('Monthly Data'!R:R,Calculations!$C$116+MOD(DC41,Calculations!$C$118))</f>
        <v>6.6954569943530936E-3</v>
      </c>
      <c r="HT41" s="86">
        <f ca="1">Control!$C$7*Calculations!$C$82*INDEX('Monthly Data'!N:N,Calculations!$C$116+MOD(DD41,Calculations!$C$118))+Control!$C$7*Calculations!$C$83*INDEX('Monthly Data'!O:O,Calculations!$C$116+MOD(DD41,Calculations!$C$118))+Control!$C$7*Calculations!$C$84*INDEX('Monthly Data'!P:P,Calculations!$C$116+MOD(DD41,Calculations!$C$118))+Control!$C$7*Calculations!$C$85*INDEX('Monthly Data'!Q:Q,Calculations!$C$116+MOD(DD41,Calculations!$C$118))+(1-Control!$C$7*Calculations!$C$87)*INDEX('Monthly Data'!R:R,Calculations!$C$116+MOD(DD41,Calculations!$C$118))</f>
        <v>1.1809891087585166E-2</v>
      </c>
      <c r="HU41" s="86">
        <f ca="1">Control!$C$7*Calculations!$C$82*INDEX('Monthly Data'!N:N,Calculations!$C$116+MOD(DE41,Calculations!$C$118))+Control!$C$7*Calculations!$C$83*INDEX('Monthly Data'!O:O,Calculations!$C$116+MOD(DE41,Calculations!$C$118))+Control!$C$7*Calculations!$C$84*INDEX('Monthly Data'!P:P,Calculations!$C$116+MOD(DE41,Calculations!$C$118))+Control!$C$7*Calculations!$C$85*INDEX('Monthly Data'!Q:Q,Calculations!$C$116+MOD(DE41,Calculations!$C$118))+(1-Control!$C$7*Calculations!$C$87)*INDEX('Monthly Data'!R:R,Calculations!$C$116+MOD(DE41,Calculations!$C$118))</f>
        <v>-3.8875517825435772E-3</v>
      </c>
      <c r="HV41" s="86">
        <f ca="1">Control!$C$7*Calculations!$C$82*INDEX('Monthly Data'!N:N,Calculations!$C$116+MOD(DF41,Calculations!$C$118))+Control!$C$7*Calculations!$C$83*INDEX('Monthly Data'!O:O,Calculations!$C$116+MOD(DF41,Calculations!$C$118))+Control!$C$7*Calculations!$C$84*INDEX('Monthly Data'!P:P,Calculations!$C$116+MOD(DF41,Calculations!$C$118))+Control!$C$7*Calculations!$C$85*INDEX('Monthly Data'!Q:Q,Calculations!$C$116+MOD(DF41,Calculations!$C$118))+(1-Control!$C$7*Calculations!$C$87)*INDEX('Monthly Data'!R:R,Calculations!$C$116+MOD(DF41,Calculations!$C$118))</f>
        <v>-7.3651264633385334E-4</v>
      </c>
      <c r="HW41" s="86">
        <f ca="1">Control!$C$7*Calculations!$C$82*INDEX('Monthly Data'!N:N,Calculations!$C$116+MOD(DG41,Calculations!$C$118))+Control!$C$7*Calculations!$C$83*INDEX('Monthly Data'!O:O,Calculations!$C$116+MOD(DG41,Calculations!$C$118))+Control!$C$7*Calculations!$C$84*INDEX('Monthly Data'!P:P,Calculations!$C$116+MOD(DG41,Calculations!$C$118))+Control!$C$7*Calculations!$C$85*INDEX('Monthly Data'!Q:Q,Calculations!$C$116+MOD(DG41,Calculations!$C$118))+(1-Control!$C$7*Calculations!$C$87)*INDEX('Monthly Data'!R:R,Calculations!$C$116+MOD(DG41,Calculations!$C$118))</f>
        <v>7.5897487599915015E-3</v>
      </c>
      <c r="HX41" s="86">
        <f ca="1">Control!$C$7*Calculations!$C$82*INDEX('Monthly Data'!N:N,Calculations!$C$116+MOD(DH41,Calculations!$C$118))+Control!$C$7*Calculations!$C$83*INDEX('Monthly Data'!O:O,Calculations!$C$116+MOD(DH41,Calculations!$C$118))+Control!$C$7*Calculations!$C$84*INDEX('Monthly Data'!P:P,Calculations!$C$116+MOD(DH41,Calculations!$C$118))+Control!$C$7*Calculations!$C$85*INDEX('Monthly Data'!Q:Q,Calculations!$C$116+MOD(DH41,Calculations!$C$118))+(1-Control!$C$7*Calculations!$C$87)*INDEX('Monthly Data'!R:R,Calculations!$C$116+MOD(DH41,Calculations!$C$118))</f>
        <v>-3.299557342782896E-2</v>
      </c>
      <c r="HY41" s="86">
        <f ca="1">Control!$C$7*Calculations!$C$82*INDEX('Monthly Data'!N:N,Calculations!$C$116+MOD(DI41,Calculations!$C$118))+Control!$C$7*Calculations!$C$83*INDEX('Monthly Data'!O:O,Calculations!$C$116+MOD(DI41,Calculations!$C$118))+Control!$C$7*Calculations!$C$84*INDEX('Monthly Data'!P:P,Calculations!$C$116+MOD(DI41,Calculations!$C$118))+Control!$C$7*Calculations!$C$85*INDEX('Monthly Data'!Q:Q,Calculations!$C$116+MOD(DI41,Calculations!$C$118))+(1-Control!$C$7*Calculations!$C$87)*INDEX('Monthly Data'!R:R,Calculations!$C$116+MOD(DI41,Calculations!$C$118))</f>
        <v>1.046389543479892E-2</v>
      </c>
      <c r="HZ41" s="86">
        <f ca="1">Control!$C$7*Calculations!$C$82*INDEX('Monthly Data'!N:N,Calculations!$C$116+MOD(DJ41,Calculations!$C$118))+Control!$C$7*Calculations!$C$83*INDEX('Monthly Data'!O:O,Calculations!$C$116+MOD(DJ41,Calculations!$C$118))+Control!$C$7*Calculations!$C$84*INDEX('Monthly Data'!P:P,Calculations!$C$116+MOD(DJ41,Calculations!$C$118))+Control!$C$7*Calculations!$C$85*INDEX('Monthly Data'!Q:Q,Calculations!$C$116+MOD(DJ41,Calculations!$C$118))+(1-Control!$C$7*Calculations!$C$87)*INDEX('Monthly Data'!R:R,Calculations!$C$116+MOD(DJ41,Calculations!$C$118))</f>
        <v>1.1106855739851785E-2</v>
      </c>
      <c r="IA41" s="86">
        <f ca="1">Control!$C$7*Calculations!$C$82*INDEX('Monthly Data'!N:N,Calculations!$C$116+MOD(DK41,Calculations!$C$118))+Control!$C$7*Calculations!$C$83*INDEX('Monthly Data'!O:O,Calculations!$C$116+MOD(DK41,Calculations!$C$118))+Control!$C$7*Calculations!$C$84*INDEX('Monthly Data'!P:P,Calculations!$C$116+MOD(DK41,Calculations!$C$118))+Control!$C$7*Calculations!$C$85*INDEX('Monthly Data'!Q:Q,Calculations!$C$116+MOD(DK41,Calculations!$C$118))+(1-Control!$C$7*Calculations!$C$87)*INDEX('Monthly Data'!R:R,Calculations!$C$116+MOD(DK41,Calculations!$C$118))</f>
        <v>1.3423979074716584E-2</v>
      </c>
      <c r="IB41" s="86">
        <f ca="1">Control!$C$7*Calculations!$C$82*INDEX('Monthly Data'!N:N,Calculations!$C$116+MOD(DL41,Calculations!$C$118))+Control!$C$7*Calculations!$C$83*INDEX('Monthly Data'!O:O,Calculations!$C$116+MOD(DL41,Calculations!$C$118))+Control!$C$7*Calculations!$C$84*INDEX('Monthly Data'!P:P,Calculations!$C$116+MOD(DL41,Calculations!$C$118))+Control!$C$7*Calculations!$C$85*INDEX('Monthly Data'!Q:Q,Calculations!$C$116+MOD(DL41,Calculations!$C$118))+(1-Control!$C$7*Calculations!$C$87)*INDEX('Monthly Data'!R:R,Calculations!$C$116+MOD(DL41,Calculations!$C$118))</f>
        <v>1.7361594973213587E-2</v>
      </c>
      <c r="IC41" s="86">
        <f ca="1">Control!$C$7*Calculations!$C$82*INDEX('Monthly Data'!N:N,Calculations!$C$116+MOD(DM41,Calculations!$C$118))+Control!$C$7*Calculations!$C$83*INDEX('Monthly Data'!O:O,Calculations!$C$116+MOD(DM41,Calculations!$C$118))+Control!$C$7*Calculations!$C$84*INDEX('Monthly Data'!P:P,Calculations!$C$116+MOD(DM41,Calculations!$C$118))+Control!$C$7*Calculations!$C$85*INDEX('Monthly Data'!Q:Q,Calculations!$C$116+MOD(DM41,Calculations!$C$118))+(1-Control!$C$7*Calculations!$C$87)*INDEX('Monthly Data'!R:R,Calculations!$C$116+MOD(DM41,Calculations!$C$118))</f>
        <v>1.142101364887867E-2</v>
      </c>
      <c r="ID41" s="86">
        <f ca="1">Control!$C$7*Calculations!$C$82*INDEX('Monthly Data'!N:N,Calculations!$C$116+MOD(DN41,Calculations!$C$118))+Control!$C$7*Calculations!$C$83*INDEX('Monthly Data'!O:O,Calculations!$C$116+MOD(DN41,Calculations!$C$118))+Control!$C$7*Calculations!$C$84*INDEX('Monthly Data'!P:P,Calculations!$C$116+MOD(DN41,Calculations!$C$118))+Control!$C$7*Calculations!$C$85*INDEX('Monthly Data'!Q:Q,Calculations!$C$116+MOD(DN41,Calculations!$C$118))+(1-Control!$C$7*Calculations!$C$87)*INDEX('Monthly Data'!R:R,Calculations!$C$116+MOD(DN41,Calculations!$C$118))</f>
        <v>1.0353752315110615E-2</v>
      </c>
      <c r="IE41" s="86">
        <f ca="1">Control!$C$7*Calculations!$C$82*INDEX('Monthly Data'!N:N,Calculations!$C$116+MOD(DO41,Calculations!$C$118))+Control!$C$7*Calculations!$C$83*INDEX('Monthly Data'!O:O,Calculations!$C$116+MOD(DO41,Calculations!$C$118))+Control!$C$7*Calculations!$C$84*INDEX('Monthly Data'!P:P,Calculations!$C$116+MOD(DO41,Calculations!$C$118))+Control!$C$7*Calculations!$C$85*INDEX('Monthly Data'!Q:Q,Calculations!$C$116+MOD(DO41,Calculations!$C$118))+(1-Control!$C$7*Calculations!$C$87)*INDEX('Monthly Data'!R:R,Calculations!$C$116+MOD(DO41,Calculations!$C$118))</f>
        <v>1.0018681835149534E-3</v>
      </c>
      <c r="IF41" s="86">
        <f ca="1">Control!$C$7*Calculations!$C$82*INDEX('Monthly Data'!N:N,Calculations!$C$116+MOD(DP41,Calculations!$C$118))+Control!$C$7*Calculations!$C$83*INDEX('Monthly Data'!O:O,Calculations!$C$116+MOD(DP41,Calculations!$C$118))+Control!$C$7*Calculations!$C$84*INDEX('Monthly Data'!P:P,Calculations!$C$116+MOD(DP41,Calculations!$C$118))+Control!$C$7*Calculations!$C$85*INDEX('Monthly Data'!Q:Q,Calculations!$C$116+MOD(DP41,Calculations!$C$118))+(1-Control!$C$7*Calculations!$C$87)*INDEX('Monthly Data'!R:R,Calculations!$C$116+MOD(DP41,Calculations!$C$118))</f>
        <v>-6.1115617667135171E-2</v>
      </c>
      <c r="IG41" s="88">
        <f ca="1">Control!$C$8*(1+DQ41)*(1+DR41)*(1+DS41)*(1+DT41)*(1+DU41)*(1+DV41)*(1+DW41)*(1+DX41)*(1+DY41)*(1+DZ41)*(1+EA41)*(1+EB41)*(1+EC41)*(1+ED41)*(1+EE41)*(1+EF41)*(1+EG41)*(1+EH41)*(1+EI41)*(1+EJ41)*(1+EK41)*(1+EL41)*(1+EM41)*(1+EN41)*(1+EO41)*(1+EP41)*(1+EQ41)*(1+ER41)*(1+ES41)*(1+ET41)*(1+EU41)*(1+EV41)*(1+EW41)*(1+EX41)*(1+EY41)*(1+EZ41)*(1+FA41)*(1+FB41)*(1+FC41)*(1+FD41)*(1+FE41)*(1+FF41)*(1+FG41)*(1+FH41)*(1+FI41)*(1+FJ41)*(1+FK41)*(1+FL41)*(1+FM41)*(1+FN41)*(1+FO41)*(1+FP41)*(1+FQ41)*(1+FR41)*(1+FS41)*(1+FT41)*(1+FU41)*(1+FV41)*(1+FW41)*(1+FX41)*(1+FY41)*(1+FZ41)*(1+GA41)*(1+GB41)*(1+GC41)*(1+GD41)*(1+GE41)*(1+GF41)*(1+GG41)*(1+GH41)*(1+GI41)*(1+GJ41)*(1+GK41)*(1+GL41)*(1+GM41)*(1+GN41)*(1+GO41)*(1+GP41)*(1+GQ41)*(1+GR41)*(1+GS41)*(1+GT41)*(1+GU41)*(1+GV41)*(1+GW41)*(1+GX41)*(1+GY41)*(1+GZ41)*(1+HA41)*(1+HB41)*(1+HC41)*(1+HD41)*(1+HE41)*(1+HF41)*(1+HG41)*(1+HH41)*(1+HI41)*(1+HJ41)*(1+HK41)*(1+HL41)*(1+HM41)*(1+HN41)*(1+HO41)*(1+HP41)*(1+HQ41)*(1+HR41)*(1+HS41)*(1+HT41)*(1+HU41)*(1+HV41)*(1+HW41)*(1+HX41)*(1+HY41)*(1+HZ41)*(1+IA41)*(1+IB41)*(1+IC41)*(1+ID41)*(1+IE41)*(1+IF41)</f>
        <v>84149.990405503908</v>
      </c>
    </row>
    <row r="42" spans="1:241" x14ac:dyDescent="0.25">
      <c r="A42">
        <v>22</v>
      </c>
      <c r="B42">
        <v>84</v>
      </c>
      <c r="C42">
        <v>28</v>
      </c>
      <c r="D42">
        <v>56</v>
      </c>
      <c r="E42">
        <v>114</v>
      </c>
      <c r="F42">
        <v>32</v>
      </c>
      <c r="G42">
        <v>58</v>
      </c>
      <c r="H42">
        <v>86</v>
      </c>
      <c r="I42">
        <v>68</v>
      </c>
      <c r="J42">
        <v>66</v>
      </c>
      <c r="K42">
        <v>22</v>
      </c>
      <c r="L42">
        <v>2</v>
      </c>
      <c r="M42">
        <v>73</v>
      </c>
      <c r="N42">
        <v>1</v>
      </c>
      <c r="O42">
        <v>33</v>
      </c>
      <c r="P42">
        <v>80</v>
      </c>
      <c r="Q42">
        <v>7</v>
      </c>
      <c r="R42">
        <v>63</v>
      </c>
      <c r="S42">
        <v>69</v>
      </c>
      <c r="T42">
        <v>5</v>
      </c>
      <c r="U42">
        <v>101</v>
      </c>
      <c r="V42">
        <v>42</v>
      </c>
      <c r="W42">
        <v>15</v>
      </c>
      <c r="X42">
        <v>35</v>
      </c>
      <c r="Y42">
        <v>46</v>
      </c>
      <c r="Z42">
        <v>81</v>
      </c>
      <c r="AA42">
        <v>23</v>
      </c>
      <c r="AB42">
        <v>20</v>
      </c>
      <c r="AC42">
        <v>4</v>
      </c>
      <c r="AD42">
        <v>23</v>
      </c>
      <c r="AE42">
        <v>25</v>
      </c>
      <c r="AF42">
        <v>46</v>
      </c>
      <c r="AG42">
        <v>31</v>
      </c>
      <c r="AH42">
        <v>25</v>
      </c>
      <c r="AI42">
        <v>116</v>
      </c>
      <c r="AJ42">
        <v>18</v>
      </c>
      <c r="AK42">
        <v>11</v>
      </c>
      <c r="AL42">
        <v>53</v>
      </c>
      <c r="AM42">
        <v>45</v>
      </c>
      <c r="AN42">
        <v>6</v>
      </c>
      <c r="AO42">
        <v>20</v>
      </c>
      <c r="AP42">
        <v>5</v>
      </c>
      <c r="AQ42">
        <v>67</v>
      </c>
      <c r="AR42">
        <v>103</v>
      </c>
      <c r="AS42">
        <v>11</v>
      </c>
      <c r="AT42">
        <v>44</v>
      </c>
      <c r="AU42">
        <v>44</v>
      </c>
      <c r="AV42">
        <v>118</v>
      </c>
      <c r="AW42">
        <v>26</v>
      </c>
      <c r="AX42">
        <v>115</v>
      </c>
      <c r="AY42">
        <v>85</v>
      </c>
      <c r="AZ42">
        <v>56</v>
      </c>
      <c r="BA42">
        <v>108</v>
      </c>
      <c r="BB42">
        <v>80</v>
      </c>
      <c r="BC42">
        <v>53</v>
      </c>
      <c r="BD42">
        <v>115</v>
      </c>
      <c r="BE42">
        <v>100</v>
      </c>
      <c r="BF42">
        <v>37</v>
      </c>
      <c r="BG42">
        <v>46</v>
      </c>
      <c r="BH42">
        <v>11</v>
      </c>
      <c r="BI42">
        <v>64</v>
      </c>
      <c r="BJ42">
        <v>99</v>
      </c>
      <c r="BK42">
        <v>56</v>
      </c>
      <c r="BL42">
        <v>83</v>
      </c>
      <c r="BM42">
        <v>22</v>
      </c>
      <c r="BN42">
        <v>56</v>
      </c>
      <c r="BO42">
        <v>76</v>
      </c>
      <c r="BP42">
        <v>74</v>
      </c>
      <c r="BQ42">
        <v>71</v>
      </c>
      <c r="BR42">
        <v>36</v>
      </c>
      <c r="BS42">
        <v>50</v>
      </c>
      <c r="BT42">
        <v>31</v>
      </c>
      <c r="BU42">
        <v>23</v>
      </c>
      <c r="BV42">
        <v>28</v>
      </c>
      <c r="BW42">
        <v>0</v>
      </c>
      <c r="BX42">
        <v>39</v>
      </c>
      <c r="BY42">
        <v>61</v>
      </c>
      <c r="BZ42">
        <v>32</v>
      </c>
      <c r="CA42">
        <v>66</v>
      </c>
      <c r="CB42">
        <v>58</v>
      </c>
      <c r="CC42">
        <v>46</v>
      </c>
      <c r="CD42">
        <v>79</v>
      </c>
      <c r="CE42">
        <v>109</v>
      </c>
      <c r="CF42">
        <v>37</v>
      </c>
      <c r="CG42">
        <v>53</v>
      </c>
      <c r="CH42">
        <v>90</v>
      </c>
      <c r="CI42">
        <v>88</v>
      </c>
      <c r="CJ42">
        <v>33</v>
      </c>
      <c r="CK42">
        <v>34</v>
      </c>
      <c r="CL42">
        <v>25</v>
      </c>
      <c r="CM42">
        <v>78</v>
      </c>
      <c r="CN42">
        <v>19</v>
      </c>
      <c r="CO42">
        <v>109</v>
      </c>
      <c r="CP42">
        <v>83</v>
      </c>
      <c r="CQ42">
        <v>52</v>
      </c>
      <c r="CR42">
        <v>75</v>
      </c>
      <c r="CS42">
        <v>84</v>
      </c>
      <c r="CT42">
        <v>101</v>
      </c>
      <c r="CU42">
        <v>115</v>
      </c>
      <c r="CV42">
        <v>63</v>
      </c>
      <c r="CW42">
        <v>96</v>
      </c>
      <c r="CX42">
        <v>79</v>
      </c>
      <c r="CY42">
        <v>98</v>
      </c>
      <c r="CZ42">
        <v>41</v>
      </c>
      <c r="DA42">
        <v>38</v>
      </c>
      <c r="DB42">
        <v>39</v>
      </c>
      <c r="DC42">
        <v>6</v>
      </c>
      <c r="DD42">
        <v>100</v>
      </c>
      <c r="DE42">
        <v>8</v>
      </c>
      <c r="DF42">
        <v>0</v>
      </c>
      <c r="DG42">
        <v>87</v>
      </c>
      <c r="DH42">
        <v>42</v>
      </c>
      <c r="DI42">
        <v>18</v>
      </c>
      <c r="DJ42">
        <v>44</v>
      </c>
      <c r="DK42">
        <v>43</v>
      </c>
      <c r="DL42">
        <v>93</v>
      </c>
      <c r="DM42">
        <v>101</v>
      </c>
      <c r="DN42">
        <v>5</v>
      </c>
      <c r="DO42">
        <v>2</v>
      </c>
      <c r="DP42">
        <v>62</v>
      </c>
      <c r="DQ42" s="86">
        <f ca="1">Control!$C$7*Calculations!$C$82*INDEX('Monthly Data'!N:N,Calculations!$C$116+MOD(A42,Calculations!$C$118))+Control!$C$7*Calculations!$C$83*INDEX('Monthly Data'!O:O,Calculations!$C$116+MOD(A42,Calculations!$C$118))+Control!$C$7*Calculations!$C$84*INDEX('Monthly Data'!P:P,Calculations!$C$116+MOD(A42,Calculations!$C$118))+Control!$C$7*Calculations!$C$85*INDEX('Monthly Data'!Q:Q,Calculations!$C$116+MOD(A42,Calculations!$C$118))+(1-Control!$C$7*Calculations!$C$87)*INDEX('Monthly Data'!R:R,Calculations!$C$116+MOD(A42,Calculations!$C$118))</f>
        <v>1.50127906355989E-2</v>
      </c>
      <c r="DR42" s="86">
        <f ca="1">Control!$C$7*Calculations!$C$82*INDEX('Monthly Data'!N:N,Calculations!$C$116+MOD(B42,Calculations!$C$118))+Control!$C$7*Calculations!$C$83*INDEX('Monthly Data'!O:O,Calculations!$C$116+MOD(B42,Calculations!$C$118))+Control!$C$7*Calculations!$C$84*INDEX('Monthly Data'!P:P,Calculations!$C$116+MOD(B42,Calculations!$C$118))+Control!$C$7*Calculations!$C$85*INDEX('Monthly Data'!Q:Q,Calculations!$C$116+MOD(B42,Calculations!$C$118))+(1-Control!$C$7*Calculations!$C$87)*INDEX('Monthly Data'!R:R,Calculations!$C$116+MOD(B42,Calculations!$C$118))</f>
        <v>-1.880155173376722E-2</v>
      </c>
      <c r="DS42" s="86">
        <f ca="1">Control!$C$7*Calculations!$C$82*INDEX('Monthly Data'!N:N,Calculations!$C$116+MOD(C42,Calculations!$C$118))+Control!$C$7*Calculations!$C$83*INDEX('Monthly Data'!O:O,Calculations!$C$116+MOD(C42,Calculations!$C$118))+Control!$C$7*Calculations!$C$84*INDEX('Monthly Data'!P:P,Calculations!$C$116+MOD(C42,Calculations!$C$118))+Control!$C$7*Calculations!$C$85*INDEX('Monthly Data'!Q:Q,Calculations!$C$116+MOD(C42,Calculations!$C$118))+(1-Control!$C$7*Calculations!$C$87)*INDEX('Monthly Data'!R:R,Calculations!$C$116+MOD(C42,Calculations!$C$118))</f>
        <v>3.7596120283497965E-2</v>
      </c>
      <c r="DT42" s="86">
        <f ca="1">Control!$C$7*Calculations!$C$82*INDEX('Monthly Data'!N:N,Calculations!$C$116+MOD(D42,Calculations!$C$118))+Control!$C$7*Calculations!$C$83*INDEX('Monthly Data'!O:O,Calculations!$C$116+MOD(D42,Calculations!$C$118))+Control!$C$7*Calculations!$C$84*INDEX('Monthly Data'!P:P,Calculations!$C$116+MOD(D42,Calculations!$C$118))+Control!$C$7*Calculations!$C$85*INDEX('Monthly Data'!Q:Q,Calculations!$C$116+MOD(D42,Calculations!$C$118))+(1-Control!$C$7*Calculations!$C$87)*INDEX('Monthly Data'!R:R,Calculations!$C$116+MOD(D42,Calculations!$C$118))</f>
        <v>7.5897487599915015E-3</v>
      </c>
      <c r="DU42" s="86">
        <f ca="1">Control!$C$7*Calculations!$C$82*INDEX('Monthly Data'!N:N,Calculations!$C$116+MOD(E42,Calculations!$C$118))+Control!$C$7*Calculations!$C$83*INDEX('Monthly Data'!O:O,Calculations!$C$116+MOD(E42,Calculations!$C$118))+Control!$C$7*Calculations!$C$84*INDEX('Monthly Data'!P:P,Calculations!$C$116+MOD(E42,Calculations!$C$118))+Control!$C$7*Calculations!$C$85*INDEX('Monthly Data'!Q:Q,Calculations!$C$116+MOD(E42,Calculations!$C$118))+(1-Control!$C$7*Calculations!$C$87)*INDEX('Monthly Data'!R:R,Calculations!$C$116+MOD(E42,Calculations!$C$118))</f>
        <v>-2.5419860972892394E-2</v>
      </c>
      <c r="DV42" s="86">
        <f ca="1">Control!$C$7*Calculations!$C$82*INDEX('Monthly Data'!N:N,Calculations!$C$116+MOD(F42,Calculations!$C$118))+Control!$C$7*Calculations!$C$83*INDEX('Monthly Data'!O:O,Calculations!$C$116+MOD(F42,Calculations!$C$118))+Control!$C$7*Calculations!$C$84*INDEX('Monthly Data'!P:P,Calculations!$C$116+MOD(F42,Calculations!$C$118))+Control!$C$7*Calculations!$C$85*INDEX('Monthly Data'!Q:Q,Calculations!$C$116+MOD(F42,Calculations!$C$118))+(1-Control!$C$7*Calculations!$C$87)*INDEX('Monthly Data'!R:R,Calculations!$C$116+MOD(F42,Calculations!$C$118))</f>
        <v>-2.6378232493851243E-2</v>
      </c>
      <c r="DW42" s="86">
        <f ca="1">Control!$C$7*Calculations!$C$82*INDEX('Monthly Data'!N:N,Calculations!$C$116+MOD(G42,Calculations!$C$118))+Control!$C$7*Calculations!$C$83*INDEX('Monthly Data'!O:O,Calculations!$C$116+MOD(G42,Calculations!$C$118))+Control!$C$7*Calculations!$C$84*INDEX('Monthly Data'!P:P,Calculations!$C$116+MOD(G42,Calculations!$C$118))+Control!$C$7*Calculations!$C$85*INDEX('Monthly Data'!Q:Q,Calculations!$C$116+MOD(G42,Calculations!$C$118))+(1-Control!$C$7*Calculations!$C$87)*INDEX('Monthly Data'!R:R,Calculations!$C$116+MOD(G42,Calculations!$C$118))</f>
        <v>8.4240675975201049E-3</v>
      </c>
      <c r="DX42" s="86">
        <f ca="1">Control!$C$7*Calculations!$C$82*INDEX('Monthly Data'!N:N,Calculations!$C$116+MOD(H42,Calculations!$C$118))+Control!$C$7*Calculations!$C$83*INDEX('Monthly Data'!O:O,Calculations!$C$116+MOD(H42,Calculations!$C$118))+Control!$C$7*Calculations!$C$84*INDEX('Monthly Data'!P:P,Calculations!$C$116+MOD(H42,Calculations!$C$118))+Control!$C$7*Calculations!$C$85*INDEX('Monthly Data'!Q:Q,Calculations!$C$116+MOD(H42,Calculations!$C$118))+(1-Control!$C$7*Calculations!$C$87)*INDEX('Monthly Data'!R:R,Calculations!$C$116+MOD(H42,Calculations!$C$118))</f>
        <v>4.5735623984309991E-2</v>
      </c>
      <c r="DY42" s="86">
        <f ca="1">Control!$C$7*Calculations!$C$82*INDEX('Monthly Data'!N:N,Calculations!$C$116+MOD(I42,Calculations!$C$118))+Control!$C$7*Calculations!$C$83*INDEX('Monthly Data'!O:O,Calculations!$C$116+MOD(I42,Calculations!$C$118))+Control!$C$7*Calculations!$C$84*INDEX('Monthly Data'!P:P,Calculations!$C$116+MOD(I42,Calculations!$C$118))+Control!$C$7*Calculations!$C$85*INDEX('Monthly Data'!Q:Q,Calculations!$C$116+MOD(I42,Calculations!$C$118))+(1-Control!$C$7*Calculations!$C$87)*INDEX('Monthly Data'!R:R,Calculations!$C$116+MOD(I42,Calculations!$C$118))</f>
        <v>2.2757992058453024E-3</v>
      </c>
      <c r="DZ42" s="86">
        <f ca="1">Control!$C$7*Calculations!$C$82*INDEX('Monthly Data'!N:N,Calculations!$C$116+MOD(J42,Calculations!$C$118))+Control!$C$7*Calculations!$C$83*INDEX('Monthly Data'!O:O,Calculations!$C$116+MOD(J42,Calculations!$C$118))+Control!$C$7*Calculations!$C$84*INDEX('Monthly Data'!P:P,Calculations!$C$116+MOD(J42,Calculations!$C$118))+Control!$C$7*Calculations!$C$85*INDEX('Monthly Data'!Q:Q,Calculations!$C$116+MOD(J42,Calculations!$C$118))+(1-Control!$C$7*Calculations!$C$87)*INDEX('Monthly Data'!R:R,Calculations!$C$116+MOD(J42,Calculations!$C$118))</f>
        <v>1.3891304280773396E-2</v>
      </c>
      <c r="EA42" s="86">
        <f ca="1">Control!$C$7*Calculations!$C$82*INDEX('Monthly Data'!N:N,Calculations!$C$116+MOD(K42,Calculations!$C$118))+Control!$C$7*Calculations!$C$83*INDEX('Monthly Data'!O:O,Calculations!$C$116+MOD(K42,Calculations!$C$118))+Control!$C$7*Calculations!$C$84*INDEX('Monthly Data'!P:P,Calculations!$C$116+MOD(K42,Calculations!$C$118))+Control!$C$7*Calculations!$C$85*INDEX('Monthly Data'!Q:Q,Calculations!$C$116+MOD(K42,Calculations!$C$118))+(1-Control!$C$7*Calculations!$C$87)*INDEX('Monthly Data'!R:R,Calculations!$C$116+MOD(K42,Calculations!$C$118))</f>
        <v>1.50127906355989E-2</v>
      </c>
      <c r="EB42" s="86">
        <f ca="1">Control!$C$7*Calculations!$C$82*INDEX('Monthly Data'!N:N,Calculations!$C$116+MOD(L42,Calculations!$C$118))+Control!$C$7*Calculations!$C$83*INDEX('Monthly Data'!O:O,Calculations!$C$116+MOD(L42,Calculations!$C$118))+Control!$C$7*Calculations!$C$84*INDEX('Monthly Data'!P:P,Calculations!$C$116+MOD(L42,Calculations!$C$118))+Control!$C$7*Calculations!$C$85*INDEX('Monthly Data'!Q:Q,Calculations!$C$116+MOD(L42,Calculations!$C$118))+(1-Control!$C$7*Calculations!$C$87)*INDEX('Monthly Data'!R:R,Calculations!$C$116+MOD(L42,Calculations!$C$118))</f>
        <v>7.7184133340106598E-3</v>
      </c>
      <c r="EC42" s="86">
        <f ca="1">Control!$C$7*Calculations!$C$82*INDEX('Monthly Data'!N:N,Calculations!$C$116+MOD(M42,Calculations!$C$118))+Control!$C$7*Calculations!$C$83*INDEX('Monthly Data'!O:O,Calculations!$C$116+MOD(M42,Calculations!$C$118))+Control!$C$7*Calculations!$C$84*INDEX('Monthly Data'!P:P,Calculations!$C$116+MOD(M42,Calculations!$C$118))+Control!$C$7*Calculations!$C$85*INDEX('Monthly Data'!Q:Q,Calculations!$C$116+MOD(M42,Calculations!$C$118))+(1-Control!$C$7*Calculations!$C$87)*INDEX('Monthly Data'!R:R,Calculations!$C$116+MOD(M42,Calculations!$C$118))</f>
        <v>3.6332715283247441E-2</v>
      </c>
      <c r="ED42" s="86">
        <f ca="1">Control!$C$7*Calculations!$C$82*INDEX('Monthly Data'!N:N,Calculations!$C$116+MOD(N42,Calculations!$C$118))+Control!$C$7*Calculations!$C$83*INDEX('Monthly Data'!O:O,Calculations!$C$116+MOD(N42,Calculations!$C$118))+Control!$C$7*Calculations!$C$84*INDEX('Monthly Data'!P:P,Calculations!$C$116+MOD(N42,Calculations!$C$118))+Control!$C$7*Calculations!$C$85*INDEX('Monthly Data'!Q:Q,Calculations!$C$116+MOD(N42,Calculations!$C$118))+(1-Control!$C$7*Calculations!$C$87)*INDEX('Monthly Data'!R:R,Calculations!$C$116+MOD(N42,Calculations!$C$118))</f>
        <v>-9.9526758408448549E-3</v>
      </c>
      <c r="EE42" s="86">
        <f ca="1">Control!$C$7*Calculations!$C$82*INDEX('Monthly Data'!N:N,Calculations!$C$116+MOD(O42,Calculations!$C$118))+Control!$C$7*Calculations!$C$83*INDEX('Monthly Data'!O:O,Calculations!$C$116+MOD(O42,Calculations!$C$118))+Control!$C$7*Calculations!$C$84*INDEX('Monthly Data'!P:P,Calculations!$C$116+MOD(O42,Calculations!$C$118))+Control!$C$7*Calculations!$C$85*INDEX('Monthly Data'!Q:Q,Calculations!$C$116+MOD(O42,Calculations!$C$118))+(1-Control!$C$7*Calculations!$C$87)*INDEX('Monthly Data'!R:R,Calculations!$C$116+MOD(O42,Calculations!$C$118))</f>
        <v>3.1070573055362403E-2</v>
      </c>
      <c r="EF42" s="86">
        <f ca="1">Control!$C$7*Calculations!$C$82*INDEX('Monthly Data'!N:N,Calculations!$C$116+MOD(P42,Calculations!$C$118))+Control!$C$7*Calculations!$C$83*INDEX('Monthly Data'!O:O,Calculations!$C$116+MOD(P42,Calculations!$C$118))+Control!$C$7*Calculations!$C$84*INDEX('Monthly Data'!P:P,Calculations!$C$116+MOD(P42,Calculations!$C$118))+Control!$C$7*Calculations!$C$85*INDEX('Monthly Data'!Q:Q,Calculations!$C$116+MOD(P42,Calculations!$C$118))+(1-Control!$C$7*Calculations!$C$87)*INDEX('Monthly Data'!R:R,Calculations!$C$116+MOD(P42,Calculations!$C$118))</f>
        <v>-2.7490061308214487E-3</v>
      </c>
      <c r="EG42" s="86">
        <f ca="1">Control!$C$7*Calculations!$C$82*INDEX('Monthly Data'!N:N,Calculations!$C$116+MOD(Q42,Calculations!$C$118))+Control!$C$7*Calculations!$C$83*INDEX('Monthly Data'!O:O,Calculations!$C$116+MOD(Q42,Calculations!$C$118))+Control!$C$7*Calculations!$C$84*INDEX('Monthly Data'!P:P,Calculations!$C$116+MOD(Q42,Calculations!$C$118))+Control!$C$7*Calculations!$C$85*INDEX('Monthly Data'!Q:Q,Calculations!$C$116+MOD(Q42,Calculations!$C$118))+(1-Control!$C$7*Calculations!$C$87)*INDEX('Monthly Data'!R:R,Calculations!$C$116+MOD(Q42,Calculations!$C$118))</f>
        <v>8.3814116887657771E-3</v>
      </c>
      <c r="EH42" s="86">
        <f ca="1">Control!$C$7*Calculations!$C$82*INDEX('Monthly Data'!N:N,Calculations!$C$116+MOD(R42,Calculations!$C$118))+Control!$C$7*Calculations!$C$83*INDEX('Monthly Data'!O:O,Calculations!$C$116+MOD(R42,Calculations!$C$118))+Control!$C$7*Calculations!$C$84*INDEX('Monthly Data'!P:P,Calculations!$C$116+MOD(R42,Calculations!$C$118))+Control!$C$7*Calculations!$C$85*INDEX('Monthly Data'!Q:Q,Calculations!$C$116+MOD(R42,Calculations!$C$118))+(1-Control!$C$7*Calculations!$C$87)*INDEX('Monthly Data'!R:R,Calculations!$C$116+MOD(R42,Calculations!$C$118))</f>
        <v>1.9073822767906517E-2</v>
      </c>
      <c r="EI42" s="86">
        <f ca="1">Control!$C$7*Calculations!$C$82*INDEX('Monthly Data'!N:N,Calculations!$C$116+MOD(S42,Calculations!$C$118))+Control!$C$7*Calculations!$C$83*INDEX('Monthly Data'!O:O,Calculations!$C$116+MOD(S42,Calculations!$C$118))+Control!$C$7*Calculations!$C$84*INDEX('Monthly Data'!P:P,Calculations!$C$116+MOD(S42,Calculations!$C$118))+Control!$C$7*Calculations!$C$85*INDEX('Monthly Data'!Q:Q,Calculations!$C$116+MOD(S42,Calculations!$C$118))+(1-Control!$C$7*Calculations!$C$87)*INDEX('Monthly Data'!R:R,Calculations!$C$116+MOD(S42,Calculations!$C$118))</f>
        <v>-4.0413381192162513E-2</v>
      </c>
      <c r="EJ42" s="86">
        <f ca="1">Control!$C$7*Calculations!$C$82*INDEX('Monthly Data'!N:N,Calculations!$C$116+MOD(T42,Calculations!$C$118))+Control!$C$7*Calculations!$C$83*INDEX('Monthly Data'!O:O,Calculations!$C$116+MOD(T42,Calculations!$C$118))+Control!$C$7*Calculations!$C$84*INDEX('Monthly Data'!P:P,Calculations!$C$116+MOD(T42,Calculations!$C$118))+Control!$C$7*Calculations!$C$85*INDEX('Monthly Data'!Q:Q,Calculations!$C$116+MOD(T42,Calculations!$C$118))+(1-Control!$C$7*Calculations!$C$87)*INDEX('Monthly Data'!R:R,Calculations!$C$116+MOD(T42,Calculations!$C$118))</f>
        <v>1.2722494017511032E-2</v>
      </c>
      <c r="EK42" s="86">
        <f ca="1">Control!$C$7*Calculations!$C$82*INDEX('Monthly Data'!N:N,Calculations!$C$116+MOD(U42,Calculations!$C$118))+Control!$C$7*Calculations!$C$83*INDEX('Monthly Data'!O:O,Calculations!$C$116+MOD(U42,Calculations!$C$118))+Control!$C$7*Calculations!$C$84*INDEX('Monthly Data'!P:P,Calculations!$C$116+MOD(U42,Calculations!$C$118))+Control!$C$7*Calculations!$C$85*INDEX('Monthly Data'!Q:Q,Calculations!$C$116+MOD(U42,Calculations!$C$118))+(1-Control!$C$7*Calculations!$C$87)*INDEX('Monthly Data'!R:R,Calculations!$C$116+MOD(U42,Calculations!$C$118))</f>
        <v>-2.5168357537820856E-4</v>
      </c>
      <c r="EL42" s="86">
        <f ca="1">Control!$C$7*Calculations!$C$82*INDEX('Monthly Data'!N:N,Calculations!$C$116+MOD(V42,Calculations!$C$118))+Control!$C$7*Calculations!$C$83*INDEX('Monthly Data'!O:O,Calculations!$C$116+MOD(V42,Calculations!$C$118))+Control!$C$7*Calculations!$C$84*INDEX('Monthly Data'!P:P,Calculations!$C$116+MOD(V42,Calculations!$C$118))+Control!$C$7*Calculations!$C$85*INDEX('Monthly Data'!Q:Q,Calculations!$C$116+MOD(V42,Calculations!$C$118))+(1-Control!$C$7*Calculations!$C$87)*INDEX('Monthly Data'!R:R,Calculations!$C$116+MOD(V42,Calculations!$C$118))</f>
        <v>-6.1115617667135171E-2</v>
      </c>
      <c r="EM42" s="86">
        <f ca="1">Control!$C$7*Calculations!$C$82*INDEX('Monthly Data'!N:N,Calculations!$C$116+MOD(W42,Calculations!$C$118))+Control!$C$7*Calculations!$C$83*INDEX('Monthly Data'!O:O,Calculations!$C$116+MOD(W42,Calculations!$C$118))+Control!$C$7*Calculations!$C$84*INDEX('Monthly Data'!P:P,Calculations!$C$116+MOD(W42,Calculations!$C$118))+Control!$C$7*Calculations!$C$85*INDEX('Monthly Data'!Q:Q,Calculations!$C$116+MOD(W42,Calculations!$C$118))+(1-Control!$C$7*Calculations!$C$87)*INDEX('Monthly Data'!R:R,Calculations!$C$116+MOD(W42,Calculations!$C$118))</f>
        <v>7.857567536297622E-3</v>
      </c>
      <c r="EN42" s="86">
        <f ca="1">Control!$C$7*Calculations!$C$82*INDEX('Monthly Data'!N:N,Calculations!$C$116+MOD(X42,Calculations!$C$118))+Control!$C$7*Calculations!$C$83*INDEX('Monthly Data'!O:O,Calculations!$C$116+MOD(X42,Calculations!$C$118))+Control!$C$7*Calculations!$C$84*INDEX('Monthly Data'!P:P,Calculations!$C$116+MOD(X42,Calculations!$C$118))+Control!$C$7*Calculations!$C$85*INDEX('Monthly Data'!Q:Q,Calculations!$C$116+MOD(X42,Calculations!$C$118))+(1-Control!$C$7*Calculations!$C$87)*INDEX('Monthly Data'!R:R,Calculations!$C$116+MOD(X42,Calculations!$C$118))</f>
        <v>-9.5555592256394619E-3</v>
      </c>
      <c r="EO42" s="86">
        <f ca="1">Control!$C$7*Calculations!$C$82*INDEX('Monthly Data'!N:N,Calculations!$C$116+MOD(Y42,Calculations!$C$118))+Control!$C$7*Calculations!$C$83*INDEX('Monthly Data'!O:O,Calculations!$C$116+MOD(Y42,Calculations!$C$118))+Control!$C$7*Calculations!$C$84*INDEX('Monthly Data'!P:P,Calculations!$C$116+MOD(Y42,Calculations!$C$118))+Control!$C$7*Calculations!$C$85*INDEX('Monthly Data'!Q:Q,Calculations!$C$116+MOD(Y42,Calculations!$C$118))+(1-Control!$C$7*Calculations!$C$87)*INDEX('Monthly Data'!R:R,Calculations!$C$116+MOD(Y42,Calculations!$C$118))</f>
        <v>2.3307359621218403E-2</v>
      </c>
      <c r="EP42" s="86">
        <f ca="1">Control!$C$7*Calculations!$C$82*INDEX('Monthly Data'!N:N,Calculations!$C$116+MOD(Z42,Calculations!$C$118))+Control!$C$7*Calculations!$C$83*INDEX('Monthly Data'!O:O,Calculations!$C$116+MOD(Z42,Calculations!$C$118))+Control!$C$7*Calculations!$C$84*INDEX('Monthly Data'!P:P,Calculations!$C$116+MOD(Z42,Calculations!$C$118))+Control!$C$7*Calculations!$C$85*INDEX('Monthly Data'!Q:Q,Calculations!$C$116+MOD(Z42,Calculations!$C$118))+(1-Control!$C$7*Calculations!$C$87)*INDEX('Monthly Data'!R:R,Calculations!$C$116+MOD(Z42,Calculations!$C$118))</f>
        <v>3.0957942835585645E-2</v>
      </c>
      <c r="EQ42" s="86">
        <f ca="1">Control!$C$7*Calculations!$C$82*INDEX('Monthly Data'!N:N,Calculations!$C$116+MOD(AA42,Calculations!$C$118))+Control!$C$7*Calculations!$C$83*INDEX('Monthly Data'!O:O,Calculations!$C$116+MOD(AA42,Calculations!$C$118))+Control!$C$7*Calculations!$C$84*INDEX('Monthly Data'!P:P,Calculations!$C$116+MOD(AA42,Calculations!$C$118))+Control!$C$7*Calculations!$C$85*INDEX('Monthly Data'!Q:Q,Calculations!$C$116+MOD(AA42,Calculations!$C$118))+(1-Control!$C$7*Calculations!$C$87)*INDEX('Monthly Data'!R:R,Calculations!$C$116+MOD(AA42,Calculations!$C$118))</f>
        <v>6.2631896128884862E-3</v>
      </c>
      <c r="ER42" s="86">
        <f ca="1">Control!$C$7*Calculations!$C$82*INDEX('Monthly Data'!N:N,Calculations!$C$116+MOD(AB42,Calculations!$C$118))+Control!$C$7*Calculations!$C$83*INDEX('Monthly Data'!O:O,Calculations!$C$116+MOD(AB42,Calculations!$C$118))+Control!$C$7*Calculations!$C$84*INDEX('Monthly Data'!P:P,Calculations!$C$116+MOD(AB42,Calculations!$C$118))+Control!$C$7*Calculations!$C$85*INDEX('Monthly Data'!Q:Q,Calculations!$C$116+MOD(AB42,Calculations!$C$118))+(1-Control!$C$7*Calculations!$C$87)*INDEX('Monthly Data'!R:R,Calculations!$C$116+MOD(AB42,Calculations!$C$118))</f>
        <v>3.9251937367756782E-3</v>
      </c>
      <c r="ES42" s="86">
        <f ca="1">Control!$C$7*Calculations!$C$82*INDEX('Monthly Data'!N:N,Calculations!$C$116+MOD(AC42,Calculations!$C$118))+Control!$C$7*Calculations!$C$83*INDEX('Monthly Data'!O:O,Calculations!$C$116+MOD(AC42,Calculations!$C$118))+Control!$C$7*Calculations!$C$84*INDEX('Monthly Data'!P:P,Calculations!$C$116+MOD(AC42,Calculations!$C$118))+Control!$C$7*Calculations!$C$85*INDEX('Monthly Data'!Q:Q,Calculations!$C$116+MOD(AC42,Calculations!$C$118))+(1-Control!$C$7*Calculations!$C$87)*INDEX('Monthly Data'!R:R,Calculations!$C$116+MOD(AC42,Calculations!$C$118))</f>
        <v>1.3423979074716584E-2</v>
      </c>
      <c r="ET42" s="86">
        <f ca="1">Control!$C$7*Calculations!$C$82*INDEX('Monthly Data'!N:N,Calculations!$C$116+MOD(AD42,Calculations!$C$118))+Control!$C$7*Calculations!$C$83*INDEX('Monthly Data'!O:O,Calculations!$C$116+MOD(AD42,Calculations!$C$118))+Control!$C$7*Calculations!$C$84*INDEX('Monthly Data'!P:P,Calculations!$C$116+MOD(AD42,Calculations!$C$118))+Control!$C$7*Calculations!$C$85*INDEX('Monthly Data'!Q:Q,Calculations!$C$116+MOD(AD42,Calculations!$C$118))+(1-Control!$C$7*Calculations!$C$87)*INDEX('Monthly Data'!R:R,Calculations!$C$116+MOD(AD42,Calculations!$C$118))</f>
        <v>6.2631896128884862E-3</v>
      </c>
      <c r="EU42" s="86">
        <f ca="1">Control!$C$7*Calculations!$C$82*INDEX('Monthly Data'!N:N,Calculations!$C$116+MOD(AE42,Calculations!$C$118))+Control!$C$7*Calculations!$C$83*INDEX('Monthly Data'!O:O,Calculations!$C$116+MOD(AE42,Calculations!$C$118))+Control!$C$7*Calculations!$C$84*INDEX('Monthly Data'!P:P,Calculations!$C$116+MOD(AE42,Calculations!$C$118))+Control!$C$7*Calculations!$C$85*INDEX('Monthly Data'!Q:Q,Calculations!$C$116+MOD(AE42,Calculations!$C$118))+(1-Control!$C$7*Calculations!$C$87)*INDEX('Monthly Data'!R:R,Calculations!$C$116+MOD(AE42,Calculations!$C$118))</f>
        <v>-3.299557342782896E-2</v>
      </c>
      <c r="EV42" s="86">
        <f ca="1">Control!$C$7*Calculations!$C$82*INDEX('Monthly Data'!N:N,Calculations!$C$116+MOD(AF42,Calculations!$C$118))+Control!$C$7*Calculations!$C$83*INDEX('Monthly Data'!O:O,Calculations!$C$116+MOD(AF42,Calculations!$C$118))+Control!$C$7*Calculations!$C$84*INDEX('Monthly Data'!P:P,Calculations!$C$116+MOD(AF42,Calculations!$C$118))+Control!$C$7*Calculations!$C$85*INDEX('Monthly Data'!Q:Q,Calculations!$C$116+MOD(AF42,Calculations!$C$118))+(1-Control!$C$7*Calculations!$C$87)*INDEX('Monthly Data'!R:R,Calculations!$C$116+MOD(AF42,Calculations!$C$118))</f>
        <v>2.3307359621218403E-2</v>
      </c>
      <c r="EW42" s="86">
        <f ca="1">Control!$C$7*Calculations!$C$82*INDEX('Monthly Data'!N:N,Calculations!$C$116+MOD(AG42,Calculations!$C$118))+Control!$C$7*Calculations!$C$83*INDEX('Monthly Data'!O:O,Calculations!$C$116+MOD(AG42,Calculations!$C$118))+Control!$C$7*Calculations!$C$84*INDEX('Monthly Data'!P:P,Calculations!$C$116+MOD(AG42,Calculations!$C$118))+Control!$C$7*Calculations!$C$85*INDEX('Monthly Data'!Q:Q,Calculations!$C$116+MOD(AG42,Calculations!$C$118))+(1-Control!$C$7*Calculations!$C$87)*INDEX('Monthly Data'!R:R,Calculations!$C$116+MOD(AG42,Calculations!$C$118))</f>
        <v>1.8665061640915637E-2</v>
      </c>
      <c r="EX42" s="86">
        <f ca="1">Control!$C$7*Calculations!$C$82*INDEX('Monthly Data'!N:N,Calculations!$C$116+MOD(AH42,Calculations!$C$118))+Control!$C$7*Calculations!$C$83*INDEX('Monthly Data'!O:O,Calculations!$C$116+MOD(AH42,Calculations!$C$118))+Control!$C$7*Calculations!$C$84*INDEX('Monthly Data'!P:P,Calculations!$C$116+MOD(AH42,Calculations!$C$118))+Control!$C$7*Calculations!$C$85*INDEX('Monthly Data'!Q:Q,Calculations!$C$116+MOD(AH42,Calculations!$C$118))+(1-Control!$C$7*Calculations!$C$87)*INDEX('Monthly Data'!R:R,Calculations!$C$116+MOD(AH42,Calculations!$C$118))</f>
        <v>-3.299557342782896E-2</v>
      </c>
      <c r="EY42" s="86">
        <f ca="1">Control!$C$7*Calculations!$C$82*INDEX('Monthly Data'!N:N,Calculations!$C$116+MOD(AI42,Calculations!$C$118))+Control!$C$7*Calculations!$C$83*INDEX('Monthly Data'!O:O,Calculations!$C$116+MOD(AI42,Calculations!$C$118))+Control!$C$7*Calculations!$C$84*INDEX('Monthly Data'!P:P,Calculations!$C$116+MOD(AI42,Calculations!$C$118))+Control!$C$7*Calculations!$C$85*INDEX('Monthly Data'!Q:Q,Calculations!$C$116+MOD(AI42,Calculations!$C$118))+(1-Control!$C$7*Calculations!$C$87)*INDEX('Monthly Data'!R:R,Calculations!$C$116+MOD(AI42,Calculations!$C$118))</f>
        <v>2.1918137743539623E-2</v>
      </c>
      <c r="EZ42" s="86">
        <f ca="1">Control!$C$7*Calculations!$C$82*INDEX('Monthly Data'!N:N,Calculations!$C$116+MOD(AJ42,Calculations!$C$118))+Control!$C$7*Calculations!$C$83*INDEX('Monthly Data'!O:O,Calculations!$C$116+MOD(AJ42,Calculations!$C$118))+Control!$C$7*Calculations!$C$84*INDEX('Monthly Data'!P:P,Calculations!$C$116+MOD(AJ42,Calculations!$C$118))+Control!$C$7*Calculations!$C$85*INDEX('Monthly Data'!Q:Q,Calculations!$C$116+MOD(AJ42,Calculations!$C$118))+(1-Control!$C$7*Calculations!$C$87)*INDEX('Monthly Data'!R:R,Calculations!$C$116+MOD(AJ42,Calculations!$C$118))</f>
        <v>-7.4084874653726545E-3</v>
      </c>
      <c r="FA42" s="86">
        <f ca="1">Control!$C$7*Calculations!$C$82*INDEX('Monthly Data'!N:N,Calculations!$C$116+MOD(AK42,Calculations!$C$118))+Control!$C$7*Calculations!$C$83*INDEX('Monthly Data'!O:O,Calculations!$C$116+MOD(AK42,Calculations!$C$118))+Control!$C$7*Calculations!$C$84*INDEX('Monthly Data'!P:P,Calculations!$C$116+MOD(AK42,Calculations!$C$118))+Control!$C$7*Calculations!$C$85*INDEX('Monthly Data'!Q:Q,Calculations!$C$116+MOD(AK42,Calculations!$C$118))+(1-Control!$C$7*Calculations!$C$87)*INDEX('Monthly Data'!R:R,Calculations!$C$116+MOD(AK42,Calculations!$C$118))</f>
        <v>1.0018681835149534E-3</v>
      </c>
      <c r="FB42" s="86">
        <f ca="1">Control!$C$7*Calculations!$C$82*INDEX('Monthly Data'!N:N,Calculations!$C$116+MOD(AL42,Calculations!$C$118))+Control!$C$7*Calculations!$C$83*INDEX('Monthly Data'!O:O,Calculations!$C$116+MOD(AL42,Calculations!$C$118))+Control!$C$7*Calculations!$C$84*INDEX('Monthly Data'!P:P,Calculations!$C$116+MOD(AL42,Calculations!$C$118))+Control!$C$7*Calculations!$C$85*INDEX('Monthly Data'!Q:Q,Calculations!$C$116+MOD(AL42,Calculations!$C$118))+(1-Control!$C$7*Calculations!$C$87)*INDEX('Monthly Data'!R:R,Calculations!$C$116+MOD(AL42,Calculations!$C$118))</f>
        <v>1.1786765492207996E-2</v>
      </c>
      <c r="FC42" s="86">
        <f ca="1">Control!$C$7*Calculations!$C$82*INDEX('Monthly Data'!N:N,Calculations!$C$116+MOD(AM42,Calculations!$C$118))+Control!$C$7*Calculations!$C$83*INDEX('Monthly Data'!O:O,Calculations!$C$116+MOD(AM42,Calculations!$C$118))+Control!$C$7*Calculations!$C$84*INDEX('Monthly Data'!P:P,Calculations!$C$116+MOD(AM42,Calculations!$C$118))+Control!$C$7*Calculations!$C$85*INDEX('Monthly Data'!Q:Q,Calculations!$C$116+MOD(AM42,Calculations!$C$118))+(1-Control!$C$7*Calculations!$C$87)*INDEX('Monthly Data'!R:R,Calculations!$C$116+MOD(AM42,Calculations!$C$118))</f>
        <v>1.2435425892067014E-2</v>
      </c>
      <c r="FD42" s="86">
        <f ca="1">Control!$C$7*Calculations!$C$82*INDEX('Monthly Data'!N:N,Calculations!$C$116+MOD(AN42,Calculations!$C$118))+Control!$C$7*Calculations!$C$83*INDEX('Monthly Data'!O:O,Calculations!$C$116+MOD(AN42,Calculations!$C$118))+Control!$C$7*Calculations!$C$84*INDEX('Monthly Data'!P:P,Calculations!$C$116+MOD(AN42,Calculations!$C$118))+Control!$C$7*Calculations!$C$85*INDEX('Monthly Data'!Q:Q,Calculations!$C$116+MOD(AN42,Calculations!$C$118))+(1-Control!$C$7*Calculations!$C$87)*INDEX('Monthly Data'!R:R,Calculations!$C$116+MOD(AN42,Calculations!$C$118))</f>
        <v>4.7768166384148329E-3</v>
      </c>
      <c r="FE42" s="86">
        <f ca="1">Control!$C$7*Calculations!$C$82*INDEX('Monthly Data'!N:N,Calculations!$C$116+MOD(AO42,Calculations!$C$118))+Control!$C$7*Calculations!$C$83*INDEX('Monthly Data'!O:O,Calculations!$C$116+MOD(AO42,Calculations!$C$118))+Control!$C$7*Calculations!$C$84*INDEX('Monthly Data'!P:P,Calculations!$C$116+MOD(AO42,Calculations!$C$118))+Control!$C$7*Calculations!$C$85*INDEX('Monthly Data'!Q:Q,Calculations!$C$116+MOD(AO42,Calculations!$C$118))+(1-Control!$C$7*Calculations!$C$87)*INDEX('Monthly Data'!R:R,Calculations!$C$116+MOD(AO42,Calculations!$C$118))</f>
        <v>3.9251937367756782E-3</v>
      </c>
      <c r="FF42" s="86">
        <f ca="1">Control!$C$7*Calculations!$C$82*INDEX('Monthly Data'!N:N,Calculations!$C$116+MOD(AP42,Calculations!$C$118))+Control!$C$7*Calculations!$C$83*INDEX('Monthly Data'!O:O,Calculations!$C$116+MOD(AP42,Calculations!$C$118))+Control!$C$7*Calculations!$C$84*INDEX('Monthly Data'!P:P,Calculations!$C$116+MOD(AP42,Calculations!$C$118))+Control!$C$7*Calculations!$C$85*INDEX('Monthly Data'!Q:Q,Calculations!$C$116+MOD(AP42,Calculations!$C$118))+(1-Control!$C$7*Calculations!$C$87)*INDEX('Monthly Data'!R:R,Calculations!$C$116+MOD(AP42,Calculations!$C$118))</f>
        <v>1.2722494017511032E-2</v>
      </c>
      <c r="FG42" s="86">
        <f ca="1">Control!$C$7*Calculations!$C$82*INDEX('Monthly Data'!N:N,Calculations!$C$116+MOD(AQ42,Calculations!$C$118))+Control!$C$7*Calculations!$C$83*INDEX('Monthly Data'!O:O,Calculations!$C$116+MOD(AQ42,Calculations!$C$118))+Control!$C$7*Calculations!$C$84*INDEX('Monthly Data'!P:P,Calculations!$C$116+MOD(AQ42,Calculations!$C$118))+Control!$C$7*Calculations!$C$85*INDEX('Monthly Data'!Q:Q,Calculations!$C$116+MOD(AQ42,Calculations!$C$118))+(1-Control!$C$7*Calculations!$C$87)*INDEX('Monthly Data'!R:R,Calculations!$C$116+MOD(AQ42,Calculations!$C$118))</f>
        <v>-3.9863250714949353E-2</v>
      </c>
      <c r="FH42" s="86">
        <f ca="1">Control!$C$7*Calculations!$C$82*INDEX('Monthly Data'!N:N,Calculations!$C$116+MOD(AR42,Calculations!$C$118))+Control!$C$7*Calculations!$C$83*INDEX('Monthly Data'!O:O,Calculations!$C$116+MOD(AR42,Calculations!$C$118))+Control!$C$7*Calculations!$C$84*INDEX('Monthly Data'!P:P,Calculations!$C$116+MOD(AR42,Calculations!$C$118))+Control!$C$7*Calculations!$C$85*INDEX('Monthly Data'!Q:Q,Calculations!$C$116+MOD(AR42,Calculations!$C$118))+(1-Control!$C$7*Calculations!$C$87)*INDEX('Monthly Data'!R:R,Calculations!$C$116+MOD(AR42,Calculations!$C$118))</f>
        <v>5.1972609868760735E-3</v>
      </c>
      <c r="FI42" s="86">
        <f ca="1">Control!$C$7*Calculations!$C$82*INDEX('Monthly Data'!N:N,Calculations!$C$116+MOD(AS42,Calculations!$C$118))+Control!$C$7*Calculations!$C$83*INDEX('Monthly Data'!O:O,Calculations!$C$116+MOD(AS42,Calculations!$C$118))+Control!$C$7*Calculations!$C$84*INDEX('Monthly Data'!P:P,Calculations!$C$116+MOD(AS42,Calculations!$C$118))+Control!$C$7*Calculations!$C$85*INDEX('Monthly Data'!Q:Q,Calculations!$C$116+MOD(AS42,Calculations!$C$118))+(1-Control!$C$7*Calculations!$C$87)*INDEX('Monthly Data'!R:R,Calculations!$C$116+MOD(AS42,Calculations!$C$118))</f>
        <v>1.0018681835149534E-3</v>
      </c>
      <c r="FJ42" s="86">
        <f ca="1">Control!$C$7*Calculations!$C$82*INDEX('Monthly Data'!N:N,Calculations!$C$116+MOD(AT42,Calculations!$C$118))+Control!$C$7*Calculations!$C$83*INDEX('Monthly Data'!O:O,Calculations!$C$116+MOD(AT42,Calculations!$C$118))+Control!$C$7*Calculations!$C$84*INDEX('Monthly Data'!P:P,Calculations!$C$116+MOD(AT42,Calculations!$C$118))+Control!$C$7*Calculations!$C$85*INDEX('Monthly Data'!Q:Q,Calculations!$C$116+MOD(AT42,Calculations!$C$118))+(1-Control!$C$7*Calculations!$C$87)*INDEX('Monthly Data'!R:R,Calculations!$C$116+MOD(AT42,Calculations!$C$118))</f>
        <v>2.377894462657602E-2</v>
      </c>
      <c r="FK42" s="86">
        <f ca="1">Control!$C$7*Calculations!$C$82*INDEX('Monthly Data'!N:N,Calculations!$C$116+MOD(AU42,Calculations!$C$118))+Control!$C$7*Calculations!$C$83*INDEX('Monthly Data'!O:O,Calculations!$C$116+MOD(AU42,Calculations!$C$118))+Control!$C$7*Calculations!$C$84*INDEX('Monthly Data'!P:P,Calculations!$C$116+MOD(AU42,Calculations!$C$118))+Control!$C$7*Calculations!$C$85*INDEX('Monthly Data'!Q:Q,Calculations!$C$116+MOD(AU42,Calculations!$C$118))+(1-Control!$C$7*Calculations!$C$87)*INDEX('Monthly Data'!R:R,Calculations!$C$116+MOD(AU42,Calculations!$C$118))</f>
        <v>2.377894462657602E-2</v>
      </c>
      <c r="FL42" s="86">
        <f ca="1">Control!$C$7*Calculations!$C$82*INDEX('Monthly Data'!N:N,Calculations!$C$116+MOD(AV42,Calculations!$C$118))+Control!$C$7*Calculations!$C$83*INDEX('Monthly Data'!O:O,Calculations!$C$116+MOD(AV42,Calculations!$C$118))+Control!$C$7*Calculations!$C$84*INDEX('Monthly Data'!P:P,Calculations!$C$116+MOD(AV42,Calculations!$C$118))+Control!$C$7*Calculations!$C$85*INDEX('Monthly Data'!Q:Q,Calculations!$C$116+MOD(AV42,Calculations!$C$118))+(1-Control!$C$7*Calculations!$C$87)*INDEX('Monthly Data'!R:R,Calculations!$C$116+MOD(AV42,Calculations!$C$118))</f>
        <v>3.4808428836917149E-3</v>
      </c>
      <c r="FM42" s="86">
        <f ca="1">Control!$C$7*Calculations!$C$82*INDEX('Monthly Data'!N:N,Calculations!$C$116+MOD(AW42,Calculations!$C$118))+Control!$C$7*Calculations!$C$83*INDEX('Monthly Data'!O:O,Calculations!$C$116+MOD(AW42,Calculations!$C$118))+Control!$C$7*Calculations!$C$84*INDEX('Monthly Data'!P:P,Calculations!$C$116+MOD(AW42,Calculations!$C$118))+Control!$C$7*Calculations!$C$85*INDEX('Monthly Data'!Q:Q,Calculations!$C$116+MOD(AW42,Calculations!$C$118))+(1-Control!$C$7*Calculations!$C$87)*INDEX('Monthly Data'!R:R,Calculations!$C$116+MOD(AW42,Calculations!$C$118))</f>
        <v>6.3250222980707482E-3</v>
      </c>
      <c r="FN42" s="86">
        <f ca="1">Control!$C$7*Calculations!$C$82*INDEX('Monthly Data'!N:N,Calculations!$C$116+MOD(AX42,Calculations!$C$118))+Control!$C$7*Calculations!$C$83*INDEX('Monthly Data'!O:O,Calculations!$C$116+MOD(AX42,Calculations!$C$118))+Control!$C$7*Calculations!$C$84*INDEX('Monthly Data'!P:P,Calculations!$C$116+MOD(AX42,Calculations!$C$118))+Control!$C$7*Calculations!$C$85*INDEX('Monthly Data'!Q:Q,Calculations!$C$116+MOD(AX42,Calculations!$C$118))+(1-Control!$C$7*Calculations!$C$87)*INDEX('Monthly Data'!R:R,Calculations!$C$116+MOD(AX42,Calculations!$C$118))</f>
        <v>4.5132804118240749E-2</v>
      </c>
      <c r="FO42" s="86">
        <f ca="1">Control!$C$7*Calculations!$C$82*INDEX('Monthly Data'!N:N,Calculations!$C$116+MOD(AY42,Calculations!$C$118))+Control!$C$7*Calculations!$C$83*INDEX('Monthly Data'!O:O,Calculations!$C$116+MOD(AY42,Calculations!$C$118))+Control!$C$7*Calculations!$C$84*INDEX('Monthly Data'!P:P,Calculations!$C$116+MOD(AY42,Calculations!$C$118))+Control!$C$7*Calculations!$C$85*INDEX('Monthly Data'!Q:Q,Calculations!$C$116+MOD(AY42,Calculations!$C$118))+(1-Control!$C$7*Calculations!$C$87)*INDEX('Monthly Data'!R:R,Calculations!$C$116+MOD(AY42,Calculations!$C$118))</f>
        <v>-9.8327855560634558E-3</v>
      </c>
      <c r="FP42" s="86">
        <f ca="1">Control!$C$7*Calculations!$C$82*INDEX('Monthly Data'!N:N,Calculations!$C$116+MOD(AZ42,Calculations!$C$118))+Control!$C$7*Calculations!$C$83*INDEX('Monthly Data'!O:O,Calculations!$C$116+MOD(AZ42,Calculations!$C$118))+Control!$C$7*Calculations!$C$84*INDEX('Monthly Data'!P:P,Calculations!$C$116+MOD(AZ42,Calculations!$C$118))+Control!$C$7*Calculations!$C$85*INDEX('Monthly Data'!Q:Q,Calculations!$C$116+MOD(AZ42,Calculations!$C$118))+(1-Control!$C$7*Calculations!$C$87)*INDEX('Monthly Data'!R:R,Calculations!$C$116+MOD(AZ42,Calculations!$C$118))</f>
        <v>7.5897487599915015E-3</v>
      </c>
      <c r="FQ42" s="86">
        <f ca="1">Control!$C$7*Calculations!$C$82*INDEX('Monthly Data'!N:N,Calculations!$C$116+MOD(BA42,Calculations!$C$118))+Control!$C$7*Calculations!$C$83*INDEX('Monthly Data'!O:O,Calculations!$C$116+MOD(BA42,Calculations!$C$118))+Control!$C$7*Calculations!$C$84*INDEX('Monthly Data'!P:P,Calculations!$C$116+MOD(BA42,Calculations!$C$118))+Control!$C$7*Calculations!$C$85*INDEX('Monthly Data'!Q:Q,Calculations!$C$116+MOD(BA42,Calculations!$C$118))+(1-Control!$C$7*Calculations!$C$87)*INDEX('Monthly Data'!R:R,Calculations!$C$116+MOD(BA42,Calculations!$C$118))</f>
        <v>1.7073665854433945E-2</v>
      </c>
      <c r="FR42" s="86">
        <f ca="1">Control!$C$7*Calculations!$C$82*INDEX('Monthly Data'!N:N,Calculations!$C$116+MOD(BB42,Calculations!$C$118))+Control!$C$7*Calculations!$C$83*INDEX('Monthly Data'!O:O,Calculations!$C$116+MOD(BB42,Calculations!$C$118))+Control!$C$7*Calculations!$C$84*INDEX('Monthly Data'!P:P,Calculations!$C$116+MOD(BB42,Calculations!$C$118))+Control!$C$7*Calculations!$C$85*INDEX('Monthly Data'!Q:Q,Calculations!$C$116+MOD(BB42,Calculations!$C$118))+(1-Control!$C$7*Calculations!$C$87)*INDEX('Monthly Data'!R:R,Calculations!$C$116+MOD(BB42,Calculations!$C$118))</f>
        <v>-2.7490061308214487E-3</v>
      </c>
      <c r="FS42" s="86">
        <f ca="1">Control!$C$7*Calculations!$C$82*INDEX('Monthly Data'!N:N,Calculations!$C$116+MOD(BC42,Calculations!$C$118))+Control!$C$7*Calculations!$C$83*INDEX('Monthly Data'!O:O,Calculations!$C$116+MOD(BC42,Calculations!$C$118))+Control!$C$7*Calculations!$C$84*INDEX('Monthly Data'!P:P,Calculations!$C$116+MOD(BC42,Calculations!$C$118))+Control!$C$7*Calculations!$C$85*INDEX('Monthly Data'!Q:Q,Calculations!$C$116+MOD(BC42,Calculations!$C$118))+(1-Control!$C$7*Calculations!$C$87)*INDEX('Monthly Data'!R:R,Calculations!$C$116+MOD(BC42,Calculations!$C$118))</f>
        <v>1.1786765492207996E-2</v>
      </c>
      <c r="FT42" s="86">
        <f ca="1">Control!$C$7*Calculations!$C$82*INDEX('Monthly Data'!N:N,Calculations!$C$116+MOD(BD42,Calculations!$C$118))+Control!$C$7*Calculations!$C$83*INDEX('Monthly Data'!O:O,Calculations!$C$116+MOD(BD42,Calculations!$C$118))+Control!$C$7*Calculations!$C$84*INDEX('Monthly Data'!P:P,Calculations!$C$116+MOD(BD42,Calculations!$C$118))+Control!$C$7*Calculations!$C$85*INDEX('Monthly Data'!Q:Q,Calculations!$C$116+MOD(BD42,Calculations!$C$118))+(1-Control!$C$7*Calculations!$C$87)*INDEX('Monthly Data'!R:R,Calculations!$C$116+MOD(BD42,Calculations!$C$118))</f>
        <v>4.5132804118240749E-2</v>
      </c>
      <c r="FU42" s="86">
        <f ca="1">Control!$C$7*Calculations!$C$82*INDEX('Monthly Data'!N:N,Calculations!$C$116+MOD(BE42,Calculations!$C$118))+Control!$C$7*Calculations!$C$83*INDEX('Monthly Data'!O:O,Calculations!$C$116+MOD(BE42,Calculations!$C$118))+Control!$C$7*Calculations!$C$84*INDEX('Monthly Data'!P:P,Calculations!$C$116+MOD(BE42,Calculations!$C$118))+Control!$C$7*Calculations!$C$85*INDEX('Monthly Data'!Q:Q,Calculations!$C$116+MOD(BE42,Calculations!$C$118))+(1-Control!$C$7*Calculations!$C$87)*INDEX('Monthly Data'!R:R,Calculations!$C$116+MOD(BE42,Calculations!$C$118))</f>
        <v>1.7599621212565995E-2</v>
      </c>
      <c r="FV42" s="86">
        <f ca="1">Control!$C$7*Calculations!$C$82*INDEX('Monthly Data'!N:N,Calculations!$C$116+MOD(BF42,Calculations!$C$118))+Control!$C$7*Calculations!$C$83*INDEX('Monthly Data'!O:O,Calculations!$C$116+MOD(BF42,Calculations!$C$118))+Control!$C$7*Calculations!$C$84*INDEX('Monthly Data'!P:P,Calculations!$C$116+MOD(BF42,Calculations!$C$118))+Control!$C$7*Calculations!$C$85*INDEX('Monthly Data'!Q:Q,Calculations!$C$116+MOD(BF42,Calculations!$C$118))+(1-Control!$C$7*Calculations!$C$87)*INDEX('Monthly Data'!R:R,Calculations!$C$116+MOD(BF42,Calculations!$C$118))</f>
        <v>1.2954540023127663E-2</v>
      </c>
      <c r="FW42" s="86">
        <f ca="1">Control!$C$7*Calculations!$C$82*INDEX('Monthly Data'!N:N,Calculations!$C$116+MOD(BG42,Calculations!$C$118))+Control!$C$7*Calculations!$C$83*INDEX('Monthly Data'!O:O,Calculations!$C$116+MOD(BG42,Calculations!$C$118))+Control!$C$7*Calculations!$C$84*INDEX('Monthly Data'!P:P,Calculations!$C$116+MOD(BG42,Calculations!$C$118))+Control!$C$7*Calculations!$C$85*INDEX('Monthly Data'!Q:Q,Calculations!$C$116+MOD(BG42,Calculations!$C$118))+(1-Control!$C$7*Calculations!$C$87)*INDEX('Monthly Data'!R:R,Calculations!$C$116+MOD(BG42,Calculations!$C$118))</f>
        <v>2.3307359621218403E-2</v>
      </c>
      <c r="FX42" s="86">
        <f ca="1">Control!$C$7*Calculations!$C$82*INDEX('Monthly Data'!N:N,Calculations!$C$116+MOD(BH42,Calculations!$C$118))+Control!$C$7*Calculations!$C$83*INDEX('Monthly Data'!O:O,Calculations!$C$116+MOD(BH42,Calculations!$C$118))+Control!$C$7*Calculations!$C$84*INDEX('Monthly Data'!P:P,Calculations!$C$116+MOD(BH42,Calculations!$C$118))+Control!$C$7*Calculations!$C$85*INDEX('Monthly Data'!Q:Q,Calculations!$C$116+MOD(BH42,Calculations!$C$118))+(1-Control!$C$7*Calculations!$C$87)*INDEX('Monthly Data'!R:R,Calculations!$C$116+MOD(BH42,Calculations!$C$118))</f>
        <v>1.0018681835149534E-3</v>
      </c>
      <c r="FY42" s="86">
        <f ca="1">Control!$C$7*Calculations!$C$82*INDEX('Monthly Data'!N:N,Calculations!$C$116+MOD(BI42,Calculations!$C$118))+Control!$C$7*Calculations!$C$83*INDEX('Monthly Data'!O:O,Calculations!$C$116+MOD(BI42,Calculations!$C$118))+Control!$C$7*Calculations!$C$84*INDEX('Monthly Data'!P:P,Calculations!$C$116+MOD(BI42,Calculations!$C$118))+Control!$C$7*Calculations!$C$85*INDEX('Monthly Data'!Q:Q,Calculations!$C$116+MOD(BI42,Calculations!$C$118))+(1-Control!$C$7*Calculations!$C$87)*INDEX('Monthly Data'!R:R,Calculations!$C$116+MOD(BI42,Calculations!$C$118))</f>
        <v>-2.4571433440223247E-2</v>
      </c>
      <c r="FZ42" s="86">
        <f ca="1">Control!$C$7*Calculations!$C$82*INDEX('Monthly Data'!N:N,Calculations!$C$116+MOD(BJ42,Calculations!$C$118))+Control!$C$7*Calculations!$C$83*INDEX('Monthly Data'!O:O,Calculations!$C$116+MOD(BJ42,Calculations!$C$118))+Control!$C$7*Calculations!$C$84*INDEX('Monthly Data'!P:P,Calculations!$C$116+MOD(BJ42,Calculations!$C$118))+Control!$C$7*Calculations!$C$85*INDEX('Monthly Data'!Q:Q,Calculations!$C$116+MOD(BJ42,Calculations!$C$118))+(1-Control!$C$7*Calculations!$C$87)*INDEX('Monthly Data'!R:R,Calculations!$C$116+MOD(BJ42,Calculations!$C$118))</f>
        <v>-1.1360801645249321E-2</v>
      </c>
      <c r="GA42" s="86">
        <f ca="1">Control!$C$7*Calculations!$C$82*INDEX('Monthly Data'!N:N,Calculations!$C$116+MOD(BK42,Calculations!$C$118))+Control!$C$7*Calculations!$C$83*INDEX('Monthly Data'!O:O,Calculations!$C$116+MOD(BK42,Calculations!$C$118))+Control!$C$7*Calculations!$C$84*INDEX('Monthly Data'!P:P,Calculations!$C$116+MOD(BK42,Calculations!$C$118))+Control!$C$7*Calculations!$C$85*INDEX('Monthly Data'!Q:Q,Calculations!$C$116+MOD(BK42,Calculations!$C$118))+(1-Control!$C$7*Calculations!$C$87)*INDEX('Monthly Data'!R:R,Calculations!$C$116+MOD(BK42,Calculations!$C$118))</f>
        <v>7.5897487599915015E-3</v>
      </c>
      <c r="GB42" s="86">
        <f ca="1">Control!$C$7*Calculations!$C$82*INDEX('Monthly Data'!N:N,Calculations!$C$116+MOD(BL42,Calculations!$C$118))+Control!$C$7*Calculations!$C$83*INDEX('Monthly Data'!O:O,Calculations!$C$116+MOD(BL42,Calculations!$C$118))+Control!$C$7*Calculations!$C$84*INDEX('Monthly Data'!P:P,Calculations!$C$116+MOD(BL42,Calculations!$C$118))+Control!$C$7*Calculations!$C$85*INDEX('Monthly Data'!Q:Q,Calculations!$C$116+MOD(BL42,Calculations!$C$118))+(1-Control!$C$7*Calculations!$C$87)*INDEX('Monthly Data'!R:R,Calculations!$C$116+MOD(BL42,Calculations!$C$118))</f>
        <v>-7.8872955230675015E-3</v>
      </c>
      <c r="GC42" s="86">
        <f ca="1">Control!$C$7*Calculations!$C$82*INDEX('Monthly Data'!N:N,Calculations!$C$116+MOD(BM42,Calculations!$C$118))+Control!$C$7*Calculations!$C$83*INDEX('Monthly Data'!O:O,Calculations!$C$116+MOD(BM42,Calculations!$C$118))+Control!$C$7*Calculations!$C$84*INDEX('Monthly Data'!P:P,Calculations!$C$116+MOD(BM42,Calculations!$C$118))+Control!$C$7*Calculations!$C$85*INDEX('Monthly Data'!Q:Q,Calculations!$C$116+MOD(BM42,Calculations!$C$118))+(1-Control!$C$7*Calculations!$C$87)*INDEX('Monthly Data'!R:R,Calculations!$C$116+MOD(BM42,Calculations!$C$118))</f>
        <v>1.50127906355989E-2</v>
      </c>
      <c r="GD42" s="86">
        <f ca="1">Control!$C$7*Calculations!$C$82*INDEX('Monthly Data'!N:N,Calculations!$C$116+MOD(BN42,Calculations!$C$118))+Control!$C$7*Calculations!$C$83*INDEX('Monthly Data'!O:O,Calculations!$C$116+MOD(BN42,Calculations!$C$118))+Control!$C$7*Calculations!$C$84*INDEX('Monthly Data'!P:P,Calculations!$C$116+MOD(BN42,Calculations!$C$118))+Control!$C$7*Calculations!$C$85*INDEX('Monthly Data'!Q:Q,Calculations!$C$116+MOD(BN42,Calculations!$C$118))+(1-Control!$C$7*Calculations!$C$87)*INDEX('Monthly Data'!R:R,Calculations!$C$116+MOD(BN42,Calculations!$C$118))</f>
        <v>7.5897487599915015E-3</v>
      </c>
      <c r="GE42" s="86">
        <f ca="1">Control!$C$7*Calculations!$C$82*INDEX('Monthly Data'!N:N,Calculations!$C$116+MOD(BO42,Calculations!$C$118))+Control!$C$7*Calculations!$C$83*INDEX('Monthly Data'!O:O,Calculations!$C$116+MOD(BO42,Calculations!$C$118))+Control!$C$7*Calculations!$C$84*INDEX('Monthly Data'!P:P,Calculations!$C$116+MOD(BO42,Calculations!$C$118))+Control!$C$7*Calculations!$C$85*INDEX('Monthly Data'!Q:Q,Calculations!$C$116+MOD(BO42,Calculations!$C$118))+(1-Control!$C$7*Calculations!$C$87)*INDEX('Monthly Data'!R:R,Calculations!$C$116+MOD(BO42,Calculations!$C$118))</f>
        <v>3.5231336013669103E-2</v>
      </c>
      <c r="GF42" s="86">
        <f ca="1">Control!$C$7*Calculations!$C$82*INDEX('Monthly Data'!N:N,Calculations!$C$116+MOD(BP42,Calculations!$C$118))+Control!$C$7*Calculations!$C$83*INDEX('Monthly Data'!O:O,Calculations!$C$116+MOD(BP42,Calculations!$C$118))+Control!$C$7*Calculations!$C$84*INDEX('Monthly Data'!P:P,Calculations!$C$116+MOD(BP42,Calculations!$C$118))+Control!$C$7*Calculations!$C$85*INDEX('Monthly Data'!Q:Q,Calculations!$C$116+MOD(BP42,Calculations!$C$118))+(1-Control!$C$7*Calculations!$C$87)*INDEX('Monthly Data'!R:R,Calculations!$C$116+MOD(BP42,Calculations!$C$118))</f>
        <v>3.7118215575026904E-2</v>
      </c>
      <c r="GG42" s="86">
        <f ca="1">Control!$C$7*Calculations!$C$82*INDEX('Monthly Data'!N:N,Calculations!$C$116+MOD(BQ42,Calculations!$C$118))+Control!$C$7*Calculations!$C$83*INDEX('Monthly Data'!O:O,Calculations!$C$116+MOD(BQ42,Calculations!$C$118))+Control!$C$7*Calculations!$C$84*INDEX('Monthly Data'!P:P,Calculations!$C$116+MOD(BQ42,Calculations!$C$118))+Control!$C$7*Calculations!$C$85*INDEX('Monthly Data'!Q:Q,Calculations!$C$116+MOD(BQ42,Calculations!$C$118))+(1-Control!$C$7*Calculations!$C$87)*INDEX('Monthly Data'!R:R,Calculations!$C$116+MOD(BQ42,Calculations!$C$118))</f>
        <v>-2.072517756005474E-2</v>
      </c>
      <c r="GH42" s="86">
        <f ca="1">Control!$C$7*Calculations!$C$82*INDEX('Monthly Data'!N:N,Calculations!$C$116+MOD(BR42,Calculations!$C$118))+Control!$C$7*Calculations!$C$83*INDEX('Monthly Data'!O:O,Calculations!$C$116+MOD(BR42,Calculations!$C$118))+Control!$C$7*Calculations!$C$84*INDEX('Monthly Data'!P:P,Calculations!$C$116+MOD(BR42,Calculations!$C$118))+Control!$C$7*Calculations!$C$85*INDEX('Monthly Data'!Q:Q,Calculations!$C$116+MOD(BR42,Calculations!$C$118))+(1-Control!$C$7*Calculations!$C$87)*INDEX('Monthly Data'!R:R,Calculations!$C$116+MOD(BR42,Calculations!$C$118))</f>
        <v>1.1106855739851785E-2</v>
      </c>
      <c r="GI42" s="86">
        <f ca="1">Control!$C$7*Calculations!$C$82*INDEX('Monthly Data'!N:N,Calculations!$C$116+MOD(BS42,Calculations!$C$118))+Control!$C$7*Calculations!$C$83*INDEX('Monthly Data'!O:O,Calculations!$C$116+MOD(BS42,Calculations!$C$118))+Control!$C$7*Calculations!$C$84*INDEX('Monthly Data'!P:P,Calculations!$C$116+MOD(BS42,Calculations!$C$118))+Control!$C$7*Calculations!$C$85*INDEX('Monthly Data'!Q:Q,Calculations!$C$116+MOD(BS42,Calculations!$C$118))+(1-Control!$C$7*Calculations!$C$87)*INDEX('Monthly Data'!R:R,Calculations!$C$116+MOD(BS42,Calculations!$C$118))</f>
        <v>6.1009361253630504E-2</v>
      </c>
      <c r="GJ42" s="86">
        <f ca="1">Control!$C$7*Calculations!$C$82*INDEX('Monthly Data'!N:N,Calculations!$C$116+MOD(BT42,Calculations!$C$118))+Control!$C$7*Calculations!$C$83*INDEX('Monthly Data'!O:O,Calculations!$C$116+MOD(BT42,Calculations!$C$118))+Control!$C$7*Calculations!$C$84*INDEX('Monthly Data'!P:P,Calculations!$C$116+MOD(BT42,Calculations!$C$118))+Control!$C$7*Calculations!$C$85*INDEX('Monthly Data'!Q:Q,Calculations!$C$116+MOD(BT42,Calculations!$C$118))+(1-Control!$C$7*Calculations!$C$87)*INDEX('Monthly Data'!R:R,Calculations!$C$116+MOD(BT42,Calculations!$C$118))</f>
        <v>1.8665061640915637E-2</v>
      </c>
      <c r="GK42" s="86">
        <f ca="1">Control!$C$7*Calculations!$C$82*INDEX('Monthly Data'!N:N,Calculations!$C$116+MOD(BU42,Calculations!$C$118))+Control!$C$7*Calculations!$C$83*INDEX('Monthly Data'!O:O,Calculations!$C$116+MOD(BU42,Calculations!$C$118))+Control!$C$7*Calculations!$C$84*INDEX('Monthly Data'!P:P,Calculations!$C$116+MOD(BU42,Calculations!$C$118))+Control!$C$7*Calculations!$C$85*INDEX('Monthly Data'!Q:Q,Calculations!$C$116+MOD(BU42,Calculations!$C$118))+(1-Control!$C$7*Calculations!$C$87)*INDEX('Monthly Data'!R:R,Calculations!$C$116+MOD(BU42,Calculations!$C$118))</f>
        <v>6.2631896128884862E-3</v>
      </c>
      <c r="GL42" s="86">
        <f ca="1">Control!$C$7*Calculations!$C$82*INDEX('Monthly Data'!N:N,Calculations!$C$116+MOD(BV42,Calculations!$C$118))+Control!$C$7*Calculations!$C$83*INDEX('Monthly Data'!O:O,Calculations!$C$116+MOD(BV42,Calculations!$C$118))+Control!$C$7*Calculations!$C$84*INDEX('Monthly Data'!P:P,Calculations!$C$116+MOD(BV42,Calculations!$C$118))+Control!$C$7*Calculations!$C$85*INDEX('Monthly Data'!Q:Q,Calculations!$C$116+MOD(BV42,Calculations!$C$118))+(1-Control!$C$7*Calculations!$C$87)*INDEX('Monthly Data'!R:R,Calculations!$C$116+MOD(BV42,Calculations!$C$118))</f>
        <v>3.7596120283497965E-2</v>
      </c>
      <c r="GM42" s="86">
        <f ca="1">Control!$C$7*Calculations!$C$82*INDEX('Monthly Data'!N:N,Calculations!$C$116+MOD(BW42,Calculations!$C$118))+Control!$C$7*Calculations!$C$83*INDEX('Monthly Data'!O:O,Calculations!$C$116+MOD(BW42,Calculations!$C$118))+Control!$C$7*Calculations!$C$84*INDEX('Monthly Data'!P:P,Calculations!$C$116+MOD(BW42,Calculations!$C$118))+Control!$C$7*Calculations!$C$85*INDEX('Monthly Data'!Q:Q,Calculations!$C$116+MOD(BW42,Calculations!$C$118))+(1-Control!$C$7*Calculations!$C$87)*INDEX('Monthly Data'!R:R,Calculations!$C$116+MOD(BW42,Calculations!$C$118))</f>
        <v>1.4915555251167555E-3</v>
      </c>
      <c r="GN42" s="86">
        <f ca="1">Control!$C$7*Calculations!$C$82*INDEX('Monthly Data'!N:N,Calculations!$C$116+MOD(BX42,Calculations!$C$118))+Control!$C$7*Calculations!$C$83*INDEX('Monthly Data'!O:O,Calculations!$C$116+MOD(BX42,Calculations!$C$118))+Control!$C$7*Calculations!$C$84*INDEX('Monthly Data'!P:P,Calculations!$C$116+MOD(BX42,Calculations!$C$118))+Control!$C$7*Calculations!$C$85*INDEX('Monthly Data'!Q:Q,Calculations!$C$116+MOD(BX42,Calculations!$C$118))+(1-Control!$C$7*Calculations!$C$87)*INDEX('Monthly Data'!R:R,Calculations!$C$116+MOD(BX42,Calculations!$C$118))</f>
        <v>1.5063457444773597E-2</v>
      </c>
      <c r="GO42" s="86">
        <f ca="1">Control!$C$7*Calculations!$C$82*INDEX('Monthly Data'!N:N,Calculations!$C$116+MOD(BY42,Calculations!$C$118))+Control!$C$7*Calculations!$C$83*INDEX('Monthly Data'!O:O,Calculations!$C$116+MOD(BY42,Calculations!$C$118))+Control!$C$7*Calculations!$C$84*INDEX('Monthly Data'!P:P,Calculations!$C$116+MOD(BY42,Calculations!$C$118))+Control!$C$7*Calculations!$C$85*INDEX('Monthly Data'!Q:Q,Calculations!$C$116+MOD(BY42,Calculations!$C$118))+(1-Control!$C$7*Calculations!$C$87)*INDEX('Monthly Data'!R:R,Calculations!$C$116+MOD(BY42,Calculations!$C$118))</f>
        <v>2.766281641786093E-2</v>
      </c>
      <c r="GP42" s="86">
        <f ca="1">Control!$C$7*Calculations!$C$82*INDEX('Monthly Data'!N:N,Calculations!$C$116+MOD(BZ42,Calculations!$C$118))+Control!$C$7*Calculations!$C$83*INDEX('Monthly Data'!O:O,Calculations!$C$116+MOD(BZ42,Calculations!$C$118))+Control!$C$7*Calculations!$C$84*INDEX('Monthly Data'!P:P,Calculations!$C$116+MOD(BZ42,Calculations!$C$118))+Control!$C$7*Calculations!$C$85*INDEX('Monthly Data'!Q:Q,Calculations!$C$116+MOD(BZ42,Calculations!$C$118))+(1-Control!$C$7*Calculations!$C$87)*INDEX('Monthly Data'!R:R,Calculations!$C$116+MOD(BZ42,Calculations!$C$118))</f>
        <v>-2.6378232493851243E-2</v>
      </c>
      <c r="GQ42" s="86">
        <f ca="1">Control!$C$7*Calculations!$C$82*INDEX('Monthly Data'!N:N,Calculations!$C$116+MOD(CA42,Calculations!$C$118))+Control!$C$7*Calculations!$C$83*INDEX('Monthly Data'!O:O,Calculations!$C$116+MOD(CA42,Calculations!$C$118))+Control!$C$7*Calculations!$C$84*INDEX('Monthly Data'!P:P,Calculations!$C$116+MOD(CA42,Calculations!$C$118))+Control!$C$7*Calculations!$C$85*INDEX('Monthly Data'!Q:Q,Calculations!$C$116+MOD(CA42,Calculations!$C$118))+(1-Control!$C$7*Calculations!$C$87)*INDEX('Monthly Data'!R:R,Calculations!$C$116+MOD(CA42,Calculations!$C$118))</f>
        <v>1.3891304280773396E-2</v>
      </c>
      <c r="GR42" s="86">
        <f ca="1">Control!$C$7*Calculations!$C$82*INDEX('Monthly Data'!N:N,Calculations!$C$116+MOD(CB42,Calculations!$C$118))+Control!$C$7*Calculations!$C$83*INDEX('Monthly Data'!O:O,Calculations!$C$116+MOD(CB42,Calculations!$C$118))+Control!$C$7*Calculations!$C$84*INDEX('Monthly Data'!P:P,Calculations!$C$116+MOD(CB42,Calculations!$C$118))+Control!$C$7*Calculations!$C$85*INDEX('Monthly Data'!Q:Q,Calculations!$C$116+MOD(CB42,Calculations!$C$118))+(1-Control!$C$7*Calculations!$C$87)*INDEX('Monthly Data'!R:R,Calculations!$C$116+MOD(CB42,Calculations!$C$118))</f>
        <v>8.4240675975201049E-3</v>
      </c>
      <c r="GS42" s="86">
        <f ca="1">Control!$C$7*Calculations!$C$82*INDEX('Monthly Data'!N:N,Calculations!$C$116+MOD(CC42,Calculations!$C$118))+Control!$C$7*Calculations!$C$83*INDEX('Monthly Data'!O:O,Calculations!$C$116+MOD(CC42,Calculations!$C$118))+Control!$C$7*Calculations!$C$84*INDEX('Monthly Data'!P:P,Calculations!$C$116+MOD(CC42,Calculations!$C$118))+Control!$C$7*Calculations!$C$85*INDEX('Monthly Data'!Q:Q,Calculations!$C$116+MOD(CC42,Calculations!$C$118))+(1-Control!$C$7*Calculations!$C$87)*INDEX('Monthly Data'!R:R,Calculations!$C$116+MOD(CC42,Calculations!$C$118))</f>
        <v>2.3307359621218403E-2</v>
      </c>
      <c r="GT42" s="86">
        <f ca="1">Control!$C$7*Calculations!$C$82*INDEX('Monthly Data'!N:N,Calculations!$C$116+MOD(CD42,Calculations!$C$118))+Control!$C$7*Calculations!$C$83*INDEX('Monthly Data'!O:O,Calculations!$C$116+MOD(CD42,Calculations!$C$118))+Control!$C$7*Calculations!$C$84*INDEX('Monthly Data'!P:P,Calculations!$C$116+MOD(CD42,Calculations!$C$118))+Control!$C$7*Calculations!$C$85*INDEX('Monthly Data'!Q:Q,Calculations!$C$116+MOD(CD42,Calculations!$C$118))+(1-Control!$C$7*Calculations!$C$87)*INDEX('Monthly Data'!R:R,Calculations!$C$116+MOD(CD42,Calculations!$C$118))</f>
        <v>1.046389543479892E-2</v>
      </c>
      <c r="GU42" s="86">
        <f ca="1">Control!$C$7*Calculations!$C$82*INDEX('Monthly Data'!N:N,Calculations!$C$116+MOD(CE42,Calculations!$C$118))+Control!$C$7*Calculations!$C$83*INDEX('Monthly Data'!O:O,Calculations!$C$116+MOD(CE42,Calculations!$C$118))+Control!$C$7*Calculations!$C$84*INDEX('Monthly Data'!P:P,Calculations!$C$116+MOD(CE42,Calculations!$C$118))+Control!$C$7*Calculations!$C$85*INDEX('Monthly Data'!Q:Q,Calculations!$C$116+MOD(CE42,Calculations!$C$118))+(1-Control!$C$7*Calculations!$C$87)*INDEX('Monthly Data'!R:R,Calculations!$C$116+MOD(CE42,Calculations!$C$118))</f>
        <v>1.0921298083007208E-2</v>
      </c>
      <c r="GV42" s="86">
        <f ca="1">Control!$C$7*Calculations!$C$82*INDEX('Monthly Data'!N:N,Calculations!$C$116+MOD(CF42,Calculations!$C$118))+Control!$C$7*Calculations!$C$83*INDEX('Monthly Data'!O:O,Calculations!$C$116+MOD(CF42,Calculations!$C$118))+Control!$C$7*Calculations!$C$84*INDEX('Monthly Data'!P:P,Calculations!$C$116+MOD(CF42,Calculations!$C$118))+Control!$C$7*Calculations!$C$85*INDEX('Monthly Data'!Q:Q,Calculations!$C$116+MOD(CF42,Calculations!$C$118))+(1-Control!$C$7*Calculations!$C$87)*INDEX('Monthly Data'!R:R,Calculations!$C$116+MOD(CF42,Calculations!$C$118))</f>
        <v>1.2954540023127663E-2</v>
      </c>
      <c r="GW42" s="86">
        <f ca="1">Control!$C$7*Calculations!$C$82*INDEX('Monthly Data'!N:N,Calculations!$C$116+MOD(CG42,Calculations!$C$118))+Control!$C$7*Calculations!$C$83*INDEX('Monthly Data'!O:O,Calculations!$C$116+MOD(CG42,Calculations!$C$118))+Control!$C$7*Calculations!$C$84*INDEX('Monthly Data'!P:P,Calculations!$C$116+MOD(CG42,Calculations!$C$118))+Control!$C$7*Calculations!$C$85*INDEX('Monthly Data'!Q:Q,Calculations!$C$116+MOD(CG42,Calculations!$C$118))+(1-Control!$C$7*Calculations!$C$87)*INDEX('Monthly Data'!R:R,Calculations!$C$116+MOD(CG42,Calculations!$C$118))</f>
        <v>1.1786765492207996E-2</v>
      </c>
      <c r="GX42" s="86">
        <f ca="1">Control!$C$7*Calculations!$C$82*INDEX('Monthly Data'!N:N,Calculations!$C$116+MOD(CH42,Calculations!$C$118))+Control!$C$7*Calculations!$C$83*INDEX('Monthly Data'!O:O,Calculations!$C$116+MOD(CH42,Calculations!$C$118))+Control!$C$7*Calculations!$C$84*INDEX('Monthly Data'!P:P,Calculations!$C$116+MOD(CH42,Calculations!$C$118))+Control!$C$7*Calculations!$C$85*INDEX('Monthly Data'!Q:Q,Calculations!$C$116+MOD(CH42,Calculations!$C$118))+(1-Control!$C$7*Calculations!$C$87)*INDEX('Monthly Data'!R:R,Calculations!$C$116+MOD(CH42,Calculations!$C$118))</f>
        <v>1.7831091590102856E-2</v>
      </c>
      <c r="GY42" s="86">
        <f ca="1">Control!$C$7*Calculations!$C$82*INDEX('Monthly Data'!N:N,Calculations!$C$116+MOD(CI42,Calculations!$C$118))+Control!$C$7*Calculations!$C$83*INDEX('Monthly Data'!O:O,Calculations!$C$116+MOD(CI42,Calculations!$C$118))+Control!$C$7*Calculations!$C$84*INDEX('Monthly Data'!P:P,Calculations!$C$116+MOD(CI42,Calculations!$C$118))+Control!$C$7*Calculations!$C$85*INDEX('Monthly Data'!Q:Q,Calculations!$C$116+MOD(CI42,Calculations!$C$118))+(1-Control!$C$7*Calculations!$C$87)*INDEX('Monthly Data'!R:R,Calculations!$C$116+MOD(CI42,Calculations!$C$118))</f>
        <v>6.4539397490030407E-3</v>
      </c>
      <c r="GZ42" s="86">
        <f ca="1">Control!$C$7*Calculations!$C$82*INDEX('Monthly Data'!N:N,Calculations!$C$116+MOD(CJ42,Calculations!$C$118))+Control!$C$7*Calculations!$C$83*INDEX('Monthly Data'!O:O,Calculations!$C$116+MOD(CJ42,Calculations!$C$118))+Control!$C$7*Calculations!$C$84*INDEX('Monthly Data'!P:P,Calculations!$C$116+MOD(CJ42,Calculations!$C$118))+Control!$C$7*Calculations!$C$85*INDEX('Monthly Data'!Q:Q,Calculations!$C$116+MOD(CJ42,Calculations!$C$118))+(1-Control!$C$7*Calculations!$C$87)*INDEX('Monthly Data'!R:R,Calculations!$C$116+MOD(CJ42,Calculations!$C$118))</f>
        <v>3.1070573055362403E-2</v>
      </c>
      <c r="HA42" s="86">
        <f ca="1">Control!$C$7*Calculations!$C$82*INDEX('Monthly Data'!N:N,Calculations!$C$116+MOD(CK42,Calculations!$C$118))+Control!$C$7*Calculations!$C$83*INDEX('Monthly Data'!O:O,Calculations!$C$116+MOD(CK42,Calculations!$C$118))+Control!$C$7*Calculations!$C$84*INDEX('Monthly Data'!P:P,Calculations!$C$116+MOD(CK42,Calculations!$C$118))+Control!$C$7*Calculations!$C$85*INDEX('Monthly Data'!Q:Q,Calculations!$C$116+MOD(CK42,Calculations!$C$118))+(1-Control!$C$7*Calculations!$C$87)*INDEX('Monthly Data'!R:R,Calculations!$C$116+MOD(CK42,Calculations!$C$118))</f>
        <v>5.3309355465453899E-3</v>
      </c>
      <c r="HB42" s="86">
        <f ca="1">Control!$C$7*Calculations!$C$82*INDEX('Monthly Data'!N:N,Calculations!$C$116+MOD(CL42,Calculations!$C$118))+Control!$C$7*Calculations!$C$83*INDEX('Monthly Data'!O:O,Calculations!$C$116+MOD(CL42,Calculations!$C$118))+Control!$C$7*Calculations!$C$84*INDEX('Monthly Data'!P:P,Calculations!$C$116+MOD(CL42,Calculations!$C$118))+Control!$C$7*Calculations!$C$85*INDEX('Monthly Data'!Q:Q,Calculations!$C$116+MOD(CL42,Calculations!$C$118))+(1-Control!$C$7*Calculations!$C$87)*INDEX('Monthly Data'!R:R,Calculations!$C$116+MOD(CL42,Calculations!$C$118))</f>
        <v>-3.299557342782896E-2</v>
      </c>
      <c r="HC42" s="86">
        <f ca="1">Control!$C$7*Calculations!$C$82*INDEX('Monthly Data'!N:N,Calculations!$C$116+MOD(CM42,Calculations!$C$118))+Control!$C$7*Calculations!$C$83*INDEX('Monthly Data'!O:O,Calculations!$C$116+MOD(CM42,Calculations!$C$118))+Control!$C$7*Calculations!$C$84*INDEX('Monthly Data'!P:P,Calculations!$C$116+MOD(CM42,Calculations!$C$118))+Control!$C$7*Calculations!$C$85*INDEX('Monthly Data'!Q:Q,Calculations!$C$116+MOD(CM42,Calculations!$C$118))+(1-Control!$C$7*Calculations!$C$87)*INDEX('Monthly Data'!R:R,Calculations!$C$116+MOD(CM42,Calculations!$C$118))</f>
        <v>1.7472933988537529E-2</v>
      </c>
      <c r="HD42" s="86">
        <f ca="1">Control!$C$7*Calculations!$C$82*INDEX('Monthly Data'!N:N,Calculations!$C$116+MOD(CN42,Calculations!$C$118))+Control!$C$7*Calculations!$C$83*INDEX('Monthly Data'!O:O,Calculations!$C$116+MOD(CN42,Calculations!$C$118))+Control!$C$7*Calculations!$C$84*INDEX('Monthly Data'!P:P,Calculations!$C$116+MOD(CN42,Calculations!$C$118))+Control!$C$7*Calculations!$C$85*INDEX('Monthly Data'!Q:Q,Calculations!$C$116+MOD(CN42,Calculations!$C$118))+(1-Control!$C$7*Calculations!$C$87)*INDEX('Monthly Data'!R:R,Calculations!$C$116+MOD(CN42,Calculations!$C$118))</f>
        <v>4.089189590407355E-3</v>
      </c>
      <c r="HE42" s="86">
        <f ca="1">Control!$C$7*Calculations!$C$82*INDEX('Monthly Data'!N:N,Calculations!$C$116+MOD(CO42,Calculations!$C$118))+Control!$C$7*Calculations!$C$83*INDEX('Monthly Data'!O:O,Calculations!$C$116+MOD(CO42,Calculations!$C$118))+Control!$C$7*Calculations!$C$84*INDEX('Monthly Data'!P:P,Calculations!$C$116+MOD(CO42,Calculations!$C$118))+Control!$C$7*Calculations!$C$85*INDEX('Monthly Data'!Q:Q,Calculations!$C$116+MOD(CO42,Calculations!$C$118))+(1-Control!$C$7*Calculations!$C$87)*INDEX('Monthly Data'!R:R,Calculations!$C$116+MOD(CO42,Calculations!$C$118))</f>
        <v>1.0921298083007208E-2</v>
      </c>
      <c r="HF42" s="86">
        <f ca="1">Control!$C$7*Calculations!$C$82*INDEX('Monthly Data'!N:N,Calculations!$C$116+MOD(CP42,Calculations!$C$118))+Control!$C$7*Calculations!$C$83*INDEX('Monthly Data'!O:O,Calculations!$C$116+MOD(CP42,Calculations!$C$118))+Control!$C$7*Calculations!$C$84*INDEX('Monthly Data'!P:P,Calculations!$C$116+MOD(CP42,Calculations!$C$118))+Control!$C$7*Calculations!$C$85*INDEX('Monthly Data'!Q:Q,Calculations!$C$116+MOD(CP42,Calculations!$C$118))+(1-Control!$C$7*Calculations!$C$87)*INDEX('Monthly Data'!R:R,Calculations!$C$116+MOD(CP42,Calculations!$C$118))</f>
        <v>-7.8872955230675015E-3</v>
      </c>
      <c r="HG42" s="86">
        <f ca="1">Control!$C$7*Calculations!$C$82*INDEX('Monthly Data'!N:N,Calculations!$C$116+MOD(CQ42,Calculations!$C$118))+Control!$C$7*Calculations!$C$83*INDEX('Monthly Data'!O:O,Calculations!$C$116+MOD(CQ42,Calculations!$C$118))+Control!$C$7*Calculations!$C$84*INDEX('Monthly Data'!P:P,Calculations!$C$116+MOD(CQ42,Calculations!$C$118))+Control!$C$7*Calculations!$C$85*INDEX('Monthly Data'!Q:Q,Calculations!$C$116+MOD(CQ42,Calculations!$C$118))+(1-Control!$C$7*Calculations!$C$87)*INDEX('Monthly Data'!R:R,Calculations!$C$116+MOD(CQ42,Calculations!$C$118))</f>
        <v>-3.8875517825435772E-3</v>
      </c>
      <c r="HH42" s="86">
        <f ca="1">Control!$C$7*Calculations!$C$82*INDEX('Monthly Data'!N:N,Calculations!$C$116+MOD(CR42,Calculations!$C$118))+Control!$C$7*Calculations!$C$83*INDEX('Monthly Data'!O:O,Calculations!$C$116+MOD(CR42,Calculations!$C$118))+Control!$C$7*Calculations!$C$84*INDEX('Monthly Data'!P:P,Calculations!$C$116+MOD(CR42,Calculations!$C$118))+Control!$C$7*Calculations!$C$85*INDEX('Monthly Data'!Q:Q,Calculations!$C$116+MOD(CR42,Calculations!$C$118))+(1-Control!$C$7*Calculations!$C$87)*INDEX('Monthly Data'!R:R,Calculations!$C$116+MOD(CR42,Calculations!$C$118))</f>
        <v>-2.0259958308006688E-2</v>
      </c>
      <c r="HI42" s="86">
        <f ca="1">Control!$C$7*Calculations!$C$82*INDEX('Monthly Data'!N:N,Calculations!$C$116+MOD(CS42,Calculations!$C$118))+Control!$C$7*Calculations!$C$83*INDEX('Monthly Data'!O:O,Calculations!$C$116+MOD(CS42,Calculations!$C$118))+Control!$C$7*Calculations!$C$84*INDEX('Monthly Data'!P:P,Calculations!$C$116+MOD(CS42,Calculations!$C$118))+Control!$C$7*Calculations!$C$85*INDEX('Monthly Data'!Q:Q,Calculations!$C$116+MOD(CS42,Calculations!$C$118))+(1-Control!$C$7*Calculations!$C$87)*INDEX('Monthly Data'!R:R,Calculations!$C$116+MOD(CS42,Calculations!$C$118))</f>
        <v>-1.880155173376722E-2</v>
      </c>
      <c r="HJ42" s="86">
        <f ca="1">Control!$C$7*Calculations!$C$82*INDEX('Monthly Data'!N:N,Calculations!$C$116+MOD(CT42,Calculations!$C$118))+Control!$C$7*Calculations!$C$83*INDEX('Monthly Data'!O:O,Calculations!$C$116+MOD(CT42,Calculations!$C$118))+Control!$C$7*Calculations!$C$84*INDEX('Monthly Data'!P:P,Calculations!$C$116+MOD(CT42,Calculations!$C$118))+Control!$C$7*Calculations!$C$85*INDEX('Monthly Data'!Q:Q,Calculations!$C$116+MOD(CT42,Calculations!$C$118))+(1-Control!$C$7*Calculations!$C$87)*INDEX('Monthly Data'!R:R,Calculations!$C$116+MOD(CT42,Calculations!$C$118))</f>
        <v>-2.5168357537820856E-4</v>
      </c>
      <c r="HK42" s="86">
        <f ca="1">Control!$C$7*Calculations!$C$82*INDEX('Monthly Data'!N:N,Calculations!$C$116+MOD(CU42,Calculations!$C$118))+Control!$C$7*Calculations!$C$83*INDEX('Monthly Data'!O:O,Calculations!$C$116+MOD(CU42,Calculations!$C$118))+Control!$C$7*Calculations!$C$84*INDEX('Monthly Data'!P:P,Calculations!$C$116+MOD(CU42,Calculations!$C$118))+Control!$C$7*Calculations!$C$85*INDEX('Monthly Data'!Q:Q,Calculations!$C$116+MOD(CU42,Calculations!$C$118))+(1-Control!$C$7*Calculations!$C$87)*INDEX('Monthly Data'!R:R,Calculations!$C$116+MOD(CU42,Calculations!$C$118))</f>
        <v>4.5132804118240749E-2</v>
      </c>
      <c r="HL42" s="86">
        <f ca="1">Control!$C$7*Calculations!$C$82*INDEX('Monthly Data'!N:N,Calculations!$C$116+MOD(CV42,Calculations!$C$118))+Control!$C$7*Calculations!$C$83*INDEX('Monthly Data'!O:O,Calculations!$C$116+MOD(CV42,Calculations!$C$118))+Control!$C$7*Calculations!$C$84*INDEX('Monthly Data'!P:P,Calculations!$C$116+MOD(CV42,Calculations!$C$118))+Control!$C$7*Calculations!$C$85*INDEX('Monthly Data'!Q:Q,Calculations!$C$116+MOD(CV42,Calculations!$C$118))+(1-Control!$C$7*Calculations!$C$87)*INDEX('Monthly Data'!R:R,Calculations!$C$116+MOD(CV42,Calculations!$C$118))</f>
        <v>1.9073822767906517E-2</v>
      </c>
      <c r="HM42" s="86">
        <f ca="1">Control!$C$7*Calculations!$C$82*INDEX('Monthly Data'!N:N,Calculations!$C$116+MOD(CW42,Calculations!$C$118))+Control!$C$7*Calculations!$C$83*INDEX('Monthly Data'!O:O,Calculations!$C$116+MOD(CW42,Calculations!$C$118))+Control!$C$7*Calculations!$C$84*INDEX('Monthly Data'!P:P,Calculations!$C$116+MOD(CW42,Calculations!$C$118))+Control!$C$7*Calculations!$C$85*INDEX('Monthly Data'!Q:Q,Calculations!$C$116+MOD(CW42,Calculations!$C$118))+(1-Control!$C$7*Calculations!$C$87)*INDEX('Monthly Data'!R:R,Calculations!$C$116+MOD(CW42,Calculations!$C$118))</f>
        <v>1.0627294914941248E-2</v>
      </c>
      <c r="HN42" s="86">
        <f ca="1">Control!$C$7*Calculations!$C$82*INDEX('Monthly Data'!N:N,Calculations!$C$116+MOD(CX42,Calculations!$C$118))+Control!$C$7*Calculations!$C$83*INDEX('Monthly Data'!O:O,Calculations!$C$116+MOD(CX42,Calculations!$C$118))+Control!$C$7*Calculations!$C$84*INDEX('Monthly Data'!P:P,Calculations!$C$116+MOD(CX42,Calculations!$C$118))+Control!$C$7*Calculations!$C$85*INDEX('Monthly Data'!Q:Q,Calculations!$C$116+MOD(CX42,Calculations!$C$118))+(1-Control!$C$7*Calculations!$C$87)*INDEX('Monthly Data'!R:R,Calculations!$C$116+MOD(CX42,Calculations!$C$118))</f>
        <v>1.046389543479892E-2</v>
      </c>
      <c r="HO42" s="86">
        <f ca="1">Control!$C$7*Calculations!$C$82*INDEX('Monthly Data'!N:N,Calculations!$C$116+MOD(CY42,Calculations!$C$118))+Control!$C$7*Calculations!$C$83*INDEX('Monthly Data'!O:O,Calculations!$C$116+MOD(CY42,Calculations!$C$118))+Control!$C$7*Calculations!$C$84*INDEX('Monthly Data'!P:P,Calculations!$C$116+MOD(CY42,Calculations!$C$118))+Control!$C$7*Calculations!$C$85*INDEX('Monthly Data'!Q:Q,Calculations!$C$116+MOD(CY42,Calculations!$C$118))+(1-Control!$C$7*Calculations!$C$87)*INDEX('Monthly Data'!R:R,Calculations!$C$116+MOD(CY42,Calculations!$C$118))</f>
        <v>2.4842166689046628E-2</v>
      </c>
      <c r="HP42" s="86">
        <f ca="1">Control!$C$7*Calculations!$C$82*INDEX('Monthly Data'!N:N,Calculations!$C$116+MOD(CZ42,Calculations!$C$118))+Control!$C$7*Calculations!$C$83*INDEX('Monthly Data'!O:O,Calculations!$C$116+MOD(CZ42,Calculations!$C$118))+Control!$C$7*Calculations!$C$84*INDEX('Monthly Data'!P:P,Calculations!$C$116+MOD(CZ42,Calculations!$C$118))+Control!$C$7*Calculations!$C$85*INDEX('Monthly Data'!Q:Q,Calculations!$C$116+MOD(CZ42,Calculations!$C$118))+(1-Control!$C$7*Calculations!$C$87)*INDEX('Monthly Data'!R:R,Calculations!$C$116+MOD(CZ42,Calculations!$C$118))</f>
        <v>-3.8554137824290124E-2</v>
      </c>
      <c r="HQ42" s="86">
        <f ca="1">Control!$C$7*Calculations!$C$82*INDEX('Monthly Data'!N:N,Calculations!$C$116+MOD(DA42,Calculations!$C$118))+Control!$C$7*Calculations!$C$83*INDEX('Monthly Data'!O:O,Calculations!$C$116+MOD(DA42,Calculations!$C$118))+Control!$C$7*Calculations!$C$84*INDEX('Monthly Data'!P:P,Calculations!$C$116+MOD(DA42,Calculations!$C$118))+Control!$C$7*Calculations!$C$85*INDEX('Monthly Data'!Q:Q,Calculations!$C$116+MOD(DA42,Calculations!$C$118))+(1-Control!$C$7*Calculations!$C$87)*INDEX('Monthly Data'!R:R,Calculations!$C$116+MOD(DA42,Calculations!$C$118))</f>
        <v>1.3891563624307685E-2</v>
      </c>
      <c r="HR42" s="86">
        <f ca="1">Control!$C$7*Calculations!$C$82*INDEX('Monthly Data'!N:N,Calculations!$C$116+MOD(DB42,Calculations!$C$118))+Control!$C$7*Calculations!$C$83*INDEX('Monthly Data'!O:O,Calculations!$C$116+MOD(DB42,Calculations!$C$118))+Control!$C$7*Calculations!$C$84*INDEX('Monthly Data'!P:P,Calculations!$C$116+MOD(DB42,Calculations!$C$118))+Control!$C$7*Calculations!$C$85*INDEX('Monthly Data'!Q:Q,Calculations!$C$116+MOD(DB42,Calculations!$C$118))+(1-Control!$C$7*Calculations!$C$87)*INDEX('Monthly Data'!R:R,Calculations!$C$116+MOD(DB42,Calculations!$C$118))</f>
        <v>1.5063457444773597E-2</v>
      </c>
      <c r="HS42" s="86">
        <f ca="1">Control!$C$7*Calculations!$C$82*INDEX('Monthly Data'!N:N,Calculations!$C$116+MOD(DC42,Calculations!$C$118))+Control!$C$7*Calculations!$C$83*INDEX('Monthly Data'!O:O,Calculations!$C$116+MOD(DC42,Calculations!$C$118))+Control!$C$7*Calculations!$C$84*INDEX('Monthly Data'!P:P,Calculations!$C$116+MOD(DC42,Calculations!$C$118))+Control!$C$7*Calculations!$C$85*INDEX('Monthly Data'!Q:Q,Calculations!$C$116+MOD(DC42,Calculations!$C$118))+(1-Control!$C$7*Calculations!$C$87)*INDEX('Monthly Data'!R:R,Calculations!$C$116+MOD(DC42,Calculations!$C$118))</f>
        <v>4.7768166384148329E-3</v>
      </c>
      <c r="HT42" s="86">
        <f ca="1">Control!$C$7*Calculations!$C$82*INDEX('Monthly Data'!N:N,Calculations!$C$116+MOD(DD42,Calculations!$C$118))+Control!$C$7*Calculations!$C$83*INDEX('Monthly Data'!O:O,Calculations!$C$116+MOD(DD42,Calculations!$C$118))+Control!$C$7*Calculations!$C$84*INDEX('Monthly Data'!P:P,Calculations!$C$116+MOD(DD42,Calculations!$C$118))+Control!$C$7*Calculations!$C$85*INDEX('Monthly Data'!Q:Q,Calculations!$C$116+MOD(DD42,Calculations!$C$118))+(1-Control!$C$7*Calculations!$C$87)*INDEX('Monthly Data'!R:R,Calculations!$C$116+MOD(DD42,Calculations!$C$118))</f>
        <v>1.7599621212565995E-2</v>
      </c>
      <c r="HU42" s="86">
        <f ca="1">Control!$C$7*Calculations!$C$82*INDEX('Monthly Data'!N:N,Calculations!$C$116+MOD(DE42,Calculations!$C$118))+Control!$C$7*Calculations!$C$83*INDEX('Monthly Data'!O:O,Calculations!$C$116+MOD(DE42,Calculations!$C$118))+Control!$C$7*Calculations!$C$84*INDEX('Monthly Data'!P:P,Calculations!$C$116+MOD(DE42,Calculations!$C$118))+Control!$C$7*Calculations!$C$85*INDEX('Monthly Data'!Q:Q,Calculations!$C$116+MOD(DE42,Calculations!$C$118))+(1-Control!$C$7*Calculations!$C$87)*INDEX('Monthly Data'!R:R,Calculations!$C$116+MOD(DE42,Calculations!$C$118))</f>
        <v>9.9787204839310462E-3</v>
      </c>
      <c r="HV42" s="86">
        <f ca="1">Control!$C$7*Calculations!$C$82*INDEX('Monthly Data'!N:N,Calculations!$C$116+MOD(DF42,Calculations!$C$118))+Control!$C$7*Calculations!$C$83*INDEX('Monthly Data'!O:O,Calculations!$C$116+MOD(DF42,Calculations!$C$118))+Control!$C$7*Calculations!$C$84*INDEX('Monthly Data'!P:P,Calculations!$C$116+MOD(DF42,Calculations!$C$118))+Control!$C$7*Calculations!$C$85*INDEX('Monthly Data'!Q:Q,Calculations!$C$116+MOD(DF42,Calculations!$C$118))+(1-Control!$C$7*Calculations!$C$87)*INDEX('Monthly Data'!R:R,Calculations!$C$116+MOD(DF42,Calculations!$C$118))</f>
        <v>1.4915555251167555E-3</v>
      </c>
      <c r="HW42" s="86">
        <f ca="1">Control!$C$7*Calculations!$C$82*INDEX('Monthly Data'!N:N,Calculations!$C$116+MOD(DG42,Calculations!$C$118))+Control!$C$7*Calculations!$C$83*INDEX('Monthly Data'!O:O,Calculations!$C$116+MOD(DG42,Calculations!$C$118))+Control!$C$7*Calculations!$C$84*INDEX('Monthly Data'!P:P,Calculations!$C$116+MOD(DG42,Calculations!$C$118))+Control!$C$7*Calculations!$C$85*INDEX('Monthly Data'!Q:Q,Calculations!$C$116+MOD(DG42,Calculations!$C$118))+(1-Control!$C$7*Calculations!$C$87)*INDEX('Monthly Data'!R:R,Calculations!$C$116+MOD(DG42,Calculations!$C$118))</f>
        <v>2.5790695379256122E-2</v>
      </c>
      <c r="HX42" s="86">
        <f ca="1">Control!$C$7*Calculations!$C$82*INDEX('Monthly Data'!N:N,Calculations!$C$116+MOD(DH42,Calculations!$C$118))+Control!$C$7*Calculations!$C$83*INDEX('Monthly Data'!O:O,Calculations!$C$116+MOD(DH42,Calculations!$C$118))+Control!$C$7*Calculations!$C$84*INDEX('Monthly Data'!P:P,Calculations!$C$116+MOD(DH42,Calculations!$C$118))+Control!$C$7*Calculations!$C$85*INDEX('Monthly Data'!Q:Q,Calculations!$C$116+MOD(DH42,Calculations!$C$118))+(1-Control!$C$7*Calculations!$C$87)*INDEX('Monthly Data'!R:R,Calculations!$C$116+MOD(DH42,Calculations!$C$118))</f>
        <v>-6.1115617667135171E-2</v>
      </c>
      <c r="HY42" s="86">
        <f ca="1">Control!$C$7*Calculations!$C$82*INDEX('Monthly Data'!N:N,Calculations!$C$116+MOD(DI42,Calculations!$C$118))+Control!$C$7*Calculations!$C$83*INDEX('Monthly Data'!O:O,Calculations!$C$116+MOD(DI42,Calculations!$C$118))+Control!$C$7*Calculations!$C$84*INDEX('Monthly Data'!P:P,Calculations!$C$116+MOD(DI42,Calculations!$C$118))+Control!$C$7*Calculations!$C$85*INDEX('Monthly Data'!Q:Q,Calculations!$C$116+MOD(DI42,Calculations!$C$118))+(1-Control!$C$7*Calculations!$C$87)*INDEX('Monthly Data'!R:R,Calculations!$C$116+MOD(DI42,Calculations!$C$118))</f>
        <v>-7.4084874653726545E-3</v>
      </c>
      <c r="HZ42" s="86">
        <f ca="1">Control!$C$7*Calculations!$C$82*INDEX('Monthly Data'!N:N,Calculations!$C$116+MOD(DJ42,Calculations!$C$118))+Control!$C$7*Calculations!$C$83*INDEX('Monthly Data'!O:O,Calculations!$C$116+MOD(DJ42,Calculations!$C$118))+Control!$C$7*Calculations!$C$84*INDEX('Monthly Data'!P:P,Calculations!$C$116+MOD(DJ42,Calculations!$C$118))+Control!$C$7*Calculations!$C$85*INDEX('Monthly Data'!Q:Q,Calculations!$C$116+MOD(DJ42,Calculations!$C$118))+(1-Control!$C$7*Calculations!$C$87)*INDEX('Monthly Data'!R:R,Calculations!$C$116+MOD(DJ42,Calculations!$C$118))</f>
        <v>2.377894462657602E-2</v>
      </c>
      <c r="IA42" s="86">
        <f ca="1">Control!$C$7*Calculations!$C$82*INDEX('Monthly Data'!N:N,Calculations!$C$116+MOD(DK42,Calculations!$C$118))+Control!$C$7*Calculations!$C$83*INDEX('Monthly Data'!O:O,Calculations!$C$116+MOD(DK42,Calculations!$C$118))+Control!$C$7*Calculations!$C$84*INDEX('Monthly Data'!P:P,Calculations!$C$116+MOD(DK42,Calculations!$C$118))+Control!$C$7*Calculations!$C$85*INDEX('Monthly Data'!Q:Q,Calculations!$C$116+MOD(DK42,Calculations!$C$118))+(1-Control!$C$7*Calculations!$C$87)*INDEX('Monthly Data'!R:R,Calculations!$C$116+MOD(DK42,Calculations!$C$118))</f>
        <v>5.1279584938936244E-2</v>
      </c>
      <c r="IB42" s="86">
        <f ca="1">Control!$C$7*Calculations!$C$82*INDEX('Monthly Data'!N:N,Calculations!$C$116+MOD(DL42,Calculations!$C$118))+Control!$C$7*Calculations!$C$83*INDEX('Monthly Data'!O:O,Calculations!$C$116+MOD(DL42,Calculations!$C$118))+Control!$C$7*Calculations!$C$84*INDEX('Monthly Data'!P:P,Calculations!$C$116+MOD(DL42,Calculations!$C$118))+Control!$C$7*Calculations!$C$85*INDEX('Monthly Data'!Q:Q,Calculations!$C$116+MOD(DL42,Calculations!$C$118))+(1-Control!$C$7*Calculations!$C$87)*INDEX('Monthly Data'!R:R,Calculations!$C$116+MOD(DL42,Calculations!$C$118))</f>
        <v>1.1809891087585166E-2</v>
      </c>
      <c r="IC42" s="86">
        <f ca="1">Control!$C$7*Calculations!$C$82*INDEX('Monthly Data'!N:N,Calculations!$C$116+MOD(DM42,Calculations!$C$118))+Control!$C$7*Calculations!$C$83*INDEX('Monthly Data'!O:O,Calculations!$C$116+MOD(DM42,Calculations!$C$118))+Control!$C$7*Calculations!$C$84*INDEX('Monthly Data'!P:P,Calculations!$C$116+MOD(DM42,Calculations!$C$118))+Control!$C$7*Calculations!$C$85*INDEX('Monthly Data'!Q:Q,Calculations!$C$116+MOD(DM42,Calculations!$C$118))+(1-Control!$C$7*Calculations!$C$87)*INDEX('Monthly Data'!R:R,Calculations!$C$116+MOD(DM42,Calculations!$C$118))</f>
        <v>-2.5168357537820856E-4</v>
      </c>
      <c r="ID42" s="86">
        <f ca="1">Control!$C$7*Calculations!$C$82*INDEX('Monthly Data'!N:N,Calculations!$C$116+MOD(DN42,Calculations!$C$118))+Control!$C$7*Calculations!$C$83*INDEX('Monthly Data'!O:O,Calculations!$C$116+MOD(DN42,Calculations!$C$118))+Control!$C$7*Calculations!$C$84*INDEX('Monthly Data'!P:P,Calculations!$C$116+MOD(DN42,Calculations!$C$118))+Control!$C$7*Calculations!$C$85*INDEX('Monthly Data'!Q:Q,Calculations!$C$116+MOD(DN42,Calculations!$C$118))+(1-Control!$C$7*Calculations!$C$87)*INDEX('Monthly Data'!R:R,Calculations!$C$116+MOD(DN42,Calculations!$C$118))</f>
        <v>1.2722494017511032E-2</v>
      </c>
      <c r="IE42" s="86">
        <f ca="1">Control!$C$7*Calculations!$C$82*INDEX('Monthly Data'!N:N,Calculations!$C$116+MOD(DO42,Calculations!$C$118))+Control!$C$7*Calculations!$C$83*INDEX('Monthly Data'!O:O,Calculations!$C$116+MOD(DO42,Calculations!$C$118))+Control!$C$7*Calculations!$C$84*INDEX('Monthly Data'!P:P,Calculations!$C$116+MOD(DO42,Calculations!$C$118))+Control!$C$7*Calculations!$C$85*INDEX('Monthly Data'!Q:Q,Calculations!$C$116+MOD(DO42,Calculations!$C$118))+(1-Control!$C$7*Calculations!$C$87)*INDEX('Monthly Data'!R:R,Calculations!$C$116+MOD(DO42,Calculations!$C$118))</f>
        <v>7.7184133340106598E-3</v>
      </c>
      <c r="IF42" s="86">
        <f ca="1">Control!$C$7*Calculations!$C$82*INDEX('Monthly Data'!N:N,Calculations!$C$116+MOD(DP42,Calculations!$C$118))+Control!$C$7*Calculations!$C$83*INDEX('Monthly Data'!O:O,Calculations!$C$116+MOD(DP42,Calculations!$C$118))+Control!$C$7*Calculations!$C$84*INDEX('Monthly Data'!P:P,Calculations!$C$116+MOD(DP42,Calculations!$C$118))+Control!$C$7*Calculations!$C$85*INDEX('Monthly Data'!Q:Q,Calculations!$C$116+MOD(DP42,Calculations!$C$118))+(1-Control!$C$7*Calculations!$C$87)*INDEX('Monthly Data'!R:R,Calculations!$C$116+MOD(DP42,Calculations!$C$118))</f>
        <v>-9.839093431862074E-3</v>
      </c>
      <c r="IG42" s="88">
        <f ca="1">Control!$C$8*(1+DQ42)*(1+DR42)*(1+DS42)*(1+DT42)*(1+DU42)*(1+DV42)*(1+DW42)*(1+DX42)*(1+DY42)*(1+DZ42)*(1+EA42)*(1+EB42)*(1+EC42)*(1+ED42)*(1+EE42)*(1+EF42)*(1+EG42)*(1+EH42)*(1+EI42)*(1+EJ42)*(1+EK42)*(1+EL42)*(1+EM42)*(1+EN42)*(1+EO42)*(1+EP42)*(1+EQ42)*(1+ER42)*(1+ES42)*(1+ET42)*(1+EU42)*(1+EV42)*(1+EW42)*(1+EX42)*(1+EY42)*(1+EZ42)*(1+FA42)*(1+FB42)*(1+FC42)*(1+FD42)*(1+FE42)*(1+FF42)*(1+FG42)*(1+FH42)*(1+FI42)*(1+FJ42)*(1+FK42)*(1+FL42)*(1+FM42)*(1+FN42)*(1+FO42)*(1+FP42)*(1+FQ42)*(1+FR42)*(1+FS42)*(1+FT42)*(1+FU42)*(1+FV42)*(1+FW42)*(1+FX42)*(1+FY42)*(1+FZ42)*(1+GA42)*(1+GB42)*(1+GC42)*(1+GD42)*(1+GE42)*(1+GF42)*(1+GG42)*(1+GH42)*(1+GI42)*(1+GJ42)*(1+GK42)*(1+GL42)*(1+GM42)*(1+GN42)*(1+GO42)*(1+GP42)*(1+GQ42)*(1+GR42)*(1+GS42)*(1+GT42)*(1+GU42)*(1+GV42)*(1+GW42)*(1+GX42)*(1+GY42)*(1+GZ42)*(1+HA42)*(1+HB42)*(1+HC42)*(1+HD42)*(1+HE42)*(1+HF42)*(1+HG42)*(1+HH42)*(1+HI42)*(1+HJ42)*(1+HK42)*(1+HL42)*(1+HM42)*(1+HN42)*(1+HO42)*(1+HP42)*(1+HQ42)*(1+HR42)*(1+HS42)*(1+HT42)*(1+HU42)*(1+HV42)*(1+HW42)*(1+HX42)*(1+HY42)*(1+HZ42)*(1+IA42)*(1+IB42)*(1+IC42)*(1+ID42)*(1+IE42)*(1+IF42)</f>
        <v>115675.40631589016</v>
      </c>
    </row>
    <row r="43" spans="1:241" x14ac:dyDescent="0.25">
      <c r="A43">
        <v>104</v>
      </c>
      <c r="B43">
        <v>36</v>
      </c>
      <c r="C43">
        <v>94</v>
      </c>
      <c r="D43">
        <v>59</v>
      </c>
      <c r="E43">
        <v>83</v>
      </c>
      <c r="F43">
        <v>19</v>
      </c>
      <c r="G43">
        <v>23</v>
      </c>
      <c r="H43">
        <v>30</v>
      </c>
      <c r="I43">
        <v>17</v>
      </c>
      <c r="J43">
        <v>98</v>
      </c>
      <c r="K43">
        <v>39</v>
      </c>
      <c r="L43">
        <v>55</v>
      </c>
      <c r="M43">
        <v>23</v>
      </c>
      <c r="N43">
        <v>16</v>
      </c>
      <c r="O43">
        <v>9</v>
      </c>
      <c r="P43">
        <v>91</v>
      </c>
      <c r="Q43">
        <v>30</v>
      </c>
      <c r="R43">
        <v>48</v>
      </c>
      <c r="S43">
        <v>49</v>
      </c>
      <c r="T43">
        <v>37</v>
      </c>
      <c r="U43">
        <v>51</v>
      </c>
      <c r="V43">
        <v>21</v>
      </c>
      <c r="W43">
        <v>0</v>
      </c>
      <c r="X43">
        <v>31</v>
      </c>
      <c r="Y43">
        <v>93</v>
      </c>
      <c r="Z43">
        <v>18</v>
      </c>
      <c r="AA43">
        <v>39</v>
      </c>
      <c r="AB43">
        <v>44</v>
      </c>
      <c r="AC43">
        <v>49</v>
      </c>
      <c r="AD43">
        <v>44</v>
      </c>
      <c r="AE43">
        <v>23</v>
      </c>
      <c r="AF43">
        <v>36</v>
      </c>
      <c r="AG43">
        <v>81</v>
      </c>
      <c r="AH43">
        <v>89</v>
      </c>
      <c r="AI43">
        <v>69</v>
      </c>
      <c r="AJ43">
        <v>107</v>
      </c>
      <c r="AK43">
        <v>74</v>
      </c>
      <c r="AL43">
        <v>85</v>
      </c>
      <c r="AM43">
        <v>68</v>
      </c>
      <c r="AN43">
        <v>116</v>
      </c>
      <c r="AO43">
        <v>61</v>
      </c>
      <c r="AP43">
        <v>43</v>
      </c>
      <c r="AQ43">
        <v>46</v>
      </c>
      <c r="AR43">
        <v>109</v>
      </c>
      <c r="AS43">
        <v>53</v>
      </c>
      <c r="AT43">
        <v>74</v>
      </c>
      <c r="AU43">
        <v>12</v>
      </c>
      <c r="AV43">
        <v>35</v>
      </c>
      <c r="AW43">
        <v>17</v>
      </c>
      <c r="AX43">
        <v>11</v>
      </c>
      <c r="AY43">
        <v>4</v>
      </c>
      <c r="AZ43">
        <v>87</v>
      </c>
      <c r="BA43">
        <v>26</v>
      </c>
      <c r="BB43">
        <v>65</v>
      </c>
      <c r="BC43">
        <v>16</v>
      </c>
      <c r="BD43">
        <v>75</v>
      </c>
      <c r="BE43">
        <v>101</v>
      </c>
      <c r="BF43">
        <v>25</v>
      </c>
      <c r="BG43">
        <v>63</v>
      </c>
      <c r="BH43">
        <v>24</v>
      </c>
      <c r="BI43">
        <v>16</v>
      </c>
      <c r="BJ43">
        <v>79</v>
      </c>
      <c r="BK43">
        <v>105</v>
      </c>
      <c r="BL43">
        <v>84</v>
      </c>
      <c r="BM43">
        <v>56</v>
      </c>
      <c r="BN43">
        <v>19</v>
      </c>
      <c r="BO43">
        <v>109</v>
      </c>
      <c r="BP43">
        <v>118</v>
      </c>
      <c r="BQ43">
        <v>111</v>
      </c>
      <c r="BR43">
        <v>33</v>
      </c>
      <c r="BS43">
        <v>65</v>
      </c>
      <c r="BT43">
        <v>29</v>
      </c>
      <c r="BU43">
        <v>38</v>
      </c>
      <c r="BV43">
        <v>83</v>
      </c>
      <c r="BW43">
        <v>53</v>
      </c>
      <c r="BX43">
        <v>69</v>
      </c>
      <c r="BY43">
        <v>91</v>
      </c>
      <c r="BZ43">
        <v>64</v>
      </c>
      <c r="CA43">
        <v>19</v>
      </c>
      <c r="CB43">
        <v>54</v>
      </c>
      <c r="CC43">
        <v>104</v>
      </c>
      <c r="CD43">
        <v>75</v>
      </c>
      <c r="CE43">
        <v>69</v>
      </c>
      <c r="CF43">
        <v>70</v>
      </c>
      <c r="CG43">
        <v>116</v>
      </c>
      <c r="CH43">
        <v>93</v>
      </c>
      <c r="CI43">
        <v>99</v>
      </c>
      <c r="CJ43">
        <v>22</v>
      </c>
      <c r="CK43">
        <v>81</v>
      </c>
      <c r="CL43">
        <v>28</v>
      </c>
      <c r="CM43">
        <v>97</v>
      </c>
      <c r="CN43">
        <v>73</v>
      </c>
      <c r="CO43">
        <v>57</v>
      </c>
      <c r="CP43">
        <v>50</v>
      </c>
      <c r="CQ43">
        <v>20</v>
      </c>
      <c r="CR43">
        <v>29</v>
      </c>
      <c r="CS43">
        <v>111</v>
      </c>
      <c r="CT43">
        <v>32</v>
      </c>
      <c r="CU43">
        <v>43</v>
      </c>
      <c r="CV43">
        <v>91</v>
      </c>
      <c r="CW43">
        <v>47</v>
      </c>
      <c r="CX43">
        <v>46</v>
      </c>
      <c r="CY43">
        <v>117</v>
      </c>
      <c r="CZ43">
        <v>110</v>
      </c>
      <c r="DA43">
        <v>57</v>
      </c>
      <c r="DB43">
        <v>111</v>
      </c>
      <c r="DC43">
        <v>79</v>
      </c>
      <c r="DD43">
        <v>1</v>
      </c>
      <c r="DE43">
        <v>12</v>
      </c>
      <c r="DF43">
        <v>39</v>
      </c>
      <c r="DG43">
        <v>19</v>
      </c>
      <c r="DH43">
        <v>55</v>
      </c>
      <c r="DI43">
        <v>114</v>
      </c>
      <c r="DJ43">
        <v>59</v>
      </c>
      <c r="DK43">
        <v>117</v>
      </c>
      <c r="DL43">
        <v>115</v>
      </c>
      <c r="DM43">
        <v>57</v>
      </c>
      <c r="DN43">
        <v>66</v>
      </c>
      <c r="DO43">
        <v>88</v>
      </c>
      <c r="DP43">
        <v>57</v>
      </c>
      <c r="DQ43" s="86">
        <f ca="1">Control!$C$7*Calculations!$C$82*INDEX('Monthly Data'!N:N,Calculations!$C$116+MOD(A43,Calculations!$C$118))+Control!$C$7*Calculations!$C$83*INDEX('Monthly Data'!O:O,Calculations!$C$116+MOD(A43,Calculations!$C$118))+Control!$C$7*Calculations!$C$84*INDEX('Monthly Data'!P:P,Calculations!$C$116+MOD(A43,Calculations!$C$118))+Control!$C$7*Calculations!$C$85*INDEX('Monthly Data'!Q:Q,Calculations!$C$116+MOD(A43,Calculations!$C$118))+(1-Control!$C$7*Calculations!$C$87)*INDEX('Monthly Data'!R:R,Calculations!$C$116+MOD(A43,Calculations!$C$118))</f>
        <v>2.9708469559001142E-2</v>
      </c>
      <c r="DR43" s="86">
        <f ca="1">Control!$C$7*Calculations!$C$82*INDEX('Monthly Data'!N:N,Calculations!$C$116+MOD(B43,Calculations!$C$118))+Control!$C$7*Calculations!$C$83*INDEX('Monthly Data'!O:O,Calculations!$C$116+MOD(B43,Calculations!$C$118))+Control!$C$7*Calculations!$C$84*INDEX('Monthly Data'!P:P,Calculations!$C$116+MOD(B43,Calculations!$C$118))+Control!$C$7*Calculations!$C$85*INDEX('Monthly Data'!Q:Q,Calculations!$C$116+MOD(B43,Calculations!$C$118))+(1-Control!$C$7*Calculations!$C$87)*INDEX('Monthly Data'!R:R,Calculations!$C$116+MOD(B43,Calculations!$C$118))</f>
        <v>1.1106855739851785E-2</v>
      </c>
      <c r="DS43" s="86">
        <f ca="1">Control!$C$7*Calculations!$C$82*INDEX('Monthly Data'!N:N,Calculations!$C$116+MOD(C43,Calculations!$C$118))+Control!$C$7*Calculations!$C$83*INDEX('Monthly Data'!O:O,Calculations!$C$116+MOD(C43,Calculations!$C$118))+Control!$C$7*Calculations!$C$84*INDEX('Monthly Data'!P:P,Calculations!$C$116+MOD(C43,Calculations!$C$118))+Control!$C$7*Calculations!$C$85*INDEX('Monthly Data'!Q:Q,Calculations!$C$116+MOD(C43,Calculations!$C$118))+(1-Control!$C$7*Calculations!$C$87)*INDEX('Monthly Data'!R:R,Calculations!$C$116+MOD(C43,Calculations!$C$118))</f>
        <v>1.0353752315110615E-2</v>
      </c>
      <c r="DT43" s="86">
        <f ca="1">Control!$C$7*Calculations!$C$82*INDEX('Monthly Data'!N:N,Calculations!$C$116+MOD(D43,Calculations!$C$118))+Control!$C$7*Calculations!$C$83*INDEX('Monthly Data'!O:O,Calculations!$C$116+MOD(D43,Calculations!$C$118))+Control!$C$7*Calculations!$C$84*INDEX('Monthly Data'!P:P,Calculations!$C$116+MOD(D43,Calculations!$C$118))+Control!$C$7*Calculations!$C$85*INDEX('Monthly Data'!Q:Q,Calculations!$C$116+MOD(D43,Calculations!$C$118))+(1-Control!$C$7*Calculations!$C$87)*INDEX('Monthly Data'!R:R,Calculations!$C$116+MOD(D43,Calculations!$C$118))</f>
        <v>1.1704119272391494E-2</v>
      </c>
      <c r="DU43" s="86">
        <f ca="1">Control!$C$7*Calculations!$C$82*INDEX('Monthly Data'!N:N,Calculations!$C$116+MOD(E43,Calculations!$C$118))+Control!$C$7*Calculations!$C$83*INDEX('Monthly Data'!O:O,Calculations!$C$116+MOD(E43,Calculations!$C$118))+Control!$C$7*Calculations!$C$84*INDEX('Monthly Data'!P:P,Calculations!$C$116+MOD(E43,Calculations!$C$118))+Control!$C$7*Calculations!$C$85*INDEX('Monthly Data'!Q:Q,Calculations!$C$116+MOD(E43,Calculations!$C$118))+(1-Control!$C$7*Calculations!$C$87)*INDEX('Monthly Data'!R:R,Calculations!$C$116+MOD(E43,Calculations!$C$118))</f>
        <v>-7.8872955230675015E-3</v>
      </c>
      <c r="DV43" s="86">
        <f ca="1">Control!$C$7*Calculations!$C$82*INDEX('Monthly Data'!N:N,Calculations!$C$116+MOD(F43,Calculations!$C$118))+Control!$C$7*Calculations!$C$83*INDEX('Monthly Data'!O:O,Calculations!$C$116+MOD(F43,Calculations!$C$118))+Control!$C$7*Calculations!$C$84*INDEX('Monthly Data'!P:P,Calculations!$C$116+MOD(F43,Calculations!$C$118))+Control!$C$7*Calculations!$C$85*INDEX('Monthly Data'!Q:Q,Calculations!$C$116+MOD(F43,Calculations!$C$118))+(1-Control!$C$7*Calculations!$C$87)*INDEX('Monthly Data'!R:R,Calculations!$C$116+MOD(F43,Calculations!$C$118))</f>
        <v>4.089189590407355E-3</v>
      </c>
      <c r="DW43" s="86">
        <f ca="1">Control!$C$7*Calculations!$C$82*INDEX('Monthly Data'!N:N,Calculations!$C$116+MOD(G43,Calculations!$C$118))+Control!$C$7*Calculations!$C$83*INDEX('Monthly Data'!O:O,Calculations!$C$116+MOD(G43,Calculations!$C$118))+Control!$C$7*Calculations!$C$84*INDEX('Monthly Data'!P:P,Calculations!$C$116+MOD(G43,Calculations!$C$118))+Control!$C$7*Calculations!$C$85*INDEX('Monthly Data'!Q:Q,Calculations!$C$116+MOD(G43,Calculations!$C$118))+(1-Control!$C$7*Calculations!$C$87)*INDEX('Monthly Data'!R:R,Calculations!$C$116+MOD(G43,Calculations!$C$118))</f>
        <v>6.2631896128884862E-3</v>
      </c>
      <c r="DX43" s="86">
        <f ca="1">Control!$C$7*Calculations!$C$82*INDEX('Monthly Data'!N:N,Calculations!$C$116+MOD(H43,Calculations!$C$118))+Control!$C$7*Calculations!$C$83*INDEX('Monthly Data'!O:O,Calculations!$C$116+MOD(H43,Calculations!$C$118))+Control!$C$7*Calculations!$C$84*INDEX('Monthly Data'!P:P,Calculations!$C$116+MOD(H43,Calculations!$C$118))+Control!$C$7*Calculations!$C$85*INDEX('Monthly Data'!Q:Q,Calculations!$C$116+MOD(H43,Calculations!$C$118))+(1-Control!$C$7*Calculations!$C$87)*INDEX('Monthly Data'!R:R,Calculations!$C$116+MOD(H43,Calculations!$C$118))</f>
        <v>7.9764341593600071E-3</v>
      </c>
      <c r="DY43" s="86">
        <f ca="1">Control!$C$7*Calculations!$C$82*INDEX('Monthly Data'!N:N,Calculations!$C$116+MOD(I43,Calculations!$C$118))+Control!$C$7*Calculations!$C$83*INDEX('Monthly Data'!O:O,Calculations!$C$116+MOD(I43,Calculations!$C$118))+Control!$C$7*Calculations!$C$84*INDEX('Monthly Data'!P:P,Calculations!$C$116+MOD(I43,Calculations!$C$118))+Control!$C$7*Calculations!$C$85*INDEX('Monthly Data'!Q:Q,Calculations!$C$116+MOD(I43,Calculations!$C$118))+(1-Control!$C$7*Calculations!$C$87)*INDEX('Monthly Data'!R:R,Calculations!$C$116+MOD(I43,Calculations!$C$118))</f>
        <v>-2.0269389991732112E-2</v>
      </c>
      <c r="DZ43" s="86">
        <f ca="1">Control!$C$7*Calculations!$C$82*INDEX('Monthly Data'!N:N,Calculations!$C$116+MOD(J43,Calculations!$C$118))+Control!$C$7*Calculations!$C$83*INDEX('Monthly Data'!O:O,Calculations!$C$116+MOD(J43,Calculations!$C$118))+Control!$C$7*Calculations!$C$84*INDEX('Monthly Data'!P:P,Calculations!$C$116+MOD(J43,Calculations!$C$118))+Control!$C$7*Calculations!$C$85*INDEX('Monthly Data'!Q:Q,Calculations!$C$116+MOD(J43,Calculations!$C$118))+(1-Control!$C$7*Calculations!$C$87)*INDEX('Monthly Data'!R:R,Calculations!$C$116+MOD(J43,Calculations!$C$118))</f>
        <v>2.4842166689046628E-2</v>
      </c>
      <c r="EA43" s="86">
        <f ca="1">Control!$C$7*Calculations!$C$82*INDEX('Monthly Data'!N:N,Calculations!$C$116+MOD(K43,Calculations!$C$118))+Control!$C$7*Calculations!$C$83*INDEX('Monthly Data'!O:O,Calculations!$C$116+MOD(K43,Calculations!$C$118))+Control!$C$7*Calculations!$C$84*INDEX('Monthly Data'!P:P,Calculations!$C$116+MOD(K43,Calculations!$C$118))+Control!$C$7*Calculations!$C$85*INDEX('Monthly Data'!Q:Q,Calculations!$C$116+MOD(K43,Calculations!$C$118))+(1-Control!$C$7*Calculations!$C$87)*INDEX('Monthly Data'!R:R,Calculations!$C$116+MOD(K43,Calculations!$C$118))</f>
        <v>1.5063457444773597E-2</v>
      </c>
      <c r="EB43" s="86">
        <f ca="1">Control!$C$7*Calculations!$C$82*INDEX('Monthly Data'!N:N,Calculations!$C$116+MOD(L43,Calculations!$C$118))+Control!$C$7*Calculations!$C$83*INDEX('Monthly Data'!O:O,Calculations!$C$116+MOD(L43,Calculations!$C$118))+Control!$C$7*Calculations!$C$84*INDEX('Monthly Data'!P:P,Calculations!$C$116+MOD(L43,Calculations!$C$118))+Control!$C$7*Calculations!$C$85*INDEX('Monthly Data'!Q:Q,Calculations!$C$116+MOD(L43,Calculations!$C$118))+(1-Control!$C$7*Calculations!$C$87)*INDEX('Monthly Data'!R:R,Calculations!$C$116+MOD(L43,Calculations!$C$118))</f>
        <v>2.0524935548016137E-2</v>
      </c>
      <c r="EC43" s="86">
        <f ca="1">Control!$C$7*Calculations!$C$82*INDEX('Monthly Data'!N:N,Calculations!$C$116+MOD(M43,Calculations!$C$118))+Control!$C$7*Calculations!$C$83*INDEX('Monthly Data'!O:O,Calculations!$C$116+MOD(M43,Calculations!$C$118))+Control!$C$7*Calculations!$C$84*INDEX('Monthly Data'!P:P,Calculations!$C$116+MOD(M43,Calculations!$C$118))+Control!$C$7*Calculations!$C$85*INDEX('Monthly Data'!Q:Q,Calculations!$C$116+MOD(M43,Calculations!$C$118))+(1-Control!$C$7*Calculations!$C$87)*INDEX('Monthly Data'!R:R,Calculations!$C$116+MOD(M43,Calculations!$C$118))</f>
        <v>6.2631896128884862E-3</v>
      </c>
      <c r="ED43" s="86">
        <f ca="1">Control!$C$7*Calculations!$C$82*INDEX('Monthly Data'!N:N,Calculations!$C$116+MOD(N43,Calculations!$C$118))+Control!$C$7*Calculations!$C$83*INDEX('Monthly Data'!O:O,Calculations!$C$116+MOD(N43,Calculations!$C$118))+Control!$C$7*Calculations!$C$84*INDEX('Monthly Data'!P:P,Calculations!$C$116+MOD(N43,Calculations!$C$118))+Control!$C$7*Calculations!$C$85*INDEX('Monthly Data'!Q:Q,Calculations!$C$116+MOD(N43,Calculations!$C$118))+(1-Control!$C$7*Calculations!$C$87)*INDEX('Monthly Data'!R:R,Calculations!$C$116+MOD(N43,Calculations!$C$118))</f>
        <v>2.5325873776067674E-2</v>
      </c>
      <c r="EE43" s="86">
        <f ca="1">Control!$C$7*Calculations!$C$82*INDEX('Monthly Data'!N:N,Calculations!$C$116+MOD(O43,Calculations!$C$118))+Control!$C$7*Calculations!$C$83*INDEX('Monthly Data'!O:O,Calculations!$C$116+MOD(O43,Calculations!$C$118))+Control!$C$7*Calculations!$C$84*INDEX('Monthly Data'!P:P,Calculations!$C$116+MOD(O43,Calculations!$C$118))+Control!$C$7*Calculations!$C$85*INDEX('Monthly Data'!Q:Q,Calculations!$C$116+MOD(O43,Calculations!$C$118))+(1-Control!$C$7*Calculations!$C$87)*INDEX('Monthly Data'!R:R,Calculations!$C$116+MOD(O43,Calculations!$C$118))</f>
        <v>2.4470405846852006E-3</v>
      </c>
      <c r="EF43" s="86">
        <f ca="1">Control!$C$7*Calculations!$C$82*INDEX('Monthly Data'!N:N,Calculations!$C$116+MOD(P43,Calculations!$C$118))+Control!$C$7*Calculations!$C$83*INDEX('Monthly Data'!O:O,Calculations!$C$116+MOD(P43,Calculations!$C$118))+Control!$C$7*Calculations!$C$84*INDEX('Monthly Data'!P:P,Calculations!$C$116+MOD(P43,Calculations!$C$118))+Control!$C$7*Calculations!$C$85*INDEX('Monthly Data'!Q:Q,Calculations!$C$116+MOD(P43,Calculations!$C$118))+(1-Control!$C$7*Calculations!$C$87)*INDEX('Monthly Data'!R:R,Calculations!$C$116+MOD(P43,Calculations!$C$118))</f>
        <v>-1.6546126717384396E-2</v>
      </c>
      <c r="EG43" s="86">
        <f ca="1">Control!$C$7*Calculations!$C$82*INDEX('Monthly Data'!N:N,Calculations!$C$116+MOD(Q43,Calculations!$C$118))+Control!$C$7*Calculations!$C$83*INDEX('Monthly Data'!O:O,Calculations!$C$116+MOD(Q43,Calculations!$C$118))+Control!$C$7*Calculations!$C$84*INDEX('Monthly Data'!P:P,Calculations!$C$116+MOD(Q43,Calculations!$C$118))+Control!$C$7*Calculations!$C$85*INDEX('Monthly Data'!Q:Q,Calculations!$C$116+MOD(Q43,Calculations!$C$118))+(1-Control!$C$7*Calculations!$C$87)*INDEX('Monthly Data'!R:R,Calculations!$C$116+MOD(Q43,Calculations!$C$118))</f>
        <v>7.9764341593600071E-3</v>
      </c>
      <c r="EH43" s="86">
        <f ca="1">Control!$C$7*Calculations!$C$82*INDEX('Monthly Data'!N:N,Calculations!$C$116+MOD(R43,Calculations!$C$118))+Control!$C$7*Calculations!$C$83*INDEX('Monthly Data'!O:O,Calculations!$C$116+MOD(R43,Calculations!$C$118))+Control!$C$7*Calculations!$C$84*INDEX('Monthly Data'!P:P,Calculations!$C$116+MOD(R43,Calculations!$C$118))+Control!$C$7*Calculations!$C$85*INDEX('Monthly Data'!Q:Q,Calculations!$C$116+MOD(R43,Calculations!$C$118))+(1-Control!$C$7*Calculations!$C$87)*INDEX('Monthly Data'!R:R,Calculations!$C$116+MOD(R43,Calculations!$C$118))</f>
        <v>-1.5984879994281095E-2</v>
      </c>
      <c r="EI43" s="86">
        <f ca="1">Control!$C$7*Calculations!$C$82*INDEX('Monthly Data'!N:N,Calculations!$C$116+MOD(S43,Calculations!$C$118))+Control!$C$7*Calculations!$C$83*INDEX('Monthly Data'!O:O,Calculations!$C$116+MOD(S43,Calculations!$C$118))+Control!$C$7*Calculations!$C$84*INDEX('Monthly Data'!P:P,Calculations!$C$116+MOD(S43,Calculations!$C$118))+Control!$C$7*Calculations!$C$85*INDEX('Monthly Data'!Q:Q,Calculations!$C$116+MOD(S43,Calculations!$C$118))+(1-Control!$C$7*Calculations!$C$87)*INDEX('Monthly Data'!R:R,Calculations!$C$116+MOD(S43,Calculations!$C$118))</f>
        <v>-1.4213734788548189E-2</v>
      </c>
      <c r="EJ43" s="86">
        <f ca="1">Control!$C$7*Calculations!$C$82*INDEX('Monthly Data'!N:N,Calculations!$C$116+MOD(T43,Calculations!$C$118))+Control!$C$7*Calculations!$C$83*INDEX('Monthly Data'!O:O,Calculations!$C$116+MOD(T43,Calculations!$C$118))+Control!$C$7*Calculations!$C$84*INDEX('Monthly Data'!P:P,Calculations!$C$116+MOD(T43,Calculations!$C$118))+Control!$C$7*Calculations!$C$85*INDEX('Monthly Data'!Q:Q,Calculations!$C$116+MOD(T43,Calculations!$C$118))+(1-Control!$C$7*Calculations!$C$87)*INDEX('Monthly Data'!R:R,Calculations!$C$116+MOD(T43,Calculations!$C$118))</f>
        <v>1.2954540023127663E-2</v>
      </c>
      <c r="EK43" s="86">
        <f ca="1">Control!$C$7*Calculations!$C$82*INDEX('Monthly Data'!N:N,Calculations!$C$116+MOD(U43,Calculations!$C$118))+Control!$C$7*Calculations!$C$83*INDEX('Monthly Data'!O:O,Calculations!$C$116+MOD(U43,Calculations!$C$118))+Control!$C$7*Calculations!$C$84*INDEX('Monthly Data'!P:P,Calculations!$C$116+MOD(U43,Calculations!$C$118))+Control!$C$7*Calculations!$C$85*INDEX('Monthly Data'!Q:Q,Calculations!$C$116+MOD(U43,Calculations!$C$118))+(1-Control!$C$7*Calculations!$C$87)*INDEX('Monthly Data'!R:R,Calculations!$C$116+MOD(U43,Calculations!$C$118))</f>
        <v>1.8695385296339444E-2</v>
      </c>
      <c r="EL43" s="86">
        <f ca="1">Control!$C$7*Calculations!$C$82*INDEX('Monthly Data'!N:N,Calculations!$C$116+MOD(V43,Calculations!$C$118))+Control!$C$7*Calculations!$C$83*INDEX('Monthly Data'!O:O,Calculations!$C$116+MOD(V43,Calculations!$C$118))+Control!$C$7*Calculations!$C$84*INDEX('Monthly Data'!P:P,Calculations!$C$116+MOD(V43,Calculations!$C$118))+Control!$C$7*Calculations!$C$85*INDEX('Monthly Data'!Q:Q,Calculations!$C$116+MOD(V43,Calculations!$C$118))+(1-Control!$C$7*Calculations!$C$87)*INDEX('Monthly Data'!R:R,Calculations!$C$116+MOD(V43,Calculations!$C$118))</f>
        <v>1.5108777406081684E-3</v>
      </c>
      <c r="EM43" s="86">
        <f ca="1">Control!$C$7*Calculations!$C$82*INDEX('Monthly Data'!N:N,Calculations!$C$116+MOD(W43,Calculations!$C$118))+Control!$C$7*Calculations!$C$83*INDEX('Monthly Data'!O:O,Calculations!$C$116+MOD(W43,Calculations!$C$118))+Control!$C$7*Calculations!$C$84*INDEX('Monthly Data'!P:P,Calculations!$C$116+MOD(W43,Calculations!$C$118))+Control!$C$7*Calculations!$C$85*INDEX('Monthly Data'!Q:Q,Calculations!$C$116+MOD(W43,Calculations!$C$118))+(1-Control!$C$7*Calculations!$C$87)*INDEX('Monthly Data'!R:R,Calculations!$C$116+MOD(W43,Calculations!$C$118))</f>
        <v>1.4915555251167555E-3</v>
      </c>
      <c r="EN43" s="86">
        <f ca="1">Control!$C$7*Calculations!$C$82*INDEX('Monthly Data'!N:N,Calculations!$C$116+MOD(X43,Calculations!$C$118))+Control!$C$7*Calculations!$C$83*INDEX('Monthly Data'!O:O,Calculations!$C$116+MOD(X43,Calculations!$C$118))+Control!$C$7*Calculations!$C$84*INDEX('Monthly Data'!P:P,Calculations!$C$116+MOD(X43,Calculations!$C$118))+Control!$C$7*Calculations!$C$85*INDEX('Monthly Data'!Q:Q,Calculations!$C$116+MOD(X43,Calculations!$C$118))+(1-Control!$C$7*Calculations!$C$87)*INDEX('Monthly Data'!R:R,Calculations!$C$116+MOD(X43,Calculations!$C$118))</f>
        <v>1.8665061640915637E-2</v>
      </c>
      <c r="EO43" s="86">
        <f ca="1">Control!$C$7*Calculations!$C$82*INDEX('Monthly Data'!N:N,Calculations!$C$116+MOD(Y43,Calculations!$C$118))+Control!$C$7*Calculations!$C$83*INDEX('Monthly Data'!O:O,Calculations!$C$116+MOD(Y43,Calculations!$C$118))+Control!$C$7*Calculations!$C$84*INDEX('Monthly Data'!P:P,Calculations!$C$116+MOD(Y43,Calculations!$C$118))+Control!$C$7*Calculations!$C$85*INDEX('Monthly Data'!Q:Q,Calculations!$C$116+MOD(Y43,Calculations!$C$118))+(1-Control!$C$7*Calculations!$C$87)*INDEX('Monthly Data'!R:R,Calculations!$C$116+MOD(Y43,Calculations!$C$118))</f>
        <v>1.1809891087585166E-2</v>
      </c>
      <c r="EP43" s="86">
        <f ca="1">Control!$C$7*Calculations!$C$82*INDEX('Monthly Data'!N:N,Calculations!$C$116+MOD(Z43,Calculations!$C$118))+Control!$C$7*Calculations!$C$83*INDEX('Monthly Data'!O:O,Calculations!$C$116+MOD(Z43,Calculations!$C$118))+Control!$C$7*Calculations!$C$84*INDEX('Monthly Data'!P:P,Calculations!$C$116+MOD(Z43,Calculations!$C$118))+Control!$C$7*Calculations!$C$85*INDEX('Monthly Data'!Q:Q,Calculations!$C$116+MOD(Z43,Calculations!$C$118))+(1-Control!$C$7*Calculations!$C$87)*INDEX('Monthly Data'!R:R,Calculations!$C$116+MOD(Z43,Calculations!$C$118))</f>
        <v>-7.4084874653726545E-3</v>
      </c>
      <c r="EQ43" s="86">
        <f ca="1">Control!$C$7*Calculations!$C$82*INDEX('Monthly Data'!N:N,Calculations!$C$116+MOD(AA43,Calculations!$C$118))+Control!$C$7*Calculations!$C$83*INDEX('Monthly Data'!O:O,Calculations!$C$116+MOD(AA43,Calculations!$C$118))+Control!$C$7*Calculations!$C$84*INDEX('Monthly Data'!P:P,Calculations!$C$116+MOD(AA43,Calculations!$C$118))+Control!$C$7*Calculations!$C$85*INDEX('Monthly Data'!Q:Q,Calculations!$C$116+MOD(AA43,Calculations!$C$118))+(1-Control!$C$7*Calculations!$C$87)*INDEX('Monthly Data'!R:R,Calculations!$C$116+MOD(AA43,Calculations!$C$118))</f>
        <v>1.5063457444773597E-2</v>
      </c>
      <c r="ER43" s="86">
        <f ca="1">Control!$C$7*Calculations!$C$82*INDEX('Monthly Data'!N:N,Calculations!$C$116+MOD(AB43,Calculations!$C$118))+Control!$C$7*Calculations!$C$83*INDEX('Monthly Data'!O:O,Calculations!$C$116+MOD(AB43,Calculations!$C$118))+Control!$C$7*Calculations!$C$84*INDEX('Monthly Data'!P:P,Calculations!$C$116+MOD(AB43,Calculations!$C$118))+Control!$C$7*Calculations!$C$85*INDEX('Monthly Data'!Q:Q,Calculations!$C$116+MOD(AB43,Calculations!$C$118))+(1-Control!$C$7*Calculations!$C$87)*INDEX('Monthly Data'!R:R,Calculations!$C$116+MOD(AB43,Calculations!$C$118))</f>
        <v>2.377894462657602E-2</v>
      </c>
      <c r="ES43" s="86">
        <f ca="1">Control!$C$7*Calculations!$C$82*INDEX('Monthly Data'!N:N,Calculations!$C$116+MOD(AC43,Calculations!$C$118))+Control!$C$7*Calculations!$C$83*INDEX('Monthly Data'!O:O,Calculations!$C$116+MOD(AC43,Calculations!$C$118))+Control!$C$7*Calculations!$C$84*INDEX('Monthly Data'!P:P,Calculations!$C$116+MOD(AC43,Calculations!$C$118))+Control!$C$7*Calculations!$C$85*INDEX('Monthly Data'!Q:Q,Calculations!$C$116+MOD(AC43,Calculations!$C$118))+(1-Control!$C$7*Calculations!$C$87)*INDEX('Monthly Data'!R:R,Calculations!$C$116+MOD(AC43,Calculations!$C$118))</f>
        <v>-1.4213734788548189E-2</v>
      </c>
      <c r="ET43" s="86">
        <f ca="1">Control!$C$7*Calculations!$C$82*INDEX('Monthly Data'!N:N,Calculations!$C$116+MOD(AD43,Calculations!$C$118))+Control!$C$7*Calculations!$C$83*INDEX('Monthly Data'!O:O,Calculations!$C$116+MOD(AD43,Calculations!$C$118))+Control!$C$7*Calculations!$C$84*INDEX('Monthly Data'!P:P,Calculations!$C$116+MOD(AD43,Calculations!$C$118))+Control!$C$7*Calculations!$C$85*INDEX('Monthly Data'!Q:Q,Calculations!$C$116+MOD(AD43,Calculations!$C$118))+(1-Control!$C$7*Calculations!$C$87)*INDEX('Monthly Data'!R:R,Calculations!$C$116+MOD(AD43,Calculations!$C$118))</f>
        <v>2.377894462657602E-2</v>
      </c>
      <c r="EU43" s="86">
        <f ca="1">Control!$C$7*Calculations!$C$82*INDEX('Monthly Data'!N:N,Calculations!$C$116+MOD(AE43,Calculations!$C$118))+Control!$C$7*Calculations!$C$83*INDEX('Monthly Data'!O:O,Calculations!$C$116+MOD(AE43,Calculations!$C$118))+Control!$C$7*Calculations!$C$84*INDEX('Monthly Data'!P:P,Calculations!$C$116+MOD(AE43,Calculations!$C$118))+Control!$C$7*Calculations!$C$85*INDEX('Monthly Data'!Q:Q,Calculations!$C$116+MOD(AE43,Calculations!$C$118))+(1-Control!$C$7*Calculations!$C$87)*INDEX('Monthly Data'!R:R,Calculations!$C$116+MOD(AE43,Calculations!$C$118))</f>
        <v>6.2631896128884862E-3</v>
      </c>
      <c r="EV43" s="86">
        <f ca="1">Control!$C$7*Calculations!$C$82*INDEX('Monthly Data'!N:N,Calculations!$C$116+MOD(AF43,Calculations!$C$118))+Control!$C$7*Calculations!$C$83*INDEX('Monthly Data'!O:O,Calculations!$C$116+MOD(AF43,Calculations!$C$118))+Control!$C$7*Calculations!$C$84*INDEX('Monthly Data'!P:P,Calculations!$C$116+MOD(AF43,Calculations!$C$118))+Control!$C$7*Calculations!$C$85*INDEX('Monthly Data'!Q:Q,Calculations!$C$116+MOD(AF43,Calculations!$C$118))+(1-Control!$C$7*Calculations!$C$87)*INDEX('Monthly Data'!R:R,Calculations!$C$116+MOD(AF43,Calculations!$C$118))</f>
        <v>1.1106855739851785E-2</v>
      </c>
      <c r="EW43" s="86">
        <f ca="1">Control!$C$7*Calculations!$C$82*INDEX('Monthly Data'!N:N,Calculations!$C$116+MOD(AG43,Calculations!$C$118))+Control!$C$7*Calculations!$C$83*INDEX('Monthly Data'!O:O,Calculations!$C$116+MOD(AG43,Calculations!$C$118))+Control!$C$7*Calculations!$C$84*INDEX('Monthly Data'!P:P,Calculations!$C$116+MOD(AG43,Calculations!$C$118))+Control!$C$7*Calculations!$C$85*INDEX('Monthly Data'!Q:Q,Calculations!$C$116+MOD(AG43,Calculations!$C$118))+(1-Control!$C$7*Calculations!$C$87)*INDEX('Monthly Data'!R:R,Calculations!$C$116+MOD(AG43,Calculations!$C$118))</f>
        <v>3.0957942835585645E-2</v>
      </c>
      <c r="EX43" s="86">
        <f ca="1">Control!$C$7*Calculations!$C$82*INDEX('Monthly Data'!N:N,Calculations!$C$116+MOD(AH43,Calculations!$C$118))+Control!$C$7*Calculations!$C$83*INDEX('Monthly Data'!O:O,Calculations!$C$116+MOD(AH43,Calculations!$C$118))+Control!$C$7*Calculations!$C$84*INDEX('Monthly Data'!P:P,Calculations!$C$116+MOD(AH43,Calculations!$C$118))+Control!$C$7*Calculations!$C$85*INDEX('Monthly Data'!Q:Q,Calculations!$C$116+MOD(AH43,Calculations!$C$118))+(1-Control!$C$7*Calculations!$C$87)*INDEX('Monthly Data'!R:R,Calculations!$C$116+MOD(AH43,Calculations!$C$118))</f>
        <v>2.3852824346838646E-2</v>
      </c>
      <c r="EY43" s="86">
        <f ca="1">Control!$C$7*Calculations!$C$82*INDEX('Monthly Data'!N:N,Calculations!$C$116+MOD(AI43,Calculations!$C$118))+Control!$C$7*Calculations!$C$83*INDEX('Monthly Data'!O:O,Calculations!$C$116+MOD(AI43,Calculations!$C$118))+Control!$C$7*Calculations!$C$84*INDEX('Monthly Data'!P:P,Calculations!$C$116+MOD(AI43,Calculations!$C$118))+Control!$C$7*Calculations!$C$85*INDEX('Monthly Data'!Q:Q,Calculations!$C$116+MOD(AI43,Calculations!$C$118))+(1-Control!$C$7*Calculations!$C$87)*INDEX('Monthly Data'!R:R,Calculations!$C$116+MOD(AI43,Calculations!$C$118))</f>
        <v>-4.0413381192162513E-2</v>
      </c>
      <c r="EZ43" s="86">
        <f ca="1">Control!$C$7*Calculations!$C$82*INDEX('Monthly Data'!N:N,Calculations!$C$116+MOD(AJ43,Calculations!$C$118))+Control!$C$7*Calculations!$C$83*INDEX('Monthly Data'!O:O,Calculations!$C$116+MOD(AJ43,Calculations!$C$118))+Control!$C$7*Calculations!$C$84*INDEX('Monthly Data'!P:P,Calculations!$C$116+MOD(AJ43,Calculations!$C$118))+Control!$C$7*Calculations!$C$85*INDEX('Monthly Data'!Q:Q,Calculations!$C$116+MOD(AJ43,Calculations!$C$118))+(1-Control!$C$7*Calculations!$C$87)*INDEX('Monthly Data'!R:R,Calculations!$C$116+MOD(AJ43,Calculations!$C$118))</f>
        <v>1.5216630695380906E-2</v>
      </c>
      <c r="FA43" s="86">
        <f ca="1">Control!$C$7*Calculations!$C$82*INDEX('Monthly Data'!N:N,Calculations!$C$116+MOD(AK43,Calculations!$C$118))+Control!$C$7*Calculations!$C$83*INDEX('Monthly Data'!O:O,Calculations!$C$116+MOD(AK43,Calculations!$C$118))+Control!$C$7*Calculations!$C$84*INDEX('Monthly Data'!P:P,Calculations!$C$116+MOD(AK43,Calculations!$C$118))+Control!$C$7*Calculations!$C$85*INDEX('Monthly Data'!Q:Q,Calculations!$C$116+MOD(AK43,Calculations!$C$118))+(1-Control!$C$7*Calculations!$C$87)*INDEX('Monthly Data'!R:R,Calculations!$C$116+MOD(AK43,Calculations!$C$118))</f>
        <v>3.7118215575026904E-2</v>
      </c>
      <c r="FB43" s="86">
        <f ca="1">Control!$C$7*Calculations!$C$82*INDEX('Monthly Data'!N:N,Calculations!$C$116+MOD(AL43,Calculations!$C$118))+Control!$C$7*Calculations!$C$83*INDEX('Monthly Data'!O:O,Calculations!$C$116+MOD(AL43,Calculations!$C$118))+Control!$C$7*Calculations!$C$84*INDEX('Monthly Data'!P:P,Calculations!$C$116+MOD(AL43,Calculations!$C$118))+Control!$C$7*Calculations!$C$85*INDEX('Monthly Data'!Q:Q,Calculations!$C$116+MOD(AL43,Calculations!$C$118))+(1-Control!$C$7*Calculations!$C$87)*INDEX('Monthly Data'!R:R,Calculations!$C$116+MOD(AL43,Calculations!$C$118))</f>
        <v>-9.8327855560634558E-3</v>
      </c>
      <c r="FC43" s="86">
        <f ca="1">Control!$C$7*Calculations!$C$82*INDEX('Monthly Data'!N:N,Calculations!$C$116+MOD(AM43,Calculations!$C$118))+Control!$C$7*Calculations!$C$83*INDEX('Monthly Data'!O:O,Calculations!$C$116+MOD(AM43,Calculations!$C$118))+Control!$C$7*Calculations!$C$84*INDEX('Monthly Data'!P:P,Calculations!$C$116+MOD(AM43,Calculations!$C$118))+Control!$C$7*Calculations!$C$85*INDEX('Monthly Data'!Q:Q,Calculations!$C$116+MOD(AM43,Calculations!$C$118))+(1-Control!$C$7*Calculations!$C$87)*INDEX('Monthly Data'!R:R,Calculations!$C$116+MOD(AM43,Calculations!$C$118))</f>
        <v>2.2757992058453024E-3</v>
      </c>
      <c r="FD43" s="86">
        <f ca="1">Control!$C$7*Calculations!$C$82*INDEX('Monthly Data'!N:N,Calculations!$C$116+MOD(AN43,Calculations!$C$118))+Control!$C$7*Calculations!$C$83*INDEX('Monthly Data'!O:O,Calculations!$C$116+MOD(AN43,Calculations!$C$118))+Control!$C$7*Calculations!$C$84*INDEX('Monthly Data'!P:P,Calculations!$C$116+MOD(AN43,Calculations!$C$118))+Control!$C$7*Calculations!$C$85*INDEX('Monthly Data'!Q:Q,Calculations!$C$116+MOD(AN43,Calculations!$C$118))+(1-Control!$C$7*Calculations!$C$87)*INDEX('Monthly Data'!R:R,Calculations!$C$116+MOD(AN43,Calculations!$C$118))</f>
        <v>2.1918137743539623E-2</v>
      </c>
      <c r="FE43" s="86">
        <f ca="1">Control!$C$7*Calculations!$C$82*INDEX('Monthly Data'!N:N,Calculations!$C$116+MOD(AO43,Calculations!$C$118))+Control!$C$7*Calculations!$C$83*INDEX('Monthly Data'!O:O,Calculations!$C$116+MOD(AO43,Calculations!$C$118))+Control!$C$7*Calculations!$C$84*INDEX('Monthly Data'!P:P,Calculations!$C$116+MOD(AO43,Calculations!$C$118))+Control!$C$7*Calculations!$C$85*INDEX('Monthly Data'!Q:Q,Calculations!$C$116+MOD(AO43,Calculations!$C$118))+(1-Control!$C$7*Calculations!$C$87)*INDEX('Monthly Data'!R:R,Calculations!$C$116+MOD(AO43,Calculations!$C$118))</f>
        <v>2.766281641786093E-2</v>
      </c>
      <c r="FF43" s="86">
        <f ca="1">Control!$C$7*Calculations!$C$82*INDEX('Monthly Data'!N:N,Calculations!$C$116+MOD(AP43,Calculations!$C$118))+Control!$C$7*Calculations!$C$83*INDEX('Monthly Data'!O:O,Calculations!$C$116+MOD(AP43,Calculations!$C$118))+Control!$C$7*Calculations!$C$84*INDEX('Monthly Data'!P:P,Calculations!$C$116+MOD(AP43,Calculations!$C$118))+Control!$C$7*Calculations!$C$85*INDEX('Monthly Data'!Q:Q,Calculations!$C$116+MOD(AP43,Calculations!$C$118))+(1-Control!$C$7*Calculations!$C$87)*INDEX('Monthly Data'!R:R,Calculations!$C$116+MOD(AP43,Calculations!$C$118))</f>
        <v>5.1279584938936244E-2</v>
      </c>
      <c r="FG43" s="86">
        <f ca="1">Control!$C$7*Calculations!$C$82*INDEX('Monthly Data'!N:N,Calculations!$C$116+MOD(AQ43,Calculations!$C$118))+Control!$C$7*Calculations!$C$83*INDEX('Monthly Data'!O:O,Calculations!$C$116+MOD(AQ43,Calculations!$C$118))+Control!$C$7*Calculations!$C$84*INDEX('Monthly Data'!P:P,Calculations!$C$116+MOD(AQ43,Calculations!$C$118))+Control!$C$7*Calculations!$C$85*INDEX('Monthly Data'!Q:Q,Calculations!$C$116+MOD(AQ43,Calculations!$C$118))+(1-Control!$C$7*Calculations!$C$87)*INDEX('Monthly Data'!R:R,Calculations!$C$116+MOD(AQ43,Calculations!$C$118))</f>
        <v>2.3307359621218403E-2</v>
      </c>
      <c r="FH43" s="86">
        <f ca="1">Control!$C$7*Calculations!$C$82*INDEX('Monthly Data'!N:N,Calculations!$C$116+MOD(AR43,Calculations!$C$118))+Control!$C$7*Calculations!$C$83*INDEX('Monthly Data'!O:O,Calculations!$C$116+MOD(AR43,Calculations!$C$118))+Control!$C$7*Calculations!$C$84*INDEX('Monthly Data'!P:P,Calculations!$C$116+MOD(AR43,Calculations!$C$118))+Control!$C$7*Calculations!$C$85*INDEX('Monthly Data'!Q:Q,Calculations!$C$116+MOD(AR43,Calculations!$C$118))+(1-Control!$C$7*Calculations!$C$87)*INDEX('Monthly Data'!R:R,Calculations!$C$116+MOD(AR43,Calculations!$C$118))</f>
        <v>1.0921298083007208E-2</v>
      </c>
      <c r="FI43" s="86">
        <f ca="1">Control!$C$7*Calculations!$C$82*INDEX('Monthly Data'!N:N,Calculations!$C$116+MOD(AS43,Calculations!$C$118))+Control!$C$7*Calculations!$C$83*INDEX('Monthly Data'!O:O,Calculations!$C$116+MOD(AS43,Calculations!$C$118))+Control!$C$7*Calculations!$C$84*INDEX('Monthly Data'!P:P,Calculations!$C$116+MOD(AS43,Calculations!$C$118))+Control!$C$7*Calculations!$C$85*INDEX('Monthly Data'!Q:Q,Calculations!$C$116+MOD(AS43,Calculations!$C$118))+(1-Control!$C$7*Calculations!$C$87)*INDEX('Monthly Data'!R:R,Calculations!$C$116+MOD(AS43,Calculations!$C$118))</f>
        <v>1.1786765492207996E-2</v>
      </c>
      <c r="FJ43" s="86">
        <f ca="1">Control!$C$7*Calculations!$C$82*INDEX('Monthly Data'!N:N,Calculations!$C$116+MOD(AT43,Calculations!$C$118))+Control!$C$7*Calculations!$C$83*INDEX('Monthly Data'!O:O,Calculations!$C$116+MOD(AT43,Calculations!$C$118))+Control!$C$7*Calculations!$C$84*INDEX('Monthly Data'!P:P,Calculations!$C$116+MOD(AT43,Calculations!$C$118))+Control!$C$7*Calculations!$C$85*INDEX('Monthly Data'!Q:Q,Calculations!$C$116+MOD(AT43,Calculations!$C$118))+(1-Control!$C$7*Calculations!$C$87)*INDEX('Monthly Data'!R:R,Calculations!$C$116+MOD(AT43,Calculations!$C$118))</f>
        <v>3.7118215575026904E-2</v>
      </c>
      <c r="FK43" s="86">
        <f ca="1">Control!$C$7*Calculations!$C$82*INDEX('Monthly Data'!N:N,Calculations!$C$116+MOD(AU43,Calculations!$C$118))+Control!$C$7*Calculations!$C$83*INDEX('Monthly Data'!O:O,Calculations!$C$116+MOD(AU43,Calculations!$C$118))+Control!$C$7*Calculations!$C$84*INDEX('Monthly Data'!P:P,Calculations!$C$116+MOD(AU43,Calculations!$C$118))+Control!$C$7*Calculations!$C$85*INDEX('Monthly Data'!Q:Q,Calculations!$C$116+MOD(AU43,Calculations!$C$118))+(1-Control!$C$7*Calculations!$C$87)*INDEX('Monthly Data'!R:R,Calculations!$C$116+MOD(AU43,Calculations!$C$118))</f>
        <v>1.0415351832335435E-2</v>
      </c>
      <c r="FL43" s="86">
        <f ca="1">Control!$C$7*Calculations!$C$82*INDEX('Monthly Data'!N:N,Calculations!$C$116+MOD(AV43,Calculations!$C$118))+Control!$C$7*Calculations!$C$83*INDEX('Monthly Data'!O:O,Calculations!$C$116+MOD(AV43,Calculations!$C$118))+Control!$C$7*Calculations!$C$84*INDEX('Monthly Data'!P:P,Calculations!$C$116+MOD(AV43,Calculations!$C$118))+Control!$C$7*Calculations!$C$85*INDEX('Monthly Data'!Q:Q,Calculations!$C$116+MOD(AV43,Calculations!$C$118))+(1-Control!$C$7*Calculations!$C$87)*INDEX('Monthly Data'!R:R,Calculations!$C$116+MOD(AV43,Calculations!$C$118))</f>
        <v>-9.5555592256394619E-3</v>
      </c>
      <c r="FM43" s="86">
        <f ca="1">Control!$C$7*Calculations!$C$82*INDEX('Monthly Data'!N:N,Calculations!$C$116+MOD(AW43,Calculations!$C$118))+Control!$C$7*Calculations!$C$83*INDEX('Monthly Data'!O:O,Calculations!$C$116+MOD(AW43,Calculations!$C$118))+Control!$C$7*Calculations!$C$84*INDEX('Monthly Data'!P:P,Calculations!$C$116+MOD(AW43,Calculations!$C$118))+Control!$C$7*Calculations!$C$85*INDEX('Monthly Data'!Q:Q,Calculations!$C$116+MOD(AW43,Calculations!$C$118))+(1-Control!$C$7*Calculations!$C$87)*INDEX('Monthly Data'!R:R,Calculations!$C$116+MOD(AW43,Calculations!$C$118))</f>
        <v>-2.0269389991732112E-2</v>
      </c>
      <c r="FN43" s="86">
        <f ca="1">Control!$C$7*Calculations!$C$82*INDEX('Monthly Data'!N:N,Calculations!$C$116+MOD(AX43,Calculations!$C$118))+Control!$C$7*Calculations!$C$83*INDEX('Monthly Data'!O:O,Calculations!$C$116+MOD(AX43,Calculations!$C$118))+Control!$C$7*Calculations!$C$84*INDEX('Monthly Data'!P:P,Calculations!$C$116+MOD(AX43,Calculations!$C$118))+Control!$C$7*Calculations!$C$85*INDEX('Monthly Data'!Q:Q,Calculations!$C$116+MOD(AX43,Calculations!$C$118))+(1-Control!$C$7*Calculations!$C$87)*INDEX('Monthly Data'!R:R,Calculations!$C$116+MOD(AX43,Calculations!$C$118))</f>
        <v>1.0018681835149534E-3</v>
      </c>
      <c r="FO43" s="86">
        <f ca="1">Control!$C$7*Calculations!$C$82*INDEX('Monthly Data'!N:N,Calculations!$C$116+MOD(AY43,Calculations!$C$118))+Control!$C$7*Calculations!$C$83*INDEX('Monthly Data'!O:O,Calculations!$C$116+MOD(AY43,Calculations!$C$118))+Control!$C$7*Calculations!$C$84*INDEX('Monthly Data'!P:P,Calculations!$C$116+MOD(AY43,Calculations!$C$118))+Control!$C$7*Calculations!$C$85*INDEX('Monthly Data'!Q:Q,Calculations!$C$116+MOD(AY43,Calculations!$C$118))+(1-Control!$C$7*Calculations!$C$87)*INDEX('Monthly Data'!R:R,Calculations!$C$116+MOD(AY43,Calculations!$C$118))</f>
        <v>1.3423979074716584E-2</v>
      </c>
      <c r="FP43" s="86">
        <f ca="1">Control!$C$7*Calculations!$C$82*INDEX('Monthly Data'!N:N,Calculations!$C$116+MOD(AZ43,Calculations!$C$118))+Control!$C$7*Calculations!$C$83*INDEX('Monthly Data'!O:O,Calculations!$C$116+MOD(AZ43,Calculations!$C$118))+Control!$C$7*Calculations!$C$84*INDEX('Monthly Data'!P:P,Calculations!$C$116+MOD(AZ43,Calculations!$C$118))+Control!$C$7*Calculations!$C$85*INDEX('Monthly Data'!Q:Q,Calculations!$C$116+MOD(AZ43,Calculations!$C$118))+(1-Control!$C$7*Calculations!$C$87)*INDEX('Monthly Data'!R:R,Calculations!$C$116+MOD(AZ43,Calculations!$C$118))</f>
        <v>2.5790695379256122E-2</v>
      </c>
      <c r="FQ43" s="86">
        <f ca="1">Control!$C$7*Calculations!$C$82*INDEX('Monthly Data'!N:N,Calculations!$C$116+MOD(BA43,Calculations!$C$118))+Control!$C$7*Calculations!$C$83*INDEX('Monthly Data'!O:O,Calculations!$C$116+MOD(BA43,Calculations!$C$118))+Control!$C$7*Calculations!$C$84*INDEX('Monthly Data'!P:P,Calculations!$C$116+MOD(BA43,Calculations!$C$118))+Control!$C$7*Calculations!$C$85*INDEX('Monthly Data'!Q:Q,Calculations!$C$116+MOD(BA43,Calculations!$C$118))+(1-Control!$C$7*Calculations!$C$87)*INDEX('Monthly Data'!R:R,Calculations!$C$116+MOD(BA43,Calculations!$C$118))</f>
        <v>6.3250222980707482E-3</v>
      </c>
      <c r="FR43" s="86">
        <f ca="1">Control!$C$7*Calculations!$C$82*INDEX('Monthly Data'!N:N,Calculations!$C$116+MOD(BB43,Calculations!$C$118))+Control!$C$7*Calculations!$C$83*INDEX('Monthly Data'!O:O,Calculations!$C$116+MOD(BB43,Calculations!$C$118))+Control!$C$7*Calculations!$C$84*INDEX('Monthly Data'!P:P,Calculations!$C$116+MOD(BB43,Calculations!$C$118))+Control!$C$7*Calculations!$C$85*INDEX('Monthly Data'!Q:Q,Calculations!$C$116+MOD(BB43,Calculations!$C$118))+(1-Control!$C$7*Calculations!$C$87)*INDEX('Monthly Data'!R:R,Calculations!$C$116+MOD(BB43,Calculations!$C$118))</f>
        <v>-1.3959200237295809E-2</v>
      </c>
      <c r="FS43" s="86">
        <f ca="1">Control!$C$7*Calculations!$C$82*INDEX('Monthly Data'!N:N,Calculations!$C$116+MOD(BC43,Calculations!$C$118))+Control!$C$7*Calculations!$C$83*INDEX('Monthly Data'!O:O,Calculations!$C$116+MOD(BC43,Calculations!$C$118))+Control!$C$7*Calculations!$C$84*INDEX('Monthly Data'!P:P,Calculations!$C$116+MOD(BC43,Calculations!$C$118))+Control!$C$7*Calculations!$C$85*INDEX('Monthly Data'!Q:Q,Calculations!$C$116+MOD(BC43,Calculations!$C$118))+(1-Control!$C$7*Calculations!$C$87)*INDEX('Monthly Data'!R:R,Calculations!$C$116+MOD(BC43,Calculations!$C$118))</f>
        <v>2.5325873776067674E-2</v>
      </c>
      <c r="FT43" s="86">
        <f ca="1">Control!$C$7*Calculations!$C$82*INDEX('Monthly Data'!N:N,Calculations!$C$116+MOD(BD43,Calculations!$C$118))+Control!$C$7*Calculations!$C$83*INDEX('Monthly Data'!O:O,Calculations!$C$116+MOD(BD43,Calculations!$C$118))+Control!$C$7*Calculations!$C$84*INDEX('Monthly Data'!P:P,Calculations!$C$116+MOD(BD43,Calculations!$C$118))+Control!$C$7*Calculations!$C$85*INDEX('Monthly Data'!Q:Q,Calculations!$C$116+MOD(BD43,Calculations!$C$118))+(1-Control!$C$7*Calculations!$C$87)*INDEX('Monthly Data'!R:R,Calculations!$C$116+MOD(BD43,Calculations!$C$118))</f>
        <v>-2.0259958308006688E-2</v>
      </c>
      <c r="FU43" s="86">
        <f ca="1">Control!$C$7*Calculations!$C$82*INDEX('Monthly Data'!N:N,Calculations!$C$116+MOD(BE43,Calculations!$C$118))+Control!$C$7*Calculations!$C$83*INDEX('Monthly Data'!O:O,Calculations!$C$116+MOD(BE43,Calculations!$C$118))+Control!$C$7*Calculations!$C$84*INDEX('Monthly Data'!P:P,Calculations!$C$116+MOD(BE43,Calculations!$C$118))+Control!$C$7*Calculations!$C$85*INDEX('Monthly Data'!Q:Q,Calculations!$C$116+MOD(BE43,Calculations!$C$118))+(1-Control!$C$7*Calculations!$C$87)*INDEX('Monthly Data'!R:R,Calculations!$C$116+MOD(BE43,Calculations!$C$118))</f>
        <v>-2.5168357537820856E-4</v>
      </c>
      <c r="FV43" s="86">
        <f ca="1">Control!$C$7*Calculations!$C$82*INDEX('Monthly Data'!N:N,Calculations!$C$116+MOD(BF43,Calculations!$C$118))+Control!$C$7*Calculations!$C$83*INDEX('Monthly Data'!O:O,Calculations!$C$116+MOD(BF43,Calculations!$C$118))+Control!$C$7*Calculations!$C$84*INDEX('Monthly Data'!P:P,Calculations!$C$116+MOD(BF43,Calculations!$C$118))+Control!$C$7*Calculations!$C$85*INDEX('Monthly Data'!Q:Q,Calculations!$C$116+MOD(BF43,Calculations!$C$118))+(1-Control!$C$7*Calculations!$C$87)*INDEX('Monthly Data'!R:R,Calculations!$C$116+MOD(BF43,Calculations!$C$118))</f>
        <v>-3.299557342782896E-2</v>
      </c>
      <c r="FW43" s="86">
        <f ca="1">Control!$C$7*Calculations!$C$82*INDEX('Monthly Data'!N:N,Calculations!$C$116+MOD(BG43,Calculations!$C$118))+Control!$C$7*Calculations!$C$83*INDEX('Monthly Data'!O:O,Calculations!$C$116+MOD(BG43,Calculations!$C$118))+Control!$C$7*Calculations!$C$84*INDEX('Monthly Data'!P:P,Calculations!$C$116+MOD(BG43,Calculations!$C$118))+Control!$C$7*Calculations!$C$85*INDEX('Monthly Data'!Q:Q,Calculations!$C$116+MOD(BG43,Calculations!$C$118))+(1-Control!$C$7*Calculations!$C$87)*INDEX('Monthly Data'!R:R,Calculations!$C$116+MOD(BG43,Calculations!$C$118))</f>
        <v>1.9073822767906517E-2</v>
      </c>
      <c r="FX43" s="86">
        <f ca="1">Control!$C$7*Calculations!$C$82*INDEX('Monthly Data'!N:N,Calculations!$C$116+MOD(BH43,Calculations!$C$118))+Control!$C$7*Calculations!$C$83*INDEX('Monthly Data'!O:O,Calculations!$C$116+MOD(BH43,Calculations!$C$118))+Control!$C$7*Calculations!$C$84*INDEX('Monthly Data'!P:P,Calculations!$C$116+MOD(BH43,Calculations!$C$118))+Control!$C$7*Calculations!$C$85*INDEX('Monthly Data'!Q:Q,Calculations!$C$116+MOD(BH43,Calculations!$C$118))+(1-Control!$C$7*Calculations!$C$87)*INDEX('Monthly Data'!R:R,Calculations!$C$116+MOD(BH43,Calculations!$C$118))</f>
        <v>4.2795950888382334E-3</v>
      </c>
      <c r="FY43" s="86">
        <f ca="1">Control!$C$7*Calculations!$C$82*INDEX('Monthly Data'!N:N,Calculations!$C$116+MOD(BI43,Calculations!$C$118))+Control!$C$7*Calculations!$C$83*INDEX('Monthly Data'!O:O,Calculations!$C$116+MOD(BI43,Calculations!$C$118))+Control!$C$7*Calculations!$C$84*INDEX('Monthly Data'!P:P,Calculations!$C$116+MOD(BI43,Calculations!$C$118))+Control!$C$7*Calculations!$C$85*INDEX('Monthly Data'!Q:Q,Calculations!$C$116+MOD(BI43,Calculations!$C$118))+(1-Control!$C$7*Calculations!$C$87)*INDEX('Monthly Data'!R:R,Calculations!$C$116+MOD(BI43,Calculations!$C$118))</f>
        <v>2.5325873776067674E-2</v>
      </c>
      <c r="FZ43" s="86">
        <f ca="1">Control!$C$7*Calculations!$C$82*INDEX('Monthly Data'!N:N,Calculations!$C$116+MOD(BJ43,Calculations!$C$118))+Control!$C$7*Calculations!$C$83*INDEX('Monthly Data'!O:O,Calculations!$C$116+MOD(BJ43,Calculations!$C$118))+Control!$C$7*Calculations!$C$84*INDEX('Monthly Data'!P:P,Calculations!$C$116+MOD(BJ43,Calculations!$C$118))+Control!$C$7*Calculations!$C$85*INDEX('Monthly Data'!Q:Q,Calculations!$C$116+MOD(BJ43,Calculations!$C$118))+(1-Control!$C$7*Calculations!$C$87)*INDEX('Monthly Data'!R:R,Calculations!$C$116+MOD(BJ43,Calculations!$C$118))</f>
        <v>1.046389543479892E-2</v>
      </c>
      <c r="GA43" s="86">
        <f ca="1">Control!$C$7*Calculations!$C$82*INDEX('Monthly Data'!N:N,Calculations!$C$116+MOD(BK43,Calculations!$C$118))+Control!$C$7*Calculations!$C$83*INDEX('Monthly Data'!O:O,Calculations!$C$116+MOD(BK43,Calculations!$C$118))+Control!$C$7*Calculations!$C$84*INDEX('Monthly Data'!P:P,Calculations!$C$116+MOD(BK43,Calculations!$C$118))+Control!$C$7*Calculations!$C$85*INDEX('Monthly Data'!Q:Q,Calculations!$C$116+MOD(BK43,Calculations!$C$118))+(1-Control!$C$7*Calculations!$C$87)*INDEX('Monthly Data'!R:R,Calculations!$C$116+MOD(BK43,Calculations!$C$118))</f>
        <v>2.3206536303657571E-2</v>
      </c>
      <c r="GB43" s="86">
        <f ca="1">Control!$C$7*Calculations!$C$82*INDEX('Monthly Data'!N:N,Calculations!$C$116+MOD(BL43,Calculations!$C$118))+Control!$C$7*Calculations!$C$83*INDEX('Monthly Data'!O:O,Calculations!$C$116+MOD(BL43,Calculations!$C$118))+Control!$C$7*Calculations!$C$84*INDEX('Monthly Data'!P:P,Calculations!$C$116+MOD(BL43,Calculations!$C$118))+Control!$C$7*Calculations!$C$85*INDEX('Monthly Data'!Q:Q,Calculations!$C$116+MOD(BL43,Calculations!$C$118))+(1-Control!$C$7*Calculations!$C$87)*INDEX('Monthly Data'!R:R,Calculations!$C$116+MOD(BL43,Calculations!$C$118))</f>
        <v>-1.880155173376722E-2</v>
      </c>
      <c r="GC43" s="86">
        <f ca="1">Control!$C$7*Calculations!$C$82*INDEX('Monthly Data'!N:N,Calculations!$C$116+MOD(BM43,Calculations!$C$118))+Control!$C$7*Calculations!$C$83*INDEX('Monthly Data'!O:O,Calculations!$C$116+MOD(BM43,Calculations!$C$118))+Control!$C$7*Calculations!$C$84*INDEX('Monthly Data'!P:P,Calculations!$C$116+MOD(BM43,Calculations!$C$118))+Control!$C$7*Calculations!$C$85*INDEX('Monthly Data'!Q:Q,Calculations!$C$116+MOD(BM43,Calculations!$C$118))+(1-Control!$C$7*Calculations!$C$87)*INDEX('Monthly Data'!R:R,Calculations!$C$116+MOD(BM43,Calculations!$C$118))</f>
        <v>7.5897487599915015E-3</v>
      </c>
      <c r="GD43" s="86">
        <f ca="1">Control!$C$7*Calculations!$C$82*INDEX('Monthly Data'!N:N,Calculations!$C$116+MOD(BN43,Calculations!$C$118))+Control!$C$7*Calculations!$C$83*INDEX('Monthly Data'!O:O,Calculations!$C$116+MOD(BN43,Calculations!$C$118))+Control!$C$7*Calculations!$C$84*INDEX('Monthly Data'!P:P,Calculations!$C$116+MOD(BN43,Calculations!$C$118))+Control!$C$7*Calculations!$C$85*INDEX('Monthly Data'!Q:Q,Calculations!$C$116+MOD(BN43,Calculations!$C$118))+(1-Control!$C$7*Calculations!$C$87)*INDEX('Monthly Data'!R:R,Calculations!$C$116+MOD(BN43,Calculations!$C$118))</f>
        <v>4.089189590407355E-3</v>
      </c>
      <c r="GE43" s="86">
        <f ca="1">Control!$C$7*Calculations!$C$82*INDEX('Monthly Data'!N:N,Calculations!$C$116+MOD(BO43,Calculations!$C$118))+Control!$C$7*Calculations!$C$83*INDEX('Monthly Data'!O:O,Calculations!$C$116+MOD(BO43,Calculations!$C$118))+Control!$C$7*Calculations!$C$84*INDEX('Monthly Data'!P:P,Calculations!$C$116+MOD(BO43,Calculations!$C$118))+Control!$C$7*Calculations!$C$85*INDEX('Monthly Data'!Q:Q,Calculations!$C$116+MOD(BO43,Calculations!$C$118))+(1-Control!$C$7*Calculations!$C$87)*INDEX('Monthly Data'!R:R,Calculations!$C$116+MOD(BO43,Calculations!$C$118))</f>
        <v>1.0921298083007208E-2</v>
      </c>
      <c r="GF43" s="86">
        <f ca="1">Control!$C$7*Calculations!$C$82*INDEX('Monthly Data'!N:N,Calculations!$C$116+MOD(BP43,Calculations!$C$118))+Control!$C$7*Calculations!$C$83*INDEX('Monthly Data'!O:O,Calculations!$C$116+MOD(BP43,Calculations!$C$118))+Control!$C$7*Calculations!$C$84*INDEX('Monthly Data'!P:P,Calculations!$C$116+MOD(BP43,Calculations!$C$118))+Control!$C$7*Calculations!$C$85*INDEX('Monthly Data'!Q:Q,Calculations!$C$116+MOD(BP43,Calculations!$C$118))+(1-Control!$C$7*Calculations!$C$87)*INDEX('Monthly Data'!R:R,Calculations!$C$116+MOD(BP43,Calculations!$C$118))</f>
        <v>3.4808428836917149E-3</v>
      </c>
      <c r="GG43" s="86">
        <f ca="1">Control!$C$7*Calculations!$C$82*INDEX('Monthly Data'!N:N,Calculations!$C$116+MOD(BQ43,Calculations!$C$118))+Control!$C$7*Calculations!$C$83*INDEX('Monthly Data'!O:O,Calculations!$C$116+MOD(BQ43,Calculations!$C$118))+Control!$C$7*Calculations!$C$84*INDEX('Monthly Data'!P:P,Calculations!$C$116+MOD(BQ43,Calculations!$C$118))+Control!$C$7*Calculations!$C$85*INDEX('Monthly Data'!Q:Q,Calculations!$C$116+MOD(BQ43,Calculations!$C$118))+(1-Control!$C$7*Calculations!$C$87)*INDEX('Monthly Data'!R:R,Calculations!$C$116+MOD(BQ43,Calculations!$C$118))</f>
        <v>5.8868730207813358E-3</v>
      </c>
      <c r="GH43" s="86">
        <f ca="1">Control!$C$7*Calculations!$C$82*INDEX('Monthly Data'!N:N,Calculations!$C$116+MOD(BR43,Calculations!$C$118))+Control!$C$7*Calculations!$C$83*INDEX('Monthly Data'!O:O,Calculations!$C$116+MOD(BR43,Calculations!$C$118))+Control!$C$7*Calculations!$C$84*INDEX('Monthly Data'!P:P,Calculations!$C$116+MOD(BR43,Calculations!$C$118))+Control!$C$7*Calculations!$C$85*INDEX('Monthly Data'!Q:Q,Calculations!$C$116+MOD(BR43,Calculations!$C$118))+(1-Control!$C$7*Calculations!$C$87)*INDEX('Monthly Data'!R:R,Calculations!$C$116+MOD(BR43,Calculations!$C$118))</f>
        <v>3.1070573055362403E-2</v>
      </c>
      <c r="GI43" s="86">
        <f ca="1">Control!$C$7*Calculations!$C$82*INDEX('Monthly Data'!N:N,Calculations!$C$116+MOD(BS43,Calculations!$C$118))+Control!$C$7*Calculations!$C$83*INDEX('Monthly Data'!O:O,Calculations!$C$116+MOD(BS43,Calculations!$C$118))+Control!$C$7*Calculations!$C$84*INDEX('Monthly Data'!P:P,Calculations!$C$116+MOD(BS43,Calculations!$C$118))+Control!$C$7*Calculations!$C$85*INDEX('Monthly Data'!Q:Q,Calculations!$C$116+MOD(BS43,Calculations!$C$118))+(1-Control!$C$7*Calculations!$C$87)*INDEX('Monthly Data'!R:R,Calculations!$C$116+MOD(BS43,Calculations!$C$118))</f>
        <v>-1.3959200237295809E-2</v>
      </c>
      <c r="GJ43" s="86">
        <f ca="1">Control!$C$7*Calculations!$C$82*INDEX('Monthly Data'!N:N,Calculations!$C$116+MOD(BT43,Calculations!$C$118))+Control!$C$7*Calculations!$C$83*INDEX('Monthly Data'!O:O,Calculations!$C$116+MOD(BT43,Calculations!$C$118))+Control!$C$7*Calculations!$C$84*INDEX('Monthly Data'!P:P,Calculations!$C$116+MOD(BT43,Calculations!$C$118))+Control!$C$7*Calculations!$C$85*INDEX('Monthly Data'!Q:Q,Calculations!$C$116+MOD(BT43,Calculations!$C$118))+(1-Control!$C$7*Calculations!$C$87)*INDEX('Monthly Data'!R:R,Calculations!$C$116+MOD(BT43,Calculations!$C$118))</f>
        <v>1.5115046179922851E-2</v>
      </c>
      <c r="GK43" s="86">
        <f ca="1">Control!$C$7*Calculations!$C$82*INDEX('Monthly Data'!N:N,Calculations!$C$116+MOD(BU43,Calculations!$C$118))+Control!$C$7*Calculations!$C$83*INDEX('Monthly Data'!O:O,Calculations!$C$116+MOD(BU43,Calculations!$C$118))+Control!$C$7*Calculations!$C$84*INDEX('Monthly Data'!P:P,Calculations!$C$116+MOD(BU43,Calculations!$C$118))+Control!$C$7*Calculations!$C$85*INDEX('Monthly Data'!Q:Q,Calculations!$C$116+MOD(BU43,Calculations!$C$118))+(1-Control!$C$7*Calculations!$C$87)*INDEX('Monthly Data'!R:R,Calculations!$C$116+MOD(BU43,Calculations!$C$118))</f>
        <v>1.3891563624307685E-2</v>
      </c>
      <c r="GL43" s="86">
        <f ca="1">Control!$C$7*Calculations!$C$82*INDEX('Monthly Data'!N:N,Calculations!$C$116+MOD(BV43,Calculations!$C$118))+Control!$C$7*Calculations!$C$83*INDEX('Monthly Data'!O:O,Calculations!$C$116+MOD(BV43,Calculations!$C$118))+Control!$C$7*Calculations!$C$84*INDEX('Monthly Data'!P:P,Calculations!$C$116+MOD(BV43,Calculations!$C$118))+Control!$C$7*Calculations!$C$85*INDEX('Monthly Data'!Q:Q,Calculations!$C$116+MOD(BV43,Calculations!$C$118))+(1-Control!$C$7*Calculations!$C$87)*INDEX('Monthly Data'!R:R,Calculations!$C$116+MOD(BV43,Calculations!$C$118))</f>
        <v>-7.8872955230675015E-3</v>
      </c>
      <c r="GM43" s="86">
        <f ca="1">Control!$C$7*Calculations!$C$82*INDEX('Monthly Data'!N:N,Calculations!$C$116+MOD(BW43,Calculations!$C$118))+Control!$C$7*Calculations!$C$83*INDEX('Monthly Data'!O:O,Calculations!$C$116+MOD(BW43,Calculations!$C$118))+Control!$C$7*Calculations!$C$84*INDEX('Monthly Data'!P:P,Calculations!$C$116+MOD(BW43,Calculations!$C$118))+Control!$C$7*Calculations!$C$85*INDEX('Monthly Data'!Q:Q,Calculations!$C$116+MOD(BW43,Calculations!$C$118))+(1-Control!$C$7*Calculations!$C$87)*INDEX('Monthly Data'!R:R,Calculations!$C$116+MOD(BW43,Calculations!$C$118))</f>
        <v>1.1786765492207996E-2</v>
      </c>
      <c r="GN43" s="86">
        <f ca="1">Control!$C$7*Calculations!$C$82*INDEX('Monthly Data'!N:N,Calculations!$C$116+MOD(BX43,Calculations!$C$118))+Control!$C$7*Calculations!$C$83*INDEX('Monthly Data'!O:O,Calculations!$C$116+MOD(BX43,Calculations!$C$118))+Control!$C$7*Calculations!$C$84*INDEX('Monthly Data'!P:P,Calculations!$C$116+MOD(BX43,Calculations!$C$118))+Control!$C$7*Calculations!$C$85*INDEX('Monthly Data'!Q:Q,Calculations!$C$116+MOD(BX43,Calculations!$C$118))+(1-Control!$C$7*Calculations!$C$87)*INDEX('Monthly Data'!R:R,Calculations!$C$116+MOD(BX43,Calculations!$C$118))</f>
        <v>-4.0413381192162513E-2</v>
      </c>
      <c r="GO43" s="86">
        <f ca="1">Control!$C$7*Calculations!$C$82*INDEX('Monthly Data'!N:N,Calculations!$C$116+MOD(BY43,Calculations!$C$118))+Control!$C$7*Calculations!$C$83*INDEX('Monthly Data'!O:O,Calculations!$C$116+MOD(BY43,Calculations!$C$118))+Control!$C$7*Calculations!$C$84*INDEX('Monthly Data'!P:P,Calculations!$C$116+MOD(BY43,Calculations!$C$118))+Control!$C$7*Calculations!$C$85*INDEX('Monthly Data'!Q:Q,Calculations!$C$116+MOD(BY43,Calculations!$C$118))+(1-Control!$C$7*Calculations!$C$87)*INDEX('Monthly Data'!R:R,Calculations!$C$116+MOD(BY43,Calculations!$C$118))</f>
        <v>-1.6546126717384396E-2</v>
      </c>
      <c r="GP43" s="86">
        <f ca="1">Control!$C$7*Calculations!$C$82*INDEX('Monthly Data'!N:N,Calculations!$C$116+MOD(BZ43,Calculations!$C$118))+Control!$C$7*Calculations!$C$83*INDEX('Monthly Data'!O:O,Calculations!$C$116+MOD(BZ43,Calculations!$C$118))+Control!$C$7*Calculations!$C$84*INDEX('Monthly Data'!P:P,Calculations!$C$116+MOD(BZ43,Calculations!$C$118))+Control!$C$7*Calculations!$C$85*INDEX('Monthly Data'!Q:Q,Calculations!$C$116+MOD(BZ43,Calculations!$C$118))+(1-Control!$C$7*Calculations!$C$87)*INDEX('Monthly Data'!R:R,Calculations!$C$116+MOD(BZ43,Calculations!$C$118))</f>
        <v>-2.4571433440223247E-2</v>
      </c>
      <c r="GQ43" s="86">
        <f ca="1">Control!$C$7*Calculations!$C$82*INDEX('Monthly Data'!N:N,Calculations!$C$116+MOD(CA43,Calculations!$C$118))+Control!$C$7*Calculations!$C$83*INDEX('Monthly Data'!O:O,Calculations!$C$116+MOD(CA43,Calculations!$C$118))+Control!$C$7*Calculations!$C$84*INDEX('Monthly Data'!P:P,Calculations!$C$116+MOD(CA43,Calculations!$C$118))+Control!$C$7*Calculations!$C$85*INDEX('Monthly Data'!Q:Q,Calculations!$C$116+MOD(CA43,Calculations!$C$118))+(1-Control!$C$7*Calculations!$C$87)*INDEX('Monthly Data'!R:R,Calculations!$C$116+MOD(CA43,Calculations!$C$118))</f>
        <v>4.089189590407355E-3</v>
      </c>
      <c r="GR43" s="86">
        <f ca="1">Control!$C$7*Calculations!$C$82*INDEX('Monthly Data'!N:N,Calculations!$C$116+MOD(CB43,Calculations!$C$118))+Control!$C$7*Calculations!$C$83*INDEX('Monthly Data'!O:O,Calculations!$C$116+MOD(CB43,Calculations!$C$118))+Control!$C$7*Calculations!$C$84*INDEX('Monthly Data'!P:P,Calculations!$C$116+MOD(CB43,Calculations!$C$118))+Control!$C$7*Calculations!$C$85*INDEX('Monthly Data'!Q:Q,Calculations!$C$116+MOD(CB43,Calculations!$C$118))+(1-Control!$C$7*Calculations!$C$87)*INDEX('Monthly Data'!R:R,Calculations!$C$116+MOD(CB43,Calculations!$C$118))</f>
        <v>1.7484305259657981E-2</v>
      </c>
      <c r="GS43" s="86">
        <f ca="1">Control!$C$7*Calculations!$C$82*INDEX('Monthly Data'!N:N,Calculations!$C$116+MOD(CC43,Calculations!$C$118))+Control!$C$7*Calculations!$C$83*INDEX('Monthly Data'!O:O,Calculations!$C$116+MOD(CC43,Calculations!$C$118))+Control!$C$7*Calculations!$C$84*INDEX('Monthly Data'!P:P,Calculations!$C$116+MOD(CC43,Calculations!$C$118))+Control!$C$7*Calculations!$C$85*INDEX('Monthly Data'!Q:Q,Calculations!$C$116+MOD(CC43,Calculations!$C$118))+(1-Control!$C$7*Calculations!$C$87)*INDEX('Monthly Data'!R:R,Calculations!$C$116+MOD(CC43,Calculations!$C$118))</f>
        <v>2.9708469559001142E-2</v>
      </c>
      <c r="GT43" s="86">
        <f ca="1">Control!$C$7*Calculations!$C$82*INDEX('Monthly Data'!N:N,Calculations!$C$116+MOD(CD43,Calculations!$C$118))+Control!$C$7*Calculations!$C$83*INDEX('Monthly Data'!O:O,Calculations!$C$116+MOD(CD43,Calculations!$C$118))+Control!$C$7*Calculations!$C$84*INDEX('Monthly Data'!P:P,Calculations!$C$116+MOD(CD43,Calculations!$C$118))+Control!$C$7*Calculations!$C$85*INDEX('Monthly Data'!Q:Q,Calculations!$C$116+MOD(CD43,Calculations!$C$118))+(1-Control!$C$7*Calculations!$C$87)*INDEX('Monthly Data'!R:R,Calculations!$C$116+MOD(CD43,Calculations!$C$118))</f>
        <v>-2.0259958308006688E-2</v>
      </c>
      <c r="GU43" s="86">
        <f ca="1">Control!$C$7*Calculations!$C$82*INDEX('Monthly Data'!N:N,Calculations!$C$116+MOD(CE43,Calculations!$C$118))+Control!$C$7*Calculations!$C$83*INDEX('Monthly Data'!O:O,Calculations!$C$116+MOD(CE43,Calculations!$C$118))+Control!$C$7*Calculations!$C$84*INDEX('Monthly Data'!P:P,Calculations!$C$116+MOD(CE43,Calculations!$C$118))+Control!$C$7*Calculations!$C$85*INDEX('Monthly Data'!Q:Q,Calculations!$C$116+MOD(CE43,Calculations!$C$118))+(1-Control!$C$7*Calculations!$C$87)*INDEX('Monthly Data'!R:R,Calculations!$C$116+MOD(CE43,Calculations!$C$118))</f>
        <v>-4.0413381192162513E-2</v>
      </c>
      <c r="GV43" s="86">
        <f ca="1">Control!$C$7*Calculations!$C$82*INDEX('Monthly Data'!N:N,Calculations!$C$116+MOD(CF43,Calculations!$C$118))+Control!$C$7*Calculations!$C$83*INDEX('Monthly Data'!O:O,Calculations!$C$116+MOD(CF43,Calculations!$C$118))+Control!$C$7*Calculations!$C$84*INDEX('Monthly Data'!P:P,Calculations!$C$116+MOD(CF43,Calculations!$C$118))+Control!$C$7*Calculations!$C$85*INDEX('Monthly Data'!Q:Q,Calculations!$C$116+MOD(CF43,Calculations!$C$118))+(1-Control!$C$7*Calculations!$C$87)*INDEX('Monthly Data'!R:R,Calculations!$C$116+MOD(CF43,Calculations!$C$118))</f>
        <v>3.8809817903524786E-2</v>
      </c>
      <c r="GW43" s="86">
        <f ca="1">Control!$C$7*Calculations!$C$82*INDEX('Monthly Data'!N:N,Calculations!$C$116+MOD(CG43,Calculations!$C$118))+Control!$C$7*Calculations!$C$83*INDEX('Monthly Data'!O:O,Calculations!$C$116+MOD(CG43,Calculations!$C$118))+Control!$C$7*Calculations!$C$84*INDEX('Monthly Data'!P:P,Calculations!$C$116+MOD(CG43,Calculations!$C$118))+Control!$C$7*Calculations!$C$85*INDEX('Monthly Data'!Q:Q,Calculations!$C$116+MOD(CG43,Calculations!$C$118))+(1-Control!$C$7*Calculations!$C$87)*INDEX('Monthly Data'!R:R,Calculations!$C$116+MOD(CG43,Calculations!$C$118))</f>
        <v>2.1918137743539623E-2</v>
      </c>
      <c r="GX43" s="86">
        <f ca="1">Control!$C$7*Calculations!$C$82*INDEX('Monthly Data'!N:N,Calculations!$C$116+MOD(CH43,Calculations!$C$118))+Control!$C$7*Calculations!$C$83*INDEX('Monthly Data'!O:O,Calculations!$C$116+MOD(CH43,Calculations!$C$118))+Control!$C$7*Calculations!$C$84*INDEX('Monthly Data'!P:P,Calculations!$C$116+MOD(CH43,Calculations!$C$118))+Control!$C$7*Calculations!$C$85*INDEX('Monthly Data'!Q:Q,Calculations!$C$116+MOD(CH43,Calculations!$C$118))+(1-Control!$C$7*Calculations!$C$87)*INDEX('Monthly Data'!R:R,Calculations!$C$116+MOD(CH43,Calculations!$C$118))</f>
        <v>1.1809891087585166E-2</v>
      </c>
      <c r="GY43" s="86">
        <f ca="1">Control!$C$7*Calculations!$C$82*INDEX('Monthly Data'!N:N,Calculations!$C$116+MOD(CI43,Calculations!$C$118))+Control!$C$7*Calculations!$C$83*INDEX('Monthly Data'!O:O,Calculations!$C$116+MOD(CI43,Calculations!$C$118))+Control!$C$7*Calculations!$C$84*INDEX('Monthly Data'!P:P,Calculations!$C$116+MOD(CI43,Calculations!$C$118))+Control!$C$7*Calculations!$C$85*INDEX('Monthly Data'!Q:Q,Calculations!$C$116+MOD(CI43,Calculations!$C$118))+(1-Control!$C$7*Calculations!$C$87)*INDEX('Monthly Data'!R:R,Calculations!$C$116+MOD(CI43,Calculations!$C$118))</f>
        <v>-1.1360801645249321E-2</v>
      </c>
      <c r="GZ43" s="86">
        <f ca="1">Control!$C$7*Calculations!$C$82*INDEX('Monthly Data'!N:N,Calculations!$C$116+MOD(CJ43,Calculations!$C$118))+Control!$C$7*Calculations!$C$83*INDEX('Monthly Data'!O:O,Calculations!$C$116+MOD(CJ43,Calculations!$C$118))+Control!$C$7*Calculations!$C$84*INDEX('Monthly Data'!P:P,Calculations!$C$116+MOD(CJ43,Calculations!$C$118))+Control!$C$7*Calculations!$C$85*INDEX('Monthly Data'!Q:Q,Calculations!$C$116+MOD(CJ43,Calculations!$C$118))+(1-Control!$C$7*Calculations!$C$87)*INDEX('Monthly Data'!R:R,Calculations!$C$116+MOD(CJ43,Calculations!$C$118))</f>
        <v>1.50127906355989E-2</v>
      </c>
      <c r="HA43" s="86">
        <f ca="1">Control!$C$7*Calculations!$C$82*INDEX('Monthly Data'!N:N,Calculations!$C$116+MOD(CK43,Calculations!$C$118))+Control!$C$7*Calculations!$C$83*INDEX('Monthly Data'!O:O,Calculations!$C$116+MOD(CK43,Calculations!$C$118))+Control!$C$7*Calculations!$C$84*INDEX('Monthly Data'!P:P,Calculations!$C$116+MOD(CK43,Calculations!$C$118))+Control!$C$7*Calculations!$C$85*INDEX('Monthly Data'!Q:Q,Calculations!$C$116+MOD(CK43,Calculations!$C$118))+(1-Control!$C$7*Calculations!$C$87)*INDEX('Monthly Data'!R:R,Calculations!$C$116+MOD(CK43,Calculations!$C$118))</f>
        <v>3.0957942835585645E-2</v>
      </c>
      <c r="HB43" s="86">
        <f ca="1">Control!$C$7*Calculations!$C$82*INDEX('Monthly Data'!N:N,Calculations!$C$116+MOD(CL43,Calculations!$C$118))+Control!$C$7*Calculations!$C$83*INDEX('Monthly Data'!O:O,Calculations!$C$116+MOD(CL43,Calculations!$C$118))+Control!$C$7*Calculations!$C$84*INDEX('Monthly Data'!P:P,Calculations!$C$116+MOD(CL43,Calculations!$C$118))+Control!$C$7*Calculations!$C$85*INDEX('Monthly Data'!Q:Q,Calculations!$C$116+MOD(CL43,Calculations!$C$118))+(1-Control!$C$7*Calculations!$C$87)*INDEX('Monthly Data'!R:R,Calculations!$C$116+MOD(CL43,Calculations!$C$118))</f>
        <v>3.7596120283497965E-2</v>
      </c>
      <c r="HC43" s="86">
        <f ca="1">Control!$C$7*Calculations!$C$82*INDEX('Monthly Data'!N:N,Calculations!$C$116+MOD(CM43,Calculations!$C$118))+Control!$C$7*Calculations!$C$83*INDEX('Monthly Data'!O:O,Calculations!$C$116+MOD(CM43,Calculations!$C$118))+Control!$C$7*Calculations!$C$84*INDEX('Monthly Data'!P:P,Calculations!$C$116+MOD(CM43,Calculations!$C$118))+Control!$C$7*Calculations!$C$85*INDEX('Monthly Data'!Q:Q,Calculations!$C$116+MOD(CM43,Calculations!$C$118))+(1-Control!$C$7*Calculations!$C$87)*INDEX('Monthly Data'!R:R,Calculations!$C$116+MOD(CM43,Calculations!$C$118))</f>
        <v>-7.5539743260223157E-3</v>
      </c>
      <c r="HD43" s="86">
        <f ca="1">Control!$C$7*Calculations!$C$82*INDEX('Monthly Data'!N:N,Calculations!$C$116+MOD(CN43,Calculations!$C$118))+Control!$C$7*Calculations!$C$83*INDEX('Monthly Data'!O:O,Calculations!$C$116+MOD(CN43,Calculations!$C$118))+Control!$C$7*Calculations!$C$84*INDEX('Monthly Data'!P:P,Calculations!$C$116+MOD(CN43,Calculations!$C$118))+Control!$C$7*Calculations!$C$85*INDEX('Monthly Data'!Q:Q,Calculations!$C$116+MOD(CN43,Calculations!$C$118))+(1-Control!$C$7*Calculations!$C$87)*INDEX('Monthly Data'!R:R,Calculations!$C$116+MOD(CN43,Calculations!$C$118))</f>
        <v>3.6332715283247441E-2</v>
      </c>
      <c r="HE43" s="86">
        <f ca="1">Control!$C$7*Calculations!$C$82*INDEX('Monthly Data'!N:N,Calculations!$C$116+MOD(CO43,Calculations!$C$118))+Control!$C$7*Calculations!$C$83*INDEX('Monthly Data'!O:O,Calculations!$C$116+MOD(CO43,Calculations!$C$118))+Control!$C$7*Calculations!$C$84*INDEX('Monthly Data'!P:P,Calculations!$C$116+MOD(CO43,Calculations!$C$118))+Control!$C$7*Calculations!$C$85*INDEX('Monthly Data'!Q:Q,Calculations!$C$116+MOD(CO43,Calculations!$C$118))+(1-Control!$C$7*Calculations!$C$87)*INDEX('Monthly Data'!R:R,Calculations!$C$116+MOD(CO43,Calculations!$C$118))</f>
        <v>7.3538285850108537E-3</v>
      </c>
      <c r="HF43" s="86">
        <f ca="1">Control!$C$7*Calculations!$C$82*INDEX('Monthly Data'!N:N,Calculations!$C$116+MOD(CP43,Calculations!$C$118))+Control!$C$7*Calculations!$C$83*INDEX('Monthly Data'!O:O,Calculations!$C$116+MOD(CP43,Calculations!$C$118))+Control!$C$7*Calculations!$C$84*INDEX('Monthly Data'!P:P,Calculations!$C$116+MOD(CP43,Calculations!$C$118))+Control!$C$7*Calculations!$C$85*INDEX('Monthly Data'!Q:Q,Calculations!$C$116+MOD(CP43,Calculations!$C$118))+(1-Control!$C$7*Calculations!$C$87)*INDEX('Monthly Data'!R:R,Calculations!$C$116+MOD(CP43,Calculations!$C$118))</f>
        <v>6.1009361253630504E-2</v>
      </c>
      <c r="HG43" s="86">
        <f ca="1">Control!$C$7*Calculations!$C$82*INDEX('Monthly Data'!N:N,Calculations!$C$116+MOD(CQ43,Calculations!$C$118))+Control!$C$7*Calculations!$C$83*INDEX('Monthly Data'!O:O,Calculations!$C$116+MOD(CQ43,Calculations!$C$118))+Control!$C$7*Calculations!$C$84*INDEX('Monthly Data'!P:P,Calculations!$C$116+MOD(CQ43,Calculations!$C$118))+Control!$C$7*Calculations!$C$85*INDEX('Monthly Data'!Q:Q,Calculations!$C$116+MOD(CQ43,Calculations!$C$118))+(1-Control!$C$7*Calculations!$C$87)*INDEX('Monthly Data'!R:R,Calculations!$C$116+MOD(CQ43,Calculations!$C$118))</f>
        <v>3.9251937367756782E-3</v>
      </c>
      <c r="HH43" s="86">
        <f ca="1">Control!$C$7*Calculations!$C$82*INDEX('Monthly Data'!N:N,Calculations!$C$116+MOD(CR43,Calculations!$C$118))+Control!$C$7*Calculations!$C$83*INDEX('Monthly Data'!O:O,Calculations!$C$116+MOD(CR43,Calculations!$C$118))+Control!$C$7*Calculations!$C$84*INDEX('Monthly Data'!P:P,Calculations!$C$116+MOD(CR43,Calculations!$C$118))+Control!$C$7*Calculations!$C$85*INDEX('Monthly Data'!Q:Q,Calculations!$C$116+MOD(CR43,Calculations!$C$118))+(1-Control!$C$7*Calculations!$C$87)*INDEX('Monthly Data'!R:R,Calculations!$C$116+MOD(CR43,Calculations!$C$118))</f>
        <v>1.5115046179922851E-2</v>
      </c>
      <c r="HI43" s="86">
        <f ca="1">Control!$C$7*Calculations!$C$82*INDEX('Monthly Data'!N:N,Calculations!$C$116+MOD(CS43,Calculations!$C$118))+Control!$C$7*Calculations!$C$83*INDEX('Monthly Data'!O:O,Calculations!$C$116+MOD(CS43,Calculations!$C$118))+Control!$C$7*Calculations!$C$84*INDEX('Monthly Data'!P:P,Calculations!$C$116+MOD(CS43,Calculations!$C$118))+Control!$C$7*Calculations!$C$85*INDEX('Monthly Data'!Q:Q,Calculations!$C$116+MOD(CS43,Calculations!$C$118))+(1-Control!$C$7*Calculations!$C$87)*INDEX('Monthly Data'!R:R,Calculations!$C$116+MOD(CS43,Calculations!$C$118))</f>
        <v>5.8868730207813358E-3</v>
      </c>
      <c r="HJ43" s="86">
        <f ca="1">Control!$C$7*Calculations!$C$82*INDEX('Monthly Data'!N:N,Calculations!$C$116+MOD(CT43,Calculations!$C$118))+Control!$C$7*Calculations!$C$83*INDEX('Monthly Data'!O:O,Calculations!$C$116+MOD(CT43,Calculations!$C$118))+Control!$C$7*Calculations!$C$84*INDEX('Monthly Data'!P:P,Calculations!$C$116+MOD(CT43,Calculations!$C$118))+Control!$C$7*Calculations!$C$85*INDEX('Monthly Data'!Q:Q,Calculations!$C$116+MOD(CT43,Calculations!$C$118))+(1-Control!$C$7*Calculations!$C$87)*INDEX('Monthly Data'!R:R,Calculations!$C$116+MOD(CT43,Calculations!$C$118))</f>
        <v>-2.6378232493851243E-2</v>
      </c>
      <c r="HK43" s="86">
        <f ca="1">Control!$C$7*Calculations!$C$82*INDEX('Monthly Data'!N:N,Calculations!$C$116+MOD(CU43,Calculations!$C$118))+Control!$C$7*Calculations!$C$83*INDEX('Monthly Data'!O:O,Calculations!$C$116+MOD(CU43,Calculations!$C$118))+Control!$C$7*Calculations!$C$84*INDEX('Monthly Data'!P:P,Calculations!$C$116+MOD(CU43,Calculations!$C$118))+Control!$C$7*Calculations!$C$85*INDEX('Monthly Data'!Q:Q,Calculations!$C$116+MOD(CU43,Calculations!$C$118))+(1-Control!$C$7*Calculations!$C$87)*INDEX('Monthly Data'!R:R,Calculations!$C$116+MOD(CU43,Calculations!$C$118))</f>
        <v>5.1279584938936244E-2</v>
      </c>
      <c r="HL43" s="86">
        <f ca="1">Control!$C$7*Calculations!$C$82*INDEX('Monthly Data'!N:N,Calculations!$C$116+MOD(CV43,Calculations!$C$118))+Control!$C$7*Calculations!$C$83*INDEX('Monthly Data'!O:O,Calculations!$C$116+MOD(CV43,Calculations!$C$118))+Control!$C$7*Calculations!$C$84*INDEX('Monthly Data'!P:P,Calculations!$C$116+MOD(CV43,Calculations!$C$118))+Control!$C$7*Calculations!$C$85*INDEX('Monthly Data'!Q:Q,Calculations!$C$116+MOD(CV43,Calculations!$C$118))+(1-Control!$C$7*Calculations!$C$87)*INDEX('Monthly Data'!R:R,Calculations!$C$116+MOD(CV43,Calculations!$C$118))</f>
        <v>-1.6546126717384396E-2</v>
      </c>
      <c r="HM43" s="86">
        <f ca="1">Control!$C$7*Calculations!$C$82*INDEX('Monthly Data'!N:N,Calculations!$C$116+MOD(CW43,Calculations!$C$118))+Control!$C$7*Calculations!$C$83*INDEX('Monthly Data'!O:O,Calculations!$C$116+MOD(CW43,Calculations!$C$118))+Control!$C$7*Calculations!$C$84*INDEX('Monthly Data'!P:P,Calculations!$C$116+MOD(CW43,Calculations!$C$118))+Control!$C$7*Calculations!$C$85*INDEX('Monthly Data'!Q:Q,Calculations!$C$116+MOD(CW43,Calculations!$C$118))+(1-Control!$C$7*Calculations!$C$87)*INDEX('Monthly Data'!R:R,Calculations!$C$116+MOD(CW43,Calculations!$C$118))</f>
        <v>3.1011313347584085E-2</v>
      </c>
      <c r="HN43" s="86">
        <f ca="1">Control!$C$7*Calculations!$C$82*INDEX('Monthly Data'!N:N,Calculations!$C$116+MOD(CX43,Calculations!$C$118))+Control!$C$7*Calculations!$C$83*INDEX('Monthly Data'!O:O,Calculations!$C$116+MOD(CX43,Calculations!$C$118))+Control!$C$7*Calculations!$C$84*INDEX('Monthly Data'!P:P,Calculations!$C$116+MOD(CX43,Calculations!$C$118))+Control!$C$7*Calculations!$C$85*INDEX('Monthly Data'!Q:Q,Calculations!$C$116+MOD(CX43,Calculations!$C$118))+(1-Control!$C$7*Calculations!$C$87)*INDEX('Monthly Data'!R:R,Calculations!$C$116+MOD(CX43,Calculations!$C$118))</f>
        <v>2.3307359621218403E-2</v>
      </c>
      <c r="HO43" s="86">
        <f ca="1">Control!$C$7*Calculations!$C$82*INDEX('Monthly Data'!N:N,Calculations!$C$116+MOD(CY43,Calculations!$C$118))+Control!$C$7*Calculations!$C$83*INDEX('Monthly Data'!O:O,Calculations!$C$116+MOD(CY43,Calculations!$C$118))+Control!$C$7*Calculations!$C$84*INDEX('Monthly Data'!P:P,Calculations!$C$116+MOD(CY43,Calculations!$C$118))+Control!$C$7*Calculations!$C$85*INDEX('Monthly Data'!Q:Q,Calculations!$C$116+MOD(CY43,Calculations!$C$118))+(1-Control!$C$7*Calculations!$C$87)*INDEX('Monthly Data'!R:R,Calculations!$C$116+MOD(CY43,Calculations!$C$118))</f>
        <v>-7.3651264633385334E-4</v>
      </c>
      <c r="HP43" s="86">
        <f ca="1">Control!$C$7*Calculations!$C$82*INDEX('Monthly Data'!N:N,Calculations!$C$116+MOD(CZ43,Calculations!$C$118))+Control!$C$7*Calculations!$C$83*INDEX('Monthly Data'!O:O,Calculations!$C$116+MOD(CZ43,Calculations!$C$118))+Control!$C$7*Calculations!$C$84*INDEX('Monthly Data'!P:P,Calculations!$C$116+MOD(CZ43,Calculations!$C$118))+Control!$C$7*Calculations!$C$85*INDEX('Monthly Data'!Q:Q,Calculations!$C$116+MOD(CZ43,Calculations!$C$118))+(1-Control!$C$7*Calculations!$C$87)*INDEX('Monthly Data'!R:R,Calculations!$C$116+MOD(CZ43,Calculations!$C$118))</f>
        <v>3.127051071655923E-3</v>
      </c>
      <c r="HQ43" s="86">
        <f ca="1">Control!$C$7*Calculations!$C$82*INDEX('Monthly Data'!N:N,Calculations!$C$116+MOD(DA43,Calculations!$C$118))+Control!$C$7*Calculations!$C$83*INDEX('Monthly Data'!O:O,Calculations!$C$116+MOD(DA43,Calculations!$C$118))+Control!$C$7*Calculations!$C$84*INDEX('Monthly Data'!P:P,Calculations!$C$116+MOD(DA43,Calculations!$C$118))+Control!$C$7*Calculations!$C$85*INDEX('Monthly Data'!Q:Q,Calculations!$C$116+MOD(DA43,Calculations!$C$118))+(1-Control!$C$7*Calculations!$C$87)*INDEX('Monthly Data'!R:R,Calculations!$C$116+MOD(DA43,Calculations!$C$118))</f>
        <v>7.3538285850108537E-3</v>
      </c>
      <c r="HR43" s="86">
        <f ca="1">Control!$C$7*Calculations!$C$82*INDEX('Monthly Data'!N:N,Calculations!$C$116+MOD(DB43,Calculations!$C$118))+Control!$C$7*Calculations!$C$83*INDEX('Monthly Data'!O:O,Calculations!$C$116+MOD(DB43,Calculations!$C$118))+Control!$C$7*Calculations!$C$84*INDEX('Monthly Data'!P:P,Calculations!$C$116+MOD(DB43,Calculations!$C$118))+Control!$C$7*Calculations!$C$85*INDEX('Monthly Data'!Q:Q,Calculations!$C$116+MOD(DB43,Calculations!$C$118))+(1-Control!$C$7*Calculations!$C$87)*INDEX('Monthly Data'!R:R,Calculations!$C$116+MOD(DB43,Calculations!$C$118))</f>
        <v>5.8868730207813358E-3</v>
      </c>
      <c r="HS43" s="86">
        <f ca="1">Control!$C$7*Calculations!$C$82*INDEX('Monthly Data'!N:N,Calculations!$C$116+MOD(DC43,Calculations!$C$118))+Control!$C$7*Calculations!$C$83*INDEX('Monthly Data'!O:O,Calculations!$C$116+MOD(DC43,Calculations!$C$118))+Control!$C$7*Calculations!$C$84*INDEX('Monthly Data'!P:P,Calculations!$C$116+MOD(DC43,Calculations!$C$118))+Control!$C$7*Calculations!$C$85*INDEX('Monthly Data'!Q:Q,Calculations!$C$116+MOD(DC43,Calculations!$C$118))+(1-Control!$C$7*Calculations!$C$87)*INDEX('Monthly Data'!R:R,Calculations!$C$116+MOD(DC43,Calculations!$C$118))</f>
        <v>1.046389543479892E-2</v>
      </c>
      <c r="HT43" s="86">
        <f ca="1">Control!$C$7*Calculations!$C$82*INDEX('Monthly Data'!N:N,Calculations!$C$116+MOD(DD43,Calculations!$C$118))+Control!$C$7*Calculations!$C$83*INDEX('Monthly Data'!O:O,Calculations!$C$116+MOD(DD43,Calculations!$C$118))+Control!$C$7*Calculations!$C$84*INDEX('Monthly Data'!P:P,Calculations!$C$116+MOD(DD43,Calculations!$C$118))+Control!$C$7*Calculations!$C$85*INDEX('Monthly Data'!Q:Q,Calculations!$C$116+MOD(DD43,Calculations!$C$118))+(1-Control!$C$7*Calculations!$C$87)*INDEX('Monthly Data'!R:R,Calculations!$C$116+MOD(DD43,Calculations!$C$118))</f>
        <v>-9.9526758408448549E-3</v>
      </c>
      <c r="HU43" s="86">
        <f ca="1">Control!$C$7*Calculations!$C$82*INDEX('Monthly Data'!N:N,Calculations!$C$116+MOD(DE43,Calculations!$C$118))+Control!$C$7*Calculations!$C$83*INDEX('Monthly Data'!O:O,Calculations!$C$116+MOD(DE43,Calculations!$C$118))+Control!$C$7*Calculations!$C$84*INDEX('Monthly Data'!P:P,Calculations!$C$116+MOD(DE43,Calculations!$C$118))+Control!$C$7*Calculations!$C$85*INDEX('Monthly Data'!Q:Q,Calculations!$C$116+MOD(DE43,Calculations!$C$118))+(1-Control!$C$7*Calculations!$C$87)*INDEX('Monthly Data'!R:R,Calculations!$C$116+MOD(DE43,Calculations!$C$118))</f>
        <v>1.0415351832335435E-2</v>
      </c>
      <c r="HV43" s="86">
        <f ca="1">Control!$C$7*Calculations!$C$82*INDEX('Monthly Data'!N:N,Calculations!$C$116+MOD(DF43,Calculations!$C$118))+Control!$C$7*Calculations!$C$83*INDEX('Monthly Data'!O:O,Calculations!$C$116+MOD(DF43,Calculations!$C$118))+Control!$C$7*Calculations!$C$84*INDEX('Monthly Data'!P:P,Calculations!$C$116+MOD(DF43,Calculations!$C$118))+Control!$C$7*Calculations!$C$85*INDEX('Monthly Data'!Q:Q,Calculations!$C$116+MOD(DF43,Calculations!$C$118))+(1-Control!$C$7*Calculations!$C$87)*INDEX('Monthly Data'!R:R,Calculations!$C$116+MOD(DF43,Calculations!$C$118))</f>
        <v>1.5063457444773597E-2</v>
      </c>
      <c r="HW43" s="86">
        <f ca="1">Control!$C$7*Calculations!$C$82*INDEX('Monthly Data'!N:N,Calculations!$C$116+MOD(DG43,Calculations!$C$118))+Control!$C$7*Calculations!$C$83*INDEX('Monthly Data'!O:O,Calculations!$C$116+MOD(DG43,Calculations!$C$118))+Control!$C$7*Calculations!$C$84*INDEX('Monthly Data'!P:P,Calculations!$C$116+MOD(DG43,Calculations!$C$118))+Control!$C$7*Calculations!$C$85*INDEX('Monthly Data'!Q:Q,Calculations!$C$116+MOD(DG43,Calculations!$C$118))+(1-Control!$C$7*Calculations!$C$87)*INDEX('Monthly Data'!R:R,Calculations!$C$116+MOD(DG43,Calculations!$C$118))</f>
        <v>4.089189590407355E-3</v>
      </c>
      <c r="HX43" s="86">
        <f ca="1">Control!$C$7*Calculations!$C$82*INDEX('Monthly Data'!N:N,Calculations!$C$116+MOD(DH43,Calculations!$C$118))+Control!$C$7*Calculations!$C$83*INDEX('Monthly Data'!O:O,Calculations!$C$116+MOD(DH43,Calculations!$C$118))+Control!$C$7*Calculations!$C$84*INDEX('Monthly Data'!P:P,Calculations!$C$116+MOD(DH43,Calculations!$C$118))+Control!$C$7*Calculations!$C$85*INDEX('Monthly Data'!Q:Q,Calculations!$C$116+MOD(DH43,Calculations!$C$118))+(1-Control!$C$7*Calculations!$C$87)*INDEX('Monthly Data'!R:R,Calculations!$C$116+MOD(DH43,Calculations!$C$118))</f>
        <v>2.0524935548016137E-2</v>
      </c>
      <c r="HY43" s="86">
        <f ca="1">Control!$C$7*Calculations!$C$82*INDEX('Monthly Data'!N:N,Calculations!$C$116+MOD(DI43,Calculations!$C$118))+Control!$C$7*Calculations!$C$83*INDEX('Monthly Data'!O:O,Calculations!$C$116+MOD(DI43,Calculations!$C$118))+Control!$C$7*Calculations!$C$84*INDEX('Monthly Data'!P:P,Calculations!$C$116+MOD(DI43,Calculations!$C$118))+Control!$C$7*Calculations!$C$85*INDEX('Monthly Data'!Q:Q,Calculations!$C$116+MOD(DI43,Calculations!$C$118))+(1-Control!$C$7*Calculations!$C$87)*INDEX('Monthly Data'!R:R,Calculations!$C$116+MOD(DI43,Calculations!$C$118))</f>
        <v>-2.5419860972892394E-2</v>
      </c>
      <c r="HZ43" s="86">
        <f ca="1">Control!$C$7*Calculations!$C$82*INDEX('Monthly Data'!N:N,Calculations!$C$116+MOD(DJ43,Calculations!$C$118))+Control!$C$7*Calculations!$C$83*INDEX('Monthly Data'!O:O,Calculations!$C$116+MOD(DJ43,Calculations!$C$118))+Control!$C$7*Calculations!$C$84*INDEX('Monthly Data'!P:P,Calculations!$C$116+MOD(DJ43,Calculations!$C$118))+Control!$C$7*Calculations!$C$85*INDEX('Monthly Data'!Q:Q,Calculations!$C$116+MOD(DJ43,Calculations!$C$118))+(1-Control!$C$7*Calculations!$C$87)*INDEX('Monthly Data'!R:R,Calculations!$C$116+MOD(DJ43,Calculations!$C$118))</f>
        <v>1.1704119272391494E-2</v>
      </c>
      <c r="IA43" s="86">
        <f ca="1">Control!$C$7*Calculations!$C$82*INDEX('Monthly Data'!N:N,Calculations!$C$116+MOD(DK43,Calculations!$C$118))+Control!$C$7*Calculations!$C$83*INDEX('Monthly Data'!O:O,Calculations!$C$116+MOD(DK43,Calculations!$C$118))+Control!$C$7*Calculations!$C$84*INDEX('Monthly Data'!P:P,Calculations!$C$116+MOD(DK43,Calculations!$C$118))+Control!$C$7*Calculations!$C$85*INDEX('Monthly Data'!Q:Q,Calculations!$C$116+MOD(DK43,Calculations!$C$118))+(1-Control!$C$7*Calculations!$C$87)*INDEX('Monthly Data'!R:R,Calculations!$C$116+MOD(DK43,Calculations!$C$118))</f>
        <v>-7.3651264633385334E-4</v>
      </c>
      <c r="IB43" s="86">
        <f ca="1">Control!$C$7*Calculations!$C$82*INDEX('Monthly Data'!N:N,Calculations!$C$116+MOD(DL43,Calculations!$C$118))+Control!$C$7*Calculations!$C$83*INDEX('Monthly Data'!O:O,Calculations!$C$116+MOD(DL43,Calculations!$C$118))+Control!$C$7*Calculations!$C$84*INDEX('Monthly Data'!P:P,Calculations!$C$116+MOD(DL43,Calculations!$C$118))+Control!$C$7*Calculations!$C$85*INDEX('Monthly Data'!Q:Q,Calculations!$C$116+MOD(DL43,Calculations!$C$118))+(1-Control!$C$7*Calculations!$C$87)*INDEX('Monthly Data'!R:R,Calculations!$C$116+MOD(DL43,Calculations!$C$118))</f>
        <v>4.5132804118240749E-2</v>
      </c>
      <c r="IC43" s="86">
        <f ca="1">Control!$C$7*Calculations!$C$82*INDEX('Monthly Data'!N:N,Calculations!$C$116+MOD(DM43,Calculations!$C$118))+Control!$C$7*Calculations!$C$83*INDEX('Monthly Data'!O:O,Calculations!$C$116+MOD(DM43,Calculations!$C$118))+Control!$C$7*Calculations!$C$84*INDEX('Monthly Data'!P:P,Calculations!$C$116+MOD(DM43,Calculations!$C$118))+Control!$C$7*Calculations!$C$85*INDEX('Monthly Data'!Q:Q,Calculations!$C$116+MOD(DM43,Calculations!$C$118))+(1-Control!$C$7*Calculations!$C$87)*INDEX('Monthly Data'!R:R,Calculations!$C$116+MOD(DM43,Calculations!$C$118))</f>
        <v>7.3538285850108537E-3</v>
      </c>
      <c r="ID43" s="86">
        <f ca="1">Control!$C$7*Calculations!$C$82*INDEX('Monthly Data'!N:N,Calculations!$C$116+MOD(DN43,Calculations!$C$118))+Control!$C$7*Calculations!$C$83*INDEX('Monthly Data'!O:O,Calculations!$C$116+MOD(DN43,Calculations!$C$118))+Control!$C$7*Calculations!$C$84*INDEX('Monthly Data'!P:P,Calculations!$C$116+MOD(DN43,Calculations!$C$118))+Control!$C$7*Calculations!$C$85*INDEX('Monthly Data'!Q:Q,Calculations!$C$116+MOD(DN43,Calculations!$C$118))+(1-Control!$C$7*Calculations!$C$87)*INDEX('Monthly Data'!R:R,Calculations!$C$116+MOD(DN43,Calculations!$C$118))</f>
        <v>1.3891304280773396E-2</v>
      </c>
      <c r="IE43" s="86">
        <f ca="1">Control!$C$7*Calculations!$C$82*INDEX('Monthly Data'!N:N,Calculations!$C$116+MOD(DO43,Calculations!$C$118))+Control!$C$7*Calculations!$C$83*INDEX('Monthly Data'!O:O,Calculations!$C$116+MOD(DO43,Calculations!$C$118))+Control!$C$7*Calculations!$C$84*INDEX('Monthly Data'!P:P,Calculations!$C$116+MOD(DO43,Calculations!$C$118))+Control!$C$7*Calculations!$C$85*INDEX('Monthly Data'!Q:Q,Calculations!$C$116+MOD(DO43,Calculations!$C$118))+(1-Control!$C$7*Calculations!$C$87)*INDEX('Monthly Data'!R:R,Calculations!$C$116+MOD(DO43,Calculations!$C$118))</f>
        <v>6.4539397490030407E-3</v>
      </c>
      <c r="IF43" s="86">
        <f ca="1">Control!$C$7*Calculations!$C$82*INDEX('Monthly Data'!N:N,Calculations!$C$116+MOD(DP43,Calculations!$C$118))+Control!$C$7*Calculations!$C$83*INDEX('Monthly Data'!O:O,Calculations!$C$116+MOD(DP43,Calculations!$C$118))+Control!$C$7*Calculations!$C$84*INDEX('Monthly Data'!P:P,Calculations!$C$116+MOD(DP43,Calculations!$C$118))+Control!$C$7*Calculations!$C$85*INDEX('Monthly Data'!Q:Q,Calculations!$C$116+MOD(DP43,Calculations!$C$118))+(1-Control!$C$7*Calculations!$C$87)*INDEX('Monthly Data'!R:R,Calculations!$C$116+MOD(DP43,Calculations!$C$118))</f>
        <v>7.3538285850108537E-3</v>
      </c>
      <c r="IG43" s="88">
        <f ca="1">Control!$C$8*(1+DQ43)*(1+DR43)*(1+DS43)*(1+DT43)*(1+DU43)*(1+DV43)*(1+DW43)*(1+DX43)*(1+DY43)*(1+DZ43)*(1+EA43)*(1+EB43)*(1+EC43)*(1+ED43)*(1+EE43)*(1+EF43)*(1+EG43)*(1+EH43)*(1+EI43)*(1+EJ43)*(1+EK43)*(1+EL43)*(1+EM43)*(1+EN43)*(1+EO43)*(1+EP43)*(1+EQ43)*(1+ER43)*(1+ES43)*(1+ET43)*(1+EU43)*(1+EV43)*(1+EW43)*(1+EX43)*(1+EY43)*(1+EZ43)*(1+FA43)*(1+FB43)*(1+FC43)*(1+FD43)*(1+FE43)*(1+FF43)*(1+FG43)*(1+FH43)*(1+FI43)*(1+FJ43)*(1+FK43)*(1+FL43)*(1+FM43)*(1+FN43)*(1+FO43)*(1+FP43)*(1+FQ43)*(1+FR43)*(1+FS43)*(1+FT43)*(1+FU43)*(1+FV43)*(1+FW43)*(1+FX43)*(1+FY43)*(1+FZ43)*(1+GA43)*(1+GB43)*(1+GC43)*(1+GD43)*(1+GE43)*(1+GF43)*(1+GG43)*(1+GH43)*(1+GI43)*(1+GJ43)*(1+GK43)*(1+GL43)*(1+GM43)*(1+GN43)*(1+GO43)*(1+GP43)*(1+GQ43)*(1+GR43)*(1+GS43)*(1+GT43)*(1+GU43)*(1+GV43)*(1+GW43)*(1+GX43)*(1+GY43)*(1+GZ43)*(1+HA43)*(1+HB43)*(1+HC43)*(1+HD43)*(1+HE43)*(1+HF43)*(1+HG43)*(1+HH43)*(1+HI43)*(1+HJ43)*(1+HK43)*(1+HL43)*(1+HM43)*(1+HN43)*(1+HO43)*(1+HP43)*(1+HQ43)*(1+HR43)*(1+HS43)*(1+HT43)*(1+HU43)*(1+HV43)*(1+HW43)*(1+HX43)*(1+HY43)*(1+HZ43)*(1+IA43)*(1+IB43)*(1+IC43)*(1+ID43)*(1+IE43)*(1+IF43)</f>
        <v>129413.13146785091</v>
      </c>
    </row>
    <row r="44" spans="1:241" x14ac:dyDescent="0.25">
      <c r="A44">
        <v>53</v>
      </c>
      <c r="B44">
        <v>117</v>
      </c>
      <c r="C44">
        <v>55</v>
      </c>
      <c r="D44">
        <v>2</v>
      </c>
      <c r="E44">
        <v>33</v>
      </c>
      <c r="F44">
        <v>44</v>
      </c>
      <c r="G44">
        <v>53</v>
      </c>
      <c r="H44">
        <v>37</v>
      </c>
      <c r="I44">
        <v>110</v>
      </c>
      <c r="J44">
        <v>62</v>
      </c>
      <c r="K44">
        <v>73</v>
      </c>
      <c r="L44">
        <v>60</v>
      </c>
      <c r="M44">
        <v>69</v>
      </c>
      <c r="N44">
        <v>72</v>
      </c>
      <c r="O44">
        <v>86</v>
      </c>
      <c r="P44">
        <v>82</v>
      </c>
      <c r="Q44">
        <v>12</v>
      </c>
      <c r="R44">
        <v>48</v>
      </c>
      <c r="S44">
        <v>8</v>
      </c>
      <c r="T44">
        <v>83</v>
      </c>
      <c r="U44">
        <v>64</v>
      </c>
      <c r="V44">
        <v>26</v>
      </c>
      <c r="W44">
        <v>52</v>
      </c>
      <c r="X44">
        <v>17</v>
      </c>
      <c r="Y44">
        <v>27</v>
      </c>
      <c r="Z44">
        <v>42</v>
      </c>
      <c r="AA44">
        <v>48</v>
      </c>
      <c r="AB44">
        <v>53</v>
      </c>
      <c r="AC44">
        <v>92</v>
      </c>
      <c r="AD44">
        <v>102</v>
      </c>
      <c r="AE44">
        <v>117</v>
      </c>
      <c r="AF44">
        <v>14</v>
      </c>
      <c r="AG44">
        <v>84</v>
      </c>
      <c r="AH44">
        <v>45</v>
      </c>
      <c r="AI44">
        <v>28</v>
      </c>
      <c r="AJ44">
        <v>15</v>
      </c>
      <c r="AK44">
        <v>33</v>
      </c>
      <c r="AL44">
        <v>89</v>
      </c>
      <c r="AM44">
        <v>70</v>
      </c>
      <c r="AN44">
        <v>14</v>
      </c>
      <c r="AO44">
        <v>114</v>
      </c>
      <c r="AP44">
        <v>90</v>
      </c>
      <c r="AQ44">
        <v>108</v>
      </c>
      <c r="AR44">
        <v>79</v>
      </c>
      <c r="AS44">
        <v>65</v>
      </c>
      <c r="AT44">
        <v>13</v>
      </c>
      <c r="AU44">
        <v>103</v>
      </c>
      <c r="AV44">
        <v>26</v>
      </c>
      <c r="AW44">
        <v>51</v>
      </c>
      <c r="AX44">
        <v>23</v>
      </c>
      <c r="AY44">
        <v>93</v>
      </c>
      <c r="AZ44">
        <v>10</v>
      </c>
      <c r="BA44">
        <v>72</v>
      </c>
      <c r="BB44">
        <v>111</v>
      </c>
      <c r="BC44">
        <v>105</v>
      </c>
      <c r="BD44">
        <v>51</v>
      </c>
      <c r="BE44">
        <v>29</v>
      </c>
      <c r="BF44">
        <v>19</v>
      </c>
      <c r="BG44">
        <v>2</v>
      </c>
      <c r="BH44">
        <v>36</v>
      </c>
      <c r="BI44">
        <v>22</v>
      </c>
      <c r="BJ44">
        <v>56</v>
      </c>
      <c r="BK44">
        <v>98</v>
      </c>
      <c r="BL44">
        <v>94</v>
      </c>
      <c r="BM44">
        <v>58</v>
      </c>
      <c r="BN44">
        <v>21</v>
      </c>
      <c r="BO44">
        <v>34</v>
      </c>
      <c r="BP44">
        <v>101</v>
      </c>
      <c r="BQ44">
        <v>39</v>
      </c>
      <c r="BR44">
        <v>54</v>
      </c>
      <c r="BS44">
        <v>28</v>
      </c>
      <c r="BT44">
        <v>11</v>
      </c>
      <c r="BU44">
        <v>110</v>
      </c>
      <c r="BV44">
        <v>59</v>
      </c>
      <c r="BW44">
        <v>2</v>
      </c>
      <c r="BX44">
        <v>3</v>
      </c>
      <c r="BY44">
        <v>86</v>
      </c>
      <c r="BZ44">
        <v>10</v>
      </c>
      <c r="CA44">
        <v>27</v>
      </c>
      <c r="CB44">
        <v>1</v>
      </c>
      <c r="CC44">
        <v>61</v>
      </c>
      <c r="CD44">
        <v>70</v>
      </c>
      <c r="CE44">
        <v>107</v>
      </c>
      <c r="CF44">
        <v>12</v>
      </c>
      <c r="CG44">
        <v>30</v>
      </c>
      <c r="CH44">
        <v>67</v>
      </c>
      <c r="CI44">
        <v>104</v>
      </c>
      <c r="CJ44">
        <v>79</v>
      </c>
      <c r="CK44">
        <v>109</v>
      </c>
      <c r="CL44">
        <v>61</v>
      </c>
      <c r="CM44">
        <v>57</v>
      </c>
      <c r="CN44">
        <v>7</v>
      </c>
      <c r="CO44">
        <v>42</v>
      </c>
      <c r="CP44">
        <v>3</v>
      </c>
      <c r="CQ44">
        <v>53</v>
      </c>
      <c r="CR44">
        <v>89</v>
      </c>
      <c r="CS44">
        <v>12</v>
      </c>
      <c r="CT44">
        <v>99</v>
      </c>
      <c r="CU44">
        <v>114</v>
      </c>
      <c r="CV44">
        <v>74</v>
      </c>
      <c r="CW44">
        <v>75</v>
      </c>
      <c r="CX44">
        <v>118</v>
      </c>
      <c r="CY44">
        <v>101</v>
      </c>
      <c r="CZ44">
        <v>59</v>
      </c>
      <c r="DA44">
        <v>34</v>
      </c>
      <c r="DB44">
        <v>69</v>
      </c>
      <c r="DC44">
        <v>50</v>
      </c>
      <c r="DD44">
        <v>97</v>
      </c>
      <c r="DE44">
        <v>92</v>
      </c>
      <c r="DF44">
        <v>21</v>
      </c>
      <c r="DG44">
        <v>85</v>
      </c>
      <c r="DH44">
        <v>111</v>
      </c>
      <c r="DI44">
        <v>75</v>
      </c>
      <c r="DJ44">
        <v>43</v>
      </c>
      <c r="DK44">
        <v>3</v>
      </c>
      <c r="DL44">
        <v>84</v>
      </c>
      <c r="DM44">
        <v>6</v>
      </c>
      <c r="DN44">
        <v>118</v>
      </c>
      <c r="DO44">
        <v>1</v>
      </c>
      <c r="DP44">
        <v>65</v>
      </c>
      <c r="DQ44" s="86">
        <f ca="1">Control!$C$7*Calculations!$C$82*INDEX('Monthly Data'!N:N,Calculations!$C$116+MOD(A44,Calculations!$C$118))+Control!$C$7*Calculations!$C$83*INDEX('Monthly Data'!O:O,Calculations!$C$116+MOD(A44,Calculations!$C$118))+Control!$C$7*Calculations!$C$84*INDEX('Monthly Data'!P:P,Calculations!$C$116+MOD(A44,Calculations!$C$118))+Control!$C$7*Calculations!$C$85*INDEX('Monthly Data'!Q:Q,Calculations!$C$116+MOD(A44,Calculations!$C$118))+(1-Control!$C$7*Calculations!$C$87)*INDEX('Monthly Data'!R:R,Calculations!$C$116+MOD(A44,Calculations!$C$118))</f>
        <v>1.1786765492207996E-2</v>
      </c>
      <c r="DR44" s="86">
        <f ca="1">Control!$C$7*Calculations!$C$82*INDEX('Monthly Data'!N:N,Calculations!$C$116+MOD(B44,Calculations!$C$118))+Control!$C$7*Calculations!$C$83*INDEX('Monthly Data'!O:O,Calculations!$C$116+MOD(B44,Calculations!$C$118))+Control!$C$7*Calculations!$C$84*INDEX('Monthly Data'!P:P,Calculations!$C$116+MOD(B44,Calculations!$C$118))+Control!$C$7*Calculations!$C$85*INDEX('Monthly Data'!Q:Q,Calculations!$C$116+MOD(B44,Calculations!$C$118))+(1-Control!$C$7*Calculations!$C$87)*INDEX('Monthly Data'!R:R,Calculations!$C$116+MOD(B44,Calculations!$C$118))</f>
        <v>-7.3651264633385334E-4</v>
      </c>
      <c r="DS44" s="86">
        <f ca="1">Control!$C$7*Calculations!$C$82*INDEX('Monthly Data'!N:N,Calculations!$C$116+MOD(C44,Calculations!$C$118))+Control!$C$7*Calculations!$C$83*INDEX('Monthly Data'!O:O,Calculations!$C$116+MOD(C44,Calculations!$C$118))+Control!$C$7*Calculations!$C$84*INDEX('Monthly Data'!P:P,Calculations!$C$116+MOD(C44,Calculations!$C$118))+Control!$C$7*Calculations!$C$85*INDEX('Monthly Data'!Q:Q,Calculations!$C$116+MOD(C44,Calculations!$C$118))+(1-Control!$C$7*Calculations!$C$87)*INDEX('Monthly Data'!R:R,Calculations!$C$116+MOD(C44,Calculations!$C$118))</f>
        <v>2.0524935548016137E-2</v>
      </c>
      <c r="DT44" s="86">
        <f ca="1">Control!$C$7*Calculations!$C$82*INDEX('Monthly Data'!N:N,Calculations!$C$116+MOD(D44,Calculations!$C$118))+Control!$C$7*Calculations!$C$83*INDEX('Monthly Data'!O:O,Calculations!$C$116+MOD(D44,Calculations!$C$118))+Control!$C$7*Calculations!$C$84*INDEX('Monthly Data'!P:P,Calculations!$C$116+MOD(D44,Calculations!$C$118))+Control!$C$7*Calculations!$C$85*INDEX('Monthly Data'!Q:Q,Calculations!$C$116+MOD(D44,Calculations!$C$118))+(1-Control!$C$7*Calculations!$C$87)*INDEX('Monthly Data'!R:R,Calculations!$C$116+MOD(D44,Calculations!$C$118))</f>
        <v>7.7184133340106598E-3</v>
      </c>
      <c r="DU44" s="86">
        <f ca="1">Control!$C$7*Calculations!$C$82*INDEX('Monthly Data'!N:N,Calculations!$C$116+MOD(E44,Calculations!$C$118))+Control!$C$7*Calculations!$C$83*INDEX('Monthly Data'!O:O,Calculations!$C$116+MOD(E44,Calculations!$C$118))+Control!$C$7*Calculations!$C$84*INDEX('Monthly Data'!P:P,Calculations!$C$116+MOD(E44,Calculations!$C$118))+Control!$C$7*Calculations!$C$85*INDEX('Monthly Data'!Q:Q,Calculations!$C$116+MOD(E44,Calculations!$C$118))+(1-Control!$C$7*Calculations!$C$87)*INDEX('Monthly Data'!R:R,Calculations!$C$116+MOD(E44,Calculations!$C$118))</f>
        <v>3.1070573055362403E-2</v>
      </c>
      <c r="DV44" s="86">
        <f ca="1">Control!$C$7*Calculations!$C$82*INDEX('Monthly Data'!N:N,Calculations!$C$116+MOD(F44,Calculations!$C$118))+Control!$C$7*Calculations!$C$83*INDEX('Monthly Data'!O:O,Calculations!$C$116+MOD(F44,Calculations!$C$118))+Control!$C$7*Calculations!$C$84*INDEX('Monthly Data'!P:P,Calculations!$C$116+MOD(F44,Calculations!$C$118))+Control!$C$7*Calculations!$C$85*INDEX('Monthly Data'!Q:Q,Calculations!$C$116+MOD(F44,Calculations!$C$118))+(1-Control!$C$7*Calculations!$C$87)*INDEX('Monthly Data'!R:R,Calculations!$C$116+MOD(F44,Calculations!$C$118))</f>
        <v>2.377894462657602E-2</v>
      </c>
      <c r="DW44" s="86">
        <f ca="1">Control!$C$7*Calculations!$C$82*INDEX('Monthly Data'!N:N,Calculations!$C$116+MOD(G44,Calculations!$C$118))+Control!$C$7*Calculations!$C$83*INDEX('Monthly Data'!O:O,Calculations!$C$116+MOD(G44,Calculations!$C$118))+Control!$C$7*Calculations!$C$84*INDEX('Monthly Data'!P:P,Calculations!$C$116+MOD(G44,Calculations!$C$118))+Control!$C$7*Calculations!$C$85*INDEX('Monthly Data'!Q:Q,Calculations!$C$116+MOD(G44,Calculations!$C$118))+(1-Control!$C$7*Calculations!$C$87)*INDEX('Monthly Data'!R:R,Calculations!$C$116+MOD(G44,Calculations!$C$118))</f>
        <v>1.1786765492207996E-2</v>
      </c>
      <c r="DX44" s="86">
        <f ca="1">Control!$C$7*Calculations!$C$82*INDEX('Monthly Data'!N:N,Calculations!$C$116+MOD(H44,Calculations!$C$118))+Control!$C$7*Calculations!$C$83*INDEX('Monthly Data'!O:O,Calculations!$C$116+MOD(H44,Calculations!$C$118))+Control!$C$7*Calculations!$C$84*INDEX('Monthly Data'!P:P,Calculations!$C$116+MOD(H44,Calculations!$C$118))+Control!$C$7*Calculations!$C$85*INDEX('Monthly Data'!Q:Q,Calculations!$C$116+MOD(H44,Calculations!$C$118))+(1-Control!$C$7*Calculations!$C$87)*INDEX('Monthly Data'!R:R,Calculations!$C$116+MOD(H44,Calculations!$C$118))</f>
        <v>1.2954540023127663E-2</v>
      </c>
      <c r="DY44" s="86">
        <f ca="1">Control!$C$7*Calculations!$C$82*INDEX('Monthly Data'!N:N,Calculations!$C$116+MOD(I44,Calculations!$C$118))+Control!$C$7*Calculations!$C$83*INDEX('Monthly Data'!O:O,Calculations!$C$116+MOD(I44,Calculations!$C$118))+Control!$C$7*Calculations!$C$84*INDEX('Monthly Data'!P:P,Calculations!$C$116+MOD(I44,Calculations!$C$118))+Control!$C$7*Calculations!$C$85*INDEX('Monthly Data'!Q:Q,Calculations!$C$116+MOD(I44,Calculations!$C$118))+(1-Control!$C$7*Calculations!$C$87)*INDEX('Monthly Data'!R:R,Calculations!$C$116+MOD(I44,Calculations!$C$118))</f>
        <v>3.127051071655923E-3</v>
      </c>
      <c r="DZ44" s="86">
        <f ca="1">Control!$C$7*Calculations!$C$82*INDEX('Monthly Data'!N:N,Calculations!$C$116+MOD(J44,Calculations!$C$118))+Control!$C$7*Calculations!$C$83*INDEX('Monthly Data'!O:O,Calculations!$C$116+MOD(J44,Calculations!$C$118))+Control!$C$7*Calculations!$C$84*INDEX('Monthly Data'!P:P,Calculations!$C$116+MOD(J44,Calculations!$C$118))+Control!$C$7*Calculations!$C$85*INDEX('Monthly Data'!Q:Q,Calculations!$C$116+MOD(J44,Calculations!$C$118))+(1-Control!$C$7*Calculations!$C$87)*INDEX('Monthly Data'!R:R,Calculations!$C$116+MOD(J44,Calculations!$C$118))</f>
        <v>-9.839093431862074E-3</v>
      </c>
      <c r="EA44" s="86">
        <f ca="1">Control!$C$7*Calculations!$C$82*INDEX('Monthly Data'!N:N,Calculations!$C$116+MOD(K44,Calculations!$C$118))+Control!$C$7*Calculations!$C$83*INDEX('Monthly Data'!O:O,Calculations!$C$116+MOD(K44,Calculations!$C$118))+Control!$C$7*Calculations!$C$84*INDEX('Monthly Data'!P:P,Calculations!$C$116+MOD(K44,Calculations!$C$118))+Control!$C$7*Calculations!$C$85*INDEX('Monthly Data'!Q:Q,Calculations!$C$116+MOD(K44,Calculations!$C$118))+(1-Control!$C$7*Calculations!$C$87)*INDEX('Monthly Data'!R:R,Calculations!$C$116+MOD(K44,Calculations!$C$118))</f>
        <v>3.6332715283247441E-2</v>
      </c>
      <c r="EB44" s="86">
        <f ca="1">Control!$C$7*Calculations!$C$82*INDEX('Monthly Data'!N:N,Calculations!$C$116+MOD(L44,Calculations!$C$118))+Control!$C$7*Calculations!$C$83*INDEX('Monthly Data'!O:O,Calculations!$C$116+MOD(L44,Calculations!$C$118))+Control!$C$7*Calculations!$C$84*INDEX('Monthly Data'!P:P,Calculations!$C$116+MOD(L44,Calculations!$C$118))+Control!$C$7*Calculations!$C$85*INDEX('Monthly Data'!Q:Q,Calculations!$C$116+MOD(L44,Calculations!$C$118))+(1-Control!$C$7*Calculations!$C$87)*INDEX('Monthly Data'!R:R,Calculations!$C$116+MOD(L44,Calculations!$C$118))</f>
        <v>-1.9947061878162777E-2</v>
      </c>
      <c r="EC44" s="86">
        <f ca="1">Control!$C$7*Calculations!$C$82*INDEX('Monthly Data'!N:N,Calculations!$C$116+MOD(M44,Calculations!$C$118))+Control!$C$7*Calculations!$C$83*INDEX('Monthly Data'!O:O,Calculations!$C$116+MOD(M44,Calculations!$C$118))+Control!$C$7*Calculations!$C$84*INDEX('Monthly Data'!P:P,Calculations!$C$116+MOD(M44,Calculations!$C$118))+Control!$C$7*Calculations!$C$85*INDEX('Monthly Data'!Q:Q,Calculations!$C$116+MOD(M44,Calculations!$C$118))+(1-Control!$C$7*Calculations!$C$87)*INDEX('Monthly Data'!R:R,Calculations!$C$116+MOD(M44,Calculations!$C$118))</f>
        <v>-4.0413381192162513E-2</v>
      </c>
      <c r="ED44" s="86">
        <f ca="1">Control!$C$7*Calculations!$C$82*INDEX('Monthly Data'!N:N,Calculations!$C$116+MOD(N44,Calculations!$C$118))+Control!$C$7*Calculations!$C$83*INDEX('Monthly Data'!O:O,Calculations!$C$116+MOD(N44,Calculations!$C$118))+Control!$C$7*Calculations!$C$84*INDEX('Monthly Data'!P:P,Calculations!$C$116+MOD(N44,Calculations!$C$118))+Control!$C$7*Calculations!$C$85*INDEX('Monthly Data'!Q:Q,Calculations!$C$116+MOD(N44,Calculations!$C$118))+(1-Control!$C$7*Calculations!$C$87)*INDEX('Monthly Data'!R:R,Calculations!$C$116+MOD(N44,Calculations!$C$118))</f>
        <v>-4.3408051735618014E-2</v>
      </c>
      <c r="EE44" s="86">
        <f ca="1">Control!$C$7*Calculations!$C$82*INDEX('Monthly Data'!N:N,Calculations!$C$116+MOD(O44,Calculations!$C$118))+Control!$C$7*Calculations!$C$83*INDEX('Monthly Data'!O:O,Calculations!$C$116+MOD(O44,Calculations!$C$118))+Control!$C$7*Calculations!$C$84*INDEX('Monthly Data'!P:P,Calculations!$C$116+MOD(O44,Calculations!$C$118))+Control!$C$7*Calculations!$C$85*INDEX('Monthly Data'!Q:Q,Calculations!$C$116+MOD(O44,Calculations!$C$118))+(1-Control!$C$7*Calculations!$C$87)*INDEX('Monthly Data'!R:R,Calculations!$C$116+MOD(O44,Calculations!$C$118))</f>
        <v>4.5735623984309991E-2</v>
      </c>
      <c r="EF44" s="86">
        <f ca="1">Control!$C$7*Calculations!$C$82*INDEX('Monthly Data'!N:N,Calculations!$C$116+MOD(P44,Calculations!$C$118))+Control!$C$7*Calculations!$C$83*INDEX('Monthly Data'!O:O,Calculations!$C$116+MOD(P44,Calculations!$C$118))+Control!$C$7*Calculations!$C$84*INDEX('Monthly Data'!P:P,Calculations!$C$116+MOD(P44,Calculations!$C$118))+Control!$C$7*Calculations!$C$85*INDEX('Monthly Data'!Q:Q,Calculations!$C$116+MOD(P44,Calculations!$C$118))+(1-Control!$C$7*Calculations!$C$87)*INDEX('Monthly Data'!R:R,Calculations!$C$116+MOD(P44,Calculations!$C$118))</f>
        <v>1.7361594973213587E-2</v>
      </c>
      <c r="EG44" s="86">
        <f ca="1">Control!$C$7*Calculations!$C$82*INDEX('Monthly Data'!N:N,Calculations!$C$116+MOD(Q44,Calculations!$C$118))+Control!$C$7*Calculations!$C$83*INDEX('Monthly Data'!O:O,Calculations!$C$116+MOD(Q44,Calculations!$C$118))+Control!$C$7*Calculations!$C$84*INDEX('Monthly Data'!P:P,Calculations!$C$116+MOD(Q44,Calculations!$C$118))+Control!$C$7*Calculations!$C$85*INDEX('Monthly Data'!Q:Q,Calculations!$C$116+MOD(Q44,Calculations!$C$118))+(1-Control!$C$7*Calculations!$C$87)*INDEX('Monthly Data'!R:R,Calculations!$C$116+MOD(Q44,Calculations!$C$118))</f>
        <v>1.0415351832335435E-2</v>
      </c>
      <c r="EH44" s="86">
        <f ca="1">Control!$C$7*Calculations!$C$82*INDEX('Monthly Data'!N:N,Calculations!$C$116+MOD(R44,Calculations!$C$118))+Control!$C$7*Calculations!$C$83*INDEX('Monthly Data'!O:O,Calculations!$C$116+MOD(R44,Calculations!$C$118))+Control!$C$7*Calculations!$C$84*INDEX('Monthly Data'!P:P,Calculations!$C$116+MOD(R44,Calculations!$C$118))+Control!$C$7*Calculations!$C$85*INDEX('Monthly Data'!Q:Q,Calculations!$C$116+MOD(R44,Calculations!$C$118))+(1-Control!$C$7*Calculations!$C$87)*INDEX('Monthly Data'!R:R,Calculations!$C$116+MOD(R44,Calculations!$C$118))</f>
        <v>-1.5984879994281095E-2</v>
      </c>
      <c r="EI44" s="86">
        <f ca="1">Control!$C$7*Calculations!$C$82*INDEX('Monthly Data'!N:N,Calculations!$C$116+MOD(S44,Calculations!$C$118))+Control!$C$7*Calculations!$C$83*INDEX('Monthly Data'!O:O,Calculations!$C$116+MOD(S44,Calculations!$C$118))+Control!$C$7*Calculations!$C$84*INDEX('Monthly Data'!P:P,Calculations!$C$116+MOD(S44,Calculations!$C$118))+Control!$C$7*Calculations!$C$85*INDEX('Monthly Data'!Q:Q,Calculations!$C$116+MOD(S44,Calculations!$C$118))+(1-Control!$C$7*Calculations!$C$87)*INDEX('Monthly Data'!R:R,Calculations!$C$116+MOD(S44,Calculations!$C$118))</f>
        <v>9.9787204839310462E-3</v>
      </c>
      <c r="EJ44" s="86">
        <f ca="1">Control!$C$7*Calculations!$C$82*INDEX('Monthly Data'!N:N,Calculations!$C$116+MOD(T44,Calculations!$C$118))+Control!$C$7*Calculations!$C$83*INDEX('Monthly Data'!O:O,Calculations!$C$116+MOD(T44,Calculations!$C$118))+Control!$C$7*Calculations!$C$84*INDEX('Monthly Data'!P:P,Calculations!$C$116+MOD(T44,Calculations!$C$118))+Control!$C$7*Calculations!$C$85*INDEX('Monthly Data'!Q:Q,Calculations!$C$116+MOD(T44,Calculations!$C$118))+(1-Control!$C$7*Calculations!$C$87)*INDEX('Monthly Data'!R:R,Calculations!$C$116+MOD(T44,Calculations!$C$118))</f>
        <v>-7.8872955230675015E-3</v>
      </c>
      <c r="EK44" s="86">
        <f ca="1">Control!$C$7*Calculations!$C$82*INDEX('Monthly Data'!N:N,Calculations!$C$116+MOD(U44,Calculations!$C$118))+Control!$C$7*Calculations!$C$83*INDEX('Monthly Data'!O:O,Calculations!$C$116+MOD(U44,Calculations!$C$118))+Control!$C$7*Calculations!$C$84*INDEX('Monthly Data'!P:P,Calculations!$C$116+MOD(U44,Calculations!$C$118))+Control!$C$7*Calculations!$C$85*INDEX('Monthly Data'!Q:Q,Calculations!$C$116+MOD(U44,Calculations!$C$118))+(1-Control!$C$7*Calculations!$C$87)*INDEX('Monthly Data'!R:R,Calculations!$C$116+MOD(U44,Calculations!$C$118))</f>
        <v>-2.4571433440223247E-2</v>
      </c>
      <c r="EL44" s="86">
        <f ca="1">Control!$C$7*Calculations!$C$82*INDEX('Monthly Data'!N:N,Calculations!$C$116+MOD(V44,Calculations!$C$118))+Control!$C$7*Calculations!$C$83*INDEX('Monthly Data'!O:O,Calculations!$C$116+MOD(V44,Calculations!$C$118))+Control!$C$7*Calculations!$C$84*INDEX('Monthly Data'!P:P,Calculations!$C$116+MOD(V44,Calculations!$C$118))+Control!$C$7*Calculations!$C$85*INDEX('Monthly Data'!Q:Q,Calculations!$C$116+MOD(V44,Calculations!$C$118))+(1-Control!$C$7*Calculations!$C$87)*INDEX('Monthly Data'!R:R,Calculations!$C$116+MOD(V44,Calculations!$C$118))</f>
        <v>6.3250222980707482E-3</v>
      </c>
      <c r="EM44" s="86">
        <f ca="1">Control!$C$7*Calculations!$C$82*INDEX('Monthly Data'!N:N,Calculations!$C$116+MOD(W44,Calculations!$C$118))+Control!$C$7*Calculations!$C$83*INDEX('Monthly Data'!O:O,Calculations!$C$116+MOD(W44,Calculations!$C$118))+Control!$C$7*Calculations!$C$84*INDEX('Monthly Data'!P:P,Calculations!$C$116+MOD(W44,Calculations!$C$118))+Control!$C$7*Calculations!$C$85*INDEX('Monthly Data'!Q:Q,Calculations!$C$116+MOD(W44,Calculations!$C$118))+(1-Control!$C$7*Calculations!$C$87)*INDEX('Monthly Data'!R:R,Calculations!$C$116+MOD(W44,Calculations!$C$118))</f>
        <v>-3.8875517825435772E-3</v>
      </c>
      <c r="EN44" s="86">
        <f ca="1">Control!$C$7*Calculations!$C$82*INDEX('Monthly Data'!N:N,Calculations!$C$116+MOD(X44,Calculations!$C$118))+Control!$C$7*Calculations!$C$83*INDEX('Monthly Data'!O:O,Calculations!$C$116+MOD(X44,Calculations!$C$118))+Control!$C$7*Calculations!$C$84*INDEX('Monthly Data'!P:P,Calculations!$C$116+MOD(X44,Calculations!$C$118))+Control!$C$7*Calculations!$C$85*INDEX('Monthly Data'!Q:Q,Calculations!$C$116+MOD(X44,Calculations!$C$118))+(1-Control!$C$7*Calculations!$C$87)*INDEX('Monthly Data'!R:R,Calculations!$C$116+MOD(X44,Calculations!$C$118))</f>
        <v>-2.0269389991732112E-2</v>
      </c>
      <c r="EO44" s="86">
        <f ca="1">Control!$C$7*Calculations!$C$82*INDEX('Monthly Data'!N:N,Calculations!$C$116+MOD(Y44,Calculations!$C$118))+Control!$C$7*Calculations!$C$83*INDEX('Monthly Data'!O:O,Calculations!$C$116+MOD(Y44,Calculations!$C$118))+Control!$C$7*Calculations!$C$84*INDEX('Monthly Data'!P:P,Calculations!$C$116+MOD(Y44,Calculations!$C$118))+Control!$C$7*Calculations!$C$85*INDEX('Monthly Data'!Q:Q,Calculations!$C$116+MOD(Y44,Calculations!$C$118))+(1-Control!$C$7*Calculations!$C$87)*INDEX('Monthly Data'!R:R,Calculations!$C$116+MOD(Y44,Calculations!$C$118))</f>
        <v>-3.53368065312233E-2</v>
      </c>
      <c r="EP44" s="86">
        <f ca="1">Control!$C$7*Calculations!$C$82*INDEX('Monthly Data'!N:N,Calculations!$C$116+MOD(Z44,Calculations!$C$118))+Control!$C$7*Calculations!$C$83*INDEX('Monthly Data'!O:O,Calculations!$C$116+MOD(Z44,Calculations!$C$118))+Control!$C$7*Calculations!$C$84*INDEX('Monthly Data'!P:P,Calculations!$C$116+MOD(Z44,Calculations!$C$118))+Control!$C$7*Calculations!$C$85*INDEX('Monthly Data'!Q:Q,Calculations!$C$116+MOD(Z44,Calculations!$C$118))+(1-Control!$C$7*Calculations!$C$87)*INDEX('Monthly Data'!R:R,Calculations!$C$116+MOD(Z44,Calculations!$C$118))</f>
        <v>-6.1115617667135171E-2</v>
      </c>
      <c r="EQ44" s="86">
        <f ca="1">Control!$C$7*Calculations!$C$82*INDEX('Monthly Data'!N:N,Calculations!$C$116+MOD(AA44,Calculations!$C$118))+Control!$C$7*Calculations!$C$83*INDEX('Monthly Data'!O:O,Calculations!$C$116+MOD(AA44,Calculations!$C$118))+Control!$C$7*Calculations!$C$84*INDEX('Monthly Data'!P:P,Calculations!$C$116+MOD(AA44,Calculations!$C$118))+Control!$C$7*Calculations!$C$85*INDEX('Monthly Data'!Q:Q,Calculations!$C$116+MOD(AA44,Calculations!$C$118))+(1-Control!$C$7*Calculations!$C$87)*INDEX('Monthly Data'!R:R,Calculations!$C$116+MOD(AA44,Calculations!$C$118))</f>
        <v>-1.5984879994281095E-2</v>
      </c>
      <c r="ER44" s="86">
        <f ca="1">Control!$C$7*Calculations!$C$82*INDEX('Monthly Data'!N:N,Calculations!$C$116+MOD(AB44,Calculations!$C$118))+Control!$C$7*Calculations!$C$83*INDEX('Monthly Data'!O:O,Calculations!$C$116+MOD(AB44,Calculations!$C$118))+Control!$C$7*Calculations!$C$84*INDEX('Monthly Data'!P:P,Calculations!$C$116+MOD(AB44,Calculations!$C$118))+Control!$C$7*Calculations!$C$85*INDEX('Monthly Data'!Q:Q,Calculations!$C$116+MOD(AB44,Calculations!$C$118))+(1-Control!$C$7*Calculations!$C$87)*INDEX('Monthly Data'!R:R,Calculations!$C$116+MOD(AB44,Calculations!$C$118))</f>
        <v>1.1786765492207996E-2</v>
      </c>
      <c r="ES44" s="86">
        <f ca="1">Control!$C$7*Calculations!$C$82*INDEX('Monthly Data'!N:N,Calculations!$C$116+MOD(AC44,Calculations!$C$118))+Control!$C$7*Calculations!$C$83*INDEX('Monthly Data'!O:O,Calculations!$C$116+MOD(AC44,Calculations!$C$118))+Control!$C$7*Calculations!$C$84*INDEX('Monthly Data'!P:P,Calculations!$C$116+MOD(AC44,Calculations!$C$118))+Control!$C$7*Calculations!$C$85*INDEX('Monthly Data'!Q:Q,Calculations!$C$116+MOD(AC44,Calculations!$C$118))+(1-Control!$C$7*Calculations!$C$87)*INDEX('Monthly Data'!R:R,Calculations!$C$116+MOD(AC44,Calculations!$C$118))</f>
        <v>2.4722579420195831E-2</v>
      </c>
      <c r="ET44" s="86">
        <f ca="1">Control!$C$7*Calculations!$C$82*INDEX('Monthly Data'!N:N,Calculations!$C$116+MOD(AD44,Calculations!$C$118))+Control!$C$7*Calculations!$C$83*INDEX('Monthly Data'!O:O,Calculations!$C$116+MOD(AD44,Calculations!$C$118))+Control!$C$7*Calculations!$C$84*INDEX('Monthly Data'!P:P,Calculations!$C$116+MOD(AD44,Calculations!$C$118))+Control!$C$7*Calculations!$C$85*INDEX('Monthly Data'!Q:Q,Calculations!$C$116+MOD(AD44,Calculations!$C$118))+(1-Control!$C$7*Calculations!$C$87)*INDEX('Monthly Data'!R:R,Calculations!$C$116+MOD(AD44,Calculations!$C$118))</f>
        <v>-1.8530040247387896E-2</v>
      </c>
      <c r="EU44" s="86">
        <f ca="1">Control!$C$7*Calculations!$C$82*INDEX('Monthly Data'!N:N,Calculations!$C$116+MOD(AE44,Calculations!$C$118))+Control!$C$7*Calculations!$C$83*INDEX('Monthly Data'!O:O,Calculations!$C$116+MOD(AE44,Calculations!$C$118))+Control!$C$7*Calculations!$C$84*INDEX('Monthly Data'!P:P,Calculations!$C$116+MOD(AE44,Calculations!$C$118))+Control!$C$7*Calculations!$C$85*INDEX('Monthly Data'!Q:Q,Calculations!$C$116+MOD(AE44,Calculations!$C$118))+(1-Control!$C$7*Calculations!$C$87)*INDEX('Monthly Data'!R:R,Calculations!$C$116+MOD(AE44,Calculations!$C$118))</f>
        <v>-7.3651264633385334E-4</v>
      </c>
      <c r="EV44" s="86">
        <f ca="1">Control!$C$7*Calculations!$C$82*INDEX('Monthly Data'!N:N,Calculations!$C$116+MOD(AF44,Calculations!$C$118))+Control!$C$7*Calculations!$C$83*INDEX('Monthly Data'!O:O,Calculations!$C$116+MOD(AF44,Calculations!$C$118))+Control!$C$7*Calculations!$C$84*INDEX('Monthly Data'!P:P,Calculations!$C$116+MOD(AF44,Calculations!$C$118))+Control!$C$7*Calculations!$C$85*INDEX('Monthly Data'!Q:Q,Calculations!$C$116+MOD(AF44,Calculations!$C$118))+(1-Control!$C$7*Calculations!$C$87)*INDEX('Monthly Data'!R:R,Calculations!$C$116+MOD(AF44,Calculations!$C$118))</f>
        <v>9.5791276036140301E-3</v>
      </c>
      <c r="EW44" s="86">
        <f ca="1">Control!$C$7*Calculations!$C$82*INDEX('Monthly Data'!N:N,Calculations!$C$116+MOD(AG44,Calculations!$C$118))+Control!$C$7*Calculations!$C$83*INDEX('Monthly Data'!O:O,Calculations!$C$116+MOD(AG44,Calculations!$C$118))+Control!$C$7*Calculations!$C$84*INDEX('Monthly Data'!P:P,Calculations!$C$116+MOD(AG44,Calculations!$C$118))+Control!$C$7*Calculations!$C$85*INDEX('Monthly Data'!Q:Q,Calculations!$C$116+MOD(AG44,Calculations!$C$118))+(1-Control!$C$7*Calculations!$C$87)*INDEX('Monthly Data'!R:R,Calculations!$C$116+MOD(AG44,Calculations!$C$118))</f>
        <v>-1.880155173376722E-2</v>
      </c>
      <c r="EX44" s="86">
        <f ca="1">Control!$C$7*Calculations!$C$82*INDEX('Monthly Data'!N:N,Calculations!$C$116+MOD(AH44,Calculations!$C$118))+Control!$C$7*Calculations!$C$83*INDEX('Monthly Data'!O:O,Calculations!$C$116+MOD(AH44,Calculations!$C$118))+Control!$C$7*Calculations!$C$84*INDEX('Monthly Data'!P:P,Calculations!$C$116+MOD(AH44,Calculations!$C$118))+Control!$C$7*Calculations!$C$85*INDEX('Monthly Data'!Q:Q,Calculations!$C$116+MOD(AH44,Calculations!$C$118))+(1-Control!$C$7*Calculations!$C$87)*INDEX('Monthly Data'!R:R,Calculations!$C$116+MOD(AH44,Calculations!$C$118))</f>
        <v>1.2435425892067014E-2</v>
      </c>
      <c r="EY44" s="86">
        <f ca="1">Control!$C$7*Calculations!$C$82*INDEX('Monthly Data'!N:N,Calculations!$C$116+MOD(AI44,Calculations!$C$118))+Control!$C$7*Calculations!$C$83*INDEX('Monthly Data'!O:O,Calculations!$C$116+MOD(AI44,Calculations!$C$118))+Control!$C$7*Calculations!$C$84*INDEX('Monthly Data'!P:P,Calculations!$C$116+MOD(AI44,Calculations!$C$118))+Control!$C$7*Calculations!$C$85*INDEX('Monthly Data'!Q:Q,Calculations!$C$116+MOD(AI44,Calculations!$C$118))+(1-Control!$C$7*Calculations!$C$87)*INDEX('Monthly Data'!R:R,Calculations!$C$116+MOD(AI44,Calculations!$C$118))</f>
        <v>3.7596120283497965E-2</v>
      </c>
      <c r="EZ44" s="86">
        <f ca="1">Control!$C$7*Calculations!$C$82*INDEX('Monthly Data'!N:N,Calculations!$C$116+MOD(AJ44,Calculations!$C$118))+Control!$C$7*Calculations!$C$83*INDEX('Monthly Data'!O:O,Calculations!$C$116+MOD(AJ44,Calculations!$C$118))+Control!$C$7*Calculations!$C$84*INDEX('Monthly Data'!P:P,Calculations!$C$116+MOD(AJ44,Calculations!$C$118))+Control!$C$7*Calculations!$C$85*INDEX('Monthly Data'!Q:Q,Calculations!$C$116+MOD(AJ44,Calculations!$C$118))+(1-Control!$C$7*Calculations!$C$87)*INDEX('Monthly Data'!R:R,Calculations!$C$116+MOD(AJ44,Calculations!$C$118))</f>
        <v>7.857567536297622E-3</v>
      </c>
      <c r="FA44" s="86">
        <f ca="1">Control!$C$7*Calculations!$C$82*INDEX('Monthly Data'!N:N,Calculations!$C$116+MOD(AK44,Calculations!$C$118))+Control!$C$7*Calculations!$C$83*INDEX('Monthly Data'!O:O,Calculations!$C$116+MOD(AK44,Calculations!$C$118))+Control!$C$7*Calculations!$C$84*INDEX('Monthly Data'!P:P,Calculations!$C$116+MOD(AK44,Calculations!$C$118))+Control!$C$7*Calculations!$C$85*INDEX('Monthly Data'!Q:Q,Calculations!$C$116+MOD(AK44,Calculations!$C$118))+(1-Control!$C$7*Calculations!$C$87)*INDEX('Monthly Data'!R:R,Calculations!$C$116+MOD(AK44,Calculations!$C$118))</f>
        <v>3.1070573055362403E-2</v>
      </c>
      <c r="FB44" s="86">
        <f ca="1">Control!$C$7*Calculations!$C$82*INDEX('Monthly Data'!N:N,Calculations!$C$116+MOD(AL44,Calculations!$C$118))+Control!$C$7*Calculations!$C$83*INDEX('Monthly Data'!O:O,Calculations!$C$116+MOD(AL44,Calculations!$C$118))+Control!$C$7*Calculations!$C$84*INDEX('Monthly Data'!P:P,Calculations!$C$116+MOD(AL44,Calculations!$C$118))+Control!$C$7*Calculations!$C$85*INDEX('Monthly Data'!Q:Q,Calculations!$C$116+MOD(AL44,Calculations!$C$118))+(1-Control!$C$7*Calculations!$C$87)*INDEX('Monthly Data'!R:R,Calculations!$C$116+MOD(AL44,Calculations!$C$118))</f>
        <v>2.3852824346838646E-2</v>
      </c>
      <c r="FC44" s="86">
        <f ca="1">Control!$C$7*Calculations!$C$82*INDEX('Monthly Data'!N:N,Calculations!$C$116+MOD(AM44,Calculations!$C$118))+Control!$C$7*Calculations!$C$83*INDEX('Monthly Data'!O:O,Calculations!$C$116+MOD(AM44,Calculations!$C$118))+Control!$C$7*Calculations!$C$84*INDEX('Monthly Data'!P:P,Calculations!$C$116+MOD(AM44,Calculations!$C$118))+Control!$C$7*Calculations!$C$85*INDEX('Monthly Data'!Q:Q,Calculations!$C$116+MOD(AM44,Calculations!$C$118))+(1-Control!$C$7*Calculations!$C$87)*INDEX('Monthly Data'!R:R,Calculations!$C$116+MOD(AM44,Calculations!$C$118))</f>
        <v>3.8809817903524786E-2</v>
      </c>
      <c r="FD44" s="86">
        <f ca="1">Control!$C$7*Calculations!$C$82*INDEX('Monthly Data'!N:N,Calculations!$C$116+MOD(AN44,Calculations!$C$118))+Control!$C$7*Calculations!$C$83*INDEX('Monthly Data'!O:O,Calculations!$C$116+MOD(AN44,Calculations!$C$118))+Control!$C$7*Calculations!$C$84*INDEX('Monthly Data'!P:P,Calculations!$C$116+MOD(AN44,Calculations!$C$118))+Control!$C$7*Calculations!$C$85*INDEX('Monthly Data'!Q:Q,Calculations!$C$116+MOD(AN44,Calculations!$C$118))+(1-Control!$C$7*Calculations!$C$87)*INDEX('Monthly Data'!R:R,Calculations!$C$116+MOD(AN44,Calculations!$C$118))</f>
        <v>9.5791276036140301E-3</v>
      </c>
      <c r="FE44" s="86">
        <f ca="1">Control!$C$7*Calculations!$C$82*INDEX('Monthly Data'!N:N,Calculations!$C$116+MOD(AO44,Calculations!$C$118))+Control!$C$7*Calculations!$C$83*INDEX('Monthly Data'!O:O,Calculations!$C$116+MOD(AO44,Calculations!$C$118))+Control!$C$7*Calculations!$C$84*INDEX('Monthly Data'!P:P,Calculations!$C$116+MOD(AO44,Calculations!$C$118))+Control!$C$7*Calculations!$C$85*INDEX('Monthly Data'!Q:Q,Calculations!$C$116+MOD(AO44,Calculations!$C$118))+(1-Control!$C$7*Calculations!$C$87)*INDEX('Monthly Data'!R:R,Calculations!$C$116+MOD(AO44,Calculations!$C$118))</f>
        <v>-2.5419860972892394E-2</v>
      </c>
      <c r="FF44" s="86">
        <f ca="1">Control!$C$7*Calculations!$C$82*INDEX('Monthly Data'!N:N,Calculations!$C$116+MOD(AP44,Calculations!$C$118))+Control!$C$7*Calculations!$C$83*INDEX('Monthly Data'!O:O,Calculations!$C$116+MOD(AP44,Calculations!$C$118))+Control!$C$7*Calculations!$C$84*INDEX('Monthly Data'!P:P,Calculations!$C$116+MOD(AP44,Calculations!$C$118))+Control!$C$7*Calculations!$C$85*INDEX('Monthly Data'!Q:Q,Calculations!$C$116+MOD(AP44,Calculations!$C$118))+(1-Control!$C$7*Calculations!$C$87)*INDEX('Monthly Data'!R:R,Calculations!$C$116+MOD(AP44,Calculations!$C$118))</f>
        <v>1.7831091590102856E-2</v>
      </c>
      <c r="FG44" s="86">
        <f ca="1">Control!$C$7*Calculations!$C$82*INDEX('Monthly Data'!N:N,Calculations!$C$116+MOD(AQ44,Calculations!$C$118))+Control!$C$7*Calculations!$C$83*INDEX('Monthly Data'!O:O,Calculations!$C$116+MOD(AQ44,Calculations!$C$118))+Control!$C$7*Calculations!$C$84*INDEX('Monthly Data'!P:P,Calculations!$C$116+MOD(AQ44,Calculations!$C$118))+Control!$C$7*Calculations!$C$85*INDEX('Monthly Data'!Q:Q,Calculations!$C$116+MOD(AQ44,Calculations!$C$118))+(1-Control!$C$7*Calculations!$C$87)*INDEX('Monthly Data'!R:R,Calculations!$C$116+MOD(AQ44,Calculations!$C$118))</f>
        <v>1.7073665854433945E-2</v>
      </c>
      <c r="FH44" s="86">
        <f ca="1">Control!$C$7*Calculations!$C$82*INDEX('Monthly Data'!N:N,Calculations!$C$116+MOD(AR44,Calculations!$C$118))+Control!$C$7*Calculations!$C$83*INDEX('Monthly Data'!O:O,Calculations!$C$116+MOD(AR44,Calculations!$C$118))+Control!$C$7*Calculations!$C$84*INDEX('Monthly Data'!P:P,Calculations!$C$116+MOD(AR44,Calculations!$C$118))+Control!$C$7*Calculations!$C$85*INDEX('Monthly Data'!Q:Q,Calculations!$C$116+MOD(AR44,Calculations!$C$118))+(1-Control!$C$7*Calculations!$C$87)*INDEX('Monthly Data'!R:R,Calculations!$C$116+MOD(AR44,Calculations!$C$118))</f>
        <v>1.046389543479892E-2</v>
      </c>
      <c r="FI44" s="86">
        <f ca="1">Control!$C$7*Calculations!$C$82*INDEX('Monthly Data'!N:N,Calculations!$C$116+MOD(AS44,Calculations!$C$118))+Control!$C$7*Calculations!$C$83*INDEX('Monthly Data'!O:O,Calculations!$C$116+MOD(AS44,Calculations!$C$118))+Control!$C$7*Calculations!$C$84*INDEX('Monthly Data'!P:P,Calculations!$C$116+MOD(AS44,Calculations!$C$118))+Control!$C$7*Calculations!$C$85*INDEX('Monthly Data'!Q:Q,Calculations!$C$116+MOD(AS44,Calculations!$C$118))+(1-Control!$C$7*Calculations!$C$87)*INDEX('Monthly Data'!R:R,Calculations!$C$116+MOD(AS44,Calculations!$C$118))</f>
        <v>-1.3959200237295809E-2</v>
      </c>
      <c r="FJ44" s="86">
        <f ca="1">Control!$C$7*Calculations!$C$82*INDEX('Monthly Data'!N:N,Calculations!$C$116+MOD(AT44,Calculations!$C$118))+Control!$C$7*Calculations!$C$83*INDEX('Monthly Data'!O:O,Calculations!$C$116+MOD(AT44,Calculations!$C$118))+Control!$C$7*Calculations!$C$84*INDEX('Monthly Data'!P:P,Calculations!$C$116+MOD(AT44,Calculations!$C$118))+Control!$C$7*Calculations!$C$85*INDEX('Monthly Data'!Q:Q,Calculations!$C$116+MOD(AT44,Calculations!$C$118))+(1-Control!$C$7*Calculations!$C$87)*INDEX('Monthly Data'!R:R,Calculations!$C$116+MOD(AT44,Calculations!$C$118))</f>
        <v>1.0478379486191123E-2</v>
      </c>
      <c r="FK44" s="86">
        <f ca="1">Control!$C$7*Calculations!$C$82*INDEX('Monthly Data'!N:N,Calculations!$C$116+MOD(AU44,Calculations!$C$118))+Control!$C$7*Calculations!$C$83*INDEX('Monthly Data'!O:O,Calculations!$C$116+MOD(AU44,Calculations!$C$118))+Control!$C$7*Calculations!$C$84*INDEX('Monthly Data'!P:P,Calculations!$C$116+MOD(AU44,Calculations!$C$118))+Control!$C$7*Calculations!$C$85*INDEX('Monthly Data'!Q:Q,Calculations!$C$116+MOD(AU44,Calculations!$C$118))+(1-Control!$C$7*Calculations!$C$87)*INDEX('Monthly Data'!R:R,Calculations!$C$116+MOD(AU44,Calculations!$C$118))</f>
        <v>5.1972609868760735E-3</v>
      </c>
      <c r="FL44" s="86">
        <f ca="1">Control!$C$7*Calculations!$C$82*INDEX('Monthly Data'!N:N,Calculations!$C$116+MOD(AV44,Calculations!$C$118))+Control!$C$7*Calculations!$C$83*INDEX('Monthly Data'!O:O,Calculations!$C$116+MOD(AV44,Calculations!$C$118))+Control!$C$7*Calculations!$C$84*INDEX('Monthly Data'!P:P,Calculations!$C$116+MOD(AV44,Calculations!$C$118))+Control!$C$7*Calculations!$C$85*INDEX('Monthly Data'!Q:Q,Calculations!$C$116+MOD(AV44,Calculations!$C$118))+(1-Control!$C$7*Calculations!$C$87)*INDEX('Monthly Data'!R:R,Calculations!$C$116+MOD(AV44,Calculations!$C$118))</f>
        <v>6.3250222980707482E-3</v>
      </c>
      <c r="FM44" s="86">
        <f ca="1">Control!$C$7*Calculations!$C$82*INDEX('Monthly Data'!N:N,Calculations!$C$116+MOD(AW44,Calculations!$C$118))+Control!$C$7*Calculations!$C$83*INDEX('Monthly Data'!O:O,Calculations!$C$116+MOD(AW44,Calculations!$C$118))+Control!$C$7*Calculations!$C$84*INDEX('Monthly Data'!P:P,Calculations!$C$116+MOD(AW44,Calculations!$C$118))+Control!$C$7*Calculations!$C$85*INDEX('Monthly Data'!Q:Q,Calculations!$C$116+MOD(AW44,Calculations!$C$118))+(1-Control!$C$7*Calculations!$C$87)*INDEX('Monthly Data'!R:R,Calculations!$C$116+MOD(AW44,Calculations!$C$118))</f>
        <v>1.8695385296339444E-2</v>
      </c>
      <c r="FN44" s="86">
        <f ca="1">Control!$C$7*Calculations!$C$82*INDEX('Monthly Data'!N:N,Calculations!$C$116+MOD(AX44,Calculations!$C$118))+Control!$C$7*Calculations!$C$83*INDEX('Monthly Data'!O:O,Calculations!$C$116+MOD(AX44,Calculations!$C$118))+Control!$C$7*Calculations!$C$84*INDEX('Monthly Data'!P:P,Calculations!$C$116+MOD(AX44,Calculations!$C$118))+Control!$C$7*Calculations!$C$85*INDEX('Monthly Data'!Q:Q,Calculations!$C$116+MOD(AX44,Calculations!$C$118))+(1-Control!$C$7*Calculations!$C$87)*INDEX('Monthly Data'!R:R,Calculations!$C$116+MOD(AX44,Calculations!$C$118))</f>
        <v>6.2631896128884862E-3</v>
      </c>
      <c r="FO44" s="86">
        <f ca="1">Control!$C$7*Calculations!$C$82*INDEX('Monthly Data'!N:N,Calculations!$C$116+MOD(AY44,Calculations!$C$118))+Control!$C$7*Calculations!$C$83*INDEX('Monthly Data'!O:O,Calculations!$C$116+MOD(AY44,Calculations!$C$118))+Control!$C$7*Calculations!$C$84*INDEX('Monthly Data'!P:P,Calculations!$C$116+MOD(AY44,Calculations!$C$118))+Control!$C$7*Calculations!$C$85*INDEX('Monthly Data'!Q:Q,Calculations!$C$116+MOD(AY44,Calculations!$C$118))+(1-Control!$C$7*Calculations!$C$87)*INDEX('Monthly Data'!R:R,Calculations!$C$116+MOD(AY44,Calculations!$C$118))</f>
        <v>1.1809891087585166E-2</v>
      </c>
      <c r="FP44" s="86">
        <f ca="1">Control!$C$7*Calculations!$C$82*INDEX('Monthly Data'!N:N,Calculations!$C$116+MOD(AZ44,Calculations!$C$118))+Control!$C$7*Calculations!$C$83*INDEX('Monthly Data'!O:O,Calculations!$C$116+MOD(AZ44,Calculations!$C$118))+Control!$C$7*Calculations!$C$84*INDEX('Monthly Data'!P:P,Calculations!$C$116+MOD(AZ44,Calculations!$C$118))+Control!$C$7*Calculations!$C$85*INDEX('Monthly Data'!Q:Q,Calculations!$C$116+MOD(AZ44,Calculations!$C$118))+(1-Control!$C$7*Calculations!$C$87)*INDEX('Monthly Data'!R:R,Calculations!$C$116+MOD(AZ44,Calculations!$C$118))</f>
        <v>1.1702576456120543E-2</v>
      </c>
      <c r="FQ44" s="86">
        <f ca="1">Control!$C$7*Calculations!$C$82*INDEX('Monthly Data'!N:N,Calculations!$C$116+MOD(BA44,Calculations!$C$118))+Control!$C$7*Calculations!$C$83*INDEX('Monthly Data'!O:O,Calculations!$C$116+MOD(BA44,Calculations!$C$118))+Control!$C$7*Calculations!$C$84*INDEX('Monthly Data'!P:P,Calculations!$C$116+MOD(BA44,Calculations!$C$118))+Control!$C$7*Calculations!$C$85*INDEX('Monthly Data'!Q:Q,Calculations!$C$116+MOD(BA44,Calculations!$C$118))+(1-Control!$C$7*Calculations!$C$87)*INDEX('Monthly Data'!R:R,Calculations!$C$116+MOD(BA44,Calculations!$C$118))</f>
        <v>-4.3408051735618014E-2</v>
      </c>
      <c r="FR44" s="86">
        <f ca="1">Control!$C$7*Calculations!$C$82*INDEX('Monthly Data'!N:N,Calculations!$C$116+MOD(BB44,Calculations!$C$118))+Control!$C$7*Calculations!$C$83*INDEX('Monthly Data'!O:O,Calculations!$C$116+MOD(BB44,Calculations!$C$118))+Control!$C$7*Calculations!$C$84*INDEX('Monthly Data'!P:P,Calculations!$C$116+MOD(BB44,Calculations!$C$118))+Control!$C$7*Calculations!$C$85*INDEX('Monthly Data'!Q:Q,Calculations!$C$116+MOD(BB44,Calculations!$C$118))+(1-Control!$C$7*Calculations!$C$87)*INDEX('Monthly Data'!R:R,Calculations!$C$116+MOD(BB44,Calculations!$C$118))</f>
        <v>5.8868730207813358E-3</v>
      </c>
      <c r="FS44" s="86">
        <f ca="1">Control!$C$7*Calculations!$C$82*INDEX('Monthly Data'!N:N,Calculations!$C$116+MOD(BC44,Calculations!$C$118))+Control!$C$7*Calculations!$C$83*INDEX('Monthly Data'!O:O,Calculations!$C$116+MOD(BC44,Calculations!$C$118))+Control!$C$7*Calculations!$C$84*INDEX('Monthly Data'!P:P,Calculations!$C$116+MOD(BC44,Calculations!$C$118))+Control!$C$7*Calculations!$C$85*INDEX('Monthly Data'!Q:Q,Calculations!$C$116+MOD(BC44,Calculations!$C$118))+(1-Control!$C$7*Calculations!$C$87)*INDEX('Monthly Data'!R:R,Calculations!$C$116+MOD(BC44,Calculations!$C$118))</f>
        <v>2.3206536303657571E-2</v>
      </c>
      <c r="FT44" s="86">
        <f ca="1">Control!$C$7*Calculations!$C$82*INDEX('Monthly Data'!N:N,Calculations!$C$116+MOD(BD44,Calculations!$C$118))+Control!$C$7*Calculations!$C$83*INDEX('Monthly Data'!O:O,Calculations!$C$116+MOD(BD44,Calculations!$C$118))+Control!$C$7*Calculations!$C$84*INDEX('Monthly Data'!P:P,Calculations!$C$116+MOD(BD44,Calculations!$C$118))+Control!$C$7*Calculations!$C$85*INDEX('Monthly Data'!Q:Q,Calculations!$C$116+MOD(BD44,Calculations!$C$118))+(1-Control!$C$7*Calculations!$C$87)*INDEX('Monthly Data'!R:R,Calculations!$C$116+MOD(BD44,Calculations!$C$118))</f>
        <v>1.8695385296339444E-2</v>
      </c>
      <c r="FU44" s="86">
        <f ca="1">Control!$C$7*Calculations!$C$82*INDEX('Monthly Data'!N:N,Calculations!$C$116+MOD(BE44,Calculations!$C$118))+Control!$C$7*Calculations!$C$83*INDEX('Monthly Data'!O:O,Calculations!$C$116+MOD(BE44,Calculations!$C$118))+Control!$C$7*Calculations!$C$84*INDEX('Monthly Data'!P:P,Calculations!$C$116+MOD(BE44,Calculations!$C$118))+Control!$C$7*Calculations!$C$85*INDEX('Monthly Data'!Q:Q,Calculations!$C$116+MOD(BE44,Calculations!$C$118))+(1-Control!$C$7*Calculations!$C$87)*INDEX('Monthly Data'!R:R,Calculations!$C$116+MOD(BE44,Calculations!$C$118))</f>
        <v>1.5115046179922851E-2</v>
      </c>
      <c r="FV44" s="86">
        <f ca="1">Control!$C$7*Calculations!$C$82*INDEX('Monthly Data'!N:N,Calculations!$C$116+MOD(BF44,Calculations!$C$118))+Control!$C$7*Calculations!$C$83*INDEX('Monthly Data'!O:O,Calculations!$C$116+MOD(BF44,Calculations!$C$118))+Control!$C$7*Calculations!$C$84*INDEX('Monthly Data'!P:P,Calculations!$C$116+MOD(BF44,Calculations!$C$118))+Control!$C$7*Calculations!$C$85*INDEX('Monthly Data'!Q:Q,Calculations!$C$116+MOD(BF44,Calculations!$C$118))+(1-Control!$C$7*Calculations!$C$87)*INDEX('Monthly Data'!R:R,Calculations!$C$116+MOD(BF44,Calculations!$C$118))</f>
        <v>4.089189590407355E-3</v>
      </c>
      <c r="FW44" s="86">
        <f ca="1">Control!$C$7*Calculations!$C$82*INDEX('Monthly Data'!N:N,Calculations!$C$116+MOD(BG44,Calculations!$C$118))+Control!$C$7*Calculations!$C$83*INDEX('Monthly Data'!O:O,Calculations!$C$116+MOD(BG44,Calculations!$C$118))+Control!$C$7*Calculations!$C$84*INDEX('Monthly Data'!P:P,Calculations!$C$116+MOD(BG44,Calculations!$C$118))+Control!$C$7*Calculations!$C$85*INDEX('Monthly Data'!Q:Q,Calculations!$C$116+MOD(BG44,Calculations!$C$118))+(1-Control!$C$7*Calculations!$C$87)*INDEX('Monthly Data'!R:R,Calculations!$C$116+MOD(BG44,Calculations!$C$118))</f>
        <v>7.7184133340106598E-3</v>
      </c>
      <c r="FX44" s="86">
        <f ca="1">Control!$C$7*Calculations!$C$82*INDEX('Monthly Data'!N:N,Calculations!$C$116+MOD(BH44,Calculations!$C$118))+Control!$C$7*Calculations!$C$83*INDEX('Monthly Data'!O:O,Calculations!$C$116+MOD(BH44,Calculations!$C$118))+Control!$C$7*Calculations!$C$84*INDEX('Monthly Data'!P:P,Calculations!$C$116+MOD(BH44,Calculations!$C$118))+Control!$C$7*Calculations!$C$85*INDEX('Monthly Data'!Q:Q,Calculations!$C$116+MOD(BH44,Calculations!$C$118))+(1-Control!$C$7*Calculations!$C$87)*INDEX('Monthly Data'!R:R,Calculations!$C$116+MOD(BH44,Calculations!$C$118))</f>
        <v>1.1106855739851785E-2</v>
      </c>
      <c r="FY44" s="86">
        <f ca="1">Control!$C$7*Calculations!$C$82*INDEX('Monthly Data'!N:N,Calculations!$C$116+MOD(BI44,Calculations!$C$118))+Control!$C$7*Calculations!$C$83*INDEX('Monthly Data'!O:O,Calculations!$C$116+MOD(BI44,Calculations!$C$118))+Control!$C$7*Calculations!$C$84*INDEX('Monthly Data'!P:P,Calculations!$C$116+MOD(BI44,Calculations!$C$118))+Control!$C$7*Calculations!$C$85*INDEX('Monthly Data'!Q:Q,Calculations!$C$116+MOD(BI44,Calculations!$C$118))+(1-Control!$C$7*Calculations!$C$87)*INDEX('Monthly Data'!R:R,Calculations!$C$116+MOD(BI44,Calculations!$C$118))</f>
        <v>1.50127906355989E-2</v>
      </c>
      <c r="FZ44" s="86">
        <f ca="1">Control!$C$7*Calculations!$C$82*INDEX('Monthly Data'!N:N,Calculations!$C$116+MOD(BJ44,Calculations!$C$118))+Control!$C$7*Calculations!$C$83*INDEX('Monthly Data'!O:O,Calculations!$C$116+MOD(BJ44,Calculations!$C$118))+Control!$C$7*Calculations!$C$84*INDEX('Monthly Data'!P:P,Calculations!$C$116+MOD(BJ44,Calculations!$C$118))+Control!$C$7*Calculations!$C$85*INDEX('Monthly Data'!Q:Q,Calculations!$C$116+MOD(BJ44,Calculations!$C$118))+(1-Control!$C$7*Calculations!$C$87)*INDEX('Monthly Data'!R:R,Calculations!$C$116+MOD(BJ44,Calculations!$C$118))</f>
        <v>7.5897487599915015E-3</v>
      </c>
      <c r="GA44" s="86">
        <f ca="1">Control!$C$7*Calculations!$C$82*INDEX('Monthly Data'!N:N,Calculations!$C$116+MOD(BK44,Calculations!$C$118))+Control!$C$7*Calculations!$C$83*INDEX('Monthly Data'!O:O,Calculations!$C$116+MOD(BK44,Calculations!$C$118))+Control!$C$7*Calculations!$C$84*INDEX('Monthly Data'!P:P,Calculations!$C$116+MOD(BK44,Calculations!$C$118))+Control!$C$7*Calculations!$C$85*INDEX('Monthly Data'!Q:Q,Calculations!$C$116+MOD(BK44,Calculations!$C$118))+(1-Control!$C$7*Calculations!$C$87)*INDEX('Monthly Data'!R:R,Calculations!$C$116+MOD(BK44,Calculations!$C$118))</f>
        <v>2.4842166689046628E-2</v>
      </c>
      <c r="GB44" s="86">
        <f ca="1">Control!$C$7*Calculations!$C$82*INDEX('Monthly Data'!N:N,Calculations!$C$116+MOD(BL44,Calculations!$C$118))+Control!$C$7*Calculations!$C$83*INDEX('Monthly Data'!O:O,Calculations!$C$116+MOD(BL44,Calculations!$C$118))+Control!$C$7*Calculations!$C$84*INDEX('Monthly Data'!P:P,Calculations!$C$116+MOD(BL44,Calculations!$C$118))+Control!$C$7*Calculations!$C$85*INDEX('Monthly Data'!Q:Q,Calculations!$C$116+MOD(BL44,Calculations!$C$118))+(1-Control!$C$7*Calculations!$C$87)*INDEX('Monthly Data'!R:R,Calculations!$C$116+MOD(BL44,Calculations!$C$118))</f>
        <v>1.0353752315110615E-2</v>
      </c>
      <c r="GC44" s="86">
        <f ca="1">Control!$C$7*Calculations!$C$82*INDEX('Monthly Data'!N:N,Calculations!$C$116+MOD(BM44,Calculations!$C$118))+Control!$C$7*Calculations!$C$83*INDEX('Monthly Data'!O:O,Calculations!$C$116+MOD(BM44,Calculations!$C$118))+Control!$C$7*Calculations!$C$84*INDEX('Monthly Data'!P:P,Calculations!$C$116+MOD(BM44,Calculations!$C$118))+Control!$C$7*Calculations!$C$85*INDEX('Monthly Data'!Q:Q,Calculations!$C$116+MOD(BM44,Calculations!$C$118))+(1-Control!$C$7*Calculations!$C$87)*INDEX('Monthly Data'!R:R,Calculations!$C$116+MOD(BM44,Calculations!$C$118))</f>
        <v>8.4240675975201049E-3</v>
      </c>
      <c r="GD44" s="86">
        <f ca="1">Control!$C$7*Calculations!$C$82*INDEX('Monthly Data'!N:N,Calculations!$C$116+MOD(BN44,Calculations!$C$118))+Control!$C$7*Calculations!$C$83*INDEX('Monthly Data'!O:O,Calculations!$C$116+MOD(BN44,Calculations!$C$118))+Control!$C$7*Calculations!$C$84*INDEX('Monthly Data'!P:P,Calculations!$C$116+MOD(BN44,Calculations!$C$118))+Control!$C$7*Calculations!$C$85*INDEX('Monthly Data'!Q:Q,Calculations!$C$116+MOD(BN44,Calculations!$C$118))+(1-Control!$C$7*Calculations!$C$87)*INDEX('Monthly Data'!R:R,Calculations!$C$116+MOD(BN44,Calculations!$C$118))</f>
        <v>1.5108777406081684E-3</v>
      </c>
      <c r="GE44" s="86">
        <f ca="1">Control!$C$7*Calculations!$C$82*INDEX('Monthly Data'!N:N,Calculations!$C$116+MOD(BO44,Calculations!$C$118))+Control!$C$7*Calculations!$C$83*INDEX('Monthly Data'!O:O,Calculations!$C$116+MOD(BO44,Calculations!$C$118))+Control!$C$7*Calculations!$C$84*INDEX('Monthly Data'!P:P,Calculations!$C$116+MOD(BO44,Calculations!$C$118))+Control!$C$7*Calculations!$C$85*INDEX('Monthly Data'!Q:Q,Calculations!$C$116+MOD(BO44,Calculations!$C$118))+(1-Control!$C$7*Calculations!$C$87)*INDEX('Monthly Data'!R:R,Calculations!$C$116+MOD(BO44,Calculations!$C$118))</f>
        <v>5.3309355465453899E-3</v>
      </c>
      <c r="GF44" s="86">
        <f ca="1">Control!$C$7*Calculations!$C$82*INDEX('Monthly Data'!N:N,Calculations!$C$116+MOD(BP44,Calculations!$C$118))+Control!$C$7*Calculations!$C$83*INDEX('Monthly Data'!O:O,Calculations!$C$116+MOD(BP44,Calculations!$C$118))+Control!$C$7*Calculations!$C$84*INDEX('Monthly Data'!P:P,Calculations!$C$116+MOD(BP44,Calculations!$C$118))+Control!$C$7*Calculations!$C$85*INDEX('Monthly Data'!Q:Q,Calculations!$C$116+MOD(BP44,Calculations!$C$118))+(1-Control!$C$7*Calculations!$C$87)*INDEX('Monthly Data'!R:R,Calculations!$C$116+MOD(BP44,Calculations!$C$118))</f>
        <v>-2.5168357537820856E-4</v>
      </c>
      <c r="GG44" s="86">
        <f ca="1">Control!$C$7*Calculations!$C$82*INDEX('Monthly Data'!N:N,Calculations!$C$116+MOD(BQ44,Calculations!$C$118))+Control!$C$7*Calculations!$C$83*INDEX('Monthly Data'!O:O,Calculations!$C$116+MOD(BQ44,Calculations!$C$118))+Control!$C$7*Calculations!$C$84*INDEX('Monthly Data'!P:P,Calculations!$C$116+MOD(BQ44,Calculations!$C$118))+Control!$C$7*Calculations!$C$85*INDEX('Monthly Data'!Q:Q,Calculations!$C$116+MOD(BQ44,Calculations!$C$118))+(1-Control!$C$7*Calculations!$C$87)*INDEX('Monthly Data'!R:R,Calculations!$C$116+MOD(BQ44,Calculations!$C$118))</f>
        <v>1.5063457444773597E-2</v>
      </c>
      <c r="GH44" s="86">
        <f ca="1">Control!$C$7*Calculations!$C$82*INDEX('Monthly Data'!N:N,Calculations!$C$116+MOD(BR44,Calculations!$C$118))+Control!$C$7*Calculations!$C$83*INDEX('Monthly Data'!O:O,Calculations!$C$116+MOD(BR44,Calculations!$C$118))+Control!$C$7*Calculations!$C$84*INDEX('Monthly Data'!P:P,Calculations!$C$116+MOD(BR44,Calculations!$C$118))+Control!$C$7*Calculations!$C$85*INDEX('Monthly Data'!Q:Q,Calculations!$C$116+MOD(BR44,Calculations!$C$118))+(1-Control!$C$7*Calculations!$C$87)*INDEX('Monthly Data'!R:R,Calculations!$C$116+MOD(BR44,Calculations!$C$118))</f>
        <v>1.7484305259657981E-2</v>
      </c>
      <c r="GI44" s="86">
        <f ca="1">Control!$C$7*Calculations!$C$82*INDEX('Monthly Data'!N:N,Calculations!$C$116+MOD(BS44,Calculations!$C$118))+Control!$C$7*Calculations!$C$83*INDEX('Monthly Data'!O:O,Calculations!$C$116+MOD(BS44,Calculations!$C$118))+Control!$C$7*Calculations!$C$84*INDEX('Monthly Data'!P:P,Calculations!$C$116+MOD(BS44,Calculations!$C$118))+Control!$C$7*Calculations!$C$85*INDEX('Monthly Data'!Q:Q,Calculations!$C$116+MOD(BS44,Calculations!$C$118))+(1-Control!$C$7*Calculations!$C$87)*INDEX('Monthly Data'!R:R,Calculations!$C$116+MOD(BS44,Calculations!$C$118))</f>
        <v>3.7596120283497965E-2</v>
      </c>
      <c r="GJ44" s="86">
        <f ca="1">Control!$C$7*Calculations!$C$82*INDEX('Monthly Data'!N:N,Calculations!$C$116+MOD(BT44,Calculations!$C$118))+Control!$C$7*Calculations!$C$83*INDEX('Monthly Data'!O:O,Calculations!$C$116+MOD(BT44,Calculations!$C$118))+Control!$C$7*Calculations!$C$84*INDEX('Monthly Data'!P:P,Calculations!$C$116+MOD(BT44,Calculations!$C$118))+Control!$C$7*Calculations!$C$85*INDEX('Monthly Data'!Q:Q,Calculations!$C$116+MOD(BT44,Calculations!$C$118))+(1-Control!$C$7*Calculations!$C$87)*INDEX('Monthly Data'!R:R,Calculations!$C$116+MOD(BT44,Calculations!$C$118))</f>
        <v>1.0018681835149534E-3</v>
      </c>
      <c r="GK44" s="86">
        <f ca="1">Control!$C$7*Calculations!$C$82*INDEX('Monthly Data'!N:N,Calculations!$C$116+MOD(BU44,Calculations!$C$118))+Control!$C$7*Calculations!$C$83*INDEX('Monthly Data'!O:O,Calculations!$C$116+MOD(BU44,Calculations!$C$118))+Control!$C$7*Calculations!$C$84*INDEX('Monthly Data'!P:P,Calculations!$C$116+MOD(BU44,Calculations!$C$118))+Control!$C$7*Calculations!$C$85*INDEX('Monthly Data'!Q:Q,Calculations!$C$116+MOD(BU44,Calculations!$C$118))+(1-Control!$C$7*Calculations!$C$87)*INDEX('Monthly Data'!R:R,Calculations!$C$116+MOD(BU44,Calculations!$C$118))</f>
        <v>3.127051071655923E-3</v>
      </c>
      <c r="GL44" s="86">
        <f ca="1">Control!$C$7*Calculations!$C$82*INDEX('Monthly Data'!N:N,Calculations!$C$116+MOD(BV44,Calculations!$C$118))+Control!$C$7*Calculations!$C$83*INDEX('Monthly Data'!O:O,Calculations!$C$116+MOD(BV44,Calculations!$C$118))+Control!$C$7*Calculations!$C$84*INDEX('Monthly Data'!P:P,Calculations!$C$116+MOD(BV44,Calculations!$C$118))+Control!$C$7*Calculations!$C$85*INDEX('Monthly Data'!Q:Q,Calculations!$C$116+MOD(BV44,Calculations!$C$118))+(1-Control!$C$7*Calculations!$C$87)*INDEX('Monthly Data'!R:R,Calculations!$C$116+MOD(BV44,Calculations!$C$118))</f>
        <v>1.1704119272391494E-2</v>
      </c>
      <c r="GM44" s="86">
        <f ca="1">Control!$C$7*Calculations!$C$82*INDEX('Monthly Data'!N:N,Calculations!$C$116+MOD(BW44,Calculations!$C$118))+Control!$C$7*Calculations!$C$83*INDEX('Monthly Data'!O:O,Calculations!$C$116+MOD(BW44,Calculations!$C$118))+Control!$C$7*Calculations!$C$84*INDEX('Monthly Data'!P:P,Calculations!$C$116+MOD(BW44,Calculations!$C$118))+Control!$C$7*Calculations!$C$85*INDEX('Monthly Data'!Q:Q,Calculations!$C$116+MOD(BW44,Calculations!$C$118))+(1-Control!$C$7*Calculations!$C$87)*INDEX('Monthly Data'!R:R,Calculations!$C$116+MOD(BW44,Calculations!$C$118))</f>
        <v>7.7184133340106598E-3</v>
      </c>
      <c r="GN44" s="86">
        <f ca="1">Control!$C$7*Calculations!$C$82*INDEX('Monthly Data'!N:N,Calculations!$C$116+MOD(BX44,Calculations!$C$118))+Control!$C$7*Calculations!$C$83*INDEX('Monthly Data'!O:O,Calculations!$C$116+MOD(BX44,Calculations!$C$118))+Control!$C$7*Calculations!$C$84*INDEX('Monthly Data'!P:P,Calculations!$C$116+MOD(BX44,Calculations!$C$118))+Control!$C$7*Calculations!$C$85*INDEX('Monthly Data'!Q:Q,Calculations!$C$116+MOD(BX44,Calculations!$C$118))+(1-Control!$C$7*Calculations!$C$87)*INDEX('Monthly Data'!R:R,Calculations!$C$116+MOD(BX44,Calculations!$C$118))</f>
        <v>9.9793409618087695E-3</v>
      </c>
      <c r="GO44" s="86">
        <f ca="1">Control!$C$7*Calculations!$C$82*INDEX('Monthly Data'!N:N,Calculations!$C$116+MOD(BY44,Calculations!$C$118))+Control!$C$7*Calculations!$C$83*INDEX('Monthly Data'!O:O,Calculations!$C$116+MOD(BY44,Calculations!$C$118))+Control!$C$7*Calculations!$C$84*INDEX('Monthly Data'!P:P,Calculations!$C$116+MOD(BY44,Calculations!$C$118))+Control!$C$7*Calculations!$C$85*INDEX('Monthly Data'!Q:Q,Calculations!$C$116+MOD(BY44,Calculations!$C$118))+(1-Control!$C$7*Calculations!$C$87)*INDEX('Monthly Data'!R:R,Calculations!$C$116+MOD(BY44,Calculations!$C$118))</f>
        <v>4.5735623984309991E-2</v>
      </c>
      <c r="GP44" s="86">
        <f ca="1">Control!$C$7*Calculations!$C$82*INDEX('Monthly Data'!N:N,Calculations!$C$116+MOD(BZ44,Calculations!$C$118))+Control!$C$7*Calculations!$C$83*INDEX('Monthly Data'!O:O,Calculations!$C$116+MOD(BZ44,Calculations!$C$118))+Control!$C$7*Calculations!$C$84*INDEX('Monthly Data'!P:P,Calculations!$C$116+MOD(BZ44,Calculations!$C$118))+Control!$C$7*Calculations!$C$85*INDEX('Monthly Data'!Q:Q,Calculations!$C$116+MOD(BZ44,Calculations!$C$118))+(1-Control!$C$7*Calculations!$C$87)*INDEX('Monthly Data'!R:R,Calculations!$C$116+MOD(BZ44,Calculations!$C$118))</f>
        <v>1.1702576456120543E-2</v>
      </c>
      <c r="GQ44" s="86">
        <f ca="1">Control!$C$7*Calculations!$C$82*INDEX('Monthly Data'!N:N,Calculations!$C$116+MOD(CA44,Calculations!$C$118))+Control!$C$7*Calculations!$C$83*INDEX('Monthly Data'!O:O,Calculations!$C$116+MOD(CA44,Calculations!$C$118))+Control!$C$7*Calculations!$C$84*INDEX('Monthly Data'!P:P,Calculations!$C$116+MOD(CA44,Calculations!$C$118))+Control!$C$7*Calculations!$C$85*INDEX('Monthly Data'!Q:Q,Calculations!$C$116+MOD(CA44,Calculations!$C$118))+(1-Control!$C$7*Calculations!$C$87)*INDEX('Monthly Data'!R:R,Calculations!$C$116+MOD(CA44,Calculations!$C$118))</f>
        <v>-3.53368065312233E-2</v>
      </c>
      <c r="GR44" s="86">
        <f ca="1">Control!$C$7*Calculations!$C$82*INDEX('Monthly Data'!N:N,Calculations!$C$116+MOD(CB44,Calculations!$C$118))+Control!$C$7*Calculations!$C$83*INDEX('Monthly Data'!O:O,Calculations!$C$116+MOD(CB44,Calculations!$C$118))+Control!$C$7*Calculations!$C$84*INDEX('Monthly Data'!P:P,Calculations!$C$116+MOD(CB44,Calculations!$C$118))+Control!$C$7*Calculations!$C$85*INDEX('Monthly Data'!Q:Q,Calculations!$C$116+MOD(CB44,Calculations!$C$118))+(1-Control!$C$7*Calculations!$C$87)*INDEX('Monthly Data'!R:R,Calculations!$C$116+MOD(CB44,Calculations!$C$118))</f>
        <v>-9.9526758408448549E-3</v>
      </c>
      <c r="GS44" s="86">
        <f ca="1">Control!$C$7*Calculations!$C$82*INDEX('Monthly Data'!N:N,Calculations!$C$116+MOD(CC44,Calculations!$C$118))+Control!$C$7*Calculations!$C$83*INDEX('Monthly Data'!O:O,Calculations!$C$116+MOD(CC44,Calculations!$C$118))+Control!$C$7*Calculations!$C$84*INDEX('Monthly Data'!P:P,Calculations!$C$116+MOD(CC44,Calculations!$C$118))+Control!$C$7*Calculations!$C$85*INDEX('Monthly Data'!Q:Q,Calculations!$C$116+MOD(CC44,Calculations!$C$118))+(1-Control!$C$7*Calculations!$C$87)*INDEX('Monthly Data'!R:R,Calculations!$C$116+MOD(CC44,Calculations!$C$118))</f>
        <v>2.766281641786093E-2</v>
      </c>
      <c r="GT44" s="86">
        <f ca="1">Control!$C$7*Calculations!$C$82*INDEX('Monthly Data'!N:N,Calculations!$C$116+MOD(CD44,Calculations!$C$118))+Control!$C$7*Calculations!$C$83*INDEX('Monthly Data'!O:O,Calculations!$C$116+MOD(CD44,Calculations!$C$118))+Control!$C$7*Calculations!$C$84*INDEX('Monthly Data'!P:P,Calculations!$C$116+MOD(CD44,Calculations!$C$118))+Control!$C$7*Calculations!$C$85*INDEX('Monthly Data'!Q:Q,Calculations!$C$116+MOD(CD44,Calculations!$C$118))+(1-Control!$C$7*Calculations!$C$87)*INDEX('Monthly Data'!R:R,Calculations!$C$116+MOD(CD44,Calculations!$C$118))</f>
        <v>3.8809817903524786E-2</v>
      </c>
      <c r="GU44" s="86">
        <f ca="1">Control!$C$7*Calculations!$C$82*INDEX('Monthly Data'!N:N,Calculations!$C$116+MOD(CE44,Calculations!$C$118))+Control!$C$7*Calculations!$C$83*INDEX('Monthly Data'!O:O,Calculations!$C$116+MOD(CE44,Calculations!$C$118))+Control!$C$7*Calculations!$C$84*INDEX('Monthly Data'!P:P,Calculations!$C$116+MOD(CE44,Calculations!$C$118))+Control!$C$7*Calculations!$C$85*INDEX('Monthly Data'!Q:Q,Calculations!$C$116+MOD(CE44,Calculations!$C$118))+(1-Control!$C$7*Calculations!$C$87)*INDEX('Monthly Data'!R:R,Calculations!$C$116+MOD(CE44,Calculations!$C$118))</f>
        <v>1.5216630695380906E-2</v>
      </c>
      <c r="GV44" s="86">
        <f ca="1">Control!$C$7*Calculations!$C$82*INDEX('Monthly Data'!N:N,Calculations!$C$116+MOD(CF44,Calculations!$C$118))+Control!$C$7*Calculations!$C$83*INDEX('Monthly Data'!O:O,Calculations!$C$116+MOD(CF44,Calculations!$C$118))+Control!$C$7*Calculations!$C$84*INDEX('Monthly Data'!P:P,Calculations!$C$116+MOD(CF44,Calculations!$C$118))+Control!$C$7*Calculations!$C$85*INDEX('Monthly Data'!Q:Q,Calculations!$C$116+MOD(CF44,Calculations!$C$118))+(1-Control!$C$7*Calculations!$C$87)*INDEX('Monthly Data'!R:R,Calculations!$C$116+MOD(CF44,Calculations!$C$118))</f>
        <v>1.0415351832335435E-2</v>
      </c>
      <c r="GW44" s="86">
        <f ca="1">Control!$C$7*Calculations!$C$82*INDEX('Monthly Data'!N:N,Calculations!$C$116+MOD(CG44,Calculations!$C$118))+Control!$C$7*Calculations!$C$83*INDEX('Monthly Data'!O:O,Calculations!$C$116+MOD(CG44,Calculations!$C$118))+Control!$C$7*Calculations!$C$84*INDEX('Monthly Data'!P:P,Calculations!$C$116+MOD(CG44,Calculations!$C$118))+Control!$C$7*Calculations!$C$85*INDEX('Monthly Data'!Q:Q,Calculations!$C$116+MOD(CG44,Calculations!$C$118))+(1-Control!$C$7*Calculations!$C$87)*INDEX('Monthly Data'!R:R,Calculations!$C$116+MOD(CG44,Calculations!$C$118))</f>
        <v>7.9764341593600071E-3</v>
      </c>
      <c r="GX44" s="86">
        <f ca="1">Control!$C$7*Calculations!$C$82*INDEX('Monthly Data'!N:N,Calculations!$C$116+MOD(CH44,Calculations!$C$118))+Control!$C$7*Calculations!$C$83*INDEX('Monthly Data'!O:O,Calculations!$C$116+MOD(CH44,Calculations!$C$118))+Control!$C$7*Calculations!$C$84*INDEX('Monthly Data'!P:P,Calculations!$C$116+MOD(CH44,Calculations!$C$118))+Control!$C$7*Calculations!$C$85*INDEX('Monthly Data'!Q:Q,Calculations!$C$116+MOD(CH44,Calculations!$C$118))+(1-Control!$C$7*Calculations!$C$87)*INDEX('Monthly Data'!R:R,Calculations!$C$116+MOD(CH44,Calculations!$C$118))</f>
        <v>-3.9863250714949353E-2</v>
      </c>
      <c r="GY44" s="86">
        <f ca="1">Control!$C$7*Calculations!$C$82*INDEX('Monthly Data'!N:N,Calculations!$C$116+MOD(CI44,Calculations!$C$118))+Control!$C$7*Calculations!$C$83*INDEX('Monthly Data'!O:O,Calculations!$C$116+MOD(CI44,Calculations!$C$118))+Control!$C$7*Calculations!$C$84*INDEX('Monthly Data'!P:P,Calculations!$C$116+MOD(CI44,Calculations!$C$118))+Control!$C$7*Calculations!$C$85*INDEX('Monthly Data'!Q:Q,Calculations!$C$116+MOD(CI44,Calculations!$C$118))+(1-Control!$C$7*Calculations!$C$87)*INDEX('Monthly Data'!R:R,Calculations!$C$116+MOD(CI44,Calculations!$C$118))</f>
        <v>2.9708469559001142E-2</v>
      </c>
      <c r="GZ44" s="86">
        <f ca="1">Control!$C$7*Calculations!$C$82*INDEX('Monthly Data'!N:N,Calculations!$C$116+MOD(CJ44,Calculations!$C$118))+Control!$C$7*Calculations!$C$83*INDEX('Monthly Data'!O:O,Calculations!$C$116+MOD(CJ44,Calculations!$C$118))+Control!$C$7*Calculations!$C$84*INDEX('Monthly Data'!P:P,Calculations!$C$116+MOD(CJ44,Calculations!$C$118))+Control!$C$7*Calculations!$C$85*INDEX('Monthly Data'!Q:Q,Calculations!$C$116+MOD(CJ44,Calculations!$C$118))+(1-Control!$C$7*Calculations!$C$87)*INDEX('Monthly Data'!R:R,Calculations!$C$116+MOD(CJ44,Calculations!$C$118))</f>
        <v>1.046389543479892E-2</v>
      </c>
      <c r="HA44" s="86">
        <f ca="1">Control!$C$7*Calculations!$C$82*INDEX('Monthly Data'!N:N,Calculations!$C$116+MOD(CK44,Calculations!$C$118))+Control!$C$7*Calculations!$C$83*INDEX('Monthly Data'!O:O,Calculations!$C$116+MOD(CK44,Calculations!$C$118))+Control!$C$7*Calculations!$C$84*INDEX('Monthly Data'!P:P,Calculations!$C$116+MOD(CK44,Calculations!$C$118))+Control!$C$7*Calculations!$C$85*INDEX('Monthly Data'!Q:Q,Calculations!$C$116+MOD(CK44,Calculations!$C$118))+(1-Control!$C$7*Calculations!$C$87)*INDEX('Monthly Data'!R:R,Calculations!$C$116+MOD(CK44,Calculations!$C$118))</f>
        <v>1.0921298083007208E-2</v>
      </c>
      <c r="HB44" s="86">
        <f ca="1">Control!$C$7*Calculations!$C$82*INDEX('Monthly Data'!N:N,Calculations!$C$116+MOD(CL44,Calculations!$C$118))+Control!$C$7*Calculations!$C$83*INDEX('Monthly Data'!O:O,Calculations!$C$116+MOD(CL44,Calculations!$C$118))+Control!$C$7*Calculations!$C$84*INDEX('Monthly Data'!P:P,Calculations!$C$116+MOD(CL44,Calculations!$C$118))+Control!$C$7*Calculations!$C$85*INDEX('Monthly Data'!Q:Q,Calculations!$C$116+MOD(CL44,Calculations!$C$118))+(1-Control!$C$7*Calculations!$C$87)*INDEX('Monthly Data'!R:R,Calculations!$C$116+MOD(CL44,Calculations!$C$118))</f>
        <v>2.766281641786093E-2</v>
      </c>
      <c r="HC44" s="86">
        <f ca="1">Control!$C$7*Calculations!$C$82*INDEX('Monthly Data'!N:N,Calculations!$C$116+MOD(CM44,Calculations!$C$118))+Control!$C$7*Calculations!$C$83*INDEX('Monthly Data'!O:O,Calculations!$C$116+MOD(CM44,Calculations!$C$118))+Control!$C$7*Calculations!$C$84*INDEX('Monthly Data'!P:P,Calculations!$C$116+MOD(CM44,Calculations!$C$118))+Control!$C$7*Calculations!$C$85*INDEX('Monthly Data'!Q:Q,Calculations!$C$116+MOD(CM44,Calculations!$C$118))+(1-Control!$C$7*Calculations!$C$87)*INDEX('Monthly Data'!R:R,Calculations!$C$116+MOD(CM44,Calculations!$C$118))</f>
        <v>7.3538285850108537E-3</v>
      </c>
      <c r="HD44" s="86">
        <f ca="1">Control!$C$7*Calculations!$C$82*INDEX('Monthly Data'!N:N,Calculations!$C$116+MOD(CN44,Calculations!$C$118))+Control!$C$7*Calculations!$C$83*INDEX('Monthly Data'!O:O,Calculations!$C$116+MOD(CN44,Calculations!$C$118))+Control!$C$7*Calculations!$C$84*INDEX('Monthly Data'!P:P,Calculations!$C$116+MOD(CN44,Calculations!$C$118))+Control!$C$7*Calculations!$C$85*INDEX('Monthly Data'!Q:Q,Calculations!$C$116+MOD(CN44,Calculations!$C$118))+(1-Control!$C$7*Calculations!$C$87)*INDEX('Monthly Data'!R:R,Calculations!$C$116+MOD(CN44,Calculations!$C$118))</f>
        <v>8.3814116887657771E-3</v>
      </c>
      <c r="HE44" s="86">
        <f ca="1">Control!$C$7*Calculations!$C$82*INDEX('Monthly Data'!N:N,Calculations!$C$116+MOD(CO44,Calculations!$C$118))+Control!$C$7*Calculations!$C$83*INDEX('Monthly Data'!O:O,Calculations!$C$116+MOD(CO44,Calculations!$C$118))+Control!$C$7*Calculations!$C$84*INDEX('Monthly Data'!P:P,Calculations!$C$116+MOD(CO44,Calculations!$C$118))+Control!$C$7*Calculations!$C$85*INDEX('Monthly Data'!Q:Q,Calculations!$C$116+MOD(CO44,Calculations!$C$118))+(1-Control!$C$7*Calculations!$C$87)*INDEX('Monthly Data'!R:R,Calculations!$C$116+MOD(CO44,Calculations!$C$118))</f>
        <v>-6.1115617667135171E-2</v>
      </c>
      <c r="HF44" s="86">
        <f ca="1">Control!$C$7*Calculations!$C$82*INDEX('Monthly Data'!N:N,Calculations!$C$116+MOD(CP44,Calculations!$C$118))+Control!$C$7*Calculations!$C$83*INDEX('Monthly Data'!O:O,Calculations!$C$116+MOD(CP44,Calculations!$C$118))+Control!$C$7*Calculations!$C$84*INDEX('Monthly Data'!P:P,Calculations!$C$116+MOD(CP44,Calculations!$C$118))+Control!$C$7*Calculations!$C$85*INDEX('Monthly Data'!Q:Q,Calculations!$C$116+MOD(CP44,Calculations!$C$118))+(1-Control!$C$7*Calculations!$C$87)*INDEX('Monthly Data'!R:R,Calculations!$C$116+MOD(CP44,Calculations!$C$118))</f>
        <v>9.9793409618087695E-3</v>
      </c>
      <c r="HG44" s="86">
        <f ca="1">Control!$C$7*Calculations!$C$82*INDEX('Monthly Data'!N:N,Calculations!$C$116+MOD(CQ44,Calculations!$C$118))+Control!$C$7*Calculations!$C$83*INDEX('Monthly Data'!O:O,Calculations!$C$116+MOD(CQ44,Calculations!$C$118))+Control!$C$7*Calculations!$C$84*INDEX('Monthly Data'!P:P,Calculations!$C$116+MOD(CQ44,Calculations!$C$118))+Control!$C$7*Calculations!$C$85*INDEX('Monthly Data'!Q:Q,Calculations!$C$116+MOD(CQ44,Calculations!$C$118))+(1-Control!$C$7*Calculations!$C$87)*INDEX('Monthly Data'!R:R,Calculations!$C$116+MOD(CQ44,Calculations!$C$118))</f>
        <v>1.1786765492207996E-2</v>
      </c>
      <c r="HH44" s="86">
        <f ca="1">Control!$C$7*Calculations!$C$82*INDEX('Monthly Data'!N:N,Calculations!$C$116+MOD(CR44,Calculations!$C$118))+Control!$C$7*Calculations!$C$83*INDEX('Monthly Data'!O:O,Calculations!$C$116+MOD(CR44,Calculations!$C$118))+Control!$C$7*Calculations!$C$84*INDEX('Monthly Data'!P:P,Calculations!$C$116+MOD(CR44,Calculations!$C$118))+Control!$C$7*Calculations!$C$85*INDEX('Monthly Data'!Q:Q,Calculations!$C$116+MOD(CR44,Calculations!$C$118))+(1-Control!$C$7*Calculations!$C$87)*INDEX('Monthly Data'!R:R,Calculations!$C$116+MOD(CR44,Calculations!$C$118))</f>
        <v>2.3852824346838646E-2</v>
      </c>
      <c r="HI44" s="86">
        <f ca="1">Control!$C$7*Calculations!$C$82*INDEX('Monthly Data'!N:N,Calculations!$C$116+MOD(CS44,Calculations!$C$118))+Control!$C$7*Calculations!$C$83*INDEX('Monthly Data'!O:O,Calculations!$C$116+MOD(CS44,Calculations!$C$118))+Control!$C$7*Calculations!$C$84*INDEX('Monthly Data'!P:P,Calculations!$C$116+MOD(CS44,Calculations!$C$118))+Control!$C$7*Calculations!$C$85*INDEX('Monthly Data'!Q:Q,Calculations!$C$116+MOD(CS44,Calculations!$C$118))+(1-Control!$C$7*Calculations!$C$87)*INDEX('Monthly Data'!R:R,Calculations!$C$116+MOD(CS44,Calculations!$C$118))</f>
        <v>1.0415351832335435E-2</v>
      </c>
      <c r="HJ44" s="86">
        <f ca="1">Control!$C$7*Calculations!$C$82*INDEX('Monthly Data'!N:N,Calculations!$C$116+MOD(CT44,Calculations!$C$118))+Control!$C$7*Calculations!$C$83*INDEX('Monthly Data'!O:O,Calculations!$C$116+MOD(CT44,Calculations!$C$118))+Control!$C$7*Calculations!$C$84*INDEX('Monthly Data'!P:P,Calculations!$C$116+MOD(CT44,Calculations!$C$118))+Control!$C$7*Calculations!$C$85*INDEX('Monthly Data'!Q:Q,Calculations!$C$116+MOD(CT44,Calculations!$C$118))+(1-Control!$C$7*Calculations!$C$87)*INDEX('Monthly Data'!R:R,Calculations!$C$116+MOD(CT44,Calculations!$C$118))</f>
        <v>-1.1360801645249321E-2</v>
      </c>
      <c r="HK44" s="86">
        <f ca="1">Control!$C$7*Calculations!$C$82*INDEX('Monthly Data'!N:N,Calculations!$C$116+MOD(CU44,Calculations!$C$118))+Control!$C$7*Calculations!$C$83*INDEX('Monthly Data'!O:O,Calculations!$C$116+MOD(CU44,Calculations!$C$118))+Control!$C$7*Calculations!$C$84*INDEX('Monthly Data'!P:P,Calculations!$C$116+MOD(CU44,Calculations!$C$118))+Control!$C$7*Calculations!$C$85*INDEX('Monthly Data'!Q:Q,Calculations!$C$116+MOD(CU44,Calculations!$C$118))+(1-Control!$C$7*Calculations!$C$87)*INDEX('Monthly Data'!R:R,Calculations!$C$116+MOD(CU44,Calculations!$C$118))</f>
        <v>-2.5419860972892394E-2</v>
      </c>
      <c r="HL44" s="86">
        <f ca="1">Control!$C$7*Calculations!$C$82*INDEX('Monthly Data'!N:N,Calculations!$C$116+MOD(CV44,Calculations!$C$118))+Control!$C$7*Calculations!$C$83*INDEX('Monthly Data'!O:O,Calculations!$C$116+MOD(CV44,Calculations!$C$118))+Control!$C$7*Calculations!$C$84*INDEX('Monthly Data'!P:P,Calculations!$C$116+MOD(CV44,Calculations!$C$118))+Control!$C$7*Calculations!$C$85*INDEX('Monthly Data'!Q:Q,Calculations!$C$116+MOD(CV44,Calculations!$C$118))+(1-Control!$C$7*Calculations!$C$87)*INDEX('Monthly Data'!R:R,Calculations!$C$116+MOD(CV44,Calculations!$C$118))</f>
        <v>3.7118215575026904E-2</v>
      </c>
      <c r="HM44" s="86">
        <f ca="1">Control!$C$7*Calculations!$C$82*INDEX('Monthly Data'!N:N,Calculations!$C$116+MOD(CW44,Calculations!$C$118))+Control!$C$7*Calculations!$C$83*INDEX('Monthly Data'!O:O,Calculations!$C$116+MOD(CW44,Calculations!$C$118))+Control!$C$7*Calculations!$C$84*INDEX('Monthly Data'!P:P,Calculations!$C$116+MOD(CW44,Calculations!$C$118))+Control!$C$7*Calculations!$C$85*INDEX('Monthly Data'!Q:Q,Calculations!$C$116+MOD(CW44,Calculations!$C$118))+(1-Control!$C$7*Calculations!$C$87)*INDEX('Monthly Data'!R:R,Calculations!$C$116+MOD(CW44,Calculations!$C$118))</f>
        <v>-2.0259958308006688E-2</v>
      </c>
      <c r="HN44" s="86">
        <f ca="1">Control!$C$7*Calculations!$C$82*INDEX('Monthly Data'!N:N,Calculations!$C$116+MOD(CX44,Calculations!$C$118))+Control!$C$7*Calculations!$C$83*INDEX('Monthly Data'!O:O,Calculations!$C$116+MOD(CX44,Calculations!$C$118))+Control!$C$7*Calculations!$C$84*INDEX('Monthly Data'!P:P,Calculations!$C$116+MOD(CX44,Calculations!$C$118))+Control!$C$7*Calculations!$C$85*INDEX('Monthly Data'!Q:Q,Calculations!$C$116+MOD(CX44,Calculations!$C$118))+(1-Control!$C$7*Calculations!$C$87)*INDEX('Monthly Data'!R:R,Calculations!$C$116+MOD(CX44,Calculations!$C$118))</f>
        <v>3.4808428836917149E-3</v>
      </c>
      <c r="HO44" s="86">
        <f ca="1">Control!$C$7*Calculations!$C$82*INDEX('Monthly Data'!N:N,Calculations!$C$116+MOD(CY44,Calculations!$C$118))+Control!$C$7*Calculations!$C$83*INDEX('Monthly Data'!O:O,Calculations!$C$116+MOD(CY44,Calculations!$C$118))+Control!$C$7*Calculations!$C$84*INDEX('Monthly Data'!P:P,Calculations!$C$116+MOD(CY44,Calculations!$C$118))+Control!$C$7*Calculations!$C$85*INDEX('Monthly Data'!Q:Q,Calculations!$C$116+MOD(CY44,Calculations!$C$118))+(1-Control!$C$7*Calculations!$C$87)*INDEX('Monthly Data'!R:R,Calculations!$C$116+MOD(CY44,Calculations!$C$118))</f>
        <v>-2.5168357537820856E-4</v>
      </c>
      <c r="HP44" s="86">
        <f ca="1">Control!$C$7*Calculations!$C$82*INDEX('Monthly Data'!N:N,Calculations!$C$116+MOD(CZ44,Calculations!$C$118))+Control!$C$7*Calculations!$C$83*INDEX('Monthly Data'!O:O,Calculations!$C$116+MOD(CZ44,Calculations!$C$118))+Control!$C$7*Calculations!$C$84*INDEX('Monthly Data'!P:P,Calculations!$C$116+MOD(CZ44,Calculations!$C$118))+Control!$C$7*Calculations!$C$85*INDEX('Monthly Data'!Q:Q,Calculations!$C$116+MOD(CZ44,Calculations!$C$118))+(1-Control!$C$7*Calculations!$C$87)*INDEX('Monthly Data'!R:R,Calculations!$C$116+MOD(CZ44,Calculations!$C$118))</f>
        <v>1.1704119272391494E-2</v>
      </c>
      <c r="HQ44" s="86">
        <f ca="1">Control!$C$7*Calculations!$C$82*INDEX('Monthly Data'!N:N,Calculations!$C$116+MOD(DA44,Calculations!$C$118))+Control!$C$7*Calculations!$C$83*INDEX('Monthly Data'!O:O,Calculations!$C$116+MOD(DA44,Calculations!$C$118))+Control!$C$7*Calculations!$C$84*INDEX('Monthly Data'!P:P,Calculations!$C$116+MOD(DA44,Calculations!$C$118))+Control!$C$7*Calculations!$C$85*INDEX('Monthly Data'!Q:Q,Calculations!$C$116+MOD(DA44,Calculations!$C$118))+(1-Control!$C$7*Calculations!$C$87)*INDEX('Monthly Data'!R:R,Calculations!$C$116+MOD(DA44,Calculations!$C$118))</f>
        <v>5.3309355465453899E-3</v>
      </c>
      <c r="HR44" s="86">
        <f ca="1">Control!$C$7*Calculations!$C$82*INDEX('Monthly Data'!N:N,Calculations!$C$116+MOD(DB44,Calculations!$C$118))+Control!$C$7*Calculations!$C$83*INDEX('Monthly Data'!O:O,Calculations!$C$116+MOD(DB44,Calculations!$C$118))+Control!$C$7*Calculations!$C$84*INDEX('Monthly Data'!P:P,Calculations!$C$116+MOD(DB44,Calculations!$C$118))+Control!$C$7*Calculations!$C$85*INDEX('Monthly Data'!Q:Q,Calculations!$C$116+MOD(DB44,Calculations!$C$118))+(1-Control!$C$7*Calculations!$C$87)*INDEX('Monthly Data'!R:R,Calculations!$C$116+MOD(DB44,Calculations!$C$118))</f>
        <v>-4.0413381192162513E-2</v>
      </c>
      <c r="HS44" s="86">
        <f ca="1">Control!$C$7*Calculations!$C$82*INDEX('Monthly Data'!N:N,Calculations!$C$116+MOD(DC44,Calculations!$C$118))+Control!$C$7*Calculations!$C$83*INDEX('Monthly Data'!O:O,Calculations!$C$116+MOD(DC44,Calculations!$C$118))+Control!$C$7*Calculations!$C$84*INDEX('Monthly Data'!P:P,Calculations!$C$116+MOD(DC44,Calculations!$C$118))+Control!$C$7*Calculations!$C$85*INDEX('Monthly Data'!Q:Q,Calculations!$C$116+MOD(DC44,Calculations!$C$118))+(1-Control!$C$7*Calculations!$C$87)*INDEX('Monthly Data'!R:R,Calculations!$C$116+MOD(DC44,Calculations!$C$118))</f>
        <v>6.1009361253630504E-2</v>
      </c>
      <c r="HT44" s="86">
        <f ca="1">Control!$C$7*Calculations!$C$82*INDEX('Monthly Data'!N:N,Calculations!$C$116+MOD(DD44,Calculations!$C$118))+Control!$C$7*Calculations!$C$83*INDEX('Monthly Data'!O:O,Calculations!$C$116+MOD(DD44,Calculations!$C$118))+Control!$C$7*Calculations!$C$84*INDEX('Monthly Data'!P:P,Calculations!$C$116+MOD(DD44,Calculations!$C$118))+Control!$C$7*Calculations!$C$85*INDEX('Monthly Data'!Q:Q,Calculations!$C$116+MOD(DD44,Calculations!$C$118))+(1-Control!$C$7*Calculations!$C$87)*INDEX('Monthly Data'!R:R,Calculations!$C$116+MOD(DD44,Calculations!$C$118))</f>
        <v>-7.5539743260223157E-3</v>
      </c>
      <c r="HU44" s="86">
        <f ca="1">Control!$C$7*Calculations!$C$82*INDEX('Monthly Data'!N:N,Calculations!$C$116+MOD(DE44,Calculations!$C$118))+Control!$C$7*Calculations!$C$83*INDEX('Monthly Data'!O:O,Calculations!$C$116+MOD(DE44,Calculations!$C$118))+Control!$C$7*Calculations!$C$84*INDEX('Monthly Data'!P:P,Calculations!$C$116+MOD(DE44,Calculations!$C$118))+Control!$C$7*Calculations!$C$85*INDEX('Monthly Data'!Q:Q,Calculations!$C$116+MOD(DE44,Calculations!$C$118))+(1-Control!$C$7*Calculations!$C$87)*INDEX('Monthly Data'!R:R,Calculations!$C$116+MOD(DE44,Calculations!$C$118))</f>
        <v>2.4722579420195831E-2</v>
      </c>
      <c r="HV44" s="86">
        <f ca="1">Control!$C$7*Calculations!$C$82*INDEX('Monthly Data'!N:N,Calculations!$C$116+MOD(DF44,Calculations!$C$118))+Control!$C$7*Calculations!$C$83*INDEX('Monthly Data'!O:O,Calculations!$C$116+MOD(DF44,Calculations!$C$118))+Control!$C$7*Calculations!$C$84*INDEX('Monthly Data'!P:P,Calculations!$C$116+MOD(DF44,Calculations!$C$118))+Control!$C$7*Calculations!$C$85*INDEX('Monthly Data'!Q:Q,Calculations!$C$116+MOD(DF44,Calculations!$C$118))+(1-Control!$C$7*Calculations!$C$87)*INDEX('Monthly Data'!R:R,Calculations!$C$116+MOD(DF44,Calculations!$C$118))</f>
        <v>1.5108777406081684E-3</v>
      </c>
      <c r="HW44" s="86">
        <f ca="1">Control!$C$7*Calculations!$C$82*INDEX('Monthly Data'!N:N,Calculations!$C$116+MOD(DG44,Calculations!$C$118))+Control!$C$7*Calculations!$C$83*INDEX('Monthly Data'!O:O,Calculations!$C$116+MOD(DG44,Calculations!$C$118))+Control!$C$7*Calculations!$C$84*INDEX('Monthly Data'!P:P,Calculations!$C$116+MOD(DG44,Calculations!$C$118))+Control!$C$7*Calculations!$C$85*INDEX('Monthly Data'!Q:Q,Calculations!$C$116+MOD(DG44,Calculations!$C$118))+(1-Control!$C$7*Calculations!$C$87)*INDEX('Monthly Data'!R:R,Calculations!$C$116+MOD(DG44,Calculations!$C$118))</f>
        <v>-9.8327855560634558E-3</v>
      </c>
      <c r="HX44" s="86">
        <f ca="1">Control!$C$7*Calculations!$C$82*INDEX('Monthly Data'!N:N,Calculations!$C$116+MOD(DH44,Calculations!$C$118))+Control!$C$7*Calculations!$C$83*INDEX('Monthly Data'!O:O,Calculations!$C$116+MOD(DH44,Calculations!$C$118))+Control!$C$7*Calculations!$C$84*INDEX('Monthly Data'!P:P,Calculations!$C$116+MOD(DH44,Calculations!$C$118))+Control!$C$7*Calculations!$C$85*INDEX('Monthly Data'!Q:Q,Calculations!$C$116+MOD(DH44,Calculations!$C$118))+(1-Control!$C$7*Calculations!$C$87)*INDEX('Monthly Data'!R:R,Calculations!$C$116+MOD(DH44,Calculations!$C$118))</f>
        <v>5.8868730207813358E-3</v>
      </c>
      <c r="HY44" s="86">
        <f ca="1">Control!$C$7*Calculations!$C$82*INDEX('Monthly Data'!N:N,Calculations!$C$116+MOD(DI44,Calculations!$C$118))+Control!$C$7*Calculations!$C$83*INDEX('Monthly Data'!O:O,Calculations!$C$116+MOD(DI44,Calculations!$C$118))+Control!$C$7*Calculations!$C$84*INDEX('Monthly Data'!P:P,Calculations!$C$116+MOD(DI44,Calculations!$C$118))+Control!$C$7*Calculations!$C$85*INDEX('Monthly Data'!Q:Q,Calculations!$C$116+MOD(DI44,Calculations!$C$118))+(1-Control!$C$7*Calculations!$C$87)*INDEX('Monthly Data'!R:R,Calculations!$C$116+MOD(DI44,Calculations!$C$118))</f>
        <v>-2.0259958308006688E-2</v>
      </c>
      <c r="HZ44" s="86">
        <f ca="1">Control!$C$7*Calculations!$C$82*INDEX('Monthly Data'!N:N,Calculations!$C$116+MOD(DJ44,Calculations!$C$118))+Control!$C$7*Calculations!$C$83*INDEX('Monthly Data'!O:O,Calculations!$C$116+MOD(DJ44,Calculations!$C$118))+Control!$C$7*Calculations!$C$84*INDEX('Monthly Data'!P:P,Calculations!$C$116+MOD(DJ44,Calculations!$C$118))+Control!$C$7*Calculations!$C$85*INDEX('Monthly Data'!Q:Q,Calculations!$C$116+MOD(DJ44,Calculations!$C$118))+(1-Control!$C$7*Calculations!$C$87)*INDEX('Monthly Data'!R:R,Calculations!$C$116+MOD(DJ44,Calculations!$C$118))</f>
        <v>5.1279584938936244E-2</v>
      </c>
      <c r="IA44" s="86">
        <f ca="1">Control!$C$7*Calculations!$C$82*INDEX('Monthly Data'!N:N,Calculations!$C$116+MOD(DK44,Calculations!$C$118))+Control!$C$7*Calculations!$C$83*INDEX('Monthly Data'!O:O,Calculations!$C$116+MOD(DK44,Calculations!$C$118))+Control!$C$7*Calculations!$C$84*INDEX('Monthly Data'!P:P,Calculations!$C$116+MOD(DK44,Calculations!$C$118))+Control!$C$7*Calculations!$C$85*INDEX('Monthly Data'!Q:Q,Calculations!$C$116+MOD(DK44,Calculations!$C$118))+(1-Control!$C$7*Calculations!$C$87)*INDEX('Monthly Data'!R:R,Calculations!$C$116+MOD(DK44,Calculations!$C$118))</f>
        <v>9.9793409618087695E-3</v>
      </c>
      <c r="IB44" s="86">
        <f ca="1">Control!$C$7*Calculations!$C$82*INDEX('Monthly Data'!N:N,Calculations!$C$116+MOD(DL44,Calculations!$C$118))+Control!$C$7*Calculations!$C$83*INDEX('Monthly Data'!O:O,Calculations!$C$116+MOD(DL44,Calculations!$C$118))+Control!$C$7*Calculations!$C$84*INDEX('Monthly Data'!P:P,Calculations!$C$116+MOD(DL44,Calculations!$C$118))+Control!$C$7*Calculations!$C$85*INDEX('Monthly Data'!Q:Q,Calculations!$C$116+MOD(DL44,Calculations!$C$118))+(1-Control!$C$7*Calculations!$C$87)*INDEX('Monthly Data'!R:R,Calculations!$C$116+MOD(DL44,Calculations!$C$118))</f>
        <v>-1.880155173376722E-2</v>
      </c>
      <c r="IC44" s="86">
        <f ca="1">Control!$C$7*Calculations!$C$82*INDEX('Monthly Data'!N:N,Calculations!$C$116+MOD(DM44,Calculations!$C$118))+Control!$C$7*Calculations!$C$83*INDEX('Monthly Data'!O:O,Calculations!$C$116+MOD(DM44,Calculations!$C$118))+Control!$C$7*Calculations!$C$84*INDEX('Monthly Data'!P:P,Calculations!$C$116+MOD(DM44,Calculations!$C$118))+Control!$C$7*Calculations!$C$85*INDEX('Monthly Data'!Q:Q,Calculations!$C$116+MOD(DM44,Calculations!$C$118))+(1-Control!$C$7*Calculations!$C$87)*INDEX('Monthly Data'!R:R,Calculations!$C$116+MOD(DM44,Calculations!$C$118))</f>
        <v>4.7768166384148329E-3</v>
      </c>
      <c r="ID44" s="86">
        <f ca="1">Control!$C$7*Calculations!$C$82*INDEX('Monthly Data'!N:N,Calculations!$C$116+MOD(DN44,Calculations!$C$118))+Control!$C$7*Calculations!$C$83*INDEX('Monthly Data'!O:O,Calculations!$C$116+MOD(DN44,Calculations!$C$118))+Control!$C$7*Calculations!$C$84*INDEX('Monthly Data'!P:P,Calculations!$C$116+MOD(DN44,Calculations!$C$118))+Control!$C$7*Calculations!$C$85*INDEX('Monthly Data'!Q:Q,Calculations!$C$116+MOD(DN44,Calculations!$C$118))+(1-Control!$C$7*Calculations!$C$87)*INDEX('Monthly Data'!R:R,Calculations!$C$116+MOD(DN44,Calculations!$C$118))</f>
        <v>3.4808428836917149E-3</v>
      </c>
      <c r="IE44" s="86">
        <f ca="1">Control!$C$7*Calculations!$C$82*INDEX('Monthly Data'!N:N,Calculations!$C$116+MOD(DO44,Calculations!$C$118))+Control!$C$7*Calculations!$C$83*INDEX('Monthly Data'!O:O,Calculations!$C$116+MOD(DO44,Calculations!$C$118))+Control!$C$7*Calculations!$C$84*INDEX('Monthly Data'!P:P,Calculations!$C$116+MOD(DO44,Calculations!$C$118))+Control!$C$7*Calculations!$C$85*INDEX('Monthly Data'!Q:Q,Calculations!$C$116+MOD(DO44,Calculations!$C$118))+(1-Control!$C$7*Calculations!$C$87)*INDEX('Monthly Data'!R:R,Calculations!$C$116+MOD(DO44,Calculations!$C$118))</f>
        <v>-9.9526758408448549E-3</v>
      </c>
      <c r="IF44" s="86">
        <f ca="1">Control!$C$7*Calculations!$C$82*INDEX('Monthly Data'!N:N,Calculations!$C$116+MOD(DP44,Calculations!$C$118))+Control!$C$7*Calculations!$C$83*INDEX('Monthly Data'!O:O,Calculations!$C$116+MOD(DP44,Calculations!$C$118))+Control!$C$7*Calculations!$C$84*INDEX('Monthly Data'!P:P,Calculations!$C$116+MOD(DP44,Calculations!$C$118))+Control!$C$7*Calculations!$C$85*INDEX('Monthly Data'!Q:Q,Calculations!$C$116+MOD(DP44,Calculations!$C$118))+(1-Control!$C$7*Calculations!$C$87)*INDEX('Monthly Data'!R:R,Calculations!$C$116+MOD(DP44,Calculations!$C$118))</f>
        <v>-1.3959200237295809E-2</v>
      </c>
      <c r="IG44" s="88">
        <f ca="1">Control!$C$8*(1+DQ44)*(1+DR44)*(1+DS44)*(1+DT44)*(1+DU44)*(1+DV44)*(1+DW44)*(1+DX44)*(1+DY44)*(1+DZ44)*(1+EA44)*(1+EB44)*(1+EC44)*(1+ED44)*(1+EE44)*(1+EF44)*(1+EG44)*(1+EH44)*(1+EI44)*(1+EJ44)*(1+EK44)*(1+EL44)*(1+EM44)*(1+EN44)*(1+EO44)*(1+EP44)*(1+EQ44)*(1+ER44)*(1+ES44)*(1+ET44)*(1+EU44)*(1+EV44)*(1+EW44)*(1+EX44)*(1+EY44)*(1+EZ44)*(1+FA44)*(1+FB44)*(1+FC44)*(1+FD44)*(1+FE44)*(1+FF44)*(1+FG44)*(1+FH44)*(1+FI44)*(1+FJ44)*(1+FK44)*(1+FL44)*(1+FM44)*(1+FN44)*(1+FO44)*(1+FP44)*(1+FQ44)*(1+FR44)*(1+FS44)*(1+FT44)*(1+FU44)*(1+FV44)*(1+FW44)*(1+FX44)*(1+FY44)*(1+FZ44)*(1+GA44)*(1+GB44)*(1+GC44)*(1+GD44)*(1+GE44)*(1+GF44)*(1+GG44)*(1+GH44)*(1+GI44)*(1+GJ44)*(1+GK44)*(1+GL44)*(1+GM44)*(1+GN44)*(1+GO44)*(1+GP44)*(1+GQ44)*(1+GR44)*(1+GS44)*(1+GT44)*(1+GU44)*(1+GV44)*(1+GW44)*(1+GX44)*(1+GY44)*(1+GZ44)*(1+HA44)*(1+HB44)*(1+HC44)*(1+HD44)*(1+HE44)*(1+HF44)*(1+HG44)*(1+HH44)*(1+HI44)*(1+HJ44)*(1+HK44)*(1+HL44)*(1+HM44)*(1+HN44)*(1+HO44)*(1+HP44)*(1+HQ44)*(1+HR44)*(1+HS44)*(1+HT44)*(1+HU44)*(1+HV44)*(1+HW44)*(1+HX44)*(1+HY44)*(1+HZ44)*(1+IA44)*(1+IB44)*(1+IC44)*(1+ID44)*(1+IE44)*(1+IF44)</f>
        <v>90050.800935120787</v>
      </c>
    </row>
    <row r="45" spans="1:241" x14ac:dyDescent="0.25">
      <c r="A45">
        <v>96</v>
      </c>
      <c r="B45">
        <v>18</v>
      </c>
      <c r="C45">
        <v>53</v>
      </c>
      <c r="D45">
        <v>7</v>
      </c>
      <c r="E45">
        <v>112</v>
      </c>
      <c r="F45">
        <v>70</v>
      </c>
      <c r="G45">
        <v>46</v>
      </c>
      <c r="H45">
        <v>107</v>
      </c>
      <c r="I45">
        <v>100</v>
      </c>
      <c r="J45">
        <v>25</v>
      </c>
      <c r="K45">
        <v>108</v>
      </c>
      <c r="L45">
        <v>112</v>
      </c>
      <c r="M45">
        <v>112</v>
      </c>
      <c r="N45">
        <v>34</v>
      </c>
      <c r="O45">
        <v>55</v>
      </c>
      <c r="P45">
        <v>71</v>
      </c>
      <c r="Q45">
        <v>112</v>
      </c>
      <c r="R45">
        <v>63</v>
      </c>
      <c r="S45">
        <v>94</v>
      </c>
      <c r="T45">
        <v>11</v>
      </c>
      <c r="U45">
        <v>12</v>
      </c>
      <c r="V45">
        <v>49</v>
      </c>
      <c r="W45">
        <v>79</v>
      </c>
      <c r="X45">
        <v>67</v>
      </c>
      <c r="Y45">
        <v>54</v>
      </c>
      <c r="Z45">
        <v>69</v>
      </c>
      <c r="AA45">
        <v>81</v>
      </c>
      <c r="AB45">
        <v>41</v>
      </c>
      <c r="AC45">
        <v>31</v>
      </c>
      <c r="AD45">
        <v>82</v>
      </c>
      <c r="AE45">
        <v>33</v>
      </c>
      <c r="AF45">
        <v>73</v>
      </c>
      <c r="AG45">
        <v>9</v>
      </c>
      <c r="AH45">
        <v>88</v>
      </c>
      <c r="AI45">
        <v>104</v>
      </c>
      <c r="AJ45">
        <v>74</v>
      </c>
      <c r="AK45">
        <v>95</v>
      </c>
      <c r="AL45">
        <v>103</v>
      </c>
      <c r="AM45">
        <v>1</v>
      </c>
      <c r="AN45">
        <v>19</v>
      </c>
      <c r="AO45">
        <v>11</v>
      </c>
      <c r="AP45">
        <v>72</v>
      </c>
      <c r="AQ45">
        <v>41</v>
      </c>
      <c r="AR45">
        <v>23</v>
      </c>
      <c r="AS45">
        <v>106</v>
      </c>
      <c r="AT45">
        <v>35</v>
      </c>
      <c r="AU45">
        <v>58</v>
      </c>
      <c r="AV45">
        <v>29</v>
      </c>
      <c r="AW45">
        <v>14</v>
      </c>
      <c r="AX45">
        <v>102</v>
      </c>
      <c r="AY45">
        <v>1</v>
      </c>
      <c r="AZ45">
        <v>49</v>
      </c>
      <c r="BA45">
        <v>94</v>
      </c>
      <c r="BB45">
        <v>39</v>
      </c>
      <c r="BC45">
        <v>113</v>
      </c>
      <c r="BD45">
        <v>27</v>
      </c>
      <c r="BE45">
        <v>57</v>
      </c>
      <c r="BF45">
        <v>19</v>
      </c>
      <c r="BG45">
        <v>32</v>
      </c>
      <c r="BH45">
        <v>11</v>
      </c>
      <c r="BI45">
        <v>111</v>
      </c>
      <c r="BJ45">
        <v>51</v>
      </c>
      <c r="BK45">
        <v>104</v>
      </c>
      <c r="BL45">
        <v>87</v>
      </c>
      <c r="BM45">
        <v>85</v>
      </c>
      <c r="BN45">
        <v>64</v>
      </c>
      <c r="BO45">
        <v>76</v>
      </c>
      <c r="BP45">
        <v>60</v>
      </c>
      <c r="BQ45">
        <v>8</v>
      </c>
      <c r="BR45">
        <v>39</v>
      </c>
      <c r="BS45">
        <v>84</v>
      </c>
      <c r="BT45">
        <v>102</v>
      </c>
      <c r="BU45">
        <v>97</v>
      </c>
      <c r="BV45">
        <v>18</v>
      </c>
      <c r="BW45">
        <v>3</v>
      </c>
      <c r="BX45">
        <v>46</v>
      </c>
      <c r="BY45">
        <v>40</v>
      </c>
      <c r="BZ45">
        <v>31</v>
      </c>
      <c r="CA45">
        <v>95</v>
      </c>
      <c r="CB45">
        <v>42</v>
      </c>
      <c r="CC45">
        <v>62</v>
      </c>
      <c r="CD45">
        <v>23</v>
      </c>
      <c r="CE45">
        <v>16</v>
      </c>
      <c r="CF45">
        <v>88</v>
      </c>
      <c r="CG45">
        <v>31</v>
      </c>
      <c r="CH45">
        <v>97</v>
      </c>
      <c r="CI45">
        <v>75</v>
      </c>
      <c r="CJ45">
        <v>83</v>
      </c>
      <c r="CK45">
        <v>107</v>
      </c>
      <c r="CL45">
        <v>6</v>
      </c>
      <c r="CM45">
        <v>18</v>
      </c>
      <c r="CN45">
        <v>45</v>
      </c>
      <c r="CO45">
        <v>64</v>
      </c>
      <c r="CP45">
        <v>53</v>
      </c>
      <c r="CQ45">
        <v>85</v>
      </c>
      <c r="CR45">
        <v>43</v>
      </c>
      <c r="CS45">
        <v>112</v>
      </c>
      <c r="CT45">
        <v>50</v>
      </c>
      <c r="CU45">
        <v>42</v>
      </c>
      <c r="CV45">
        <v>109</v>
      </c>
      <c r="CW45">
        <v>13</v>
      </c>
      <c r="CX45">
        <v>7</v>
      </c>
      <c r="CY45">
        <v>0</v>
      </c>
      <c r="CZ45">
        <v>5</v>
      </c>
      <c r="DA45">
        <v>110</v>
      </c>
      <c r="DB45">
        <v>13</v>
      </c>
      <c r="DC45">
        <v>8</v>
      </c>
      <c r="DD45">
        <v>38</v>
      </c>
      <c r="DE45">
        <v>66</v>
      </c>
      <c r="DF45">
        <v>59</v>
      </c>
      <c r="DG45">
        <v>118</v>
      </c>
      <c r="DH45">
        <v>97</v>
      </c>
      <c r="DI45">
        <v>115</v>
      </c>
      <c r="DJ45">
        <v>110</v>
      </c>
      <c r="DK45">
        <v>66</v>
      </c>
      <c r="DL45">
        <v>5</v>
      </c>
      <c r="DM45">
        <v>104</v>
      </c>
      <c r="DN45">
        <v>25</v>
      </c>
      <c r="DO45">
        <v>88</v>
      </c>
      <c r="DP45">
        <v>6</v>
      </c>
      <c r="DQ45" s="86">
        <f ca="1">Control!$C$7*Calculations!$C$82*INDEX('Monthly Data'!N:N,Calculations!$C$116+MOD(A45,Calculations!$C$118))+Control!$C$7*Calculations!$C$83*INDEX('Monthly Data'!O:O,Calculations!$C$116+MOD(A45,Calculations!$C$118))+Control!$C$7*Calculations!$C$84*INDEX('Monthly Data'!P:P,Calculations!$C$116+MOD(A45,Calculations!$C$118))+Control!$C$7*Calculations!$C$85*INDEX('Monthly Data'!Q:Q,Calculations!$C$116+MOD(A45,Calculations!$C$118))+(1-Control!$C$7*Calculations!$C$87)*INDEX('Monthly Data'!R:R,Calculations!$C$116+MOD(A45,Calculations!$C$118))</f>
        <v>1.0627294914941248E-2</v>
      </c>
      <c r="DR45" s="86">
        <f ca="1">Control!$C$7*Calculations!$C$82*INDEX('Monthly Data'!N:N,Calculations!$C$116+MOD(B45,Calculations!$C$118))+Control!$C$7*Calculations!$C$83*INDEX('Monthly Data'!O:O,Calculations!$C$116+MOD(B45,Calculations!$C$118))+Control!$C$7*Calculations!$C$84*INDEX('Monthly Data'!P:P,Calculations!$C$116+MOD(B45,Calculations!$C$118))+Control!$C$7*Calculations!$C$85*INDEX('Monthly Data'!Q:Q,Calculations!$C$116+MOD(B45,Calculations!$C$118))+(1-Control!$C$7*Calculations!$C$87)*INDEX('Monthly Data'!R:R,Calculations!$C$116+MOD(B45,Calculations!$C$118))</f>
        <v>-7.4084874653726545E-3</v>
      </c>
      <c r="DS45" s="86">
        <f ca="1">Control!$C$7*Calculations!$C$82*INDEX('Monthly Data'!N:N,Calculations!$C$116+MOD(C45,Calculations!$C$118))+Control!$C$7*Calculations!$C$83*INDEX('Monthly Data'!O:O,Calculations!$C$116+MOD(C45,Calculations!$C$118))+Control!$C$7*Calculations!$C$84*INDEX('Monthly Data'!P:P,Calculations!$C$116+MOD(C45,Calculations!$C$118))+Control!$C$7*Calculations!$C$85*INDEX('Monthly Data'!Q:Q,Calculations!$C$116+MOD(C45,Calculations!$C$118))+(1-Control!$C$7*Calculations!$C$87)*INDEX('Monthly Data'!R:R,Calculations!$C$116+MOD(C45,Calculations!$C$118))</f>
        <v>1.1786765492207996E-2</v>
      </c>
      <c r="DT45" s="86">
        <f ca="1">Control!$C$7*Calculations!$C$82*INDEX('Monthly Data'!N:N,Calculations!$C$116+MOD(D45,Calculations!$C$118))+Control!$C$7*Calculations!$C$83*INDEX('Monthly Data'!O:O,Calculations!$C$116+MOD(D45,Calculations!$C$118))+Control!$C$7*Calculations!$C$84*INDEX('Monthly Data'!P:P,Calculations!$C$116+MOD(D45,Calculations!$C$118))+Control!$C$7*Calculations!$C$85*INDEX('Monthly Data'!Q:Q,Calculations!$C$116+MOD(D45,Calculations!$C$118))+(1-Control!$C$7*Calculations!$C$87)*INDEX('Monthly Data'!R:R,Calculations!$C$116+MOD(D45,Calculations!$C$118))</f>
        <v>8.3814116887657771E-3</v>
      </c>
      <c r="DU45" s="86">
        <f ca="1">Control!$C$7*Calculations!$C$82*INDEX('Monthly Data'!N:N,Calculations!$C$116+MOD(E45,Calculations!$C$118))+Control!$C$7*Calculations!$C$83*INDEX('Monthly Data'!O:O,Calculations!$C$116+MOD(E45,Calculations!$C$118))+Control!$C$7*Calculations!$C$84*INDEX('Monthly Data'!P:P,Calculations!$C$116+MOD(E45,Calculations!$C$118))+Control!$C$7*Calculations!$C$85*INDEX('Monthly Data'!Q:Q,Calculations!$C$116+MOD(E45,Calculations!$C$118))+(1-Control!$C$7*Calculations!$C$87)*INDEX('Monthly Data'!R:R,Calculations!$C$116+MOD(E45,Calculations!$C$118))</f>
        <v>1.142101364887867E-2</v>
      </c>
      <c r="DV45" s="86">
        <f ca="1">Control!$C$7*Calculations!$C$82*INDEX('Monthly Data'!N:N,Calculations!$C$116+MOD(F45,Calculations!$C$118))+Control!$C$7*Calculations!$C$83*INDEX('Monthly Data'!O:O,Calculations!$C$116+MOD(F45,Calculations!$C$118))+Control!$C$7*Calculations!$C$84*INDEX('Monthly Data'!P:P,Calculations!$C$116+MOD(F45,Calculations!$C$118))+Control!$C$7*Calculations!$C$85*INDEX('Monthly Data'!Q:Q,Calculations!$C$116+MOD(F45,Calculations!$C$118))+(1-Control!$C$7*Calculations!$C$87)*INDEX('Monthly Data'!R:R,Calculations!$C$116+MOD(F45,Calculations!$C$118))</f>
        <v>3.8809817903524786E-2</v>
      </c>
      <c r="DW45" s="86">
        <f ca="1">Control!$C$7*Calculations!$C$82*INDEX('Monthly Data'!N:N,Calculations!$C$116+MOD(G45,Calculations!$C$118))+Control!$C$7*Calculations!$C$83*INDEX('Monthly Data'!O:O,Calculations!$C$116+MOD(G45,Calculations!$C$118))+Control!$C$7*Calculations!$C$84*INDEX('Monthly Data'!P:P,Calculations!$C$116+MOD(G45,Calculations!$C$118))+Control!$C$7*Calculations!$C$85*INDEX('Monthly Data'!Q:Q,Calculations!$C$116+MOD(G45,Calculations!$C$118))+(1-Control!$C$7*Calculations!$C$87)*INDEX('Monthly Data'!R:R,Calculations!$C$116+MOD(G45,Calculations!$C$118))</f>
        <v>2.3307359621218403E-2</v>
      </c>
      <c r="DX45" s="86">
        <f ca="1">Control!$C$7*Calculations!$C$82*INDEX('Monthly Data'!N:N,Calculations!$C$116+MOD(H45,Calculations!$C$118))+Control!$C$7*Calculations!$C$83*INDEX('Monthly Data'!O:O,Calculations!$C$116+MOD(H45,Calculations!$C$118))+Control!$C$7*Calculations!$C$84*INDEX('Monthly Data'!P:P,Calculations!$C$116+MOD(H45,Calculations!$C$118))+Control!$C$7*Calculations!$C$85*INDEX('Monthly Data'!Q:Q,Calculations!$C$116+MOD(H45,Calculations!$C$118))+(1-Control!$C$7*Calculations!$C$87)*INDEX('Monthly Data'!R:R,Calculations!$C$116+MOD(H45,Calculations!$C$118))</f>
        <v>1.5216630695380906E-2</v>
      </c>
      <c r="DY45" s="86">
        <f ca="1">Control!$C$7*Calculations!$C$82*INDEX('Monthly Data'!N:N,Calculations!$C$116+MOD(I45,Calculations!$C$118))+Control!$C$7*Calculations!$C$83*INDEX('Monthly Data'!O:O,Calculations!$C$116+MOD(I45,Calculations!$C$118))+Control!$C$7*Calculations!$C$84*INDEX('Monthly Data'!P:P,Calculations!$C$116+MOD(I45,Calculations!$C$118))+Control!$C$7*Calculations!$C$85*INDEX('Monthly Data'!Q:Q,Calculations!$C$116+MOD(I45,Calculations!$C$118))+(1-Control!$C$7*Calculations!$C$87)*INDEX('Monthly Data'!R:R,Calculations!$C$116+MOD(I45,Calculations!$C$118))</f>
        <v>1.7599621212565995E-2</v>
      </c>
      <c r="DZ45" s="86">
        <f ca="1">Control!$C$7*Calculations!$C$82*INDEX('Monthly Data'!N:N,Calculations!$C$116+MOD(J45,Calculations!$C$118))+Control!$C$7*Calculations!$C$83*INDEX('Monthly Data'!O:O,Calculations!$C$116+MOD(J45,Calculations!$C$118))+Control!$C$7*Calculations!$C$84*INDEX('Monthly Data'!P:P,Calculations!$C$116+MOD(J45,Calculations!$C$118))+Control!$C$7*Calculations!$C$85*INDEX('Monthly Data'!Q:Q,Calculations!$C$116+MOD(J45,Calculations!$C$118))+(1-Control!$C$7*Calculations!$C$87)*INDEX('Monthly Data'!R:R,Calculations!$C$116+MOD(J45,Calculations!$C$118))</f>
        <v>-3.299557342782896E-2</v>
      </c>
      <c r="EA45" s="86">
        <f ca="1">Control!$C$7*Calculations!$C$82*INDEX('Monthly Data'!N:N,Calculations!$C$116+MOD(K45,Calculations!$C$118))+Control!$C$7*Calculations!$C$83*INDEX('Monthly Data'!O:O,Calculations!$C$116+MOD(K45,Calculations!$C$118))+Control!$C$7*Calculations!$C$84*INDEX('Monthly Data'!P:P,Calculations!$C$116+MOD(K45,Calculations!$C$118))+Control!$C$7*Calculations!$C$85*INDEX('Monthly Data'!Q:Q,Calculations!$C$116+MOD(K45,Calculations!$C$118))+(1-Control!$C$7*Calculations!$C$87)*INDEX('Monthly Data'!R:R,Calculations!$C$116+MOD(K45,Calculations!$C$118))</f>
        <v>1.7073665854433945E-2</v>
      </c>
      <c r="EB45" s="86">
        <f ca="1">Control!$C$7*Calculations!$C$82*INDEX('Monthly Data'!N:N,Calculations!$C$116+MOD(L45,Calculations!$C$118))+Control!$C$7*Calculations!$C$83*INDEX('Monthly Data'!O:O,Calculations!$C$116+MOD(L45,Calculations!$C$118))+Control!$C$7*Calculations!$C$84*INDEX('Monthly Data'!P:P,Calculations!$C$116+MOD(L45,Calculations!$C$118))+Control!$C$7*Calculations!$C$85*INDEX('Monthly Data'!Q:Q,Calculations!$C$116+MOD(L45,Calculations!$C$118))+(1-Control!$C$7*Calculations!$C$87)*INDEX('Monthly Data'!R:R,Calculations!$C$116+MOD(L45,Calculations!$C$118))</f>
        <v>1.142101364887867E-2</v>
      </c>
      <c r="EC45" s="86">
        <f ca="1">Control!$C$7*Calculations!$C$82*INDEX('Monthly Data'!N:N,Calculations!$C$116+MOD(M45,Calculations!$C$118))+Control!$C$7*Calculations!$C$83*INDEX('Monthly Data'!O:O,Calculations!$C$116+MOD(M45,Calculations!$C$118))+Control!$C$7*Calculations!$C$84*INDEX('Monthly Data'!P:P,Calculations!$C$116+MOD(M45,Calculations!$C$118))+Control!$C$7*Calculations!$C$85*INDEX('Monthly Data'!Q:Q,Calculations!$C$116+MOD(M45,Calculations!$C$118))+(1-Control!$C$7*Calculations!$C$87)*INDEX('Monthly Data'!R:R,Calculations!$C$116+MOD(M45,Calculations!$C$118))</f>
        <v>1.142101364887867E-2</v>
      </c>
      <c r="ED45" s="86">
        <f ca="1">Control!$C$7*Calculations!$C$82*INDEX('Monthly Data'!N:N,Calculations!$C$116+MOD(N45,Calculations!$C$118))+Control!$C$7*Calculations!$C$83*INDEX('Monthly Data'!O:O,Calculations!$C$116+MOD(N45,Calculations!$C$118))+Control!$C$7*Calculations!$C$84*INDEX('Monthly Data'!P:P,Calculations!$C$116+MOD(N45,Calculations!$C$118))+Control!$C$7*Calculations!$C$85*INDEX('Monthly Data'!Q:Q,Calculations!$C$116+MOD(N45,Calculations!$C$118))+(1-Control!$C$7*Calculations!$C$87)*INDEX('Monthly Data'!R:R,Calculations!$C$116+MOD(N45,Calculations!$C$118))</f>
        <v>5.3309355465453899E-3</v>
      </c>
      <c r="EE45" s="86">
        <f ca="1">Control!$C$7*Calculations!$C$82*INDEX('Monthly Data'!N:N,Calculations!$C$116+MOD(O45,Calculations!$C$118))+Control!$C$7*Calculations!$C$83*INDEX('Monthly Data'!O:O,Calculations!$C$116+MOD(O45,Calculations!$C$118))+Control!$C$7*Calculations!$C$84*INDEX('Monthly Data'!P:P,Calculations!$C$116+MOD(O45,Calculations!$C$118))+Control!$C$7*Calculations!$C$85*INDEX('Monthly Data'!Q:Q,Calculations!$C$116+MOD(O45,Calculations!$C$118))+(1-Control!$C$7*Calculations!$C$87)*INDEX('Monthly Data'!R:R,Calculations!$C$116+MOD(O45,Calculations!$C$118))</f>
        <v>2.0524935548016137E-2</v>
      </c>
      <c r="EF45" s="86">
        <f ca="1">Control!$C$7*Calculations!$C$82*INDEX('Monthly Data'!N:N,Calculations!$C$116+MOD(P45,Calculations!$C$118))+Control!$C$7*Calculations!$C$83*INDEX('Monthly Data'!O:O,Calculations!$C$116+MOD(P45,Calculations!$C$118))+Control!$C$7*Calculations!$C$84*INDEX('Monthly Data'!P:P,Calculations!$C$116+MOD(P45,Calculations!$C$118))+Control!$C$7*Calculations!$C$85*INDEX('Monthly Data'!Q:Q,Calculations!$C$116+MOD(P45,Calculations!$C$118))+(1-Control!$C$7*Calculations!$C$87)*INDEX('Monthly Data'!R:R,Calculations!$C$116+MOD(P45,Calculations!$C$118))</f>
        <v>-2.072517756005474E-2</v>
      </c>
      <c r="EG45" s="86">
        <f ca="1">Control!$C$7*Calculations!$C$82*INDEX('Monthly Data'!N:N,Calculations!$C$116+MOD(Q45,Calculations!$C$118))+Control!$C$7*Calculations!$C$83*INDEX('Monthly Data'!O:O,Calculations!$C$116+MOD(Q45,Calculations!$C$118))+Control!$C$7*Calculations!$C$84*INDEX('Monthly Data'!P:P,Calculations!$C$116+MOD(Q45,Calculations!$C$118))+Control!$C$7*Calculations!$C$85*INDEX('Monthly Data'!Q:Q,Calculations!$C$116+MOD(Q45,Calculations!$C$118))+(1-Control!$C$7*Calculations!$C$87)*INDEX('Monthly Data'!R:R,Calculations!$C$116+MOD(Q45,Calculations!$C$118))</f>
        <v>1.142101364887867E-2</v>
      </c>
      <c r="EH45" s="86">
        <f ca="1">Control!$C$7*Calculations!$C$82*INDEX('Monthly Data'!N:N,Calculations!$C$116+MOD(R45,Calculations!$C$118))+Control!$C$7*Calculations!$C$83*INDEX('Monthly Data'!O:O,Calculations!$C$116+MOD(R45,Calculations!$C$118))+Control!$C$7*Calculations!$C$84*INDEX('Monthly Data'!P:P,Calculations!$C$116+MOD(R45,Calculations!$C$118))+Control!$C$7*Calculations!$C$85*INDEX('Monthly Data'!Q:Q,Calculations!$C$116+MOD(R45,Calculations!$C$118))+(1-Control!$C$7*Calculations!$C$87)*INDEX('Monthly Data'!R:R,Calculations!$C$116+MOD(R45,Calculations!$C$118))</f>
        <v>1.9073822767906517E-2</v>
      </c>
      <c r="EI45" s="86">
        <f ca="1">Control!$C$7*Calculations!$C$82*INDEX('Monthly Data'!N:N,Calculations!$C$116+MOD(S45,Calculations!$C$118))+Control!$C$7*Calculations!$C$83*INDEX('Monthly Data'!O:O,Calculations!$C$116+MOD(S45,Calculations!$C$118))+Control!$C$7*Calculations!$C$84*INDEX('Monthly Data'!P:P,Calculations!$C$116+MOD(S45,Calculations!$C$118))+Control!$C$7*Calculations!$C$85*INDEX('Monthly Data'!Q:Q,Calculations!$C$116+MOD(S45,Calculations!$C$118))+(1-Control!$C$7*Calculations!$C$87)*INDEX('Monthly Data'!R:R,Calculations!$C$116+MOD(S45,Calculations!$C$118))</f>
        <v>1.0353752315110615E-2</v>
      </c>
      <c r="EJ45" s="86">
        <f ca="1">Control!$C$7*Calculations!$C$82*INDEX('Monthly Data'!N:N,Calculations!$C$116+MOD(T45,Calculations!$C$118))+Control!$C$7*Calculations!$C$83*INDEX('Monthly Data'!O:O,Calculations!$C$116+MOD(T45,Calculations!$C$118))+Control!$C$7*Calculations!$C$84*INDEX('Monthly Data'!P:P,Calculations!$C$116+MOD(T45,Calculations!$C$118))+Control!$C$7*Calculations!$C$85*INDEX('Monthly Data'!Q:Q,Calculations!$C$116+MOD(T45,Calculations!$C$118))+(1-Control!$C$7*Calculations!$C$87)*INDEX('Monthly Data'!R:R,Calculations!$C$116+MOD(T45,Calculations!$C$118))</f>
        <v>1.0018681835149534E-3</v>
      </c>
      <c r="EK45" s="86">
        <f ca="1">Control!$C$7*Calculations!$C$82*INDEX('Monthly Data'!N:N,Calculations!$C$116+MOD(U45,Calculations!$C$118))+Control!$C$7*Calculations!$C$83*INDEX('Monthly Data'!O:O,Calculations!$C$116+MOD(U45,Calculations!$C$118))+Control!$C$7*Calculations!$C$84*INDEX('Monthly Data'!P:P,Calculations!$C$116+MOD(U45,Calculations!$C$118))+Control!$C$7*Calculations!$C$85*INDEX('Monthly Data'!Q:Q,Calculations!$C$116+MOD(U45,Calculations!$C$118))+(1-Control!$C$7*Calculations!$C$87)*INDEX('Monthly Data'!R:R,Calculations!$C$116+MOD(U45,Calculations!$C$118))</f>
        <v>1.0415351832335435E-2</v>
      </c>
      <c r="EL45" s="86">
        <f ca="1">Control!$C$7*Calculations!$C$82*INDEX('Monthly Data'!N:N,Calculations!$C$116+MOD(V45,Calculations!$C$118))+Control!$C$7*Calculations!$C$83*INDEX('Monthly Data'!O:O,Calculations!$C$116+MOD(V45,Calculations!$C$118))+Control!$C$7*Calculations!$C$84*INDEX('Monthly Data'!P:P,Calculations!$C$116+MOD(V45,Calculations!$C$118))+Control!$C$7*Calculations!$C$85*INDEX('Monthly Data'!Q:Q,Calculations!$C$116+MOD(V45,Calculations!$C$118))+(1-Control!$C$7*Calculations!$C$87)*INDEX('Monthly Data'!R:R,Calculations!$C$116+MOD(V45,Calculations!$C$118))</f>
        <v>-1.4213734788548189E-2</v>
      </c>
      <c r="EM45" s="86">
        <f ca="1">Control!$C$7*Calculations!$C$82*INDEX('Monthly Data'!N:N,Calculations!$C$116+MOD(W45,Calculations!$C$118))+Control!$C$7*Calculations!$C$83*INDEX('Monthly Data'!O:O,Calculations!$C$116+MOD(W45,Calculations!$C$118))+Control!$C$7*Calculations!$C$84*INDEX('Monthly Data'!P:P,Calculations!$C$116+MOD(W45,Calculations!$C$118))+Control!$C$7*Calculations!$C$85*INDEX('Monthly Data'!Q:Q,Calculations!$C$116+MOD(W45,Calculations!$C$118))+(1-Control!$C$7*Calculations!$C$87)*INDEX('Monthly Data'!R:R,Calculations!$C$116+MOD(W45,Calculations!$C$118))</f>
        <v>1.046389543479892E-2</v>
      </c>
      <c r="EN45" s="86">
        <f ca="1">Control!$C$7*Calculations!$C$82*INDEX('Monthly Data'!N:N,Calculations!$C$116+MOD(X45,Calculations!$C$118))+Control!$C$7*Calculations!$C$83*INDEX('Monthly Data'!O:O,Calculations!$C$116+MOD(X45,Calculations!$C$118))+Control!$C$7*Calculations!$C$84*INDEX('Monthly Data'!P:P,Calculations!$C$116+MOD(X45,Calculations!$C$118))+Control!$C$7*Calculations!$C$85*INDEX('Monthly Data'!Q:Q,Calculations!$C$116+MOD(X45,Calculations!$C$118))+(1-Control!$C$7*Calculations!$C$87)*INDEX('Monthly Data'!R:R,Calculations!$C$116+MOD(X45,Calculations!$C$118))</f>
        <v>-3.9863250714949353E-2</v>
      </c>
      <c r="EO45" s="86">
        <f ca="1">Control!$C$7*Calculations!$C$82*INDEX('Monthly Data'!N:N,Calculations!$C$116+MOD(Y45,Calculations!$C$118))+Control!$C$7*Calculations!$C$83*INDEX('Monthly Data'!O:O,Calculations!$C$116+MOD(Y45,Calculations!$C$118))+Control!$C$7*Calculations!$C$84*INDEX('Monthly Data'!P:P,Calculations!$C$116+MOD(Y45,Calculations!$C$118))+Control!$C$7*Calculations!$C$85*INDEX('Monthly Data'!Q:Q,Calculations!$C$116+MOD(Y45,Calculations!$C$118))+(1-Control!$C$7*Calculations!$C$87)*INDEX('Monthly Data'!R:R,Calculations!$C$116+MOD(Y45,Calculations!$C$118))</f>
        <v>1.7484305259657981E-2</v>
      </c>
      <c r="EP45" s="86">
        <f ca="1">Control!$C$7*Calculations!$C$82*INDEX('Monthly Data'!N:N,Calculations!$C$116+MOD(Z45,Calculations!$C$118))+Control!$C$7*Calculations!$C$83*INDEX('Monthly Data'!O:O,Calculations!$C$116+MOD(Z45,Calculations!$C$118))+Control!$C$7*Calculations!$C$84*INDEX('Monthly Data'!P:P,Calculations!$C$116+MOD(Z45,Calculations!$C$118))+Control!$C$7*Calculations!$C$85*INDEX('Monthly Data'!Q:Q,Calculations!$C$116+MOD(Z45,Calculations!$C$118))+(1-Control!$C$7*Calculations!$C$87)*INDEX('Monthly Data'!R:R,Calculations!$C$116+MOD(Z45,Calculations!$C$118))</f>
        <v>-4.0413381192162513E-2</v>
      </c>
      <c r="EQ45" s="86">
        <f ca="1">Control!$C$7*Calculations!$C$82*INDEX('Monthly Data'!N:N,Calculations!$C$116+MOD(AA45,Calculations!$C$118))+Control!$C$7*Calculations!$C$83*INDEX('Monthly Data'!O:O,Calculations!$C$116+MOD(AA45,Calculations!$C$118))+Control!$C$7*Calculations!$C$84*INDEX('Monthly Data'!P:P,Calculations!$C$116+MOD(AA45,Calculations!$C$118))+Control!$C$7*Calculations!$C$85*INDEX('Monthly Data'!Q:Q,Calculations!$C$116+MOD(AA45,Calculations!$C$118))+(1-Control!$C$7*Calculations!$C$87)*INDEX('Monthly Data'!R:R,Calculations!$C$116+MOD(AA45,Calculations!$C$118))</f>
        <v>3.0957942835585645E-2</v>
      </c>
      <c r="ER45" s="86">
        <f ca="1">Control!$C$7*Calculations!$C$82*INDEX('Monthly Data'!N:N,Calculations!$C$116+MOD(AB45,Calculations!$C$118))+Control!$C$7*Calculations!$C$83*INDEX('Monthly Data'!O:O,Calculations!$C$116+MOD(AB45,Calculations!$C$118))+Control!$C$7*Calculations!$C$84*INDEX('Monthly Data'!P:P,Calculations!$C$116+MOD(AB45,Calculations!$C$118))+Control!$C$7*Calculations!$C$85*INDEX('Monthly Data'!Q:Q,Calculations!$C$116+MOD(AB45,Calculations!$C$118))+(1-Control!$C$7*Calculations!$C$87)*INDEX('Monthly Data'!R:R,Calculations!$C$116+MOD(AB45,Calculations!$C$118))</f>
        <v>-3.8554137824290124E-2</v>
      </c>
      <c r="ES45" s="86">
        <f ca="1">Control!$C$7*Calculations!$C$82*INDEX('Monthly Data'!N:N,Calculations!$C$116+MOD(AC45,Calculations!$C$118))+Control!$C$7*Calculations!$C$83*INDEX('Monthly Data'!O:O,Calculations!$C$116+MOD(AC45,Calculations!$C$118))+Control!$C$7*Calculations!$C$84*INDEX('Monthly Data'!P:P,Calculations!$C$116+MOD(AC45,Calculations!$C$118))+Control!$C$7*Calculations!$C$85*INDEX('Monthly Data'!Q:Q,Calculations!$C$116+MOD(AC45,Calculations!$C$118))+(1-Control!$C$7*Calculations!$C$87)*INDEX('Monthly Data'!R:R,Calculations!$C$116+MOD(AC45,Calculations!$C$118))</f>
        <v>1.8665061640915637E-2</v>
      </c>
      <c r="ET45" s="86">
        <f ca="1">Control!$C$7*Calculations!$C$82*INDEX('Monthly Data'!N:N,Calculations!$C$116+MOD(AD45,Calculations!$C$118))+Control!$C$7*Calculations!$C$83*INDEX('Monthly Data'!O:O,Calculations!$C$116+MOD(AD45,Calculations!$C$118))+Control!$C$7*Calculations!$C$84*INDEX('Monthly Data'!P:P,Calculations!$C$116+MOD(AD45,Calculations!$C$118))+Control!$C$7*Calculations!$C$85*INDEX('Monthly Data'!Q:Q,Calculations!$C$116+MOD(AD45,Calculations!$C$118))+(1-Control!$C$7*Calculations!$C$87)*INDEX('Monthly Data'!R:R,Calculations!$C$116+MOD(AD45,Calculations!$C$118))</f>
        <v>1.7361594973213587E-2</v>
      </c>
      <c r="EU45" s="86">
        <f ca="1">Control!$C$7*Calculations!$C$82*INDEX('Monthly Data'!N:N,Calculations!$C$116+MOD(AE45,Calculations!$C$118))+Control!$C$7*Calculations!$C$83*INDEX('Monthly Data'!O:O,Calculations!$C$116+MOD(AE45,Calculations!$C$118))+Control!$C$7*Calculations!$C$84*INDEX('Monthly Data'!P:P,Calculations!$C$116+MOD(AE45,Calculations!$C$118))+Control!$C$7*Calculations!$C$85*INDEX('Monthly Data'!Q:Q,Calculations!$C$116+MOD(AE45,Calculations!$C$118))+(1-Control!$C$7*Calculations!$C$87)*INDEX('Monthly Data'!R:R,Calculations!$C$116+MOD(AE45,Calculations!$C$118))</f>
        <v>3.1070573055362403E-2</v>
      </c>
      <c r="EV45" s="86">
        <f ca="1">Control!$C$7*Calculations!$C$82*INDEX('Monthly Data'!N:N,Calculations!$C$116+MOD(AF45,Calculations!$C$118))+Control!$C$7*Calculations!$C$83*INDEX('Monthly Data'!O:O,Calculations!$C$116+MOD(AF45,Calculations!$C$118))+Control!$C$7*Calculations!$C$84*INDEX('Monthly Data'!P:P,Calculations!$C$116+MOD(AF45,Calculations!$C$118))+Control!$C$7*Calculations!$C$85*INDEX('Monthly Data'!Q:Q,Calculations!$C$116+MOD(AF45,Calculations!$C$118))+(1-Control!$C$7*Calculations!$C$87)*INDEX('Monthly Data'!R:R,Calculations!$C$116+MOD(AF45,Calculations!$C$118))</f>
        <v>3.6332715283247441E-2</v>
      </c>
      <c r="EW45" s="86">
        <f ca="1">Control!$C$7*Calculations!$C$82*INDEX('Monthly Data'!N:N,Calculations!$C$116+MOD(AG45,Calculations!$C$118))+Control!$C$7*Calculations!$C$83*INDEX('Monthly Data'!O:O,Calculations!$C$116+MOD(AG45,Calculations!$C$118))+Control!$C$7*Calculations!$C$84*INDEX('Monthly Data'!P:P,Calculations!$C$116+MOD(AG45,Calculations!$C$118))+Control!$C$7*Calculations!$C$85*INDEX('Monthly Data'!Q:Q,Calculations!$C$116+MOD(AG45,Calculations!$C$118))+(1-Control!$C$7*Calculations!$C$87)*INDEX('Monthly Data'!R:R,Calculations!$C$116+MOD(AG45,Calculations!$C$118))</f>
        <v>2.4470405846852006E-3</v>
      </c>
      <c r="EX45" s="86">
        <f ca="1">Control!$C$7*Calculations!$C$82*INDEX('Monthly Data'!N:N,Calculations!$C$116+MOD(AH45,Calculations!$C$118))+Control!$C$7*Calculations!$C$83*INDEX('Monthly Data'!O:O,Calculations!$C$116+MOD(AH45,Calculations!$C$118))+Control!$C$7*Calculations!$C$84*INDEX('Monthly Data'!P:P,Calculations!$C$116+MOD(AH45,Calculations!$C$118))+Control!$C$7*Calculations!$C$85*INDEX('Monthly Data'!Q:Q,Calculations!$C$116+MOD(AH45,Calculations!$C$118))+(1-Control!$C$7*Calculations!$C$87)*INDEX('Monthly Data'!R:R,Calculations!$C$116+MOD(AH45,Calculations!$C$118))</f>
        <v>6.4539397490030407E-3</v>
      </c>
      <c r="EY45" s="86">
        <f ca="1">Control!$C$7*Calculations!$C$82*INDEX('Monthly Data'!N:N,Calculations!$C$116+MOD(AI45,Calculations!$C$118))+Control!$C$7*Calculations!$C$83*INDEX('Monthly Data'!O:O,Calculations!$C$116+MOD(AI45,Calculations!$C$118))+Control!$C$7*Calculations!$C$84*INDEX('Monthly Data'!P:P,Calculations!$C$116+MOD(AI45,Calculations!$C$118))+Control!$C$7*Calculations!$C$85*INDEX('Monthly Data'!Q:Q,Calculations!$C$116+MOD(AI45,Calculations!$C$118))+(1-Control!$C$7*Calculations!$C$87)*INDEX('Monthly Data'!R:R,Calculations!$C$116+MOD(AI45,Calculations!$C$118))</f>
        <v>2.9708469559001142E-2</v>
      </c>
      <c r="EZ45" s="86">
        <f ca="1">Control!$C$7*Calculations!$C$82*INDEX('Monthly Data'!N:N,Calculations!$C$116+MOD(AJ45,Calculations!$C$118))+Control!$C$7*Calculations!$C$83*INDEX('Monthly Data'!O:O,Calculations!$C$116+MOD(AJ45,Calculations!$C$118))+Control!$C$7*Calculations!$C$84*INDEX('Monthly Data'!P:P,Calculations!$C$116+MOD(AJ45,Calculations!$C$118))+Control!$C$7*Calculations!$C$85*INDEX('Monthly Data'!Q:Q,Calculations!$C$116+MOD(AJ45,Calculations!$C$118))+(1-Control!$C$7*Calculations!$C$87)*INDEX('Monthly Data'!R:R,Calculations!$C$116+MOD(AJ45,Calculations!$C$118))</f>
        <v>3.7118215575026904E-2</v>
      </c>
      <c r="FA45" s="86">
        <f ca="1">Control!$C$7*Calculations!$C$82*INDEX('Monthly Data'!N:N,Calculations!$C$116+MOD(AK45,Calculations!$C$118))+Control!$C$7*Calculations!$C$83*INDEX('Monthly Data'!O:O,Calculations!$C$116+MOD(AK45,Calculations!$C$118))+Control!$C$7*Calculations!$C$84*INDEX('Monthly Data'!P:P,Calculations!$C$116+MOD(AK45,Calculations!$C$118))+Control!$C$7*Calculations!$C$85*INDEX('Monthly Data'!Q:Q,Calculations!$C$116+MOD(AK45,Calculations!$C$118))+(1-Control!$C$7*Calculations!$C$87)*INDEX('Monthly Data'!R:R,Calculations!$C$116+MOD(AK45,Calculations!$C$118))</f>
        <v>1.5758278480433856E-2</v>
      </c>
      <c r="FB45" s="86">
        <f ca="1">Control!$C$7*Calculations!$C$82*INDEX('Monthly Data'!N:N,Calculations!$C$116+MOD(AL45,Calculations!$C$118))+Control!$C$7*Calculations!$C$83*INDEX('Monthly Data'!O:O,Calculations!$C$116+MOD(AL45,Calculations!$C$118))+Control!$C$7*Calculations!$C$84*INDEX('Monthly Data'!P:P,Calculations!$C$116+MOD(AL45,Calculations!$C$118))+Control!$C$7*Calculations!$C$85*INDEX('Monthly Data'!Q:Q,Calculations!$C$116+MOD(AL45,Calculations!$C$118))+(1-Control!$C$7*Calculations!$C$87)*INDEX('Monthly Data'!R:R,Calculations!$C$116+MOD(AL45,Calculations!$C$118))</f>
        <v>5.1972609868760735E-3</v>
      </c>
      <c r="FC45" s="86">
        <f ca="1">Control!$C$7*Calculations!$C$82*INDEX('Monthly Data'!N:N,Calculations!$C$116+MOD(AM45,Calculations!$C$118))+Control!$C$7*Calculations!$C$83*INDEX('Monthly Data'!O:O,Calculations!$C$116+MOD(AM45,Calculations!$C$118))+Control!$C$7*Calculations!$C$84*INDEX('Monthly Data'!P:P,Calculations!$C$116+MOD(AM45,Calculations!$C$118))+Control!$C$7*Calculations!$C$85*INDEX('Monthly Data'!Q:Q,Calculations!$C$116+MOD(AM45,Calculations!$C$118))+(1-Control!$C$7*Calculations!$C$87)*INDEX('Monthly Data'!R:R,Calculations!$C$116+MOD(AM45,Calculations!$C$118))</f>
        <v>-9.9526758408448549E-3</v>
      </c>
      <c r="FD45" s="86">
        <f ca="1">Control!$C$7*Calculations!$C$82*INDEX('Monthly Data'!N:N,Calculations!$C$116+MOD(AN45,Calculations!$C$118))+Control!$C$7*Calculations!$C$83*INDEX('Monthly Data'!O:O,Calculations!$C$116+MOD(AN45,Calculations!$C$118))+Control!$C$7*Calculations!$C$84*INDEX('Monthly Data'!P:P,Calculations!$C$116+MOD(AN45,Calculations!$C$118))+Control!$C$7*Calculations!$C$85*INDEX('Monthly Data'!Q:Q,Calculations!$C$116+MOD(AN45,Calculations!$C$118))+(1-Control!$C$7*Calculations!$C$87)*INDEX('Monthly Data'!R:R,Calculations!$C$116+MOD(AN45,Calculations!$C$118))</f>
        <v>4.089189590407355E-3</v>
      </c>
      <c r="FE45" s="86">
        <f ca="1">Control!$C$7*Calculations!$C$82*INDEX('Monthly Data'!N:N,Calculations!$C$116+MOD(AO45,Calculations!$C$118))+Control!$C$7*Calculations!$C$83*INDEX('Monthly Data'!O:O,Calculations!$C$116+MOD(AO45,Calculations!$C$118))+Control!$C$7*Calculations!$C$84*INDEX('Monthly Data'!P:P,Calculations!$C$116+MOD(AO45,Calculations!$C$118))+Control!$C$7*Calculations!$C$85*INDEX('Monthly Data'!Q:Q,Calculations!$C$116+MOD(AO45,Calculations!$C$118))+(1-Control!$C$7*Calculations!$C$87)*INDEX('Monthly Data'!R:R,Calculations!$C$116+MOD(AO45,Calculations!$C$118))</f>
        <v>1.0018681835149534E-3</v>
      </c>
      <c r="FF45" s="86">
        <f ca="1">Control!$C$7*Calculations!$C$82*INDEX('Monthly Data'!N:N,Calculations!$C$116+MOD(AP45,Calculations!$C$118))+Control!$C$7*Calculations!$C$83*INDEX('Monthly Data'!O:O,Calculations!$C$116+MOD(AP45,Calculations!$C$118))+Control!$C$7*Calculations!$C$84*INDEX('Monthly Data'!P:P,Calculations!$C$116+MOD(AP45,Calculations!$C$118))+Control!$C$7*Calculations!$C$85*INDEX('Monthly Data'!Q:Q,Calculations!$C$116+MOD(AP45,Calculations!$C$118))+(1-Control!$C$7*Calculations!$C$87)*INDEX('Monthly Data'!R:R,Calculations!$C$116+MOD(AP45,Calculations!$C$118))</f>
        <v>-4.3408051735618014E-2</v>
      </c>
      <c r="FG45" s="86">
        <f ca="1">Control!$C$7*Calculations!$C$82*INDEX('Monthly Data'!N:N,Calculations!$C$116+MOD(AQ45,Calculations!$C$118))+Control!$C$7*Calculations!$C$83*INDEX('Monthly Data'!O:O,Calculations!$C$116+MOD(AQ45,Calculations!$C$118))+Control!$C$7*Calculations!$C$84*INDEX('Monthly Data'!P:P,Calculations!$C$116+MOD(AQ45,Calculations!$C$118))+Control!$C$7*Calculations!$C$85*INDEX('Monthly Data'!Q:Q,Calculations!$C$116+MOD(AQ45,Calculations!$C$118))+(1-Control!$C$7*Calculations!$C$87)*INDEX('Monthly Data'!R:R,Calculations!$C$116+MOD(AQ45,Calculations!$C$118))</f>
        <v>-3.8554137824290124E-2</v>
      </c>
      <c r="FH45" s="86">
        <f ca="1">Control!$C$7*Calculations!$C$82*INDEX('Monthly Data'!N:N,Calculations!$C$116+MOD(AR45,Calculations!$C$118))+Control!$C$7*Calculations!$C$83*INDEX('Monthly Data'!O:O,Calculations!$C$116+MOD(AR45,Calculations!$C$118))+Control!$C$7*Calculations!$C$84*INDEX('Monthly Data'!P:P,Calculations!$C$116+MOD(AR45,Calculations!$C$118))+Control!$C$7*Calculations!$C$85*INDEX('Monthly Data'!Q:Q,Calculations!$C$116+MOD(AR45,Calculations!$C$118))+(1-Control!$C$7*Calculations!$C$87)*INDEX('Monthly Data'!R:R,Calculations!$C$116+MOD(AR45,Calculations!$C$118))</f>
        <v>6.2631896128884862E-3</v>
      </c>
      <c r="FI45" s="86">
        <f ca="1">Control!$C$7*Calculations!$C$82*INDEX('Monthly Data'!N:N,Calculations!$C$116+MOD(AS45,Calculations!$C$118))+Control!$C$7*Calculations!$C$83*INDEX('Monthly Data'!O:O,Calculations!$C$116+MOD(AS45,Calculations!$C$118))+Control!$C$7*Calculations!$C$84*INDEX('Monthly Data'!P:P,Calculations!$C$116+MOD(AS45,Calculations!$C$118))+Control!$C$7*Calculations!$C$85*INDEX('Monthly Data'!Q:Q,Calculations!$C$116+MOD(AS45,Calculations!$C$118))+(1-Control!$C$7*Calculations!$C$87)*INDEX('Monthly Data'!R:R,Calculations!$C$116+MOD(AS45,Calculations!$C$118))</f>
        <v>6.6954569943530936E-3</v>
      </c>
      <c r="FJ45" s="86">
        <f ca="1">Control!$C$7*Calculations!$C$82*INDEX('Monthly Data'!N:N,Calculations!$C$116+MOD(AT45,Calculations!$C$118))+Control!$C$7*Calculations!$C$83*INDEX('Monthly Data'!O:O,Calculations!$C$116+MOD(AT45,Calculations!$C$118))+Control!$C$7*Calculations!$C$84*INDEX('Monthly Data'!P:P,Calculations!$C$116+MOD(AT45,Calculations!$C$118))+Control!$C$7*Calculations!$C$85*INDEX('Monthly Data'!Q:Q,Calculations!$C$116+MOD(AT45,Calculations!$C$118))+(1-Control!$C$7*Calculations!$C$87)*INDEX('Monthly Data'!R:R,Calculations!$C$116+MOD(AT45,Calculations!$C$118))</f>
        <v>-9.5555592256394619E-3</v>
      </c>
      <c r="FK45" s="86">
        <f ca="1">Control!$C$7*Calculations!$C$82*INDEX('Monthly Data'!N:N,Calculations!$C$116+MOD(AU45,Calculations!$C$118))+Control!$C$7*Calculations!$C$83*INDEX('Monthly Data'!O:O,Calculations!$C$116+MOD(AU45,Calculations!$C$118))+Control!$C$7*Calculations!$C$84*INDEX('Monthly Data'!P:P,Calculations!$C$116+MOD(AU45,Calculations!$C$118))+Control!$C$7*Calculations!$C$85*INDEX('Monthly Data'!Q:Q,Calculations!$C$116+MOD(AU45,Calculations!$C$118))+(1-Control!$C$7*Calculations!$C$87)*INDEX('Monthly Data'!R:R,Calculations!$C$116+MOD(AU45,Calculations!$C$118))</f>
        <v>8.4240675975201049E-3</v>
      </c>
      <c r="FL45" s="86">
        <f ca="1">Control!$C$7*Calculations!$C$82*INDEX('Monthly Data'!N:N,Calculations!$C$116+MOD(AV45,Calculations!$C$118))+Control!$C$7*Calculations!$C$83*INDEX('Monthly Data'!O:O,Calculations!$C$116+MOD(AV45,Calculations!$C$118))+Control!$C$7*Calculations!$C$84*INDEX('Monthly Data'!P:P,Calculations!$C$116+MOD(AV45,Calculations!$C$118))+Control!$C$7*Calculations!$C$85*INDEX('Monthly Data'!Q:Q,Calculations!$C$116+MOD(AV45,Calculations!$C$118))+(1-Control!$C$7*Calculations!$C$87)*INDEX('Monthly Data'!R:R,Calculations!$C$116+MOD(AV45,Calculations!$C$118))</f>
        <v>1.5115046179922851E-2</v>
      </c>
      <c r="FM45" s="86">
        <f ca="1">Control!$C$7*Calculations!$C$82*INDEX('Monthly Data'!N:N,Calculations!$C$116+MOD(AW45,Calculations!$C$118))+Control!$C$7*Calculations!$C$83*INDEX('Monthly Data'!O:O,Calculations!$C$116+MOD(AW45,Calculations!$C$118))+Control!$C$7*Calculations!$C$84*INDEX('Monthly Data'!P:P,Calculations!$C$116+MOD(AW45,Calculations!$C$118))+Control!$C$7*Calculations!$C$85*INDEX('Monthly Data'!Q:Q,Calculations!$C$116+MOD(AW45,Calculations!$C$118))+(1-Control!$C$7*Calculations!$C$87)*INDEX('Monthly Data'!R:R,Calculations!$C$116+MOD(AW45,Calculations!$C$118))</f>
        <v>9.5791276036140301E-3</v>
      </c>
      <c r="FN45" s="86">
        <f ca="1">Control!$C$7*Calculations!$C$82*INDEX('Monthly Data'!N:N,Calculations!$C$116+MOD(AX45,Calculations!$C$118))+Control!$C$7*Calculations!$C$83*INDEX('Monthly Data'!O:O,Calculations!$C$116+MOD(AX45,Calculations!$C$118))+Control!$C$7*Calculations!$C$84*INDEX('Monthly Data'!P:P,Calculations!$C$116+MOD(AX45,Calculations!$C$118))+Control!$C$7*Calculations!$C$85*INDEX('Monthly Data'!Q:Q,Calculations!$C$116+MOD(AX45,Calculations!$C$118))+(1-Control!$C$7*Calculations!$C$87)*INDEX('Monthly Data'!R:R,Calculations!$C$116+MOD(AX45,Calculations!$C$118))</f>
        <v>-1.8530040247387896E-2</v>
      </c>
      <c r="FO45" s="86">
        <f ca="1">Control!$C$7*Calculations!$C$82*INDEX('Monthly Data'!N:N,Calculations!$C$116+MOD(AY45,Calculations!$C$118))+Control!$C$7*Calculations!$C$83*INDEX('Monthly Data'!O:O,Calculations!$C$116+MOD(AY45,Calculations!$C$118))+Control!$C$7*Calculations!$C$84*INDEX('Monthly Data'!P:P,Calculations!$C$116+MOD(AY45,Calculations!$C$118))+Control!$C$7*Calculations!$C$85*INDEX('Monthly Data'!Q:Q,Calculations!$C$116+MOD(AY45,Calculations!$C$118))+(1-Control!$C$7*Calculations!$C$87)*INDEX('Monthly Data'!R:R,Calculations!$C$116+MOD(AY45,Calculations!$C$118))</f>
        <v>-9.9526758408448549E-3</v>
      </c>
      <c r="FP45" s="86">
        <f ca="1">Control!$C$7*Calculations!$C$82*INDEX('Monthly Data'!N:N,Calculations!$C$116+MOD(AZ45,Calculations!$C$118))+Control!$C$7*Calculations!$C$83*INDEX('Monthly Data'!O:O,Calculations!$C$116+MOD(AZ45,Calculations!$C$118))+Control!$C$7*Calculations!$C$84*INDEX('Monthly Data'!P:P,Calculations!$C$116+MOD(AZ45,Calculations!$C$118))+Control!$C$7*Calculations!$C$85*INDEX('Monthly Data'!Q:Q,Calculations!$C$116+MOD(AZ45,Calculations!$C$118))+(1-Control!$C$7*Calculations!$C$87)*INDEX('Monthly Data'!R:R,Calculations!$C$116+MOD(AZ45,Calculations!$C$118))</f>
        <v>-1.4213734788548189E-2</v>
      </c>
      <c r="FQ45" s="86">
        <f ca="1">Control!$C$7*Calculations!$C$82*INDEX('Monthly Data'!N:N,Calculations!$C$116+MOD(BA45,Calculations!$C$118))+Control!$C$7*Calculations!$C$83*INDEX('Monthly Data'!O:O,Calculations!$C$116+MOD(BA45,Calculations!$C$118))+Control!$C$7*Calculations!$C$84*INDEX('Monthly Data'!P:P,Calculations!$C$116+MOD(BA45,Calculations!$C$118))+Control!$C$7*Calculations!$C$85*INDEX('Monthly Data'!Q:Q,Calculations!$C$116+MOD(BA45,Calculations!$C$118))+(1-Control!$C$7*Calculations!$C$87)*INDEX('Monthly Data'!R:R,Calculations!$C$116+MOD(BA45,Calculations!$C$118))</f>
        <v>1.0353752315110615E-2</v>
      </c>
      <c r="FR45" s="86">
        <f ca="1">Control!$C$7*Calculations!$C$82*INDEX('Monthly Data'!N:N,Calculations!$C$116+MOD(BB45,Calculations!$C$118))+Control!$C$7*Calculations!$C$83*INDEX('Monthly Data'!O:O,Calculations!$C$116+MOD(BB45,Calculations!$C$118))+Control!$C$7*Calculations!$C$84*INDEX('Monthly Data'!P:P,Calculations!$C$116+MOD(BB45,Calculations!$C$118))+Control!$C$7*Calculations!$C$85*INDEX('Monthly Data'!Q:Q,Calculations!$C$116+MOD(BB45,Calculations!$C$118))+(1-Control!$C$7*Calculations!$C$87)*INDEX('Monthly Data'!R:R,Calculations!$C$116+MOD(BB45,Calculations!$C$118))</f>
        <v>1.5063457444773597E-2</v>
      </c>
      <c r="FS45" s="86">
        <f ca="1">Control!$C$7*Calculations!$C$82*INDEX('Monthly Data'!N:N,Calculations!$C$116+MOD(BC45,Calculations!$C$118))+Control!$C$7*Calculations!$C$83*INDEX('Monthly Data'!O:O,Calculations!$C$116+MOD(BC45,Calculations!$C$118))+Control!$C$7*Calculations!$C$84*INDEX('Monthly Data'!P:P,Calculations!$C$116+MOD(BC45,Calculations!$C$118))+Control!$C$7*Calculations!$C$85*INDEX('Monthly Data'!Q:Q,Calculations!$C$116+MOD(BC45,Calculations!$C$118))+(1-Control!$C$7*Calculations!$C$87)*INDEX('Monthly Data'!R:R,Calculations!$C$116+MOD(BC45,Calculations!$C$118))</f>
        <v>4.4327772793586687E-3</v>
      </c>
      <c r="FT45" s="86">
        <f ca="1">Control!$C$7*Calculations!$C$82*INDEX('Monthly Data'!N:N,Calculations!$C$116+MOD(BD45,Calculations!$C$118))+Control!$C$7*Calculations!$C$83*INDEX('Monthly Data'!O:O,Calculations!$C$116+MOD(BD45,Calculations!$C$118))+Control!$C$7*Calculations!$C$84*INDEX('Monthly Data'!P:P,Calculations!$C$116+MOD(BD45,Calculations!$C$118))+Control!$C$7*Calculations!$C$85*INDEX('Monthly Data'!Q:Q,Calculations!$C$116+MOD(BD45,Calculations!$C$118))+(1-Control!$C$7*Calculations!$C$87)*INDEX('Monthly Data'!R:R,Calculations!$C$116+MOD(BD45,Calculations!$C$118))</f>
        <v>-3.53368065312233E-2</v>
      </c>
      <c r="FU45" s="86">
        <f ca="1">Control!$C$7*Calculations!$C$82*INDEX('Monthly Data'!N:N,Calculations!$C$116+MOD(BE45,Calculations!$C$118))+Control!$C$7*Calculations!$C$83*INDEX('Monthly Data'!O:O,Calculations!$C$116+MOD(BE45,Calculations!$C$118))+Control!$C$7*Calculations!$C$84*INDEX('Monthly Data'!P:P,Calculations!$C$116+MOD(BE45,Calculations!$C$118))+Control!$C$7*Calculations!$C$85*INDEX('Monthly Data'!Q:Q,Calculations!$C$116+MOD(BE45,Calculations!$C$118))+(1-Control!$C$7*Calculations!$C$87)*INDEX('Monthly Data'!R:R,Calculations!$C$116+MOD(BE45,Calculations!$C$118))</f>
        <v>7.3538285850108537E-3</v>
      </c>
      <c r="FV45" s="86">
        <f ca="1">Control!$C$7*Calculations!$C$82*INDEX('Monthly Data'!N:N,Calculations!$C$116+MOD(BF45,Calculations!$C$118))+Control!$C$7*Calculations!$C$83*INDEX('Monthly Data'!O:O,Calculations!$C$116+MOD(BF45,Calculations!$C$118))+Control!$C$7*Calculations!$C$84*INDEX('Monthly Data'!P:P,Calculations!$C$116+MOD(BF45,Calculations!$C$118))+Control!$C$7*Calculations!$C$85*INDEX('Monthly Data'!Q:Q,Calculations!$C$116+MOD(BF45,Calculations!$C$118))+(1-Control!$C$7*Calculations!$C$87)*INDEX('Monthly Data'!R:R,Calculations!$C$116+MOD(BF45,Calculations!$C$118))</f>
        <v>4.089189590407355E-3</v>
      </c>
      <c r="FW45" s="86">
        <f ca="1">Control!$C$7*Calculations!$C$82*INDEX('Monthly Data'!N:N,Calculations!$C$116+MOD(BG45,Calculations!$C$118))+Control!$C$7*Calculations!$C$83*INDEX('Monthly Data'!O:O,Calculations!$C$116+MOD(BG45,Calculations!$C$118))+Control!$C$7*Calculations!$C$84*INDEX('Monthly Data'!P:P,Calculations!$C$116+MOD(BG45,Calculations!$C$118))+Control!$C$7*Calculations!$C$85*INDEX('Monthly Data'!Q:Q,Calculations!$C$116+MOD(BG45,Calculations!$C$118))+(1-Control!$C$7*Calculations!$C$87)*INDEX('Monthly Data'!R:R,Calculations!$C$116+MOD(BG45,Calculations!$C$118))</f>
        <v>-2.6378232493851243E-2</v>
      </c>
      <c r="FX45" s="86">
        <f ca="1">Control!$C$7*Calculations!$C$82*INDEX('Monthly Data'!N:N,Calculations!$C$116+MOD(BH45,Calculations!$C$118))+Control!$C$7*Calculations!$C$83*INDEX('Monthly Data'!O:O,Calculations!$C$116+MOD(BH45,Calculations!$C$118))+Control!$C$7*Calculations!$C$84*INDEX('Monthly Data'!P:P,Calculations!$C$116+MOD(BH45,Calculations!$C$118))+Control!$C$7*Calculations!$C$85*INDEX('Monthly Data'!Q:Q,Calculations!$C$116+MOD(BH45,Calculations!$C$118))+(1-Control!$C$7*Calculations!$C$87)*INDEX('Monthly Data'!R:R,Calculations!$C$116+MOD(BH45,Calculations!$C$118))</f>
        <v>1.0018681835149534E-3</v>
      </c>
      <c r="FY45" s="86">
        <f ca="1">Control!$C$7*Calculations!$C$82*INDEX('Monthly Data'!N:N,Calculations!$C$116+MOD(BI45,Calculations!$C$118))+Control!$C$7*Calculations!$C$83*INDEX('Monthly Data'!O:O,Calculations!$C$116+MOD(BI45,Calculations!$C$118))+Control!$C$7*Calculations!$C$84*INDEX('Monthly Data'!P:P,Calculations!$C$116+MOD(BI45,Calculations!$C$118))+Control!$C$7*Calculations!$C$85*INDEX('Monthly Data'!Q:Q,Calculations!$C$116+MOD(BI45,Calculations!$C$118))+(1-Control!$C$7*Calculations!$C$87)*INDEX('Monthly Data'!R:R,Calculations!$C$116+MOD(BI45,Calculations!$C$118))</f>
        <v>5.8868730207813358E-3</v>
      </c>
      <c r="FZ45" s="86">
        <f ca="1">Control!$C$7*Calculations!$C$82*INDEX('Monthly Data'!N:N,Calculations!$C$116+MOD(BJ45,Calculations!$C$118))+Control!$C$7*Calculations!$C$83*INDEX('Monthly Data'!O:O,Calculations!$C$116+MOD(BJ45,Calculations!$C$118))+Control!$C$7*Calculations!$C$84*INDEX('Monthly Data'!P:P,Calculations!$C$116+MOD(BJ45,Calculations!$C$118))+Control!$C$7*Calculations!$C$85*INDEX('Monthly Data'!Q:Q,Calculations!$C$116+MOD(BJ45,Calculations!$C$118))+(1-Control!$C$7*Calculations!$C$87)*INDEX('Monthly Data'!R:R,Calculations!$C$116+MOD(BJ45,Calculations!$C$118))</f>
        <v>1.8695385296339444E-2</v>
      </c>
      <c r="GA45" s="86">
        <f ca="1">Control!$C$7*Calculations!$C$82*INDEX('Monthly Data'!N:N,Calculations!$C$116+MOD(BK45,Calculations!$C$118))+Control!$C$7*Calculations!$C$83*INDEX('Monthly Data'!O:O,Calculations!$C$116+MOD(BK45,Calculations!$C$118))+Control!$C$7*Calculations!$C$84*INDEX('Monthly Data'!P:P,Calculations!$C$116+MOD(BK45,Calculations!$C$118))+Control!$C$7*Calculations!$C$85*INDEX('Monthly Data'!Q:Q,Calculations!$C$116+MOD(BK45,Calculations!$C$118))+(1-Control!$C$7*Calculations!$C$87)*INDEX('Monthly Data'!R:R,Calculations!$C$116+MOD(BK45,Calculations!$C$118))</f>
        <v>2.9708469559001142E-2</v>
      </c>
      <c r="GB45" s="86">
        <f ca="1">Control!$C$7*Calculations!$C$82*INDEX('Monthly Data'!N:N,Calculations!$C$116+MOD(BL45,Calculations!$C$118))+Control!$C$7*Calculations!$C$83*INDEX('Monthly Data'!O:O,Calculations!$C$116+MOD(BL45,Calculations!$C$118))+Control!$C$7*Calculations!$C$84*INDEX('Monthly Data'!P:P,Calculations!$C$116+MOD(BL45,Calculations!$C$118))+Control!$C$7*Calculations!$C$85*INDEX('Monthly Data'!Q:Q,Calculations!$C$116+MOD(BL45,Calculations!$C$118))+(1-Control!$C$7*Calculations!$C$87)*INDEX('Monthly Data'!R:R,Calculations!$C$116+MOD(BL45,Calculations!$C$118))</f>
        <v>2.5790695379256122E-2</v>
      </c>
      <c r="GC45" s="86">
        <f ca="1">Control!$C$7*Calculations!$C$82*INDEX('Monthly Data'!N:N,Calculations!$C$116+MOD(BM45,Calculations!$C$118))+Control!$C$7*Calculations!$C$83*INDEX('Monthly Data'!O:O,Calculations!$C$116+MOD(BM45,Calculations!$C$118))+Control!$C$7*Calculations!$C$84*INDEX('Monthly Data'!P:P,Calculations!$C$116+MOD(BM45,Calculations!$C$118))+Control!$C$7*Calculations!$C$85*INDEX('Monthly Data'!Q:Q,Calculations!$C$116+MOD(BM45,Calculations!$C$118))+(1-Control!$C$7*Calculations!$C$87)*INDEX('Monthly Data'!R:R,Calculations!$C$116+MOD(BM45,Calculations!$C$118))</f>
        <v>-9.8327855560634558E-3</v>
      </c>
      <c r="GD45" s="86">
        <f ca="1">Control!$C$7*Calculations!$C$82*INDEX('Monthly Data'!N:N,Calculations!$C$116+MOD(BN45,Calculations!$C$118))+Control!$C$7*Calculations!$C$83*INDEX('Monthly Data'!O:O,Calculations!$C$116+MOD(BN45,Calculations!$C$118))+Control!$C$7*Calculations!$C$84*INDEX('Monthly Data'!P:P,Calculations!$C$116+MOD(BN45,Calculations!$C$118))+Control!$C$7*Calculations!$C$85*INDEX('Monthly Data'!Q:Q,Calculations!$C$116+MOD(BN45,Calculations!$C$118))+(1-Control!$C$7*Calculations!$C$87)*INDEX('Monthly Data'!R:R,Calculations!$C$116+MOD(BN45,Calculations!$C$118))</f>
        <v>-2.4571433440223247E-2</v>
      </c>
      <c r="GE45" s="86">
        <f ca="1">Control!$C$7*Calculations!$C$82*INDEX('Monthly Data'!N:N,Calculations!$C$116+MOD(BO45,Calculations!$C$118))+Control!$C$7*Calculations!$C$83*INDEX('Monthly Data'!O:O,Calculations!$C$116+MOD(BO45,Calculations!$C$118))+Control!$C$7*Calculations!$C$84*INDEX('Monthly Data'!P:P,Calculations!$C$116+MOD(BO45,Calculations!$C$118))+Control!$C$7*Calculations!$C$85*INDEX('Monthly Data'!Q:Q,Calculations!$C$116+MOD(BO45,Calculations!$C$118))+(1-Control!$C$7*Calculations!$C$87)*INDEX('Monthly Data'!R:R,Calculations!$C$116+MOD(BO45,Calculations!$C$118))</f>
        <v>3.5231336013669103E-2</v>
      </c>
      <c r="GF45" s="86">
        <f ca="1">Control!$C$7*Calculations!$C$82*INDEX('Monthly Data'!N:N,Calculations!$C$116+MOD(BP45,Calculations!$C$118))+Control!$C$7*Calculations!$C$83*INDEX('Monthly Data'!O:O,Calculations!$C$116+MOD(BP45,Calculations!$C$118))+Control!$C$7*Calculations!$C$84*INDEX('Monthly Data'!P:P,Calculations!$C$116+MOD(BP45,Calculations!$C$118))+Control!$C$7*Calculations!$C$85*INDEX('Monthly Data'!Q:Q,Calculations!$C$116+MOD(BP45,Calculations!$C$118))+(1-Control!$C$7*Calculations!$C$87)*INDEX('Monthly Data'!R:R,Calculations!$C$116+MOD(BP45,Calculations!$C$118))</f>
        <v>-1.9947061878162777E-2</v>
      </c>
      <c r="GG45" s="86">
        <f ca="1">Control!$C$7*Calculations!$C$82*INDEX('Monthly Data'!N:N,Calculations!$C$116+MOD(BQ45,Calculations!$C$118))+Control!$C$7*Calculations!$C$83*INDEX('Monthly Data'!O:O,Calculations!$C$116+MOD(BQ45,Calculations!$C$118))+Control!$C$7*Calculations!$C$84*INDEX('Monthly Data'!P:P,Calculations!$C$116+MOD(BQ45,Calculations!$C$118))+Control!$C$7*Calculations!$C$85*INDEX('Monthly Data'!Q:Q,Calculations!$C$116+MOD(BQ45,Calculations!$C$118))+(1-Control!$C$7*Calculations!$C$87)*INDEX('Monthly Data'!R:R,Calculations!$C$116+MOD(BQ45,Calculations!$C$118))</f>
        <v>9.9787204839310462E-3</v>
      </c>
      <c r="GH45" s="86">
        <f ca="1">Control!$C$7*Calculations!$C$82*INDEX('Monthly Data'!N:N,Calculations!$C$116+MOD(BR45,Calculations!$C$118))+Control!$C$7*Calculations!$C$83*INDEX('Monthly Data'!O:O,Calculations!$C$116+MOD(BR45,Calculations!$C$118))+Control!$C$7*Calculations!$C$84*INDEX('Monthly Data'!P:P,Calculations!$C$116+MOD(BR45,Calculations!$C$118))+Control!$C$7*Calculations!$C$85*INDEX('Monthly Data'!Q:Q,Calculations!$C$116+MOD(BR45,Calculations!$C$118))+(1-Control!$C$7*Calculations!$C$87)*INDEX('Monthly Data'!R:R,Calculations!$C$116+MOD(BR45,Calculations!$C$118))</f>
        <v>1.5063457444773597E-2</v>
      </c>
      <c r="GI45" s="86">
        <f ca="1">Control!$C$7*Calculations!$C$82*INDEX('Monthly Data'!N:N,Calculations!$C$116+MOD(BS45,Calculations!$C$118))+Control!$C$7*Calculations!$C$83*INDEX('Monthly Data'!O:O,Calculations!$C$116+MOD(BS45,Calculations!$C$118))+Control!$C$7*Calculations!$C$84*INDEX('Monthly Data'!P:P,Calculations!$C$116+MOD(BS45,Calculations!$C$118))+Control!$C$7*Calculations!$C$85*INDEX('Monthly Data'!Q:Q,Calculations!$C$116+MOD(BS45,Calculations!$C$118))+(1-Control!$C$7*Calculations!$C$87)*INDEX('Monthly Data'!R:R,Calculations!$C$116+MOD(BS45,Calculations!$C$118))</f>
        <v>-1.880155173376722E-2</v>
      </c>
      <c r="GJ45" s="86">
        <f ca="1">Control!$C$7*Calculations!$C$82*INDEX('Monthly Data'!N:N,Calculations!$C$116+MOD(BT45,Calculations!$C$118))+Control!$C$7*Calculations!$C$83*INDEX('Monthly Data'!O:O,Calculations!$C$116+MOD(BT45,Calculations!$C$118))+Control!$C$7*Calculations!$C$84*INDEX('Monthly Data'!P:P,Calculations!$C$116+MOD(BT45,Calculations!$C$118))+Control!$C$7*Calculations!$C$85*INDEX('Monthly Data'!Q:Q,Calculations!$C$116+MOD(BT45,Calculations!$C$118))+(1-Control!$C$7*Calculations!$C$87)*INDEX('Monthly Data'!R:R,Calculations!$C$116+MOD(BT45,Calculations!$C$118))</f>
        <v>-1.8530040247387896E-2</v>
      </c>
      <c r="GK45" s="86">
        <f ca="1">Control!$C$7*Calculations!$C$82*INDEX('Monthly Data'!N:N,Calculations!$C$116+MOD(BU45,Calculations!$C$118))+Control!$C$7*Calculations!$C$83*INDEX('Monthly Data'!O:O,Calculations!$C$116+MOD(BU45,Calculations!$C$118))+Control!$C$7*Calculations!$C$84*INDEX('Monthly Data'!P:P,Calculations!$C$116+MOD(BU45,Calculations!$C$118))+Control!$C$7*Calculations!$C$85*INDEX('Monthly Data'!Q:Q,Calculations!$C$116+MOD(BU45,Calculations!$C$118))+(1-Control!$C$7*Calculations!$C$87)*INDEX('Monthly Data'!R:R,Calculations!$C$116+MOD(BU45,Calculations!$C$118))</f>
        <v>-7.5539743260223157E-3</v>
      </c>
      <c r="GL45" s="86">
        <f ca="1">Control!$C$7*Calculations!$C$82*INDEX('Monthly Data'!N:N,Calculations!$C$116+MOD(BV45,Calculations!$C$118))+Control!$C$7*Calculations!$C$83*INDEX('Monthly Data'!O:O,Calculations!$C$116+MOD(BV45,Calculations!$C$118))+Control!$C$7*Calculations!$C$84*INDEX('Monthly Data'!P:P,Calculations!$C$116+MOD(BV45,Calculations!$C$118))+Control!$C$7*Calculations!$C$85*INDEX('Monthly Data'!Q:Q,Calculations!$C$116+MOD(BV45,Calculations!$C$118))+(1-Control!$C$7*Calculations!$C$87)*INDEX('Monthly Data'!R:R,Calculations!$C$116+MOD(BV45,Calculations!$C$118))</f>
        <v>-7.4084874653726545E-3</v>
      </c>
      <c r="GM45" s="86">
        <f ca="1">Control!$C$7*Calculations!$C$82*INDEX('Monthly Data'!N:N,Calculations!$C$116+MOD(BW45,Calculations!$C$118))+Control!$C$7*Calculations!$C$83*INDEX('Monthly Data'!O:O,Calculations!$C$116+MOD(BW45,Calculations!$C$118))+Control!$C$7*Calculations!$C$84*INDEX('Monthly Data'!P:P,Calculations!$C$116+MOD(BW45,Calculations!$C$118))+Control!$C$7*Calculations!$C$85*INDEX('Monthly Data'!Q:Q,Calculations!$C$116+MOD(BW45,Calculations!$C$118))+(1-Control!$C$7*Calculations!$C$87)*INDEX('Monthly Data'!R:R,Calculations!$C$116+MOD(BW45,Calculations!$C$118))</f>
        <v>9.9793409618087695E-3</v>
      </c>
      <c r="GN45" s="86">
        <f ca="1">Control!$C$7*Calculations!$C$82*INDEX('Monthly Data'!N:N,Calculations!$C$116+MOD(BX45,Calculations!$C$118))+Control!$C$7*Calculations!$C$83*INDEX('Monthly Data'!O:O,Calculations!$C$116+MOD(BX45,Calculations!$C$118))+Control!$C$7*Calculations!$C$84*INDEX('Monthly Data'!P:P,Calculations!$C$116+MOD(BX45,Calculations!$C$118))+Control!$C$7*Calculations!$C$85*INDEX('Monthly Data'!Q:Q,Calculations!$C$116+MOD(BX45,Calculations!$C$118))+(1-Control!$C$7*Calculations!$C$87)*INDEX('Monthly Data'!R:R,Calculations!$C$116+MOD(BX45,Calculations!$C$118))</f>
        <v>2.3307359621218403E-2</v>
      </c>
      <c r="GO45" s="86">
        <f ca="1">Control!$C$7*Calculations!$C$82*INDEX('Monthly Data'!N:N,Calculations!$C$116+MOD(BY45,Calculations!$C$118))+Control!$C$7*Calculations!$C$83*INDEX('Monthly Data'!O:O,Calculations!$C$116+MOD(BY45,Calculations!$C$118))+Control!$C$7*Calculations!$C$84*INDEX('Monthly Data'!P:P,Calculations!$C$116+MOD(BY45,Calculations!$C$118))+Control!$C$7*Calculations!$C$85*INDEX('Monthly Data'!Q:Q,Calculations!$C$116+MOD(BY45,Calculations!$C$118))+(1-Control!$C$7*Calculations!$C$87)*INDEX('Monthly Data'!R:R,Calculations!$C$116+MOD(BY45,Calculations!$C$118))</f>
        <v>-4.417423226995453E-3</v>
      </c>
      <c r="GP45" s="86">
        <f ca="1">Control!$C$7*Calculations!$C$82*INDEX('Monthly Data'!N:N,Calculations!$C$116+MOD(BZ45,Calculations!$C$118))+Control!$C$7*Calculations!$C$83*INDEX('Monthly Data'!O:O,Calculations!$C$116+MOD(BZ45,Calculations!$C$118))+Control!$C$7*Calculations!$C$84*INDEX('Monthly Data'!P:P,Calculations!$C$116+MOD(BZ45,Calculations!$C$118))+Control!$C$7*Calculations!$C$85*INDEX('Monthly Data'!Q:Q,Calculations!$C$116+MOD(BZ45,Calculations!$C$118))+(1-Control!$C$7*Calculations!$C$87)*INDEX('Monthly Data'!R:R,Calculations!$C$116+MOD(BZ45,Calculations!$C$118))</f>
        <v>1.8665061640915637E-2</v>
      </c>
      <c r="GQ45" s="86">
        <f ca="1">Control!$C$7*Calculations!$C$82*INDEX('Monthly Data'!N:N,Calculations!$C$116+MOD(CA45,Calculations!$C$118))+Control!$C$7*Calculations!$C$83*INDEX('Monthly Data'!O:O,Calculations!$C$116+MOD(CA45,Calculations!$C$118))+Control!$C$7*Calculations!$C$84*INDEX('Monthly Data'!P:P,Calculations!$C$116+MOD(CA45,Calculations!$C$118))+Control!$C$7*Calculations!$C$85*INDEX('Monthly Data'!Q:Q,Calculations!$C$116+MOD(CA45,Calculations!$C$118))+(1-Control!$C$7*Calculations!$C$87)*INDEX('Monthly Data'!R:R,Calculations!$C$116+MOD(CA45,Calculations!$C$118))</f>
        <v>1.5758278480433856E-2</v>
      </c>
      <c r="GR45" s="86">
        <f ca="1">Control!$C$7*Calculations!$C$82*INDEX('Monthly Data'!N:N,Calculations!$C$116+MOD(CB45,Calculations!$C$118))+Control!$C$7*Calculations!$C$83*INDEX('Monthly Data'!O:O,Calculations!$C$116+MOD(CB45,Calculations!$C$118))+Control!$C$7*Calculations!$C$84*INDEX('Monthly Data'!P:P,Calculations!$C$116+MOD(CB45,Calculations!$C$118))+Control!$C$7*Calculations!$C$85*INDEX('Monthly Data'!Q:Q,Calculations!$C$116+MOD(CB45,Calculations!$C$118))+(1-Control!$C$7*Calculations!$C$87)*INDEX('Monthly Data'!R:R,Calculations!$C$116+MOD(CB45,Calculations!$C$118))</f>
        <v>-6.1115617667135171E-2</v>
      </c>
      <c r="GS45" s="86">
        <f ca="1">Control!$C$7*Calculations!$C$82*INDEX('Monthly Data'!N:N,Calculations!$C$116+MOD(CC45,Calculations!$C$118))+Control!$C$7*Calculations!$C$83*INDEX('Monthly Data'!O:O,Calculations!$C$116+MOD(CC45,Calculations!$C$118))+Control!$C$7*Calculations!$C$84*INDEX('Monthly Data'!P:P,Calculations!$C$116+MOD(CC45,Calculations!$C$118))+Control!$C$7*Calculations!$C$85*INDEX('Monthly Data'!Q:Q,Calculations!$C$116+MOD(CC45,Calculations!$C$118))+(1-Control!$C$7*Calculations!$C$87)*INDEX('Monthly Data'!R:R,Calculations!$C$116+MOD(CC45,Calculations!$C$118))</f>
        <v>-9.839093431862074E-3</v>
      </c>
      <c r="GT45" s="86">
        <f ca="1">Control!$C$7*Calculations!$C$82*INDEX('Monthly Data'!N:N,Calculations!$C$116+MOD(CD45,Calculations!$C$118))+Control!$C$7*Calculations!$C$83*INDEX('Monthly Data'!O:O,Calculations!$C$116+MOD(CD45,Calculations!$C$118))+Control!$C$7*Calculations!$C$84*INDEX('Monthly Data'!P:P,Calculations!$C$116+MOD(CD45,Calculations!$C$118))+Control!$C$7*Calculations!$C$85*INDEX('Monthly Data'!Q:Q,Calculations!$C$116+MOD(CD45,Calculations!$C$118))+(1-Control!$C$7*Calculations!$C$87)*INDEX('Monthly Data'!R:R,Calculations!$C$116+MOD(CD45,Calculations!$C$118))</f>
        <v>6.2631896128884862E-3</v>
      </c>
      <c r="GU45" s="86">
        <f ca="1">Control!$C$7*Calculations!$C$82*INDEX('Monthly Data'!N:N,Calculations!$C$116+MOD(CE45,Calculations!$C$118))+Control!$C$7*Calculations!$C$83*INDEX('Monthly Data'!O:O,Calculations!$C$116+MOD(CE45,Calculations!$C$118))+Control!$C$7*Calculations!$C$84*INDEX('Monthly Data'!P:P,Calculations!$C$116+MOD(CE45,Calculations!$C$118))+Control!$C$7*Calculations!$C$85*INDEX('Monthly Data'!Q:Q,Calculations!$C$116+MOD(CE45,Calculations!$C$118))+(1-Control!$C$7*Calculations!$C$87)*INDEX('Monthly Data'!R:R,Calculations!$C$116+MOD(CE45,Calculations!$C$118))</f>
        <v>2.5325873776067674E-2</v>
      </c>
      <c r="GV45" s="86">
        <f ca="1">Control!$C$7*Calculations!$C$82*INDEX('Monthly Data'!N:N,Calculations!$C$116+MOD(CF45,Calculations!$C$118))+Control!$C$7*Calculations!$C$83*INDEX('Monthly Data'!O:O,Calculations!$C$116+MOD(CF45,Calculations!$C$118))+Control!$C$7*Calculations!$C$84*INDEX('Monthly Data'!P:P,Calculations!$C$116+MOD(CF45,Calculations!$C$118))+Control!$C$7*Calculations!$C$85*INDEX('Monthly Data'!Q:Q,Calculations!$C$116+MOD(CF45,Calculations!$C$118))+(1-Control!$C$7*Calculations!$C$87)*INDEX('Monthly Data'!R:R,Calculations!$C$116+MOD(CF45,Calculations!$C$118))</f>
        <v>6.4539397490030407E-3</v>
      </c>
      <c r="GW45" s="86">
        <f ca="1">Control!$C$7*Calculations!$C$82*INDEX('Monthly Data'!N:N,Calculations!$C$116+MOD(CG45,Calculations!$C$118))+Control!$C$7*Calculations!$C$83*INDEX('Monthly Data'!O:O,Calculations!$C$116+MOD(CG45,Calculations!$C$118))+Control!$C$7*Calculations!$C$84*INDEX('Monthly Data'!P:P,Calculations!$C$116+MOD(CG45,Calculations!$C$118))+Control!$C$7*Calculations!$C$85*INDEX('Monthly Data'!Q:Q,Calculations!$C$116+MOD(CG45,Calculations!$C$118))+(1-Control!$C$7*Calculations!$C$87)*INDEX('Monthly Data'!R:R,Calculations!$C$116+MOD(CG45,Calculations!$C$118))</f>
        <v>1.8665061640915637E-2</v>
      </c>
      <c r="GX45" s="86">
        <f ca="1">Control!$C$7*Calculations!$C$82*INDEX('Monthly Data'!N:N,Calculations!$C$116+MOD(CH45,Calculations!$C$118))+Control!$C$7*Calculations!$C$83*INDEX('Monthly Data'!O:O,Calculations!$C$116+MOD(CH45,Calculations!$C$118))+Control!$C$7*Calculations!$C$84*INDEX('Monthly Data'!P:P,Calculations!$C$116+MOD(CH45,Calculations!$C$118))+Control!$C$7*Calculations!$C$85*INDEX('Monthly Data'!Q:Q,Calculations!$C$116+MOD(CH45,Calculations!$C$118))+(1-Control!$C$7*Calculations!$C$87)*INDEX('Monthly Data'!R:R,Calculations!$C$116+MOD(CH45,Calculations!$C$118))</f>
        <v>-7.5539743260223157E-3</v>
      </c>
      <c r="GY45" s="86">
        <f ca="1">Control!$C$7*Calculations!$C$82*INDEX('Monthly Data'!N:N,Calculations!$C$116+MOD(CI45,Calculations!$C$118))+Control!$C$7*Calculations!$C$83*INDEX('Monthly Data'!O:O,Calculations!$C$116+MOD(CI45,Calculations!$C$118))+Control!$C$7*Calculations!$C$84*INDEX('Monthly Data'!P:P,Calculations!$C$116+MOD(CI45,Calculations!$C$118))+Control!$C$7*Calculations!$C$85*INDEX('Monthly Data'!Q:Q,Calculations!$C$116+MOD(CI45,Calculations!$C$118))+(1-Control!$C$7*Calculations!$C$87)*INDEX('Monthly Data'!R:R,Calculations!$C$116+MOD(CI45,Calculations!$C$118))</f>
        <v>-2.0259958308006688E-2</v>
      </c>
      <c r="GZ45" s="86">
        <f ca="1">Control!$C$7*Calculations!$C$82*INDEX('Monthly Data'!N:N,Calculations!$C$116+MOD(CJ45,Calculations!$C$118))+Control!$C$7*Calculations!$C$83*INDEX('Monthly Data'!O:O,Calculations!$C$116+MOD(CJ45,Calculations!$C$118))+Control!$C$7*Calculations!$C$84*INDEX('Monthly Data'!P:P,Calculations!$C$116+MOD(CJ45,Calculations!$C$118))+Control!$C$7*Calculations!$C$85*INDEX('Monthly Data'!Q:Q,Calculations!$C$116+MOD(CJ45,Calculations!$C$118))+(1-Control!$C$7*Calculations!$C$87)*INDEX('Monthly Data'!R:R,Calculations!$C$116+MOD(CJ45,Calculations!$C$118))</f>
        <v>-7.8872955230675015E-3</v>
      </c>
      <c r="HA45" s="86">
        <f ca="1">Control!$C$7*Calculations!$C$82*INDEX('Monthly Data'!N:N,Calculations!$C$116+MOD(CK45,Calculations!$C$118))+Control!$C$7*Calculations!$C$83*INDEX('Monthly Data'!O:O,Calculations!$C$116+MOD(CK45,Calculations!$C$118))+Control!$C$7*Calculations!$C$84*INDEX('Monthly Data'!P:P,Calculations!$C$116+MOD(CK45,Calculations!$C$118))+Control!$C$7*Calculations!$C$85*INDEX('Monthly Data'!Q:Q,Calculations!$C$116+MOD(CK45,Calculations!$C$118))+(1-Control!$C$7*Calculations!$C$87)*INDEX('Monthly Data'!R:R,Calculations!$C$116+MOD(CK45,Calculations!$C$118))</f>
        <v>1.5216630695380906E-2</v>
      </c>
      <c r="HB45" s="86">
        <f ca="1">Control!$C$7*Calculations!$C$82*INDEX('Monthly Data'!N:N,Calculations!$C$116+MOD(CL45,Calculations!$C$118))+Control!$C$7*Calculations!$C$83*INDEX('Monthly Data'!O:O,Calculations!$C$116+MOD(CL45,Calculations!$C$118))+Control!$C$7*Calculations!$C$84*INDEX('Monthly Data'!P:P,Calculations!$C$116+MOD(CL45,Calculations!$C$118))+Control!$C$7*Calculations!$C$85*INDEX('Monthly Data'!Q:Q,Calculations!$C$116+MOD(CL45,Calculations!$C$118))+(1-Control!$C$7*Calculations!$C$87)*INDEX('Monthly Data'!R:R,Calculations!$C$116+MOD(CL45,Calculations!$C$118))</f>
        <v>4.7768166384148329E-3</v>
      </c>
      <c r="HC45" s="86">
        <f ca="1">Control!$C$7*Calculations!$C$82*INDEX('Monthly Data'!N:N,Calculations!$C$116+MOD(CM45,Calculations!$C$118))+Control!$C$7*Calculations!$C$83*INDEX('Monthly Data'!O:O,Calculations!$C$116+MOD(CM45,Calculations!$C$118))+Control!$C$7*Calculations!$C$84*INDEX('Monthly Data'!P:P,Calculations!$C$116+MOD(CM45,Calculations!$C$118))+Control!$C$7*Calculations!$C$85*INDEX('Monthly Data'!Q:Q,Calculations!$C$116+MOD(CM45,Calculations!$C$118))+(1-Control!$C$7*Calculations!$C$87)*INDEX('Monthly Data'!R:R,Calculations!$C$116+MOD(CM45,Calculations!$C$118))</f>
        <v>-7.4084874653726545E-3</v>
      </c>
      <c r="HD45" s="86">
        <f ca="1">Control!$C$7*Calculations!$C$82*INDEX('Monthly Data'!N:N,Calculations!$C$116+MOD(CN45,Calculations!$C$118))+Control!$C$7*Calculations!$C$83*INDEX('Monthly Data'!O:O,Calculations!$C$116+MOD(CN45,Calculations!$C$118))+Control!$C$7*Calculations!$C$84*INDEX('Monthly Data'!P:P,Calculations!$C$116+MOD(CN45,Calculations!$C$118))+Control!$C$7*Calculations!$C$85*INDEX('Monthly Data'!Q:Q,Calculations!$C$116+MOD(CN45,Calculations!$C$118))+(1-Control!$C$7*Calculations!$C$87)*INDEX('Monthly Data'!R:R,Calculations!$C$116+MOD(CN45,Calculations!$C$118))</f>
        <v>1.2435425892067014E-2</v>
      </c>
      <c r="HE45" s="86">
        <f ca="1">Control!$C$7*Calculations!$C$82*INDEX('Monthly Data'!N:N,Calculations!$C$116+MOD(CO45,Calculations!$C$118))+Control!$C$7*Calculations!$C$83*INDEX('Monthly Data'!O:O,Calculations!$C$116+MOD(CO45,Calculations!$C$118))+Control!$C$7*Calculations!$C$84*INDEX('Monthly Data'!P:P,Calculations!$C$116+MOD(CO45,Calculations!$C$118))+Control!$C$7*Calculations!$C$85*INDEX('Monthly Data'!Q:Q,Calculations!$C$116+MOD(CO45,Calculations!$C$118))+(1-Control!$C$7*Calculations!$C$87)*INDEX('Monthly Data'!R:R,Calculations!$C$116+MOD(CO45,Calculations!$C$118))</f>
        <v>-2.4571433440223247E-2</v>
      </c>
      <c r="HF45" s="86">
        <f ca="1">Control!$C$7*Calculations!$C$82*INDEX('Monthly Data'!N:N,Calculations!$C$116+MOD(CP45,Calculations!$C$118))+Control!$C$7*Calculations!$C$83*INDEX('Monthly Data'!O:O,Calculations!$C$116+MOD(CP45,Calculations!$C$118))+Control!$C$7*Calculations!$C$84*INDEX('Monthly Data'!P:P,Calculations!$C$116+MOD(CP45,Calculations!$C$118))+Control!$C$7*Calculations!$C$85*INDEX('Monthly Data'!Q:Q,Calculations!$C$116+MOD(CP45,Calculations!$C$118))+(1-Control!$C$7*Calculations!$C$87)*INDEX('Monthly Data'!R:R,Calculations!$C$116+MOD(CP45,Calculations!$C$118))</f>
        <v>1.1786765492207996E-2</v>
      </c>
      <c r="HG45" s="86">
        <f ca="1">Control!$C$7*Calculations!$C$82*INDEX('Monthly Data'!N:N,Calculations!$C$116+MOD(CQ45,Calculations!$C$118))+Control!$C$7*Calculations!$C$83*INDEX('Monthly Data'!O:O,Calculations!$C$116+MOD(CQ45,Calculations!$C$118))+Control!$C$7*Calculations!$C$84*INDEX('Monthly Data'!P:P,Calculations!$C$116+MOD(CQ45,Calculations!$C$118))+Control!$C$7*Calculations!$C$85*INDEX('Monthly Data'!Q:Q,Calculations!$C$116+MOD(CQ45,Calculations!$C$118))+(1-Control!$C$7*Calculations!$C$87)*INDEX('Monthly Data'!R:R,Calculations!$C$116+MOD(CQ45,Calculations!$C$118))</f>
        <v>-9.8327855560634558E-3</v>
      </c>
      <c r="HH45" s="86">
        <f ca="1">Control!$C$7*Calculations!$C$82*INDEX('Monthly Data'!N:N,Calculations!$C$116+MOD(CR45,Calculations!$C$118))+Control!$C$7*Calculations!$C$83*INDEX('Monthly Data'!O:O,Calculations!$C$116+MOD(CR45,Calculations!$C$118))+Control!$C$7*Calculations!$C$84*INDEX('Monthly Data'!P:P,Calculations!$C$116+MOD(CR45,Calculations!$C$118))+Control!$C$7*Calculations!$C$85*INDEX('Monthly Data'!Q:Q,Calculations!$C$116+MOD(CR45,Calculations!$C$118))+(1-Control!$C$7*Calculations!$C$87)*INDEX('Monthly Data'!R:R,Calculations!$C$116+MOD(CR45,Calculations!$C$118))</f>
        <v>5.1279584938936244E-2</v>
      </c>
      <c r="HI45" s="86">
        <f ca="1">Control!$C$7*Calculations!$C$82*INDEX('Monthly Data'!N:N,Calculations!$C$116+MOD(CS45,Calculations!$C$118))+Control!$C$7*Calculations!$C$83*INDEX('Monthly Data'!O:O,Calculations!$C$116+MOD(CS45,Calculations!$C$118))+Control!$C$7*Calculations!$C$84*INDEX('Monthly Data'!P:P,Calculations!$C$116+MOD(CS45,Calculations!$C$118))+Control!$C$7*Calculations!$C$85*INDEX('Monthly Data'!Q:Q,Calculations!$C$116+MOD(CS45,Calculations!$C$118))+(1-Control!$C$7*Calculations!$C$87)*INDEX('Monthly Data'!R:R,Calculations!$C$116+MOD(CS45,Calculations!$C$118))</f>
        <v>1.142101364887867E-2</v>
      </c>
      <c r="HJ45" s="86">
        <f ca="1">Control!$C$7*Calculations!$C$82*INDEX('Monthly Data'!N:N,Calculations!$C$116+MOD(CT45,Calculations!$C$118))+Control!$C$7*Calculations!$C$83*INDEX('Monthly Data'!O:O,Calculations!$C$116+MOD(CT45,Calculations!$C$118))+Control!$C$7*Calculations!$C$84*INDEX('Monthly Data'!P:P,Calculations!$C$116+MOD(CT45,Calculations!$C$118))+Control!$C$7*Calculations!$C$85*INDEX('Monthly Data'!Q:Q,Calculations!$C$116+MOD(CT45,Calculations!$C$118))+(1-Control!$C$7*Calculations!$C$87)*INDEX('Monthly Data'!R:R,Calculations!$C$116+MOD(CT45,Calculations!$C$118))</f>
        <v>6.1009361253630504E-2</v>
      </c>
      <c r="HK45" s="86">
        <f ca="1">Control!$C$7*Calculations!$C$82*INDEX('Monthly Data'!N:N,Calculations!$C$116+MOD(CU45,Calculations!$C$118))+Control!$C$7*Calculations!$C$83*INDEX('Monthly Data'!O:O,Calculations!$C$116+MOD(CU45,Calculations!$C$118))+Control!$C$7*Calculations!$C$84*INDEX('Monthly Data'!P:P,Calculations!$C$116+MOD(CU45,Calculations!$C$118))+Control!$C$7*Calculations!$C$85*INDEX('Monthly Data'!Q:Q,Calculations!$C$116+MOD(CU45,Calculations!$C$118))+(1-Control!$C$7*Calculations!$C$87)*INDEX('Monthly Data'!R:R,Calculations!$C$116+MOD(CU45,Calculations!$C$118))</f>
        <v>-6.1115617667135171E-2</v>
      </c>
      <c r="HL45" s="86">
        <f ca="1">Control!$C$7*Calculations!$C$82*INDEX('Monthly Data'!N:N,Calculations!$C$116+MOD(CV45,Calculations!$C$118))+Control!$C$7*Calculations!$C$83*INDEX('Monthly Data'!O:O,Calculations!$C$116+MOD(CV45,Calculations!$C$118))+Control!$C$7*Calculations!$C$84*INDEX('Monthly Data'!P:P,Calculations!$C$116+MOD(CV45,Calculations!$C$118))+Control!$C$7*Calculations!$C$85*INDEX('Monthly Data'!Q:Q,Calculations!$C$116+MOD(CV45,Calculations!$C$118))+(1-Control!$C$7*Calculations!$C$87)*INDEX('Monthly Data'!R:R,Calculations!$C$116+MOD(CV45,Calculations!$C$118))</f>
        <v>1.0921298083007208E-2</v>
      </c>
      <c r="HM45" s="86">
        <f ca="1">Control!$C$7*Calculations!$C$82*INDEX('Monthly Data'!N:N,Calculations!$C$116+MOD(CW45,Calculations!$C$118))+Control!$C$7*Calculations!$C$83*INDEX('Monthly Data'!O:O,Calculations!$C$116+MOD(CW45,Calculations!$C$118))+Control!$C$7*Calculations!$C$84*INDEX('Monthly Data'!P:P,Calculations!$C$116+MOD(CW45,Calculations!$C$118))+Control!$C$7*Calculations!$C$85*INDEX('Monthly Data'!Q:Q,Calculations!$C$116+MOD(CW45,Calculations!$C$118))+(1-Control!$C$7*Calculations!$C$87)*INDEX('Monthly Data'!R:R,Calculations!$C$116+MOD(CW45,Calculations!$C$118))</f>
        <v>1.0478379486191123E-2</v>
      </c>
      <c r="HN45" s="86">
        <f ca="1">Control!$C$7*Calculations!$C$82*INDEX('Monthly Data'!N:N,Calculations!$C$116+MOD(CX45,Calculations!$C$118))+Control!$C$7*Calculations!$C$83*INDEX('Monthly Data'!O:O,Calculations!$C$116+MOD(CX45,Calculations!$C$118))+Control!$C$7*Calculations!$C$84*INDEX('Monthly Data'!P:P,Calculations!$C$116+MOD(CX45,Calculations!$C$118))+Control!$C$7*Calculations!$C$85*INDEX('Monthly Data'!Q:Q,Calculations!$C$116+MOD(CX45,Calculations!$C$118))+(1-Control!$C$7*Calculations!$C$87)*INDEX('Monthly Data'!R:R,Calculations!$C$116+MOD(CX45,Calculations!$C$118))</f>
        <v>8.3814116887657771E-3</v>
      </c>
      <c r="HO45" s="86">
        <f ca="1">Control!$C$7*Calculations!$C$82*INDEX('Monthly Data'!N:N,Calculations!$C$116+MOD(CY45,Calculations!$C$118))+Control!$C$7*Calculations!$C$83*INDEX('Monthly Data'!O:O,Calculations!$C$116+MOD(CY45,Calculations!$C$118))+Control!$C$7*Calculations!$C$84*INDEX('Monthly Data'!P:P,Calculations!$C$116+MOD(CY45,Calculations!$C$118))+Control!$C$7*Calculations!$C$85*INDEX('Monthly Data'!Q:Q,Calculations!$C$116+MOD(CY45,Calculations!$C$118))+(1-Control!$C$7*Calculations!$C$87)*INDEX('Monthly Data'!R:R,Calculations!$C$116+MOD(CY45,Calculations!$C$118))</f>
        <v>1.4915555251167555E-3</v>
      </c>
      <c r="HP45" s="86">
        <f ca="1">Control!$C$7*Calculations!$C$82*INDEX('Monthly Data'!N:N,Calculations!$C$116+MOD(CZ45,Calculations!$C$118))+Control!$C$7*Calculations!$C$83*INDEX('Monthly Data'!O:O,Calculations!$C$116+MOD(CZ45,Calculations!$C$118))+Control!$C$7*Calculations!$C$84*INDEX('Monthly Data'!P:P,Calculations!$C$116+MOD(CZ45,Calculations!$C$118))+Control!$C$7*Calculations!$C$85*INDEX('Monthly Data'!Q:Q,Calculations!$C$116+MOD(CZ45,Calculations!$C$118))+(1-Control!$C$7*Calculations!$C$87)*INDEX('Monthly Data'!R:R,Calculations!$C$116+MOD(CZ45,Calculations!$C$118))</f>
        <v>1.2722494017511032E-2</v>
      </c>
      <c r="HQ45" s="86">
        <f ca="1">Control!$C$7*Calculations!$C$82*INDEX('Monthly Data'!N:N,Calculations!$C$116+MOD(DA45,Calculations!$C$118))+Control!$C$7*Calculations!$C$83*INDEX('Monthly Data'!O:O,Calculations!$C$116+MOD(DA45,Calculations!$C$118))+Control!$C$7*Calculations!$C$84*INDEX('Monthly Data'!P:P,Calculations!$C$116+MOD(DA45,Calculations!$C$118))+Control!$C$7*Calculations!$C$85*INDEX('Monthly Data'!Q:Q,Calculations!$C$116+MOD(DA45,Calculations!$C$118))+(1-Control!$C$7*Calculations!$C$87)*INDEX('Monthly Data'!R:R,Calculations!$C$116+MOD(DA45,Calculations!$C$118))</f>
        <v>3.127051071655923E-3</v>
      </c>
      <c r="HR45" s="86">
        <f ca="1">Control!$C$7*Calculations!$C$82*INDEX('Monthly Data'!N:N,Calculations!$C$116+MOD(DB45,Calculations!$C$118))+Control!$C$7*Calculations!$C$83*INDEX('Monthly Data'!O:O,Calculations!$C$116+MOD(DB45,Calculations!$C$118))+Control!$C$7*Calculations!$C$84*INDEX('Monthly Data'!P:P,Calculations!$C$116+MOD(DB45,Calculations!$C$118))+Control!$C$7*Calculations!$C$85*INDEX('Monthly Data'!Q:Q,Calculations!$C$116+MOD(DB45,Calculations!$C$118))+(1-Control!$C$7*Calculations!$C$87)*INDEX('Monthly Data'!R:R,Calculations!$C$116+MOD(DB45,Calculations!$C$118))</f>
        <v>1.0478379486191123E-2</v>
      </c>
      <c r="HS45" s="86">
        <f ca="1">Control!$C$7*Calculations!$C$82*INDEX('Monthly Data'!N:N,Calculations!$C$116+MOD(DC45,Calculations!$C$118))+Control!$C$7*Calculations!$C$83*INDEX('Monthly Data'!O:O,Calculations!$C$116+MOD(DC45,Calculations!$C$118))+Control!$C$7*Calculations!$C$84*INDEX('Monthly Data'!P:P,Calculations!$C$116+MOD(DC45,Calculations!$C$118))+Control!$C$7*Calculations!$C$85*INDEX('Monthly Data'!Q:Q,Calculations!$C$116+MOD(DC45,Calculations!$C$118))+(1-Control!$C$7*Calculations!$C$87)*INDEX('Monthly Data'!R:R,Calculations!$C$116+MOD(DC45,Calculations!$C$118))</f>
        <v>9.9787204839310462E-3</v>
      </c>
      <c r="HT45" s="86">
        <f ca="1">Control!$C$7*Calculations!$C$82*INDEX('Monthly Data'!N:N,Calculations!$C$116+MOD(DD45,Calculations!$C$118))+Control!$C$7*Calculations!$C$83*INDEX('Monthly Data'!O:O,Calculations!$C$116+MOD(DD45,Calculations!$C$118))+Control!$C$7*Calculations!$C$84*INDEX('Monthly Data'!P:P,Calculations!$C$116+MOD(DD45,Calculations!$C$118))+Control!$C$7*Calculations!$C$85*INDEX('Monthly Data'!Q:Q,Calculations!$C$116+MOD(DD45,Calculations!$C$118))+(1-Control!$C$7*Calculations!$C$87)*INDEX('Monthly Data'!R:R,Calculations!$C$116+MOD(DD45,Calculations!$C$118))</f>
        <v>1.3891563624307685E-2</v>
      </c>
      <c r="HU45" s="86">
        <f ca="1">Control!$C$7*Calculations!$C$82*INDEX('Monthly Data'!N:N,Calculations!$C$116+MOD(DE45,Calculations!$C$118))+Control!$C$7*Calculations!$C$83*INDEX('Monthly Data'!O:O,Calculations!$C$116+MOD(DE45,Calculations!$C$118))+Control!$C$7*Calculations!$C$84*INDEX('Monthly Data'!P:P,Calculations!$C$116+MOD(DE45,Calculations!$C$118))+Control!$C$7*Calculations!$C$85*INDEX('Monthly Data'!Q:Q,Calculations!$C$116+MOD(DE45,Calculations!$C$118))+(1-Control!$C$7*Calculations!$C$87)*INDEX('Monthly Data'!R:R,Calculations!$C$116+MOD(DE45,Calculations!$C$118))</f>
        <v>1.3891304280773396E-2</v>
      </c>
      <c r="HV45" s="86">
        <f ca="1">Control!$C$7*Calculations!$C$82*INDEX('Monthly Data'!N:N,Calculations!$C$116+MOD(DF45,Calculations!$C$118))+Control!$C$7*Calculations!$C$83*INDEX('Monthly Data'!O:O,Calculations!$C$116+MOD(DF45,Calculations!$C$118))+Control!$C$7*Calculations!$C$84*INDEX('Monthly Data'!P:P,Calculations!$C$116+MOD(DF45,Calculations!$C$118))+Control!$C$7*Calculations!$C$85*INDEX('Monthly Data'!Q:Q,Calculations!$C$116+MOD(DF45,Calculations!$C$118))+(1-Control!$C$7*Calculations!$C$87)*INDEX('Monthly Data'!R:R,Calculations!$C$116+MOD(DF45,Calculations!$C$118))</f>
        <v>1.1704119272391494E-2</v>
      </c>
      <c r="HW45" s="86">
        <f ca="1">Control!$C$7*Calculations!$C$82*INDEX('Monthly Data'!N:N,Calculations!$C$116+MOD(DG45,Calculations!$C$118))+Control!$C$7*Calculations!$C$83*INDEX('Monthly Data'!O:O,Calculations!$C$116+MOD(DG45,Calculations!$C$118))+Control!$C$7*Calculations!$C$84*INDEX('Monthly Data'!P:P,Calculations!$C$116+MOD(DG45,Calculations!$C$118))+Control!$C$7*Calculations!$C$85*INDEX('Monthly Data'!Q:Q,Calculations!$C$116+MOD(DG45,Calculations!$C$118))+(1-Control!$C$7*Calculations!$C$87)*INDEX('Monthly Data'!R:R,Calculations!$C$116+MOD(DG45,Calculations!$C$118))</f>
        <v>3.4808428836917149E-3</v>
      </c>
      <c r="HX45" s="86">
        <f ca="1">Control!$C$7*Calculations!$C$82*INDEX('Monthly Data'!N:N,Calculations!$C$116+MOD(DH45,Calculations!$C$118))+Control!$C$7*Calculations!$C$83*INDEX('Monthly Data'!O:O,Calculations!$C$116+MOD(DH45,Calculations!$C$118))+Control!$C$7*Calculations!$C$84*INDEX('Monthly Data'!P:P,Calculations!$C$116+MOD(DH45,Calculations!$C$118))+Control!$C$7*Calculations!$C$85*INDEX('Monthly Data'!Q:Q,Calculations!$C$116+MOD(DH45,Calculations!$C$118))+(1-Control!$C$7*Calculations!$C$87)*INDEX('Monthly Data'!R:R,Calculations!$C$116+MOD(DH45,Calculations!$C$118))</f>
        <v>-7.5539743260223157E-3</v>
      </c>
      <c r="HY45" s="86">
        <f ca="1">Control!$C$7*Calculations!$C$82*INDEX('Monthly Data'!N:N,Calculations!$C$116+MOD(DI45,Calculations!$C$118))+Control!$C$7*Calculations!$C$83*INDEX('Monthly Data'!O:O,Calculations!$C$116+MOD(DI45,Calculations!$C$118))+Control!$C$7*Calculations!$C$84*INDEX('Monthly Data'!P:P,Calculations!$C$116+MOD(DI45,Calculations!$C$118))+Control!$C$7*Calculations!$C$85*INDEX('Monthly Data'!Q:Q,Calculations!$C$116+MOD(DI45,Calculations!$C$118))+(1-Control!$C$7*Calculations!$C$87)*INDEX('Monthly Data'!R:R,Calculations!$C$116+MOD(DI45,Calculations!$C$118))</f>
        <v>4.5132804118240749E-2</v>
      </c>
      <c r="HZ45" s="86">
        <f ca="1">Control!$C$7*Calculations!$C$82*INDEX('Monthly Data'!N:N,Calculations!$C$116+MOD(DJ45,Calculations!$C$118))+Control!$C$7*Calculations!$C$83*INDEX('Monthly Data'!O:O,Calculations!$C$116+MOD(DJ45,Calculations!$C$118))+Control!$C$7*Calculations!$C$84*INDEX('Monthly Data'!P:P,Calculations!$C$116+MOD(DJ45,Calculations!$C$118))+Control!$C$7*Calculations!$C$85*INDEX('Monthly Data'!Q:Q,Calculations!$C$116+MOD(DJ45,Calculations!$C$118))+(1-Control!$C$7*Calculations!$C$87)*INDEX('Monthly Data'!R:R,Calculations!$C$116+MOD(DJ45,Calculations!$C$118))</f>
        <v>3.127051071655923E-3</v>
      </c>
      <c r="IA45" s="86">
        <f ca="1">Control!$C$7*Calculations!$C$82*INDEX('Monthly Data'!N:N,Calculations!$C$116+MOD(DK45,Calculations!$C$118))+Control!$C$7*Calculations!$C$83*INDEX('Monthly Data'!O:O,Calculations!$C$116+MOD(DK45,Calculations!$C$118))+Control!$C$7*Calculations!$C$84*INDEX('Monthly Data'!P:P,Calculations!$C$116+MOD(DK45,Calculations!$C$118))+Control!$C$7*Calculations!$C$85*INDEX('Monthly Data'!Q:Q,Calculations!$C$116+MOD(DK45,Calculations!$C$118))+(1-Control!$C$7*Calculations!$C$87)*INDEX('Monthly Data'!R:R,Calculations!$C$116+MOD(DK45,Calculations!$C$118))</f>
        <v>1.3891304280773396E-2</v>
      </c>
      <c r="IB45" s="86">
        <f ca="1">Control!$C$7*Calculations!$C$82*INDEX('Monthly Data'!N:N,Calculations!$C$116+MOD(DL45,Calculations!$C$118))+Control!$C$7*Calculations!$C$83*INDEX('Monthly Data'!O:O,Calculations!$C$116+MOD(DL45,Calculations!$C$118))+Control!$C$7*Calculations!$C$84*INDEX('Monthly Data'!P:P,Calculations!$C$116+MOD(DL45,Calculations!$C$118))+Control!$C$7*Calculations!$C$85*INDEX('Monthly Data'!Q:Q,Calculations!$C$116+MOD(DL45,Calculations!$C$118))+(1-Control!$C$7*Calculations!$C$87)*INDEX('Monthly Data'!R:R,Calculations!$C$116+MOD(DL45,Calculations!$C$118))</f>
        <v>1.2722494017511032E-2</v>
      </c>
      <c r="IC45" s="86">
        <f ca="1">Control!$C$7*Calculations!$C$82*INDEX('Monthly Data'!N:N,Calculations!$C$116+MOD(DM45,Calculations!$C$118))+Control!$C$7*Calculations!$C$83*INDEX('Monthly Data'!O:O,Calculations!$C$116+MOD(DM45,Calculations!$C$118))+Control!$C$7*Calculations!$C$84*INDEX('Monthly Data'!P:P,Calculations!$C$116+MOD(DM45,Calculations!$C$118))+Control!$C$7*Calculations!$C$85*INDEX('Monthly Data'!Q:Q,Calculations!$C$116+MOD(DM45,Calculations!$C$118))+(1-Control!$C$7*Calculations!$C$87)*INDEX('Monthly Data'!R:R,Calculations!$C$116+MOD(DM45,Calculations!$C$118))</f>
        <v>2.9708469559001142E-2</v>
      </c>
      <c r="ID45" s="86">
        <f ca="1">Control!$C$7*Calculations!$C$82*INDEX('Monthly Data'!N:N,Calculations!$C$116+MOD(DN45,Calculations!$C$118))+Control!$C$7*Calculations!$C$83*INDEX('Monthly Data'!O:O,Calculations!$C$116+MOD(DN45,Calculations!$C$118))+Control!$C$7*Calculations!$C$84*INDEX('Monthly Data'!P:P,Calculations!$C$116+MOD(DN45,Calculations!$C$118))+Control!$C$7*Calculations!$C$85*INDEX('Monthly Data'!Q:Q,Calculations!$C$116+MOD(DN45,Calculations!$C$118))+(1-Control!$C$7*Calculations!$C$87)*INDEX('Monthly Data'!R:R,Calculations!$C$116+MOD(DN45,Calculations!$C$118))</f>
        <v>-3.299557342782896E-2</v>
      </c>
      <c r="IE45" s="86">
        <f ca="1">Control!$C$7*Calculations!$C$82*INDEX('Monthly Data'!N:N,Calculations!$C$116+MOD(DO45,Calculations!$C$118))+Control!$C$7*Calculations!$C$83*INDEX('Monthly Data'!O:O,Calculations!$C$116+MOD(DO45,Calculations!$C$118))+Control!$C$7*Calculations!$C$84*INDEX('Monthly Data'!P:P,Calculations!$C$116+MOD(DO45,Calculations!$C$118))+Control!$C$7*Calculations!$C$85*INDEX('Monthly Data'!Q:Q,Calculations!$C$116+MOD(DO45,Calculations!$C$118))+(1-Control!$C$7*Calculations!$C$87)*INDEX('Monthly Data'!R:R,Calculations!$C$116+MOD(DO45,Calculations!$C$118))</f>
        <v>6.4539397490030407E-3</v>
      </c>
      <c r="IF45" s="86">
        <f ca="1">Control!$C$7*Calculations!$C$82*INDEX('Monthly Data'!N:N,Calculations!$C$116+MOD(DP45,Calculations!$C$118))+Control!$C$7*Calculations!$C$83*INDEX('Monthly Data'!O:O,Calculations!$C$116+MOD(DP45,Calculations!$C$118))+Control!$C$7*Calculations!$C$84*INDEX('Monthly Data'!P:P,Calculations!$C$116+MOD(DP45,Calculations!$C$118))+Control!$C$7*Calculations!$C$85*INDEX('Monthly Data'!Q:Q,Calculations!$C$116+MOD(DP45,Calculations!$C$118))+(1-Control!$C$7*Calculations!$C$87)*INDEX('Monthly Data'!R:R,Calculations!$C$116+MOD(DP45,Calculations!$C$118))</f>
        <v>4.7768166384148329E-3</v>
      </c>
      <c r="IG45" s="88">
        <f ca="1">Control!$C$8*(1+DQ45)*(1+DR45)*(1+DS45)*(1+DT45)*(1+DU45)*(1+DV45)*(1+DW45)*(1+DX45)*(1+DY45)*(1+DZ45)*(1+EA45)*(1+EB45)*(1+EC45)*(1+ED45)*(1+EE45)*(1+EF45)*(1+EG45)*(1+EH45)*(1+EI45)*(1+EJ45)*(1+EK45)*(1+EL45)*(1+EM45)*(1+EN45)*(1+EO45)*(1+EP45)*(1+EQ45)*(1+ER45)*(1+ES45)*(1+ET45)*(1+EU45)*(1+EV45)*(1+EW45)*(1+EX45)*(1+EY45)*(1+EZ45)*(1+FA45)*(1+FB45)*(1+FC45)*(1+FD45)*(1+FE45)*(1+FF45)*(1+FG45)*(1+FH45)*(1+FI45)*(1+FJ45)*(1+FK45)*(1+FL45)*(1+FM45)*(1+FN45)*(1+FO45)*(1+FP45)*(1+FQ45)*(1+FR45)*(1+FS45)*(1+FT45)*(1+FU45)*(1+FV45)*(1+FW45)*(1+FX45)*(1+FY45)*(1+FZ45)*(1+GA45)*(1+GB45)*(1+GC45)*(1+GD45)*(1+GE45)*(1+GF45)*(1+GG45)*(1+GH45)*(1+GI45)*(1+GJ45)*(1+GK45)*(1+GL45)*(1+GM45)*(1+GN45)*(1+GO45)*(1+GP45)*(1+GQ45)*(1+GR45)*(1+GS45)*(1+GT45)*(1+GU45)*(1+GV45)*(1+GW45)*(1+GX45)*(1+GY45)*(1+GZ45)*(1+HA45)*(1+HB45)*(1+HC45)*(1+HD45)*(1+HE45)*(1+HF45)*(1+HG45)*(1+HH45)*(1+HI45)*(1+HJ45)*(1+HK45)*(1+HL45)*(1+HM45)*(1+HN45)*(1+HO45)*(1+HP45)*(1+HQ45)*(1+HR45)*(1+HS45)*(1+HT45)*(1+HU45)*(1+HV45)*(1+HW45)*(1+HX45)*(1+HY45)*(1+HZ45)*(1+IA45)*(1+IB45)*(1+IC45)*(1+ID45)*(1+IE45)*(1+IF45)</f>
        <v>80656.875251455072</v>
      </c>
    </row>
    <row r="46" spans="1:241" x14ac:dyDescent="0.25">
      <c r="A46">
        <v>15</v>
      </c>
      <c r="B46">
        <v>74</v>
      </c>
      <c r="C46">
        <v>59</v>
      </c>
      <c r="D46">
        <v>109</v>
      </c>
      <c r="E46">
        <v>19</v>
      </c>
      <c r="F46">
        <v>50</v>
      </c>
      <c r="G46">
        <v>22</v>
      </c>
      <c r="H46">
        <v>2</v>
      </c>
      <c r="I46">
        <v>106</v>
      </c>
      <c r="J46">
        <v>75</v>
      </c>
      <c r="K46">
        <v>103</v>
      </c>
      <c r="L46">
        <v>113</v>
      </c>
      <c r="M46">
        <v>75</v>
      </c>
      <c r="N46">
        <v>50</v>
      </c>
      <c r="O46">
        <v>41</v>
      </c>
      <c r="P46">
        <v>8</v>
      </c>
      <c r="Q46">
        <v>47</v>
      </c>
      <c r="R46">
        <v>83</v>
      </c>
      <c r="S46">
        <v>27</v>
      </c>
      <c r="T46">
        <v>9</v>
      </c>
      <c r="U46">
        <v>70</v>
      </c>
      <c r="V46">
        <v>18</v>
      </c>
      <c r="W46">
        <v>78</v>
      </c>
      <c r="X46">
        <v>69</v>
      </c>
      <c r="Y46">
        <v>115</v>
      </c>
      <c r="Z46">
        <v>61</v>
      </c>
      <c r="AA46">
        <v>83</v>
      </c>
      <c r="AB46">
        <v>35</v>
      </c>
      <c r="AC46">
        <v>35</v>
      </c>
      <c r="AD46">
        <v>56</v>
      </c>
      <c r="AE46">
        <v>53</v>
      </c>
      <c r="AF46">
        <v>22</v>
      </c>
      <c r="AG46">
        <v>13</v>
      </c>
      <c r="AH46">
        <v>48</v>
      </c>
      <c r="AI46">
        <v>21</v>
      </c>
      <c r="AJ46">
        <v>7</v>
      </c>
      <c r="AK46">
        <v>113</v>
      </c>
      <c r="AL46">
        <v>6</v>
      </c>
      <c r="AM46">
        <v>77</v>
      </c>
      <c r="AN46">
        <v>28</v>
      </c>
      <c r="AO46">
        <v>43</v>
      </c>
      <c r="AP46">
        <v>84</v>
      </c>
      <c r="AQ46">
        <v>70</v>
      </c>
      <c r="AR46">
        <v>97</v>
      </c>
      <c r="AS46">
        <v>28</v>
      </c>
      <c r="AT46">
        <v>73</v>
      </c>
      <c r="AU46">
        <v>89</v>
      </c>
      <c r="AV46">
        <v>6</v>
      </c>
      <c r="AW46">
        <v>53</v>
      </c>
      <c r="AX46">
        <v>13</v>
      </c>
      <c r="AY46">
        <v>72</v>
      </c>
      <c r="AZ46">
        <v>105</v>
      </c>
      <c r="BA46">
        <v>54</v>
      </c>
      <c r="BB46">
        <v>89</v>
      </c>
      <c r="BC46">
        <v>50</v>
      </c>
      <c r="BD46">
        <v>48</v>
      </c>
      <c r="BE46">
        <v>38</v>
      </c>
      <c r="BF46">
        <v>57</v>
      </c>
      <c r="BG46">
        <v>34</v>
      </c>
      <c r="BH46">
        <v>68</v>
      </c>
      <c r="BI46">
        <v>65</v>
      </c>
      <c r="BJ46">
        <v>51</v>
      </c>
      <c r="BK46">
        <v>24</v>
      </c>
      <c r="BL46">
        <v>102</v>
      </c>
      <c r="BM46">
        <v>103</v>
      </c>
      <c r="BN46">
        <v>85</v>
      </c>
      <c r="BO46">
        <v>47</v>
      </c>
      <c r="BP46">
        <v>113</v>
      </c>
      <c r="BQ46">
        <v>38</v>
      </c>
      <c r="BR46">
        <v>84</v>
      </c>
      <c r="BS46">
        <v>38</v>
      </c>
      <c r="BT46">
        <v>31</v>
      </c>
      <c r="BU46">
        <v>78</v>
      </c>
      <c r="BV46">
        <v>78</v>
      </c>
      <c r="BW46">
        <v>8</v>
      </c>
      <c r="BX46">
        <v>36</v>
      </c>
      <c r="BY46">
        <v>95</v>
      </c>
      <c r="BZ46">
        <v>72</v>
      </c>
      <c r="CA46">
        <v>37</v>
      </c>
      <c r="CB46">
        <v>77</v>
      </c>
      <c r="CC46">
        <v>34</v>
      </c>
      <c r="CD46">
        <v>39</v>
      </c>
      <c r="CE46">
        <v>19</v>
      </c>
      <c r="CF46">
        <v>67</v>
      </c>
      <c r="CG46">
        <v>31</v>
      </c>
      <c r="CH46">
        <v>70</v>
      </c>
      <c r="CI46">
        <v>64</v>
      </c>
      <c r="CJ46">
        <v>55</v>
      </c>
      <c r="CK46">
        <v>59</v>
      </c>
      <c r="CL46">
        <v>56</v>
      </c>
      <c r="CM46">
        <v>26</v>
      </c>
      <c r="CN46">
        <v>108</v>
      </c>
      <c r="CO46">
        <v>89</v>
      </c>
      <c r="CP46">
        <v>77</v>
      </c>
      <c r="CQ46">
        <v>30</v>
      </c>
      <c r="CR46">
        <v>103</v>
      </c>
      <c r="CS46">
        <v>52</v>
      </c>
      <c r="CT46">
        <v>88</v>
      </c>
      <c r="CU46">
        <v>31</v>
      </c>
      <c r="CV46">
        <v>83</v>
      </c>
      <c r="CW46">
        <v>104</v>
      </c>
      <c r="CX46">
        <v>43</v>
      </c>
      <c r="CY46">
        <v>0</v>
      </c>
      <c r="CZ46">
        <v>51</v>
      </c>
      <c r="DA46">
        <v>10</v>
      </c>
      <c r="DB46">
        <v>72</v>
      </c>
      <c r="DC46">
        <v>39</v>
      </c>
      <c r="DD46">
        <v>104</v>
      </c>
      <c r="DE46">
        <v>76</v>
      </c>
      <c r="DF46">
        <v>13</v>
      </c>
      <c r="DG46">
        <v>69</v>
      </c>
      <c r="DH46">
        <v>69</v>
      </c>
      <c r="DI46">
        <v>49</v>
      </c>
      <c r="DJ46">
        <v>11</v>
      </c>
      <c r="DK46">
        <v>12</v>
      </c>
      <c r="DL46">
        <v>59</v>
      </c>
      <c r="DM46">
        <v>101</v>
      </c>
      <c r="DN46">
        <v>13</v>
      </c>
      <c r="DO46">
        <v>89</v>
      </c>
      <c r="DP46">
        <v>31</v>
      </c>
      <c r="DQ46" s="86">
        <f ca="1">Control!$C$7*Calculations!$C$82*INDEX('Monthly Data'!N:N,Calculations!$C$116+MOD(A46,Calculations!$C$118))+Control!$C$7*Calculations!$C$83*INDEX('Monthly Data'!O:O,Calculations!$C$116+MOD(A46,Calculations!$C$118))+Control!$C$7*Calculations!$C$84*INDEX('Monthly Data'!P:P,Calculations!$C$116+MOD(A46,Calculations!$C$118))+Control!$C$7*Calculations!$C$85*INDEX('Monthly Data'!Q:Q,Calculations!$C$116+MOD(A46,Calculations!$C$118))+(1-Control!$C$7*Calculations!$C$87)*INDEX('Monthly Data'!R:R,Calculations!$C$116+MOD(A46,Calculations!$C$118))</f>
        <v>7.857567536297622E-3</v>
      </c>
      <c r="DR46" s="86">
        <f ca="1">Control!$C$7*Calculations!$C$82*INDEX('Monthly Data'!N:N,Calculations!$C$116+MOD(B46,Calculations!$C$118))+Control!$C$7*Calculations!$C$83*INDEX('Monthly Data'!O:O,Calculations!$C$116+MOD(B46,Calculations!$C$118))+Control!$C$7*Calculations!$C$84*INDEX('Monthly Data'!P:P,Calculations!$C$116+MOD(B46,Calculations!$C$118))+Control!$C$7*Calculations!$C$85*INDEX('Monthly Data'!Q:Q,Calculations!$C$116+MOD(B46,Calculations!$C$118))+(1-Control!$C$7*Calculations!$C$87)*INDEX('Monthly Data'!R:R,Calculations!$C$116+MOD(B46,Calculations!$C$118))</f>
        <v>3.7118215575026904E-2</v>
      </c>
      <c r="DS46" s="86">
        <f ca="1">Control!$C$7*Calculations!$C$82*INDEX('Monthly Data'!N:N,Calculations!$C$116+MOD(C46,Calculations!$C$118))+Control!$C$7*Calculations!$C$83*INDEX('Monthly Data'!O:O,Calculations!$C$116+MOD(C46,Calculations!$C$118))+Control!$C$7*Calculations!$C$84*INDEX('Monthly Data'!P:P,Calculations!$C$116+MOD(C46,Calculations!$C$118))+Control!$C$7*Calculations!$C$85*INDEX('Monthly Data'!Q:Q,Calculations!$C$116+MOD(C46,Calculations!$C$118))+(1-Control!$C$7*Calculations!$C$87)*INDEX('Monthly Data'!R:R,Calculations!$C$116+MOD(C46,Calculations!$C$118))</f>
        <v>1.1704119272391494E-2</v>
      </c>
      <c r="DT46" s="86">
        <f ca="1">Control!$C$7*Calculations!$C$82*INDEX('Monthly Data'!N:N,Calculations!$C$116+MOD(D46,Calculations!$C$118))+Control!$C$7*Calculations!$C$83*INDEX('Monthly Data'!O:O,Calculations!$C$116+MOD(D46,Calculations!$C$118))+Control!$C$7*Calculations!$C$84*INDEX('Monthly Data'!P:P,Calculations!$C$116+MOD(D46,Calculations!$C$118))+Control!$C$7*Calculations!$C$85*INDEX('Monthly Data'!Q:Q,Calculations!$C$116+MOD(D46,Calculations!$C$118))+(1-Control!$C$7*Calculations!$C$87)*INDEX('Monthly Data'!R:R,Calculations!$C$116+MOD(D46,Calculations!$C$118))</f>
        <v>1.0921298083007208E-2</v>
      </c>
      <c r="DU46" s="86">
        <f ca="1">Control!$C$7*Calculations!$C$82*INDEX('Monthly Data'!N:N,Calculations!$C$116+MOD(E46,Calculations!$C$118))+Control!$C$7*Calculations!$C$83*INDEX('Monthly Data'!O:O,Calculations!$C$116+MOD(E46,Calculations!$C$118))+Control!$C$7*Calculations!$C$84*INDEX('Monthly Data'!P:P,Calculations!$C$116+MOD(E46,Calculations!$C$118))+Control!$C$7*Calculations!$C$85*INDEX('Monthly Data'!Q:Q,Calculations!$C$116+MOD(E46,Calculations!$C$118))+(1-Control!$C$7*Calculations!$C$87)*INDEX('Monthly Data'!R:R,Calculations!$C$116+MOD(E46,Calculations!$C$118))</f>
        <v>4.089189590407355E-3</v>
      </c>
      <c r="DV46" s="86">
        <f ca="1">Control!$C$7*Calculations!$C$82*INDEX('Monthly Data'!N:N,Calculations!$C$116+MOD(F46,Calculations!$C$118))+Control!$C$7*Calculations!$C$83*INDEX('Monthly Data'!O:O,Calculations!$C$116+MOD(F46,Calculations!$C$118))+Control!$C$7*Calculations!$C$84*INDEX('Monthly Data'!P:P,Calculations!$C$116+MOD(F46,Calculations!$C$118))+Control!$C$7*Calculations!$C$85*INDEX('Monthly Data'!Q:Q,Calculations!$C$116+MOD(F46,Calculations!$C$118))+(1-Control!$C$7*Calculations!$C$87)*INDEX('Monthly Data'!R:R,Calculations!$C$116+MOD(F46,Calculations!$C$118))</f>
        <v>6.1009361253630504E-2</v>
      </c>
      <c r="DW46" s="86">
        <f ca="1">Control!$C$7*Calculations!$C$82*INDEX('Monthly Data'!N:N,Calculations!$C$116+MOD(G46,Calculations!$C$118))+Control!$C$7*Calculations!$C$83*INDEX('Monthly Data'!O:O,Calculations!$C$116+MOD(G46,Calculations!$C$118))+Control!$C$7*Calculations!$C$84*INDEX('Monthly Data'!P:P,Calculations!$C$116+MOD(G46,Calculations!$C$118))+Control!$C$7*Calculations!$C$85*INDEX('Monthly Data'!Q:Q,Calculations!$C$116+MOD(G46,Calculations!$C$118))+(1-Control!$C$7*Calculations!$C$87)*INDEX('Monthly Data'!R:R,Calculations!$C$116+MOD(G46,Calculations!$C$118))</f>
        <v>1.50127906355989E-2</v>
      </c>
      <c r="DX46" s="86">
        <f ca="1">Control!$C$7*Calculations!$C$82*INDEX('Monthly Data'!N:N,Calculations!$C$116+MOD(H46,Calculations!$C$118))+Control!$C$7*Calculations!$C$83*INDEX('Monthly Data'!O:O,Calculations!$C$116+MOD(H46,Calculations!$C$118))+Control!$C$7*Calculations!$C$84*INDEX('Monthly Data'!P:P,Calculations!$C$116+MOD(H46,Calculations!$C$118))+Control!$C$7*Calculations!$C$85*INDEX('Monthly Data'!Q:Q,Calculations!$C$116+MOD(H46,Calculations!$C$118))+(1-Control!$C$7*Calculations!$C$87)*INDEX('Monthly Data'!R:R,Calculations!$C$116+MOD(H46,Calculations!$C$118))</f>
        <v>7.7184133340106598E-3</v>
      </c>
      <c r="DY46" s="86">
        <f ca="1">Control!$C$7*Calculations!$C$82*INDEX('Monthly Data'!N:N,Calculations!$C$116+MOD(I46,Calculations!$C$118))+Control!$C$7*Calculations!$C$83*INDEX('Monthly Data'!O:O,Calculations!$C$116+MOD(I46,Calculations!$C$118))+Control!$C$7*Calculations!$C$84*INDEX('Monthly Data'!P:P,Calculations!$C$116+MOD(I46,Calculations!$C$118))+Control!$C$7*Calculations!$C$85*INDEX('Monthly Data'!Q:Q,Calculations!$C$116+MOD(I46,Calculations!$C$118))+(1-Control!$C$7*Calculations!$C$87)*INDEX('Monthly Data'!R:R,Calculations!$C$116+MOD(I46,Calculations!$C$118))</f>
        <v>6.6954569943530936E-3</v>
      </c>
      <c r="DZ46" s="86">
        <f ca="1">Control!$C$7*Calculations!$C$82*INDEX('Monthly Data'!N:N,Calculations!$C$116+MOD(J46,Calculations!$C$118))+Control!$C$7*Calculations!$C$83*INDEX('Monthly Data'!O:O,Calculations!$C$116+MOD(J46,Calculations!$C$118))+Control!$C$7*Calculations!$C$84*INDEX('Monthly Data'!P:P,Calculations!$C$116+MOD(J46,Calculations!$C$118))+Control!$C$7*Calculations!$C$85*INDEX('Monthly Data'!Q:Q,Calculations!$C$116+MOD(J46,Calculations!$C$118))+(1-Control!$C$7*Calculations!$C$87)*INDEX('Monthly Data'!R:R,Calculations!$C$116+MOD(J46,Calculations!$C$118))</f>
        <v>-2.0259958308006688E-2</v>
      </c>
      <c r="EA46" s="86">
        <f ca="1">Control!$C$7*Calculations!$C$82*INDEX('Monthly Data'!N:N,Calculations!$C$116+MOD(K46,Calculations!$C$118))+Control!$C$7*Calculations!$C$83*INDEX('Monthly Data'!O:O,Calculations!$C$116+MOD(K46,Calculations!$C$118))+Control!$C$7*Calculations!$C$84*INDEX('Monthly Data'!P:P,Calculations!$C$116+MOD(K46,Calculations!$C$118))+Control!$C$7*Calculations!$C$85*INDEX('Monthly Data'!Q:Q,Calculations!$C$116+MOD(K46,Calculations!$C$118))+(1-Control!$C$7*Calculations!$C$87)*INDEX('Monthly Data'!R:R,Calculations!$C$116+MOD(K46,Calculations!$C$118))</f>
        <v>5.1972609868760735E-3</v>
      </c>
      <c r="EB46" s="86">
        <f ca="1">Control!$C$7*Calculations!$C$82*INDEX('Monthly Data'!N:N,Calculations!$C$116+MOD(L46,Calculations!$C$118))+Control!$C$7*Calculations!$C$83*INDEX('Monthly Data'!O:O,Calculations!$C$116+MOD(L46,Calculations!$C$118))+Control!$C$7*Calculations!$C$84*INDEX('Monthly Data'!P:P,Calculations!$C$116+MOD(L46,Calculations!$C$118))+Control!$C$7*Calculations!$C$85*INDEX('Monthly Data'!Q:Q,Calculations!$C$116+MOD(L46,Calculations!$C$118))+(1-Control!$C$7*Calculations!$C$87)*INDEX('Monthly Data'!R:R,Calculations!$C$116+MOD(L46,Calculations!$C$118))</f>
        <v>4.4327772793586687E-3</v>
      </c>
      <c r="EC46" s="86">
        <f ca="1">Control!$C$7*Calculations!$C$82*INDEX('Monthly Data'!N:N,Calculations!$C$116+MOD(M46,Calculations!$C$118))+Control!$C$7*Calculations!$C$83*INDEX('Monthly Data'!O:O,Calculations!$C$116+MOD(M46,Calculations!$C$118))+Control!$C$7*Calculations!$C$84*INDEX('Monthly Data'!P:P,Calculations!$C$116+MOD(M46,Calculations!$C$118))+Control!$C$7*Calculations!$C$85*INDEX('Monthly Data'!Q:Q,Calculations!$C$116+MOD(M46,Calculations!$C$118))+(1-Control!$C$7*Calculations!$C$87)*INDEX('Monthly Data'!R:R,Calculations!$C$116+MOD(M46,Calculations!$C$118))</f>
        <v>-2.0259958308006688E-2</v>
      </c>
      <c r="ED46" s="86">
        <f ca="1">Control!$C$7*Calculations!$C$82*INDEX('Monthly Data'!N:N,Calculations!$C$116+MOD(N46,Calculations!$C$118))+Control!$C$7*Calculations!$C$83*INDEX('Monthly Data'!O:O,Calculations!$C$116+MOD(N46,Calculations!$C$118))+Control!$C$7*Calculations!$C$84*INDEX('Monthly Data'!P:P,Calculations!$C$116+MOD(N46,Calculations!$C$118))+Control!$C$7*Calculations!$C$85*INDEX('Monthly Data'!Q:Q,Calculations!$C$116+MOD(N46,Calculations!$C$118))+(1-Control!$C$7*Calculations!$C$87)*INDEX('Monthly Data'!R:R,Calculations!$C$116+MOD(N46,Calculations!$C$118))</f>
        <v>6.1009361253630504E-2</v>
      </c>
      <c r="EE46" s="86">
        <f ca="1">Control!$C$7*Calculations!$C$82*INDEX('Monthly Data'!N:N,Calculations!$C$116+MOD(O46,Calculations!$C$118))+Control!$C$7*Calculations!$C$83*INDEX('Monthly Data'!O:O,Calculations!$C$116+MOD(O46,Calculations!$C$118))+Control!$C$7*Calculations!$C$84*INDEX('Monthly Data'!P:P,Calculations!$C$116+MOD(O46,Calculations!$C$118))+Control!$C$7*Calculations!$C$85*INDEX('Monthly Data'!Q:Q,Calculations!$C$116+MOD(O46,Calculations!$C$118))+(1-Control!$C$7*Calculations!$C$87)*INDEX('Monthly Data'!R:R,Calculations!$C$116+MOD(O46,Calculations!$C$118))</f>
        <v>-3.8554137824290124E-2</v>
      </c>
      <c r="EF46" s="86">
        <f ca="1">Control!$C$7*Calculations!$C$82*INDEX('Monthly Data'!N:N,Calculations!$C$116+MOD(P46,Calculations!$C$118))+Control!$C$7*Calculations!$C$83*INDEX('Monthly Data'!O:O,Calculations!$C$116+MOD(P46,Calculations!$C$118))+Control!$C$7*Calculations!$C$84*INDEX('Monthly Data'!P:P,Calculations!$C$116+MOD(P46,Calculations!$C$118))+Control!$C$7*Calculations!$C$85*INDEX('Monthly Data'!Q:Q,Calculations!$C$116+MOD(P46,Calculations!$C$118))+(1-Control!$C$7*Calculations!$C$87)*INDEX('Monthly Data'!R:R,Calculations!$C$116+MOD(P46,Calculations!$C$118))</f>
        <v>9.9787204839310462E-3</v>
      </c>
      <c r="EG46" s="86">
        <f ca="1">Control!$C$7*Calculations!$C$82*INDEX('Monthly Data'!N:N,Calculations!$C$116+MOD(Q46,Calculations!$C$118))+Control!$C$7*Calculations!$C$83*INDEX('Monthly Data'!O:O,Calculations!$C$116+MOD(Q46,Calculations!$C$118))+Control!$C$7*Calculations!$C$84*INDEX('Monthly Data'!P:P,Calculations!$C$116+MOD(Q46,Calculations!$C$118))+Control!$C$7*Calculations!$C$85*INDEX('Monthly Data'!Q:Q,Calculations!$C$116+MOD(Q46,Calculations!$C$118))+(1-Control!$C$7*Calculations!$C$87)*INDEX('Monthly Data'!R:R,Calculations!$C$116+MOD(Q46,Calculations!$C$118))</f>
        <v>3.1011313347584085E-2</v>
      </c>
      <c r="EH46" s="86">
        <f ca="1">Control!$C$7*Calculations!$C$82*INDEX('Monthly Data'!N:N,Calculations!$C$116+MOD(R46,Calculations!$C$118))+Control!$C$7*Calculations!$C$83*INDEX('Monthly Data'!O:O,Calculations!$C$116+MOD(R46,Calculations!$C$118))+Control!$C$7*Calculations!$C$84*INDEX('Monthly Data'!P:P,Calculations!$C$116+MOD(R46,Calculations!$C$118))+Control!$C$7*Calculations!$C$85*INDEX('Monthly Data'!Q:Q,Calculations!$C$116+MOD(R46,Calculations!$C$118))+(1-Control!$C$7*Calculations!$C$87)*INDEX('Monthly Data'!R:R,Calculations!$C$116+MOD(R46,Calculations!$C$118))</f>
        <v>-7.8872955230675015E-3</v>
      </c>
      <c r="EI46" s="86">
        <f ca="1">Control!$C$7*Calculations!$C$82*INDEX('Monthly Data'!N:N,Calculations!$C$116+MOD(S46,Calculations!$C$118))+Control!$C$7*Calculations!$C$83*INDEX('Monthly Data'!O:O,Calculations!$C$116+MOD(S46,Calculations!$C$118))+Control!$C$7*Calculations!$C$84*INDEX('Monthly Data'!P:P,Calculations!$C$116+MOD(S46,Calculations!$C$118))+Control!$C$7*Calculations!$C$85*INDEX('Monthly Data'!Q:Q,Calculations!$C$116+MOD(S46,Calculations!$C$118))+(1-Control!$C$7*Calculations!$C$87)*INDEX('Monthly Data'!R:R,Calculations!$C$116+MOD(S46,Calculations!$C$118))</f>
        <v>-3.53368065312233E-2</v>
      </c>
      <c r="EJ46" s="86">
        <f ca="1">Control!$C$7*Calculations!$C$82*INDEX('Monthly Data'!N:N,Calculations!$C$116+MOD(T46,Calculations!$C$118))+Control!$C$7*Calculations!$C$83*INDEX('Monthly Data'!O:O,Calculations!$C$116+MOD(T46,Calculations!$C$118))+Control!$C$7*Calculations!$C$84*INDEX('Monthly Data'!P:P,Calculations!$C$116+MOD(T46,Calculations!$C$118))+Control!$C$7*Calculations!$C$85*INDEX('Monthly Data'!Q:Q,Calculations!$C$116+MOD(T46,Calculations!$C$118))+(1-Control!$C$7*Calculations!$C$87)*INDEX('Monthly Data'!R:R,Calculations!$C$116+MOD(T46,Calculations!$C$118))</f>
        <v>2.4470405846852006E-3</v>
      </c>
      <c r="EK46" s="86">
        <f ca="1">Control!$C$7*Calculations!$C$82*INDEX('Monthly Data'!N:N,Calculations!$C$116+MOD(U46,Calculations!$C$118))+Control!$C$7*Calculations!$C$83*INDEX('Monthly Data'!O:O,Calculations!$C$116+MOD(U46,Calculations!$C$118))+Control!$C$7*Calculations!$C$84*INDEX('Monthly Data'!P:P,Calculations!$C$116+MOD(U46,Calculations!$C$118))+Control!$C$7*Calculations!$C$85*INDEX('Monthly Data'!Q:Q,Calculations!$C$116+MOD(U46,Calculations!$C$118))+(1-Control!$C$7*Calculations!$C$87)*INDEX('Monthly Data'!R:R,Calculations!$C$116+MOD(U46,Calculations!$C$118))</f>
        <v>3.8809817903524786E-2</v>
      </c>
      <c r="EL46" s="86">
        <f ca="1">Control!$C$7*Calculations!$C$82*INDEX('Monthly Data'!N:N,Calculations!$C$116+MOD(V46,Calculations!$C$118))+Control!$C$7*Calculations!$C$83*INDEX('Monthly Data'!O:O,Calculations!$C$116+MOD(V46,Calculations!$C$118))+Control!$C$7*Calculations!$C$84*INDEX('Monthly Data'!P:P,Calculations!$C$116+MOD(V46,Calculations!$C$118))+Control!$C$7*Calculations!$C$85*INDEX('Monthly Data'!Q:Q,Calculations!$C$116+MOD(V46,Calculations!$C$118))+(1-Control!$C$7*Calculations!$C$87)*INDEX('Monthly Data'!R:R,Calculations!$C$116+MOD(V46,Calculations!$C$118))</f>
        <v>-7.4084874653726545E-3</v>
      </c>
      <c r="EM46" s="86">
        <f ca="1">Control!$C$7*Calculations!$C$82*INDEX('Monthly Data'!N:N,Calculations!$C$116+MOD(W46,Calculations!$C$118))+Control!$C$7*Calculations!$C$83*INDEX('Monthly Data'!O:O,Calculations!$C$116+MOD(W46,Calculations!$C$118))+Control!$C$7*Calculations!$C$84*INDEX('Monthly Data'!P:P,Calculations!$C$116+MOD(W46,Calculations!$C$118))+Control!$C$7*Calculations!$C$85*INDEX('Monthly Data'!Q:Q,Calculations!$C$116+MOD(W46,Calculations!$C$118))+(1-Control!$C$7*Calculations!$C$87)*INDEX('Monthly Data'!R:R,Calculations!$C$116+MOD(W46,Calculations!$C$118))</f>
        <v>1.7472933988537529E-2</v>
      </c>
      <c r="EN46" s="86">
        <f ca="1">Control!$C$7*Calculations!$C$82*INDEX('Monthly Data'!N:N,Calculations!$C$116+MOD(X46,Calculations!$C$118))+Control!$C$7*Calculations!$C$83*INDEX('Monthly Data'!O:O,Calculations!$C$116+MOD(X46,Calculations!$C$118))+Control!$C$7*Calculations!$C$84*INDEX('Monthly Data'!P:P,Calculations!$C$116+MOD(X46,Calculations!$C$118))+Control!$C$7*Calculations!$C$85*INDEX('Monthly Data'!Q:Q,Calculations!$C$116+MOD(X46,Calculations!$C$118))+(1-Control!$C$7*Calculations!$C$87)*INDEX('Monthly Data'!R:R,Calculations!$C$116+MOD(X46,Calculations!$C$118))</f>
        <v>-4.0413381192162513E-2</v>
      </c>
      <c r="EO46" s="86">
        <f ca="1">Control!$C$7*Calculations!$C$82*INDEX('Monthly Data'!N:N,Calculations!$C$116+MOD(Y46,Calculations!$C$118))+Control!$C$7*Calculations!$C$83*INDEX('Monthly Data'!O:O,Calculations!$C$116+MOD(Y46,Calculations!$C$118))+Control!$C$7*Calculations!$C$84*INDEX('Monthly Data'!P:P,Calculations!$C$116+MOD(Y46,Calculations!$C$118))+Control!$C$7*Calculations!$C$85*INDEX('Monthly Data'!Q:Q,Calculations!$C$116+MOD(Y46,Calculations!$C$118))+(1-Control!$C$7*Calculations!$C$87)*INDEX('Monthly Data'!R:R,Calculations!$C$116+MOD(Y46,Calculations!$C$118))</f>
        <v>4.5132804118240749E-2</v>
      </c>
      <c r="EP46" s="86">
        <f ca="1">Control!$C$7*Calculations!$C$82*INDEX('Monthly Data'!N:N,Calculations!$C$116+MOD(Z46,Calculations!$C$118))+Control!$C$7*Calculations!$C$83*INDEX('Monthly Data'!O:O,Calculations!$C$116+MOD(Z46,Calculations!$C$118))+Control!$C$7*Calculations!$C$84*INDEX('Monthly Data'!P:P,Calculations!$C$116+MOD(Z46,Calculations!$C$118))+Control!$C$7*Calculations!$C$85*INDEX('Monthly Data'!Q:Q,Calculations!$C$116+MOD(Z46,Calculations!$C$118))+(1-Control!$C$7*Calculations!$C$87)*INDEX('Monthly Data'!R:R,Calculations!$C$116+MOD(Z46,Calculations!$C$118))</f>
        <v>2.766281641786093E-2</v>
      </c>
      <c r="EQ46" s="86">
        <f ca="1">Control!$C$7*Calculations!$C$82*INDEX('Monthly Data'!N:N,Calculations!$C$116+MOD(AA46,Calculations!$C$118))+Control!$C$7*Calculations!$C$83*INDEX('Monthly Data'!O:O,Calculations!$C$116+MOD(AA46,Calculations!$C$118))+Control!$C$7*Calculations!$C$84*INDEX('Monthly Data'!P:P,Calculations!$C$116+MOD(AA46,Calculations!$C$118))+Control!$C$7*Calculations!$C$85*INDEX('Monthly Data'!Q:Q,Calculations!$C$116+MOD(AA46,Calculations!$C$118))+(1-Control!$C$7*Calculations!$C$87)*INDEX('Monthly Data'!R:R,Calculations!$C$116+MOD(AA46,Calculations!$C$118))</f>
        <v>-7.8872955230675015E-3</v>
      </c>
      <c r="ER46" s="86">
        <f ca="1">Control!$C$7*Calculations!$C$82*INDEX('Monthly Data'!N:N,Calculations!$C$116+MOD(AB46,Calculations!$C$118))+Control!$C$7*Calculations!$C$83*INDEX('Monthly Data'!O:O,Calculations!$C$116+MOD(AB46,Calculations!$C$118))+Control!$C$7*Calculations!$C$84*INDEX('Monthly Data'!P:P,Calculations!$C$116+MOD(AB46,Calculations!$C$118))+Control!$C$7*Calculations!$C$85*INDEX('Monthly Data'!Q:Q,Calculations!$C$116+MOD(AB46,Calculations!$C$118))+(1-Control!$C$7*Calculations!$C$87)*INDEX('Monthly Data'!R:R,Calculations!$C$116+MOD(AB46,Calculations!$C$118))</f>
        <v>-9.5555592256394619E-3</v>
      </c>
      <c r="ES46" s="86">
        <f ca="1">Control!$C$7*Calculations!$C$82*INDEX('Monthly Data'!N:N,Calculations!$C$116+MOD(AC46,Calculations!$C$118))+Control!$C$7*Calculations!$C$83*INDEX('Monthly Data'!O:O,Calculations!$C$116+MOD(AC46,Calculations!$C$118))+Control!$C$7*Calculations!$C$84*INDEX('Monthly Data'!P:P,Calculations!$C$116+MOD(AC46,Calculations!$C$118))+Control!$C$7*Calculations!$C$85*INDEX('Monthly Data'!Q:Q,Calculations!$C$116+MOD(AC46,Calculations!$C$118))+(1-Control!$C$7*Calculations!$C$87)*INDEX('Monthly Data'!R:R,Calculations!$C$116+MOD(AC46,Calculations!$C$118))</f>
        <v>-9.5555592256394619E-3</v>
      </c>
      <c r="ET46" s="86">
        <f ca="1">Control!$C$7*Calculations!$C$82*INDEX('Monthly Data'!N:N,Calculations!$C$116+MOD(AD46,Calculations!$C$118))+Control!$C$7*Calculations!$C$83*INDEX('Monthly Data'!O:O,Calculations!$C$116+MOD(AD46,Calculations!$C$118))+Control!$C$7*Calculations!$C$84*INDEX('Monthly Data'!P:P,Calculations!$C$116+MOD(AD46,Calculations!$C$118))+Control!$C$7*Calculations!$C$85*INDEX('Monthly Data'!Q:Q,Calculations!$C$116+MOD(AD46,Calculations!$C$118))+(1-Control!$C$7*Calculations!$C$87)*INDEX('Monthly Data'!R:R,Calculations!$C$116+MOD(AD46,Calculations!$C$118))</f>
        <v>7.5897487599915015E-3</v>
      </c>
      <c r="EU46" s="86">
        <f ca="1">Control!$C$7*Calculations!$C$82*INDEX('Monthly Data'!N:N,Calculations!$C$116+MOD(AE46,Calculations!$C$118))+Control!$C$7*Calculations!$C$83*INDEX('Monthly Data'!O:O,Calculations!$C$116+MOD(AE46,Calculations!$C$118))+Control!$C$7*Calculations!$C$84*INDEX('Monthly Data'!P:P,Calculations!$C$116+MOD(AE46,Calculations!$C$118))+Control!$C$7*Calculations!$C$85*INDEX('Monthly Data'!Q:Q,Calculations!$C$116+MOD(AE46,Calculations!$C$118))+(1-Control!$C$7*Calculations!$C$87)*INDEX('Monthly Data'!R:R,Calculations!$C$116+MOD(AE46,Calculations!$C$118))</f>
        <v>1.1786765492207996E-2</v>
      </c>
      <c r="EV46" s="86">
        <f ca="1">Control!$C$7*Calculations!$C$82*INDEX('Monthly Data'!N:N,Calculations!$C$116+MOD(AF46,Calculations!$C$118))+Control!$C$7*Calculations!$C$83*INDEX('Monthly Data'!O:O,Calculations!$C$116+MOD(AF46,Calculations!$C$118))+Control!$C$7*Calculations!$C$84*INDEX('Monthly Data'!P:P,Calculations!$C$116+MOD(AF46,Calculations!$C$118))+Control!$C$7*Calculations!$C$85*INDEX('Monthly Data'!Q:Q,Calculations!$C$116+MOD(AF46,Calculations!$C$118))+(1-Control!$C$7*Calculations!$C$87)*INDEX('Monthly Data'!R:R,Calculations!$C$116+MOD(AF46,Calculations!$C$118))</f>
        <v>1.50127906355989E-2</v>
      </c>
      <c r="EW46" s="86">
        <f ca="1">Control!$C$7*Calculations!$C$82*INDEX('Monthly Data'!N:N,Calculations!$C$116+MOD(AG46,Calculations!$C$118))+Control!$C$7*Calculations!$C$83*INDEX('Monthly Data'!O:O,Calculations!$C$116+MOD(AG46,Calculations!$C$118))+Control!$C$7*Calculations!$C$84*INDEX('Monthly Data'!P:P,Calculations!$C$116+MOD(AG46,Calculations!$C$118))+Control!$C$7*Calculations!$C$85*INDEX('Monthly Data'!Q:Q,Calculations!$C$116+MOD(AG46,Calculations!$C$118))+(1-Control!$C$7*Calculations!$C$87)*INDEX('Monthly Data'!R:R,Calculations!$C$116+MOD(AG46,Calculations!$C$118))</f>
        <v>1.0478379486191123E-2</v>
      </c>
      <c r="EX46" s="86">
        <f ca="1">Control!$C$7*Calculations!$C$82*INDEX('Monthly Data'!N:N,Calculations!$C$116+MOD(AH46,Calculations!$C$118))+Control!$C$7*Calculations!$C$83*INDEX('Monthly Data'!O:O,Calculations!$C$116+MOD(AH46,Calculations!$C$118))+Control!$C$7*Calculations!$C$84*INDEX('Monthly Data'!P:P,Calculations!$C$116+MOD(AH46,Calculations!$C$118))+Control!$C$7*Calculations!$C$85*INDEX('Monthly Data'!Q:Q,Calculations!$C$116+MOD(AH46,Calculations!$C$118))+(1-Control!$C$7*Calculations!$C$87)*INDEX('Monthly Data'!R:R,Calculations!$C$116+MOD(AH46,Calculations!$C$118))</f>
        <v>-1.5984879994281095E-2</v>
      </c>
      <c r="EY46" s="86">
        <f ca="1">Control!$C$7*Calculations!$C$82*INDEX('Monthly Data'!N:N,Calculations!$C$116+MOD(AI46,Calculations!$C$118))+Control!$C$7*Calculations!$C$83*INDEX('Monthly Data'!O:O,Calculations!$C$116+MOD(AI46,Calculations!$C$118))+Control!$C$7*Calculations!$C$84*INDEX('Monthly Data'!P:P,Calculations!$C$116+MOD(AI46,Calculations!$C$118))+Control!$C$7*Calculations!$C$85*INDEX('Monthly Data'!Q:Q,Calculations!$C$116+MOD(AI46,Calculations!$C$118))+(1-Control!$C$7*Calculations!$C$87)*INDEX('Monthly Data'!R:R,Calculations!$C$116+MOD(AI46,Calculations!$C$118))</f>
        <v>1.5108777406081684E-3</v>
      </c>
      <c r="EZ46" s="86">
        <f ca="1">Control!$C$7*Calculations!$C$82*INDEX('Monthly Data'!N:N,Calculations!$C$116+MOD(AJ46,Calculations!$C$118))+Control!$C$7*Calculations!$C$83*INDEX('Monthly Data'!O:O,Calculations!$C$116+MOD(AJ46,Calculations!$C$118))+Control!$C$7*Calculations!$C$84*INDEX('Monthly Data'!P:P,Calculations!$C$116+MOD(AJ46,Calculations!$C$118))+Control!$C$7*Calculations!$C$85*INDEX('Monthly Data'!Q:Q,Calculations!$C$116+MOD(AJ46,Calculations!$C$118))+(1-Control!$C$7*Calculations!$C$87)*INDEX('Monthly Data'!R:R,Calculations!$C$116+MOD(AJ46,Calculations!$C$118))</f>
        <v>8.3814116887657771E-3</v>
      </c>
      <c r="FA46" s="86">
        <f ca="1">Control!$C$7*Calculations!$C$82*INDEX('Monthly Data'!N:N,Calculations!$C$116+MOD(AK46,Calculations!$C$118))+Control!$C$7*Calculations!$C$83*INDEX('Monthly Data'!O:O,Calculations!$C$116+MOD(AK46,Calculations!$C$118))+Control!$C$7*Calculations!$C$84*INDEX('Monthly Data'!P:P,Calculations!$C$116+MOD(AK46,Calculations!$C$118))+Control!$C$7*Calculations!$C$85*INDEX('Monthly Data'!Q:Q,Calculations!$C$116+MOD(AK46,Calculations!$C$118))+(1-Control!$C$7*Calculations!$C$87)*INDEX('Monthly Data'!R:R,Calculations!$C$116+MOD(AK46,Calculations!$C$118))</f>
        <v>4.4327772793586687E-3</v>
      </c>
      <c r="FB46" s="86">
        <f ca="1">Control!$C$7*Calculations!$C$82*INDEX('Monthly Data'!N:N,Calculations!$C$116+MOD(AL46,Calculations!$C$118))+Control!$C$7*Calculations!$C$83*INDEX('Monthly Data'!O:O,Calculations!$C$116+MOD(AL46,Calculations!$C$118))+Control!$C$7*Calculations!$C$84*INDEX('Monthly Data'!P:P,Calculations!$C$116+MOD(AL46,Calculations!$C$118))+Control!$C$7*Calculations!$C$85*INDEX('Monthly Data'!Q:Q,Calculations!$C$116+MOD(AL46,Calculations!$C$118))+(1-Control!$C$7*Calculations!$C$87)*INDEX('Monthly Data'!R:R,Calculations!$C$116+MOD(AL46,Calculations!$C$118))</f>
        <v>4.7768166384148329E-3</v>
      </c>
      <c r="FC46" s="86">
        <f ca="1">Control!$C$7*Calculations!$C$82*INDEX('Monthly Data'!N:N,Calculations!$C$116+MOD(AM46,Calculations!$C$118))+Control!$C$7*Calculations!$C$83*INDEX('Monthly Data'!O:O,Calculations!$C$116+MOD(AM46,Calculations!$C$118))+Control!$C$7*Calculations!$C$84*INDEX('Monthly Data'!P:P,Calculations!$C$116+MOD(AM46,Calculations!$C$118))+Control!$C$7*Calculations!$C$85*INDEX('Monthly Data'!Q:Q,Calculations!$C$116+MOD(AM46,Calculations!$C$118))+(1-Control!$C$7*Calculations!$C$87)*INDEX('Monthly Data'!R:R,Calculations!$C$116+MOD(AM46,Calculations!$C$118))</f>
        <v>-1.0485101266941802E-2</v>
      </c>
      <c r="FD46" s="86">
        <f ca="1">Control!$C$7*Calculations!$C$82*INDEX('Monthly Data'!N:N,Calculations!$C$116+MOD(AN46,Calculations!$C$118))+Control!$C$7*Calculations!$C$83*INDEX('Monthly Data'!O:O,Calculations!$C$116+MOD(AN46,Calculations!$C$118))+Control!$C$7*Calculations!$C$84*INDEX('Monthly Data'!P:P,Calculations!$C$116+MOD(AN46,Calculations!$C$118))+Control!$C$7*Calculations!$C$85*INDEX('Monthly Data'!Q:Q,Calculations!$C$116+MOD(AN46,Calculations!$C$118))+(1-Control!$C$7*Calculations!$C$87)*INDEX('Monthly Data'!R:R,Calculations!$C$116+MOD(AN46,Calculations!$C$118))</f>
        <v>3.7596120283497965E-2</v>
      </c>
      <c r="FE46" s="86">
        <f ca="1">Control!$C$7*Calculations!$C$82*INDEX('Monthly Data'!N:N,Calculations!$C$116+MOD(AO46,Calculations!$C$118))+Control!$C$7*Calculations!$C$83*INDEX('Monthly Data'!O:O,Calculations!$C$116+MOD(AO46,Calculations!$C$118))+Control!$C$7*Calculations!$C$84*INDEX('Monthly Data'!P:P,Calculations!$C$116+MOD(AO46,Calculations!$C$118))+Control!$C$7*Calculations!$C$85*INDEX('Monthly Data'!Q:Q,Calculations!$C$116+MOD(AO46,Calculations!$C$118))+(1-Control!$C$7*Calculations!$C$87)*INDEX('Monthly Data'!R:R,Calculations!$C$116+MOD(AO46,Calculations!$C$118))</f>
        <v>5.1279584938936244E-2</v>
      </c>
      <c r="FF46" s="86">
        <f ca="1">Control!$C$7*Calculations!$C$82*INDEX('Monthly Data'!N:N,Calculations!$C$116+MOD(AP46,Calculations!$C$118))+Control!$C$7*Calculations!$C$83*INDEX('Monthly Data'!O:O,Calculations!$C$116+MOD(AP46,Calculations!$C$118))+Control!$C$7*Calculations!$C$84*INDEX('Monthly Data'!P:P,Calculations!$C$116+MOD(AP46,Calculations!$C$118))+Control!$C$7*Calculations!$C$85*INDEX('Monthly Data'!Q:Q,Calculations!$C$116+MOD(AP46,Calculations!$C$118))+(1-Control!$C$7*Calculations!$C$87)*INDEX('Monthly Data'!R:R,Calculations!$C$116+MOD(AP46,Calculations!$C$118))</f>
        <v>-1.880155173376722E-2</v>
      </c>
      <c r="FG46" s="86">
        <f ca="1">Control!$C$7*Calculations!$C$82*INDEX('Monthly Data'!N:N,Calculations!$C$116+MOD(AQ46,Calculations!$C$118))+Control!$C$7*Calculations!$C$83*INDEX('Monthly Data'!O:O,Calculations!$C$116+MOD(AQ46,Calculations!$C$118))+Control!$C$7*Calculations!$C$84*INDEX('Monthly Data'!P:P,Calculations!$C$116+MOD(AQ46,Calculations!$C$118))+Control!$C$7*Calculations!$C$85*INDEX('Monthly Data'!Q:Q,Calculations!$C$116+MOD(AQ46,Calculations!$C$118))+(1-Control!$C$7*Calculations!$C$87)*INDEX('Monthly Data'!R:R,Calculations!$C$116+MOD(AQ46,Calculations!$C$118))</f>
        <v>3.8809817903524786E-2</v>
      </c>
      <c r="FH46" s="86">
        <f ca="1">Control!$C$7*Calculations!$C$82*INDEX('Monthly Data'!N:N,Calculations!$C$116+MOD(AR46,Calculations!$C$118))+Control!$C$7*Calculations!$C$83*INDEX('Monthly Data'!O:O,Calculations!$C$116+MOD(AR46,Calculations!$C$118))+Control!$C$7*Calculations!$C$84*INDEX('Monthly Data'!P:P,Calculations!$C$116+MOD(AR46,Calculations!$C$118))+Control!$C$7*Calculations!$C$85*INDEX('Monthly Data'!Q:Q,Calculations!$C$116+MOD(AR46,Calculations!$C$118))+(1-Control!$C$7*Calculations!$C$87)*INDEX('Monthly Data'!R:R,Calculations!$C$116+MOD(AR46,Calculations!$C$118))</f>
        <v>-7.5539743260223157E-3</v>
      </c>
      <c r="FI46" s="86">
        <f ca="1">Control!$C$7*Calculations!$C$82*INDEX('Monthly Data'!N:N,Calculations!$C$116+MOD(AS46,Calculations!$C$118))+Control!$C$7*Calculations!$C$83*INDEX('Monthly Data'!O:O,Calculations!$C$116+MOD(AS46,Calculations!$C$118))+Control!$C$7*Calculations!$C$84*INDEX('Monthly Data'!P:P,Calculations!$C$116+MOD(AS46,Calculations!$C$118))+Control!$C$7*Calculations!$C$85*INDEX('Monthly Data'!Q:Q,Calculations!$C$116+MOD(AS46,Calculations!$C$118))+(1-Control!$C$7*Calculations!$C$87)*INDEX('Monthly Data'!R:R,Calculations!$C$116+MOD(AS46,Calculations!$C$118))</f>
        <v>3.7596120283497965E-2</v>
      </c>
      <c r="FJ46" s="86">
        <f ca="1">Control!$C$7*Calculations!$C$82*INDEX('Monthly Data'!N:N,Calculations!$C$116+MOD(AT46,Calculations!$C$118))+Control!$C$7*Calculations!$C$83*INDEX('Monthly Data'!O:O,Calculations!$C$116+MOD(AT46,Calculations!$C$118))+Control!$C$7*Calculations!$C$84*INDEX('Monthly Data'!P:P,Calculations!$C$116+MOD(AT46,Calculations!$C$118))+Control!$C$7*Calculations!$C$85*INDEX('Monthly Data'!Q:Q,Calculations!$C$116+MOD(AT46,Calculations!$C$118))+(1-Control!$C$7*Calculations!$C$87)*INDEX('Monthly Data'!R:R,Calculations!$C$116+MOD(AT46,Calculations!$C$118))</f>
        <v>3.6332715283247441E-2</v>
      </c>
      <c r="FK46" s="86">
        <f ca="1">Control!$C$7*Calculations!$C$82*INDEX('Monthly Data'!N:N,Calculations!$C$116+MOD(AU46,Calculations!$C$118))+Control!$C$7*Calculations!$C$83*INDEX('Monthly Data'!O:O,Calculations!$C$116+MOD(AU46,Calculations!$C$118))+Control!$C$7*Calculations!$C$84*INDEX('Monthly Data'!P:P,Calculations!$C$116+MOD(AU46,Calculations!$C$118))+Control!$C$7*Calculations!$C$85*INDEX('Monthly Data'!Q:Q,Calculations!$C$116+MOD(AU46,Calculations!$C$118))+(1-Control!$C$7*Calculations!$C$87)*INDEX('Monthly Data'!R:R,Calculations!$C$116+MOD(AU46,Calculations!$C$118))</f>
        <v>2.3852824346838646E-2</v>
      </c>
      <c r="FL46" s="86">
        <f ca="1">Control!$C$7*Calculations!$C$82*INDEX('Monthly Data'!N:N,Calculations!$C$116+MOD(AV46,Calculations!$C$118))+Control!$C$7*Calculations!$C$83*INDEX('Monthly Data'!O:O,Calculations!$C$116+MOD(AV46,Calculations!$C$118))+Control!$C$7*Calculations!$C$84*INDEX('Monthly Data'!P:P,Calculations!$C$116+MOD(AV46,Calculations!$C$118))+Control!$C$7*Calculations!$C$85*INDEX('Monthly Data'!Q:Q,Calculations!$C$116+MOD(AV46,Calculations!$C$118))+(1-Control!$C$7*Calculations!$C$87)*INDEX('Monthly Data'!R:R,Calculations!$C$116+MOD(AV46,Calculations!$C$118))</f>
        <v>4.7768166384148329E-3</v>
      </c>
      <c r="FM46" s="86">
        <f ca="1">Control!$C$7*Calculations!$C$82*INDEX('Monthly Data'!N:N,Calculations!$C$116+MOD(AW46,Calculations!$C$118))+Control!$C$7*Calculations!$C$83*INDEX('Monthly Data'!O:O,Calculations!$C$116+MOD(AW46,Calculations!$C$118))+Control!$C$7*Calculations!$C$84*INDEX('Monthly Data'!P:P,Calculations!$C$116+MOD(AW46,Calculations!$C$118))+Control!$C$7*Calculations!$C$85*INDEX('Monthly Data'!Q:Q,Calculations!$C$116+MOD(AW46,Calculations!$C$118))+(1-Control!$C$7*Calculations!$C$87)*INDEX('Monthly Data'!R:R,Calculations!$C$116+MOD(AW46,Calculations!$C$118))</f>
        <v>1.1786765492207996E-2</v>
      </c>
      <c r="FN46" s="86">
        <f ca="1">Control!$C$7*Calculations!$C$82*INDEX('Monthly Data'!N:N,Calculations!$C$116+MOD(AX46,Calculations!$C$118))+Control!$C$7*Calculations!$C$83*INDEX('Monthly Data'!O:O,Calculations!$C$116+MOD(AX46,Calculations!$C$118))+Control!$C$7*Calculations!$C$84*INDEX('Monthly Data'!P:P,Calculations!$C$116+MOD(AX46,Calculations!$C$118))+Control!$C$7*Calculations!$C$85*INDEX('Monthly Data'!Q:Q,Calculations!$C$116+MOD(AX46,Calculations!$C$118))+(1-Control!$C$7*Calculations!$C$87)*INDEX('Monthly Data'!R:R,Calculations!$C$116+MOD(AX46,Calculations!$C$118))</f>
        <v>1.0478379486191123E-2</v>
      </c>
      <c r="FO46" s="86">
        <f ca="1">Control!$C$7*Calculations!$C$82*INDEX('Monthly Data'!N:N,Calculations!$C$116+MOD(AY46,Calculations!$C$118))+Control!$C$7*Calculations!$C$83*INDEX('Monthly Data'!O:O,Calculations!$C$116+MOD(AY46,Calculations!$C$118))+Control!$C$7*Calculations!$C$84*INDEX('Monthly Data'!P:P,Calculations!$C$116+MOD(AY46,Calculations!$C$118))+Control!$C$7*Calculations!$C$85*INDEX('Monthly Data'!Q:Q,Calculations!$C$116+MOD(AY46,Calculations!$C$118))+(1-Control!$C$7*Calculations!$C$87)*INDEX('Monthly Data'!R:R,Calculations!$C$116+MOD(AY46,Calculations!$C$118))</f>
        <v>-4.3408051735618014E-2</v>
      </c>
      <c r="FP46" s="86">
        <f ca="1">Control!$C$7*Calculations!$C$82*INDEX('Monthly Data'!N:N,Calculations!$C$116+MOD(AZ46,Calculations!$C$118))+Control!$C$7*Calculations!$C$83*INDEX('Monthly Data'!O:O,Calculations!$C$116+MOD(AZ46,Calculations!$C$118))+Control!$C$7*Calculations!$C$84*INDEX('Monthly Data'!P:P,Calculations!$C$116+MOD(AZ46,Calculations!$C$118))+Control!$C$7*Calculations!$C$85*INDEX('Monthly Data'!Q:Q,Calculations!$C$116+MOD(AZ46,Calculations!$C$118))+(1-Control!$C$7*Calculations!$C$87)*INDEX('Monthly Data'!R:R,Calculations!$C$116+MOD(AZ46,Calculations!$C$118))</f>
        <v>2.3206536303657571E-2</v>
      </c>
      <c r="FQ46" s="86">
        <f ca="1">Control!$C$7*Calculations!$C$82*INDEX('Monthly Data'!N:N,Calculations!$C$116+MOD(BA46,Calculations!$C$118))+Control!$C$7*Calculations!$C$83*INDEX('Monthly Data'!O:O,Calculations!$C$116+MOD(BA46,Calculations!$C$118))+Control!$C$7*Calculations!$C$84*INDEX('Monthly Data'!P:P,Calculations!$C$116+MOD(BA46,Calculations!$C$118))+Control!$C$7*Calculations!$C$85*INDEX('Monthly Data'!Q:Q,Calculations!$C$116+MOD(BA46,Calculations!$C$118))+(1-Control!$C$7*Calculations!$C$87)*INDEX('Monthly Data'!R:R,Calculations!$C$116+MOD(BA46,Calculations!$C$118))</f>
        <v>1.7484305259657981E-2</v>
      </c>
      <c r="FR46" s="86">
        <f ca="1">Control!$C$7*Calculations!$C$82*INDEX('Monthly Data'!N:N,Calculations!$C$116+MOD(BB46,Calculations!$C$118))+Control!$C$7*Calculations!$C$83*INDEX('Monthly Data'!O:O,Calculations!$C$116+MOD(BB46,Calculations!$C$118))+Control!$C$7*Calculations!$C$84*INDEX('Monthly Data'!P:P,Calculations!$C$116+MOD(BB46,Calculations!$C$118))+Control!$C$7*Calculations!$C$85*INDEX('Monthly Data'!Q:Q,Calculations!$C$116+MOD(BB46,Calculations!$C$118))+(1-Control!$C$7*Calculations!$C$87)*INDEX('Monthly Data'!R:R,Calculations!$C$116+MOD(BB46,Calculations!$C$118))</f>
        <v>2.3852824346838646E-2</v>
      </c>
      <c r="FS46" s="86">
        <f ca="1">Control!$C$7*Calculations!$C$82*INDEX('Monthly Data'!N:N,Calculations!$C$116+MOD(BC46,Calculations!$C$118))+Control!$C$7*Calculations!$C$83*INDEX('Monthly Data'!O:O,Calculations!$C$116+MOD(BC46,Calculations!$C$118))+Control!$C$7*Calculations!$C$84*INDEX('Monthly Data'!P:P,Calculations!$C$116+MOD(BC46,Calculations!$C$118))+Control!$C$7*Calculations!$C$85*INDEX('Monthly Data'!Q:Q,Calculations!$C$116+MOD(BC46,Calculations!$C$118))+(1-Control!$C$7*Calculations!$C$87)*INDEX('Monthly Data'!R:R,Calculations!$C$116+MOD(BC46,Calculations!$C$118))</f>
        <v>6.1009361253630504E-2</v>
      </c>
      <c r="FT46" s="86">
        <f ca="1">Control!$C$7*Calculations!$C$82*INDEX('Monthly Data'!N:N,Calculations!$C$116+MOD(BD46,Calculations!$C$118))+Control!$C$7*Calculations!$C$83*INDEX('Monthly Data'!O:O,Calculations!$C$116+MOD(BD46,Calculations!$C$118))+Control!$C$7*Calculations!$C$84*INDEX('Monthly Data'!P:P,Calculations!$C$116+MOD(BD46,Calculations!$C$118))+Control!$C$7*Calculations!$C$85*INDEX('Monthly Data'!Q:Q,Calculations!$C$116+MOD(BD46,Calculations!$C$118))+(1-Control!$C$7*Calculations!$C$87)*INDEX('Monthly Data'!R:R,Calculations!$C$116+MOD(BD46,Calculations!$C$118))</f>
        <v>-1.5984879994281095E-2</v>
      </c>
      <c r="FU46" s="86">
        <f ca="1">Control!$C$7*Calculations!$C$82*INDEX('Monthly Data'!N:N,Calculations!$C$116+MOD(BE46,Calculations!$C$118))+Control!$C$7*Calculations!$C$83*INDEX('Monthly Data'!O:O,Calculations!$C$116+MOD(BE46,Calculations!$C$118))+Control!$C$7*Calculations!$C$84*INDEX('Monthly Data'!P:P,Calculations!$C$116+MOD(BE46,Calculations!$C$118))+Control!$C$7*Calculations!$C$85*INDEX('Monthly Data'!Q:Q,Calculations!$C$116+MOD(BE46,Calculations!$C$118))+(1-Control!$C$7*Calculations!$C$87)*INDEX('Monthly Data'!R:R,Calculations!$C$116+MOD(BE46,Calculations!$C$118))</f>
        <v>1.3891563624307685E-2</v>
      </c>
      <c r="FV46" s="86">
        <f ca="1">Control!$C$7*Calculations!$C$82*INDEX('Monthly Data'!N:N,Calculations!$C$116+MOD(BF46,Calculations!$C$118))+Control!$C$7*Calculations!$C$83*INDEX('Monthly Data'!O:O,Calculations!$C$116+MOD(BF46,Calculations!$C$118))+Control!$C$7*Calculations!$C$84*INDEX('Monthly Data'!P:P,Calculations!$C$116+MOD(BF46,Calculations!$C$118))+Control!$C$7*Calculations!$C$85*INDEX('Monthly Data'!Q:Q,Calculations!$C$116+MOD(BF46,Calculations!$C$118))+(1-Control!$C$7*Calculations!$C$87)*INDEX('Monthly Data'!R:R,Calculations!$C$116+MOD(BF46,Calculations!$C$118))</f>
        <v>7.3538285850108537E-3</v>
      </c>
      <c r="FW46" s="86">
        <f ca="1">Control!$C$7*Calculations!$C$82*INDEX('Monthly Data'!N:N,Calculations!$C$116+MOD(BG46,Calculations!$C$118))+Control!$C$7*Calculations!$C$83*INDEX('Monthly Data'!O:O,Calculations!$C$116+MOD(BG46,Calculations!$C$118))+Control!$C$7*Calculations!$C$84*INDEX('Monthly Data'!P:P,Calculations!$C$116+MOD(BG46,Calculations!$C$118))+Control!$C$7*Calculations!$C$85*INDEX('Monthly Data'!Q:Q,Calculations!$C$116+MOD(BG46,Calculations!$C$118))+(1-Control!$C$7*Calculations!$C$87)*INDEX('Monthly Data'!R:R,Calculations!$C$116+MOD(BG46,Calculations!$C$118))</f>
        <v>5.3309355465453899E-3</v>
      </c>
      <c r="FX46" s="86">
        <f ca="1">Control!$C$7*Calculations!$C$82*INDEX('Monthly Data'!N:N,Calculations!$C$116+MOD(BH46,Calculations!$C$118))+Control!$C$7*Calculations!$C$83*INDEX('Monthly Data'!O:O,Calculations!$C$116+MOD(BH46,Calculations!$C$118))+Control!$C$7*Calculations!$C$84*INDEX('Monthly Data'!P:P,Calculations!$C$116+MOD(BH46,Calculations!$C$118))+Control!$C$7*Calculations!$C$85*INDEX('Monthly Data'!Q:Q,Calculations!$C$116+MOD(BH46,Calculations!$C$118))+(1-Control!$C$7*Calculations!$C$87)*INDEX('Monthly Data'!R:R,Calculations!$C$116+MOD(BH46,Calculations!$C$118))</f>
        <v>2.2757992058453024E-3</v>
      </c>
      <c r="FY46" s="86">
        <f ca="1">Control!$C$7*Calculations!$C$82*INDEX('Monthly Data'!N:N,Calculations!$C$116+MOD(BI46,Calculations!$C$118))+Control!$C$7*Calculations!$C$83*INDEX('Monthly Data'!O:O,Calculations!$C$116+MOD(BI46,Calculations!$C$118))+Control!$C$7*Calculations!$C$84*INDEX('Monthly Data'!P:P,Calculations!$C$116+MOD(BI46,Calculations!$C$118))+Control!$C$7*Calculations!$C$85*INDEX('Monthly Data'!Q:Q,Calculations!$C$116+MOD(BI46,Calculations!$C$118))+(1-Control!$C$7*Calculations!$C$87)*INDEX('Monthly Data'!R:R,Calculations!$C$116+MOD(BI46,Calculations!$C$118))</f>
        <v>-1.3959200237295809E-2</v>
      </c>
      <c r="FZ46" s="86">
        <f ca="1">Control!$C$7*Calculations!$C$82*INDEX('Monthly Data'!N:N,Calculations!$C$116+MOD(BJ46,Calculations!$C$118))+Control!$C$7*Calculations!$C$83*INDEX('Monthly Data'!O:O,Calculations!$C$116+MOD(BJ46,Calculations!$C$118))+Control!$C$7*Calculations!$C$84*INDEX('Monthly Data'!P:P,Calculations!$C$116+MOD(BJ46,Calculations!$C$118))+Control!$C$7*Calculations!$C$85*INDEX('Monthly Data'!Q:Q,Calculations!$C$116+MOD(BJ46,Calculations!$C$118))+(1-Control!$C$7*Calculations!$C$87)*INDEX('Monthly Data'!R:R,Calculations!$C$116+MOD(BJ46,Calculations!$C$118))</f>
        <v>1.8695385296339444E-2</v>
      </c>
      <c r="GA46" s="86">
        <f ca="1">Control!$C$7*Calculations!$C$82*INDEX('Monthly Data'!N:N,Calculations!$C$116+MOD(BK46,Calculations!$C$118))+Control!$C$7*Calculations!$C$83*INDEX('Monthly Data'!O:O,Calculations!$C$116+MOD(BK46,Calculations!$C$118))+Control!$C$7*Calculations!$C$84*INDEX('Monthly Data'!P:P,Calculations!$C$116+MOD(BK46,Calculations!$C$118))+Control!$C$7*Calculations!$C$85*INDEX('Monthly Data'!Q:Q,Calculations!$C$116+MOD(BK46,Calculations!$C$118))+(1-Control!$C$7*Calculations!$C$87)*INDEX('Monthly Data'!R:R,Calculations!$C$116+MOD(BK46,Calculations!$C$118))</f>
        <v>4.2795950888382334E-3</v>
      </c>
      <c r="GB46" s="86">
        <f ca="1">Control!$C$7*Calculations!$C$82*INDEX('Monthly Data'!N:N,Calculations!$C$116+MOD(BL46,Calculations!$C$118))+Control!$C$7*Calculations!$C$83*INDEX('Monthly Data'!O:O,Calculations!$C$116+MOD(BL46,Calculations!$C$118))+Control!$C$7*Calculations!$C$84*INDEX('Monthly Data'!P:P,Calculations!$C$116+MOD(BL46,Calculations!$C$118))+Control!$C$7*Calculations!$C$85*INDEX('Monthly Data'!Q:Q,Calculations!$C$116+MOD(BL46,Calculations!$C$118))+(1-Control!$C$7*Calculations!$C$87)*INDEX('Monthly Data'!R:R,Calculations!$C$116+MOD(BL46,Calculations!$C$118))</f>
        <v>-1.8530040247387896E-2</v>
      </c>
      <c r="GC46" s="86">
        <f ca="1">Control!$C$7*Calculations!$C$82*INDEX('Monthly Data'!N:N,Calculations!$C$116+MOD(BM46,Calculations!$C$118))+Control!$C$7*Calculations!$C$83*INDEX('Monthly Data'!O:O,Calculations!$C$116+MOD(BM46,Calculations!$C$118))+Control!$C$7*Calculations!$C$84*INDEX('Monthly Data'!P:P,Calculations!$C$116+MOD(BM46,Calculations!$C$118))+Control!$C$7*Calculations!$C$85*INDEX('Monthly Data'!Q:Q,Calculations!$C$116+MOD(BM46,Calculations!$C$118))+(1-Control!$C$7*Calculations!$C$87)*INDEX('Monthly Data'!R:R,Calculations!$C$116+MOD(BM46,Calculations!$C$118))</f>
        <v>5.1972609868760735E-3</v>
      </c>
      <c r="GD46" s="86">
        <f ca="1">Control!$C$7*Calculations!$C$82*INDEX('Monthly Data'!N:N,Calculations!$C$116+MOD(BN46,Calculations!$C$118))+Control!$C$7*Calculations!$C$83*INDEX('Monthly Data'!O:O,Calculations!$C$116+MOD(BN46,Calculations!$C$118))+Control!$C$7*Calculations!$C$84*INDEX('Monthly Data'!P:P,Calculations!$C$116+MOD(BN46,Calculations!$C$118))+Control!$C$7*Calculations!$C$85*INDEX('Monthly Data'!Q:Q,Calculations!$C$116+MOD(BN46,Calculations!$C$118))+(1-Control!$C$7*Calculations!$C$87)*INDEX('Monthly Data'!R:R,Calculations!$C$116+MOD(BN46,Calculations!$C$118))</f>
        <v>-9.8327855560634558E-3</v>
      </c>
      <c r="GE46" s="86">
        <f ca="1">Control!$C$7*Calculations!$C$82*INDEX('Monthly Data'!N:N,Calculations!$C$116+MOD(BO46,Calculations!$C$118))+Control!$C$7*Calculations!$C$83*INDEX('Monthly Data'!O:O,Calculations!$C$116+MOD(BO46,Calculations!$C$118))+Control!$C$7*Calculations!$C$84*INDEX('Monthly Data'!P:P,Calculations!$C$116+MOD(BO46,Calculations!$C$118))+Control!$C$7*Calculations!$C$85*INDEX('Monthly Data'!Q:Q,Calculations!$C$116+MOD(BO46,Calculations!$C$118))+(1-Control!$C$7*Calculations!$C$87)*INDEX('Monthly Data'!R:R,Calculations!$C$116+MOD(BO46,Calculations!$C$118))</f>
        <v>3.1011313347584085E-2</v>
      </c>
      <c r="GF46" s="86">
        <f ca="1">Control!$C$7*Calculations!$C$82*INDEX('Monthly Data'!N:N,Calculations!$C$116+MOD(BP46,Calculations!$C$118))+Control!$C$7*Calculations!$C$83*INDEX('Monthly Data'!O:O,Calculations!$C$116+MOD(BP46,Calculations!$C$118))+Control!$C$7*Calculations!$C$84*INDEX('Monthly Data'!P:P,Calculations!$C$116+MOD(BP46,Calculations!$C$118))+Control!$C$7*Calculations!$C$85*INDEX('Monthly Data'!Q:Q,Calculations!$C$116+MOD(BP46,Calculations!$C$118))+(1-Control!$C$7*Calculations!$C$87)*INDEX('Monthly Data'!R:R,Calculations!$C$116+MOD(BP46,Calculations!$C$118))</f>
        <v>4.4327772793586687E-3</v>
      </c>
      <c r="GG46" s="86">
        <f ca="1">Control!$C$7*Calculations!$C$82*INDEX('Monthly Data'!N:N,Calculations!$C$116+MOD(BQ46,Calculations!$C$118))+Control!$C$7*Calculations!$C$83*INDEX('Monthly Data'!O:O,Calculations!$C$116+MOD(BQ46,Calculations!$C$118))+Control!$C$7*Calculations!$C$84*INDEX('Monthly Data'!P:P,Calculations!$C$116+MOD(BQ46,Calculations!$C$118))+Control!$C$7*Calculations!$C$85*INDEX('Monthly Data'!Q:Q,Calculations!$C$116+MOD(BQ46,Calculations!$C$118))+(1-Control!$C$7*Calculations!$C$87)*INDEX('Monthly Data'!R:R,Calculations!$C$116+MOD(BQ46,Calculations!$C$118))</f>
        <v>1.3891563624307685E-2</v>
      </c>
      <c r="GH46" s="86">
        <f ca="1">Control!$C$7*Calculations!$C$82*INDEX('Monthly Data'!N:N,Calculations!$C$116+MOD(BR46,Calculations!$C$118))+Control!$C$7*Calculations!$C$83*INDEX('Monthly Data'!O:O,Calculations!$C$116+MOD(BR46,Calculations!$C$118))+Control!$C$7*Calculations!$C$84*INDEX('Monthly Data'!P:P,Calculations!$C$116+MOD(BR46,Calculations!$C$118))+Control!$C$7*Calculations!$C$85*INDEX('Monthly Data'!Q:Q,Calculations!$C$116+MOD(BR46,Calculations!$C$118))+(1-Control!$C$7*Calculations!$C$87)*INDEX('Monthly Data'!R:R,Calculations!$C$116+MOD(BR46,Calculations!$C$118))</f>
        <v>-1.880155173376722E-2</v>
      </c>
      <c r="GI46" s="86">
        <f ca="1">Control!$C$7*Calculations!$C$82*INDEX('Monthly Data'!N:N,Calculations!$C$116+MOD(BS46,Calculations!$C$118))+Control!$C$7*Calculations!$C$83*INDEX('Monthly Data'!O:O,Calculations!$C$116+MOD(BS46,Calculations!$C$118))+Control!$C$7*Calculations!$C$84*INDEX('Monthly Data'!P:P,Calculations!$C$116+MOD(BS46,Calculations!$C$118))+Control!$C$7*Calculations!$C$85*INDEX('Monthly Data'!Q:Q,Calculations!$C$116+MOD(BS46,Calculations!$C$118))+(1-Control!$C$7*Calculations!$C$87)*INDEX('Monthly Data'!R:R,Calculations!$C$116+MOD(BS46,Calculations!$C$118))</f>
        <v>1.3891563624307685E-2</v>
      </c>
      <c r="GJ46" s="86">
        <f ca="1">Control!$C$7*Calculations!$C$82*INDEX('Monthly Data'!N:N,Calculations!$C$116+MOD(BT46,Calculations!$C$118))+Control!$C$7*Calculations!$C$83*INDEX('Monthly Data'!O:O,Calculations!$C$116+MOD(BT46,Calculations!$C$118))+Control!$C$7*Calculations!$C$84*INDEX('Monthly Data'!P:P,Calculations!$C$116+MOD(BT46,Calculations!$C$118))+Control!$C$7*Calculations!$C$85*INDEX('Monthly Data'!Q:Q,Calculations!$C$116+MOD(BT46,Calculations!$C$118))+(1-Control!$C$7*Calculations!$C$87)*INDEX('Monthly Data'!R:R,Calculations!$C$116+MOD(BT46,Calculations!$C$118))</f>
        <v>1.8665061640915637E-2</v>
      </c>
      <c r="GK46" s="86">
        <f ca="1">Control!$C$7*Calculations!$C$82*INDEX('Monthly Data'!N:N,Calculations!$C$116+MOD(BU46,Calculations!$C$118))+Control!$C$7*Calculations!$C$83*INDEX('Monthly Data'!O:O,Calculations!$C$116+MOD(BU46,Calculations!$C$118))+Control!$C$7*Calculations!$C$84*INDEX('Monthly Data'!P:P,Calculations!$C$116+MOD(BU46,Calculations!$C$118))+Control!$C$7*Calculations!$C$85*INDEX('Monthly Data'!Q:Q,Calculations!$C$116+MOD(BU46,Calculations!$C$118))+(1-Control!$C$7*Calculations!$C$87)*INDEX('Monthly Data'!R:R,Calculations!$C$116+MOD(BU46,Calculations!$C$118))</f>
        <v>1.7472933988537529E-2</v>
      </c>
      <c r="GL46" s="86">
        <f ca="1">Control!$C$7*Calculations!$C$82*INDEX('Monthly Data'!N:N,Calculations!$C$116+MOD(BV46,Calculations!$C$118))+Control!$C$7*Calculations!$C$83*INDEX('Monthly Data'!O:O,Calculations!$C$116+MOD(BV46,Calculations!$C$118))+Control!$C$7*Calculations!$C$84*INDEX('Monthly Data'!P:P,Calculations!$C$116+MOD(BV46,Calculations!$C$118))+Control!$C$7*Calculations!$C$85*INDEX('Monthly Data'!Q:Q,Calculations!$C$116+MOD(BV46,Calculations!$C$118))+(1-Control!$C$7*Calculations!$C$87)*INDEX('Monthly Data'!R:R,Calculations!$C$116+MOD(BV46,Calculations!$C$118))</f>
        <v>1.7472933988537529E-2</v>
      </c>
      <c r="GM46" s="86">
        <f ca="1">Control!$C$7*Calculations!$C$82*INDEX('Monthly Data'!N:N,Calculations!$C$116+MOD(BW46,Calculations!$C$118))+Control!$C$7*Calculations!$C$83*INDEX('Monthly Data'!O:O,Calculations!$C$116+MOD(BW46,Calculations!$C$118))+Control!$C$7*Calculations!$C$84*INDEX('Monthly Data'!P:P,Calculations!$C$116+MOD(BW46,Calculations!$C$118))+Control!$C$7*Calculations!$C$85*INDEX('Monthly Data'!Q:Q,Calculations!$C$116+MOD(BW46,Calculations!$C$118))+(1-Control!$C$7*Calculations!$C$87)*INDEX('Monthly Data'!R:R,Calculations!$C$116+MOD(BW46,Calculations!$C$118))</f>
        <v>9.9787204839310462E-3</v>
      </c>
      <c r="GN46" s="86">
        <f ca="1">Control!$C$7*Calculations!$C$82*INDEX('Monthly Data'!N:N,Calculations!$C$116+MOD(BX46,Calculations!$C$118))+Control!$C$7*Calculations!$C$83*INDEX('Monthly Data'!O:O,Calculations!$C$116+MOD(BX46,Calculations!$C$118))+Control!$C$7*Calculations!$C$84*INDEX('Monthly Data'!P:P,Calculations!$C$116+MOD(BX46,Calculations!$C$118))+Control!$C$7*Calculations!$C$85*INDEX('Monthly Data'!Q:Q,Calculations!$C$116+MOD(BX46,Calculations!$C$118))+(1-Control!$C$7*Calculations!$C$87)*INDEX('Monthly Data'!R:R,Calculations!$C$116+MOD(BX46,Calculations!$C$118))</f>
        <v>1.1106855739851785E-2</v>
      </c>
      <c r="GO46" s="86">
        <f ca="1">Control!$C$7*Calculations!$C$82*INDEX('Monthly Data'!N:N,Calculations!$C$116+MOD(BY46,Calculations!$C$118))+Control!$C$7*Calculations!$C$83*INDEX('Monthly Data'!O:O,Calculations!$C$116+MOD(BY46,Calculations!$C$118))+Control!$C$7*Calculations!$C$84*INDEX('Monthly Data'!P:P,Calculations!$C$116+MOD(BY46,Calculations!$C$118))+Control!$C$7*Calculations!$C$85*INDEX('Monthly Data'!Q:Q,Calculations!$C$116+MOD(BY46,Calculations!$C$118))+(1-Control!$C$7*Calculations!$C$87)*INDEX('Monthly Data'!R:R,Calculations!$C$116+MOD(BY46,Calculations!$C$118))</f>
        <v>1.5758278480433856E-2</v>
      </c>
      <c r="GP46" s="86">
        <f ca="1">Control!$C$7*Calculations!$C$82*INDEX('Monthly Data'!N:N,Calculations!$C$116+MOD(BZ46,Calculations!$C$118))+Control!$C$7*Calculations!$C$83*INDEX('Monthly Data'!O:O,Calculations!$C$116+MOD(BZ46,Calculations!$C$118))+Control!$C$7*Calculations!$C$84*INDEX('Monthly Data'!P:P,Calculations!$C$116+MOD(BZ46,Calculations!$C$118))+Control!$C$7*Calculations!$C$85*INDEX('Monthly Data'!Q:Q,Calculations!$C$116+MOD(BZ46,Calculations!$C$118))+(1-Control!$C$7*Calculations!$C$87)*INDEX('Monthly Data'!R:R,Calculations!$C$116+MOD(BZ46,Calculations!$C$118))</f>
        <v>-4.3408051735618014E-2</v>
      </c>
      <c r="GQ46" s="86">
        <f ca="1">Control!$C$7*Calculations!$C$82*INDEX('Monthly Data'!N:N,Calculations!$C$116+MOD(CA46,Calculations!$C$118))+Control!$C$7*Calculations!$C$83*INDEX('Monthly Data'!O:O,Calculations!$C$116+MOD(CA46,Calculations!$C$118))+Control!$C$7*Calculations!$C$84*INDEX('Monthly Data'!P:P,Calculations!$C$116+MOD(CA46,Calculations!$C$118))+Control!$C$7*Calculations!$C$85*INDEX('Monthly Data'!Q:Q,Calculations!$C$116+MOD(CA46,Calculations!$C$118))+(1-Control!$C$7*Calculations!$C$87)*INDEX('Monthly Data'!R:R,Calculations!$C$116+MOD(CA46,Calculations!$C$118))</f>
        <v>1.2954540023127663E-2</v>
      </c>
      <c r="GR46" s="86">
        <f ca="1">Control!$C$7*Calculations!$C$82*INDEX('Monthly Data'!N:N,Calculations!$C$116+MOD(CB46,Calculations!$C$118))+Control!$C$7*Calculations!$C$83*INDEX('Monthly Data'!O:O,Calculations!$C$116+MOD(CB46,Calculations!$C$118))+Control!$C$7*Calculations!$C$84*INDEX('Monthly Data'!P:P,Calculations!$C$116+MOD(CB46,Calculations!$C$118))+Control!$C$7*Calculations!$C$85*INDEX('Monthly Data'!Q:Q,Calculations!$C$116+MOD(CB46,Calculations!$C$118))+(1-Control!$C$7*Calculations!$C$87)*INDEX('Monthly Data'!R:R,Calculations!$C$116+MOD(CB46,Calculations!$C$118))</f>
        <v>-1.0485101266941802E-2</v>
      </c>
      <c r="GS46" s="86">
        <f ca="1">Control!$C$7*Calculations!$C$82*INDEX('Monthly Data'!N:N,Calculations!$C$116+MOD(CC46,Calculations!$C$118))+Control!$C$7*Calculations!$C$83*INDEX('Monthly Data'!O:O,Calculations!$C$116+MOD(CC46,Calculations!$C$118))+Control!$C$7*Calculations!$C$84*INDEX('Monthly Data'!P:P,Calculations!$C$116+MOD(CC46,Calculations!$C$118))+Control!$C$7*Calculations!$C$85*INDEX('Monthly Data'!Q:Q,Calculations!$C$116+MOD(CC46,Calculations!$C$118))+(1-Control!$C$7*Calculations!$C$87)*INDEX('Monthly Data'!R:R,Calculations!$C$116+MOD(CC46,Calculations!$C$118))</f>
        <v>5.3309355465453899E-3</v>
      </c>
      <c r="GT46" s="86">
        <f ca="1">Control!$C$7*Calculations!$C$82*INDEX('Monthly Data'!N:N,Calculations!$C$116+MOD(CD46,Calculations!$C$118))+Control!$C$7*Calculations!$C$83*INDEX('Monthly Data'!O:O,Calculations!$C$116+MOD(CD46,Calculations!$C$118))+Control!$C$7*Calculations!$C$84*INDEX('Monthly Data'!P:P,Calculations!$C$116+MOD(CD46,Calculations!$C$118))+Control!$C$7*Calculations!$C$85*INDEX('Monthly Data'!Q:Q,Calculations!$C$116+MOD(CD46,Calculations!$C$118))+(1-Control!$C$7*Calculations!$C$87)*INDEX('Monthly Data'!R:R,Calculations!$C$116+MOD(CD46,Calculations!$C$118))</f>
        <v>1.5063457444773597E-2</v>
      </c>
      <c r="GU46" s="86">
        <f ca="1">Control!$C$7*Calculations!$C$82*INDEX('Monthly Data'!N:N,Calculations!$C$116+MOD(CE46,Calculations!$C$118))+Control!$C$7*Calculations!$C$83*INDEX('Monthly Data'!O:O,Calculations!$C$116+MOD(CE46,Calculations!$C$118))+Control!$C$7*Calculations!$C$84*INDEX('Monthly Data'!P:P,Calculations!$C$116+MOD(CE46,Calculations!$C$118))+Control!$C$7*Calculations!$C$85*INDEX('Monthly Data'!Q:Q,Calculations!$C$116+MOD(CE46,Calculations!$C$118))+(1-Control!$C$7*Calculations!$C$87)*INDEX('Monthly Data'!R:R,Calculations!$C$116+MOD(CE46,Calculations!$C$118))</f>
        <v>4.089189590407355E-3</v>
      </c>
      <c r="GV46" s="86">
        <f ca="1">Control!$C$7*Calculations!$C$82*INDEX('Monthly Data'!N:N,Calculations!$C$116+MOD(CF46,Calculations!$C$118))+Control!$C$7*Calculations!$C$83*INDEX('Monthly Data'!O:O,Calculations!$C$116+MOD(CF46,Calculations!$C$118))+Control!$C$7*Calculations!$C$84*INDEX('Monthly Data'!P:P,Calculations!$C$116+MOD(CF46,Calculations!$C$118))+Control!$C$7*Calculations!$C$85*INDEX('Monthly Data'!Q:Q,Calculations!$C$116+MOD(CF46,Calculations!$C$118))+(1-Control!$C$7*Calculations!$C$87)*INDEX('Monthly Data'!R:R,Calculations!$C$116+MOD(CF46,Calculations!$C$118))</f>
        <v>-3.9863250714949353E-2</v>
      </c>
      <c r="GW46" s="86">
        <f ca="1">Control!$C$7*Calculations!$C$82*INDEX('Monthly Data'!N:N,Calculations!$C$116+MOD(CG46,Calculations!$C$118))+Control!$C$7*Calculations!$C$83*INDEX('Monthly Data'!O:O,Calculations!$C$116+MOD(CG46,Calculations!$C$118))+Control!$C$7*Calculations!$C$84*INDEX('Monthly Data'!P:P,Calculations!$C$116+MOD(CG46,Calculations!$C$118))+Control!$C$7*Calculations!$C$85*INDEX('Monthly Data'!Q:Q,Calculations!$C$116+MOD(CG46,Calculations!$C$118))+(1-Control!$C$7*Calculations!$C$87)*INDEX('Monthly Data'!R:R,Calculations!$C$116+MOD(CG46,Calculations!$C$118))</f>
        <v>1.8665061640915637E-2</v>
      </c>
      <c r="GX46" s="86">
        <f ca="1">Control!$C$7*Calculations!$C$82*INDEX('Monthly Data'!N:N,Calculations!$C$116+MOD(CH46,Calculations!$C$118))+Control!$C$7*Calculations!$C$83*INDEX('Monthly Data'!O:O,Calculations!$C$116+MOD(CH46,Calculations!$C$118))+Control!$C$7*Calculations!$C$84*INDEX('Monthly Data'!P:P,Calculations!$C$116+MOD(CH46,Calculations!$C$118))+Control!$C$7*Calculations!$C$85*INDEX('Monthly Data'!Q:Q,Calculations!$C$116+MOD(CH46,Calculations!$C$118))+(1-Control!$C$7*Calculations!$C$87)*INDEX('Monthly Data'!R:R,Calculations!$C$116+MOD(CH46,Calculations!$C$118))</f>
        <v>3.8809817903524786E-2</v>
      </c>
      <c r="GY46" s="86">
        <f ca="1">Control!$C$7*Calculations!$C$82*INDEX('Monthly Data'!N:N,Calculations!$C$116+MOD(CI46,Calculations!$C$118))+Control!$C$7*Calculations!$C$83*INDEX('Monthly Data'!O:O,Calculations!$C$116+MOD(CI46,Calculations!$C$118))+Control!$C$7*Calculations!$C$84*INDEX('Monthly Data'!P:P,Calculations!$C$116+MOD(CI46,Calculations!$C$118))+Control!$C$7*Calculations!$C$85*INDEX('Monthly Data'!Q:Q,Calculations!$C$116+MOD(CI46,Calculations!$C$118))+(1-Control!$C$7*Calculations!$C$87)*INDEX('Monthly Data'!R:R,Calculations!$C$116+MOD(CI46,Calculations!$C$118))</f>
        <v>-2.4571433440223247E-2</v>
      </c>
      <c r="GZ46" s="86">
        <f ca="1">Control!$C$7*Calculations!$C$82*INDEX('Monthly Data'!N:N,Calculations!$C$116+MOD(CJ46,Calculations!$C$118))+Control!$C$7*Calculations!$C$83*INDEX('Monthly Data'!O:O,Calculations!$C$116+MOD(CJ46,Calculations!$C$118))+Control!$C$7*Calculations!$C$84*INDEX('Monthly Data'!P:P,Calculations!$C$116+MOD(CJ46,Calculations!$C$118))+Control!$C$7*Calculations!$C$85*INDEX('Monthly Data'!Q:Q,Calculations!$C$116+MOD(CJ46,Calculations!$C$118))+(1-Control!$C$7*Calculations!$C$87)*INDEX('Monthly Data'!R:R,Calculations!$C$116+MOD(CJ46,Calculations!$C$118))</f>
        <v>2.0524935548016137E-2</v>
      </c>
      <c r="HA46" s="86">
        <f ca="1">Control!$C$7*Calculations!$C$82*INDEX('Monthly Data'!N:N,Calculations!$C$116+MOD(CK46,Calculations!$C$118))+Control!$C$7*Calculations!$C$83*INDEX('Monthly Data'!O:O,Calculations!$C$116+MOD(CK46,Calculations!$C$118))+Control!$C$7*Calculations!$C$84*INDEX('Monthly Data'!P:P,Calculations!$C$116+MOD(CK46,Calculations!$C$118))+Control!$C$7*Calculations!$C$85*INDEX('Monthly Data'!Q:Q,Calculations!$C$116+MOD(CK46,Calculations!$C$118))+(1-Control!$C$7*Calculations!$C$87)*INDEX('Monthly Data'!R:R,Calculations!$C$116+MOD(CK46,Calculations!$C$118))</f>
        <v>1.1704119272391494E-2</v>
      </c>
      <c r="HB46" s="86">
        <f ca="1">Control!$C$7*Calculations!$C$82*INDEX('Monthly Data'!N:N,Calculations!$C$116+MOD(CL46,Calculations!$C$118))+Control!$C$7*Calculations!$C$83*INDEX('Monthly Data'!O:O,Calculations!$C$116+MOD(CL46,Calculations!$C$118))+Control!$C$7*Calculations!$C$84*INDEX('Monthly Data'!P:P,Calculations!$C$116+MOD(CL46,Calculations!$C$118))+Control!$C$7*Calculations!$C$85*INDEX('Monthly Data'!Q:Q,Calculations!$C$116+MOD(CL46,Calculations!$C$118))+(1-Control!$C$7*Calculations!$C$87)*INDEX('Monthly Data'!R:R,Calculations!$C$116+MOD(CL46,Calculations!$C$118))</f>
        <v>7.5897487599915015E-3</v>
      </c>
      <c r="HC46" s="86">
        <f ca="1">Control!$C$7*Calculations!$C$82*INDEX('Monthly Data'!N:N,Calculations!$C$116+MOD(CM46,Calculations!$C$118))+Control!$C$7*Calculations!$C$83*INDEX('Monthly Data'!O:O,Calculations!$C$116+MOD(CM46,Calculations!$C$118))+Control!$C$7*Calculations!$C$84*INDEX('Monthly Data'!P:P,Calculations!$C$116+MOD(CM46,Calculations!$C$118))+Control!$C$7*Calculations!$C$85*INDEX('Monthly Data'!Q:Q,Calculations!$C$116+MOD(CM46,Calculations!$C$118))+(1-Control!$C$7*Calculations!$C$87)*INDEX('Monthly Data'!R:R,Calculations!$C$116+MOD(CM46,Calculations!$C$118))</f>
        <v>6.3250222980707482E-3</v>
      </c>
      <c r="HD46" s="86">
        <f ca="1">Control!$C$7*Calculations!$C$82*INDEX('Monthly Data'!N:N,Calculations!$C$116+MOD(CN46,Calculations!$C$118))+Control!$C$7*Calculations!$C$83*INDEX('Monthly Data'!O:O,Calculations!$C$116+MOD(CN46,Calculations!$C$118))+Control!$C$7*Calculations!$C$84*INDEX('Monthly Data'!P:P,Calculations!$C$116+MOD(CN46,Calculations!$C$118))+Control!$C$7*Calculations!$C$85*INDEX('Monthly Data'!Q:Q,Calculations!$C$116+MOD(CN46,Calculations!$C$118))+(1-Control!$C$7*Calculations!$C$87)*INDEX('Monthly Data'!R:R,Calculations!$C$116+MOD(CN46,Calculations!$C$118))</f>
        <v>1.7073665854433945E-2</v>
      </c>
      <c r="HE46" s="86">
        <f ca="1">Control!$C$7*Calculations!$C$82*INDEX('Monthly Data'!N:N,Calculations!$C$116+MOD(CO46,Calculations!$C$118))+Control!$C$7*Calculations!$C$83*INDEX('Monthly Data'!O:O,Calculations!$C$116+MOD(CO46,Calculations!$C$118))+Control!$C$7*Calculations!$C$84*INDEX('Monthly Data'!P:P,Calculations!$C$116+MOD(CO46,Calculations!$C$118))+Control!$C$7*Calculations!$C$85*INDEX('Monthly Data'!Q:Q,Calculations!$C$116+MOD(CO46,Calculations!$C$118))+(1-Control!$C$7*Calculations!$C$87)*INDEX('Monthly Data'!R:R,Calculations!$C$116+MOD(CO46,Calculations!$C$118))</f>
        <v>2.3852824346838646E-2</v>
      </c>
      <c r="HF46" s="86">
        <f ca="1">Control!$C$7*Calculations!$C$82*INDEX('Monthly Data'!N:N,Calculations!$C$116+MOD(CP46,Calculations!$C$118))+Control!$C$7*Calculations!$C$83*INDEX('Monthly Data'!O:O,Calculations!$C$116+MOD(CP46,Calculations!$C$118))+Control!$C$7*Calculations!$C$84*INDEX('Monthly Data'!P:P,Calculations!$C$116+MOD(CP46,Calculations!$C$118))+Control!$C$7*Calculations!$C$85*INDEX('Monthly Data'!Q:Q,Calculations!$C$116+MOD(CP46,Calculations!$C$118))+(1-Control!$C$7*Calculations!$C$87)*INDEX('Monthly Data'!R:R,Calculations!$C$116+MOD(CP46,Calculations!$C$118))</f>
        <v>-1.0485101266941802E-2</v>
      </c>
      <c r="HG46" s="86">
        <f ca="1">Control!$C$7*Calculations!$C$82*INDEX('Monthly Data'!N:N,Calculations!$C$116+MOD(CQ46,Calculations!$C$118))+Control!$C$7*Calculations!$C$83*INDEX('Monthly Data'!O:O,Calculations!$C$116+MOD(CQ46,Calculations!$C$118))+Control!$C$7*Calculations!$C$84*INDEX('Monthly Data'!P:P,Calculations!$C$116+MOD(CQ46,Calculations!$C$118))+Control!$C$7*Calculations!$C$85*INDEX('Monthly Data'!Q:Q,Calculations!$C$116+MOD(CQ46,Calculations!$C$118))+(1-Control!$C$7*Calculations!$C$87)*INDEX('Monthly Data'!R:R,Calculations!$C$116+MOD(CQ46,Calculations!$C$118))</f>
        <v>7.9764341593600071E-3</v>
      </c>
      <c r="HH46" s="86">
        <f ca="1">Control!$C$7*Calculations!$C$82*INDEX('Monthly Data'!N:N,Calculations!$C$116+MOD(CR46,Calculations!$C$118))+Control!$C$7*Calculations!$C$83*INDEX('Monthly Data'!O:O,Calculations!$C$116+MOD(CR46,Calculations!$C$118))+Control!$C$7*Calculations!$C$84*INDEX('Monthly Data'!P:P,Calculations!$C$116+MOD(CR46,Calculations!$C$118))+Control!$C$7*Calculations!$C$85*INDEX('Monthly Data'!Q:Q,Calculations!$C$116+MOD(CR46,Calculations!$C$118))+(1-Control!$C$7*Calculations!$C$87)*INDEX('Monthly Data'!R:R,Calculations!$C$116+MOD(CR46,Calculations!$C$118))</f>
        <v>5.1972609868760735E-3</v>
      </c>
      <c r="HI46" s="86">
        <f ca="1">Control!$C$7*Calculations!$C$82*INDEX('Monthly Data'!N:N,Calculations!$C$116+MOD(CS46,Calculations!$C$118))+Control!$C$7*Calculations!$C$83*INDEX('Monthly Data'!O:O,Calculations!$C$116+MOD(CS46,Calculations!$C$118))+Control!$C$7*Calculations!$C$84*INDEX('Monthly Data'!P:P,Calculations!$C$116+MOD(CS46,Calculations!$C$118))+Control!$C$7*Calculations!$C$85*INDEX('Monthly Data'!Q:Q,Calculations!$C$116+MOD(CS46,Calculations!$C$118))+(1-Control!$C$7*Calculations!$C$87)*INDEX('Monthly Data'!R:R,Calculations!$C$116+MOD(CS46,Calculations!$C$118))</f>
        <v>-3.8875517825435772E-3</v>
      </c>
      <c r="HJ46" s="86">
        <f ca="1">Control!$C$7*Calculations!$C$82*INDEX('Monthly Data'!N:N,Calculations!$C$116+MOD(CT46,Calculations!$C$118))+Control!$C$7*Calculations!$C$83*INDEX('Monthly Data'!O:O,Calculations!$C$116+MOD(CT46,Calculations!$C$118))+Control!$C$7*Calculations!$C$84*INDEX('Monthly Data'!P:P,Calculations!$C$116+MOD(CT46,Calculations!$C$118))+Control!$C$7*Calculations!$C$85*INDEX('Monthly Data'!Q:Q,Calculations!$C$116+MOD(CT46,Calculations!$C$118))+(1-Control!$C$7*Calculations!$C$87)*INDEX('Monthly Data'!R:R,Calculations!$C$116+MOD(CT46,Calculations!$C$118))</f>
        <v>6.4539397490030407E-3</v>
      </c>
      <c r="HK46" s="86">
        <f ca="1">Control!$C$7*Calculations!$C$82*INDEX('Monthly Data'!N:N,Calculations!$C$116+MOD(CU46,Calculations!$C$118))+Control!$C$7*Calculations!$C$83*INDEX('Monthly Data'!O:O,Calculations!$C$116+MOD(CU46,Calculations!$C$118))+Control!$C$7*Calculations!$C$84*INDEX('Monthly Data'!P:P,Calculations!$C$116+MOD(CU46,Calculations!$C$118))+Control!$C$7*Calculations!$C$85*INDEX('Monthly Data'!Q:Q,Calculations!$C$116+MOD(CU46,Calculations!$C$118))+(1-Control!$C$7*Calculations!$C$87)*INDEX('Monthly Data'!R:R,Calculations!$C$116+MOD(CU46,Calculations!$C$118))</f>
        <v>1.8665061640915637E-2</v>
      </c>
      <c r="HL46" s="86">
        <f ca="1">Control!$C$7*Calculations!$C$82*INDEX('Monthly Data'!N:N,Calculations!$C$116+MOD(CV46,Calculations!$C$118))+Control!$C$7*Calculations!$C$83*INDEX('Monthly Data'!O:O,Calculations!$C$116+MOD(CV46,Calculations!$C$118))+Control!$C$7*Calculations!$C$84*INDEX('Monthly Data'!P:P,Calculations!$C$116+MOD(CV46,Calculations!$C$118))+Control!$C$7*Calculations!$C$85*INDEX('Monthly Data'!Q:Q,Calculations!$C$116+MOD(CV46,Calculations!$C$118))+(1-Control!$C$7*Calculations!$C$87)*INDEX('Monthly Data'!R:R,Calculations!$C$116+MOD(CV46,Calculations!$C$118))</f>
        <v>-7.8872955230675015E-3</v>
      </c>
      <c r="HM46" s="86">
        <f ca="1">Control!$C$7*Calculations!$C$82*INDEX('Monthly Data'!N:N,Calculations!$C$116+MOD(CW46,Calculations!$C$118))+Control!$C$7*Calculations!$C$83*INDEX('Monthly Data'!O:O,Calculations!$C$116+MOD(CW46,Calculations!$C$118))+Control!$C$7*Calculations!$C$84*INDEX('Monthly Data'!P:P,Calculations!$C$116+MOD(CW46,Calculations!$C$118))+Control!$C$7*Calculations!$C$85*INDEX('Monthly Data'!Q:Q,Calculations!$C$116+MOD(CW46,Calculations!$C$118))+(1-Control!$C$7*Calculations!$C$87)*INDEX('Monthly Data'!R:R,Calculations!$C$116+MOD(CW46,Calculations!$C$118))</f>
        <v>2.9708469559001142E-2</v>
      </c>
      <c r="HN46" s="86">
        <f ca="1">Control!$C$7*Calculations!$C$82*INDEX('Monthly Data'!N:N,Calculations!$C$116+MOD(CX46,Calculations!$C$118))+Control!$C$7*Calculations!$C$83*INDEX('Monthly Data'!O:O,Calculations!$C$116+MOD(CX46,Calculations!$C$118))+Control!$C$7*Calculations!$C$84*INDEX('Monthly Data'!P:P,Calculations!$C$116+MOD(CX46,Calculations!$C$118))+Control!$C$7*Calculations!$C$85*INDEX('Monthly Data'!Q:Q,Calculations!$C$116+MOD(CX46,Calculations!$C$118))+(1-Control!$C$7*Calculations!$C$87)*INDEX('Monthly Data'!R:R,Calculations!$C$116+MOD(CX46,Calculations!$C$118))</f>
        <v>5.1279584938936244E-2</v>
      </c>
      <c r="HO46" s="86">
        <f ca="1">Control!$C$7*Calculations!$C$82*INDEX('Monthly Data'!N:N,Calculations!$C$116+MOD(CY46,Calculations!$C$118))+Control!$C$7*Calculations!$C$83*INDEX('Monthly Data'!O:O,Calculations!$C$116+MOD(CY46,Calculations!$C$118))+Control!$C$7*Calculations!$C$84*INDEX('Monthly Data'!P:P,Calculations!$C$116+MOD(CY46,Calculations!$C$118))+Control!$C$7*Calculations!$C$85*INDEX('Monthly Data'!Q:Q,Calculations!$C$116+MOD(CY46,Calculations!$C$118))+(1-Control!$C$7*Calculations!$C$87)*INDEX('Monthly Data'!R:R,Calculations!$C$116+MOD(CY46,Calculations!$C$118))</f>
        <v>1.4915555251167555E-3</v>
      </c>
      <c r="HP46" s="86">
        <f ca="1">Control!$C$7*Calculations!$C$82*INDEX('Monthly Data'!N:N,Calculations!$C$116+MOD(CZ46,Calculations!$C$118))+Control!$C$7*Calculations!$C$83*INDEX('Monthly Data'!O:O,Calculations!$C$116+MOD(CZ46,Calculations!$C$118))+Control!$C$7*Calculations!$C$84*INDEX('Monthly Data'!P:P,Calculations!$C$116+MOD(CZ46,Calculations!$C$118))+Control!$C$7*Calculations!$C$85*INDEX('Monthly Data'!Q:Q,Calculations!$C$116+MOD(CZ46,Calculations!$C$118))+(1-Control!$C$7*Calculations!$C$87)*INDEX('Monthly Data'!R:R,Calculations!$C$116+MOD(CZ46,Calculations!$C$118))</f>
        <v>1.8695385296339444E-2</v>
      </c>
      <c r="HQ46" s="86">
        <f ca="1">Control!$C$7*Calculations!$C$82*INDEX('Monthly Data'!N:N,Calculations!$C$116+MOD(DA46,Calculations!$C$118))+Control!$C$7*Calculations!$C$83*INDEX('Monthly Data'!O:O,Calculations!$C$116+MOD(DA46,Calculations!$C$118))+Control!$C$7*Calculations!$C$84*INDEX('Monthly Data'!P:P,Calculations!$C$116+MOD(DA46,Calculations!$C$118))+Control!$C$7*Calculations!$C$85*INDEX('Monthly Data'!Q:Q,Calculations!$C$116+MOD(DA46,Calculations!$C$118))+(1-Control!$C$7*Calculations!$C$87)*INDEX('Monthly Data'!R:R,Calculations!$C$116+MOD(DA46,Calculations!$C$118))</f>
        <v>1.1702576456120543E-2</v>
      </c>
      <c r="HR46" s="86">
        <f ca="1">Control!$C$7*Calculations!$C$82*INDEX('Monthly Data'!N:N,Calculations!$C$116+MOD(DB46,Calculations!$C$118))+Control!$C$7*Calculations!$C$83*INDEX('Monthly Data'!O:O,Calculations!$C$116+MOD(DB46,Calculations!$C$118))+Control!$C$7*Calculations!$C$84*INDEX('Monthly Data'!P:P,Calculations!$C$116+MOD(DB46,Calculations!$C$118))+Control!$C$7*Calculations!$C$85*INDEX('Monthly Data'!Q:Q,Calculations!$C$116+MOD(DB46,Calculations!$C$118))+(1-Control!$C$7*Calculations!$C$87)*INDEX('Monthly Data'!R:R,Calculations!$C$116+MOD(DB46,Calculations!$C$118))</f>
        <v>-4.3408051735618014E-2</v>
      </c>
      <c r="HS46" s="86">
        <f ca="1">Control!$C$7*Calculations!$C$82*INDEX('Monthly Data'!N:N,Calculations!$C$116+MOD(DC46,Calculations!$C$118))+Control!$C$7*Calculations!$C$83*INDEX('Monthly Data'!O:O,Calculations!$C$116+MOD(DC46,Calculations!$C$118))+Control!$C$7*Calculations!$C$84*INDEX('Monthly Data'!P:P,Calculations!$C$116+MOD(DC46,Calculations!$C$118))+Control!$C$7*Calculations!$C$85*INDEX('Monthly Data'!Q:Q,Calculations!$C$116+MOD(DC46,Calculations!$C$118))+(1-Control!$C$7*Calculations!$C$87)*INDEX('Monthly Data'!R:R,Calculations!$C$116+MOD(DC46,Calculations!$C$118))</f>
        <v>1.5063457444773597E-2</v>
      </c>
      <c r="HT46" s="86">
        <f ca="1">Control!$C$7*Calculations!$C$82*INDEX('Monthly Data'!N:N,Calculations!$C$116+MOD(DD46,Calculations!$C$118))+Control!$C$7*Calculations!$C$83*INDEX('Monthly Data'!O:O,Calculations!$C$116+MOD(DD46,Calculations!$C$118))+Control!$C$7*Calculations!$C$84*INDEX('Monthly Data'!P:P,Calculations!$C$116+MOD(DD46,Calculations!$C$118))+Control!$C$7*Calculations!$C$85*INDEX('Monthly Data'!Q:Q,Calculations!$C$116+MOD(DD46,Calculations!$C$118))+(1-Control!$C$7*Calculations!$C$87)*INDEX('Monthly Data'!R:R,Calculations!$C$116+MOD(DD46,Calculations!$C$118))</f>
        <v>2.9708469559001142E-2</v>
      </c>
      <c r="HU46" s="86">
        <f ca="1">Control!$C$7*Calculations!$C$82*INDEX('Monthly Data'!N:N,Calculations!$C$116+MOD(DE46,Calculations!$C$118))+Control!$C$7*Calculations!$C$83*INDEX('Monthly Data'!O:O,Calculations!$C$116+MOD(DE46,Calculations!$C$118))+Control!$C$7*Calculations!$C$84*INDEX('Monthly Data'!P:P,Calculations!$C$116+MOD(DE46,Calculations!$C$118))+Control!$C$7*Calculations!$C$85*INDEX('Monthly Data'!Q:Q,Calculations!$C$116+MOD(DE46,Calculations!$C$118))+(1-Control!$C$7*Calculations!$C$87)*INDEX('Monthly Data'!R:R,Calculations!$C$116+MOD(DE46,Calculations!$C$118))</f>
        <v>3.5231336013669103E-2</v>
      </c>
      <c r="HV46" s="86">
        <f ca="1">Control!$C$7*Calculations!$C$82*INDEX('Monthly Data'!N:N,Calculations!$C$116+MOD(DF46,Calculations!$C$118))+Control!$C$7*Calculations!$C$83*INDEX('Monthly Data'!O:O,Calculations!$C$116+MOD(DF46,Calculations!$C$118))+Control!$C$7*Calculations!$C$84*INDEX('Monthly Data'!P:P,Calculations!$C$116+MOD(DF46,Calculations!$C$118))+Control!$C$7*Calculations!$C$85*INDEX('Monthly Data'!Q:Q,Calculations!$C$116+MOD(DF46,Calculations!$C$118))+(1-Control!$C$7*Calculations!$C$87)*INDEX('Monthly Data'!R:R,Calculations!$C$116+MOD(DF46,Calculations!$C$118))</f>
        <v>1.0478379486191123E-2</v>
      </c>
      <c r="HW46" s="86">
        <f ca="1">Control!$C$7*Calculations!$C$82*INDEX('Monthly Data'!N:N,Calculations!$C$116+MOD(DG46,Calculations!$C$118))+Control!$C$7*Calculations!$C$83*INDEX('Monthly Data'!O:O,Calculations!$C$116+MOD(DG46,Calculations!$C$118))+Control!$C$7*Calculations!$C$84*INDEX('Monthly Data'!P:P,Calculations!$C$116+MOD(DG46,Calculations!$C$118))+Control!$C$7*Calculations!$C$85*INDEX('Monthly Data'!Q:Q,Calculations!$C$116+MOD(DG46,Calculations!$C$118))+(1-Control!$C$7*Calculations!$C$87)*INDEX('Monthly Data'!R:R,Calculations!$C$116+MOD(DG46,Calculations!$C$118))</f>
        <v>-4.0413381192162513E-2</v>
      </c>
      <c r="HX46" s="86">
        <f ca="1">Control!$C$7*Calculations!$C$82*INDEX('Monthly Data'!N:N,Calculations!$C$116+MOD(DH46,Calculations!$C$118))+Control!$C$7*Calculations!$C$83*INDEX('Monthly Data'!O:O,Calculations!$C$116+MOD(DH46,Calculations!$C$118))+Control!$C$7*Calculations!$C$84*INDEX('Monthly Data'!P:P,Calculations!$C$116+MOD(DH46,Calculations!$C$118))+Control!$C$7*Calculations!$C$85*INDEX('Monthly Data'!Q:Q,Calculations!$C$116+MOD(DH46,Calculations!$C$118))+(1-Control!$C$7*Calculations!$C$87)*INDEX('Monthly Data'!R:R,Calculations!$C$116+MOD(DH46,Calculations!$C$118))</f>
        <v>-4.0413381192162513E-2</v>
      </c>
      <c r="HY46" s="86">
        <f ca="1">Control!$C$7*Calculations!$C$82*INDEX('Monthly Data'!N:N,Calculations!$C$116+MOD(DI46,Calculations!$C$118))+Control!$C$7*Calculations!$C$83*INDEX('Monthly Data'!O:O,Calculations!$C$116+MOD(DI46,Calculations!$C$118))+Control!$C$7*Calculations!$C$84*INDEX('Monthly Data'!P:P,Calculations!$C$116+MOD(DI46,Calculations!$C$118))+Control!$C$7*Calculations!$C$85*INDEX('Monthly Data'!Q:Q,Calculations!$C$116+MOD(DI46,Calculations!$C$118))+(1-Control!$C$7*Calculations!$C$87)*INDEX('Monthly Data'!R:R,Calculations!$C$116+MOD(DI46,Calculations!$C$118))</f>
        <v>-1.4213734788548189E-2</v>
      </c>
      <c r="HZ46" s="86">
        <f ca="1">Control!$C$7*Calculations!$C$82*INDEX('Monthly Data'!N:N,Calculations!$C$116+MOD(DJ46,Calculations!$C$118))+Control!$C$7*Calculations!$C$83*INDEX('Monthly Data'!O:O,Calculations!$C$116+MOD(DJ46,Calculations!$C$118))+Control!$C$7*Calculations!$C$84*INDEX('Monthly Data'!P:P,Calculations!$C$116+MOD(DJ46,Calculations!$C$118))+Control!$C$7*Calculations!$C$85*INDEX('Monthly Data'!Q:Q,Calculations!$C$116+MOD(DJ46,Calculations!$C$118))+(1-Control!$C$7*Calculations!$C$87)*INDEX('Monthly Data'!R:R,Calculations!$C$116+MOD(DJ46,Calculations!$C$118))</f>
        <v>1.0018681835149534E-3</v>
      </c>
      <c r="IA46" s="86">
        <f ca="1">Control!$C$7*Calculations!$C$82*INDEX('Monthly Data'!N:N,Calculations!$C$116+MOD(DK46,Calculations!$C$118))+Control!$C$7*Calculations!$C$83*INDEX('Monthly Data'!O:O,Calculations!$C$116+MOD(DK46,Calculations!$C$118))+Control!$C$7*Calculations!$C$84*INDEX('Monthly Data'!P:P,Calculations!$C$116+MOD(DK46,Calculations!$C$118))+Control!$C$7*Calculations!$C$85*INDEX('Monthly Data'!Q:Q,Calculations!$C$116+MOD(DK46,Calculations!$C$118))+(1-Control!$C$7*Calculations!$C$87)*INDEX('Monthly Data'!R:R,Calculations!$C$116+MOD(DK46,Calculations!$C$118))</f>
        <v>1.0415351832335435E-2</v>
      </c>
      <c r="IB46" s="86">
        <f ca="1">Control!$C$7*Calculations!$C$82*INDEX('Monthly Data'!N:N,Calculations!$C$116+MOD(DL46,Calculations!$C$118))+Control!$C$7*Calculations!$C$83*INDEX('Monthly Data'!O:O,Calculations!$C$116+MOD(DL46,Calculations!$C$118))+Control!$C$7*Calculations!$C$84*INDEX('Monthly Data'!P:P,Calculations!$C$116+MOD(DL46,Calculations!$C$118))+Control!$C$7*Calculations!$C$85*INDEX('Monthly Data'!Q:Q,Calculations!$C$116+MOD(DL46,Calculations!$C$118))+(1-Control!$C$7*Calculations!$C$87)*INDEX('Monthly Data'!R:R,Calculations!$C$116+MOD(DL46,Calculations!$C$118))</f>
        <v>1.1704119272391494E-2</v>
      </c>
      <c r="IC46" s="86">
        <f ca="1">Control!$C$7*Calculations!$C$82*INDEX('Monthly Data'!N:N,Calculations!$C$116+MOD(DM46,Calculations!$C$118))+Control!$C$7*Calculations!$C$83*INDEX('Monthly Data'!O:O,Calculations!$C$116+MOD(DM46,Calculations!$C$118))+Control!$C$7*Calculations!$C$84*INDEX('Monthly Data'!P:P,Calculations!$C$116+MOD(DM46,Calculations!$C$118))+Control!$C$7*Calculations!$C$85*INDEX('Monthly Data'!Q:Q,Calculations!$C$116+MOD(DM46,Calculations!$C$118))+(1-Control!$C$7*Calculations!$C$87)*INDEX('Monthly Data'!R:R,Calculations!$C$116+MOD(DM46,Calculations!$C$118))</f>
        <v>-2.5168357537820856E-4</v>
      </c>
      <c r="ID46" s="86">
        <f ca="1">Control!$C$7*Calculations!$C$82*INDEX('Monthly Data'!N:N,Calculations!$C$116+MOD(DN46,Calculations!$C$118))+Control!$C$7*Calculations!$C$83*INDEX('Monthly Data'!O:O,Calculations!$C$116+MOD(DN46,Calculations!$C$118))+Control!$C$7*Calculations!$C$84*INDEX('Monthly Data'!P:P,Calculations!$C$116+MOD(DN46,Calculations!$C$118))+Control!$C$7*Calculations!$C$85*INDEX('Monthly Data'!Q:Q,Calculations!$C$116+MOD(DN46,Calculations!$C$118))+(1-Control!$C$7*Calculations!$C$87)*INDEX('Monthly Data'!R:R,Calculations!$C$116+MOD(DN46,Calculations!$C$118))</f>
        <v>1.0478379486191123E-2</v>
      </c>
      <c r="IE46" s="86">
        <f ca="1">Control!$C$7*Calculations!$C$82*INDEX('Monthly Data'!N:N,Calculations!$C$116+MOD(DO46,Calculations!$C$118))+Control!$C$7*Calculations!$C$83*INDEX('Monthly Data'!O:O,Calculations!$C$116+MOD(DO46,Calculations!$C$118))+Control!$C$7*Calculations!$C$84*INDEX('Monthly Data'!P:P,Calculations!$C$116+MOD(DO46,Calculations!$C$118))+Control!$C$7*Calculations!$C$85*INDEX('Monthly Data'!Q:Q,Calculations!$C$116+MOD(DO46,Calculations!$C$118))+(1-Control!$C$7*Calculations!$C$87)*INDEX('Monthly Data'!R:R,Calculations!$C$116+MOD(DO46,Calculations!$C$118))</f>
        <v>2.3852824346838646E-2</v>
      </c>
      <c r="IF46" s="86">
        <f ca="1">Control!$C$7*Calculations!$C$82*INDEX('Monthly Data'!N:N,Calculations!$C$116+MOD(DP46,Calculations!$C$118))+Control!$C$7*Calculations!$C$83*INDEX('Monthly Data'!O:O,Calculations!$C$116+MOD(DP46,Calculations!$C$118))+Control!$C$7*Calculations!$C$84*INDEX('Monthly Data'!P:P,Calculations!$C$116+MOD(DP46,Calculations!$C$118))+Control!$C$7*Calculations!$C$85*INDEX('Monthly Data'!Q:Q,Calculations!$C$116+MOD(DP46,Calculations!$C$118))+(1-Control!$C$7*Calculations!$C$87)*INDEX('Monthly Data'!R:R,Calculations!$C$116+MOD(DP46,Calculations!$C$118))</f>
        <v>1.8665061640915637E-2</v>
      </c>
      <c r="IG46" s="88">
        <f ca="1">Control!$C$8*(1+DQ46)*(1+DR46)*(1+DS46)*(1+DT46)*(1+DU46)*(1+DV46)*(1+DW46)*(1+DX46)*(1+DY46)*(1+DZ46)*(1+EA46)*(1+EB46)*(1+EC46)*(1+ED46)*(1+EE46)*(1+EF46)*(1+EG46)*(1+EH46)*(1+EI46)*(1+EJ46)*(1+EK46)*(1+EL46)*(1+EM46)*(1+EN46)*(1+EO46)*(1+EP46)*(1+EQ46)*(1+ER46)*(1+ES46)*(1+ET46)*(1+EU46)*(1+EV46)*(1+EW46)*(1+EX46)*(1+EY46)*(1+EZ46)*(1+FA46)*(1+FB46)*(1+FC46)*(1+FD46)*(1+FE46)*(1+FF46)*(1+FG46)*(1+FH46)*(1+FI46)*(1+FJ46)*(1+FK46)*(1+FL46)*(1+FM46)*(1+FN46)*(1+FO46)*(1+FP46)*(1+FQ46)*(1+FR46)*(1+FS46)*(1+FT46)*(1+FU46)*(1+FV46)*(1+FW46)*(1+FX46)*(1+FY46)*(1+FZ46)*(1+GA46)*(1+GB46)*(1+GC46)*(1+GD46)*(1+GE46)*(1+GF46)*(1+GG46)*(1+GH46)*(1+GI46)*(1+GJ46)*(1+GK46)*(1+GL46)*(1+GM46)*(1+GN46)*(1+GO46)*(1+GP46)*(1+GQ46)*(1+GR46)*(1+GS46)*(1+GT46)*(1+GU46)*(1+GV46)*(1+GW46)*(1+GX46)*(1+GY46)*(1+GZ46)*(1+HA46)*(1+HB46)*(1+HC46)*(1+HD46)*(1+HE46)*(1+HF46)*(1+HG46)*(1+HH46)*(1+HI46)*(1+HJ46)*(1+HK46)*(1+HL46)*(1+HM46)*(1+HN46)*(1+HO46)*(1+HP46)*(1+HQ46)*(1+HR46)*(1+HS46)*(1+HT46)*(1+HU46)*(1+HV46)*(1+HW46)*(1+HX46)*(1+HY46)*(1+HZ46)*(1+IA46)*(1+IB46)*(1+IC46)*(1+ID46)*(1+IE46)*(1+IF46)</f>
        <v>120059.83550112943</v>
      </c>
    </row>
    <row r="47" spans="1:241" x14ac:dyDescent="0.25">
      <c r="A47">
        <v>19</v>
      </c>
      <c r="B47">
        <v>25</v>
      </c>
      <c r="C47">
        <v>64</v>
      </c>
      <c r="D47">
        <v>86</v>
      </c>
      <c r="E47">
        <v>66</v>
      </c>
      <c r="F47">
        <v>18</v>
      </c>
      <c r="G47">
        <v>86</v>
      </c>
      <c r="H47">
        <v>91</v>
      </c>
      <c r="I47">
        <v>99</v>
      </c>
      <c r="J47">
        <v>98</v>
      </c>
      <c r="K47">
        <v>98</v>
      </c>
      <c r="L47">
        <v>36</v>
      </c>
      <c r="M47">
        <v>48</v>
      </c>
      <c r="N47">
        <v>14</v>
      </c>
      <c r="O47">
        <v>40</v>
      </c>
      <c r="P47">
        <v>45</v>
      </c>
      <c r="Q47">
        <v>78</v>
      </c>
      <c r="R47">
        <v>63</v>
      </c>
      <c r="S47">
        <v>0</v>
      </c>
      <c r="T47">
        <v>54</v>
      </c>
      <c r="U47">
        <v>114</v>
      </c>
      <c r="V47">
        <v>20</v>
      </c>
      <c r="W47">
        <v>106</v>
      </c>
      <c r="X47">
        <v>84</v>
      </c>
      <c r="Y47">
        <v>23</v>
      </c>
      <c r="Z47">
        <v>109</v>
      </c>
      <c r="AA47">
        <v>115</v>
      </c>
      <c r="AB47">
        <v>55</v>
      </c>
      <c r="AC47">
        <v>59</v>
      </c>
      <c r="AD47">
        <v>40</v>
      </c>
      <c r="AE47">
        <v>37</v>
      </c>
      <c r="AF47">
        <v>2</v>
      </c>
      <c r="AG47">
        <v>108</v>
      </c>
      <c r="AH47">
        <v>113</v>
      </c>
      <c r="AI47">
        <v>34</v>
      </c>
      <c r="AJ47">
        <v>69</v>
      </c>
      <c r="AK47">
        <v>43</v>
      </c>
      <c r="AL47">
        <v>105</v>
      </c>
      <c r="AM47">
        <v>90</v>
      </c>
      <c r="AN47">
        <v>107</v>
      </c>
      <c r="AO47">
        <v>40</v>
      </c>
      <c r="AP47">
        <v>109</v>
      </c>
      <c r="AQ47">
        <v>83</v>
      </c>
      <c r="AR47">
        <v>116</v>
      </c>
      <c r="AS47">
        <v>60</v>
      </c>
      <c r="AT47">
        <v>45</v>
      </c>
      <c r="AU47">
        <v>18</v>
      </c>
      <c r="AV47">
        <v>111</v>
      </c>
      <c r="AW47">
        <v>68</v>
      </c>
      <c r="AX47">
        <v>26</v>
      </c>
      <c r="AY47">
        <v>60</v>
      </c>
      <c r="AZ47">
        <v>45</v>
      </c>
      <c r="BA47">
        <v>58</v>
      </c>
      <c r="BB47">
        <v>117</v>
      </c>
      <c r="BC47">
        <v>23</v>
      </c>
      <c r="BD47">
        <v>1</v>
      </c>
      <c r="BE47">
        <v>40</v>
      </c>
      <c r="BF47">
        <v>116</v>
      </c>
      <c r="BG47">
        <v>13</v>
      </c>
      <c r="BH47">
        <v>77</v>
      </c>
      <c r="BI47">
        <v>62</v>
      </c>
      <c r="BJ47">
        <v>51</v>
      </c>
      <c r="BK47">
        <v>94</v>
      </c>
      <c r="BL47">
        <v>47</v>
      </c>
      <c r="BM47">
        <v>61</v>
      </c>
      <c r="BN47">
        <v>57</v>
      </c>
      <c r="BO47">
        <v>64</v>
      </c>
      <c r="BP47">
        <v>97</v>
      </c>
      <c r="BQ47">
        <v>23</v>
      </c>
      <c r="BR47">
        <v>113</v>
      </c>
      <c r="BS47">
        <v>1</v>
      </c>
      <c r="BT47">
        <v>2</v>
      </c>
      <c r="BU47">
        <v>104</v>
      </c>
      <c r="BV47">
        <v>67</v>
      </c>
      <c r="BW47">
        <v>83</v>
      </c>
      <c r="BX47">
        <v>108</v>
      </c>
      <c r="BY47">
        <v>4</v>
      </c>
      <c r="BZ47">
        <v>8</v>
      </c>
      <c r="CA47">
        <v>77</v>
      </c>
      <c r="CB47">
        <v>108</v>
      </c>
      <c r="CC47">
        <v>14</v>
      </c>
      <c r="CD47">
        <v>13</v>
      </c>
      <c r="CE47">
        <v>98</v>
      </c>
      <c r="CF47">
        <v>6</v>
      </c>
      <c r="CG47">
        <v>100</v>
      </c>
      <c r="CH47">
        <v>95</v>
      </c>
      <c r="CI47">
        <v>107</v>
      </c>
      <c r="CJ47">
        <v>68</v>
      </c>
      <c r="CK47">
        <v>97</v>
      </c>
      <c r="CL47">
        <v>115</v>
      </c>
      <c r="CM47">
        <v>86</v>
      </c>
      <c r="CN47">
        <v>100</v>
      </c>
      <c r="CO47">
        <v>114</v>
      </c>
      <c r="CP47">
        <v>28</v>
      </c>
      <c r="CQ47">
        <v>73</v>
      </c>
      <c r="CR47">
        <v>34</v>
      </c>
      <c r="CS47">
        <v>83</v>
      </c>
      <c r="CT47">
        <v>58</v>
      </c>
      <c r="CU47">
        <v>48</v>
      </c>
      <c r="CV47">
        <v>9</v>
      </c>
      <c r="CW47">
        <v>14</v>
      </c>
      <c r="CX47">
        <v>31</v>
      </c>
      <c r="CY47">
        <v>111</v>
      </c>
      <c r="CZ47">
        <v>110</v>
      </c>
      <c r="DA47">
        <v>108</v>
      </c>
      <c r="DB47">
        <v>24</v>
      </c>
      <c r="DC47">
        <v>24</v>
      </c>
      <c r="DD47">
        <v>22</v>
      </c>
      <c r="DE47">
        <v>74</v>
      </c>
      <c r="DF47">
        <v>25</v>
      </c>
      <c r="DG47">
        <v>19</v>
      </c>
      <c r="DH47">
        <v>96</v>
      </c>
      <c r="DI47">
        <v>74</v>
      </c>
      <c r="DJ47">
        <v>61</v>
      </c>
      <c r="DK47">
        <v>85</v>
      </c>
      <c r="DL47">
        <v>7</v>
      </c>
      <c r="DM47">
        <v>53</v>
      </c>
      <c r="DN47">
        <v>88</v>
      </c>
      <c r="DO47">
        <v>61</v>
      </c>
      <c r="DP47">
        <v>75</v>
      </c>
      <c r="DQ47" s="86">
        <f ca="1">Control!$C$7*Calculations!$C$82*INDEX('Monthly Data'!N:N,Calculations!$C$116+MOD(A47,Calculations!$C$118))+Control!$C$7*Calculations!$C$83*INDEX('Monthly Data'!O:O,Calculations!$C$116+MOD(A47,Calculations!$C$118))+Control!$C$7*Calculations!$C$84*INDEX('Monthly Data'!P:P,Calculations!$C$116+MOD(A47,Calculations!$C$118))+Control!$C$7*Calculations!$C$85*INDEX('Monthly Data'!Q:Q,Calculations!$C$116+MOD(A47,Calculations!$C$118))+(1-Control!$C$7*Calculations!$C$87)*INDEX('Monthly Data'!R:R,Calculations!$C$116+MOD(A47,Calculations!$C$118))</f>
        <v>4.089189590407355E-3</v>
      </c>
      <c r="DR47" s="86">
        <f ca="1">Control!$C$7*Calculations!$C$82*INDEX('Monthly Data'!N:N,Calculations!$C$116+MOD(B47,Calculations!$C$118))+Control!$C$7*Calculations!$C$83*INDEX('Monthly Data'!O:O,Calculations!$C$116+MOD(B47,Calculations!$C$118))+Control!$C$7*Calculations!$C$84*INDEX('Monthly Data'!P:P,Calculations!$C$116+MOD(B47,Calculations!$C$118))+Control!$C$7*Calculations!$C$85*INDEX('Monthly Data'!Q:Q,Calculations!$C$116+MOD(B47,Calculations!$C$118))+(1-Control!$C$7*Calculations!$C$87)*INDEX('Monthly Data'!R:R,Calculations!$C$116+MOD(B47,Calculations!$C$118))</f>
        <v>-3.299557342782896E-2</v>
      </c>
      <c r="DS47" s="86">
        <f ca="1">Control!$C$7*Calculations!$C$82*INDEX('Monthly Data'!N:N,Calculations!$C$116+MOD(C47,Calculations!$C$118))+Control!$C$7*Calculations!$C$83*INDEX('Monthly Data'!O:O,Calculations!$C$116+MOD(C47,Calculations!$C$118))+Control!$C$7*Calculations!$C$84*INDEX('Monthly Data'!P:P,Calculations!$C$116+MOD(C47,Calculations!$C$118))+Control!$C$7*Calculations!$C$85*INDEX('Monthly Data'!Q:Q,Calculations!$C$116+MOD(C47,Calculations!$C$118))+(1-Control!$C$7*Calculations!$C$87)*INDEX('Monthly Data'!R:R,Calculations!$C$116+MOD(C47,Calculations!$C$118))</f>
        <v>-2.4571433440223247E-2</v>
      </c>
      <c r="DT47" s="86">
        <f ca="1">Control!$C$7*Calculations!$C$82*INDEX('Monthly Data'!N:N,Calculations!$C$116+MOD(D47,Calculations!$C$118))+Control!$C$7*Calculations!$C$83*INDEX('Monthly Data'!O:O,Calculations!$C$116+MOD(D47,Calculations!$C$118))+Control!$C$7*Calculations!$C$84*INDEX('Monthly Data'!P:P,Calculations!$C$116+MOD(D47,Calculations!$C$118))+Control!$C$7*Calculations!$C$85*INDEX('Monthly Data'!Q:Q,Calculations!$C$116+MOD(D47,Calculations!$C$118))+(1-Control!$C$7*Calculations!$C$87)*INDEX('Monthly Data'!R:R,Calculations!$C$116+MOD(D47,Calculations!$C$118))</f>
        <v>4.5735623984309991E-2</v>
      </c>
      <c r="DU47" s="86">
        <f ca="1">Control!$C$7*Calculations!$C$82*INDEX('Monthly Data'!N:N,Calculations!$C$116+MOD(E47,Calculations!$C$118))+Control!$C$7*Calculations!$C$83*INDEX('Monthly Data'!O:O,Calculations!$C$116+MOD(E47,Calculations!$C$118))+Control!$C$7*Calculations!$C$84*INDEX('Monthly Data'!P:P,Calculations!$C$116+MOD(E47,Calculations!$C$118))+Control!$C$7*Calculations!$C$85*INDEX('Monthly Data'!Q:Q,Calculations!$C$116+MOD(E47,Calculations!$C$118))+(1-Control!$C$7*Calculations!$C$87)*INDEX('Monthly Data'!R:R,Calculations!$C$116+MOD(E47,Calculations!$C$118))</f>
        <v>1.3891304280773396E-2</v>
      </c>
      <c r="DV47" s="86">
        <f ca="1">Control!$C$7*Calculations!$C$82*INDEX('Monthly Data'!N:N,Calculations!$C$116+MOD(F47,Calculations!$C$118))+Control!$C$7*Calculations!$C$83*INDEX('Monthly Data'!O:O,Calculations!$C$116+MOD(F47,Calculations!$C$118))+Control!$C$7*Calculations!$C$84*INDEX('Monthly Data'!P:P,Calculations!$C$116+MOD(F47,Calculations!$C$118))+Control!$C$7*Calculations!$C$85*INDEX('Monthly Data'!Q:Q,Calculations!$C$116+MOD(F47,Calculations!$C$118))+(1-Control!$C$7*Calculations!$C$87)*INDEX('Monthly Data'!R:R,Calculations!$C$116+MOD(F47,Calculations!$C$118))</f>
        <v>-7.4084874653726545E-3</v>
      </c>
      <c r="DW47" s="86">
        <f ca="1">Control!$C$7*Calculations!$C$82*INDEX('Monthly Data'!N:N,Calculations!$C$116+MOD(G47,Calculations!$C$118))+Control!$C$7*Calculations!$C$83*INDEX('Monthly Data'!O:O,Calculations!$C$116+MOD(G47,Calculations!$C$118))+Control!$C$7*Calculations!$C$84*INDEX('Monthly Data'!P:P,Calculations!$C$116+MOD(G47,Calculations!$C$118))+Control!$C$7*Calculations!$C$85*INDEX('Monthly Data'!Q:Q,Calculations!$C$116+MOD(G47,Calculations!$C$118))+(1-Control!$C$7*Calculations!$C$87)*INDEX('Monthly Data'!R:R,Calculations!$C$116+MOD(G47,Calculations!$C$118))</f>
        <v>4.5735623984309991E-2</v>
      </c>
      <c r="DX47" s="86">
        <f ca="1">Control!$C$7*Calculations!$C$82*INDEX('Monthly Data'!N:N,Calculations!$C$116+MOD(H47,Calculations!$C$118))+Control!$C$7*Calculations!$C$83*INDEX('Monthly Data'!O:O,Calculations!$C$116+MOD(H47,Calculations!$C$118))+Control!$C$7*Calculations!$C$84*INDEX('Monthly Data'!P:P,Calculations!$C$116+MOD(H47,Calculations!$C$118))+Control!$C$7*Calculations!$C$85*INDEX('Monthly Data'!Q:Q,Calculations!$C$116+MOD(H47,Calculations!$C$118))+(1-Control!$C$7*Calculations!$C$87)*INDEX('Monthly Data'!R:R,Calculations!$C$116+MOD(H47,Calculations!$C$118))</f>
        <v>-1.6546126717384396E-2</v>
      </c>
      <c r="DY47" s="86">
        <f ca="1">Control!$C$7*Calculations!$C$82*INDEX('Monthly Data'!N:N,Calculations!$C$116+MOD(I47,Calculations!$C$118))+Control!$C$7*Calculations!$C$83*INDEX('Monthly Data'!O:O,Calculations!$C$116+MOD(I47,Calculations!$C$118))+Control!$C$7*Calculations!$C$84*INDEX('Monthly Data'!P:P,Calculations!$C$116+MOD(I47,Calculations!$C$118))+Control!$C$7*Calculations!$C$85*INDEX('Monthly Data'!Q:Q,Calculations!$C$116+MOD(I47,Calculations!$C$118))+(1-Control!$C$7*Calculations!$C$87)*INDEX('Monthly Data'!R:R,Calculations!$C$116+MOD(I47,Calculations!$C$118))</f>
        <v>-1.1360801645249321E-2</v>
      </c>
      <c r="DZ47" s="86">
        <f ca="1">Control!$C$7*Calculations!$C$82*INDEX('Monthly Data'!N:N,Calculations!$C$116+MOD(J47,Calculations!$C$118))+Control!$C$7*Calculations!$C$83*INDEX('Monthly Data'!O:O,Calculations!$C$116+MOD(J47,Calculations!$C$118))+Control!$C$7*Calculations!$C$84*INDEX('Monthly Data'!P:P,Calculations!$C$116+MOD(J47,Calculations!$C$118))+Control!$C$7*Calculations!$C$85*INDEX('Monthly Data'!Q:Q,Calculations!$C$116+MOD(J47,Calculations!$C$118))+(1-Control!$C$7*Calculations!$C$87)*INDEX('Monthly Data'!R:R,Calculations!$C$116+MOD(J47,Calculations!$C$118))</f>
        <v>2.4842166689046628E-2</v>
      </c>
      <c r="EA47" s="86">
        <f ca="1">Control!$C$7*Calculations!$C$82*INDEX('Monthly Data'!N:N,Calculations!$C$116+MOD(K47,Calculations!$C$118))+Control!$C$7*Calculations!$C$83*INDEX('Monthly Data'!O:O,Calculations!$C$116+MOD(K47,Calculations!$C$118))+Control!$C$7*Calculations!$C$84*INDEX('Monthly Data'!P:P,Calculations!$C$116+MOD(K47,Calculations!$C$118))+Control!$C$7*Calculations!$C$85*INDEX('Monthly Data'!Q:Q,Calculations!$C$116+MOD(K47,Calculations!$C$118))+(1-Control!$C$7*Calculations!$C$87)*INDEX('Monthly Data'!R:R,Calculations!$C$116+MOD(K47,Calculations!$C$118))</f>
        <v>2.4842166689046628E-2</v>
      </c>
      <c r="EB47" s="86">
        <f ca="1">Control!$C$7*Calculations!$C$82*INDEX('Monthly Data'!N:N,Calculations!$C$116+MOD(L47,Calculations!$C$118))+Control!$C$7*Calculations!$C$83*INDEX('Monthly Data'!O:O,Calculations!$C$116+MOD(L47,Calculations!$C$118))+Control!$C$7*Calculations!$C$84*INDEX('Monthly Data'!P:P,Calculations!$C$116+MOD(L47,Calculations!$C$118))+Control!$C$7*Calculations!$C$85*INDEX('Monthly Data'!Q:Q,Calculations!$C$116+MOD(L47,Calculations!$C$118))+(1-Control!$C$7*Calculations!$C$87)*INDEX('Monthly Data'!R:R,Calculations!$C$116+MOD(L47,Calculations!$C$118))</f>
        <v>1.1106855739851785E-2</v>
      </c>
      <c r="EC47" s="86">
        <f ca="1">Control!$C$7*Calculations!$C$82*INDEX('Monthly Data'!N:N,Calculations!$C$116+MOD(M47,Calculations!$C$118))+Control!$C$7*Calculations!$C$83*INDEX('Monthly Data'!O:O,Calculations!$C$116+MOD(M47,Calculations!$C$118))+Control!$C$7*Calculations!$C$84*INDEX('Monthly Data'!P:P,Calculations!$C$116+MOD(M47,Calculations!$C$118))+Control!$C$7*Calculations!$C$85*INDEX('Monthly Data'!Q:Q,Calculations!$C$116+MOD(M47,Calculations!$C$118))+(1-Control!$C$7*Calculations!$C$87)*INDEX('Monthly Data'!R:R,Calculations!$C$116+MOD(M47,Calculations!$C$118))</f>
        <v>-1.5984879994281095E-2</v>
      </c>
      <c r="ED47" s="86">
        <f ca="1">Control!$C$7*Calculations!$C$82*INDEX('Monthly Data'!N:N,Calculations!$C$116+MOD(N47,Calculations!$C$118))+Control!$C$7*Calculations!$C$83*INDEX('Monthly Data'!O:O,Calculations!$C$116+MOD(N47,Calculations!$C$118))+Control!$C$7*Calculations!$C$84*INDEX('Monthly Data'!P:P,Calculations!$C$116+MOD(N47,Calculations!$C$118))+Control!$C$7*Calculations!$C$85*INDEX('Monthly Data'!Q:Q,Calculations!$C$116+MOD(N47,Calculations!$C$118))+(1-Control!$C$7*Calculations!$C$87)*INDEX('Monthly Data'!R:R,Calculations!$C$116+MOD(N47,Calculations!$C$118))</f>
        <v>9.5791276036140301E-3</v>
      </c>
      <c r="EE47" s="86">
        <f ca="1">Control!$C$7*Calculations!$C$82*INDEX('Monthly Data'!N:N,Calculations!$C$116+MOD(O47,Calculations!$C$118))+Control!$C$7*Calculations!$C$83*INDEX('Monthly Data'!O:O,Calculations!$C$116+MOD(O47,Calculations!$C$118))+Control!$C$7*Calculations!$C$84*INDEX('Monthly Data'!P:P,Calculations!$C$116+MOD(O47,Calculations!$C$118))+Control!$C$7*Calculations!$C$85*INDEX('Monthly Data'!Q:Q,Calculations!$C$116+MOD(O47,Calculations!$C$118))+(1-Control!$C$7*Calculations!$C$87)*INDEX('Monthly Data'!R:R,Calculations!$C$116+MOD(O47,Calculations!$C$118))</f>
        <v>-4.417423226995453E-3</v>
      </c>
      <c r="EF47" s="86">
        <f ca="1">Control!$C$7*Calculations!$C$82*INDEX('Monthly Data'!N:N,Calculations!$C$116+MOD(P47,Calculations!$C$118))+Control!$C$7*Calculations!$C$83*INDEX('Monthly Data'!O:O,Calculations!$C$116+MOD(P47,Calculations!$C$118))+Control!$C$7*Calculations!$C$84*INDEX('Monthly Data'!P:P,Calculations!$C$116+MOD(P47,Calculations!$C$118))+Control!$C$7*Calculations!$C$85*INDEX('Monthly Data'!Q:Q,Calculations!$C$116+MOD(P47,Calculations!$C$118))+(1-Control!$C$7*Calculations!$C$87)*INDEX('Monthly Data'!R:R,Calculations!$C$116+MOD(P47,Calculations!$C$118))</f>
        <v>1.2435425892067014E-2</v>
      </c>
      <c r="EG47" s="86">
        <f ca="1">Control!$C$7*Calculations!$C$82*INDEX('Monthly Data'!N:N,Calculations!$C$116+MOD(Q47,Calculations!$C$118))+Control!$C$7*Calculations!$C$83*INDEX('Monthly Data'!O:O,Calculations!$C$116+MOD(Q47,Calculations!$C$118))+Control!$C$7*Calculations!$C$84*INDEX('Monthly Data'!P:P,Calculations!$C$116+MOD(Q47,Calculations!$C$118))+Control!$C$7*Calculations!$C$85*INDEX('Monthly Data'!Q:Q,Calculations!$C$116+MOD(Q47,Calculations!$C$118))+(1-Control!$C$7*Calculations!$C$87)*INDEX('Monthly Data'!R:R,Calculations!$C$116+MOD(Q47,Calculations!$C$118))</f>
        <v>1.7472933988537529E-2</v>
      </c>
      <c r="EH47" s="86">
        <f ca="1">Control!$C$7*Calculations!$C$82*INDEX('Monthly Data'!N:N,Calculations!$C$116+MOD(R47,Calculations!$C$118))+Control!$C$7*Calculations!$C$83*INDEX('Monthly Data'!O:O,Calculations!$C$116+MOD(R47,Calculations!$C$118))+Control!$C$7*Calculations!$C$84*INDEX('Monthly Data'!P:P,Calculations!$C$116+MOD(R47,Calculations!$C$118))+Control!$C$7*Calculations!$C$85*INDEX('Monthly Data'!Q:Q,Calculations!$C$116+MOD(R47,Calculations!$C$118))+(1-Control!$C$7*Calculations!$C$87)*INDEX('Monthly Data'!R:R,Calculations!$C$116+MOD(R47,Calculations!$C$118))</f>
        <v>1.9073822767906517E-2</v>
      </c>
      <c r="EI47" s="86">
        <f ca="1">Control!$C$7*Calculations!$C$82*INDEX('Monthly Data'!N:N,Calculations!$C$116+MOD(S47,Calculations!$C$118))+Control!$C$7*Calculations!$C$83*INDEX('Monthly Data'!O:O,Calculations!$C$116+MOD(S47,Calculations!$C$118))+Control!$C$7*Calculations!$C$84*INDEX('Monthly Data'!P:P,Calculations!$C$116+MOD(S47,Calculations!$C$118))+Control!$C$7*Calculations!$C$85*INDEX('Monthly Data'!Q:Q,Calculations!$C$116+MOD(S47,Calculations!$C$118))+(1-Control!$C$7*Calculations!$C$87)*INDEX('Monthly Data'!R:R,Calculations!$C$116+MOD(S47,Calculations!$C$118))</f>
        <v>1.4915555251167555E-3</v>
      </c>
      <c r="EJ47" s="86">
        <f ca="1">Control!$C$7*Calculations!$C$82*INDEX('Monthly Data'!N:N,Calculations!$C$116+MOD(T47,Calculations!$C$118))+Control!$C$7*Calculations!$C$83*INDEX('Monthly Data'!O:O,Calculations!$C$116+MOD(T47,Calculations!$C$118))+Control!$C$7*Calculations!$C$84*INDEX('Monthly Data'!P:P,Calculations!$C$116+MOD(T47,Calculations!$C$118))+Control!$C$7*Calculations!$C$85*INDEX('Monthly Data'!Q:Q,Calculations!$C$116+MOD(T47,Calculations!$C$118))+(1-Control!$C$7*Calculations!$C$87)*INDEX('Monthly Data'!R:R,Calculations!$C$116+MOD(T47,Calculations!$C$118))</f>
        <v>1.7484305259657981E-2</v>
      </c>
      <c r="EK47" s="86">
        <f ca="1">Control!$C$7*Calculations!$C$82*INDEX('Monthly Data'!N:N,Calculations!$C$116+MOD(U47,Calculations!$C$118))+Control!$C$7*Calculations!$C$83*INDEX('Monthly Data'!O:O,Calculations!$C$116+MOD(U47,Calculations!$C$118))+Control!$C$7*Calculations!$C$84*INDEX('Monthly Data'!P:P,Calculations!$C$116+MOD(U47,Calculations!$C$118))+Control!$C$7*Calculations!$C$85*INDEX('Monthly Data'!Q:Q,Calculations!$C$116+MOD(U47,Calculations!$C$118))+(1-Control!$C$7*Calculations!$C$87)*INDEX('Monthly Data'!R:R,Calculations!$C$116+MOD(U47,Calculations!$C$118))</f>
        <v>-2.5419860972892394E-2</v>
      </c>
      <c r="EL47" s="86">
        <f ca="1">Control!$C$7*Calculations!$C$82*INDEX('Monthly Data'!N:N,Calculations!$C$116+MOD(V47,Calculations!$C$118))+Control!$C$7*Calculations!$C$83*INDEX('Monthly Data'!O:O,Calculations!$C$116+MOD(V47,Calculations!$C$118))+Control!$C$7*Calculations!$C$84*INDEX('Monthly Data'!P:P,Calculations!$C$116+MOD(V47,Calculations!$C$118))+Control!$C$7*Calculations!$C$85*INDEX('Monthly Data'!Q:Q,Calculations!$C$116+MOD(V47,Calculations!$C$118))+(1-Control!$C$7*Calculations!$C$87)*INDEX('Monthly Data'!R:R,Calculations!$C$116+MOD(V47,Calculations!$C$118))</f>
        <v>3.9251937367756782E-3</v>
      </c>
      <c r="EM47" s="86">
        <f ca="1">Control!$C$7*Calculations!$C$82*INDEX('Monthly Data'!N:N,Calculations!$C$116+MOD(W47,Calculations!$C$118))+Control!$C$7*Calculations!$C$83*INDEX('Monthly Data'!O:O,Calculations!$C$116+MOD(W47,Calculations!$C$118))+Control!$C$7*Calculations!$C$84*INDEX('Monthly Data'!P:P,Calculations!$C$116+MOD(W47,Calculations!$C$118))+Control!$C$7*Calculations!$C$85*INDEX('Monthly Data'!Q:Q,Calculations!$C$116+MOD(W47,Calculations!$C$118))+(1-Control!$C$7*Calculations!$C$87)*INDEX('Monthly Data'!R:R,Calculations!$C$116+MOD(W47,Calculations!$C$118))</f>
        <v>6.6954569943530936E-3</v>
      </c>
      <c r="EN47" s="86">
        <f ca="1">Control!$C$7*Calculations!$C$82*INDEX('Monthly Data'!N:N,Calculations!$C$116+MOD(X47,Calculations!$C$118))+Control!$C$7*Calculations!$C$83*INDEX('Monthly Data'!O:O,Calculations!$C$116+MOD(X47,Calculations!$C$118))+Control!$C$7*Calculations!$C$84*INDEX('Monthly Data'!P:P,Calculations!$C$116+MOD(X47,Calculations!$C$118))+Control!$C$7*Calculations!$C$85*INDEX('Monthly Data'!Q:Q,Calculations!$C$116+MOD(X47,Calculations!$C$118))+(1-Control!$C$7*Calculations!$C$87)*INDEX('Monthly Data'!R:R,Calculations!$C$116+MOD(X47,Calculations!$C$118))</f>
        <v>-1.880155173376722E-2</v>
      </c>
      <c r="EO47" s="86">
        <f ca="1">Control!$C$7*Calculations!$C$82*INDEX('Monthly Data'!N:N,Calculations!$C$116+MOD(Y47,Calculations!$C$118))+Control!$C$7*Calculations!$C$83*INDEX('Monthly Data'!O:O,Calculations!$C$116+MOD(Y47,Calculations!$C$118))+Control!$C$7*Calculations!$C$84*INDEX('Monthly Data'!P:P,Calculations!$C$116+MOD(Y47,Calculations!$C$118))+Control!$C$7*Calculations!$C$85*INDEX('Monthly Data'!Q:Q,Calculations!$C$116+MOD(Y47,Calculations!$C$118))+(1-Control!$C$7*Calculations!$C$87)*INDEX('Monthly Data'!R:R,Calculations!$C$116+MOD(Y47,Calculations!$C$118))</f>
        <v>6.2631896128884862E-3</v>
      </c>
      <c r="EP47" s="86">
        <f ca="1">Control!$C$7*Calculations!$C$82*INDEX('Monthly Data'!N:N,Calculations!$C$116+MOD(Z47,Calculations!$C$118))+Control!$C$7*Calculations!$C$83*INDEX('Monthly Data'!O:O,Calculations!$C$116+MOD(Z47,Calculations!$C$118))+Control!$C$7*Calculations!$C$84*INDEX('Monthly Data'!P:P,Calculations!$C$116+MOD(Z47,Calculations!$C$118))+Control!$C$7*Calculations!$C$85*INDEX('Monthly Data'!Q:Q,Calculations!$C$116+MOD(Z47,Calculations!$C$118))+(1-Control!$C$7*Calculations!$C$87)*INDEX('Monthly Data'!R:R,Calculations!$C$116+MOD(Z47,Calculations!$C$118))</f>
        <v>1.0921298083007208E-2</v>
      </c>
      <c r="EQ47" s="86">
        <f ca="1">Control!$C$7*Calculations!$C$82*INDEX('Monthly Data'!N:N,Calculations!$C$116+MOD(AA47,Calculations!$C$118))+Control!$C$7*Calculations!$C$83*INDEX('Monthly Data'!O:O,Calculations!$C$116+MOD(AA47,Calculations!$C$118))+Control!$C$7*Calculations!$C$84*INDEX('Monthly Data'!P:P,Calculations!$C$116+MOD(AA47,Calculations!$C$118))+Control!$C$7*Calculations!$C$85*INDEX('Monthly Data'!Q:Q,Calculations!$C$116+MOD(AA47,Calculations!$C$118))+(1-Control!$C$7*Calculations!$C$87)*INDEX('Monthly Data'!R:R,Calculations!$C$116+MOD(AA47,Calculations!$C$118))</f>
        <v>4.5132804118240749E-2</v>
      </c>
      <c r="ER47" s="86">
        <f ca="1">Control!$C$7*Calculations!$C$82*INDEX('Monthly Data'!N:N,Calculations!$C$116+MOD(AB47,Calculations!$C$118))+Control!$C$7*Calculations!$C$83*INDEX('Monthly Data'!O:O,Calculations!$C$116+MOD(AB47,Calculations!$C$118))+Control!$C$7*Calculations!$C$84*INDEX('Monthly Data'!P:P,Calculations!$C$116+MOD(AB47,Calculations!$C$118))+Control!$C$7*Calculations!$C$85*INDEX('Monthly Data'!Q:Q,Calculations!$C$116+MOD(AB47,Calculations!$C$118))+(1-Control!$C$7*Calculations!$C$87)*INDEX('Monthly Data'!R:R,Calculations!$C$116+MOD(AB47,Calculations!$C$118))</f>
        <v>2.0524935548016137E-2</v>
      </c>
      <c r="ES47" s="86">
        <f ca="1">Control!$C$7*Calculations!$C$82*INDEX('Monthly Data'!N:N,Calculations!$C$116+MOD(AC47,Calculations!$C$118))+Control!$C$7*Calculations!$C$83*INDEX('Monthly Data'!O:O,Calculations!$C$116+MOD(AC47,Calculations!$C$118))+Control!$C$7*Calculations!$C$84*INDEX('Monthly Data'!P:P,Calculations!$C$116+MOD(AC47,Calculations!$C$118))+Control!$C$7*Calculations!$C$85*INDEX('Monthly Data'!Q:Q,Calculations!$C$116+MOD(AC47,Calculations!$C$118))+(1-Control!$C$7*Calculations!$C$87)*INDEX('Monthly Data'!R:R,Calculations!$C$116+MOD(AC47,Calculations!$C$118))</f>
        <v>1.1704119272391494E-2</v>
      </c>
      <c r="ET47" s="86">
        <f ca="1">Control!$C$7*Calculations!$C$82*INDEX('Monthly Data'!N:N,Calculations!$C$116+MOD(AD47,Calculations!$C$118))+Control!$C$7*Calculations!$C$83*INDEX('Monthly Data'!O:O,Calculations!$C$116+MOD(AD47,Calculations!$C$118))+Control!$C$7*Calculations!$C$84*INDEX('Monthly Data'!P:P,Calculations!$C$116+MOD(AD47,Calculations!$C$118))+Control!$C$7*Calculations!$C$85*INDEX('Monthly Data'!Q:Q,Calculations!$C$116+MOD(AD47,Calculations!$C$118))+(1-Control!$C$7*Calculations!$C$87)*INDEX('Monthly Data'!R:R,Calculations!$C$116+MOD(AD47,Calculations!$C$118))</f>
        <v>-4.417423226995453E-3</v>
      </c>
      <c r="EU47" s="86">
        <f ca="1">Control!$C$7*Calculations!$C$82*INDEX('Monthly Data'!N:N,Calculations!$C$116+MOD(AE47,Calculations!$C$118))+Control!$C$7*Calculations!$C$83*INDEX('Monthly Data'!O:O,Calculations!$C$116+MOD(AE47,Calculations!$C$118))+Control!$C$7*Calculations!$C$84*INDEX('Monthly Data'!P:P,Calculations!$C$116+MOD(AE47,Calculations!$C$118))+Control!$C$7*Calculations!$C$85*INDEX('Monthly Data'!Q:Q,Calculations!$C$116+MOD(AE47,Calculations!$C$118))+(1-Control!$C$7*Calculations!$C$87)*INDEX('Monthly Data'!R:R,Calculations!$C$116+MOD(AE47,Calculations!$C$118))</f>
        <v>1.2954540023127663E-2</v>
      </c>
      <c r="EV47" s="86">
        <f ca="1">Control!$C$7*Calculations!$C$82*INDEX('Monthly Data'!N:N,Calculations!$C$116+MOD(AF47,Calculations!$C$118))+Control!$C$7*Calculations!$C$83*INDEX('Monthly Data'!O:O,Calculations!$C$116+MOD(AF47,Calculations!$C$118))+Control!$C$7*Calculations!$C$84*INDEX('Monthly Data'!P:P,Calculations!$C$116+MOD(AF47,Calculations!$C$118))+Control!$C$7*Calculations!$C$85*INDEX('Monthly Data'!Q:Q,Calculations!$C$116+MOD(AF47,Calculations!$C$118))+(1-Control!$C$7*Calculations!$C$87)*INDEX('Monthly Data'!R:R,Calculations!$C$116+MOD(AF47,Calculations!$C$118))</f>
        <v>7.7184133340106598E-3</v>
      </c>
      <c r="EW47" s="86">
        <f ca="1">Control!$C$7*Calculations!$C$82*INDEX('Monthly Data'!N:N,Calculations!$C$116+MOD(AG47,Calculations!$C$118))+Control!$C$7*Calculations!$C$83*INDEX('Monthly Data'!O:O,Calculations!$C$116+MOD(AG47,Calculations!$C$118))+Control!$C$7*Calculations!$C$84*INDEX('Monthly Data'!P:P,Calculations!$C$116+MOD(AG47,Calculations!$C$118))+Control!$C$7*Calculations!$C$85*INDEX('Monthly Data'!Q:Q,Calculations!$C$116+MOD(AG47,Calculations!$C$118))+(1-Control!$C$7*Calculations!$C$87)*INDEX('Monthly Data'!R:R,Calculations!$C$116+MOD(AG47,Calculations!$C$118))</f>
        <v>1.7073665854433945E-2</v>
      </c>
      <c r="EX47" s="86">
        <f ca="1">Control!$C$7*Calculations!$C$82*INDEX('Monthly Data'!N:N,Calculations!$C$116+MOD(AH47,Calculations!$C$118))+Control!$C$7*Calculations!$C$83*INDEX('Monthly Data'!O:O,Calculations!$C$116+MOD(AH47,Calculations!$C$118))+Control!$C$7*Calculations!$C$84*INDEX('Monthly Data'!P:P,Calculations!$C$116+MOD(AH47,Calculations!$C$118))+Control!$C$7*Calculations!$C$85*INDEX('Monthly Data'!Q:Q,Calculations!$C$116+MOD(AH47,Calculations!$C$118))+(1-Control!$C$7*Calculations!$C$87)*INDEX('Monthly Data'!R:R,Calculations!$C$116+MOD(AH47,Calculations!$C$118))</f>
        <v>4.4327772793586687E-3</v>
      </c>
      <c r="EY47" s="86">
        <f ca="1">Control!$C$7*Calculations!$C$82*INDEX('Monthly Data'!N:N,Calculations!$C$116+MOD(AI47,Calculations!$C$118))+Control!$C$7*Calculations!$C$83*INDEX('Monthly Data'!O:O,Calculations!$C$116+MOD(AI47,Calculations!$C$118))+Control!$C$7*Calculations!$C$84*INDEX('Monthly Data'!P:P,Calculations!$C$116+MOD(AI47,Calculations!$C$118))+Control!$C$7*Calculations!$C$85*INDEX('Monthly Data'!Q:Q,Calculations!$C$116+MOD(AI47,Calculations!$C$118))+(1-Control!$C$7*Calculations!$C$87)*INDEX('Monthly Data'!R:R,Calculations!$C$116+MOD(AI47,Calculations!$C$118))</f>
        <v>5.3309355465453899E-3</v>
      </c>
      <c r="EZ47" s="86">
        <f ca="1">Control!$C$7*Calculations!$C$82*INDEX('Monthly Data'!N:N,Calculations!$C$116+MOD(AJ47,Calculations!$C$118))+Control!$C$7*Calculations!$C$83*INDEX('Monthly Data'!O:O,Calculations!$C$116+MOD(AJ47,Calculations!$C$118))+Control!$C$7*Calculations!$C$84*INDEX('Monthly Data'!P:P,Calculations!$C$116+MOD(AJ47,Calculations!$C$118))+Control!$C$7*Calculations!$C$85*INDEX('Monthly Data'!Q:Q,Calculations!$C$116+MOD(AJ47,Calculations!$C$118))+(1-Control!$C$7*Calculations!$C$87)*INDEX('Monthly Data'!R:R,Calculations!$C$116+MOD(AJ47,Calculations!$C$118))</f>
        <v>-4.0413381192162513E-2</v>
      </c>
      <c r="FA47" s="86">
        <f ca="1">Control!$C$7*Calculations!$C$82*INDEX('Monthly Data'!N:N,Calculations!$C$116+MOD(AK47,Calculations!$C$118))+Control!$C$7*Calculations!$C$83*INDEX('Monthly Data'!O:O,Calculations!$C$116+MOD(AK47,Calculations!$C$118))+Control!$C$7*Calculations!$C$84*INDEX('Monthly Data'!P:P,Calculations!$C$116+MOD(AK47,Calculations!$C$118))+Control!$C$7*Calculations!$C$85*INDEX('Monthly Data'!Q:Q,Calculations!$C$116+MOD(AK47,Calculations!$C$118))+(1-Control!$C$7*Calculations!$C$87)*INDEX('Monthly Data'!R:R,Calculations!$C$116+MOD(AK47,Calculations!$C$118))</f>
        <v>5.1279584938936244E-2</v>
      </c>
      <c r="FB47" s="86">
        <f ca="1">Control!$C$7*Calculations!$C$82*INDEX('Monthly Data'!N:N,Calculations!$C$116+MOD(AL47,Calculations!$C$118))+Control!$C$7*Calculations!$C$83*INDEX('Monthly Data'!O:O,Calculations!$C$116+MOD(AL47,Calculations!$C$118))+Control!$C$7*Calculations!$C$84*INDEX('Monthly Data'!P:P,Calculations!$C$116+MOD(AL47,Calculations!$C$118))+Control!$C$7*Calculations!$C$85*INDEX('Monthly Data'!Q:Q,Calculations!$C$116+MOD(AL47,Calculations!$C$118))+(1-Control!$C$7*Calculations!$C$87)*INDEX('Monthly Data'!R:R,Calculations!$C$116+MOD(AL47,Calculations!$C$118))</f>
        <v>2.3206536303657571E-2</v>
      </c>
      <c r="FC47" s="86">
        <f ca="1">Control!$C$7*Calculations!$C$82*INDEX('Monthly Data'!N:N,Calculations!$C$116+MOD(AM47,Calculations!$C$118))+Control!$C$7*Calculations!$C$83*INDEX('Monthly Data'!O:O,Calculations!$C$116+MOD(AM47,Calculations!$C$118))+Control!$C$7*Calculations!$C$84*INDEX('Monthly Data'!P:P,Calculations!$C$116+MOD(AM47,Calculations!$C$118))+Control!$C$7*Calculations!$C$85*INDEX('Monthly Data'!Q:Q,Calculations!$C$116+MOD(AM47,Calculations!$C$118))+(1-Control!$C$7*Calculations!$C$87)*INDEX('Monthly Data'!R:R,Calculations!$C$116+MOD(AM47,Calculations!$C$118))</f>
        <v>1.7831091590102856E-2</v>
      </c>
      <c r="FD47" s="86">
        <f ca="1">Control!$C$7*Calculations!$C$82*INDEX('Monthly Data'!N:N,Calculations!$C$116+MOD(AN47,Calculations!$C$118))+Control!$C$7*Calculations!$C$83*INDEX('Monthly Data'!O:O,Calculations!$C$116+MOD(AN47,Calculations!$C$118))+Control!$C$7*Calculations!$C$84*INDEX('Monthly Data'!P:P,Calculations!$C$116+MOD(AN47,Calculations!$C$118))+Control!$C$7*Calculations!$C$85*INDEX('Monthly Data'!Q:Q,Calculations!$C$116+MOD(AN47,Calculations!$C$118))+(1-Control!$C$7*Calculations!$C$87)*INDEX('Monthly Data'!R:R,Calculations!$C$116+MOD(AN47,Calculations!$C$118))</f>
        <v>1.5216630695380906E-2</v>
      </c>
      <c r="FE47" s="86">
        <f ca="1">Control!$C$7*Calculations!$C$82*INDEX('Monthly Data'!N:N,Calculations!$C$116+MOD(AO47,Calculations!$C$118))+Control!$C$7*Calculations!$C$83*INDEX('Monthly Data'!O:O,Calculations!$C$116+MOD(AO47,Calculations!$C$118))+Control!$C$7*Calculations!$C$84*INDEX('Monthly Data'!P:P,Calculations!$C$116+MOD(AO47,Calculations!$C$118))+Control!$C$7*Calculations!$C$85*INDEX('Monthly Data'!Q:Q,Calculations!$C$116+MOD(AO47,Calculations!$C$118))+(1-Control!$C$7*Calculations!$C$87)*INDEX('Monthly Data'!R:R,Calculations!$C$116+MOD(AO47,Calculations!$C$118))</f>
        <v>-4.417423226995453E-3</v>
      </c>
      <c r="FF47" s="86">
        <f ca="1">Control!$C$7*Calculations!$C$82*INDEX('Monthly Data'!N:N,Calculations!$C$116+MOD(AP47,Calculations!$C$118))+Control!$C$7*Calculations!$C$83*INDEX('Monthly Data'!O:O,Calculations!$C$116+MOD(AP47,Calculations!$C$118))+Control!$C$7*Calculations!$C$84*INDEX('Monthly Data'!P:P,Calculations!$C$116+MOD(AP47,Calculations!$C$118))+Control!$C$7*Calculations!$C$85*INDEX('Monthly Data'!Q:Q,Calculations!$C$116+MOD(AP47,Calculations!$C$118))+(1-Control!$C$7*Calculations!$C$87)*INDEX('Monthly Data'!R:R,Calculations!$C$116+MOD(AP47,Calculations!$C$118))</f>
        <v>1.0921298083007208E-2</v>
      </c>
      <c r="FG47" s="86">
        <f ca="1">Control!$C$7*Calculations!$C$82*INDEX('Monthly Data'!N:N,Calculations!$C$116+MOD(AQ47,Calculations!$C$118))+Control!$C$7*Calculations!$C$83*INDEX('Monthly Data'!O:O,Calculations!$C$116+MOD(AQ47,Calculations!$C$118))+Control!$C$7*Calculations!$C$84*INDEX('Monthly Data'!P:P,Calculations!$C$116+MOD(AQ47,Calculations!$C$118))+Control!$C$7*Calculations!$C$85*INDEX('Monthly Data'!Q:Q,Calculations!$C$116+MOD(AQ47,Calculations!$C$118))+(1-Control!$C$7*Calculations!$C$87)*INDEX('Monthly Data'!R:R,Calculations!$C$116+MOD(AQ47,Calculations!$C$118))</f>
        <v>-7.8872955230675015E-3</v>
      </c>
      <c r="FH47" s="86">
        <f ca="1">Control!$C$7*Calculations!$C$82*INDEX('Monthly Data'!N:N,Calculations!$C$116+MOD(AR47,Calculations!$C$118))+Control!$C$7*Calculations!$C$83*INDEX('Monthly Data'!O:O,Calculations!$C$116+MOD(AR47,Calculations!$C$118))+Control!$C$7*Calculations!$C$84*INDEX('Monthly Data'!P:P,Calculations!$C$116+MOD(AR47,Calculations!$C$118))+Control!$C$7*Calculations!$C$85*INDEX('Monthly Data'!Q:Q,Calculations!$C$116+MOD(AR47,Calculations!$C$118))+(1-Control!$C$7*Calculations!$C$87)*INDEX('Monthly Data'!R:R,Calculations!$C$116+MOD(AR47,Calculations!$C$118))</f>
        <v>2.1918137743539623E-2</v>
      </c>
      <c r="FI47" s="86">
        <f ca="1">Control!$C$7*Calculations!$C$82*INDEX('Monthly Data'!N:N,Calculations!$C$116+MOD(AS47,Calculations!$C$118))+Control!$C$7*Calculations!$C$83*INDEX('Monthly Data'!O:O,Calculations!$C$116+MOD(AS47,Calculations!$C$118))+Control!$C$7*Calculations!$C$84*INDEX('Monthly Data'!P:P,Calculations!$C$116+MOD(AS47,Calculations!$C$118))+Control!$C$7*Calculations!$C$85*INDEX('Monthly Data'!Q:Q,Calculations!$C$116+MOD(AS47,Calculations!$C$118))+(1-Control!$C$7*Calculations!$C$87)*INDEX('Monthly Data'!R:R,Calculations!$C$116+MOD(AS47,Calculations!$C$118))</f>
        <v>-1.9947061878162777E-2</v>
      </c>
      <c r="FJ47" s="86">
        <f ca="1">Control!$C$7*Calculations!$C$82*INDEX('Monthly Data'!N:N,Calculations!$C$116+MOD(AT47,Calculations!$C$118))+Control!$C$7*Calculations!$C$83*INDEX('Monthly Data'!O:O,Calculations!$C$116+MOD(AT47,Calculations!$C$118))+Control!$C$7*Calculations!$C$84*INDEX('Monthly Data'!P:P,Calculations!$C$116+MOD(AT47,Calculations!$C$118))+Control!$C$7*Calculations!$C$85*INDEX('Monthly Data'!Q:Q,Calculations!$C$116+MOD(AT47,Calculations!$C$118))+(1-Control!$C$7*Calculations!$C$87)*INDEX('Monthly Data'!R:R,Calculations!$C$116+MOD(AT47,Calculations!$C$118))</f>
        <v>1.2435425892067014E-2</v>
      </c>
      <c r="FK47" s="86">
        <f ca="1">Control!$C$7*Calculations!$C$82*INDEX('Monthly Data'!N:N,Calculations!$C$116+MOD(AU47,Calculations!$C$118))+Control!$C$7*Calculations!$C$83*INDEX('Monthly Data'!O:O,Calculations!$C$116+MOD(AU47,Calculations!$C$118))+Control!$C$7*Calculations!$C$84*INDEX('Monthly Data'!P:P,Calculations!$C$116+MOD(AU47,Calculations!$C$118))+Control!$C$7*Calculations!$C$85*INDEX('Monthly Data'!Q:Q,Calculations!$C$116+MOD(AU47,Calculations!$C$118))+(1-Control!$C$7*Calculations!$C$87)*INDEX('Monthly Data'!R:R,Calculations!$C$116+MOD(AU47,Calculations!$C$118))</f>
        <v>-7.4084874653726545E-3</v>
      </c>
      <c r="FL47" s="86">
        <f ca="1">Control!$C$7*Calculations!$C$82*INDEX('Monthly Data'!N:N,Calculations!$C$116+MOD(AV47,Calculations!$C$118))+Control!$C$7*Calculations!$C$83*INDEX('Monthly Data'!O:O,Calculations!$C$116+MOD(AV47,Calculations!$C$118))+Control!$C$7*Calculations!$C$84*INDEX('Monthly Data'!P:P,Calculations!$C$116+MOD(AV47,Calculations!$C$118))+Control!$C$7*Calculations!$C$85*INDEX('Monthly Data'!Q:Q,Calculations!$C$116+MOD(AV47,Calculations!$C$118))+(1-Control!$C$7*Calculations!$C$87)*INDEX('Monthly Data'!R:R,Calculations!$C$116+MOD(AV47,Calculations!$C$118))</f>
        <v>5.8868730207813358E-3</v>
      </c>
      <c r="FM47" s="86">
        <f ca="1">Control!$C$7*Calculations!$C$82*INDEX('Monthly Data'!N:N,Calculations!$C$116+MOD(AW47,Calculations!$C$118))+Control!$C$7*Calculations!$C$83*INDEX('Monthly Data'!O:O,Calculations!$C$116+MOD(AW47,Calculations!$C$118))+Control!$C$7*Calculations!$C$84*INDEX('Monthly Data'!P:P,Calculations!$C$116+MOD(AW47,Calculations!$C$118))+Control!$C$7*Calculations!$C$85*INDEX('Monthly Data'!Q:Q,Calculations!$C$116+MOD(AW47,Calculations!$C$118))+(1-Control!$C$7*Calculations!$C$87)*INDEX('Monthly Data'!R:R,Calculations!$C$116+MOD(AW47,Calculations!$C$118))</f>
        <v>2.2757992058453024E-3</v>
      </c>
      <c r="FN47" s="86">
        <f ca="1">Control!$C$7*Calculations!$C$82*INDEX('Monthly Data'!N:N,Calculations!$C$116+MOD(AX47,Calculations!$C$118))+Control!$C$7*Calculations!$C$83*INDEX('Monthly Data'!O:O,Calculations!$C$116+MOD(AX47,Calculations!$C$118))+Control!$C$7*Calculations!$C$84*INDEX('Monthly Data'!P:P,Calculations!$C$116+MOD(AX47,Calculations!$C$118))+Control!$C$7*Calculations!$C$85*INDEX('Monthly Data'!Q:Q,Calculations!$C$116+MOD(AX47,Calculations!$C$118))+(1-Control!$C$7*Calculations!$C$87)*INDEX('Monthly Data'!R:R,Calculations!$C$116+MOD(AX47,Calculations!$C$118))</f>
        <v>6.3250222980707482E-3</v>
      </c>
      <c r="FO47" s="86">
        <f ca="1">Control!$C$7*Calculations!$C$82*INDEX('Monthly Data'!N:N,Calculations!$C$116+MOD(AY47,Calculations!$C$118))+Control!$C$7*Calculations!$C$83*INDEX('Monthly Data'!O:O,Calculations!$C$116+MOD(AY47,Calculations!$C$118))+Control!$C$7*Calculations!$C$84*INDEX('Monthly Data'!P:P,Calculations!$C$116+MOD(AY47,Calculations!$C$118))+Control!$C$7*Calculations!$C$85*INDEX('Monthly Data'!Q:Q,Calculations!$C$116+MOD(AY47,Calculations!$C$118))+(1-Control!$C$7*Calculations!$C$87)*INDEX('Monthly Data'!R:R,Calculations!$C$116+MOD(AY47,Calculations!$C$118))</f>
        <v>-1.9947061878162777E-2</v>
      </c>
      <c r="FP47" s="86">
        <f ca="1">Control!$C$7*Calculations!$C$82*INDEX('Monthly Data'!N:N,Calculations!$C$116+MOD(AZ47,Calculations!$C$118))+Control!$C$7*Calculations!$C$83*INDEX('Monthly Data'!O:O,Calculations!$C$116+MOD(AZ47,Calculations!$C$118))+Control!$C$7*Calculations!$C$84*INDEX('Monthly Data'!P:P,Calculations!$C$116+MOD(AZ47,Calculations!$C$118))+Control!$C$7*Calculations!$C$85*INDEX('Monthly Data'!Q:Q,Calculations!$C$116+MOD(AZ47,Calculations!$C$118))+(1-Control!$C$7*Calculations!$C$87)*INDEX('Monthly Data'!R:R,Calculations!$C$116+MOD(AZ47,Calculations!$C$118))</f>
        <v>1.2435425892067014E-2</v>
      </c>
      <c r="FQ47" s="86">
        <f ca="1">Control!$C$7*Calculations!$C$82*INDEX('Monthly Data'!N:N,Calculations!$C$116+MOD(BA47,Calculations!$C$118))+Control!$C$7*Calculations!$C$83*INDEX('Monthly Data'!O:O,Calculations!$C$116+MOD(BA47,Calculations!$C$118))+Control!$C$7*Calculations!$C$84*INDEX('Monthly Data'!P:P,Calculations!$C$116+MOD(BA47,Calculations!$C$118))+Control!$C$7*Calculations!$C$85*INDEX('Monthly Data'!Q:Q,Calculations!$C$116+MOD(BA47,Calculations!$C$118))+(1-Control!$C$7*Calculations!$C$87)*INDEX('Monthly Data'!R:R,Calculations!$C$116+MOD(BA47,Calculations!$C$118))</f>
        <v>8.4240675975201049E-3</v>
      </c>
      <c r="FR47" s="86">
        <f ca="1">Control!$C$7*Calculations!$C$82*INDEX('Monthly Data'!N:N,Calculations!$C$116+MOD(BB47,Calculations!$C$118))+Control!$C$7*Calculations!$C$83*INDEX('Monthly Data'!O:O,Calculations!$C$116+MOD(BB47,Calculations!$C$118))+Control!$C$7*Calculations!$C$84*INDEX('Monthly Data'!P:P,Calculations!$C$116+MOD(BB47,Calculations!$C$118))+Control!$C$7*Calculations!$C$85*INDEX('Monthly Data'!Q:Q,Calculations!$C$116+MOD(BB47,Calculations!$C$118))+(1-Control!$C$7*Calculations!$C$87)*INDEX('Monthly Data'!R:R,Calculations!$C$116+MOD(BB47,Calculations!$C$118))</f>
        <v>-7.3651264633385334E-4</v>
      </c>
      <c r="FS47" s="86">
        <f ca="1">Control!$C$7*Calculations!$C$82*INDEX('Monthly Data'!N:N,Calculations!$C$116+MOD(BC47,Calculations!$C$118))+Control!$C$7*Calculations!$C$83*INDEX('Monthly Data'!O:O,Calculations!$C$116+MOD(BC47,Calculations!$C$118))+Control!$C$7*Calculations!$C$84*INDEX('Monthly Data'!P:P,Calculations!$C$116+MOD(BC47,Calculations!$C$118))+Control!$C$7*Calculations!$C$85*INDEX('Monthly Data'!Q:Q,Calculations!$C$116+MOD(BC47,Calculations!$C$118))+(1-Control!$C$7*Calculations!$C$87)*INDEX('Monthly Data'!R:R,Calculations!$C$116+MOD(BC47,Calculations!$C$118))</f>
        <v>6.2631896128884862E-3</v>
      </c>
      <c r="FT47" s="86">
        <f ca="1">Control!$C$7*Calculations!$C$82*INDEX('Monthly Data'!N:N,Calculations!$C$116+MOD(BD47,Calculations!$C$118))+Control!$C$7*Calculations!$C$83*INDEX('Monthly Data'!O:O,Calculations!$C$116+MOD(BD47,Calculations!$C$118))+Control!$C$7*Calculations!$C$84*INDEX('Monthly Data'!P:P,Calculations!$C$116+MOD(BD47,Calculations!$C$118))+Control!$C$7*Calculations!$C$85*INDEX('Monthly Data'!Q:Q,Calculations!$C$116+MOD(BD47,Calculations!$C$118))+(1-Control!$C$7*Calculations!$C$87)*INDEX('Monthly Data'!R:R,Calculations!$C$116+MOD(BD47,Calculations!$C$118))</f>
        <v>-9.9526758408448549E-3</v>
      </c>
      <c r="FU47" s="86">
        <f ca="1">Control!$C$7*Calculations!$C$82*INDEX('Monthly Data'!N:N,Calculations!$C$116+MOD(BE47,Calculations!$C$118))+Control!$C$7*Calculations!$C$83*INDEX('Monthly Data'!O:O,Calculations!$C$116+MOD(BE47,Calculations!$C$118))+Control!$C$7*Calculations!$C$84*INDEX('Monthly Data'!P:P,Calculations!$C$116+MOD(BE47,Calculations!$C$118))+Control!$C$7*Calculations!$C$85*INDEX('Monthly Data'!Q:Q,Calculations!$C$116+MOD(BE47,Calculations!$C$118))+(1-Control!$C$7*Calculations!$C$87)*INDEX('Monthly Data'!R:R,Calculations!$C$116+MOD(BE47,Calculations!$C$118))</f>
        <v>-4.417423226995453E-3</v>
      </c>
      <c r="FV47" s="86">
        <f ca="1">Control!$C$7*Calculations!$C$82*INDEX('Monthly Data'!N:N,Calculations!$C$116+MOD(BF47,Calculations!$C$118))+Control!$C$7*Calculations!$C$83*INDEX('Monthly Data'!O:O,Calculations!$C$116+MOD(BF47,Calculations!$C$118))+Control!$C$7*Calculations!$C$84*INDEX('Monthly Data'!P:P,Calculations!$C$116+MOD(BF47,Calculations!$C$118))+Control!$C$7*Calculations!$C$85*INDEX('Monthly Data'!Q:Q,Calculations!$C$116+MOD(BF47,Calculations!$C$118))+(1-Control!$C$7*Calculations!$C$87)*INDEX('Monthly Data'!R:R,Calculations!$C$116+MOD(BF47,Calculations!$C$118))</f>
        <v>2.1918137743539623E-2</v>
      </c>
      <c r="FW47" s="86">
        <f ca="1">Control!$C$7*Calculations!$C$82*INDEX('Monthly Data'!N:N,Calculations!$C$116+MOD(BG47,Calculations!$C$118))+Control!$C$7*Calculations!$C$83*INDEX('Monthly Data'!O:O,Calculations!$C$116+MOD(BG47,Calculations!$C$118))+Control!$C$7*Calculations!$C$84*INDEX('Monthly Data'!P:P,Calculations!$C$116+MOD(BG47,Calculations!$C$118))+Control!$C$7*Calculations!$C$85*INDEX('Monthly Data'!Q:Q,Calculations!$C$116+MOD(BG47,Calculations!$C$118))+(1-Control!$C$7*Calculations!$C$87)*INDEX('Monthly Data'!R:R,Calculations!$C$116+MOD(BG47,Calculations!$C$118))</f>
        <v>1.0478379486191123E-2</v>
      </c>
      <c r="FX47" s="86">
        <f ca="1">Control!$C$7*Calculations!$C$82*INDEX('Monthly Data'!N:N,Calculations!$C$116+MOD(BH47,Calculations!$C$118))+Control!$C$7*Calculations!$C$83*INDEX('Monthly Data'!O:O,Calculations!$C$116+MOD(BH47,Calculations!$C$118))+Control!$C$7*Calculations!$C$84*INDEX('Monthly Data'!P:P,Calculations!$C$116+MOD(BH47,Calculations!$C$118))+Control!$C$7*Calculations!$C$85*INDEX('Monthly Data'!Q:Q,Calculations!$C$116+MOD(BH47,Calculations!$C$118))+(1-Control!$C$7*Calculations!$C$87)*INDEX('Monthly Data'!R:R,Calculations!$C$116+MOD(BH47,Calculations!$C$118))</f>
        <v>-1.0485101266941802E-2</v>
      </c>
      <c r="FY47" s="86">
        <f ca="1">Control!$C$7*Calculations!$C$82*INDEX('Monthly Data'!N:N,Calculations!$C$116+MOD(BI47,Calculations!$C$118))+Control!$C$7*Calculations!$C$83*INDEX('Monthly Data'!O:O,Calculations!$C$116+MOD(BI47,Calculations!$C$118))+Control!$C$7*Calculations!$C$84*INDEX('Monthly Data'!P:P,Calculations!$C$116+MOD(BI47,Calculations!$C$118))+Control!$C$7*Calculations!$C$85*INDEX('Monthly Data'!Q:Q,Calculations!$C$116+MOD(BI47,Calculations!$C$118))+(1-Control!$C$7*Calculations!$C$87)*INDEX('Monthly Data'!R:R,Calculations!$C$116+MOD(BI47,Calculations!$C$118))</f>
        <v>-9.839093431862074E-3</v>
      </c>
      <c r="FZ47" s="86">
        <f ca="1">Control!$C$7*Calculations!$C$82*INDEX('Monthly Data'!N:N,Calculations!$C$116+MOD(BJ47,Calculations!$C$118))+Control!$C$7*Calculations!$C$83*INDEX('Monthly Data'!O:O,Calculations!$C$116+MOD(BJ47,Calculations!$C$118))+Control!$C$7*Calculations!$C$84*INDEX('Monthly Data'!P:P,Calculations!$C$116+MOD(BJ47,Calculations!$C$118))+Control!$C$7*Calculations!$C$85*INDEX('Monthly Data'!Q:Q,Calculations!$C$116+MOD(BJ47,Calculations!$C$118))+(1-Control!$C$7*Calculations!$C$87)*INDEX('Monthly Data'!R:R,Calculations!$C$116+MOD(BJ47,Calculations!$C$118))</f>
        <v>1.8695385296339444E-2</v>
      </c>
      <c r="GA47" s="86">
        <f ca="1">Control!$C$7*Calculations!$C$82*INDEX('Monthly Data'!N:N,Calculations!$C$116+MOD(BK47,Calculations!$C$118))+Control!$C$7*Calculations!$C$83*INDEX('Monthly Data'!O:O,Calculations!$C$116+MOD(BK47,Calculations!$C$118))+Control!$C$7*Calculations!$C$84*INDEX('Monthly Data'!P:P,Calculations!$C$116+MOD(BK47,Calculations!$C$118))+Control!$C$7*Calculations!$C$85*INDEX('Monthly Data'!Q:Q,Calculations!$C$116+MOD(BK47,Calculations!$C$118))+(1-Control!$C$7*Calculations!$C$87)*INDEX('Monthly Data'!R:R,Calculations!$C$116+MOD(BK47,Calculations!$C$118))</f>
        <v>1.0353752315110615E-2</v>
      </c>
      <c r="GB47" s="86">
        <f ca="1">Control!$C$7*Calculations!$C$82*INDEX('Monthly Data'!N:N,Calculations!$C$116+MOD(BL47,Calculations!$C$118))+Control!$C$7*Calculations!$C$83*INDEX('Monthly Data'!O:O,Calculations!$C$116+MOD(BL47,Calculations!$C$118))+Control!$C$7*Calculations!$C$84*INDEX('Monthly Data'!P:P,Calculations!$C$116+MOD(BL47,Calculations!$C$118))+Control!$C$7*Calculations!$C$85*INDEX('Monthly Data'!Q:Q,Calculations!$C$116+MOD(BL47,Calculations!$C$118))+(1-Control!$C$7*Calculations!$C$87)*INDEX('Monthly Data'!R:R,Calculations!$C$116+MOD(BL47,Calculations!$C$118))</f>
        <v>3.1011313347584085E-2</v>
      </c>
      <c r="GC47" s="86">
        <f ca="1">Control!$C$7*Calculations!$C$82*INDEX('Monthly Data'!N:N,Calculations!$C$116+MOD(BM47,Calculations!$C$118))+Control!$C$7*Calculations!$C$83*INDEX('Monthly Data'!O:O,Calculations!$C$116+MOD(BM47,Calculations!$C$118))+Control!$C$7*Calculations!$C$84*INDEX('Monthly Data'!P:P,Calculations!$C$116+MOD(BM47,Calculations!$C$118))+Control!$C$7*Calculations!$C$85*INDEX('Monthly Data'!Q:Q,Calculations!$C$116+MOD(BM47,Calculations!$C$118))+(1-Control!$C$7*Calculations!$C$87)*INDEX('Monthly Data'!R:R,Calculations!$C$116+MOD(BM47,Calculations!$C$118))</f>
        <v>2.766281641786093E-2</v>
      </c>
      <c r="GD47" s="86">
        <f ca="1">Control!$C$7*Calculations!$C$82*INDEX('Monthly Data'!N:N,Calculations!$C$116+MOD(BN47,Calculations!$C$118))+Control!$C$7*Calculations!$C$83*INDEX('Monthly Data'!O:O,Calculations!$C$116+MOD(BN47,Calculations!$C$118))+Control!$C$7*Calculations!$C$84*INDEX('Monthly Data'!P:P,Calculations!$C$116+MOD(BN47,Calculations!$C$118))+Control!$C$7*Calculations!$C$85*INDEX('Monthly Data'!Q:Q,Calculations!$C$116+MOD(BN47,Calculations!$C$118))+(1-Control!$C$7*Calculations!$C$87)*INDEX('Monthly Data'!R:R,Calculations!$C$116+MOD(BN47,Calculations!$C$118))</f>
        <v>7.3538285850108537E-3</v>
      </c>
      <c r="GE47" s="86">
        <f ca="1">Control!$C$7*Calculations!$C$82*INDEX('Monthly Data'!N:N,Calculations!$C$116+MOD(BO47,Calculations!$C$118))+Control!$C$7*Calculations!$C$83*INDEX('Monthly Data'!O:O,Calculations!$C$116+MOD(BO47,Calculations!$C$118))+Control!$C$7*Calculations!$C$84*INDEX('Monthly Data'!P:P,Calculations!$C$116+MOD(BO47,Calculations!$C$118))+Control!$C$7*Calculations!$C$85*INDEX('Monthly Data'!Q:Q,Calculations!$C$116+MOD(BO47,Calculations!$C$118))+(1-Control!$C$7*Calculations!$C$87)*INDEX('Monthly Data'!R:R,Calculations!$C$116+MOD(BO47,Calculations!$C$118))</f>
        <v>-2.4571433440223247E-2</v>
      </c>
      <c r="GF47" s="86">
        <f ca="1">Control!$C$7*Calculations!$C$82*INDEX('Monthly Data'!N:N,Calculations!$C$116+MOD(BP47,Calculations!$C$118))+Control!$C$7*Calculations!$C$83*INDEX('Monthly Data'!O:O,Calculations!$C$116+MOD(BP47,Calculations!$C$118))+Control!$C$7*Calculations!$C$84*INDEX('Monthly Data'!P:P,Calculations!$C$116+MOD(BP47,Calculations!$C$118))+Control!$C$7*Calculations!$C$85*INDEX('Monthly Data'!Q:Q,Calculations!$C$116+MOD(BP47,Calculations!$C$118))+(1-Control!$C$7*Calculations!$C$87)*INDEX('Monthly Data'!R:R,Calculations!$C$116+MOD(BP47,Calculations!$C$118))</f>
        <v>-7.5539743260223157E-3</v>
      </c>
      <c r="GG47" s="86">
        <f ca="1">Control!$C$7*Calculations!$C$82*INDEX('Monthly Data'!N:N,Calculations!$C$116+MOD(BQ47,Calculations!$C$118))+Control!$C$7*Calculations!$C$83*INDEX('Monthly Data'!O:O,Calculations!$C$116+MOD(BQ47,Calculations!$C$118))+Control!$C$7*Calculations!$C$84*INDEX('Monthly Data'!P:P,Calculations!$C$116+MOD(BQ47,Calculations!$C$118))+Control!$C$7*Calculations!$C$85*INDEX('Monthly Data'!Q:Q,Calculations!$C$116+MOD(BQ47,Calculations!$C$118))+(1-Control!$C$7*Calculations!$C$87)*INDEX('Monthly Data'!R:R,Calculations!$C$116+MOD(BQ47,Calculations!$C$118))</f>
        <v>6.2631896128884862E-3</v>
      </c>
      <c r="GH47" s="86">
        <f ca="1">Control!$C$7*Calculations!$C$82*INDEX('Monthly Data'!N:N,Calculations!$C$116+MOD(BR47,Calculations!$C$118))+Control!$C$7*Calculations!$C$83*INDEX('Monthly Data'!O:O,Calculations!$C$116+MOD(BR47,Calculations!$C$118))+Control!$C$7*Calculations!$C$84*INDEX('Monthly Data'!P:P,Calculations!$C$116+MOD(BR47,Calculations!$C$118))+Control!$C$7*Calculations!$C$85*INDEX('Monthly Data'!Q:Q,Calculations!$C$116+MOD(BR47,Calculations!$C$118))+(1-Control!$C$7*Calculations!$C$87)*INDEX('Monthly Data'!R:R,Calculations!$C$116+MOD(BR47,Calculations!$C$118))</f>
        <v>4.4327772793586687E-3</v>
      </c>
      <c r="GI47" s="86">
        <f ca="1">Control!$C$7*Calculations!$C$82*INDEX('Monthly Data'!N:N,Calculations!$C$116+MOD(BS47,Calculations!$C$118))+Control!$C$7*Calculations!$C$83*INDEX('Monthly Data'!O:O,Calculations!$C$116+MOD(BS47,Calculations!$C$118))+Control!$C$7*Calculations!$C$84*INDEX('Monthly Data'!P:P,Calculations!$C$116+MOD(BS47,Calculations!$C$118))+Control!$C$7*Calculations!$C$85*INDEX('Monthly Data'!Q:Q,Calculations!$C$116+MOD(BS47,Calculations!$C$118))+(1-Control!$C$7*Calculations!$C$87)*INDEX('Monthly Data'!R:R,Calculations!$C$116+MOD(BS47,Calculations!$C$118))</f>
        <v>-9.9526758408448549E-3</v>
      </c>
      <c r="GJ47" s="86">
        <f ca="1">Control!$C$7*Calculations!$C$82*INDEX('Monthly Data'!N:N,Calculations!$C$116+MOD(BT47,Calculations!$C$118))+Control!$C$7*Calculations!$C$83*INDEX('Monthly Data'!O:O,Calculations!$C$116+MOD(BT47,Calculations!$C$118))+Control!$C$7*Calculations!$C$84*INDEX('Monthly Data'!P:P,Calculations!$C$116+MOD(BT47,Calculations!$C$118))+Control!$C$7*Calculations!$C$85*INDEX('Monthly Data'!Q:Q,Calculations!$C$116+MOD(BT47,Calculations!$C$118))+(1-Control!$C$7*Calculations!$C$87)*INDEX('Monthly Data'!R:R,Calculations!$C$116+MOD(BT47,Calculations!$C$118))</f>
        <v>7.7184133340106598E-3</v>
      </c>
      <c r="GK47" s="86">
        <f ca="1">Control!$C$7*Calculations!$C$82*INDEX('Monthly Data'!N:N,Calculations!$C$116+MOD(BU47,Calculations!$C$118))+Control!$C$7*Calculations!$C$83*INDEX('Monthly Data'!O:O,Calculations!$C$116+MOD(BU47,Calculations!$C$118))+Control!$C$7*Calculations!$C$84*INDEX('Monthly Data'!P:P,Calculations!$C$116+MOD(BU47,Calculations!$C$118))+Control!$C$7*Calculations!$C$85*INDEX('Monthly Data'!Q:Q,Calculations!$C$116+MOD(BU47,Calculations!$C$118))+(1-Control!$C$7*Calculations!$C$87)*INDEX('Monthly Data'!R:R,Calculations!$C$116+MOD(BU47,Calculations!$C$118))</f>
        <v>2.9708469559001142E-2</v>
      </c>
      <c r="GL47" s="86">
        <f ca="1">Control!$C$7*Calculations!$C$82*INDEX('Monthly Data'!N:N,Calculations!$C$116+MOD(BV47,Calculations!$C$118))+Control!$C$7*Calculations!$C$83*INDEX('Monthly Data'!O:O,Calculations!$C$116+MOD(BV47,Calculations!$C$118))+Control!$C$7*Calculations!$C$84*INDEX('Monthly Data'!P:P,Calculations!$C$116+MOD(BV47,Calculations!$C$118))+Control!$C$7*Calculations!$C$85*INDEX('Monthly Data'!Q:Q,Calculations!$C$116+MOD(BV47,Calculations!$C$118))+(1-Control!$C$7*Calculations!$C$87)*INDEX('Monthly Data'!R:R,Calculations!$C$116+MOD(BV47,Calculations!$C$118))</f>
        <v>-3.9863250714949353E-2</v>
      </c>
      <c r="GM47" s="86">
        <f ca="1">Control!$C$7*Calculations!$C$82*INDEX('Monthly Data'!N:N,Calculations!$C$116+MOD(BW47,Calculations!$C$118))+Control!$C$7*Calculations!$C$83*INDEX('Monthly Data'!O:O,Calculations!$C$116+MOD(BW47,Calculations!$C$118))+Control!$C$7*Calculations!$C$84*INDEX('Monthly Data'!P:P,Calculations!$C$116+MOD(BW47,Calculations!$C$118))+Control!$C$7*Calculations!$C$85*INDEX('Monthly Data'!Q:Q,Calculations!$C$116+MOD(BW47,Calculations!$C$118))+(1-Control!$C$7*Calculations!$C$87)*INDEX('Monthly Data'!R:R,Calculations!$C$116+MOD(BW47,Calculations!$C$118))</f>
        <v>-7.8872955230675015E-3</v>
      </c>
      <c r="GN47" s="86">
        <f ca="1">Control!$C$7*Calculations!$C$82*INDEX('Monthly Data'!N:N,Calculations!$C$116+MOD(BX47,Calculations!$C$118))+Control!$C$7*Calculations!$C$83*INDEX('Monthly Data'!O:O,Calculations!$C$116+MOD(BX47,Calculations!$C$118))+Control!$C$7*Calculations!$C$84*INDEX('Monthly Data'!P:P,Calculations!$C$116+MOD(BX47,Calculations!$C$118))+Control!$C$7*Calculations!$C$85*INDEX('Monthly Data'!Q:Q,Calculations!$C$116+MOD(BX47,Calculations!$C$118))+(1-Control!$C$7*Calculations!$C$87)*INDEX('Monthly Data'!R:R,Calculations!$C$116+MOD(BX47,Calculations!$C$118))</f>
        <v>1.7073665854433945E-2</v>
      </c>
      <c r="GO47" s="86">
        <f ca="1">Control!$C$7*Calculations!$C$82*INDEX('Monthly Data'!N:N,Calculations!$C$116+MOD(BY47,Calculations!$C$118))+Control!$C$7*Calculations!$C$83*INDEX('Monthly Data'!O:O,Calculations!$C$116+MOD(BY47,Calculations!$C$118))+Control!$C$7*Calculations!$C$84*INDEX('Monthly Data'!P:P,Calculations!$C$116+MOD(BY47,Calculations!$C$118))+Control!$C$7*Calculations!$C$85*INDEX('Monthly Data'!Q:Q,Calculations!$C$116+MOD(BY47,Calculations!$C$118))+(1-Control!$C$7*Calculations!$C$87)*INDEX('Monthly Data'!R:R,Calculations!$C$116+MOD(BY47,Calculations!$C$118))</f>
        <v>1.3423979074716584E-2</v>
      </c>
      <c r="GP47" s="86">
        <f ca="1">Control!$C$7*Calculations!$C$82*INDEX('Monthly Data'!N:N,Calculations!$C$116+MOD(BZ47,Calculations!$C$118))+Control!$C$7*Calculations!$C$83*INDEX('Monthly Data'!O:O,Calculations!$C$116+MOD(BZ47,Calculations!$C$118))+Control!$C$7*Calculations!$C$84*INDEX('Monthly Data'!P:P,Calculations!$C$116+MOD(BZ47,Calculations!$C$118))+Control!$C$7*Calculations!$C$85*INDEX('Monthly Data'!Q:Q,Calculations!$C$116+MOD(BZ47,Calculations!$C$118))+(1-Control!$C$7*Calculations!$C$87)*INDEX('Monthly Data'!R:R,Calculations!$C$116+MOD(BZ47,Calculations!$C$118))</f>
        <v>9.9787204839310462E-3</v>
      </c>
      <c r="GQ47" s="86">
        <f ca="1">Control!$C$7*Calculations!$C$82*INDEX('Monthly Data'!N:N,Calculations!$C$116+MOD(CA47,Calculations!$C$118))+Control!$C$7*Calculations!$C$83*INDEX('Monthly Data'!O:O,Calculations!$C$116+MOD(CA47,Calculations!$C$118))+Control!$C$7*Calculations!$C$84*INDEX('Monthly Data'!P:P,Calculations!$C$116+MOD(CA47,Calculations!$C$118))+Control!$C$7*Calculations!$C$85*INDEX('Monthly Data'!Q:Q,Calculations!$C$116+MOD(CA47,Calculations!$C$118))+(1-Control!$C$7*Calculations!$C$87)*INDEX('Monthly Data'!R:R,Calculations!$C$116+MOD(CA47,Calculations!$C$118))</f>
        <v>-1.0485101266941802E-2</v>
      </c>
      <c r="GR47" s="86">
        <f ca="1">Control!$C$7*Calculations!$C$82*INDEX('Monthly Data'!N:N,Calculations!$C$116+MOD(CB47,Calculations!$C$118))+Control!$C$7*Calculations!$C$83*INDEX('Monthly Data'!O:O,Calculations!$C$116+MOD(CB47,Calculations!$C$118))+Control!$C$7*Calculations!$C$84*INDEX('Monthly Data'!P:P,Calculations!$C$116+MOD(CB47,Calculations!$C$118))+Control!$C$7*Calculations!$C$85*INDEX('Monthly Data'!Q:Q,Calculations!$C$116+MOD(CB47,Calculations!$C$118))+(1-Control!$C$7*Calculations!$C$87)*INDEX('Monthly Data'!R:R,Calculations!$C$116+MOD(CB47,Calculations!$C$118))</f>
        <v>1.7073665854433945E-2</v>
      </c>
      <c r="GS47" s="86">
        <f ca="1">Control!$C$7*Calculations!$C$82*INDEX('Monthly Data'!N:N,Calculations!$C$116+MOD(CC47,Calculations!$C$118))+Control!$C$7*Calculations!$C$83*INDEX('Monthly Data'!O:O,Calculations!$C$116+MOD(CC47,Calculations!$C$118))+Control!$C$7*Calculations!$C$84*INDEX('Monthly Data'!P:P,Calculations!$C$116+MOD(CC47,Calculations!$C$118))+Control!$C$7*Calculations!$C$85*INDEX('Monthly Data'!Q:Q,Calculations!$C$116+MOD(CC47,Calculations!$C$118))+(1-Control!$C$7*Calculations!$C$87)*INDEX('Monthly Data'!R:R,Calculations!$C$116+MOD(CC47,Calculations!$C$118))</f>
        <v>9.5791276036140301E-3</v>
      </c>
      <c r="GT47" s="86">
        <f ca="1">Control!$C$7*Calculations!$C$82*INDEX('Monthly Data'!N:N,Calculations!$C$116+MOD(CD47,Calculations!$C$118))+Control!$C$7*Calculations!$C$83*INDEX('Monthly Data'!O:O,Calculations!$C$116+MOD(CD47,Calculations!$C$118))+Control!$C$7*Calculations!$C$84*INDEX('Monthly Data'!P:P,Calculations!$C$116+MOD(CD47,Calculations!$C$118))+Control!$C$7*Calculations!$C$85*INDEX('Monthly Data'!Q:Q,Calculations!$C$116+MOD(CD47,Calculations!$C$118))+(1-Control!$C$7*Calculations!$C$87)*INDEX('Monthly Data'!R:R,Calculations!$C$116+MOD(CD47,Calculations!$C$118))</f>
        <v>1.0478379486191123E-2</v>
      </c>
      <c r="GU47" s="86">
        <f ca="1">Control!$C$7*Calculations!$C$82*INDEX('Monthly Data'!N:N,Calculations!$C$116+MOD(CE47,Calculations!$C$118))+Control!$C$7*Calculations!$C$83*INDEX('Monthly Data'!O:O,Calculations!$C$116+MOD(CE47,Calculations!$C$118))+Control!$C$7*Calculations!$C$84*INDEX('Monthly Data'!P:P,Calculations!$C$116+MOD(CE47,Calculations!$C$118))+Control!$C$7*Calculations!$C$85*INDEX('Monthly Data'!Q:Q,Calculations!$C$116+MOD(CE47,Calculations!$C$118))+(1-Control!$C$7*Calculations!$C$87)*INDEX('Monthly Data'!R:R,Calculations!$C$116+MOD(CE47,Calculations!$C$118))</f>
        <v>2.4842166689046628E-2</v>
      </c>
      <c r="GV47" s="86">
        <f ca="1">Control!$C$7*Calculations!$C$82*INDEX('Monthly Data'!N:N,Calculations!$C$116+MOD(CF47,Calculations!$C$118))+Control!$C$7*Calculations!$C$83*INDEX('Monthly Data'!O:O,Calculations!$C$116+MOD(CF47,Calculations!$C$118))+Control!$C$7*Calculations!$C$84*INDEX('Monthly Data'!P:P,Calculations!$C$116+MOD(CF47,Calculations!$C$118))+Control!$C$7*Calculations!$C$85*INDEX('Monthly Data'!Q:Q,Calculations!$C$116+MOD(CF47,Calculations!$C$118))+(1-Control!$C$7*Calculations!$C$87)*INDEX('Monthly Data'!R:R,Calculations!$C$116+MOD(CF47,Calculations!$C$118))</f>
        <v>4.7768166384148329E-3</v>
      </c>
      <c r="GW47" s="86">
        <f ca="1">Control!$C$7*Calculations!$C$82*INDEX('Monthly Data'!N:N,Calculations!$C$116+MOD(CG47,Calculations!$C$118))+Control!$C$7*Calculations!$C$83*INDEX('Monthly Data'!O:O,Calculations!$C$116+MOD(CG47,Calculations!$C$118))+Control!$C$7*Calculations!$C$84*INDEX('Monthly Data'!P:P,Calculations!$C$116+MOD(CG47,Calculations!$C$118))+Control!$C$7*Calculations!$C$85*INDEX('Monthly Data'!Q:Q,Calculations!$C$116+MOD(CG47,Calculations!$C$118))+(1-Control!$C$7*Calculations!$C$87)*INDEX('Monthly Data'!R:R,Calculations!$C$116+MOD(CG47,Calculations!$C$118))</f>
        <v>1.7599621212565995E-2</v>
      </c>
      <c r="GX47" s="86">
        <f ca="1">Control!$C$7*Calculations!$C$82*INDEX('Monthly Data'!N:N,Calculations!$C$116+MOD(CH47,Calculations!$C$118))+Control!$C$7*Calculations!$C$83*INDEX('Monthly Data'!O:O,Calculations!$C$116+MOD(CH47,Calculations!$C$118))+Control!$C$7*Calculations!$C$84*INDEX('Monthly Data'!P:P,Calculations!$C$116+MOD(CH47,Calculations!$C$118))+Control!$C$7*Calculations!$C$85*INDEX('Monthly Data'!Q:Q,Calculations!$C$116+MOD(CH47,Calculations!$C$118))+(1-Control!$C$7*Calculations!$C$87)*INDEX('Monthly Data'!R:R,Calculations!$C$116+MOD(CH47,Calculations!$C$118))</f>
        <v>1.5758278480433856E-2</v>
      </c>
      <c r="GY47" s="86">
        <f ca="1">Control!$C$7*Calculations!$C$82*INDEX('Monthly Data'!N:N,Calculations!$C$116+MOD(CI47,Calculations!$C$118))+Control!$C$7*Calculations!$C$83*INDEX('Monthly Data'!O:O,Calculations!$C$116+MOD(CI47,Calculations!$C$118))+Control!$C$7*Calculations!$C$84*INDEX('Monthly Data'!P:P,Calculations!$C$116+MOD(CI47,Calculations!$C$118))+Control!$C$7*Calculations!$C$85*INDEX('Monthly Data'!Q:Q,Calculations!$C$116+MOD(CI47,Calculations!$C$118))+(1-Control!$C$7*Calculations!$C$87)*INDEX('Monthly Data'!R:R,Calculations!$C$116+MOD(CI47,Calculations!$C$118))</f>
        <v>1.5216630695380906E-2</v>
      </c>
      <c r="GZ47" s="86">
        <f ca="1">Control!$C$7*Calculations!$C$82*INDEX('Monthly Data'!N:N,Calculations!$C$116+MOD(CJ47,Calculations!$C$118))+Control!$C$7*Calculations!$C$83*INDEX('Monthly Data'!O:O,Calculations!$C$116+MOD(CJ47,Calculations!$C$118))+Control!$C$7*Calculations!$C$84*INDEX('Monthly Data'!P:P,Calculations!$C$116+MOD(CJ47,Calculations!$C$118))+Control!$C$7*Calculations!$C$85*INDEX('Monthly Data'!Q:Q,Calculations!$C$116+MOD(CJ47,Calculations!$C$118))+(1-Control!$C$7*Calculations!$C$87)*INDEX('Monthly Data'!R:R,Calculations!$C$116+MOD(CJ47,Calculations!$C$118))</f>
        <v>2.2757992058453024E-3</v>
      </c>
      <c r="HA47" s="86">
        <f ca="1">Control!$C$7*Calculations!$C$82*INDEX('Monthly Data'!N:N,Calculations!$C$116+MOD(CK47,Calculations!$C$118))+Control!$C$7*Calculations!$C$83*INDEX('Monthly Data'!O:O,Calculations!$C$116+MOD(CK47,Calculations!$C$118))+Control!$C$7*Calculations!$C$84*INDEX('Monthly Data'!P:P,Calculations!$C$116+MOD(CK47,Calculations!$C$118))+Control!$C$7*Calculations!$C$85*INDEX('Monthly Data'!Q:Q,Calculations!$C$116+MOD(CK47,Calculations!$C$118))+(1-Control!$C$7*Calculations!$C$87)*INDEX('Monthly Data'!R:R,Calculations!$C$116+MOD(CK47,Calculations!$C$118))</f>
        <v>-7.5539743260223157E-3</v>
      </c>
      <c r="HB47" s="86">
        <f ca="1">Control!$C$7*Calculations!$C$82*INDEX('Monthly Data'!N:N,Calculations!$C$116+MOD(CL47,Calculations!$C$118))+Control!$C$7*Calculations!$C$83*INDEX('Monthly Data'!O:O,Calculations!$C$116+MOD(CL47,Calculations!$C$118))+Control!$C$7*Calculations!$C$84*INDEX('Monthly Data'!P:P,Calculations!$C$116+MOD(CL47,Calculations!$C$118))+Control!$C$7*Calculations!$C$85*INDEX('Monthly Data'!Q:Q,Calculations!$C$116+MOD(CL47,Calculations!$C$118))+(1-Control!$C$7*Calculations!$C$87)*INDEX('Monthly Data'!R:R,Calculations!$C$116+MOD(CL47,Calculations!$C$118))</f>
        <v>4.5132804118240749E-2</v>
      </c>
      <c r="HC47" s="86">
        <f ca="1">Control!$C$7*Calculations!$C$82*INDEX('Monthly Data'!N:N,Calculations!$C$116+MOD(CM47,Calculations!$C$118))+Control!$C$7*Calculations!$C$83*INDEX('Monthly Data'!O:O,Calculations!$C$116+MOD(CM47,Calculations!$C$118))+Control!$C$7*Calculations!$C$84*INDEX('Monthly Data'!P:P,Calculations!$C$116+MOD(CM47,Calculations!$C$118))+Control!$C$7*Calculations!$C$85*INDEX('Monthly Data'!Q:Q,Calculations!$C$116+MOD(CM47,Calculations!$C$118))+(1-Control!$C$7*Calculations!$C$87)*INDEX('Monthly Data'!R:R,Calculations!$C$116+MOD(CM47,Calculations!$C$118))</f>
        <v>4.5735623984309991E-2</v>
      </c>
      <c r="HD47" s="86">
        <f ca="1">Control!$C$7*Calculations!$C$82*INDEX('Monthly Data'!N:N,Calculations!$C$116+MOD(CN47,Calculations!$C$118))+Control!$C$7*Calculations!$C$83*INDEX('Monthly Data'!O:O,Calculations!$C$116+MOD(CN47,Calculations!$C$118))+Control!$C$7*Calculations!$C$84*INDEX('Monthly Data'!P:P,Calculations!$C$116+MOD(CN47,Calculations!$C$118))+Control!$C$7*Calculations!$C$85*INDEX('Monthly Data'!Q:Q,Calculations!$C$116+MOD(CN47,Calculations!$C$118))+(1-Control!$C$7*Calculations!$C$87)*INDEX('Monthly Data'!R:R,Calculations!$C$116+MOD(CN47,Calculations!$C$118))</f>
        <v>1.7599621212565995E-2</v>
      </c>
      <c r="HE47" s="86">
        <f ca="1">Control!$C$7*Calculations!$C$82*INDEX('Monthly Data'!N:N,Calculations!$C$116+MOD(CO47,Calculations!$C$118))+Control!$C$7*Calculations!$C$83*INDEX('Monthly Data'!O:O,Calculations!$C$116+MOD(CO47,Calculations!$C$118))+Control!$C$7*Calculations!$C$84*INDEX('Monthly Data'!P:P,Calculations!$C$116+MOD(CO47,Calculations!$C$118))+Control!$C$7*Calculations!$C$85*INDEX('Monthly Data'!Q:Q,Calculations!$C$116+MOD(CO47,Calculations!$C$118))+(1-Control!$C$7*Calculations!$C$87)*INDEX('Monthly Data'!R:R,Calculations!$C$116+MOD(CO47,Calculations!$C$118))</f>
        <v>-2.5419860972892394E-2</v>
      </c>
      <c r="HF47" s="86">
        <f ca="1">Control!$C$7*Calculations!$C$82*INDEX('Monthly Data'!N:N,Calculations!$C$116+MOD(CP47,Calculations!$C$118))+Control!$C$7*Calculations!$C$83*INDEX('Monthly Data'!O:O,Calculations!$C$116+MOD(CP47,Calculations!$C$118))+Control!$C$7*Calculations!$C$84*INDEX('Monthly Data'!P:P,Calculations!$C$116+MOD(CP47,Calculations!$C$118))+Control!$C$7*Calculations!$C$85*INDEX('Monthly Data'!Q:Q,Calculations!$C$116+MOD(CP47,Calculations!$C$118))+(1-Control!$C$7*Calculations!$C$87)*INDEX('Monthly Data'!R:R,Calculations!$C$116+MOD(CP47,Calculations!$C$118))</f>
        <v>3.7596120283497965E-2</v>
      </c>
      <c r="HG47" s="86">
        <f ca="1">Control!$C$7*Calculations!$C$82*INDEX('Monthly Data'!N:N,Calculations!$C$116+MOD(CQ47,Calculations!$C$118))+Control!$C$7*Calculations!$C$83*INDEX('Monthly Data'!O:O,Calculations!$C$116+MOD(CQ47,Calculations!$C$118))+Control!$C$7*Calculations!$C$84*INDEX('Monthly Data'!P:P,Calculations!$C$116+MOD(CQ47,Calculations!$C$118))+Control!$C$7*Calculations!$C$85*INDEX('Monthly Data'!Q:Q,Calculations!$C$116+MOD(CQ47,Calculations!$C$118))+(1-Control!$C$7*Calculations!$C$87)*INDEX('Monthly Data'!R:R,Calculations!$C$116+MOD(CQ47,Calculations!$C$118))</f>
        <v>3.6332715283247441E-2</v>
      </c>
      <c r="HH47" s="86">
        <f ca="1">Control!$C$7*Calculations!$C$82*INDEX('Monthly Data'!N:N,Calculations!$C$116+MOD(CR47,Calculations!$C$118))+Control!$C$7*Calculations!$C$83*INDEX('Monthly Data'!O:O,Calculations!$C$116+MOD(CR47,Calculations!$C$118))+Control!$C$7*Calculations!$C$84*INDEX('Monthly Data'!P:P,Calculations!$C$116+MOD(CR47,Calculations!$C$118))+Control!$C$7*Calculations!$C$85*INDEX('Monthly Data'!Q:Q,Calculations!$C$116+MOD(CR47,Calculations!$C$118))+(1-Control!$C$7*Calculations!$C$87)*INDEX('Monthly Data'!R:R,Calculations!$C$116+MOD(CR47,Calculations!$C$118))</f>
        <v>5.3309355465453899E-3</v>
      </c>
      <c r="HI47" s="86">
        <f ca="1">Control!$C$7*Calculations!$C$82*INDEX('Monthly Data'!N:N,Calculations!$C$116+MOD(CS47,Calculations!$C$118))+Control!$C$7*Calculations!$C$83*INDEX('Monthly Data'!O:O,Calculations!$C$116+MOD(CS47,Calculations!$C$118))+Control!$C$7*Calculations!$C$84*INDEX('Monthly Data'!P:P,Calculations!$C$116+MOD(CS47,Calculations!$C$118))+Control!$C$7*Calculations!$C$85*INDEX('Monthly Data'!Q:Q,Calculations!$C$116+MOD(CS47,Calculations!$C$118))+(1-Control!$C$7*Calculations!$C$87)*INDEX('Monthly Data'!R:R,Calculations!$C$116+MOD(CS47,Calculations!$C$118))</f>
        <v>-7.8872955230675015E-3</v>
      </c>
      <c r="HJ47" s="86">
        <f ca="1">Control!$C$7*Calculations!$C$82*INDEX('Monthly Data'!N:N,Calculations!$C$116+MOD(CT47,Calculations!$C$118))+Control!$C$7*Calculations!$C$83*INDEX('Monthly Data'!O:O,Calculations!$C$116+MOD(CT47,Calculations!$C$118))+Control!$C$7*Calculations!$C$84*INDEX('Monthly Data'!P:P,Calculations!$C$116+MOD(CT47,Calculations!$C$118))+Control!$C$7*Calculations!$C$85*INDEX('Monthly Data'!Q:Q,Calculations!$C$116+MOD(CT47,Calculations!$C$118))+(1-Control!$C$7*Calculations!$C$87)*INDEX('Monthly Data'!R:R,Calculations!$C$116+MOD(CT47,Calculations!$C$118))</f>
        <v>8.4240675975201049E-3</v>
      </c>
      <c r="HK47" s="86">
        <f ca="1">Control!$C$7*Calculations!$C$82*INDEX('Monthly Data'!N:N,Calculations!$C$116+MOD(CU47,Calculations!$C$118))+Control!$C$7*Calculations!$C$83*INDEX('Monthly Data'!O:O,Calculations!$C$116+MOD(CU47,Calculations!$C$118))+Control!$C$7*Calculations!$C$84*INDEX('Monthly Data'!P:P,Calculations!$C$116+MOD(CU47,Calculations!$C$118))+Control!$C$7*Calculations!$C$85*INDEX('Monthly Data'!Q:Q,Calculations!$C$116+MOD(CU47,Calculations!$C$118))+(1-Control!$C$7*Calculations!$C$87)*INDEX('Monthly Data'!R:R,Calculations!$C$116+MOD(CU47,Calculations!$C$118))</f>
        <v>-1.5984879994281095E-2</v>
      </c>
      <c r="HL47" s="86">
        <f ca="1">Control!$C$7*Calculations!$C$82*INDEX('Monthly Data'!N:N,Calculations!$C$116+MOD(CV47,Calculations!$C$118))+Control!$C$7*Calculations!$C$83*INDEX('Monthly Data'!O:O,Calculations!$C$116+MOD(CV47,Calculations!$C$118))+Control!$C$7*Calculations!$C$84*INDEX('Monthly Data'!P:P,Calculations!$C$116+MOD(CV47,Calculations!$C$118))+Control!$C$7*Calculations!$C$85*INDEX('Monthly Data'!Q:Q,Calculations!$C$116+MOD(CV47,Calculations!$C$118))+(1-Control!$C$7*Calculations!$C$87)*INDEX('Monthly Data'!R:R,Calculations!$C$116+MOD(CV47,Calculations!$C$118))</f>
        <v>2.4470405846852006E-3</v>
      </c>
      <c r="HM47" s="86">
        <f ca="1">Control!$C$7*Calculations!$C$82*INDEX('Monthly Data'!N:N,Calculations!$C$116+MOD(CW47,Calculations!$C$118))+Control!$C$7*Calculations!$C$83*INDEX('Monthly Data'!O:O,Calculations!$C$116+MOD(CW47,Calculations!$C$118))+Control!$C$7*Calculations!$C$84*INDEX('Monthly Data'!P:P,Calculations!$C$116+MOD(CW47,Calculations!$C$118))+Control!$C$7*Calculations!$C$85*INDEX('Monthly Data'!Q:Q,Calculations!$C$116+MOD(CW47,Calculations!$C$118))+(1-Control!$C$7*Calculations!$C$87)*INDEX('Monthly Data'!R:R,Calculations!$C$116+MOD(CW47,Calculations!$C$118))</f>
        <v>9.5791276036140301E-3</v>
      </c>
      <c r="HN47" s="86">
        <f ca="1">Control!$C$7*Calculations!$C$82*INDEX('Monthly Data'!N:N,Calculations!$C$116+MOD(CX47,Calculations!$C$118))+Control!$C$7*Calculations!$C$83*INDEX('Monthly Data'!O:O,Calculations!$C$116+MOD(CX47,Calculations!$C$118))+Control!$C$7*Calculations!$C$84*INDEX('Monthly Data'!P:P,Calculations!$C$116+MOD(CX47,Calculations!$C$118))+Control!$C$7*Calculations!$C$85*INDEX('Monthly Data'!Q:Q,Calculations!$C$116+MOD(CX47,Calculations!$C$118))+(1-Control!$C$7*Calculations!$C$87)*INDEX('Monthly Data'!R:R,Calculations!$C$116+MOD(CX47,Calculations!$C$118))</f>
        <v>1.8665061640915637E-2</v>
      </c>
      <c r="HO47" s="86">
        <f ca="1">Control!$C$7*Calculations!$C$82*INDEX('Monthly Data'!N:N,Calculations!$C$116+MOD(CY47,Calculations!$C$118))+Control!$C$7*Calculations!$C$83*INDEX('Monthly Data'!O:O,Calculations!$C$116+MOD(CY47,Calculations!$C$118))+Control!$C$7*Calculations!$C$84*INDEX('Monthly Data'!P:P,Calculations!$C$116+MOD(CY47,Calculations!$C$118))+Control!$C$7*Calculations!$C$85*INDEX('Monthly Data'!Q:Q,Calculations!$C$116+MOD(CY47,Calculations!$C$118))+(1-Control!$C$7*Calculations!$C$87)*INDEX('Monthly Data'!R:R,Calculations!$C$116+MOD(CY47,Calculations!$C$118))</f>
        <v>5.8868730207813358E-3</v>
      </c>
      <c r="HP47" s="86">
        <f ca="1">Control!$C$7*Calculations!$C$82*INDEX('Monthly Data'!N:N,Calculations!$C$116+MOD(CZ47,Calculations!$C$118))+Control!$C$7*Calculations!$C$83*INDEX('Monthly Data'!O:O,Calculations!$C$116+MOD(CZ47,Calculations!$C$118))+Control!$C$7*Calculations!$C$84*INDEX('Monthly Data'!P:P,Calculations!$C$116+MOD(CZ47,Calculations!$C$118))+Control!$C$7*Calculations!$C$85*INDEX('Monthly Data'!Q:Q,Calculations!$C$116+MOD(CZ47,Calculations!$C$118))+(1-Control!$C$7*Calculations!$C$87)*INDEX('Monthly Data'!R:R,Calculations!$C$116+MOD(CZ47,Calculations!$C$118))</f>
        <v>3.127051071655923E-3</v>
      </c>
      <c r="HQ47" s="86">
        <f ca="1">Control!$C$7*Calculations!$C$82*INDEX('Monthly Data'!N:N,Calculations!$C$116+MOD(DA47,Calculations!$C$118))+Control!$C$7*Calculations!$C$83*INDEX('Monthly Data'!O:O,Calculations!$C$116+MOD(DA47,Calculations!$C$118))+Control!$C$7*Calculations!$C$84*INDEX('Monthly Data'!P:P,Calculations!$C$116+MOD(DA47,Calculations!$C$118))+Control!$C$7*Calculations!$C$85*INDEX('Monthly Data'!Q:Q,Calculations!$C$116+MOD(DA47,Calculations!$C$118))+(1-Control!$C$7*Calculations!$C$87)*INDEX('Monthly Data'!R:R,Calculations!$C$116+MOD(DA47,Calculations!$C$118))</f>
        <v>1.7073665854433945E-2</v>
      </c>
      <c r="HR47" s="86">
        <f ca="1">Control!$C$7*Calculations!$C$82*INDEX('Monthly Data'!N:N,Calculations!$C$116+MOD(DB47,Calculations!$C$118))+Control!$C$7*Calculations!$C$83*INDEX('Monthly Data'!O:O,Calculations!$C$116+MOD(DB47,Calculations!$C$118))+Control!$C$7*Calculations!$C$84*INDEX('Monthly Data'!P:P,Calculations!$C$116+MOD(DB47,Calculations!$C$118))+Control!$C$7*Calculations!$C$85*INDEX('Monthly Data'!Q:Q,Calculations!$C$116+MOD(DB47,Calculations!$C$118))+(1-Control!$C$7*Calculations!$C$87)*INDEX('Monthly Data'!R:R,Calculations!$C$116+MOD(DB47,Calculations!$C$118))</f>
        <v>4.2795950888382334E-3</v>
      </c>
      <c r="HS47" s="86">
        <f ca="1">Control!$C$7*Calculations!$C$82*INDEX('Monthly Data'!N:N,Calculations!$C$116+MOD(DC47,Calculations!$C$118))+Control!$C$7*Calculations!$C$83*INDEX('Monthly Data'!O:O,Calculations!$C$116+MOD(DC47,Calculations!$C$118))+Control!$C$7*Calculations!$C$84*INDEX('Monthly Data'!P:P,Calculations!$C$116+MOD(DC47,Calculations!$C$118))+Control!$C$7*Calculations!$C$85*INDEX('Monthly Data'!Q:Q,Calculations!$C$116+MOD(DC47,Calculations!$C$118))+(1-Control!$C$7*Calculations!$C$87)*INDEX('Monthly Data'!R:R,Calculations!$C$116+MOD(DC47,Calculations!$C$118))</f>
        <v>4.2795950888382334E-3</v>
      </c>
      <c r="HT47" s="86">
        <f ca="1">Control!$C$7*Calculations!$C$82*INDEX('Monthly Data'!N:N,Calculations!$C$116+MOD(DD47,Calculations!$C$118))+Control!$C$7*Calculations!$C$83*INDEX('Monthly Data'!O:O,Calculations!$C$116+MOD(DD47,Calculations!$C$118))+Control!$C$7*Calculations!$C$84*INDEX('Monthly Data'!P:P,Calculations!$C$116+MOD(DD47,Calculations!$C$118))+Control!$C$7*Calculations!$C$85*INDEX('Monthly Data'!Q:Q,Calculations!$C$116+MOD(DD47,Calculations!$C$118))+(1-Control!$C$7*Calculations!$C$87)*INDEX('Monthly Data'!R:R,Calculations!$C$116+MOD(DD47,Calculations!$C$118))</f>
        <v>1.50127906355989E-2</v>
      </c>
      <c r="HU47" s="86">
        <f ca="1">Control!$C$7*Calculations!$C$82*INDEX('Monthly Data'!N:N,Calculations!$C$116+MOD(DE47,Calculations!$C$118))+Control!$C$7*Calculations!$C$83*INDEX('Monthly Data'!O:O,Calculations!$C$116+MOD(DE47,Calculations!$C$118))+Control!$C$7*Calculations!$C$84*INDEX('Monthly Data'!P:P,Calculations!$C$116+MOD(DE47,Calculations!$C$118))+Control!$C$7*Calculations!$C$85*INDEX('Monthly Data'!Q:Q,Calculations!$C$116+MOD(DE47,Calculations!$C$118))+(1-Control!$C$7*Calculations!$C$87)*INDEX('Monthly Data'!R:R,Calculations!$C$116+MOD(DE47,Calculations!$C$118))</f>
        <v>3.7118215575026904E-2</v>
      </c>
      <c r="HV47" s="86">
        <f ca="1">Control!$C$7*Calculations!$C$82*INDEX('Monthly Data'!N:N,Calculations!$C$116+MOD(DF47,Calculations!$C$118))+Control!$C$7*Calculations!$C$83*INDEX('Monthly Data'!O:O,Calculations!$C$116+MOD(DF47,Calculations!$C$118))+Control!$C$7*Calculations!$C$84*INDEX('Monthly Data'!P:P,Calculations!$C$116+MOD(DF47,Calculations!$C$118))+Control!$C$7*Calculations!$C$85*INDEX('Monthly Data'!Q:Q,Calculations!$C$116+MOD(DF47,Calculations!$C$118))+(1-Control!$C$7*Calculations!$C$87)*INDEX('Monthly Data'!R:R,Calculations!$C$116+MOD(DF47,Calculations!$C$118))</f>
        <v>-3.299557342782896E-2</v>
      </c>
      <c r="HW47" s="86">
        <f ca="1">Control!$C$7*Calculations!$C$82*INDEX('Monthly Data'!N:N,Calculations!$C$116+MOD(DG47,Calculations!$C$118))+Control!$C$7*Calculations!$C$83*INDEX('Monthly Data'!O:O,Calculations!$C$116+MOD(DG47,Calculations!$C$118))+Control!$C$7*Calculations!$C$84*INDEX('Monthly Data'!P:P,Calculations!$C$116+MOD(DG47,Calculations!$C$118))+Control!$C$7*Calculations!$C$85*INDEX('Monthly Data'!Q:Q,Calculations!$C$116+MOD(DG47,Calculations!$C$118))+(1-Control!$C$7*Calculations!$C$87)*INDEX('Monthly Data'!R:R,Calculations!$C$116+MOD(DG47,Calculations!$C$118))</f>
        <v>4.089189590407355E-3</v>
      </c>
      <c r="HX47" s="86">
        <f ca="1">Control!$C$7*Calculations!$C$82*INDEX('Monthly Data'!N:N,Calculations!$C$116+MOD(DH47,Calculations!$C$118))+Control!$C$7*Calculations!$C$83*INDEX('Monthly Data'!O:O,Calculations!$C$116+MOD(DH47,Calculations!$C$118))+Control!$C$7*Calculations!$C$84*INDEX('Monthly Data'!P:P,Calculations!$C$116+MOD(DH47,Calculations!$C$118))+Control!$C$7*Calculations!$C$85*INDEX('Monthly Data'!Q:Q,Calculations!$C$116+MOD(DH47,Calculations!$C$118))+(1-Control!$C$7*Calculations!$C$87)*INDEX('Monthly Data'!R:R,Calculations!$C$116+MOD(DH47,Calculations!$C$118))</f>
        <v>1.0627294914941248E-2</v>
      </c>
      <c r="HY47" s="86">
        <f ca="1">Control!$C$7*Calculations!$C$82*INDEX('Monthly Data'!N:N,Calculations!$C$116+MOD(DI47,Calculations!$C$118))+Control!$C$7*Calculations!$C$83*INDEX('Monthly Data'!O:O,Calculations!$C$116+MOD(DI47,Calculations!$C$118))+Control!$C$7*Calculations!$C$84*INDEX('Monthly Data'!P:P,Calculations!$C$116+MOD(DI47,Calculations!$C$118))+Control!$C$7*Calculations!$C$85*INDEX('Monthly Data'!Q:Q,Calculations!$C$116+MOD(DI47,Calculations!$C$118))+(1-Control!$C$7*Calculations!$C$87)*INDEX('Monthly Data'!R:R,Calculations!$C$116+MOD(DI47,Calculations!$C$118))</f>
        <v>3.7118215575026904E-2</v>
      </c>
      <c r="HZ47" s="86">
        <f ca="1">Control!$C$7*Calculations!$C$82*INDEX('Monthly Data'!N:N,Calculations!$C$116+MOD(DJ47,Calculations!$C$118))+Control!$C$7*Calculations!$C$83*INDEX('Monthly Data'!O:O,Calculations!$C$116+MOD(DJ47,Calculations!$C$118))+Control!$C$7*Calculations!$C$84*INDEX('Monthly Data'!P:P,Calculations!$C$116+MOD(DJ47,Calculations!$C$118))+Control!$C$7*Calculations!$C$85*INDEX('Monthly Data'!Q:Q,Calculations!$C$116+MOD(DJ47,Calculations!$C$118))+(1-Control!$C$7*Calculations!$C$87)*INDEX('Monthly Data'!R:R,Calculations!$C$116+MOD(DJ47,Calculations!$C$118))</f>
        <v>2.766281641786093E-2</v>
      </c>
      <c r="IA47" s="86">
        <f ca="1">Control!$C$7*Calculations!$C$82*INDEX('Monthly Data'!N:N,Calculations!$C$116+MOD(DK47,Calculations!$C$118))+Control!$C$7*Calculations!$C$83*INDEX('Monthly Data'!O:O,Calculations!$C$116+MOD(DK47,Calculations!$C$118))+Control!$C$7*Calculations!$C$84*INDEX('Monthly Data'!P:P,Calculations!$C$116+MOD(DK47,Calculations!$C$118))+Control!$C$7*Calculations!$C$85*INDEX('Monthly Data'!Q:Q,Calculations!$C$116+MOD(DK47,Calculations!$C$118))+(1-Control!$C$7*Calculations!$C$87)*INDEX('Monthly Data'!R:R,Calculations!$C$116+MOD(DK47,Calculations!$C$118))</f>
        <v>-9.8327855560634558E-3</v>
      </c>
      <c r="IB47" s="86">
        <f ca="1">Control!$C$7*Calculations!$C$82*INDEX('Monthly Data'!N:N,Calculations!$C$116+MOD(DL47,Calculations!$C$118))+Control!$C$7*Calculations!$C$83*INDEX('Monthly Data'!O:O,Calculations!$C$116+MOD(DL47,Calculations!$C$118))+Control!$C$7*Calculations!$C$84*INDEX('Monthly Data'!P:P,Calculations!$C$116+MOD(DL47,Calculations!$C$118))+Control!$C$7*Calculations!$C$85*INDEX('Monthly Data'!Q:Q,Calculations!$C$116+MOD(DL47,Calculations!$C$118))+(1-Control!$C$7*Calculations!$C$87)*INDEX('Monthly Data'!R:R,Calculations!$C$116+MOD(DL47,Calculations!$C$118))</f>
        <v>8.3814116887657771E-3</v>
      </c>
      <c r="IC47" s="86">
        <f ca="1">Control!$C$7*Calculations!$C$82*INDEX('Monthly Data'!N:N,Calculations!$C$116+MOD(DM47,Calculations!$C$118))+Control!$C$7*Calculations!$C$83*INDEX('Monthly Data'!O:O,Calculations!$C$116+MOD(DM47,Calculations!$C$118))+Control!$C$7*Calculations!$C$84*INDEX('Monthly Data'!P:P,Calculations!$C$116+MOD(DM47,Calculations!$C$118))+Control!$C$7*Calculations!$C$85*INDEX('Monthly Data'!Q:Q,Calculations!$C$116+MOD(DM47,Calculations!$C$118))+(1-Control!$C$7*Calculations!$C$87)*INDEX('Monthly Data'!R:R,Calculations!$C$116+MOD(DM47,Calculations!$C$118))</f>
        <v>1.1786765492207996E-2</v>
      </c>
      <c r="ID47" s="86">
        <f ca="1">Control!$C$7*Calculations!$C$82*INDEX('Monthly Data'!N:N,Calculations!$C$116+MOD(DN47,Calculations!$C$118))+Control!$C$7*Calculations!$C$83*INDEX('Monthly Data'!O:O,Calculations!$C$116+MOD(DN47,Calculations!$C$118))+Control!$C$7*Calculations!$C$84*INDEX('Monthly Data'!P:P,Calculations!$C$116+MOD(DN47,Calculations!$C$118))+Control!$C$7*Calculations!$C$85*INDEX('Monthly Data'!Q:Q,Calculations!$C$116+MOD(DN47,Calculations!$C$118))+(1-Control!$C$7*Calculations!$C$87)*INDEX('Monthly Data'!R:R,Calculations!$C$116+MOD(DN47,Calculations!$C$118))</f>
        <v>6.4539397490030407E-3</v>
      </c>
      <c r="IE47" s="86">
        <f ca="1">Control!$C$7*Calculations!$C$82*INDEX('Monthly Data'!N:N,Calculations!$C$116+MOD(DO47,Calculations!$C$118))+Control!$C$7*Calculations!$C$83*INDEX('Monthly Data'!O:O,Calculations!$C$116+MOD(DO47,Calculations!$C$118))+Control!$C$7*Calculations!$C$84*INDEX('Monthly Data'!P:P,Calculations!$C$116+MOD(DO47,Calculations!$C$118))+Control!$C$7*Calculations!$C$85*INDEX('Monthly Data'!Q:Q,Calculations!$C$116+MOD(DO47,Calculations!$C$118))+(1-Control!$C$7*Calculations!$C$87)*INDEX('Monthly Data'!R:R,Calculations!$C$116+MOD(DO47,Calculations!$C$118))</f>
        <v>2.766281641786093E-2</v>
      </c>
      <c r="IF47" s="86">
        <f ca="1">Control!$C$7*Calculations!$C$82*INDEX('Monthly Data'!N:N,Calculations!$C$116+MOD(DP47,Calculations!$C$118))+Control!$C$7*Calculations!$C$83*INDEX('Monthly Data'!O:O,Calculations!$C$116+MOD(DP47,Calculations!$C$118))+Control!$C$7*Calculations!$C$84*INDEX('Monthly Data'!P:P,Calculations!$C$116+MOD(DP47,Calculations!$C$118))+Control!$C$7*Calculations!$C$85*INDEX('Monthly Data'!Q:Q,Calculations!$C$116+MOD(DP47,Calculations!$C$118))+(1-Control!$C$7*Calculations!$C$87)*INDEX('Monthly Data'!R:R,Calculations!$C$116+MOD(DP47,Calculations!$C$118))</f>
        <v>-2.0259958308006688E-2</v>
      </c>
      <c r="IG47" s="88">
        <f ca="1">Control!$C$8*(1+DQ47)*(1+DR47)*(1+DS47)*(1+DT47)*(1+DU47)*(1+DV47)*(1+DW47)*(1+DX47)*(1+DY47)*(1+DZ47)*(1+EA47)*(1+EB47)*(1+EC47)*(1+ED47)*(1+EE47)*(1+EF47)*(1+EG47)*(1+EH47)*(1+EI47)*(1+EJ47)*(1+EK47)*(1+EL47)*(1+EM47)*(1+EN47)*(1+EO47)*(1+EP47)*(1+EQ47)*(1+ER47)*(1+ES47)*(1+ET47)*(1+EU47)*(1+EV47)*(1+EW47)*(1+EX47)*(1+EY47)*(1+EZ47)*(1+FA47)*(1+FB47)*(1+FC47)*(1+FD47)*(1+FE47)*(1+FF47)*(1+FG47)*(1+FH47)*(1+FI47)*(1+FJ47)*(1+FK47)*(1+FL47)*(1+FM47)*(1+FN47)*(1+FO47)*(1+FP47)*(1+FQ47)*(1+FR47)*(1+FS47)*(1+FT47)*(1+FU47)*(1+FV47)*(1+FW47)*(1+FX47)*(1+FY47)*(1+FZ47)*(1+GA47)*(1+GB47)*(1+GC47)*(1+GD47)*(1+GE47)*(1+GF47)*(1+GG47)*(1+GH47)*(1+GI47)*(1+GJ47)*(1+GK47)*(1+GL47)*(1+GM47)*(1+GN47)*(1+GO47)*(1+GP47)*(1+GQ47)*(1+GR47)*(1+GS47)*(1+GT47)*(1+GU47)*(1+GV47)*(1+GW47)*(1+GX47)*(1+GY47)*(1+GZ47)*(1+HA47)*(1+HB47)*(1+HC47)*(1+HD47)*(1+HE47)*(1+HF47)*(1+HG47)*(1+HH47)*(1+HI47)*(1+HJ47)*(1+HK47)*(1+HL47)*(1+HM47)*(1+HN47)*(1+HO47)*(1+HP47)*(1+HQ47)*(1+HR47)*(1+HS47)*(1+HT47)*(1+HU47)*(1+HV47)*(1+HW47)*(1+HX47)*(1+HY47)*(1+HZ47)*(1+IA47)*(1+IB47)*(1+IC47)*(1+ID47)*(1+IE47)*(1+IF47)</f>
        <v>115311.10060349651</v>
      </c>
    </row>
    <row r="48" spans="1:241" x14ac:dyDescent="0.25">
      <c r="A48">
        <v>68</v>
      </c>
      <c r="B48">
        <v>17</v>
      </c>
      <c r="C48">
        <v>118</v>
      </c>
      <c r="D48">
        <v>43</v>
      </c>
      <c r="E48">
        <v>28</v>
      </c>
      <c r="F48">
        <v>17</v>
      </c>
      <c r="G48">
        <v>52</v>
      </c>
      <c r="H48">
        <v>48</v>
      </c>
      <c r="I48">
        <v>91</v>
      </c>
      <c r="J48">
        <v>94</v>
      </c>
      <c r="K48">
        <v>111</v>
      </c>
      <c r="L48">
        <v>59</v>
      </c>
      <c r="M48">
        <v>21</v>
      </c>
      <c r="N48">
        <v>86</v>
      </c>
      <c r="O48">
        <v>71</v>
      </c>
      <c r="P48">
        <v>92</v>
      </c>
      <c r="Q48">
        <v>9</v>
      </c>
      <c r="R48">
        <v>10</v>
      </c>
      <c r="S48">
        <v>20</v>
      </c>
      <c r="T48">
        <v>83</v>
      </c>
      <c r="U48">
        <v>15</v>
      </c>
      <c r="V48">
        <v>46</v>
      </c>
      <c r="W48">
        <v>38</v>
      </c>
      <c r="X48">
        <v>19</v>
      </c>
      <c r="Y48">
        <v>60</v>
      </c>
      <c r="Z48">
        <v>6</v>
      </c>
      <c r="AA48">
        <v>23</v>
      </c>
      <c r="AB48">
        <v>117</v>
      </c>
      <c r="AC48">
        <v>31</v>
      </c>
      <c r="AD48">
        <v>91</v>
      </c>
      <c r="AE48">
        <v>0</v>
      </c>
      <c r="AF48">
        <v>118</v>
      </c>
      <c r="AG48">
        <v>106</v>
      </c>
      <c r="AH48">
        <v>83</v>
      </c>
      <c r="AI48">
        <v>71</v>
      </c>
      <c r="AJ48">
        <v>109</v>
      </c>
      <c r="AK48">
        <v>9</v>
      </c>
      <c r="AL48">
        <v>67</v>
      </c>
      <c r="AM48">
        <v>65</v>
      </c>
      <c r="AN48">
        <v>2</v>
      </c>
      <c r="AO48">
        <v>116</v>
      </c>
      <c r="AP48">
        <v>106</v>
      </c>
      <c r="AQ48">
        <v>65</v>
      </c>
      <c r="AR48">
        <v>47</v>
      </c>
      <c r="AS48">
        <v>112</v>
      </c>
      <c r="AT48">
        <v>102</v>
      </c>
      <c r="AU48">
        <v>117</v>
      </c>
      <c r="AV48">
        <v>86</v>
      </c>
      <c r="AW48">
        <v>25</v>
      </c>
      <c r="AX48">
        <v>19</v>
      </c>
      <c r="AY48">
        <v>4</v>
      </c>
      <c r="AZ48">
        <v>52</v>
      </c>
      <c r="BA48">
        <v>70</v>
      </c>
      <c r="BB48">
        <v>4</v>
      </c>
      <c r="BC48">
        <v>22</v>
      </c>
      <c r="BD48">
        <v>105</v>
      </c>
      <c r="BE48">
        <v>62</v>
      </c>
      <c r="BF48">
        <v>59</v>
      </c>
      <c r="BG48">
        <v>40</v>
      </c>
      <c r="BH48">
        <v>69</v>
      </c>
      <c r="BI48">
        <v>100</v>
      </c>
      <c r="BJ48">
        <v>111</v>
      </c>
      <c r="BK48">
        <v>113</v>
      </c>
      <c r="BL48">
        <v>70</v>
      </c>
      <c r="BM48">
        <v>23</v>
      </c>
      <c r="BN48">
        <v>76</v>
      </c>
      <c r="BO48">
        <v>116</v>
      </c>
      <c r="BP48">
        <v>31</v>
      </c>
      <c r="BQ48">
        <v>99</v>
      </c>
      <c r="BR48">
        <v>99</v>
      </c>
      <c r="BS48">
        <v>100</v>
      </c>
      <c r="BT48">
        <v>58</v>
      </c>
      <c r="BU48">
        <v>27</v>
      </c>
      <c r="BV48">
        <v>72</v>
      </c>
      <c r="BW48">
        <v>30</v>
      </c>
      <c r="BX48">
        <v>18</v>
      </c>
      <c r="BY48">
        <v>56</v>
      </c>
      <c r="BZ48">
        <v>44</v>
      </c>
      <c r="CA48">
        <v>36</v>
      </c>
      <c r="CB48">
        <v>59</v>
      </c>
      <c r="CC48">
        <v>88</v>
      </c>
      <c r="CD48">
        <v>109</v>
      </c>
      <c r="CE48">
        <v>56</v>
      </c>
      <c r="CF48">
        <v>107</v>
      </c>
      <c r="CG48">
        <v>100</v>
      </c>
      <c r="CH48">
        <v>83</v>
      </c>
      <c r="CI48">
        <v>56</v>
      </c>
      <c r="CJ48">
        <v>1</v>
      </c>
      <c r="CK48">
        <v>48</v>
      </c>
      <c r="CL48">
        <v>8</v>
      </c>
      <c r="CM48">
        <v>54</v>
      </c>
      <c r="CN48">
        <v>117</v>
      </c>
      <c r="CO48">
        <v>23</v>
      </c>
      <c r="CP48">
        <v>106</v>
      </c>
      <c r="CQ48">
        <v>93</v>
      </c>
      <c r="CR48">
        <v>53</v>
      </c>
      <c r="CS48">
        <v>114</v>
      </c>
      <c r="CT48">
        <v>70</v>
      </c>
      <c r="CU48">
        <v>23</v>
      </c>
      <c r="CV48">
        <v>42</v>
      </c>
      <c r="CW48">
        <v>68</v>
      </c>
      <c r="CX48">
        <v>118</v>
      </c>
      <c r="CY48">
        <v>61</v>
      </c>
      <c r="CZ48">
        <v>30</v>
      </c>
      <c r="DA48">
        <v>72</v>
      </c>
      <c r="DB48">
        <v>26</v>
      </c>
      <c r="DC48">
        <v>35</v>
      </c>
      <c r="DD48">
        <v>113</v>
      </c>
      <c r="DE48">
        <v>88</v>
      </c>
      <c r="DF48">
        <v>94</v>
      </c>
      <c r="DG48">
        <v>114</v>
      </c>
      <c r="DH48">
        <v>21</v>
      </c>
      <c r="DI48">
        <v>60</v>
      </c>
      <c r="DJ48">
        <v>109</v>
      </c>
      <c r="DK48">
        <v>32</v>
      </c>
      <c r="DL48">
        <v>90</v>
      </c>
      <c r="DM48">
        <v>86</v>
      </c>
      <c r="DN48">
        <v>18</v>
      </c>
      <c r="DO48">
        <v>9</v>
      </c>
      <c r="DP48">
        <v>29</v>
      </c>
      <c r="DQ48" s="86">
        <f ca="1">Control!$C$7*Calculations!$C$82*INDEX('Monthly Data'!N:N,Calculations!$C$116+MOD(A48,Calculations!$C$118))+Control!$C$7*Calculations!$C$83*INDEX('Monthly Data'!O:O,Calculations!$C$116+MOD(A48,Calculations!$C$118))+Control!$C$7*Calculations!$C$84*INDEX('Monthly Data'!P:P,Calculations!$C$116+MOD(A48,Calculations!$C$118))+Control!$C$7*Calculations!$C$85*INDEX('Monthly Data'!Q:Q,Calculations!$C$116+MOD(A48,Calculations!$C$118))+(1-Control!$C$7*Calculations!$C$87)*INDEX('Monthly Data'!R:R,Calculations!$C$116+MOD(A48,Calculations!$C$118))</f>
        <v>2.2757992058453024E-3</v>
      </c>
      <c r="DR48" s="86">
        <f ca="1">Control!$C$7*Calculations!$C$82*INDEX('Monthly Data'!N:N,Calculations!$C$116+MOD(B48,Calculations!$C$118))+Control!$C$7*Calculations!$C$83*INDEX('Monthly Data'!O:O,Calculations!$C$116+MOD(B48,Calculations!$C$118))+Control!$C$7*Calculations!$C$84*INDEX('Monthly Data'!P:P,Calculations!$C$116+MOD(B48,Calculations!$C$118))+Control!$C$7*Calculations!$C$85*INDEX('Monthly Data'!Q:Q,Calculations!$C$116+MOD(B48,Calculations!$C$118))+(1-Control!$C$7*Calculations!$C$87)*INDEX('Monthly Data'!R:R,Calculations!$C$116+MOD(B48,Calculations!$C$118))</f>
        <v>-2.0269389991732112E-2</v>
      </c>
      <c r="DS48" s="86">
        <f ca="1">Control!$C$7*Calculations!$C$82*INDEX('Monthly Data'!N:N,Calculations!$C$116+MOD(C48,Calculations!$C$118))+Control!$C$7*Calculations!$C$83*INDEX('Monthly Data'!O:O,Calculations!$C$116+MOD(C48,Calculations!$C$118))+Control!$C$7*Calculations!$C$84*INDEX('Monthly Data'!P:P,Calculations!$C$116+MOD(C48,Calculations!$C$118))+Control!$C$7*Calculations!$C$85*INDEX('Monthly Data'!Q:Q,Calculations!$C$116+MOD(C48,Calculations!$C$118))+(1-Control!$C$7*Calculations!$C$87)*INDEX('Monthly Data'!R:R,Calculations!$C$116+MOD(C48,Calculations!$C$118))</f>
        <v>3.4808428836917149E-3</v>
      </c>
      <c r="DT48" s="86">
        <f ca="1">Control!$C$7*Calculations!$C$82*INDEX('Monthly Data'!N:N,Calculations!$C$116+MOD(D48,Calculations!$C$118))+Control!$C$7*Calculations!$C$83*INDEX('Monthly Data'!O:O,Calculations!$C$116+MOD(D48,Calculations!$C$118))+Control!$C$7*Calculations!$C$84*INDEX('Monthly Data'!P:P,Calculations!$C$116+MOD(D48,Calculations!$C$118))+Control!$C$7*Calculations!$C$85*INDEX('Monthly Data'!Q:Q,Calculations!$C$116+MOD(D48,Calculations!$C$118))+(1-Control!$C$7*Calculations!$C$87)*INDEX('Monthly Data'!R:R,Calculations!$C$116+MOD(D48,Calculations!$C$118))</f>
        <v>5.1279584938936244E-2</v>
      </c>
      <c r="DU48" s="86">
        <f ca="1">Control!$C$7*Calculations!$C$82*INDEX('Monthly Data'!N:N,Calculations!$C$116+MOD(E48,Calculations!$C$118))+Control!$C$7*Calculations!$C$83*INDEX('Monthly Data'!O:O,Calculations!$C$116+MOD(E48,Calculations!$C$118))+Control!$C$7*Calculations!$C$84*INDEX('Monthly Data'!P:P,Calculations!$C$116+MOD(E48,Calculations!$C$118))+Control!$C$7*Calculations!$C$85*INDEX('Monthly Data'!Q:Q,Calculations!$C$116+MOD(E48,Calculations!$C$118))+(1-Control!$C$7*Calculations!$C$87)*INDEX('Monthly Data'!R:R,Calculations!$C$116+MOD(E48,Calculations!$C$118))</f>
        <v>3.7596120283497965E-2</v>
      </c>
      <c r="DV48" s="86">
        <f ca="1">Control!$C$7*Calculations!$C$82*INDEX('Monthly Data'!N:N,Calculations!$C$116+MOD(F48,Calculations!$C$118))+Control!$C$7*Calculations!$C$83*INDEX('Monthly Data'!O:O,Calculations!$C$116+MOD(F48,Calculations!$C$118))+Control!$C$7*Calculations!$C$84*INDEX('Monthly Data'!P:P,Calculations!$C$116+MOD(F48,Calculations!$C$118))+Control!$C$7*Calculations!$C$85*INDEX('Monthly Data'!Q:Q,Calculations!$C$116+MOD(F48,Calculations!$C$118))+(1-Control!$C$7*Calculations!$C$87)*INDEX('Monthly Data'!R:R,Calculations!$C$116+MOD(F48,Calculations!$C$118))</f>
        <v>-2.0269389991732112E-2</v>
      </c>
      <c r="DW48" s="86">
        <f ca="1">Control!$C$7*Calculations!$C$82*INDEX('Monthly Data'!N:N,Calculations!$C$116+MOD(G48,Calculations!$C$118))+Control!$C$7*Calculations!$C$83*INDEX('Monthly Data'!O:O,Calculations!$C$116+MOD(G48,Calculations!$C$118))+Control!$C$7*Calculations!$C$84*INDEX('Monthly Data'!P:P,Calculations!$C$116+MOD(G48,Calculations!$C$118))+Control!$C$7*Calculations!$C$85*INDEX('Monthly Data'!Q:Q,Calculations!$C$116+MOD(G48,Calculations!$C$118))+(1-Control!$C$7*Calculations!$C$87)*INDEX('Monthly Data'!R:R,Calculations!$C$116+MOD(G48,Calculations!$C$118))</f>
        <v>-3.8875517825435772E-3</v>
      </c>
      <c r="DX48" s="86">
        <f ca="1">Control!$C$7*Calculations!$C$82*INDEX('Monthly Data'!N:N,Calculations!$C$116+MOD(H48,Calculations!$C$118))+Control!$C$7*Calculations!$C$83*INDEX('Monthly Data'!O:O,Calculations!$C$116+MOD(H48,Calculations!$C$118))+Control!$C$7*Calculations!$C$84*INDEX('Monthly Data'!P:P,Calculations!$C$116+MOD(H48,Calculations!$C$118))+Control!$C$7*Calculations!$C$85*INDEX('Monthly Data'!Q:Q,Calculations!$C$116+MOD(H48,Calculations!$C$118))+(1-Control!$C$7*Calculations!$C$87)*INDEX('Monthly Data'!R:R,Calculations!$C$116+MOD(H48,Calculations!$C$118))</f>
        <v>-1.5984879994281095E-2</v>
      </c>
      <c r="DY48" s="86">
        <f ca="1">Control!$C$7*Calculations!$C$82*INDEX('Monthly Data'!N:N,Calculations!$C$116+MOD(I48,Calculations!$C$118))+Control!$C$7*Calculations!$C$83*INDEX('Monthly Data'!O:O,Calculations!$C$116+MOD(I48,Calculations!$C$118))+Control!$C$7*Calculations!$C$84*INDEX('Monthly Data'!P:P,Calculations!$C$116+MOD(I48,Calculations!$C$118))+Control!$C$7*Calculations!$C$85*INDEX('Monthly Data'!Q:Q,Calculations!$C$116+MOD(I48,Calculations!$C$118))+(1-Control!$C$7*Calculations!$C$87)*INDEX('Monthly Data'!R:R,Calculations!$C$116+MOD(I48,Calculations!$C$118))</f>
        <v>-1.6546126717384396E-2</v>
      </c>
      <c r="DZ48" s="86">
        <f ca="1">Control!$C$7*Calculations!$C$82*INDEX('Monthly Data'!N:N,Calculations!$C$116+MOD(J48,Calculations!$C$118))+Control!$C$7*Calculations!$C$83*INDEX('Monthly Data'!O:O,Calculations!$C$116+MOD(J48,Calculations!$C$118))+Control!$C$7*Calculations!$C$84*INDEX('Monthly Data'!P:P,Calculations!$C$116+MOD(J48,Calculations!$C$118))+Control!$C$7*Calculations!$C$85*INDEX('Monthly Data'!Q:Q,Calculations!$C$116+MOD(J48,Calculations!$C$118))+(1-Control!$C$7*Calculations!$C$87)*INDEX('Monthly Data'!R:R,Calculations!$C$116+MOD(J48,Calculations!$C$118))</f>
        <v>1.0353752315110615E-2</v>
      </c>
      <c r="EA48" s="86">
        <f ca="1">Control!$C$7*Calculations!$C$82*INDEX('Monthly Data'!N:N,Calculations!$C$116+MOD(K48,Calculations!$C$118))+Control!$C$7*Calculations!$C$83*INDEX('Monthly Data'!O:O,Calculations!$C$116+MOD(K48,Calculations!$C$118))+Control!$C$7*Calculations!$C$84*INDEX('Monthly Data'!P:P,Calculations!$C$116+MOD(K48,Calculations!$C$118))+Control!$C$7*Calculations!$C$85*INDEX('Monthly Data'!Q:Q,Calculations!$C$116+MOD(K48,Calculations!$C$118))+(1-Control!$C$7*Calculations!$C$87)*INDEX('Monthly Data'!R:R,Calculations!$C$116+MOD(K48,Calculations!$C$118))</f>
        <v>5.8868730207813358E-3</v>
      </c>
      <c r="EB48" s="86">
        <f ca="1">Control!$C$7*Calculations!$C$82*INDEX('Monthly Data'!N:N,Calculations!$C$116+MOD(L48,Calculations!$C$118))+Control!$C$7*Calculations!$C$83*INDEX('Monthly Data'!O:O,Calculations!$C$116+MOD(L48,Calculations!$C$118))+Control!$C$7*Calculations!$C$84*INDEX('Monthly Data'!P:P,Calculations!$C$116+MOD(L48,Calculations!$C$118))+Control!$C$7*Calculations!$C$85*INDEX('Monthly Data'!Q:Q,Calculations!$C$116+MOD(L48,Calculations!$C$118))+(1-Control!$C$7*Calculations!$C$87)*INDEX('Monthly Data'!R:R,Calculations!$C$116+MOD(L48,Calculations!$C$118))</f>
        <v>1.1704119272391494E-2</v>
      </c>
      <c r="EC48" s="86">
        <f ca="1">Control!$C$7*Calculations!$C$82*INDEX('Monthly Data'!N:N,Calculations!$C$116+MOD(M48,Calculations!$C$118))+Control!$C$7*Calculations!$C$83*INDEX('Monthly Data'!O:O,Calculations!$C$116+MOD(M48,Calculations!$C$118))+Control!$C$7*Calculations!$C$84*INDEX('Monthly Data'!P:P,Calculations!$C$116+MOD(M48,Calculations!$C$118))+Control!$C$7*Calculations!$C$85*INDEX('Monthly Data'!Q:Q,Calculations!$C$116+MOD(M48,Calculations!$C$118))+(1-Control!$C$7*Calculations!$C$87)*INDEX('Monthly Data'!R:R,Calculations!$C$116+MOD(M48,Calculations!$C$118))</f>
        <v>1.5108777406081684E-3</v>
      </c>
      <c r="ED48" s="86">
        <f ca="1">Control!$C$7*Calculations!$C$82*INDEX('Monthly Data'!N:N,Calculations!$C$116+MOD(N48,Calculations!$C$118))+Control!$C$7*Calculations!$C$83*INDEX('Monthly Data'!O:O,Calculations!$C$116+MOD(N48,Calculations!$C$118))+Control!$C$7*Calculations!$C$84*INDEX('Monthly Data'!P:P,Calculations!$C$116+MOD(N48,Calculations!$C$118))+Control!$C$7*Calculations!$C$85*INDEX('Monthly Data'!Q:Q,Calculations!$C$116+MOD(N48,Calculations!$C$118))+(1-Control!$C$7*Calculations!$C$87)*INDEX('Monthly Data'!R:R,Calculations!$C$116+MOD(N48,Calculations!$C$118))</f>
        <v>4.5735623984309991E-2</v>
      </c>
      <c r="EE48" s="86">
        <f ca="1">Control!$C$7*Calculations!$C$82*INDEX('Monthly Data'!N:N,Calculations!$C$116+MOD(O48,Calculations!$C$118))+Control!$C$7*Calculations!$C$83*INDEX('Monthly Data'!O:O,Calculations!$C$116+MOD(O48,Calculations!$C$118))+Control!$C$7*Calculations!$C$84*INDEX('Monthly Data'!P:P,Calculations!$C$116+MOD(O48,Calculations!$C$118))+Control!$C$7*Calculations!$C$85*INDEX('Monthly Data'!Q:Q,Calculations!$C$116+MOD(O48,Calculations!$C$118))+(1-Control!$C$7*Calculations!$C$87)*INDEX('Monthly Data'!R:R,Calculations!$C$116+MOD(O48,Calculations!$C$118))</f>
        <v>-2.072517756005474E-2</v>
      </c>
      <c r="EF48" s="86">
        <f ca="1">Control!$C$7*Calculations!$C$82*INDEX('Monthly Data'!N:N,Calculations!$C$116+MOD(P48,Calculations!$C$118))+Control!$C$7*Calculations!$C$83*INDEX('Monthly Data'!O:O,Calculations!$C$116+MOD(P48,Calculations!$C$118))+Control!$C$7*Calculations!$C$84*INDEX('Monthly Data'!P:P,Calculations!$C$116+MOD(P48,Calculations!$C$118))+Control!$C$7*Calculations!$C$85*INDEX('Monthly Data'!Q:Q,Calculations!$C$116+MOD(P48,Calculations!$C$118))+(1-Control!$C$7*Calculations!$C$87)*INDEX('Monthly Data'!R:R,Calculations!$C$116+MOD(P48,Calculations!$C$118))</f>
        <v>2.4722579420195831E-2</v>
      </c>
      <c r="EG48" s="86">
        <f ca="1">Control!$C$7*Calculations!$C$82*INDEX('Monthly Data'!N:N,Calculations!$C$116+MOD(Q48,Calculations!$C$118))+Control!$C$7*Calculations!$C$83*INDEX('Monthly Data'!O:O,Calculations!$C$116+MOD(Q48,Calculations!$C$118))+Control!$C$7*Calculations!$C$84*INDEX('Monthly Data'!P:P,Calculations!$C$116+MOD(Q48,Calculations!$C$118))+Control!$C$7*Calculations!$C$85*INDEX('Monthly Data'!Q:Q,Calculations!$C$116+MOD(Q48,Calculations!$C$118))+(1-Control!$C$7*Calculations!$C$87)*INDEX('Monthly Data'!R:R,Calculations!$C$116+MOD(Q48,Calculations!$C$118))</f>
        <v>2.4470405846852006E-3</v>
      </c>
      <c r="EH48" s="86">
        <f ca="1">Control!$C$7*Calculations!$C$82*INDEX('Monthly Data'!N:N,Calculations!$C$116+MOD(R48,Calculations!$C$118))+Control!$C$7*Calculations!$C$83*INDEX('Monthly Data'!O:O,Calculations!$C$116+MOD(R48,Calculations!$C$118))+Control!$C$7*Calculations!$C$84*INDEX('Monthly Data'!P:P,Calculations!$C$116+MOD(R48,Calculations!$C$118))+Control!$C$7*Calculations!$C$85*INDEX('Monthly Data'!Q:Q,Calculations!$C$116+MOD(R48,Calculations!$C$118))+(1-Control!$C$7*Calculations!$C$87)*INDEX('Monthly Data'!R:R,Calculations!$C$116+MOD(R48,Calculations!$C$118))</f>
        <v>1.1702576456120543E-2</v>
      </c>
      <c r="EI48" s="86">
        <f ca="1">Control!$C$7*Calculations!$C$82*INDEX('Monthly Data'!N:N,Calculations!$C$116+MOD(S48,Calculations!$C$118))+Control!$C$7*Calculations!$C$83*INDEX('Monthly Data'!O:O,Calculations!$C$116+MOD(S48,Calculations!$C$118))+Control!$C$7*Calculations!$C$84*INDEX('Monthly Data'!P:P,Calculations!$C$116+MOD(S48,Calculations!$C$118))+Control!$C$7*Calculations!$C$85*INDEX('Monthly Data'!Q:Q,Calculations!$C$116+MOD(S48,Calculations!$C$118))+(1-Control!$C$7*Calculations!$C$87)*INDEX('Monthly Data'!R:R,Calculations!$C$116+MOD(S48,Calculations!$C$118))</f>
        <v>3.9251937367756782E-3</v>
      </c>
      <c r="EJ48" s="86">
        <f ca="1">Control!$C$7*Calculations!$C$82*INDEX('Monthly Data'!N:N,Calculations!$C$116+MOD(T48,Calculations!$C$118))+Control!$C$7*Calculations!$C$83*INDEX('Monthly Data'!O:O,Calculations!$C$116+MOD(T48,Calculations!$C$118))+Control!$C$7*Calculations!$C$84*INDEX('Monthly Data'!P:P,Calculations!$C$116+MOD(T48,Calculations!$C$118))+Control!$C$7*Calculations!$C$85*INDEX('Monthly Data'!Q:Q,Calculations!$C$116+MOD(T48,Calculations!$C$118))+(1-Control!$C$7*Calculations!$C$87)*INDEX('Monthly Data'!R:R,Calculations!$C$116+MOD(T48,Calculations!$C$118))</f>
        <v>-7.8872955230675015E-3</v>
      </c>
      <c r="EK48" s="86">
        <f ca="1">Control!$C$7*Calculations!$C$82*INDEX('Monthly Data'!N:N,Calculations!$C$116+MOD(U48,Calculations!$C$118))+Control!$C$7*Calculations!$C$83*INDEX('Monthly Data'!O:O,Calculations!$C$116+MOD(U48,Calculations!$C$118))+Control!$C$7*Calculations!$C$84*INDEX('Monthly Data'!P:P,Calculations!$C$116+MOD(U48,Calculations!$C$118))+Control!$C$7*Calculations!$C$85*INDEX('Monthly Data'!Q:Q,Calculations!$C$116+MOD(U48,Calculations!$C$118))+(1-Control!$C$7*Calculations!$C$87)*INDEX('Monthly Data'!R:R,Calculations!$C$116+MOD(U48,Calculations!$C$118))</f>
        <v>7.857567536297622E-3</v>
      </c>
      <c r="EL48" s="86">
        <f ca="1">Control!$C$7*Calculations!$C$82*INDEX('Monthly Data'!N:N,Calculations!$C$116+MOD(V48,Calculations!$C$118))+Control!$C$7*Calculations!$C$83*INDEX('Monthly Data'!O:O,Calculations!$C$116+MOD(V48,Calculations!$C$118))+Control!$C$7*Calculations!$C$84*INDEX('Monthly Data'!P:P,Calculations!$C$116+MOD(V48,Calculations!$C$118))+Control!$C$7*Calculations!$C$85*INDEX('Monthly Data'!Q:Q,Calculations!$C$116+MOD(V48,Calculations!$C$118))+(1-Control!$C$7*Calculations!$C$87)*INDEX('Monthly Data'!R:R,Calculations!$C$116+MOD(V48,Calculations!$C$118))</f>
        <v>2.3307359621218403E-2</v>
      </c>
      <c r="EM48" s="86">
        <f ca="1">Control!$C$7*Calculations!$C$82*INDEX('Monthly Data'!N:N,Calculations!$C$116+MOD(W48,Calculations!$C$118))+Control!$C$7*Calculations!$C$83*INDEX('Monthly Data'!O:O,Calculations!$C$116+MOD(W48,Calculations!$C$118))+Control!$C$7*Calculations!$C$84*INDEX('Monthly Data'!P:P,Calculations!$C$116+MOD(W48,Calculations!$C$118))+Control!$C$7*Calculations!$C$85*INDEX('Monthly Data'!Q:Q,Calculations!$C$116+MOD(W48,Calculations!$C$118))+(1-Control!$C$7*Calculations!$C$87)*INDEX('Monthly Data'!R:R,Calculations!$C$116+MOD(W48,Calculations!$C$118))</f>
        <v>1.3891563624307685E-2</v>
      </c>
      <c r="EN48" s="86">
        <f ca="1">Control!$C$7*Calculations!$C$82*INDEX('Monthly Data'!N:N,Calculations!$C$116+MOD(X48,Calculations!$C$118))+Control!$C$7*Calculations!$C$83*INDEX('Monthly Data'!O:O,Calculations!$C$116+MOD(X48,Calculations!$C$118))+Control!$C$7*Calculations!$C$84*INDEX('Monthly Data'!P:P,Calculations!$C$116+MOD(X48,Calculations!$C$118))+Control!$C$7*Calculations!$C$85*INDEX('Monthly Data'!Q:Q,Calculations!$C$116+MOD(X48,Calculations!$C$118))+(1-Control!$C$7*Calculations!$C$87)*INDEX('Monthly Data'!R:R,Calculations!$C$116+MOD(X48,Calculations!$C$118))</f>
        <v>4.089189590407355E-3</v>
      </c>
      <c r="EO48" s="86">
        <f ca="1">Control!$C$7*Calculations!$C$82*INDEX('Monthly Data'!N:N,Calculations!$C$116+MOD(Y48,Calculations!$C$118))+Control!$C$7*Calculations!$C$83*INDEX('Monthly Data'!O:O,Calculations!$C$116+MOD(Y48,Calculations!$C$118))+Control!$C$7*Calculations!$C$84*INDEX('Monthly Data'!P:P,Calculations!$C$116+MOD(Y48,Calculations!$C$118))+Control!$C$7*Calculations!$C$85*INDEX('Monthly Data'!Q:Q,Calculations!$C$116+MOD(Y48,Calculations!$C$118))+(1-Control!$C$7*Calculations!$C$87)*INDEX('Monthly Data'!R:R,Calculations!$C$116+MOD(Y48,Calculations!$C$118))</f>
        <v>-1.9947061878162777E-2</v>
      </c>
      <c r="EP48" s="86">
        <f ca="1">Control!$C$7*Calculations!$C$82*INDEX('Monthly Data'!N:N,Calculations!$C$116+MOD(Z48,Calculations!$C$118))+Control!$C$7*Calculations!$C$83*INDEX('Monthly Data'!O:O,Calculations!$C$116+MOD(Z48,Calculations!$C$118))+Control!$C$7*Calculations!$C$84*INDEX('Monthly Data'!P:P,Calculations!$C$116+MOD(Z48,Calculations!$C$118))+Control!$C$7*Calculations!$C$85*INDEX('Monthly Data'!Q:Q,Calculations!$C$116+MOD(Z48,Calculations!$C$118))+(1-Control!$C$7*Calculations!$C$87)*INDEX('Monthly Data'!R:R,Calculations!$C$116+MOD(Z48,Calculations!$C$118))</f>
        <v>4.7768166384148329E-3</v>
      </c>
      <c r="EQ48" s="86">
        <f ca="1">Control!$C$7*Calculations!$C$82*INDEX('Monthly Data'!N:N,Calculations!$C$116+MOD(AA48,Calculations!$C$118))+Control!$C$7*Calculations!$C$83*INDEX('Monthly Data'!O:O,Calculations!$C$116+MOD(AA48,Calculations!$C$118))+Control!$C$7*Calculations!$C$84*INDEX('Monthly Data'!P:P,Calculations!$C$116+MOD(AA48,Calculations!$C$118))+Control!$C$7*Calculations!$C$85*INDEX('Monthly Data'!Q:Q,Calculations!$C$116+MOD(AA48,Calculations!$C$118))+(1-Control!$C$7*Calculations!$C$87)*INDEX('Monthly Data'!R:R,Calculations!$C$116+MOD(AA48,Calculations!$C$118))</f>
        <v>6.2631896128884862E-3</v>
      </c>
      <c r="ER48" s="86">
        <f ca="1">Control!$C$7*Calculations!$C$82*INDEX('Monthly Data'!N:N,Calculations!$C$116+MOD(AB48,Calculations!$C$118))+Control!$C$7*Calculations!$C$83*INDEX('Monthly Data'!O:O,Calculations!$C$116+MOD(AB48,Calculations!$C$118))+Control!$C$7*Calculations!$C$84*INDEX('Monthly Data'!P:P,Calculations!$C$116+MOD(AB48,Calculations!$C$118))+Control!$C$7*Calculations!$C$85*INDEX('Monthly Data'!Q:Q,Calculations!$C$116+MOD(AB48,Calculations!$C$118))+(1-Control!$C$7*Calculations!$C$87)*INDEX('Monthly Data'!R:R,Calculations!$C$116+MOD(AB48,Calculations!$C$118))</f>
        <v>-7.3651264633385334E-4</v>
      </c>
      <c r="ES48" s="86">
        <f ca="1">Control!$C$7*Calculations!$C$82*INDEX('Monthly Data'!N:N,Calculations!$C$116+MOD(AC48,Calculations!$C$118))+Control!$C$7*Calculations!$C$83*INDEX('Monthly Data'!O:O,Calculations!$C$116+MOD(AC48,Calculations!$C$118))+Control!$C$7*Calculations!$C$84*INDEX('Monthly Data'!P:P,Calculations!$C$116+MOD(AC48,Calculations!$C$118))+Control!$C$7*Calculations!$C$85*INDEX('Monthly Data'!Q:Q,Calculations!$C$116+MOD(AC48,Calculations!$C$118))+(1-Control!$C$7*Calculations!$C$87)*INDEX('Monthly Data'!R:R,Calculations!$C$116+MOD(AC48,Calculations!$C$118))</f>
        <v>1.8665061640915637E-2</v>
      </c>
      <c r="ET48" s="86">
        <f ca="1">Control!$C$7*Calculations!$C$82*INDEX('Monthly Data'!N:N,Calculations!$C$116+MOD(AD48,Calculations!$C$118))+Control!$C$7*Calculations!$C$83*INDEX('Monthly Data'!O:O,Calculations!$C$116+MOD(AD48,Calculations!$C$118))+Control!$C$7*Calculations!$C$84*INDEX('Monthly Data'!P:P,Calculations!$C$116+MOD(AD48,Calculations!$C$118))+Control!$C$7*Calculations!$C$85*INDEX('Monthly Data'!Q:Q,Calculations!$C$116+MOD(AD48,Calculations!$C$118))+(1-Control!$C$7*Calculations!$C$87)*INDEX('Monthly Data'!R:R,Calculations!$C$116+MOD(AD48,Calculations!$C$118))</f>
        <v>-1.6546126717384396E-2</v>
      </c>
      <c r="EU48" s="86">
        <f ca="1">Control!$C$7*Calculations!$C$82*INDEX('Monthly Data'!N:N,Calculations!$C$116+MOD(AE48,Calculations!$C$118))+Control!$C$7*Calculations!$C$83*INDEX('Monthly Data'!O:O,Calculations!$C$116+MOD(AE48,Calculations!$C$118))+Control!$C$7*Calculations!$C$84*INDEX('Monthly Data'!P:P,Calculations!$C$116+MOD(AE48,Calculations!$C$118))+Control!$C$7*Calculations!$C$85*INDEX('Monthly Data'!Q:Q,Calculations!$C$116+MOD(AE48,Calculations!$C$118))+(1-Control!$C$7*Calculations!$C$87)*INDEX('Monthly Data'!R:R,Calculations!$C$116+MOD(AE48,Calculations!$C$118))</f>
        <v>1.4915555251167555E-3</v>
      </c>
      <c r="EV48" s="86">
        <f ca="1">Control!$C$7*Calculations!$C$82*INDEX('Monthly Data'!N:N,Calculations!$C$116+MOD(AF48,Calculations!$C$118))+Control!$C$7*Calculations!$C$83*INDEX('Monthly Data'!O:O,Calculations!$C$116+MOD(AF48,Calculations!$C$118))+Control!$C$7*Calculations!$C$84*INDEX('Monthly Data'!P:P,Calculations!$C$116+MOD(AF48,Calculations!$C$118))+Control!$C$7*Calculations!$C$85*INDEX('Monthly Data'!Q:Q,Calculations!$C$116+MOD(AF48,Calculations!$C$118))+(1-Control!$C$7*Calculations!$C$87)*INDEX('Monthly Data'!R:R,Calculations!$C$116+MOD(AF48,Calculations!$C$118))</f>
        <v>3.4808428836917149E-3</v>
      </c>
      <c r="EW48" s="86">
        <f ca="1">Control!$C$7*Calculations!$C$82*INDEX('Monthly Data'!N:N,Calculations!$C$116+MOD(AG48,Calculations!$C$118))+Control!$C$7*Calculations!$C$83*INDEX('Monthly Data'!O:O,Calculations!$C$116+MOD(AG48,Calculations!$C$118))+Control!$C$7*Calculations!$C$84*INDEX('Monthly Data'!P:P,Calculations!$C$116+MOD(AG48,Calculations!$C$118))+Control!$C$7*Calculations!$C$85*INDEX('Monthly Data'!Q:Q,Calculations!$C$116+MOD(AG48,Calculations!$C$118))+(1-Control!$C$7*Calculations!$C$87)*INDEX('Monthly Data'!R:R,Calculations!$C$116+MOD(AG48,Calculations!$C$118))</f>
        <v>6.6954569943530936E-3</v>
      </c>
      <c r="EX48" s="86">
        <f ca="1">Control!$C$7*Calculations!$C$82*INDEX('Monthly Data'!N:N,Calculations!$C$116+MOD(AH48,Calculations!$C$118))+Control!$C$7*Calculations!$C$83*INDEX('Monthly Data'!O:O,Calculations!$C$116+MOD(AH48,Calculations!$C$118))+Control!$C$7*Calculations!$C$84*INDEX('Monthly Data'!P:P,Calculations!$C$116+MOD(AH48,Calculations!$C$118))+Control!$C$7*Calculations!$C$85*INDEX('Monthly Data'!Q:Q,Calculations!$C$116+MOD(AH48,Calculations!$C$118))+(1-Control!$C$7*Calculations!$C$87)*INDEX('Monthly Data'!R:R,Calculations!$C$116+MOD(AH48,Calculations!$C$118))</f>
        <v>-7.8872955230675015E-3</v>
      </c>
      <c r="EY48" s="86">
        <f ca="1">Control!$C$7*Calculations!$C$82*INDEX('Monthly Data'!N:N,Calculations!$C$116+MOD(AI48,Calculations!$C$118))+Control!$C$7*Calculations!$C$83*INDEX('Monthly Data'!O:O,Calculations!$C$116+MOD(AI48,Calculations!$C$118))+Control!$C$7*Calculations!$C$84*INDEX('Monthly Data'!P:P,Calculations!$C$116+MOD(AI48,Calculations!$C$118))+Control!$C$7*Calculations!$C$85*INDEX('Monthly Data'!Q:Q,Calculations!$C$116+MOD(AI48,Calculations!$C$118))+(1-Control!$C$7*Calculations!$C$87)*INDEX('Monthly Data'!R:R,Calculations!$C$116+MOD(AI48,Calculations!$C$118))</f>
        <v>-2.072517756005474E-2</v>
      </c>
      <c r="EZ48" s="86">
        <f ca="1">Control!$C$7*Calculations!$C$82*INDEX('Monthly Data'!N:N,Calculations!$C$116+MOD(AJ48,Calculations!$C$118))+Control!$C$7*Calculations!$C$83*INDEX('Monthly Data'!O:O,Calculations!$C$116+MOD(AJ48,Calculations!$C$118))+Control!$C$7*Calculations!$C$84*INDEX('Monthly Data'!P:P,Calculations!$C$116+MOD(AJ48,Calculations!$C$118))+Control!$C$7*Calculations!$C$85*INDEX('Monthly Data'!Q:Q,Calculations!$C$116+MOD(AJ48,Calculations!$C$118))+(1-Control!$C$7*Calculations!$C$87)*INDEX('Monthly Data'!R:R,Calculations!$C$116+MOD(AJ48,Calculations!$C$118))</f>
        <v>1.0921298083007208E-2</v>
      </c>
      <c r="FA48" s="86">
        <f ca="1">Control!$C$7*Calculations!$C$82*INDEX('Monthly Data'!N:N,Calculations!$C$116+MOD(AK48,Calculations!$C$118))+Control!$C$7*Calculations!$C$83*INDEX('Monthly Data'!O:O,Calculations!$C$116+MOD(AK48,Calculations!$C$118))+Control!$C$7*Calculations!$C$84*INDEX('Monthly Data'!P:P,Calculations!$C$116+MOD(AK48,Calculations!$C$118))+Control!$C$7*Calculations!$C$85*INDEX('Monthly Data'!Q:Q,Calculations!$C$116+MOD(AK48,Calculations!$C$118))+(1-Control!$C$7*Calculations!$C$87)*INDEX('Monthly Data'!R:R,Calculations!$C$116+MOD(AK48,Calculations!$C$118))</f>
        <v>2.4470405846852006E-3</v>
      </c>
      <c r="FB48" s="86">
        <f ca="1">Control!$C$7*Calculations!$C$82*INDEX('Monthly Data'!N:N,Calculations!$C$116+MOD(AL48,Calculations!$C$118))+Control!$C$7*Calculations!$C$83*INDEX('Monthly Data'!O:O,Calculations!$C$116+MOD(AL48,Calculations!$C$118))+Control!$C$7*Calculations!$C$84*INDEX('Monthly Data'!P:P,Calculations!$C$116+MOD(AL48,Calculations!$C$118))+Control!$C$7*Calculations!$C$85*INDEX('Monthly Data'!Q:Q,Calculations!$C$116+MOD(AL48,Calculations!$C$118))+(1-Control!$C$7*Calculations!$C$87)*INDEX('Monthly Data'!R:R,Calculations!$C$116+MOD(AL48,Calculations!$C$118))</f>
        <v>-3.9863250714949353E-2</v>
      </c>
      <c r="FC48" s="86">
        <f ca="1">Control!$C$7*Calculations!$C$82*INDEX('Monthly Data'!N:N,Calculations!$C$116+MOD(AM48,Calculations!$C$118))+Control!$C$7*Calculations!$C$83*INDEX('Monthly Data'!O:O,Calculations!$C$116+MOD(AM48,Calculations!$C$118))+Control!$C$7*Calculations!$C$84*INDEX('Monthly Data'!P:P,Calculations!$C$116+MOD(AM48,Calculations!$C$118))+Control!$C$7*Calculations!$C$85*INDEX('Monthly Data'!Q:Q,Calculations!$C$116+MOD(AM48,Calculations!$C$118))+(1-Control!$C$7*Calculations!$C$87)*INDEX('Monthly Data'!R:R,Calculations!$C$116+MOD(AM48,Calculations!$C$118))</f>
        <v>-1.3959200237295809E-2</v>
      </c>
      <c r="FD48" s="86">
        <f ca="1">Control!$C$7*Calculations!$C$82*INDEX('Monthly Data'!N:N,Calculations!$C$116+MOD(AN48,Calculations!$C$118))+Control!$C$7*Calculations!$C$83*INDEX('Monthly Data'!O:O,Calculations!$C$116+MOD(AN48,Calculations!$C$118))+Control!$C$7*Calculations!$C$84*INDEX('Monthly Data'!P:P,Calculations!$C$116+MOD(AN48,Calculations!$C$118))+Control!$C$7*Calculations!$C$85*INDEX('Monthly Data'!Q:Q,Calculations!$C$116+MOD(AN48,Calculations!$C$118))+(1-Control!$C$7*Calculations!$C$87)*INDEX('Monthly Data'!R:R,Calculations!$C$116+MOD(AN48,Calculations!$C$118))</f>
        <v>7.7184133340106598E-3</v>
      </c>
      <c r="FE48" s="86">
        <f ca="1">Control!$C$7*Calculations!$C$82*INDEX('Monthly Data'!N:N,Calculations!$C$116+MOD(AO48,Calculations!$C$118))+Control!$C$7*Calculations!$C$83*INDEX('Monthly Data'!O:O,Calculations!$C$116+MOD(AO48,Calculations!$C$118))+Control!$C$7*Calculations!$C$84*INDEX('Monthly Data'!P:P,Calculations!$C$116+MOD(AO48,Calculations!$C$118))+Control!$C$7*Calculations!$C$85*INDEX('Monthly Data'!Q:Q,Calculations!$C$116+MOD(AO48,Calculations!$C$118))+(1-Control!$C$7*Calculations!$C$87)*INDEX('Monthly Data'!R:R,Calculations!$C$116+MOD(AO48,Calculations!$C$118))</f>
        <v>2.1918137743539623E-2</v>
      </c>
      <c r="FF48" s="86">
        <f ca="1">Control!$C$7*Calculations!$C$82*INDEX('Monthly Data'!N:N,Calculations!$C$116+MOD(AP48,Calculations!$C$118))+Control!$C$7*Calculations!$C$83*INDEX('Monthly Data'!O:O,Calculations!$C$116+MOD(AP48,Calculations!$C$118))+Control!$C$7*Calculations!$C$84*INDEX('Monthly Data'!P:P,Calculations!$C$116+MOD(AP48,Calculations!$C$118))+Control!$C$7*Calculations!$C$85*INDEX('Monthly Data'!Q:Q,Calculations!$C$116+MOD(AP48,Calculations!$C$118))+(1-Control!$C$7*Calculations!$C$87)*INDEX('Monthly Data'!R:R,Calculations!$C$116+MOD(AP48,Calculations!$C$118))</f>
        <v>6.6954569943530936E-3</v>
      </c>
      <c r="FG48" s="86">
        <f ca="1">Control!$C$7*Calculations!$C$82*INDEX('Monthly Data'!N:N,Calculations!$C$116+MOD(AQ48,Calculations!$C$118))+Control!$C$7*Calculations!$C$83*INDEX('Monthly Data'!O:O,Calculations!$C$116+MOD(AQ48,Calculations!$C$118))+Control!$C$7*Calculations!$C$84*INDEX('Monthly Data'!P:P,Calculations!$C$116+MOD(AQ48,Calculations!$C$118))+Control!$C$7*Calculations!$C$85*INDEX('Monthly Data'!Q:Q,Calculations!$C$116+MOD(AQ48,Calculations!$C$118))+(1-Control!$C$7*Calculations!$C$87)*INDEX('Monthly Data'!R:R,Calculations!$C$116+MOD(AQ48,Calculations!$C$118))</f>
        <v>-1.3959200237295809E-2</v>
      </c>
      <c r="FH48" s="86">
        <f ca="1">Control!$C$7*Calculations!$C$82*INDEX('Monthly Data'!N:N,Calculations!$C$116+MOD(AR48,Calculations!$C$118))+Control!$C$7*Calculations!$C$83*INDEX('Monthly Data'!O:O,Calculations!$C$116+MOD(AR48,Calculations!$C$118))+Control!$C$7*Calculations!$C$84*INDEX('Monthly Data'!P:P,Calculations!$C$116+MOD(AR48,Calculations!$C$118))+Control!$C$7*Calculations!$C$85*INDEX('Monthly Data'!Q:Q,Calculations!$C$116+MOD(AR48,Calculations!$C$118))+(1-Control!$C$7*Calculations!$C$87)*INDEX('Monthly Data'!R:R,Calculations!$C$116+MOD(AR48,Calculations!$C$118))</f>
        <v>3.1011313347584085E-2</v>
      </c>
      <c r="FI48" s="86">
        <f ca="1">Control!$C$7*Calculations!$C$82*INDEX('Monthly Data'!N:N,Calculations!$C$116+MOD(AS48,Calculations!$C$118))+Control!$C$7*Calculations!$C$83*INDEX('Monthly Data'!O:O,Calculations!$C$116+MOD(AS48,Calculations!$C$118))+Control!$C$7*Calculations!$C$84*INDEX('Monthly Data'!P:P,Calculations!$C$116+MOD(AS48,Calculations!$C$118))+Control!$C$7*Calculations!$C$85*INDEX('Monthly Data'!Q:Q,Calculations!$C$116+MOD(AS48,Calculations!$C$118))+(1-Control!$C$7*Calculations!$C$87)*INDEX('Monthly Data'!R:R,Calculations!$C$116+MOD(AS48,Calculations!$C$118))</f>
        <v>1.142101364887867E-2</v>
      </c>
      <c r="FJ48" s="86">
        <f ca="1">Control!$C$7*Calculations!$C$82*INDEX('Monthly Data'!N:N,Calculations!$C$116+MOD(AT48,Calculations!$C$118))+Control!$C$7*Calculations!$C$83*INDEX('Monthly Data'!O:O,Calculations!$C$116+MOD(AT48,Calculations!$C$118))+Control!$C$7*Calculations!$C$84*INDEX('Monthly Data'!P:P,Calculations!$C$116+MOD(AT48,Calculations!$C$118))+Control!$C$7*Calculations!$C$85*INDEX('Monthly Data'!Q:Q,Calculations!$C$116+MOD(AT48,Calculations!$C$118))+(1-Control!$C$7*Calculations!$C$87)*INDEX('Monthly Data'!R:R,Calculations!$C$116+MOD(AT48,Calculations!$C$118))</f>
        <v>-1.8530040247387896E-2</v>
      </c>
      <c r="FK48" s="86">
        <f ca="1">Control!$C$7*Calculations!$C$82*INDEX('Monthly Data'!N:N,Calculations!$C$116+MOD(AU48,Calculations!$C$118))+Control!$C$7*Calculations!$C$83*INDEX('Monthly Data'!O:O,Calculations!$C$116+MOD(AU48,Calculations!$C$118))+Control!$C$7*Calculations!$C$84*INDEX('Monthly Data'!P:P,Calculations!$C$116+MOD(AU48,Calculations!$C$118))+Control!$C$7*Calculations!$C$85*INDEX('Monthly Data'!Q:Q,Calculations!$C$116+MOD(AU48,Calculations!$C$118))+(1-Control!$C$7*Calculations!$C$87)*INDEX('Monthly Data'!R:R,Calculations!$C$116+MOD(AU48,Calculations!$C$118))</f>
        <v>-7.3651264633385334E-4</v>
      </c>
      <c r="FL48" s="86">
        <f ca="1">Control!$C$7*Calculations!$C$82*INDEX('Monthly Data'!N:N,Calculations!$C$116+MOD(AV48,Calculations!$C$118))+Control!$C$7*Calculations!$C$83*INDEX('Monthly Data'!O:O,Calculations!$C$116+MOD(AV48,Calculations!$C$118))+Control!$C$7*Calculations!$C$84*INDEX('Monthly Data'!P:P,Calculations!$C$116+MOD(AV48,Calculations!$C$118))+Control!$C$7*Calculations!$C$85*INDEX('Monthly Data'!Q:Q,Calculations!$C$116+MOD(AV48,Calculations!$C$118))+(1-Control!$C$7*Calculations!$C$87)*INDEX('Monthly Data'!R:R,Calculations!$C$116+MOD(AV48,Calculations!$C$118))</f>
        <v>4.5735623984309991E-2</v>
      </c>
      <c r="FM48" s="86">
        <f ca="1">Control!$C$7*Calculations!$C$82*INDEX('Monthly Data'!N:N,Calculations!$C$116+MOD(AW48,Calculations!$C$118))+Control!$C$7*Calculations!$C$83*INDEX('Monthly Data'!O:O,Calculations!$C$116+MOD(AW48,Calculations!$C$118))+Control!$C$7*Calculations!$C$84*INDEX('Monthly Data'!P:P,Calculations!$C$116+MOD(AW48,Calculations!$C$118))+Control!$C$7*Calculations!$C$85*INDEX('Monthly Data'!Q:Q,Calculations!$C$116+MOD(AW48,Calculations!$C$118))+(1-Control!$C$7*Calculations!$C$87)*INDEX('Monthly Data'!R:R,Calculations!$C$116+MOD(AW48,Calculations!$C$118))</f>
        <v>-3.299557342782896E-2</v>
      </c>
      <c r="FN48" s="86">
        <f ca="1">Control!$C$7*Calculations!$C$82*INDEX('Monthly Data'!N:N,Calculations!$C$116+MOD(AX48,Calculations!$C$118))+Control!$C$7*Calculations!$C$83*INDEX('Monthly Data'!O:O,Calculations!$C$116+MOD(AX48,Calculations!$C$118))+Control!$C$7*Calculations!$C$84*INDEX('Monthly Data'!P:P,Calculations!$C$116+MOD(AX48,Calculations!$C$118))+Control!$C$7*Calculations!$C$85*INDEX('Monthly Data'!Q:Q,Calculations!$C$116+MOD(AX48,Calculations!$C$118))+(1-Control!$C$7*Calculations!$C$87)*INDEX('Monthly Data'!R:R,Calculations!$C$116+MOD(AX48,Calculations!$C$118))</f>
        <v>4.089189590407355E-3</v>
      </c>
      <c r="FO48" s="86">
        <f ca="1">Control!$C$7*Calculations!$C$82*INDEX('Monthly Data'!N:N,Calculations!$C$116+MOD(AY48,Calculations!$C$118))+Control!$C$7*Calculations!$C$83*INDEX('Monthly Data'!O:O,Calculations!$C$116+MOD(AY48,Calculations!$C$118))+Control!$C$7*Calculations!$C$84*INDEX('Monthly Data'!P:P,Calculations!$C$116+MOD(AY48,Calculations!$C$118))+Control!$C$7*Calculations!$C$85*INDEX('Monthly Data'!Q:Q,Calculations!$C$116+MOD(AY48,Calculations!$C$118))+(1-Control!$C$7*Calculations!$C$87)*INDEX('Monthly Data'!R:R,Calculations!$C$116+MOD(AY48,Calculations!$C$118))</f>
        <v>1.3423979074716584E-2</v>
      </c>
      <c r="FP48" s="86">
        <f ca="1">Control!$C$7*Calculations!$C$82*INDEX('Monthly Data'!N:N,Calculations!$C$116+MOD(AZ48,Calculations!$C$118))+Control!$C$7*Calculations!$C$83*INDEX('Monthly Data'!O:O,Calculations!$C$116+MOD(AZ48,Calculations!$C$118))+Control!$C$7*Calculations!$C$84*INDEX('Monthly Data'!P:P,Calculations!$C$116+MOD(AZ48,Calculations!$C$118))+Control!$C$7*Calculations!$C$85*INDEX('Monthly Data'!Q:Q,Calculations!$C$116+MOD(AZ48,Calculations!$C$118))+(1-Control!$C$7*Calculations!$C$87)*INDEX('Monthly Data'!R:R,Calculations!$C$116+MOD(AZ48,Calculations!$C$118))</f>
        <v>-3.8875517825435772E-3</v>
      </c>
      <c r="FQ48" s="86">
        <f ca="1">Control!$C$7*Calculations!$C$82*INDEX('Monthly Data'!N:N,Calculations!$C$116+MOD(BA48,Calculations!$C$118))+Control!$C$7*Calculations!$C$83*INDEX('Monthly Data'!O:O,Calculations!$C$116+MOD(BA48,Calculations!$C$118))+Control!$C$7*Calculations!$C$84*INDEX('Monthly Data'!P:P,Calculations!$C$116+MOD(BA48,Calculations!$C$118))+Control!$C$7*Calculations!$C$85*INDEX('Monthly Data'!Q:Q,Calculations!$C$116+MOD(BA48,Calculations!$C$118))+(1-Control!$C$7*Calculations!$C$87)*INDEX('Monthly Data'!R:R,Calculations!$C$116+MOD(BA48,Calculations!$C$118))</f>
        <v>3.8809817903524786E-2</v>
      </c>
      <c r="FR48" s="86">
        <f ca="1">Control!$C$7*Calculations!$C$82*INDEX('Monthly Data'!N:N,Calculations!$C$116+MOD(BB48,Calculations!$C$118))+Control!$C$7*Calculations!$C$83*INDEX('Monthly Data'!O:O,Calculations!$C$116+MOD(BB48,Calculations!$C$118))+Control!$C$7*Calculations!$C$84*INDEX('Monthly Data'!P:P,Calculations!$C$116+MOD(BB48,Calculations!$C$118))+Control!$C$7*Calculations!$C$85*INDEX('Monthly Data'!Q:Q,Calculations!$C$116+MOD(BB48,Calculations!$C$118))+(1-Control!$C$7*Calculations!$C$87)*INDEX('Monthly Data'!R:R,Calculations!$C$116+MOD(BB48,Calculations!$C$118))</f>
        <v>1.3423979074716584E-2</v>
      </c>
      <c r="FS48" s="86">
        <f ca="1">Control!$C$7*Calculations!$C$82*INDEX('Monthly Data'!N:N,Calculations!$C$116+MOD(BC48,Calculations!$C$118))+Control!$C$7*Calculations!$C$83*INDEX('Monthly Data'!O:O,Calculations!$C$116+MOD(BC48,Calculations!$C$118))+Control!$C$7*Calculations!$C$84*INDEX('Monthly Data'!P:P,Calculations!$C$116+MOD(BC48,Calculations!$C$118))+Control!$C$7*Calculations!$C$85*INDEX('Monthly Data'!Q:Q,Calculations!$C$116+MOD(BC48,Calculations!$C$118))+(1-Control!$C$7*Calculations!$C$87)*INDEX('Monthly Data'!R:R,Calculations!$C$116+MOD(BC48,Calculations!$C$118))</f>
        <v>1.50127906355989E-2</v>
      </c>
      <c r="FT48" s="86">
        <f ca="1">Control!$C$7*Calculations!$C$82*INDEX('Monthly Data'!N:N,Calculations!$C$116+MOD(BD48,Calculations!$C$118))+Control!$C$7*Calculations!$C$83*INDEX('Monthly Data'!O:O,Calculations!$C$116+MOD(BD48,Calculations!$C$118))+Control!$C$7*Calculations!$C$84*INDEX('Monthly Data'!P:P,Calculations!$C$116+MOD(BD48,Calculations!$C$118))+Control!$C$7*Calculations!$C$85*INDEX('Monthly Data'!Q:Q,Calculations!$C$116+MOD(BD48,Calculations!$C$118))+(1-Control!$C$7*Calculations!$C$87)*INDEX('Monthly Data'!R:R,Calculations!$C$116+MOD(BD48,Calculations!$C$118))</f>
        <v>2.3206536303657571E-2</v>
      </c>
      <c r="FU48" s="86">
        <f ca="1">Control!$C$7*Calculations!$C$82*INDEX('Monthly Data'!N:N,Calculations!$C$116+MOD(BE48,Calculations!$C$118))+Control!$C$7*Calculations!$C$83*INDEX('Monthly Data'!O:O,Calculations!$C$116+MOD(BE48,Calculations!$C$118))+Control!$C$7*Calculations!$C$84*INDEX('Monthly Data'!P:P,Calculations!$C$116+MOD(BE48,Calculations!$C$118))+Control!$C$7*Calculations!$C$85*INDEX('Monthly Data'!Q:Q,Calculations!$C$116+MOD(BE48,Calculations!$C$118))+(1-Control!$C$7*Calculations!$C$87)*INDEX('Monthly Data'!R:R,Calculations!$C$116+MOD(BE48,Calculations!$C$118))</f>
        <v>-9.839093431862074E-3</v>
      </c>
      <c r="FV48" s="86">
        <f ca="1">Control!$C$7*Calculations!$C$82*INDEX('Monthly Data'!N:N,Calculations!$C$116+MOD(BF48,Calculations!$C$118))+Control!$C$7*Calculations!$C$83*INDEX('Monthly Data'!O:O,Calculations!$C$116+MOD(BF48,Calculations!$C$118))+Control!$C$7*Calculations!$C$84*INDEX('Monthly Data'!P:P,Calculations!$C$116+MOD(BF48,Calculations!$C$118))+Control!$C$7*Calculations!$C$85*INDEX('Monthly Data'!Q:Q,Calculations!$C$116+MOD(BF48,Calculations!$C$118))+(1-Control!$C$7*Calculations!$C$87)*INDEX('Monthly Data'!R:R,Calculations!$C$116+MOD(BF48,Calculations!$C$118))</f>
        <v>1.1704119272391494E-2</v>
      </c>
      <c r="FW48" s="86">
        <f ca="1">Control!$C$7*Calculations!$C$82*INDEX('Monthly Data'!N:N,Calculations!$C$116+MOD(BG48,Calculations!$C$118))+Control!$C$7*Calculations!$C$83*INDEX('Monthly Data'!O:O,Calculations!$C$116+MOD(BG48,Calculations!$C$118))+Control!$C$7*Calculations!$C$84*INDEX('Monthly Data'!P:P,Calculations!$C$116+MOD(BG48,Calculations!$C$118))+Control!$C$7*Calculations!$C$85*INDEX('Monthly Data'!Q:Q,Calculations!$C$116+MOD(BG48,Calculations!$C$118))+(1-Control!$C$7*Calculations!$C$87)*INDEX('Monthly Data'!R:R,Calculations!$C$116+MOD(BG48,Calculations!$C$118))</f>
        <v>-4.417423226995453E-3</v>
      </c>
      <c r="FX48" s="86">
        <f ca="1">Control!$C$7*Calculations!$C$82*INDEX('Monthly Data'!N:N,Calculations!$C$116+MOD(BH48,Calculations!$C$118))+Control!$C$7*Calculations!$C$83*INDEX('Monthly Data'!O:O,Calculations!$C$116+MOD(BH48,Calculations!$C$118))+Control!$C$7*Calculations!$C$84*INDEX('Monthly Data'!P:P,Calculations!$C$116+MOD(BH48,Calculations!$C$118))+Control!$C$7*Calculations!$C$85*INDEX('Monthly Data'!Q:Q,Calculations!$C$116+MOD(BH48,Calculations!$C$118))+(1-Control!$C$7*Calculations!$C$87)*INDEX('Monthly Data'!R:R,Calculations!$C$116+MOD(BH48,Calculations!$C$118))</f>
        <v>-4.0413381192162513E-2</v>
      </c>
      <c r="FY48" s="86">
        <f ca="1">Control!$C$7*Calculations!$C$82*INDEX('Monthly Data'!N:N,Calculations!$C$116+MOD(BI48,Calculations!$C$118))+Control!$C$7*Calculations!$C$83*INDEX('Monthly Data'!O:O,Calculations!$C$116+MOD(BI48,Calculations!$C$118))+Control!$C$7*Calculations!$C$84*INDEX('Monthly Data'!P:P,Calculations!$C$116+MOD(BI48,Calculations!$C$118))+Control!$C$7*Calculations!$C$85*INDEX('Monthly Data'!Q:Q,Calculations!$C$116+MOD(BI48,Calculations!$C$118))+(1-Control!$C$7*Calculations!$C$87)*INDEX('Monthly Data'!R:R,Calculations!$C$116+MOD(BI48,Calculations!$C$118))</f>
        <v>1.7599621212565995E-2</v>
      </c>
      <c r="FZ48" s="86">
        <f ca="1">Control!$C$7*Calculations!$C$82*INDEX('Monthly Data'!N:N,Calculations!$C$116+MOD(BJ48,Calculations!$C$118))+Control!$C$7*Calculations!$C$83*INDEX('Monthly Data'!O:O,Calculations!$C$116+MOD(BJ48,Calculations!$C$118))+Control!$C$7*Calculations!$C$84*INDEX('Monthly Data'!P:P,Calculations!$C$116+MOD(BJ48,Calculations!$C$118))+Control!$C$7*Calculations!$C$85*INDEX('Monthly Data'!Q:Q,Calculations!$C$116+MOD(BJ48,Calculations!$C$118))+(1-Control!$C$7*Calculations!$C$87)*INDEX('Monthly Data'!R:R,Calculations!$C$116+MOD(BJ48,Calculations!$C$118))</f>
        <v>5.8868730207813358E-3</v>
      </c>
      <c r="GA48" s="86">
        <f ca="1">Control!$C$7*Calculations!$C$82*INDEX('Monthly Data'!N:N,Calculations!$C$116+MOD(BK48,Calculations!$C$118))+Control!$C$7*Calculations!$C$83*INDEX('Monthly Data'!O:O,Calculations!$C$116+MOD(BK48,Calculations!$C$118))+Control!$C$7*Calculations!$C$84*INDEX('Monthly Data'!P:P,Calculations!$C$116+MOD(BK48,Calculations!$C$118))+Control!$C$7*Calculations!$C$85*INDEX('Monthly Data'!Q:Q,Calculations!$C$116+MOD(BK48,Calculations!$C$118))+(1-Control!$C$7*Calculations!$C$87)*INDEX('Monthly Data'!R:R,Calculations!$C$116+MOD(BK48,Calculations!$C$118))</f>
        <v>4.4327772793586687E-3</v>
      </c>
      <c r="GB48" s="86">
        <f ca="1">Control!$C$7*Calculations!$C$82*INDEX('Monthly Data'!N:N,Calculations!$C$116+MOD(BL48,Calculations!$C$118))+Control!$C$7*Calculations!$C$83*INDEX('Monthly Data'!O:O,Calculations!$C$116+MOD(BL48,Calculations!$C$118))+Control!$C$7*Calculations!$C$84*INDEX('Monthly Data'!P:P,Calculations!$C$116+MOD(BL48,Calculations!$C$118))+Control!$C$7*Calculations!$C$85*INDEX('Monthly Data'!Q:Q,Calculations!$C$116+MOD(BL48,Calculations!$C$118))+(1-Control!$C$7*Calculations!$C$87)*INDEX('Monthly Data'!R:R,Calculations!$C$116+MOD(BL48,Calculations!$C$118))</f>
        <v>3.8809817903524786E-2</v>
      </c>
      <c r="GC48" s="86">
        <f ca="1">Control!$C$7*Calculations!$C$82*INDEX('Monthly Data'!N:N,Calculations!$C$116+MOD(BM48,Calculations!$C$118))+Control!$C$7*Calculations!$C$83*INDEX('Monthly Data'!O:O,Calculations!$C$116+MOD(BM48,Calculations!$C$118))+Control!$C$7*Calculations!$C$84*INDEX('Monthly Data'!P:P,Calculations!$C$116+MOD(BM48,Calculations!$C$118))+Control!$C$7*Calculations!$C$85*INDEX('Monthly Data'!Q:Q,Calculations!$C$116+MOD(BM48,Calculations!$C$118))+(1-Control!$C$7*Calculations!$C$87)*INDEX('Monthly Data'!R:R,Calculations!$C$116+MOD(BM48,Calculations!$C$118))</f>
        <v>6.2631896128884862E-3</v>
      </c>
      <c r="GD48" s="86">
        <f ca="1">Control!$C$7*Calculations!$C$82*INDEX('Monthly Data'!N:N,Calculations!$C$116+MOD(BN48,Calculations!$C$118))+Control!$C$7*Calculations!$C$83*INDEX('Monthly Data'!O:O,Calculations!$C$116+MOD(BN48,Calculations!$C$118))+Control!$C$7*Calculations!$C$84*INDEX('Monthly Data'!P:P,Calculations!$C$116+MOD(BN48,Calculations!$C$118))+Control!$C$7*Calculations!$C$85*INDEX('Monthly Data'!Q:Q,Calculations!$C$116+MOD(BN48,Calculations!$C$118))+(1-Control!$C$7*Calculations!$C$87)*INDEX('Monthly Data'!R:R,Calculations!$C$116+MOD(BN48,Calculations!$C$118))</f>
        <v>3.5231336013669103E-2</v>
      </c>
      <c r="GE48" s="86">
        <f ca="1">Control!$C$7*Calculations!$C$82*INDEX('Monthly Data'!N:N,Calculations!$C$116+MOD(BO48,Calculations!$C$118))+Control!$C$7*Calculations!$C$83*INDEX('Monthly Data'!O:O,Calculations!$C$116+MOD(BO48,Calculations!$C$118))+Control!$C$7*Calculations!$C$84*INDEX('Monthly Data'!P:P,Calculations!$C$116+MOD(BO48,Calculations!$C$118))+Control!$C$7*Calculations!$C$85*INDEX('Monthly Data'!Q:Q,Calculations!$C$116+MOD(BO48,Calculations!$C$118))+(1-Control!$C$7*Calculations!$C$87)*INDEX('Monthly Data'!R:R,Calculations!$C$116+MOD(BO48,Calculations!$C$118))</f>
        <v>2.1918137743539623E-2</v>
      </c>
      <c r="GF48" s="86">
        <f ca="1">Control!$C$7*Calculations!$C$82*INDEX('Monthly Data'!N:N,Calculations!$C$116+MOD(BP48,Calculations!$C$118))+Control!$C$7*Calculations!$C$83*INDEX('Monthly Data'!O:O,Calculations!$C$116+MOD(BP48,Calculations!$C$118))+Control!$C$7*Calculations!$C$84*INDEX('Monthly Data'!P:P,Calculations!$C$116+MOD(BP48,Calculations!$C$118))+Control!$C$7*Calculations!$C$85*INDEX('Monthly Data'!Q:Q,Calculations!$C$116+MOD(BP48,Calculations!$C$118))+(1-Control!$C$7*Calculations!$C$87)*INDEX('Monthly Data'!R:R,Calculations!$C$116+MOD(BP48,Calculations!$C$118))</f>
        <v>1.8665061640915637E-2</v>
      </c>
      <c r="GG48" s="86">
        <f ca="1">Control!$C$7*Calculations!$C$82*INDEX('Monthly Data'!N:N,Calculations!$C$116+MOD(BQ48,Calculations!$C$118))+Control!$C$7*Calculations!$C$83*INDEX('Monthly Data'!O:O,Calculations!$C$116+MOD(BQ48,Calculations!$C$118))+Control!$C$7*Calculations!$C$84*INDEX('Monthly Data'!P:P,Calculations!$C$116+MOD(BQ48,Calculations!$C$118))+Control!$C$7*Calculations!$C$85*INDEX('Monthly Data'!Q:Q,Calculations!$C$116+MOD(BQ48,Calculations!$C$118))+(1-Control!$C$7*Calculations!$C$87)*INDEX('Monthly Data'!R:R,Calculations!$C$116+MOD(BQ48,Calculations!$C$118))</f>
        <v>-1.1360801645249321E-2</v>
      </c>
      <c r="GH48" s="86">
        <f ca="1">Control!$C$7*Calculations!$C$82*INDEX('Monthly Data'!N:N,Calculations!$C$116+MOD(BR48,Calculations!$C$118))+Control!$C$7*Calculations!$C$83*INDEX('Monthly Data'!O:O,Calculations!$C$116+MOD(BR48,Calculations!$C$118))+Control!$C$7*Calculations!$C$84*INDEX('Monthly Data'!P:P,Calculations!$C$116+MOD(BR48,Calculations!$C$118))+Control!$C$7*Calculations!$C$85*INDEX('Monthly Data'!Q:Q,Calculations!$C$116+MOD(BR48,Calculations!$C$118))+(1-Control!$C$7*Calculations!$C$87)*INDEX('Monthly Data'!R:R,Calculations!$C$116+MOD(BR48,Calculations!$C$118))</f>
        <v>-1.1360801645249321E-2</v>
      </c>
      <c r="GI48" s="86">
        <f ca="1">Control!$C$7*Calculations!$C$82*INDEX('Monthly Data'!N:N,Calculations!$C$116+MOD(BS48,Calculations!$C$118))+Control!$C$7*Calculations!$C$83*INDEX('Monthly Data'!O:O,Calculations!$C$116+MOD(BS48,Calculations!$C$118))+Control!$C$7*Calculations!$C$84*INDEX('Monthly Data'!P:P,Calculations!$C$116+MOD(BS48,Calculations!$C$118))+Control!$C$7*Calculations!$C$85*INDEX('Monthly Data'!Q:Q,Calculations!$C$116+MOD(BS48,Calculations!$C$118))+(1-Control!$C$7*Calculations!$C$87)*INDEX('Monthly Data'!R:R,Calculations!$C$116+MOD(BS48,Calculations!$C$118))</f>
        <v>1.7599621212565995E-2</v>
      </c>
      <c r="GJ48" s="86">
        <f ca="1">Control!$C$7*Calculations!$C$82*INDEX('Monthly Data'!N:N,Calculations!$C$116+MOD(BT48,Calculations!$C$118))+Control!$C$7*Calculations!$C$83*INDEX('Monthly Data'!O:O,Calculations!$C$116+MOD(BT48,Calculations!$C$118))+Control!$C$7*Calculations!$C$84*INDEX('Monthly Data'!P:P,Calculations!$C$116+MOD(BT48,Calculations!$C$118))+Control!$C$7*Calculations!$C$85*INDEX('Monthly Data'!Q:Q,Calculations!$C$116+MOD(BT48,Calculations!$C$118))+(1-Control!$C$7*Calculations!$C$87)*INDEX('Monthly Data'!R:R,Calculations!$C$116+MOD(BT48,Calculations!$C$118))</f>
        <v>8.4240675975201049E-3</v>
      </c>
      <c r="GK48" s="86">
        <f ca="1">Control!$C$7*Calculations!$C$82*INDEX('Monthly Data'!N:N,Calculations!$C$116+MOD(BU48,Calculations!$C$118))+Control!$C$7*Calculations!$C$83*INDEX('Monthly Data'!O:O,Calculations!$C$116+MOD(BU48,Calculations!$C$118))+Control!$C$7*Calculations!$C$84*INDEX('Monthly Data'!P:P,Calculations!$C$116+MOD(BU48,Calculations!$C$118))+Control!$C$7*Calculations!$C$85*INDEX('Monthly Data'!Q:Q,Calculations!$C$116+MOD(BU48,Calculations!$C$118))+(1-Control!$C$7*Calculations!$C$87)*INDEX('Monthly Data'!R:R,Calculations!$C$116+MOD(BU48,Calculations!$C$118))</f>
        <v>-3.53368065312233E-2</v>
      </c>
      <c r="GL48" s="86">
        <f ca="1">Control!$C$7*Calculations!$C$82*INDEX('Monthly Data'!N:N,Calculations!$C$116+MOD(BV48,Calculations!$C$118))+Control!$C$7*Calculations!$C$83*INDEX('Monthly Data'!O:O,Calculations!$C$116+MOD(BV48,Calculations!$C$118))+Control!$C$7*Calculations!$C$84*INDEX('Monthly Data'!P:P,Calculations!$C$116+MOD(BV48,Calculations!$C$118))+Control!$C$7*Calculations!$C$85*INDEX('Monthly Data'!Q:Q,Calculations!$C$116+MOD(BV48,Calculations!$C$118))+(1-Control!$C$7*Calculations!$C$87)*INDEX('Monthly Data'!R:R,Calculations!$C$116+MOD(BV48,Calculations!$C$118))</f>
        <v>-4.3408051735618014E-2</v>
      </c>
      <c r="GM48" s="86">
        <f ca="1">Control!$C$7*Calculations!$C$82*INDEX('Monthly Data'!N:N,Calculations!$C$116+MOD(BW48,Calculations!$C$118))+Control!$C$7*Calculations!$C$83*INDEX('Monthly Data'!O:O,Calculations!$C$116+MOD(BW48,Calculations!$C$118))+Control!$C$7*Calculations!$C$84*INDEX('Monthly Data'!P:P,Calculations!$C$116+MOD(BW48,Calculations!$C$118))+Control!$C$7*Calculations!$C$85*INDEX('Monthly Data'!Q:Q,Calculations!$C$116+MOD(BW48,Calculations!$C$118))+(1-Control!$C$7*Calculations!$C$87)*INDEX('Monthly Data'!R:R,Calculations!$C$116+MOD(BW48,Calculations!$C$118))</f>
        <v>7.9764341593600071E-3</v>
      </c>
      <c r="GN48" s="86">
        <f ca="1">Control!$C$7*Calculations!$C$82*INDEX('Monthly Data'!N:N,Calculations!$C$116+MOD(BX48,Calculations!$C$118))+Control!$C$7*Calculations!$C$83*INDEX('Monthly Data'!O:O,Calculations!$C$116+MOD(BX48,Calculations!$C$118))+Control!$C$7*Calculations!$C$84*INDEX('Monthly Data'!P:P,Calculations!$C$116+MOD(BX48,Calculations!$C$118))+Control!$C$7*Calculations!$C$85*INDEX('Monthly Data'!Q:Q,Calculations!$C$116+MOD(BX48,Calculations!$C$118))+(1-Control!$C$7*Calculations!$C$87)*INDEX('Monthly Data'!R:R,Calculations!$C$116+MOD(BX48,Calculations!$C$118))</f>
        <v>-7.4084874653726545E-3</v>
      </c>
      <c r="GO48" s="86">
        <f ca="1">Control!$C$7*Calculations!$C$82*INDEX('Monthly Data'!N:N,Calculations!$C$116+MOD(BY48,Calculations!$C$118))+Control!$C$7*Calculations!$C$83*INDEX('Monthly Data'!O:O,Calculations!$C$116+MOD(BY48,Calculations!$C$118))+Control!$C$7*Calculations!$C$84*INDEX('Monthly Data'!P:P,Calculations!$C$116+MOD(BY48,Calculations!$C$118))+Control!$C$7*Calculations!$C$85*INDEX('Monthly Data'!Q:Q,Calculations!$C$116+MOD(BY48,Calculations!$C$118))+(1-Control!$C$7*Calculations!$C$87)*INDEX('Monthly Data'!R:R,Calculations!$C$116+MOD(BY48,Calculations!$C$118))</f>
        <v>7.5897487599915015E-3</v>
      </c>
      <c r="GP48" s="86">
        <f ca="1">Control!$C$7*Calculations!$C$82*INDEX('Monthly Data'!N:N,Calculations!$C$116+MOD(BZ48,Calculations!$C$118))+Control!$C$7*Calculations!$C$83*INDEX('Monthly Data'!O:O,Calculations!$C$116+MOD(BZ48,Calculations!$C$118))+Control!$C$7*Calculations!$C$84*INDEX('Monthly Data'!P:P,Calculations!$C$116+MOD(BZ48,Calculations!$C$118))+Control!$C$7*Calculations!$C$85*INDEX('Monthly Data'!Q:Q,Calculations!$C$116+MOD(BZ48,Calculations!$C$118))+(1-Control!$C$7*Calculations!$C$87)*INDEX('Monthly Data'!R:R,Calculations!$C$116+MOD(BZ48,Calculations!$C$118))</f>
        <v>2.377894462657602E-2</v>
      </c>
      <c r="GQ48" s="86">
        <f ca="1">Control!$C$7*Calculations!$C$82*INDEX('Monthly Data'!N:N,Calculations!$C$116+MOD(CA48,Calculations!$C$118))+Control!$C$7*Calculations!$C$83*INDEX('Monthly Data'!O:O,Calculations!$C$116+MOD(CA48,Calculations!$C$118))+Control!$C$7*Calculations!$C$84*INDEX('Monthly Data'!P:P,Calculations!$C$116+MOD(CA48,Calculations!$C$118))+Control!$C$7*Calculations!$C$85*INDEX('Monthly Data'!Q:Q,Calculations!$C$116+MOD(CA48,Calculations!$C$118))+(1-Control!$C$7*Calculations!$C$87)*INDEX('Monthly Data'!R:R,Calculations!$C$116+MOD(CA48,Calculations!$C$118))</f>
        <v>1.1106855739851785E-2</v>
      </c>
      <c r="GR48" s="86">
        <f ca="1">Control!$C$7*Calculations!$C$82*INDEX('Monthly Data'!N:N,Calculations!$C$116+MOD(CB48,Calculations!$C$118))+Control!$C$7*Calculations!$C$83*INDEX('Monthly Data'!O:O,Calculations!$C$116+MOD(CB48,Calculations!$C$118))+Control!$C$7*Calculations!$C$84*INDEX('Monthly Data'!P:P,Calculations!$C$116+MOD(CB48,Calculations!$C$118))+Control!$C$7*Calculations!$C$85*INDEX('Monthly Data'!Q:Q,Calculations!$C$116+MOD(CB48,Calculations!$C$118))+(1-Control!$C$7*Calculations!$C$87)*INDEX('Monthly Data'!R:R,Calculations!$C$116+MOD(CB48,Calculations!$C$118))</f>
        <v>1.1704119272391494E-2</v>
      </c>
      <c r="GS48" s="86">
        <f ca="1">Control!$C$7*Calculations!$C$82*INDEX('Monthly Data'!N:N,Calculations!$C$116+MOD(CC48,Calculations!$C$118))+Control!$C$7*Calculations!$C$83*INDEX('Monthly Data'!O:O,Calculations!$C$116+MOD(CC48,Calculations!$C$118))+Control!$C$7*Calculations!$C$84*INDEX('Monthly Data'!P:P,Calculations!$C$116+MOD(CC48,Calculations!$C$118))+Control!$C$7*Calculations!$C$85*INDEX('Monthly Data'!Q:Q,Calculations!$C$116+MOD(CC48,Calculations!$C$118))+(1-Control!$C$7*Calculations!$C$87)*INDEX('Monthly Data'!R:R,Calculations!$C$116+MOD(CC48,Calculations!$C$118))</f>
        <v>6.4539397490030407E-3</v>
      </c>
      <c r="GT48" s="86">
        <f ca="1">Control!$C$7*Calculations!$C$82*INDEX('Monthly Data'!N:N,Calculations!$C$116+MOD(CD48,Calculations!$C$118))+Control!$C$7*Calculations!$C$83*INDEX('Monthly Data'!O:O,Calculations!$C$116+MOD(CD48,Calculations!$C$118))+Control!$C$7*Calculations!$C$84*INDEX('Monthly Data'!P:P,Calculations!$C$116+MOD(CD48,Calculations!$C$118))+Control!$C$7*Calculations!$C$85*INDEX('Monthly Data'!Q:Q,Calculations!$C$116+MOD(CD48,Calculations!$C$118))+(1-Control!$C$7*Calculations!$C$87)*INDEX('Monthly Data'!R:R,Calculations!$C$116+MOD(CD48,Calculations!$C$118))</f>
        <v>1.0921298083007208E-2</v>
      </c>
      <c r="GU48" s="86">
        <f ca="1">Control!$C$7*Calculations!$C$82*INDEX('Monthly Data'!N:N,Calculations!$C$116+MOD(CE48,Calculations!$C$118))+Control!$C$7*Calculations!$C$83*INDEX('Monthly Data'!O:O,Calculations!$C$116+MOD(CE48,Calculations!$C$118))+Control!$C$7*Calculations!$C$84*INDEX('Monthly Data'!P:P,Calculations!$C$116+MOD(CE48,Calculations!$C$118))+Control!$C$7*Calculations!$C$85*INDEX('Monthly Data'!Q:Q,Calculations!$C$116+MOD(CE48,Calculations!$C$118))+(1-Control!$C$7*Calculations!$C$87)*INDEX('Monthly Data'!R:R,Calculations!$C$116+MOD(CE48,Calculations!$C$118))</f>
        <v>7.5897487599915015E-3</v>
      </c>
      <c r="GV48" s="86">
        <f ca="1">Control!$C$7*Calculations!$C$82*INDEX('Monthly Data'!N:N,Calculations!$C$116+MOD(CF48,Calculations!$C$118))+Control!$C$7*Calculations!$C$83*INDEX('Monthly Data'!O:O,Calculations!$C$116+MOD(CF48,Calculations!$C$118))+Control!$C$7*Calculations!$C$84*INDEX('Monthly Data'!P:P,Calculations!$C$116+MOD(CF48,Calculations!$C$118))+Control!$C$7*Calculations!$C$85*INDEX('Monthly Data'!Q:Q,Calculations!$C$116+MOD(CF48,Calculations!$C$118))+(1-Control!$C$7*Calculations!$C$87)*INDEX('Monthly Data'!R:R,Calculations!$C$116+MOD(CF48,Calculations!$C$118))</f>
        <v>1.5216630695380906E-2</v>
      </c>
      <c r="GW48" s="86">
        <f ca="1">Control!$C$7*Calculations!$C$82*INDEX('Monthly Data'!N:N,Calculations!$C$116+MOD(CG48,Calculations!$C$118))+Control!$C$7*Calculations!$C$83*INDEX('Monthly Data'!O:O,Calculations!$C$116+MOD(CG48,Calculations!$C$118))+Control!$C$7*Calculations!$C$84*INDEX('Monthly Data'!P:P,Calculations!$C$116+MOD(CG48,Calculations!$C$118))+Control!$C$7*Calculations!$C$85*INDEX('Monthly Data'!Q:Q,Calculations!$C$116+MOD(CG48,Calculations!$C$118))+(1-Control!$C$7*Calculations!$C$87)*INDEX('Monthly Data'!R:R,Calculations!$C$116+MOD(CG48,Calculations!$C$118))</f>
        <v>1.7599621212565995E-2</v>
      </c>
      <c r="GX48" s="86">
        <f ca="1">Control!$C$7*Calculations!$C$82*INDEX('Monthly Data'!N:N,Calculations!$C$116+MOD(CH48,Calculations!$C$118))+Control!$C$7*Calculations!$C$83*INDEX('Monthly Data'!O:O,Calculations!$C$116+MOD(CH48,Calculations!$C$118))+Control!$C$7*Calculations!$C$84*INDEX('Monthly Data'!P:P,Calculations!$C$116+MOD(CH48,Calculations!$C$118))+Control!$C$7*Calculations!$C$85*INDEX('Monthly Data'!Q:Q,Calculations!$C$116+MOD(CH48,Calculations!$C$118))+(1-Control!$C$7*Calculations!$C$87)*INDEX('Monthly Data'!R:R,Calculations!$C$116+MOD(CH48,Calculations!$C$118))</f>
        <v>-7.8872955230675015E-3</v>
      </c>
      <c r="GY48" s="86">
        <f ca="1">Control!$C$7*Calculations!$C$82*INDEX('Monthly Data'!N:N,Calculations!$C$116+MOD(CI48,Calculations!$C$118))+Control!$C$7*Calculations!$C$83*INDEX('Monthly Data'!O:O,Calculations!$C$116+MOD(CI48,Calculations!$C$118))+Control!$C$7*Calculations!$C$84*INDEX('Monthly Data'!P:P,Calculations!$C$116+MOD(CI48,Calculations!$C$118))+Control!$C$7*Calculations!$C$85*INDEX('Monthly Data'!Q:Q,Calculations!$C$116+MOD(CI48,Calculations!$C$118))+(1-Control!$C$7*Calculations!$C$87)*INDEX('Monthly Data'!R:R,Calculations!$C$116+MOD(CI48,Calculations!$C$118))</f>
        <v>7.5897487599915015E-3</v>
      </c>
      <c r="GZ48" s="86">
        <f ca="1">Control!$C$7*Calculations!$C$82*INDEX('Monthly Data'!N:N,Calculations!$C$116+MOD(CJ48,Calculations!$C$118))+Control!$C$7*Calculations!$C$83*INDEX('Monthly Data'!O:O,Calculations!$C$116+MOD(CJ48,Calculations!$C$118))+Control!$C$7*Calculations!$C$84*INDEX('Monthly Data'!P:P,Calculations!$C$116+MOD(CJ48,Calculations!$C$118))+Control!$C$7*Calculations!$C$85*INDEX('Monthly Data'!Q:Q,Calculations!$C$116+MOD(CJ48,Calculations!$C$118))+(1-Control!$C$7*Calculations!$C$87)*INDEX('Monthly Data'!R:R,Calculations!$C$116+MOD(CJ48,Calculations!$C$118))</f>
        <v>-9.9526758408448549E-3</v>
      </c>
      <c r="HA48" s="86">
        <f ca="1">Control!$C$7*Calculations!$C$82*INDEX('Monthly Data'!N:N,Calculations!$C$116+MOD(CK48,Calculations!$C$118))+Control!$C$7*Calculations!$C$83*INDEX('Monthly Data'!O:O,Calculations!$C$116+MOD(CK48,Calculations!$C$118))+Control!$C$7*Calculations!$C$84*INDEX('Monthly Data'!P:P,Calculations!$C$116+MOD(CK48,Calculations!$C$118))+Control!$C$7*Calculations!$C$85*INDEX('Monthly Data'!Q:Q,Calculations!$C$116+MOD(CK48,Calculations!$C$118))+(1-Control!$C$7*Calculations!$C$87)*INDEX('Monthly Data'!R:R,Calculations!$C$116+MOD(CK48,Calculations!$C$118))</f>
        <v>-1.5984879994281095E-2</v>
      </c>
      <c r="HB48" s="86">
        <f ca="1">Control!$C$7*Calculations!$C$82*INDEX('Monthly Data'!N:N,Calculations!$C$116+MOD(CL48,Calculations!$C$118))+Control!$C$7*Calculations!$C$83*INDEX('Monthly Data'!O:O,Calculations!$C$116+MOD(CL48,Calculations!$C$118))+Control!$C$7*Calculations!$C$84*INDEX('Monthly Data'!P:P,Calculations!$C$116+MOD(CL48,Calculations!$C$118))+Control!$C$7*Calculations!$C$85*INDEX('Monthly Data'!Q:Q,Calculations!$C$116+MOD(CL48,Calculations!$C$118))+(1-Control!$C$7*Calculations!$C$87)*INDEX('Monthly Data'!R:R,Calculations!$C$116+MOD(CL48,Calculations!$C$118))</f>
        <v>9.9787204839310462E-3</v>
      </c>
      <c r="HC48" s="86">
        <f ca="1">Control!$C$7*Calculations!$C$82*INDEX('Monthly Data'!N:N,Calculations!$C$116+MOD(CM48,Calculations!$C$118))+Control!$C$7*Calculations!$C$83*INDEX('Monthly Data'!O:O,Calculations!$C$116+MOD(CM48,Calculations!$C$118))+Control!$C$7*Calculations!$C$84*INDEX('Monthly Data'!P:P,Calculations!$C$116+MOD(CM48,Calculations!$C$118))+Control!$C$7*Calculations!$C$85*INDEX('Monthly Data'!Q:Q,Calculations!$C$116+MOD(CM48,Calculations!$C$118))+(1-Control!$C$7*Calculations!$C$87)*INDEX('Monthly Data'!R:R,Calculations!$C$116+MOD(CM48,Calculations!$C$118))</f>
        <v>1.7484305259657981E-2</v>
      </c>
      <c r="HD48" s="86">
        <f ca="1">Control!$C$7*Calculations!$C$82*INDEX('Monthly Data'!N:N,Calculations!$C$116+MOD(CN48,Calculations!$C$118))+Control!$C$7*Calculations!$C$83*INDEX('Monthly Data'!O:O,Calculations!$C$116+MOD(CN48,Calculations!$C$118))+Control!$C$7*Calculations!$C$84*INDEX('Monthly Data'!P:P,Calculations!$C$116+MOD(CN48,Calculations!$C$118))+Control!$C$7*Calculations!$C$85*INDEX('Monthly Data'!Q:Q,Calculations!$C$116+MOD(CN48,Calculations!$C$118))+(1-Control!$C$7*Calculations!$C$87)*INDEX('Monthly Data'!R:R,Calculations!$C$116+MOD(CN48,Calculations!$C$118))</f>
        <v>-7.3651264633385334E-4</v>
      </c>
      <c r="HE48" s="86">
        <f ca="1">Control!$C$7*Calculations!$C$82*INDEX('Monthly Data'!N:N,Calculations!$C$116+MOD(CO48,Calculations!$C$118))+Control!$C$7*Calculations!$C$83*INDEX('Monthly Data'!O:O,Calculations!$C$116+MOD(CO48,Calculations!$C$118))+Control!$C$7*Calculations!$C$84*INDEX('Monthly Data'!P:P,Calculations!$C$116+MOD(CO48,Calculations!$C$118))+Control!$C$7*Calculations!$C$85*INDEX('Monthly Data'!Q:Q,Calculations!$C$116+MOD(CO48,Calculations!$C$118))+(1-Control!$C$7*Calculations!$C$87)*INDEX('Monthly Data'!R:R,Calculations!$C$116+MOD(CO48,Calculations!$C$118))</f>
        <v>6.2631896128884862E-3</v>
      </c>
      <c r="HF48" s="86">
        <f ca="1">Control!$C$7*Calculations!$C$82*INDEX('Monthly Data'!N:N,Calculations!$C$116+MOD(CP48,Calculations!$C$118))+Control!$C$7*Calculations!$C$83*INDEX('Monthly Data'!O:O,Calculations!$C$116+MOD(CP48,Calculations!$C$118))+Control!$C$7*Calculations!$C$84*INDEX('Monthly Data'!P:P,Calculations!$C$116+MOD(CP48,Calculations!$C$118))+Control!$C$7*Calculations!$C$85*INDEX('Monthly Data'!Q:Q,Calculations!$C$116+MOD(CP48,Calculations!$C$118))+(1-Control!$C$7*Calculations!$C$87)*INDEX('Monthly Data'!R:R,Calculations!$C$116+MOD(CP48,Calculations!$C$118))</f>
        <v>6.6954569943530936E-3</v>
      </c>
      <c r="HG48" s="86">
        <f ca="1">Control!$C$7*Calculations!$C$82*INDEX('Monthly Data'!N:N,Calculations!$C$116+MOD(CQ48,Calculations!$C$118))+Control!$C$7*Calculations!$C$83*INDEX('Monthly Data'!O:O,Calculations!$C$116+MOD(CQ48,Calculations!$C$118))+Control!$C$7*Calculations!$C$84*INDEX('Monthly Data'!P:P,Calculations!$C$116+MOD(CQ48,Calculations!$C$118))+Control!$C$7*Calculations!$C$85*INDEX('Monthly Data'!Q:Q,Calculations!$C$116+MOD(CQ48,Calculations!$C$118))+(1-Control!$C$7*Calculations!$C$87)*INDEX('Monthly Data'!R:R,Calculations!$C$116+MOD(CQ48,Calculations!$C$118))</f>
        <v>1.1809891087585166E-2</v>
      </c>
      <c r="HH48" s="86">
        <f ca="1">Control!$C$7*Calculations!$C$82*INDEX('Monthly Data'!N:N,Calculations!$C$116+MOD(CR48,Calculations!$C$118))+Control!$C$7*Calculations!$C$83*INDEX('Monthly Data'!O:O,Calculations!$C$116+MOD(CR48,Calculations!$C$118))+Control!$C$7*Calculations!$C$84*INDEX('Monthly Data'!P:P,Calculations!$C$116+MOD(CR48,Calculations!$C$118))+Control!$C$7*Calculations!$C$85*INDEX('Monthly Data'!Q:Q,Calculations!$C$116+MOD(CR48,Calculations!$C$118))+(1-Control!$C$7*Calculations!$C$87)*INDEX('Monthly Data'!R:R,Calculations!$C$116+MOD(CR48,Calculations!$C$118))</f>
        <v>1.1786765492207996E-2</v>
      </c>
      <c r="HI48" s="86">
        <f ca="1">Control!$C$7*Calculations!$C$82*INDEX('Monthly Data'!N:N,Calculations!$C$116+MOD(CS48,Calculations!$C$118))+Control!$C$7*Calculations!$C$83*INDEX('Monthly Data'!O:O,Calculations!$C$116+MOD(CS48,Calculations!$C$118))+Control!$C$7*Calculations!$C$84*INDEX('Monthly Data'!P:P,Calculations!$C$116+MOD(CS48,Calculations!$C$118))+Control!$C$7*Calculations!$C$85*INDEX('Monthly Data'!Q:Q,Calculations!$C$116+MOD(CS48,Calculations!$C$118))+(1-Control!$C$7*Calculations!$C$87)*INDEX('Monthly Data'!R:R,Calculations!$C$116+MOD(CS48,Calculations!$C$118))</f>
        <v>-2.5419860972892394E-2</v>
      </c>
      <c r="HJ48" s="86">
        <f ca="1">Control!$C$7*Calculations!$C$82*INDEX('Monthly Data'!N:N,Calculations!$C$116+MOD(CT48,Calculations!$C$118))+Control!$C$7*Calculations!$C$83*INDEX('Monthly Data'!O:O,Calculations!$C$116+MOD(CT48,Calculations!$C$118))+Control!$C$7*Calculations!$C$84*INDEX('Monthly Data'!P:P,Calculations!$C$116+MOD(CT48,Calculations!$C$118))+Control!$C$7*Calculations!$C$85*INDEX('Monthly Data'!Q:Q,Calculations!$C$116+MOD(CT48,Calculations!$C$118))+(1-Control!$C$7*Calculations!$C$87)*INDEX('Monthly Data'!R:R,Calculations!$C$116+MOD(CT48,Calculations!$C$118))</f>
        <v>3.8809817903524786E-2</v>
      </c>
      <c r="HK48" s="86">
        <f ca="1">Control!$C$7*Calculations!$C$82*INDEX('Monthly Data'!N:N,Calculations!$C$116+MOD(CU48,Calculations!$C$118))+Control!$C$7*Calculations!$C$83*INDEX('Monthly Data'!O:O,Calculations!$C$116+MOD(CU48,Calculations!$C$118))+Control!$C$7*Calculations!$C$84*INDEX('Monthly Data'!P:P,Calculations!$C$116+MOD(CU48,Calculations!$C$118))+Control!$C$7*Calculations!$C$85*INDEX('Monthly Data'!Q:Q,Calculations!$C$116+MOD(CU48,Calculations!$C$118))+(1-Control!$C$7*Calculations!$C$87)*INDEX('Monthly Data'!R:R,Calculations!$C$116+MOD(CU48,Calculations!$C$118))</f>
        <v>6.2631896128884862E-3</v>
      </c>
      <c r="HL48" s="86">
        <f ca="1">Control!$C$7*Calculations!$C$82*INDEX('Monthly Data'!N:N,Calculations!$C$116+MOD(CV48,Calculations!$C$118))+Control!$C$7*Calculations!$C$83*INDEX('Monthly Data'!O:O,Calculations!$C$116+MOD(CV48,Calculations!$C$118))+Control!$C$7*Calculations!$C$84*INDEX('Monthly Data'!P:P,Calculations!$C$116+MOD(CV48,Calculations!$C$118))+Control!$C$7*Calculations!$C$85*INDEX('Monthly Data'!Q:Q,Calculations!$C$116+MOD(CV48,Calculations!$C$118))+(1-Control!$C$7*Calculations!$C$87)*INDEX('Monthly Data'!R:R,Calculations!$C$116+MOD(CV48,Calculations!$C$118))</f>
        <v>-6.1115617667135171E-2</v>
      </c>
      <c r="HM48" s="86">
        <f ca="1">Control!$C$7*Calculations!$C$82*INDEX('Monthly Data'!N:N,Calculations!$C$116+MOD(CW48,Calculations!$C$118))+Control!$C$7*Calculations!$C$83*INDEX('Monthly Data'!O:O,Calculations!$C$116+MOD(CW48,Calculations!$C$118))+Control!$C$7*Calculations!$C$84*INDEX('Monthly Data'!P:P,Calculations!$C$116+MOD(CW48,Calculations!$C$118))+Control!$C$7*Calculations!$C$85*INDEX('Monthly Data'!Q:Q,Calculations!$C$116+MOD(CW48,Calculations!$C$118))+(1-Control!$C$7*Calculations!$C$87)*INDEX('Monthly Data'!R:R,Calculations!$C$116+MOD(CW48,Calculations!$C$118))</f>
        <v>2.2757992058453024E-3</v>
      </c>
      <c r="HN48" s="86">
        <f ca="1">Control!$C$7*Calculations!$C$82*INDEX('Monthly Data'!N:N,Calculations!$C$116+MOD(CX48,Calculations!$C$118))+Control!$C$7*Calculations!$C$83*INDEX('Monthly Data'!O:O,Calculations!$C$116+MOD(CX48,Calculations!$C$118))+Control!$C$7*Calculations!$C$84*INDEX('Monthly Data'!P:P,Calculations!$C$116+MOD(CX48,Calculations!$C$118))+Control!$C$7*Calculations!$C$85*INDEX('Monthly Data'!Q:Q,Calculations!$C$116+MOD(CX48,Calculations!$C$118))+(1-Control!$C$7*Calculations!$C$87)*INDEX('Monthly Data'!R:R,Calculations!$C$116+MOD(CX48,Calculations!$C$118))</f>
        <v>3.4808428836917149E-3</v>
      </c>
      <c r="HO48" s="86">
        <f ca="1">Control!$C$7*Calculations!$C$82*INDEX('Monthly Data'!N:N,Calculations!$C$116+MOD(CY48,Calculations!$C$118))+Control!$C$7*Calculations!$C$83*INDEX('Monthly Data'!O:O,Calculations!$C$116+MOD(CY48,Calculations!$C$118))+Control!$C$7*Calculations!$C$84*INDEX('Monthly Data'!P:P,Calculations!$C$116+MOD(CY48,Calculations!$C$118))+Control!$C$7*Calculations!$C$85*INDEX('Monthly Data'!Q:Q,Calculations!$C$116+MOD(CY48,Calculations!$C$118))+(1-Control!$C$7*Calculations!$C$87)*INDEX('Monthly Data'!R:R,Calculations!$C$116+MOD(CY48,Calculations!$C$118))</f>
        <v>2.766281641786093E-2</v>
      </c>
      <c r="HP48" s="86">
        <f ca="1">Control!$C$7*Calculations!$C$82*INDEX('Monthly Data'!N:N,Calculations!$C$116+MOD(CZ48,Calculations!$C$118))+Control!$C$7*Calculations!$C$83*INDEX('Monthly Data'!O:O,Calculations!$C$116+MOD(CZ48,Calculations!$C$118))+Control!$C$7*Calculations!$C$84*INDEX('Monthly Data'!P:P,Calculations!$C$116+MOD(CZ48,Calculations!$C$118))+Control!$C$7*Calculations!$C$85*INDEX('Monthly Data'!Q:Q,Calculations!$C$116+MOD(CZ48,Calculations!$C$118))+(1-Control!$C$7*Calculations!$C$87)*INDEX('Monthly Data'!R:R,Calculations!$C$116+MOD(CZ48,Calculations!$C$118))</f>
        <v>7.9764341593600071E-3</v>
      </c>
      <c r="HQ48" s="86">
        <f ca="1">Control!$C$7*Calculations!$C$82*INDEX('Monthly Data'!N:N,Calculations!$C$116+MOD(DA48,Calculations!$C$118))+Control!$C$7*Calculations!$C$83*INDEX('Monthly Data'!O:O,Calculations!$C$116+MOD(DA48,Calculations!$C$118))+Control!$C$7*Calculations!$C$84*INDEX('Monthly Data'!P:P,Calculations!$C$116+MOD(DA48,Calculations!$C$118))+Control!$C$7*Calculations!$C$85*INDEX('Monthly Data'!Q:Q,Calculations!$C$116+MOD(DA48,Calculations!$C$118))+(1-Control!$C$7*Calculations!$C$87)*INDEX('Monthly Data'!R:R,Calculations!$C$116+MOD(DA48,Calculations!$C$118))</f>
        <v>-4.3408051735618014E-2</v>
      </c>
      <c r="HR48" s="86">
        <f ca="1">Control!$C$7*Calculations!$C$82*INDEX('Monthly Data'!N:N,Calculations!$C$116+MOD(DB48,Calculations!$C$118))+Control!$C$7*Calculations!$C$83*INDEX('Monthly Data'!O:O,Calculations!$C$116+MOD(DB48,Calculations!$C$118))+Control!$C$7*Calculations!$C$84*INDEX('Monthly Data'!P:P,Calculations!$C$116+MOD(DB48,Calculations!$C$118))+Control!$C$7*Calculations!$C$85*INDEX('Monthly Data'!Q:Q,Calculations!$C$116+MOD(DB48,Calculations!$C$118))+(1-Control!$C$7*Calculations!$C$87)*INDEX('Monthly Data'!R:R,Calculations!$C$116+MOD(DB48,Calculations!$C$118))</f>
        <v>6.3250222980707482E-3</v>
      </c>
      <c r="HS48" s="86">
        <f ca="1">Control!$C$7*Calculations!$C$82*INDEX('Monthly Data'!N:N,Calculations!$C$116+MOD(DC48,Calculations!$C$118))+Control!$C$7*Calculations!$C$83*INDEX('Monthly Data'!O:O,Calculations!$C$116+MOD(DC48,Calculations!$C$118))+Control!$C$7*Calculations!$C$84*INDEX('Monthly Data'!P:P,Calculations!$C$116+MOD(DC48,Calculations!$C$118))+Control!$C$7*Calculations!$C$85*INDEX('Monthly Data'!Q:Q,Calculations!$C$116+MOD(DC48,Calculations!$C$118))+(1-Control!$C$7*Calculations!$C$87)*INDEX('Monthly Data'!R:R,Calculations!$C$116+MOD(DC48,Calculations!$C$118))</f>
        <v>-9.5555592256394619E-3</v>
      </c>
      <c r="HT48" s="86">
        <f ca="1">Control!$C$7*Calculations!$C$82*INDEX('Monthly Data'!N:N,Calculations!$C$116+MOD(DD48,Calculations!$C$118))+Control!$C$7*Calculations!$C$83*INDEX('Monthly Data'!O:O,Calculations!$C$116+MOD(DD48,Calculations!$C$118))+Control!$C$7*Calculations!$C$84*INDEX('Monthly Data'!P:P,Calculations!$C$116+MOD(DD48,Calculations!$C$118))+Control!$C$7*Calculations!$C$85*INDEX('Monthly Data'!Q:Q,Calculations!$C$116+MOD(DD48,Calculations!$C$118))+(1-Control!$C$7*Calculations!$C$87)*INDEX('Monthly Data'!R:R,Calculations!$C$116+MOD(DD48,Calculations!$C$118))</f>
        <v>4.4327772793586687E-3</v>
      </c>
      <c r="HU48" s="86">
        <f ca="1">Control!$C$7*Calculations!$C$82*INDEX('Monthly Data'!N:N,Calculations!$C$116+MOD(DE48,Calculations!$C$118))+Control!$C$7*Calculations!$C$83*INDEX('Monthly Data'!O:O,Calculations!$C$116+MOD(DE48,Calculations!$C$118))+Control!$C$7*Calculations!$C$84*INDEX('Monthly Data'!P:P,Calculations!$C$116+MOD(DE48,Calculations!$C$118))+Control!$C$7*Calculations!$C$85*INDEX('Monthly Data'!Q:Q,Calculations!$C$116+MOD(DE48,Calculations!$C$118))+(1-Control!$C$7*Calculations!$C$87)*INDEX('Monthly Data'!R:R,Calculations!$C$116+MOD(DE48,Calculations!$C$118))</f>
        <v>6.4539397490030407E-3</v>
      </c>
      <c r="HV48" s="86">
        <f ca="1">Control!$C$7*Calculations!$C$82*INDEX('Monthly Data'!N:N,Calculations!$C$116+MOD(DF48,Calculations!$C$118))+Control!$C$7*Calculations!$C$83*INDEX('Monthly Data'!O:O,Calculations!$C$116+MOD(DF48,Calculations!$C$118))+Control!$C$7*Calculations!$C$84*INDEX('Monthly Data'!P:P,Calculations!$C$116+MOD(DF48,Calculations!$C$118))+Control!$C$7*Calculations!$C$85*INDEX('Monthly Data'!Q:Q,Calculations!$C$116+MOD(DF48,Calculations!$C$118))+(1-Control!$C$7*Calculations!$C$87)*INDEX('Monthly Data'!R:R,Calculations!$C$116+MOD(DF48,Calculations!$C$118))</f>
        <v>1.0353752315110615E-2</v>
      </c>
      <c r="HW48" s="86">
        <f ca="1">Control!$C$7*Calculations!$C$82*INDEX('Monthly Data'!N:N,Calculations!$C$116+MOD(DG48,Calculations!$C$118))+Control!$C$7*Calculations!$C$83*INDEX('Monthly Data'!O:O,Calculations!$C$116+MOD(DG48,Calculations!$C$118))+Control!$C$7*Calculations!$C$84*INDEX('Monthly Data'!P:P,Calculations!$C$116+MOD(DG48,Calculations!$C$118))+Control!$C$7*Calculations!$C$85*INDEX('Monthly Data'!Q:Q,Calculations!$C$116+MOD(DG48,Calculations!$C$118))+(1-Control!$C$7*Calculations!$C$87)*INDEX('Monthly Data'!R:R,Calculations!$C$116+MOD(DG48,Calculations!$C$118))</f>
        <v>-2.5419860972892394E-2</v>
      </c>
      <c r="HX48" s="86">
        <f ca="1">Control!$C$7*Calculations!$C$82*INDEX('Monthly Data'!N:N,Calculations!$C$116+MOD(DH48,Calculations!$C$118))+Control!$C$7*Calculations!$C$83*INDEX('Monthly Data'!O:O,Calculations!$C$116+MOD(DH48,Calculations!$C$118))+Control!$C$7*Calculations!$C$84*INDEX('Monthly Data'!P:P,Calculations!$C$116+MOD(DH48,Calculations!$C$118))+Control!$C$7*Calculations!$C$85*INDEX('Monthly Data'!Q:Q,Calculations!$C$116+MOD(DH48,Calculations!$C$118))+(1-Control!$C$7*Calculations!$C$87)*INDEX('Monthly Data'!R:R,Calculations!$C$116+MOD(DH48,Calculations!$C$118))</f>
        <v>1.5108777406081684E-3</v>
      </c>
      <c r="HY48" s="86">
        <f ca="1">Control!$C$7*Calculations!$C$82*INDEX('Monthly Data'!N:N,Calculations!$C$116+MOD(DI48,Calculations!$C$118))+Control!$C$7*Calculations!$C$83*INDEX('Monthly Data'!O:O,Calculations!$C$116+MOD(DI48,Calculations!$C$118))+Control!$C$7*Calculations!$C$84*INDEX('Monthly Data'!P:P,Calculations!$C$116+MOD(DI48,Calculations!$C$118))+Control!$C$7*Calculations!$C$85*INDEX('Monthly Data'!Q:Q,Calculations!$C$116+MOD(DI48,Calculations!$C$118))+(1-Control!$C$7*Calculations!$C$87)*INDEX('Monthly Data'!R:R,Calculations!$C$116+MOD(DI48,Calculations!$C$118))</f>
        <v>-1.9947061878162777E-2</v>
      </c>
      <c r="HZ48" s="86">
        <f ca="1">Control!$C$7*Calculations!$C$82*INDEX('Monthly Data'!N:N,Calculations!$C$116+MOD(DJ48,Calculations!$C$118))+Control!$C$7*Calculations!$C$83*INDEX('Monthly Data'!O:O,Calculations!$C$116+MOD(DJ48,Calculations!$C$118))+Control!$C$7*Calculations!$C$84*INDEX('Monthly Data'!P:P,Calculations!$C$116+MOD(DJ48,Calculations!$C$118))+Control!$C$7*Calculations!$C$85*INDEX('Monthly Data'!Q:Q,Calculations!$C$116+MOD(DJ48,Calculations!$C$118))+(1-Control!$C$7*Calculations!$C$87)*INDEX('Monthly Data'!R:R,Calculations!$C$116+MOD(DJ48,Calculations!$C$118))</f>
        <v>1.0921298083007208E-2</v>
      </c>
      <c r="IA48" s="86">
        <f ca="1">Control!$C$7*Calculations!$C$82*INDEX('Monthly Data'!N:N,Calculations!$C$116+MOD(DK48,Calculations!$C$118))+Control!$C$7*Calculations!$C$83*INDEX('Monthly Data'!O:O,Calculations!$C$116+MOD(DK48,Calculations!$C$118))+Control!$C$7*Calculations!$C$84*INDEX('Monthly Data'!P:P,Calculations!$C$116+MOD(DK48,Calculations!$C$118))+Control!$C$7*Calculations!$C$85*INDEX('Monthly Data'!Q:Q,Calculations!$C$116+MOD(DK48,Calculations!$C$118))+(1-Control!$C$7*Calculations!$C$87)*INDEX('Monthly Data'!R:R,Calculations!$C$116+MOD(DK48,Calculations!$C$118))</f>
        <v>-2.6378232493851243E-2</v>
      </c>
      <c r="IB48" s="86">
        <f ca="1">Control!$C$7*Calculations!$C$82*INDEX('Monthly Data'!N:N,Calculations!$C$116+MOD(DL48,Calculations!$C$118))+Control!$C$7*Calculations!$C$83*INDEX('Monthly Data'!O:O,Calculations!$C$116+MOD(DL48,Calculations!$C$118))+Control!$C$7*Calculations!$C$84*INDEX('Monthly Data'!P:P,Calculations!$C$116+MOD(DL48,Calculations!$C$118))+Control!$C$7*Calculations!$C$85*INDEX('Monthly Data'!Q:Q,Calculations!$C$116+MOD(DL48,Calculations!$C$118))+(1-Control!$C$7*Calculations!$C$87)*INDEX('Monthly Data'!R:R,Calculations!$C$116+MOD(DL48,Calculations!$C$118))</f>
        <v>1.7831091590102856E-2</v>
      </c>
      <c r="IC48" s="86">
        <f ca="1">Control!$C$7*Calculations!$C$82*INDEX('Monthly Data'!N:N,Calculations!$C$116+MOD(DM48,Calculations!$C$118))+Control!$C$7*Calculations!$C$83*INDEX('Monthly Data'!O:O,Calculations!$C$116+MOD(DM48,Calculations!$C$118))+Control!$C$7*Calculations!$C$84*INDEX('Monthly Data'!P:P,Calculations!$C$116+MOD(DM48,Calculations!$C$118))+Control!$C$7*Calculations!$C$85*INDEX('Monthly Data'!Q:Q,Calculations!$C$116+MOD(DM48,Calculations!$C$118))+(1-Control!$C$7*Calculations!$C$87)*INDEX('Monthly Data'!R:R,Calculations!$C$116+MOD(DM48,Calculations!$C$118))</f>
        <v>4.5735623984309991E-2</v>
      </c>
      <c r="ID48" s="86">
        <f ca="1">Control!$C$7*Calculations!$C$82*INDEX('Monthly Data'!N:N,Calculations!$C$116+MOD(DN48,Calculations!$C$118))+Control!$C$7*Calculations!$C$83*INDEX('Monthly Data'!O:O,Calculations!$C$116+MOD(DN48,Calculations!$C$118))+Control!$C$7*Calculations!$C$84*INDEX('Monthly Data'!P:P,Calculations!$C$116+MOD(DN48,Calculations!$C$118))+Control!$C$7*Calculations!$C$85*INDEX('Monthly Data'!Q:Q,Calculations!$C$116+MOD(DN48,Calculations!$C$118))+(1-Control!$C$7*Calculations!$C$87)*INDEX('Monthly Data'!R:R,Calculations!$C$116+MOD(DN48,Calculations!$C$118))</f>
        <v>-7.4084874653726545E-3</v>
      </c>
      <c r="IE48" s="86">
        <f ca="1">Control!$C$7*Calculations!$C$82*INDEX('Monthly Data'!N:N,Calculations!$C$116+MOD(DO48,Calculations!$C$118))+Control!$C$7*Calculations!$C$83*INDEX('Monthly Data'!O:O,Calculations!$C$116+MOD(DO48,Calculations!$C$118))+Control!$C$7*Calculations!$C$84*INDEX('Monthly Data'!P:P,Calculations!$C$116+MOD(DO48,Calculations!$C$118))+Control!$C$7*Calculations!$C$85*INDEX('Monthly Data'!Q:Q,Calculations!$C$116+MOD(DO48,Calculations!$C$118))+(1-Control!$C$7*Calculations!$C$87)*INDEX('Monthly Data'!R:R,Calculations!$C$116+MOD(DO48,Calculations!$C$118))</f>
        <v>2.4470405846852006E-3</v>
      </c>
      <c r="IF48" s="86">
        <f ca="1">Control!$C$7*Calculations!$C$82*INDEX('Monthly Data'!N:N,Calculations!$C$116+MOD(DP48,Calculations!$C$118))+Control!$C$7*Calculations!$C$83*INDEX('Monthly Data'!O:O,Calculations!$C$116+MOD(DP48,Calculations!$C$118))+Control!$C$7*Calculations!$C$84*INDEX('Monthly Data'!P:P,Calculations!$C$116+MOD(DP48,Calculations!$C$118))+Control!$C$7*Calculations!$C$85*INDEX('Monthly Data'!Q:Q,Calculations!$C$116+MOD(DP48,Calculations!$C$118))+(1-Control!$C$7*Calculations!$C$87)*INDEX('Monthly Data'!R:R,Calculations!$C$116+MOD(DP48,Calculations!$C$118))</f>
        <v>1.5115046179922851E-2</v>
      </c>
      <c r="IG48" s="88">
        <f ca="1">Control!$C$8*(1+DQ48)*(1+DR48)*(1+DS48)*(1+DT48)*(1+DU48)*(1+DV48)*(1+DW48)*(1+DX48)*(1+DY48)*(1+DZ48)*(1+EA48)*(1+EB48)*(1+EC48)*(1+ED48)*(1+EE48)*(1+EF48)*(1+EG48)*(1+EH48)*(1+EI48)*(1+EJ48)*(1+EK48)*(1+EL48)*(1+EM48)*(1+EN48)*(1+EO48)*(1+EP48)*(1+EQ48)*(1+ER48)*(1+ES48)*(1+ET48)*(1+EU48)*(1+EV48)*(1+EW48)*(1+EX48)*(1+EY48)*(1+EZ48)*(1+FA48)*(1+FB48)*(1+FC48)*(1+FD48)*(1+FE48)*(1+FF48)*(1+FG48)*(1+FH48)*(1+FI48)*(1+FJ48)*(1+FK48)*(1+FL48)*(1+FM48)*(1+FN48)*(1+FO48)*(1+FP48)*(1+FQ48)*(1+FR48)*(1+FS48)*(1+FT48)*(1+FU48)*(1+FV48)*(1+FW48)*(1+FX48)*(1+FY48)*(1+FZ48)*(1+GA48)*(1+GB48)*(1+GC48)*(1+GD48)*(1+GE48)*(1+GF48)*(1+GG48)*(1+GH48)*(1+GI48)*(1+GJ48)*(1+GK48)*(1+GL48)*(1+GM48)*(1+GN48)*(1+GO48)*(1+GP48)*(1+GQ48)*(1+GR48)*(1+GS48)*(1+GT48)*(1+GU48)*(1+GV48)*(1+GW48)*(1+GX48)*(1+GY48)*(1+GZ48)*(1+HA48)*(1+HB48)*(1+HC48)*(1+HD48)*(1+HE48)*(1+HF48)*(1+HG48)*(1+HH48)*(1+HI48)*(1+HJ48)*(1+HK48)*(1+HL48)*(1+HM48)*(1+HN48)*(1+HO48)*(1+HP48)*(1+HQ48)*(1+HR48)*(1+HS48)*(1+HT48)*(1+HU48)*(1+HV48)*(1+HW48)*(1+HX48)*(1+HY48)*(1+HZ48)*(1+IA48)*(1+IB48)*(1+IC48)*(1+ID48)*(1+IE48)*(1+IF48)</f>
        <v>74499.365342835605</v>
      </c>
    </row>
    <row r="49" spans="1:241" x14ac:dyDescent="0.25">
      <c r="A49">
        <v>74</v>
      </c>
      <c r="B49">
        <v>30</v>
      </c>
      <c r="C49">
        <v>58</v>
      </c>
      <c r="D49">
        <v>39</v>
      </c>
      <c r="E49">
        <v>106</v>
      </c>
      <c r="F49">
        <v>94</v>
      </c>
      <c r="G49">
        <v>25</v>
      </c>
      <c r="H49">
        <v>73</v>
      </c>
      <c r="I49">
        <v>111</v>
      </c>
      <c r="J49">
        <v>73</v>
      </c>
      <c r="K49">
        <v>53</v>
      </c>
      <c r="L49">
        <v>75</v>
      </c>
      <c r="M49">
        <v>77</v>
      </c>
      <c r="N49">
        <v>60</v>
      </c>
      <c r="O49">
        <v>26</v>
      </c>
      <c r="P49">
        <v>99</v>
      </c>
      <c r="Q49">
        <v>6</v>
      </c>
      <c r="R49">
        <v>84</v>
      </c>
      <c r="S49">
        <v>67</v>
      </c>
      <c r="T49">
        <v>77</v>
      </c>
      <c r="U49">
        <v>33</v>
      </c>
      <c r="V49">
        <v>91</v>
      </c>
      <c r="W49">
        <v>51</v>
      </c>
      <c r="X49">
        <v>36</v>
      </c>
      <c r="Y49">
        <v>33</v>
      </c>
      <c r="Z49">
        <v>83</v>
      </c>
      <c r="AA49">
        <v>40</v>
      </c>
      <c r="AB49">
        <v>13</v>
      </c>
      <c r="AC49">
        <v>64</v>
      </c>
      <c r="AD49">
        <v>111</v>
      </c>
      <c r="AE49">
        <v>51</v>
      </c>
      <c r="AF49">
        <v>73</v>
      </c>
      <c r="AG49">
        <v>116</v>
      </c>
      <c r="AH49">
        <v>6</v>
      </c>
      <c r="AI49">
        <v>56</v>
      </c>
      <c r="AJ49">
        <v>21</v>
      </c>
      <c r="AK49">
        <v>59</v>
      </c>
      <c r="AL49">
        <v>30</v>
      </c>
      <c r="AM49">
        <v>45</v>
      </c>
      <c r="AN49">
        <v>68</v>
      </c>
      <c r="AO49">
        <v>110</v>
      </c>
      <c r="AP49">
        <v>57</v>
      </c>
      <c r="AQ49">
        <v>105</v>
      </c>
      <c r="AR49">
        <v>19</v>
      </c>
      <c r="AS49">
        <v>82</v>
      </c>
      <c r="AT49">
        <v>31</v>
      </c>
      <c r="AU49">
        <v>70</v>
      </c>
      <c r="AV49">
        <v>60</v>
      </c>
      <c r="AW49">
        <v>75</v>
      </c>
      <c r="AX49">
        <v>33</v>
      </c>
      <c r="AY49">
        <v>17</v>
      </c>
      <c r="AZ49">
        <v>101</v>
      </c>
      <c r="BA49">
        <v>105</v>
      </c>
      <c r="BB49">
        <v>78</v>
      </c>
      <c r="BC49">
        <v>96</v>
      </c>
      <c r="BD49">
        <v>0</v>
      </c>
      <c r="BE49">
        <v>82</v>
      </c>
      <c r="BF49">
        <v>41</v>
      </c>
      <c r="BG49">
        <v>67</v>
      </c>
      <c r="BH49">
        <v>85</v>
      </c>
      <c r="BI49">
        <v>62</v>
      </c>
      <c r="BJ49">
        <v>100</v>
      </c>
      <c r="BK49">
        <v>34</v>
      </c>
      <c r="BL49">
        <v>24</v>
      </c>
      <c r="BM49">
        <v>97</v>
      </c>
      <c r="BN49">
        <v>72</v>
      </c>
      <c r="BO49">
        <v>12</v>
      </c>
      <c r="BP49">
        <v>50</v>
      </c>
      <c r="BQ49">
        <v>63</v>
      </c>
      <c r="BR49">
        <v>64</v>
      </c>
      <c r="BS49">
        <v>33</v>
      </c>
      <c r="BT49">
        <v>59</v>
      </c>
      <c r="BU49">
        <v>35</v>
      </c>
      <c r="BV49">
        <v>19</v>
      </c>
      <c r="BW49">
        <v>6</v>
      </c>
      <c r="BX49">
        <v>23</v>
      </c>
      <c r="BY49">
        <v>96</v>
      </c>
      <c r="BZ49">
        <v>60</v>
      </c>
      <c r="CA49">
        <v>18</v>
      </c>
      <c r="CB49">
        <v>96</v>
      </c>
      <c r="CC49">
        <v>62</v>
      </c>
      <c r="CD49">
        <v>9</v>
      </c>
      <c r="CE49">
        <v>23</v>
      </c>
      <c r="CF49">
        <v>40</v>
      </c>
      <c r="CG49">
        <v>76</v>
      </c>
      <c r="CH49">
        <v>97</v>
      </c>
      <c r="CI49">
        <v>6</v>
      </c>
      <c r="CJ49">
        <v>79</v>
      </c>
      <c r="CK49">
        <v>34</v>
      </c>
      <c r="CL49">
        <v>80</v>
      </c>
      <c r="CM49">
        <v>116</v>
      </c>
      <c r="CN49">
        <v>99</v>
      </c>
      <c r="CO49">
        <v>6</v>
      </c>
      <c r="CP49">
        <v>32</v>
      </c>
      <c r="CQ49">
        <v>12</v>
      </c>
      <c r="CR49">
        <v>70</v>
      </c>
      <c r="CS49">
        <v>95</v>
      </c>
      <c r="CT49">
        <v>51</v>
      </c>
      <c r="CU49">
        <v>45</v>
      </c>
      <c r="CV49">
        <v>17</v>
      </c>
      <c r="CW49">
        <v>87</v>
      </c>
      <c r="CX49">
        <v>86</v>
      </c>
      <c r="CY49">
        <v>84</v>
      </c>
      <c r="CZ49">
        <v>6</v>
      </c>
      <c r="DA49">
        <v>103</v>
      </c>
      <c r="DB49">
        <v>57</v>
      </c>
      <c r="DC49">
        <v>57</v>
      </c>
      <c r="DD49">
        <v>83</v>
      </c>
      <c r="DE49">
        <v>72</v>
      </c>
      <c r="DF49">
        <v>6</v>
      </c>
      <c r="DG49">
        <v>87</v>
      </c>
      <c r="DH49">
        <v>18</v>
      </c>
      <c r="DI49">
        <v>30</v>
      </c>
      <c r="DJ49">
        <v>109</v>
      </c>
      <c r="DK49">
        <v>6</v>
      </c>
      <c r="DL49">
        <v>87</v>
      </c>
      <c r="DM49">
        <v>13</v>
      </c>
      <c r="DN49">
        <v>99</v>
      </c>
      <c r="DO49">
        <v>118</v>
      </c>
      <c r="DP49">
        <v>53</v>
      </c>
      <c r="DQ49" s="86">
        <f ca="1">Control!$C$7*Calculations!$C$82*INDEX('Monthly Data'!N:N,Calculations!$C$116+MOD(A49,Calculations!$C$118))+Control!$C$7*Calculations!$C$83*INDEX('Monthly Data'!O:O,Calculations!$C$116+MOD(A49,Calculations!$C$118))+Control!$C$7*Calculations!$C$84*INDEX('Monthly Data'!P:P,Calculations!$C$116+MOD(A49,Calculations!$C$118))+Control!$C$7*Calculations!$C$85*INDEX('Monthly Data'!Q:Q,Calculations!$C$116+MOD(A49,Calculations!$C$118))+(1-Control!$C$7*Calculations!$C$87)*INDEX('Monthly Data'!R:R,Calculations!$C$116+MOD(A49,Calculations!$C$118))</f>
        <v>3.7118215575026904E-2</v>
      </c>
      <c r="DR49" s="86">
        <f ca="1">Control!$C$7*Calculations!$C$82*INDEX('Monthly Data'!N:N,Calculations!$C$116+MOD(B49,Calculations!$C$118))+Control!$C$7*Calculations!$C$83*INDEX('Monthly Data'!O:O,Calculations!$C$116+MOD(B49,Calculations!$C$118))+Control!$C$7*Calculations!$C$84*INDEX('Monthly Data'!P:P,Calculations!$C$116+MOD(B49,Calculations!$C$118))+Control!$C$7*Calculations!$C$85*INDEX('Monthly Data'!Q:Q,Calculations!$C$116+MOD(B49,Calculations!$C$118))+(1-Control!$C$7*Calculations!$C$87)*INDEX('Monthly Data'!R:R,Calculations!$C$116+MOD(B49,Calculations!$C$118))</f>
        <v>7.9764341593600071E-3</v>
      </c>
      <c r="DS49" s="86">
        <f ca="1">Control!$C$7*Calculations!$C$82*INDEX('Monthly Data'!N:N,Calculations!$C$116+MOD(C49,Calculations!$C$118))+Control!$C$7*Calculations!$C$83*INDEX('Monthly Data'!O:O,Calculations!$C$116+MOD(C49,Calculations!$C$118))+Control!$C$7*Calculations!$C$84*INDEX('Monthly Data'!P:P,Calculations!$C$116+MOD(C49,Calculations!$C$118))+Control!$C$7*Calculations!$C$85*INDEX('Monthly Data'!Q:Q,Calculations!$C$116+MOD(C49,Calculations!$C$118))+(1-Control!$C$7*Calculations!$C$87)*INDEX('Monthly Data'!R:R,Calculations!$C$116+MOD(C49,Calculations!$C$118))</f>
        <v>8.4240675975201049E-3</v>
      </c>
      <c r="DT49" s="86">
        <f ca="1">Control!$C$7*Calculations!$C$82*INDEX('Monthly Data'!N:N,Calculations!$C$116+MOD(D49,Calculations!$C$118))+Control!$C$7*Calculations!$C$83*INDEX('Monthly Data'!O:O,Calculations!$C$116+MOD(D49,Calculations!$C$118))+Control!$C$7*Calculations!$C$84*INDEX('Monthly Data'!P:P,Calculations!$C$116+MOD(D49,Calculations!$C$118))+Control!$C$7*Calculations!$C$85*INDEX('Monthly Data'!Q:Q,Calculations!$C$116+MOD(D49,Calculations!$C$118))+(1-Control!$C$7*Calculations!$C$87)*INDEX('Monthly Data'!R:R,Calculations!$C$116+MOD(D49,Calculations!$C$118))</f>
        <v>1.5063457444773597E-2</v>
      </c>
      <c r="DU49" s="86">
        <f ca="1">Control!$C$7*Calculations!$C$82*INDEX('Monthly Data'!N:N,Calculations!$C$116+MOD(E49,Calculations!$C$118))+Control!$C$7*Calculations!$C$83*INDEX('Monthly Data'!O:O,Calculations!$C$116+MOD(E49,Calculations!$C$118))+Control!$C$7*Calculations!$C$84*INDEX('Monthly Data'!P:P,Calculations!$C$116+MOD(E49,Calculations!$C$118))+Control!$C$7*Calculations!$C$85*INDEX('Monthly Data'!Q:Q,Calculations!$C$116+MOD(E49,Calculations!$C$118))+(1-Control!$C$7*Calculations!$C$87)*INDEX('Monthly Data'!R:R,Calculations!$C$116+MOD(E49,Calculations!$C$118))</f>
        <v>6.6954569943530936E-3</v>
      </c>
      <c r="DV49" s="86">
        <f ca="1">Control!$C$7*Calculations!$C$82*INDEX('Monthly Data'!N:N,Calculations!$C$116+MOD(F49,Calculations!$C$118))+Control!$C$7*Calculations!$C$83*INDEX('Monthly Data'!O:O,Calculations!$C$116+MOD(F49,Calculations!$C$118))+Control!$C$7*Calculations!$C$84*INDEX('Monthly Data'!P:P,Calculations!$C$116+MOD(F49,Calculations!$C$118))+Control!$C$7*Calculations!$C$85*INDEX('Monthly Data'!Q:Q,Calculations!$C$116+MOD(F49,Calculations!$C$118))+(1-Control!$C$7*Calculations!$C$87)*INDEX('Monthly Data'!R:R,Calculations!$C$116+MOD(F49,Calculations!$C$118))</f>
        <v>1.0353752315110615E-2</v>
      </c>
      <c r="DW49" s="86">
        <f ca="1">Control!$C$7*Calculations!$C$82*INDEX('Monthly Data'!N:N,Calculations!$C$116+MOD(G49,Calculations!$C$118))+Control!$C$7*Calculations!$C$83*INDEX('Monthly Data'!O:O,Calculations!$C$116+MOD(G49,Calculations!$C$118))+Control!$C$7*Calculations!$C$84*INDEX('Monthly Data'!P:P,Calculations!$C$116+MOD(G49,Calculations!$C$118))+Control!$C$7*Calculations!$C$85*INDEX('Monthly Data'!Q:Q,Calculations!$C$116+MOD(G49,Calculations!$C$118))+(1-Control!$C$7*Calculations!$C$87)*INDEX('Monthly Data'!R:R,Calculations!$C$116+MOD(G49,Calculations!$C$118))</f>
        <v>-3.299557342782896E-2</v>
      </c>
      <c r="DX49" s="86">
        <f ca="1">Control!$C$7*Calculations!$C$82*INDEX('Monthly Data'!N:N,Calculations!$C$116+MOD(H49,Calculations!$C$118))+Control!$C$7*Calculations!$C$83*INDEX('Monthly Data'!O:O,Calculations!$C$116+MOD(H49,Calculations!$C$118))+Control!$C$7*Calculations!$C$84*INDEX('Monthly Data'!P:P,Calculations!$C$116+MOD(H49,Calculations!$C$118))+Control!$C$7*Calculations!$C$85*INDEX('Monthly Data'!Q:Q,Calculations!$C$116+MOD(H49,Calculations!$C$118))+(1-Control!$C$7*Calculations!$C$87)*INDEX('Monthly Data'!R:R,Calculations!$C$116+MOD(H49,Calculations!$C$118))</f>
        <v>3.6332715283247441E-2</v>
      </c>
      <c r="DY49" s="86">
        <f ca="1">Control!$C$7*Calculations!$C$82*INDEX('Monthly Data'!N:N,Calculations!$C$116+MOD(I49,Calculations!$C$118))+Control!$C$7*Calculations!$C$83*INDEX('Monthly Data'!O:O,Calculations!$C$116+MOD(I49,Calculations!$C$118))+Control!$C$7*Calculations!$C$84*INDEX('Monthly Data'!P:P,Calculations!$C$116+MOD(I49,Calculations!$C$118))+Control!$C$7*Calculations!$C$85*INDEX('Monthly Data'!Q:Q,Calculations!$C$116+MOD(I49,Calculations!$C$118))+(1-Control!$C$7*Calculations!$C$87)*INDEX('Monthly Data'!R:R,Calculations!$C$116+MOD(I49,Calculations!$C$118))</f>
        <v>5.8868730207813358E-3</v>
      </c>
      <c r="DZ49" s="86">
        <f ca="1">Control!$C$7*Calculations!$C$82*INDEX('Monthly Data'!N:N,Calculations!$C$116+MOD(J49,Calculations!$C$118))+Control!$C$7*Calculations!$C$83*INDEX('Monthly Data'!O:O,Calculations!$C$116+MOD(J49,Calculations!$C$118))+Control!$C$7*Calculations!$C$84*INDEX('Monthly Data'!P:P,Calculations!$C$116+MOD(J49,Calculations!$C$118))+Control!$C$7*Calculations!$C$85*INDEX('Monthly Data'!Q:Q,Calculations!$C$116+MOD(J49,Calculations!$C$118))+(1-Control!$C$7*Calculations!$C$87)*INDEX('Monthly Data'!R:R,Calculations!$C$116+MOD(J49,Calculations!$C$118))</f>
        <v>3.6332715283247441E-2</v>
      </c>
      <c r="EA49" s="86">
        <f ca="1">Control!$C$7*Calculations!$C$82*INDEX('Monthly Data'!N:N,Calculations!$C$116+MOD(K49,Calculations!$C$118))+Control!$C$7*Calculations!$C$83*INDEX('Monthly Data'!O:O,Calculations!$C$116+MOD(K49,Calculations!$C$118))+Control!$C$7*Calculations!$C$84*INDEX('Monthly Data'!P:P,Calculations!$C$116+MOD(K49,Calculations!$C$118))+Control!$C$7*Calculations!$C$85*INDEX('Monthly Data'!Q:Q,Calculations!$C$116+MOD(K49,Calculations!$C$118))+(1-Control!$C$7*Calculations!$C$87)*INDEX('Monthly Data'!R:R,Calculations!$C$116+MOD(K49,Calculations!$C$118))</f>
        <v>1.1786765492207996E-2</v>
      </c>
      <c r="EB49" s="86">
        <f ca="1">Control!$C$7*Calculations!$C$82*INDEX('Monthly Data'!N:N,Calculations!$C$116+MOD(L49,Calculations!$C$118))+Control!$C$7*Calculations!$C$83*INDEX('Monthly Data'!O:O,Calculations!$C$116+MOD(L49,Calculations!$C$118))+Control!$C$7*Calculations!$C$84*INDEX('Monthly Data'!P:P,Calculations!$C$116+MOD(L49,Calculations!$C$118))+Control!$C$7*Calculations!$C$85*INDEX('Monthly Data'!Q:Q,Calculations!$C$116+MOD(L49,Calculations!$C$118))+(1-Control!$C$7*Calculations!$C$87)*INDEX('Monthly Data'!R:R,Calculations!$C$116+MOD(L49,Calculations!$C$118))</f>
        <v>-2.0259958308006688E-2</v>
      </c>
      <c r="EC49" s="86">
        <f ca="1">Control!$C$7*Calculations!$C$82*INDEX('Monthly Data'!N:N,Calculations!$C$116+MOD(M49,Calculations!$C$118))+Control!$C$7*Calculations!$C$83*INDEX('Monthly Data'!O:O,Calculations!$C$116+MOD(M49,Calculations!$C$118))+Control!$C$7*Calculations!$C$84*INDEX('Monthly Data'!P:P,Calculations!$C$116+MOD(M49,Calculations!$C$118))+Control!$C$7*Calculations!$C$85*INDEX('Monthly Data'!Q:Q,Calculations!$C$116+MOD(M49,Calculations!$C$118))+(1-Control!$C$7*Calculations!$C$87)*INDEX('Monthly Data'!R:R,Calculations!$C$116+MOD(M49,Calculations!$C$118))</f>
        <v>-1.0485101266941802E-2</v>
      </c>
      <c r="ED49" s="86">
        <f ca="1">Control!$C$7*Calculations!$C$82*INDEX('Monthly Data'!N:N,Calculations!$C$116+MOD(N49,Calculations!$C$118))+Control!$C$7*Calculations!$C$83*INDEX('Monthly Data'!O:O,Calculations!$C$116+MOD(N49,Calculations!$C$118))+Control!$C$7*Calculations!$C$84*INDEX('Monthly Data'!P:P,Calculations!$C$116+MOD(N49,Calculations!$C$118))+Control!$C$7*Calculations!$C$85*INDEX('Monthly Data'!Q:Q,Calculations!$C$116+MOD(N49,Calculations!$C$118))+(1-Control!$C$7*Calculations!$C$87)*INDEX('Monthly Data'!R:R,Calculations!$C$116+MOD(N49,Calculations!$C$118))</f>
        <v>-1.9947061878162777E-2</v>
      </c>
      <c r="EE49" s="86">
        <f ca="1">Control!$C$7*Calculations!$C$82*INDEX('Monthly Data'!N:N,Calculations!$C$116+MOD(O49,Calculations!$C$118))+Control!$C$7*Calculations!$C$83*INDEX('Monthly Data'!O:O,Calculations!$C$116+MOD(O49,Calculations!$C$118))+Control!$C$7*Calculations!$C$84*INDEX('Monthly Data'!P:P,Calculations!$C$116+MOD(O49,Calculations!$C$118))+Control!$C$7*Calculations!$C$85*INDEX('Monthly Data'!Q:Q,Calculations!$C$116+MOD(O49,Calculations!$C$118))+(1-Control!$C$7*Calculations!$C$87)*INDEX('Monthly Data'!R:R,Calculations!$C$116+MOD(O49,Calculations!$C$118))</f>
        <v>6.3250222980707482E-3</v>
      </c>
      <c r="EF49" s="86">
        <f ca="1">Control!$C$7*Calculations!$C$82*INDEX('Monthly Data'!N:N,Calculations!$C$116+MOD(P49,Calculations!$C$118))+Control!$C$7*Calculations!$C$83*INDEX('Monthly Data'!O:O,Calculations!$C$116+MOD(P49,Calculations!$C$118))+Control!$C$7*Calculations!$C$84*INDEX('Monthly Data'!P:P,Calculations!$C$116+MOD(P49,Calculations!$C$118))+Control!$C$7*Calculations!$C$85*INDEX('Monthly Data'!Q:Q,Calculations!$C$116+MOD(P49,Calculations!$C$118))+(1-Control!$C$7*Calculations!$C$87)*INDEX('Monthly Data'!R:R,Calculations!$C$116+MOD(P49,Calculations!$C$118))</f>
        <v>-1.1360801645249321E-2</v>
      </c>
      <c r="EG49" s="86">
        <f ca="1">Control!$C$7*Calculations!$C$82*INDEX('Monthly Data'!N:N,Calculations!$C$116+MOD(Q49,Calculations!$C$118))+Control!$C$7*Calculations!$C$83*INDEX('Monthly Data'!O:O,Calculations!$C$116+MOD(Q49,Calculations!$C$118))+Control!$C$7*Calculations!$C$84*INDEX('Monthly Data'!P:P,Calculations!$C$116+MOD(Q49,Calculations!$C$118))+Control!$C$7*Calculations!$C$85*INDEX('Monthly Data'!Q:Q,Calculations!$C$116+MOD(Q49,Calculations!$C$118))+(1-Control!$C$7*Calculations!$C$87)*INDEX('Monthly Data'!R:R,Calculations!$C$116+MOD(Q49,Calculations!$C$118))</f>
        <v>4.7768166384148329E-3</v>
      </c>
      <c r="EH49" s="86">
        <f ca="1">Control!$C$7*Calculations!$C$82*INDEX('Monthly Data'!N:N,Calculations!$C$116+MOD(R49,Calculations!$C$118))+Control!$C$7*Calculations!$C$83*INDEX('Monthly Data'!O:O,Calculations!$C$116+MOD(R49,Calculations!$C$118))+Control!$C$7*Calculations!$C$84*INDEX('Monthly Data'!P:P,Calculations!$C$116+MOD(R49,Calculations!$C$118))+Control!$C$7*Calculations!$C$85*INDEX('Monthly Data'!Q:Q,Calculations!$C$116+MOD(R49,Calculations!$C$118))+(1-Control!$C$7*Calculations!$C$87)*INDEX('Monthly Data'!R:R,Calculations!$C$116+MOD(R49,Calculations!$C$118))</f>
        <v>-1.880155173376722E-2</v>
      </c>
      <c r="EI49" s="86">
        <f ca="1">Control!$C$7*Calculations!$C$82*INDEX('Monthly Data'!N:N,Calculations!$C$116+MOD(S49,Calculations!$C$118))+Control!$C$7*Calculations!$C$83*INDEX('Monthly Data'!O:O,Calculations!$C$116+MOD(S49,Calculations!$C$118))+Control!$C$7*Calculations!$C$84*INDEX('Monthly Data'!P:P,Calculations!$C$116+MOD(S49,Calculations!$C$118))+Control!$C$7*Calculations!$C$85*INDEX('Monthly Data'!Q:Q,Calculations!$C$116+MOD(S49,Calculations!$C$118))+(1-Control!$C$7*Calculations!$C$87)*INDEX('Monthly Data'!R:R,Calculations!$C$116+MOD(S49,Calculations!$C$118))</f>
        <v>-3.9863250714949353E-2</v>
      </c>
      <c r="EJ49" s="86">
        <f ca="1">Control!$C$7*Calculations!$C$82*INDEX('Monthly Data'!N:N,Calculations!$C$116+MOD(T49,Calculations!$C$118))+Control!$C$7*Calculations!$C$83*INDEX('Monthly Data'!O:O,Calculations!$C$116+MOD(T49,Calculations!$C$118))+Control!$C$7*Calculations!$C$84*INDEX('Monthly Data'!P:P,Calculations!$C$116+MOD(T49,Calculations!$C$118))+Control!$C$7*Calculations!$C$85*INDEX('Monthly Data'!Q:Q,Calculations!$C$116+MOD(T49,Calculations!$C$118))+(1-Control!$C$7*Calculations!$C$87)*INDEX('Monthly Data'!R:R,Calculations!$C$116+MOD(T49,Calculations!$C$118))</f>
        <v>-1.0485101266941802E-2</v>
      </c>
      <c r="EK49" s="86">
        <f ca="1">Control!$C$7*Calculations!$C$82*INDEX('Monthly Data'!N:N,Calculations!$C$116+MOD(U49,Calculations!$C$118))+Control!$C$7*Calculations!$C$83*INDEX('Monthly Data'!O:O,Calculations!$C$116+MOD(U49,Calculations!$C$118))+Control!$C$7*Calculations!$C$84*INDEX('Monthly Data'!P:P,Calculations!$C$116+MOD(U49,Calculations!$C$118))+Control!$C$7*Calculations!$C$85*INDEX('Monthly Data'!Q:Q,Calculations!$C$116+MOD(U49,Calculations!$C$118))+(1-Control!$C$7*Calculations!$C$87)*INDEX('Monthly Data'!R:R,Calculations!$C$116+MOD(U49,Calculations!$C$118))</f>
        <v>3.1070573055362403E-2</v>
      </c>
      <c r="EL49" s="86">
        <f ca="1">Control!$C$7*Calculations!$C$82*INDEX('Monthly Data'!N:N,Calculations!$C$116+MOD(V49,Calculations!$C$118))+Control!$C$7*Calculations!$C$83*INDEX('Monthly Data'!O:O,Calculations!$C$116+MOD(V49,Calculations!$C$118))+Control!$C$7*Calculations!$C$84*INDEX('Monthly Data'!P:P,Calculations!$C$116+MOD(V49,Calculations!$C$118))+Control!$C$7*Calculations!$C$85*INDEX('Monthly Data'!Q:Q,Calculations!$C$116+MOD(V49,Calculations!$C$118))+(1-Control!$C$7*Calculations!$C$87)*INDEX('Monthly Data'!R:R,Calculations!$C$116+MOD(V49,Calculations!$C$118))</f>
        <v>-1.6546126717384396E-2</v>
      </c>
      <c r="EM49" s="86">
        <f ca="1">Control!$C$7*Calculations!$C$82*INDEX('Monthly Data'!N:N,Calculations!$C$116+MOD(W49,Calculations!$C$118))+Control!$C$7*Calculations!$C$83*INDEX('Monthly Data'!O:O,Calculations!$C$116+MOD(W49,Calculations!$C$118))+Control!$C$7*Calculations!$C$84*INDEX('Monthly Data'!P:P,Calculations!$C$116+MOD(W49,Calculations!$C$118))+Control!$C$7*Calculations!$C$85*INDEX('Monthly Data'!Q:Q,Calculations!$C$116+MOD(W49,Calculations!$C$118))+(1-Control!$C$7*Calculations!$C$87)*INDEX('Monthly Data'!R:R,Calculations!$C$116+MOD(W49,Calculations!$C$118))</f>
        <v>1.8695385296339444E-2</v>
      </c>
      <c r="EN49" s="86">
        <f ca="1">Control!$C$7*Calculations!$C$82*INDEX('Monthly Data'!N:N,Calculations!$C$116+MOD(X49,Calculations!$C$118))+Control!$C$7*Calculations!$C$83*INDEX('Monthly Data'!O:O,Calculations!$C$116+MOD(X49,Calculations!$C$118))+Control!$C$7*Calculations!$C$84*INDEX('Monthly Data'!P:P,Calculations!$C$116+MOD(X49,Calculations!$C$118))+Control!$C$7*Calculations!$C$85*INDEX('Monthly Data'!Q:Q,Calculations!$C$116+MOD(X49,Calculations!$C$118))+(1-Control!$C$7*Calculations!$C$87)*INDEX('Monthly Data'!R:R,Calculations!$C$116+MOD(X49,Calculations!$C$118))</f>
        <v>1.1106855739851785E-2</v>
      </c>
      <c r="EO49" s="86">
        <f ca="1">Control!$C$7*Calculations!$C$82*INDEX('Monthly Data'!N:N,Calculations!$C$116+MOD(Y49,Calculations!$C$118))+Control!$C$7*Calculations!$C$83*INDEX('Monthly Data'!O:O,Calculations!$C$116+MOD(Y49,Calculations!$C$118))+Control!$C$7*Calculations!$C$84*INDEX('Monthly Data'!P:P,Calculations!$C$116+MOD(Y49,Calculations!$C$118))+Control!$C$7*Calculations!$C$85*INDEX('Monthly Data'!Q:Q,Calculations!$C$116+MOD(Y49,Calculations!$C$118))+(1-Control!$C$7*Calculations!$C$87)*INDEX('Monthly Data'!R:R,Calculations!$C$116+MOD(Y49,Calculations!$C$118))</f>
        <v>3.1070573055362403E-2</v>
      </c>
      <c r="EP49" s="86">
        <f ca="1">Control!$C$7*Calculations!$C$82*INDEX('Monthly Data'!N:N,Calculations!$C$116+MOD(Z49,Calculations!$C$118))+Control!$C$7*Calculations!$C$83*INDEX('Monthly Data'!O:O,Calculations!$C$116+MOD(Z49,Calculations!$C$118))+Control!$C$7*Calculations!$C$84*INDEX('Monthly Data'!P:P,Calculations!$C$116+MOD(Z49,Calculations!$C$118))+Control!$C$7*Calculations!$C$85*INDEX('Monthly Data'!Q:Q,Calculations!$C$116+MOD(Z49,Calculations!$C$118))+(1-Control!$C$7*Calculations!$C$87)*INDEX('Monthly Data'!R:R,Calculations!$C$116+MOD(Z49,Calculations!$C$118))</f>
        <v>-7.8872955230675015E-3</v>
      </c>
      <c r="EQ49" s="86">
        <f ca="1">Control!$C$7*Calculations!$C$82*INDEX('Monthly Data'!N:N,Calculations!$C$116+MOD(AA49,Calculations!$C$118))+Control!$C$7*Calculations!$C$83*INDEX('Monthly Data'!O:O,Calculations!$C$116+MOD(AA49,Calculations!$C$118))+Control!$C$7*Calculations!$C$84*INDEX('Monthly Data'!P:P,Calculations!$C$116+MOD(AA49,Calculations!$C$118))+Control!$C$7*Calculations!$C$85*INDEX('Monthly Data'!Q:Q,Calculations!$C$116+MOD(AA49,Calculations!$C$118))+(1-Control!$C$7*Calculations!$C$87)*INDEX('Monthly Data'!R:R,Calculations!$C$116+MOD(AA49,Calculations!$C$118))</f>
        <v>-4.417423226995453E-3</v>
      </c>
      <c r="ER49" s="86">
        <f ca="1">Control!$C$7*Calculations!$C$82*INDEX('Monthly Data'!N:N,Calculations!$C$116+MOD(AB49,Calculations!$C$118))+Control!$C$7*Calculations!$C$83*INDEX('Monthly Data'!O:O,Calculations!$C$116+MOD(AB49,Calculations!$C$118))+Control!$C$7*Calculations!$C$84*INDEX('Monthly Data'!P:P,Calculations!$C$116+MOD(AB49,Calculations!$C$118))+Control!$C$7*Calculations!$C$85*INDEX('Monthly Data'!Q:Q,Calculations!$C$116+MOD(AB49,Calculations!$C$118))+(1-Control!$C$7*Calculations!$C$87)*INDEX('Monthly Data'!R:R,Calculations!$C$116+MOD(AB49,Calculations!$C$118))</f>
        <v>1.0478379486191123E-2</v>
      </c>
      <c r="ES49" s="86">
        <f ca="1">Control!$C$7*Calculations!$C$82*INDEX('Monthly Data'!N:N,Calculations!$C$116+MOD(AC49,Calculations!$C$118))+Control!$C$7*Calculations!$C$83*INDEX('Monthly Data'!O:O,Calculations!$C$116+MOD(AC49,Calculations!$C$118))+Control!$C$7*Calculations!$C$84*INDEX('Monthly Data'!P:P,Calculations!$C$116+MOD(AC49,Calculations!$C$118))+Control!$C$7*Calculations!$C$85*INDEX('Monthly Data'!Q:Q,Calculations!$C$116+MOD(AC49,Calculations!$C$118))+(1-Control!$C$7*Calculations!$C$87)*INDEX('Monthly Data'!R:R,Calculations!$C$116+MOD(AC49,Calculations!$C$118))</f>
        <v>-2.4571433440223247E-2</v>
      </c>
      <c r="ET49" s="86">
        <f ca="1">Control!$C$7*Calculations!$C$82*INDEX('Monthly Data'!N:N,Calculations!$C$116+MOD(AD49,Calculations!$C$118))+Control!$C$7*Calculations!$C$83*INDEX('Monthly Data'!O:O,Calculations!$C$116+MOD(AD49,Calculations!$C$118))+Control!$C$7*Calculations!$C$84*INDEX('Monthly Data'!P:P,Calculations!$C$116+MOD(AD49,Calculations!$C$118))+Control!$C$7*Calculations!$C$85*INDEX('Monthly Data'!Q:Q,Calculations!$C$116+MOD(AD49,Calculations!$C$118))+(1-Control!$C$7*Calculations!$C$87)*INDEX('Monthly Data'!R:R,Calculations!$C$116+MOD(AD49,Calculations!$C$118))</f>
        <v>5.8868730207813358E-3</v>
      </c>
      <c r="EU49" s="86">
        <f ca="1">Control!$C$7*Calculations!$C$82*INDEX('Monthly Data'!N:N,Calculations!$C$116+MOD(AE49,Calculations!$C$118))+Control!$C$7*Calculations!$C$83*INDEX('Monthly Data'!O:O,Calculations!$C$116+MOD(AE49,Calculations!$C$118))+Control!$C$7*Calculations!$C$84*INDEX('Monthly Data'!P:P,Calculations!$C$116+MOD(AE49,Calculations!$C$118))+Control!$C$7*Calculations!$C$85*INDEX('Monthly Data'!Q:Q,Calculations!$C$116+MOD(AE49,Calculations!$C$118))+(1-Control!$C$7*Calculations!$C$87)*INDEX('Monthly Data'!R:R,Calculations!$C$116+MOD(AE49,Calculations!$C$118))</f>
        <v>1.8695385296339444E-2</v>
      </c>
      <c r="EV49" s="86">
        <f ca="1">Control!$C$7*Calculations!$C$82*INDEX('Monthly Data'!N:N,Calculations!$C$116+MOD(AF49,Calculations!$C$118))+Control!$C$7*Calculations!$C$83*INDEX('Monthly Data'!O:O,Calculations!$C$116+MOD(AF49,Calculations!$C$118))+Control!$C$7*Calculations!$C$84*INDEX('Monthly Data'!P:P,Calculations!$C$116+MOD(AF49,Calculations!$C$118))+Control!$C$7*Calculations!$C$85*INDEX('Monthly Data'!Q:Q,Calculations!$C$116+MOD(AF49,Calculations!$C$118))+(1-Control!$C$7*Calculations!$C$87)*INDEX('Monthly Data'!R:R,Calculations!$C$116+MOD(AF49,Calculations!$C$118))</f>
        <v>3.6332715283247441E-2</v>
      </c>
      <c r="EW49" s="86">
        <f ca="1">Control!$C$7*Calculations!$C$82*INDEX('Monthly Data'!N:N,Calculations!$C$116+MOD(AG49,Calculations!$C$118))+Control!$C$7*Calculations!$C$83*INDEX('Monthly Data'!O:O,Calculations!$C$116+MOD(AG49,Calculations!$C$118))+Control!$C$7*Calculations!$C$84*INDEX('Monthly Data'!P:P,Calculations!$C$116+MOD(AG49,Calculations!$C$118))+Control!$C$7*Calculations!$C$85*INDEX('Monthly Data'!Q:Q,Calculations!$C$116+MOD(AG49,Calculations!$C$118))+(1-Control!$C$7*Calculations!$C$87)*INDEX('Monthly Data'!R:R,Calculations!$C$116+MOD(AG49,Calculations!$C$118))</f>
        <v>2.1918137743539623E-2</v>
      </c>
      <c r="EX49" s="86">
        <f ca="1">Control!$C$7*Calculations!$C$82*INDEX('Monthly Data'!N:N,Calculations!$C$116+MOD(AH49,Calculations!$C$118))+Control!$C$7*Calculations!$C$83*INDEX('Monthly Data'!O:O,Calculations!$C$116+MOD(AH49,Calculations!$C$118))+Control!$C$7*Calculations!$C$84*INDEX('Monthly Data'!P:P,Calculations!$C$116+MOD(AH49,Calculations!$C$118))+Control!$C$7*Calculations!$C$85*INDEX('Monthly Data'!Q:Q,Calculations!$C$116+MOD(AH49,Calculations!$C$118))+(1-Control!$C$7*Calculations!$C$87)*INDEX('Monthly Data'!R:R,Calculations!$C$116+MOD(AH49,Calculations!$C$118))</f>
        <v>4.7768166384148329E-3</v>
      </c>
      <c r="EY49" s="86">
        <f ca="1">Control!$C$7*Calculations!$C$82*INDEX('Monthly Data'!N:N,Calculations!$C$116+MOD(AI49,Calculations!$C$118))+Control!$C$7*Calculations!$C$83*INDEX('Monthly Data'!O:O,Calculations!$C$116+MOD(AI49,Calculations!$C$118))+Control!$C$7*Calculations!$C$84*INDEX('Monthly Data'!P:P,Calculations!$C$116+MOD(AI49,Calculations!$C$118))+Control!$C$7*Calculations!$C$85*INDEX('Monthly Data'!Q:Q,Calculations!$C$116+MOD(AI49,Calculations!$C$118))+(1-Control!$C$7*Calculations!$C$87)*INDEX('Monthly Data'!R:R,Calculations!$C$116+MOD(AI49,Calculations!$C$118))</f>
        <v>7.5897487599915015E-3</v>
      </c>
      <c r="EZ49" s="86">
        <f ca="1">Control!$C$7*Calculations!$C$82*INDEX('Monthly Data'!N:N,Calculations!$C$116+MOD(AJ49,Calculations!$C$118))+Control!$C$7*Calculations!$C$83*INDEX('Monthly Data'!O:O,Calculations!$C$116+MOD(AJ49,Calculations!$C$118))+Control!$C$7*Calculations!$C$84*INDEX('Monthly Data'!P:P,Calculations!$C$116+MOD(AJ49,Calculations!$C$118))+Control!$C$7*Calculations!$C$85*INDEX('Monthly Data'!Q:Q,Calculations!$C$116+MOD(AJ49,Calculations!$C$118))+(1-Control!$C$7*Calculations!$C$87)*INDEX('Monthly Data'!R:R,Calculations!$C$116+MOD(AJ49,Calculations!$C$118))</f>
        <v>1.5108777406081684E-3</v>
      </c>
      <c r="FA49" s="86">
        <f ca="1">Control!$C$7*Calculations!$C$82*INDEX('Monthly Data'!N:N,Calculations!$C$116+MOD(AK49,Calculations!$C$118))+Control!$C$7*Calculations!$C$83*INDEX('Monthly Data'!O:O,Calculations!$C$116+MOD(AK49,Calculations!$C$118))+Control!$C$7*Calculations!$C$84*INDEX('Monthly Data'!P:P,Calculations!$C$116+MOD(AK49,Calculations!$C$118))+Control!$C$7*Calculations!$C$85*INDEX('Monthly Data'!Q:Q,Calculations!$C$116+MOD(AK49,Calculations!$C$118))+(1-Control!$C$7*Calculations!$C$87)*INDEX('Monthly Data'!R:R,Calculations!$C$116+MOD(AK49,Calculations!$C$118))</f>
        <v>1.1704119272391494E-2</v>
      </c>
      <c r="FB49" s="86">
        <f ca="1">Control!$C$7*Calculations!$C$82*INDEX('Monthly Data'!N:N,Calculations!$C$116+MOD(AL49,Calculations!$C$118))+Control!$C$7*Calculations!$C$83*INDEX('Monthly Data'!O:O,Calculations!$C$116+MOD(AL49,Calculations!$C$118))+Control!$C$7*Calculations!$C$84*INDEX('Monthly Data'!P:P,Calculations!$C$116+MOD(AL49,Calculations!$C$118))+Control!$C$7*Calculations!$C$85*INDEX('Monthly Data'!Q:Q,Calculations!$C$116+MOD(AL49,Calculations!$C$118))+(1-Control!$C$7*Calculations!$C$87)*INDEX('Monthly Data'!R:R,Calculations!$C$116+MOD(AL49,Calculations!$C$118))</f>
        <v>7.9764341593600071E-3</v>
      </c>
      <c r="FC49" s="86">
        <f ca="1">Control!$C$7*Calculations!$C$82*INDEX('Monthly Data'!N:N,Calculations!$C$116+MOD(AM49,Calculations!$C$118))+Control!$C$7*Calculations!$C$83*INDEX('Monthly Data'!O:O,Calculations!$C$116+MOD(AM49,Calculations!$C$118))+Control!$C$7*Calculations!$C$84*INDEX('Monthly Data'!P:P,Calculations!$C$116+MOD(AM49,Calculations!$C$118))+Control!$C$7*Calculations!$C$85*INDEX('Monthly Data'!Q:Q,Calculations!$C$116+MOD(AM49,Calculations!$C$118))+(1-Control!$C$7*Calculations!$C$87)*INDEX('Monthly Data'!R:R,Calculations!$C$116+MOD(AM49,Calculations!$C$118))</f>
        <v>1.2435425892067014E-2</v>
      </c>
      <c r="FD49" s="86">
        <f ca="1">Control!$C$7*Calculations!$C$82*INDEX('Monthly Data'!N:N,Calculations!$C$116+MOD(AN49,Calculations!$C$118))+Control!$C$7*Calculations!$C$83*INDEX('Monthly Data'!O:O,Calculations!$C$116+MOD(AN49,Calculations!$C$118))+Control!$C$7*Calculations!$C$84*INDEX('Monthly Data'!P:P,Calculations!$C$116+MOD(AN49,Calculations!$C$118))+Control!$C$7*Calculations!$C$85*INDEX('Monthly Data'!Q:Q,Calculations!$C$116+MOD(AN49,Calculations!$C$118))+(1-Control!$C$7*Calculations!$C$87)*INDEX('Monthly Data'!R:R,Calculations!$C$116+MOD(AN49,Calculations!$C$118))</f>
        <v>2.2757992058453024E-3</v>
      </c>
      <c r="FE49" s="86">
        <f ca="1">Control!$C$7*Calculations!$C$82*INDEX('Monthly Data'!N:N,Calculations!$C$116+MOD(AO49,Calculations!$C$118))+Control!$C$7*Calculations!$C$83*INDEX('Monthly Data'!O:O,Calculations!$C$116+MOD(AO49,Calculations!$C$118))+Control!$C$7*Calculations!$C$84*INDEX('Monthly Data'!P:P,Calculations!$C$116+MOD(AO49,Calculations!$C$118))+Control!$C$7*Calculations!$C$85*INDEX('Monthly Data'!Q:Q,Calculations!$C$116+MOD(AO49,Calculations!$C$118))+(1-Control!$C$7*Calculations!$C$87)*INDEX('Monthly Data'!R:R,Calculations!$C$116+MOD(AO49,Calculations!$C$118))</f>
        <v>3.127051071655923E-3</v>
      </c>
      <c r="FF49" s="86">
        <f ca="1">Control!$C$7*Calculations!$C$82*INDEX('Monthly Data'!N:N,Calculations!$C$116+MOD(AP49,Calculations!$C$118))+Control!$C$7*Calculations!$C$83*INDEX('Monthly Data'!O:O,Calculations!$C$116+MOD(AP49,Calculations!$C$118))+Control!$C$7*Calculations!$C$84*INDEX('Monthly Data'!P:P,Calculations!$C$116+MOD(AP49,Calculations!$C$118))+Control!$C$7*Calculations!$C$85*INDEX('Monthly Data'!Q:Q,Calculations!$C$116+MOD(AP49,Calculations!$C$118))+(1-Control!$C$7*Calculations!$C$87)*INDEX('Monthly Data'!R:R,Calculations!$C$116+MOD(AP49,Calculations!$C$118))</f>
        <v>7.3538285850108537E-3</v>
      </c>
      <c r="FG49" s="86">
        <f ca="1">Control!$C$7*Calculations!$C$82*INDEX('Monthly Data'!N:N,Calculations!$C$116+MOD(AQ49,Calculations!$C$118))+Control!$C$7*Calculations!$C$83*INDEX('Monthly Data'!O:O,Calculations!$C$116+MOD(AQ49,Calculations!$C$118))+Control!$C$7*Calculations!$C$84*INDEX('Monthly Data'!P:P,Calculations!$C$116+MOD(AQ49,Calculations!$C$118))+Control!$C$7*Calculations!$C$85*INDEX('Monthly Data'!Q:Q,Calculations!$C$116+MOD(AQ49,Calculations!$C$118))+(1-Control!$C$7*Calculations!$C$87)*INDEX('Monthly Data'!R:R,Calculations!$C$116+MOD(AQ49,Calculations!$C$118))</f>
        <v>2.3206536303657571E-2</v>
      </c>
      <c r="FH49" s="86">
        <f ca="1">Control!$C$7*Calculations!$C$82*INDEX('Monthly Data'!N:N,Calculations!$C$116+MOD(AR49,Calculations!$C$118))+Control!$C$7*Calculations!$C$83*INDEX('Monthly Data'!O:O,Calculations!$C$116+MOD(AR49,Calculations!$C$118))+Control!$C$7*Calculations!$C$84*INDEX('Monthly Data'!P:P,Calculations!$C$116+MOD(AR49,Calculations!$C$118))+Control!$C$7*Calculations!$C$85*INDEX('Monthly Data'!Q:Q,Calculations!$C$116+MOD(AR49,Calculations!$C$118))+(1-Control!$C$7*Calculations!$C$87)*INDEX('Monthly Data'!R:R,Calculations!$C$116+MOD(AR49,Calculations!$C$118))</f>
        <v>4.089189590407355E-3</v>
      </c>
      <c r="FI49" s="86">
        <f ca="1">Control!$C$7*Calculations!$C$82*INDEX('Monthly Data'!N:N,Calculations!$C$116+MOD(AS49,Calculations!$C$118))+Control!$C$7*Calculations!$C$83*INDEX('Monthly Data'!O:O,Calculations!$C$116+MOD(AS49,Calculations!$C$118))+Control!$C$7*Calculations!$C$84*INDEX('Monthly Data'!P:P,Calculations!$C$116+MOD(AS49,Calculations!$C$118))+Control!$C$7*Calculations!$C$85*INDEX('Monthly Data'!Q:Q,Calculations!$C$116+MOD(AS49,Calculations!$C$118))+(1-Control!$C$7*Calculations!$C$87)*INDEX('Monthly Data'!R:R,Calculations!$C$116+MOD(AS49,Calculations!$C$118))</f>
        <v>1.7361594973213587E-2</v>
      </c>
      <c r="FJ49" s="86">
        <f ca="1">Control!$C$7*Calculations!$C$82*INDEX('Monthly Data'!N:N,Calculations!$C$116+MOD(AT49,Calculations!$C$118))+Control!$C$7*Calculations!$C$83*INDEX('Monthly Data'!O:O,Calculations!$C$116+MOD(AT49,Calculations!$C$118))+Control!$C$7*Calculations!$C$84*INDEX('Monthly Data'!P:P,Calculations!$C$116+MOD(AT49,Calculations!$C$118))+Control!$C$7*Calculations!$C$85*INDEX('Monthly Data'!Q:Q,Calculations!$C$116+MOD(AT49,Calculations!$C$118))+(1-Control!$C$7*Calculations!$C$87)*INDEX('Monthly Data'!R:R,Calculations!$C$116+MOD(AT49,Calculations!$C$118))</f>
        <v>1.8665061640915637E-2</v>
      </c>
      <c r="FK49" s="86">
        <f ca="1">Control!$C$7*Calculations!$C$82*INDEX('Monthly Data'!N:N,Calculations!$C$116+MOD(AU49,Calculations!$C$118))+Control!$C$7*Calculations!$C$83*INDEX('Monthly Data'!O:O,Calculations!$C$116+MOD(AU49,Calculations!$C$118))+Control!$C$7*Calculations!$C$84*INDEX('Monthly Data'!P:P,Calculations!$C$116+MOD(AU49,Calculations!$C$118))+Control!$C$7*Calculations!$C$85*INDEX('Monthly Data'!Q:Q,Calculations!$C$116+MOD(AU49,Calculations!$C$118))+(1-Control!$C$7*Calculations!$C$87)*INDEX('Monthly Data'!R:R,Calculations!$C$116+MOD(AU49,Calculations!$C$118))</f>
        <v>3.8809817903524786E-2</v>
      </c>
      <c r="FL49" s="86">
        <f ca="1">Control!$C$7*Calculations!$C$82*INDEX('Monthly Data'!N:N,Calculations!$C$116+MOD(AV49,Calculations!$C$118))+Control!$C$7*Calculations!$C$83*INDEX('Monthly Data'!O:O,Calculations!$C$116+MOD(AV49,Calculations!$C$118))+Control!$C$7*Calculations!$C$84*INDEX('Monthly Data'!P:P,Calculations!$C$116+MOD(AV49,Calculations!$C$118))+Control!$C$7*Calculations!$C$85*INDEX('Monthly Data'!Q:Q,Calculations!$C$116+MOD(AV49,Calculations!$C$118))+(1-Control!$C$7*Calculations!$C$87)*INDEX('Monthly Data'!R:R,Calculations!$C$116+MOD(AV49,Calculations!$C$118))</f>
        <v>-1.9947061878162777E-2</v>
      </c>
      <c r="FM49" s="86">
        <f ca="1">Control!$C$7*Calculations!$C$82*INDEX('Monthly Data'!N:N,Calculations!$C$116+MOD(AW49,Calculations!$C$118))+Control!$C$7*Calculations!$C$83*INDEX('Monthly Data'!O:O,Calculations!$C$116+MOD(AW49,Calculations!$C$118))+Control!$C$7*Calculations!$C$84*INDEX('Monthly Data'!P:P,Calculations!$C$116+MOD(AW49,Calculations!$C$118))+Control!$C$7*Calculations!$C$85*INDEX('Monthly Data'!Q:Q,Calculations!$C$116+MOD(AW49,Calculations!$C$118))+(1-Control!$C$7*Calculations!$C$87)*INDEX('Monthly Data'!R:R,Calculations!$C$116+MOD(AW49,Calculations!$C$118))</f>
        <v>-2.0259958308006688E-2</v>
      </c>
      <c r="FN49" s="86">
        <f ca="1">Control!$C$7*Calculations!$C$82*INDEX('Monthly Data'!N:N,Calculations!$C$116+MOD(AX49,Calculations!$C$118))+Control!$C$7*Calculations!$C$83*INDEX('Monthly Data'!O:O,Calculations!$C$116+MOD(AX49,Calculations!$C$118))+Control!$C$7*Calculations!$C$84*INDEX('Monthly Data'!P:P,Calculations!$C$116+MOD(AX49,Calculations!$C$118))+Control!$C$7*Calculations!$C$85*INDEX('Monthly Data'!Q:Q,Calculations!$C$116+MOD(AX49,Calculations!$C$118))+(1-Control!$C$7*Calculations!$C$87)*INDEX('Monthly Data'!R:R,Calculations!$C$116+MOD(AX49,Calculations!$C$118))</f>
        <v>3.1070573055362403E-2</v>
      </c>
      <c r="FO49" s="86">
        <f ca="1">Control!$C$7*Calculations!$C$82*INDEX('Monthly Data'!N:N,Calculations!$C$116+MOD(AY49,Calculations!$C$118))+Control!$C$7*Calculations!$C$83*INDEX('Monthly Data'!O:O,Calculations!$C$116+MOD(AY49,Calculations!$C$118))+Control!$C$7*Calculations!$C$84*INDEX('Monthly Data'!P:P,Calculations!$C$116+MOD(AY49,Calculations!$C$118))+Control!$C$7*Calculations!$C$85*INDEX('Monthly Data'!Q:Q,Calculations!$C$116+MOD(AY49,Calculations!$C$118))+(1-Control!$C$7*Calculations!$C$87)*INDEX('Monthly Data'!R:R,Calculations!$C$116+MOD(AY49,Calculations!$C$118))</f>
        <v>-2.0269389991732112E-2</v>
      </c>
      <c r="FP49" s="86">
        <f ca="1">Control!$C$7*Calculations!$C$82*INDEX('Monthly Data'!N:N,Calculations!$C$116+MOD(AZ49,Calculations!$C$118))+Control!$C$7*Calculations!$C$83*INDEX('Monthly Data'!O:O,Calculations!$C$116+MOD(AZ49,Calculations!$C$118))+Control!$C$7*Calculations!$C$84*INDEX('Monthly Data'!P:P,Calculations!$C$116+MOD(AZ49,Calculations!$C$118))+Control!$C$7*Calculations!$C$85*INDEX('Monthly Data'!Q:Q,Calculations!$C$116+MOD(AZ49,Calculations!$C$118))+(1-Control!$C$7*Calculations!$C$87)*INDEX('Monthly Data'!R:R,Calculations!$C$116+MOD(AZ49,Calculations!$C$118))</f>
        <v>-2.5168357537820856E-4</v>
      </c>
      <c r="FQ49" s="86">
        <f ca="1">Control!$C$7*Calculations!$C$82*INDEX('Monthly Data'!N:N,Calculations!$C$116+MOD(BA49,Calculations!$C$118))+Control!$C$7*Calculations!$C$83*INDEX('Monthly Data'!O:O,Calculations!$C$116+MOD(BA49,Calculations!$C$118))+Control!$C$7*Calculations!$C$84*INDEX('Monthly Data'!P:P,Calculations!$C$116+MOD(BA49,Calculations!$C$118))+Control!$C$7*Calculations!$C$85*INDEX('Monthly Data'!Q:Q,Calculations!$C$116+MOD(BA49,Calculations!$C$118))+(1-Control!$C$7*Calculations!$C$87)*INDEX('Monthly Data'!R:R,Calculations!$C$116+MOD(BA49,Calculations!$C$118))</f>
        <v>2.3206536303657571E-2</v>
      </c>
      <c r="FR49" s="86">
        <f ca="1">Control!$C$7*Calculations!$C$82*INDEX('Monthly Data'!N:N,Calculations!$C$116+MOD(BB49,Calculations!$C$118))+Control!$C$7*Calculations!$C$83*INDEX('Monthly Data'!O:O,Calculations!$C$116+MOD(BB49,Calculations!$C$118))+Control!$C$7*Calculations!$C$84*INDEX('Monthly Data'!P:P,Calculations!$C$116+MOD(BB49,Calculations!$C$118))+Control!$C$7*Calculations!$C$85*INDEX('Monthly Data'!Q:Q,Calculations!$C$116+MOD(BB49,Calculations!$C$118))+(1-Control!$C$7*Calculations!$C$87)*INDEX('Monthly Data'!R:R,Calculations!$C$116+MOD(BB49,Calculations!$C$118))</f>
        <v>1.7472933988537529E-2</v>
      </c>
      <c r="FS49" s="86">
        <f ca="1">Control!$C$7*Calculations!$C$82*INDEX('Monthly Data'!N:N,Calculations!$C$116+MOD(BC49,Calculations!$C$118))+Control!$C$7*Calculations!$C$83*INDEX('Monthly Data'!O:O,Calculations!$C$116+MOD(BC49,Calculations!$C$118))+Control!$C$7*Calculations!$C$84*INDEX('Monthly Data'!P:P,Calculations!$C$116+MOD(BC49,Calculations!$C$118))+Control!$C$7*Calculations!$C$85*INDEX('Monthly Data'!Q:Q,Calculations!$C$116+MOD(BC49,Calculations!$C$118))+(1-Control!$C$7*Calculations!$C$87)*INDEX('Monthly Data'!R:R,Calculations!$C$116+MOD(BC49,Calculations!$C$118))</f>
        <v>1.0627294914941248E-2</v>
      </c>
      <c r="FT49" s="86">
        <f ca="1">Control!$C$7*Calculations!$C$82*INDEX('Monthly Data'!N:N,Calculations!$C$116+MOD(BD49,Calculations!$C$118))+Control!$C$7*Calculations!$C$83*INDEX('Monthly Data'!O:O,Calculations!$C$116+MOD(BD49,Calculations!$C$118))+Control!$C$7*Calculations!$C$84*INDEX('Monthly Data'!P:P,Calculations!$C$116+MOD(BD49,Calculations!$C$118))+Control!$C$7*Calculations!$C$85*INDEX('Monthly Data'!Q:Q,Calculations!$C$116+MOD(BD49,Calculations!$C$118))+(1-Control!$C$7*Calculations!$C$87)*INDEX('Monthly Data'!R:R,Calculations!$C$116+MOD(BD49,Calculations!$C$118))</f>
        <v>1.4915555251167555E-3</v>
      </c>
      <c r="FU49" s="86">
        <f ca="1">Control!$C$7*Calculations!$C$82*INDEX('Monthly Data'!N:N,Calculations!$C$116+MOD(BE49,Calculations!$C$118))+Control!$C$7*Calculations!$C$83*INDEX('Monthly Data'!O:O,Calculations!$C$116+MOD(BE49,Calculations!$C$118))+Control!$C$7*Calculations!$C$84*INDEX('Monthly Data'!P:P,Calculations!$C$116+MOD(BE49,Calculations!$C$118))+Control!$C$7*Calculations!$C$85*INDEX('Monthly Data'!Q:Q,Calculations!$C$116+MOD(BE49,Calculations!$C$118))+(1-Control!$C$7*Calculations!$C$87)*INDEX('Monthly Data'!R:R,Calculations!$C$116+MOD(BE49,Calculations!$C$118))</f>
        <v>1.7361594973213587E-2</v>
      </c>
      <c r="FV49" s="86">
        <f ca="1">Control!$C$7*Calculations!$C$82*INDEX('Monthly Data'!N:N,Calculations!$C$116+MOD(BF49,Calculations!$C$118))+Control!$C$7*Calculations!$C$83*INDEX('Monthly Data'!O:O,Calculations!$C$116+MOD(BF49,Calculations!$C$118))+Control!$C$7*Calculations!$C$84*INDEX('Monthly Data'!P:P,Calculations!$C$116+MOD(BF49,Calculations!$C$118))+Control!$C$7*Calculations!$C$85*INDEX('Monthly Data'!Q:Q,Calculations!$C$116+MOD(BF49,Calculations!$C$118))+(1-Control!$C$7*Calculations!$C$87)*INDEX('Monthly Data'!R:R,Calculations!$C$116+MOD(BF49,Calculations!$C$118))</f>
        <v>-3.8554137824290124E-2</v>
      </c>
      <c r="FW49" s="86">
        <f ca="1">Control!$C$7*Calculations!$C$82*INDEX('Monthly Data'!N:N,Calculations!$C$116+MOD(BG49,Calculations!$C$118))+Control!$C$7*Calculations!$C$83*INDEX('Monthly Data'!O:O,Calculations!$C$116+MOD(BG49,Calculations!$C$118))+Control!$C$7*Calculations!$C$84*INDEX('Monthly Data'!P:P,Calculations!$C$116+MOD(BG49,Calculations!$C$118))+Control!$C$7*Calculations!$C$85*INDEX('Monthly Data'!Q:Q,Calculations!$C$116+MOD(BG49,Calculations!$C$118))+(1-Control!$C$7*Calculations!$C$87)*INDEX('Monthly Data'!R:R,Calculations!$C$116+MOD(BG49,Calculations!$C$118))</f>
        <v>-3.9863250714949353E-2</v>
      </c>
      <c r="FX49" s="86">
        <f ca="1">Control!$C$7*Calculations!$C$82*INDEX('Monthly Data'!N:N,Calculations!$C$116+MOD(BH49,Calculations!$C$118))+Control!$C$7*Calculations!$C$83*INDEX('Monthly Data'!O:O,Calculations!$C$116+MOD(BH49,Calculations!$C$118))+Control!$C$7*Calculations!$C$84*INDEX('Monthly Data'!P:P,Calculations!$C$116+MOD(BH49,Calculations!$C$118))+Control!$C$7*Calculations!$C$85*INDEX('Monthly Data'!Q:Q,Calculations!$C$116+MOD(BH49,Calculations!$C$118))+(1-Control!$C$7*Calculations!$C$87)*INDEX('Monthly Data'!R:R,Calculations!$C$116+MOD(BH49,Calculations!$C$118))</f>
        <v>-9.8327855560634558E-3</v>
      </c>
      <c r="FY49" s="86">
        <f ca="1">Control!$C$7*Calculations!$C$82*INDEX('Monthly Data'!N:N,Calculations!$C$116+MOD(BI49,Calculations!$C$118))+Control!$C$7*Calculations!$C$83*INDEX('Monthly Data'!O:O,Calculations!$C$116+MOD(BI49,Calculations!$C$118))+Control!$C$7*Calculations!$C$84*INDEX('Monthly Data'!P:P,Calculations!$C$116+MOD(BI49,Calculations!$C$118))+Control!$C$7*Calculations!$C$85*INDEX('Monthly Data'!Q:Q,Calculations!$C$116+MOD(BI49,Calculations!$C$118))+(1-Control!$C$7*Calculations!$C$87)*INDEX('Monthly Data'!R:R,Calculations!$C$116+MOD(BI49,Calculations!$C$118))</f>
        <v>-9.839093431862074E-3</v>
      </c>
      <c r="FZ49" s="86">
        <f ca="1">Control!$C$7*Calculations!$C$82*INDEX('Monthly Data'!N:N,Calculations!$C$116+MOD(BJ49,Calculations!$C$118))+Control!$C$7*Calculations!$C$83*INDEX('Monthly Data'!O:O,Calculations!$C$116+MOD(BJ49,Calculations!$C$118))+Control!$C$7*Calculations!$C$84*INDEX('Monthly Data'!P:P,Calculations!$C$116+MOD(BJ49,Calculations!$C$118))+Control!$C$7*Calculations!$C$85*INDEX('Monthly Data'!Q:Q,Calculations!$C$116+MOD(BJ49,Calculations!$C$118))+(1-Control!$C$7*Calculations!$C$87)*INDEX('Monthly Data'!R:R,Calculations!$C$116+MOD(BJ49,Calculations!$C$118))</f>
        <v>1.7599621212565995E-2</v>
      </c>
      <c r="GA49" s="86">
        <f ca="1">Control!$C$7*Calculations!$C$82*INDEX('Monthly Data'!N:N,Calculations!$C$116+MOD(BK49,Calculations!$C$118))+Control!$C$7*Calculations!$C$83*INDEX('Monthly Data'!O:O,Calculations!$C$116+MOD(BK49,Calculations!$C$118))+Control!$C$7*Calculations!$C$84*INDEX('Monthly Data'!P:P,Calculations!$C$116+MOD(BK49,Calculations!$C$118))+Control!$C$7*Calculations!$C$85*INDEX('Monthly Data'!Q:Q,Calculations!$C$116+MOD(BK49,Calculations!$C$118))+(1-Control!$C$7*Calculations!$C$87)*INDEX('Monthly Data'!R:R,Calculations!$C$116+MOD(BK49,Calculations!$C$118))</f>
        <v>5.3309355465453899E-3</v>
      </c>
      <c r="GB49" s="86">
        <f ca="1">Control!$C$7*Calculations!$C$82*INDEX('Monthly Data'!N:N,Calculations!$C$116+MOD(BL49,Calculations!$C$118))+Control!$C$7*Calculations!$C$83*INDEX('Monthly Data'!O:O,Calculations!$C$116+MOD(BL49,Calculations!$C$118))+Control!$C$7*Calculations!$C$84*INDEX('Monthly Data'!P:P,Calculations!$C$116+MOD(BL49,Calculations!$C$118))+Control!$C$7*Calculations!$C$85*INDEX('Monthly Data'!Q:Q,Calculations!$C$116+MOD(BL49,Calculations!$C$118))+(1-Control!$C$7*Calculations!$C$87)*INDEX('Monthly Data'!R:R,Calculations!$C$116+MOD(BL49,Calculations!$C$118))</f>
        <v>4.2795950888382334E-3</v>
      </c>
      <c r="GC49" s="86">
        <f ca="1">Control!$C$7*Calculations!$C$82*INDEX('Monthly Data'!N:N,Calculations!$C$116+MOD(BM49,Calculations!$C$118))+Control!$C$7*Calculations!$C$83*INDEX('Monthly Data'!O:O,Calculations!$C$116+MOD(BM49,Calculations!$C$118))+Control!$C$7*Calculations!$C$84*INDEX('Monthly Data'!P:P,Calculations!$C$116+MOD(BM49,Calculations!$C$118))+Control!$C$7*Calculations!$C$85*INDEX('Monthly Data'!Q:Q,Calculations!$C$116+MOD(BM49,Calculations!$C$118))+(1-Control!$C$7*Calculations!$C$87)*INDEX('Monthly Data'!R:R,Calculations!$C$116+MOD(BM49,Calculations!$C$118))</f>
        <v>-7.5539743260223157E-3</v>
      </c>
      <c r="GD49" s="86">
        <f ca="1">Control!$C$7*Calculations!$C$82*INDEX('Monthly Data'!N:N,Calculations!$C$116+MOD(BN49,Calculations!$C$118))+Control!$C$7*Calculations!$C$83*INDEX('Monthly Data'!O:O,Calculations!$C$116+MOD(BN49,Calculations!$C$118))+Control!$C$7*Calculations!$C$84*INDEX('Monthly Data'!P:P,Calculations!$C$116+MOD(BN49,Calculations!$C$118))+Control!$C$7*Calculations!$C$85*INDEX('Monthly Data'!Q:Q,Calculations!$C$116+MOD(BN49,Calculations!$C$118))+(1-Control!$C$7*Calculations!$C$87)*INDEX('Monthly Data'!R:R,Calculations!$C$116+MOD(BN49,Calculations!$C$118))</f>
        <v>-4.3408051735618014E-2</v>
      </c>
      <c r="GE49" s="86">
        <f ca="1">Control!$C$7*Calculations!$C$82*INDEX('Monthly Data'!N:N,Calculations!$C$116+MOD(BO49,Calculations!$C$118))+Control!$C$7*Calculations!$C$83*INDEX('Monthly Data'!O:O,Calculations!$C$116+MOD(BO49,Calculations!$C$118))+Control!$C$7*Calculations!$C$84*INDEX('Monthly Data'!P:P,Calculations!$C$116+MOD(BO49,Calculations!$C$118))+Control!$C$7*Calculations!$C$85*INDEX('Monthly Data'!Q:Q,Calculations!$C$116+MOD(BO49,Calculations!$C$118))+(1-Control!$C$7*Calculations!$C$87)*INDEX('Monthly Data'!R:R,Calculations!$C$116+MOD(BO49,Calculations!$C$118))</f>
        <v>1.0415351832335435E-2</v>
      </c>
      <c r="GF49" s="86">
        <f ca="1">Control!$C$7*Calculations!$C$82*INDEX('Monthly Data'!N:N,Calculations!$C$116+MOD(BP49,Calculations!$C$118))+Control!$C$7*Calculations!$C$83*INDEX('Monthly Data'!O:O,Calculations!$C$116+MOD(BP49,Calculations!$C$118))+Control!$C$7*Calculations!$C$84*INDEX('Monthly Data'!P:P,Calculations!$C$116+MOD(BP49,Calculations!$C$118))+Control!$C$7*Calculations!$C$85*INDEX('Monthly Data'!Q:Q,Calculations!$C$116+MOD(BP49,Calculations!$C$118))+(1-Control!$C$7*Calculations!$C$87)*INDEX('Monthly Data'!R:R,Calculations!$C$116+MOD(BP49,Calculations!$C$118))</f>
        <v>6.1009361253630504E-2</v>
      </c>
      <c r="GG49" s="86">
        <f ca="1">Control!$C$7*Calculations!$C$82*INDEX('Monthly Data'!N:N,Calculations!$C$116+MOD(BQ49,Calculations!$C$118))+Control!$C$7*Calculations!$C$83*INDEX('Monthly Data'!O:O,Calculations!$C$116+MOD(BQ49,Calculations!$C$118))+Control!$C$7*Calculations!$C$84*INDEX('Monthly Data'!P:P,Calculations!$C$116+MOD(BQ49,Calculations!$C$118))+Control!$C$7*Calculations!$C$85*INDEX('Monthly Data'!Q:Q,Calculations!$C$116+MOD(BQ49,Calculations!$C$118))+(1-Control!$C$7*Calculations!$C$87)*INDEX('Monthly Data'!R:R,Calculations!$C$116+MOD(BQ49,Calculations!$C$118))</f>
        <v>1.9073822767906517E-2</v>
      </c>
      <c r="GH49" s="86">
        <f ca="1">Control!$C$7*Calculations!$C$82*INDEX('Monthly Data'!N:N,Calculations!$C$116+MOD(BR49,Calculations!$C$118))+Control!$C$7*Calculations!$C$83*INDEX('Monthly Data'!O:O,Calculations!$C$116+MOD(BR49,Calculations!$C$118))+Control!$C$7*Calculations!$C$84*INDEX('Monthly Data'!P:P,Calculations!$C$116+MOD(BR49,Calculations!$C$118))+Control!$C$7*Calculations!$C$85*INDEX('Monthly Data'!Q:Q,Calculations!$C$116+MOD(BR49,Calculations!$C$118))+(1-Control!$C$7*Calculations!$C$87)*INDEX('Monthly Data'!R:R,Calculations!$C$116+MOD(BR49,Calculations!$C$118))</f>
        <v>-2.4571433440223247E-2</v>
      </c>
      <c r="GI49" s="86">
        <f ca="1">Control!$C$7*Calculations!$C$82*INDEX('Monthly Data'!N:N,Calculations!$C$116+MOD(BS49,Calculations!$C$118))+Control!$C$7*Calculations!$C$83*INDEX('Monthly Data'!O:O,Calculations!$C$116+MOD(BS49,Calculations!$C$118))+Control!$C$7*Calculations!$C$84*INDEX('Monthly Data'!P:P,Calculations!$C$116+MOD(BS49,Calculations!$C$118))+Control!$C$7*Calculations!$C$85*INDEX('Monthly Data'!Q:Q,Calculations!$C$116+MOD(BS49,Calculations!$C$118))+(1-Control!$C$7*Calculations!$C$87)*INDEX('Monthly Data'!R:R,Calculations!$C$116+MOD(BS49,Calculations!$C$118))</f>
        <v>3.1070573055362403E-2</v>
      </c>
      <c r="GJ49" s="86">
        <f ca="1">Control!$C$7*Calculations!$C$82*INDEX('Monthly Data'!N:N,Calculations!$C$116+MOD(BT49,Calculations!$C$118))+Control!$C$7*Calculations!$C$83*INDEX('Monthly Data'!O:O,Calculations!$C$116+MOD(BT49,Calculations!$C$118))+Control!$C$7*Calculations!$C$84*INDEX('Monthly Data'!P:P,Calculations!$C$116+MOD(BT49,Calculations!$C$118))+Control!$C$7*Calculations!$C$85*INDEX('Monthly Data'!Q:Q,Calculations!$C$116+MOD(BT49,Calculations!$C$118))+(1-Control!$C$7*Calculations!$C$87)*INDEX('Monthly Data'!R:R,Calculations!$C$116+MOD(BT49,Calculations!$C$118))</f>
        <v>1.1704119272391494E-2</v>
      </c>
      <c r="GK49" s="86">
        <f ca="1">Control!$C$7*Calculations!$C$82*INDEX('Monthly Data'!N:N,Calculations!$C$116+MOD(BU49,Calculations!$C$118))+Control!$C$7*Calculations!$C$83*INDEX('Monthly Data'!O:O,Calculations!$C$116+MOD(BU49,Calculations!$C$118))+Control!$C$7*Calculations!$C$84*INDEX('Monthly Data'!P:P,Calculations!$C$116+MOD(BU49,Calculations!$C$118))+Control!$C$7*Calculations!$C$85*INDEX('Monthly Data'!Q:Q,Calculations!$C$116+MOD(BU49,Calculations!$C$118))+(1-Control!$C$7*Calculations!$C$87)*INDEX('Monthly Data'!R:R,Calculations!$C$116+MOD(BU49,Calculations!$C$118))</f>
        <v>-9.5555592256394619E-3</v>
      </c>
      <c r="GL49" s="86">
        <f ca="1">Control!$C$7*Calculations!$C$82*INDEX('Monthly Data'!N:N,Calculations!$C$116+MOD(BV49,Calculations!$C$118))+Control!$C$7*Calculations!$C$83*INDEX('Monthly Data'!O:O,Calculations!$C$116+MOD(BV49,Calculations!$C$118))+Control!$C$7*Calculations!$C$84*INDEX('Monthly Data'!P:P,Calculations!$C$116+MOD(BV49,Calculations!$C$118))+Control!$C$7*Calculations!$C$85*INDEX('Monthly Data'!Q:Q,Calculations!$C$116+MOD(BV49,Calculations!$C$118))+(1-Control!$C$7*Calculations!$C$87)*INDEX('Monthly Data'!R:R,Calculations!$C$116+MOD(BV49,Calculations!$C$118))</f>
        <v>4.089189590407355E-3</v>
      </c>
      <c r="GM49" s="86">
        <f ca="1">Control!$C$7*Calculations!$C$82*INDEX('Monthly Data'!N:N,Calculations!$C$116+MOD(BW49,Calculations!$C$118))+Control!$C$7*Calculations!$C$83*INDEX('Monthly Data'!O:O,Calculations!$C$116+MOD(BW49,Calculations!$C$118))+Control!$C$7*Calculations!$C$84*INDEX('Monthly Data'!P:P,Calculations!$C$116+MOD(BW49,Calculations!$C$118))+Control!$C$7*Calculations!$C$85*INDEX('Monthly Data'!Q:Q,Calculations!$C$116+MOD(BW49,Calculations!$C$118))+(1-Control!$C$7*Calculations!$C$87)*INDEX('Monthly Data'!R:R,Calculations!$C$116+MOD(BW49,Calculations!$C$118))</f>
        <v>4.7768166384148329E-3</v>
      </c>
      <c r="GN49" s="86">
        <f ca="1">Control!$C$7*Calculations!$C$82*INDEX('Monthly Data'!N:N,Calculations!$C$116+MOD(BX49,Calculations!$C$118))+Control!$C$7*Calculations!$C$83*INDEX('Monthly Data'!O:O,Calculations!$C$116+MOD(BX49,Calculations!$C$118))+Control!$C$7*Calculations!$C$84*INDEX('Monthly Data'!P:P,Calculations!$C$116+MOD(BX49,Calculations!$C$118))+Control!$C$7*Calculations!$C$85*INDEX('Monthly Data'!Q:Q,Calculations!$C$116+MOD(BX49,Calculations!$C$118))+(1-Control!$C$7*Calculations!$C$87)*INDEX('Monthly Data'!R:R,Calculations!$C$116+MOD(BX49,Calculations!$C$118))</f>
        <v>6.2631896128884862E-3</v>
      </c>
      <c r="GO49" s="86">
        <f ca="1">Control!$C$7*Calculations!$C$82*INDEX('Monthly Data'!N:N,Calculations!$C$116+MOD(BY49,Calculations!$C$118))+Control!$C$7*Calculations!$C$83*INDEX('Monthly Data'!O:O,Calculations!$C$116+MOD(BY49,Calculations!$C$118))+Control!$C$7*Calculations!$C$84*INDEX('Monthly Data'!P:P,Calculations!$C$116+MOD(BY49,Calculations!$C$118))+Control!$C$7*Calculations!$C$85*INDEX('Monthly Data'!Q:Q,Calculations!$C$116+MOD(BY49,Calculations!$C$118))+(1-Control!$C$7*Calculations!$C$87)*INDEX('Monthly Data'!R:R,Calculations!$C$116+MOD(BY49,Calculations!$C$118))</f>
        <v>1.0627294914941248E-2</v>
      </c>
      <c r="GP49" s="86">
        <f ca="1">Control!$C$7*Calculations!$C$82*INDEX('Monthly Data'!N:N,Calculations!$C$116+MOD(BZ49,Calculations!$C$118))+Control!$C$7*Calculations!$C$83*INDEX('Monthly Data'!O:O,Calculations!$C$116+MOD(BZ49,Calculations!$C$118))+Control!$C$7*Calculations!$C$84*INDEX('Monthly Data'!P:P,Calculations!$C$116+MOD(BZ49,Calculations!$C$118))+Control!$C$7*Calculations!$C$85*INDEX('Monthly Data'!Q:Q,Calculations!$C$116+MOD(BZ49,Calculations!$C$118))+(1-Control!$C$7*Calculations!$C$87)*INDEX('Monthly Data'!R:R,Calculations!$C$116+MOD(BZ49,Calculations!$C$118))</f>
        <v>-1.9947061878162777E-2</v>
      </c>
      <c r="GQ49" s="86">
        <f ca="1">Control!$C$7*Calculations!$C$82*INDEX('Monthly Data'!N:N,Calculations!$C$116+MOD(CA49,Calculations!$C$118))+Control!$C$7*Calculations!$C$83*INDEX('Monthly Data'!O:O,Calculations!$C$116+MOD(CA49,Calculations!$C$118))+Control!$C$7*Calculations!$C$84*INDEX('Monthly Data'!P:P,Calculations!$C$116+MOD(CA49,Calculations!$C$118))+Control!$C$7*Calculations!$C$85*INDEX('Monthly Data'!Q:Q,Calculations!$C$116+MOD(CA49,Calculations!$C$118))+(1-Control!$C$7*Calculations!$C$87)*INDEX('Monthly Data'!R:R,Calculations!$C$116+MOD(CA49,Calculations!$C$118))</f>
        <v>-7.4084874653726545E-3</v>
      </c>
      <c r="GR49" s="86">
        <f ca="1">Control!$C$7*Calculations!$C$82*INDEX('Monthly Data'!N:N,Calculations!$C$116+MOD(CB49,Calculations!$C$118))+Control!$C$7*Calculations!$C$83*INDEX('Monthly Data'!O:O,Calculations!$C$116+MOD(CB49,Calculations!$C$118))+Control!$C$7*Calculations!$C$84*INDEX('Monthly Data'!P:P,Calculations!$C$116+MOD(CB49,Calculations!$C$118))+Control!$C$7*Calculations!$C$85*INDEX('Monthly Data'!Q:Q,Calculations!$C$116+MOD(CB49,Calculations!$C$118))+(1-Control!$C$7*Calculations!$C$87)*INDEX('Monthly Data'!R:R,Calculations!$C$116+MOD(CB49,Calculations!$C$118))</f>
        <v>1.0627294914941248E-2</v>
      </c>
      <c r="GS49" s="86">
        <f ca="1">Control!$C$7*Calculations!$C$82*INDEX('Monthly Data'!N:N,Calculations!$C$116+MOD(CC49,Calculations!$C$118))+Control!$C$7*Calculations!$C$83*INDEX('Monthly Data'!O:O,Calculations!$C$116+MOD(CC49,Calculations!$C$118))+Control!$C$7*Calculations!$C$84*INDEX('Monthly Data'!P:P,Calculations!$C$116+MOD(CC49,Calculations!$C$118))+Control!$C$7*Calculations!$C$85*INDEX('Monthly Data'!Q:Q,Calculations!$C$116+MOD(CC49,Calculations!$C$118))+(1-Control!$C$7*Calculations!$C$87)*INDEX('Monthly Data'!R:R,Calculations!$C$116+MOD(CC49,Calculations!$C$118))</f>
        <v>-9.839093431862074E-3</v>
      </c>
      <c r="GT49" s="86">
        <f ca="1">Control!$C$7*Calculations!$C$82*INDEX('Monthly Data'!N:N,Calculations!$C$116+MOD(CD49,Calculations!$C$118))+Control!$C$7*Calculations!$C$83*INDEX('Monthly Data'!O:O,Calculations!$C$116+MOD(CD49,Calculations!$C$118))+Control!$C$7*Calculations!$C$84*INDEX('Monthly Data'!P:P,Calculations!$C$116+MOD(CD49,Calculations!$C$118))+Control!$C$7*Calculations!$C$85*INDEX('Monthly Data'!Q:Q,Calculations!$C$116+MOD(CD49,Calculations!$C$118))+(1-Control!$C$7*Calculations!$C$87)*INDEX('Monthly Data'!R:R,Calculations!$C$116+MOD(CD49,Calculations!$C$118))</f>
        <v>2.4470405846852006E-3</v>
      </c>
      <c r="GU49" s="86">
        <f ca="1">Control!$C$7*Calculations!$C$82*INDEX('Monthly Data'!N:N,Calculations!$C$116+MOD(CE49,Calculations!$C$118))+Control!$C$7*Calculations!$C$83*INDEX('Monthly Data'!O:O,Calculations!$C$116+MOD(CE49,Calculations!$C$118))+Control!$C$7*Calculations!$C$84*INDEX('Monthly Data'!P:P,Calculations!$C$116+MOD(CE49,Calculations!$C$118))+Control!$C$7*Calculations!$C$85*INDEX('Monthly Data'!Q:Q,Calculations!$C$116+MOD(CE49,Calculations!$C$118))+(1-Control!$C$7*Calculations!$C$87)*INDEX('Monthly Data'!R:R,Calculations!$C$116+MOD(CE49,Calculations!$C$118))</f>
        <v>6.2631896128884862E-3</v>
      </c>
      <c r="GV49" s="86">
        <f ca="1">Control!$C$7*Calculations!$C$82*INDEX('Monthly Data'!N:N,Calculations!$C$116+MOD(CF49,Calculations!$C$118))+Control!$C$7*Calculations!$C$83*INDEX('Monthly Data'!O:O,Calculations!$C$116+MOD(CF49,Calculations!$C$118))+Control!$C$7*Calculations!$C$84*INDEX('Monthly Data'!P:P,Calculations!$C$116+MOD(CF49,Calculations!$C$118))+Control!$C$7*Calculations!$C$85*INDEX('Monthly Data'!Q:Q,Calculations!$C$116+MOD(CF49,Calculations!$C$118))+(1-Control!$C$7*Calculations!$C$87)*INDEX('Monthly Data'!R:R,Calculations!$C$116+MOD(CF49,Calculations!$C$118))</f>
        <v>-4.417423226995453E-3</v>
      </c>
      <c r="GW49" s="86">
        <f ca="1">Control!$C$7*Calculations!$C$82*INDEX('Monthly Data'!N:N,Calculations!$C$116+MOD(CG49,Calculations!$C$118))+Control!$C$7*Calculations!$C$83*INDEX('Monthly Data'!O:O,Calculations!$C$116+MOD(CG49,Calculations!$C$118))+Control!$C$7*Calculations!$C$84*INDEX('Monthly Data'!P:P,Calculations!$C$116+MOD(CG49,Calculations!$C$118))+Control!$C$7*Calculations!$C$85*INDEX('Monthly Data'!Q:Q,Calculations!$C$116+MOD(CG49,Calculations!$C$118))+(1-Control!$C$7*Calculations!$C$87)*INDEX('Monthly Data'!R:R,Calculations!$C$116+MOD(CG49,Calculations!$C$118))</f>
        <v>3.5231336013669103E-2</v>
      </c>
      <c r="GX49" s="86">
        <f ca="1">Control!$C$7*Calculations!$C$82*INDEX('Monthly Data'!N:N,Calculations!$C$116+MOD(CH49,Calculations!$C$118))+Control!$C$7*Calculations!$C$83*INDEX('Monthly Data'!O:O,Calculations!$C$116+MOD(CH49,Calculations!$C$118))+Control!$C$7*Calculations!$C$84*INDEX('Monthly Data'!P:P,Calculations!$C$116+MOD(CH49,Calculations!$C$118))+Control!$C$7*Calculations!$C$85*INDEX('Monthly Data'!Q:Q,Calculations!$C$116+MOD(CH49,Calculations!$C$118))+(1-Control!$C$7*Calculations!$C$87)*INDEX('Monthly Data'!R:R,Calculations!$C$116+MOD(CH49,Calculations!$C$118))</f>
        <v>-7.5539743260223157E-3</v>
      </c>
      <c r="GY49" s="86">
        <f ca="1">Control!$C$7*Calculations!$C$82*INDEX('Monthly Data'!N:N,Calculations!$C$116+MOD(CI49,Calculations!$C$118))+Control!$C$7*Calculations!$C$83*INDEX('Monthly Data'!O:O,Calculations!$C$116+MOD(CI49,Calculations!$C$118))+Control!$C$7*Calculations!$C$84*INDEX('Monthly Data'!P:P,Calculations!$C$116+MOD(CI49,Calculations!$C$118))+Control!$C$7*Calculations!$C$85*INDEX('Monthly Data'!Q:Q,Calculations!$C$116+MOD(CI49,Calculations!$C$118))+(1-Control!$C$7*Calculations!$C$87)*INDEX('Monthly Data'!R:R,Calculations!$C$116+MOD(CI49,Calculations!$C$118))</f>
        <v>4.7768166384148329E-3</v>
      </c>
      <c r="GZ49" s="86">
        <f ca="1">Control!$C$7*Calculations!$C$82*INDEX('Monthly Data'!N:N,Calculations!$C$116+MOD(CJ49,Calculations!$C$118))+Control!$C$7*Calculations!$C$83*INDEX('Monthly Data'!O:O,Calculations!$C$116+MOD(CJ49,Calculations!$C$118))+Control!$C$7*Calculations!$C$84*INDEX('Monthly Data'!P:P,Calculations!$C$116+MOD(CJ49,Calculations!$C$118))+Control!$C$7*Calculations!$C$85*INDEX('Monthly Data'!Q:Q,Calculations!$C$116+MOD(CJ49,Calculations!$C$118))+(1-Control!$C$7*Calculations!$C$87)*INDEX('Monthly Data'!R:R,Calculations!$C$116+MOD(CJ49,Calculations!$C$118))</f>
        <v>1.046389543479892E-2</v>
      </c>
      <c r="HA49" s="86">
        <f ca="1">Control!$C$7*Calculations!$C$82*INDEX('Monthly Data'!N:N,Calculations!$C$116+MOD(CK49,Calculations!$C$118))+Control!$C$7*Calculations!$C$83*INDEX('Monthly Data'!O:O,Calculations!$C$116+MOD(CK49,Calculations!$C$118))+Control!$C$7*Calculations!$C$84*INDEX('Monthly Data'!P:P,Calculations!$C$116+MOD(CK49,Calculations!$C$118))+Control!$C$7*Calculations!$C$85*INDEX('Monthly Data'!Q:Q,Calculations!$C$116+MOD(CK49,Calculations!$C$118))+(1-Control!$C$7*Calculations!$C$87)*INDEX('Monthly Data'!R:R,Calculations!$C$116+MOD(CK49,Calculations!$C$118))</f>
        <v>5.3309355465453899E-3</v>
      </c>
      <c r="HB49" s="86">
        <f ca="1">Control!$C$7*Calculations!$C$82*INDEX('Monthly Data'!N:N,Calculations!$C$116+MOD(CL49,Calculations!$C$118))+Control!$C$7*Calculations!$C$83*INDEX('Monthly Data'!O:O,Calculations!$C$116+MOD(CL49,Calculations!$C$118))+Control!$C$7*Calculations!$C$84*INDEX('Monthly Data'!P:P,Calculations!$C$116+MOD(CL49,Calculations!$C$118))+Control!$C$7*Calculations!$C$85*INDEX('Monthly Data'!Q:Q,Calculations!$C$116+MOD(CL49,Calculations!$C$118))+(1-Control!$C$7*Calculations!$C$87)*INDEX('Monthly Data'!R:R,Calculations!$C$116+MOD(CL49,Calculations!$C$118))</f>
        <v>-2.7490061308214487E-3</v>
      </c>
      <c r="HC49" s="86">
        <f ca="1">Control!$C$7*Calculations!$C$82*INDEX('Monthly Data'!N:N,Calculations!$C$116+MOD(CM49,Calculations!$C$118))+Control!$C$7*Calculations!$C$83*INDEX('Monthly Data'!O:O,Calculations!$C$116+MOD(CM49,Calculations!$C$118))+Control!$C$7*Calculations!$C$84*INDEX('Monthly Data'!P:P,Calculations!$C$116+MOD(CM49,Calculations!$C$118))+Control!$C$7*Calculations!$C$85*INDEX('Monthly Data'!Q:Q,Calculations!$C$116+MOD(CM49,Calculations!$C$118))+(1-Control!$C$7*Calculations!$C$87)*INDEX('Monthly Data'!R:R,Calculations!$C$116+MOD(CM49,Calculations!$C$118))</f>
        <v>2.1918137743539623E-2</v>
      </c>
      <c r="HD49" s="86">
        <f ca="1">Control!$C$7*Calculations!$C$82*INDEX('Monthly Data'!N:N,Calculations!$C$116+MOD(CN49,Calculations!$C$118))+Control!$C$7*Calculations!$C$83*INDEX('Monthly Data'!O:O,Calculations!$C$116+MOD(CN49,Calculations!$C$118))+Control!$C$7*Calculations!$C$84*INDEX('Monthly Data'!P:P,Calculations!$C$116+MOD(CN49,Calculations!$C$118))+Control!$C$7*Calculations!$C$85*INDEX('Monthly Data'!Q:Q,Calculations!$C$116+MOD(CN49,Calculations!$C$118))+(1-Control!$C$7*Calculations!$C$87)*INDEX('Monthly Data'!R:R,Calculations!$C$116+MOD(CN49,Calculations!$C$118))</f>
        <v>-1.1360801645249321E-2</v>
      </c>
      <c r="HE49" s="86">
        <f ca="1">Control!$C$7*Calculations!$C$82*INDEX('Monthly Data'!N:N,Calculations!$C$116+MOD(CO49,Calculations!$C$118))+Control!$C$7*Calculations!$C$83*INDEX('Monthly Data'!O:O,Calculations!$C$116+MOD(CO49,Calculations!$C$118))+Control!$C$7*Calculations!$C$84*INDEX('Monthly Data'!P:P,Calculations!$C$116+MOD(CO49,Calculations!$C$118))+Control!$C$7*Calculations!$C$85*INDEX('Monthly Data'!Q:Q,Calculations!$C$116+MOD(CO49,Calculations!$C$118))+(1-Control!$C$7*Calculations!$C$87)*INDEX('Monthly Data'!R:R,Calculations!$C$116+MOD(CO49,Calculations!$C$118))</f>
        <v>4.7768166384148329E-3</v>
      </c>
      <c r="HF49" s="86">
        <f ca="1">Control!$C$7*Calculations!$C$82*INDEX('Monthly Data'!N:N,Calculations!$C$116+MOD(CP49,Calculations!$C$118))+Control!$C$7*Calculations!$C$83*INDEX('Monthly Data'!O:O,Calculations!$C$116+MOD(CP49,Calculations!$C$118))+Control!$C$7*Calculations!$C$84*INDEX('Monthly Data'!P:P,Calculations!$C$116+MOD(CP49,Calculations!$C$118))+Control!$C$7*Calculations!$C$85*INDEX('Monthly Data'!Q:Q,Calculations!$C$116+MOD(CP49,Calculations!$C$118))+(1-Control!$C$7*Calculations!$C$87)*INDEX('Monthly Data'!R:R,Calculations!$C$116+MOD(CP49,Calculations!$C$118))</f>
        <v>-2.6378232493851243E-2</v>
      </c>
      <c r="HG49" s="86">
        <f ca="1">Control!$C$7*Calculations!$C$82*INDEX('Monthly Data'!N:N,Calculations!$C$116+MOD(CQ49,Calculations!$C$118))+Control!$C$7*Calculations!$C$83*INDEX('Monthly Data'!O:O,Calculations!$C$116+MOD(CQ49,Calculations!$C$118))+Control!$C$7*Calculations!$C$84*INDEX('Monthly Data'!P:P,Calculations!$C$116+MOD(CQ49,Calculations!$C$118))+Control!$C$7*Calculations!$C$85*INDEX('Monthly Data'!Q:Q,Calculations!$C$116+MOD(CQ49,Calculations!$C$118))+(1-Control!$C$7*Calculations!$C$87)*INDEX('Monthly Data'!R:R,Calculations!$C$116+MOD(CQ49,Calculations!$C$118))</f>
        <v>1.0415351832335435E-2</v>
      </c>
      <c r="HH49" s="86">
        <f ca="1">Control!$C$7*Calculations!$C$82*INDEX('Monthly Data'!N:N,Calculations!$C$116+MOD(CR49,Calculations!$C$118))+Control!$C$7*Calculations!$C$83*INDEX('Monthly Data'!O:O,Calculations!$C$116+MOD(CR49,Calculations!$C$118))+Control!$C$7*Calculations!$C$84*INDEX('Monthly Data'!P:P,Calculations!$C$116+MOD(CR49,Calculations!$C$118))+Control!$C$7*Calculations!$C$85*INDEX('Monthly Data'!Q:Q,Calculations!$C$116+MOD(CR49,Calculations!$C$118))+(1-Control!$C$7*Calculations!$C$87)*INDEX('Monthly Data'!R:R,Calculations!$C$116+MOD(CR49,Calculations!$C$118))</f>
        <v>3.8809817903524786E-2</v>
      </c>
      <c r="HI49" s="86">
        <f ca="1">Control!$C$7*Calculations!$C$82*INDEX('Monthly Data'!N:N,Calculations!$C$116+MOD(CS49,Calculations!$C$118))+Control!$C$7*Calculations!$C$83*INDEX('Monthly Data'!O:O,Calculations!$C$116+MOD(CS49,Calculations!$C$118))+Control!$C$7*Calculations!$C$84*INDEX('Monthly Data'!P:P,Calculations!$C$116+MOD(CS49,Calculations!$C$118))+Control!$C$7*Calculations!$C$85*INDEX('Monthly Data'!Q:Q,Calculations!$C$116+MOD(CS49,Calculations!$C$118))+(1-Control!$C$7*Calculations!$C$87)*INDEX('Monthly Data'!R:R,Calculations!$C$116+MOD(CS49,Calculations!$C$118))</f>
        <v>1.5758278480433856E-2</v>
      </c>
      <c r="HJ49" s="86">
        <f ca="1">Control!$C$7*Calculations!$C$82*INDEX('Monthly Data'!N:N,Calculations!$C$116+MOD(CT49,Calculations!$C$118))+Control!$C$7*Calculations!$C$83*INDEX('Monthly Data'!O:O,Calculations!$C$116+MOD(CT49,Calculations!$C$118))+Control!$C$7*Calculations!$C$84*INDEX('Monthly Data'!P:P,Calculations!$C$116+MOD(CT49,Calculations!$C$118))+Control!$C$7*Calculations!$C$85*INDEX('Monthly Data'!Q:Q,Calculations!$C$116+MOD(CT49,Calculations!$C$118))+(1-Control!$C$7*Calculations!$C$87)*INDEX('Monthly Data'!R:R,Calculations!$C$116+MOD(CT49,Calculations!$C$118))</f>
        <v>1.8695385296339444E-2</v>
      </c>
      <c r="HK49" s="86">
        <f ca="1">Control!$C$7*Calculations!$C$82*INDEX('Monthly Data'!N:N,Calculations!$C$116+MOD(CU49,Calculations!$C$118))+Control!$C$7*Calculations!$C$83*INDEX('Monthly Data'!O:O,Calculations!$C$116+MOD(CU49,Calculations!$C$118))+Control!$C$7*Calculations!$C$84*INDEX('Monthly Data'!P:P,Calculations!$C$116+MOD(CU49,Calculations!$C$118))+Control!$C$7*Calculations!$C$85*INDEX('Monthly Data'!Q:Q,Calculations!$C$116+MOD(CU49,Calculations!$C$118))+(1-Control!$C$7*Calculations!$C$87)*INDEX('Monthly Data'!R:R,Calculations!$C$116+MOD(CU49,Calculations!$C$118))</f>
        <v>1.2435425892067014E-2</v>
      </c>
      <c r="HL49" s="86">
        <f ca="1">Control!$C$7*Calculations!$C$82*INDEX('Monthly Data'!N:N,Calculations!$C$116+MOD(CV49,Calculations!$C$118))+Control!$C$7*Calculations!$C$83*INDEX('Monthly Data'!O:O,Calculations!$C$116+MOD(CV49,Calculations!$C$118))+Control!$C$7*Calculations!$C$84*INDEX('Monthly Data'!P:P,Calculations!$C$116+MOD(CV49,Calculations!$C$118))+Control!$C$7*Calculations!$C$85*INDEX('Monthly Data'!Q:Q,Calculations!$C$116+MOD(CV49,Calculations!$C$118))+(1-Control!$C$7*Calculations!$C$87)*INDEX('Monthly Data'!R:R,Calculations!$C$116+MOD(CV49,Calculations!$C$118))</f>
        <v>-2.0269389991732112E-2</v>
      </c>
      <c r="HM49" s="86">
        <f ca="1">Control!$C$7*Calculations!$C$82*INDEX('Monthly Data'!N:N,Calculations!$C$116+MOD(CW49,Calculations!$C$118))+Control!$C$7*Calculations!$C$83*INDEX('Monthly Data'!O:O,Calculations!$C$116+MOD(CW49,Calculations!$C$118))+Control!$C$7*Calculations!$C$84*INDEX('Monthly Data'!P:P,Calculations!$C$116+MOD(CW49,Calculations!$C$118))+Control!$C$7*Calculations!$C$85*INDEX('Monthly Data'!Q:Q,Calculations!$C$116+MOD(CW49,Calculations!$C$118))+(1-Control!$C$7*Calculations!$C$87)*INDEX('Monthly Data'!R:R,Calculations!$C$116+MOD(CW49,Calculations!$C$118))</f>
        <v>2.5790695379256122E-2</v>
      </c>
      <c r="HN49" s="86">
        <f ca="1">Control!$C$7*Calculations!$C$82*INDEX('Monthly Data'!N:N,Calculations!$C$116+MOD(CX49,Calculations!$C$118))+Control!$C$7*Calculations!$C$83*INDEX('Monthly Data'!O:O,Calculations!$C$116+MOD(CX49,Calculations!$C$118))+Control!$C$7*Calculations!$C$84*INDEX('Monthly Data'!P:P,Calculations!$C$116+MOD(CX49,Calculations!$C$118))+Control!$C$7*Calculations!$C$85*INDEX('Monthly Data'!Q:Q,Calculations!$C$116+MOD(CX49,Calculations!$C$118))+(1-Control!$C$7*Calculations!$C$87)*INDEX('Monthly Data'!R:R,Calculations!$C$116+MOD(CX49,Calculations!$C$118))</f>
        <v>4.5735623984309991E-2</v>
      </c>
      <c r="HO49" s="86">
        <f ca="1">Control!$C$7*Calculations!$C$82*INDEX('Monthly Data'!N:N,Calculations!$C$116+MOD(CY49,Calculations!$C$118))+Control!$C$7*Calculations!$C$83*INDEX('Monthly Data'!O:O,Calculations!$C$116+MOD(CY49,Calculations!$C$118))+Control!$C$7*Calculations!$C$84*INDEX('Monthly Data'!P:P,Calculations!$C$116+MOD(CY49,Calculations!$C$118))+Control!$C$7*Calculations!$C$85*INDEX('Monthly Data'!Q:Q,Calculations!$C$116+MOD(CY49,Calculations!$C$118))+(1-Control!$C$7*Calculations!$C$87)*INDEX('Monthly Data'!R:R,Calculations!$C$116+MOD(CY49,Calculations!$C$118))</f>
        <v>-1.880155173376722E-2</v>
      </c>
      <c r="HP49" s="86">
        <f ca="1">Control!$C$7*Calculations!$C$82*INDEX('Monthly Data'!N:N,Calculations!$C$116+MOD(CZ49,Calculations!$C$118))+Control!$C$7*Calculations!$C$83*INDEX('Monthly Data'!O:O,Calculations!$C$116+MOD(CZ49,Calculations!$C$118))+Control!$C$7*Calculations!$C$84*INDEX('Monthly Data'!P:P,Calculations!$C$116+MOD(CZ49,Calculations!$C$118))+Control!$C$7*Calculations!$C$85*INDEX('Monthly Data'!Q:Q,Calculations!$C$116+MOD(CZ49,Calculations!$C$118))+(1-Control!$C$7*Calculations!$C$87)*INDEX('Monthly Data'!R:R,Calculations!$C$116+MOD(CZ49,Calculations!$C$118))</f>
        <v>4.7768166384148329E-3</v>
      </c>
      <c r="HQ49" s="86">
        <f ca="1">Control!$C$7*Calculations!$C$82*INDEX('Monthly Data'!N:N,Calculations!$C$116+MOD(DA49,Calculations!$C$118))+Control!$C$7*Calculations!$C$83*INDEX('Monthly Data'!O:O,Calculations!$C$116+MOD(DA49,Calculations!$C$118))+Control!$C$7*Calculations!$C$84*INDEX('Monthly Data'!P:P,Calculations!$C$116+MOD(DA49,Calculations!$C$118))+Control!$C$7*Calculations!$C$85*INDEX('Monthly Data'!Q:Q,Calculations!$C$116+MOD(DA49,Calculations!$C$118))+(1-Control!$C$7*Calculations!$C$87)*INDEX('Monthly Data'!R:R,Calculations!$C$116+MOD(DA49,Calculations!$C$118))</f>
        <v>5.1972609868760735E-3</v>
      </c>
      <c r="HR49" s="86">
        <f ca="1">Control!$C$7*Calculations!$C$82*INDEX('Monthly Data'!N:N,Calculations!$C$116+MOD(DB49,Calculations!$C$118))+Control!$C$7*Calculations!$C$83*INDEX('Monthly Data'!O:O,Calculations!$C$116+MOD(DB49,Calculations!$C$118))+Control!$C$7*Calculations!$C$84*INDEX('Monthly Data'!P:P,Calculations!$C$116+MOD(DB49,Calculations!$C$118))+Control!$C$7*Calculations!$C$85*INDEX('Monthly Data'!Q:Q,Calculations!$C$116+MOD(DB49,Calculations!$C$118))+(1-Control!$C$7*Calculations!$C$87)*INDEX('Monthly Data'!R:R,Calculations!$C$116+MOD(DB49,Calculations!$C$118))</f>
        <v>7.3538285850108537E-3</v>
      </c>
      <c r="HS49" s="86">
        <f ca="1">Control!$C$7*Calculations!$C$82*INDEX('Monthly Data'!N:N,Calculations!$C$116+MOD(DC49,Calculations!$C$118))+Control!$C$7*Calculations!$C$83*INDEX('Monthly Data'!O:O,Calculations!$C$116+MOD(DC49,Calculations!$C$118))+Control!$C$7*Calculations!$C$84*INDEX('Monthly Data'!P:P,Calculations!$C$116+MOD(DC49,Calculations!$C$118))+Control!$C$7*Calculations!$C$85*INDEX('Monthly Data'!Q:Q,Calculations!$C$116+MOD(DC49,Calculations!$C$118))+(1-Control!$C$7*Calculations!$C$87)*INDEX('Monthly Data'!R:R,Calculations!$C$116+MOD(DC49,Calculations!$C$118))</f>
        <v>7.3538285850108537E-3</v>
      </c>
      <c r="HT49" s="86">
        <f ca="1">Control!$C$7*Calculations!$C$82*INDEX('Monthly Data'!N:N,Calculations!$C$116+MOD(DD49,Calculations!$C$118))+Control!$C$7*Calculations!$C$83*INDEX('Monthly Data'!O:O,Calculations!$C$116+MOD(DD49,Calculations!$C$118))+Control!$C$7*Calculations!$C$84*INDEX('Monthly Data'!P:P,Calculations!$C$116+MOD(DD49,Calculations!$C$118))+Control!$C$7*Calculations!$C$85*INDEX('Monthly Data'!Q:Q,Calculations!$C$116+MOD(DD49,Calculations!$C$118))+(1-Control!$C$7*Calculations!$C$87)*INDEX('Monthly Data'!R:R,Calculations!$C$116+MOD(DD49,Calculations!$C$118))</f>
        <v>-7.8872955230675015E-3</v>
      </c>
      <c r="HU49" s="86">
        <f ca="1">Control!$C$7*Calculations!$C$82*INDEX('Monthly Data'!N:N,Calculations!$C$116+MOD(DE49,Calculations!$C$118))+Control!$C$7*Calculations!$C$83*INDEX('Monthly Data'!O:O,Calculations!$C$116+MOD(DE49,Calculations!$C$118))+Control!$C$7*Calculations!$C$84*INDEX('Monthly Data'!P:P,Calculations!$C$116+MOD(DE49,Calculations!$C$118))+Control!$C$7*Calculations!$C$85*INDEX('Monthly Data'!Q:Q,Calculations!$C$116+MOD(DE49,Calculations!$C$118))+(1-Control!$C$7*Calculations!$C$87)*INDEX('Monthly Data'!R:R,Calculations!$C$116+MOD(DE49,Calculations!$C$118))</f>
        <v>-4.3408051735618014E-2</v>
      </c>
      <c r="HV49" s="86">
        <f ca="1">Control!$C$7*Calculations!$C$82*INDEX('Monthly Data'!N:N,Calculations!$C$116+MOD(DF49,Calculations!$C$118))+Control!$C$7*Calculations!$C$83*INDEX('Monthly Data'!O:O,Calculations!$C$116+MOD(DF49,Calculations!$C$118))+Control!$C$7*Calculations!$C$84*INDEX('Monthly Data'!P:P,Calculations!$C$116+MOD(DF49,Calculations!$C$118))+Control!$C$7*Calculations!$C$85*INDEX('Monthly Data'!Q:Q,Calculations!$C$116+MOD(DF49,Calculations!$C$118))+(1-Control!$C$7*Calculations!$C$87)*INDEX('Monthly Data'!R:R,Calculations!$C$116+MOD(DF49,Calculations!$C$118))</f>
        <v>4.7768166384148329E-3</v>
      </c>
      <c r="HW49" s="86">
        <f ca="1">Control!$C$7*Calculations!$C$82*INDEX('Monthly Data'!N:N,Calculations!$C$116+MOD(DG49,Calculations!$C$118))+Control!$C$7*Calculations!$C$83*INDEX('Monthly Data'!O:O,Calculations!$C$116+MOD(DG49,Calculations!$C$118))+Control!$C$7*Calculations!$C$84*INDEX('Monthly Data'!P:P,Calculations!$C$116+MOD(DG49,Calculations!$C$118))+Control!$C$7*Calculations!$C$85*INDEX('Monthly Data'!Q:Q,Calculations!$C$116+MOD(DG49,Calculations!$C$118))+(1-Control!$C$7*Calculations!$C$87)*INDEX('Monthly Data'!R:R,Calculations!$C$116+MOD(DG49,Calculations!$C$118))</f>
        <v>2.5790695379256122E-2</v>
      </c>
      <c r="HX49" s="86">
        <f ca="1">Control!$C$7*Calculations!$C$82*INDEX('Monthly Data'!N:N,Calculations!$C$116+MOD(DH49,Calculations!$C$118))+Control!$C$7*Calculations!$C$83*INDEX('Monthly Data'!O:O,Calculations!$C$116+MOD(DH49,Calculations!$C$118))+Control!$C$7*Calculations!$C$84*INDEX('Monthly Data'!P:P,Calculations!$C$116+MOD(DH49,Calculations!$C$118))+Control!$C$7*Calculations!$C$85*INDEX('Monthly Data'!Q:Q,Calculations!$C$116+MOD(DH49,Calculations!$C$118))+(1-Control!$C$7*Calculations!$C$87)*INDEX('Monthly Data'!R:R,Calculations!$C$116+MOD(DH49,Calculations!$C$118))</f>
        <v>-7.4084874653726545E-3</v>
      </c>
      <c r="HY49" s="86">
        <f ca="1">Control!$C$7*Calculations!$C$82*INDEX('Monthly Data'!N:N,Calculations!$C$116+MOD(DI49,Calculations!$C$118))+Control!$C$7*Calculations!$C$83*INDEX('Monthly Data'!O:O,Calculations!$C$116+MOD(DI49,Calculations!$C$118))+Control!$C$7*Calculations!$C$84*INDEX('Monthly Data'!P:P,Calculations!$C$116+MOD(DI49,Calculations!$C$118))+Control!$C$7*Calculations!$C$85*INDEX('Monthly Data'!Q:Q,Calculations!$C$116+MOD(DI49,Calculations!$C$118))+(1-Control!$C$7*Calculations!$C$87)*INDEX('Monthly Data'!R:R,Calculations!$C$116+MOD(DI49,Calculations!$C$118))</f>
        <v>7.9764341593600071E-3</v>
      </c>
      <c r="HZ49" s="86">
        <f ca="1">Control!$C$7*Calculations!$C$82*INDEX('Monthly Data'!N:N,Calculations!$C$116+MOD(DJ49,Calculations!$C$118))+Control!$C$7*Calculations!$C$83*INDEX('Monthly Data'!O:O,Calculations!$C$116+MOD(DJ49,Calculations!$C$118))+Control!$C$7*Calculations!$C$84*INDEX('Monthly Data'!P:P,Calculations!$C$116+MOD(DJ49,Calculations!$C$118))+Control!$C$7*Calculations!$C$85*INDEX('Monthly Data'!Q:Q,Calculations!$C$116+MOD(DJ49,Calculations!$C$118))+(1-Control!$C$7*Calculations!$C$87)*INDEX('Monthly Data'!R:R,Calculations!$C$116+MOD(DJ49,Calculations!$C$118))</f>
        <v>1.0921298083007208E-2</v>
      </c>
      <c r="IA49" s="86">
        <f ca="1">Control!$C$7*Calculations!$C$82*INDEX('Monthly Data'!N:N,Calculations!$C$116+MOD(DK49,Calculations!$C$118))+Control!$C$7*Calculations!$C$83*INDEX('Monthly Data'!O:O,Calculations!$C$116+MOD(DK49,Calculations!$C$118))+Control!$C$7*Calculations!$C$84*INDEX('Monthly Data'!P:P,Calculations!$C$116+MOD(DK49,Calculations!$C$118))+Control!$C$7*Calculations!$C$85*INDEX('Monthly Data'!Q:Q,Calculations!$C$116+MOD(DK49,Calculations!$C$118))+(1-Control!$C$7*Calculations!$C$87)*INDEX('Monthly Data'!R:R,Calculations!$C$116+MOD(DK49,Calculations!$C$118))</f>
        <v>4.7768166384148329E-3</v>
      </c>
      <c r="IB49" s="86">
        <f ca="1">Control!$C$7*Calculations!$C$82*INDEX('Monthly Data'!N:N,Calculations!$C$116+MOD(DL49,Calculations!$C$118))+Control!$C$7*Calculations!$C$83*INDEX('Monthly Data'!O:O,Calculations!$C$116+MOD(DL49,Calculations!$C$118))+Control!$C$7*Calculations!$C$84*INDEX('Monthly Data'!P:P,Calculations!$C$116+MOD(DL49,Calculations!$C$118))+Control!$C$7*Calculations!$C$85*INDEX('Monthly Data'!Q:Q,Calculations!$C$116+MOD(DL49,Calculations!$C$118))+(1-Control!$C$7*Calculations!$C$87)*INDEX('Monthly Data'!R:R,Calculations!$C$116+MOD(DL49,Calculations!$C$118))</f>
        <v>2.5790695379256122E-2</v>
      </c>
      <c r="IC49" s="86">
        <f ca="1">Control!$C$7*Calculations!$C$82*INDEX('Monthly Data'!N:N,Calculations!$C$116+MOD(DM49,Calculations!$C$118))+Control!$C$7*Calculations!$C$83*INDEX('Monthly Data'!O:O,Calculations!$C$116+MOD(DM49,Calculations!$C$118))+Control!$C$7*Calculations!$C$84*INDEX('Monthly Data'!P:P,Calculations!$C$116+MOD(DM49,Calculations!$C$118))+Control!$C$7*Calculations!$C$85*INDEX('Monthly Data'!Q:Q,Calculations!$C$116+MOD(DM49,Calculations!$C$118))+(1-Control!$C$7*Calculations!$C$87)*INDEX('Monthly Data'!R:R,Calculations!$C$116+MOD(DM49,Calculations!$C$118))</f>
        <v>1.0478379486191123E-2</v>
      </c>
      <c r="ID49" s="86">
        <f ca="1">Control!$C$7*Calculations!$C$82*INDEX('Monthly Data'!N:N,Calculations!$C$116+MOD(DN49,Calculations!$C$118))+Control!$C$7*Calculations!$C$83*INDEX('Monthly Data'!O:O,Calculations!$C$116+MOD(DN49,Calculations!$C$118))+Control!$C$7*Calculations!$C$84*INDEX('Monthly Data'!P:P,Calculations!$C$116+MOD(DN49,Calculations!$C$118))+Control!$C$7*Calculations!$C$85*INDEX('Monthly Data'!Q:Q,Calculations!$C$116+MOD(DN49,Calculations!$C$118))+(1-Control!$C$7*Calculations!$C$87)*INDEX('Monthly Data'!R:R,Calculations!$C$116+MOD(DN49,Calculations!$C$118))</f>
        <v>-1.1360801645249321E-2</v>
      </c>
      <c r="IE49" s="86">
        <f ca="1">Control!$C$7*Calculations!$C$82*INDEX('Monthly Data'!N:N,Calculations!$C$116+MOD(DO49,Calculations!$C$118))+Control!$C$7*Calculations!$C$83*INDEX('Monthly Data'!O:O,Calculations!$C$116+MOD(DO49,Calculations!$C$118))+Control!$C$7*Calculations!$C$84*INDEX('Monthly Data'!P:P,Calculations!$C$116+MOD(DO49,Calculations!$C$118))+Control!$C$7*Calculations!$C$85*INDEX('Monthly Data'!Q:Q,Calculations!$C$116+MOD(DO49,Calculations!$C$118))+(1-Control!$C$7*Calculations!$C$87)*INDEX('Monthly Data'!R:R,Calculations!$C$116+MOD(DO49,Calculations!$C$118))</f>
        <v>3.4808428836917149E-3</v>
      </c>
      <c r="IF49" s="86">
        <f ca="1">Control!$C$7*Calculations!$C$82*INDEX('Monthly Data'!N:N,Calculations!$C$116+MOD(DP49,Calculations!$C$118))+Control!$C$7*Calculations!$C$83*INDEX('Monthly Data'!O:O,Calculations!$C$116+MOD(DP49,Calculations!$C$118))+Control!$C$7*Calculations!$C$84*INDEX('Monthly Data'!P:P,Calculations!$C$116+MOD(DP49,Calculations!$C$118))+Control!$C$7*Calculations!$C$85*INDEX('Monthly Data'!Q:Q,Calculations!$C$116+MOD(DP49,Calculations!$C$118))+(1-Control!$C$7*Calculations!$C$87)*INDEX('Monthly Data'!R:R,Calculations!$C$116+MOD(DP49,Calculations!$C$118))</f>
        <v>1.1786765492207996E-2</v>
      </c>
      <c r="IG49" s="88">
        <f ca="1">Control!$C$8*(1+DQ49)*(1+DR49)*(1+DS49)*(1+DT49)*(1+DU49)*(1+DV49)*(1+DW49)*(1+DX49)*(1+DY49)*(1+DZ49)*(1+EA49)*(1+EB49)*(1+EC49)*(1+ED49)*(1+EE49)*(1+EF49)*(1+EG49)*(1+EH49)*(1+EI49)*(1+EJ49)*(1+EK49)*(1+EL49)*(1+EM49)*(1+EN49)*(1+EO49)*(1+EP49)*(1+EQ49)*(1+ER49)*(1+ES49)*(1+ET49)*(1+EU49)*(1+EV49)*(1+EW49)*(1+EX49)*(1+EY49)*(1+EZ49)*(1+FA49)*(1+FB49)*(1+FC49)*(1+FD49)*(1+FE49)*(1+FF49)*(1+FG49)*(1+FH49)*(1+FI49)*(1+FJ49)*(1+FK49)*(1+FL49)*(1+FM49)*(1+FN49)*(1+FO49)*(1+FP49)*(1+FQ49)*(1+FR49)*(1+FS49)*(1+FT49)*(1+FU49)*(1+FV49)*(1+FW49)*(1+FX49)*(1+FY49)*(1+FZ49)*(1+GA49)*(1+GB49)*(1+GC49)*(1+GD49)*(1+GE49)*(1+GF49)*(1+GG49)*(1+GH49)*(1+GI49)*(1+GJ49)*(1+GK49)*(1+GL49)*(1+GM49)*(1+GN49)*(1+GO49)*(1+GP49)*(1+GQ49)*(1+GR49)*(1+GS49)*(1+GT49)*(1+GU49)*(1+GV49)*(1+GW49)*(1+GX49)*(1+GY49)*(1+GZ49)*(1+HA49)*(1+HB49)*(1+HC49)*(1+HD49)*(1+HE49)*(1+HF49)*(1+HG49)*(1+HH49)*(1+HI49)*(1+HJ49)*(1+HK49)*(1+HL49)*(1+HM49)*(1+HN49)*(1+HO49)*(1+HP49)*(1+HQ49)*(1+HR49)*(1+HS49)*(1+HT49)*(1+HU49)*(1+HV49)*(1+HW49)*(1+HX49)*(1+HY49)*(1+HZ49)*(1+IA49)*(1+IB49)*(1+IC49)*(1+ID49)*(1+IE49)*(1+IF49)</f>
        <v>85557.748474303284</v>
      </c>
    </row>
    <row r="50" spans="1:241" x14ac:dyDescent="0.25">
      <c r="A50">
        <v>61</v>
      </c>
      <c r="B50">
        <v>40</v>
      </c>
      <c r="C50">
        <v>118</v>
      </c>
      <c r="D50">
        <v>38</v>
      </c>
      <c r="E50">
        <v>16</v>
      </c>
      <c r="F50">
        <v>47</v>
      </c>
      <c r="G50">
        <v>38</v>
      </c>
      <c r="H50">
        <v>97</v>
      </c>
      <c r="I50">
        <v>0</v>
      </c>
      <c r="J50">
        <v>105</v>
      </c>
      <c r="K50">
        <v>65</v>
      </c>
      <c r="L50">
        <v>101</v>
      </c>
      <c r="M50">
        <v>48</v>
      </c>
      <c r="N50">
        <v>69</v>
      </c>
      <c r="O50">
        <v>31</v>
      </c>
      <c r="P50">
        <v>65</v>
      </c>
      <c r="Q50">
        <v>0</v>
      </c>
      <c r="R50">
        <v>75</v>
      </c>
      <c r="S50">
        <v>76</v>
      </c>
      <c r="T50">
        <v>19</v>
      </c>
      <c r="U50">
        <v>84</v>
      </c>
      <c r="V50">
        <v>82</v>
      </c>
      <c r="W50">
        <v>63</v>
      </c>
      <c r="X50">
        <v>38</v>
      </c>
      <c r="Y50">
        <v>54</v>
      </c>
      <c r="Z50">
        <v>86</v>
      </c>
      <c r="AA50">
        <v>12</v>
      </c>
      <c r="AB50">
        <v>21</v>
      </c>
      <c r="AC50">
        <v>18</v>
      </c>
      <c r="AD50">
        <v>115</v>
      </c>
      <c r="AE50">
        <v>45</v>
      </c>
      <c r="AF50">
        <v>59</v>
      </c>
      <c r="AG50">
        <v>60</v>
      </c>
      <c r="AH50">
        <v>12</v>
      </c>
      <c r="AI50">
        <v>107</v>
      </c>
      <c r="AJ50">
        <v>28</v>
      </c>
      <c r="AK50">
        <v>109</v>
      </c>
      <c r="AL50">
        <v>102</v>
      </c>
      <c r="AM50">
        <v>11</v>
      </c>
      <c r="AN50">
        <v>13</v>
      </c>
      <c r="AO50">
        <v>60</v>
      </c>
      <c r="AP50">
        <v>102</v>
      </c>
      <c r="AQ50">
        <v>82</v>
      </c>
      <c r="AR50">
        <v>59</v>
      </c>
      <c r="AS50">
        <v>104</v>
      </c>
      <c r="AT50">
        <v>87</v>
      </c>
      <c r="AU50">
        <v>108</v>
      </c>
      <c r="AV50">
        <v>83</v>
      </c>
      <c r="AW50">
        <v>117</v>
      </c>
      <c r="AX50">
        <v>2</v>
      </c>
      <c r="AY50">
        <v>33</v>
      </c>
      <c r="AZ50">
        <v>116</v>
      </c>
      <c r="BA50">
        <v>91</v>
      </c>
      <c r="BB50">
        <v>9</v>
      </c>
      <c r="BC50">
        <v>2</v>
      </c>
      <c r="BD50">
        <v>76</v>
      </c>
      <c r="BE50">
        <v>43</v>
      </c>
      <c r="BF50">
        <v>102</v>
      </c>
      <c r="BG50">
        <v>81</v>
      </c>
      <c r="BH50">
        <v>110</v>
      </c>
      <c r="BI50">
        <v>17</v>
      </c>
      <c r="BJ50">
        <v>88</v>
      </c>
      <c r="BK50">
        <v>53</v>
      </c>
      <c r="BL50">
        <v>50</v>
      </c>
      <c r="BM50">
        <v>110</v>
      </c>
      <c r="BN50">
        <v>100</v>
      </c>
      <c r="BO50">
        <v>75</v>
      </c>
      <c r="BP50">
        <v>116</v>
      </c>
      <c r="BQ50">
        <v>6</v>
      </c>
      <c r="BR50">
        <v>36</v>
      </c>
      <c r="BS50">
        <v>99</v>
      </c>
      <c r="BT50">
        <v>94</v>
      </c>
      <c r="BU50">
        <v>16</v>
      </c>
      <c r="BV50">
        <v>76</v>
      </c>
      <c r="BW50">
        <v>98</v>
      </c>
      <c r="BX50">
        <v>110</v>
      </c>
      <c r="BY50">
        <v>62</v>
      </c>
      <c r="BZ50">
        <v>22</v>
      </c>
      <c r="CA50">
        <v>70</v>
      </c>
      <c r="CB50">
        <v>109</v>
      </c>
      <c r="CC50">
        <v>107</v>
      </c>
      <c r="CD50">
        <v>69</v>
      </c>
      <c r="CE50">
        <v>82</v>
      </c>
      <c r="CF50">
        <v>15</v>
      </c>
      <c r="CG50">
        <v>95</v>
      </c>
      <c r="CH50">
        <v>104</v>
      </c>
      <c r="CI50">
        <v>18</v>
      </c>
      <c r="CJ50">
        <v>21</v>
      </c>
      <c r="CK50">
        <v>9</v>
      </c>
      <c r="CL50">
        <v>2</v>
      </c>
      <c r="CM50">
        <v>78</v>
      </c>
      <c r="CN50">
        <v>78</v>
      </c>
      <c r="CO50">
        <v>6</v>
      </c>
      <c r="CP50">
        <v>96</v>
      </c>
      <c r="CQ50">
        <v>59</v>
      </c>
      <c r="CR50">
        <v>36</v>
      </c>
      <c r="CS50">
        <v>25</v>
      </c>
      <c r="CT50">
        <v>5</v>
      </c>
      <c r="CU50">
        <v>61</v>
      </c>
      <c r="CV50">
        <v>106</v>
      </c>
      <c r="CW50">
        <v>8</v>
      </c>
      <c r="CX50">
        <v>6</v>
      </c>
      <c r="CY50">
        <v>20</v>
      </c>
      <c r="CZ50">
        <v>56</v>
      </c>
      <c r="DA50">
        <v>13</v>
      </c>
      <c r="DB50">
        <v>93</v>
      </c>
      <c r="DC50">
        <v>3</v>
      </c>
      <c r="DD50">
        <v>78</v>
      </c>
      <c r="DE50">
        <v>5</v>
      </c>
      <c r="DF50">
        <v>81</v>
      </c>
      <c r="DG50">
        <v>90</v>
      </c>
      <c r="DH50">
        <v>39</v>
      </c>
      <c r="DI50">
        <v>98</v>
      </c>
      <c r="DJ50">
        <v>7</v>
      </c>
      <c r="DK50">
        <v>102</v>
      </c>
      <c r="DL50">
        <v>32</v>
      </c>
      <c r="DM50">
        <v>10</v>
      </c>
      <c r="DN50">
        <v>68</v>
      </c>
      <c r="DO50">
        <v>44</v>
      </c>
      <c r="DP50">
        <v>105</v>
      </c>
      <c r="DQ50" s="86">
        <f ca="1">Control!$C$7*Calculations!$C$82*INDEX('Monthly Data'!N:N,Calculations!$C$116+MOD(A50,Calculations!$C$118))+Control!$C$7*Calculations!$C$83*INDEX('Monthly Data'!O:O,Calculations!$C$116+MOD(A50,Calculations!$C$118))+Control!$C$7*Calculations!$C$84*INDEX('Monthly Data'!P:P,Calculations!$C$116+MOD(A50,Calculations!$C$118))+Control!$C$7*Calculations!$C$85*INDEX('Monthly Data'!Q:Q,Calculations!$C$116+MOD(A50,Calculations!$C$118))+(1-Control!$C$7*Calculations!$C$87)*INDEX('Monthly Data'!R:R,Calculations!$C$116+MOD(A50,Calculations!$C$118))</f>
        <v>2.766281641786093E-2</v>
      </c>
      <c r="DR50" s="86">
        <f ca="1">Control!$C$7*Calculations!$C$82*INDEX('Monthly Data'!N:N,Calculations!$C$116+MOD(B50,Calculations!$C$118))+Control!$C$7*Calculations!$C$83*INDEX('Monthly Data'!O:O,Calculations!$C$116+MOD(B50,Calculations!$C$118))+Control!$C$7*Calculations!$C$84*INDEX('Monthly Data'!P:P,Calculations!$C$116+MOD(B50,Calculations!$C$118))+Control!$C$7*Calculations!$C$85*INDEX('Monthly Data'!Q:Q,Calculations!$C$116+MOD(B50,Calculations!$C$118))+(1-Control!$C$7*Calculations!$C$87)*INDEX('Monthly Data'!R:R,Calculations!$C$116+MOD(B50,Calculations!$C$118))</f>
        <v>-4.417423226995453E-3</v>
      </c>
      <c r="DS50" s="86">
        <f ca="1">Control!$C$7*Calculations!$C$82*INDEX('Monthly Data'!N:N,Calculations!$C$116+MOD(C50,Calculations!$C$118))+Control!$C$7*Calculations!$C$83*INDEX('Monthly Data'!O:O,Calculations!$C$116+MOD(C50,Calculations!$C$118))+Control!$C$7*Calculations!$C$84*INDEX('Monthly Data'!P:P,Calculations!$C$116+MOD(C50,Calculations!$C$118))+Control!$C$7*Calculations!$C$85*INDEX('Monthly Data'!Q:Q,Calculations!$C$116+MOD(C50,Calculations!$C$118))+(1-Control!$C$7*Calculations!$C$87)*INDEX('Monthly Data'!R:R,Calculations!$C$116+MOD(C50,Calculations!$C$118))</f>
        <v>3.4808428836917149E-3</v>
      </c>
      <c r="DT50" s="86">
        <f ca="1">Control!$C$7*Calculations!$C$82*INDEX('Monthly Data'!N:N,Calculations!$C$116+MOD(D50,Calculations!$C$118))+Control!$C$7*Calculations!$C$83*INDEX('Monthly Data'!O:O,Calculations!$C$116+MOD(D50,Calculations!$C$118))+Control!$C$7*Calculations!$C$84*INDEX('Monthly Data'!P:P,Calculations!$C$116+MOD(D50,Calculations!$C$118))+Control!$C$7*Calculations!$C$85*INDEX('Monthly Data'!Q:Q,Calculations!$C$116+MOD(D50,Calculations!$C$118))+(1-Control!$C$7*Calculations!$C$87)*INDEX('Monthly Data'!R:R,Calculations!$C$116+MOD(D50,Calculations!$C$118))</f>
        <v>1.3891563624307685E-2</v>
      </c>
      <c r="DU50" s="86">
        <f ca="1">Control!$C$7*Calculations!$C$82*INDEX('Monthly Data'!N:N,Calculations!$C$116+MOD(E50,Calculations!$C$118))+Control!$C$7*Calculations!$C$83*INDEX('Monthly Data'!O:O,Calculations!$C$116+MOD(E50,Calculations!$C$118))+Control!$C$7*Calculations!$C$84*INDEX('Monthly Data'!P:P,Calculations!$C$116+MOD(E50,Calculations!$C$118))+Control!$C$7*Calculations!$C$85*INDEX('Monthly Data'!Q:Q,Calculations!$C$116+MOD(E50,Calculations!$C$118))+(1-Control!$C$7*Calculations!$C$87)*INDEX('Monthly Data'!R:R,Calculations!$C$116+MOD(E50,Calculations!$C$118))</f>
        <v>2.5325873776067674E-2</v>
      </c>
      <c r="DV50" s="86">
        <f ca="1">Control!$C$7*Calculations!$C$82*INDEX('Monthly Data'!N:N,Calculations!$C$116+MOD(F50,Calculations!$C$118))+Control!$C$7*Calculations!$C$83*INDEX('Monthly Data'!O:O,Calculations!$C$116+MOD(F50,Calculations!$C$118))+Control!$C$7*Calculations!$C$84*INDEX('Monthly Data'!P:P,Calculations!$C$116+MOD(F50,Calculations!$C$118))+Control!$C$7*Calculations!$C$85*INDEX('Monthly Data'!Q:Q,Calculations!$C$116+MOD(F50,Calculations!$C$118))+(1-Control!$C$7*Calculations!$C$87)*INDEX('Monthly Data'!R:R,Calculations!$C$116+MOD(F50,Calculations!$C$118))</f>
        <v>3.1011313347584085E-2</v>
      </c>
      <c r="DW50" s="86">
        <f ca="1">Control!$C$7*Calculations!$C$82*INDEX('Monthly Data'!N:N,Calculations!$C$116+MOD(G50,Calculations!$C$118))+Control!$C$7*Calculations!$C$83*INDEX('Monthly Data'!O:O,Calculations!$C$116+MOD(G50,Calculations!$C$118))+Control!$C$7*Calculations!$C$84*INDEX('Monthly Data'!P:P,Calculations!$C$116+MOD(G50,Calculations!$C$118))+Control!$C$7*Calculations!$C$85*INDEX('Monthly Data'!Q:Q,Calculations!$C$116+MOD(G50,Calculations!$C$118))+(1-Control!$C$7*Calculations!$C$87)*INDEX('Monthly Data'!R:R,Calculations!$C$116+MOD(G50,Calculations!$C$118))</f>
        <v>1.3891563624307685E-2</v>
      </c>
      <c r="DX50" s="86">
        <f ca="1">Control!$C$7*Calculations!$C$82*INDEX('Monthly Data'!N:N,Calculations!$C$116+MOD(H50,Calculations!$C$118))+Control!$C$7*Calculations!$C$83*INDEX('Monthly Data'!O:O,Calculations!$C$116+MOD(H50,Calculations!$C$118))+Control!$C$7*Calculations!$C$84*INDEX('Monthly Data'!P:P,Calculations!$C$116+MOD(H50,Calculations!$C$118))+Control!$C$7*Calculations!$C$85*INDEX('Monthly Data'!Q:Q,Calculations!$C$116+MOD(H50,Calculations!$C$118))+(1-Control!$C$7*Calculations!$C$87)*INDEX('Monthly Data'!R:R,Calculations!$C$116+MOD(H50,Calculations!$C$118))</f>
        <v>-7.5539743260223157E-3</v>
      </c>
      <c r="DY50" s="86">
        <f ca="1">Control!$C$7*Calculations!$C$82*INDEX('Monthly Data'!N:N,Calculations!$C$116+MOD(I50,Calculations!$C$118))+Control!$C$7*Calculations!$C$83*INDEX('Monthly Data'!O:O,Calculations!$C$116+MOD(I50,Calculations!$C$118))+Control!$C$7*Calculations!$C$84*INDEX('Monthly Data'!P:P,Calculations!$C$116+MOD(I50,Calculations!$C$118))+Control!$C$7*Calculations!$C$85*INDEX('Monthly Data'!Q:Q,Calculations!$C$116+MOD(I50,Calculations!$C$118))+(1-Control!$C$7*Calculations!$C$87)*INDEX('Monthly Data'!R:R,Calculations!$C$116+MOD(I50,Calculations!$C$118))</f>
        <v>1.4915555251167555E-3</v>
      </c>
      <c r="DZ50" s="86">
        <f ca="1">Control!$C$7*Calculations!$C$82*INDEX('Monthly Data'!N:N,Calculations!$C$116+MOD(J50,Calculations!$C$118))+Control!$C$7*Calculations!$C$83*INDEX('Monthly Data'!O:O,Calculations!$C$116+MOD(J50,Calculations!$C$118))+Control!$C$7*Calculations!$C$84*INDEX('Monthly Data'!P:P,Calculations!$C$116+MOD(J50,Calculations!$C$118))+Control!$C$7*Calculations!$C$85*INDEX('Monthly Data'!Q:Q,Calculations!$C$116+MOD(J50,Calculations!$C$118))+(1-Control!$C$7*Calculations!$C$87)*INDEX('Monthly Data'!R:R,Calculations!$C$116+MOD(J50,Calculations!$C$118))</f>
        <v>2.3206536303657571E-2</v>
      </c>
      <c r="EA50" s="86">
        <f ca="1">Control!$C$7*Calculations!$C$82*INDEX('Monthly Data'!N:N,Calculations!$C$116+MOD(K50,Calculations!$C$118))+Control!$C$7*Calculations!$C$83*INDEX('Monthly Data'!O:O,Calculations!$C$116+MOD(K50,Calculations!$C$118))+Control!$C$7*Calculations!$C$84*INDEX('Monthly Data'!P:P,Calculations!$C$116+MOD(K50,Calculations!$C$118))+Control!$C$7*Calculations!$C$85*INDEX('Monthly Data'!Q:Q,Calculations!$C$116+MOD(K50,Calculations!$C$118))+(1-Control!$C$7*Calculations!$C$87)*INDEX('Monthly Data'!R:R,Calculations!$C$116+MOD(K50,Calculations!$C$118))</f>
        <v>-1.3959200237295809E-2</v>
      </c>
      <c r="EB50" s="86">
        <f ca="1">Control!$C$7*Calculations!$C$82*INDEX('Monthly Data'!N:N,Calculations!$C$116+MOD(L50,Calculations!$C$118))+Control!$C$7*Calculations!$C$83*INDEX('Monthly Data'!O:O,Calculations!$C$116+MOD(L50,Calculations!$C$118))+Control!$C$7*Calculations!$C$84*INDEX('Monthly Data'!P:P,Calculations!$C$116+MOD(L50,Calculations!$C$118))+Control!$C$7*Calculations!$C$85*INDEX('Monthly Data'!Q:Q,Calculations!$C$116+MOD(L50,Calculations!$C$118))+(1-Control!$C$7*Calculations!$C$87)*INDEX('Monthly Data'!R:R,Calculations!$C$116+MOD(L50,Calculations!$C$118))</f>
        <v>-2.5168357537820856E-4</v>
      </c>
      <c r="EC50" s="86">
        <f ca="1">Control!$C$7*Calculations!$C$82*INDEX('Monthly Data'!N:N,Calculations!$C$116+MOD(M50,Calculations!$C$118))+Control!$C$7*Calculations!$C$83*INDEX('Monthly Data'!O:O,Calculations!$C$116+MOD(M50,Calculations!$C$118))+Control!$C$7*Calculations!$C$84*INDEX('Monthly Data'!P:P,Calculations!$C$116+MOD(M50,Calculations!$C$118))+Control!$C$7*Calculations!$C$85*INDEX('Monthly Data'!Q:Q,Calculations!$C$116+MOD(M50,Calculations!$C$118))+(1-Control!$C$7*Calculations!$C$87)*INDEX('Monthly Data'!R:R,Calculations!$C$116+MOD(M50,Calculations!$C$118))</f>
        <v>-1.5984879994281095E-2</v>
      </c>
      <c r="ED50" s="86">
        <f ca="1">Control!$C$7*Calculations!$C$82*INDEX('Monthly Data'!N:N,Calculations!$C$116+MOD(N50,Calculations!$C$118))+Control!$C$7*Calculations!$C$83*INDEX('Monthly Data'!O:O,Calculations!$C$116+MOD(N50,Calculations!$C$118))+Control!$C$7*Calculations!$C$84*INDEX('Monthly Data'!P:P,Calculations!$C$116+MOD(N50,Calculations!$C$118))+Control!$C$7*Calculations!$C$85*INDEX('Monthly Data'!Q:Q,Calculations!$C$116+MOD(N50,Calculations!$C$118))+(1-Control!$C$7*Calculations!$C$87)*INDEX('Monthly Data'!R:R,Calculations!$C$116+MOD(N50,Calculations!$C$118))</f>
        <v>-4.0413381192162513E-2</v>
      </c>
      <c r="EE50" s="86">
        <f ca="1">Control!$C$7*Calculations!$C$82*INDEX('Monthly Data'!N:N,Calculations!$C$116+MOD(O50,Calculations!$C$118))+Control!$C$7*Calculations!$C$83*INDEX('Monthly Data'!O:O,Calculations!$C$116+MOD(O50,Calculations!$C$118))+Control!$C$7*Calculations!$C$84*INDEX('Monthly Data'!P:P,Calculations!$C$116+MOD(O50,Calculations!$C$118))+Control!$C$7*Calculations!$C$85*INDEX('Monthly Data'!Q:Q,Calculations!$C$116+MOD(O50,Calculations!$C$118))+(1-Control!$C$7*Calculations!$C$87)*INDEX('Monthly Data'!R:R,Calculations!$C$116+MOD(O50,Calculations!$C$118))</f>
        <v>1.8665061640915637E-2</v>
      </c>
      <c r="EF50" s="86">
        <f ca="1">Control!$C$7*Calculations!$C$82*INDEX('Monthly Data'!N:N,Calculations!$C$116+MOD(P50,Calculations!$C$118))+Control!$C$7*Calculations!$C$83*INDEX('Monthly Data'!O:O,Calculations!$C$116+MOD(P50,Calculations!$C$118))+Control!$C$7*Calculations!$C$84*INDEX('Monthly Data'!P:P,Calculations!$C$116+MOD(P50,Calculations!$C$118))+Control!$C$7*Calculations!$C$85*INDEX('Monthly Data'!Q:Q,Calculations!$C$116+MOD(P50,Calculations!$C$118))+(1-Control!$C$7*Calculations!$C$87)*INDEX('Monthly Data'!R:R,Calculations!$C$116+MOD(P50,Calculations!$C$118))</f>
        <v>-1.3959200237295809E-2</v>
      </c>
      <c r="EG50" s="86">
        <f ca="1">Control!$C$7*Calculations!$C$82*INDEX('Monthly Data'!N:N,Calculations!$C$116+MOD(Q50,Calculations!$C$118))+Control!$C$7*Calculations!$C$83*INDEX('Monthly Data'!O:O,Calculations!$C$116+MOD(Q50,Calculations!$C$118))+Control!$C$7*Calculations!$C$84*INDEX('Monthly Data'!P:P,Calculations!$C$116+MOD(Q50,Calculations!$C$118))+Control!$C$7*Calculations!$C$85*INDEX('Monthly Data'!Q:Q,Calculations!$C$116+MOD(Q50,Calculations!$C$118))+(1-Control!$C$7*Calculations!$C$87)*INDEX('Monthly Data'!R:R,Calculations!$C$116+MOD(Q50,Calculations!$C$118))</f>
        <v>1.4915555251167555E-3</v>
      </c>
      <c r="EH50" s="86">
        <f ca="1">Control!$C$7*Calculations!$C$82*INDEX('Monthly Data'!N:N,Calculations!$C$116+MOD(R50,Calculations!$C$118))+Control!$C$7*Calculations!$C$83*INDEX('Monthly Data'!O:O,Calculations!$C$116+MOD(R50,Calculations!$C$118))+Control!$C$7*Calculations!$C$84*INDEX('Monthly Data'!P:P,Calculations!$C$116+MOD(R50,Calculations!$C$118))+Control!$C$7*Calculations!$C$85*INDEX('Monthly Data'!Q:Q,Calculations!$C$116+MOD(R50,Calculations!$C$118))+(1-Control!$C$7*Calculations!$C$87)*INDEX('Monthly Data'!R:R,Calculations!$C$116+MOD(R50,Calculations!$C$118))</f>
        <v>-2.0259958308006688E-2</v>
      </c>
      <c r="EI50" s="86">
        <f ca="1">Control!$C$7*Calculations!$C$82*INDEX('Monthly Data'!N:N,Calculations!$C$116+MOD(S50,Calculations!$C$118))+Control!$C$7*Calculations!$C$83*INDEX('Monthly Data'!O:O,Calculations!$C$116+MOD(S50,Calculations!$C$118))+Control!$C$7*Calculations!$C$84*INDEX('Monthly Data'!P:P,Calculations!$C$116+MOD(S50,Calculations!$C$118))+Control!$C$7*Calculations!$C$85*INDEX('Monthly Data'!Q:Q,Calculations!$C$116+MOD(S50,Calculations!$C$118))+(1-Control!$C$7*Calculations!$C$87)*INDEX('Monthly Data'!R:R,Calculations!$C$116+MOD(S50,Calculations!$C$118))</f>
        <v>3.5231336013669103E-2</v>
      </c>
      <c r="EJ50" s="86">
        <f ca="1">Control!$C$7*Calculations!$C$82*INDEX('Monthly Data'!N:N,Calculations!$C$116+MOD(T50,Calculations!$C$118))+Control!$C$7*Calculations!$C$83*INDEX('Monthly Data'!O:O,Calculations!$C$116+MOD(T50,Calculations!$C$118))+Control!$C$7*Calculations!$C$84*INDEX('Monthly Data'!P:P,Calculations!$C$116+MOD(T50,Calculations!$C$118))+Control!$C$7*Calculations!$C$85*INDEX('Monthly Data'!Q:Q,Calculations!$C$116+MOD(T50,Calculations!$C$118))+(1-Control!$C$7*Calculations!$C$87)*INDEX('Monthly Data'!R:R,Calculations!$C$116+MOD(T50,Calculations!$C$118))</f>
        <v>4.089189590407355E-3</v>
      </c>
      <c r="EK50" s="86">
        <f ca="1">Control!$C$7*Calculations!$C$82*INDEX('Monthly Data'!N:N,Calculations!$C$116+MOD(U50,Calculations!$C$118))+Control!$C$7*Calculations!$C$83*INDEX('Monthly Data'!O:O,Calculations!$C$116+MOD(U50,Calculations!$C$118))+Control!$C$7*Calculations!$C$84*INDEX('Monthly Data'!P:P,Calculations!$C$116+MOD(U50,Calculations!$C$118))+Control!$C$7*Calculations!$C$85*INDEX('Monthly Data'!Q:Q,Calculations!$C$116+MOD(U50,Calculations!$C$118))+(1-Control!$C$7*Calculations!$C$87)*INDEX('Monthly Data'!R:R,Calculations!$C$116+MOD(U50,Calculations!$C$118))</f>
        <v>-1.880155173376722E-2</v>
      </c>
      <c r="EL50" s="86">
        <f ca="1">Control!$C$7*Calculations!$C$82*INDEX('Monthly Data'!N:N,Calculations!$C$116+MOD(V50,Calculations!$C$118))+Control!$C$7*Calculations!$C$83*INDEX('Monthly Data'!O:O,Calculations!$C$116+MOD(V50,Calculations!$C$118))+Control!$C$7*Calculations!$C$84*INDEX('Monthly Data'!P:P,Calculations!$C$116+MOD(V50,Calculations!$C$118))+Control!$C$7*Calculations!$C$85*INDEX('Monthly Data'!Q:Q,Calculations!$C$116+MOD(V50,Calculations!$C$118))+(1-Control!$C$7*Calculations!$C$87)*INDEX('Monthly Data'!R:R,Calculations!$C$116+MOD(V50,Calculations!$C$118))</f>
        <v>1.7361594973213587E-2</v>
      </c>
      <c r="EM50" s="86">
        <f ca="1">Control!$C$7*Calculations!$C$82*INDEX('Monthly Data'!N:N,Calculations!$C$116+MOD(W50,Calculations!$C$118))+Control!$C$7*Calculations!$C$83*INDEX('Monthly Data'!O:O,Calculations!$C$116+MOD(W50,Calculations!$C$118))+Control!$C$7*Calculations!$C$84*INDEX('Monthly Data'!P:P,Calculations!$C$116+MOD(W50,Calculations!$C$118))+Control!$C$7*Calculations!$C$85*INDEX('Monthly Data'!Q:Q,Calculations!$C$116+MOD(W50,Calculations!$C$118))+(1-Control!$C$7*Calculations!$C$87)*INDEX('Monthly Data'!R:R,Calculations!$C$116+MOD(W50,Calculations!$C$118))</f>
        <v>1.9073822767906517E-2</v>
      </c>
      <c r="EN50" s="86">
        <f ca="1">Control!$C$7*Calculations!$C$82*INDEX('Monthly Data'!N:N,Calculations!$C$116+MOD(X50,Calculations!$C$118))+Control!$C$7*Calculations!$C$83*INDEX('Monthly Data'!O:O,Calculations!$C$116+MOD(X50,Calculations!$C$118))+Control!$C$7*Calculations!$C$84*INDEX('Monthly Data'!P:P,Calculations!$C$116+MOD(X50,Calculations!$C$118))+Control!$C$7*Calculations!$C$85*INDEX('Monthly Data'!Q:Q,Calculations!$C$116+MOD(X50,Calculations!$C$118))+(1-Control!$C$7*Calculations!$C$87)*INDEX('Monthly Data'!R:R,Calculations!$C$116+MOD(X50,Calculations!$C$118))</f>
        <v>1.3891563624307685E-2</v>
      </c>
      <c r="EO50" s="86">
        <f ca="1">Control!$C$7*Calculations!$C$82*INDEX('Monthly Data'!N:N,Calculations!$C$116+MOD(Y50,Calculations!$C$118))+Control!$C$7*Calculations!$C$83*INDEX('Monthly Data'!O:O,Calculations!$C$116+MOD(Y50,Calculations!$C$118))+Control!$C$7*Calculations!$C$84*INDEX('Monthly Data'!P:P,Calculations!$C$116+MOD(Y50,Calculations!$C$118))+Control!$C$7*Calculations!$C$85*INDEX('Monthly Data'!Q:Q,Calculations!$C$116+MOD(Y50,Calculations!$C$118))+(1-Control!$C$7*Calculations!$C$87)*INDEX('Monthly Data'!R:R,Calculations!$C$116+MOD(Y50,Calculations!$C$118))</f>
        <v>1.7484305259657981E-2</v>
      </c>
      <c r="EP50" s="86">
        <f ca="1">Control!$C$7*Calculations!$C$82*INDEX('Monthly Data'!N:N,Calculations!$C$116+MOD(Z50,Calculations!$C$118))+Control!$C$7*Calculations!$C$83*INDEX('Monthly Data'!O:O,Calculations!$C$116+MOD(Z50,Calculations!$C$118))+Control!$C$7*Calculations!$C$84*INDEX('Monthly Data'!P:P,Calculations!$C$116+MOD(Z50,Calculations!$C$118))+Control!$C$7*Calculations!$C$85*INDEX('Monthly Data'!Q:Q,Calculations!$C$116+MOD(Z50,Calculations!$C$118))+(1-Control!$C$7*Calculations!$C$87)*INDEX('Monthly Data'!R:R,Calculations!$C$116+MOD(Z50,Calculations!$C$118))</f>
        <v>4.5735623984309991E-2</v>
      </c>
      <c r="EQ50" s="86">
        <f ca="1">Control!$C$7*Calculations!$C$82*INDEX('Monthly Data'!N:N,Calculations!$C$116+MOD(AA50,Calculations!$C$118))+Control!$C$7*Calculations!$C$83*INDEX('Monthly Data'!O:O,Calculations!$C$116+MOD(AA50,Calculations!$C$118))+Control!$C$7*Calculations!$C$84*INDEX('Monthly Data'!P:P,Calculations!$C$116+MOD(AA50,Calculations!$C$118))+Control!$C$7*Calculations!$C$85*INDEX('Monthly Data'!Q:Q,Calculations!$C$116+MOD(AA50,Calculations!$C$118))+(1-Control!$C$7*Calculations!$C$87)*INDEX('Monthly Data'!R:R,Calculations!$C$116+MOD(AA50,Calculations!$C$118))</f>
        <v>1.0415351832335435E-2</v>
      </c>
      <c r="ER50" s="86">
        <f ca="1">Control!$C$7*Calculations!$C$82*INDEX('Monthly Data'!N:N,Calculations!$C$116+MOD(AB50,Calculations!$C$118))+Control!$C$7*Calculations!$C$83*INDEX('Monthly Data'!O:O,Calculations!$C$116+MOD(AB50,Calculations!$C$118))+Control!$C$7*Calculations!$C$84*INDEX('Monthly Data'!P:P,Calculations!$C$116+MOD(AB50,Calculations!$C$118))+Control!$C$7*Calculations!$C$85*INDEX('Monthly Data'!Q:Q,Calculations!$C$116+MOD(AB50,Calculations!$C$118))+(1-Control!$C$7*Calculations!$C$87)*INDEX('Monthly Data'!R:R,Calculations!$C$116+MOD(AB50,Calculations!$C$118))</f>
        <v>1.5108777406081684E-3</v>
      </c>
      <c r="ES50" s="86">
        <f ca="1">Control!$C$7*Calculations!$C$82*INDEX('Monthly Data'!N:N,Calculations!$C$116+MOD(AC50,Calculations!$C$118))+Control!$C$7*Calculations!$C$83*INDEX('Monthly Data'!O:O,Calculations!$C$116+MOD(AC50,Calculations!$C$118))+Control!$C$7*Calculations!$C$84*INDEX('Monthly Data'!P:P,Calculations!$C$116+MOD(AC50,Calculations!$C$118))+Control!$C$7*Calculations!$C$85*INDEX('Monthly Data'!Q:Q,Calculations!$C$116+MOD(AC50,Calculations!$C$118))+(1-Control!$C$7*Calculations!$C$87)*INDEX('Monthly Data'!R:R,Calculations!$C$116+MOD(AC50,Calculations!$C$118))</f>
        <v>-7.4084874653726545E-3</v>
      </c>
      <c r="ET50" s="86">
        <f ca="1">Control!$C$7*Calculations!$C$82*INDEX('Monthly Data'!N:N,Calculations!$C$116+MOD(AD50,Calculations!$C$118))+Control!$C$7*Calculations!$C$83*INDEX('Monthly Data'!O:O,Calculations!$C$116+MOD(AD50,Calculations!$C$118))+Control!$C$7*Calculations!$C$84*INDEX('Monthly Data'!P:P,Calculations!$C$116+MOD(AD50,Calculations!$C$118))+Control!$C$7*Calculations!$C$85*INDEX('Monthly Data'!Q:Q,Calculations!$C$116+MOD(AD50,Calculations!$C$118))+(1-Control!$C$7*Calculations!$C$87)*INDEX('Monthly Data'!R:R,Calculations!$C$116+MOD(AD50,Calculations!$C$118))</f>
        <v>4.5132804118240749E-2</v>
      </c>
      <c r="EU50" s="86">
        <f ca="1">Control!$C$7*Calculations!$C$82*INDEX('Monthly Data'!N:N,Calculations!$C$116+MOD(AE50,Calculations!$C$118))+Control!$C$7*Calculations!$C$83*INDEX('Monthly Data'!O:O,Calculations!$C$116+MOD(AE50,Calculations!$C$118))+Control!$C$7*Calculations!$C$84*INDEX('Monthly Data'!P:P,Calculations!$C$116+MOD(AE50,Calculations!$C$118))+Control!$C$7*Calculations!$C$85*INDEX('Monthly Data'!Q:Q,Calculations!$C$116+MOD(AE50,Calculations!$C$118))+(1-Control!$C$7*Calculations!$C$87)*INDEX('Monthly Data'!R:R,Calculations!$C$116+MOD(AE50,Calculations!$C$118))</f>
        <v>1.2435425892067014E-2</v>
      </c>
      <c r="EV50" s="86">
        <f ca="1">Control!$C$7*Calculations!$C$82*INDEX('Monthly Data'!N:N,Calculations!$C$116+MOD(AF50,Calculations!$C$118))+Control!$C$7*Calculations!$C$83*INDEX('Monthly Data'!O:O,Calculations!$C$116+MOD(AF50,Calculations!$C$118))+Control!$C$7*Calculations!$C$84*INDEX('Monthly Data'!P:P,Calculations!$C$116+MOD(AF50,Calculations!$C$118))+Control!$C$7*Calculations!$C$85*INDEX('Monthly Data'!Q:Q,Calculations!$C$116+MOD(AF50,Calculations!$C$118))+(1-Control!$C$7*Calculations!$C$87)*INDEX('Monthly Data'!R:R,Calculations!$C$116+MOD(AF50,Calculations!$C$118))</f>
        <v>1.1704119272391494E-2</v>
      </c>
      <c r="EW50" s="86">
        <f ca="1">Control!$C$7*Calculations!$C$82*INDEX('Monthly Data'!N:N,Calculations!$C$116+MOD(AG50,Calculations!$C$118))+Control!$C$7*Calculations!$C$83*INDEX('Monthly Data'!O:O,Calculations!$C$116+MOD(AG50,Calculations!$C$118))+Control!$C$7*Calculations!$C$84*INDEX('Monthly Data'!P:P,Calculations!$C$116+MOD(AG50,Calculations!$C$118))+Control!$C$7*Calculations!$C$85*INDEX('Monthly Data'!Q:Q,Calculations!$C$116+MOD(AG50,Calculations!$C$118))+(1-Control!$C$7*Calculations!$C$87)*INDEX('Monthly Data'!R:R,Calculations!$C$116+MOD(AG50,Calculations!$C$118))</f>
        <v>-1.9947061878162777E-2</v>
      </c>
      <c r="EX50" s="86">
        <f ca="1">Control!$C$7*Calculations!$C$82*INDEX('Monthly Data'!N:N,Calculations!$C$116+MOD(AH50,Calculations!$C$118))+Control!$C$7*Calculations!$C$83*INDEX('Monthly Data'!O:O,Calculations!$C$116+MOD(AH50,Calculations!$C$118))+Control!$C$7*Calculations!$C$84*INDEX('Monthly Data'!P:P,Calculations!$C$116+MOD(AH50,Calculations!$C$118))+Control!$C$7*Calculations!$C$85*INDEX('Monthly Data'!Q:Q,Calculations!$C$116+MOD(AH50,Calculations!$C$118))+(1-Control!$C$7*Calculations!$C$87)*INDEX('Monthly Data'!R:R,Calculations!$C$116+MOD(AH50,Calculations!$C$118))</f>
        <v>1.0415351832335435E-2</v>
      </c>
      <c r="EY50" s="86">
        <f ca="1">Control!$C$7*Calculations!$C$82*INDEX('Monthly Data'!N:N,Calculations!$C$116+MOD(AI50,Calculations!$C$118))+Control!$C$7*Calculations!$C$83*INDEX('Monthly Data'!O:O,Calculations!$C$116+MOD(AI50,Calculations!$C$118))+Control!$C$7*Calculations!$C$84*INDEX('Monthly Data'!P:P,Calculations!$C$116+MOD(AI50,Calculations!$C$118))+Control!$C$7*Calculations!$C$85*INDEX('Monthly Data'!Q:Q,Calculations!$C$116+MOD(AI50,Calculations!$C$118))+(1-Control!$C$7*Calculations!$C$87)*INDEX('Monthly Data'!R:R,Calculations!$C$116+MOD(AI50,Calculations!$C$118))</f>
        <v>1.5216630695380906E-2</v>
      </c>
      <c r="EZ50" s="86">
        <f ca="1">Control!$C$7*Calculations!$C$82*INDEX('Monthly Data'!N:N,Calculations!$C$116+MOD(AJ50,Calculations!$C$118))+Control!$C$7*Calculations!$C$83*INDEX('Monthly Data'!O:O,Calculations!$C$116+MOD(AJ50,Calculations!$C$118))+Control!$C$7*Calculations!$C$84*INDEX('Monthly Data'!P:P,Calculations!$C$116+MOD(AJ50,Calculations!$C$118))+Control!$C$7*Calculations!$C$85*INDEX('Monthly Data'!Q:Q,Calculations!$C$116+MOD(AJ50,Calculations!$C$118))+(1-Control!$C$7*Calculations!$C$87)*INDEX('Monthly Data'!R:R,Calculations!$C$116+MOD(AJ50,Calculations!$C$118))</f>
        <v>3.7596120283497965E-2</v>
      </c>
      <c r="FA50" s="86">
        <f ca="1">Control!$C$7*Calculations!$C$82*INDEX('Monthly Data'!N:N,Calculations!$C$116+MOD(AK50,Calculations!$C$118))+Control!$C$7*Calculations!$C$83*INDEX('Monthly Data'!O:O,Calculations!$C$116+MOD(AK50,Calculations!$C$118))+Control!$C$7*Calculations!$C$84*INDEX('Monthly Data'!P:P,Calculations!$C$116+MOD(AK50,Calculations!$C$118))+Control!$C$7*Calculations!$C$85*INDEX('Monthly Data'!Q:Q,Calculations!$C$116+MOD(AK50,Calculations!$C$118))+(1-Control!$C$7*Calculations!$C$87)*INDEX('Monthly Data'!R:R,Calculations!$C$116+MOD(AK50,Calculations!$C$118))</f>
        <v>1.0921298083007208E-2</v>
      </c>
      <c r="FB50" s="86">
        <f ca="1">Control!$C$7*Calculations!$C$82*INDEX('Monthly Data'!N:N,Calculations!$C$116+MOD(AL50,Calculations!$C$118))+Control!$C$7*Calculations!$C$83*INDEX('Monthly Data'!O:O,Calculations!$C$116+MOD(AL50,Calculations!$C$118))+Control!$C$7*Calculations!$C$84*INDEX('Monthly Data'!P:P,Calculations!$C$116+MOD(AL50,Calculations!$C$118))+Control!$C$7*Calculations!$C$85*INDEX('Monthly Data'!Q:Q,Calculations!$C$116+MOD(AL50,Calculations!$C$118))+(1-Control!$C$7*Calculations!$C$87)*INDEX('Monthly Data'!R:R,Calculations!$C$116+MOD(AL50,Calculations!$C$118))</f>
        <v>-1.8530040247387896E-2</v>
      </c>
      <c r="FC50" s="86">
        <f ca="1">Control!$C$7*Calculations!$C$82*INDEX('Monthly Data'!N:N,Calculations!$C$116+MOD(AM50,Calculations!$C$118))+Control!$C$7*Calculations!$C$83*INDEX('Monthly Data'!O:O,Calculations!$C$116+MOD(AM50,Calculations!$C$118))+Control!$C$7*Calculations!$C$84*INDEX('Monthly Data'!P:P,Calculations!$C$116+MOD(AM50,Calculations!$C$118))+Control!$C$7*Calculations!$C$85*INDEX('Monthly Data'!Q:Q,Calculations!$C$116+MOD(AM50,Calculations!$C$118))+(1-Control!$C$7*Calculations!$C$87)*INDEX('Monthly Data'!R:R,Calculations!$C$116+MOD(AM50,Calculations!$C$118))</f>
        <v>1.0018681835149534E-3</v>
      </c>
      <c r="FD50" s="86">
        <f ca="1">Control!$C$7*Calculations!$C$82*INDEX('Monthly Data'!N:N,Calculations!$C$116+MOD(AN50,Calculations!$C$118))+Control!$C$7*Calculations!$C$83*INDEX('Monthly Data'!O:O,Calculations!$C$116+MOD(AN50,Calculations!$C$118))+Control!$C$7*Calculations!$C$84*INDEX('Monthly Data'!P:P,Calculations!$C$116+MOD(AN50,Calculations!$C$118))+Control!$C$7*Calculations!$C$85*INDEX('Monthly Data'!Q:Q,Calculations!$C$116+MOD(AN50,Calculations!$C$118))+(1-Control!$C$7*Calculations!$C$87)*INDEX('Monthly Data'!R:R,Calculations!$C$116+MOD(AN50,Calculations!$C$118))</f>
        <v>1.0478379486191123E-2</v>
      </c>
      <c r="FE50" s="86">
        <f ca="1">Control!$C$7*Calculations!$C$82*INDEX('Monthly Data'!N:N,Calculations!$C$116+MOD(AO50,Calculations!$C$118))+Control!$C$7*Calculations!$C$83*INDEX('Monthly Data'!O:O,Calculations!$C$116+MOD(AO50,Calculations!$C$118))+Control!$C$7*Calculations!$C$84*INDEX('Monthly Data'!P:P,Calculations!$C$116+MOD(AO50,Calculations!$C$118))+Control!$C$7*Calculations!$C$85*INDEX('Monthly Data'!Q:Q,Calculations!$C$116+MOD(AO50,Calculations!$C$118))+(1-Control!$C$7*Calculations!$C$87)*INDEX('Monthly Data'!R:R,Calculations!$C$116+MOD(AO50,Calculations!$C$118))</f>
        <v>-1.9947061878162777E-2</v>
      </c>
      <c r="FF50" s="86">
        <f ca="1">Control!$C$7*Calculations!$C$82*INDEX('Monthly Data'!N:N,Calculations!$C$116+MOD(AP50,Calculations!$C$118))+Control!$C$7*Calculations!$C$83*INDEX('Monthly Data'!O:O,Calculations!$C$116+MOD(AP50,Calculations!$C$118))+Control!$C$7*Calculations!$C$84*INDEX('Monthly Data'!P:P,Calculations!$C$116+MOD(AP50,Calculations!$C$118))+Control!$C$7*Calculations!$C$85*INDEX('Monthly Data'!Q:Q,Calculations!$C$116+MOD(AP50,Calculations!$C$118))+(1-Control!$C$7*Calculations!$C$87)*INDEX('Monthly Data'!R:R,Calculations!$C$116+MOD(AP50,Calculations!$C$118))</f>
        <v>-1.8530040247387896E-2</v>
      </c>
      <c r="FG50" s="86">
        <f ca="1">Control!$C$7*Calculations!$C$82*INDEX('Monthly Data'!N:N,Calculations!$C$116+MOD(AQ50,Calculations!$C$118))+Control!$C$7*Calculations!$C$83*INDEX('Monthly Data'!O:O,Calculations!$C$116+MOD(AQ50,Calculations!$C$118))+Control!$C$7*Calculations!$C$84*INDEX('Monthly Data'!P:P,Calculations!$C$116+MOD(AQ50,Calculations!$C$118))+Control!$C$7*Calculations!$C$85*INDEX('Monthly Data'!Q:Q,Calculations!$C$116+MOD(AQ50,Calculations!$C$118))+(1-Control!$C$7*Calculations!$C$87)*INDEX('Monthly Data'!R:R,Calculations!$C$116+MOD(AQ50,Calculations!$C$118))</f>
        <v>1.7361594973213587E-2</v>
      </c>
      <c r="FH50" s="86">
        <f ca="1">Control!$C$7*Calculations!$C$82*INDEX('Monthly Data'!N:N,Calculations!$C$116+MOD(AR50,Calculations!$C$118))+Control!$C$7*Calculations!$C$83*INDEX('Monthly Data'!O:O,Calculations!$C$116+MOD(AR50,Calculations!$C$118))+Control!$C$7*Calculations!$C$84*INDEX('Monthly Data'!P:P,Calculations!$C$116+MOD(AR50,Calculations!$C$118))+Control!$C$7*Calculations!$C$85*INDEX('Monthly Data'!Q:Q,Calculations!$C$116+MOD(AR50,Calculations!$C$118))+(1-Control!$C$7*Calculations!$C$87)*INDEX('Monthly Data'!R:R,Calculations!$C$116+MOD(AR50,Calculations!$C$118))</f>
        <v>1.1704119272391494E-2</v>
      </c>
      <c r="FI50" s="86">
        <f ca="1">Control!$C$7*Calculations!$C$82*INDEX('Monthly Data'!N:N,Calculations!$C$116+MOD(AS50,Calculations!$C$118))+Control!$C$7*Calculations!$C$83*INDEX('Monthly Data'!O:O,Calculations!$C$116+MOD(AS50,Calculations!$C$118))+Control!$C$7*Calculations!$C$84*INDEX('Monthly Data'!P:P,Calculations!$C$116+MOD(AS50,Calculations!$C$118))+Control!$C$7*Calculations!$C$85*INDEX('Monthly Data'!Q:Q,Calculations!$C$116+MOD(AS50,Calculations!$C$118))+(1-Control!$C$7*Calculations!$C$87)*INDEX('Monthly Data'!R:R,Calculations!$C$116+MOD(AS50,Calculations!$C$118))</f>
        <v>2.9708469559001142E-2</v>
      </c>
      <c r="FJ50" s="86">
        <f ca="1">Control!$C$7*Calculations!$C$82*INDEX('Monthly Data'!N:N,Calculations!$C$116+MOD(AT50,Calculations!$C$118))+Control!$C$7*Calculations!$C$83*INDEX('Monthly Data'!O:O,Calculations!$C$116+MOD(AT50,Calculations!$C$118))+Control!$C$7*Calculations!$C$84*INDEX('Monthly Data'!P:P,Calculations!$C$116+MOD(AT50,Calculations!$C$118))+Control!$C$7*Calculations!$C$85*INDEX('Monthly Data'!Q:Q,Calculations!$C$116+MOD(AT50,Calculations!$C$118))+(1-Control!$C$7*Calculations!$C$87)*INDEX('Monthly Data'!R:R,Calculations!$C$116+MOD(AT50,Calculations!$C$118))</f>
        <v>2.5790695379256122E-2</v>
      </c>
      <c r="FK50" s="86">
        <f ca="1">Control!$C$7*Calculations!$C$82*INDEX('Monthly Data'!N:N,Calculations!$C$116+MOD(AU50,Calculations!$C$118))+Control!$C$7*Calculations!$C$83*INDEX('Monthly Data'!O:O,Calculations!$C$116+MOD(AU50,Calculations!$C$118))+Control!$C$7*Calculations!$C$84*INDEX('Monthly Data'!P:P,Calculations!$C$116+MOD(AU50,Calculations!$C$118))+Control!$C$7*Calculations!$C$85*INDEX('Monthly Data'!Q:Q,Calculations!$C$116+MOD(AU50,Calculations!$C$118))+(1-Control!$C$7*Calculations!$C$87)*INDEX('Monthly Data'!R:R,Calculations!$C$116+MOD(AU50,Calculations!$C$118))</f>
        <v>1.7073665854433945E-2</v>
      </c>
      <c r="FL50" s="86">
        <f ca="1">Control!$C$7*Calculations!$C$82*INDEX('Monthly Data'!N:N,Calculations!$C$116+MOD(AV50,Calculations!$C$118))+Control!$C$7*Calculations!$C$83*INDEX('Monthly Data'!O:O,Calculations!$C$116+MOD(AV50,Calculations!$C$118))+Control!$C$7*Calculations!$C$84*INDEX('Monthly Data'!P:P,Calculations!$C$116+MOD(AV50,Calculations!$C$118))+Control!$C$7*Calculations!$C$85*INDEX('Monthly Data'!Q:Q,Calculations!$C$116+MOD(AV50,Calculations!$C$118))+(1-Control!$C$7*Calculations!$C$87)*INDEX('Monthly Data'!R:R,Calculations!$C$116+MOD(AV50,Calculations!$C$118))</f>
        <v>-7.8872955230675015E-3</v>
      </c>
      <c r="FM50" s="86">
        <f ca="1">Control!$C$7*Calculations!$C$82*INDEX('Monthly Data'!N:N,Calculations!$C$116+MOD(AW50,Calculations!$C$118))+Control!$C$7*Calculations!$C$83*INDEX('Monthly Data'!O:O,Calculations!$C$116+MOD(AW50,Calculations!$C$118))+Control!$C$7*Calculations!$C$84*INDEX('Monthly Data'!P:P,Calculations!$C$116+MOD(AW50,Calculations!$C$118))+Control!$C$7*Calculations!$C$85*INDEX('Monthly Data'!Q:Q,Calculations!$C$116+MOD(AW50,Calculations!$C$118))+(1-Control!$C$7*Calculations!$C$87)*INDEX('Monthly Data'!R:R,Calculations!$C$116+MOD(AW50,Calculations!$C$118))</f>
        <v>-7.3651264633385334E-4</v>
      </c>
      <c r="FN50" s="86">
        <f ca="1">Control!$C$7*Calculations!$C$82*INDEX('Monthly Data'!N:N,Calculations!$C$116+MOD(AX50,Calculations!$C$118))+Control!$C$7*Calculations!$C$83*INDEX('Monthly Data'!O:O,Calculations!$C$116+MOD(AX50,Calculations!$C$118))+Control!$C$7*Calculations!$C$84*INDEX('Monthly Data'!P:P,Calculations!$C$116+MOD(AX50,Calculations!$C$118))+Control!$C$7*Calculations!$C$85*INDEX('Monthly Data'!Q:Q,Calculations!$C$116+MOD(AX50,Calculations!$C$118))+(1-Control!$C$7*Calculations!$C$87)*INDEX('Monthly Data'!R:R,Calculations!$C$116+MOD(AX50,Calculations!$C$118))</f>
        <v>7.7184133340106598E-3</v>
      </c>
      <c r="FO50" s="86">
        <f ca="1">Control!$C$7*Calculations!$C$82*INDEX('Monthly Data'!N:N,Calculations!$C$116+MOD(AY50,Calculations!$C$118))+Control!$C$7*Calculations!$C$83*INDEX('Monthly Data'!O:O,Calculations!$C$116+MOD(AY50,Calculations!$C$118))+Control!$C$7*Calculations!$C$84*INDEX('Monthly Data'!P:P,Calculations!$C$116+MOD(AY50,Calculations!$C$118))+Control!$C$7*Calculations!$C$85*INDEX('Monthly Data'!Q:Q,Calculations!$C$116+MOD(AY50,Calculations!$C$118))+(1-Control!$C$7*Calculations!$C$87)*INDEX('Monthly Data'!R:R,Calculations!$C$116+MOD(AY50,Calculations!$C$118))</f>
        <v>3.1070573055362403E-2</v>
      </c>
      <c r="FP50" s="86">
        <f ca="1">Control!$C$7*Calculations!$C$82*INDEX('Monthly Data'!N:N,Calculations!$C$116+MOD(AZ50,Calculations!$C$118))+Control!$C$7*Calculations!$C$83*INDEX('Monthly Data'!O:O,Calculations!$C$116+MOD(AZ50,Calculations!$C$118))+Control!$C$7*Calculations!$C$84*INDEX('Monthly Data'!P:P,Calculations!$C$116+MOD(AZ50,Calculations!$C$118))+Control!$C$7*Calculations!$C$85*INDEX('Monthly Data'!Q:Q,Calculations!$C$116+MOD(AZ50,Calculations!$C$118))+(1-Control!$C$7*Calculations!$C$87)*INDEX('Monthly Data'!R:R,Calculations!$C$116+MOD(AZ50,Calculations!$C$118))</f>
        <v>2.1918137743539623E-2</v>
      </c>
      <c r="FQ50" s="86">
        <f ca="1">Control!$C$7*Calculations!$C$82*INDEX('Monthly Data'!N:N,Calculations!$C$116+MOD(BA50,Calculations!$C$118))+Control!$C$7*Calculations!$C$83*INDEX('Monthly Data'!O:O,Calculations!$C$116+MOD(BA50,Calculations!$C$118))+Control!$C$7*Calculations!$C$84*INDEX('Monthly Data'!P:P,Calculations!$C$116+MOD(BA50,Calculations!$C$118))+Control!$C$7*Calculations!$C$85*INDEX('Monthly Data'!Q:Q,Calculations!$C$116+MOD(BA50,Calculations!$C$118))+(1-Control!$C$7*Calculations!$C$87)*INDEX('Monthly Data'!R:R,Calculations!$C$116+MOD(BA50,Calculations!$C$118))</f>
        <v>-1.6546126717384396E-2</v>
      </c>
      <c r="FR50" s="86">
        <f ca="1">Control!$C$7*Calculations!$C$82*INDEX('Monthly Data'!N:N,Calculations!$C$116+MOD(BB50,Calculations!$C$118))+Control!$C$7*Calculations!$C$83*INDEX('Monthly Data'!O:O,Calculations!$C$116+MOD(BB50,Calculations!$C$118))+Control!$C$7*Calculations!$C$84*INDEX('Monthly Data'!P:P,Calculations!$C$116+MOD(BB50,Calculations!$C$118))+Control!$C$7*Calculations!$C$85*INDEX('Monthly Data'!Q:Q,Calculations!$C$116+MOD(BB50,Calculations!$C$118))+(1-Control!$C$7*Calculations!$C$87)*INDEX('Monthly Data'!R:R,Calculations!$C$116+MOD(BB50,Calculations!$C$118))</f>
        <v>2.4470405846852006E-3</v>
      </c>
      <c r="FS50" s="86">
        <f ca="1">Control!$C$7*Calculations!$C$82*INDEX('Monthly Data'!N:N,Calculations!$C$116+MOD(BC50,Calculations!$C$118))+Control!$C$7*Calculations!$C$83*INDEX('Monthly Data'!O:O,Calculations!$C$116+MOD(BC50,Calculations!$C$118))+Control!$C$7*Calculations!$C$84*INDEX('Monthly Data'!P:P,Calculations!$C$116+MOD(BC50,Calculations!$C$118))+Control!$C$7*Calculations!$C$85*INDEX('Monthly Data'!Q:Q,Calculations!$C$116+MOD(BC50,Calculations!$C$118))+(1-Control!$C$7*Calculations!$C$87)*INDEX('Monthly Data'!R:R,Calculations!$C$116+MOD(BC50,Calculations!$C$118))</f>
        <v>7.7184133340106598E-3</v>
      </c>
      <c r="FT50" s="86">
        <f ca="1">Control!$C$7*Calculations!$C$82*INDEX('Monthly Data'!N:N,Calculations!$C$116+MOD(BD50,Calculations!$C$118))+Control!$C$7*Calculations!$C$83*INDEX('Monthly Data'!O:O,Calculations!$C$116+MOD(BD50,Calculations!$C$118))+Control!$C$7*Calculations!$C$84*INDEX('Monthly Data'!P:P,Calculations!$C$116+MOD(BD50,Calculations!$C$118))+Control!$C$7*Calculations!$C$85*INDEX('Monthly Data'!Q:Q,Calculations!$C$116+MOD(BD50,Calculations!$C$118))+(1-Control!$C$7*Calculations!$C$87)*INDEX('Monthly Data'!R:R,Calculations!$C$116+MOD(BD50,Calculations!$C$118))</f>
        <v>3.5231336013669103E-2</v>
      </c>
      <c r="FU50" s="86">
        <f ca="1">Control!$C$7*Calculations!$C$82*INDEX('Monthly Data'!N:N,Calculations!$C$116+MOD(BE50,Calculations!$C$118))+Control!$C$7*Calculations!$C$83*INDEX('Monthly Data'!O:O,Calculations!$C$116+MOD(BE50,Calculations!$C$118))+Control!$C$7*Calculations!$C$84*INDEX('Monthly Data'!P:P,Calculations!$C$116+MOD(BE50,Calculations!$C$118))+Control!$C$7*Calculations!$C$85*INDEX('Monthly Data'!Q:Q,Calculations!$C$116+MOD(BE50,Calculations!$C$118))+(1-Control!$C$7*Calculations!$C$87)*INDEX('Monthly Data'!R:R,Calculations!$C$116+MOD(BE50,Calculations!$C$118))</f>
        <v>5.1279584938936244E-2</v>
      </c>
      <c r="FV50" s="86">
        <f ca="1">Control!$C$7*Calculations!$C$82*INDEX('Monthly Data'!N:N,Calculations!$C$116+MOD(BF50,Calculations!$C$118))+Control!$C$7*Calculations!$C$83*INDEX('Monthly Data'!O:O,Calculations!$C$116+MOD(BF50,Calculations!$C$118))+Control!$C$7*Calculations!$C$84*INDEX('Monthly Data'!P:P,Calculations!$C$116+MOD(BF50,Calculations!$C$118))+Control!$C$7*Calculations!$C$85*INDEX('Monthly Data'!Q:Q,Calculations!$C$116+MOD(BF50,Calculations!$C$118))+(1-Control!$C$7*Calculations!$C$87)*INDEX('Monthly Data'!R:R,Calculations!$C$116+MOD(BF50,Calculations!$C$118))</f>
        <v>-1.8530040247387896E-2</v>
      </c>
      <c r="FW50" s="86">
        <f ca="1">Control!$C$7*Calculations!$C$82*INDEX('Monthly Data'!N:N,Calculations!$C$116+MOD(BG50,Calculations!$C$118))+Control!$C$7*Calculations!$C$83*INDEX('Monthly Data'!O:O,Calculations!$C$116+MOD(BG50,Calculations!$C$118))+Control!$C$7*Calculations!$C$84*INDEX('Monthly Data'!P:P,Calculations!$C$116+MOD(BG50,Calculations!$C$118))+Control!$C$7*Calculations!$C$85*INDEX('Monthly Data'!Q:Q,Calculations!$C$116+MOD(BG50,Calculations!$C$118))+(1-Control!$C$7*Calculations!$C$87)*INDEX('Monthly Data'!R:R,Calculations!$C$116+MOD(BG50,Calculations!$C$118))</f>
        <v>3.0957942835585645E-2</v>
      </c>
      <c r="FX50" s="86">
        <f ca="1">Control!$C$7*Calculations!$C$82*INDEX('Monthly Data'!N:N,Calculations!$C$116+MOD(BH50,Calculations!$C$118))+Control!$C$7*Calculations!$C$83*INDEX('Monthly Data'!O:O,Calculations!$C$116+MOD(BH50,Calculations!$C$118))+Control!$C$7*Calculations!$C$84*INDEX('Monthly Data'!P:P,Calculations!$C$116+MOD(BH50,Calculations!$C$118))+Control!$C$7*Calculations!$C$85*INDEX('Monthly Data'!Q:Q,Calculations!$C$116+MOD(BH50,Calculations!$C$118))+(1-Control!$C$7*Calculations!$C$87)*INDEX('Monthly Data'!R:R,Calculations!$C$116+MOD(BH50,Calculations!$C$118))</f>
        <v>3.127051071655923E-3</v>
      </c>
      <c r="FY50" s="86">
        <f ca="1">Control!$C$7*Calculations!$C$82*INDEX('Monthly Data'!N:N,Calculations!$C$116+MOD(BI50,Calculations!$C$118))+Control!$C$7*Calculations!$C$83*INDEX('Monthly Data'!O:O,Calculations!$C$116+MOD(BI50,Calculations!$C$118))+Control!$C$7*Calculations!$C$84*INDEX('Monthly Data'!P:P,Calculations!$C$116+MOD(BI50,Calculations!$C$118))+Control!$C$7*Calculations!$C$85*INDEX('Monthly Data'!Q:Q,Calculations!$C$116+MOD(BI50,Calculations!$C$118))+(1-Control!$C$7*Calculations!$C$87)*INDEX('Monthly Data'!R:R,Calculations!$C$116+MOD(BI50,Calculations!$C$118))</f>
        <v>-2.0269389991732112E-2</v>
      </c>
      <c r="FZ50" s="86">
        <f ca="1">Control!$C$7*Calculations!$C$82*INDEX('Monthly Data'!N:N,Calculations!$C$116+MOD(BJ50,Calculations!$C$118))+Control!$C$7*Calculations!$C$83*INDEX('Monthly Data'!O:O,Calculations!$C$116+MOD(BJ50,Calculations!$C$118))+Control!$C$7*Calculations!$C$84*INDEX('Monthly Data'!P:P,Calculations!$C$116+MOD(BJ50,Calculations!$C$118))+Control!$C$7*Calculations!$C$85*INDEX('Monthly Data'!Q:Q,Calculations!$C$116+MOD(BJ50,Calculations!$C$118))+(1-Control!$C$7*Calculations!$C$87)*INDEX('Monthly Data'!R:R,Calculations!$C$116+MOD(BJ50,Calculations!$C$118))</f>
        <v>6.4539397490030407E-3</v>
      </c>
      <c r="GA50" s="86">
        <f ca="1">Control!$C$7*Calculations!$C$82*INDEX('Monthly Data'!N:N,Calculations!$C$116+MOD(BK50,Calculations!$C$118))+Control!$C$7*Calculations!$C$83*INDEX('Monthly Data'!O:O,Calculations!$C$116+MOD(BK50,Calculations!$C$118))+Control!$C$7*Calculations!$C$84*INDEX('Monthly Data'!P:P,Calculations!$C$116+MOD(BK50,Calculations!$C$118))+Control!$C$7*Calculations!$C$85*INDEX('Monthly Data'!Q:Q,Calculations!$C$116+MOD(BK50,Calculations!$C$118))+(1-Control!$C$7*Calculations!$C$87)*INDEX('Monthly Data'!R:R,Calculations!$C$116+MOD(BK50,Calculations!$C$118))</f>
        <v>1.1786765492207996E-2</v>
      </c>
      <c r="GB50" s="86">
        <f ca="1">Control!$C$7*Calculations!$C$82*INDEX('Monthly Data'!N:N,Calculations!$C$116+MOD(BL50,Calculations!$C$118))+Control!$C$7*Calculations!$C$83*INDEX('Monthly Data'!O:O,Calculations!$C$116+MOD(BL50,Calculations!$C$118))+Control!$C$7*Calculations!$C$84*INDEX('Monthly Data'!P:P,Calculations!$C$116+MOD(BL50,Calculations!$C$118))+Control!$C$7*Calculations!$C$85*INDEX('Monthly Data'!Q:Q,Calculations!$C$116+MOD(BL50,Calculations!$C$118))+(1-Control!$C$7*Calculations!$C$87)*INDEX('Monthly Data'!R:R,Calculations!$C$116+MOD(BL50,Calculations!$C$118))</f>
        <v>6.1009361253630504E-2</v>
      </c>
      <c r="GC50" s="86">
        <f ca="1">Control!$C$7*Calculations!$C$82*INDEX('Monthly Data'!N:N,Calculations!$C$116+MOD(BM50,Calculations!$C$118))+Control!$C$7*Calculations!$C$83*INDEX('Monthly Data'!O:O,Calculations!$C$116+MOD(BM50,Calculations!$C$118))+Control!$C$7*Calculations!$C$84*INDEX('Monthly Data'!P:P,Calculations!$C$116+MOD(BM50,Calculations!$C$118))+Control!$C$7*Calculations!$C$85*INDEX('Monthly Data'!Q:Q,Calculations!$C$116+MOD(BM50,Calculations!$C$118))+(1-Control!$C$7*Calculations!$C$87)*INDEX('Monthly Data'!R:R,Calculations!$C$116+MOD(BM50,Calculations!$C$118))</f>
        <v>3.127051071655923E-3</v>
      </c>
      <c r="GD50" s="86">
        <f ca="1">Control!$C$7*Calculations!$C$82*INDEX('Monthly Data'!N:N,Calculations!$C$116+MOD(BN50,Calculations!$C$118))+Control!$C$7*Calculations!$C$83*INDEX('Monthly Data'!O:O,Calculations!$C$116+MOD(BN50,Calculations!$C$118))+Control!$C$7*Calculations!$C$84*INDEX('Monthly Data'!P:P,Calculations!$C$116+MOD(BN50,Calculations!$C$118))+Control!$C$7*Calculations!$C$85*INDEX('Monthly Data'!Q:Q,Calculations!$C$116+MOD(BN50,Calculations!$C$118))+(1-Control!$C$7*Calculations!$C$87)*INDEX('Monthly Data'!R:R,Calculations!$C$116+MOD(BN50,Calculations!$C$118))</f>
        <v>1.7599621212565995E-2</v>
      </c>
      <c r="GE50" s="86">
        <f ca="1">Control!$C$7*Calculations!$C$82*INDEX('Monthly Data'!N:N,Calculations!$C$116+MOD(BO50,Calculations!$C$118))+Control!$C$7*Calculations!$C$83*INDEX('Monthly Data'!O:O,Calculations!$C$116+MOD(BO50,Calculations!$C$118))+Control!$C$7*Calculations!$C$84*INDEX('Monthly Data'!P:P,Calculations!$C$116+MOD(BO50,Calculations!$C$118))+Control!$C$7*Calculations!$C$85*INDEX('Monthly Data'!Q:Q,Calculations!$C$116+MOD(BO50,Calculations!$C$118))+(1-Control!$C$7*Calculations!$C$87)*INDEX('Monthly Data'!R:R,Calculations!$C$116+MOD(BO50,Calculations!$C$118))</f>
        <v>-2.0259958308006688E-2</v>
      </c>
      <c r="GF50" s="86">
        <f ca="1">Control!$C$7*Calculations!$C$82*INDEX('Monthly Data'!N:N,Calculations!$C$116+MOD(BP50,Calculations!$C$118))+Control!$C$7*Calculations!$C$83*INDEX('Monthly Data'!O:O,Calculations!$C$116+MOD(BP50,Calculations!$C$118))+Control!$C$7*Calculations!$C$84*INDEX('Monthly Data'!P:P,Calculations!$C$116+MOD(BP50,Calculations!$C$118))+Control!$C$7*Calculations!$C$85*INDEX('Monthly Data'!Q:Q,Calculations!$C$116+MOD(BP50,Calculations!$C$118))+(1-Control!$C$7*Calculations!$C$87)*INDEX('Monthly Data'!R:R,Calculations!$C$116+MOD(BP50,Calculations!$C$118))</f>
        <v>2.1918137743539623E-2</v>
      </c>
      <c r="GG50" s="86">
        <f ca="1">Control!$C$7*Calculations!$C$82*INDEX('Monthly Data'!N:N,Calculations!$C$116+MOD(BQ50,Calculations!$C$118))+Control!$C$7*Calculations!$C$83*INDEX('Monthly Data'!O:O,Calculations!$C$116+MOD(BQ50,Calculations!$C$118))+Control!$C$7*Calculations!$C$84*INDEX('Monthly Data'!P:P,Calculations!$C$116+MOD(BQ50,Calculations!$C$118))+Control!$C$7*Calculations!$C$85*INDEX('Monthly Data'!Q:Q,Calculations!$C$116+MOD(BQ50,Calculations!$C$118))+(1-Control!$C$7*Calculations!$C$87)*INDEX('Monthly Data'!R:R,Calculations!$C$116+MOD(BQ50,Calculations!$C$118))</f>
        <v>4.7768166384148329E-3</v>
      </c>
      <c r="GH50" s="86">
        <f ca="1">Control!$C$7*Calculations!$C$82*INDEX('Monthly Data'!N:N,Calculations!$C$116+MOD(BR50,Calculations!$C$118))+Control!$C$7*Calculations!$C$83*INDEX('Monthly Data'!O:O,Calculations!$C$116+MOD(BR50,Calculations!$C$118))+Control!$C$7*Calculations!$C$84*INDEX('Monthly Data'!P:P,Calculations!$C$116+MOD(BR50,Calculations!$C$118))+Control!$C$7*Calculations!$C$85*INDEX('Monthly Data'!Q:Q,Calculations!$C$116+MOD(BR50,Calculations!$C$118))+(1-Control!$C$7*Calculations!$C$87)*INDEX('Monthly Data'!R:R,Calculations!$C$116+MOD(BR50,Calculations!$C$118))</f>
        <v>1.1106855739851785E-2</v>
      </c>
      <c r="GI50" s="86">
        <f ca="1">Control!$C$7*Calculations!$C$82*INDEX('Monthly Data'!N:N,Calculations!$C$116+MOD(BS50,Calculations!$C$118))+Control!$C$7*Calculations!$C$83*INDEX('Monthly Data'!O:O,Calculations!$C$116+MOD(BS50,Calculations!$C$118))+Control!$C$7*Calculations!$C$84*INDEX('Monthly Data'!P:P,Calculations!$C$116+MOD(BS50,Calculations!$C$118))+Control!$C$7*Calculations!$C$85*INDEX('Monthly Data'!Q:Q,Calculations!$C$116+MOD(BS50,Calculations!$C$118))+(1-Control!$C$7*Calculations!$C$87)*INDEX('Monthly Data'!R:R,Calculations!$C$116+MOD(BS50,Calculations!$C$118))</f>
        <v>-1.1360801645249321E-2</v>
      </c>
      <c r="GJ50" s="86">
        <f ca="1">Control!$C$7*Calculations!$C$82*INDEX('Monthly Data'!N:N,Calculations!$C$116+MOD(BT50,Calculations!$C$118))+Control!$C$7*Calculations!$C$83*INDEX('Monthly Data'!O:O,Calculations!$C$116+MOD(BT50,Calculations!$C$118))+Control!$C$7*Calculations!$C$84*INDEX('Monthly Data'!P:P,Calculations!$C$116+MOD(BT50,Calculations!$C$118))+Control!$C$7*Calculations!$C$85*INDEX('Monthly Data'!Q:Q,Calculations!$C$116+MOD(BT50,Calculations!$C$118))+(1-Control!$C$7*Calculations!$C$87)*INDEX('Monthly Data'!R:R,Calculations!$C$116+MOD(BT50,Calculations!$C$118))</f>
        <v>1.0353752315110615E-2</v>
      </c>
      <c r="GK50" s="86">
        <f ca="1">Control!$C$7*Calculations!$C$82*INDEX('Monthly Data'!N:N,Calculations!$C$116+MOD(BU50,Calculations!$C$118))+Control!$C$7*Calculations!$C$83*INDEX('Monthly Data'!O:O,Calculations!$C$116+MOD(BU50,Calculations!$C$118))+Control!$C$7*Calculations!$C$84*INDEX('Monthly Data'!P:P,Calculations!$C$116+MOD(BU50,Calculations!$C$118))+Control!$C$7*Calculations!$C$85*INDEX('Monthly Data'!Q:Q,Calculations!$C$116+MOD(BU50,Calculations!$C$118))+(1-Control!$C$7*Calculations!$C$87)*INDEX('Monthly Data'!R:R,Calculations!$C$116+MOD(BU50,Calculations!$C$118))</f>
        <v>2.5325873776067674E-2</v>
      </c>
      <c r="GL50" s="86">
        <f ca="1">Control!$C$7*Calculations!$C$82*INDEX('Monthly Data'!N:N,Calculations!$C$116+MOD(BV50,Calculations!$C$118))+Control!$C$7*Calculations!$C$83*INDEX('Monthly Data'!O:O,Calculations!$C$116+MOD(BV50,Calculations!$C$118))+Control!$C$7*Calculations!$C$84*INDEX('Monthly Data'!P:P,Calculations!$C$116+MOD(BV50,Calculations!$C$118))+Control!$C$7*Calculations!$C$85*INDEX('Monthly Data'!Q:Q,Calculations!$C$116+MOD(BV50,Calculations!$C$118))+(1-Control!$C$7*Calculations!$C$87)*INDEX('Monthly Data'!R:R,Calculations!$C$116+MOD(BV50,Calculations!$C$118))</f>
        <v>3.5231336013669103E-2</v>
      </c>
      <c r="GM50" s="86">
        <f ca="1">Control!$C$7*Calculations!$C$82*INDEX('Monthly Data'!N:N,Calculations!$C$116+MOD(BW50,Calculations!$C$118))+Control!$C$7*Calculations!$C$83*INDEX('Monthly Data'!O:O,Calculations!$C$116+MOD(BW50,Calculations!$C$118))+Control!$C$7*Calculations!$C$84*INDEX('Monthly Data'!P:P,Calculations!$C$116+MOD(BW50,Calculations!$C$118))+Control!$C$7*Calculations!$C$85*INDEX('Monthly Data'!Q:Q,Calculations!$C$116+MOD(BW50,Calculations!$C$118))+(1-Control!$C$7*Calculations!$C$87)*INDEX('Monthly Data'!R:R,Calculations!$C$116+MOD(BW50,Calculations!$C$118))</f>
        <v>2.4842166689046628E-2</v>
      </c>
      <c r="GN50" s="86">
        <f ca="1">Control!$C$7*Calculations!$C$82*INDEX('Monthly Data'!N:N,Calculations!$C$116+MOD(BX50,Calculations!$C$118))+Control!$C$7*Calculations!$C$83*INDEX('Monthly Data'!O:O,Calculations!$C$116+MOD(BX50,Calculations!$C$118))+Control!$C$7*Calculations!$C$84*INDEX('Monthly Data'!P:P,Calculations!$C$116+MOD(BX50,Calculations!$C$118))+Control!$C$7*Calculations!$C$85*INDEX('Monthly Data'!Q:Q,Calculations!$C$116+MOD(BX50,Calculations!$C$118))+(1-Control!$C$7*Calculations!$C$87)*INDEX('Monthly Data'!R:R,Calculations!$C$116+MOD(BX50,Calculations!$C$118))</f>
        <v>3.127051071655923E-3</v>
      </c>
      <c r="GO50" s="86">
        <f ca="1">Control!$C$7*Calculations!$C$82*INDEX('Monthly Data'!N:N,Calculations!$C$116+MOD(BY50,Calculations!$C$118))+Control!$C$7*Calculations!$C$83*INDEX('Monthly Data'!O:O,Calculations!$C$116+MOD(BY50,Calculations!$C$118))+Control!$C$7*Calculations!$C$84*INDEX('Monthly Data'!P:P,Calculations!$C$116+MOD(BY50,Calculations!$C$118))+Control!$C$7*Calculations!$C$85*INDEX('Monthly Data'!Q:Q,Calculations!$C$116+MOD(BY50,Calculations!$C$118))+(1-Control!$C$7*Calculations!$C$87)*INDEX('Monthly Data'!R:R,Calculations!$C$116+MOD(BY50,Calculations!$C$118))</f>
        <v>-9.839093431862074E-3</v>
      </c>
      <c r="GP50" s="86">
        <f ca="1">Control!$C$7*Calculations!$C$82*INDEX('Monthly Data'!N:N,Calculations!$C$116+MOD(BZ50,Calculations!$C$118))+Control!$C$7*Calculations!$C$83*INDEX('Monthly Data'!O:O,Calculations!$C$116+MOD(BZ50,Calculations!$C$118))+Control!$C$7*Calculations!$C$84*INDEX('Monthly Data'!P:P,Calculations!$C$116+MOD(BZ50,Calculations!$C$118))+Control!$C$7*Calculations!$C$85*INDEX('Monthly Data'!Q:Q,Calculations!$C$116+MOD(BZ50,Calculations!$C$118))+(1-Control!$C$7*Calculations!$C$87)*INDEX('Monthly Data'!R:R,Calculations!$C$116+MOD(BZ50,Calculations!$C$118))</f>
        <v>1.50127906355989E-2</v>
      </c>
      <c r="GQ50" s="86">
        <f ca="1">Control!$C$7*Calculations!$C$82*INDEX('Monthly Data'!N:N,Calculations!$C$116+MOD(CA50,Calculations!$C$118))+Control!$C$7*Calculations!$C$83*INDEX('Monthly Data'!O:O,Calculations!$C$116+MOD(CA50,Calculations!$C$118))+Control!$C$7*Calculations!$C$84*INDEX('Monthly Data'!P:P,Calculations!$C$116+MOD(CA50,Calculations!$C$118))+Control!$C$7*Calculations!$C$85*INDEX('Monthly Data'!Q:Q,Calculations!$C$116+MOD(CA50,Calculations!$C$118))+(1-Control!$C$7*Calculations!$C$87)*INDEX('Monthly Data'!R:R,Calculations!$C$116+MOD(CA50,Calculations!$C$118))</f>
        <v>3.8809817903524786E-2</v>
      </c>
      <c r="GR50" s="86">
        <f ca="1">Control!$C$7*Calculations!$C$82*INDEX('Monthly Data'!N:N,Calculations!$C$116+MOD(CB50,Calculations!$C$118))+Control!$C$7*Calculations!$C$83*INDEX('Monthly Data'!O:O,Calculations!$C$116+MOD(CB50,Calculations!$C$118))+Control!$C$7*Calculations!$C$84*INDEX('Monthly Data'!P:P,Calculations!$C$116+MOD(CB50,Calculations!$C$118))+Control!$C$7*Calculations!$C$85*INDEX('Monthly Data'!Q:Q,Calculations!$C$116+MOD(CB50,Calculations!$C$118))+(1-Control!$C$7*Calculations!$C$87)*INDEX('Monthly Data'!R:R,Calculations!$C$116+MOD(CB50,Calculations!$C$118))</f>
        <v>1.0921298083007208E-2</v>
      </c>
      <c r="GS50" s="86">
        <f ca="1">Control!$C$7*Calculations!$C$82*INDEX('Monthly Data'!N:N,Calculations!$C$116+MOD(CC50,Calculations!$C$118))+Control!$C$7*Calculations!$C$83*INDEX('Monthly Data'!O:O,Calculations!$C$116+MOD(CC50,Calculations!$C$118))+Control!$C$7*Calculations!$C$84*INDEX('Monthly Data'!P:P,Calculations!$C$116+MOD(CC50,Calculations!$C$118))+Control!$C$7*Calculations!$C$85*INDEX('Monthly Data'!Q:Q,Calculations!$C$116+MOD(CC50,Calculations!$C$118))+(1-Control!$C$7*Calculations!$C$87)*INDEX('Monthly Data'!R:R,Calculations!$C$116+MOD(CC50,Calculations!$C$118))</f>
        <v>1.5216630695380906E-2</v>
      </c>
      <c r="GT50" s="86">
        <f ca="1">Control!$C$7*Calculations!$C$82*INDEX('Monthly Data'!N:N,Calculations!$C$116+MOD(CD50,Calculations!$C$118))+Control!$C$7*Calculations!$C$83*INDEX('Monthly Data'!O:O,Calculations!$C$116+MOD(CD50,Calculations!$C$118))+Control!$C$7*Calculations!$C$84*INDEX('Monthly Data'!P:P,Calculations!$C$116+MOD(CD50,Calculations!$C$118))+Control!$C$7*Calculations!$C$85*INDEX('Monthly Data'!Q:Q,Calculations!$C$116+MOD(CD50,Calculations!$C$118))+(1-Control!$C$7*Calculations!$C$87)*INDEX('Monthly Data'!R:R,Calculations!$C$116+MOD(CD50,Calculations!$C$118))</f>
        <v>-4.0413381192162513E-2</v>
      </c>
      <c r="GU50" s="86">
        <f ca="1">Control!$C$7*Calculations!$C$82*INDEX('Monthly Data'!N:N,Calculations!$C$116+MOD(CE50,Calculations!$C$118))+Control!$C$7*Calculations!$C$83*INDEX('Monthly Data'!O:O,Calculations!$C$116+MOD(CE50,Calculations!$C$118))+Control!$C$7*Calculations!$C$84*INDEX('Monthly Data'!P:P,Calculations!$C$116+MOD(CE50,Calculations!$C$118))+Control!$C$7*Calculations!$C$85*INDEX('Monthly Data'!Q:Q,Calculations!$C$116+MOD(CE50,Calculations!$C$118))+(1-Control!$C$7*Calculations!$C$87)*INDEX('Monthly Data'!R:R,Calculations!$C$116+MOD(CE50,Calculations!$C$118))</f>
        <v>1.7361594973213587E-2</v>
      </c>
      <c r="GV50" s="86">
        <f ca="1">Control!$C$7*Calculations!$C$82*INDEX('Monthly Data'!N:N,Calculations!$C$116+MOD(CF50,Calculations!$C$118))+Control!$C$7*Calculations!$C$83*INDEX('Monthly Data'!O:O,Calculations!$C$116+MOD(CF50,Calculations!$C$118))+Control!$C$7*Calculations!$C$84*INDEX('Monthly Data'!P:P,Calculations!$C$116+MOD(CF50,Calculations!$C$118))+Control!$C$7*Calculations!$C$85*INDEX('Monthly Data'!Q:Q,Calculations!$C$116+MOD(CF50,Calculations!$C$118))+(1-Control!$C$7*Calculations!$C$87)*INDEX('Monthly Data'!R:R,Calculations!$C$116+MOD(CF50,Calculations!$C$118))</f>
        <v>7.857567536297622E-3</v>
      </c>
      <c r="GW50" s="86">
        <f ca="1">Control!$C$7*Calculations!$C$82*INDEX('Monthly Data'!N:N,Calculations!$C$116+MOD(CG50,Calculations!$C$118))+Control!$C$7*Calculations!$C$83*INDEX('Monthly Data'!O:O,Calculations!$C$116+MOD(CG50,Calculations!$C$118))+Control!$C$7*Calculations!$C$84*INDEX('Monthly Data'!P:P,Calculations!$C$116+MOD(CG50,Calculations!$C$118))+Control!$C$7*Calculations!$C$85*INDEX('Monthly Data'!Q:Q,Calculations!$C$116+MOD(CG50,Calculations!$C$118))+(1-Control!$C$7*Calculations!$C$87)*INDEX('Monthly Data'!R:R,Calculations!$C$116+MOD(CG50,Calculations!$C$118))</f>
        <v>1.5758278480433856E-2</v>
      </c>
      <c r="GX50" s="86">
        <f ca="1">Control!$C$7*Calculations!$C$82*INDEX('Monthly Data'!N:N,Calculations!$C$116+MOD(CH50,Calculations!$C$118))+Control!$C$7*Calculations!$C$83*INDEX('Monthly Data'!O:O,Calculations!$C$116+MOD(CH50,Calculations!$C$118))+Control!$C$7*Calculations!$C$84*INDEX('Monthly Data'!P:P,Calculations!$C$116+MOD(CH50,Calculations!$C$118))+Control!$C$7*Calculations!$C$85*INDEX('Monthly Data'!Q:Q,Calculations!$C$116+MOD(CH50,Calculations!$C$118))+(1-Control!$C$7*Calculations!$C$87)*INDEX('Monthly Data'!R:R,Calculations!$C$116+MOD(CH50,Calculations!$C$118))</f>
        <v>2.9708469559001142E-2</v>
      </c>
      <c r="GY50" s="86">
        <f ca="1">Control!$C$7*Calculations!$C$82*INDEX('Monthly Data'!N:N,Calculations!$C$116+MOD(CI50,Calculations!$C$118))+Control!$C$7*Calculations!$C$83*INDEX('Monthly Data'!O:O,Calculations!$C$116+MOD(CI50,Calculations!$C$118))+Control!$C$7*Calculations!$C$84*INDEX('Monthly Data'!P:P,Calculations!$C$116+MOD(CI50,Calculations!$C$118))+Control!$C$7*Calculations!$C$85*INDEX('Monthly Data'!Q:Q,Calculations!$C$116+MOD(CI50,Calculations!$C$118))+(1-Control!$C$7*Calculations!$C$87)*INDEX('Monthly Data'!R:R,Calculations!$C$116+MOD(CI50,Calculations!$C$118))</f>
        <v>-7.4084874653726545E-3</v>
      </c>
      <c r="GZ50" s="86">
        <f ca="1">Control!$C$7*Calculations!$C$82*INDEX('Monthly Data'!N:N,Calculations!$C$116+MOD(CJ50,Calculations!$C$118))+Control!$C$7*Calculations!$C$83*INDEX('Monthly Data'!O:O,Calculations!$C$116+MOD(CJ50,Calculations!$C$118))+Control!$C$7*Calculations!$C$84*INDEX('Monthly Data'!P:P,Calculations!$C$116+MOD(CJ50,Calculations!$C$118))+Control!$C$7*Calculations!$C$85*INDEX('Monthly Data'!Q:Q,Calculations!$C$116+MOD(CJ50,Calculations!$C$118))+(1-Control!$C$7*Calculations!$C$87)*INDEX('Monthly Data'!R:R,Calculations!$C$116+MOD(CJ50,Calculations!$C$118))</f>
        <v>1.5108777406081684E-3</v>
      </c>
      <c r="HA50" s="86">
        <f ca="1">Control!$C$7*Calculations!$C$82*INDEX('Monthly Data'!N:N,Calculations!$C$116+MOD(CK50,Calculations!$C$118))+Control!$C$7*Calculations!$C$83*INDEX('Monthly Data'!O:O,Calculations!$C$116+MOD(CK50,Calculations!$C$118))+Control!$C$7*Calculations!$C$84*INDEX('Monthly Data'!P:P,Calculations!$C$116+MOD(CK50,Calculations!$C$118))+Control!$C$7*Calculations!$C$85*INDEX('Monthly Data'!Q:Q,Calculations!$C$116+MOD(CK50,Calculations!$C$118))+(1-Control!$C$7*Calculations!$C$87)*INDEX('Monthly Data'!R:R,Calculations!$C$116+MOD(CK50,Calculations!$C$118))</f>
        <v>2.4470405846852006E-3</v>
      </c>
      <c r="HB50" s="86">
        <f ca="1">Control!$C$7*Calculations!$C$82*INDEX('Monthly Data'!N:N,Calculations!$C$116+MOD(CL50,Calculations!$C$118))+Control!$C$7*Calculations!$C$83*INDEX('Monthly Data'!O:O,Calculations!$C$116+MOD(CL50,Calculations!$C$118))+Control!$C$7*Calculations!$C$84*INDEX('Monthly Data'!P:P,Calculations!$C$116+MOD(CL50,Calculations!$C$118))+Control!$C$7*Calculations!$C$85*INDEX('Monthly Data'!Q:Q,Calculations!$C$116+MOD(CL50,Calculations!$C$118))+(1-Control!$C$7*Calculations!$C$87)*INDEX('Monthly Data'!R:R,Calculations!$C$116+MOD(CL50,Calculations!$C$118))</f>
        <v>7.7184133340106598E-3</v>
      </c>
      <c r="HC50" s="86">
        <f ca="1">Control!$C$7*Calculations!$C$82*INDEX('Monthly Data'!N:N,Calculations!$C$116+MOD(CM50,Calculations!$C$118))+Control!$C$7*Calculations!$C$83*INDEX('Monthly Data'!O:O,Calculations!$C$116+MOD(CM50,Calculations!$C$118))+Control!$C$7*Calculations!$C$84*INDEX('Monthly Data'!P:P,Calculations!$C$116+MOD(CM50,Calculations!$C$118))+Control!$C$7*Calculations!$C$85*INDEX('Monthly Data'!Q:Q,Calculations!$C$116+MOD(CM50,Calculations!$C$118))+(1-Control!$C$7*Calculations!$C$87)*INDEX('Monthly Data'!R:R,Calculations!$C$116+MOD(CM50,Calculations!$C$118))</f>
        <v>1.7472933988537529E-2</v>
      </c>
      <c r="HD50" s="86">
        <f ca="1">Control!$C$7*Calculations!$C$82*INDEX('Monthly Data'!N:N,Calculations!$C$116+MOD(CN50,Calculations!$C$118))+Control!$C$7*Calculations!$C$83*INDEX('Monthly Data'!O:O,Calculations!$C$116+MOD(CN50,Calculations!$C$118))+Control!$C$7*Calculations!$C$84*INDEX('Monthly Data'!P:P,Calculations!$C$116+MOD(CN50,Calculations!$C$118))+Control!$C$7*Calculations!$C$85*INDEX('Monthly Data'!Q:Q,Calculations!$C$116+MOD(CN50,Calculations!$C$118))+(1-Control!$C$7*Calculations!$C$87)*INDEX('Monthly Data'!R:R,Calculations!$C$116+MOD(CN50,Calculations!$C$118))</f>
        <v>1.7472933988537529E-2</v>
      </c>
      <c r="HE50" s="86">
        <f ca="1">Control!$C$7*Calculations!$C$82*INDEX('Monthly Data'!N:N,Calculations!$C$116+MOD(CO50,Calculations!$C$118))+Control!$C$7*Calculations!$C$83*INDEX('Monthly Data'!O:O,Calculations!$C$116+MOD(CO50,Calculations!$C$118))+Control!$C$7*Calculations!$C$84*INDEX('Monthly Data'!P:P,Calculations!$C$116+MOD(CO50,Calculations!$C$118))+Control!$C$7*Calculations!$C$85*INDEX('Monthly Data'!Q:Q,Calculations!$C$116+MOD(CO50,Calculations!$C$118))+(1-Control!$C$7*Calculations!$C$87)*INDEX('Monthly Data'!R:R,Calculations!$C$116+MOD(CO50,Calculations!$C$118))</f>
        <v>4.7768166384148329E-3</v>
      </c>
      <c r="HF50" s="86">
        <f ca="1">Control!$C$7*Calculations!$C$82*INDEX('Monthly Data'!N:N,Calculations!$C$116+MOD(CP50,Calculations!$C$118))+Control!$C$7*Calculations!$C$83*INDEX('Monthly Data'!O:O,Calculations!$C$116+MOD(CP50,Calculations!$C$118))+Control!$C$7*Calculations!$C$84*INDEX('Monthly Data'!P:P,Calculations!$C$116+MOD(CP50,Calculations!$C$118))+Control!$C$7*Calculations!$C$85*INDEX('Monthly Data'!Q:Q,Calculations!$C$116+MOD(CP50,Calculations!$C$118))+(1-Control!$C$7*Calculations!$C$87)*INDEX('Monthly Data'!R:R,Calculations!$C$116+MOD(CP50,Calculations!$C$118))</f>
        <v>1.0627294914941248E-2</v>
      </c>
      <c r="HG50" s="86">
        <f ca="1">Control!$C$7*Calculations!$C$82*INDEX('Monthly Data'!N:N,Calculations!$C$116+MOD(CQ50,Calculations!$C$118))+Control!$C$7*Calculations!$C$83*INDEX('Monthly Data'!O:O,Calculations!$C$116+MOD(CQ50,Calculations!$C$118))+Control!$C$7*Calculations!$C$84*INDEX('Monthly Data'!P:P,Calculations!$C$116+MOD(CQ50,Calculations!$C$118))+Control!$C$7*Calculations!$C$85*INDEX('Monthly Data'!Q:Q,Calculations!$C$116+MOD(CQ50,Calculations!$C$118))+(1-Control!$C$7*Calculations!$C$87)*INDEX('Monthly Data'!R:R,Calculations!$C$116+MOD(CQ50,Calculations!$C$118))</f>
        <v>1.1704119272391494E-2</v>
      </c>
      <c r="HH50" s="86">
        <f ca="1">Control!$C$7*Calculations!$C$82*INDEX('Monthly Data'!N:N,Calculations!$C$116+MOD(CR50,Calculations!$C$118))+Control!$C$7*Calculations!$C$83*INDEX('Monthly Data'!O:O,Calculations!$C$116+MOD(CR50,Calculations!$C$118))+Control!$C$7*Calculations!$C$84*INDEX('Monthly Data'!P:P,Calculations!$C$116+MOD(CR50,Calculations!$C$118))+Control!$C$7*Calculations!$C$85*INDEX('Monthly Data'!Q:Q,Calculations!$C$116+MOD(CR50,Calculations!$C$118))+(1-Control!$C$7*Calculations!$C$87)*INDEX('Monthly Data'!R:R,Calculations!$C$116+MOD(CR50,Calculations!$C$118))</f>
        <v>1.1106855739851785E-2</v>
      </c>
      <c r="HI50" s="86">
        <f ca="1">Control!$C$7*Calculations!$C$82*INDEX('Monthly Data'!N:N,Calculations!$C$116+MOD(CS50,Calculations!$C$118))+Control!$C$7*Calculations!$C$83*INDEX('Monthly Data'!O:O,Calculations!$C$116+MOD(CS50,Calculations!$C$118))+Control!$C$7*Calculations!$C$84*INDEX('Monthly Data'!P:P,Calculations!$C$116+MOD(CS50,Calculations!$C$118))+Control!$C$7*Calculations!$C$85*INDEX('Monthly Data'!Q:Q,Calculations!$C$116+MOD(CS50,Calculations!$C$118))+(1-Control!$C$7*Calculations!$C$87)*INDEX('Monthly Data'!R:R,Calculations!$C$116+MOD(CS50,Calculations!$C$118))</f>
        <v>-3.299557342782896E-2</v>
      </c>
      <c r="HJ50" s="86">
        <f ca="1">Control!$C$7*Calculations!$C$82*INDEX('Monthly Data'!N:N,Calculations!$C$116+MOD(CT50,Calculations!$C$118))+Control!$C$7*Calculations!$C$83*INDEX('Monthly Data'!O:O,Calculations!$C$116+MOD(CT50,Calculations!$C$118))+Control!$C$7*Calculations!$C$84*INDEX('Monthly Data'!P:P,Calculations!$C$116+MOD(CT50,Calculations!$C$118))+Control!$C$7*Calculations!$C$85*INDEX('Monthly Data'!Q:Q,Calculations!$C$116+MOD(CT50,Calculations!$C$118))+(1-Control!$C$7*Calculations!$C$87)*INDEX('Monthly Data'!R:R,Calculations!$C$116+MOD(CT50,Calculations!$C$118))</f>
        <v>1.2722494017511032E-2</v>
      </c>
      <c r="HK50" s="86">
        <f ca="1">Control!$C$7*Calculations!$C$82*INDEX('Monthly Data'!N:N,Calculations!$C$116+MOD(CU50,Calculations!$C$118))+Control!$C$7*Calculations!$C$83*INDEX('Monthly Data'!O:O,Calculations!$C$116+MOD(CU50,Calculations!$C$118))+Control!$C$7*Calculations!$C$84*INDEX('Monthly Data'!P:P,Calculations!$C$116+MOD(CU50,Calculations!$C$118))+Control!$C$7*Calculations!$C$85*INDEX('Monthly Data'!Q:Q,Calculations!$C$116+MOD(CU50,Calculations!$C$118))+(1-Control!$C$7*Calculations!$C$87)*INDEX('Monthly Data'!R:R,Calculations!$C$116+MOD(CU50,Calculations!$C$118))</f>
        <v>2.766281641786093E-2</v>
      </c>
      <c r="HL50" s="86">
        <f ca="1">Control!$C$7*Calculations!$C$82*INDEX('Monthly Data'!N:N,Calculations!$C$116+MOD(CV50,Calculations!$C$118))+Control!$C$7*Calculations!$C$83*INDEX('Monthly Data'!O:O,Calculations!$C$116+MOD(CV50,Calculations!$C$118))+Control!$C$7*Calculations!$C$84*INDEX('Monthly Data'!P:P,Calculations!$C$116+MOD(CV50,Calculations!$C$118))+Control!$C$7*Calculations!$C$85*INDEX('Monthly Data'!Q:Q,Calculations!$C$116+MOD(CV50,Calculations!$C$118))+(1-Control!$C$7*Calculations!$C$87)*INDEX('Monthly Data'!R:R,Calculations!$C$116+MOD(CV50,Calculations!$C$118))</f>
        <v>6.6954569943530936E-3</v>
      </c>
      <c r="HM50" s="86">
        <f ca="1">Control!$C$7*Calculations!$C$82*INDEX('Monthly Data'!N:N,Calculations!$C$116+MOD(CW50,Calculations!$C$118))+Control!$C$7*Calculations!$C$83*INDEX('Monthly Data'!O:O,Calculations!$C$116+MOD(CW50,Calculations!$C$118))+Control!$C$7*Calculations!$C$84*INDEX('Monthly Data'!P:P,Calculations!$C$116+MOD(CW50,Calculations!$C$118))+Control!$C$7*Calculations!$C$85*INDEX('Monthly Data'!Q:Q,Calculations!$C$116+MOD(CW50,Calculations!$C$118))+(1-Control!$C$7*Calculations!$C$87)*INDEX('Monthly Data'!R:R,Calculations!$C$116+MOD(CW50,Calculations!$C$118))</f>
        <v>9.9787204839310462E-3</v>
      </c>
      <c r="HN50" s="86">
        <f ca="1">Control!$C$7*Calculations!$C$82*INDEX('Monthly Data'!N:N,Calculations!$C$116+MOD(CX50,Calculations!$C$118))+Control!$C$7*Calculations!$C$83*INDEX('Monthly Data'!O:O,Calculations!$C$116+MOD(CX50,Calculations!$C$118))+Control!$C$7*Calculations!$C$84*INDEX('Monthly Data'!P:P,Calculations!$C$116+MOD(CX50,Calculations!$C$118))+Control!$C$7*Calculations!$C$85*INDEX('Monthly Data'!Q:Q,Calculations!$C$116+MOD(CX50,Calculations!$C$118))+(1-Control!$C$7*Calculations!$C$87)*INDEX('Monthly Data'!R:R,Calculations!$C$116+MOD(CX50,Calculations!$C$118))</f>
        <v>4.7768166384148329E-3</v>
      </c>
      <c r="HO50" s="86">
        <f ca="1">Control!$C$7*Calculations!$C$82*INDEX('Monthly Data'!N:N,Calculations!$C$116+MOD(CY50,Calculations!$C$118))+Control!$C$7*Calculations!$C$83*INDEX('Monthly Data'!O:O,Calculations!$C$116+MOD(CY50,Calculations!$C$118))+Control!$C$7*Calculations!$C$84*INDEX('Monthly Data'!P:P,Calculations!$C$116+MOD(CY50,Calculations!$C$118))+Control!$C$7*Calculations!$C$85*INDEX('Monthly Data'!Q:Q,Calculations!$C$116+MOD(CY50,Calculations!$C$118))+(1-Control!$C$7*Calculations!$C$87)*INDEX('Monthly Data'!R:R,Calculations!$C$116+MOD(CY50,Calculations!$C$118))</f>
        <v>3.9251937367756782E-3</v>
      </c>
      <c r="HP50" s="86">
        <f ca="1">Control!$C$7*Calculations!$C$82*INDEX('Monthly Data'!N:N,Calculations!$C$116+MOD(CZ50,Calculations!$C$118))+Control!$C$7*Calculations!$C$83*INDEX('Monthly Data'!O:O,Calculations!$C$116+MOD(CZ50,Calculations!$C$118))+Control!$C$7*Calculations!$C$84*INDEX('Monthly Data'!P:P,Calculations!$C$116+MOD(CZ50,Calculations!$C$118))+Control!$C$7*Calculations!$C$85*INDEX('Monthly Data'!Q:Q,Calculations!$C$116+MOD(CZ50,Calculations!$C$118))+(1-Control!$C$7*Calculations!$C$87)*INDEX('Monthly Data'!R:R,Calculations!$C$116+MOD(CZ50,Calculations!$C$118))</f>
        <v>7.5897487599915015E-3</v>
      </c>
      <c r="HQ50" s="86">
        <f ca="1">Control!$C$7*Calculations!$C$82*INDEX('Monthly Data'!N:N,Calculations!$C$116+MOD(DA50,Calculations!$C$118))+Control!$C$7*Calculations!$C$83*INDEX('Monthly Data'!O:O,Calculations!$C$116+MOD(DA50,Calculations!$C$118))+Control!$C$7*Calculations!$C$84*INDEX('Monthly Data'!P:P,Calculations!$C$116+MOD(DA50,Calculations!$C$118))+Control!$C$7*Calculations!$C$85*INDEX('Monthly Data'!Q:Q,Calculations!$C$116+MOD(DA50,Calculations!$C$118))+(1-Control!$C$7*Calculations!$C$87)*INDEX('Monthly Data'!R:R,Calculations!$C$116+MOD(DA50,Calculations!$C$118))</f>
        <v>1.0478379486191123E-2</v>
      </c>
      <c r="HR50" s="86">
        <f ca="1">Control!$C$7*Calculations!$C$82*INDEX('Monthly Data'!N:N,Calculations!$C$116+MOD(DB50,Calculations!$C$118))+Control!$C$7*Calculations!$C$83*INDEX('Monthly Data'!O:O,Calculations!$C$116+MOD(DB50,Calculations!$C$118))+Control!$C$7*Calculations!$C$84*INDEX('Monthly Data'!P:P,Calculations!$C$116+MOD(DB50,Calculations!$C$118))+Control!$C$7*Calculations!$C$85*INDEX('Monthly Data'!Q:Q,Calculations!$C$116+MOD(DB50,Calculations!$C$118))+(1-Control!$C$7*Calculations!$C$87)*INDEX('Monthly Data'!R:R,Calculations!$C$116+MOD(DB50,Calculations!$C$118))</f>
        <v>1.1809891087585166E-2</v>
      </c>
      <c r="HS50" s="86">
        <f ca="1">Control!$C$7*Calculations!$C$82*INDEX('Monthly Data'!N:N,Calculations!$C$116+MOD(DC50,Calculations!$C$118))+Control!$C$7*Calculations!$C$83*INDEX('Monthly Data'!O:O,Calculations!$C$116+MOD(DC50,Calculations!$C$118))+Control!$C$7*Calculations!$C$84*INDEX('Monthly Data'!P:P,Calculations!$C$116+MOD(DC50,Calculations!$C$118))+Control!$C$7*Calculations!$C$85*INDEX('Monthly Data'!Q:Q,Calculations!$C$116+MOD(DC50,Calculations!$C$118))+(1-Control!$C$7*Calculations!$C$87)*INDEX('Monthly Data'!R:R,Calculations!$C$116+MOD(DC50,Calculations!$C$118))</f>
        <v>9.9793409618087695E-3</v>
      </c>
      <c r="HT50" s="86">
        <f ca="1">Control!$C$7*Calculations!$C$82*INDEX('Monthly Data'!N:N,Calculations!$C$116+MOD(DD50,Calculations!$C$118))+Control!$C$7*Calculations!$C$83*INDEX('Monthly Data'!O:O,Calculations!$C$116+MOD(DD50,Calculations!$C$118))+Control!$C$7*Calculations!$C$84*INDEX('Monthly Data'!P:P,Calculations!$C$116+MOD(DD50,Calculations!$C$118))+Control!$C$7*Calculations!$C$85*INDEX('Monthly Data'!Q:Q,Calculations!$C$116+MOD(DD50,Calculations!$C$118))+(1-Control!$C$7*Calculations!$C$87)*INDEX('Monthly Data'!R:R,Calculations!$C$116+MOD(DD50,Calculations!$C$118))</f>
        <v>1.7472933988537529E-2</v>
      </c>
      <c r="HU50" s="86">
        <f ca="1">Control!$C$7*Calculations!$C$82*INDEX('Monthly Data'!N:N,Calculations!$C$116+MOD(DE50,Calculations!$C$118))+Control!$C$7*Calculations!$C$83*INDEX('Monthly Data'!O:O,Calculations!$C$116+MOD(DE50,Calculations!$C$118))+Control!$C$7*Calculations!$C$84*INDEX('Monthly Data'!P:P,Calculations!$C$116+MOD(DE50,Calculations!$C$118))+Control!$C$7*Calculations!$C$85*INDEX('Monthly Data'!Q:Q,Calculations!$C$116+MOD(DE50,Calculations!$C$118))+(1-Control!$C$7*Calculations!$C$87)*INDEX('Monthly Data'!R:R,Calculations!$C$116+MOD(DE50,Calculations!$C$118))</f>
        <v>1.2722494017511032E-2</v>
      </c>
      <c r="HV50" s="86">
        <f ca="1">Control!$C$7*Calculations!$C$82*INDEX('Monthly Data'!N:N,Calculations!$C$116+MOD(DF50,Calculations!$C$118))+Control!$C$7*Calculations!$C$83*INDEX('Monthly Data'!O:O,Calculations!$C$116+MOD(DF50,Calculations!$C$118))+Control!$C$7*Calculations!$C$84*INDEX('Monthly Data'!P:P,Calculations!$C$116+MOD(DF50,Calculations!$C$118))+Control!$C$7*Calculations!$C$85*INDEX('Monthly Data'!Q:Q,Calculations!$C$116+MOD(DF50,Calculations!$C$118))+(1-Control!$C$7*Calculations!$C$87)*INDEX('Monthly Data'!R:R,Calculations!$C$116+MOD(DF50,Calculations!$C$118))</f>
        <v>3.0957942835585645E-2</v>
      </c>
      <c r="HW50" s="86">
        <f ca="1">Control!$C$7*Calculations!$C$82*INDEX('Monthly Data'!N:N,Calculations!$C$116+MOD(DG50,Calculations!$C$118))+Control!$C$7*Calculations!$C$83*INDEX('Monthly Data'!O:O,Calculations!$C$116+MOD(DG50,Calculations!$C$118))+Control!$C$7*Calculations!$C$84*INDEX('Monthly Data'!P:P,Calculations!$C$116+MOD(DG50,Calculations!$C$118))+Control!$C$7*Calculations!$C$85*INDEX('Monthly Data'!Q:Q,Calculations!$C$116+MOD(DG50,Calculations!$C$118))+(1-Control!$C$7*Calculations!$C$87)*INDEX('Monthly Data'!R:R,Calculations!$C$116+MOD(DG50,Calculations!$C$118))</f>
        <v>1.7831091590102856E-2</v>
      </c>
      <c r="HX50" s="86">
        <f ca="1">Control!$C$7*Calculations!$C$82*INDEX('Monthly Data'!N:N,Calculations!$C$116+MOD(DH50,Calculations!$C$118))+Control!$C$7*Calculations!$C$83*INDEX('Monthly Data'!O:O,Calculations!$C$116+MOD(DH50,Calculations!$C$118))+Control!$C$7*Calculations!$C$84*INDEX('Monthly Data'!P:P,Calculations!$C$116+MOD(DH50,Calculations!$C$118))+Control!$C$7*Calculations!$C$85*INDEX('Monthly Data'!Q:Q,Calculations!$C$116+MOD(DH50,Calculations!$C$118))+(1-Control!$C$7*Calculations!$C$87)*INDEX('Monthly Data'!R:R,Calculations!$C$116+MOD(DH50,Calculations!$C$118))</f>
        <v>1.5063457444773597E-2</v>
      </c>
      <c r="HY50" s="86">
        <f ca="1">Control!$C$7*Calculations!$C$82*INDEX('Monthly Data'!N:N,Calculations!$C$116+MOD(DI50,Calculations!$C$118))+Control!$C$7*Calculations!$C$83*INDEX('Monthly Data'!O:O,Calculations!$C$116+MOD(DI50,Calculations!$C$118))+Control!$C$7*Calculations!$C$84*INDEX('Monthly Data'!P:P,Calculations!$C$116+MOD(DI50,Calculations!$C$118))+Control!$C$7*Calculations!$C$85*INDEX('Monthly Data'!Q:Q,Calculations!$C$116+MOD(DI50,Calculations!$C$118))+(1-Control!$C$7*Calculations!$C$87)*INDEX('Monthly Data'!R:R,Calculations!$C$116+MOD(DI50,Calculations!$C$118))</f>
        <v>2.4842166689046628E-2</v>
      </c>
      <c r="HZ50" s="86">
        <f ca="1">Control!$C$7*Calculations!$C$82*INDEX('Monthly Data'!N:N,Calculations!$C$116+MOD(DJ50,Calculations!$C$118))+Control!$C$7*Calculations!$C$83*INDEX('Monthly Data'!O:O,Calculations!$C$116+MOD(DJ50,Calculations!$C$118))+Control!$C$7*Calculations!$C$84*INDEX('Monthly Data'!P:P,Calculations!$C$116+MOD(DJ50,Calculations!$C$118))+Control!$C$7*Calculations!$C$85*INDEX('Monthly Data'!Q:Q,Calculations!$C$116+MOD(DJ50,Calculations!$C$118))+(1-Control!$C$7*Calculations!$C$87)*INDEX('Monthly Data'!R:R,Calculations!$C$116+MOD(DJ50,Calculations!$C$118))</f>
        <v>8.3814116887657771E-3</v>
      </c>
      <c r="IA50" s="86">
        <f ca="1">Control!$C$7*Calculations!$C$82*INDEX('Monthly Data'!N:N,Calculations!$C$116+MOD(DK50,Calculations!$C$118))+Control!$C$7*Calculations!$C$83*INDEX('Monthly Data'!O:O,Calculations!$C$116+MOD(DK50,Calculations!$C$118))+Control!$C$7*Calculations!$C$84*INDEX('Monthly Data'!P:P,Calculations!$C$116+MOD(DK50,Calculations!$C$118))+Control!$C$7*Calculations!$C$85*INDEX('Monthly Data'!Q:Q,Calculations!$C$116+MOD(DK50,Calculations!$C$118))+(1-Control!$C$7*Calculations!$C$87)*INDEX('Monthly Data'!R:R,Calculations!$C$116+MOD(DK50,Calculations!$C$118))</f>
        <v>-1.8530040247387896E-2</v>
      </c>
      <c r="IB50" s="86">
        <f ca="1">Control!$C$7*Calculations!$C$82*INDEX('Monthly Data'!N:N,Calculations!$C$116+MOD(DL50,Calculations!$C$118))+Control!$C$7*Calculations!$C$83*INDEX('Monthly Data'!O:O,Calculations!$C$116+MOD(DL50,Calculations!$C$118))+Control!$C$7*Calculations!$C$84*INDEX('Monthly Data'!P:P,Calculations!$C$116+MOD(DL50,Calculations!$C$118))+Control!$C$7*Calculations!$C$85*INDEX('Monthly Data'!Q:Q,Calculations!$C$116+MOD(DL50,Calculations!$C$118))+(1-Control!$C$7*Calculations!$C$87)*INDEX('Monthly Data'!R:R,Calculations!$C$116+MOD(DL50,Calculations!$C$118))</f>
        <v>-2.6378232493851243E-2</v>
      </c>
      <c r="IC50" s="86">
        <f ca="1">Control!$C$7*Calculations!$C$82*INDEX('Monthly Data'!N:N,Calculations!$C$116+MOD(DM50,Calculations!$C$118))+Control!$C$7*Calculations!$C$83*INDEX('Monthly Data'!O:O,Calculations!$C$116+MOD(DM50,Calculations!$C$118))+Control!$C$7*Calculations!$C$84*INDEX('Monthly Data'!P:P,Calculations!$C$116+MOD(DM50,Calculations!$C$118))+Control!$C$7*Calculations!$C$85*INDEX('Monthly Data'!Q:Q,Calculations!$C$116+MOD(DM50,Calculations!$C$118))+(1-Control!$C$7*Calculations!$C$87)*INDEX('Monthly Data'!R:R,Calculations!$C$116+MOD(DM50,Calculations!$C$118))</f>
        <v>1.1702576456120543E-2</v>
      </c>
      <c r="ID50" s="86">
        <f ca="1">Control!$C$7*Calculations!$C$82*INDEX('Monthly Data'!N:N,Calculations!$C$116+MOD(DN50,Calculations!$C$118))+Control!$C$7*Calculations!$C$83*INDEX('Monthly Data'!O:O,Calculations!$C$116+MOD(DN50,Calculations!$C$118))+Control!$C$7*Calculations!$C$84*INDEX('Monthly Data'!P:P,Calculations!$C$116+MOD(DN50,Calculations!$C$118))+Control!$C$7*Calculations!$C$85*INDEX('Monthly Data'!Q:Q,Calculations!$C$116+MOD(DN50,Calculations!$C$118))+(1-Control!$C$7*Calculations!$C$87)*INDEX('Monthly Data'!R:R,Calculations!$C$116+MOD(DN50,Calculations!$C$118))</f>
        <v>2.2757992058453024E-3</v>
      </c>
      <c r="IE50" s="86">
        <f ca="1">Control!$C$7*Calculations!$C$82*INDEX('Monthly Data'!N:N,Calculations!$C$116+MOD(DO50,Calculations!$C$118))+Control!$C$7*Calculations!$C$83*INDEX('Monthly Data'!O:O,Calculations!$C$116+MOD(DO50,Calculations!$C$118))+Control!$C$7*Calculations!$C$84*INDEX('Monthly Data'!P:P,Calculations!$C$116+MOD(DO50,Calculations!$C$118))+Control!$C$7*Calculations!$C$85*INDEX('Monthly Data'!Q:Q,Calculations!$C$116+MOD(DO50,Calculations!$C$118))+(1-Control!$C$7*Calculations!$C$87)*INDEX('Monthly Data'!R:R,Calculations!$C$116+MOD(DO50,Calculations!$C$118))</f>
        <v>2.377894462657602E-2</v>
      </c>
      <c r="IF50" s="86">
        <f ca="1">Control!$C$7*Calculations!$C$82*INDEX('Monthly Data'!N:N,Calculations!$C$116+MOD(DP50,Calculations!$C$118))+Control!$C$7*Calculations!$C$83*INDEX('Monthly Data'!O:O,Calculations!$C$116+MOD(DP50,Calculations!$C$118))+Control!$C$7*Calculations!$C$84*INDEX('Monthly Data'!P:P,Calculations!$C$116+MOD(DP50,Calculations!$C$118))+Control!$C$7*Calculations!$C$85*INDEX('Monthly Data'!Q:Q,Calculations!$C$116+MOD(DP50,Calculations!$C$118))+(1-Control!$C$7*Calculations!$C$87)*INDEX('Monthly Data'!R:R,Calculations!$C$116+MOD(DP50,Calculations!$C$118))</f>
        <v>2.3206536303657571E-2</v>
      </c>
      <c r="IG50" s="88">
        <f ca="1">Control!$C$8*(1+DQ50)*(1+DR50)*(1+DS50)*(1+DT50)*(1+DU50)*(1+DV50)*(1+DW50)*(1+DX50)*(1+DY50)*(1+DZ50)*(1+EA50)*(1+EB50)*(1+EC50)*(1+ED50)*(1+EE50)*(1+EF50)*(1+EG50)*(1+EH50)*(1+EI50)*(1+EJ50)*(1+EK50)*(1+EL50)*(1+EM50)*(1+EN50)*(1+EO50)*(1+EP50)*(1+EQ50)*(1+ER50)*(1+ES50)*(1+ET50)*(1+EU50)*(1+EV50)*(1+EW50)*(1+EX50)*(1+EY50)*(1+EZ50)*(1+FA50)*(1+FB50)*(1+FC50)*(1+FD50)*(1+FE50)*(1+FF50)*(1+FG50)*(1+FH50)*(1+FI50)*(1+FJ50)*(1+FK50)*(1+FL50)*(1+FM50)*(1+FN50)*(1+FO50)*(1+FP50)*(1+FQ50)*(1+FR50)*(1+FS50)*(1+FT50)*(1+FU50)*(1+FV50)*(1+FW50)*(1+FX50)*(1+FY50)*(1+FZ50)*(1+GA50)*(1+GB50)*(1+GC50)*(1+GD50)*(1+GE50)*(1+GF50)*(1+GG50)*(1+GH50)*(1+GI50)*(1+GJ50)*(1+GK50)*(1+GL50)*(1+GM50)*(1+GN50)*(1+GO50)*(1+GP50)*(1+GQ50)*(1+GR50)*(1+GS50)*(1+GT50)*(1+GU50)*(1+GV50)*(1+GW50)*(1+GX50)*(1+GY50)*(1+GZ50)*(1+HA50)*(1+HB50)*(1+HC50)*(1+HD50)*(1+HE50)*(1+HF50)*(1+HG50)*(1+HH50)*(1+HI50)*(1+HJ50)*(1+HK50)*(1+HL50)*(1+HM50)*(1+HN50)*(1+HO50)*(1+HP50)*(1+HQ50)*(1+HR50)*(1+HS50)*(1+HT50)*(1+HU50)*(1+HV50)*(1+HW50)*(1+HX50)*(1+HY50)*(1+HZ50)*(1+IA50)*(1+IB50)*(1+IC50)*(1+ID50)*(1+IE50)*(1+IF50)</f>
        <v>144840.11137242732</v>
      </c>
    </row>
    <row r="51" spans="1:241" x14ac:dyDescent="0.25">
      <c r="A51">
        <v>98</v>
      </c>
      <c r="B51">
        <v>81</v>
      </c>
      <c r="C51">
        <v>79</v>
      </c>
      <c r="D51">
        <v>97</v>
      </c>
      <c r="E51">
        <v>19</v>
      </c>
      <c r="F51">
        <v>49</v>
      </c>
      <c r="G51">
        <v>117</v>
      </c>
      <c r="H51">
        <v>66</v>
      </c>
      <c r="I51">
        <v>61</v>
      </c>
      <c r="J51">
        <v>50</v>
      </c>
      <c r="K51">
        <v>25</v>
      </c>
      <c r="L51">
        <v>40</v>
      </c>
      <c r="M51">
        <v>24</v>
      </c>
      <c r="N51">
        <v>55</v>
      </c>
      <c r="O51">
        <v>103</v>
      </c>
      <c r="P51">
        <v>2</v>
      </c>
      <c r="Q51">
        <v>86</v>
      </c>
      <c r="R51">
        <v>5</v>
      </c>
      <c r="S51">
        <v>117</v>
      </c>
      <c r="T51">
        <v>118</v>
      </c>
      <c r="U51">
        <v>9</v>
      </c>
      <c r="V51">
        <v>94</v>
      </c>
      <c r="W51">
        <v>80</v>
      </c>
      <c r="X51">
        <v>25</v>
      </c>
      <c r="Y51">
        <v>53</v>
      </c>
      <c r="Z51">
        <v>71</v>
      </c>
      <c r="AA51">
        <v>65</v>
      </c>
      <c r="AB51">
        <v>55</v>
      </c>
      <c r="AC51">
        <v>63</v>
      </c>
      <c r="AD51">
        <v>7</v>
      </c>
      <c r="AE51">
        <v>106</v>
      </c>
      <c r="AF51">
        <v>68</v>
      </c>
      <c r="AG51">
        <v>86</v>
      </c>
      <c r="AH51">
        <v>39</v>
      </c>
      <c r="AI51">
        <v>57</v>
      </c>
      <c r="AJ51">
        <v>73</v>
      </c>
      <c r="AK51">
        <v>77</v>
      </c>
      <c r="AL51">
        <v>38</v>
      </c>
      <c r="AM51">
        <v>31</v>
      </c>
      <c r="AN51">
        <v>76</v>
      </c>
      <c r="AO51">
        <v>59</v>
      </c>
      <c r="AP51">
        <v>81</v>
      </c>
      <c r="AQ51">
        <v>27</v>
      </c>
      <c r="AR51">
        <v>89</v>
      </c>
      <c r="AS51">
        <v>39</v>
      </c>
      <c r="AT51">
        <v>8</v>
      </c>
      <c r="AU51">
        <v>3</v>
      </c>
      <c r="AV51">
        <v>14</v>
      </c>
      <c r="AW51">
        <v>98</v>
      </c>
      <c r="AX51">
        <v>9</v>
      </c>
      <c r="AY51">
        <v>75</v>
      </c>
      <c r="AZ51">
        <v>78</v>
      </c>
      <c r="BA51">
        <v>81</v>
      </c>
      <c r="BB51">
        <v>64</v>
      </c>
      <c r="BC51">
        <v>114</v>
      </c>
      <c r="BD51">
        <v>73</v>
      </c>
      <c r="BE51">
        <v>83</v>
      </c>
      <c r="BF51">
        <v>15</v>
      </c>
      <c r="BG51">
        <v>109</v>
      </c>
      <c r="BH51">
        <v>64</v>
      </c>
      <c r="BI51">
        <v>108</v>
      </c>
      <c r="BJ51">
        <v>52</v>
      </c>
      <c r="BK51">
        <v>47</v>
      </c>
      <c r="BL51">
        <v>26</v>
      </c>
      <c r="BM51">
        <v>116</v>
      </c>
      <c r="BN51">
        <v>53</v>
      </c>
      <c r="BO51">
        <v>16</v>
      </c>
      <c r="BP51">
        <v>25</v>
      </c>
      <c r="BQ51">
        <v>7</v>
      </c>
      <c r="BR51">
        <v>24</v>
      </c>
      <c r="BS51">
        <v>4</v>
      </c>
      <c r="BT51">
        <v>9</v>
      </c>
      <c r="BU51">
        <v>25</v>
      </c>
      <c r="BV51">
        <v>36</v>
      </c>
      <c r="BW51">
        <v>109</v>
      </c>
      <c r="BX51">
        <v>114</v>
      </c>
      <c r="BY51">
        <v>89</v>
      </c>
      <c r="BZ51">
        <v>80</v>
      </c>
      <c r="CA51">
        <v>52</v>
      </c>
      <c r="CB51">
        <v>69</v>
      </c>
      <c r="CC51">
        <v>54</v>
      </c>
      <c r="CD51">
        <v>25</v>
      </c>
      <c r="CE51">
        <v>108</v>
      </c>
      <c r="CF51">
        <v>108</v>
      </c>
      <c r="CG51">
        <v>41</v>
      </c>
      <c r="CH51">
        <v>18</v>
      </c>
      <c r="CI51">
        <v>108</v>
      </c>
      <c r="CJ51">
        <v>11</v>
      </c>
      <c r="CK51">
        <v>80</v>
      </c>
      <c r="CL51">
        <v>102</v>
      </c>
      <c r="CM51">
        <v>3</v>
      </c>
      <c r="CN51">
        <v>1</v>
      </c>
      <c r="CO51">
        <v>110</v>
      </c>
      <c r="CP51">
        <v>17</v>
      </c>
      <c r="CQ51">
        <v>113</v>
      </c>
      <c r="CR51">
        <v>50</v>
      </c>
      <c r="CS51">
        <v>102</v>
      </c>
      <c r="CT51">
        <v>90</v>
      </c>
      <c r="CU51">
        <v>105</v>
      </c>
      <c r="CV51">
        <v>18</v>
      </c>
      <c r="CW51">
        <v>45</v>
      </c>
      <c r="CX51">
        <v>44</v>
      </c>
      <c r="CY51">
        <v>48</v>
      </c>
      <c r="CZ51">
        <v>101</v>
      </c>
      <c r="DA51">
        <v>20</v>
      </c>
      <c r="DB51">
        <v>91</v>
      </c>
      <c r="DC51">
        <v>16</v>
      </c>
      <c r="DD51">
        <v>35</v>
      </c>
      <c r="DE51">
        <v>29</v>
      </c>
      <c r="DF51">
        <v>7</v>
      </c>
      <c r="DG51">
        <v>28</v>
      </c>
      <c r="DH51">
        <v>6</v>
      </c>
      <c r="DI51">
        <v>29</v>
      </c>
      <c r="DJ51">
        <v>97</v>
      </c>
      <c r="DK51">
        <v>96</v>
      </c>
      <c r="DL51">
        <v>94</v>
      </c>
      <c r="DM51">
        <v>2</v>
      </c>
      <c r="DN51">
        <v>88</v>
      </c>
      <c r="DO51">
        <v>90</v>
      </c>
      <c r="DP51">
        <v>60</v>
      </c>
      <c r="DQ51" s="86">
        <f ca="1">Control!$C$7*Calculations!$C$82*INDEX('Monthly Data'!N:N,Calculations!$C$116+MOD(A51,Calculations!$C$118))+Control!$C$7*Calculations!$C$83*INDEX('Monthly Data'!O:O,Calculations!$C$116+MOD(A51,Calculations!$C$118))+Control!$C$7*Calculations!$C$84*INDEX('Monthly Data'!P:P,Calculations!$C$116+MOD(A51,Calculations!$C$118))+Control!$C$7*Calculations!$C$85*INDEX('Monthly Data'!Q:Q,Calculations!$C$116+MOD(A51,Calculations!$C$118))+(1-Control!$C$7*Calculations!$C$87)*INDEX('Monthly Data'!R:R,Calculations!$C$116+MOD(A51,Calculations!$C$118))</f>
        <v>2.4842166689046628E-2</v>
      </c>
      <c r="DR51" s="86">
        <f ca="1">Control!$C$7*Calculations!$C$82*INDEX('Monthly Data'!N:N,Calculations!$C$116+MOD(B51,Calculations!$C$118))+Control!$C$7*Calculations!$C$83*INDEX('Monthly Data'!O:O,Calculations!$C$116+MOD(B51,Calculations!$C$118))+Control!$C$7*Calculations!$C$84*INDEX('Monthly Data'!P:P,Calculations!$C$116+MOD(B51,Calculations!$C$118))+Control!$C$7*Calculations!$C$85*INDEX('Monthly Data'!Q:Q,Calculations!$C$116+MOD(B51,Calculations!$C$118))+(1-Control!$C$7*Calculations!$C$87)*INDEX('Monthly Data'!R:R,Calculations!$C$116+MOD(B51,Calculations!$C$118))</f>
        <v>3.0957942835585645E-2</v>
      </c>
      <c r="DS51" s="86">
        <f ca="1">Control!$C$7*Calculations!$C$82*INDEX('Monthly Data'!N:N,Calculations!$C$116+MOD(C51,Calculations!$C$118))+Control!$C$7*Calculations!$C$83*INDEX('Monthly Data'!O:O,Calculations!$C$116+MOD(C51,Calculations!$C$118))+Control!$C$7*Calculations!$C$84*INDEX('Monthly Data'!P:P,Calculations!$C$116+MOD(C51,Calculations!$C$118))+Control!$C$7*Calculations!$C$85*INDEX('Monthly Data'!Q:Q,Calculations!$C$116+MOD(C51,Calculations!$C$118))+(1-Control!$C$7*Calculations!$C$87)*INDEX('Monthly Data'!R:R,Calculations!$C$116+MOD(C51,Calculations!$C$118))</f>
        <v>1.046389543479892E-2</v>
      </c>
      <c r="DT51" s="86">
        <f ca="1">Control!$C$7*Calculations!$C$82*INDEX('Monthly Data'!N:N,Calculations!$C$116+MOD(D51,Calculations!$C$118))+Control!$C$7*Calculations!$C$83*INDEX('Monthly Data'!O:O,Calculations!$C$116+MOD(D51,Calculations!$C$118))+Control!$C$7*Calculations!$C$84*INDEX('Monthly Data'!P:P,Calculations!$C$116+MOD(D51,Calculations!$C$118))+Control!$C$7*Calculations!$C$85*INDEX('Monthly Data'!Q:Q,Calculations!$C$116+MOD(D51,Calculations!$C$118))+(1-Control!$C$7*Calculations!$C$87)*INDEX('Monthly Data'!R:R,Calculations!$C$116+MOD(D51,Calculations!$C$118))</f>
        <v>-7.5539743260223157E-3</v>
      </c>
      <c r="DU51" s="86">
        <f ca="1">Control!$C$7*Calculations!$C$82*INDEX('Monthly Data'!N:N,Calculations!$C$116+MOD(E51,Calculations!$C$118))+Control!$C$7*Calculations!$C$83*INDEX('Monthly Data'!O:O,Calculations!$C$116+MOD(E51,Calculations!$C$118))+Control!$C$7*Calculations!$C$84*INDEX('Monthly Data'!P:P,Calculations!$C$116+MOD(E51,Calculations!$C$118))+Control!$C$7*Calculations!$C$85*INDEX('Monthly Data'!Q:Q,Calculations!$C$116+MOD(E51,Calculations!$C$118))+(1-Control!$C$7*Calculations!$C$87)*INDEX('Monthly Data'!R:R,Calculations!$C$116+MOD(E51,Calculations!$C$118))</f>
        <v>4.089189590407355E-3</v>
      </c>
      <c r="DV51" s="86">
        <f ca="1">Control!$C$7*Calculations!$C$82*INDEX('Monthly Data'!N:N,Calculations!$C$116+MOD(F51,Calculations!$C$118))+Control!$C$7*Calculations!$C$83*INDEX('Monthly Data'!O:O,Calculations!$C$116+MOD(F51,Calculations!$C$118))+Control!$C$7*Calculations!$C$84*INDEX('Monthly Data'!P:P,Calculations!$C$116+MOD(F51,Calculations!$C$118))+Control!$C$7*Calculations!$C$85*INDEX('Monthly Data'!Q:Q,Calculations!$C$116+MOD(F51,Calculations!$C$118))+(1-Control!$C$7*Calculations!$C$87)*INDEX('Monthly Data'!R:R,Calculations!$C$116+MOD(F51,Calculations!$C$118))</f>
        <v>-1.4213734788548189E-2</v>
      </c>
      <c r="DW51" s="86">
        <f ca="1">Control!$C$7*Calculations!$C$82*INDEX('Monthly Data'!N:N,Calculations!$C$116+MOD(G51,Calculations!$C$118))+Control!$C$7*Calculations!$C$83*INDEX('Monthly Data'!O:O,Calculations!$C$116+MOD(G51,Calculations!$C$118))+Control!$C$7*Calculations!$C$84*INDEX('Monthly Data'!P:P,Calculations!$C$116+MOD(G51,Calculations!$C$118))+Control!$C$7*Calculations!$C$85*INDEX('Monthly Data'!Q:Q,Calculations!$C$116+MOD(G51,Calculations!$C$118))+(1-Control!$C$7*Calculations!$C$87)*INDEX('Monthly Data'!R:R,Calculations!$C$116+MOD(G51,Calculations!$C$118))</f>
        <v>-7.3651264633385334E-4</v>
      </c>
      <c r="DX51" s="86">
        <f ca="1">Control!$C$7*Calculations!$C$82*INDEX('Monthly Data'!N:N,Calculations!$C$116+MOD(H51,Calculations!$C$118))+Control!$C$7*Calculations!$C$83*INDEX('Monthly Data'!O:O,Calculations!$C$116+MOD(H51,Calculations!$C$118))+Control!$C$7*Calculations!$C$84*INDEX('Monthly Data'!P:P,Calculations!$C$116+MOD(H51,Calculations!$C$118))+Control!$C$7*Calculations!$C$85*INDEX('Monthly Data'!Q:Q,Calculations!$C$116+MOD(H51,Calculations!$C$118))+(1-Control!$C$7*Calculations!$C$87)*INDEX('Monthly Data'!R:R,Calculations!$C$116+MOD(H51,Calculations!$C$118))</f>
        <v>1.3891304280773396E-2</v>
      </c>
      <c r="DY51" s="86">
        <f ca="1">Control!$C$7*Calculations!$C$82*INDEX('Monthly Data'!N:N,Calculations!$C$116+MOD(I51,Calculations!$C$118))+Control!$C$7*Calculations!$C$83*INDEX('Monthly Data'!O:O,Calculations!$C$116+MOD(I51,Calculations!$C$118))+Control!$C$7*Calculations!$C$84*INDEX('Monthly Data'!P:P,Calculations!$C$116+MOD(I51,Calculations!$C$118))+Control!$C$7*Calculations!$C$85*INDEX('Monthly Data'!Q:Q,Calculations!$C$116+MOD(I51,Calculations!$C$118))+(1-Control!$C$7*Calculations!$C$87)*INDEX('Monthly Data'!R:R,Calculations!$C$116+MOD(I51,Calculations!$C$118))</f>
        <v>2.766281641786093E-2</v>
      </c>
      <c r="DZ51" s="86">
        <f ca="1">Control!$C$7*Calculations!$C$82*INDEX('Monthly Data'!N:N,Calculations!$C$116+MOD(J51,Calculations!$C$118))+Control!$C$7*Calculations!$C$83*INDEX('Monthly Data'!O:O,Calculations!$C$116+MOD(J51,Calculations!$C$118))+Control!$C$7*Calculations!$C$84*INDEX('Monthly Data'!P:P,Calculations!$C$116+MOD(J51,Calculations!$C$118))+Control!$C$7*Calculations!$C$85*INDEX('Monthly Data'!Q:Q,Calculations!$C$116+MOD(J51,Calculations!$C$118))+(1-Control!$C$7*Calculations!$C$87)*INDEX('Monthly Data'!R:R,Calculations!$C$116+MOD(J51,Calculations!$C$118))</f>
        <v>6.1009361253630504E-2</v>
      </c>
      <c r="EA51" s="86">
        <f ca="1">Control!$C$7*Calculations!$C$82*INDEX('Monthly Data'!N:N,Calculations!$C$116+MOD(K51,Calculations!$C$118))+Control!$C$7*Calculations!$C$83*INDEX('Monthly Data'!O:O,Calculations!$C$116+MOD(K51,Calculations!$C$118))+Control!$C$7*Calculations!$C$84*INDEX('Monthly Data'!P:P,Calculations!$C$116+MOD(K51,Calculations!$C$118))+Control!$C$7*Calculations!$C$85*INDEX('Monthly Data'!Q:Q,Calculations!$C$116+MOD(K51,Calculations!$C$118))+(1-Control!$C$7*Calculations!$C$87)*INDEX('Monthly Data'!R:R,Calculations!$C$116+MOD(K51,Calculations!$C$118))</f>
        <v>-3.299557342782896E-2</v>
      </c>
      <c r="EB51" s="86">
        <f ca="1">Control!$C$7*Calculations!$C$82*INDEX('Monthly Data'!N:N,Calculations!$C$116+MOD(L51,Calculations!$C$118))+Control!$C$7*Calculations!$C$83*INDEX('Monthly Data'!O:O,Calculations!$C$116+MOD(L51,Calculations!$C$118))+Control!$C$7*Calculations!$C$84*INDEX('Monthly Data'!P:P,Calculations!$C$116+MOD(L51,Calculations!$C$118))+Control!$C$7*Calculations!$C$85*INDEX('Monthly Data'!Q:Q,Calculations!$C$116+MOD(L51,Calculations!$C$118))+(1-Control!$C$7*Calculations!$C$87)*INDEX('Monthly Data'!R:R,Calculations!$C$116+MOD(L51,Calculations!$C$118))</f>
        <v>-4.417423226995453E-3</v>
      </c>
      <c r="EC51" s="86">
        <f ca="1">Control!$C$7*Calculations!$C$82*INDEX('Monthly Data'!N:N,Calculations!$C$116+MOD(M51,Calculations!$C$118))+Control!$C$7*Calculations!$C$83*INDEX('Monthly Data'!O:O,Calculations!$C$116+MOD(M51,Calculations!$C$118))+Control!$C$7*Calculations!$C$84*INDEX('Monthly Data'!P:P,Calculations!$C$116+MOD(M51,Calculations!$C$118))+Control!$C$7*Calculations!$C$85*INDEX('Monthly Data'!Q:Q,Calculations!$C$116+MOD(M51,Calculations!$C$118))+(1-Control!$C$7*Calculations!$C$87)*INDEX('Monthly Data'!R:R,Calculations!$C$116+MOD(M51,Calculations!$C$118))</f>
        <v>4.2795950888382334E-3</v>
      </c>
      <c r="ED51" s="86">
        <f ca="1">Control!$C$7*Calculations!$C$82*INDEX('Monthly Data'!N:N,Calculations!$C$116+MOD(N51,Calculations!$C$118))+Control!$C$7*Calculations!$C$83*INDEX('Monthly Data'!O:O,Calculations!$C$116+MOD(N51,Calculations!$C$118))+Control!$C$7*Calculations!$C$84*INDEX('Monthly Data'!P:P,Calculations!$C$116+MOD(N51,Calculations!$C$118))+Control!$C$7*Calculations!$C$85*INDEX('Monthly Data'!Q:Q,Calculations!$C$116+MOD(N51,Calculations!$C$118))+(1-Control!$C$7*Calculations!$C$87)*INDEX('Monthly Data'!R:R,Calculations!$C$116+MOD(N51,Calculations!$C$118))</f>
        <v>2.0524935548016137E-2</v>
      </c>
      <c r="EE51" s="86">
        <f ca="1">Control!$C$7*Calculations!$C$82*INDEX('Monthly Data'!N:N,Calculations!$C$116+MOD(O51,Calculations!$C$118))+Control!$C$7*Calculations!$C$83*INDEX('Monthly Data'!O:O,Calculations!$C$116+MOD(O51,Calculations!$C$118))+Control!$C$7*Calculations!$C$84*INDEX('Monthly Data'!P:P,Calculations!$C$116+MOD(O51,Calculations!$C$118))+Control!$C$7*Calculations!$C$85*INDEX('Monthly Data'!Q:Q,Calculations!$C$116+MOD(O51,Calculations!$C$118))+(1-Control!$C$7*Calculations!$C$87)*INDEX('Monthly Data'!R:R,Calculations!$C$116+MOD(O51,Calculations!$C$118))</f>
        <v>5.1972609868760735E-3</v>
      </c>
      <c r="EF51" s="86">
        <f ca="1">Control!$C$7*Calculations!$C$82*INDEX('Monthly Data'!N:N,Calculations!$C$116+MOD(P51,Calculations!$C$118))+Control!$C$7*Calculations!$C$83*INDEX('Monthly Data'!O:O,Calculations!$C$116+MOD(P51,Calculations!$C$118))+Control!$C$7*Calculations!$C$84*INDEX('Monthly Data'!P:P,Calculations!$C$116+MOD(P51,Calculations!$C$118))+Control!$C$7*Calculations!$C$85*INDEX('Monthly Data'!Q:Q,Calculations!$C$116+MOD(P51,Calculations!$C$118))+(1-Control!$C$7*Calculations!$C$87)*INDEX('Monthly Data'!R:R,Calculations!$C$116+MOD(P51,Calculations!$C$118))</f>
        <v>7.7184133340106598E-3</v>
      </c>
      <c r="EG51" s="86">
        <f ca="1">Control!$C$7*Calculations!$C$82*INDEX('Monthly Data'!N:N,Calculations!$C$116+MOD(Q51,Calculations!$C$118))+Control!$C$7*Calculations!$C$83*INDEX('Monthly Data'!O:O,Calculations!$C$116+MOD(Q51,Calculations!$C$118))+Control!$C$7*Calculations!$C$84*INDEX('Monthly Data'!P:P,Calculations!$C$116+MOD(Q51,Calculations!$C$118))+Control!$C$7*Calculations!$C$85*INDEX('Monthly Data'!Q:Q,Calculations!$C$116+MOD(Q51,Calculations!$C$118))+(1-Control!$C$7*Calculations!$C$87)*INDEX('Monthly Data'!R:R,Calculations!$C$116+MOD(Q51,Calculations!$C$118))</f>
        <v>4.5735623984309991E-2</v>
      </c>
      <c r="EH51" s="86">
        <f ca="1">Control!$C$7*Calculations!$C$82*INDEX('Monthly Data'!N:N,Calculations!$C$116+MOD(R51,Calculations!$C$118))+Control!$C$7*Calculations!$C$83*INDEX('Monthly Data'!O:O,Calculations!$C$116+MOD(R51,Calculations!$C$118))+Control!$C$7*Calculations!$C$84*INDEX('Monthly Data'!P:P,Calculations!$C$116+MOD(R51,Calculations!$C$118))+Control!$C$7*Calculations!$C$85*INDEX('Monthly Data'!Q:Q,Calculations!$C$116+MOD(R51,Calculations!$C$118))+(1-Control!$C$7*Calculations!$C$87)*INDEX('Monthly Data'!R:R,Calculations!$C$116+MOD(R51,Calculations!$C$118))</f>
        <v>1.2722494017511032E-2</v>
      </c>
      <c r="EI51" s="86">
        <f ca="1">Control!$C$7*Calculations!$C$82*INDEX('Monthly Data'!N:N,Calculations!$C$116+MOD(S51,Calculations!$C$118))+Control!$C$7*Calculations!$C$83*INDEX('Monthly Data'!O:O,Calculations!$C$116+MOD(S51,Calculations!$C$118))+Control!$C$7*Calculations!$C$84*INDEX('Monthly Data'!P:P,Calculations!$C$116+MOD(S51,Calculations!$C$118))+Control!$C$7*Calculations!$C$85*INDEX('Monthly Data'!Q:Q,Calculations!$C$116+MOD(S51,Calculations!$C$118))+(1-Control!$C$7*Calculations!$C$87)*INDEX('Monthly Data'!R:R,Calculations!$C$116+MOD(S51,Calculations!$C$118))</f>
        <v>-7.3651264633385334E-4</v>
      </c>
      <c r="EJ51" s="86">
        <f ca="1">Control!$C$7*Calculations!$C$82*INDEX('Monthly Data'!N:N,Calculations!$C$116+MOD(T51,Calculations!$C$118))+Control!$C$7*Calculations!$C$83*INDEX('Monthly Data'!O:O,Calculations!$C$116+MOD(T51,Calculations!$C$118))+Control!$C$7*Calculations!$C$84*INDEX('Monthly Data'!P:P,Calculations!$C$116+MOD(T51,Calculations!$C$118))+Control!$C$7*Calculations!$C$85*INDEX('Monthly Data'!Q:Q,Calculations!$C$116+MOD(T51,Calculations!$C$118))+(1-Control!$C$7*Calculations!$C$87)*INDEX('Monthly Data'!R:R,Calculations!$C$116+MOD(T51,Calculations!$C$118))</f>
        <v>3.4808428836917149E-3</v>
      </c>
      <c r="EK51" s="86">
        <f ca="1">Control!$C$7*Calculations!$C$82*INDEX('Monthly Data'!N:N,Calculations!$C$116+MOD(U51,Calculations!$C$118))+Control!$C$7*Calculations!$C$83*INDEX('Monthly Data'!O:O,Calculations!$C$116+MOD(U51,Calculations!$C$118))+Control!$C$7*Calculations!$C$84*INDEX('Monthly Data'!P:P,Calculations!$C$116+MOD(U51,Calculations!$C$118))+Control!$C$7*Calculations!$C$85*INDEX('Monthly Data'!Q:Q,Calculations!$C$116+MOD(U51,Calculations!$C$118))+(1-Control!$C$7*Calculations!$C$87)*INDEX('Monthly Data'!R:R,Calculations!$C$116+MOD(U51,Calculations!$C$118))</f>
        <v>2.4470405846852006E-3</v>
      </c>
      <c r="EL51" s="86">
        <f ca="1">Control!$C$7*Calculations!$C$82*INDEX('Monthly Data'!N:N,Calculations!$C$116+MOD(V51,Calculations!$C$118))+Control!$C$7*Calculations!$C$83*INDEX('Monthly Data'!O:O,Calculations!$C$116+MOD(V51,Calculations!$C$118))+Control!$C$7*Calculations!$C$84*INDEX('Monthly Data'!P:P,Calculations!$C$116+MOD(V51,Calculations!$C$118))+Control!$C$7*Calculations!$C$85*INDEX('Monthly Data'!Q:Q,Calculations!$C$116+MOD(V51,Calculations!$C$118))+(1-Control!$C$7*Calculations!$C$87)*INDEX('Monthly Data'!R:R,Calculations!$C$116+MOD(V51,Calculations!$C$118))</f>
        <v>1.0353752315110615E-2</v>
      </c>
      <c r="EM51" s="86">
        <f ca="1">Control!$C$7*Calculations!$C$82*INDEX('Monthly Data'!N:N,Calculations!$C$116+MOD(W51,Calculations!$C$118))+Control!$C$7*Calculations!$C$83*INDEX('Monthly Data'!O:O,Calculations!$C$116+MOD(W51,Calculations!$C$118))+Control!$C$7*Calculations!$C$84*INDEX('Monthly Data'!P:P,Calculations!$C$116+MOD(W51,Calculations!$C$118))+Control!$C$7*Calculations!$C$85*INDEX('Monthly Data'!Q:Q,Calculations!$C$116+MOD(W51,Calculations!$C$118))+(1-Control!$C$7*Calculations!$C$87)*INDEX('Monthly Data'!R:R,Calculations!$C$116+MOD(W51,Calculations!$C$118))</f>
        <v>-2.7490061308214487E-3</v>
      </c>
      <c r="EN51" s="86">
        <f ca="1">Control!$C$7*Calculations!$C$82*INDEX('Monthly Data'!N:N,Calculations!$C$116+MOD(X51,Calculations!$C$118))+Control!$C$7*Calculations!$C$83*INDEX('Monthly Data'!O:O,Calculations!$C$116+MOD(X51,Calculations!$C$118))+Control!$C$7*Calculations!$C$84*INDEX('Monthly Data'!P:P,Calculations!$C$116+MOD(X51,Calculations!$C$118))+Control!$C$7*Calculations!$C$85*INDEX('Monthly Data'!Q:Q,Calculations!$C$116+MOD(X51,Calculations!$C$118))+(1-Control!$C$7*Calculations!$C$87)*INDEX('Monthly Data'!R:R,Calculations!$C$116+MOD(X51,Calculations!$C$118))</f>
        <v>-3.299557342782896E-2</v>
      </c>
      <c r="EO51" s="86">
        <f ca="1">Control!$C$7*Calculations!$C$82*INDEX('Monthly Data'!N:N,Calculations!$C$116+MOD(Y51,Calculations!$C$118))+Control!$C$7*Calculations!$C$83*INDEX('Monthly Data'!O:O,Calculations!$C$116+MOD(Y51,Calculations!$C$118))+Control!$C$7*Calculations!$C$84*INDEX('Monthly Data'!P:P,Calculations!$C$116+MOD(Y51,Calculations!$C$118))+Control!$C$7*Calculations!$C$85*INDEX('Monthly Data'!Q:Q,Calculations!$C$116+MOD(Y51,Calculations!$C$118))+(1-Control!$C$7*Calculations!$C$87)*INDEX('Monthly Data'!R:R,Calculations!$C$116+MOD(Y51,Calculations!$C$118))</f>
        <v>1.1786765492207996E-2</v>
      </c>
      <c r="EP51" s="86">
        <f ca="1">Control!$C$7*Calculations!$C$82*INDEX('Monthly Data'!N:N,Calculations!$C$116+MOD(Z51,Calculations!$C$118))+Control!$C$7*Calculations!$C$83*INDEX('Monthly Data'!O:O,Calculations!$C$116+MOD(Z51,Calculations!$C$118))+Control!$C$7*Calculations!$C$84*INDEX('Monthly Data'!P:P,Calculations!$C$116+MOD(Z51,Calculations!$C$118))+Control!$C$7*Calculations!$C$85*INDEX('Monthly Data'!Q:Q,Calculations!$C$116+MOD(Z51,Calculations!$C$118))+(1-Control!$C$7*Calculations!$C$87)*INDEX('Monthly Data'!R:R,Calculations!$C$116+MOD(Z51,Calculations!$C$118))</f>
        <v>-2.072517756005474E-2</v>
      </c>
      <c r="EQ51" s="86">
        <f ca="1">Control!$C$7*Calculations!$C$82*INDEX('Monthly Data'!N:N,Calculations!$C$116+MOD(AA51,Calculations!$C$118))+Control!$C$7*Calculations!$C$83*INDEX('Monthly Data'!O:O,Calculations!$C$116+MOD(AA51,Calculations!$C$118))+Control!$C$7*Calculations!$C$84*INDEX('Monthly Data'!P:P,Calculations!$C$116+MOD(AA51,Calculations!$C$118))+Control!$C$7*Calculations!$C$85*INDEX('Monthly Data'!Q:Q,Calculations!$C$116+MOD(AA51,Calculations!$C$118))+(1-Control!$C$7*Calculations!$C$87)*INDEX('Monthly Data'!R:R,Calculations!$C$116+MOD(AA51,Calculations!$C$118))</f>
        <v>-1.3959200237295809E-2</v>
      </c>
      <c r="ER51" s="86">
        <f ca="1">Control!$C$7*Calculations!$C$82*INDEX('Monthly Data'!N:N,Calculations!$C$116+MOD(AB51,Calculations!$C$118))+Control!$C$7*Calculations!$C$83*INDEX('Monthly Data'!O:O,Calculations!$C$116+MOD(AB51,Calculations!$C$118))+Control!$C$7*Calculations!$C$84*INDEX('Monthly Data'!P:P,Calculations!$C$116+MOD(AB51,Calculations!$C$118))+Control!$C$7*Calculations!$C$85*INDEX('Monthly Data'!Q:Q,Calculations!$C$116+MOD(AB51,Calculations!$C$118))+(1-Control!$C$7*Calculations!$C$87)*INDEX('Monthly Data'!R:R,Calculations!$C$116+MOD(AB51,Calculations!$C$118))</f>
        <v>2.0524935548016137E-2</v>
      </c>
      <c r="ES51" s="86">
        <f ca="1">Control!$C$7*Calculations!$C$82*INDEX('Monthly Data'!N:N,Calculations!$C$116+MOD(AC51,Calculations!$C$118))+Control!$C$7*Calculations!$C$83*INDEX('Monthly Data'!O:O,Calculations!$C$116+MOD(AC51,Calculations!$C$118))+Control!$C$7*Calculations!$C$84*INDEX('Monthly Data'!P:P,Calculations!$C$116+MOD(AC51,Calculations!$C$118))+Control!$C$7*Calculations!$C$85*INDEX('Monthly Data'!Q:Q,Calculations!$C$116+MOD(AC51,Calculations!$C$118))+(1-Control!$C$7*Calculations!$C$87)*INDEX('Monthly Data'!R:R,Calculations!$C$116+MOD(AC51,Calculations!$C$118))</f>
        <v>1.9073822767906517E-2</v>
      </c>
      <c r="ET51" s="86">
        <f ca="1">Control!$C$7*Calculations!$C$82*INDEX('Monthly Data'!N:N,Calculations!$C$116+MOD(AD51,Calculations!$C$118))+Control!$C$7*Calculations!$C$83*INDEX('Monthly Data'!O:O,Calculations!$C$116+MOD(AD51,Calculations!$C$118))+Control!$C$7*Calculations!$C$84*INDEX('Monthly Data'!P:P,Calculations!$C$116+MOD(AD51,Calculations!$C$118))+Control!$C$7*Calculations!$C$85*INDEX('Monthly Data'!Q:Q,Calculations!$C$116+MOD(AD51,Calculations!$C$118))+(1-Control!$C$7*Calculations!$C$87)*INDEX('Monthly Data'!R:R,Calculations!$C$116+MOD(AD51,Calculations!$C$118))</f>
        <v>8.3814116887657771E-3</v>
      </c>
      <c r="EU51" s="86">
        <f ca="1">Control!$C$7*Calculations!$C$82*INDEX('Monthly Data'!N:N,Calculations!$C$116+MOD(AE51,Calculations!$C$118))+Control!$C$7*Calculations!$C$83*INDEX('Monthly Data'!O:O,Calculations!$C$116+MOD(AE51,Calculations!$C$118))+Control!$C$7*Calculations!$C$84*INDEX('Monthly Data'!P:P,Calculations!$C$116+MOD(AE51,Calculations!$C$118))+Control!$C$7*Calculations!$C$85*INDEX('Monthly Data'!Q:Q,Calculations!$C$116+MOD(AE51,Calculations!$C$118))+(1-Control!$C$7*Calculations!$C$87)*INDEX('Monthly Data'!R:R,Calculations!$C$116+MOD(AE51,Calculations!$C$118))</f>
        <v>6.6954569943530936E-3</v>
      </c>
      <c r="EV51" s="86">
        <f ca="1">Control!$C$7*Calculations!$C$82*INDEX('Monthly Data'!N:N,Calculations!$C$116+MOD(AF51,Calculations!$C$118))+Control!$C$7*Calculations!$C$83*INDEX('Monthly Data'!O:O,Calculations!$C$116+MOD(AF51,Calculations!$C$118))+Control!$C$7*Calculations!$C$84*INDEX('Monthly Data'!P:P,Calculations!$C$116+MOD(AF51,Calculations!$C$118))+Control!$C$7*Calculations!$C$85*INDEX('Monthly Data'!Q:Q,Calculations!$C$116+MOD(AF51,Calculations!$C$118))+(1-Control!$C$7*Calculations!$C$87)*INDEX('Monthly Data'!R:R,Calculations!$C$116+MOD(AF51,Calculations!$C$118))</f>
        <v>2.2757992058453024E-3</v>
      </c>
      <c r="EW51" s="86">
        <f ca="1">Control!$C$7*Calculations!$C$82*INDEX('Monthly Data'!N:N,Calculations!$C$116+MOD(AG51,Calculations!$C$118))+Control!$C$7*Calculations!$C$83*INDEX('Monthly Data'!O:O,Calculations!$C$116+MOD(AG51,Calculations!$C$118))+Control!$C$7*Calculations!$C$84*INDEX('Monthly Data'!P:P,Calculations!$C$116+MOD(AG51,Calculations!$C$118))+Control!$C$7*Calculations!$C$85*INDEX('Monthly Data'!Q:Q,Calculations!$C$116+MOD(AG51,Calculations!$C$118))+(1-Control!$C$7*Calculations!$C$87)*INDEX('Monthly Data'!R:R,Calculations!$C$116+MOD(AG51,Calculations!$C$118))</f>
        <v>4.5735623984309991E-2</v>
      </c>
      <c r="EX51" s="86">
        <f ca="1">Control!$C$7*Calculations!$C$82*INDEX('Monthly Data'!N:N,Calculations!$C$116+MOD(AH51,Calculations!$C$118))+Control!$C$7*Calculations!$C$83*INDEX('Monthly Data'!O:O,Calculations!$C$116+MOD(AH51,Calculations!$C$118))+Control!$C$7*Calculations!$C$84*INDEX('Monthly Data'!P:P,Calculations!$C$116+MOD(AH51,Calculations!$C$118))+Control!$C$7*Calculations!$C$85*INDEX('Monthly Data'!Q:Q,Calculations!$C$116+MOD(AH51,Calculations!$C$118))+(1-Control!$C$7*Calculations!$C$87)*INDEX('Monthly Data'!R:R,Calculations!$C$116+MOD(AH51,Calculations!$C$118))</f>
        <v>1.5063457444773597E-2</v>
      </c>
      <c r="EY51" s="86">
        <f ca="1">Control!$C$7*Calculations!$C$82*INDEX('Monthly Data'!N:N,Calculations!$C$116+MOD(AI51,Calculations!$C$118))+Control!$C$7*Calculations!$C$83*INDEX('Monthly Data'!O:O,Calculations!$C$116+MOD(AI51,Calculations!$C$118))+Control!$C$7*Calculations!$C$84*INDEX('Monthly Data'!P:P,Calculations!$C$116+MOD(AI51,Calculations!$C$118))+Control!$C$7*Calculations!$C$85*INDEX('Monthly Data'!Q:Q,Calculations!$C$116+MOD(AI51,Calculations!$C$118))+(1-Control!$C$7*Calculations!$C$87)*INDEX('Monthly Data'!R:R,Calculations!$C$116+MOD(AI51,Calculations!$C$118))</f>
        <v>7.3538285850108537E-3</v>
      </c>
      <c r="EZ51" s="86">
        <f ca="1">Control!$C$7*Calculations!$C$82*INDEX('Monthly Data'!N:N,Calculations!$C$116+MOD(AJ51,Calculations!$C$118))+Control!$C$7*Calculations!$C$83*INDEX('Monthly Data'!O:O,Calculations!$C$116+MOD(AJ51,Calculations!$C$118))+Control!$C$7*Calculations!$C$84*INDEX('Monthly Data'!P:P,Calculations!$C$116+MOD(AJ51,Calculations!$C$118))+Control!$C$7*Calculations!$C$85*INDEX('Monthly Data'!Q:Q,Calculations!$C$116+MOD(AJ51,Calculations!$C$118))+(1-Control!$C$7*Calculations!$C$87)*INDEX('Monthly Data'!R:R,Calculations!$C$116+MOD(AJ51,Calculations!$C$118))</f>
        <v>3.6332715283247441E-2</v>
      </c>
      <c r="FA51" s="86">
        <f ca="1">Control!$C$7*Calculations!$C$82*INDEX('Monthly Data'!N:N,Calculations!$C$116+MOD(AK51,Calculations!$C$118))+Control!$C$7*Calculations!$C$83*INDEX('Monthly Data'!O:O,Calculations!$C$116+MOD(AK51,Calculations!$C$118))+Control!$C$7*Calculations!$C$84*INDEX('Monthly Data'!P:P,Calculations!$C$116+MOD(AK51,Calculations!$C$118))+Control!$C$7*Calculations!$C$85*INDEX('Monthly Data'!Q:Q,Calculations!$C$116+MOD(AK51,Calculations!$C$118))+(1-Control!$C$7*Calculations!$C$87)*INDEX('Monthly Data'!R:R,Calculations!$C$116+MOD(AK51,Calculations!$C$118))</f>
        <v>-1.0485101266941802E-2</v>
      </c>
      <c r="FB51" s="86">
        <f ca="1">Control!$C$7*Calculations!$C$82*INDEX('Monthly Data'!N:N,Calculations!$C$116+MOD(AL51,Calculations!$C$118))+Control!$C$7*Calculations!$C$83*INDEX('Monthly Data'!O:O,Calculations!$C$116+MOD(AL51,Calculations!$C$118))+Control!$C$7*Calculations!$C$84*INDEX('Monthly Data'!P:P,Calculations!$C$116+MOD(AL51,Calculations!$C$118))+Control!$C$7*Calculations!$C$85*INDEX('Monthly Data'!Q:Q,Calculations!$C$116+MOD(AL51,Calculations!$C$118))+(1-Control!$C$7*Calculations!$C$87)*INDEX('Monthly Data'!R:R,Calculations!$C$116+MOD(AL51,Calculations!$C$118))</f>
        <v>1.3891563624307685E-2</v>
      </c>
      <c r="FC51" s="86">
        <f ca="1">Control!$C$7*Calculations!$C$82*INDEX('Monthly Data'!N:N,Calculations!$C$116+MOD(AM51,Calculations!$C$118))+Control!$C$7*Calculations!$C$83*INDEX('Monthly Data'!O:O,Calculations!$C$116+MOD(AM51,Calculations!$C$118))+Control!$C$7*Calculations!$C$84*INDEX('Monthly Data'!P:P,Calculations!$C$116+MOD(AM51,Calculations!$C$118))+Control!$C$7*Calculations!$C$85*INDEX('Monthly Data'!Q:Q,Calculations!$C$116+MOD(AM51,Calculations!$C$118))+(1-Control!$C$7*Calculations!$C$87)*INDEX('Monthly Data'!R:R,Calculations!$C$116+MOD(AM51,Calculations!$C$118))</f>
        <v>1.8665061640915637E-2</v>
      </c>
      <c r="FD51" s="86">
        <f ca="1">Control!$C$7*Calculations!$C$82*INDEX('Monthly Data'!N:N,Calculations!$C$116+MOD(AN51,Calculations!$C$118))+Control!$C$7*Calculations!$C$83*INDEX('Monthly Data'!O:O,Calculations!$C$116+MOD(AN51,Calculations!$C$118))+Control!$C$7*Calculations!$C$84*INDEX('Monthly Data'!P:P,Calculations!$C$116+MOD(AN51,Calculations!$C$118))+Control!$C$7*Calculations!$C$85*INDEX('Monthly Data'!Q:Q,Calculations!$C$116+MOD(AN51,Calculations!$C$118))+(1-Control!$C$7*Calculations!$C$87)*INDEX('Monthly Data'!R:R,Calculations!$C$116+MOD(AN51,Calculations!$C$118))</f>
        <v>3.5231336013669103E-2</v>
      </c>
      <c r="FE51" s="86">
        <f ca="1">Control!$C$7*Calculations!$C$82*INDEX('Monthly Data'!N:N,Calculations!$C$116+MOD(AO51,Calculations!$C$118))+Control!$C$7*Calculations!$C$83*INDEX('Monthly Data'!O:O,Calculations!$C$116+MOD(AO51,Calculations!$C$118))+Control!$C$7*Calculations!$C$84*INDEX('Monthly Data'!P:P,Calculations!$C$116+MOD(AO51,Calculations!$C$118))+Control!$C$7*Calculations!$C$85*INDEX('Monthly Data'!Q:Q,Calculations!$C$116+MOD(AO51,Calculations!$C$118))+(1-Control!$C$7*Calculations!$C$87)*INDEX('Monthly Data'!R:R,Calculations!$C$116+MOD(AO51,Calculations!$C$118))</f>
        <v>1.1704119272391494E-2</v>
      </c>
      <c r="FF51" s="86">
        <f ca="1">Control!$C$7*Calculations!$C$82*INDEX('Monthly Data'!N:N,Calculations!$C$116+MOD(AP51,Calculations!$C$118))+Control!$C$7*Calculations!$C$83*INDEX('Monthly Data'!O:O,Calculations!$C$116+MOD(AP51,Calculations!$C$118))+Control!$C$7*Calculations!$C$84*INDEX('Monthly Data'!P:P,Calculations!$C$116+MOD(AP51,Calculations!$C$118))+Control!$C$7*Calculations!$C$85*INDEX('Monthly Data'!Q:Q,Calculations!$C$116+MOD(AP51,Calculations!$C$118))+(1-Control!$C$7*Calculations!$C$87)*INDEX('Monthly Data'!R:R,Calculations!$C$116+MOD(AP51,Calculations!$C$118))</f>
        <v>3.0957942835585645E-2</v>
      </c>
      <c r="FG51" s="86">
        <f ca="1">Control!$C$7*Calculations!$C$82*INDEX('Monthly Data'!N:N,Calculations!$C$116+MOD(AQ51,Calculations!$C$118))+Control!$C$7*Calculations!$C$83*INDEX('Monthly Data'!O:O,Calculations!$C$116+MOD(AQ51,Calculations!$C$118))+Control!$C$7*Calculations!$C$84*INDEX('Monthly Data'!P:P,Calculations!$C$116+MOD(AQ51,Calculations!$C$118))+Control!$C$7*Calculations!$C$85*INDEX('Monthly Data'!Q:Q,Calculations!$C$116+MOD(AQ51,Calculations!$C$118))+(1-Control!$C$7*Calculations!$C$87)*INDEX('Monthly Data'!R:R,Calculations!$C$116+MOD(AQ51,Calculations!$C$118))</f>
        <v>-3.53368065312233E-2</v>
      </c>
      <c r="FH51" s="86">
        <f ca="1">Control!$C$7*Calculations!$C$82*INDEX('Monthly Data'!N:N,Calculations!$C$116+MOD(AR51,Calculations!$C$118))+Control!$C$7*Calculations!$C$83*INDEX('Monthly Data'!O:O,Calculations!$C$116+MOD(AR51,Calculations!$C$118))+Control!$C$7*Calculations!$C$84*INDEX('Monthly Data'!P:P,Calculations!$C$116+MOD(AR51,Calculations!$C$118))+Control!$C$7*Calculations!$C$85*INDEX('Monthly Data'!Q:Q,Calculations!$C$116+MOD(AR51,Calculations!$C$118))+(1-Control!$C$7*Calculations!$C$87)*INDEX('Monthly Data'!R:R,Calculations!$C$116+MOD(AR51,Calculations!$C$118))</f>
        <v>2.3852824346838646E-2</v>
      </c>
      <c r="FI51" s="86">
        <f ca="1">Control!$C$7*Calculations!$C$82*INDEX('Monthly Data'!N:N,Calculations!$C$116+MOD(AS51,Calculations!$C$118))+Control!$C$7*Calculations!$C$83*INDEX('Monthly Data'!O:O,Calculations!$C$116+MOD(AS51,Calculations!$C$118))+Control!$C$7*Calculations!$C$84*INDEX('Monthly Data'!P:P,Calculations!$C$116+MOD(AS51,Calculations!$C$118))+Control!$C$7*Calculations!$C$85*INDEX('Monthly Data'!Q:Q,Calculations!$C$116+MOD(AS51,Calculations!$C$118))+(1-Control!$C$7*Calculations!$C$87)*INDEX('Monthly Data'!R:R,Calculations!$C$116+MOD(AS51,Calculations!$C$118))</f>
        <v>1.5063457444773597E-2</v>
      </c>
      <c r="FJ51" s="86">
        <f ca="1">Control!$C$7*Calculations!$C$82*INDEX('Monthly Data'!N:N,Calculations!$C$116+MOD(AT51,Calculations!$C$118))+Control!$C$7*Calculations!$C$83*INDEX('Monthly Data'!O:O,Calculations!$C$116+MOD(AT51,Calculations!$C$118))+Control!$C$7*Calculations!$C$84*INDEX('Monthly Data'!P:P,Calculations!$C$116+MOD(AT51,Calculations!$C$118))+Control!$C$7*Calculations!$C$85*INDEX('Monthly Data'!Q:Q,Calculations!$C$116+MOD(AT51,Calculations!$C$118))+(1-Control!$C$7*Calculations!$C$87)*INDEX('Monthly Data'!R:R,Calculations!$C$116+MOD(AT51,Calculations!$C$118))</f>
        <v>9.9787204839310462E-3</v>
      </c>
      <c r="FK51" s="86">
        <f ca="1">Control!$C$7*Calculations!$C$82*INDEX('Monthly Data'!N:N,Calculations!$C$116+MOD(AU51,Calculations!$C$118))+Control!$C$7*Calculations!$C$83*INDEX('Monthly Data'!O:O,Calculations!$C$116+MOD(AU51,Calculations!$C$118))+Control!$C$7*Calculations!$C$84*INDEX('Monthly Data'!P:P,Calculations!$C$116+MOD(AU51,Calculations!$C$118))+Control!$C$7*Calculations!$C$85*INDEX('Monthly Data'!Q:Q,Calculations!$C$116+MOD(AU51,Calculations!$C$118))+(1-Control!$C$7*Calculations!$C$87)*INDEX('Monthly Data'!R:R,Calculations!$C$116+MOD(AU51,Calculations!$C$118))</f>
        <v>9.9793409618087695E-3</v>
      </c>
      <c r="FL51" s="86">
        <f ca="1">Control!$C$7*Calculations!$C$82*INDEX('Monthly Data'!N:N,Calculations!$C$116+MOD(AV51,Calculations!$C$118))+Control!$C$7*Calculations!$C$83*INDEX('Monthly Data'!O:O,Calculations!$C$116+MOD(AV51,Calculations!$C$118))+Control!$C$7*Calculations!$C$84*INDEX('Monthly Data'!P:P,Calculations!$C$116+MOD(AV51,Calculations!$C$118))+Control!$C$7*Calculations!$C$85*INDEX('Monthly Data'!Q:Q,Calculations!$C$116+MOD(AV51,Calculations!$C$118))+(1-Control!$C$7*Calculations!$C$87)*INDEX('Monthly Data'!R:R,Calculations!$C$116+MOD(AV51,Calculations!$C$118))</f>
        <v>9.5791276036140301E-3</v>
      </c>
      <c r="FM51" s="86">
        <f ca="1">Control!$C$7*Calculations!$C$82*INDEX('Monthly Data'!N:N,Calculations!$C$116+MOD(AW51,Calculations!$C$118))+Control!$C$7*Calculations!$C$83*INDEX('Monthly Data'!O:O,Calculations!$C$116+MOD(AW51,Calculations!$C$118))+Control!$C$7*Calculations!$C$84*INDEX('Monthly Data'!P:P,Calculations!$C$116+MOD(AW51,Calculations!$C$118))+Control!$C$7*Calculations!$C$85*INDEX('Monthly Data'!Q:Q,Calculations!$C$116+MOD(AW51,Calculations!$C$118))+(1-Control!$C$7*Calculations!$C$87)*INDEX('Monthly Data'!R:R,Calculations!$C$116+MOD(AW51,Calculations!$C$118))</f>
        <v>2.4842166689046628E-2</v>
      </c>
      <c r="FN51" s="86">
        <f ca="1">Control!$C$7*Calculations!$C$82*INDEX('Monthly Data'!N:N,Calculations!$C$116+MOD(AX51,Calculations!$C$118))+Control!$C$7*Calculations!$C$83*INDEX('Monthly Data'!O:O,Calculations!$C$116+MOD(AX51,Calculations!$C$118))+Control!$C$7*Calculations!$C$84*INDEX('Monthly Data'!P:P,Calculations!$C$116+MOD(AX51,Calculations!$C$118))+Control!$C$7*Calculations!$C$85*INDEX('Monthly Data'!Q:Q,Calculations!$C$116+MOD(AX51,Calculations!$C$118))+(1-Control!$C$7*Calculations!$C$87)*INDEX('Monthly Data'!R:R,Calculations!$C$116+MOD(AX51,Calculations!$C$118))</f>
        <v>2.4470405846852006E-3</v>
      </c>
      <c r="FO51" s="86">
        <f ca="1">Control!$C$7*Calculations!$C$82*INDEX('Monthly Data'!N:N,Calculations!$C$116+MOD(AY51,Calculations!$C$118))+Control!$C$7*Calculations!$C$83*INDEX('Monthly Data'!O:O,Calculations!$C$116+MOD(AY51,Calculations!$C$118))+Control!$C$7*Calculations!$C$84*INDEX('Monthly Data'!P:P,Calculations!$C$116+MOD(AY51,Calculations!$C$118))+Control!$C$7*Calculations!$C$85*INDEX('Monthly Data'!Q:Q,Calculations!$C$116+MOD(AY51,Calculations!$C$118))+(1-Control!$C$7*Calculations!$C$87)*INDEX('Monthly Data'!R:R,Calculations!$C$116+MOD(AY51,Calculations!$C$118))</f>
        <v>-2.0259958308006688E-2</v>
      </c>
      <c r="FP51" s="86">
        <f ca="1">Control!$C$7*Calculations!$C$82*INDEX('Monthly Data'!N:N,Calculations!$C$116+MOD(AZ51,Calculations!$C$118))+Control!$C$7*Calculations!$C$83*INDEX('Monthly Data'!O:O,Calculations!$C$116+MOD(AZ51,Calculations!$C$118))+Control!$C$7*Calculations!$C$84*INDEX('Monthly Data'!P:P,Calculations!$C$116+MOD(AZ51,Calculations!$C$118))+Control!$C$7*Calculations!$C$85*INDEX('Monthly Data'!Q:Q,Calculations!$C$116+MOD(AZ51,Calculations!$C$118))+(1-Control!$C$7*Calculations!$C$87)*INDEX('Monthly Data'!R:R,Calculations!$C$116+MOD(AZ51,Calculations!$C$118))</f>
        <v>1.7472933988537529E-2</v>
      </c>
      <c r="FQ51" s="86">
        <f ca="1">Control!$C$7*Calculations!$C$82*INDEX('Monthly Data'!N:N,Calculations!$C$116+MOD(BA51,Calculations!$C$118))+Control!$C$7*Calculations!$C$83*INDEX('Monthly Data'!O:O,Calculations!$C$116+MOD(BA51,Calculations!$C$118))+Control!$C$7*Calculations!$C$84*INDEX('Monthly Data'!P:P,Calculations!$C$116+MOD(BA51,Calculations!$C$118))+Control!$C$7*Calculations!$C$85*INDEX('Monthly Data'!Q:Q,Calculations!$C$116+MOD(BA51,Calculations!$C$118))+(1-Control!$C$7*Calculations!$C$87)*INDEX('Monthly Data'!R:R,Calculations!$C$116+MOD(BA51,Calculations!$C$118))</f>
        <v>3.0957942835585645E-2</v>
      </c>
      <c r="FR51" s="86">
        <f ca="1">Control!$C$7*Calculations!$C$82*INDEX('Monthly Data'!N:N,Calculations!$C$116+MOD(BB51,Calculations!$C$118))+Control!$C$7*Calculations!$C$83*INDEX('Monthly Data'!O:O,Calculations!$C$116+MOD(BB51,Calculations!$C$118))+Control!$C$7*Calculations!$C$84*INDEX('Monthly Data'!P:P,Calculations!$C$116+MOD(BB51,Calculations!$C$118))+Control!$C$7*Calculations!$C$85*INDEX('Monthly Data'!Q:Q,Calculations!$C$116+MOD(BB51,Calculations!$C$118))+(1-Control!$C$7*Calculations!$C$87)*INDEX('Monthly Data'!R:R,Calculations!$C$116+MOD(BB51,Calculations!$C$118))</f>
        <v>-2.4571433440223247E-2</v>
      </c>
      <c r="FS51" s="86">
        <f ca="1">Control!$C$7*Calculations!$C$82*INDEX('Monthly Data'!N:N,Calculations!$C$116+MOD(BC51,Calculations!$C$118))+Control!$C$7*Calculations!$C$83*INDEX('Monthly Data'!O:O,Calculations!$C$116+MOD(BC51,Calculations!$C$118))+Control!$C$7*Calculations!$C$84*INDEX('Monthly Data'!P:P,Calculations!$C$116+MOD(BC51,Calculations!$C$118))+Control!$C$7*Calculations!$C$85*INDEX('Monthly Data'!Q:Q,Calculations!$C$116+MOD(BC51,Calculations!$C$118))+(1-Control!$C$7*Calculations!$C$87)*INDEX('Monthly Data'!R:R,Calculations!$C$116+MOD(BC51,Calculations!$C$118))</f>
        <v>-2.5419860972892394E-2</v>
      </c>
      <c r="FT51" s="86">
        <f ca="1">Control!$C$7*Calculations!$C$82*INDEX('Monthly Data'!N:N,Calculations!$C$116+MOD(BD51,Calculations!$C$118))+Control!$C$7*Calculations!$C$83*INDEX('Monthly Data'!O:O,Calculations!$C$116+MOD(BD51,Calculations!$C$118))+Control!$C$7*Calculations!$C$84*INDEX('Monthly Data'!P:P,Calculations!$C$116+MOD(BD51,Calculations!$C$118))+Control!$C$7*Calculations!$C$85*INDEX('Monthly Data'!Q:Q,Calculations!$C$116+MOD(BD51,Calculations!$C$118))+(1-Control!$C$7*Calculations!$C$87)*INDEX('Monthly Data'!R:R,Calculations!$C$116+MOD(BD51,Calculations!$C$118))</f>
        <v>3.6332715283247441E-2</v>
      </c>
      <c r="FU51" s="86">
        <f ca="1">Control!$C$7*Calculations!$C$82*INDEX('Monthly Data'!N:N,Calculations!$C$116+MOD(BE51,Calculations!$C$118))+Control!$C$7*Calculations!$C$83*INDEX('Monthly Data'!O:O,Calculations!$C$116+MOD(BE51,Calculations!$C$118))+Control!$C$7*Calculations!$C$84*INDEX('Monthly Data'!P:P,Calculations!$C$116+MOD(BE51,Calculations!$C$118))+Control!$C$7*Calculations!$C$85*INDEX('Monthly Data'!Q:Q,Calculations!$C$116+MOD(BE51,Calculations!$C$118))+(1-Control!$C$7*Calculations!$C$87)*INDEX('Monthly Data'!R:R,Calculations!$C$116+MOD(BE51,Calculations!$C$118))</f>
        <v>-7.8872955230675015E-3</v>
      </c>
      <c r="FV51" s="86">
        <f ca="1">Control!$C$7*Calculations!$C$82*INDEX('Monthly Data'!N:N,Calculations!$C$116+MOD(BF51,Calculations!$C$118))+Control!$C$7*Calculations!$C$83*INDEX('Monthly Data'!O:O,Calculations!$C$116+MOD(BF51,Calculations!$C$118))+Control!$C$7*Calculations!$C$84*INDEX('Monthly Data'!P:P,Calculations!$C$116+MOD(BF51,Calculations!$C$118))+Control!$C$7*Calculations!$C$85*INDEX('Monthly Data'!Q:Q,Calculations!$C$116+MOD(BF51,Calculations!$C$118))+(1-Control!$C$7*Calculations!$C$87)*INDEX('Monthly Data'!R:R,Calculations!$C$116+MOD(BF51,Calculations!$C$118))</f>
        <v>7.857567536297622E-3</v>
      </c>
      <c r="FW51" s="86">
        <f ca="1">Control!$C$7*Calculations!$C$82*INDEX('Monthly Data'!N:N,Calculations!$C$116+MOD(BG51,Calculations!$C$118))+Control!$C$7*Calculations!$C$83*INDEX('Monthly Data'!O:O,Calculations!$C$116+MOD(BG51,Calculations!$C$118))+Control!$C$7*Calculations!$C$84*INDEX('Monthly Data'!P:P,Calculations!$C$116+MOD(BG51,Calculations!$C$118))+Control!$C$7*Calculations!$C$85*INDEX('Monthly Data'!Q:Q,Calculations!$C$116+MOD(BG51,Calculations!$C$118))+(1-Control!$C$7*Calculations!$C$87)*INDEX('Monthly Data'!R:R,Calculations!$C$116+MOD(BG51,Calculations!$C$118))</f>
        <v>1.0921298083007208E-2</v>
      </c>
      <c r="FX51" s="86">
        <f ca="1">Control!$C$7*Calculations!$C$82*INDEX('Monthly Data'!N:N,Calculations!$C$116+MOD(BH51,Calculations!$C$118))+Control!$C$7*Calculations!$C$83*INDEX('Monthly Data'!O:O,Calculations!$C$116+MOD(BH51,Calculations!$C$118))+Control!$C$7*Calculations!$C$84*INDEX('Monthly Data'!P:P,Calculations!$C$116+MOD(BH51,Calculations!$C$118))+Control!$C$7*Calculations!$C$85*INDEX('Monthly Data'!Q:Q,Calculations!$C$116+MOD(BH51,Calculations!$C$118))+(1-Control!$C$7*Calculations!$C$87)*INDEX('Monthly Data'!R:R,Calculations!$C$116+MOD(BH51,Calculations!$C$118))</f>
        <v>-2.4571433440223247E-2</v>
      </c>
      <c r="FY51" s="86">
        <f ca="1">Control!$C$7*Calculations!$C$82*INDEX('Monthly Data'!N:N,Calculations!$C$116+MOD(BI51,Calculations!$C$118))+Control!$C$7*Calculations!$C$83*INDEX('Monthly Data'!O:O,Calculations!$C$116+MOD(BI51,Calculations!$C$118))+Control!$C$7*Calculations!$C$84*INDEX('Monthly Data'!P:P,Calculations!$C$116+MOD(BI51,Calculations!$C$118))+Control!$C$7*Calculations!$C$85*INDEX('Monthly Data'!Q:Q,Calculations!$C$116+MOD(BI51,Calculations!$C$118))+(1-Control!$C$7*Calculations!$C$87)*INDEX('Monthly Data'!R:R,Calculations!$C$116+MOD(BI51,Calculations!$C$118))</f>
        <v>1.7073665854433945E-2</v>
      </c>
      <c r="FZ51" s="86">
        <f ca="1">Control!$C$7*Calculations!$C$82*INDEX('Monthly Data'!N:N,Calculations!$C$116+MOD(BJ51,Calculations!$C$118))+Control!$C$7*Calculations!$C$83*INDEX('Monthly Data'!O:O,Calculations!$C$116+MOD(BJ51,Calculations!$C$118))+Control!$C$7*Calculations!$C$84*INDEX('Monthly Data'!P:P,Calculations!$C$116+MOD(BJ51,Calculations!$C$118))+Control!$C$7*Calculations!$C$85*INDEX('Monthly Data'!Q:Q,Calculations!$C$116+MOD(BJ51,Calculations!$C$118))+(1-Control!$C$7*Calculations!$C$87)*INDEX('Monthly Data'!R:R,Calculations!$C$116+MOD(BJ51,Calculations!$C$118))</f>
        <v>-3.8875517825435772E-3</v>
      </c>
      <c r="GA51" s="86">
        <f ca="1">Control!$C$7*Calculations!$C$82*INDEX('Monthly Data'!N:N,Calculations!$C$116+MOD(BK51,Calculations!$C$118))+Control!$C$7*Calculations!$C$83*INDEX('Monthly Data'!O:O,Calculations!$C$116+MOD(BK51,Calculations!$C$118))+Control!$C$7*Calculations!$C$84*INDEX('Monthly Data'!P:P,Calculations!$C$116+MOD(BK51,Calculations!$C$118))+Control!$C$7*Calculations!$C$85*INDEX('Monthly Data'!Q:Q,Calculations!$C$116+MOD(BK51,Calculations!$C$118))+(1-Control!$C$7*Calculations!$C$87)*INDEX('Monthly Data'!R:R,Calculations!$C$116+MOD(BK51,Calculations!$C$118))</f>
        <v>3.1011313347584085E-2</v>
      </c>
      <c r="GB51" s="86">
        <f ca="1">Control!$C$7*Calculations!$C$82*INDEX('Monthly Data'!N:N,Calculations!$C$116+MOD(BL51,Calculations!$C$118))+Control!$C$7*Calculations!$C$83*INDEX('Monthly Data'!O:O,Calculations!$C$116+MOD(BL51,Calculations!$C$118))+Control!$C$7*Calculations!$C$84*INDEX('Monthly Data'!P:P,Calculations!$C$116+MOD(BL51,Calculations!$C$118))+Control!$C$7*Calculations!$C$85*INDEX('Monthly Data'!Q:Q,Calculations!$C$116+MOD(BL51,Calculations!$C$118))+(1-Control!$C$7*Calculations!$C$87)*INDEX('Monthly Data'!R:R,Calculations!$C$116+MOD(BL51,Calculations!$C$118))</f>
        <v>6.3250222980707482E-3</v>
      </c>
      <c r="GC51" s="86">
        <f ca="1">Control!$C$7*Calculations!$C$82*INDEX('Monthly Data'!N:N,Calculations!$C$116+MOD(BM51,Calculations!$C$118))+Control!$C$7*Calculations!$C$83*INDEX('Monthly Data'!O:O,Calculations!$C$116+MOD(BM51,Calculations!$C$118))+Control!$C$7*Calculations!$C$84*INDEX('Monthly Data'!P:P,Calculations!$C$116+MOD(BM51,Calculations!$C$118))+Control!$C$7*Calculations!$C$85*INDEX('Monthly Data'!Q:Q,Calculations!$C$116+MOD(BM51,Calculations!$C$118))+(1-Control!$C$7*Calculations!$C$87)*INDEX('Monthly Data'!R:R,Calculations!$C$116+MOD(BM51,Calculations!$C$118))</f>
        <v>2.1918137743539623E-2</v>
      </c>
      <c r="GD51" s="86">
        <f ca="1">Control!$C$7*Calculations!$C$82*INDEX('Monthly Data'!N:N,Calculations!$C$116+MOD(BN51,Calculations!$C$118))+Control!$C$7*Calculations!$C$83*INDEX('Monthly Data'!O:O,Calculations!$C$116+MOD(BN51,Calculations!$C$118))+Control!$C$7*Calculations!$C$84*INDEX('Monthly Data'!P:P,Calculations!$C$116+MOD(BN51,Calculations!$C$118))+Control!$C$7*Calculations!$C$85*INDEX('Monthly Data'!Q:Q,Calculations!$C$116+MOD(BN51,Calculations!$C$118))+(1-Control!$C$7*Calculations!$C$87)*INDEX('Monthly Data'!R:R,Calculations!$C$116+MOD(BN51,Calculations!$C$118))</f>
        <v>1.1786765492207996E-2</v>
      </c>
      <c r="GE51" s="86">
        <f ca="1">Control!$C$7*Calculations!$C$82*INDEX('Monthly Data'!N:N,Calculations!$C$116+MOD(BO51,Calculations!$C$118))+Control!$C$7*Calculations!$C$83*INDEX('Monthly Data'!O:O,Calculations!$C$116+MOD(BO51,Calculations!$C$118))+Control!$C$7*Calculations!$C$84*INDEX('Monthly Data'!P:P,Calculations!$C$116+MOD(BO51,Calculations!$C$118))+Control!$C$7*Calculations!$C$85*INDEX('Monthly Data'!Q:Q,Calculations!$C$116+MOD(BO51,Calculations!$C$118))+(1-Control!$C$7*Calculations!$C$87)*INDEX('Monthly Data'!R:R,Calculations!$C$116+MOD(BO51,Calculations!$C$118))</f>
        <v>2.5325873776067674E-2</v>
      </c>
      <c r="GF51" s="86">
        <f ca="1">Control!$C$7*Calculations!$C$82*INDEX('Monthly Data'!N:N,Calculations!$C$116+MOD(BP51,Calculations!$C$118))+Control!$C$7*Calculations!$C$83*INDEX('Monthly Data'!O:O,Calculations!$C$116+MOD(BP51,Calculations!$C$118))+Control!$C$7*Calculations!$C$84*INDEX('Monthly Data'!P:P,Calculations!$C$116+MOD(BP51,Calculations!$C$118))+Control!$C$7*Calculations!$C$85*INDEX('Monthly Data'!Q:Q,Calculations!$C$116+MOD(BP51,Calculations!$C$118))+(1-Control!$C$7*Calculations!$C$87)*INDEX('Monthly Data'!R:R,Calculations!$C$116+MOD(BP51,Calculations!$C$118))</f>
        <v>-3.299557342782896E-2</v>
      </c>
      <c r="GG51" s="86">
        <f ca="1">Control!$C$7*Calculations!$C$82*INDEX('Monthly Data'!N:N,Calculations!$C$116+MOD(BQ51,Calculations!$C$118))+Control!$C$7*Calculations!$C$83*INDEX('Monthly Data'!O:O,Calculations!$C$116+MOD(BQ51,Calculations!$C$118))+Control!$C$7*Calculations!$C$84*INDEX('Monthly Data'!P:P,Calculations!$C$116+MOD(BQ51,Calculations!$C$118))+Control!$C$7*Calculations!$C$85*INDEX('Monthly Data'!Q:Q,Calculations!$C$116+MOD(BQ51,Calculations!$C$118))+(1-Control!$C$7*Calculations!$C$87)*INDEX('Monthly Data'!R:R,Calculations!$C$116+MOD(BQ51,Calculations!$C$118))</f>
        <v>8.3814116887657771E-3</v>
      </c>
      <c r="GH51" s="86">
        <f ca="1">Control!$C$7*Calculations!$C$82*INDEX('Monthly Data'!N:N,Calculations!$C$116+MOD(BR51,Calculations!$C$118))+Control!$C$7*Calculations!$C$83*INDEX('Monthly Data'!O:O,Calculations!$C$116+MOD(BR51,Calculations!$C$118))+Control!$C$7*Calculations!$C$84*INDEX('Monthly Data'!P:P,Calculations!$C$116+MOD(BR51,Calculations!$C$118))+Control!$C$7*Calculations!$C$85*INDEX('Monthly Data'!Q:Q,Calculations!$C$116+MOD(BR51,Calculations!$C$118))+(1-Control!$C$7*Calculations!$C$87)*INDEX('Monthly Data'!R:R,Calculations!$C$116+MOD(BR51,Calculations!$C$118))</f>
        <v>4.2795950888382334E-3</v>
      </c>
      <c r="GI51" s="86">
        <f ca="1">Control!$C$7*Calculations!$C$82*INDEX('Monthly Data'!N:N,Calculations!$C$116+MOD(BS51,Calculations!$C$118))+Control!$C$7*Calculations!$C$83*INDEX('Monthly Data'!O:O,Calculations!$C$116+MOD(BS51,Calculations!$C$118))+Control!$C$7*Calculations!$C$84*INDEX('Monthly Data'!P:P,Calculations!$C$116+MOD(BS51,Calculations!$C$118))+Control!$C$7*Calculations!$C$85*INDEX('Monthly Data'!Q:Q,Calculations!$C$116+MOD(BS51,Calculations!$C$118))+(1-Control!$C$7*Calculations!$C$87)*INDEX('Monthly Data'!R:R,Calculations!$C$116+MOD(BS51,Calculations!$C$118))</f>
        <v>1.3423979074716584E-2</v>
      </c>
      <c r="GJ51" s="86">
        <f ca="1">Control!$C$7*Calculations!$C$82*INDEX('Monthly Data'!N:N,Calculations!$C$116+MOD(BT51,Calculations!$C$118))+Control!$C$7*Calculations!$C$83*INDEX('Monthly Data'!O:O,Calculations!$C$116+MOD(BT51,Calculations!$C$118))+Control!$C$7*Calculations!$C$84*INDEX('Monthly Data'!P:P,Calculations!$C$116+MOD(BT51,Calculations!$C$118))+Control!$C$7*Calculations!$C$85*INDEX('Monthly Data'!Q:Q,Calculations!$C$116+MOD(BT51,Calculations!$C$118))+(1-Control!$C$7*Calculations!$C$87)*INDEX('Monthly Data'!R:R,Calculations!$C$116+MOD(BT51,Calculations!$C$118))</f>
        <v>2.4470405846852006E-3</v>
      </c>
      <c r="GK51" s="86">
        <f ca="1">Control!$C$7*Calculations!$C$82*INDEX('Monthly Data'!N:N,Calculations!$C$116+MOD(BU51,Calculations!$C$118))+Control!$C$7*Calculations!$C$83*INDEX('Monthly Data'!O:O,Calculations!$C$116+MOD(BU51,Calculations!$C$118))+Control!$C$7*Calculations!$C$84*INDEX('Monthly Data'!P:P,Calculations!$C$116+MOD(BU51,Calculations!$C$118))+Control!$C$7*Calculations!$C$85*INDEX('Monthly Data'!Q:Q,Calculations!$C$116+MOD(BU51,Calculations!$C$118))+(1-Control!$C$7*Calculations!$C$87)*INDEX('Monthly Data'!R:R,Calculations!$C$116+MOD(BU51,Calculations!$C$118))</f>
        <v>-3.299557342782896E-2</v>
      </c>
      <c r="GL51" s="86">
        <f ca="1">Control!$C$7*Calculations!$C$82*INDEX('Monthly Data'!N:N,Calculations!$C$116+MOD(BV51,Calculations!$C$118))+Control!$C$7*Calculations!$C$83*INDEX('Monthly Data'!O:O,Calculations!$C$116+MOD(BV51,Calculations!$C$118))+Control!$C$7*Calculations!$C$84*INDEX('Monthly Data'!P:P,Calculations!$C$116+MOD(BV51,Calculations!$C$118))+Control!$C$7*Calculations!$C$85*INDEX('Monthly Data'!Q:Q,Calculations!$C$116+MOD(BV51,Calculations!$C$118))+(1-Control!$C$7*Calculations!$C$87)*INDEX('Monthly Data'!R:R,Calculations!$C$116+MOD(BV51,Calculations!$C$118))</f>
        <v>1.1106855739851785E-2</v>
      </c>
      <c r="GM51" s="86">
        <f ca="1">Control!$C$7*Calculations!$C$82*INDEX('Monthly Data'!N:N,Calculations!$C$116+MOD(BW51,Calculations!$C$118))+Control!$C$7*Calculations!$C$83*INDEX('Monthly Data'!O:O,Calculations!$C$116+MOD(BW51,Calculations!$C$118))+Control!$C$7*Calculations!$C$84*INDEX('Monthly Data'!P:P,Calculations!$C$116+MOD(BW51,Calculations!$C$118))+Control!$C$7*Calculations!$C$85*INDEX('Monthly Data'!Q:Q,Calculations!$C$116+MOD(BW51,Calculations!$C$118))+(1-Control!$C$7*Calculations!$C$87)*INDEX('Monthly Data'!R:R,Calculations!$C$116+MOD(BW51,Calculations!$C$118))</f>
        <v>1.0921298083007208E-2</v>
      </c>
      <c r="GN51" s="86">
        <f ca="1">Control!$C$7*Calculations!$C$82*INDEX('Monthly Data'!N:N,Calculations!$C$116+MOD(BX51,Calculations!$C$118))+Control!$C$7*Calculations!$C$83*INDEX('Monthly Data'!O:O,Calculations!$C$116+MOD(BX51,Calculations!$C$118))+Control!$C$7*Calculations!$C$84*INDEX('Monthly Data'!P:P,Calculations!$C$116+MOD(BX51,Calculations!$C$118))+Control!$C$7*Calculations!$C$85*INDEX('Monthly Data'!Q:Q,Calculations!$C$116+MOD(BX51,Calculations!$C$118))+(1-Control!$C$7*Calculations!$C$87)*INDEX('Monthly Data'!R:R,Calculations!$C$116+MOD(BX51,Calculations!$C$118))</f>
        <v>-2.5419860972892394E-2</v>
      </c>
      <c r="GO51" s="86">
        <f ca="1">Control!$C$7*Calculations!$C$82*INDEX('Monthly Data'!N:N,Calculations!$C$116+MOD(BY51,Calculations!$C$118))+Control!$C$7*Calculations!$C$83*INDEX('Monthly Data'!O:O,Calculations!$C$116+MOD(BY51,Calculations!$C$118))+Control!$C$7*Calculations!$C$84*INDEX('Monthly Data'!P:P,Calculations!$C$116+MOD(BY51,Calculations!$C$118))+Control!$C$7*Calculations!$C$85*INDEX('Monthly Data'!Q:Q,Calculations!$C$116+MOD(BY51,Calculations!$C$118))+(1-Control!$C$7*Calculations!$C$87)*INDEX('Monthly Data'!R:R,Calculations!$C$116+MOD(BY51,Calculations!$C$118))</f>
        <v>2.3852824346838646E-2</v>
      </c>
      <c r="GP51" s="86">
        <f ca="1">Control!$C$7*Calculations!$C$82*INDEX('Monthly Data'!N:N,Calculations!$C$116+MOD(BZ51,Calculations!$C$118))+Control!$C$7*Calculations!$C$83*INDEX('Monthly Data'!O:O,Calculations!$C$116+MOD(BZ51,Calculations!$C$118))+Control!$C$7*Calculations!$C$84*INDEX('Monthly Data'!P:P,Calculations!$C$116+MOD(BZ51,Calculations!$C$118))+Control!$C$7*Calculations!$C$85*INDEX('Monthly Data'!Q:Q,Calculations!$C$116+MOD(BZ51,Calculations!$C$118))+(1-Control!$C$7*Calculations!$C$87)*INDEX('Monthly Data'!R:R,Calculations!$C$116+MOD(BZ51,Calculations!$C$118))</f>
        <v>-2.7490061308214487E-3</v>
      </c>
      <c r="GQ51" s="86">
        <f ca="1">Control!$C$7*Calculations!$C$82*INDEX('Monthly Data'!N:N,Calculations!$C$116+MOD(CA51,Calculations!$C$118))+Control!$C$7*Calculations!$C$83*INDEX('Monthly Data'!O:O,Calculations!$C$116+MOD(CA51,Calculations!$C$118))+Control!$C$7*Calculations!$C$84*INDEX('Monthly Data'!P:P,Calculations!$C$116+MOD(CA51,Calculations!$C$118))+Control!$C$7*Calculations!$C$85*INDEX('Monthly Data'!Q:Q,Calculations!$C$116+MOD(CA51,Calculations!$C$118))+(1-Control!$C$7*Calculations!$C$87)*INDEX('Monthly Data'!R:R,Calculations!$C$116+MOD(CA51,Calculations!$C$118))</f>
        <v>-3.8875517825435772E-3</v>
      </c>
      <c r="GR51" s="86">
        <f ca="1">Control!$C$7*Calculations!$C$82*INDEX('Monthly Data'!N:N,Calculations!$C$116+MOD(CB51,Calculations!$C$118))+Control!$C$7*Calculations!$C$83*INDEX('Monthly Data'!O:O,Calculations!$C$116+MOD(CB51,Calculations!$C$118))+Control!$C$7*Calculations!$C$84*INDEX('Monthly Data'!P:P,Calculations!$C$116+MOD(CB51,Calculations!$C$118))+Control!$C$7*Calculations!$C$85*INDEX('Monthly Data'!Q:Q,Calculations!$C$116+MOD(CB51,Calculations!$C$118))+(1-Control!$C$7*Calculations!$C$87)*INDEX('Monthly Data'!R:R,Calculations!$C$116+MOD(CB51,Calculations!$C$118))</f>
        <v>-4.0413381192162513E-2</v>
      </c>
      <c r="GS51" s="86">
        <f ca="1">Control!$C$7*Calculations!$C$82*INDEX('Monthly Data'!N:N,Calculations!$C$116+MOD(CC51,Calculations!$C$118))+Control!$C$7*Calculations!$C$83*INDEX('Monthly Data'!O:O,Calculations!$C$116+MOD(CC51,Calculations!$C$118))+Control!$C$7*Calculations!$C$84*INDEX('Monthly Data'!P:P,Calculations!$C$116+MOD(CC51,Calculations!$C$118))+Control!$C$7*Calculations!$C$85*INDEX('Monthly Data'!Q:Q,Calculations!$C$116+MOD(CC51,Calculations!$C$118))+(1-Control!$C$7*Calculations!$C$87)*INDEX('Monthly Data'!R:R,Calculations!$C$116+MOD(CC51,Calculations!$C$118))</f>
        <v>1.7484305259657981E-2</v>
      </c>
      <c r="GT51" s="86">
        <f ca="1">Control!$C$7*Calculations!$C$82*INDEX('Monthly Data'!N:N,Calculations!$C$116+MOD(CD51,Calculations!$C$118))+Control!$C$7*Calculations!$C$83*INDEX('Monthly Data'!O:O,Calculations!$C$116+MOD(CD51,Calculations!$C$118))+Control!$C$7*Calculations!$C$84*INDEX('Monthly Data'!P:P,Calculations!$C$116+MOD(CD51,Calculations!$C$118))+Control!$C$7*Calculations!$C$85*INDEX('Monthly Data'!Q:Q,Calculations!$C$116+MOD(CD51,Calculations!$C$118))+(1-Control!$C$7*Calculations!$C$87)*INDEX('Monthly Data'!R:R,Calculations!$C$116+MOD(CD51,Calculations!$C$118))</f>
        <v>-3.299557342782896E-2</v>
      </c>
      <c r="GU51" s="86">
        <f ca="1">Control!$C$7*Calculations!$C$82*INDEX('Monthly Data'!N:N,Calculations!$C$116+MOD(CE51,Calculations!$C$118))+Control!$C$7*Calculations!$C$83*INDEX('Monthly Data'!O:O,Calculations!$C$116+MOD(CE51,Calculations!$C$118))+Control!$C$7*Calculations!$C$84*INDEX('Monthly Data'!P:P,Calculations!$C$116+MOD(CE51,Calculations!$C$118))+Control!$C$7*Calculations!$C$85*INDEX('Monthly Data'!Q:Q,Calculations!$C$116+MOD(CE51,Calculations!$C$118))+(1-Control!$C$7*Calculations!$C$87)*INDEX('Monthly Data'!R:R,Calculations!$C$116+MOD(CE51,Calculations!$C$118))</f>
        <v>1.7073665854433945E-2</v>
      </c>
      <c r="GV51" s="86">
        <f ca="1">Control!$C$7*Calculations!$C$82*INDEX('Monthly Data'!N:N,Calculations!$C$116+MOD(CF51,Calculations!$C$118))+Control!$C$7*Calculations!$C$83*INDEX('Monthly Data'!O:O,Calculations!$C$116+MOD(CF51,Calculations!$C$118))+Control!$C$7*Calculations!$C$84*INDEX('Monthly Data'!P:P,Calculations!$C$116+MOD(CF51,Calculations!$C$118))+Control!$C$7*Calculations!$C$85*INDEX('Monthly Data'!Q:Q,Calculations!$C$116+MOD(CF51,Calculations!$C$118))+(1-Control!$C$7*Calculations!$C$87)*INDEX('Monthly Data'!R:R,Calculations!$C$116+MOD(CF51,Calculations!$C$118))</f>
        <v>1.7073665854433945E-2</v>
      </c>
      <c r="GW51" s="86">
        <f ca="1">Control!$C$7*Calculations!$C$82*INDEX('Monthly Data'!N:N,Calculations!$C$116+MOD(CG51,Calculations!$C$118))+Control!$C$7*Calculations!$C$83*INDEX('Monthly Data'!O:O,Calculations!$C$116+MOD(CG51,Calculations!$C$118))+Control!$C$7*Calculations!$C$84*INDEX('Monthly Data'!P:P,Calculations!$C$116+MOD(CG51,Calculations!$C$118))+Control!$C$7*Calculations!$C$85*INDEX('Monthly Data'!Q:Q,Calculations!$C$116+MOD(CG51,Calculations!$C$118))+(1-Control!$C$7*Calculations!$C$87)*INDEX('Monthly Data'!R:R,Calculations!$C$116+MOD(CG51,Calculations!$C$118))</f>
        <v>-3.8554137824290124E-2</v>
      </c>
      <c r="GX51" s="86">
        <f ca="1">Control!$C$7*Calculations!$C$82*INDEX('Monthly Data'!N:N,Calculations!$C$116+MOD(CH51,Calculations!$C$118))+Control!$C$7*Calculations!$C$83*INDEX('Monthly Data'!O:O,Calculations!$C$116+MOD(CH51,Calculations!$C$118))+Control!$C$7*Calculations!$C$84*INDEX('Monthly Data'!P:P,Calculations!$C$116+MOD(CH51,Calculations!$C$118))+Control!$C$7*Calculations!$C$85*INDEX('Monthly Data'!Q:Q,Calculations!$C$116+MOD(CH51,Calculations!$C$118))+(1-Control!$C$7*Calculations!$C$87)*INDEX('Monthly Data'!R:R,Calculations!$C$116+MOD(CH51,Calculations!$C$118))</f>
        <v>-7.4084874653726545E-3</v>
      </c>
      <c r="GY51" s="86">
        <f ca="1">Control!$C$7*Calculations!$C$82*INDEX('Monthly Data'!N:N,Calculations!$C$116+MOD(CI51,Calculations!$C$118))+Control!$C$7*Calculations!$C$83*INDEX('Monthly Data'!O:O,Calculations!$C$116+MOD(CI51,Calculations!$C$118))+Control!$C$7*Calculations!$C$84*INDEX('Monthly Data'!P:P,Calculations!$C$116+MOD(CI51,Calculations!$C$118))+Control!$C$7*Calculations!$C$85*INDEX('Monthly Data'!Q:Q,Calculations!$C$116+MOD(CI51,Calculations!$C$118))+(1-Control!$C$7*Calculations!$C$87)*INDEX('Monthly Data'!R:R,Calculations!$C$116+MOD(CI51,Calculations!$C$118))</f>
        <v>1.7073665854433945E-2</v>
      </c>
      <c r="GZ51" s="86">
        <f ca="1">Control!$C$7*Calculations!$C$82*INDEX('Monthly Data'!N:N,Calculations!$C$116+MOD(CJ51,Calculations!$C$118))+Control!$C$7*Calculations!$C$83*INDEX('Monthly Data'!O:O,Calculations!$C$116+MOD(CJ51,Calculations!$C$118))+Control!$C$7*Calculations!$C$84*INDEX('Monthly Data'!P:P,Calculations!$C$116+MOD(CJ51,Calculations!$C$118))+Control!$C$7*Calculations!$C$85*INDEX('Monthly Data'!Q:Q,Calculations!$C$116+MOD(CJ51,Calculations!$C$118))+(1-Control!$C$7*Calculations!$C$87)*INDEX('Monthly Data'!R:R,Calculations!$C$116+MOD(CJ51,Calculations!$C$118))</f>
        <v>1.0018681835149534E-3</v>
      </c>
      <c r="HA51" s="86">
        <f ca="1">Control!$C$7*Calculations!$C$82*INDEX('Monthly Data'!N:N,Calculations!$C$116+MOD(CK51,Calculations!$C$118))+Control!$C$7*Calculations!$C$83*INDEX('Monthly Data'!O:O,Calculations!$C$116+MOD(CK51,Calculations!$C$118))+Control!$C$7*Calculations!$C$84*INDEX('Monthly Data'!P:P,Calculations!$C$116+MOD(CK51,Calculations!$C$118))+Control!$C$7*Calculations!$C$85*INDEX('Monthly Data'!Q:Q,Calculations!$C$116+MOD(CK51,Calculations!$C$118))+(1-Control!$C$7*Calculations!$C$87)*INDEX('Monthly Data'!R:R,Calculations!$C$116+MOD(CK51,Calculations!$C$118))</f>
        <v>-2.7490061308214487E-3</v>
      </c>
      <c r="HB51" s="86">
        <f ca="1">Control!$C$7*Calculations!$C$82*INDEX('Monthly Data'!N:N,Calculations!$C$116+MOD(CL51,Calculations!$C$118))+Control!$C$7*Calculations!$C$83*INDEX('Monthly Data'!O:O,Calculations!$C$116+MOD(CL51,Calculations!$C$118))+Control!$C$7*Calculations!$C$84*INDEX('Monthly Data'!P:P,Calculations!$C$116+MOD(CL51,Calculations!$C$118))+Control!$C$7*Calculations!$C$85*INDEX('Monthly Data'!Q:Q,Calculations!$C$116+MOD(CL51,Calculations!$C$118))+(1-Control!$C$7*Calculations!$C$87)*INDEX('Monthly Data'!R:R,Calculations!$C$116+MOD(CL51,Calculations!$C$118))</f>
        <v>-1.8530040247387896E-2</v>
      </c>
      <c r="HC51" s="86">
        <f ca="1">Control!$C$7*Calculations!$C$82*INDEX('Monthly Data'!N:N,Calculations!$C$116+MOD(CM51,Calculations!$C$118))+Control!$C$7*Calculations!$C$83*INDEX('Monthly Data'!O:O,Calculations!$C$116+MOD(CM51,Calculations!$C$118))+Control!$C$7*Calculations!$C$84*INDEX('Monthly Data'!P:P,Calculations!$C$116+MOD(CM51,Calculations!$C$118))+Control!$C$7*Calculations!$C$85*INDEX('Monthly Data'!Q:Q,Calculations!$C$116+MOD(CM51,Calculations!$C$118))+(1-Control!$C$7*Calculations!$C$87)*INDEX('Monthly Data'!R:R,Calculations!$C$116+MOD(CM51,Calculations!$C$118))</f>
        <v>9.9793409618087695E-3</v>
      </c>
      <c r="HD51" s="86">
        <f ca="1">Control!$C$7*Calculations!$C$82*INDEX('Monthly Data'!N:N,Calculations!$C$116+MOD(CN51,Calculations!$C$118))+Control!$C$7*Calculations!$C$83*INDEX('Monthly Data'!O:O,Calculations!$C$116+MOD(CN51,Calculations!$C$118))+Control!$C$7*Calculations!$C$84*INDEX('Monthly Data'!P:P,Calculations!$C$116+MOD(CN51,Calculations!$C$118))+Control!$C$7*Calculations!$C$85*INDEX('Monthly Data'!Q:Q,Calculations!$C$116+MOD(CN51,Calculations!$C$118))+(1-Control!$C$7*Calculations!$C$87)*INDEX('Monthly Data'!R:R,Calculations!$C$116+MOD(CN51,Calculations!$C$118))</f>
        <v>-9.9526758408448549E-3</v>
      </c>
      <c r="HE51" s="86">
        <f ca="1">Control!$C$7*Calculations!$C$82*INDEX('Monthly Data'!N:N,Calculations!$C$116+MOD(CO51,Calculations!$C$118))+Control!$C$7*Calculations!$C$83*INDEX('Monthly Data'!O:O,Calculations!$C$116+MOD(CO51,Calculations!$C$118))+Control!$C$7*Calculations!$C$84*INDEX('Monthly Data'!P:P,Calculations!$C$116+MOD(CO51,Calculations!$C$118))+Control!$C$7*Calculations!$C$85*INDEX('Monthly Data'!Q:Q,Calculations!$C$116+MOD(CO51,Calculations!$C$118))+(1-Control!$C$7*Calculations!$C$87)*INDEX('Monthly Data'!R:R,Calculations!$C$116+MOD(CO51,Calculations!$C$118))</f>
        <v>3.127051071655923E-3</v>
      </c>
      <c r="HF51" s="86">
        <f ca="1">Control!$C$7*Calculations!$C$82*INDEX('Monthly Data'!N:N,Calculations!$C$116+MOD(CP51,Calculations!$C$118))+Control!$C$7*Calculations!$C$83*INDEX('Monthly Data'!O:O,Calculations!$C$116+MOD(CP51,Calculations!$C$118))+Control!$C$7*Calculations!$C$84*INDEX('Monthly Data'!P:P,Calculations!$C$116+MOD(CP51,Calculations!$C$118))+Control!$C$7*Calculations!$C$85*INDEX('Monthly Data'!Q:Q,Calculations!$C$116+MOD(CP51,Calculations!$C$118))+(1-Control!$C$7*Calculations!$C$87)*INDEX('Monthly Data'!R:R,Calculations!$C$116+MOD(CP51,Calculations!$C$118))</f>
        <v>-2.0269389991732112E-2</v>
      </c>
      <c r="HG51" s="86">
        <f ca="1">Control!$C$7*Calculations!$C$82*INDEX('Monthly Data'!N:N,Calculations!$C$116+MOD(CQ51,Calculations!$C$118))+Control!$C$7*Calculations!$C$83*INDEX('Monthly Data'!O:O,Calculations!$C$116+MOD(CQ51,Calculations!$C$118))+Control!$C$7*Calculations!$C$84*INDEX('Monthly Data'!P:P,Calculations!$C$116+MOD(CQ51,Calculations!$C$118))+Control!$C$7*Calculations!$C$85*INDEX('Monthly Data'!Q:Q,Calculations!$C$116+MOD(CQ51,Calculations!$C$118))+(1-Control!$C$7*Calculations!$C$87)*INDEX('Monthly Data'!R:R,Calculations!$C$116+MOD(CQ51,Calculations!$C$118))</f>
        <v>4.4327772793586687E-3</v>
      </c>
      <c r="HH51" s="86">
        <f ca="1">Control!$C$7*Calculations!$C$82*INDEX('Monthly Data'!N:N,Calculations!$C$116+MOD(CR51,Calculations!$C$118))+Control!$C$7*Calculations!$C$83*INDEX('Monthly Data'!O:O,Calculations!$C$116+MOD(CR51,Calculations!$C$118))+Control!$C$7*Calculations!$C$84*INDEX('Monthly Data'!P:P,Calculations!$C$116+MOD(CR51,Calculations!$C$118))+Control!$C$7*Calculations!$C$85*INDEX('Monthly Data'!Q:Q,Calculations!$C$116+MOD(CR51,Calculations!$C$118))+(1-Control!$C$7*Calculations!$C$87)*INDEX('Monthly Data'!R:R,Calculations!$C$116+MOD(CR51,Calculations!$C$118))</f>
        <v>6.1009361253630504E-2</v>
      </c>
      <c r="HI51" s="86">
        <f ca="1">Control!$C$7*Calculations!$C$82*INDEX('Monthly Data'!N:N,Calculations!$C$116+MOD(CS51,Calculations!$C$118))+Control!$C$7*Calculations!$C$83*INDEX('Monthly Data'!O:O,Calculations!$C$116+MOD(CS51,Calculations!$C$118))+Control!$C$7*Calculations!$C$84*INDEX('Monthly Data'!P:P,Calculations!$C$116+MOD(CS51,Calculations!$C$118))+Control!$C$7*Calculations!$C$85*INDEX('Monthly Data'!Q:Q,Calculations!$C$116+MOD(CS51,Calculations!$C$118))+(1-Control!$C$7*Calculations!$C$87)*INDEX('Monthly Data'!R:R,Calculations!$C$116+MOD(CS51,Calculations!$C$118))</f>
        <v>-1.8530040247387896E-2</v>
      </c>
      <c r="HJ51" s="86">
        <f ca="1">Control!$C$7*Calculations!$C$82*INDEX('Monthly Data'!N:N,Calculations!$C$116+MOD(CT51,Calculations!$C$118))+Control!$C$7*Calculations!$C$83*INDEX('Monthly Data'!O:O,Calculations!$C$116+MOD(CT51,Calculations!$C$118))+Control!$C$7*Calculations!$C$84*INDEX('Monthly Data'!P:P,Calculations!$C$116+MOD(CT51,Calculations!$C$118))+Control!$C$7*Calculations!$C$85*INDEX('Monthly Data'!Q:Q,Calculations!$C$116+MOD(CT51,Calculations!$C$118))+(1-Control!$C$7*Calculations!$C$87)*INDEX('Monthly Data'!R:R,Calculations!$C$116+MOD(CT51,Calculations!$C$118))</f>
        <v>1.7831091590102856E-2</v>
      </c>
      <c r="HK51" s="86">
        <f ca="1">Control!$C$7*Calculations!$C$82*INDEX('Monthly Data'!N:N,Calculations!$C$116+MOD(CU51,Calculations!$C$118))+Control!$C$7*Calculations!$C$83*INDEX('Monthly Data'!O:O,Calculations!$C$116+MOD(CU51,Calculations!$C$118))+Control!$C$7*Calculations!$C$84*INDEX('Monthly Data'!P:P,Calculations!$C$116+MOD(CU51,Calculations!$C$118))+Control!$C$7*Calculations!$C$85*INDEX('Monthly Data'!Q:Q,Calculations!$C$116+MOD(CU51,Calculations!$C$118))+(1-Control!$C$7*Calculations!$C$87)*INDEX('Monthly Data'!R:R,Calculations!$C$116+MOD(CU51,Calculations!$C$118))</f>
        <v>2.3206536303657571E-2</v>
      </c>
      <c r="HL51" s="86">
        <f ca="1">Control!$C$7*Calculations!$C$82*INDEX('Monthly Data'!N:N,Calculations!$C$116+MOD(CV51,Calculations!$C$118))+Control!$C$7*Calculations!$C$83*INDEX('Monthly Data'!O:O,Calculations!$C$116+MOD(CV51,Calculations!$C$118))+Control!$C$7*Calculations!$C$84*INDEX('Monthly Data'!P:P,Calculations!$C$116+MOD(CV51,Calculations!$C$118))+Control!$C$7*Calculations!$C$85*INDEX('Monthly Data'!Q:Q,Calculations!$C$116+MOD(CV51,Calculations!$C$118))+(1-Control!$C$7*Calculations!$C$87)*INDEX('Monthly Data'!R:R,Calculations!$C$116+MOD(CV51,Calculations!$C$118))</f>
        <v>-7.4084874653726545E-3</v>
      </c>
      <c r="HM51" s="86">
        <f ca="1">Control!$C$7*Calculations!$C$82*INDEX('Monthly Data'!N:N,Calculations!$C$116+MOD(CW51,Calculations!$C$118))+Control!$C$7*Calculations!$C$83*INDEX('Monthly Data'!O:O,Calculations!$C$116+MOD(CW51,Calculations!$C$118))+Control!$C$7*Calculations!$C$84*INDEX('Monthly Data'!P:P,Calculations!$C$116+MOD(CW51,Calculations!$C$118))+Control!$C$7*Calculations!$C$85*INDEX('Monthly Data'!Q:Q,Calculations!$C$116+MOD(CW51,Calculations!$C$118))+(1-Control!$C$7*Calculations!$C$87)*INDEX('Monthly Data'!R:R,Calculations!$C$116+MOD(CW51,Calculations!$C$118))</f>
        <v>1.2435425892067014E-2</v>
      </c>
      <c r="HN51" s="86">
        <f ca="1">Control!$C$7*Calculations!$C$82*INDEX('Monthly Data'!N:N,Calculations!$C$116+MOD(CX51,Calculations!$C$118))+Control!$C$7*Calculations!$C$83*INDEX('Monthly Data'!O:O,Calculations!$C$116+MOD(CX51,Calculations!$C$118))+Control!$C$7*Calculations!$C$84*INDEX('Monthly Data'!P:P,Calculations!$C$116+MOD(CX51,Calculations!$C$118))+Control!$C$7*Calculations!$C$85*INDEX('Monthly Data'!Q:Q,Calculations!$C$116+MOD(CX51,Calculations!$C$118))+(1-Control!$C$7*Calculations!$C$87)*INDEX('Monthly Data'!R:R,Calculations!$C$116+MOD(CX51,Calculations!$C$118))</f>
        <v>2.377894462657602E-2</v>
      </c>
      <c r="HO51" s="86">
        <f ca="1">Control!$C$7*Calculations!$C$82*INDEX('Monthly Data'!N:N,Calculations!$C$116+MOD(CY51,Calculations!$C$118))+Control!$C$7*Calculations!$C$83*INDEX('Monthly Data'!O:O,Calculations!$C$116+MOD(CY51,Calculations!$C$118))+Control!$C$7*Calculations!$C$84*INDEX('Monthly Data'!P:P,Calculations!$C$116+MOD(CY51,Calculations!$C$118))+Control!$C$7*Calculations!$C$85*INDEX('Monthly Data'!Q:Q,Calculations!$C$116+MOD(CY51,Calculations!$C$118))+(1-Control!$C$7*Calculations!$C$87)*INDEX('Monthly Data'!R:R,Calculations!$C$116+MOD(CY51,Calculations!$C$118))</f>
        <v>-1.5984879994281095E-2</v>
      </c>
      <c r="HP51" s="86">
        <f ca="1">Control!$C$7*Calculations!$C$82*INDEX('Monthly Data'!N:N,Calculations!$C$116+MOD(CZ51,Calculations!$C$118))+Control!$C$7*Calculations!$C$83*INDEX('Monthly Data'!O:O,Calculations!$C$116+MOD(CZ51,Calculations!$C$118))+Control!$C$7*Calculations!$C$84*INDEX('Monthly Data'!P:P,Calculations!$C$116+MOD(CZ51,Calculations!$C$118))+Control!$C$7*Calculations!$C$85*INDEX('Monthly Data'!Q:Q,Calculations!$C$116+MOD(CZ51,Calculations!$C$118))+(1-Control!$C$7*Calculations!$C$87)*INDEX('Monthly Data'!R:R,Calculations!$C$116+MOD(CZ51,Calculations!$C$118))</f>
        <v>-2.5168357537820856E-4</v>
      </c>
      <c r="HQ51" s="86">
        <f ca="1">Control!$C$7*Calculations!$C$82*INDEX('Monthly Data'!N:N,Calculations!$C$116+MOD(DA51,Calculations!$C$118))+Control!$C$7*Calculations!$C$83*INDEX('Monthly Data'!O:O,Calculations!$C$116+MOD(DA51,Calculations!$C$118))+Control!$C$7*Calculations!$C$84*INDEX('Monthly Data'!P:P,Calculations!$C$116+MOD(DA51,Calculations!$C$118))+Control!$C$7*Calculations!$C$85*INDEX('Monthly Data'!Q:Q,Calculations!$C$116+MOD(DA51,Calculations!$C$118))+(1-Control!$C$7*Calculations!$C$87)*INDEX('Monthly Data'!R:R,Calculations!$C$116+MOD(DA51,Calculations!$C$118))</f>
        <v>3.9251937367756782E-3</v>
      </c>
      <c r="HR51" s="86">
        <f ca="1">Control!$C$7*Calculations!$C$82*INDEX('Monthly Data'!N:N,Calculations!$C$116+MOD(DB51,Calculations!$C$118))+Control!$C$7*Calculations!$C$83*INDEX('Monthly Data'!O:O,Calculations!$C$116+MOD(DB51,Calculations!$C$118))+Control!$C$7*Calculations!$C$84*INDEX('Monthly Data'!P:P,Calculations!$C$116+MOD(DB51,Calculations!$C$118))+Control!$C$7*Calculations!$C$85*INDEX('Monthly Data'!Q:Q,Calculations!$C$116+MOD(DB51,Calculations!$C$118))+(1-Control!$C$7*Calculations!$C$87)*INDEX('Monthly Data'!R:R,Calculations!$C$116+MOD(DB51,Calculations!$C$118))</f>
        <v>-1.6546126717384396E-2</v>
      </c>
      <c r="HS51" s="86">
        <f ca="1">Control!$C$7*Calculations!$C$82*INDEX('Monthly Data'!N:N,Calculations!$C$116+MOD(DC51,Calculations!$C$118))+Control!$C$7*Calculations!$C$83*INDEX('Monthly Data'!O:O,Calculations!$C$116+MOD(DC51,Calculations!$C$118))+Control!$C$7*Calculations!$C$84*INDEX('Monthly Data'!P:P,Calculations!$C$116+MOD(DC51,Calculations!$C$118))+Control!$C$7*Calculations!$C$85*INDEX('Monthly Data'!Q:Q,Calculations!$C$116+MOD(DC51,Calculations!$C$118))+(1-Control!$C$7*Calculations!$C$87)*INDEX('Monthly Data'!R:R,Calculations!$C$116+MOD(DC51,Calculations!$C$118))</f>
        <v>2.5325873776067674E-2</v>
      </c>
      <c r="HT51" s="86">
        <f ca="1">Control!$C$7*Calculations!$C$82*INDEX('Monthly Data'!N:N,Calculations!$C$116+MOD(DD51,Calculations!$C$118))+Control!$C$7*Calculations!$C$83*INDEX('Monthly Data'!O:O,Calculations!$C$116+MOD(DD51,Calculations!$C$118))+Control!$C$7*Calculations!$C$84*INDEX('Monthly Data'!P:P,Calculations!$C$116+MOD(DD51,Calculations!$C$118))+Control!$C$7*Calculations!$C$85*INDEX('Monthly Data'!Q:Q,Calculations!$C$116+MOD(DD51,Calculations!$C$118))+(1-Control!$C$7*Calculations!$C$87)*INDEX('Monthly Data'!R:R,Calculations!$C$116+MOD(DD51,Calculations!$C$118))</f>
        <v>-9.5555592256394619E-3</v>
      </c>
      <c r="HU51" s="86">
        <f ca="1">Control!$C$7*Calculations!$C$82*INDEX('Monthly Data'!N:N,Calculations!$C$116+MOD(DE51,Calculations!$C$118))+Control!$C$7*Calculations!$C$83*INDEX('Monthly Data'!O:O,Calculations!$C$116+MOD(DE51,Calculations!$C$118))+Control!$C$7*Calculations!$C$84*INDEX('Monthly Data'!P:P,Calculations!$C$116+MOD(DE51,Calculations!$C$118))+Control!$C$7*Calculations!$C$85*INDEX('Monthly Data'!Q:Q,Calculations!$C$116+MOD(DE51,Calculations!$C$118))+(1-Control!$C$7*Calculations!$C$87)*INDEX('Monthly Data'!R:R,Calculations!$C$116+MOD(DE51,Calculations!$C$118))</f>
        <v>1.5115046179922851E-2</v>
      </c>
      <c r="HV51" s="86">
        <f ca="1">Control!$C$7*Calculations!$C$82*INDEX('Monthly Data'!N:N,Calculations!$C$116+MOD(DF51,Calculations!$C$118))+Control!$C$7*Calculations!$C$83*INDEX('Monthly Data'!O:O,Calculations!$C$116+MOD(DF51,Calculations!$C$118))+Control!$C$7*Calculations!$C$84*INDEX('Monthly Data'!P:P,Calculations!$C$116+MOD(DF51,Calculations!$C$118))+Control!$C$7*Calculations!$C$85*INDEX('Monthly Data'!Q:Q,Calculations!$C$116+MOD(DF51,Calculations!$C$118))+(1-Control!$C$7*Calculations!$C$87)*INDEX('Monthly Data'!R:R,Calculations!$C$116+MOD(DF51,Calculations!$C$118))</f>
        <v>8.3814116887657771E-3</v>
      </c>
      <c r="HW51" s="86">
        <f ca="1">Control!$C$7*Calculations!$C$82*INDEX('Monthly Data'!N:N,Calculations!$C$116+MOD(DG51,Calculations!$C$118))+Control!$C$7*Calculations!$C$83*INDEX('Monthly Data'!O:O,Calculations!$C$116+MOD(DG51,Calculations!$C$118))+Control!$C$7*Calculations!$C$84*INDEX('Monthly Data'!P:P,Calculations!$C$116+MOD(DG51,Calculations!$C$118))+Control!$C$7*Calculations!$C$85*INDEX('Monthly Data'!Q:Q,Calculations!$C$116+MOD(DG51,Calculations!$C$118))+(1-Control!$C$7*Calculations!$C$87)*INDEX('Monthly Data'!R:R,Calculations!$C$116+MOD(DG51,Calculations!$C$118))</f>
        <v>3.7596120283497965E-2</v>
      </c>
      <c r="HX51" s="86">
        <f ca="1">Control!$C$7*Calculations!$C$82*INDEX('Monthly Data'!N:N,Calculations!$C$116+MOD(DH51,Calculations!$C$118))+Control!$C$7*Calculations!$C$83*INDEX('Monthly Data'!O:O,Calculations!$C$116+MOD(DH51,Calculations!$C$118))+Control!$C$7*Calculations!$C$84*INDEX('Monthly Data'!P:P,Calculations!$C$116+MOD(DH51,Calculations!$C$118))+Control!$C$7*Calculations!$C$85*INDEX('Monthly Data'!Q:Q,Calculations!$C$116+MOD(DH51,Calculations!$C$118))+(1-Control!$C$7*Calculations!$C$87)*INDEX('Monthly Data'!R:R,Calculations!$C$116+MOD(DH51,Calculations!$C$118))</f>
        <v>4.7768166384148329E-3</v>
      </c>
      <c r="HY51" s="86">
        <f ca="1">Control!$C$7*Calculations!$C$82*INDEX('Monthly Data'!N:N,Calculations!$C$116+MOD(DI51,Calculations!$C$118))+Control!$C$7*Calculations!$C$83*INDEX('Monthly Data'!O:O,Calculations!$C$116+MOD(DI51,Calculations!$C$118))+Control!$C$7*Calculations!$C$84*INDEX('Monthly Data'!P:P,Calculations!$C$116+MOD(DI51,Calculations!$C$118))+Control!$C$7*Calculations!$C$85*INDEX('Monthly Data'!Q:Q,Calculations!$C$116+MOD(DI51,Calculations!$C$118))+(1-Control!$C$7*Calculations!$C$87)*INDEX('Monthly Data'!R:R,Calculations!$C$116+MOD(DI51,Calculations!$C$118))</f>
        <v>1.5115046179922851E-2</v>
      </c>
      <c r="HZ51" s="86">
        <f ca="1">Control!$C$7*Calculations!$C$82*INDEX('Monthly Data'!N:N,Calculations!$C$116+MOD(DJ51,Calculations!$C$118))+Control!$C$7*Calculations!$C$83*INDEX('Monthly Data'!O:O,Calculations!$C$116+MOD(DJ51,Calculations!$C$118))+Control!$C$7*Calculations!$C$84*INDEX('Monthly Data'!P:P,Calculations!$C$116+MOD(DJ51,Calculations!$C$118))+Control!$C$7*Calculations!$C$85*INDEX('Monthly Data'!Q:Q,Calculations!$C$116+MOD(DJ51,Calculations!$C$118))+(1-Control!$C$7*Calculations!$C$87)*INDEX('Monthly Data'!R:R,Calculations!$C$116+MOD(DJ51,Calculations!$C$118))</f>
        <v>-7.5539743260223157E-3</v>
      </c>
      <c r="IA51" s="86">
        <f ca="1">Control!$C$7*Calculations!$C$82*INDEX('Monthly Data'!N:N,Calculations!$C$116+MOD(DK51,Calculations!$C$118))+Control!$C$7*Calculations!$C$83*INDEX('Monthly Data'!O:O,Calculations!$C$116+MOD(DK51,Calculations!$C$118))+Control!$C$7*Calculations!$C$84*INDEX('Monthly Data'!P:P,Calculations!$C$116+MOD(DK51,Calculations!$C$118))+Control!$C$7*Calculations!$C$85*INDEX('Monthly Data'!Q:Q,Calculations!$C$116+MOD(DK51,Calculations!$C$118))+(1-Control!$C$7*Calculations!$C$87)*INDEX('Monthly Data'!R:R,Calculations!$C$116+MOD(DK51,Calculations!$C$118))</f>
        <v>1.0627294914941248E-2</v>
      </c>
      <c r="IB51" s="86">
        <f ca="1">Control!$C$7*Calculations!$C$82*INDEX('Monthly Data'!N:N,Calculations!$C$116+MOD(DL51,Calculations!$C$118))+Control!$C$7*Calculations!$C$83*INDEX('Monthly Data'!O:O,Calculations!$C$116+MOD(DL51,Calculations!$C$118))+Control!$C$7*Calculations!$C$84*INDEX('Monthly Data'!P:P,Calculations!$C$116+MOD(DL51,Calculations!$C$118))+Control!$C$7*Calculations!$C$85*INDEX('Monthly Data'!Q:Q,Calculations!$C$116+MOD(DL51,Calculations!$C$118))+(1-Control!$C$7*Calculations!$C$87)*INDEX('Monthly Data'!R:R,Calculations!$C$116+MOD(DL51,Calculations!$C$118))</f>
        <v>1.0353752315110615E-2</v>
      </c>
      <c r="IC51" s="86">
        <f ca="1">Control!$C$7*Calculations!$C$82*INDEX('Monthly Data'!N:N,Calculations!$C$116+MOD(DM51,Calculations!$C$118))+Control!$C$7*Calculations!$C$83*INDEX('Monthly Data'!O:O,Calculations!$C$116+MOD(DM51,Calculations!$C$118))+Control!$C$7*Calculations!$C$84*INDEX('Monthly Data'!P:P,Calculations!$C$116+MOD(DM51,Calculations!$C$118))+Control!$C$7*Calculations!$C$85*INDEX('Monthly Data'!Q:Q,Calculations!$C$116+MOD(DM51,Calculations!$C$118))+(1-Control!$C$7*Calculations!$C$87)*INDEX('Monthly Data'!R:R,Calculations!$C$116+MOD(DM51,Calculations!$C$118))</f>
        <v>7.7184133340106598E-3</v>
      </c>
      <c r="ID51" s="86">
        <f ca="1">Control!$C$7*Calculations!$C$82*INDEX('Monthly Data'!N:N,Calculations!$C$116+MOD(DN51,Calculations!$C$118))+Control!$C$7*Calculations!$C$83*INDEX('Monthly Data'!O:O,Calculations!$C$116+MOD(DN51,Calculations!$C$118))+Control!$C$7*Calculations!$C$84*INDEX('Monthly Data'!P:P,Calculations!$C$116+MOD(DN51,Calculations!$C$118))+Control!$C$7*Calculations!$C$85*INDEX('Monthly Data'!Q:Q,Calculations!$C$116+MOD(DN51,Calculations!$C$118))+(1-Control!$C$7*Calculations!$C$87)*INDEX('Monthly Data'!R:R,Calculations!$C$116+MOD(DN51,Calculations!$C$118))</f>
        <v>6.4539397490030407E-3</v>
      </c>
      <c r="IE51" s="86">
        <f ca="1">Control!$C$7*Calculations!$C$82*INDEX('Monthly Data'!N:N,Calculations!$C$116+MOD(DO51,Calculations!$C$118))+Control!$C$7*Calculations!$C$83*INDEX('Monthly Data'!O:O,Calculations!$C$116+MOD(DO51,Calculations!$C$118))+Control!$C$7*Calculations!$C$84*INDEX('Monthly Data'!P:P,Calculations!$C$116+MOD(DO51,Calculations!$C$118))+Control!$C$7*Calculations!$C$85*INDEX('Monthly Data'!Q:Q,Calculations!$C$116+MOD(DO51,Calculations!$C$118))+(1-Control!$C$7*Calculations!$C$87)*INDEX('Monthly Data'!R:R,Calculations!$C$116+MOD(DO51,Calculations!$C$118))</f>
        <v>1.7831091590102856E-2</v>
      </c>
      <c r="IF51" s="86">
        <f ca="1">Control!$C$7*Calculations!$C$82*INDEX('Monthly Data'!N:N,Calculations!$C$116+MOD(DP51,Calculations!$C$118))+Control!$C$7*Calculations!$C$83*INDEX('Monthly Data'!O:O,Calculations!$C$116+MOD(DP51,Calculations!$C$118))+Control!$C$7*Calculations!$C$84*INDEX('Monthly Data'!P:P,Calculations!$C$116+MOD(DP51,Calculations!$C$118))+Control!$C$7*Calculations!$C$85*INDEX('Monthly Data'!Q:Q,Calculations!$C$116+MOD(DP51,Calculations!$C$118))+(1-Control!$C$7*Calculations!$C$87)*INDEX('Monthly Data'!R:R,Calculations!$C$116+MOD(DP51,Calculations!$C$118))</f>
        <v>-1.9947061878162777E-2</v>
      </c>
      <c r="IG51" s="88">
        <f ca="1">Control!$C$8*(1+DQ51)*(1+DR51)*(1+DS51)*(1+DT51)*(1+DU51)*(1+DV51)*(1+DW51)*(1+DX51)*(1+DY51)*(1+DZ51)*(1+EA51)*(1+EB51)*(1+EC51)*(1+ED51)*(1+EE51)*(1+EF51)*(1+EG51)*(1+EH51)*(1+EI51)*(1+EJ51)*(1+EK51)*(1+EL51)*(1+EM51)*(1+EN51)*(1+EO51)*(1+EP51)*(1+EQ51)*(1+ER51)*(1+ES51)*(1+ET51)*(1+EU51)*(1+EV51)*(1+EW51)*(1+EX51)*(1+EY51)*(1+EZ51)*(1+FA51)*(1+FB51)*(1+FC51)*(1+FD51)*(1+FE51)*(1+FF51)*(1+FG51)*(1+FH51)*(1+FI51)*(1+FJ51)*(1+FK51)*(1+FL51)*(1+FM51)*(1+FN51)*(1+FO51)*(1+FP51)*(1+FQ51)*(1+FR51)*(1+FS51)*(1+FT51)*(1+FU51)*(1+FV51)*(1+FW51)*(1+FX51)*(1+FY51)*(1+FZ51)*(1+GA51)*(1+GB51)*(1+GC51)*(1+GD51)*(1+GE51)*(1+GF51)*(1+GG51)*(1+GH51)*(1+GI51)*(1+GJ51)*(1+GK51)*(1+GL51)*(1+GM51)*(1+GN51)*(1+GO51)*(1+GP51)*(1+GQ51)*(1+GR51)*(1+GS51)*(1+GT51)*(1+GU51)*(1+GV51)*(1+GW51)*(1+GX51)*(1+GY51)*(1+GZ51)*(1+HA51)*(1+HB51)*(1+HC51)*(1+HD51)*(1+HE51)*(1+HF51)*(1+HG51)*(1+HH51)*(1+HI51)*(1+HJ51)*(1+HK51)*(1+HL51)*(1+HM51)*(1+HN51)*(1+HO51)*(1+HP51)*(1+HQ51)*(1+HR51)*(1+HS51)*(1+HT51)*(1+HU51)*(1+HV51)*(1+HW51)*(1+HX51)*(1+HY51)*(1+HZ51)*(1+IA51)*(1+IB51)*(1+IC51)*(1+ID51)*(1+IE51)*(1+IF51)</f>
        <v>97847.862561136964</v>
      </c>
    </row>
    <row r="52" spans="1:241" x14ac:dyDescent="0.25">
      <c r="A52">
        <v>69</v>
      </c>
      <c r="B52">
        <v>0</v>
      </c>
      <c r="C52">
        <v>86</v>
      </c>
      <c r="D52">
        <v>14</v>
      </c>
      <c r="E52">
        <v>68</v>
      </c>
      <c r="F52">
        <v>73</v>
      </c>
      <c r="G52">
        <v>15</v>
      </c>
      <c r="H52">
        <v>86</v>
      </c>
      <c r="I52">
        <v>89</v>
      </c>
      <c r="J52">
        <v>44</v>
      </c>
      <c r="K52">
        <v>67</v>
      </c>
      <c r="L52">
        <v>15</v>
      </c>
      <c r="M52">
        <v>50</v>
      </c>
      <c r="N52">
        <v>34</v>
      </c>
      <c r="O52">
        <v>52</v>
      </c>
      <c r="P52">
        <v>14</v>
      </c>
      <c r="Q52">
        <v>99</v>
      </c>
      <c r="R52">
        <v>70</v>
      </c>
      <c r="S52">
        <v>30</v>
      </c>
      <c r="T52">
        <v>28</v>
      </c>
      <c r="U52">
        <v>92</v>
      </c>
      <c r="V52">
        <v>72</v>
      </c>
      <c r="W52">
        <v>116</v>
      </c>
      <c r="X52">
        <v>34</v>
      </c>
      <c r="Y52">
        <v>59</v>
      </c>
      <c r="Z52">
        <v>110</v>
      </c>
      <c r="AA52">
        <v>14</v>
      </c>
      <c r="AB52">
        <v>80</v>
      </c>
      <c r="AC52">
        <v>111</v>
      </c>
      <c r="AD52">
        <v>12</v>
      </c>
      <c r="AE52">
        <v>86</v>
      </c>
      <c r="AF52">
        <v>63</v>
      </c>
      <c r="AG52">
        <v>85</v>
      </c>
      <c r="AH52">
        <v>101</v>
      </c>
      <c r="AI52">
        <v>78</v>
      </c>
      <c r="AJ52">
        <v>2</v>
      </c>
      <c r="AK52">
        <v>9</v>
      </c>
      <c r="AL52">
        <v>117</v>
      </c>
      <c r="AM52">
        <v>75</v>
      </c>
      <c r="AN52">
        <v>30</v>
      </c>
      <c r="AO52">
        <v>115</v>
      </c>
      <c r="AP52">
        <v>32</v>
      </c>
      <c r="AQ52">
        <v>19</v>
      </c>
      <c r="AR52">
        <v>67</v>
      </c>
      <c r="AS52">
        <v>76</v>
      </c>
      <c r="AT52">
        <v>102</v>
      </c>
      <c r="AU52">
        <v>30</v>
      </c>
      <c r="AV52">
        <v>70</v>
      </c>
      <c r="AW52">
        <v>8</v>
      </c>
      <c r="AX52">
        <v>102</v>
      </c>
      <c r="AY52">
        <v>116</v>
      </c>
      <c r="AZ52">
        <v>17</v>
      </c>
      <c r="BA52">
        <v>107</v>
      </c>
      <c r="BB52">
        <v>74</v>
      </c>
      <c r="BC52">
        <v>66</v>
      </c>
      <c r="BD52">
        <v>48</v>
      </c>
      <c r="BE52">
        <v>65</v>
      </c>
      <c r="BF52">
        <v>105</v>
      </c>
      <c r="BG52">
        <v>16</v>
      </c>
      <c r="BH52">
        <v>104</v>
      </c>
      <c r="BI52">
        <v>32</v>
      </c>
      <c r="BJ52">
        <v>17</v>
      </c>
      <c r="BK52">
        <v>77</v>
      </c>
      <c r="BL52">
        <v>58</v>
      </c>
      <c r="BM52">
        <v>11</v>
      </c>
      <c r="BN52">
        <v>66</v>
      </c>
      <c r="BO52">
        <v>101</v>
      </c>
      <c r="BP52">
        <v>33</v>
      </c>
      <c r="BQ52">
        <v>7</v>
      </c>
      <c r="BR52">
        <v>6</v>
      </c>
      <c r="BS52">
        <v>4</v>
      </c>
      <c r="BT52">
        <v>62</v>
      </c>
      <c r="BU52">
        <v>0</v>
      </c>
      <c r="BV52">
        <v>21</v>
      </c>
      <c r="BW52">
        <v>117</v>
      </c>
      <c r="BX52">
        <v>20</v>
      </c>
      <c r="BY52">
        <v>37</v>
      </c>
      <c r="BZ52">
        <v>50</v>
      </c>
      <c r="CA52">
        <v>58</v>
      </c>
      <c r="CB52">
        <v>115</v>
      </c>
      <c r="CC52">
        <v>81</v>
      </c>
      <c r="CD52">
        <v>78</v>
      </c>
      <c r="CE52">
        <v>6</v>
      </c>
      <c r="CF52">
        <v>46</v>
      </c>
      <c r="CG52">
        <v>112</v>
      </c>
      <c r="CH52">
        <v>12</v>
      </c>
      <c r="CI52">
        <v>108</v>
      </c>
      <c r="CJ52">
        <v>61</v>
      </c>
      <c r="CK52">
        <v>49</v>
      </c>
      <c r="CL52">
        <v>51</v>
      </c>
      <c r="CM52">
        <v>27</v>
      </c>
      <c r="CN52">
        <v>59</v>
      </c>
      <c r="CO52">
        <v>14</v>
      </c>
      <c r="CP52">
        <v>21</v>
      </c>
      <c r="CQ52">
        <v>87</v>
      </c>
      <c r="CR52">
        <v>53</v>
      </c>
      <c r="CS52">
        <v>13</v>
      </c>
      <c r="CT52">
        <v>74</v>
      </c>
      <c r="CU52">
        <v>34</v>
      </c>
      <c r="CV52">
        <v>99</v>
      </c>
      <c r="CW52">
        <v>102</v>
      </c>
      <c r="CX52">
        <v>49</v>
      </c>
      <c r="CY52">
        <v>70</v>
      </c>
      <c r="CZ52">
        <v>23</v>
      </c>
      <c r="DA52">
        <v>53</v>
      </c>
      <c r="DB52">
        <v>115</v>
      </c>
      <c r="DC52">
        <v>51</v>
      </c>
      <c r="DD52">
        <v>12</v>
      </c>
      <c r="DE52">
        <v>70</v>
      </c>
      <c r="DF52">
        <v>112</v>
      </c>
      <c r="DG52">
        <v>10</v>
      </c>
      <c r="DH52">
        <v>98</v>
      </c>
      <c r="DI52">
        <v>4</v>
      </c>
      <c r="DJ52">
        <v>96</v>
      </c>
      <c r="DK52">
        <v>11</v>
      </c>
      <c r="DL52">
        <v>74</v>
      </c>
      <c r="DM52">
        <v>37</v>
      </c>
      <c r="DN52">
        <v>31</v>
      </c>
      <c r="DO52">
        <v>43</v>
      </c>
      <c r="DP52">
        <v>94</v>
      </c>
      <c r="DQ52" s="86">
        <f ca="1">Control!$C$7*Calculations!$C$82*INDEX('Monthly Data'!N:N,Calculations!$C$116+MOD(A52,Calculations!$C$118))+Control!$C$7*Calculations!$C$83*INDEX('Monthly Data'!O:O,Calculations!$C$116+MOD(A52,Calculations!$C$118))+Control!$C$7*Calculations!$C$84*INDEX('Monthly Data'!P:P,Calculations!$C$116+MOD(A52,Calculations!$C$118))+Control!$C$7*Calculations!$C$85*INDEX('Monthly Data'!Q:Q,Calculations!$C$116+MOD(A52,Calculations!$C$118))+(1-Control!$C$7*Calculations!$C$87)*INDEX('Monthly Data'!R:R,Calculations!$C$116+MOD(A52,Calculations!$C$118))</f>
        <v>-4.0413381192162513E-2</v>
      </c>
      <c r="DR52" s="86">
        <f ca="1">Control!$C$7*Calculations!$C$82*INDEX('Monthly Data'!N:N,Calculations!$C$116+MOD(B52,Calculations!$C$118))+Control!$C$7*Calculations!$C$83*INDEX('Monthly Data'!O:O,Calculations!$C$116+MOD(B52,Calculations!$C$118))+Control!$C$7*Calculations!$C$84*INDEX('Monthly Data'!P:P,Calculations!$C$116+MOD(B52,Calculations!$C$118))+Control!$C$7*Calculations!$C$85*INDEX('Monthly Data'!Q:Q,Calculations!$C$116+MOD(B52,Calculations!$C$118))+(1-Control!$C$7*Calculations!$C$87)*INDEX('Monthly Data'!R:R,Calculations!$C$116+MOD(B52,Calculations!$C$118))</f>
        <v>1.4915555251167555E-3</v>
      </c>
      <c r="DS52" s="86">
        <f ca="1">Control!$C$7*Calculations!$C$82*INDEX('Monthly Data'!N:N,Calculations!$C$116+MOD(C52,Calculations!$C$118))+Control!$C$7*Calculations!$C$83*INDEX('Monthly Data'!O:O,Calculations!$C$116+MOD(C52,Calculations!$C$118))+Control!$C$7*Calculations!$C$84*INDEX('Monthly Data'!P:P,Calculations!$C$116+MOD(C52,Calculations!$C$118))+Control!$C$7*Calculations!$C$85*INDEX('Monthly Data'!Q:Q,Calculations!$C$116+MOD(C52,Calculations!$C$118))+(1-Control!$C$7*Calculations!$C$87)*INDEX('Monthly Data'!R:R,Calculations!$C$116+MOD(C52,Calculations!$C$118))</f>
        <v>4.5735623984309991E-2</v>
      </c>
      <c r="DT52" s="86">
        <f ca="1">Control!$C$7*Calculations!$C$82*INDEX('Monthly Data'!N:N,Calculations!$C$116+MOD(D52,Calculations!$C$118))+Control!$C$7*Calculations!$C$83*INDEX('Monthly Data'!O:O,Calculations!$C$116+MOD(D52,Calculations!$C$118))+Control!$C$7*Calculations!$C$84*INDEX('Monthly Data'!P:P,Calculations!$C$116+MOD(D52,Calculations!$C$118))+Control!$C$7*Calculations!$C$85*INDEX('Monthly Data'!Q:Q,Calculations!$C$116+MOD(D52,Calculations!$C$118))+(1-Control!$C$7*Calculations!$C$87)*INDEX('Monthly Data'!R:R,Calculations!$C$116+MOD(D52,Calculations!$C$118))</f>
        <v>9.5791276036140301E-3</v>
      </c>
      <c r="DU52" s="86">
        <f ca="1">Control!$C$7*Calculations!$C$82*INDEX('Monthly Data'!N:N,Calculations!$C$116+MOD(E52,Calculations!$C$118))+Control!$C$7*Calculations!$C$83*INDEX('Monthly Data'!O:O,Calculations!$C$116+MOD(E52,Calculations!$C$118))+Control!$C$7*Calculations!$C$84*INDEX('Monthly Data'!P:P,Calculations!$C$116+MOD(E52,Calculations!$C$118))+Control!$C$7*Calculations!$C$85*INDEX('Monthly Data'!Q:Q,Calculations!$C$116+MOD(E52,Calculations!$C$118))+(1-Control!$C$7*Calculations!$C$87)*INDEX('Monthly Data'!R:R,Calculations!$C$116+MOD(E52,Calculations!$C$118))</f>
        <v>2.2757992058453024E-3</v>
      </c>
      <c r="DV52" s="86">
        <f ca="1">Control!$C$7*Calculations!$C$82*INDEX('Monthly Data'!N:N,Calculations!$C$116+MOD(F52,Calculations!$C$118))+Control!$C$7*Calculations!$C$83*INDEX('Monthly Data'!O:O,Calculations!$C$116+MOD(F52,Calculations!$C$118))+Control!$C$7*Calculations!$C$84*INDEX('Monthly Data'!P:P,Calculations!$C$116+MOD(F52,Calculations!$C$118))+Control!$C$7*Calculations!$C$85*INDEX('Monthly Data'!Q:Q,Calculations!$C$116+MOD(F52,Calculations!$C$118))+(1-Control!$C$7*Calculations!$C$87)*INDEX('Monthly Data'!R:R,Calculations!$C$116+MOD(F52,Calculations!$C$118))</f>
        <v>3.6332715283247441E-2</v>
      </c>
      <c r="DW52" s="86">
        <f ca="1">Control!$C$7*Calculations!$C$82*INDEX('Monthly Data'!N:N,Calculations!$C$116+MOD(G52,Calculations!$C$118))+Control!$C$7*Calculations!$C$83*INDEX('Monthly Data'!O:O,Calculations!$C$116+MOD(G52,Calculations!$C$118))+Control!$C$7*Calculations!$C$84*INDEX('Monthly Data'!P:P,Calculations!$C$116+MOD(G52,Calculations!$C$118))+Control!$C$7*Calculations!$C$85*INDEX('Monthly Data'!Q:Q,Calculations!$C$116+MOD(G52,Calculations!$C$118))+(1-Control!$C$7*Calculations!$C$87)*INDEX('Monthly Data'!R:R,Calculations!$C$116+MOD(G52,Calculations!$C$118))</f>
        <v>7.857567536297622E-3</v>
      </c>
      <c r="DX52" s="86">
        <f ca="1">Control!$C$7*Calculations!$C$82*INDEX('Monthly Data'!N:N,Calculations!$C$116+MOD(H52,Calculations!$C$118))+Control!$C$7*Calculations!$C$83*INDEX('Monthly Data'!O:O,Calculations!$C$116+MOD(H52,Calculations!$C$118))+Control!$C$7*Calculations!$C$84*INDEX('Monthly Data'!P:P,Calculations!$C$116+MOD(H52,Calculations!$C$118))+Control!$C$7*Calculations!$C$85*INDEX('Monthly Data'!Q:Q,Calculations!$C$116+MOD(H52,Calculations!$C$118))+(1-Control!$C$7*Calculations!$C$87)*INDEX('Monthly Data'!R:R,Calculations!$C$116+MOD(H52,Calculations!$C$118))</f>
        <v>4.5735623984309991E-2</v>
      </c>
      <c r="DY52" s="86">
        <f ca="1">Control!$C$7*Calculations!$C$82*INDEX('Monthly Data'!N:N,Calculations!$C$116+MOD(I52,Calculations!$C$118))+Control!$C$7*Calculations!$C$83*INDEX('Monthly Data'!O:O,Calculations!$C$116+MOD(I52,Calculations!$C$118))+Control!$C$7*Calculations!$C$84*INDEX('Monthly Data'!P:P,Calculations!$C$116+MOD(I52,Calculations!$C$118))+Control!$C$7*Calculations!$C$85*INDEX('Monthly Data'!Q:Q,Calculations!$C$116+MOD(I52,Calculations!$C$118))+(1-Control!$C$7*Calculations!$C$87)*INDEX('Monthly Data'!R:R,Calculations!$C$116+MOD(I52,Calculations!$C$118))</f>
        <v>2.3852824346838646E-2</v>
      </c>
      <c r="DZ52" s="86">
        <f ca="1">Control!$C$7*Calculations!$C$82*INDEX('Monthly Data'!N:N,Calculations!$C$116+MOD(J52,Calculations!$C$118))+Control!$C$7*Calculations!$C$83*INDEX('Monthly Data'!O:O,Calculations!$C$116+MOD(J52,Calculations!$C$118))+Control!$C$7*Calculations!$C$84*INDEX('Monthly Data'!P:P,Calculations!$C$116+MOD(J52,Calculations!$C$118))+Control!$C$7*Calculations!$C$85*INDEX('Monthly Data'!Q:Q,Calculations!$C$116+MOD(J52,Calculations!$C$118))+(1-Control!$C$7*Calculations!$C$87)*INDEX('Monthly Data'!R:R,Calculations!$C$116+MOD(J52,Calculations!$C$118))</f>
        <v>2.377894462657602E-2</v>
      </c>
      <c r="EA52" s="86">
        <f ca="1">Control!$C$7*Calculations!$C$82*INDEX('Monthly Data'!N:N,Calculations!$C$116+MOD(K52,Calculations!$C$118))+Control!$C$7*Calculations!$C$83*INDEX('Monthly Data'!O:O,Calculations!$C$116+MOD(K52,Calculations!$C$118))+Control!$C$7*Calculations!$C$84*INDEX('Monthly Data'!P:P,Calculations!$C$116+MOD(K52,Calculations!$C$118))+Control!$C$7*Calculations!$C$85*INDEX('Monthly Data'!Q:Q,Calculations!$C$116+MOD(K52,Calculations!$C$118))+(1-Control!$C$7*Calculations!$C$87)*INDEX('Monthly Data'!R:R,Calculations!$C$116+MOD(K52,Calculations!$C$118))</f>
        <v>-3.9863250714949353E-2</v>
      </c>
      <c r="EB52" s="86">
        <f ca="1">Control!$C$7*Calculations!$C$82*INDEX('Monthly Data'!N:N,Calculations!$C$116+MOD(L52,Calculations!$C$118))+Control!$C$7*Calculations!$C$83*INDEX('Monthly Data'!O:O,Calculations!$C$116+MOD(L52,Calculations!$C$118))+Control!$C$7*Calculations!$C$84*INDEX('Monthly Data'!P:P,Calculations!$C$116+MOD(L52,Calculations!$C$118))+Control!$C$7*Calculations!$C$85*INDEX('Monthly Data'!Q:Q,Calculations!$C$116+MOD(L52,Calculations!$C$118))+(1-Control!$C$7*Calculations!$C$87)*INDEX('Monthly Data'!R:R,Calculations!$C$116+MOD(L52,Calculations!$C$118))</f>
        <v>7.857567536297622E-3</v>
      </c>
      <c r="EC52" s="86">
        <f ca="1">Control!$C$7*Calculations!$C$82*INDEX('Monthly Data'!N:N,Calculations!$C$116+MOD(M52,Calculations!$C$118))+Control!$C$7*Calculations!$C$83*INDEX('Monthly Data'!O:O,Calculations!$C$116+MOD(M52,Calculations!$C$118))+Control!$C$7*Calculations!$C$84*INDEX('Monthly Data'!P:P,Calculations!$C$116+MOD(M52,Calculations!$C$118))+Control!$C$7*Calculations!$C$85*INDEX('Monthly Data'!Q:Q,Calculations!$C$116+MOD(M52,Calculations!$C$118))+(1-Control!$C$7*Calculations!$C$87)*INDEX('Monthly Data'!R:R,Calculations!$C$116+MOD(M52,Calculations!$C$118))</f>
        <v>6.1009361253630504E-2</v>
      </c>
      <c r="ED52" s="86">
        <f ca="1">Control!$C$7*Calculations!$C$82*INDEX('Monthly Data'!N:N,Calculations!$C$116+MOD(N52,Calculations!$C$118))+Control!$C$7*Calculations!$C$83*INDEX('Monthly Data'!O:O,Calculations!$C$116+MOD(N52,Calculations!$C$118))+Control!$C$7*Calculations!$C$84*INDEX('Monthly Data'!P:P,Calculations!$C$116+MOD(N52,Calculations!$C$118))+Control!$C$7*Calculations!$C$85*INDEX('Monthly Data'!Q:Q,Calculations!$C$116+MOD(N52,Calculations!$C$118))+(1-Control!$C$7*Calculations!$C$87)*INDEX('Monthly Data'!R:R,Calculations!$C$116+MOD(N52,Calculations!$C$118))</f>
        <v>5.3309355465453899E-3</v>
      </c>
      <c r="EE52" s="86">
        <f ca="1">Control!$C$7*Calculations!$C$82*INDEX('Monthly Data'!N:N,Calculations!$C$116+MOD(O52,Calculations!$C$118))+Control!$C$7*Calculations!$C$83*INDEX('Monthly Data'!O:O,Calculations!$C$116+MOD(O52,Calculations!$C$118))+Control!$C$7*Calculations!$C$84*INDEX('Monthly Data'!P:P,Calculations!$C$116+MOD(O52,Calculations!$C$118))+Control!$C$7*Calculations!$C$85*INDEX('Monthly Data'!Q:Q,Calculations!$C$116+MOD(O52,Calculations!$C$118))+(1-Control!$C$7*Calculations!$C$87)*INDEX('Monthly Data'!R:R,Calculations!$C$116+MOD(O52,Calculations!$C$118))</f>
        <v>-3.8875517825435772E-3</v>
      </c>
      <c r="EF52" s="86">
        <f ca="1">Control!$C$7*Calculations!$C$82*INDEX('Monthly Data'!N:N,Calculations!$C$116+MOD(P52,Calculations!$C$118))+Control!$C$7*Calculations!$C$83*INDEX('Monthly Data'!O:O,Calculations!$C$116+MOD(P52,Calculations!$C$118))+Control!$C$7*Calculations!$C$84*INDEX('Monthly Data'!P:P,Calculations!$C$116+MOD(P52,Calculations!$C$118))+Control!$C$7*Calculations!$C$85*INDEX('Monthly Data'!Q:Q,Calculations!$C$116+MOD(P52,Calculations!$C$118))+(1-Control!$C$7*Calculations!$C$87)*INDEX('Monthly Data'!R:R,Calculations!$C$116+MOD(P52,Calculations!$C$118))</f>
        <v>9.5791276036140301E-3</v>
      </c>
      <c r="EG52" s="86">
        <f ca="1">Control!$C$7*Calculations!$C$82*INDEX('Monthly Data'!N:N,Calculations!$C$116+MOD(Q52,Calculations!$C$118))+Control!$C$7*Calculations!$C$83*INDEX('Monthly Data'!O:O,Calculations!$C$116+MOD(Q52,Calculations!$C$118))+Control!$C$7*Calculations!$C$84*INDEX('Monthly Data'!P:P,Calculations!$C$116+MOD(Q52,Calculations!$C$118))+Control!$C$7*Calculations!$C$85*INDEX('Monthly Data'!Q:Q,Calculations!$C$116+MOD(Q52,Calculations!$C$118))+(1-Control!$C$7*Calculations!$C$87)*INDEX('Monthly Data'!R:R,Calculations!$C$116+MOD(Q52,Calculations!$C$118))</f>
        <v>-1.1360801645249321E-2</v>
      </c>
      <c r="EH52" s="86">
        <f ca="1">Control!$C$7*Calculations!$C$82*INDEX('Monthly Data'!N:N,Calculations!$C$116+MOD(R52,Calculations!$C$118))+Control!$C$7*Calculations!$C$83*INDEX('Monthly Data'!O:O,Calculations!$C$116+MOD(R52,Calculations!$C$118))+Control!$C$7*Calculations!$C$84*INDEX('Monthly Data'!P:P,Calculations!$C$116+MOD(R52,Calculations!$C$118))+Control!$C$7*Calculations!$C$85*INDEX('Monthly Data'!Q:Q,Calculations!$C$116+MOD(R52,Calculations!$C$118))+(1-Control!$C$7*Calculations!$C$87)*INDEX('Monthly Data'!R:R,Calculations!$C$116+MOD(R52,Calculations!$C$118))</f>
        <v>3.8809817903524786E-2</v>
      </c>
      <c r="EI52" s="86">
        <f ca="1">Control!$C$7*Calculations!$C$82*INDEX('Monthly Data'!N:N,Calculations!$C$116+MOD(S52,Calculations!$C$118))+Control!$C$7*Calculations!$C$83*INDEX('Monthly Data'!O:O,Calculations!$C$116+MOD(S52,Calculations!$C$118))+Control!$C$7*Calculations!$C$84*INDEX('Monthly Data'!P:P,Calculations!$C$116+MOD(S52,Calculations!$C$118))+Control!$C$7*Calculations!$C$85*INDEX('Monthly Data'!Q:Q,Calculations!$C$116+MOD(S52,Calculations!$C$118))+(1-Control!$C$7*Calculations!$C$87)*INDEX('Monthly Data'!R:R,Calculations!$C$116+MOD(S52,Calculations!$C$118))</f>
        <v>7.9764341593600071E-3</v>
      </c>
      <c r="EJ52" s="86">
        <f ca="1">Control!$C$7*Calculations!$C$82*INDEX('Monthly Data'!N:N,Calculations!$C$116+MOD(T52,Calculations!$C$118))+Control!$C$7*Calculations!$C$83*INDEX('Monthly Data'!O:O,Calculations!$C$116+MOD(T52,Calculations!$C$118))+Control!$C$7*Calculations!$C$84*INDEX('Monthly Data'!P:P,Calculations!$C$116+MOD(T52,Calculations!$C$118))+Control!$C$7*Calculations!$C$85*INDEX('Monthly Data'!Q:Q,Calculations!$C$116+MOD(T52,Calculations!$C$118))+(1-Control!$C$7*Calculations!$C$87)*INDEX('Monthly Data'!R:R,Calculations!$C$116+MOD(T52,Calculations!$C$118))</f>
        <v>3.7596120283497965E-2</v>
      </c>
      <c r="EK52" s="86">
        <f ca="1">Control!$C$7*Calculations!$C$82*INDEX('Monthly Data'!N:N,Calculations!$C$116+MOD(U52,Calculations!$C$118))+Control!$C$7*Calculations!$C$83*INDEX('Monthly Data'!O:O,Calculations!$C$116+MOD(U52,Calculations!$C$118))+Control!$C$7*Calculations!$C$84*INDEX('Monthly Data'!P:P,Calculations!$C$116+MOD(U52,Calculations!$C$118))+Control!$C$7*Calculations!$C$85*INDEX('Monthly Data'!Q:Q,Calculations!$C$116+MOD(U52,Calculations!$C$118))+(1-Control!$C$7*Calculations!$C$87)*INDEX('Monthly Data'!R:R,Calculations!$C$116+MOD(U52,Calculations!$C$118))</f>
        <v>2.4722579420195831E-2</v>
      </c>
      <c r="EL52" s="86">
        <f ca="1">Control!$C$7*Calculations!$C$82*INDEX('Monthly Data'!N:N,Calculations!$C$116+MOD(V52,Calculations!$C$118))+Control!$C$7*Calculations!$C$83*INDEX('Monthly Data'!O:O,Calculations!$C$116+MOD(V52,Calculations!$C$118))+Control!$C$7*Calculations!$C$84*INDEX('Monthly Data'!P:P,Calculations!$C$116+MOD(V52,Calculations!$C$118))+Control!$C$7*Calculations!$C$85*INDEX('Monthly Data'!Q:Q,Calculations!$C$116+MOD(V52,Calculations!$C$118))+(1-Control!$C$7*Calculations!$C$87)*INDEX('Monthly Data'!R:R,Calculations!$C$116+MOD(V52,Calculations!$C$118))</f>
        <v>-4.3408051735618014E-2</v>
      </c>
      <c r="EM52" s="86">
        <f ca="1">Control!$C$7*Calculations!$C$82*INDEX('Monthly Data'!N:N,Calculations!$C$116+MOD(W52,Calculations!$C$118))+Control!$C$7*Calculations!$C$83*INDEX('Monthly Data'!O:O,Calculations!$C$116+MOD(W52,Calculations!$C$118))+Control!$C$7*Calculations!$C$84*INDEX('Monthly Data'!P:P,Calculations!$C$116+MOD(W52,Calculations!$C$118))+Control!$C$7*Calculations!$C$85*INDEX('Monthly Data'!Q:Q,Calculations!$C$116+MOD(W52,Calculations!$C$118))+(1-Control!$C$7*Calculations!$C$87)*INDEX('Monthly Data'!R:R,Calculations!$C$116+MOD(W52,Calculations!$C$118))</f>
        <v>2.1918137743539623E-2</v>
      </c>
      <c r="EN52" s="86">
        <f ca="1">Control!$C$7*Calculations!$C$82*INDEX('Monthly Data'!N:N,Calculations!$C$116+MOD(X52,Calculations!$C$118))+Control!$C$7*Calculations!$C$83*INDEX('Monthly Data'!O:O,Calculations!$C$116+MOD(X52,Calculations!$C$118))+Control!$C$7*Calculations!$C$84*INDEX('Monthly Data'!P:P,Calculations!$C$116+MOD(X52,Calculations!$C$118))+Control!$C$7*Calculations!$C$85*INDEX('Monthly Data'!Q:Q,Calculations!$C$116+MOD(X52,Calculations!$C$118))+(1-Control!$C$7*Calculations!$C$87)*INDEX('Monthly Data'!R:R,Calculations!$C$116+MOD(X52,Calculations!$C$118))</f>
        <v>5.3309355465453899E-3</v>
      </c>
      <c r="EO52" s="86">
        <f ca="1">Control!$C$7*Calculations!$C$82*INDEX('Monthly Data'!N:N,Calculations!$C$116+MOD(Y52,Calculations!$C$118))+Control!$C$7*Calculations!$C$83*INDEX('Monthly Data'!O:O,Calculations!$C$116+MOD(Y52,Calculations!$C$118))+Control!$C$7*Calculations!$C$84*INDEX('Monthly Data'!P:P,Calculations!$C$116+MOD(Y52,Calculations!$C$118))+Control!$C$7*Calculations!$C$85*INDEX('Monthly Data'!Q:Q,Calculations!$C$116+MOD(Y52,Calculations!$C$118))+(1-Control!$C$7*Calculations!$C$87)*INDEX('Monthly Data'!R:R,Calculations!$C$116+MOD(Y52,Calculations!$C$118))</f>
        <v>1.1704119272391494E-2</v>
      </c>
      <c r="EP52" s="86">
        <f ca="1">Control!$C$7*Calculations!$C$82*INDEX('Monthly Data'!N:N,Calculations!$C$116+MOD(Z52,Calculations!$C$118))+Control!$C$7*Calculations!$C$83*INDEX('Monthly Data'!O:O,Calculations!$C$116+MOD(Z52,Calculations!$C$118))+Control!$C$7*Calculations!$C$84*INDEX('Monthly Data'!P:P,Calculations!$C$116+MOD(Z52,Calculations!$C$118))+Control!$C$7*Calculations!$C$85*INDEX('Monthly Data'!Q:Q,Calculations!$C$116+MOD(Z52,Calculations!$C$118))+(1-Control!$C$7*Calculations!$C$87)*INDEX('Monthly Data'!R:R,Calculations!$C$116+MOD(Z52,Calculations!$C$118))</f>
        <v>3.127051071655923E-3</v>
      </c>
      <c r="EQ52" s="86">
        <f ca="1">Control!$C$7*Calculations!$C$82*INDEX('Monthly Data'!N:N,Calculations!$C$116+MOD(AA52,Calculations!$C$118))+Control!$C$7*Calculations!$C$83*INDEX('Monthly Data'!O:O,Calculations!$C$116+MOD(AA52,Calculations!$C$118))+Control!$C$7*Calculations!$C$84*INDEX('Monthly Data'!P:P,Calculations!$C$116+MOD(AA52,Calculations!$C$118))+Control!$C$7*Calculations!$C$85*INDEX('Monthly Data'!Q:Q,Calculations!$C$116+MOD(AA52,Calculations!$C$118))+(1-Control!$C$7*Calculations!$C$87)*INDEX('Monthly Data'!R:R,Calculations!$C$116+MOD(AA52,Calculations!$C$118))</f>
        <v>9.5791276036140301E-3</v>
      </c>
      <c r="ER52" s="86">
        <f ca="1">Control!$C$7*Calculations!$C$82*INDEX('Monthly Data'!N:N,Calculations!$C$116+MOD(AB52,Calculations!$C$118))+Control!$C$7*Calculations!$C$83*INDEX('Monthly Data'!O:O,Calculations!$C$116+MOD(AB52,Calculations!$C$118))+Control!$C$7*Calculations!$C$84*INDEX('Monthly Data'!P:P,Calculations!$C$116+MOD(AB52,Calculations!$C$118))+Control!$C$7*Calculations!$C$85*INDEX('Monthly Data'!Q:Q,Calculations!$C$116+MOD(AB52,Calculations!$C$118))+(1-Control!$C$7*Calculations!$C$87)*INDEX('Monthly Data'!R:R,Calculations!$C$116+MOD(AB52,Calculations!$C$118))</f>
        <v>-2.7490061308214487E-3</v>
      </c>
      <c r="ES52" s="86">
        <f ca="1">Control!$C$7*Calculations!$C$82*INDEX('Monthly Data'!N:N,Calculations!$C$116+MOD(AC52,Calculations!$C$118))+Control!$C$7*Calculations!$C$83*INDEX('Monthly Data'!O:O,Calculations!$C$116+MOD(AC52,Calculations!$C$118))+Control!$C$7*Calculations!$C$84*INDEX('Monthly Data'!P:P,Calculations!$C$116+MOD(AC52,Calculations!$C$118))+Control!$C$7*Calculations!$C$85*INDEX('Monthly Data'!Q:Q,Calculations!$C$116+MOD(AC52,Calculations!$C$118))+(1-Control!$C$7*Calculations!$C$87)*INDEX('Monthly Data'!R:R,Calculations!$C$116+MOD(AC52,Calculations!$C$118))</f>
        <v>5.8868730207813358E-3</v>
      </c>
      <c r="ET52" s="86">
        <f ca="1">Control!$C$7*Calculations!$C$82*INDEX('Monthly Data'!N:N,Calculations!$C$116+MOD(AD52,Calculations!$C$118))+Control!$C$7*Calculations!$C$83*INDEX('Monthly Data'!O:O,Calculations!$C$116+MOD(AD52,Calculations!$C$118))+Control!$C$7*Calculations!$C$84*INDEX('Monthly Data'!P:P,Calculations!$C$116+MOD(AD52,Calculations!$C$118))+Control!$C$7*Calculations!$C$85*INDEX('Monthly Data'!Q:Q,Calculations!$C$116+MOD(AD52,Calculations!$C$118))+(1-Control!$C$7*Calculations!$C$87)*INDEX('Monthly Data'!R:R,Calculations!$C$116+MOD(AD52,Calculations!$C$118))</f>
        <v>1.0415351832335435E-2</v>
      </c>
      <c r="EU52" s="86">
        <f ca="1">Control!$C$7*Calculations!$C$82*INDEX('Monthly Data'!N:N,Calculations!$C$116+MOD(AE52,Calculations!$C$118))+Control!$C$7*Calculations!$C$83*INDEX('Monthly Data'!O:O,Calculations!$C$116+MOD(AE52,Calculations!$C$118))+Control!$C$7*Calculations!$C$84*INDEX('Monthly Data'!P:P,Calculations!$C$116+MOD(AE52,Calculations!$C$118))+Control!$C$7*Calculations!$C$85*INDEX('Monthly Data'!Q:Q,Calculations!$C$116+MOD(AE52,Calculations!$C$118))+(1-Control!$C$7*Calculations!$C$87)*INDEX('Monthly Data'!R:R,Calculations!$C$116+MOD(AE52,Calculations!$C$118))</f>
        <v>4.5735623984309991E-2</v>
      </c>
      <c r="EV52" s="86">
        <f ca="1">Control!$C$7*Calculations!$C$82*INDEX('Monthly Data'!N:N,Calculations!$C$116+MOD(AF52,Calculations!$C$118))+Control!$C$7*Calculations!$C$83*INDEX('Monthly Data'!O:O,Calculations!$C$116+MOD(AF52,Calculations!$C$118))+Control!$C$7*Calculations!$C$84*INDEX('Monthly Data'!P:P,Calculations!$C$116+MOD(AF52,Calculations!$C$118))+Control!$C$7*Calculations!$C$85*INDEX('Monthly Data'!Q:Q,Calculations!$C$116+MOD(AF52,Calculations!$C$118))+(1-Control!$C$7*Calculations!$C$87)*INDEX('Monthly Data'!R:R,Calculations!$C$116+MOD(AF52,Calculations!$C$118))</f>
        <v>1.9073822767906517E-2</v>
      </c>
      <c r="EW52" s="86">
        <f ca="1">Control!$C$7*Calculations!$C$82*INDEX('Monthly Data'!N:N,Calculations!$C$116+MOD(AG52,Calculations!$C$118))+Control!$C$7*Calculations!$C$83*INDEX('Monthly Data'!O:O,Calculations!$C$116+MOD(AG52,Calculations!$C$118))+Control!$C$7*Calculations!$C$84*INDEX('Monthly Data'!P:P,Calculations!$C$116+MOD(AG52,Calculations!$C$118))+Control!$C$7*Calculations!$C$85*INDEX('Monthly Data'!Q:Q,Calculations!$C$116+MOD(AG52,Calculations!$C$118))+(1-Control!$C$7*Calculations!$C$87)*INDEX('Monthly Data'!R:R,Calculations!$C$116+MOD(AG52,Calculations!$C$118))</f>
        <v>-9.8327855560634558E-3</v>
      </c>
      <c r="EX52" s="86">
        <f ca="1">Control!$C$7*Calculations!$C$82*INDEX('Monthly Data'!N:N,Calculations!$C$116+MOD(AH52,Calculations!$C$118))+Control!$C$7*Calculations!$C$83*INDEX('Monthly Data'!O:O,Calculations!$C$116+MOD(AH52,Calculations!$C$118))+Control!$C$7*Calculations!$C$84*INDEX('Monthly Data'!P:P,Calculations!$C$116+MOD(AH52,Calculations!$C$118))+Control!$C$7*Calculations!$C$85*INDEX('Monthly Data'!Q:Q,Calculations!$C$116+MOD(AH52,Calculations!$C$118))+(1-Control!$C$7*Calculations!$C$87)*INDEX('Monthly Data'!R:R,Calculations!$C$116+MOD(AH52,Calculations!$C$118))</f>
        <v>-2.5168357537820856E-4</v>
      </c>
      <c r="EY52" s="86">
        <f ca="1">Control!$C$7*Calculations!$C$82*INDEX('Monthly Data'!N:N,Calculations!$C$116+MOD(AI52,Calculations!$C$118))+Control!$C$7*Calculations!$C$83*INDEX('Monthly Data'!O:O,Calculations!$C$116+MOD(AI52,Calculations!$C$118))+Control!$C$7*Calculations!$C$84*INDEX('Monthly Data'!P:P,Calculations!$C$116+MOD(AI52,Calculations!$C$118))+Control!$C$7*Calculations!$C$85*INDEX('Monthly Data'!Q:Q,Calculations!$C$116+MOD(AI52,Calculations!$C$118))+(1-Control!$C$7*Calculations!$C$87)*INDEX('Monthly Data'!R:R,Calculations!$C$116+MOD(AI52,Calculations!$C$118))</f>
        <v>1.7472933988537529E-2</v>
      </c>
      <c r="EZ52" s="86">
        <f ca="1">Control!$C$7*Calculations!$C$82*INDEX('Monthly Data'!N:N,Calculations!$C$116+MOD(AJ52,Calculations!$C$118))+Control!$C$7*Calculations!$C$83*INDEX('Monthly Data'!O:O,Calculations!$C$116+MOD(AJ52,Calculations!$C$118))+Control!$C$7*Calculations!$C$84*INDEX('Monthly Data'!P:P,Calculations!$C$116+MOD(AJ52,Calculations!$C$118))+Control!$C$7*Calculations!$C$85*INDEX('Monthly Data'!Q:Q,Calculations!$C$116+MOD(AJ52,Calculations!$C$118))+(1-Control!$C$7*Calculations!$C$87)*INDEX('Monthly Data'!R:R,Calculations!$C$116+MOD(AJ52,Calculations!$C$118))</f>
        <v>7.7184133340106598E-3</v>
      </c>
      <c r="FA52" s="86">
        <f ca="1">Control!$C$7*Calculations!$C$82*INDEX('Monthly Data'!N:N,Calculations!$C$116+MOD(AK52,Calculations!$C$118))+Control!$C$7*Calculations!$C$83*INDEX('Monthly Data'!O:O,Calculations!$C$116+MOD(AK52,Calculations!$C$118))+Control!$C$7*Calculations!$C$84*INDEX('Monthly Data'!P:P,Calculations!$C$116+MOD(AK52,Calculations!$C$118))+Control!$C$7*Calculations!$C$85*INDEX('Monthly Data'!Q:Q,Calculations!$C$116+MOD(AK52,Calculations!$C$118))+(1-Control!$C$7*Calculations!$C$87)*INDEX('Monthly Data'!R:R,Calculations!$C$116+MOD(AK52,Calculations!$C$118))</f>
        <v>2.4470405846852006E-3</v>
      </c>
      <c r="FB52" s="86">
        <f ca="1">Control!$C$7*Calculations!$C$82*INDEX('Monthly Data'!N:N,Calculations!$C$116+MOD(AL52,Calculations!$C$118))+Control!$C$7*Calculations!$C$83*INDEX('Monthly Data'!O:O,Calculations!$C$116+MOD(AL52,Calculations!$C$118))+Control!$C$7*Calculations!$C$84*INDEX('Monthly Data'!P:P,Calculations!$C$116+MOD(AL52,Calculations!$C$118))+Control!$C$7*Calculations!$C$85*INDEX('Monthly Data'!Q:Q,Calculations!$C$116+MOD(AL52,Calculations!$C$118))+(1-Control!$C$7*Calculations!$C$87)*INDEX('Monthly Data'!R:R,Calculations!$C$116+MOD(AL52,Calculations!$C$118))</f>
        <v>-7.3651264633385334E-4</v>
      </c>
      <c r="FC52" s="86">
        <f ca="1">Control!$C$7*Calculations!$C$82*INDEX('Monthly Data'!N:N,Calculations!$C$116+MOD(AM52,Calculations!$C$118))+Control!$C$7*Calculations!$C$83*INDEX('Monthly Data'!O:O,Calculations!$C$116+MOD(AM52,Calculations!$C$118))+Control!$C$7*Calculations!$C$84*INDEX('Monthly Data'!P:P,Calculations!$C$116+MOD(AM52,Calculations!$C$118))+Control!$C$7*Calculations!$C$85*INDEX('Monthly Data'!Q:Q,Calculations!$C$116+MOD(AM52,Calculations!$C$118))+(1-Control!$C$7*Calculations!$C$87)*INDEX('Monthly Data'!R:R,Calculations!$C$116+MOD(AM52,Calculations!$C$118))</f>
        <v>-2.0259958308006688E-2</v>
      </c>
      <c r="FD52" s="86">
        <f ca="1">Control!$C$7*Calculations!$C$82*INDEX('Monthly Data'!N:N,Calculations!$C$116+MOD(AN52,Calculations!$C$118))+Control!$C$7*Calculations!$C$83*INDEX('Monthly Data'!O:O,Calculations!$C$116+MOD(AN52,Calculations!$C$118))+Control!$C$7*Calculations!$C$84*INDEX('Monthly Data'!P:P,Calculations!$C$116+MOD(AN52,Calculations!$C$118))+Control!$C$7*Calculations!$C$85*INDEX('Monthly Data'!Q:Q,Calculations!$C$116+MOD(AN52,Calculations!$C$118))+(1-Control!$C$7*Calculations!$C$87)*INDEX('Monthly Data'!R:R,Calculations!$C$116+MOD(AN52,Calculations!$C$118))</f>
        <v>7.9764341593600071E-3</v>
      </c>
      <c r="FE52" s="86">
        <f ca="1">Control!$C$7*Calculations!$C$82*INDEX('Monthly Data'!N:N,Calculations!$C$116+MOD(AO52,Calculations!$C$118))+Control!$C$7*Calculations!$C$83*INDEX('Monthly Data'!O:O,Calculations!$C$116+MOD(AO52,Calculations!$C$118))+Control!$C$7*Calculations!$C$84*INDEX('Monthly Data'!P:P,Calculations!$C$116+MOD(AO52,Calculations!$C$118))+Control!$C$7*Calculations!$C$85*INDEX('Monthly Data'!Q:Q,Calculations!$C$116+MOD(AO52,Calculations!$C$118))+(1-Control!$C$7*Calculations!$C$87)*INDEX('Monthly Data'!R:R,Calculations!$C$116+MOD(AO52,Calculations!$C$118))</f>
        <v>4.5132804118240749E-2</v>
      </c>
      <c r="FF52" s="86">
        <f ca="1">Control!$C$7*Calculations!$C$82*INDEX('Monthly Data'!N:N,Calculations!$C$116+MOD(AP52,Calculations!$C$118))+Control!$C$7*Calculations!$C$83*INDEX('Monthly Data'!O:O,Calculations!$C$116+MOD(AP52,Calculations!$C$118))+Control!$C$7*Calculations!$C$84*INDEX('Monthly Data'!P:P,Calculations!$C$116+MOD(AP52,Calculations!$C$118))+Control!$C$7*Calculations!$C$85*INDEX('Monthly Data'!Q:Q,Calculations!$C$116+MOD(AP52,Calculations!$C$118))+(1-Control!$C$7*Calculations!$C$87)*INDEX('Monthly Data'!R:R,Calculations!$C$116+MOD(AP52,Calculations!$C$118))</f>
        <v>-2.6378232493851243E-2</v>
      </c>
      <c r="FG52" s="86">
        <f ca="1">Control!$C$7*Calculations!$C$82*INDEX('Monthly Data'!N:N,Calculations!$C$116+MOD(AQ52,Calculations!$C$118))+Control!$C$7*Calculations!$C$83*INDEX('Monthly Data'!O:O,Calculations!$C$116+MOD(AQ52,Calculations!$C$118))+Control!$C$7*Calculations!$C$84*INDEX('Monthly Data'!P:P,Calculations!$C$116+MOD(AQ52,Calculations!$C$118))+Control!$C$7*Calculations!$C$85*INDEX('Monthly Data'!Q:Q,Calculations!$C$116+MOD(AQ52,Calculations!$C$118))+(1-Control!$C$7*Calculations!$C$87)*INDEX('Monthly Data'!R:R,Calculations!$C$116+MOD(AQ52,Calculations!$C$118))</f>
        <v>4.089189590407355E-3</v>
      </c>
      <c r="FH52" s="86">
        <f ca="1">Control!$C$7*Calculations!$C$82*INDEX('Monthly Data'!N:N,Calculations!$C$116+MOD(AR52,Calculations!$C$118))+Control!$C$7*Calculations!$C$83*INDEX('Monthly Data'!O:O,Calculations!$C$116+MOD(AR52,Calculations!$C$118))+Control!$C$7*Calculations!$C$84*INDEX('Monthly Data'!P:P,Calculations!$C$116+MOD(AR52,Calculations!$C$118))+Control!$C$7*Calculations!$C$85*INDEX('Monthly Data'!Q:Q,Calculations!$C$116+MOD(AR52,Calculations!$C$118))+(1-Control!$C$7*Calculations!$C$87)*INDEX('Monthly Data'!R:R,Calculations!$C$116+MOD(AR52,Calculations!$C$118))</f>
        <v>-3.9863250714949353E-2</v>
      </c>
      <c r="FI52" s="86">
        <f ca="1">Control!$C$7*Calculations!$C$82*INDEX('Monthly Data'!N:N,Calculations!$C$116+MOD(AS52,Calculations!$C$118))+Control!$C$7*Calculations!$C$83*INDEX('Monthly Data'!O:O,Calculations!$C$116+MOD(AS52,Calculations!$C$118))+Control!$C$7*Calculations!$C$84*INDEX('Monthly Data'!P:P,Calculations!$C$116+MOD(AS52,Calculations!$C$118))+Control!$C$7*Calculations!$C$85*INDEX('Monthly Data'!Q:Q,Calculations!$C$116+MOD(AS52,Calculations!$C$118))+(1-Control!$C$7*Calculations!$C$87)*INDEX('Monthly Data'!R:R,Calculations!$C$116+MOD(AS52,Calculations!$C$118))</f>
        <v>3.5231336013669103E-2</v>
      </c>
      <c r="FJ52" s="86">
        <f ca="1">Control!$C$7*Calculations!$C$82*INDEX('Monthly Data'!N:N,Calculations!$C$116+MOD(AT52,Calculations!$C$118))+Control!$C$7*Calculations!$C$83*INDEX('Monthly Data'!O:O,Calculations!$C$116+MOD(AT52,Calculations!$C$118))+Control!$C$7*Calculations!$C$84*INDEX('Monthly Data'!P:P,Calculations!$C$116+MOD(AT52,Calculations!$C$118))+Control!$C$7*Calculations!$C$85*INDEX('Monthly Data'!Q:Q,Calculations!$C$116+MOD(AT52,Calculations!$C$118))+(1-Control!$C$7*Calculations!$C$87)*INDEX('Monthly Data'!R:R,Calculations!$C$116+MOD(AT52,Calculations!$C$118))</f>
        <v>-1.8530040247387896E-2</v>
      </c>
      <c r="FK52" s="86">
        <f ca="1">Control!$C$7*Calculations!$C$82*INDEX('Monthly Data'!N:N,Calculations!$C$116+MOD(AU52,Calculations!$C$118))+Control!$C$7*Calculations!$C$83*INDEX('Monthly Data'!O:O,Calculations!$C$116+MOD(AU52,Calculations!$C$118))+Control!$C$7*Calculations!$C$84*INDEX('Monthly Data'!P:P,Calculations!$C$116+MOD(AU52,Calculations!$C$118))+Control!$C$7*Calculations!$C$85*INDEX('Monthly Data'!Q:Q,Calculations!$C$116+MOD(AU52,Calculations!$C$118))+(1-Control!$C$7*Calculations!$C$87)*INDEX('Monthly Data'!R:R,Calculations!$C$116+MOD(AU52,Calculations!$C$118))</f>
        <v>7.9764341593600071E-3</v>
      </c>
      <c r="FL52" s="86">
        <f ca="1">Control!$C$7*Calculations!$C$82*INDEX('Monthly Data'!N:N,Calculations!$C$116+MOD(AV52,Calculations!$C$118))+Control!$C$7*Calculations!$C$83*INDEX('Monthly Data'!O:O,Calculations!$C$116+MOD(AV52,Calculations!$C$118))+Control!$C$7*Calculations!$C$84*INDEX('Monthly Data'!P:P,Calculations!$C$116+MOD(AV52,Calculations!$C$118))+Control!$C$7*Calculations!$C$85*INDEX('Monthly Data'!Q:Q,Calculations!$C$116+MOD(AV52,Calculations!$C$118))+(1-Control!$C$7*Calculations!$C$87)*INDEX('Monthly Data'!R:R,Calculations!$C$116+MOD(AV52,Calculations!$C$118))</f>
        <v>3.8809817903524786E-2</v>
      </c>
      <c r="FM52" s="86">
        <f ca="1">Control!$C$7*Calculations!$C$82*INDEX('Monthly Data'!N:N,Calculations!$C$116+MOD(AW52,Calculations!$C$118))+Control!$C$7*Calculations!$C$83*INDEX('Monthly Data'!O:O,Calculations!$C$116+MOD(AW52,Calculations!$C$118))+Control!$C$7*Calculations!$C$84*INDEX('Monthly Data'!P:P,Calculations!$C$116+MOD(AW52,Calculations!$C$118))+Control!$C$7*Calculations!$C$85*INDEX('Monthly Data'!Q:Q,Calculations!$C$116+MOD(AW52,Calculations!$C$118))+(1-Control!$C$7*Calculations!$C$87)*INDEX('Monthly Data'!R:R,Calculations!$C$116+MOD(AW52,Calculations!$C$118))</f>
        <v>9.9787204839310462E-3</v>
      </c>
      <c r="FN52" s="86">
        <f ca="1">Control!$C$7*Calculations!$C$82*INDEX('Monthly Data'!N:N,Calculations!$C$116+MOD(AX52,Calculations!$C$118))+Control!$C$7*Calculations!$C$83*INDEX('Monthly Data'!O:O,Calculations!$C$116+MOD(AX52,Calculations!$C$118))+Control!$C$7*Calculations!$C$84*INDEX('Monthly Data'!P:P,Calculations!$C$116+MOD(AX52,Calculations!$C$118))+Control!$C$7*Calculations!$C$85*INDEX('Monthly Data'!Q:Q,Calculations!$C$116+MOD(AX52,Calculations!$C$118))+(1-Control!$C$7*Calculations!$C$87)*INDEX('Monthly Data'!R:R,Calculations!$C$116+MOD(AX52,Calculations!$C$118))</f>
        <v>-1.8530040247387896E-2</v>
      </c>
      <c r="FO52" s="86">
        <f ca="1">Control!$C$7*Calculations!$C$82*INDEX('Monthly Data'!N:N,Calculations!$C$116+MOD(AY52,Calculations!$C$118))+Control!$C$7*Calculations!$C$83*INDEX('Monthly Data'!O:O,Calculations!$C$116+MOD(AY52,Calculations!$C$118))+Control!$C$7*Calculations!$C$84*INDEX('Monthly Data'!P:P,Calculations!$C$116+MOD(AY52,Calculations!$C$118))+Control!$C$7*Calculations!$C$85*INDEX('Monthly Data'!Q:Q,Calculations!$C$116+MOD(AY52,Calculations!$C$118))+(1-Control!$C$7*Calculations!$C$87)*INDEX('Monthly Data'!R:R,Calculations!$C$116+MOD(AY52,Calculations!$C$118))</f>
        <v>2.1918137743539623E-2</v>
      </c>
      <c r="FP52" s="86">
        <f ca="1">Control!$C$7*Calculations!$C$82*INDEX('Monthly Data'!N:N,Calculations!$C$116+MOD(AZ52,Calculations!$C$118))+Control!$C$7*Calculations!$C$83*INDEX('Monthly Data'!O:O,Calculations!$C$116+MOD(AZ52,Calculations!$C$118))+Control!$C$7*Calculations!$C$84*INDEX('Monthly Data'!P:P,Calculations!$C$116+MOD(AZ52,Calculations!$C$118))+Control!$C$7*Calculations!$C$85*INDEX('Monthly Data'!Q:Q,Calculations!$C$116+MOD(AZ52,Calculations!$C$118))+(1-Control!$C$7*Calculations!$C$87)*INDEX('Monthly Data'!R:R,Calculations!$C$116+MOD(AZ52,Calculations!$C$118))</f>
        <v>-2.0269389991732112E-2</v>
      </c>
      <c r="FQ52" s="86">
        <f ca="1">Control!$C$7*Calculations!$C$82*INDEX('Monthly Data'!N:N,Calculations!$C$116+MOD(BA52,Calculations!$C$118))+Control!$C$7*Calculations!$C$83*INDEX('Monthly Data'!O:O,Calculations!$C$116+MOD(BA52,Calculations!$C$118))+Control!$C$7*Calculations!$C$84*INDEX('Monthly Data'!P:P,Calculations!$C$116+MOD(BA52,Calculations!$C$118))+Control!$C$7*Calculations!$C$85*INDEX('Monthly Data'!Q:Q,Calculations!$C$116+MOD(BA52,Calculations!$C$118))+(1-Control!$C$7*Calculations!$C$87)*INDEX('Monthly Data'!R:R,Calculations!$C$116+MOD(BA52,Calculations!$C$118))</f>
        <v>1.5216630695380906E-2</v>
      </c>
      <c r="FR52" s="86">
        <f ca="1">Control!$C$7*Calculations!$C$82*INDEX('Monthly Data'!N:N,Calculations!$C$116+MOD(BB52,Calculations!$C$118))+Control!$C$7*Calculations!$C$83*INDEX('Monthly Data'!O:O,Calculations!$C$116+MOD(BB52,Calculations!$C$118))+Control!$C$7*Calculations!$C$84*INDEX('Monthly Data'!P:P,Calculations!$C$116+MOD(BB52,Calculations!$C$118))+Control!$C$7*Calculations!$C$85*INDEX('Monthly Data'!Q:Q,Calculations!$C$116+MOD(BB52,Calculations!$C$118))+(1-Control!$C$7*Calculations!$C$87)*INDEX('Monthly Data'!R:R,Calculations!$C$116+MOD(BB52,Calculations!$C$118))</f>
        <v>3.7118215575026904E-2</v>
      </c>
      <c r="FS52" s="86">
        <f ca="1">Control!$C$7*Calculations!$C$82*INDEX('Monthly Data'!N:N,Calculations!$C$116+MOD(BC52,Calculations!$C$118))+Control!$C$7*Calculations!$C$83*INDEX('Monthly Data'!O:O,Calculations!$C$116+MOD(BC52,Calculations!$C$118))+Control!$C$7*Calculations!$C$84*INDEX('Monthly Data'!P:P,Calculations!$C$116+MOD(BC52,Calculations!$C$118))+Control!$C$7*Calculations!$C$85*INDEX('Monthly Data'!Q:Q,Calculations!$C$116+MOD(BC52,Calculations!$C$118))+(1-Control!$C$7*Calculations!$C$87)*INDEX('Monthly Data'!R:R,Calculations!$C$116+MOD(BC52,Calculations!$C$118))</f>
        <v>1.3891304280773396E-2</v>
      </c>
      <c r="FT52" s="86">
        <f ca="1">Control!$C$7*Calculations!$C$82*INDEX('Monthly Data'!N:N,Calculations!$C$116+MOD(BD52,Calculations!$C$118))+Control!$C$7*Calculations!$C$83*INDEX('Monthly Data'!O:O,Calculations!$C$116+MOD(BD52,Calculations!$C$118))+Control!$C$7*Calculations!$C$84*INDEX('Monthly Data'!P:P,Calculations!$C$116+MOD(BD52,Calculations!$C$118))+Control!$C$7*Calculations!$C$85*INDEX('Monthly Data'!Q:Q,Calculations!$C$116+MOD(BD52,Calculations!$C$118))+(1-Control!$C$7*Calculations!$C$87)*INDEX('Monthly Data'!R:R,Calculations!$C$116+MOD(BD52,Calculations!$C$118))</f>
        <v>-1.5984879994281095E-2</v>
      </c>
      <c r="FU52" s="86">
        <f ca="1">Control!$C$7*Calculations!$C$82*INDEX('Monthly Data'!N:N,Calculations!$C$116+MOD(BE52,Calculations!$C$118))+Control!$C$7*Calculations!$C$83*INDEX('Monthly Data'!O:O,Calculations!$C$116+MOD(BE52,Calculations!$C$118))+Control!$C$7*Calculations!$C$84*INDEX('Monthly Data'!P:P,Calculations!$C$116+MOD(BE52,Calculations!$C$118))+Control!$C$7*Calculations!$C$85*INDEX('Monthly Data'!Q:Q,Calculations!$C$116+MOD(BE52,Calculations!$C$118))+(1-Control!$C$7*Calculations!$C$87)*INDEX('Monthly Data'!R:R,Calculations!$C$116+MOD(BE52,Calculations!$C$118))</f>
        <v>-1.3959200237295809E-2</v>
      </c>
      <c r="FV52" s="86">
        <f ca="1">Control!$C$7*Calculations!$C$82*INDEX('Monthly Data'!N:N,Calculations!$C$116+MOD(BF52,Calculations!$C$118))+Control!$C$7*Calculations!$C$83*INDEX('Monthly Data'!O:O,Calculations!$C$116+MOD(BF52,Calculations!$C$118))+Control!$C$7*Calculations!$C$84*INDEX('Monthly Data'!P:P,Calculations!$C$116+MOD(BF52,Calculations!$C$118))+Control!$C$7*Calculations!$C$85*INDEX('Monthly Data'!Q:Q,Calculations!$C$116+MOD(BF52,Calculations!$C$118))+(1-Control!$C$7*Calculations!$C$87)*INDEX('Monthly Data'!R:R,Calculations!$C$116+MOD(BF52,Calculations!$C$118))</f>
        <v>2.3206536303657571E-2</v>
      </c>
      <c r="FW52" s="86">
        <f ca="1">Control!$C$7*Calculations!$C$82*INDEX('Monthly Data'!N:N,Calculations!$C$116+MOD(BG52,Calculations!$C$118))+Control!$C$7*Calculations!$C$83*INDEX('Monthly Data'!O:O,Calculations!$C$116+MOD(BG52,Calculations!$C$118))+Control!$C$7*Calculations!$C$84*INDEX('Monthly Data'!P:P,Calculations!$C$116+MOD(BG52,Calculations!$C$118))+Control!$C$7*Calculations!$C$85*INDEX('Monthly Data'!Q:Q,Calculations!$C$116+MOD(BG52,Calculations!$C$118))+(1-Control!$C$7*Calculations!$C$87)*INDEX('Monthly Data'!R:R,Calculations!$C$116+MOD(BG52,Calculations!$C$118))</f>
        <v>2.5325873776067674E-2</v>
      </c>
      <c r="FX52" s="86">
        <f ca="1">Control!$C$7*Calculations!$C$82*INDEX('Monthly Data'!N:N,Calculations!$C$116+MOD(BH52,Calculations!$C$118))+Control!$C$7*Calculations!$C$83*INDEX('Monthly Data'!O:O,Calculations!$C$116+MOD(BH52,Calculations!$C$118))+Control!$C$7*Calculations!$C$84*INDEX('Monthly Data'!P:P,Calculations!$C$116+MOD(BH52,Calculations!$C$118))+Control!$C$7*Calculations!$C$85*INDEX('Monthly Data'!Q:Q,Calculations!$C$116+MOD(BH52,Calculations!$C$118))+(1-Control!$C$7*Calculations!$C$87)*INDEX('Monthly Data'!R:R,Calculations!$C$116+MOD(BH52,Calculations!$C$118))</f>
        <v>2.9708469559001142E-2</v>
      </c>
      <c r="FY52" s="86">
        <f ca="1">Control!$C$7*Calculations!$C$82*INDEX('Monthly Data'!N:N,Calculations!$C$116+MOD(BI52,Calculations!$C$118))+Control!$C$7*Calculations!$C$83*INDEX('Monthly Data'!O:O,Calculations!$C$116+MOD(BI52,Calculations!$C$118))+Control!$C$7*Calculations!$C$84*INDEX('Monthly Data'!P:P,Calculations!$C$116+MOD(BI52,Calculations!$C$118))+Control!$C$7*Calculations!$C$85*INDEX('Monthly Data'!Q:Q,Calculations!$C$116+MOD(BI52,Calculations!$C$118))+(1-Control!$C$7*Calculations!$C$87)*INDEX('Monthly Data'!R:R,Calculations!$C$116+MOD(BI52,Calculations!$C$118))</f>
        <v>-2.6378232493851243E-2</v>
      </c>
      <c r="FZ52" s="86">
        <f ca="1">Control!$C$7*Calculations!$C$82*INDEX('Monthly Data'!N:N,Calculations!$C$116+MOD(BJ52,Calculations!$C$118))+Control!$C$7*Calculations!$C$83*INDEX('Monthly Data'!O:O,Calculations!$C$116+MOD(BJ52,Calculations!$C$118))+Control!$C$7*Calculations!$C$84*INDEX('Monthly Data'!P:P,Calculations!$C$116+MOD(BJ52,Calculations!$C$118))+Control!$C$7*Calculations!$C$85*INDEX('Monthly Data'!Q:Q,Calculations!$C$116+MOD(BJ52,Calculations!$C$118))+(1-Control!$C$7*Calculations!$C$87)*INDEX('Monthly Data'!R:R,Calculations!$C$116+MOD(BJ52,Calculations!$C$118))</f>
        <v>-2.0269389991732112E-2</v>
      </c>
      <c r="GA52" s="86">
        <f ca="1">Control!$C$7*Calculations!$C$82*INDEX('Monthly Data'!N:N,Calculations!$C$116+MOD(BK52,Calculations!$C$118))+Control!$C$7*Calculations!$C$83*INDEX('Monthly Data'!O:O,Calculations!$C$116+MOD(BK52,Calculations!$C$118))+Control!$C$7*Calculations!$C$84*INDEX('Monthly Data'!P:P,Calculations!$C$116+MOD(BK52,Calculations!$C$118))+Control!$C$7*Calculations!$C$85*INDEX('Monthly Data'!Q:Q,Calculations!$C$116+MOD(BK52,Calculations!$C$118))+(1-Control!$C$7*Calculations!$C$87)*INDEX('Monthly Data'!R:R,Calculations!$C$116+MOD(BK52,Calculations!$C$118))</f>
        <v>-1.0485101266941802E-2</v>
      </c>
      <c r="GB52" s="86">
        <f ca="1">Control!$C$7*Calculations!$C$82*INDEX('Monthly Data'!N:N,Calculations!$C$116+MOD(BL52,Calculations!$C$118))+Control!$C$7*Calculations!$C$83*INDEX('Monthly Data'!O:O,Calculations!$C$116+MOD(BL52,Calculations!$C$118))+Control!$C$7*Calculations!$C$84*INDEX('Monthly Data'!P:P,Calculations!$C$116+MOD(BL52,Calculations!$C$118))+Control!$C$7*Calculations!$C$85*INDEX('Monthly Data'!Q:Q,Calculations!$C$116+MOD(BL52,Calculations!$C$118))+(1-Control!$C$7*Calculations!$C$87)*INDEX('Monthly Data'!R:R,Calculations!$C$116+MOD(BL52,Calculations!$C$118))</f>
        <v>8.4240675975201049E-3</v>
      </c>
      <c r="GC52" s="86">
        <f ca="1">Control!$C$7*Calculations!$C$82*INDEX('Monthly Data'!N:N,Calculations!$C$116+MOD(BM52,Calculations!$C$118))+Control!$C$7*Calculations!$C$83*INDEX('Monthly Data'!O:O,Calculations!$C$116+MOD(BM52,Calculations!$C$118))+Control!$C$7*Calculations!$C$84*INDEX('Monthly Data'!P:P,Calculations!$C$116+MOD(BM52,Calculations!$C$118))+Control!$C$7*Calculations!$C$85*INDEX('Monthly Data'!Q:Q,Calculations!$C$116+MOD(BM52,Calculations!$C$118))+(1-Control!$C$7*Calculations!$C$87)*INDEX('Monthly Data'!R:R,Calculations!$C$116+MOD(BM52,Calculations!$C$118))</f>
        <v>1.0018681835149534E-3</v>
      </c>
      <c r="GD52" s="86">
        <f ca="1">Control!$C$7*Calculations!$C$82*INDEX('Monthly Data'!N:N,Calculations!$C$116+MOD(BN52,Calculations!$C$118))+Control!$C$7*Calculations!$C$83*INDEX('Monthly Data'!O:O,Calculations!$C$116+MOD(BN52,Calculations!$C$118))+Control!$C$7*Calculations!$C$84*INDEX('Monthly Data'!P:P,Calculations!$C$116+MOD(BN52,Calculations!$C$118))+Control!$C$7*Calculations!$C$85*INDEX('Monthly Data'!Q:Q,Calculations!$C$116+MOD(BN52,Calculations!$C$118))+(1-Control!$C$7*Calculations!$C$87)*INDEX('Monthly Data'!R:R,Calculations!$C$116+MOD(BN52,Calculations!$C$118))</f>
        <v>1.3891304280773396E-2</v>
      </c>
      <c r="GE52" s="86">
        <f ca="1">Control!$C$7*Calculations!$C$82*INDEX('Monthly Data'!N:N,Calculations!$C$116+MOD(BO52,Calculations!$C$118))+Control!$C$7*Calculations!$C$83*INDEX('Monthly Data'!O:O,Calculations!$C$116+MOD(BO52,Calculations!$C$118))+Control!$C$7*Calculations!$C$84*INDEX('Monthly Data'!P:P,Calculations!$C$116+MOD(BO52,Calculations!$C$118))+Control!$C$7*Calculations!$C$85*INDEX('Monthly Data'!Q:Q,Calculations!$C$116+MOD(BO52,Calculations!$C$118))+(1-Control!$C$7*Calculations!$C$87)*INDEX('Monthly Data'!R:R,Calculations!$C$116+MOD(BO52,Calculations!$C$118))</f>
        <v>-2.5168357537820856E-4</v>
      </c>
      <c r="GF52" s="86">
        <f ca="1">Control!$C$7*Calculations!$C$82*INDEX('Monthly Data'!N:N,Calculations!$C$116+MOD(BP52,Calculations!$C$118))+Control!$C$7*Calculations!$C$83*INDEX('Monthly Data'!O:O,Calculations!$C$116+MOD(BP52,Calculations!$C$118))+Control!$C$7*Calculations!$C$84*INDEX('Monthly Data'!P:P,Calculations!$C$116+MOD(BP52,Calculations!$C$118))+Control!$C$7*Calculations!$C$85*INDEX('Monthly Data'!Q:Q,Calculations!$C$116+MOD(BP52,Calculations!$C$118))+(1-Control!$C$7*Calculations!$C$87)*INDEX('Monthly Data'!R:R,Calculations!$C$116+MOD(BP52,Calculations!$C$118))</f>
        <v>3.1070573055362403E-2</v>
      </c>
      <c r="GG52" s="86">
        <f ca="1">Control!$C$7*Calculations!$C$82*INDEX('Monthly Data'!N:N,Calculations!$C$116+MOD(BQ52,Calculations!$C$118))+Control!$C$7*Calculations!$C$83*INDEX('Monthly Data'!O:O,Calculations!$C$116+MOD(BQ52,Calculations!$C$118))+Control!$C$7*Calculations!$C$84*INDEX('Monthly Data'!P:P,Calculations!$C$116+MOD(BQ52,Calculations!$C$118))+Control!$C$7*Calculations!$C$85*INDEX('Monthly Data'!Q:Q,Calculations!$C$116+MOD(BQ52,Calculations!$C$118))+(1-Control!$C$7*Calculations!$C$87)*INDEX('Monthly Data'!R:R,Calculations!$C$116+MOD(BQ52,Calculations!$C$118))</f>
        <v>8.3814116887657771E-3</v>
      </c>
      <c r="GH52" s="86">
        <f ca="1">Control!$C$7*Calculations!$C$82*INDEX('Monthly Data'!N:N,Calculations!$C$116+MOD(BR52,Calculations!$C$118))+Control!$C$7*Calculations!$C$83*INDEX('Monthly Data'!O:O,Calculations!$C$116+MOD(BR52,Calculations!$C$118))+Control!$C$7*Calculations!$C$84*INDEX('Monthly Data'!P:P,Calculations!$C$116+MOD(BR52,Calculations!$C$118))+Control!$C$7*Calculations!$C$85*INDEX('Monthly Data'!Q:Q,Calculations!$C$116+MOD(BR52,Calculations!$C$118))+(1-Control!$C$7*Calculations!$C$87)*INDEX('Monthly Data'!R:R,Calculations!$C$116+MOD(BR52,Calculations!$C$118))</f>
        <v>4.7768166384148329E-3</v>
      </c>
      <c r="GI52" s="86">
        <f ca="1">Control!$C$7*Calculations!$C$82*INDEX('Monthly Data'!N:N,Calculations!$C$116+MOD(BS52,Calculations!$C$118))+Control!$C$7*Calculations!$C$83*INDEX('Monthly Data'!O:O,Calculations!$C$116+MOD(BS52,Calculations!$C$118))+Control!$C$7*Calculations!$C$84*INDEX('Monthly Data'!P:P,Calculations!$C$116+MOD(BS52,Calculations!$C$118))+Control!$C$7*Calculations!$C$85*INDEX('Monthly Data'!Q:Q,Calculations!$C$116+MOD(BS52,Calculations!$C$118))+(1-Control!$C$7*Calculations!$C$87)*INDEX('Monthly Data'!R:R,Calculations!$C$116+MOD(BS52,Calculations!$C$118))</f>
        <v>1.3423979074716584E-2</v>
      </c>
      <c r="GJ52" s="86">
        <f ca="1">Control!$C$7*Calculations!$C$82*INDEX('Monthly Data'!N:N,Calculations!$C$116+MOD(BT52,Calculations!$C$118))+Control!$C$7*Calculations!$C$83*INDEX('Monthly Data'!O:O,Calculations!$C$116+MOD(BT52,Calculations!$C$118))+Control!$C$7*Calculations!$C$84*INDEX('Monthly Data'!P:P,Calculations!$C$116+MOD(BT52,Calculations!$C$118))+Control!$C$7*Calculations!$C$85*INDEX('Monthly Data'!Q:Q,Calculations!$C$116+MOD(BT52,Calculations!$C$118))+(1-Control!$C$7*Calculations!$C$87)*INDEX('Monthly Data'!R:R,Calculations!$C$116+MOD(BT52,Calculations!$C$118))</f>
        <v>-9.839093431862074E-3</v>
      </c>
      <c r="GK52" s="86">
        <f ca="1">Control!$C$7*Calculations!$C$82*INDEX('Monthly Data'!N:N,Calculations!$C$116+MOD(BU52,Calculations!$C$118))+Control!$C$7*Calculations!$C$83*INDEX('Monthly Data'!O:O,Calculations!$C$116+MOD(BU52,Calculations!$C$118))+Control!$C$7*Calculations!$C$84*INDEX('Monthly Data'!P:P,Calculations!$C$116+MOD(BU52,Calculations!$C$118))+Control!$C$7*Calculations!$C$85*INDEX('Monthly Data'!Q:Q,Calculations!$C$116+MOD(BU52,Calculations!$C$118))+(1-Control!$C$7*Calculations!$C$87)*INDEX('Monthly Data'!R:R,Calculations!$C$116+MOD(BU52,Calculations!$C$118))</f>
        <v>1.4915555251167555E-3</v>
      </c>
      <c r="GL52" s="86">
        <f ca="1">Control!$C$7*Calculations!$C$82*INDEX('Monthly Data'!N:N,Calculations!$C$116+MOD(BV52,Calculations!$C$118))+Control!$C$7*Calculations!$C$83*INDEX('Monthly Data'!O:O,Calculations!$C$116+MOD(BV52,Calculations!$C$118))+Control!$C$7*Calculations!$C$84*INDEX('Monthly Data'!P:P,Calculations!$C$116+MOD(BV52,Calculations!$C$118))+Control!$C$7*Calculations!$C$85*INDEX('Monthly Data'!Q:Q,Calculations!$C$116+MOD(BV52,Calculations!$C$118))+(1-Control!$C$7*Calculations!$C$87)*INDEX('Monthly Data'!R:R,Calculations!$C$116+MOD(BV52,Calculations!$C$118))</f>
        <v>1.5108777406081684E-3</v>
      </c>
      <c r="GM52" s="86">
        <f ca="1">Control!$C$7*Calculations!$C$82*INDEX('Monthly Data'!N:N,Calculations!$C$116+MOD(BW52,Calculations!$C$118))+Control!$C$7*Calculations!$C$83*INDEX('Monthly Data'!O:O,Calculations!$C$116+MOD(BW52,Calculations!$C$118))+Control!$C$7*Calculations!$C$84*INDEX('Monthly Data'!P:P,Calculations!$C$116+MOD(BW52,Calculations!$C$118))+Control!$C$7*Calculations!$C$85*INDEX('Monthly Data'!Q:Q,Calculations!$C$116+MOD(BW52,Calculations!$C$118))+(1-Control!$C$7*Calculations!$C$87)*INDEX('Monthly Data'!R:R,Calculations!$C$116+MOD(BW52,Calculations!$C$118))</f>
        <v>-7.3651264633385334E-4</v>
      </c>
      <c r="GN52" s="86">
        <f ca="1">Control!$C$7*Calculations!$C$82*INDEX('Monthly Data'!N:N,Calculations!$C$116+MOD(BX52,Calculations!$C$118))+Control!$C$7*Calculations!$C$83*INDEX('Monthly Data'!O:O,Calculations!$C$116+MOD(BX52,Calculations!$C$118))+Control!$C$7*Calculations!$C$84*INDEX('Monthly Data'!P:P,Calculations!$C$116+MOD(BX52,Calculations!$C$118))+Control!$C$7*Calculations!$C$85*INDEX('Monthly Data'!Q:Q,Calculations!$C$116+MOD(BX52,Calculations!$C$118))+(1-Control!$C$7*Calculations!$C$87)*INDEX('Monthly Data'!R:R,Calculations!$C$116+MOD(BX52,Calculations!$C$118))</f>
        <v>3.9251937367756782E-3</v>
      </c>
      <c r="GO52" s="86">
        <f ca="1">Control!$C$7*Calculations!$C$82*INDEX('Monthly Data'!N:N,Calculations!$C$116+MOD(BY52,Calculations!$C$118))+Control!$C$7*Calculations!$C$83*INDEX('Monthly Data'!O:O,Calculations!$C$116+MOD(BY52,Calculations!$C$118))+Control!$C$7*Calculations!$C$84*INDEX('Monthly Data'!P:P,Calculations!$C$116+MOD(BY52,Calculations!$C$118))+Control!$C$7*Calculations!$C$85*INDEX('Monthly Data'!Q:Q,Calculations!$C$116+MOD(BY52,Calculations!$C$118))+(1-Control!$C$7*Calculations!$C$87)*INDEX('Monthly Data'!R:R,Calculations!$C$116+MOD(BY52,Calculations!$C$118))</f>
        <v>1.2954540023127663E-2</v>
      </c>
      <c r="GP52" s="86">
        <f ca="1">Control!$C$7*Calculations!$C$82*INDEX('Monthly Data'!N:N,Calculations!$C$116+MOD(BZ52,Calculations!$C$118))+Control!$C$7*Calculations!$C$83*INDEX('Monthly Data'!O:O,Calculations!$C$116+MOD(BZ52,Calculations!$C$118))+Control!$C$7*Calculations!$C$84*INDEX('Monthly Data'!P:P,Calculations!$C$116+MOD(BZ52,Calculations!$C$118))+Control!$C$7*Calculations!$C$85*INDEX('Monthly Data'!Q:Q,Calculations!$C$116+MOD(BZ52,Calculations!$C$118))+(1-Control!$C$7*Calculations!$C$87)*INDEX('Monthly Data'!R:R,Calculations!$C$116+MOD(BZ52,Calculations!$C$118))</f>
        <v>6.1009361253630504E-2</v>
      </c>
      <c r="GQ52" s="86">
        <f ca="1">Control!$C$7*Calculations!$C$82*INDEX('Monthly Data'!N:N,Calculations!$C$116+MOD(CA52,Calculations!$C$118))+Control!$C$7*Calculations!$C$83*INDEX('Monthly Data'!O:O,Calculations!$C$116+MOD(CA52,Calculations!$C$118))+Control!$C$7*Calculations!$C$84*INDEX('Monthly Data'!P:P,Calculations!$C$116+MOD(CA52,Calculations!$C$118))+Control!$C$7*Calculations!$C$85*INDEX('Monthly Data'!Q:Q,Calculations!$C$116+MOD(CA52,Calculations!$C$118))+(1-Control!$C$7*Calculations!$C$87)*INDEX('Monthly Data'!R:R,Calculations!$C$116+MOD(CA52,Calculations!$C$118))</f>
        <v>8.4240675975201049E-3</v>
      </c>
      <c r="GR52" s="86">
        <f ca="1">Control!$C$7*Calculations!$C$82*INDEX('Monthly Data'!N:N,Calculations!$C$116+MOD(CB52,Calculations!$C$118))+Control!$C$7*Calculations!$C$83*INDEX('Monthly Data'!O:O,Calculations!$C$116+MOD(CB52,Calculations!$C$118))+Control!$C$7*Calculations!$C$84*INDEX('Monthly Data'!P:P,Calculations!$C$116+MOD(CB52,Calculations!$C$118))+Control!$C$7*Calculations!$C$85*INDEX('Monthly Data'!Q:Q,Calculations!$C$116+MOD(CB52,Calculations!$C$118))+(1-Control!$C$7*Calculations!$C$87)*INDEX('Monthly Data'!R:R,Calculations!$C$116+MOD(CB52,Calculations!$C$118))</f>
        <v>4.5132804118240749E-2</v>
      </c>
      <c r="GS52" s="86">
        <f ca="1">Control!$C$7*Calculations!$C$82*INDEX('Monthly Data'!N:N,Calculations!$C$116+MOD(CC52,Calculations!$C$118))+Control!$C$7*Calculations!$C$83*INDEX('Monthly Data'!O:O,Calculations!$C$116+MOD(CC52,Calculations!$C$118))+Control!$C$7*Calculations!$C$84*INDEX('Monthly Data'!P:P,Calculations!$C$116+MOD(CC52,Calculations!$C$118))+Control!$C$7*Calculations!$C$85*INDEX('Monthly Data'!Q:Q,Calculations!$C$116+MOD(CC52,Calculations!$C$118))+(1-Control!$C$7*Calculations!$C$87)*INDEX('Monthly Data'!R:R,Calculations!$C$116+MOD(CC52,Calculations!$C$118))</f>
        <v>3.0957942835585645E-2</v>
      </c>
      <c r="GT52" s="86">
        <f ca="1">Control!$C$7*Calculations!$C$82*INDEX('Monthly Data'!N:N,Calculations!$C$116+MOD(CD52,Calculations!$C$118))+Control!$C$7*Calculations!$C$83*INDEX('Monthly Data'!O:O,Calculations!$C$116+MOD(CD52,Calculations!$C$118))+Control!$C$7*Calculations!$C$84*INDEX('Monthly Data'!P:P,Calculations!$C$116+MOD(CD52,Calculations!$C$118))+Control!$C$7*Calculations!$C$85*INDEX('Monthly Data'!Q:Q,Calculations!$C$116+MOD(CD52,Calculations!$C$118))+(1-Control!$C$7*Calculations!$C$87)*INDEX('Monthly Data'!R:R,Calculations!$C$116+MOD(CD52,Calculations!$C$118))</f>
        <v>1.7472933988537529E-2</v>
      </c>
      <c r="GU52" s="86">
        <f ca="1">Control!$C$7*Calculations!$C$82*INDEX('Monthly Data'!N:N,Calculations!$C$116+MOD(CE52,Calculations!$C$118))+Control!$C$7*Calculations!$C$83*INDEX('Monthly Data'!O:O,Calculations!$C$116+MOD(CE52,Calculations!$C$118))+Control!$C$7*Calculations!$C$84*INDEX('Monthly Data'!P:P,Calculations!$C$116+MOD(CE52,Calculations!$C$118))+Control!$C$7*Calculations!$C$85*INDEX('Monthly Data'!Q:Q,Calculations!$C$116+MOD(CE52,Calculations!$C$118))+(1-Control!$C$7*Calculations!$C$87)*INDEX('Monthly Data'!R:R,Calculations!$C$116+MOD(CE52,Calculations!$C$118))</f>
        <v>4.7768166384148329E-3</v>
      </c>
      <c r="GV52" s="86">
        <f ca="1">Control!$C$7*Calculations!$C$82*INDEX('Monthly Data'!N:N,Calculations!$C$116+MOD(CF52,Calculations!$C$118))+Control!$C$7*Calculations!$C$83*INDEX('Monthly Data'!O:O,Calculations!$C$116+MOD(CF52,Calculations!$C$118))+Control!$C$7*Calculations!$C$84*INDEX('Monthly Data'!P:P,Calculations!$C$116+MOD(CF52,Calculations!$C$118))+Control!$C$7*Calculations!$C$85*INDEX('Monthly Data'!Q:Q,Calculations!$C$116+MOD(CF52,Calculations!$C$118))+(1-Control!$C$7*Calculations!$C$87)*INDEX('Monthly Data'!R:R,Calculations!$C$116+MOD(CF52,Calculations!$C$118))</f>
        <v>2.3307359621218403E-2</v>
      </c>
      <c r="GW52" s="86">
        <f ca="1">Control!$C$7*Calculations!$C$82*INDEX('Monthly Data'!N:N,Calculations!$C$116+MOD(CG52,Calculations!$C$118))+Control!$C$7*Calculations!$C$83*INDEX('Monthly Data'!O:O,Calculations!$C$116+MOD(CG52,Calculations!$C$118))+Control!$C$7*Calculations!$C$84*INDEX('Monthly Data'!P:P,Calculations!$C$116+MOD(CG52,Calculations!$C$118))+Control!$C$7*Calculations!$C$85*INDEX('Monthly Data'!Q:Q,Calculations!$C$116+MOD(CG52,Calculations!$C$118))+(1-Control!$C$7*Calculations!$C$87)*INDEX('Monthly Data'!R:R,Calculations!$C$116+MOD(CG52,Calculations!$C$118))</f>
        <v>1.142101364887867E-2</v>
      </c>
      <c r="GX52" s="86">
        <f ca="1">Control!$C$7*Calculations!$C$82*INDEX('Monthly Data'!N:N,Calculations!$C$116+MOD(CH52,Calculations!$C$118))+Control!$C$7*Calculations!$C$83*INDEX('Monthly Data'!O:O,Calculations!$C$116+MOD(CH52,Calculations!$C$118))+Control!$C$7*Calculations!$C$84*INDEX('Monthly Data'!P:P,Calculations!$C$116+MOD(CH52,Calculations!$C$118))+Control!$C$7*Calculations!$C$85*INDEX('Monthly Data'!Q:Q,Calculations!$C$116+MOD(CH52,Calculations!$C$118))+(1-Control!$C$7*Calculations!$C$87)*INDEX('Monthly Data'!R:R,Calculations!$C$116+MOD(CH52,Calculations!$C$118))</f>
        <v>1.0415351832335435E-2</v>
      </c>
      <c r="GY52" s="86">
        <f ca="1">Control!$C$7*Calculations!$C$82*INDEX('Monthly Data'!N:N,Calculations!$C$116+MOD(CI52,Calculations!$C$118))+Control!$C$7*Calculations!$C$83*INDEX('Monthly Data'!O:O,Calculations!$C$116+MOD(CI52,Calculations!$C$118))+Control!$C$7*Calculations!$C$84*INDEX('Monthly Data'!P:P,Calculations!$C$116+MOD(CI52,Calculations!$C$118))+Control!$C$7*Calculations!$C$85*INDEX('Monthly Data'!Q:Q,Calculations!$C$116+MOD(CI52,Calculations!$C$118))+(1-Control!$C$7*Calculations!$C$87)*INDEX('Monthly Data'!R:R,Calculations!$C$116+MOD(CI52,Calculations!$C$118))</f>
        <v>1.7073665854433945E-2</v>
      </c>
      <c r="GZ52" s="86">
        <f ca="1">Control!$C$7*Calculations!$C$82*INDEX('Monthly Data'!N:N,Calculations!$C$116+MOD(CJ52,Calculations!$C$118))+Control!$C$7*Calculations!$C$83*INDEX('Monthly Data'!O:O,Calculations!$C$116+MOD(CJ52,Calculations!$C$118))+Control!$C$7*Calculations!$C$84*INDEX('Monthly Data'!P:P,Calculations!$C$116+MOD(CJ52,Calculations!$C$118))+Control!$C$7*Calculations!$C$85*INDEX('Monthly Data'!Q:Q,Calculations!$C$116+MOD(CJ52,Calculations!$C$118))+(1-Control!$C$7*Calculations!$C$87)*INDEX('Monthly Data'!R:R,Calculations!$C$116+MOD(CJ52,Calculations!$C$118))</f>
        <v>2.766281641786093E-2</v>
      </c>
      <c r="HA52" s="86">
        <f ca="1">Control!$C$7*Calculations!$C$82*INDEX('Monthly Data'!N:N,Calculations!$C$116+MOD(CK52,Calculations!$C$118))+Control!$C$7*Calculations!$C$83*INDEX('Monthly Data'!O:O,Calculations!$C$116+MOD(CK52,Calculations!$C$118))+Control!$C$7*Calculations!$C$84*INDEX('Monthly Data'!P:P,Calculations!$C$116+MOD(CK52,Calculations!$C$118))+Control!$C$7*Calculations!$C$85*INDEX('Monthly Data'!Q:Q,Calculations!$C$116+MOD(CK52,Calculations!$C$118))+(1-Control!$C$7*Calculations!$C$87)*INDEX('Monthly Data'!R:R,Calculations!$C$116+MOD(CK52,Calculations!$C$118))</f>
        <v>-1.4213734788548189E-2</v>
      </c>
      <c r="HB52" s="86">
        <f ca="1">Control!$C$7*Calculations!$C$82*INDEX('Monthly Data'!N:N,Calculations!$C$116+MOD(CL52,Calculations!$C$118))+Control!$C$7*Calculations!$C$83*INDEX('Monthly Data'!O:O,Calculations!$C$116+MOD(CL52,Calculations!$C$118))+Control!$C$7*Calculations!$C$84*INDEX('Monthly Data'!P:P,Calculations!$C$116+MOD(CL52,Calculations!$C$118))+Control!$C$7*Calculations!$C$85*INDEX('Monthly Data'!Q:Q,Calculations!$C$116+MOD(CL52,Calculations!$C$118))+(1-Control!$C$7*Calculations!$C$87)*INDEX('Monthly Data'!R:R,Calculations!$C$116+MOD(CL52,Calculations!$C$118))</f>
        <v>1.8695385296339444E-2</v>
      </c>
      <c r="HC52" s="86">
        <f ca="1">Control!$C$7*Calculations!$C$82*INDEX('Monthly Data'!N:N,Calculations!$C$116+MOD(CM52,Calculations!$C$118))+Control!$C$7*Calculations!$C$83*INDEX('Monthly Data'!O:O,Calculations!$C$116+MOD(CM52,Calculations!$C$118))+Control!$C$7*Calculations!$C$84*INDEX('Monthly Data'!P:P,Calculations!$C$116+MOD(CM52,Calculations!$C$118))+Control!$C$7*Calculations!$C$85*INDEX('Monthly Data'!Q:Q,Calculations!$C$116+MOD(CM52,Calculations!$C$118))+(1-Control!$C$7*Calculations!$C$87)*INDEX('Monthly Data'!R:R,Calculations!$C$116+MOD(CM52,Calculations!$C$118))</f>
        <v>-3.53368065312233E-2</v>
      </c>
      <c r="HD52" s="86">
        <f ca="1">Control!$C$7*Calculations!$C$82*INDEX('Monthly Data'!N:N,Calculations!$C$116+MOD(CN52,Calculations!$C$118))+Control!$C$7*Calculations!$C$83*INDEX('Monthly Data'!O:O,Calculations!$C$116+MOD(CN52,Calculations!$C$118))+Control!$C$7*Calculations!$C$84*INDEX('Monthly Data'!P:P,Calculations!$C$116+MOD(CN52,Calculations!$C$118))+Control!$C$7*Calculations!$C$85*INDEX('Monthly Data'!Q:Q,Calculations!$C$116+MOD(CN52,Calculations!$C$118))+(1-Control!$C$7*Calculations!$C$87)*INDEX('Monthly Data'!R:R,Calculations!$C$116+MOD(CN52,Calculations!$C$118))</f>
        <v>1.1704119272391494E-2</v>
      </c>
      <c r="HE52" s="86">
        <f ca="1">Control!$C$7*Calculations!$C$82*INDEX('Monthly Data'!N:N,Calculations!$C$116+MOD(CO52,Calculations!$C$118))+Control!$C$7*Calculations!$C$83*INDEX('Monthly Data'!O:O,Calculations!$C$116+MOD(CO52,Calculations!$C$118))+Control!$C$7*Calculations!$C$84*INDEX('Monthly Data'!P:P,Calculations!$C$116+MOD(CO52,Calculations!$C$118))+Control!$C$7*Calculations!$C$85*INDEX('Monthly Data'!Q:Q,Calculations!$C$116+MOD(CO52,Calculations!$C$118))+(1-Control!$C$7*Calculations!$C$87)*INDEX('Monthly Data'!R:R,Calculations!$C$116+MOD(CO52,Calculations!$C$118))</f>
        <v>9.5791276036140301E-3</v>
      </c>
      <c r="HF52" s="86">
        <f ca="1">Control!$C$7*Calculations!$C$82*INDEX('Monthly Data'!N:N,Calculations!$C$116+MOD(CP52,Calculations!$C$118))+Control!$C$7*Calculations!$C$83*INDEX('Monthly Data'!O:O,Calculations!$C$116+MOD(CP52,Calculations!$C$118))+Control!$C$7*Calculations!$C$84*INDEX('Monthly Data'!P:P,Calculations!$C$116+MOD(CP52,Calculations!$C$118))+Control!$C$7*Calculations!$C$85*INDEX('Monthly Data'!Q:Q,Calculations!$C$116+MOD(CP52,Calculations!$C$118))+(1-Control!$C$7*Calculations!$C$87)*INDEX('Monthly Data'!R:R,Calculations!$C$116+MOD(CP52,Calculations!$C$118))</f>
        <v>1.5108777406081684E-3</v>
      </c>
      <c r="HG52" s="86">
        <f ca="1">Control!$C$7*Calculations!$C$82*INDEX('Monthly Data'!N:N,Calculations!$C$116+MOD(CQ52,Calculations!$C$118))+Control!$C$7*Calculations!$C$83*INDEX('Monthly Data'!O:O,Calculations!$C$116+MOD(CQ52,Calculations!$C$118))+Control!$C$7*Calculations!$C$84*INDEX('Monthly Data'!P:P,Calculations!$C$116+MOD(CQ52,Calculations!$C$118))+Control!$C$7*Calculations!$C$85*INDEX('Monthly Data'!Q:Q,Calculations!$C$116+MOD(CQ52,Calculations!$C$118))+(1-Control!$C$7*Calculations!$C$87)*INDEX('Monthly Data'!R:R,Calculations!$C$116+MOD(CQ52,Calculations!$C$118))</f>
        <v>2.5790695379256122E-2</v>
      </c>
      <c r="HH52" s="86">
        <f ca="1">Control!$C$7*Calculations!$C$82*INDEX('Monthly Data'!N:N,Calculations!$C$116+MOD(CR52,Calculations!$C$118))+Control!$C$7*Calculations!$C$83*INDEX('Monthly Data'!O:O,Calculations!$C$116+MOD(CR52,Calculations!$C$118))+Control!$C$7*Calculations!$C$84*INDEX('Monthly Data'!P:P,Calculations!$C$116+MOD(CR52,Calculations!$C$118))+Control!$C$7*Calculations!$C$85*INDEX('Monthly Data'!Q:Q,Calculations!$C$116+MOD(CR52,Calculations!$C$118))+(1-Control!$C$7*Calculations!$C$87)*INDEX('Monthly Data'!R:R,Calculations!$C$116+MOD(CR52,Calculations!$C$118))</f>
        <v>1.1786765492207996E-2</v>
      </c>
      <c r="HI52" s="86">
        <f ca="1">Control!$C$7*Calculations!$C$82*INDEX('Monthly Data'!N:N,Calculations!$C$116+MOD(CS52,Calculations!$C$118))+Control!$C$7*Calculations!$C$83*INDEX('Monthly Data'!O:O,Calculations!$C$116+MOD(CS52,Calculations!$C$118))+Control!$C$7*Calculations!$C$84*INDEX('Monthly Data'!P:P,Calculations!$C$116+MOD(CS52,Calculations!$C$118))+Control!$C$7*Calculations!$C$85*INDEX('Monthly Data'!Q:Q,Calculations!$C$116+MOD(CS52,Calculations!$C$118))+(1-Control!$C$7*Calculations!$C$87)*INDEX('Monthly Data'!R:R,Calculations!$C$116+MOD(CS52,Calculations!$C$118))</f>
        <v>1.0478379486191123E-2</v>
      </c>
      <c r="HJ52" s="86">
        <f ca="1">Control!$C$7*Calculations!$C$82*INDEX('Monthly Data'!N:N,Calculations!$C$116+MOD(CT52,Calculations!$C$118))+Control!$C$7*Calculations!$C$83*INDEX('Monthly Data'!O:O,Calculations!$C$116+MOD(CT52,Calculations!$C$118))+Control!$C$7*Calculations!$C$84*INDEX('Monthly Data'!P:P,Calculations!$C$116+MOD(CT52,Calculations!$C$118))+Control!$C$7*Calculations!$C$85*INDEX('Monthly Data'!Q:Q,Calculations!$C$116+MOD(CT52,Calculations!$C$118))+(1-Control!$C$7*Calculations!$C$87)*INDEX('Monthly Data'!R:R,Calculations!$C$116+MOD(CT52,Calculations!$C$118))</f>
        <v>3.7118215575026904E-2</v>
      </c>
      <c r="HK52" s="86">
        <f ca="1">Control!$C$7*Calculations!$C$82*INDEX('Monthly Data'!N:N,Calculations!$C$116+MOD(CU52,Calculations!$C$118))+Control!$C$7*Calculations!$C$83*INDEX('Monthly Data'!O:O,Calculations!$C$116+MOD(CU52,Calculations!$C$118))+Control!$C$7*Calculations!$C$84*INDEX('Monthly Data'!P:P,Calculations!$C$116+MOD(CU52,Calculations!$C$118))+Control!$C$7*Calculations!$C$85*INDEX('Monthly Data'!Q:Q,Calculations!$C$116+MOD(CU52,Calculations!$C$118))+(1-Control!$C$7*Calculations!$C$87)*INDEX('Monthly Data'!R:R,Calculations!$C$116+MOD(CU52,Calculations!$C$118))</f>
        <v>5.3309355465453899E-3</v>
      </c>
      <c r="HL52" s="86">
        <f ca="1">Control!$C$7*Calculations!$C$82*INDEX('Monthly Data'!N:N,Calculations!$C$116+MOD(CV52,Calculations!$C$118))+Control!$C$7*Calculations!$C$83*INDEX('Monthly Data'!O:O,Calculations!$C$116+MOD(CV52,Calculations!$C$118))+Control!$C$7*Calculations!$C$84*INDEX('Monthly Data'!P:P,Calculations!$C$116+MOD(CV52,Calculations!$C$118))+Control!$C$7*Calculations!$C$85*INDEX('Monthly Data'!Q:Q,Calculations!$C$116+MOD(CV52,Calculations!$C$118))+(1-Control!$C$7*Calculations!$C$87)*INDEX('Monthly Data'!R:R,Calculations!$C$116+MOD(CV52,Calculations!$C$118))</f>
        <v>-1.1360801645249321E-2</v>
      </c>
      <c r="HM52" s="86">
        <f ca="1">Control!$C$7*Calculations!$C$82*INDEX('Monthly Data'!N:N,Calculations!$C$116+MOD(CW52,Calculations!$C$118))+Control!$C$7*Calculations!$C$83*INDEX('Monthly Data'!O:O,Calculations!$C$116+MOD(CW52,Calculations!$C$118))+Control!$C$7*Calculations!$C$84*INDEX('Monthly Data'!P:P,Calculations!$C$116+MOD(CW52,Calculations!$C$118))+Control!$C$7*Calculations!$C$85*INDEX('Monthly Data'!Q:Q,Calculations!$C$116+MOD(CW52,Calculations!$C$118))+(1-Control!$C$7*Calculations!$C$87)*INDEX('Monthly Data'!R:R,Calculations!$C$116+MOD(CW52,Calculations!$C$118))</f>
        <v>-1.8530040247387896E-2</v>
      </c>
      <c r="HN52" s="86">
        <f ca="1">Control!$C$7*Calculations!$C$82*INDEX('Monthly Data'!N:N,Calculations!$C$116+MOD(CX52,Calculations!$C$118))+Control!$C$7*Calculations!$C$83*INDEX('Monthly Data'!O:O,Calculations!$C$116+MOD(CX52,Calculations!$C$118))+Control!$C$7*Calculations!$C$84*INDEX('Monthly Data'!P:P,Calculations!$C$116+MOD(CX52,Calculations!$C$118))+Control!$C$7*Calculations!$C$85*INDEX('Monthly Data'!Q:Q,Calculations!$C$116+MOD(CX52,Calculations!$C$118))+(1-Control!$C$7*Calculations!$C$87)*INDEX('Monthly Data'!R:R,Calculations!$C$116+MOD(CX52,Calculations!$C$118))</f>
        <v>-1.4213734788548189E-2</v>
      </c>
      <c r="HO52" s="86">
        <f ca="1">Control!$C$7*Calculations!$C$82*INDEX('Monthly Data'!N:N,Calculations!$C$116+MOD(CY52,Calculations!$C$118))+Control!$C$7*Calculations!$C$83*INDEX('Monthly Data'!O:O,Calculations!$C$116+MOD(CY52,Calculations!$C$118))+Control!$C$7*Calculations!$C$84*INDEX('Monthly Data'!P:P,Calculations!$C$116+MOD(CY52,Calculations!$C$118))+Control!$C$7*Calculations!$C$85*INDEX('Monthly Data'!Q:Q,Calculations!$C$116+MOD(CY52,Calculations!$C$118))+(1-Control!$C$7*Calculations!$C$87)*INDEX('Monthly Data'!R:R,Calculations!$C$116+MOD(CY52,Calculations!$C$118))</f>
        <v>3.8809817903524786E-2</v>
      </c>
      <c r="HP52" s="86">
        <f ca="1">Control!$C$7*Calculations!$C$82*INDEX('Monthly Data'!N:N,Calculations!$C$116+MOD(CZ52,Calculations!$C$118))+Control!$C$7*Calculations!$C$83*INDEX('Monthly Data'!O:O,Calculations!$C$116+MOD(CZ52,Calculations!$C$118))+Control!$C$7*Calculations!$C$84*INDEX('Monthly Data'!P:P,Calculations!$C$116+MOD(CZ52,Calculations!$C$118))+Control!$C$7*Calculations!$C$85*INDEX('Monthly Data'!Q:Q,Calculations!$C$116+MOD(CZ52,Calculations!$C$118))+(1-Control!$C$7*Calculations!$C$87)*INDEX('Monthly Data'!R:R,Calculations!$C$116+MOD(CZ52,Calculations!$C$118))</f>
        <v>6.2631896128884862E-3</v>
      </c>
      <c r="HQ52" s="86">
        <f ca="1">Control!$C$7*Calculations!$C$82*INDEX('Monthly Data'!N:N,Calculations!$C$116+MOD(DA52,Calculations!$C$118))+Control!$C$7*Calculations!$C$83*INDEX('Monthly Data'!O:O,Calculations!$C$116+MOD(DA52,Calculations!$C$118))+Control!$C$7*Calculations!$C$84*INDEX('Monthly Data'!P:P,Calculations!$C$116+MOD(DA52,Calculations!$C$118))+Control!$C$7*Calculations!$C$85*INDEX('Monthly Data'!Q:Q,Calculations!$C$116+MOD(DA52,Calculations!$C$118))+(1-Control!$C$7*Calculations!$C$87)*INDEX('Monthly Data'!R:R,Calculations!$C$116+MOD(DA52,Calculations!$C$118))</f>
        <v>1.1786765492207996E-2</v>
      </c>
      <c r="HR52" s="86">
        <f ca="1">Control!$C$7*Calculations!$C$82*INDEX('Monthly Data'!N:N,Calculations!$C$116+MOD(DB52,Calculations!$C$118))+Control!$C$7*Calculations!$C$83*INDEX('Monthly Data'!O:O,Calculations!$C$116+MOD(DB52,Calculations!$C$118))+Control!$C$7*Calculations!$C$84*INDEX('Monthly Data'!P:P,Calculations!$C$116+MOD(DB52,Calculations!$C$118))+Control!$C$7*Calculations!$C$85*INDEX('Monthly Data'!Q:Q,Calculations!$C$116+MOD(DB52,Calculations!$C$118))+(1-Control!$C$7*Calculations!$C$87)*INDEX('Monthly Data'!R:R,Calculations!$C$116+MOD(DB52,Calculations!$C$118))</f>
        <v>4.5132804118240749E-2</v>
      </c>
      <c r="HS52" s="86">
        <f ca="1">Control!$C$7*Calculations!$C$82*INDEX('Monthly Data'!N:N,Calculations!$C$116+MOD(DC52,Calculations!$C$118))+Control!$C$7*Calculations!$C$83*INDEX('Monthly Data'!O:O,Calculations!$C$116+MOD(DC52,Calculations!$C$118))+Control!$C$7*Calculations!$C$84*INDEX('Monthly Data'!P:P,Calculations!$C$116+MOD(DC52,Calculations!$C$118))+Control!$C$7*Calculations!$C$85*INDEX('Monthly Data'!Q:Q,Calculations!$C$116+MOD(DC52,Calculations!$C$118))+(1-Control!$C$7*Calculations!$C$87)*INDEX('Monthly Data'!R:R,Calculations!$C$116+MOD(DC52,Calculations!$C$118))</f>
        <v>1.8695385296339444E-2</v>
      </c>
      <c r="HT52" s="86">
        <f ca="1">Control!$C$7*Calculations!$C$82*INDEX('Monthly Data'!N:N,Calculations!$C$116+MOD(DD52,Calculations!$C$118))+Control!$C$7*Calculations!$C$83*INDEX('Monthly Data'!O:O,Calculations!$C$116+MOD(DD52,Calculations!$C$118))+Control!$C$7*Calculations!$C$84*INDEX('Monthly Data'!P:P,Calculations!$C$116+MOD(DD52,Calculations!$C$118))+Control!$C$7*Calculations!$C$85*INDEX('Monthly Data'!Q:Q,Calculations!$C$116+MOD(DD52,Calculations!$C$118))+(1-Control!$C$7*Calculations!$C$87)*INDEX('Monthly Data'!R:R,Calculations!$C$116+MOD(DD52,Calculations!$C$118))</f>
        <v>1.0415351832335435E-2</v>
      </c>
      <c r="HU52" s="86">
        <f ca="1">Control!$C$7*Calculations!$C$82*INDEX('Monthly Data'!N:N,Calculations!$C$116+MOD(DE52,Calculations!$C$118))+Control!$C$7*Calculations!$C$83*INDEX('Monthly Data'!O:O,Calculations!$C$116+MOD(DE52,Calculations!$C$118))+Control!$C$7*Calculations!$C$84*INDEX('Monthly Data'!P:P,Calculations!$C$116+MOD(DE52,Calculations!$C$118))+Control!$C$7*Calculations!$C$85*INDEX('Monthly Data'!Q:Q,Calculations!$C$116+MOD(DE52,Calculations!$C$118))+(1-Control!$C$7*Calculations!$C$87)*INDEX('Monthly Data'!R:R,Calculations!$C$116+MOD(DE52,Calculations!$C$118))</f>
        <v>3.8809817903524786E-2</v>
      </c>
      <c r="HV52" s="86">
        <f ca="1">Control!$C$7*Calculations!$C$82*INDEX('Monthly Data'!N:N,Calculations!$C$116+MOD(DF52,Calculations!$C$118))+Control!$C$7*Calculations!$C$83*INDEX('Monthly Data'!O:O,Calculations!$C$116+MOD(DF52,Calculations!$C$118))+Control!$C$7*Calculations!$C$84*INDEX('Monthly Data'!P:P,Calculations!$C$116+MOD(DF52,Calculations!$C$118))+Control!$C$7*Calculations!$C$85*INDEX('Monthly Data'!Q:Q,Calculations!$C$116+MOD(DF52,Calculations!$C$118))+(1-Control!$C$7*Calculations!$C$87)*INDEX('Monthly Data'!R:R,Calculations!$C$116+MOD(DF52,Calculations!$C$118))</f>
        <v>1.142101364887867E-2</v>
      </c>
      <c r="HW52" s="86">
        <f ca="1">Control!$C$7*Calculations!$C$82*INDEX('Monthly Data'!N:N,Calculations!$C$116+MOD(DG52,Calculations!$C$118))+Control!$C$7*Calculations!$C$83*INDEX('Monthly Data'!O:O,Calculations!$C$116+MOD(DG52,Calculations!$C$118))+Control!$C$7*Calculations!$C$84*INDEX('Monthly Data'!P:P,Calculations!$C$116+MOD(DG52,Calculations!$C$118))+Control!$C$7*Calculations!$C$85*INDEX('Monthly Data'!Q:Q,Calculations!$C$116+MOD(DG52,Calculations!$C$118))+(1-Control!$C$7*Calculations!$C$87)*INDEX('Monthly Data'!R:R,Calculations!$C$116+MOD(DG52,Calculations!$C$118))</f>
        <v>1.1702576456120543E-2</v>
      </c>
      <c r="HX52" s="86">
        <f ca="1">Control!$C$7*Calculations!$C$82*INDEX('Monthly Data'!N:N,Calculations!$C$116+MOD(DH52,Calculations!$C$118))+Control!$C$7*Calculations!$C$83*INDEX('Monthly Data'!O:O,Calculations!$C$116+MOD(DH52,Calculations!$C$118))+Control!$C$7*Calculations!$C$84*INDEX('Monthly Data'!P:P,Calculations!$C$116+MOD(DH52,Calculations!$C$118))+Control!$C$7*Calculations!$C$85*INDEX('Monthly Data'!Q:Q,Calculations!$C$116+MOD(DH52,Calculations!$C$118))+(1-Control!$C$7*Calculations!$C$87)*INDEX('Monthly Data'!R:R,Calculations!$C$116+MOD(DH52,Calculations!$C$118))</f>
        <v>2.4842166689046628E-2</v>
      </c>
      <c r="HY52" s="86">
        <f ca="1">Control!$C$7*Calculations!$C$82*INDEX('Monthly Data'!N:N,Calculations!$C$116+MOD(DI52,Calculations!$C$118))+Control!$C$7*Calculations!$C$83*INDEX('Monthly Data'!O:O,Calculations!$C$116+MOD(DI52,Calculations!$C$118))+Control!$C$7*Calculations!$C$84*INDEX('Monthly Data'!P:P,Calculations!$C$116+MOD(DI52,Calculations!$C$118))+Control!$C$7*Calculations!$C$85*INDEX('Monthly Data'!Q:Q,Calculations!$C$116+MOD(DI52,Calculations!$C$118))+(1-Control!$C$7*Calculations!$C$87)*INDEX('Monthly Data'!R:R,Calculations!$C$116+MOD(DI52,Calculations!$C$118))</f>
        <v>1.3423979074716584E-2</v>
      </c>
      <c r="HZ52" s="86">
        <f ca="1">Control!$C$7*Calculations!$C$82*INDEX('Monthly Data'!N:N,Calculations!$C$116+MOD(DJ52,Calculations!$C$118))+Control!$C$7*Calculations!$C$83*INDEX('Monthly Data'!O:O,Calculations!$C$116+MOD(DJ52,Calculations!$C$118))+Control!$C$7*Calculations!$C$84*INDEX('Monthly Data'!P:P,Calculations!$C$116+MOD(DJ52,Calculations!$C$118))+Control!$C$7*Calculations!$C$85*INDEX('Monthly Data'!Q:Q,Calculations!$C$116+MOD(DJ52,Calculations!$C$118))+(1-Control!$C$7*Calculations!$C$87)*INDEX('Monthly Data'!R:R,Calculations!$C$116+MOD(DJ52,Calculations!$C$118))</f>
        <v>1.0627294914941248E-2</v>
      </c>
      <c r="IA52" s="86">
        <f ca="1">Control!$C$7*Calculations!$C$82*INDEX('Monthly Data'!N:N,Calculations!$C$116+MOD(DK52,Calculations!$C$118))+Control!$C$7*Calculations!$C$83*INDEX('Monthly Data'!O:O,Calculations!$C$116+MOD(DK52,Calculations!$C$118))+Control!$C$7*Calculations!$C$84*INDEX('Monthly Data'!P:P,Calculations!$C$116+MOD(DK52,Calculations!$C$118))+Control!$C$7*Calculations!$C$85*INDEX('Monthly Data'!Q:Q,Calculations!$C$116+MOD(DK52,Calculations!$C$118))+(1-Control!$C$7*Calculations!$C$87)*INDEX('Monthly Data'!R:R,Calculations!$C$116+MOD(DK52,Calculations!$C$118))</f>
        <v>1.0018681835149534E-3</v>
      </c>
      <c r="IB52" s="86">
        <f ca="1">Control!$C$7*Calculations!$C$82*INDEX('Monthly Data'!N:N,Calculations!$C$116+MOD(DL52,Calculations!$C$118))+Control!$C$7*Calculations!$C$83*INDEX('Monthly Data'!O:O,Calculations!$C$116+MOD(DL52,Calculations!$C$118))+Control!$C$7*Calculations!$C$84*INDEX('Monthly Data'!P:P,Calculations!$C$116+MOD(DL52,Calculations!$C$118))+Control!$C$7*Calculations!$C$85*INDEX('Monthly Data'!Q:Q,Calculations!$C$116+MOD(DL52,Calculations!$C$118))+(1-Control!$C$7*Calculations!$C$87)*INDEX('Monthly Data'!R:R,Calculations!$C$116+MOD(DL52,Calculations!$C$118))</f>
        <v>3.7118215575026904E-2</v>
      </c>
      <c r="IC52" s="86">
        <f ca="1">Control!$C$7*Calculations!$C$82*INDEX('Monthly Data'!N:N,Calculations!$C$116+MOD(DM52,Calculations!$C$118))+Control!$C$7*Calculations!$C$83*INDEX('Monthly Data'!O:O,Calculations!$C$116+MOD(DM52,Calculations!$C$118))+Control!$C$7*Calculations!$C$84*INDEX('Monthly Data'!P:P,Calculations!$C$116+MOD(DM52,Calculations!$C$118))+Control!$C$7*Calculations!$C$85*INDEX('Monthly Data'!Q:Q,Calculations!$C$116+MOD(DM52,Calculations!$C$118))+(1-Control!$C$7*Calculations!$C$87)*INDEX('Monthly Data'!R:R,Calculations!$C$116+MOD(DM52,Calculations!$C$118))</f>
        <v>1.2954540023127663E-2</v>
      </c>
      <c r="ID52" s="86">
        <f ca="1">Control!$C$7*Calculations!$C$82*INDEX('Monthly Data'!N:N,Calculations!$C$116+MOD(DN52,Calculations!$C$118))+Control!$C$7*Calculations!$C$83*INDEX('Monthly Data'!O:O,Calculations!$C$116+MOD(DN52,Calculations!$C$118))+Control!$C$7*Calculations!$C$84*INDEX('Monthly Data'!P:P,Calculations!$C$116+MOD(DN52,Calculations!$C$118))+Control!$C$7*Calculations!$C$85*INDEX('Monthly Data'!Q:Q,Calculations!$C$116+MOD(DN52,Calculations!$C$118))+(1-Control!$C$7*Calculations!$C$87)*INDEX('Monthly Data'!R:R,Calculations!$C$116+MOD(DN52,Calculations!$C$118))</f>
        <v>1.8665061640915637E-2</v>
      </c>
      <c r="IE52" s="86">
        <f ca="1">Control!$C$7*Calculations!$C$82*INDEX('Monthly Data'!N:N,Calculations!$C$116+MOD(DO52,Calculations!$C$118))+Control!$C$7*Calculations!$C$83*INDEX('Monthly Data'!O:O,Calculations!$C$116+MOD(DO52,Calculations!$C$118))+Control!$C$7*Calculations!$C$84*INDEX('Monthly Data'!P:P,Calculations!$C$116+MOD(DO52,Calculations!$C$118))+Control!$C$7*Calculations!$C$85*INDEX('Monthly Data'!Q:Q,Calculations!$C$116+MOD(DO52,Calculations!$C$118))+(1-Control!$C$7*Calculations!$C$87)*INDEX('Monthly Data'!R:R,Calculations!$C$116+MOD(DO52,Calculations!$C$118))</f>
        <v>5.1279584938936244E-2</v>
      </c>
      <c r="IF52" s="86">
        <f ca="1">Control!$C$7*Calculations!$C$82*INDEX('Monthly Data'!N:N,Calculations!$C$116+MOD(DP52,Calculations!$C$118))+Control!$C$7*Calculations!$C$83*INDEX('Monthly Data'!O:O,Calculations!$C$116+MOD(DP52,Calculations!$C$118))+Control!$C$7*Calculations!$C$84*INDEX('Monthly Data'!P:P,Calculations!$C$116+MOD(DP52,Calculations!$C$118))+Control!$C$7*Calculations!$C$85*INDEX('Monthly Data'!Q:Q,Calculations!$C$116+MOD(DP52,Calculations!$C$118))+(1-Control!$C$7*Calculations!$C$87)*INDEX('Monthly Data'!R:R,Calculations!$C$116+MOD(DP52,Calculations!$C$118))</f>
        <v>1.0353752315110615E-2</v>
      </c>
      <c r="IG52" s="88">
        <f ca="1">Control!$C$8*(1+DQ52)*(1+DR52)*(1+DS52)*(1+DT52)*(1+DU52)*(1+DV52)*(1+DW52)*(1+DX52)*(1+DY52)*(1+DZ52)*(1+EA52)*(1+EB52)*(1+EC52)*(1+ED52)*(1+EE52)*(1+EF52)*(1+EG52)*(1+EH52)*(1+EI52)*(1+EJ52)*(1+EK52)*(1+EL52)*(1+EM52)*(1+EN52)*(1+EO52)*(1+EP52)*(1+EQ52)*(1+ER52)*(1+ES52)*(1+ET52)*(1+EU52)*(1+EV52)*(1+EW52)*(1+EX52)*(1+EY52)*(1+EZ52)*(1+FA52)*(1+FB52)*(1+FC52)*(1+FD52)*(1+FE52)*(1+FF52)*(1+FG52)*(1+FH52)*(1+FI52)*(1+FJ52)*(1+FK52)*(1+FL52)*(1+FM52)*(1+FN52)*(1+FO52)*(1+FP52)*(1+FQ52)*(1+FR52)*(1+FS52)*(1+FT52)*(1+FU52)*(1+FV52)*(1+FW52)*(1+FX52)*(1+FY52)*(1+FZ52)*(1+GA52)*(1+GB52)*(1+GC52)*(1+GD52)*(1+GE52)*(1+GF52)*(1+GG52)*(1+GH52)*(1+GI52)*(1+GJ52)*(1+GK52)*(1+GL52)*(1+GM52)*(1+GN52)*(1+GO52)*(1+GP52)*(1+GQ52)*(1+GR52)*(1+GS52)*(1+GT52)*(1+GU52)*(1+GV52)*(1+GW52)*(1+GX52)*(1+GY52)*(1+GZ52)*(1+HA52)*(1+HB52)*(1+HC52)*(1+HD52)*(1+HE52)*(1+HF52)*(1+HG52)*(1+HH52)*(1+HI52)*(1+HJ52)*(1+HK52)*(1+HL52)*(1+HM52)*(1+HN52)*(1+HO52)*(1+HP52)*(1+HQ52)*(1+HR52)*(1+HS52)*(1+HT52)*(1+HU52)*(1+HV52)*(1+HW52)*(1+HX52)*(1+HY52)*(1+HZ52)*(1+IA52)*(1+IB52)*(1+IC52)*(1+ID52)*(1+IE52)*(1+IF52)</f>
        <v>167539.43957981138</v>
      </c>
    </row>
    <row r="53" spans="1:241" x14ac:dyDescent="0.25">
      <c r="A53">
        <v>37</v>
      </c>
      <c r="B53">
        <v>101</v>
      </c>
      <c r="C53">
        <v>86</v>
      </c>
      <c r="D53">
        <v>0</v>
      </c>
      <c r="E53">
        <v>38</v>
      </c>
      <c r="F53">
        <v>25</v>
      </c>
      <c r="G53">
        <v>22</v>
      </c>
      <c r="H53">
        <v>44</v>
      </c>
      <c r="I53">
        <v>93</v>
      </c>
      <c r="J53">
        <v>110</v>
      </c>
      <c r="K53">
        <v>117</v>
      </c>
      <c r="L53">
        <v>46</v>
      </c>
      <c r="M53">
        <v>85</v>
      </c>
      <c r="N53">
        <v>13</v>
      </c>
      <c r="O53">
        <v>31</v>
      </c>
      <c r="P53">
        <v>46</v>
      </c>
      <c r="Q53">
        <v>81</v>
      </c>
      <c r="R53">
        <v>66</v>
      </c>
      <c r="S53">
        <v>117</v>
      </c>
      <c r="T53">
        <v>36</v>
      </c>
      <c r="U53">
        <v>52</v>
      </c>
      <c r="V53">
        <v>34</v>
      </c>
      <c r="W53">
        <v>31</v>
      </c>
      <c r="X53">
        <v>13</v>
      </c>
      <c r="Y53">
        <v>47</v>
      </c>
      <c r="Z53">
        <v>18</v>
      </c>
      <c r="AA53">
        <v>25</v>
      </c>
      <c r="AB53">
        <v>103</v>
      </c>
      <c r="AC53">
        <v>63</v>
      </c>
      <c r="AD53">
        <v>86</v>
      </c>
      <c r="AE53">
        <v>5</v>
      </c>
      <c r="AF53">
        <v>114</v>
      </c>
      <c r="AG53">
        <v>23</v>
      </c>
      <c r="AH53">
        <v>19</v>
      </c>
      <c r="AI53">
        <v>30</v>
      </c>
      <c r="AJ53">
        <v>116</v>
      </c>
      <c r="AK53">
        <v>4</v>
      </c>
      <c r="AL53">
        <v>7</v>
      </c>
      <c r="AM53">
        <v>116</v>
      </c>
      <c r="AN53">
        <v>110</v>
      </c>
      <c r="AO53">
        <v>51</v>
      </c>
      <c r="AP53">
        <v>98</v>
      </c>
      <c r="AQ53">
        <v>66</v>
      </c>
      <c r="AR53">
        <v>64</v>
      </c>
      <c r="AS53">
        <v>27</v>
      </c>
      <c r="AT53">
        <v>100</v>
      </c>
      <c r="AU53">
        <v>104</v>
      </c>
      <c r="AV53">
        <v>95</v>
      </c>
      <c r="AW53">
        <v>55</v>
      </c>
      <c r="AX53">
        <v>0</v>
      </c>
      <c r="AY53">
        <v>43</v>
      </c>
      <c r="AZ53">
        <v>43</v>
      </c>
      <c r="BA53">
        <v>101</v>
      </c>
      <c r="BB53">
        <v>90</v>
      </c>
      <c r="BC53">
        <v>62</v>
      </c>
      <c r="BD53">
        <v>64</v>
      </c>
      <c r="BE53">
        <v>4</v>
      </c>
      <c r="BF53">
        <v>6</v>
      </c>
      <c r="BG53">
        <v>24</v>
      </c>
      <c r="BH53">
        <v>23</v>
      </c>
      <c r="BI53">
        <v>27</v>
      </c>
      <c r="BJ53">
        <v>110</v>
      </c>
      <c r="BK53">
        <v>30</v>
      </c>
      <c r="BL53">
        <v>105</v>
      </c>
      <c r="BM53">
        <v>116</v>
      </c>
      <c r="BN53">
        <v>68</v>
      </c>
      <c r="BO53">
        <v>25</v>
      </c>
      <c r="BP53">
        <v>93</v>
      </c>
      <c r="BQ53">
        <v>107</v>
      </c>
      <c r="BR53">
        <v>50</v>
      </c>
      <c r="BS53">
        <v>67</v>
      </c>
      <c r="BT53">
        <v>114</v>
      </c>
      <c r="BU53">
        <v>2</v>
      </c>
      <c r="BV53">
        <v>98</v>
      </c>
      <c r="BW53">
        <v>85</v>
      </c>
      <c r="BX53">
        <v>107</v>
      </c>
      <c r="BY53">
        <v>56</v>
      </c>
      <c r="BZ53">
        <v>18</v>
      </c>
      <c r="CA53">
        <v>12</v>
      </c>
      <c r="CB53">
        <v>24</v>
      </c>
      <c r="CC53">
        <v>37</v>
      </c>
      <c r="CD53">
        <v>69</v>
      </c>
      <c r="CE53">
        <v>64</v>
      </c>
      <c r="CF53">
        <v>58</v>
      </c>
      <c r="CG53">
        <v>0</v>
      </c>
      <c r="CH53">
        <v>64</v>
      </c>
      <c r="CI53">
        <v>13</v>
      </c>
      <c r="CJ53">
        <v>21</v>
      </c>
      <c r="CK53">
        <v>37</v>
      </c>
      <c r="CL53">
        <v>98</v>
      </c>
      <c r="CM53">
        <v>14</v>
      </c>
      <c r="CN53">
        <v>109</v>
      </c>
      <c r="CO53">
        <v>17</v>
      </c>
      <c r="CP53">
        <v>90</v>
      </c>
      <c r="CQ53">
        <v>89</v>
      </c>
      <c r="CR53">
        <v>22</v>
      </c>
      <c r="CS53">
        <v>112</v>
      </c>
      <c r="CT53">
        <v>20</v>
      </c>
      <c r="CU53">
        <v>50</v>
      </c>
      <c r="CV53">
        <v>72</v>
      </c>
      <c r="CW53">
        <v>48</v>
      </c>
      <c r="CX53">
        <v>10</v>
      </c>
      <c r="CY53">
        <v>23</v>
      </c>
      <c r="CZ53">
        <v>96</v>
      </c>
      <c r="DA53">
        <v>104</v>
      </c>
      <c r="DB53">
        <v>65</v>
      </c>
      <c r="DC53">
        <v>12</v>
      </c>
      <c r="DD53">
        <v>104</v>
      </c>
      <c r="DE53">
        <v>20</v>
      </c>
      <c r="DF53">
        <v>85</v>
      </c>
      <c r="DG53">
        <v>21</v>
      </c>
      <c r="DH53">
        <v>46</v>
      </c>
      <c r="DI53">
        <v>31</v>
      </c>
      <c r="DJ53">
        <v>26</v>
      </c>
      <c r="DK53">
        <v>34</v>
      </c>
      <c r="DL53">
        <v>110</v>
      </c>
      <c r="DM53">
        <v>110</v>
      </c>
      <c r="DN53">
        <v>110</v>
      </c>
      <c r="DO53">
        <v>58</v>
      </c>
      <c r="DP53">
        <v>114</v>
      </c>
      <c r="DQ53" s="86">
        <f ca="1">Control!$C$7*Calculations!$C$82*INDEX('Monthly Data'!N:N,Calculations!$C$116+MOD(A53,Calculations!$C$118))+Control!$C$7*Calculations!$C$83*INDEX('Monthly Data'!O:O,Calculations!$C$116+MOD(A53,Calculations!$C$118))+Control!$C$7*Calculations!$C$84*INDEX('Monthly Data'!P:P,Calculations!$C$116+MOD(A53,Calculations!$C$118))+Control!$C$7*Calculations!$C$85*INDEX('Monthly Data'!Q:Q,Calculations!$C$116+MOD(A53,Calculations!$C$118))+(1-Control!$C$7*Calculations!$C$87)*INDEX('Monthly Data'!R:R,Calculations!$C$116+MOD(A53,Calculations!$C$118))</f>
        <v>1.2954540023127663E-2</v>
      </c>
      <c r="DR53" s="86">
        <f ca="1">Control!$C$7*Calculations!$C$82*INDEX('Monthly Data'!N:N,Calculations!$C$116+MOD(B53,Calculations!$C$118))+Control!$C$7*Calculations!$C$83*INDEX('Monthly Data'!O:O,Calculations!$C$116+MOD(B53,Calculations!$C$118))+Control!$C$7*Calculations!$C$84*INDEX('Monthly Data'!P:P,Calculations!$C$116+MOD(B53,Calculations!$C$118))+Control!$C$7*Calculations!$C$85*INDEX('Monthly Data'!Q:Q,Calculations!$C$116+MOD(B53,Calculations!$C$118))+(1-Control!$C$7*Calculations!$C$87)*INDEX('Monthly Data'!R:R,Calculations!$C$116+MOD(B53,Calculations!$C$118))</f>
        <v>-2.5168357537820856E-4</v>
      </c>
      <c r="DS53" s="86">
        <f ca="1">Control!$C$7*Calculations!$C$82*INDEX('Monthly Data'!N:N,Calculations!$C$116+MOD(C53,Calculations!$C$118))+Control!$C$7*Calculations!$C$83*INDEX('Monthly Data'!O:O,Calculations!$C$116+MOD(C53,Calculations!$C$118))+Control!$C$7*Calculations!$C$84*INDEX('Monthly Data'!P:P,Calculations!$C$116+MOD(C53,Calculations!$C$118))+Control!$C$7*Calculations!$C$85*INDEX('Monthly Data'!Q:Q,Calculations!$C$116+MOD(C53,Calculations!$C$118))+(1-Control!$C$7*Calculations!$C$87)*INDEX('Monthly Data'!R:R,Calculations!$C$116+MOD(C53,Calculations!$C$118))</f>
        <v>4.5735623984309991E-2</v>
      </c>
      <c r="DT53" s="86">
        <f ca="1">Control!$C$7*Calculations!$C$82*INDEX('Monthly Data'!N:N,Calculations!$C$116+MOD(D53,Calculations!$C$118))+Control!$C$7*Calculations!$C$83*INDEX('Monthly Data'!O:O,Calculations!$C$116+MOD(D53,Calculations!$C$118))+Control!$C$7*Calculations!$C$84*INDEX('Monthly Data'!P:P,Calculations!$C$116+MOD(D53,Calculations!$C$118))+Control!$C$7*Calculations!$C$85*INDEX('Monthly Data'!Q:Q,Calculations!$C$116+MOD(D53,Calculations!$C$118))+(1-Control!$C$7*Calculations!$C$87)*INDEX('Monthly Data'!R:R,Calculations!$C$116+MOD(D53,Calculations!$C$118))</f>
        <v>1.4915555251167555E-3</v>
      </c>
      <c r="DU53" s="86">
        <f ca="1">Control!$C$7*Calculations!$C$82*INDEX('Monthly Data'!N:N,Calculations!$C$116+MOD(E53,Calculations!$C$118))+Control!$C$7*Calculations!$C$83*INDEX('Monthly Data'!O:O,Calculations!$C$116+MOD(E53,Calculations!$C$118))+Control!$C$7*Calculations!$C$84*INDEX('Monthly Data'!P:P,Calculations!$C$116+MOD(E53,Calculations!$C$118))+Control!$C$7*Calculations!$C$85*INDEX('Monthly Data'!Q:Q,Calculations!$C$116+MOD(E53,Calculations!$C$118))+(1-Control!$C$7*Calculations!$C$87)*INDEX('Monthly Data'!R:R,Calculations!$C$116+MOD(E53,Calculations!$C$118))</f>
        <v>1.3891563624307685E-2</v>
      </c>
      <c r="DV53" s="86">
        <f ca="1">Control!$C$7*Calculations!$C$82*INDEX('Monthly Data'!N:N,Calculations!$C$116+MOD(F53,Calculations!$C$118))+Control!$C$7*Calculations!$C$83*INDEX('Monthly Data'!O:O,Calculations!$C$116+MOD(F53,Calculations!$C$118))+Control!$C$7*Calculations!$C$84*INDEX('Monthly Data'!P:P,Calculations!$C$116+MOD(F53,Calculations!$C$118))+Control!$C$7*Calculations!$C$85*INDEX('Monthly Data'!Q:Q,Calculations!$C$116+MOD(F53,Calculations!$C$118))+(1-Control!$C$7*Calculations!$C$87)*INDEX('Monthly Data'!R:R,Calculations!$C$116+MOD(F53,Calculations!$C$118))</f>
        <v>-3.299557342782896E-2</v>
      </c>
      <c r="DW53" s="86">
        <f ca="1">Control!$C$7*Calculations!$C$82*INDEX('Monthly Data'!N:N,Calculations!$C$116+MOD(G53,Calculations!$C$118))+Control!$C$7*Calculations!$C$83*INDEX('Monthly Data'!O:O,Calculations!$C$116+MOD(G53,Calculations!$C$118))+Control!$C$7*Calculations!$C$84*INDEX('Monthly Data'!P:P,Calculations!$C$116+MOD(G53,Calculations!$C$118))+Control!$C$7*Calculations!$C$85*INDEX('Monthly Data'!Q:Q,Calculations!$C$116+MOD(G53,Calculations!$C$118))+(1-Control!$C$7*Calculations!$C$87)*INDEX('Monthly Data'!R:R,Calculations!$C$116+MOD(G53,Calculations!$C$118))</f>
        <v>1.50127906355989E-2</v>
      </c>
      <c r="DX53" s="86">
        <f ca="1">Control!$C$7*Calculations!$C$82*INDEX('Monthly Data'!N:N,Calculations!$C$116+MOD(H53,Calculations!$C$118))+Control!$C$7*Calculations!$C$83*INDEX('Monthly Data'!O:O,Calculations!$C$116+MOD(H53,Calculations!$C$118))+Control!$C$7*Calculations!$C$84*INDEX('Monthly Data'!P:P,Calculations!$C$116+MOD(H53,Calculations!$C$118))+Control!$C$7*Calculations!$C$85*INDEX('Monthly Data'!Q:Q,Calculations!$C$116+MOD(H53,Calculations!$C$118))+(1-Control!$C$7*Calculations!$C$87)*INDEX('Monthly Data'!R:R,Calculations!$C$116+MOD(H53,Calculations!$C$118))</f>
        <v>2.377894462657602E-2</v>
      </c>
      <c r="DY53" s="86">
        <f ca="1">Control!$C$7*Calculations!$C$82*INDEX('Monthly Data'!N:N,Calculations!$C$116+MOD(I53,Calculations!$C$118))+Control!$C$7*Calculations!$C$83*INDEX('Monthly Data'!O:O,Calculations!$C$116+MOD(I53,Calculations!$C$118))+Control!$C$7*Calculations!$C$84*INDEX('Monthly Data'!P:P,Calculations!$C$116+MOD(I53,Calculations!$C$118))+Control!$C$7*Calculations!$C$85*INDEX('Monthly Data'!Q:Q,Calculations!$C$116+MOD(I53,Calculations!$C$118))+(1-Control!$C$7*Calculations!$C$87)*INDEX('Monthly Data'!R:R,Calculations!$C$116+MOD(I53,Calculations!$C$118))</f>
        <v>1.1809891087585166E-2</v>
      </c>
      <c r="DZ53" s="86">
        <f ca="1">Control!$C$7*Calculations!$C$82*INDEX('Monthly Data'!N:N,Calculations!$C$116+MOD(J53,Calculations!$C$118))+Control!$C$7*Calculations!$C$83*INDEX('Monthly Data'!O:O,Calculations!$C$116+MOD(J53,Calculations!$C$118))+Control!$C$7*Calculations!$C$84*INDEX('Monthly Data'!P:P,Calculations!$C$116+MOD(J53,Calculations!$C$118))+Control!$C$7*Calculations!$C$85*INDEX('Monthly Data'!Q:Q,Calculations!$C$116+MOD(J53,Calculations!$C$118))+(1-Control!$C$7*Calculations!$C$87)*INDEX('Monthly Data'!R:R,Calculations!$C$116+MOD(J53,Calculations!$C$118))</f>
        <v>3.127051071655923E-3</v>
      </c>
      <c r="EA53" s="86">
        <f ca="1">Control!$C$7*Calculations!$C$82*INDEX('Monthly Data'!N:N,Calculations!$C$116+MOD(K53,Calculations!$C$118))+Control!$C$7*Calculations!$C$83*INDEX('Monthly Data'!O:O,Calculations!$C$116+MOD(K53,Calculations!$C$118))+Control!$C$7*Calculations!$C$84*INDEX('Monthly Data'!P:P,Calculations!$C$116+MOD(K53,Calculations!$C$118))+Control!$C$7*Calculations!$C$85*INDEX('Monthly Data'!Q:Q,Calculations!$C$116+MOD(K53,Calculations!$C$118))+(1-Control!$C$7*Calculations!$C$87)*INDEX('Monthly Data'!R:R,Calculations!$C$116+MOD(K53,Calculations!$C$118))</f>
        <v>-7.3651264633385334E-4</v>
      </c>
      <c r="EB53" s="86">
        <f ca="1">Control!$C$7*Calculations!$C$82*INDEX('Monthly Data'!N:N,Calculations!$C$116+MOD(L53,Calculations!$C$118))+Control!$C$7*Calculations!$C$83*INDEX('Monthly Data'!O:O,Calculations!$C$116+MOD(L53,Calculations!$C$118))+Control!$C$7*Calculations!$C$84*INDEX('Monthly Data'!P:P,Calculations!$C$116+MOD(L53,Calculations!$C$118))+Control!$C$7*Calculations!$C$85*INDEX('Monthly Data'!Q:Q,Calculations!$C$116+MOD(L53,Calculations!$C$118))+(1-Control!$C$7*Calculations!$C$87)*INDEX('Monthly Data'!R:R,Calculations!$C$116+MOD(L53,Calculations!$C$118))</f>
        <v>2.3307359621218403E-2</v>
      </c>
      <c r="EC53" s="86">
        <f ca="1">Control!$C$7*Calculations!$C$82*INDEX('Monthly Data'!N:N,Calculations!$C$116+MOD(M53,Calculations!$C$118))+Control!$C$7*Calculations!$C$83*INDEX('Monthly Data'!O:O,Calculations!$C$116+MOD(M53,Calculations!$C$118))+Control!$C$7*Calculations!$C$84*INDEX('Monthly Data'!P:P,Calculations!$C$116+MOD(M53,Calculations!$C$118))+Control!$C$7*Calculations!$C$85*INDEX('Monthly Data'!Q:Q,Calculations!$C$116+MOD(M53,Calculations!$C$118))+(1-Control!$C$7*Calculations!$C$87)*INDEX('Monthly Data'!R:R,Calculations!$C$116+MOD(M53,Calculations!$C$118))</f>
        <v>-9.8327855560634558E-3</v>
      </c>
      <c r="ED53" s="86">
        <f ca="1">Control!$C$7*Calculations!$C$82*INDEX('Monthly Data'!N:N,Calculations!$C$116+MOD(N53,Calculations!$C$118))+Control!$C$7*Calculations!$C$83*INDEX('Monthly Data'!O:O,Calculations!$C$116+MOD(N53,Calculations!$C$118))+Control!$C$7*Calculations!$C$84*INDEX('Monthly Data'!P:P,Calculations!$C$116+MOD(N53,Calculations!$C$118))+Control!$C$7*Calculations!$C$85*INDEX('Monthly Data'!Q:Q,Calculations!$C$116+MOD(N53,Calculations!$C$118))+(1-Control!$C$7*Calculations!$C$87)*INDEX('Monthly Data'!R:R,Calculations!$C$116+MOD(N53,Calculations!$C$118))</f>
        <v>1.0478379486191123E-2</v>
      </c>
      <c r="EE53" s="86">
        <f ca="1">Control!$C$7*Calculations!$C$82*INDEX('Monthly Data'!N:N,Calculations!$C$116+MOD(O53,Calculations!$C$118))+Control!$C$7*Calculations!$C$83*INDEX('Monthly Data'!O:O,Calculations!$C$116+MOD(O53,Calculations!$C$118))+Control!$C$7*Calculations!$C$84*INDEX('Monthly Data'!P:P,Calculations!$C$116+MOD(O53,Calculations!$C$118))+Control!$C$7*Calculations!$C$85*INDEX('Monthly Data'!Q:Q,Calculations!$C$116+MOD(O53,Calculations!$C$118))+(1-Control!$C$7*Calculations!$C$87)*INDEX('Monthly Data'!R:R,Calculations!$C$116+MOD(O53,Calculations!$C$118))</f>
        <v>1.8665061640915637E-2</v>
      </c>
      <c r="EF53" s="86">
        <f ca="1">Control!$C$7*Calculations!$C$82*INDEX('Monthly Data'!N:N,Calculations!$C$116+MOD(P53,Calculations!$C$118))+Control!$C$7*Calculations!$C$83*INDEX('Monthly Data'!O:O,Calculations!$C$116+MOD(P53,Calculations!$C$118))+Control!$C$7*Calculations!$C$84*INDEX('Monthly Data'!P:P,Calculations!$C$116+MOD(P53,Calculations!$C$118))+Control!$C$7*Calculations!$C$85*INDEX('Monthly Data'!Q:Q,Calculations!$C$116+MOD(P53,Calculations!$C$118))+(1-Control!$C$7*Calculations!$C$87)*INDEX('Monthly Data'!R:R,Calculations!$C$116+MOD(P53,Calculations!$C$118))</f>
        <v>2.3307359621218403E-2</v>
      </c>
      <c r="EG53" s="86">
        <f ca="1">Control!$C$7*Calculations!$C$82*INDEX('Monthly Data'!N:N,Calculations!$C$116+MOD(Q53,Calculations!$C$118))+Control!$C$7*Calculations!$C$83*INDEX('Monthly Data'!O:O,Calculations!$C$116+MOD(Q53,Calculations!$C$118))+Control!$C$7*Calculations!$C$84*INDEX('Monthly Data'!P:P,Calculations!$C$116+MOD(Q53,Calculations!$C$118))+Control!$C$7*Calculations!$C$85*INDEX('Monthly Data'!Q:Q,Calculations!$C$116+MOD(Q53,Calculations!$C$118))+(1-Control!$C$7*Calculations!$C$87)*INDEX('Monthly Data'!R:R,Calculations!$C$116+MOD(Q53,Calculations!$C$118))</f>
        <v>3.0957942835585645E-2</v>
      </c>
      <c r="EH53" s="86">
        <f ca="1">Control!$C$7*Calculations!$C$82*INDEX('Monthly Data'!N:N,Calculations!$C$116+MOD(R53,Calculations!$C$118))+Control!$C$7*Calculations!$C$83*INDEX('Monthly Data'!O:O,Calculations!$C$116+MOD(R53,Calculations!$C$118))+Control!$C$7*Calculations!$C$84*INDEX('Monthly Data'!P:P,Calculations!$C$116+MOD(R53,Calculations!$C$118))+Control!$C$7*Calculations!$C$85*INDEX('Monthly Data'!Q:Q,Calculations!$C$116+MOD(R53,Calculations!$C$118))+(1-Control!$C$7*Calculations!$C$87)*INDEX('Monthly Data'!R:R,Calculations!$C$116+MOD(R53,Calculations!$C$118))</f>
        <v>1.3891304280773396E-2</v>
      </c>
      <c r="EI53" s="86">
        <f ca="1">Control!$C$7*Calculations!$C$82*INDEX('Monthly Data'!N:N,Calculations!$C$116+MOD(S53,Calculations!$C$118))+Control!$C$7*Calculations!$C$83*INDEX('Monthly Data'!O:O,Calculations!$C$116+MOD(S53,Calculations!$C$118))+Control!$C$7*Calculations!$C$84*INDEX('Monthly Data'!P:P,Calculations!$C$116+MOD(S53,Calculations!$C$118))+Control!$C$7*Calculations!$C$85*INDEX('Monthly Data'!Q:Q,Calculations!$C$116+MOD(S53,Calculations!$C$118))+(1-Control!$C$7*Calculations!$C$87)*INDEX('Monthly Data'!R:R,Calculations!$C$116+MOD(S53,Calculations!$C$118))</f>
        <v>-7.3651264633385334E-4</v>
      </c>
      <c r="EJ53" s="86">
        <f ca="1">Control!$C$7*Calculations!$C$82*INDEX('Monthly Data'!N:N,Calculations!$C$116+MOD(T53,Calculations!$C$118))+Control!$C$7*Calculations!$C$83*INDEX('Monthly Data'!O:O,Calculations!$C$116+MOD(T53,Calculations!$C$118))+Control!$C$7*Calculations!$C$84*INDEX('Monthly Data'!P:P,Calculations!$C$116+MOD(T53,Calculations!$C$118))+Control!$C$7*Calculations!$C$85*INDEX('Monthly Data'!Q:Q,Calculations!$C$116+MOD(T53,Calculations!$C$118))+(1-Control!$C$7*Calculations!$C$87)*INDEX('Monthly Data'!R:R,Calculations!$C$116+MOD(T53,Calculations!$C$118))</f>
        <v>1.1106855739851785E-2</v>
      </c>
      <c r="EK53" s="86">
        <f ca="1">Control!$C$7*Calculations!$C$82*INDEX('Monthly Data'!N:N,Calculations!$C$116+MOD(U53,Calculations!$C$118))+Control!$C$7*Calculations!$C$83*INDEX('Monthly Data'!O:O,Calculations!$C$116+MOD(U53,Calculations!$C$118))+Control!$C$7*Calculations!$C$84*INDEX('Monthly Data'!P:P,Calculations!$C$116+MOD(U53,Calculations!$C$118))+Control!$C$7*Calculations!$C$85*INDEX('Monthly Data'!Q:Q,Calculations!$C$116+MOD(U53,Calculations!$C$118))+(1-Control!$C$7*Calculations!$C$87)*INDEX('Monthly Data'!R:R,Calculations!$C$116+MOD(U53,Calculations!$C$118))</f>
        <v>-3.8875517825435772E-3</v>
      </c>
      <c r="EL53" s="86">
        <f ca="1">Control!$C$7*Calculations!$C$82*INDEX('Monthly Data'!N:N,Calculations!$C$116+MOD(V53,Calculations!$C$118))+Control!$C$7*Calculations!$C$83*INDEX('Monthly Data'!O:O,Calculations!$C$116+MOD(V53,Calculations!$C$118))+Control!$C$7*Calculations!$C$84*INDEX('Monthly Data'!P:P,Calculations!$C$116+MOD(V53,Calculations!$C$118))+Control!$C$7*Calculations!$C$85*INDEX('Monthly Data'!Q:Q,Calculations!$C$116+MOD(V53,Calculations!$C$118))+(1-Control!$C$7*Calculations!$C$87)*INDEX('Monthly Data'!R:R,Calculations!$C$116+MOD(V53,Calculations!$C$118))</f>
        <v>5.3309355465453899E-3</v>
      </c>
      <c r="EM53" s="86">
        <f ca="1">Control!$C$7*Calculations!$C$82*INDEX('Monthly Data'!N:N,Calculations!$C$116+MOD(W53,Calculations!$C$118))+Control!$C$7*Calculations!$C$83*INDEX('Monthly Data'!O:O,Calculations!$C$116+MOD(W53,Calculations!$C$118))+Control!$C$7*Calculations!$C$84*INDEX('Monthly Data'!P:P,Calculations!$C$116+MOD(W53,Calculations!$C$118))+Control!$C$7*Calculations!$C$85*INDEX('Monthly Data'!Q:Q,Calculations!$C$116+MOD(W53,Calculations!$C$118))+(1-Control!$C$7*Calculations!$C$87)*INDEX('Monthly Data'!R:R,Calculations!$C$116+MOD(W53,Calculations!$C$118))</f>
        <v>1.8665061640915637E-2</v>
      </c>
      <c r="EN53" s="86">
        <f ca="1">Control!$C$7*Calculations!$C$82*INDEX('Monthly Data'!N:N,Calculations!$C$116+MOD(X53,Calculations!$C$118))+Control!$C$7*Calculations!$C$83*INDEX('Monthly Data'!O:O,Calculations!$C$116+MOD(X53,Calculations!$C$118))+Control!$C$7*Calculations!$C$84*INDEX('Monthly Data'!P:P,Calculations!$C$116+MOD(X53,Calculations!$C$118))+Control!$C$7*Calculations!$C$85*INDEX('Monthly Data'!Q:Q,Calculations!$C$116+MOD(X53,Calculations!$C$118))+(1-Control!$C$7*Calculations!$C$87)*INDEX('Monthly Data'!R:R,Calculations!$C$116+MOD(X53,Calculations!$C$118))</f>
        <v>1.0478379486191123E-2</v>
      </c>
      <c r="EO53" s="86">
        <f ca="1">Control!$C$7*Calculations!$C$82*INDEX('Monthly Data'!N:N,Calculations!$C$116+MOD(Y53,Calculations!$C$118))+Control!$C$7*Calculations!$C$83*INDEX('Monthly Data'!O:O,Calculations!$C$116+MOD(Y53,Calculations!$C$118))+Control!$C$7*Calculations!$C$84*INDEX('Monthly Data'!P:P,Calculations!$C$116+MOD(Y53,Calculations!$C$118))+Control!$C$7*Calculations!$C$85*INDEX('Monthly Data'!Q:Q,Calculations!$C$116+MOD(Y53,Calculations!$C$118))+(1-Control!$C$7*Calculations!$C$87)*INDEX('Monthly Data'!R:R,Calculations!$C$116+MOD(Y53,Calculations!$C$118))</f>
        <v>3.1011313347584085E-2</v>
      </c>
      <c r="EP53" s="86">
        <f ca="1">Control!$C$7*Calculations!$C$82*INDEX('Monthly Data'!N:N,Calculations!$C$116+MOD(Z53,Calculations!$C$118))+Control!$C$7*Calculations!$C$83*INDEX('Monthly Data'!O:O,Calculations!$C$116+MOD(Z53,Calculations!$C$118))+Control!$C$7*Calculations!$C$84*INDEX('Monthly Data'!P:P,Calculations!$C$116+MOD(Z53,Calculations!$C$118))+Control!$C$7*Calculations!$C$85*INDEX('Monthly Data'!Q:Q,Calculations!$C$116+MOD(Z53,Calculations!$C$118))+(1-Control!$C$7*Calculations!$C$87)*INDEX('Monthly Data'!R:R,Calculations!$C$116+MOD(Z53,Calculations!$C$118))</f>
        <v>-7.4084874653726545E-3</v>
      </c>
      <c r="EQ53" s="86">
        <f ca="1">Control!$C$7*Calculations!$C$82*INDEX('Monthly Data'!N:N,Calculations!$C$116+MOD(AA53,Calculations!$C$118))+Control!$C$7*Calculations!$C$83*INDEX('Monthly Data'!O:O,Calculations!$C$116+MOD(AA53,Calculations!$C$118))+Control!$C$7*Calculations!$C$84*INDEX('Monthly Data'!P:P,Calculations!$C$116+MOD(AA53,Calculations!$C$118))+Control!$C$7*Calculations!$C$85*INDEX('Monthly Data'!Q:Q,Calculations!$C$116+MOD(AA53,Calculations!$C$118))+(1-Control!$C$7*Calculations!$C$87)*INDEX('Monthly Data'!R:R,Calculations!$C$116+MOD(AA53,Calculations!$C$118))</f>
        <v>-3.299557342782896E-2</v>
      </c>
      <c r="ER53" s="86">
        <f ca="1">Control!$C$7*Calculations!$C$82*INDEX('Monthly Data'!N:N,Calculations!$C$116+MOD(AB53,Calculations!$C$118))+Control!$C$7*Calculations!$C$83*INDEX('Monthly Data'!O:O,Calculations!$C$116+MOD(AB53,Calculations!$C$118))+Control!$C$7*Calculations!$C$84*INDEX('Monthly Data'!P:P,Calculations!$C$116+MOD(AB53,Calculations!$C$118))+Control!$C$7*Calculations!$C$85*INDEX('Monthly Data'!Q:Q,Calculations!$C$116+MOD(AB53,Calculations!$C$118))+(1-Control!$C$7*Calculations!$C$87)*INDEX('Monthly Data'!R:R,Calculations!$C$116+MOD(AB53,Calculations!$C$118))</f>
        <v>5.1972609868760735E-3</v>
      </c>
      <c r="ES53" s="86">
        <f ca="1">Control!$C$7*Calculations!$C$82*INDEX('Monthly Data'!N:N,Calculations!$C$116+MOD(AC53,Calculations!$C$118))+Control!$C$7*Calculations!$C$83*INDEX('Monthly Data'!O:O,Calculations!$C$116+MOD(AC53,Calculations!$C$118))+Control!$C$7*Calculations!$C$84*INDEX('Monthly Data'!P:P,Calculations!$C$116+MOD(AC53,Calculations!$C$118))+Control!$C$7*Calculations!$C$85*INDEX('Monthly Data'!Q:Q,Calculations!$C$116+MOD(AC53,Calculations!$C$118))+(1-Control!$C$7*Calculations!$C$87)*INDEX('Monthly Data'!R:R,Calculations!$C$116+MOD(AC53,Calculations!$C$118))</f>
        <v>1.9073822767906517E-2</v>
      </c>
      <c r="ET53" s="86">
        <f ca="1">Control!$C$7*Calculations!$C$82*INDEX('Monthly Data'!N:N,Calculations!$C$116+MOD(AD53,Calculations!$C$118))+Control!$C$7*Calculations!$C$83*INDEX('Monthly Data'!O:O,Calculations!$C$116+MOD(AD53,Calculations!$C$118))+Control!$C$7*Calculations!$C$84*INDEX('Monthly Data'!P:P,Calculations!$C$116+MOD(AD53,Calculations!$C$118))+Control!$C$7*Calculations!$C$85*INDEX('Monthly Data'!Q:Q,Calculations!$C$116+MOD(AD53,Calculations!$C$118))+(1-Control!$C$7*Calculations!$C$87)*INDEX('Monthly Data'!R:R,Calculations!$C$116+MOD(AD53,Calculations!$C$118))</f>
        <v>4.5735623984309991E-2</v>
      </c>
      <c r="EU53" s="86">
        <f ca="1">Control!$C$7*Calculations!$C$82*INDEX('Monthly Data'!N:N,Calculations!$C$116+MOD(AE53,Calculations!$C$118))+Control!$C$7*Calculations!$C$83*INDEX('Monthly Data'!O:O,Calculations!$C$116+MOD(AE53,Calculations!$C$118))+Control!$C$7*Calculations!$C$84*INDEX('Monthly Data'!P:P,Calculations!$C$116+MOD(AE53,Calculations!$C$118))+Control!$C$7*Calculations!$C$85*INDEX('Monthly Data'!Q:Q,Calculations!$C$116+MOD(AE53,Calculations!$C$118))+(1-Control!$C$7*Calculations!$C$87)*INDEX('Monthly Data'!R:R,Calculations!$C$116+MOD(AE53,Calculations!$C$118))</f>
        <v>1.2722494017511032E-2</v>
      </c>
      <c r="EV53" s="86">
        <f ca="1">Control!$C$7*Calculations!$C$82*INDEX('Monthly Data'!N:N,Calculations!$C$116+MOD(AF53,Calculations!$C$118))+Control!$C$7*Calculations!$C$83*INDEX('Monthly Data'!O:O,Calculations!$C$116+MOD(AF53,Calculations!$C$118))+Control!$C$7*Calculations!$C$84*INDEX('Monthly Data'!P:P,Calculations!$C$116+MOD(AF53,Calculations!$C$118))+Control!$C$7*Calculations!$C$85*INDEX('Monthly Data'!Q:Q,Calculations!$C$116+MOD(AF53,Calculations!$C$118))+(1-Control!$C$7*Calculations!$C$87)*INDEX('Monthly Data'!R:R,Calculations!$C$116+MOD(AF53,Calculations!$C$118))</f>
        <v>-2.5419860972892394E-2</v>
      </c>
      <c r="EW53" s="86">
        <f ca="1">Control!$C$7*Calculations!$C$82*INDEX('Monthly Data'!N:N,Calculations!$C$116+MOD(AG53,Calculations!$C$118))+Control!$C$7*Calculations!$C$83*INDEX('Monthly Data'!O:O,Calculations!$C$116+MOD(AG53,Calculations!$C$118))+Control!$C$7*Calculations!$C$84*INDEX('Monthly Data'!P:P,Calculations!$C$116+MOD(AG53,Calculations!$C$118))+Control!$C$7*Calculations!$C$85*INDEX('Monthly Data'!Q:Q,Calculations!$C$116+MOD(AG53,Calculations!$C$118))+(1-Control!$C$7*Calculations!$C$87)*INDEX('Monthly Data'!R:R,Calculations!$C$116+MOD(AG53,Calculations!$C$118))</f>
        <v>6.2631896128884862E-3</v>
      </c>
      <c r="EX53" s="86">
        <f ca="1">Control!$C$7*Calculations!$C$82*INDEX('Monthly Data'!N:N,Calculations!$C$116+MOD(AH53,Calculations!$C$118))+Control!$C$7*Calculations!$C$83*INDEX('Monthly Data'!O:O,Calculations!$C$116+MOD(AH53,Calculations!$C$118))+Control!$C$7*Calculations!$C$84*INDEX('Monthly Data'!P:P,Calculations!$C$116+MOD(AH53,Calculations!$C$118))+Control!$C$7*Calculations!$C$85*INDEX('Monthly Data'!Q:Q,Calculations!$C$116+MOD(AH53,Calculations!$C$118))+(1-Control!$C$7*Calculations!$C$87)*INDEX('Monthly Data'!R:R,Calculations!$C$116+MOD(AH53,Calculations!$C$118))</f>
        <v>4.089189590407355E-3</v>
      </c>
      <c r="EY53" s="86">
        <f ca="1">Control!$C$7*Calculations!$C$82*INDEX('Monthly Data'!N:N,Calculations!$C$116+MOD(AI53,Calculations!$C$118))+Control!$C$7*Calculations!$C$83*INDEX('Monthly Data'!O:O,Calculations!$C$116+MOD(AI53,Calculations!$C$118))+Control!$C$7*Calculations!$C$84*INDEX('Monthly Data'!P:P,Calculations!$C$116+MOD(AI53,Calculations!$C$118))+Control!$C$7*Calculations!$C$85*INDEX('Monthly Data'!Q:Q,Calculations!$C$116+MOD(AI53,Calculations!$C$118))+(1-Control!$C$7*Calculations!$C$87)*INDEX('Monthly Data'!R:R,Calculations!$C$116+MOD(AI53,Calculations!$C$118))</f>
        <v>7.9764341593600071E-3</v>
      </c>
      <c r="EZ53" s="86">
        <f ca="1">Control!$C$7*Calculations!$C$82*INDEX('Monthly Data'!N:N,Calculations!$C$116+MOD(AJ53,Calculations!$C$118))+Control!$C$7*Calculations!$C$83*INDEX('Monthly Data'!O:O,Calculations!$C$116+MOD(AJ53,Calculations!$C$118))+Control!$C$7*Calculations!$C$84*INDEX('Monthly Data'!P:P,Calculations!$C$116+MOD(AJ53,Calculations!$C$118))+Control!$C$7*Calculations!$C$85*INDEX('Monthly Data'!Q:Q,Calculations!$C$116+MOD(AJ53,Calculations!$C$118))+(1-Control!$C$7*Calculations!$C$87)*INDEX('Monthly Data'!R:R,Calculations!$C$116+MOD(AJ53,Calculations!$C$118))</f>
        <v>2.1918137743539623E-2</v>
      </c>
      <c r="FA53" s="86">
        <f ca="1">Control!$C$7*Calculations!$C$82*INDEX('Monthly Data'!N:N,Calculations!$C$116+MOD(AK53,Calculations!$C$118))+Control!$C$7*Calculations!$C$83*INDEX('Monthly Data'!O:O,Calculations!$C$116+MOD(AK53,Calculations!$C$118))+Control!$C$7*Calculations!$C$84*INDEX('Monthly Data'!P:P,Calculations!$C$116+MOD(AK53,Calculations!$C$118))+Control!$C$7*Calculations!$C$85*INDEX('Monthly Data'!Q:Q,Calculations!$C$116+MOD(AK53,Calculations!$C$118))+(1-Control!$C$7*Calculations!$C$87)*INDEX('Monthly Data'!R:R,Calculations!$C$116+MOD(AK53,Calculations!$C$118))</f>
        <v>1.3423979074716584E-2</v>
      </c>
      <c r="FB53" s="86">
        <f ca="1">Control!$C$7*Calculations!$C$82*INDEX('Monthly Data'!N:N,Calculations!$C$116+MOD(AL53,Calculations!$C$118))+Control!$C$7*Calculations!$C$83*INDEX('Monthly Data'!O:O,Calculations!$C$116+MOD(AL53,Calculations!$C$118))+Control!$C$7*Calculations!$C$84*INDEX('Monthly Data'!P:P,Calculations!$C$116+MOD(AL53,Calculations!$C$118))+Control!$C$7*Calculations!$C$85*INDEX('Monthly Data'!Q:Q,Calculations!$C$116+MOD(AL53,Calculations!$C$118))+(1-Control!$C$7*Calculations!$C$87)*INDEX('Monthly Data'!R:R,Calculations!$C$116+MOD(AL53,Calculations!$C$118))</f>
        <v>8.3814116887657771E-3</v>
      </c>
      <c r="FC53" s="86">
        <f ca="1">Control!$C$7*Calculations!$C$82*INDEX('Monthly Data'!N:N,Calculations!$C$116+MOD(AM53,Calculations!$C$118))+Control!$C$7*Calculations!$C$83*INDEX('Monthly Data'!O:O,Calculations!$C$116+MOD(AM53,Calculations!$C$118))+Control!$C$7*Calculations!$C$84*INDEX('Monthly Data'!P:P,Calculations!$C$116+MOD(AM53,Calculations!$C$118))+Control!$C$7*Calculations!$C$85*INDEX('Monthly Data'!Q:Q,Calculations!$C$116+MOD(AM53,Calculations!$C$118))+(1-Control!$C$7*Calculations!$C$87)*INDEX('Monthly Data'!R:R,Calculations!$C$116+MOD(AM53,Calculations!$C$118))</f>
        <v>2.1918137743539623E-2</v>
      </c>
      <c r="FD53" s="86">
        <f ca="1">Control!$C$7*Calculations!$C$82*INDEX('Monthly Data'!N:N,Calculations!$C$116+MOD(AN53,Calculations!$C$118))+Control!$C$7*Calculations!$C$83*INDEX('Monthly Data'!O:O,Calculations!$C$116+MOD(AN53,Calculations!$C$118))+Control!$C$7*Calculations!$C$84*INDEX('Monthly Data'!P:P,Calculations!$C$116+MOD(AN53,Calculations!$C$118))+Control!$C$7*Calculations!$C$85*INDEX('Monthly Data'!Q:Q,Calculations!$C$116+MOD(AN53,Calculations!$C$118))+(1-Control!$C$7*Calculations!$C$87)*INDEX('Monthly Data'!R:R,Calculations!$C$116+MOD(AN53,Calculations!$C$118))</f>
        <v>3.127051071655923E-3</v>
      </c>
      <c r="FE53" s="86">
        <f ca="1">Control!$C$7*Calculations!$C$82*INDEX('Monthly Data'!N:N,Calculations!$C$116+MOD(AO53,Calculations!$C$118))+Control!$C$7*Calculations!$C$83*INDEX('Monthly Data'!O:O,Calculations!$C$116+MOD(AO53,Calculations!$C$118))+Control!$C$7*Calculations!$C$84*INDEX('Monthly Data'!P:P,Calculations!$C$116+MOD(AO53,Calculations!$C$118))+Control!$C$7*Calculations!$C$85*INDEX('Monthly Data'!Q:Q,Calculations!$C$116+MOD(AO53,Calculations!$C$118))+(1-Control!$C$7*Calculations!$C$87)*INDEX('Monthly Data'!R:R,Calculations!$C$116+MOD(AO53,Calculations!$C$118))</f>
        <v>1.8695385296339444E-2</v>
      </c>
      <c r="FF53" s="86">
        <f ca="1">Control!$C$7*Calculations!$C$82*INDEX('Monthly Data'!N:N,Calculations!$C$116+MOD(AP53,Calculations!$C$118))+Control!$C$7*Calculations!$C$83*INDEX('Monthly Data'!O:O,Calculations!$C$116+MOD(AP53,Calculations!$C$118))+Control!$C$7*Calculations!$C$84*INDEX('Monthly Data'!P:P,Calculations!$C$116+MOD(AP53,Calculations!$C$118))+Control!$C$7*Calculations!$C$85*INDEX('Monthly Data'!Q:Q,Calculations!$C$116+MOD(AP53,Calculations!$C$118))+(1-Control!$C$7*Calculations!$C$87)*INDEX('Monthly Data'!R:R,Calculations!$C$116+MOD(AP53,Calculations!$C$118))</f>
        <v>2.4842166689046628E-2</v>
      </c>
      <c r="FG53" s="86">
        <f ca="1">Control!$C$7*Calculations!$C$82*INDEX('Monthly Data'!N:N,Calculations!$C$116+MOD(AQ53,Calculations!$C$118))+Control!$C$7*Calculations!$C$83*INDEX('Monthly Data'!O:O,Calculations!$C$116+MOD(AQ53,Calculations!$C$118))+Control!$C$7*Calculations!$C$84*INDEX('Monthly Data'!P:P,Calculations!$C$116+MOD(AQ53,Calculations!$C$118))+Control!$C$7*Calculations!$C$85*INDEX('Monthly Data'!Q:Q,Calculations!$C$116+MOD(AQ53,Calculations!$C$118))+(1-Control!$C$7*Calculations!$C$87)*INDEX('Monthly Data'!R:R,Calculations!$C$116+MOD(AQ53,Calculations!$C$118))</f>
        <v>1.3891304280773396E-2</v>
      </c>
      <c r="FH53" s="86">
        <f ca="1">Control!$C$7*Calculations!$C$82*INDEX('Monthly Data'!N:N,Calculations!$C$116+MOD(AR53,Calculations!$C$118))+Control!$C$7*Calculations!$C$83*INDEX('Monthly Data'!O:O,Calculations!$C$116+MOD(AR53,Calculations!$C$118))+Control!$C$7*Calculations!$C$84*INDEX('Monthly Data'!P:P,Calculations!$C$116+MOD(AR53,Calculations!$C$118))+Control!$C$7*Calculations!$C$85*INDEX('Monthly Data'!Q:Q,Calculations!$C$116+MOD(AR53,Calculations!$C$118))+(1-Control!$C$7*Calculations!$C$87)*INDEX('Monthly Data'!R:R,Calculations!$C$116+MOD(AR53,Calculations!$C$118))</f>
        <v>-2.4571433440223247E-2</v>
      </c>
      <c r="FI53" s="86">
        <f ca="1">Control!$C$7*Calculations!$C$82*INDEX('Monthly Data'!N:N,Calculations!$C$116+MOD(AS53,Calculations!$C$118))+Control!$C$7*Calculations!$C$83*INDEX('Monthly Data'!O:O,Calculations!$C$116+MOD(AS53,Calculations!$C$118))+Control!$C$7*Calculations!$C$84*INDEX('Monthly Data'!P:P,Calculations!$C$116+MOD(AS53,Calculations!$C$118))+Control!$C$7*Calculations!$C$85*INDEX('Monthly Data'!Q:Q,Calculations!$C$116+MOD(AS53,Calculations!$C$118))+(1-Control!$C$7*Calculations!$C$87)*INDEX('Monthly Data'!R:R,Calculations!$C$116+MOD(AS53,Calculations!$C$118))</f>
        <v>-3.53368065312233E-2</v>
      </c>
      <c r="FJ53" s="86">
        <f ca="1">Control!$C$7*Calculations!$C$82*INDEX('Monthly Data'!N:N,Calculations!$C$116+MOD(AT53,Calculations!$C$118))+Control!$C$7*Calculations!$C$83*INDEX('Monthly Data'!O:O,Calculations!$C$116+MOD(AT53,Calculations!$C$118))+Control!$C$7*Calculations!$C$84*INDEX('Monthly Data'!P:P,Calculations!$C$116+MOD(AT53,Calculations!$C$118))+Control!$C$7*Calculations!$C$85*INDEX('Monthly Data'!Q:Q,Calculations!$C$116+MOD(AT53,Calculations!$C$118))+(1-Control!$C$7*Calculations!$C$87)*INDEX('Monthly Data'!R:R,Calculations!$C$116+MOD(AT53,Calculations!$C$118))</f>
        <v>1.7599621212565995E-2</v>
      </c>
      <c r="FK53" s="86">
        <f ca="1">Control!$C$7*Calculations!$C$82*INDEX('Monthly Data'!N:N,Calculations!$C$116+MOD(AU53,Calculations!$C$118))+Control!$C$7*Calculations!$C$83*INDEX('Monthly Data'!O:O,Calculations!$C$116+MOD(AU53,Calculations!$C$118))+Control!$C$7*Calculations!$C$84*INDEX('Monthly Data'!P:P,Calculations!$C$116+MOD(AU53,Calculations!$C$118))+Control!$C$7*Calculations!$C$85*INDEX('Monthly Data'!Q:Q,Calculations!$C$116+MOD(AU53,Calculations!$C$118))+(1-Control!$C$7*Calculations!$C$87)*INDEX('Monthly Data'!R:R,Calculations!$C$116+MOD(AU53,Calculations!$C$118))</f>
        <v>2.9708469559001142E-2</v>
      </c>
      <c r="FL53" s="86">
        <f ca="1">Control!$C$7*Calculations!$C$82*INDEX('Monthly Data'!N:N,Calculations!$C$116+MOD(AV53,Calculations!$C$118))+Control!$C$7*Calculations!$C$83*INDEX('Monthly Data'!O:O,Calculations!$C$116+MOD(AV53,Calculations!$C$118))+Control!$C$7*Calculations!$C$84*INDEX('Monthly Data'!P:P,Calculations!$C$116+MOD(AV53,Calculations!$C$118))+Control!$C$7*Calculations!$C$85*INDEX('Monthly Data'!Q:Q,Calculations!$C$116+MOD(AV53,Calculations!$C$118))+(1-Control!$C$7*Calculations!$C$87)*INDEX('Monthly Data'!R:R,Calculations!$C$116+MOD(AV53,Calculations!$C$118))</f>
        <v>1.5758278480433856E-2</v>
      </c>
      <c r="FM53" s="86">
        <f ca="1">Control!$C$7*Calculations!$C$82*INDEX('Monthly Data'!N:N,Calculations!$C$116+MOD(AW53,Calculations!$C$118))+Control!$C$7*Calculations!$C$83*INDEX('Monthly Data'!O:O,Calculations!$C$116+MOD(AW53,Calculations!$C$118))+Control!$C$7*Calculations!$C$84*INDEX('Monthly Data'!P:P,Calculations!$C$116+MOD(AW53,Calculations!$C$118))+Control!$C$7*Calculations!$C$85*INDEX('Monthly Data'!Q:Q,Calculations!$C$116+MOD(AW53,Calculations!$C$118))+(1-Control!$C$7*Calculations!$C$87)*INDEX('Monthly Data'!R:R,Calculations!$C$116+MOD(AW53,Calculations!$C$118))</f>
        <v>2.0524935548016137E-2</v>
      </c>
      <c r="FN53" s="86">
        <f ca="1">Control!$C$7*Calculations!$C$82*INDEX('Monthly Data'!N:N,Calculations!$C$116+MOD(AX53,Calculations!$C$118))+Control!$C$7*Calculations!$C$83*INDEX('Monthly Data'!O:O,Calculations!$C$116+MOD(AX53,Calculations!$C$118))+Control!$C$7*Calculations!$C$84*INDEX('Monthly Data'!P:P,Calculations!$C$116+MOD(AX53,Calculations!$C$118))+Control!$C$7*Calculations!$C$85*INDEX('Monthly Data'!Q:Q,Calculations!$C$116+MOD(AX53,Calculations!$C$118))+(1-Control!$C$7*Calculations!$C$87)*INDEX('Monthly Data'!R:R,Calculations!$C$116+MOD(AX53,Calculations!$C$118))</f>
        <v>1.4915555251167555E-3</v>
      </c>
      <c r="FO53" s="86">
        <f ca="1">Control!$C$7*Calculations!$C$82*INDEX('Monthly Data'!N:N,Calculations!$C$116+MOD(AY53,Calculations!$C$118))+Control!$C$7*Calculations!$C$83*INDEX('Monthly Data'!O:O,Calculations!$C$116+MOD(AY53,Calculations!$C$118))+Control!$C$7*Calculations!$C$84*INDEX('Monthly Data'!P:P,Calculations!$C$116+MOD(AY53,Calculations!$C$118))+Control!$C$7*Calculations!$C$85*INDEX('Monthly Data'!Q:Q,Calculations!$C$116+MOD(AY53,Calculations!$C$118))+(1-Control!$C$7*Calculations!$C$87)*INDEX('Monthly Data'!R:R,Calculations!$C$116+MOD(AY53,Calculations!$C$118))</f>
        <v>5.1279584938936244E-2</v>
      </c>
      <c r="FP53" s="86">
        <f ca="1">Control!$C$7*Calculations!$C$82*INDEX('Monthly Data'!N:N,Calculations!$C$116+MOD(AZ53,Calculations!$C$118))+Control!$C$7*Calculations!$C$83*INDEX('Monthly Data'!O:O,Calculations!$C$116+MOD(AZ53,Calculations!$C$118))+Control!$C$7*Calculations!$C$84*INDEX('Monthly Data'!P:P,Calculations!$C$116+MOD(AZ53,Calculations!$C$118))+Control!$C$7*Calculations!$C$85*INDEX('Monthly Data'!Q:Q,Calculations!$C$116+MOD(AZ53,Calculations!$C$118))+(1-Control!$C$7*Calculations!$C$87)*INDEX('Monthly Data'!R:R,Calculations!$C$116+MOD(AZ53,Calculations!$C$118))</f>
        <v>5.1279584938936244E-2</v>
      </c>
      <c r="FQ53" s="86">
        <f ca="1">Control!$C$7*Calculations!$C$82*INDEX('Monthly Data'!N:N,Calculations!$C$116+MOD(BA53,Calculations!$C$118))+Control!$C$7*Calculations!$C$83*INDEX('Monthly Data'!O:O,Calculations!$C$116+MOD(BA53,Calculations!$C$118))+Control!$C$7*Calculations!$C$84*INDEX('Monthly Data'!P:P,Calculations!$C$116+MOD(BA53,Calculations!$C$118))+Control!$C$7*Calculations!$C$85*INDEX('Monthly Data'!Q:Q,Calculations!$C$116+MOD(BA53,Calculations!$C$118))+(1-Control!$C$7*Calculations!$C$87)*INDEX('Monthly Data'!R:R,Calculations!$C$116+MOD(BA53,Calculations!$C$118))</f>
        <v>-2.5168357537820856E-4</v>
      </c>
      <c r="FR53" s="86">
        <f ca="1">Control!$C$7*Calculations!$C$82*INDEX('Monthly Data'!N:N,Calculations!$C$116+MOD(BB53,Calculations!$C$118))+Control!$C$7*Calculations!$C$83*INDEX('Monthly Data'!O:O,Calculations!$C$116+MOD(BB53,Calculations!$C$118))+Control!$C$7*Calculations!$C$84*INDEX('Monthly Data'!P:P,Calculations!$C$116+MOD(BB53,Calculations!$C$118))+Control!$C$7*Calculations!$C$85*INDEX('Monthly Data'!Q:Q,Calculations!$C$116+MOD(BB53,Calculations!$C$118))+(1-Control!$C$7*Calculations!$C$87)*INDEX('Monthly Data'!R:R,Calculations!$C$116+MOD(BB53,Calculations!$C$118))</f>
        <v>1.7831091590102856E-2</v>
      </c>
      <c r="FS53" s="86">
        <f ca="1">Control!$C$7*Calculations!$C$82*INDEX('Monthly Data'!N:N,Calculations!$C$116+MOD(BC53,Calculations!$C$118))+Control!$C$7*Calculations!$C$83*INDEX('Monthly Data'!O:O,Calculations!$C$116+MOD(BC53,Calculations!$C$118))+Control!$C$7*Calculations!$C$84*INDEX('Monthly Data'!P:P,Calculations!$C$116+MOD(BC53,Calculations!$C$118))+Control!$C$7*Calculations!$C$85*INDEX('Monthly Data'!Q:Q,Calculations!$C$116+MOD(BC53,Calculations!$C$118))+(1-Control!$C$7*Calculations!$C$87)*INDEX('Monthly Data'!R:R,Calculations!$C$116+MOD(BC53,Calculations!$C$118))</f>
        <v>-9.839093431862074E-3</v>
      </c>
      <c r="FT53" s="86">
        <f ca="1">Control!$C$7*Calculations!$C$82*INDEX('Monthly Data'!N:N,Calculations!$C$116+MOD(BD53,Calculations!$C$118))+Control!$C$7*Calculations!$C$83*INDEX('Monthly Data'!O:O,Calculations!$C$116+MOD(BD53,Calculations!$C$118))+Control!$C$7*Calculations!$C$84*INDEX('Monthly Data'!P:P,Calculations!$C$116+MOD(BD53,Calculations!$C$118))+Control!$C$7*Calculations!$C$85*INDEX('Monthly Data'!Q:Q,Calculations!$C$116+MOD(BD53,Calculations!$C$118))+(1-Control!$C$7*Calculations!$C$87)*INDEX('Monthly Data'!R:R,Calculations!$C$116+MOD(BD53,Calculations!$C$118))</f>
        <v>-2.4571433440223247E-2</v>
      </c>
      <c r="FU53" s="86">
        <f ca="1">Control!$C$7*Calculations!$C$82*INDEX('Monthly Data'!N:N,Calculations!$C$116+MOD(BE53,Calculations!$C$118))+Control!$C$7*Calculations!$C$83*INDEX('Monthly Data'!O:O,Calculations!$C$116+MOD(BE53,Calculations!$C$118))+Control!$C$7*Calculations!$C$84*INDEX('Monthly Data'!P:P,Calculations!$C$116+MOD(BE53,Calculations!$C$118))+Control!$C$7*Calculations!$C$85*INDEX('Monthly Data'!Q:Q,Calculations!$C$116+MOD(BE53,Calculations!$C$118))+(1-Control!$C$7*Calculations!$C$87)*INDEX('Monthly Data'!R:R,Calculations!$C$116+MOD(BE53,Calculations!$C$118))</f>
        <v>1.3423979074716584E-2</v>
      </c>
      <c r="FV53" s="86">
        <f ca="1">Control!$C$7*Calculations!$C$82*INDEX('Monthly Data'!N:N,Calculations!$C$116+MOD(BF53,Calculations!$C$118))+Control!$C$7*Calculations!$C$83*INDEX('Monthly Data'!O:O,Calculations!$C$116+MOD(BF53,Calculations!$C$118))+Control!$C$7*Calculations!$C$84*INDEX('Monthly Data'!P:P,Calculations!$C$116+MOD(BF53,Calculations!$C$118))+Control!$C$7*Calculations!$C$85*INDEX('Monthly Data'!Q:Q,Calculations!$C$116+MOD(BF53,Calculations!$C$118))+(1-Control!$C$7*Calculations!$C$87)*INDEX('Monthly Data'!R:R,Calculations!$C$116+MOD(BF53,Calculations!$C$118))</f>
        <v>4.7768166384148329E-3</v>
      </c>
      <c r="FW53" s="86">
        <f ca="1">Control!$C$7*Calculations!$C$82*INDEX('Monthly Data'!N:N,Calculations!$C$116+MOD(BG53,Calculations!$C$118))+Control!$C$7*Calculations!$C$83*INDEX('Monthly Data'!O:O,Calculations!$C$116+MOD(BG53,Calculations!$C$118))+Control!$C$7*Calculations!$C$84*INDEX('Monthly Data'!P:P,Calculations!$C$116+MOD(BG53,Calculations!$C$118))+Control!$C$7*Calculations!$C$85*INDEX('Monthly Data'!Q:Q,Calculations!$C$116+MOD(BG53,Calculations!$C$118))+(1-Control!$C$7*Calculations!$C$87)*INDEX('Monthly Data'!R:R,Calculations!$C$116+MOD(BG53,Calculations!$C$118))</f>
        <v>4.2795950888382334E-3</v>
      </c>
      <c r="FX53" s="86">
        <f ca="1">Control!$C$7*Calculations!$C$82*INDEX('Monthly Data'!N:N,Calculations!$C$116+MOD(BH53,Calculations!$C$118))+Control!$C$7*Calculations!$C$83*INDEX('Monthly Data'!O:O,Calculations!$C$116+MOD(BH53,Calculations!$C$118))+Control!$C$7*Calculations!$C$84*INDEX('Monthly Data'!P:P,Calculations!$C$116+MOD(BH53,Calculations!$C$118))+Control!$C$7*Calculations!$C$85*INDEX('Monthly Data'!Q:Q,Calculations!$C$116+MOD(BH53,Calculations!$C$118))+(1-Control!$C$7*Calculations!$C$87)*INDEX('Monthly Data'!R:R,Calculations!$C$116+MOD(BH53,Calculations!$C$118))</f>
        <v>6.2631896128884862E-3</v>
      </c>
      <c r="FY53" s="86">
        <f ca="1">Control!$C$7*Calculations!$C$82*INDEX('Monthly Data'!N:N,Calculations!$C$116+MOD(BI53,Calculations!$C$118))+Control!$C$7*Calculations!$C$83*INDEX('Monthly Data'!O:O,Calculations!$C$116+MOD(BI53,Calculations!$C$118))+Control!$C$7*Calculations!$C$84*INDEX('Monthly Data'!P:P,Calculations!$C$116+MOD(BI53,Calculations!$C$118))+Control!$C$7*Calculations!$C$85*INDEX('Monthly Data'!Q:Q,Calculations!$C$116+MOD(BI53,Calculations!$C$118))+(1-Control!$C$7*Calculations!$C$87)*INDEX('Monthly Data'!R:R,Calculations!$C$116+MOD(BI53,Calculations!$C$118))</f>
        <v>-3.53368065312233E-2</v>
      </c>
      <c r="FZ53" s="86">
        <f ca="1">Control!$C$7*Calculations!$C$82*INDEX('Monthly Data'!N:N,Calculations!$C$116+MOD(BJ53,Calculations!$C$118))+Control!$C$7*Calculations!$C$83*INDEX('Monthly Data'!O:O,Calculations!$C$116+MOD(BJ53,Calculations!$C$118))+Control!$C$7*Calculations!$C$84*INDEX('Monthly Data'!P:P,Calculations!$C$116+MOD(BJ53,Calculations!$C$118))+Control!$C$7*Calculations!$C$85*INDEX('Monthly Data'!Q:Q,Calculations!$C$116+MOD(BJ53,Calculations!$C$118))+(1-Control!$C$7*Calculations!$C$87)*INDEX('Monthly Data'!R:R,Calculations!$C$116+MOD(BJ53,Calculations!$C$118))</f>
        <v>3.127051071655923E-3</v>
      </c>
      <c r="GA53" s="86">
        <f ca="1">Control!$C$7*Calculations!$C$82*INDEX('Monthly Data'!N:N,Calculations!$C$116+MOD(BK53,Calculations!$C$118))+Control!$C$7*Calculations!$C$83*INDEX('Monthly Data'!O:O,Calculations!$C$116+MOD(BK53,Calculations!$C$118))+Control!$C$7*Calculations!$C$84*INDEX('Monthly Data'!P:P,Calculations!$C$116+MOD(BK53,Calculations!$C$118))+Control!$C$7*Calculations!$C$85*INDEX('Monthly Data'!Q:Q,Calculations!$C$116+MOD(BK53,Calculations!$C$118))+(1-Control!$C$7*Calculations!$C$87)*INDEX('Monthly Data'!R:R,Calculations!$C$116+MOD(BK53,Calculations!$C$118))</f>
        <v>7.9764341593600071E-3</v>
      </c>
      <c r="GB53" s="86">
        <f ca="1">Control!$C$7*Calculations!$C$82*INDEX('Monthly Data'!N:N,Calculations!$C$116+MOD(BL53,Calculations!$C$118))+Control!$C$7*Calculations!$C$83*INDEX('Monthly Data'!O:O,Calculations!$C$116+MOD(BL53,Calculations!$C$118))+Control!$C$7*Calculations!$C$84*INDEX('Monthly Data'!P:P,Calculations!$C$116+MOD(BL53,Calculations!$C$118))+Control!$C$7*Calculations!$C$85*INDEX('Monthly Data'!Q:Q,Calculations!$C$116+MOD(BL53,Calculations!$C$118))+(1-Control!$C$7*Calculations!$C$87)*INDEX('Monthly Data'!R:R,Calculations!$C$116+MOD(BL53,Calculations!$C$118))</f>
        <v>2.3206536303657571E-2</v>
      </c>
      <c r="GC53" s="86">
        <f ca="1">Control!$C$7*Calculations!$C$82*INDEX('Monthly Data'!N:N,Calculations!$C$116+MOD(BM53,Calculations!$C$118))+Control!$C$7*Calculations!$C$83*INDEX('Monthly Data'!O:O,Calculations!$C$116+MOD(BM53,Calculations!$C$118))+Control!$C$7*Calculations!$C$84*INDEX('Monthly Data'!P:P,Calculations!$C$116+MOD(BM53,Calculations!$C$118))+Control!$C$7*Calculations!$C$85*INDEX('Monthly Data'!Q:Q,Calculations!$C$116+MOD(BM53,Calculations!$C$118))+(1-Control!$C$7*Calculations!$C$87)*INDEX('Monthly Data'!R:R,Calculations!$C$116+MOD(BM53,Calculations!$C$118))</f>
        <v>2.1918137743539623E-2</v>
      </c>
      <c r="GD53" s="86">
        <f ca="1">Control!$C$7*Calculations!$C$82*INDEX('Monthly Data'!N:N,Calculations!$C$116+MOD(BN53,Calculations!$C$118))+Control!$C$7*Calculations!$C$83*INDEX('Monthly Data'!O:O,Calculations!$C$116+MOD(BN53,Calculations!$C$118))+Control!$C$7*Calculations!$C$84*INDEX('Monthly Data'!P:P,Calculations!$C$116+MOD(BN53,Calculations!$C$118))+Control!$C$7*Calculations!$C$85*INDEX('Monthly Data'!Q:Q,Calculations!$C$116+MOD(BN53,Calculations!$C$118))+(1-Control!$C$7*Calculations!$C$87)*INDEX('Monthly Data'!R:R,Calculations!$C$116+MOD(BN53,Calculations!$C$118))</f>
        <v>2.2757992058453024E-3</v>
      </c>
      <c r="GE53" s="86">
        <f ca="1">Control!$C$7*Calculations!$C$82*INDEX('Monthly Data'!N:N,Calculations!$C$116+MOD(BO53,Calculations!$C$118))+Control!$C$7*Calculations!$C$83*INDEX('Monthly Data'!O:O,Calculations!$C$116+MOD(BO53,Calculations!$C$118))+Control!$C$7*Calculations!$C$84*INDEX('Monthly Data'!P:P,Calculations!$C$116+MOD(BO53,Calculations!$C$118))+Control!$C$7*Calculations!$C$85*INDEX('Monthly Data'!Q:Q,Calculations!$C$116+MOD(BO53,Calculations!$C$118))+(1-Control!$C$7*Calculations!$C$87)*INDEX('Monthly Data'!R:R,Calculations!$C$116+MOD(BO53,Calculations!$C$118))</f>
        <v>-3.299557342782896E-2</v>
      </c>
      <c r="GF53" s="86">
        <f ca="1">Control!$C$7*Calculations!$C$82*INDEX('Monthly Data'!N:N,Calculations!$C$116+MOD(BP53,Calculations!$C$118))+Control!$C$7*Calculations!$C$83*INDEX('Monthly Data'!O:O,Calculations!$C$116+MOD(BP53,Calculations!$C$118))+Control!$C$7*Calculations!$C$84*INDEX('Monthly Data'!P:P,Calculations!$C$116+MOD(BP53,Calculations!$C$118))+Control!$C$7*Calculations!$C$85*INDEX('Monthly Data'!Q:Q,Calculations!$C$116+MOD(BP53,Calculations!$C$118))+(1-Control!$C$7*Calculations!$C$87)*INDEX('Monthly Data'!R:R,Calculations!$C$116+MOD(BP53,Calculations!$C$118))</f>
        <v>1.1809891087585166E-2</v>
      </c>
      <c r="GG53" s="86">
        <f ca="1">Control!$C$7*Calculations!$C$82*INDEX('Monthly Data'!N:N,Calculations!$C$116+MOD(BQ53,Calculations!$C$118))+Control!$C$7*Calculations!$C$83*INDEX('Monthly Data'!O:O,Calculations!$C$116+MOD(BQ53,Calculations!$C$118))+Control!$C$7*Calculations!$C$84*INDEX('Monthly Data'!P:P,Calculations!$C$116+MOD(BQ53,Calculations!$C$118))+Control!$C$7*Calculations!$C$85*INDEX('Monthly Data'!Q:Q,Calculations!$C$116+MOD(BQ53,Calculations!$C$118))+(1-Control!$C$7*Calculations!$C$87)*INDEX('Monthly Data'!R:R,Calculations!$C$116+MOD(BQ53,Calculations!$C$118))</f>
        <v>1.5216630695380906E-2</v>
      </c>
      <c r="GH53" s="86">
        <f ca="1">Control!$C$7*Calculations!$C$82*INDEX('Monthly Data'!N:N,Calculations!$C$116+MOD(BR53,Calculations!$C$118))+Control!$C$7*Calculations!$C$83*INDEX('Monthly Data'!O:O,Calculations!$C$116+MOD(BR53,Calculations!$C$118))+Control!$C$7*Calculations!$C$84*INDEX('Monthly Data'!P:P,Calculations!$C$116+MOD(BR53,Calculations!$C$118))+Control!$C$7*Calculations!$C$85*INDEX('Monthly Data'!Q:Q,Calculations!$C$116+MOD(BR53,Calculations!$C$118))+(1-Control!$C$7*Calculations!$C$87)*INDEX('Monthly Data'!R:R,Calculations!$C$116+MOD(BR53,Calculations!$C$118))</f>
        <v>6.1009361253630504E-2</v>
      </c>
      <c r="GI53" s="86">
        <f ca="1">Control!$C$7*Calculations!$C$82*INDEX('Monthly Data'!N:N,Calculations!$C$116+MOD(BS53,Calculations!$C$118))+Control!$C$7*Calculations!$C$83*INDEX('Monthly Data'!O:O,Calculations!$C$116+MOD(BS53,Calculations!$C$118))+Control!$C$7*Calculations!$C$84*INDEX('Monthly Data'!P:P,Calculations!$C$116+MOD(BS53,Calculations!$C$118))+Control!$C$7*Calculations!$C$85*INDEX('Monthly Data'!Q:Q,Calculations!$C$116+MOD(BS53,Calculations!$C$118))+(1-Control!$C$7*Calculations!$C$87)*INDEX('Monthly Data'!R:R,Calculations!$C$116+MOD(BS53,Calculations!$C$118))</f>
        <v>-3.9863250714949353E-2</v>
      </c>
      <c r="GJ53" s="86">
        <f ca="1">Control!$C$7*Calculations!$C$82*INDEX('Monthly Data'!N:N,Calculations!$C$116+MOD(BT53,Calculations!$C$118))+Control!$C$7*Calculations!$C$83*INDEX('Monthly Data'!O:O,Calculations!$C$116+MOD(BT53,Calculations!$C$118))+Control!$C$7*Calculations!$C$84*INDEX('Monthly Data'!P:P,Calculations!$C$116+MOD(BT53,Calculations!$C$118))+Control!$C$7*Calculations!$C$85*INDEX('Monthly Data'!Q:Q,Calculations!$C$116+MOD(BT53,Calculations!$C$118))+(1-Control!$C$7*Calculations!$C$87)*INDEX('Monthly Data'!R:R,Calculations!$C$116+MOD(BT53,Calculations!$C$118))</f>
        <v>-2.5419860972892394E-2</v>
      </c>
      <c r="GK53" s="86">
        <f ca="1">Control!$C$7*Calculations!$C$82*INDEX('Monthly Data'!N:N,Calculations!$C$116+MOD(BU53,Calculations!$C$118))+Control!$C$7*Calculations!$C$83*INDEX('Monthly Data'!O:O,Calculations!$C$116+MOD(BU53,Calculations!$C$118))+Control!$C$7*Calculations!$C$84*INDEX('Monthly Data'!P:P,Calculations!$C$116+MOD(BU53,Calculations!$C$118))+Control!$C$7*Calculations!$C$85*INDEX('Monthly Data'!Q:Q,Calculations!$C$116+MOD(BU53,Calculations!$C$118))+(1-Control!$C$7*Calculations!$C$87)*INDEX('Monthly Data'!R:R,Calculations!$C$116+MOD(BU53,Calculations!$C$118))</f>
        <v>7.7184133340106598E-3</v>
      </c>
      <c r="GL53" s="86">
        <f ca="1">Control!$C$7*Calculations!$C$82*INDEX('Monthly Data'!N:N,Calculations!$C$116+MOD(BV53,Calculations!$C$118))+Control!$C$7*Calculations!$C$83*INDEX('Monthly Data'!O:O,Calculations!$C$116+MOD(BV53,Calculations!$C$118))+Control!$C$7*Calculations!$C$84*INDEX('Monthly Data'!P:P,Calculations!$C$116+MOD(BV53,Calculations!$C$118))+Control!$C$7*Calculations!$C$85*INDEX('Monthly Data'!Q:Q,Calculations!$C$116+MOD(BV53,Calculations!$C$118))+(1-Control!$C$7*Calculations!$C$87)*INDEX('Monthly Data'!R:R,Calculations!$C$116+MOD(BV53,Calculations!$C$118))</f>
        <v>2.4842166689046628E-2</v>
      </c>
      <c r="GM53" s="86">
        <f ca="1">Control!$C$7*Calculations!$C$82*INDEX('Monthly Data'!N:N,Calculations!$C$116+MOD(BW53,Calculations!$C$118))+Control!$C$7*Calculations!$C$83*INDEX('Monthly Data'!O:O,Calculations!$C$116+MOD(BW53,Calculations!$C$118))+Control!$C$7*Calculations!$C$84*INDEX('Monthly Data'!P:P,Calculations!$C$116+MOD(BW53,Calculations!$C$118))+Control!$C$7*Calculations!$C$85*INDEX('Monthly Data'!Q:Q,Calculations!$C$116+MOD(BW53,Calculations!$C$118))+(1-Control!$C$7*Calculations!$C$87)*INDEX('Monthly Data'!R:R,Calculations!$C$116+MOD(BW53,Calculations!$C$118))</f>
        <v>-9.8327855560634558E-3</v>
      </c>
      <c r="GN53" s="86">
        <f ca="1">Control!$C$7*Calculations!$C$82*INDEX('Monthly Data'!N:N,Calculations!$C$116+MOD(BX53,Calculations!$C$118))+Control!$C$7*Calculations!$C$83*INDEX('Monthly Data'!O:O,Calculations!$C$116+MOD(BX53,Calculations!$C$118))+Control!$C$7*Calculations!$C$84*INDEX('Monthly Data'!P:P,Calculations!$C$116+MOD(BX53,Calculations!$C$118))+Control!$C$7*Calculations!$C$85*INDEX('Monthly Data'!Q:Q,Calculations!$C$116+MOD(BX53,Calculations!$C$118))+(1-Control!$C$7*Calculations!$C$87)*INDEX('Monthly Data'!R:R,Calculations!$C$116+MOD(BX53,Calculations!$C$118))</f>
        <v>1.5216630695380906E-2</v>
      </c>
      <c r="GO53" s="86">
        <f ca="1">Control!$C$7*Calculations!$C$82*INDEX('Monthly Data'!N:N,Calculations!$C$116+MOD(BY53,Calculations!$C$118))+Control!$C$7*Calculations!$C$83*INDEX('Monthly Data'!O:O,Calculations!$C$116+MOD(BY53,Calculations!$C$118))+Control!$C$7*Calculations!$C$84*INDEX('Monthly Data'!P:P,Calculations!$C$116+MOD(BY53,Calculations!$C$118))+Control!$C$7*Calculations!$C$85*INDEX('Monthly Data'!Q:Q,Calculations!$C$116+MOD(BY53,Calculations!$C$118))+(1-Control!$C$7*Calculations!$C$87)*INDEX('Monthly Data'!R:R,Calculations!$C$116+MOD(BY53,Calculations!$C$118))</f>
        <v>7.5897487599915015E-3</v>
      </c>
      <c r="GP53" s="86">
        <f ca="1">Control!$C$7*Calculations!$C$82*INDEX('Monthly Data'!N:N,Calculations!$C$116+MOD(BZ53,Calculations!$C$118))+Control!$C$7*Calculations!$C$83*INDEX('Monthly Data'!O:O,Calculations!$C$116+MOD(BZ53,Calculations!$C$118))+Control!$C$7*Calculations!$C$84*INDEX('Monthly Data'!P:P,Calculations!$C$116+MOD(BZ53,Calculations!$C$118))+Control!$C$7*Calculations!$C$85*INDEX('Monthly Data'!Q:Q,Calculations!$C$116+MOD(BZ53,Calculations!$C$118))+(1-Control!$C$7*Calculations!$C$87)*INDEX('Monthly Data'!R:R,Calculations!$C$116+MOD(BZ53,Calculations!$C$118))</f>
        <v>-7.4084874653726545E-3</v>
      </c>
      <c r="GQ53" s="86">
        <f ca="1">Control!$C$7*Calculations!$C$82*INDEX('Monthly Data'!N:N,Calculations!$C$116+MOD(CA53,Calculations!$C$118))+Control!$C$7*Calculations!$C$83*INDEX('Monthly Data'!O:O,Calculations!$C$116+MOD(CA53,Calculations!$C$118))+Control!$C$7*Calculations!$C$84*INDEX('Monthly Data'!P:P,Calculations!$C$116+MOD(CA53,Calculations!$C$118))+Control!$C$7*Calculations!$C$85*INDEX('Monthly Data'!Q:Q,Calculations!$C$116+MOD(CA53,Calculations!$C$118))+(1-Control!$C$7*Calculations!$C$87)*INDEX('Monthly Data'!R:R,Calculations!$C$116+MOD(CA53,Calculations!$C$118))</f>
        <v>1.0415351832335435E-2</v>
      </c>
      <c r="GR53" s="86">
        <f ca="1">Control!$C$7*Calculations!$C$82*INDEX('Monthly Data'!N:N,Calculations!$C$116+MOD(CB53,Calculations!$C$118))+Control!$C$7*Calculations!$C$83*INDEX('Monthly Data'!O:O,Calculations!$C$116+MOD(CB53,Calculations!$C$118))+Control!$C$7*Calculations!$C$84*INDEX('Monthly Data'!P:P,Calculations!$C$116+MOD(CB53,Calculations!$C$118))+Control!$C$7*Calculations!$C$85*INDEX('Monthly Data'!Q:Q,Calculations!$C$116+MOD(CB53,Calculations!$C$118))+(1-Control!$C$7*Calculations!$C$87)*INDEX('Monthly Data'!R:R,Calculations!$C$116+MOD(CB53,Calculations!$C$118))</f>
        <v>4.2795950888382334E-3</v>
      </c>
      <c r="GS53" s="86">
        <f ca="1">Control!$C$7*Calculations!$C$82*INDEX('Monthly Data'!N:N,Calculations!$C$116+MOD(CC53,Calculations!$C$118))+Control!$C$7*Calculations!$C$83*INDEX('Monthly Data'!O:O,Calculations!$C$116+MOD(CC53,Calculations!$C$118))+Control!$C$7*Calculations!$C$84*INDEX('Monthly Data'!P:P,Calculations!$C$116+MOD(CC53,Calculations!$C$118))+Control!$C$7*Calculations!$C$85*INDEX('Monthly Data'!Q:Q,Calculations!$C$116+MOD(CC53,Calculations!$C$118))+(1-Control!$C$7*Calculations!$C$87)*INDEX('Monthly Data'!R:R,Calculations!$C$116+MOD(CC53,Calculations!$C$118))</f>
        <v>1.2954540023127663E-2</v>
      </c>
      <c r="GT53" s="86">
        <f ca="1">Control!$C$7*Calculations!$C$82*INDEX('Monthly Data'!N:N,Calculations!$C$116+MOD(CD53,Calculations!$C$118))+Control!$C$7*Calculations!$C$83*INDEX('Monthly Data'!O:O,Calculations!$C$116+MOD(CD53,Calculations!$C$118))+Control!$C$7*Calculations!$C$84*INDEX('Monthly Data'!P:P,Calculations!$C$116+MOD(CD53,Calculations!$C$118))+Control!$C$7*Calculations!$C$85*INDEX('Monthly Data'!Q:Q,Calculations!$C$116+MOD(CD53,Calculations!$C$118))+(1-Control!$C$7*Calculations!$C$87)*INDEX('Monthly Data'!R:R,Calculations!$C$116+MOD(CD53,Calculations!$C$118))</f>
        <v>-4.0413381192162513E-2</v>
      </c>
      <c r="GU53" s="86">
        <f ca="1">Control!$C$7*Calculations!$C$82*INDEX('Monthly Data'!N:N,Calculations!$C$116+MOD(CE53,Calculations!$C$118))+Control!$C$7*Calculations!$C$83*INDEX('Monthly Data'!O:O,Calculations!$C$116+MOD(CE53,Calculations!$C$118))+Control!$C$7*Calculations!$C$84*INDEX('Monthly Data'!P:P,Calculations!$C$116+MOD(CE53,Calculations!$C$118))+Control!$C$7*Calculations!$C$85*INDEX('Monthly Data'!Q:Q,Calculations!$C$116+MOD(CE53,Calculations!$C$118))+(1-Control!$C$7*Calculations!$C$87)*INDEX('Monthly Data'!R:R,Calculations!$C$116+MOD(CE53,Calculations!$C$118))</f>
        <v>-2.4571433440223247E-2</v>
      </c>
      <c r="GV53" s="86">
        <f ca="1">Control!$C$7*Calculations!$C$82*INDEX('Monthly Data'!N:N,Calculations!$C$116+MOD(CF53,Calculations!$C$118))+Control!$C$7*Calculations!$C$83*INDEX('Monthly Data'!O:O,Calculations!$C$116+MOD(CF53,Calculations!$C$118))+Control!$C$7*Calculations!$C$84*INDEX('Monthly Data'!P:P,Calculations!$C$116+MOD(CF53,Calculations!$C$118))+Control!$C$7*Calculations!$C$85*INDEX('Monthly Data'!Q:Q,Calculations!$C$116+MOD(CF53,Calculations!$C$118))+(1-Control!$C$7*Calculations!$C$87)*INDEX('Monthly Data'!R:R,Calculations!$C$116+MOD(CF53,Calculations!$C$118))</f>
        <v>8.4240675975201049E-3</v>
      </c>
      <c r="GW53" s="86">
        <f ca="1">Control!$C$7*Calculations!$C$82*INDEX('Monthly Data'!N:N,Calculations!$C$116+MOD(CG53,Calculations!$C$118))+Control!$C$7*Calculations!$C$83*INDEX('Monthly Data'!O:O,Calculations!$C$116+MOD(CG53,Calculations!$C$118))+Control!$C$7*Calculations!$C$84*INDEX('Monthly Data'!P:P,Calculations!$C$116+MOD(CG53,Calculations!$C$118))+Control!$C$7*Calculations!$C$85*INDEX('Monthly Data'!Q:Q,Calculations!$C$116+MOD(CG53,Calculations!$C$118))+(1-Control!$C$7*Calculations!$C$87)*INDEX('Monthly Data'!R:R,Calculations!$C$116+MOD(CG53,Calculations!$C$118))</f>
        <v>1.4915555251167555E-3</v>
      </c>
      <c r="GX53" s="86">
        <f ca="1">Control!$C$7*Calculations!$C$82*INDEX('Monthly Data'!N:N,Calculations!$C$116+MOD(CH53,Calculations!$C$118))+Control!$C$7*Calculations!$C$83*INDEX('Monthly Data'!O:O,Calculations!$C$116+MOD(CH53,Calculations!$C$118))+Control!$C$7*Calculations!$C$84*INDEX('Monthly Data'!P:P,Calculations!$C$116+MOD(CH53,Calculations!$C$118))+Control!$C$7*Calculations!$C$85*INDEX('Monthly Data'!Q:Q,Calculations!$C$116+MOD(CH53,Calculations!$C$118))+(1-Control!$C$7*Calculations!$C$87)*INDEX('Monthly Data'!R:R,Calculations!$C$116+MOD(CH53,Calculations!$C$118))</f>
        <v>-2.4571433440223247E-2</v>
      </c>
      <c r="GY53" s="86">
        <f ca="1">Control!$C$7*Calculations!$C$82*INDEX('Monthly Data'!N:N,Calculations!$C$116+MOD(CI53,Calculations!$C$118))+Control!$C$7*Calculations!$C$83*INDEX('Monthly Data'!O:O,Calculations!$C$116+MOD(CI53,Calculations!$C$118))+Control!$C$7*Calculations!$C$84*INDEX('Monthly Data'!P:P,Calculations!$C$116+MOD(CI53,Calculations!$C$118))+Control!$C$7*Calculations!$C$85*INDEX('Monthly Data'!Q:Q,Calculations!$C$116+MOD(CI53,Calculations!$C$118))+(1-Control!$C$7*Calculations!$C$87)*INDEX('Monthly Data'!R:R,Calculations!$C$116+MOD(CI53,Calculations!$C$118))</f>
        <v>1.0478379486191123E-2</v>
      </c>
      <c r="GZ53" s="86">
        <f ca="1">Control!$C$7*Calculations!$C$82*INDEX('Monthly Data'!N:N,Calculations!$C$116+MOD(CJ53,Calculations!$C$118))+Control!$C$7*Calculations!$C$83*INDEX('Monthly Data'!O:O,Calculations!$C$116+MOD(CJ53,Calculations!$C$118))+Control!$C$7*Calculations!$C$84*INDEX('Monthly Data'!P:P,Calculations!$C$116+MOD(CJ53,Calculations!$C$118))+Control!$C$7*Calculations!$C$85*INDEX('Monthly Data'!Q:Q,Calculations!$C$116+MOD(CJ53,Calculations!$C$118))+(1-Control!$C$7*Calculations!$C$87)*INDEX('Monthly Data'!R:R,Calculations!$C$116+MOD(CJ53,Calculations!$C$118))</f>
        <v>1.5108777406081684E-3</v>
      </c>
      <c r="HA53" s="86">
        <f ca="1">Control!$C$7*Calculations!$C$82*INDEX('Monthly Data'!N:N,Calculations!$C$116+MOD(CK53,Calculations!$C$118))+Control!$C$7*Calculations!$C$83*INDEX('Monthly Data'!O:O,Calculations!$C$116+MOD(CK53,Calculations!$C$118))+Control!$C$7*Calculations!$C$84*INDEX('Monthly Data'!P:P,Calculations!$C$116+MOD(CK53,Calculations!$C$118))+Control!$C$7*Calculations!$C$85*INDEX('Monthly Data'!Q:Q,Calculations!$C$116+MOD(CK53,Calculations!$C$118))+(1-Control!$C$7*Calculations!$C$87)*INDEX('Monthly Data'!R:R,Calculations!$C$116+MOD(CK53,Calculations!$C$118))</f>
        <v>1.2954540023127663E-2</v>
      </c>
      <c r="HB53" s="86">
        <f ca="1">Control!$C$7*Calculations!$C$82*INDEX('Monthly Data'!N:N,Calculations!$C$116+MOD(CL53,Calculations!$C$118))+Control!$C$7*Calculations!$C$83*INDEX('Monthly Data'!O:O,Calculations!$C$116+MOD(CL53,Calculations!$C$118))+Control!$C$7*Calculations!$C$84*INDEX('Monthly Data'!P:P,Calculations!$C$116+MOD(CL53,Calculations!$C$118))+Control!$C$7*Calculations!$C$85*INDEX('Monthly Data'!Q:Q,Calculations!$C$116+MOD(CL53,Calculations!$C$118))+(1-Control!$C$7*Calculations!$C$87)*INDEX('Monthly Data'!R:R,Calculations!$C$116+MOD(CL53,Calculations!$C$118))</f>
        <v>2.4842166689046628E-2</v>
      </c>
      <c r="HC53" s="86">
        <f ca="1">Control!$C$7*Calculations!$C$82*INDEX('Monthly Data'!N:N,Calculations!$C$116+MOD(CM53,Calculations!$C$118))+Control!$C$7*Calculations!$C$83*INDEX('Monthly Data'!O:O,Calculations!$C$116+MOD(CM53,Calculations!$C$118))+Control!$C$7*Calculations!$C$84*INDEX('Monthly Data'!P:P,Calculations!$C$116+MOD(CM53,Calculations!$C$118))+Control!$C$7*Calculations!$C$85*INDEX('Monthly Data'!Q:Q,Calculations!$C$116+MOD(CM53,Calculations!$C$118))+(1-Control!$C$7*Calculations!$C$87)*INDEX('Monthly Data'!R:R,Calculations!$C$116+MOD(CM53,Calculations!$C$118))</f>
        <v>9.5791276036140301E-3</v>
      </c>
      <c r="HD53" s="86">
        <f ca="1">Control!$C$7*Calculations!$C$82*INDEX('Monthly Data'!N:N,Calculations!$C$116+MOD(CN53,Calculations!$C$118))+Control!$C$7*Calculations!$C$83*INDEX('Monthly Data'!O:O,Calculations!$C$116+MOD(CN53,Calculations!$C$118))+Control!$C$7*Calculations!$C$84*INDEX('Monthly Data'!P:P,Calculations!$C$116+MOD(CN53,Calculations!$C$118))+Control!$C$7*Calculations!$C$85*INDEX('Monthly Data'!Q:Q,Calculations!$C$116+MOD(CN53,Calculations!$C$118))+(1-Control!$C$7*Calculations!$C$87)*INDEX('Monthly Data'!R:R,Calculations!$C$116+MOD(CN53,Calculations!$C$118))</f>
        <v>1.0921298083007208E-2</v>
      </c>
      <c r="HE53" s="86">
        <f ca="1">Control!$C$7*Calculations!$C$82*INDEX('Monthly Data'!N:N,Calculations!$C$116+MOD(CO53,Calculations!$C$118))+Control!$C$7*Calculations!$C$83*INDEX('Monthly Data'!O:O,Calculations!$C$116+MOD(CO53,Calculations!$C$118))+Control!$C$7*Calculations!$C$84*INDEX('Monthly Data'!P:P,Calculations!$C$116+MOD(CO53,Calculations!$C$118))+Control!$C$7*Calculations!$C$85*INDEX('Monthly Data'!Q:Q,Calculations!$C$116+MOD(CO53,Calculations!$C$118))+(1-Control!$C$7*Calculations!$C$87)*INDEX('Monthly Data'!R:R,Calculations!$C$116+MOD(CO53,Calculations!$C$118))</f>
        <v>-2.0269389991732112E-2</v>
      </c>
      <c r="HF53" s="86">
        <f ca="1">Control!$C$7*Calculations!$C$82*INDEX('Monthly Data'!N:N,Calculations!$C$116+MOD(CP53,Calculations!$C$118))+Control!$C$7*Calculations!$C$83*INDEX('Monthly Data'!O:O,Calculations!$C$116+MOD(CP53,Calculations!$C$118))+Control!$C$7*Calculations!$C$84*INDEX('Monthly Data'!P:P,Calculations!$C$116+MOD(CP53,Calculations!$C$118))+Control!$C$7*Calculations!$C$85*INDEX('Monthly Data'!Q:Q,Calculations!$C$116+MOD(CP53,Calculations!$C$118))+(1-Control!$C$7*Calculations!$C$87)*INDEX('Monthly Data'!R:R,Calculations!$C$116+MOD(CP53,Calculations!$C$118))</f>
        <v>1.7831091590102856E-2</v>
      </c>
      <c r="HG53" s="86">
        <f ca="1">Control!$C$7*Calculations!$C$82*INDEX('Monthly Data'!N:N,Calculations!$C$116+MOD(CQ53,Calculations!$C$118))+Control!$C$7*Calculations!$C$83*INDEX('Monthly Data'!O:O,Calculations!$C$116+MOD(CQ53,Calculations!$C$118))+Control!$C$7*Calculations!$C$84*INDEX('Monthly Data'!P:P,Calculations!$C$116+MOD(CQ53,Calculations!$C$118))+Control!$C$7*Calculations!$C$85*INDEX('Monthly Data'!Q:Q,Calculations!$C$116+MOD(CQ53,Calculations!$C$118))+(1-Control!$C$7*Calculations!$C$87)*INDEX('Monthly Data'!R:R,Calculations!$C$116+MOD(CQ53,Calculations!$C$118))</f>
        <v>2.3852824346838646E-2</v>
      </c>
      <c r="HH53" s="86">
        <f ca="1">Control!$C$7*Calculations!$C$82*INDEX('Monthly Data'!N:N,Calculations!$C$116+MOD(CR53,Calculations!$C$118))+Control!$C$7*Calculations!$C$83*INDEX('Monthly Data'!O:O,Calculations!$C$116+MOD(CR53,Calculations!$C$118))+Control!$C$7*Calculations!$C$84*INDEX('Monthly Data'!P:P,Calculations!$C$116+MOD(CR53,Calculations!$C$118))+Control!$C$7*Calculations!$C$85*INDEX('Monthly Data'!Q:Q,Calculations!$C$116+MOD(CR53,Calculations!$C$118))+(1-Control!$C$7*Calculations!$C$87)*INDEX('Monthly Data'!R:R,Calculations!$C$116+MOD(CR53,Calculations!$C$118))</f>
        <v>1.50127906355989E-2</v>
      </c>
      <c r="HI53" s="86">
        <f ca="1">Control!$C$7*Calculations!$C$82*INDEX('Monthly Data'!N:N,Calculations!$C$116+MOD(CS53,Calculations!$C$118))+Control!$C$7*Calculations!$C$83*INDEX('Monthly Data'!O:O,Calculations!$C$116+MOD(CS53,Calculations!$C$118))+Control!$C$7*Calculations!$C$84*INDEX('Monthly Data'!P:P,Calculations!$C$116+MOD(CS53,Calculations!$C$118))+Control!$C$7*Calculations!$C$85*INDEX('Monthly Data'!Q:Q,Calculations!$C$116+MOD(CS53,Calculations!$C$118))+(1-Control!$C$7*Calculations!$C$87)*INDEX('Monthly Data'!R:R,Calculations!$C$116+MOD(CS53,Calculations!$C$118))</f>
        <v>1.142101364887867E-2</v>
      </c>
      <c r="HJ53" s="86">
        <f ca="1">Control!$C$7*Calculations!$C$82*INDEX('Monthly Data'!N:N,Calculations!$C$116+MOD(CT53,Calculations!$C$118))+Control!$C$7*Calculations!$C$83*INDEX('Monthly Data'!O:O,Calculations!$C$116+MOD(CT53,Calculations!$C$118))+Control!$C$7*Calculations!$C$84*INDEX('Monthly Data'!P:P,Calculations!$C$116+MOD(CT53,Calculations!$C$118))+Control!$C$7*Calculations!$C$85*INDEX('Monthly Data'!Q:Q,Calculations!$C$116+MOD(CT53,Calculations!$C$118))+(1-Control!$C$7*Calculations!$C$87)*INDEX('Monthly Data'!R:R,Calculations!$C$116+MOD(CT53,Calculations!$C$118))</f>
        <v>3.9251937367756782E-3</v>
      </c>
      <c r="HK53" s="86">
        <f ca="1">Control!$C$7*Calculations!$C$82*INDEX('Monthly Data'!N:N,Calculations!$C$116+MOD(CU53,Calculations!$C$118))+Control!$C$7*Calculations!$C$83*INDEX('Monthly Data'!O:O,Calculations!$C$116+MOD(CU53,Calculations!$C$118))+Control!$C$7*Calculations!$C$84*INDEX('Monthly Data'!P:P,Calculations!$C$116+MOD(CU53,Calculations!$C$118))+Control!$C$7*Calculations!$C$85*INDEX('Monthly Data'!Q:Q,Calculations!$C$116+MOD(CU53,Calculations!$C$118))+(1-Control!$C$7*Calculations!$C$87)*INDEX('Monthly Data'!R:R,Calculations!$C$116+MOD(CU53,Calculations!$C$118))</f>
        <v>6.1009361253630504E-2</v>
      </c>
      <c r="HL53" s="86">
        <f ca="1">Control!$C$7*Calculations!$C$82*INDEX('Monthly Data'!N:N,Calculations!$C$116+MOD(CV53,Calculations!$C$118))+Control!$C$7*Calculations!$C$83*INDEX('Monthly Data'!O:O,Calculations!$C$116+MOD(CV53,Calculations!$C$118))+Control!$C$7*Calculations!$C$84*INDEX('Monthly Data'!P:P,Calculations!$C$116+MOD(CV53,Calculations!$C$118))+Control!$C$7*Calculations!$C$85*INDEX('Monthly Data'!Q:Q,Calculations!$C$116+MOD(CV53,Calculations!$C$118))+(1-Control!$C$7*Calculations!$C$87)*INDEX('Monthly Data'!R:R,Calculations!$C$116+MOD(CV53,Calculations!$C$118))</f>
        <v>-4.3408051735618014E-2</v>
      </c>
      <c r="HM53" s="86">
        <f ca="1">Control!$C$7*Calculations!$C$82*INDEX('Monthly Data'!N:N,Calculations!$C$116+MOD(CW53,Calculations!$C$118))+Control!$C$7*Calculations!$C$83*INDEX('Monthly Data'!O:O,Calculations!$C$116+MOD(CW53,Calculations!$C$118))+Control!$C$7*Calculations!$C$84*INDEX('Monthly Data'!P:P,Calculations!$C$116+MOD(CW53,Calculations!$C$118))+Control!$C$7*Calculations!$C$85*INDEX('Monthly Data'!Q:Q,Calculations!$C$116+MOD(CW53,Calculations!$C$118))+(1-Control!$C$7*Calculations!$C$87)*INDEX('Monthly Data'!R:R,Calculations!$C$116+MOD(CW53,Calculations!$C$118))</f>
        <v>-1.5984879994281095E-2</v>
      </c>
      <c r="HN53" s="86">
        <f ca="1">Control!$C$7*Calculations!$C$82*INDEX('Monthly Data'!N:N,Calculations!$C$116+MOD(CX53,Calculations!$C$118))+Control!$C$7*Calculations!$C$83*INDEX('Monthly Data'!O:O,Calculations!$C$116+MOD(CX53,Calculations!$C$118))+Control!$C$7*Calculations!$C$84*INDEX('Monthly Data'!P:P,Calculations!$C$116+MOD(CX53,Calculations!$C$118))+Control!$C$7*Calculations!$C$85*INDEX('Monthly Data'!Q:Q,Calculations!$C$116+MOD(CX53,Calculations!$C$118))+(1-Control!$C$7*Calculations!$C$87)*INDEX('Monthly Data'!R:R,Calculations!$C$116+MOD(CX53,Calculations!$C$118))</f>
        <v>1.1702576456120543E-2</v>
      </c>
      <c r="HO53" s="86">
        <f ca="1">Control!$C$7*Calculations!$C$82*INDEX('Monthly Data'!N:N,Calculations!$C$116+MOD(CY53,Calculations!$C$118))+Control!$C$7*Calculations!$C$83*INDEX('Monthly Data'!O:O,Calculations!$C$116+MOD(CY53,Calculations!$C$118))+Control!$C$7*Calculations!$C$84*INDEX('Monthly Data'!P:P,Calculations!$C$116+MOD(CY53,Calculations!$C$118))+Control!$C$7*Calculations!$C$85*INDEX('Monthly Data'!Q:Q,Calculations!$C$116+MOD(CY53,Calculations!$C$118))+(1-Control!$C$7*Calculations!$C$87)*INDEX('Monthly Data'!R:R,Calculations!$C$116+MOD(CY53,Calculations!$C$118))</f>
        <v>6.2631896128884862E-3</v>
      </c>
      <c r="HP53" s="86">
        <f ca="1">Control!$C$7*Calculations!$C$82*INDEX('Monthly Data'!N:N,Calculations!$C$116+MOD(CZ53,Calculations!$C$118))+Control!$C$7*Calculations!$C$83*INDEX('Monthly Data'!O:O,Calculations!$C$116+MOD(CZ53,Calculations!$C$118))+Control!$C$7*Calculations!$C$84*INDEX('Monthly Data'!P:P,Calculations!$C$116+MOD(CZ53,Calculations!$C$118))+Control!$C$7*Calculations!$C$85*INDEX('Monthly Data'!Q:Q,Calculations!$C$116+MOD(CZ53,Calculations!$C$118))+(1-Control!$C$7*Calculations!$C$87)*INDEX('Monthly Data'!R:R,Calculations!$C$116+MOD(CZ53,Calculations!$C$118))</f>
        <v>1.0627294914941248E-2</v>
      </c>
      <c r="HQ53" s="86">
        <f ca="1">Control!$C$7*Calculations!$C$82*INDEX('Monthly Data'!N:N,Calculations!$C$116+MOD(DA53,Calculations!$C$118))+Control!$C$7*Calculations!$C$83*INDEX('Monthly Data'!O:O,Calculations!$C$116+MOD(DA53,Calculations!$C$118))+Control!$C$7*Calculations!$C$84*INDEX('Monthly Data'!P:P,Calculations!$C$116+MOD(DA53,Calculations!$C$118))+Control!$C$7*Calculations!$C$85*INDEX('Monthly Data'!Q:Q,Calculations!$C$116+MOD(DA53,Calculations!$C$118))+(1-Control!$C$7*Calculations!$C$87)*INDEX('Monthly Data'!R:R,Calculations!$C$116+MOD(DA53,Calculations!$C$118))</f>
        <v>2.9708469559001142E-2</v>
      </c>
      <c r="HR53" s="86">
        <f ca="1">Control!$C$7*Calculations!$C$82*INDEX('Monthly Data'!N:N,Calculations!$C$116+MOD(DB53,Calculations!$C$118))+Control!$C$7*Calculations!$C$83*INDEX('Monthly Data'!O:O,Calculations!$C$116+MOD(DB53,Calculations!$C$118))+Control!$C$7*Calculations!$C$84*INDEX('Monthly Data'!P:P,Calculations!$C$116+MOD(DB53,Calculations!$C$118))+Control!$C$7*Calculations!$C$85*INDEX('Monthly Data'!Q:Q,Calculations!$C$116+MOD(DB53,Calculations!$C$118))+(1-Control!$C$7*Calculations!$C$87)*INDEX('Monthly Data'!R:R,Calculations!$C$116+MOD(DB53,Calculations!$C$118))</f>
        <v>-1.3959200237295809E-2</v>
      </c>
      <c r="HS53" s="86">
        <f ca="1">Control!$C$7*Calculations!$C$82*INDEX('Monthly Data'!N:N,Calculations!$C$116+MOD(DC53,Calculations!$C$118))+Control!$C$7*Calculations!$C$83*INDEX('Monthly Data'!O:O,Calculations!$C$116+MOD(DC53,Calculations!$C$118))+Control!$C$7*Calculations!$C$84*INDEX('Monthly Data'!P:P,Calculations!$C$116+MOD(DC53,Calculations!$C$118))+Control!$C$7*Calculations!$C$85*INDEX('Monthly Data'!Q:Q,Calculations!$C$116+MOD(DC53,Calculations!$C$118))+(1-Control!$C$7*Calculations!$C$87)*INDEX('Monthly Data'!R:R,Calculations!$C$116+MOD(DC53,Calculations!$C$118))</f>
        <v>1.0415351832335435E-2</v>
      </c>
      <c r="HT53" s="86">
        <f ca="1">Control!$C$7*Calculations!$C$82*INDEX('Monthly Data'!N:N,Calculations!$C$116+MOD(DD53,Calculations!$C$118))+Control!$C$7*Calculations!$C$83*INDEX('Monthly Data'!O:O,Calculations!$C$116+MOD(DD53,Calculations!$C$118))+Control!$C$7*Calculations!$C$84*INDEX('Monthly Data'!P:P,Calculations!$C$116+MOD(DD53,Calculations!$C$118))+Control!$C$7*Calculations!$C$85*INDEX('Monthly Data'!Q:Q,Calculations!$C$116+MOD(DD53,Calculations!$C$118))+(1-Control!$C$7*Calculations!$C$87)*INDEX('Monthly Data'!R:R,Calculations!$C$116+MOD(DD53,Calculations!$C$118))</f>
        <v>2.9708469559001142E-2</v>
      </c>
      <c r="HU53" s="86">
        <f ca="1">Control!$C$7*Calculations!$C$82*INDEX('Monthly Data'!N:N,Calculations!$C$116+MOD(DE53,Calculations!$C$118))+Control!$C$7*Calculations!$C$83*INDEX('Monthly Data'!O:O,Calculations!$C$116+MOD(DE53,Calculations!$C$118))+Control!$C$7*Calculations!$C$84*INDEX('Monthly Data'!P:P,Calculations!$C$116+MOD(DE53,Calculations!$C$118))+Control!$C$7*Calculations!$C$85*INDEX('Monthly Data'!Q:Q,Calculations!$C$116+MOD(DE53,Calculations!$C$118))+(1-Control!$C$7*Calculations!$C$87)*INDEX('Monthly Data'!R:R,Calculations!$C$116+MOD(DE53,Calculations!$C$118))</f>
        <v>3.9251937367756782E-3</v>
      </c>
      <c r="HV53" s="86">
        <f ca="1">Control!$C$7*Calculations!$C$82*INDEX('Monthly Data'!N:N,Calculations!$C$116+MOD(DF53,Calculations!$C$118))+Control!$C$7*Calculations!$C$83*INDEX('Monthly Data'!O:O,Calculations!$C$116+MOD(DF53,Calculations!$C$118))+Control!$C$7*Calculations!$C$84*INDEX('Monthly Data'!P:P,Calculations!$C$116+MOD(DF53,Calculations!$C$118))+Control!$C$7*Calculations!$C$85*INDEX('Monthly Data'!Q:Q,Calculations!$C$116+MOD(DF53,Calculations!$C$118))+(1-Control!$C$7*Calculations!$C$87)*INDEX('Monthly Data'!R:R,Calculations!$C$116+MOD(DF53,Calculations!$C$118))</f>
        <v>-9.8327855560634558E-3</v>
      </c>
      <c r="HW53" s="86">
        <f ca="1">Control!$C$7*Calculations!$C$82*INDEX('Monthly Data'!N:N,Calculations!$C$116+MOD(DG53,Calculations!$C$118))+Control!$C$7*Calculations!$C$83*INDEX('Monthly Data'!O:O,Calculations!$C$116+MOD(DG53,Calculations!$C$118))+Control!$C$7*Calculations!$C$84*INDEX('Monthly Data'!P:P,Calculations!$C$116+MOD(DG53,Calculations!$C$118))+Control!$C$7*Calculations!$C$85*INDEX('Monthly Data'!Q:Q,Calculations!$C$116+MOD(DG53,Calculations!$C$118))+(1-Control!$C$7*Calculations!$C$87)*INDEX('Monthly Data'!R:R,Calculations!$C$116+MOD(DG53,Calculations!$C$118))</f>
        <v>1.5108777406081684E-3</v>
      </c>
      <c r="HX53" s="86">
        <f ca="1">Control!$C$7*Calculations!$C$82*INDEX('Monthly Data'!N:N,Calculations!$C$116+MOD(DH53,Calculations!$C$118))+Control!$C$7*Calculations!$C$83*INDEX('Monthly Data'!O:O,Calculations!$C$116+MOD(DH53,Calculations!$C$118))+Control!$C$7*Calculations!$C$84*INDEX('Monthly Data'!P:P,Calculations!$C$116+MOD(DH53,Calculations!$C$118))+Control!$C$7*Calculations!$C$85*INDEX('Monthly Data'!Q:Q,Calculations!$C$116+MOD(DH53,Calculations!$C$118))+(1-Control!$C$7*Calculations!$C$87)*INDEX('Monthly Data'!R:R,Calculations!$C$116+MOD(DH53,Calculations!$C$118))</f>
        <v>2.3307359621218403E-2</v>
      </c>
      <c r="HY53" s="86">
        <f ca="1">Control!$C$7*Calculations!$C$82*INDEX('Monthly Data'!N:N,Calculations!$C$116+MOD(DI53,Calculations!$C$118))+Control!$C$7*Calculations!$C$83*INDEX('Monthly Data'!O:O,Calculations!$C$116+MOD(DI53,Calculations!$C$118))+Control!$C$7*Calculations!$C$84*INDEX('Monthly Data'!P:P,Calculations!$C$116+MOD(DI53,Calculations!$C$118))+Control!$C$7*Calculations!$C$85*INDEX('Monthly Data'!Q:Q,Calculations!$C$116+MOD(DI53,Calculations!$C$118))+(1-Control!$C$7*Calculations!$C$87)*INDEX('Monthly Data'!R:R,Calculations!$C$116+MOD(DI53,Calculations!$C$118))</f>
        <v>1.8665061640915637E-2</v>
      </c>
      <c r="HZ53" s="86">
        <f ca="1">Control!$C$7*Calculations!$C$82*INDEX('Monthly Data'!N:N,Calculations!$C$116+MOD(DJ53,Calculations!$C$118))+Control!$C$7*Calculations!$C$83*INDEX('Monthly Data'!O:O,Calculations!$C$116+MOD(DJ53,Calculations!$C$118))+Control!$C$7*Calculations!$C$84*INDEX('Monthly Data'!P:P,Calculations!$C$116+MOD(DJ53,Calculations!$C$118))+Control!$C$7*Calculations!$C$85*INDEX('Monthly Data'!Q:Q,Calculations!$C$116+MOD(DJ53,Calculations!$C$118))+(1-Control!$C$7*Calculations!$C$87)*INDEX('Monthly Data'!R:R,Calculations!$C$116+MOD(DJ53,Calculations!$C$118))</f>
        <v>6.3250222980707482E-3</v>
      </c>
      <c r="IA53" s="86">
        <f ca="1">Control!$C$7*Calculations!$C$82*INDEX('Monthly Data'!N:N,Calculations!$C$116+MOD(DK53,Calculations!$C$118))+Control!$C$7*Calculations!$C$83*INDEX('Monthly Data'!O:O,Calculations!$C$116+MOD(DK53,Calculations!$C$118))+Control!$C$7*Calculations!$C$84*INDEX('Monthly Data'!P:P,Calculations!$C$116+MOD(DK53,Calculations!$C$118))+Control!$C$7*Calculations!$C$85*INDEX('Monthly Data'!Q:Q,Calculations!$C$116+MOD(DK53,Calculations!$C$118))+(1-Control!$C$7*Calculations!$C$87)*INDEX('Monthly Data'!R:R,Calculations!$C$116+MOD(DK53,Calculations!$C$118))</f>
        <v>5.3309355465453899E-3</v>
      </c>
      <c r="IB53" s="86">
        <f ca="1">Control!$C$7*Calculations!$C$82*INDEX('Monthly Data'!N:N,Calculations!$C$116+MOD(DL53,Calculations!$C$118))+Control!$C$7*Calculations!$C$83*INDEX('Monthly Data'!O:O,Calculations!$C$116+MOD(DL53,Calculations!$C$118))+Control!$C$7*Calculations!$C$84*INDEX('Monthly Data'!P:P,Calculations!$C$116+MOD(DL53,Calculations!$C$118))+Control!$C$7*Calculations!$C$85*INDEX('Monthly Data'!Q:Q,Calculations!$C$116+MOD(DL53,Calculations!$C$118))+(1-Control!$C$7*Calculations!$C$87)*INDEX('Monthly Data'!R:R,Calculations!$C$116+MOD(DL53,Calculations!$C$118))</f>
        <v>3.127051071655923E-3</v>
      </c>
      <c r="IC53" s="86">
        <f ca="1">Control!$C$7*Calculations!$C$82*INDEX('Monthly Data'!N:N,Calculations!$C$116+MOD(DM53,Calculations!$C$118))+Control!$C$7*Calculations!$C$83*INDEX('Monthly Data'!O:O,Calculations!$C$116+MOD(DM53,Calculations!$C$118))+Control!$C$7*Calculations!$C$84*INDEX('Monthly Data'!P:P,Calculations!$C$116+MOD(DM53,Calculations!$C$118))+Control!$C$7*Calculations!$C$85*INDEX('Monthly Data'!Q:Q,Calculations!$C$116+MOD(DM53,Calculations!$C$118))+(1-Control!$C$7*Calculations!$C$87)*INDEX('Monthly Data'!R:R,Calculations!$C$116+MOD(DM53,Calculations!$C$118))</f>
        <v>3.127051071655923E-3</v>
      </c>
      <c r="ID53" s="86">
        <f ca="1">Control!$C$7*Calculations!$C$82*INDEX('Monthly Data'!N:N,Calculations!$C$116+MOD(DN53,Calculations!$C$118))+Control!$C$7*Calculations!$C$83*INDEX('Monthly Data'!O:O,Calculations!$C$116+MOD(DN53,Calculations!$C$118))+Control!$C$7*Calculations!$C$84*INDEX('Monthly Data'!P:P,Calculations!$C$116+MOD(DN53,Calculations!$C$118))+Control!$C$7*Calculations!$C$85*INDEX('Monthly Data'!Q:Q,Calculations!$C$116+MOD(DN53,Calculations!$C$118))+(1-Control!$C$7*Calculations!$C$87)*INDEX('Monthly Data'!R:R,Calculations!$C$116+MOD(DN53,Calculations!$C$118))</f>
        <v>3.127051071655923E-3</v>
      </c>
      <c r="IE53" s="86">
        <f ca="1">Control!$C$7*Calculations!$C$82*INDEX('Monthly Data'!N:N,Calculations!$C$116+MOD(DO53,Calculations!$C$118))+Control!$C$7*Calculations!$C$83*INDEX('Monthly Data'!O:O,Calculations!$C$116+MOD(DO53,Calculations!$C$118))+Control!$C$7*Calculations!$C$84*INDEX('Monthly Data'!P:P,Calculations!$C$116+MOD(DO53,Calculations!$C$118))+Control!$C$7*Calculations!$C$85*INDEX('Monthly Data'!Q:Q,Calculations!$C$116+MOD(DO53,Calculations!$C$118))+(1-Control!$C$7*Calculations!$C$87)*INDEX('Monthly Data'!R:R,Calculations!$C$116+MOD(DO53,Calculations!$C$118))</f>
        <v>8.4240675975201049E-3</v>
      </c>
      <c r="IF53" s="86">
        <f ca="1">Control!$C$7*Calculations!$C$82*INDEX('Monthly Data'!N:N,Calculations!$C$116+MOD(DP53,Calculations!$C$118))+Control!$C$7*Calculations!$C$83*INDEX('Monthly Data'!O:O,Calculations!$C$116+MOD(DP53,Calculations!$C$118))+Control!$C$7*Calculations!$C$84*INDEX('Monthly Data'!P:P,Calculations!$C$116+MOD(DP53,Calculations!$C$118))+Control!$C$7*Calculations!$C$85*INDEX('Monthly Data'!Q:Q,Calculations!$C$116+MOD(DP53,Calculations!$C$118))+(1-Control!$C$7*Calculations!$C$87)*INDEX('Monthly Data'!R:R,Calculations!$C$116+MOD(DP53,Calculations!$C$118))</f>
        <v>-2.5419860972892394E-2</v>
      </c>
      <c r="IG53" s="88">
        <f ca="1">Control!$C$8*(1+DQ53)*(1+DR53)*(1+DS53)*(1+DT53)*(1+DU53)*(1+DV53)*(1+DW53)*(1+DX53)*(1+DY53)*(1+DZ53)*(1+EA53)*(1+EB53)*(1+EC53)*(1+ED53)*(1+EE53)*(1+EF53)*(1+EG53)*(1+EH53)*(1+EI53)*(1+EJ53)*(1+EK53)*(1+EL53)*(1+EM53)*(1+EN53)*(1+EO53)*(1+EP53)*(1+EQ53)*(1+ER53)*(1+ES53)*(1+ET53)*(1+EU53)*(1+EV53)*(1+EW53)*(1+EX53)*(1+EY53)*(1+EZ53)*(1+FA53)*(1+FB53)*(1+FC53)*(1+FD53)*(1+FE53)*(1+FF53)*(1+FG53)*(1+FH53)*(1+FI53)*(1+FJ53)*(1+FK53)*(1+FL53)*(1+FM53)*(1+FN53)*(1+FO53)*(1+FP53)*(1+FQ53)*(1+FR53)*(1+FS53)*(1+FT53)*(1+FU53)*(1+FV53)*(1+FW53)*(1+FX53)*(1+FY53)*(1+FZ53)*(1+GA53)*(1+GB53)*(1+GC53)*(1+GD53)*(1+GE53)*(1+GF53)*(1+GG53)*(1+GH53)*(1+GI53)*(1+GJ53)*(1+GK53)*(1+GL53)*(1+GM53)*(1+GN53)*(1+GO53)*(1+GP53)*(1+GQ53)*(1+GR53)*(1+GS53)*(1+GT53)*(1+GU53)*(1+GV53)*(1+GW53)*(1+GX53)*(1+GY53)*(1+GZ53)*(1+HA53)*(1+HB53)*(1+HC53)*(1+HD53)*(1+HE53)*(1+HF53)*(1+HG53)*(1+HH53)*(1+HI53)*(1+HJ53)*(1+HK53)*(1+HL53)*(1+HM53)*(1+HN53)*(1+HO53)*(1+HP53)*(1+HQ53)*(1+HR53)*(1+HS53)*(1+HT53)*(1+HU53)*(1+HV53)*(1+HW53)*(1+HX53)*(1+HY53)*(1+HZ53)*(1+IA53)*(1+IB53)*(1+IC53)*(1+ID53)*(1+IE53)*(1+IF53)</f>
        <v>111301.82600719958</v>
      </c>
    </row>
    <row r="54" spans="1:241" x14ac:dyDescent="0.25">
      <c r="A54">
        <v>113</v>
      </c>
      <c r="B54">
        <v>90</v>
      </c>
      <c r="C54">
        <v>82</v>
      </c>
      <c r="D54">
        <v>69</v>
      </c>
      <c r="E54">
        <v>14</v>
      </c>
      <c r="F54">
        <v>101</v>
      </c>
      <c r="G54">
        <v>79</v>
      </c>
      <c r="H54">
        <v>112</v>
      </c>
      <c r="I54">
        <v>100</v>
      </c>
      <c r="J54">
        <v>83</v>
      </c>
      <c r="K54">
        <v>78</v>
      </c>
      <c r="L54">
        <v>107</v>
      </c>
      <c r="M54">
        <v>62</v>
      </c>
      <c r="N54">
        <v>25</v>
      </c>
      <c r="O54">
        <v>67</v>
      </c>
      <c r="P54">
        <v>17</v>
      </c>
      <c r="Q54">
        <v>19</v>
      </c>
      <c r="R54">
        <v>54</v>
      </c>
      <c r="S54">
        <v>37</v>
      </c>
      <c r="T54">
        <v>0</v>
      </c>
      <c r="U54">
        <v>80</v>
      </c>
      <c r="V54">
        <v>61</v>
      </c>
      <c r="W54">
        <v>61</v>
      </c>
      <c r="X54">
        <v>3</v>
      </c>
      <c r="Y54">
        <v>117</v>
      </c>
      <c r="Z54">
        <v>16</v>
      </c>
      <c r="AA54">
        <v>53</v>
      </c>
      <c r="AB54">
        <v>77</v>
      </c>
      <c r="AC54">
        <v>109</v>
      </c>
      <c r="AD54">
        <v>24</v>
      </c>
      <c r="AE54">
        <v>64</v>
      </c>
      <c r="AF54">
        <v>19</v>
      </c>
      <c r="AG54">
        <v>71</v>
      </c>
      <c r="AH54">
        <v>62</v>
      </c>
      <c r="AI54">
        <v>53</v>
      </c>
      <c r="AJ54">
        <v>4</v>
      </c>
      <c r="AK54">
        <v>106</v>
      </c>
      <c r="AL54">
        <v>4</v>
      </c>
      <c r="AM54">
        <v>71</v>
      </c>
      <c r="AN54">
        <v>83</v>
      </c>
      <c r="AO54">
        <v>69</v>
      </c>
      <c r="AP54">
        <v>79</v>
      </c>
      <c r="AQ54">
        <v>60</v>
      </c>
      <c r="AR54">
        <v>108</v>
      </c>
      <c r="AS54">
        <v>97</v>
      </c>
      <c r="AT54">
        <v>53</v>
      </c>
      <c r="AU54">
        <v>32</v>
      </c>
      <c r="AV54">
        <v>87</v>
      </c>
      <c r="AW54">
        <v>6</v>
      </c>
      <c r="AX54">
        <v>2</v>
      </c>
      <c r="AY54">
        <v>40</v>
      </c>
      <c r="AZ54">
        <v>5</v>
      </c>
      <c r="BA54">
        <v>21</v>
      </c>
      <c r="BB54">
        <v>3</v>
      </c>
      <c r="BC54">
        <v>11</v>
      </c>
      <c r="BD54">
        <v>79</v>
      </c>
      <c r="BE54">
        <v>67</v>
      </c>
      <c r="BF54">
        <v>6</v>
      </c>
      <c r="BG54">
        <v>111</v>
      </c>
      <c r="BH54">
        <v>75</v>
      </c>
      <c r="BI54">
        <v>46</v>
      </c>
      <c r="BJ54">
        <v>16</v>
      </c>
      <c r="BK54">
        <v>63</v>
      </c>
      <c r="BL54">
        <v>4</v>
      </c>
      <c r="BM54">
        <v>19</v>
      </c>
      <c r="BN54">
        <v>40</v>
      </c>
      <c r="BO54">
        <v>37</v>
      </c>
      <c r="BP54">
        <v>114</v>
      </c>
      <c r="BQ54">
        <v>117</v>
      </c>
      <c r="BR54">
        <v>62</v>
      </c>
      <c r="BS54">
        <v>113</v>
      </c>
      <c r="BT54">
        <v>58</v>
      </c>
      <c r="BU54">
        <v>5</v>
      </c>
      <c r="BV54">
        <v>79</v>
      </c>
      <c r="BW54">
        <v>108</v>
      </c>
      <c r="BX54">
        <v>86</v>
      </c>
      <c r="BY54">
        <v>74</v>
      </c>
      <c r="BZ54">
        <v>44</v>
      </c>
      <c r="CA54">
        <v>10</v>
      </c>
      <c r="CB54">
        <v>6</v>
      </c>
      <c r="CC54">
        <v>32</v>
      </c>
      <c r="CD54">
        <v>40</v>
      </c>
      <c r="CE54">
        <v>114</v>
      </c>
      <c r="CF54">
        <v>8</v>
      </c>
      <c r="CG54">
        <v>66</v>
      </c>
      <c r="CH54">
        <v>95</v>
      </c>
      <c r="CI54">
        <v>72</v>
      </c>
      <c r="CJ54">
        <v>57</v>
      </c>
      <c r="CK54">
        <v>24</v>
      </c>
      <c r="CL54">
        <v>94</v>
      </c>
      <c r="CM54">
        <v>33</v>
      </c>
      <c r="CN54">
        <v>47</v>
      </c>
      <c r="CO54">
        <v>94</v>
      </c>
      <c r="CP54">
        <v>52</v>
      </c>
      <c r="CQ54">
        <v>91</v>
      </c>
      <c r="CR54">
        <v>11</v>
      </c>
      <c r="CS54">
        <v>36</v>
      </c>
      <c r="CT54">
        <v>6</v>
      </c>
      <c r="CU54">
        <v>60</v>
      </c>
      <c r="CV54">
        <v>29</v>
      </c>
      <c r="CW54">
        <v>49</v>
      </c>
      <c r="CX54">
        <v>99</v>
      </c>
      <c r="CY54">
        <v>116</v>
      </c>
      <c r="CZ54">
        <v>55</v>
      </c>
      <c r="DA54">
        <v>6</v>
      </c>
      <c r="DB54">
        <v>40</v>
      </c>
      <c r="DC54">
        <v>63</v>
      </c>
      <c r="DD54">
        <v>7</v>
      </c>
      <c r="DE54">
        <v>118</v>
      </c>
      <c r="DF54">
        <v>75</v>
      </c>
      <c r="DG54">
        <v>26</v>
      </c>
      <c r="DH54">
        <v>55</v>
      </c>
      <c r="DI54">
        <v>31</v>
      </c>
      <c r="DJ54">
        <v>82</v>
      </c>
      <c r="DK54">
        <v>110</v>
      </c>
      <c r="DL54">
        <v>95</v>
      </c>
      <c r="DM54">
        <v>54</v>
      </c>
      <c r="DN54">
        <v>77</v>
      </c>
      <c r="DO54">
        <v>76</v>
      </c>
      <c r="DP54">
        <v>6</v>
      </c>
      <c r="DQ54" s="86">
        <f ca="1">Control!$C$7*Calculations!$C$82*INDEX('Monthly Data'!N:N,Calculations!$C$116+MOD(A54,Calculations!$C$118))+Control!$C$7*Calculations!$C$83*INDEX('Monthly Data'!O:O,Calculations!$C$116+MOD(A54,Calculations!$C$118))+Control!$C$7*Calculations!$C$84*INDEX('Monthly Data'!P:P,Calculations!$C$116+MOD(A54,Calculations!$C$118))+Control!$C$7*Calculations!$C$85*INDEX('Monthly Data'!Q:Q,Calculations!$C$116+MOD(A54,Calculations!$C$118))+(1-Control!$C$7*Calculations!$C$87)*INDEX('Monthly Data'!R:R,Calculations!$C$116+MOD(A54,Calculations!$C$118))</f>
        <v>4.4327772793586687E-3</v>
      </c>
      <c r="DR54" s="86">
        <f ca="1">Control!$C$7*Calculations!$C$82*INDEX('Monthly Data'!N:N,Calculations!$C$116+MOD(B54,Calculations!$C$118))+Control!$C$7*Calculations!$C$83*INDEX('Monthly Data'!O:O,Calculations!$C$116+MOD(B54,Calculations!$C$118))+Control!$C$7*Calculations!$C$84*INDEX('Monthly Data'!P:P,Calculations!$C$116+MOD(B54,Calculations!$C$118))+Control!$C$7*Calculations!$C$85*INDEX('Monthly Data'!Q:Q,Calculations!$C$116+MOD(B54,Calculations!$C$118))+(1-Control!$C$7*Calculations!$C$87)*INDEX('Monthly Data'!R:R,Calculations!$C$116+MOD(B54,Calculations!$C$118))</f>
        <v>1.7831091590102856E-2</v>
      </c>
      <c r="DS54" s="86">
        <f ca="1">Control!$C$7*Calculations!$C$82*INDEX('Monthly Data'!N:N,Calculations!$C$116+MOD(C54,Calculations!$C$118))+Control!$C$7*Calculations!$C$83*INDEX('Monthly Data'!O:O,Calculations!$C$116+MOD(C54,Calculations!$C$118))+Control!$C$7*Calculations!$C$84*INDEX('Monthly Data'!P:P,Calculations!$C$116+MOD(C54,Calculations!$C$118))+Control!$C$7*Calculations!$C$85*INDEX('Monthly Data'!Q:Q,Calculations!$C$116+MOD(C54,Calculations!$C$118))+(1-Control!$C$7*Calculations!$C$87)*INDEX('Monthly Data'!R:R,Calculations!$C$116+MOD(C54,Calculations!$C$118))</f>
        <v>1.7361594973213587E-2</v>
      </c>
      <c r="DT54" s="86">
        <f ca="1">Control!$C$7*Calculations!$C$82*INDEX('Monthly Data'!N:N,Calculations!$C$116+MOD(D54,Calculations!$C$118))+Control!$C$7*Calculations!$C$83*INDEX('Monthly Data'!O:O,Calculations!$C$116+MOD(D54,Calculations!$C$118))+Control!$C$7*Calculations!$C$84*INDEX('Monthly Data'!P:P,Calculations!$C$116+MOD(D54,Calculations!$C$118))+Control!$C$7*Calculations!$C$85*INDEX('Monthly Data'!Q:Q,Calculations!$C$116+MOD(D54,Calculations!$C$118))+(1-Control!$C$7*Calculations!$C$87)*INDEX('Monthly Data'!R:R,Calculations!$C$116+MOD(D54,Calculations!$C$118))</f>
        <v>-4.0413381192162513E-2</v>
      </c>
      <c r="DU54" s="86">
        <f ca="1">Control!$C$7*Calculations!$C$82*INDEX('Monthly Data'!N:N,Calculations!$C$116+MOD(E54,Calculations!$C$118))+Control!$C$7*Calculations!$C$83*INDEX('Monthly Data'!O:O,Calculations!$C$116+MOD(E54,Calculations!$C$118))+Control!$C$7*Calculations!$C$84*INDEX('Monthly Data'!P:P,Calculations!$C$116+MOD(E54,Calculations!$C$118))+Control!$C$7*Calculations!$C$85*INDEX('Monthly Data'!Q:Q,Calculations!$C$116+MOD(E54,Calculations!$C$118))+(1-Control!$C$7*Calculations!$C$87)*INDEX('Monthly Data'!R:R,Calculations!$C$116+MOD(E54,Calculations!$C$118))</f>
        <v>9.5791276036140301E-3</v>
      </c>
      <c r="DV54" s="86">
        <f ca="1">Control!$C$7*Calculations!$C$82*INDEX('Monthly Data'!N:N,Calculations!$C$116+MOD(F54,Calculations!$C$118))+Control!$C$7*Calculations!$C$83*INDEX('Monthly Data'!O:O,Calculations!$C$116+MOD(F54,Calculations!$C$118))+Control!$C$7*Calculations!$C$84*INDEX('Monthly Data'!P:P,Calculations!$C$116+MOD(F54,Calculations!$C$118))+Control!$C$7*Calculations!$C$85*INDEX('Monthly Data'!Q:Q,Calculations!$C$116+MOD(F54,Calculations!$C$118))+(1-Control!$C$7*Calculations!$C$87)*INDEX('Monthly Data'!R:R,Calculations!$C$116+MOD(F54,Calculations!$C$118))</f>
        <v>-2.5168357537820856E-4</v>
      </c>
      <c r="DW54" s="86">
        <f ca="1">Control!$C$7*Calculations!$C$82*INDEX('Monthly Data'!N:N,Calculations!$C$116+MOD(G54,Calculations!$C$118))+Control!$C$7*Calculations!$C$83*INDEX('Monthly Data'!O:O,Calculations!$C$116+MOD(G54,Calculations!$C$118))+Control!$C$7*Calculations!$C$84*INDEX('Monthly Data'!P:P,Calculations!$C$116+MOD(G54,Calculations!$C$118))+Control!$C$7*Calculations!$C$85*INDEX('Monthly Data'!Q:Q,Calculations!$C$116+MOD(G54,Calculations!$C$118))+(1-Control!$C$7*Calculations!$C$87)*INDEX('Monthly Data'!R:R,Calculations!$C$116+MOD(G54,Calculations!$C$118))</f>
        <v>1.046389543479892E-2</v>
      </c>
      <c r="DX54" s="86">
        <f ca="1">Control!$C$7*Calculations!$C$82*INDEX('Monthly Data'!N:N,Calculations!$C$116+MOD(H54,Calculations!$C$118))+Control!$C$7*Calculations!$C$83*INDEX('Monthly Data'!O:O,Calculations!$C$116+MOD(H54,Calculations!$C$118))+Control!$C$7*Calculations!$C$84*INDEX('Monthly Data'!P:P,Calculations!$C$116+MOD(H54,Calculations!$C$118))+Control!$C$7*Calculations!$C$85*INDEX('Monthly Data'!Q:Q,Calculations!$C$116+MOD(H54,Calculations!$C$118))+(1-Control!$C$7*Calculations!$C$87)*INDEX('Monthly Data'!R:R,Calculations!$C$116+MOD(H54,Calculations!$C$118))</f>
        <v>1.142101364887867E-2</v>
      </c>
      <c r="DY54" s="86">
        <f ca="1">Control!$C$7*Calculations!$C$82*INDEX('Monthly Data'!N:N,Calculations!$C$116+MOD(I54,Calculations!$C$118))+Control!$C$7*Calculations!$C$83*INDEX('Monthly Data'!O:O,Calculations!$C$116+MOD(I54,Calculations!$C$118))+Control!$C$7*Calculations!$C$84*INDEX('Monthly Data'!P:P,Calculations!$C$116+MOD(I54,Calculations!$C$118))+Control!$C$7*Calculations!$C$85*INDEX('Monthly Data'!Q:Q,Calculations!$C$116+MOD(I54,Calculations!$C$118))+(1-Control!$C$7*Calculations!$C$87)*INDEX('Monthly Data'!R:R,Calculations!$C$116+MOD(I54,Calculations!$C$118))</f>
        <v>1.7599621212565995E-2</v>
      </c>
      <c r="DZ54" s="86">
        <f ca="1">Control!$C$7*Calculations!$C$82*INDEX('Monthly Data'!N:N,Calculations!$C$116+MOD(J54,Calculations!$C$118))+Control!$C$7*Calculations!$C$83*INDEX('Monthly Data'!O:O,Calculations!$C$116+MOD(J54,Calculations!$C$118))+Control!$C$7*Calculations!$C$84*INDEX('Monthly Data'!P:P,Calculations!$C$116+MOD(J54,Calculations!$C$118))+Control!$C$7*Calculations!$C$85*INDEX('Monthly Data'!Q:Q,Calculations!$C$116+MOD(J54,Calculations!$C$118))+(1-Control!$C$7*Calculations!$C$87)*INDEX('Monthly Data'!R:R,Calculations!$C$116+MOD(J54,Calculations!$C$118))</f>
        <v>-7.8872955230675015E-3</v>
      </c>
      <c r="EA54" s="86">
        <f ca="1">Control!$C$7*Calculations!$C$82*INDEX('Monthly Data'!N:N,Calculations!$C$116+MOD(K54,Calculations!$C$118))+Control!$C$7*Calculations!$C$83*INDEX('Monthly Data'!O:O,Calculations!$C$116+MOD(K54,Calculations!$C$118))+Control!$C$7*Calculations!$C$84*INDEX('Monthly Data'!P:P,Calculations!$C$116+MOD(K54,Calculations!$C$118))+Control!$C$7*Calculations!$C$85*INDEX('Monthly Data'!Q:Q,Calculations!$C$116+MOD(K54,Calculations!$C$118))+(1-Control!$C$7*Calculations!$C$87)*INDEX('Monthly Data'!R:R,Calculations!$C$116+MOD(K54,Calculations!$C$118))</f>
        <v>1.7472933988537529E-2</v>
      </c>
      <c r="EB54" s="86">
        <f ca="1">Control!$C$7*Calculations!$C$82*INDEX('Monthly Data'!N:N,Calculations!$C$116+MOD(L54,Calculations!$C$118))+Control!$C$7*Calculations!$C$83*INDEX('Monthly Data'!O:O,Calculations!$C$116+MOD(L54,Calculations!$C$118))+Control!$C$7*Calculations!$C$84*INDEX('Monthly Data'!P:P,Calculations!$C$116+MOD(L54,Calculations!$C$118))+Control!$C$7*Calculations!$C$85*INDEX('Monthly Data'!Q:Q,Calculations!$C$116+MOD(L54,Calculations!$C$118))+(1-Control!$C$7*Calculations!$C$87)*INDEX('Monthly Data'!R:R,Calculations!$C$116+MOD(L54,Calculations!$C$118))</f>
        <v>1.5216630695380906E-2</v>
      </c>
      <c r="EC54" s="86">
        <f ca="1">Control!$C$7*Calculations!$C$82*INDEX('Monthly Data'!N:N,Calculations!$C$116+MOD(M54,Calculations!$C$118))+Control!$C$7*Calculations!$C$83*INDEX('Monthly Data'!O:O,Calculations!$C$116+MOD(M54,Calculations!$C$118))+Control!$C$7*Calculations!$C$84*INDEX('Monthly Data'!P:P,Calculations!$C$116+MOD(M54,Calculations!$C$118))+Control!$C$7*Calculations!$C$85*INDEX('Monthly Data'!Q:Q,Calculations!$C$116+MOD(M54,Calculations!$C$118))+(1-Control!$C$7*Calculations!$C$87)*INDEX('Monthly Data'!R:R,Calculations!$C$116+MOD(M54,Calculations!$C$118))</f>
        <v>-9.839093431862074E-3</v>
      </c>
      <c r="ED54" s="86">
        <f ca="1">Control!$C$7*Calculations!$C$82*INDEX('Monthly Data'!N:N,Calculations!$C$116+MOD(N54,Calculations!$C$118))+Control!$C$7*Calculations!$C$83*INDEX('Monthly Data'!O:O,Calculations!$C$116+MOD(N54,Calculations!$C$118))+Control!$C$7*Calculations!$C$84*INDEX('Monthly Data'!P:P,Calculations!$C$116+MOD(N54,Calculations!$C$118))+Control!$C$7*Calculations!$C$85*INDEX('Monthly Data'!Q:Q,Calculations!$C$116+MOD(N54,Calculations!$C$118))+(1-Control!$C$7*Calculations!$C$87)*INDEX('Monthly Data'!R:R,Calculations!$C$116+MOD(N54,Calculations!$C$118))</f>
        <v>-3.299557342782896E-2</v>
      </c>
      <c r="EE54" s="86">
        <f ca="1">Control!$C$7*Calculations!$C$82*INDEX('Monthly Data'!N:N,Calculations!$C$116+MOD(O54,Calculations!$C$118))+Control!$C$7*Calculations!$C$83*INDEX('Monthly Data'!O:O,Calculations!$C$116+MOD(O54,Calculations!$C$118))+Control!$C$7*Calculations!$C$84*INDEX('Monthly Data'!P:P,Calculations!$C$116+MOD(O54,Calculations!$C$118))+Control!$C$7*Calculations!$C$85*INDEX('Monthly Data'!Q:Q,Calculations!$C$116+MOD(O54,Calculations!$C$118))+(1-Control!$C$7*Calculations!$C$87)*INDEX('Monthly Data'!R:R,Calculations!$C$116+MOD(O54,Calculations!$C$118))</f>
        <v>-3.9863250714949353E-2</v>
      </c>
      <c r="EF54" s="86">
        <f ca="1">Control!$C$7*Calculations!$C$82*INDEX('Monthly Data'!N:N,Calculations!$C$116+MOD(P54,Calculations!$C$118))+Control!$C$7*Calculations!$C$83*INDEX('Monthly Data'!O:O,Calculations!$C$116+MOD(P54,Calculations!$C$118))+Control!$C$7*Calculations!$C$84*INDEX('Monthly Data'!P:P,Calculations!$C$116+MOD(P54,Calculations!$C$118))+Control!$C$7*Calculations!$C$85*INDEX('Monthly Data'!Q:Q,Calculations!$C$116+MOD(P54,Calculations!$C$118))+(1-Control!$C$7*Calculations!$C$87)*INDEX('Monthly Data'!R:R,Calculations!$C$116+MOD(P54,Calculations!$C$118))</f>
        <v>-2.0269389991732112E-2</v>
      </c>
      <c r="EG54" s="86">
        <f ca="1">Control!$C$7*Calculations!$C$82*INDEX('Monthly Data'!N:N,Calculations!$C$116+MOD(Q54,Calculations!$C$118))+Control!$C$7*Calculations!$C$83*INDEX('Monthly Data'!O:O,Calculations!$C$116+MOD(Q54,Calculations!$C$118))+Control!$C$7*Calculations!$C$84*INDEX('Monthly Data'!P:P,Calculations!$C$116+MOD(Q54,Calculations!$C$118))+Control!$C$7*Calculations!$C$85*INDEX('Monthly Data'!Q:Q,Calculations!$C$116+MOD(Q54,Calculations!$C$118))+(1-Control!$C$7*Calculations!$C$87)*INDEX('Monthly Data'!R:R,Calculations!$C$116+MOD(Q54,Calculations!$C$118))</f>
        <v>4.089189590407355E-3</v>
      </c>
      <c r="EH54" s="86">
        <f ca="1">Control!$C$7*Calculations!$C$82*INDEX('Monthly Data'!N:N,Calculations!$C$116+MOD(R54,Calculations!$C$118))+Control!$C$7*Calculations!$C$83*INDEX('Monthly Data'!O:O,Calculations!$C$116+MOD(R54,Calculations!$C$118))+Control!$C$7*Calculations!$C$84*INDEX('Monthly Data'!P:P,Calculations!$C$116+MOD(R54,Calculations!$C$118))+Control!$C$7*Calculations!$C$85*INDEX('Monthly Data'!Q:Q,Calculations!$C$116+MOD(R54,Calculations!$C$118))+(1-Control!$C$7*Calculations!$C$87)*INDEX('Monthly Data'!R:R,Calculations!$C$116+MOD(R54,Calculations!$C$118))</f>
        <v>1.7484305259657981E-2</v>
      </c>
      <c r="EI54" s="86">
        <f ca="1">Control!$C$7*Calculations!$C$82*INDEX('Monthly Data'!N:N,Calculations!$C$116+MOD(S54,Calculations!$C$118))+Control!$C$7*Calculations!$C$83*INDEX('Monthly Data'!O:O,Calculations!$C$116+MOD(S54,Calculations!$C$118))+Control!$C$7*Calculations!$C$84*INDEX('Monthly Data'!P:P,Calculations!$C$116+MOD(S54,Calculations!$C$118))+Control!$C$7*Calculations!$C$85*INDEX('Monthly Data'!Q:Q,Calculations!$C$116+MOD(S54,Calculations!$C$118))+(1-Control!$C$7*Calculations!$C$87)*INDEX('Monthly Data'!R:R,Calculations!$C$116+MOD(S54,Calculations!$C$118))</f>
        <v>1.2954540023127663E-2</v>
      </c>
      <c r="EJ54" s="86">
        <f ca="1">Control!$C$7*Calculations!$C$82*INDEX('Monthly Data'!N:N,Calculations!$C$116+MOD(T54,Calculations!$C$118))+Control!$C$7*Calculations!$C$83*INDEX('Monthly Data'!O:O,Calculations!$C$116+MOD(T54,Calculations!$C$118))+Control!$C$7*Calculations!$C$84*INDEX('Monthly Data'!P:P,Calculations!$C$116+MOD(T54,Calculations!$C$118))+Control!$C$7*Calculations!$C$85*INDEX('Monthly Data'!Q:Q,Calculations!$C$116+MOD(T54,Calculations!$C$118))+(1-Control!$C$7*Calculations!$C$87)*INDEX('Monthly Data'!R:R,Calculations!$C$116+MOD(T54,Calculations!$C$118))</f>
        <v>1.4915555251167555E-3</v>
      </c>
      <c r="EK54" s="86">
        <f ca="1">Control!$C$7*Calculations!$C$82*INDEX('Monthly Data'!N:N,Calculations!$C$116+MOD(U54,Calculations!$C$118))+Control!$C$7*Calculations!$C$83*INDEX('Monthly Data'!O:O,Calculations!$C$116+MOD(U54,Calculations!$C$118))+Control!$C$7*Calculations!$C$84*INDEX('Monthly Data'!P:P,Calculations!$C$116+MOD(U54,Calculations!$C$118))+Control!$C$7*Calculations!$C$85*INDEX('Monthly Data'!Q:Q,Calculations!$C$116+MOD(U54,Calculations!$C$118))+(1-Control!$C$7*Calculations!$C$87)*INDEX('Monthly Data'!R:R,Calculations!$C$116+MOD(U54,Calculations!$C$118))</f>
        <v>-2.7490061308214487E-3</v>
      </c>
      <c r="EL54" s="86">
        <f ca="1">Control!$C$7*Calculations!$C$82*INDEX('Monthly Data'!N:N,Calculations!$C$116+MOD(V54,Calculations!$C$118))+Control!$C$7*Calculations!$C$83*INDEX('Monthly Data'!O:O,Calculations!$C$116+MOD(V54,Calculations!$C$118))+Control!$C$7*Calculations!$C$84*INDEX('Monthly Data'!P:P,Calculations!$C$116+MOD(V54,Calculations!$C$118))+Control!$C$7*Calculations!$C$85*INDEX('Monthly Data'!Q:Q,Calculations!$C$116+MOD(V54,Calculations!$C$118))+(1-Control!$C$7*Calculations!$C$87)*INDEX('Monthly Data'!R:R,Calculations!$C$116+MOD(V54,Calculations!$C$118))</f>
        <v>2.766281641786093E-2</v>
      </c>
      <c r="EM54" s="86">
        <f ca="1">Control!$C$7*Calculations!$C$82*INDEX('Monthly Data'!N:N,Calculations!$C$116+MOD(W54,Calculations!$C$118))+Control!$C$7*Calculations!$C$83*INDEX('Monthly Data'!O:O,Calculations!$C$116+MOD(W54,Calculations!$C$118))+Control!$C$7*Calculations!$C$84*INDEX('Monthly Data'!P:P,Calculations!$C$116+MOD(W54,Calculations!$C$118))+Control!$C$7*Calculations!$C$85*INDEX('Monthly Data'!Q:Q,Calculations!$C$116+MOD(W54,Calculations!$C$118))+(1-Control!$C$7*Calculations!$C$87)*INDEX('Monthly Data'!R:R,Calculations!$C$116+MOD(W54,Calculations!$C$118))</f>
        <v>2.766281641786093E-2</v>
      </c>
      <c r="EN54" s="86">
        <f ca="1">Control!$C$7*Calculations!$C$82*INDEX('Monthly Data'!N:N,Calculations!$C$116+MOD(X54,Calculations!$C$118))+Control!$C$7*Calculations!$C$83*INDEX('Monthly Data'!O:O,Calculations!$C$116+MOD(X54,Calculations!$C$118))+Control!$C$7*Calculations!$C$84*INDEX('Monthly Data'!P:P,Calculations!$C$116+MOD(X54,Calculations!$C$118))+Control!$C$7*Calculations!$C$85*INDEX('Monthly Data'!Q:Q,Calculations!$C$116+MOD(X54,Calculations!$C$118))+(1-Control!$C$7*Calculations!$C$87)*INDEX('Monthly Data'!R:R,Calculations!$C$116+MOD(X54,Calculations!$C$118))</f>
        <v>9.9793409618087695E-3</v>
      </c>
      <c r="EO54" s="86">
        <f ca="1">Control!$C$7*Calculations!$C$82*INDEX('Monthly Data'!N:N,Calculations!$C$116+MOD(Y54,Calculations!$C$118))+Control!$C$7*Calculations!$C$83*INDEX('Monthly Data'!O:O,Calculations!$C$116+MOD(Y54,Calculations!$C$118))+Control!$C$7*Calculations!$C$84*INDEX('Monthly Data'!P:P,Calculations!$C$116+MOD(Y54,Calculations!$C$118))+Control!$C$7*Calculations!$C$85*INDEX('Monthly Data'!Q:Q,Calculations!$C$116+MOD(Y54,Calculations!$C$118))+(1-Control!$C$7*Calculations!$C$87)*INDEX('Monthly Data'!R:R,Calculations!$C$116+MOD(Y54,Calculations!$C$118))</f>
        <v>-7.3651264633385334E-4</v>
      </c>
      <c r="EP54" s="86">
        <f ca="1">Control!$C$7*Calculations!$C$82*INDEX('Monthly Data'!N:N,Calculations!$C$116+MOD(Z54,Calculations!$C$118))+Control!$C$7*Calculations!$C$83*INDEX('Monthly Data'!O:O,Calculations!$C$116+MOD(Z54,Calculations!$C$118))+Control!$C$7*Calculations!$C$84*INDEX('Monthly Data'!P:P,Calculations!$C$116+MOD(Z54,Calculations!$C$118))+Control!$C$7*Calculations!$C$85*INDEX('Monthly Data'!Q:Q,Calculations!$C$116+MOD(Z54,Calculations!$C$118))+(1-Control!$C$7*Calculations!$C$87)*INDEX('Monthly Data'!R:R,Calculations!$C$116+MOD(Z54,Calculations!$C$118))</f>
        <v>2.5325873776067674E-2</v>
      </c>
      <c r="EQ54" s="86">
        <f ca="1">Control!$C$7*Calculations!$C$82*INDEX('Monthly Data'!N:N,Calculations!$C$116+MOD(AA54,Calculations!$C$118))+Control!$C$7*Calculations!$C$83*INDEX('Monthly Data'!O:O,Calculations!$C$116+MOD(AA54,Calculations!$C$118))+Control!$C$7*Calculations!$C$84*INDEX('Monthly Data'!P:P,Calculations!$C$116+MOD(AA54,Calculations!$C$118))+Control!$C$7*Calculations!$C$85*INDEX('Monthly Data'!Q:Q,Calculations!$C$116+MOD(AA54,Calculations!$C$118))+(1-Control!$C$7*Calculations!$C$87)*INDEX('Monthly Data'!R:R,Calculations!$C$116+MOD(AA54,Calculations!$C$118))</f>
        <v>1.1786765492207996E-2</v>
      </c>
      <c r="ER54" s="86">
        <f ca="1">Control!$C$7*Calculations!$C$82*INDEX('Monthly Data'!N:N,Calculations!$C$116+MOD(AB54,Calculations!$C$118))+Control!$C$7*Calculations!$C$83*INDEX('Monthly Data'!O:O,Calculations!$C$116+MOD(AB54,Calculations!$C$118))+Control!$C$7*Calculations!$C$84*INDEX('Monthly Data'!P:P,Calculations!$C$116+MOD(AB54,Calculations!$C$118))+Control!$C$7*Calculations!$C$85*INDEX('Monthly Data'!Q:Q,Calculations!$C$116+MOD(AB54,Calculations!$C$118))+(1-Control!$C$7*Calculations!$C$87)*INDEX('Monthly Data'!R:R,Calculations!$C$116+MOD(AB54,Calculations!$C$118))</f>
        <v>-1.0485101266941802E-2</v>
      </c>
      <c r="ES54" s="86">
        <f ca="1">Control!$C$7*Calculations!$C$82*INDEX('Monthly Data'!N:N,Calculations!$C$116+MOD(AC54,Calculations!$C$118))+Control!$C$7*Calculations!$C$83*INDEX('Monthly Data'!O:O,Calculations!$C$116+MOD(AC54,Calculations!$C$118))+Control!$C$7*Calculations!$C$84*INDEX('Monthly Data'!P:P,Calculations!$C$116+MOD(AC54,Calculations!$C$118))+Control!$C$7*Calculations!$C$85*INDEX('Monthly Data'!Q:Q,Calculations!$C$116+MOD(AC54,Calculations!$C$118))+(1-Control!$C$7*Calculations!$C$87)*INDEX('Monthly Data'!R:R,Calculations!$C$116+MOD(AC54,Calculations!$C$118))</f>
        <v>1.0921298083007208E-2</v>
      </c>
      <c r="ET54" s="86">
        <f ca="1">Control!$C$7*Calculations!$C$82*INDEX('Monthly Data'!N:N,Calculations!$C$116+MOD(AD54,Calculations!$C$118))+Control!$C$7*Calculations!$C$83*INDEX('Monthly Data'!O:O,Calculations!$C$116+MOD(AD54,Calculations!$C$118))+Control!$C$7*Calculations!$C$84*INDEX('Monthly Data'!P:P,Calculations!$C$116+MOD(AD54,Calculations!$C$118))+Control!$C$7*Calculations!$C$85*INDEX('Monthly Data'!Q:Q,Calculations!$C$116+MOD(AD54,Calculations!$C$118))+(1-Control!$C$7*Calculations!$C$87)*INDEX('Monthly Data'!R:R,Calculations!$C$116+MOD(AD54,Calculations!$C$118))</f>
        <v>4.2795950888382334E-3</v>
      </c>
      <c r="EU54" s="86">
        <f ca="1">Control!$C$7*Calculations!$C$82*INDEX('Monthly Data'!N:N,Calculations!$C$116+MOD(AE54,Calculations!$C$118))+Control!$C$7*Calculations!$C$83*INDEX('Monthly Data'!O:O,Calculations!$C$116+MOD(AE54,Calculations!$C$118))+Control!$C$7*Calculations!$C$84*INDEX('Monthly Data'!P:P,Calculations!$C$116+MOD(AE54,Calculations!$C$118))+Control!$C$7*Calculations!$C$85*INDEX('Monthly Data'!Q:Q,Calculations!$C$116+MOD(AE54,Calculations!$C$118))+(1-Control!$C$7*Calculations!$C$87)*INDEX('Monthly Data'!R:R,Calculations!$C$116+MOD(AE54,Calculations!$C$118))</f>
        <v>-2.4571433440223247E-2</v>
      </c>
      <c r="EV54" s="86">
        <f ca="1">Control!$C$7*Calculations!$C$82*INDEX('Monthly Data'!N:N,Calculations!$C$116+MOD(AF54,Calculations!$C$118))+Control!$C$7*Calculations!$C$83*INDEX('Monthly Data'!O:O,Calculations!$C$116+MOD(AF54,Calculations!$C$118))+Control!$C$7*Calculations!$C$84*INDEX('Monthly Data'!P:P,Calculations!$C$116+MOD(AF54,Calculations!$C$118))+Control!$C$7*Calculations!$C$85*INDEX('Monthly Data'!Q:Q,Calculations!$C$116+MOD(AF54,Calculations!$C$118))+(1-Control!$C$7*Calculations!$C$87)*INDEX('Monthly Data'!R:R,Calculations!$C$116+MOD(AF54,Calculations!$C$118))</f>
        <v>4.089189590407355E-3</v>
      </c>
      <c r="EW54" s="86">
        <f ca="1">Control!$C$7*Calculations!$C$82*INDEX('Monthly Data'!N:N,Calculations!$C$116+MOD(AG54,Calculations!$C$118))+Control!$C$7*Calculations!$C$83*INDEX('Monthly Data'!O:O,Calculations!$C$116+MOD(AG54,Calculations!$C$118))+Control!$C$7*Calculations!$C$84*INDEX('Monthly Data'!P:P,Calculations!$C$116+MOD(AG54,Calculations!$C$118))+Control!$C$7*Calculations!$C$85*INDEX('Monthly Data'!Q:Q,Calculations!$C$116+MOD(AG54,Calculations!$C$118))+(1-Control!$C$7*Calculations!$C$87)*INDEX('Monthly Data'!R:R,Calculations!$C$116+MOD(AG54,Calculations!$C$118))</f>
        <v>-2.072517756005474E-2</v>
      </c>
      <c r="EX54" s="86">
        <f ca="1">Control!$C$7*Calculations!$C$82*INDEX('Monthly Data'!N:N,Calculations!$C$116+MOD(AH54,Calculations!$C$118))+Control!$C$7*Calculations!$C$83*INDEX('Monthly Data'!O:O,Calculations!$C$116+MOD(AH54,Calculations!$C$118))+Control!$C$7*Calculations!$C$84*INDEX('Monthly Data'!P:P,Calculations!$C$116+MOD(AH54,Calculations!$C$118))+Control!$C$7*Calculations!$C$85*INDEX('Monthly Data'!Q:Q,Calculations!$C$116+MOD(AH54,Calculations!$C$118))+(1-Control!$C$7*Calculations!$C$87)*INDEX('Monthly Data'!R:R,Calculations!$C$116+MOD(AH54,Calculations!$C$118))</f>
        <v>-9.839093431862074E-3</v>
      </c>
      <c r="EY54" s="86">
        <f ca="1">Control!$C$7*Calculations!$C$82*INDEX('Monthly Data'!N:N,Calculations!$C$116+MOD(AI54,Calculations!$C$118))+Control!$C$7*Calculations!$C$83*INDEX('Monthly Data'!O:O,Calculations!$C$116+MOD(AI54,Calculations!$C$118))+Control!$C$7*Calculations!$C$84*INDEX('Monthly Data'!P:P,Calculations!$C$116+MOD(AI54,Calculations!$C$118))+Control!$C$7*Calculations!$C$85*INDEX('Monthly Data'!Q:Q,Calculations!$C$116+MOD(AI54,Calculations!$C$118))+(1-Control!$C$7*Calculations!$C$87)*INDEX('Monthly Data'!R:R,Calculations!$C$116+MOD(AI54,Calculations!$C$118))</f>
        <v>1.1786765492207996E-2</v>
      </c>
      <c r="EZ54" s="86">
        <f ca="1">Control!$C$7*Calculations!$C$82*INDEX('Monthly Data'!N:N,Calculations!$C$116+MOD(AJ54,Calculations!$C$118))+Control!$C$7*Calculations!$C$83*INDEX('Monthly Data'!O:O,Calculations!$C$116+MOD(AJ54,Calculations!$C$118))+Control!$C$7*Calculations!$C$84*INDEX('Monthly Data'!P:P,Calculations!$C$116+MOD(AJ54,Calculations!$C$118))+Control!$C$7*Calculations!$C$85*INDEX('Monthly Data'!Q:Q,Calculations!$C$116+MOD(AJ54,Calculations!$C$118))+(1-Control!$C$7*Calculations!$C$87)*INDEX('Monthly Data'!R:R,Calculations!$C$116+MOD(AJ54,Calculations!$C$118))</f>
        <v>1.3423979074716584E-2</v>
      </c>
      <c r="FA54" s="86">
        <f ca="1">Control!$C$7*Calculations!$C$82*INDEX('Monthly Data'!N:N,Calculations!$C$116+MOD(AK54,Calculations!$C$118))+Control!$C$7*Calculations!$C$83*INDEX('Monthly Data'!O:O,Calculations!$C$116+MOD(AK54,Calculations!$C$118))+Control!$C$7*Calculations!$C$84*INDEX('Monthly Data'!P:P,Calculations!$C$116+MOD(AK54,Calculations!$C$118))+Control!$C$7*Calculations!$C$85*INDEX('Monthly Data'!Q:Q,Calculations!$C$116+MOD(AK54,Calculations!$C$118))+(1-Control!$C$7*Calculations!$C$87)*INDEX('Monthly Data'!R:R,Calculations!$C$116+MOD(AK54,Calculations!$C$118))</f>
        <v>6.6954569943530936E-3</v>
      </c>
      <c r="FB54" s="86">
        <f ca="1">Control!$C$7*Calculations!$C$82*INDEX('Monthly Data'!N:N,Calculations!$C$116+MOD(AL54,Calculations!$C$118))+Control!$C$7*Calculations!$C$83*INDEX('Monthly Data'!O:O,Calculations!$C$116+MOD(AL54,Calculations!$C$118))+Control!$C$7*Calculations!$C$84*INDEX('Monthly Data'!P:P,Calculations!$C$116+MOD(AL54,Calculations!$C$118))+Control!$C$7*Calculations!$C$85*INDEX('Monthly Data'!Q:Q,Calculations!$C$116+MOD(AL54,Calculations!$C$118))+(1-Control!$C$7*Calculations!$C$87)*INDEX('Monthly Data'!R:R,Calculations!$C$116+MOD(AL54,Calculations!$C$118))</f>
        <v>1.3423979074716584E-2</v>
      </c>
      <c r="FC54" s="86">
        <f ca="1">Control!$C$7*Calculations!$C$82*INDEX('Monthly Data'!N:N,Calculations!$C$116+MOD(AM54,Calculations!$C$118))+Control!$C$7*Calculations!$C$83*INDEX('Monthly Data'!O:O,Calculations!$C$116+MOD(AM54,Calculations!$C$118))+Control!$C$7*Calculations!$C$84*INDEX('Monthly Data'!P:P,Calculations!$C$116+MOD(AM54,Calculations!$C$118))+Control!$C$7*Calculations!$C$85*INDEX('Monthly Data'!Q:Q,Calculations!$C$116+MOD(AM54,Calculations!$C$118))+(1-Control!$C$7*Calculations!$C$87)*INDEX('Monthly Data'!R:R,Calculations!$C$116+MOD(AM54,Calculations!$C$118))</f>
        <v>-2.072517756005474E-2</v>
      </c>
      <c r="FD54" s="86">
        <f ca="1">Control!$C$7*Calculations!$C$82*INDEX('Monthly Data'!N:N,Calculations!$C$116+MOD(AN54,Calculations!$C$118))+Control!$C$7*Calculations!$C$83*INDEX('Monthly Data'!O:O,Calculations!$C$116+MOD(AN54,Calculations!$C$118))+Control!$C$7*Calculations!$C$84*INDEX('Monthly Data'!P:P,Calculations!$C$116+MOD(AN54,Calculations!$C$118))+Control!$C$7*Calculations!$C$85*INDEX('Monthly Data'!Q:Q,Calculations!$C$116+MOD(AN54,Calculations!$C$118))+(1-Control!$C$7*Calculations!$C$87)*INDEX('Monthly Data'!R:R,Calculations!$C$116+MOD(AN54,Calculations!$C$118))</f>
        <v>-7.8872955230675015E-3</v>
      </c>
      <c r="FE54" s="86">
        <f ca="1">Control!$C$7*Calculations!$C$82*INDEX('Monthly Data'!N:N,Calculations!$C$116+MOD(AO54,Calculations!$C$118))+Control!$C$7*Calculations!$C$83*INDEX('Monthly Data'!O:O,Calculations!$C$116+MOD(AO54,Calculations!$C$118))+Control!$C$7*Calculations!$C$84*INDEX('Monthly Data'!P:P,Calculations!$C$116+MOD(AO54,Calculations!$C$118))+Control!$C$7*Calculations!$C$85*INDEX('Monthly Data'!Q:Q,Calculations!$C$116+MOD(AO54,Calculations!$C$118))+(1-Control!$C$7*Calculations!$C$87)*INDEX('Monthly Data'!R:R,Calculations!$C$116+MOD(AO54,Calculations!$C$118))</f>
        <v>-4.0413381192162513E-2</v>
      </c>
      <c r="FF54" s="86">
        <f ca="1">Control!$C$7*Calculations!$C$82*INDEX('Monthly Data'!N:N,Calculations!$C$116+MOD(AP54,Calculations!$C$118))+Control!$C$7*Calculations!$C$83*INDEX('Monthly Data'!O:O,Calculations!$C$116+MOD(AP54,Calculations!$C$118))+Control!$C$7*Calculations!$C$84*INDEX('Monthly Data'!P:P,Calculations!$C$116+MOD(AP54,Calculations!$C$118))+Control!$C$7*Calculations!$C$85*INDEX('Monthly Data'!Q:Q,Calculations!$C$116+MOD(AP54,Calculations!$C$118))+(1-Control!$C$7*Calculations!$C$87)*INDEX('Monthly Data'!R:R,Calculations!$C$116+MOD(AP54,Calculations!$C$118))</f>
        <v>1.046389543479892E-2</v>
      </c>
      <c r="FG54" s="86">
        <f ca="1">Control!$C$7*Calculations!$C$82*INDEX('Monthly Data'!N:N,Calculations!$C$116+MOD(AQ54,Calculations!$C$118))+Control!$C$7*Calculations!$C$83*INDEX('Monthly Data'!O:O,Calculations!$C$116+MOD(AQ54,Calculations!$C$118))+Control!$C$7*Calculations!$C$84*INDEX('Monthly Data'!P:P,Calculations!$C$116+MOD(AQ54,Calculations!$C$118))+Control!$C$7*Calculations!$C$85*INDEX('Monthly Data'!Q:Q,Calculations!$C$116+MOD(AQ54,Calculations!$C$118))+(1-Control!$C$7*Calculations!$C$87)*INDEX('Monthly Data'!R:R,Calculations!$C$116+MOD(AQ54,Calculations!$C$118))</f>
        <v>-1.9947061878162777E-2</v>
      </c>
      <c r="FH54" s="86">
        <f ca="1">Control!$C$7*Calculations!$C$82*INDEX('Monthly Data'!N:N,Calculations!$C$116+MOD(AR54,Calculations!$C$118))+Control!$C$7*Calculations!$C$83*INDEX('Monthly Data'!O:O,Calculations!$C$116+MOD(AR54,Calculations!$C$118))+Control!$C$7*Calculations!$C$84*INDEX('Monthly Data'!P:P,Calculations!$C$116+MOD(AR54,Calculations!$C$118))+Control!$C$7*Calculations!$C$85*INDEX('Monthly Data'!Q:Q,Calculations!$C$116+MOD(AR54,Calculations!$C$118))+(1-Control!$C$7*Calculations!$C$87)*INDEX('Monthly Data'!R:R,Calculations!$C$116+MOD(AR54,Calculations!$C$118))</f>
        <v>1.7073665854433945E-2</v>
      </c>
      <c r="FI54" s="86">
        <f ca="1">Control!$C$7*Calculations!$C$82*INDEX('Monthly Data'!N:N,Calculations!$C$116+MOD(AS54,Calculations!$C$118))+Control!$C$7*Calculations!$C$83*INDEX('Monthly Data'!O:O,Calculations!$C$116+MOD(AS54,Calculations!$C$118))+Control!$C$7*Calculations!$C$84*INDEX('Monthly Data'!P:P,Calculations!$C$116+MOD(AS54,Calculations!$C$118))+Control!$C$7*Calculations!$C$85*INDEX('Monthly Data'!Q:Q,Calculations!$C$116+MOD(AS54,Calculations!$C$118))+(1-Control!$C$7*Calculations!$C$87)*INDEX('Monthly Data'!R:R,Calculations!$C$116+MOD(AS54,Calculations!$C$118))</f>
        <v>-7.5539743260223157E-3</v>
      </c>
      <c r="FJ54" s="86">
        <f ca="1">Control!$C$7*Calculations!$C$82*INDEX('Monthly Data'!N:N,Calculations!$C$116+MOD(AT54,Calculations!$C$118))+Control!$C$7*Calculations!$C$83*INDEX('Monthly Data'!O:O,Calculations!$C$116+MOD(AT54,Calculations!$C$118))+Control!$C$7*Calculations!$C$84*INDEX('Monthly Data'!P:P,Calculations!$C$116+MOD(AT54,Calculations!$C$118))+Control!$C$7*Calculations!$C$85*INDEX('Monthly Data'!Q:Q,Calculations!$C$116+MOD(AT54,Calculations!$C$118))+(1-Control!$C$7*Calculations!$C$87)*INDEX('Monthly Data'!R:R,Calculations!$C$116+MOD(AT54,Calculations!$C$118))</f>
        <v>1.1786765492207996E-2</v>
      </c>
      <c r="FK54" s="86">
        <f ca="1">Control!$C$7*Calculations!$C$82*INDEX('Monthly Data'!N:N,Calculations!$C$116+MOD(AU54,Calculations!$C$118))+Control!$C$7*Calculations!$C$83*INDEX('Monthly Data'!O:O,Calculations!$C$116+MOD(AU54,Calculations!$C$118))+Control!$C$7*Calculations!$C$84*INDEX('Monthly Data'!P:P,Calculations!$C$116+MOD(AU54,Calculations!$C$118))+Control!$C$7*Calculations!$C$85*INDEX('Monthly Data'!Q:Q,Calculations!$C$116+MOD(AU54,Calculations!$C$118))+(1-Control!$C$7*Calculations!$C$87)*INDEX('Monthly Data'!R:R,Calculations!$C$116+MOD(AU54,Calculations!$C$118))</f>
        <v>-2.6378232493851243E-2</v>
      </c>
      <c r="FL54" s="86">
        <f ca="1">Control!$C$7*Calculations!$C$82*INDEX('Monthly Data'!N:N,Calculations!$C$116+MOD(AV54,Calculations!$C$118))+Control!$C$7*Calculations!$C$83*INDEX('Monthly Data'!O:O,Calculations!$C$116+MOD(AV54,Calculations!$C$118))+Control!$C$7*Calculations!$C$84*INDEX('Monthly Data'!P:P,Calculations!$C$116+MOD(AV54,Calculations!$C$118))+Control!$C$7*Calculations!$C$85*INDEX('Monthly Data'!Q:Q,Calculations!$C$116+MOD(AV54,Calculations!$C$118))+(1-Control!$C$7*Calculations!$C$87)*INDEX('Monthly Data'!R:R,Calculations!$C$116+MOD(AV54,Calculations!$C$118))</f>
        <v>2.5790695379256122E-2</v>
      </c>
      <c r="FM54" s="86">
        <f ca="1">Control!$C$7*Calculations!$C$82*INDEX('Monthly Data'!N:N,Calculations!$C$116+MOD(AW54,Calculations!$C$118))+Control!$C$7*Calculations!$C$83*INDEX('Monthly Data'!O:O,Calculations!$C$116+MOD(AW54,Calculations!$C$118))+Control!$C$7*Calculations!$C$84*INDEX('Monthly Data'!P:P,Calculations!$C$116+MOD(AW54,Calculations!$C$118))+Control!$C$7*Calculations!$C$85*INDEX('Monthly Data'!Q:Q,Calculations!$C$116+MOD(AW54,Calculations!$C$118))+(1-Control!$C$7*Calculations!$C$87)*INDEX('Monthly Data'!R:R,Calculations!$C$116+MOD(AW54,Calculations!$C$118))</f>
        <v>4.7768166384148329E-3</v>
      </c>
      <c r="FN54" s="86">
        <f ca="1">Control!$C$7*Calculations!$C$82*INDEX('Monthly Data'!N:N,Calculations!$C$116+MOD(AX54,Calculations!$C$118))+Control!$C$7*Calculations!$C$83*INDEX('Monthly Data'!O:O,Calculations!$C$116+MOD(AX54,Calculations!$C$118))+Control!$C$7*Calculations!$C$84*INDEX('Monthly Data'!P:P,Calculations!$C$116+MOD(AX54,Calculations!$C$118))+Control!$C$7*Calculations!$C$85*INDEX('Monthly Data'!Q:Q,Calculations!$C$116+MOD(AX54,Calculations!$C$118))+(1-Control!$C$7*Calculations!$C$87)*INDEX('Monthly Data'!R:R,Calculations!$C$116+MOD(AX54,Calculations!$C$118))</f>
        <v>7.7184133340106598E-3</v>
      </c>
      <c r="FO54" s="86">
        <f ca="1">Control!$C$7*Calculations!$C$82*INDEX('Monthly Data'!N:N,Calculations!$C$116+MOD(AY54,Calculations!$C$118))+Control!$C$7*Calculations!$C$83*INDEX('Monthly Data'!O:O,Calculations!$C$116+MOD(AY54,Calculations!$C$118))+Control!$C$7*Calculations!$C$84*INDEX('Monthly Data'!P:P,Calculations!$C$116+MOD(AY54,Calculations!$C$118))+Control!$C$7*Calculations!$C$85*INDEX('Monthly Data'!Q:Q,Calculations!$C$116+MOD(AY54,Calculations!$C$118))+(1-Control!$C$7*Calculations!$C$87)*INDEX('Monthly Data'!R:R,Calculations!$C$116+MOD(AY54,Calculations!$C$118))</f>
        <v>-4.417423226995453E-3</v>
      </c>
      <c r="FP54" s="86">
        <f ca="1">Control!$C$7*Calculations!$C$82*INDEX('Monthly Data'!N:N,Calculations!$C$116+MOD(AZ54,Calculations!$C$118))+Control!$C$7*Calculations!$C$83*INDEX('Monthly Data'!O:O,Calculations!$C$116+MOD(AZ54,Calculations!$C$118))+Control!$C$7*Calculations!$C$84*INDEX('Monthly Data'!P:P,Calculations!$C$116+MOD(AZ54,Calculations!$C$118))+Control!$C$7*Calculations!$C$85*INDEX('Monthly Data'!Q:Q,Calculations!$C$116+MOD(AZ54,Calculations!$C$118))+(1-Control!$C$7*Calculations!$C$87)*INDEX('Monthly Data'!R:R,Calculations!$C$116+MOD(AZ54,Calculations!$C$118))</f>
        <v>1.2722494017511032E-2</v>
      </c>
      <c r="FQ54" s="86">
        <f ca="1">Control!$C$7*Calculations!$C$82*INDEX('Monthly Data'!N:N,Calculations!$C$116+MOD(BA54,Calculations!$C$118))+Control!$C$7*Calculations!$C$83*INDEX('Monthly Data'!O:O,Calculations!$C$116+MOD(BA54,Calculations!$C$118))+Control!$C$7*Calculations!$C$84*INDEX('Monthly Data'!P:P,Calculations!$C$116+MOD(BA54,Calculations!$C$118))+Control!$C$7*Calculations!$C$85*INDEX('Monthly Data'!Q:Q,Calculations!$C$116+MOD(BA54,Calculations!$C$118))+(1-Control!$C$7*Calculations!$C$87)*INDEX('Monthly Data'!R:R,Calculations!$C$116+MOD(BA54,Calculations!$C$118))</f>
        <v>1.5108777406081684E-3</v>
      </c>
      <c r="FR54" s="86">
        <f ca="1">Control!$C$7*Calculations!$C$82*INDEX('Monthly Data'!N:N,Calculations!$C$116+MOD(BB54,Calculations!$C$118))+Control!$C$7*Calculations!$C$83*INDEX('Monthly Data'!O:O,Calculations!$C$116+MOD(BB54,Calculations!$C$118))+Control!$C$7*Calculations!$C$84*INDEX('Monthly Data'!P:P,Calculations!$C$116+MOD(BB54,Calculations!$C$118))+Control!$C$7*Calculations!$C$85*INDEX('Monthly Data'!Q:Q,Calculations!$C$116+MOD(BB54,Calculations!$C$118))+(1-Control!$C$7*Calculations!$C$87)*INDEX('Monthly Data'!R:R,Calculations!$C$116+MOD(BB54,Calculations!$C$118))</f>
        <v>9.9793409618087695E-3</v>
      </c>
      <c r="FS54" s="86">
        <f ca="1">Control!$C$7*Calculations!$C$82*INDEX('Monthly Data'!N:N,Calculations!$C$116+MOD(BC54,Calculations!$C$118))+Control!$C$7*Calculations!$C$83*INDEX('Monthly Data'!O:O,Calculations!$C$116+MOD(BC54,Calculations!$C$118))+Control!$C$7*Calculations!$C$84*INDEX('Monthly Data'!P:P,Calculations!$C$116+MOD(BC54,Calculations!$C$118))+Control!$C$7*Calculations!$C$85*INDEX('Monthly Data'!Q:Q,Calculations!$C$116+MOD(BC54,Calculations!$C$118))+(1-Control!$C$7*Calculations!$C$87)*INDEX('Monthly Data'!R:R,Calculations!$C$116+MOD(BC54,Calculations!$C$118))</f>
        <v>1.0018681835149534E-3</v>
      </c>
      <c r="FT54" s="86">
        <f ca="1">Control!$C$7*Calculations!$C$82*INDEX('Monthly Data'!N:N,Calculations!$C$116+MOD(BD54,Calculations!$C$118))+Control!$C$7*Calculations!$C$83*INDEX('Monthly Data'!O:O,Calculations!$C$116+MOD(BD54,Calculations!$C$118))+Control!$C$7*Calculations!$C$84*INDEX('Monthly Data'!P:P,Calculations!$C$116+MOD(BD54,Calculations!$C$118))+Control!$C$7*Calculations!$C$85*INDEX('Monthly Data'!Q:Q,Calculations!$C$116+MOD(BD54,Calculations!$C$118))+(1-Control!$C$7*Calculations!$C$87)*INDEX('Monthly Data'!R:R,Calculations!$C$116+MOD(BD54,Calculations!$C$118))</f>
        <v>1.046389543479892E-2</v>
      </c>
      <c r="FU54" s="86">
        <f ca="1">Control!$C$7*Calculations!$C$82*INDEX('Monthly Data'!N:N,Calculations!$C$116+MOD(BE54,Calculations!$C$118))+Control!$C$7*Calculations!$C$83*INDEX('Monthly Data'!O:O,Calculations!$C$116+MOD(BE54,Calculations!$C$118))+Control!$C$7*Calculations!$C$84*INDEX('Monthly Data'!P:P,Calculations!$C$116+MOD(BE54,Calculations!$C$118))+Control!$C$7*Calculations!$C$85*INDEX('Monthly Data'!Q:Q,Calculations!$C$116+MOD(BE54,Calculations!$C$118))+(1-Control!$C$7*Calculations!$C$87)*INDEX('Monthly Data'!R:R,Calculations!$C$116+MOD(BE54,Calculations!$C$118))</f>
        <v>-3.9863250714949353E-2</v>
      </c>
      <c r="FV54" s="86">
        <f ca="1">Control!$C$7*Calculations!$C$82*INDEX('Monthly Data'!N:N,Calculations!$C$116+MOD(BF54,Calculations!$C$118))+Control!$C$7*Calculations!$C$83*INDEX('Monthly Data'!O:O,Calculations!$C$116+MOD(BF54,Calculations!$C$118))+Control!$C$7*Calculations!$C$84*INDEX('Monthly Data'!P:P,Calculations!$C$116+MOD(BF54,Calculations!$C$118))+Control!$C$7*Calculations!$C$85*INDEX('Monthly Data'!Q:Q,Calculations!$C$116+MOD(BF54,Calculations!$C$118))+(1-Control!$C$7*Calculations!$C$87)*INDEX('Monthly Data'!R:R,Calculations!$C$116+MOD(BF54,Calculations!$C$118))</f>
        <v>4.7768166384148329E-3</v>
      </c>
      <c r="FW54" s="86">
        <f ca="1">Control!$C$7*Calculations!$C$82*INDEX('Monthly Data'!N:N,Calculations!$C$116+MOD(BG54,Calculations!$C$118))+Control!$C$7*Calculations!$C$83*INDEX('Monthly Data'!O:O,Calculations!$C$116+MOD(BG54,Calculations!$C$118))+Control!$C$7*Calculations!$C$84*INDEX('Monthly Data'!P:P,Calculations!$C$116+MOD(BG54,Calculations!$C$118))+Control!$C$7*Calculations!$C$85*INDEX('Monthly Data'!Q:Q,Calculations!$C$116+MOD(BG54,Calculations!$C$118))+(1-Control!$C$7*Calculations!$C$87)*INDEX('Monthly Data'!R:R,Calculations!$C$116+MOD(BG54,Calculations!$C$118))</f>
        <v>5.8868730207813358E-3</v>
      </c>
      <c r="FX54" s="86">
        <f ca="1">Control!$C$7*Calculations!$C$82*INDEX('Monthly Data'!N:N,Calculations!$C$116+MOD(BH54,Calculations!$C$118))+Control!$C$7*Calculations!$C$83*INDEX('Monthly Data'!O:O,Calculations!$C$116+MOD(BH54,Calculations!$C$118))+Control!$C$7*Calculations!$C$84*INDEX('Monthly Data'!P:P,Calculations!$C$116+MOD(BH54,Calculations!$C$118))+Control!$C$7*Calculations!$C$85*INDEX('Monthly Data'!Q:Q,Calculations!$C$116+MOD(BH54,Calculations!$C$118))+(1-Control!$C$7*Calculations!$C$87)*INDEX('Monthly Data'!R:R,Calculations!$C$116+MOD(BH54,Calculations!$C$118))</f>
        <v>-2.0259958308006688E-2</v>
      </c>
      <c r="FY54" s="86">
        <f ca="1">Control!$C$7*Calculations!$C$82*INDEX('Monthly Data'!N:N,Calculations!$C$116+MOD(BI54,Calculations!$C$118))+Control!$C$7*Calculations!$C$83*INDEX('Monthly Data'!O:O,Calculations!$C$116+MOD(BI54,Calculations!$C$118))+Control!$C$7*Calculations!$C$84*INDEX('Monthly Data'!P:P,Calculations!$C$116+MOD(BI54,Calculations!$C$118))+Control!$C$7*Calculations!$C$85*INDEX('Monthly Data'!Q:Q,Calculations!$C$116+MOD(BI54,Calculations!$C$118))+(1-Control!$C$7*Calculations!$C$87)*INDEX('Monthly Data'!R:R,Calculations!$C$116+MOD(BI54,Calculations!$C$118))</f>
        <v>2.3307359621218403E-2</v>
      </c>
      <c r="FZ54" s="86">
        <f ca="1">Control!$C$7*Calculations!$C$82*INDEX('Monthly Data'!N:N,Calculations!$C$116+MOD(BJ54,Calculations!$C$118))+Control!$C$7*Calculations!$C$83*INDEX('Monthly Data'!O:O,Calculations!$C$116+MOD(BJ54,Calculations!$C$118))+Control!$C$7*Calculations!$C$84*INDEX('Monthly Data'!P:P,Calculations!$C$116+MOD(BJ54,Calculations!$C$118))+Control!$C$7*Calculations!$C$85*INDEX('Monthly Data'!Q:Q,Calculations!$C$116+MOD(BJ54,Calculations!$C$118))+(1-Control!$C$7*Calculations!$C$87)*INDEX('Monthly Data'!R:R,Calculations!$C$116+MOD(BJ54,Calculations!$C$118))</f>
        <v>2.5325873776067674E-2</v>
      </c>
      <c r="GA54" s="86">
        <f ca="1">Control!$C$7*Calculations!$C$82*INDEX('Monthly Data'!N:N,Calculations!$C$116+MOD(BK54,Calculations!$C$118))+Control!$C$7*Calculations!$C$83*INDEX('Monthly Data'!O:O,Calculations!$C$116+MOD(BK54,Calculations!$C$118))+Control!$C$7*Calculations!$C$84*INDEX('Monthly Data'!P:P,Calculations!$C$116+MOD(BK54,Calculations!$C$118))+Control!$C$7*Calculations!$C$85*INDEX('Monthly Data'!Q:Q,Calculations!$C$116+MOD(BK54,Calculations!$C$118))+(1-Control!$C$7*Calculations!$C$87)*INDEX('Monthly Data'!R:R,Calculations!$C$116+MOD(BK54,Calculations!$C$118))</f>
        <v>1.9073822767906517E-2</v>
      </c>
      <c r="GB54" s="86">
        <f ca="1">Control!$C$7*Calculations!$C$82*INDEX('Monthly Data'!N:N,Calculations!$C$116+MOD(BL54,Calculations!$C$118))+Control!$C$7*Calculations!$C$83*INDEX('Monthly Data'!O:O,Calculations!$C$116+MOD(BL54,Calculations!$C$118))+Control!$C$7*Calculations!$C$84*INDEX('Monthly Data'!P:P,Calculations!$C$116+MOD(BL54,Calculations!$C$118))+Control!$C$7*Calculations!$C$85*INDEX('Monthly Data'!Q:Q,Calculations!$C$116+MOD(BL54,Calculations!$C$118))+(1-Control!$C$7*Calculations!$C$87)*INDEX('Monthly Data'!R:R,Calculations!$C$116+MOD(BL54,Calculations!$C$118))</f>
        <v>1.3423979074716584E-2</v>
      </c>
      <c r="GC54" s="86">
        <f ca="1">Control!$C$7*Calculations!$C$82*INDEX('Monthly Data'!N:N,Calculations!$C$116+MOD(BM54,Calculations!$C$118))+Control!$C$7*Calculations!$C$83*INDEX('Monthly Data'!O:O,Calculations!$C$116+MOD(BM54,Calculations!$C$118))+Control!$C$7*Calculations!$C$84*INDEX('Monthly Data'!P:P,Calculations!$C$116+MOD(BM54,Calculations!$C$118))+Control!$C$7*Calculations!$C$85*INDEX('Monthly Data'!Q:Q,Calculations!$C$116+MOD(BM54,Calculations!$C$118))+(1-Control!$C$7*Calculations!$C$87)*INDEX('Monthly Data'!R:R,Calculations!$C$116+MOD(BM54,Calculations!$C$118))</f>
        <v>4.089189590407355E-3</v>
      </c>
      <c r="GD54" s="86">
        <f ca="1">Control!$C$7*Calculations!$C$82*INDEX('Monthly Data'!N:N,Calculations!$C$116+MOD(BN54,Calculations!$C$118))+Control!$C$7*Calculations!$C$83*INDEX('Monthly Data'!O:O,Calculations!$C$116+MOD(BN54,Calculations!$C$118))+Control!$C$7*Calculations!$C$84*INDEX('Monthly Data'!P:P,Calculations!$C$116+MOD(BN54,Calculations!$C$118))+Control!$C$7*Calculations!$C$85*INDEX('Monthly Data'!Q:Q,Calculations!$C$116+MOD(BN54,Calculations!$C$118))+(1-Control!$C$7*Calculations!$C$87)*INDEX('Monthly Data'!R:R,Calculations!$C$116+MOD(BN54,Calculations!$C$118))</f>
        <v>-4.417423226995453E-3</v>
      </c>
      <c r="GE54" s="86">
        <f ca="1">Control!$C$7*Calculations!$C$82*INDEX('Monthly Data'!N:N,Calculations!$C$116+MOD(BO54,Calculations!$C$118))+Control!$C$7*Calculations!$C$83*INDEX('Monthly Data'!O:O,Calculations!$C$116+MOD(BO54,Calculations!$C$118))+Control!$C$7*Calculations!$C$84*INDEX('Monthly Data'!P:P,Calculations!$C$116+MOD(BO54,Calculations!$C$118))+Control!$C$7*Calculations!$C$85*INDEX('Monthly Data'!Q:Q,Calculations!$C$116+MOD(BO54,Calculations!$C$118))+(1-Control!$C$7*Calculations!$C$87)*INDEX('Monthly Data'!R:R,Calculations!$C$116+MOD(BO54,Calculations!$C$118))</f>
        <v>1.2954540023127663E-2</v>
      </c>
      <c r="GF54" s="86">
        <f ca="1">Control!$C$7*Calculations!$C$82*INDEX('Monthly Data'!N:N,Calculations!$C$116+MOD(BP54,Calculations!$C$118))+Control!$C$7*Calculations!$C$83*INDEX('Monthly Data'!O:O,Calculations!$C$116+MOD(BP54,Calculations!$C$118))+Control!$C$7*Calculations!$C$84*INDEX('Monthly Data'!P:P,Calculations!$C$116+MOD(BP54,Calculations!$C$118))+Control!$C$7*Calculations!$C$85*INDEX('Monthly Data'!Q:Q,Calculations!$C$116+MOD(BP54,Calculations!$C$118))+(1-Control!$C$7*Calculations!$C$87)*INDEX('Monthly Data'!R:R,Calculations!$C$116+MOD(BP54,Calculations!$C$118))</f>
        <v>-2.5419860972892394E-2</v>
      </c>
      <c r="GG54" s="86">
        <f ca="1">Control!$C$7*Calculations!$C$82*INDEX('Monthly Data'!N:N,Calculations!$C$116+MOD(BQ54,Calculations!$C$118))+Control!$C$7*Calculations!$C$83*INDEX('Monthly Data'!O:O,Calculations!$C$116+MOD(BQ54,Calculations!$C$118))+Control!$C$7*Calculations!$C$84*INDEX('Monthly Data'!P:P,Calculations!$C$116+MOD(BQ54,Calculations!$C$118))+Control!$C$7*Calculations!$C$85*INDEX('Monthly Data'!Q:Q,Calculations!$C$116+MOD(BQ54,Calculations!$C$118))+(1-Control!$C$7*Calculations!$C$87)*INDEX('Monthly Data'!R:R,Calculations!$C$116+MOD(BQ54,Calculations!$C$118))</f>
        <v>-7.3651264633385334E-4</v>
      </c>
      <c r="GH54" s="86">
        <f ca="1">Control!$C$7*Calculations!$C$82*INDEX('Monthly Data'!N:N,Calculations!$C$116+MOD(BR54,Calculations!$C$118))+Control!$C$7*Calculations!$C$83*INDEX('Monthly Data'!O:O,Calculations!$C$116+MOD(BR54,Calculations!$C$118))+Control!$C$7*Calculations!$C$84*INDEX('Monthly Data'!P:P,Calculations!$C$116+MOD(BR54,Calculations!$C$118))+Control!$C$7*Calculations!$C$85*INDEX('Monthly Data'!Q:Q,Calculations!$C$116+MOD(BR54,Calculations!$C$118))+(1-Control!$C$7*Calculations!$C$87)*INDEX('Monthly Data'!R:R,Calculations!$C$116+MOD(BR54,Calculations!$C$118))</f>
        <v>-9.839093431862074E-3</v>
      </c>
      <c r="GI54" s="86">
        <f ca="1">Control!$C$7*Calculations!$C$82*INDEX('Monthly Data'!N:N,Calculations!$C$116+MOD(BS54,Calculations!$C$118))+Control!$C$7*Calculations!$C$83*INDEX('Monthly Data'!O:O,Calculations!$C$116+MOD(BS54,Calculations!$C$118))+Control!$C$7*Calculations!$C$84*INDEX('Monthly Data'!P:P,Calculations!$C$116+MOD(BS54,Calculations!$C$118))+Control!$C$7*Calculations!$C$85*INDEX('Monthly Data'!Q:Q,Calculations!$C$116+MOD(BS54,Calculations!$C$118))+(1-Control!$C$7*Calculations!$C$87)*INDEX('Monthly Data'!R:R,Calculations!$C$116+MOD(BS54,Calculations!$C$118))</f>
        <v>4.4327772793586687E-3</v>
      </c>
      <c r="GJ54" s="86">
        <f ca="1">Control!$C$7*Calculations!$C$82*INDEX('Monthly Data'!N:N,Calculations!$C$116+MOD(BT54,Calculations!$C$118))+Control!$C$7*Calculations!$C$83*INDEX('Monthly Data'!O:O,Calculations!$C$116+MOD(BT54,Calculations!$C$118))+Control!$C$7*Calculations!$C$84*INDEX('Monthly Data'!P:P,Calculations!$C$116+MOD(BT54,Calculations!$C$118))+Control!$C$7*Calculations!$C$85*INDEX('Monthly Data'!Q:Q,Calculations!$C$116+MOD(BT54,Calculations!$C$118))+(1-Control!$C$7*Calculations!$C$87)*INDEX('Monthly Data'!R:R,Calculations!$C$116+MOD(BT54,Calculations!$C$118))</f>
        <v>8.4240675975201049E-3</v>
      </c>
      <c r="GK54" s="86">
        <f ca="1">Control!$C$7*Calculations!$C$82*INDEX('Monthly Data'!N:N,Calculations!$C$116+MOD(BU54,Calculations!$C$118))+Control!$C$7*Calculations!$C$83*INDEX('Monthly Data'!O:O,Calculations!$C$116+MOD(BU54,Calculations!$C$118))+Control!$C$7*Calculations!$C$84*INDEX('Monthly Data'!P:P,Calculations!$C$116+MOD(BU54,Calculations!$C$118))+Control!$C$7*Calculations!$C$85*INDEX('Monthly Data'!Q:Q,Calculations!$C$116+MOD(BU54,Calculations!$C$118))+(1-Control!$C$7*Calculations!$C$87)*INDEX('Monthly Data'!R:R,Calculations!$C$116+MOD(BU54,Calculations!$C$118))</f>
        <v>1.2722494017511032E-2</v>
      </c>
      <c r="GL54" s="86">
        <f ca="1">Control!$C$7*Calculations!$C$82*INDEX('Monthly Data'!N:N,Calculations!$C$116+MOD(BV54,Calculations!$C$118))+Control!$C$7*Calculations!$C$83*INDEX('Monthly Data'!O:O,Calculations!$C$116+MOD(BV54,Calculations!$C$118))+Control!$C$7*Calculations!$C$84*INDEX('Monthly Data'!P:P,Calculations!$C$116+MOD(BV54,Calculations!$C$118))+Control!$C$7*Calculations!$C$85*INDEX('Monthly Data'!Q:Q,Calculations!$C$116+MOD(BV54,Calculations!$C$118))+(1-Control!$C$7*Calculations!$C$87)*INDEX('Monthly Data'!R:R,Calculations!$C$116+MOD(BV54,Calculations!$C$118))</f>
        <v>1.046389543479892E-2</v>
      </c>
      <c r="GM54" s="86">
        <f ca="1">Control!$C$7*Calculations!$C$82*INDEX('Monthly Data'!N:N,Calculations!$C$116+MOD(BW54,Calculations!$C$118))+Control!$C$7*Calculations!$C$83*INDEX('Monthly Data'!O:O,Calculations!$C$116+MOD(BW54,Calculations!$C$118))+Control!$C$7*Calculations!$C$84*INDEX('Monthly Data'!P:P,Calculations!$C$116+MOD(BW54,Calculations!$C$118))+Control!$C$7*Calculations!$C$85*INDEX('Monthly Data'!Q:Q,Calculations!$C$116+MOD(BW54,Calculations!$C$118))+(1-Control!$C$7*Calculations!$C$87)*INDEX('Monthly Data'!R:R,Calculations!$C$116+MOD(BW54,Calculations!$C$118))</f>
        <v>1.7073665854433945E-2</v>
      </c>
      <c r="GN54" s="86">
        <f ca="1">Control!$C$7*Calculations!$C$82*INDEX('Monthly Data'!N:N,Calculations!$C$116+MOD(BX54,Calculations!$C$118))+Control!$C$7*Calculations!$C$83*INDEX('Monthly Data'!O:O,Calculations!$C$116+MOD(BX54,Calculations!$C$118))+Control!$C$7*Calculations!$C$84*INDEX('Monthly Data'!P:P,Calculations!$C$116+MOD(BX54,Calculations!$C$118))+Control!$C$7*Calculations!$C$85*INDEX('Monthly Data'!Q:Q,Calculations!$C$116+MOD(BX54,Calculations!$C$118))+(1-Control!$C$7*Calculations!$C$87)*INDEX('Monthly Data'!R:R,Calculations!$C$116+MOD(BX54,Calculations!$C$118))</f>
        <v>4.5735623984309991E-2</v>
      </c>
      <c r="GO54" s="86">
        <f ca="1">Control!$C$7*Calculations!$C$82*INDEX('Monthly Data'!N:N,Calculations!$C$116+MOD(BY54,Calculations!$C$118))+Control!$C$7*Calculations!$C$83*INDEX('Monthly Data'!O:O,Calculations!$C$116+MOD(BY54,Calculations!$C$118))+Control!$C$7*Calculations!$C$84*INDEX('Monthly Data'!P:P,Calculations!$C$116+MOD(BY54,Calculations!$C$118))+Control!$C$7*Calculations!$C$85*INDEX('Monthly Data'!Q:Q,Calculations!$C$116+MOD(BY54,Calculations!$C$118))+(1-Control!$C$7*Calculations!$C$87)*INDEX('Monthly Data'!R:R,Calculations!$C$116+MOD(BY54,Calculations!$C$118))</f>
        <v>3.7118215575026904E-2</v>
      </c>
      <c r="GP54" s="86">
        <f ca="1">Control!$C$7*Calculations!$C$82*INDEX('Monthly Data'!N:N,Calculations!$C$116+MOD(BZ54,Calculations!$C$118))+Control!$C$7*Calculations!$C$83*INDEX('Monthly Data'!O:O,Calculations!$C$116+MOD(BZ54,Calculations!$C$118))+Control!$C$7*Calculations!$C$84*INDEX('Monthly Data'!P:P,Calculations!$C$116+MOD(BZ54,Calculations!$C$118))+Control!$C$7*Calculations!$C$85*INDEX('Monthly Data'!Q:Q,Calculations!$C$116+MOD(BZ54,Calculations!$C$118))+(1-Control!$C$7*Calculations!$C$87)*INDEX('Monthly Data'!R:R,Calculations!$C$116+MOD(BZ54,Calculations!$C$118))</f>
        <v>2.377894462657602E-2</v>
      </c>
      <c r="GQ54" s="86">
        <f ca="1">Control!$C$7*Calculations!$C$82*INDEX('Monthly Data'!N:N,Calculations!$C$116+MOD(CA54,Calculations!$C$118))+Control!$C$7*Calculations!$C$83*INDEX('Monthly Data'!O:O,Calculations!$C$116+MOD(CA54,Calculations!$C$118))+Control!$C$7*Calculations!$C$84*INDEX('Monthly Data'!P:P,Calculations!$C$116+MOD(CA54,Calculations!$C$118))+Control!$C$7*Calculations!$C$85*INDEX('Monthly Data'!Q:Q,Calculations!$C$116+MOD(CA54,Calculations!$C$118))+(1-Control!$C$7*Calculations!$C$87)*INDEX('Monthly Data'!R:R,Calculations!$C$116+MOD(CA54,Calculations!$C$118))</f>
        <v>1.1702576456120543E-2</v>
      </c>
      <c r="GR54" s="86">
        <f ca="1">Control!$C$7*Calculations!$C$82*INDEX('Monthly Data'!N:N,Calculations!$C$116+MOD(CB54,Calculations!$C$118))+Control!$C$7*Calculations!$C$83*INDEX('Monthly Data'!O:O,Calculations!$C$116+MOD(CB54,Calculations!$C$118))+Control!$C$7*Calculations!$C$84*INDEX('Monthly Data'!P:P,Calculations!$C$116+MOD(CB54,Calculations!$C$118))+Control!$C$7*Calculations!$C$85*INDEX('Monthly Data'!Q:Q,Calculations!$C$116+MOD(CB54,Calculations!$C$118))+(1-Control!$C$7*Calculations!$C$87)*INDEX('Monthly Data'!R:R,Calculations!$C$116+MOD(CB54,Calculations!$C$118))</f>
        <v>4.7768166384148329E-3</v>
      </c>
      <c r="GS54" s="86">
        <f ca="1">Control!$C$7*Calculations!$C$82*INDEX('Monthly Data'!N:N,Calculations!$C$116+MOD(CC54,Calculations!$C$118))+Control!$C$7*Calculations!$C$83*INDEX('Monthly Data'!O:O,Calculations!$C$116+MOD(CC54,Calculations!$C$118))+Control!$C$7*Calculations!$C$84*INDEX('Monthly Data'!P:P,Calculations!$C$116+MOD(CC54,Calculations!$C$118))+Control!$C$7*Calculations!$C$85*INDEX('Monthly Data'!Q:Q,Calculations!$C$116+MOD(CC54,Calculations!$C$118))+(1-Control!$C$7*Calculations!$C$87)*INDEX('Monthly Data'!R:R,Calculations!$C$116+MOD(CC54,Calculations!$C$118))</f>
        <v>-2.6378232493851243E-2</v>
      </c>
      <c r="GT54" s="86">
        <f ca="1">Control!$C$7*Calculations!$C$82*INDEX('Monthly Data'!N:N,Calculations!$C$116+MOD(CD54,Calculations!$C$118))+Control!$C$7*Calculations!$C$83*INDEX('Monthly Data'!O:O,Calculations!$C$116+MOD(CD54,Calculations!$C$118))+Control!$C$7*Calculations!$C$84*INDEX('Monthly Data'!P:P,Calculations!$C$116+MOD(CD54,Calculations!$C$118))+Control!$C$7*Calculations!$C$85*INDEX('Monthly Data'!Q:Q,Calculations!$C$116+MOD(CD54,Calculations!$C$118))+(1-Control!$C$7*Calculations!$C$87)*INDEX('Monthly Data'!R:R,Calculations!$C$116+MOD(CD54,Calculations!$C$118))</f>
        <v>-4.417423226995453E-3</v>
      </c>
      <c r="GU54" s="86">
        <f ca="1">Control!$C$7*Calculations!$C$82*INDEX('Monthly Data'!N:N,Calculations!$C$116+MOD(CE54,Calculations!$C$118))+Control!$C$7*Calculations!$C$83*INDEX('Monthly Data'!O:O,Calculations!$C$116+MOD(CE54,Calculations!$C$118))+Control!$C$7*Calculations!$C$84*INDEX('Monthly Data'!P:P,Calculations!$C$116+MOD(CE54,Calculations!$C$118))+Control!$C$7*Calculations!$C$85*INDEX('Monthly Data'!Q:Q,Calculations!$C$116+MOD(CE54,Calculations!$C$118))+(1-Control!$C$7*Calculations!$C$87)*INDEX('Monthly Data'!R:R,Calculations!$C$116+MOD(CE54,Calculations!$C$118))</f>
        <v>-2.5419860972892394E-2</v>
      </c>
      <c r="GV54" s="86">
        <f ca="1">Control!$C$7*Calculations!$C$82*INDEX('Monthly Data'!N:N,Calculations!$C$116+MOD(CF54,Calculations!$C$118))+Control!$C$7*Calculations!$C$83*INDEX('Monthly Data'!O:O,Calculations!$C$116+MOD(CF54,Calculations!$C$118))+Control!$C$7*Calculations!$C$84*INDEX('Monthly Data'!P:P,Calculations!$C$116+MOD(CF54,Calculations!$C$118))+Control!$C$7*Calculations!$C$85*INDEX('Monthly Data'!Q:Q,Calculations!$C$116+MOD(CF54,Calculations!$C$118))+(1-Control!$C$7*Calculations!$C$87)*INDEX('Monthly Data'!R:R,Calculations!$C$116+MOD(CF54,Calculations!$C$118))</f>
        <v>9.9787204839310462E-3</v>
      </c>
      <c r="GW54" s="86">
        <f ca="1">Control!$C$7*Calculations!$C$82*INDEX('Monthly Data'!N:N,Calculations!$C$116+MOD(CG54,Calculations!$C$118))+Control!$C$7*Calculations!$C$83*INDEX('Monthly Data'!O:O,Calculations!$C$116+MOD(CG54,Calculations!$C$118))+Control!$C$7*Calculations!$C$84*INDEX('Monthly Data'!P:P,Calculations!$C$116+MOD(CG54,Calculations!$C$118))+Control!$C$7*Calculations!$C$85*INDEX('Monthly Data'!Q:Q,Calculations!$C$116+MOD(CG54,Calculations!$C$118))+(1-Control!$C$7*Calculations!$C$87)*INDEX('Monthly Data'!R:R,Calculations!$C$116+MOD(CG54,Calculations!$C$118))</f>
        <v>1.3891304280773396E-2</v>
      </c>
      <c r="GX54" s="86">
        <f ca="1">Control!$C$7*Calculations!$C$82*INDEX('Monthly Data'!N:N,Calculations!$C$116+MOD(CH54,Calculations!$C$118))+Control!$C$7*Calculations!$C$83*INDEX('Monthly Data'!O:O,Calculations!$C$116+MOD(CH54,Calculations!$C$118))+Control!$C$7*Calculations!$C$84*INDEX('Monthly Data'!P:P,Calculations!$C$116+MOD(CH54,Calculations!$C$118))+Control!$C$7*Calculations!$C$85*INDEX('Monthly Data'!Q:Q,Calculations!$C$116+MOD(CH54,Calculations!$C$118))+(1-Control!$C$7*Calculations!$C$87)*INDEX('Monthly Data'!R:R,Calculations!$C$116+MOD(CH54,Calculations!$C$118))</f>
        <v>1.5758278480433856E-2</v>
      </c>
      <c r="GY54" s="86">
        <f ca="1">Control!$C$7*Calculations!$C$82*INDEX('Monthly Data'!N:N,Calculations!$C$116+MOD(CI54,Calculations!$C$118))+Control!$C$7*Calculations!$C$83*INDEX('Monthly Data'!O:O,Calculations!$C$116+MOD(CI54,Calculations!$C$118))+Control!$C$7*Calculations!$C$84*INDEX('Monthly Data'!P:P,Calculations!$C$116+MOD(CI54,Calculations!$C$118))+Control!$C$7*Calculations!$C$85*INDEX('Monthly Data'!Q:Q,Calculations!$C$116+MOD(CI54,Calculations!$C$118))+(1-Control!$C$7*Calculations!$C$87)*INDEX('Monthly Data'!R:R,Calculations!$C$116+MOD(CI54,Calculations!$C$118))</f>
        <v>-4.3408051735618014E-2</v>
      </c>
      <c r="GZ54" s="86">
        <f ca="1">Control!$C$7*Calculations!$C$82*INDEX('Monthly Data'!N:N,Calculations!$C$116+MOD(CJ54,Calculations!$C$118))+Control!$C$7*Calculations!$C$83*INDEX('Monthly Data'!O:O,Calculations!$C$116+MOD(CJ54,Calculations!$C$118))+Control!$C$7*Calculations!$C$84*INDEX('Monthly Data'!P:P,Calculations!$C$116+MOD(CJ54,Calculations!$C$118))+Control!$C$7*Calculations!$C$85*INDEX('Monthly Data'!Q:Q,Calculations!$C$116+MOD(CJ54,Calculations!$C$118))+(1-Control!$C$7*Calculations!$C$87)*INDEX('Monthly Data'!R:R,Calculations!$C$116+MOD(CJ54,Calculations!$C$118))</f>
        <v>7.3538285850108537E-3</v>
      </c>
      <c r="HA54" s="86">
        <f ca="1">Control!$C$7*Calculations!$C$82*INDEX('Monthly Data'!N:N,Calculations!$C$116+MOD(CK54,Calculations!$C$118))+Control!$C$7*Calculations!$C$83*INDEX('Monthly Data'!O:O,Calculations!$C$116+MOD(CK54,Calculations!$C$118))+Control!$C$7*Calculations!$C$84*INDEX('Monthly Data'!P:P,Calculations!$C$116+MOD(CK54,Calculations!$C$118))+Control!$C$7*Calculations!$C$85*INDEX('Monthly Data'!Q:Q,Calculations!$C$116+MOD(CK54,Calculations!$C$118))+(1-Control!$C$7*Calculations!$C$87)*INDEX('Monthly Data'!R:R,Calculations!$C$116+MOD(CK54,Calculations!$C$118))</f>
        <v>4.2795950888382334E-3</v>
      </c>
      <c r="HB54" s="86">
        <f ca="1">Control!$C$7*Calculations!$C$82*INDEX('Monthly Data'!N:N,Calculations!$C$116+MOD(CL54,Calculations!$C$118))+Control!$C$7*Calculations!$C$83*INDEX('Monthly Data'!O:O,Calculations!$C$116+MOD(CL54,Calculations!$C$118))+Control!$C$7*Calculations!$C$84*INDEX('Monthly Data'!P:P,Calculations!$C$116+MOD(CL54,Calculations!$C$118))+Control!$C$7*Calculations!$C$85*INDEX('Monthly Data'!Q:Q,Calculations!$C$116+MOD(CL54,Calculations!$C$118))+(1-Control!$C$7*Calculations!$C$87)*INDEX('Monthly Data'!R:R,Calculations!$C$116+MOD(CL54,Calculations!$C$118))</f>
        <v>1.0353752315110615E-2</v>
      </c>
      <c r="HC54" s="86">
        <f ca="1">Control!$C$7*Calculations!$C$82*INDEX('Monthly Data'!N:N,Calculations!$C$116+MOD(CM54,Calculations!$C$118))+Control!$C$7*Calculations!$C$83*INDEX('Monthly Data'!O:O,Calculations!$C$116+MOD(CM54,Calculations!$C$118))+Control!$C$7*Calculations!$C$84*INDEX('Monthly Data'!P:P,Calculations!$C$116+MOD(CM54,Calculations!$C$118))+Control!$C$7*Calculations!$C$85*INDEX('Monthly Data'!Q:Q,Calculations!$C$116+MOD(CM54,Calculations!$C$118))+(1-Control!$C$7*Calculations!$C$87)*INDEX('Monthly Data'!R:R,Calculations!$C$116+MOD(CM54,Calculations!$C$118))</f>
        <v>3.1070573055362403E-2</v>
      </c>
      <c r="HD54" s="86">
        <f ca="1">Control!$C$7*Calculations!$C$82*INDEX('Monthly Data'!N:N,Calculations!$C$116+MOD(CN54,Calculations!$C$118))+Control!$C$7*Calculations!$C$83*INDEX('Monthly Data'!O:O,Calculations!$C$116+MOD(CN54,Calculations!$C$118))+Control!$C$7*Calculations!$C$84*INDEX('Monthly Data'!P:P,Calculations!$C$116+MOD(CN54,Calculations!$C$118))+Control!$C$7*Calculations!$C$85*INDEX('Monthly Data'!Q:Q,Calculations!$C$116+MOD(CN54,Calculations!$C$118))+(1-Control!$C$7*Calculations!$C$87)*INDEX('Monthly Data'!R:R,Calculations!$C$116+MOD(CN54,Calculations!$C$118))</f>
        <v>3.1011313347584085E-2</v>
      </c>
      <c r="HE54" s="86">
        <f ca="1">Control!$C$7*Calculations!$C$82*INDEX('Monthly Data'!N:N,Calculations!$C$116+MOD(CO54,Calculations!$C$118))+Control!$C$7*Calculations!$C$83*INDEX('Monthly Data'!O:O,Calculations!$C$116+MOD(CO54,Calculations!$C$118))+Control!$C$7*Calculations!$C$84*INDEX('Monthly Data'!P:P,Calculations!$C$116+MOD(CO54,Calculations!$C$118))+Control!$C$7*Calculations!$C$85*INDEX('Monthly Data'!Q:Q,Calculations!$C$116+MOD(CO54,Calculations!$C$118))+(1-Control!$C$7*Calculations!$C$87)*INDEX('Monthly Data'!R:R,Calculations!$C$116+MOD(CO54,Calculations!$C$118))</f>
        <v>1.0353752315110615E-2</v>
      </c>
      <c r="HF54" s="86">
        <f ca="1">Control!$C$7*Calculations!$C$82*INDEX('Monthly Data'!N:N,Calculations!$C$116+MOD(CP54,Calculations!$C$118))+Control!$C$7*Calculations!$C$83*INDEX('Monthly Data'!O:O,Calculations!$C$116+MOD(CP54,Calculations!$C$118))+Control!$C$7*Calculations!$C$84*INDEX('Monthly Data'!P:P,Calculations!$C$116+MOD(CP54,Calculations!$C$118))+Control!$C$7*Calculations!$C$85*INDEX('Monthly Data'!Q:Q,Calculations!$C$116+MOD(CP54,Calculations!$C$118))+(1-Control!$C$7*Calculations!$C$87)*INDEX('Monthly Data'!R:R,Calculations!$C$116+MOD(CP54,Calculations!$C$118))</f>
        <v>-3.8875517825435772E-3</v>
      </c>
      <c r="HG54" s="86">
        <f ca="1">Control!$C$7*Calculations!$C$82*INDEX('Monthly Data'!N:N,Calculations!$C$116+MOD(CQ54,Calculations!$C$118))+Control!$C$7*Calculations!$C$83*INDEX('Monthly Data'!O:O,Calculations!$C$116+MOD(CQ54,Calculations!$C$118))+Control!$C$7*Calculations!$C$84*INDEX('Monthly Data'!P:P,Calculations!$C$116+MOD(CQ54,Calculations!$C$118))+Control!$C$7*Calculations!$C$85*INDEX('Monthly Data'!Q:Q,Calculations!$C$116+MOD(CQ54,Calculations!$C$118))+(1-Control!$C$7*Calculations!$C$87)*INDEX('Monthly Data'!R:R,Calculations!$C$116+MOD(CQ54,Calculations!$C$118))</f>
        <v>-1.6546126717384396E-2</v>
      </c>
      <c r="HH54" s="86">
        <f ca="1">Control!$C$7*Calculations!$C$82*INDEX('Monthly Data'!N:N,Calculations!$C$116+MOD(CR54,Calculations!$C$118))+Control!$C$7*Calculations!$C$83*INDEX('Monthly Data'!O:O,Calculations!$C$116+MOD(CR54,Calculations!$C$118))+Control!$C$7*Calculations!$C$84*INDEX('Monthly Data'!P:P,Calculations!$C$116+MOD(CR54,Calculations!$C$118))+Control!$C$7*Calculations!$C$85*INDEX('Monthly Data'!Q:Q,Calculations!$C$116+MOD(CR54,Calculations!$C$118))+(1-Control!$C$7*Calculations!$C$87)*INDEX('Monthly Data'!R:R,Calculations!$C$116+MOD(CR54,Calculations!$C$118))</f>
        <v>1.0018681835149534E-3</v>
      </c>
      <c r="HI54" s="86">
        <f ca="1">Control!$C$7*Calculations!$C$82*INDEX('Monthly Data'!N:N,Calculations!$C$116+MOD(CS54,Calculations!$C$118))+Control!$C$7*Calculations!$C$83*INDEX('Monthly Data'!O:O,Calculations!$C$116+MOD(CS54,Calculations!$C$118))+Control!$C$7*Calculations!$C$84*INDEX('Monthly Data'!P:P,Calculations!$C$116+MOD(CS54,Calculations!$C$118))+Control!$C$7*Calculations!$C$85*INDEX('Monthly Data'!Q:Q,Calculations!$C$116+MOD(CS54,Calculations!$C$118))+(1-Control!$C$7*Calculations!$C$87)*INDEX('Monthly Data'!R:R,Calculations!$C$116+MOD(CS54,Calculations!$C$118))</f>
        <v>1.1106855739851785E-2</v>
      </c>
      <c r="HJ54" s="86">
        <f ca="1">Control!$C$7*Calculations!$C$82*INDEX('Monthly Data'!N:N,Calculations!$C$116+MOD(CT54,Calculations!$C$118))+Control!$C$7*Calculations!$C$83*INDEX('Monthly Data'!O:O,Calculations!$C$116+MOD(CT54,Calculations!$C$118))+Control!$C$7*Calculations!$C$84*INDEX('Monthly Data'!P:P,Calculations!$C$116+MOD(CT54,Calculations!$C$118))+Control!$C$7*Calculations!$C$85*INDEX('Monthly Data'!Q:Q,Calculations!$C$116+MOD(CT54,Calculations!$C$118))+(1-Control!$C$7*Calculations!$C$87)*INDEX('Monthly Data'!R:R,Calculations!$C$116+MOD(CT54,Calculations!$C$118))</f>
        <v>4.7768166384148329E-3</v>
      </c>
      <c r="HK54" s="86">
        <f ca="1">Control!$C$7*Calculations!$C$82*INDEX('Monthly Data'!N:N,Calculations!$C$116+MOD(CU54,Calculations!$C$118))+Control!$C$7*Calculations!$C$83*INDEX('Monthly Data'!O:O,Calculations!$C$116+MOD(CU54,Calculations!$C$118))+Control!$C$7*Calculations!$C$84*INDEX('Monthly Data'!P:P,Calculations!$C$116+MOD(CU54,Calculations!$C$118))+Control!$C$7*Calculations!$C$85*INDEX('Monthly Data'!Q:Q,Calculations!$C$116+MOD(CU54,Calculations!$C$118))+(1-Control!$C$7*Calculations!$C$87)*INDEX('Monthly Data'!R:R,Calculations!$C$116+MOD(CU54,Calculations!$C$118))</f>
        <v>-1.9947061878162777E-2</v>
      </c>
      <c r="HL54" s="86">
        <f ca="1">Control!$C$7*Calculations!$C$82*INDEX('Monthly Data'!N:N,Calculations!$C$116+MOD(CV54,Calculations!$C$118))+Control!$C$7*Calculations!$C$83*INDEX('Monthly Data'!O:O,Calculations!$C$116+MOD(CV54,Calculations!$C$118))+Control!$C$7*Calculations!$C$84*INDEX('Monthly Data'!P:P,Calculations!$C$116+MOD(CV54,Calculations!$C$118))+Control!$C$7*Calculations!$C$85*INDEX('Monthly Data'!Q:Q,Calculations!$C$116+MOD(CV54,Calculations!$C$118))+(1-Control!$C$7*Calculations!$C$87)*INDEX('Monthly Data'!R:R,Calculations!$C$116+MOD(CV54,Calculations!$C$118))</f>
        <v>1.5115046179922851E-2</v>
      </c>
      <c r="HM54" s="86">
        <f ca="1">Control!$C$7*Calculations!$C$82*INDEX('Monthly Data'!N:N,Calculations!$C$116+MOD(CW54,Calculations!$C$118))+Control!$C$7*Calculations!$C$83*INDEX('Monthly Data'!O:O,Calculations!$C$116+MOD(CW54,Calculations!$C$118))+Control!$C$7*Calculations!$C$84*INDEX('Monthly Data'!P:P,Calculations!$C$116+MOD(CW54,Calculations!$C$118))+Control!$C$7*Calculations!$C$85*INDEX('Monthly Data'!Q:Q,Calculations!$C$116+MOD(CW54,Calculations!$C$118))+(1-Control!$C$7*Calculations!$C$87)*INDEX('Monthly Data'!R:R,Calculations!$C$116+MOD(CW54,Calculations!$C$118))</f>
        <v>-1.4213734788548189E-2</v>
      </c>
      <c r="HN54" s="86">
        <f ca="1">Control!$C$7*Calculations!$C$82*INDEX('Monthly Data'!N:N,Calculations!$C$116+MOD(CX54,Calculations!$C$118))+Control!$C$7*Calculations!$C$83*INDEX('Monthly Data'!O:O,Calculations!$C$116+MOD(CX54,Calculations!$C$118))+Control!$C$7*Calculations!$C$84*INDEX('Monthly Data'!P:P,Calculations!$C$116+MOD(CX54,Calculations!$C$118))+Control!$C$7*Calculations!$C$85*INDEX('Monthly Data'!Q:Q,Calculations!$C$116+MOD(CX54,Calculations!$C$118))+(1-Control!$C$7*Calculations!$C$87)*INDEX('Monthly Data'!R:R,Calculations!$C$116+MOD(CX54,Calculations!$C$118))</f>
        <v>-1.1360801645249321E-2</v>
      </c>
      <c r="HO54" s="86">
        <f ca="1">Control!$C$7*Calculations!$C$82*INDEX('Monthly Data'!N:N,Calculations!$C$116+MOD(CY54,Calculations!$C$118))+Control!$C$7*Calculations!$C$83*INDEX('Monthly Data'!O:O,Calculations!$C$116+MOD(CY54,Calculations!$C$118))+Control!$C$7*Calculations!$C$84*INDEX('Monthly Data'!P:P,Calculations!$C$116+MOD(CY54,Calculations!$C$118))+Control!$C$7*Calculations!$C$85*INDEX('Monthly Data'!Q:Q,Calculations!$C$116+MOD(CY54,Calculations!$C$118))+(1-Control!$C$7*Calculations!$C$87)*INDEX('Monthly Data'!R:R,Calculations!$C$116+MOD(CY54,Calculations!$C$118))</f>
        <v>2.1918137743539623E-2</v>
      </c>
      <c r="HP54" s="86">
        <f ca="1">Control!$C$7*Calculations!$C$82*INDEX('Monthly Data'!N:N,Calculations!$C$116+MOD(CZ54,Calculations!$C$118))+Control!$C$7*Calculations!$C$83*INDEX('Monthly Data'!O:O,Calculations!$C$116+MOD(CZ54,Calculations!$C$118))+Control!$C$7*Calculations!$C$84*INDEX('Monthly Data'!P:P,Calculations!$C$116+MOD(CZ54,Calculations!$C$118))+Control!$C$7*Calculations!$C$85*INDEX('Monthly Data'!Q:Q,Calculations!$C$116+MOD(CZ54,Calculations!$C$118))+(1-Control!$C$7*Calculations!$C$87)*INDEX('Monthly Data'!R:R,Calculations!$C$116+MOD(CZ54,Calculations!$C$118))</f>
        <v>2.0524935548016137E-2</v>
      </c>
      <c r="HQ54" s="86">
        <f ca="1">Control!$C$7*Calculations!$C$82*INDEX('Monthly Data'!N:N,Calculations!$C$116+MOD(DA54,Calculations!$C$118))+Control!$C$7*Calculations!$C$83*INDEX('Monthly Data'!O:O,Calculations!$C$116+MOD(DA54,Calculations!$C$118))+Control!$C$7*Calculations!$C$84*INDEX('Monthly Data'!P:P,Calculations!$C$116+MOD(DA54,Calculations!$C$118))+Control!$C$7*Calculations!$C$85*INDEX('Monthly Data'!Q:Q,Calculations!$C$116+MOD(DA54,Calculations!$C$118))+(1-Control!$C$7*Calculations!$C$87)*INDEX('Monthly Data'!R:R,Calculations!$C$116+MOD(DA54,Calculations!$C$118))</f>
        <v>4.7768166384148329E-3</v>
      </c>
      <c r="HR54" s="86">
        <f ca="1">Control!$C$7*Calculations!$C$82*INDEX('Monthly Data'!N:N,Calculations!$C$116+MOD(DB54,Calculations!$C$118))+Control!$C$7*Calculations!$C$83*INDEX('Monthly Data'!O:O,Calculations!$C$116+MOD(DB54,Calculations!$C$118))+Control!$C$7*Calculations!$C$84*INDEX('Monthly Data'!P:P,Calculations!$C$116+MOD(DB54,Calculations!$C$118))+Control!$C$7*Calculations!$C$85*INDEX('Monthly Data'!Q:Q,Calculations!$C$116+MOD(DB54,Calculations!$C$118))+(1-Control!$C$7*Calculations!$C$87)*INDEX('Monthly Data'!R:R,Calculations!$C$116+MOD(DB54,Calculations!$C$118))</f>
        <v>-4.417423226995453E-3</v>
      </c>
      <c r="HS54" s="86">
        <f ca="1">Control!$C$7*Calculations!$C$82*INDEX('Monthly Data'!N:N,Calculations!$C$116+MOD(DC54,Calculations!$C$118))+Control!$C$7*Calculations!$C$83*INDEX('Monthly Data'!O:O,Calculations!$C$116+MOD(DC54,Calculations!$C$118))+Control!$C$7*Calculations!$C$84*INDEX('Monthly Data'!P:P,Calculations!$C$116+MOD(DC54,Calculations!$C$118))+Control!$C$7*Calculations!$C$85*INDEX('Monthly Data'!Q:Q,Calculations!$C$116+MOD(DC54,Calculations!$C$118))+(1-Control!$C$7*Calculations!$C$87)*INDEX('Monthly Data'!R:R,Calculations!$C$116+MOD(DC54,Calculations!$C$118))</f>
        <v>1.9073822767906517E-2</v>
      </c>
      <c r="HT54" s="86">
        <f ca="1">Control!$C$7*Calculations!$C$82*INDEX('Monthly Data'!N:N,Calculations!$C$116+MOD(DD54,Calculations!$C$118))+Control!$C$7*Calculations!$C$83*INDEX('Monthly Data'!O:O,Calculations!$C$116+MOD(DD54,Calculations!$C$118))+Control!$C$7*Calculations!$C$84*INDEX('Monthly Data'!P:P,Calculations!$C$116+MOD(DD54,Calculations!$C$118))+Control!$C$7*Calculations!$C$85*INDEX('Monthly Data'!Q:Q,Calculations!$C$116+MOD(DD54,Calculations!$C$118))+(1-Control!$C$7*Calculations!$C$87)*INDEX('Monthly Data'!R:R,Calculations!$C$116+MOD(DD54,Calculations!$C$118))</f>
        <v>8.3814116887657771E-3</v>
      </c>
      <c r="HU54" s="86">
        <f ca="1">Control!$C$7*Calculations!$C$82*INDEX('Monthly Data'!N:N,Calculations!$C$116+MOD(DE54,Calculations!$C$118))+Control!$C$7*Calculations!$C$83*INDEX('Monthly Data'!O:O,Calculations!$C$116+MOD(DE54,Calculations!$C$118))+Control!$C$7*Calculations!$C$84*INDEX('Monthly Data'!P:P,Calculations!$C$116+MOD(DE54,Calculations!$C$118))+Control!$C$7*Calculations!$C$85*INDEX('Monthly Data'!Q:Q,Calculations!$C$116+MOD(DE54,Calculations!$C$118))+(1-Control!$C$7*Calculations!$C$87)*INDEX('Monthly Data'!R:R,Calculations!$C$116+MOD(DE54,Calculations!$C$118))</f>
        <v>3.4808428836917149E-3</v>
      </c>
      <c r="HV54" s="86">
        <f ca="1">Control!$C$7*Calculations!$C$82*INDEX('Monthly Data'!N:N,Calculations!$C$116+MOD(DF54,Calculations!$C$118))+Control!$C$7*Calculations!$C$83*INDEX('Monthly Data'!O:O,Calculations!$C$116+MOD(DF54,Calculations!$C$118))+Control!$C$7*Calculations!$C$84*INDEX('Monthly Data'!P:P,Calculations!$C$116+MOD(DF54,Calculations!$C$118))+Control!$C$7*Calculations!$C$85*INDEX('Monthly Data'!Q:Q,Calculations!$C$116+MOD(DF54,Calculations!$C$118))+(1-Control!$C$7*Calculations!$C$87)*INDEX('Monthly Data'!R:R,Calculations!$C$116+MOD(DF54,Calculations!$C$118))</f>
        <v>-2.0259958308006688E-2</v>
      </c>
      <c r="HW54" s="86">
        <f ca="1">Control!$C$7*Calculations!$C$82*INDEX('Monthly Data'!N:N,Calculations!$C$116+MOD(DG54,Calculations!$C$118))+Control!$C$7*Calculations!$C$83*INDEX('Monthly Data'!O:O,Calculations!$C$116+MOD(DG54,Calculations!$C$118))+Control!$C$7*Calculations!$C$84*INDEX('Monthly Data'!P:P,Calculations!$C$116+MOD(DG54,Calculations!$C$118))+Control!$C$7*Calculations!$C$85*INDEX('Monthly Data'!Q:Q,Calculations!$C$116+MOD(DG54,Calculations!$C$118))+(1-Control!$C$7*Calculations!$C$87)*INDEX('Monthly Data'!R:R,Calculations!$C$116+MOD(DG54,Calculations!$C$118))</f>
        <v>6.3250222980707482E-3</v>
      </c>
      <c r="HX54" s="86">
        <f ca="1">Control!$C$7*Calculations!$C$82*INDEX('Monthly Data'!N:N,Calculations!$C$116+MOD(DH54,Calculations!$C$118))+Control!$C$7*Calculations!$C$83*INDEX('Monthly Data'!O:O,Calculations!$C$116+MOD(DH54,Calculations!$C$118))+Control!$C$7*Calculations!$C$84*INDEX('Monthly Data'!P:P,Calculations!$C$116+MOD(DH54,Calculations!$C$118))+Control!$C$7*Calculations!$C$85*INDEX('Monthly Data'!Q:Q,Calculations!$C$116+MOD(DH54,Calculations!$C$118))+(1-Control!$C$7*Calculations!$C$87)*INDEX('Monthly Data'!R:R,Calculations!$C$116+MOD(DH54,Calculations!$C$118))</f>
        <v>2.0524935548016137E-2</v>
      </c>
      <c r="HY54" s="86">
        <f ca="1">Control!$C$7*Calculations!$C$82*INDEX('Monthly Data'!N:N,Calculations!$C$116+MOD(DI54,Calculations!$C$118))+Control!$C$7*Calculations!$C$83*INDEX('Monthly Data'!O:O,Calculations!$C$116+MOD(DI54,Calculations!$C$118))+Control!$C$7*Calculations!$C$84*INDEX('Monthly Data'!P:P,Calculations!$C$116+MOD(DI54,Calculations!$C$118))+Control!$C$7*Calculations!$C$85*INDEX('Monthly Data'!Q:Q,Calculations!$C$116+MOD(DI54,Calculations!$C$118))+(1-Control!$C$7*Calculations!$C$87)*INDEX('Monthly Data'!R:R,Calculations!$C$116+MOD(DI54,Calculations!$C$118))</f>
        <v>1.8665061640915637E-2</v>
      </c>
      <c r="HZ54" s="86">
        <f ca="1">Control!$C$7*Calculations!$C$82*INDEX('Monthly Data'!N:N,Calculations!$C$116+MOD(DJ54,Calculations!$C$118))+Control!$C$7*Calculations!$C$83*INDEX('Monthly Data'!O:O,Calculations!$C$116+MOD(DJ54,Calculations!$C$118))+Control!$C$7*Calculations!$C$84*INDEX('Monthly Data'!P:P,Calculations!$C$116+MOD(DJ54,Calculations!$C$118))+Control!$C$7*Calculations!$C$85*INDEX('Monthly Data'!Q:Q,Calculations!$C$116+MOD(DJ54,Calculations!$C$118))+(1-Control!$C$7*Calculations!$C$87)*INDEX('Monthly Data'!R:R,Calculations!$C$116+MOD(DJ54,Calculations!$C$118))</f>
        <v>1.7361594973213587E-2</v>
      </c>
      <c r="IA54" s="86">
        <f ca="1">Control!$C$7*Calculations!$C$82*INDEX('Monthly Data'!N:N,Calculations!$C$116+MOD(DK54,Calculations!$C$118))+Control!$C$7*Calculations!$C$83*INDEX('Monthly Data'!O:O,Calculations!$C$116+MOD(DK54,Calculations!$C$118))+Control!$C$7*Calculations!$C$84*INDEX('Monthly Data'!P:P,Calculations!$C$116+MOD(DK54,Calculations!$C$118))+Control!$C$7*Calculations!$C$85*INDEX('Monthly Data'!Q:Q,Calculations!$C$116+MOD(DK54,Calculations!$C$118))+(1-Control!$C$7*Calculations!$C$87)*INDEX('Monthly Data'!R:R,Calculations!$C$116+MOD(DK54,Calculations!$C$118))</f>
        <v>3.127051071655923E-3</v>
      </c>
      <c r="IB54" s="86">
        <f ca="1">Control!$C$7*Calculations!$C$82*INDEX('Monthly Data'!N:N,Calculations!$C$116+MOD(DL54,Calculations!$C$118))+Control!$C$7*Calculations!$C$83*INDEX('Monthly Data'!O:O,Calculations!$C$116+MOD(DL54,Calculations!$C$118))+Control!$C$7*Calculations!$C$84*INDEX('Monthly Data'!P:P,Calculations!$C$116+MOD(DL54,Calculations!$C$118))+Control!$C$7*Calculations!$C$85*INDEX('Monthly Data'!Q:Q,Calculations!$C$116+MOD(DL54,Calculations!$C$118))+(1-Control!$C$7*Calculations!$C$87)*INDEX('Monthly Data'!R:R,Calculations!$C$116+MOD(DL54,Calculations!$C$118))</f>
        <v>1.5758278480433856E-2</v>
      </c>
      <c r="IC54" s="86">
        <f ca="1">Control!$C$7*Calculations!$C$82*INDEX('Monthly Data'!N:N,Calculations!$C$116+MOD(DM54,Calculations!$C$118))+Control!$C$7*Calculations!$C$83*INDEX('Monthly Data'!O:O,Calculations!$C$116+MOD(DM54,Calculations!$C$118))+Control!$C$7*Calculations!$C$84*INDEX('Monthly Data'!P:P,Calculations!$C$116+MOD(DM54,Calculations!$C$118))+Control!$C$7*Calculations!$C$85*INDEX('Monthly Data'!Q:Q,Calculations!$C$116+MOD(DM54,Calculations!$C$118))+(1-Control!$C$7*Calculations!$C$87)*INDEX('Monthly Data'!R:R,Calculations!$C$116+MOD(DM54,Calculations!$C$118))</f>
        <v>1.7484305259657981E-2</v>
      </c>
      <c r="ID54" s="86">
        <f ca="1">Control!$C$7*Calculations!$C$82*INDEX('Monthly Data'!N:N,Calculations!$C$116+MOD(DN54,Calculations!$C$118))+Control!$C$7*Calculations!$C$83*INDEX('Monthly Data'!O:O,Calculations!$C$116+MOD(DN54,Calculations!$C$118))+Control!$C$7*Calculations!$C$84*INDEX('Monthly Data'!P:P,Calculations!$C$116+MOD(DN54,Calculations!$C$118))+Control!$C$7*Calculations!$C$85*INDEX('Monthly Data'!Q:Q,Calculations!$C$116+MOD(DN54,Calculations!$C$118))+(1-Control!$C$7*Calculations!$C$87)*INDEX('Monthly Data'!R:R,Calculations!$C$116+MOD(DN54,Calculations!$C$118))</f>
        <v>-1.0485101266941802E-2</v>
      </c>
      <c r="IE54" s="86">
        <f ca="1">Control!$C$7*Calculations!$C$82*INDEX('Monthly Data'!N:N,Calculations!$C$116+MOD(DO54,Calculations!$C$118))+Control!$C$7*Calculations!$C$83*INDEX('Monthly Data'!O:O,Calculations!$C$116+MOD(DO54,Calculations!$C$118))+Control!$C$7*Calculations!$C$84*INDEX('Monthly Data'!P:P,Calculations!$C$116+MOD(DO54,Calculations!$C$118))+Control!$C$7*Calculations!$C$85*INDEX('Monthly Data'!Q:Q,Calculations!$C$116+MOD(DO54,Calculations!$C$118))+(1-Control!$C$7*Calculations!$C$87)*INDEX('Monthly Data'!R:R,Calculations!$C$116+MOD(DO54,Calculations!$C$118))</f>
        <v>3.5231336013669103E-2</v>
      </c>
      <c r="IF54" s="86">
        <f ca="1">Control!$C$7*Calculations!$C$82*INDEX('Monthly Data'!N:N,Calculations!$C$116+MOD(DP54,Calculations!$C$118))+Control!$C$7*Calculations!$C$83*INDEX('Monthly Data'!O:O,Calculations!$C$116+MOD(DP54,Calculations!$C$118))+Control!$C$7*Calculations!$C$84*INDEX('Monthly Data'!P:P,Calculations!$C$116+MOD(DP54,Calculations!$C$118))+Control!$C$7*Calculations!$C$85*INDEX('Monthly Data'!Q:Q,Calculations!$C$116+MOD(DP54,Calculations!$C$118))+(1-Control!$C$7*Calculations!$C$87)*INDEX('Monthly Data'!R:R,Calculations!$C$116+MOD(DP54,Calculations!$C$118))</f>
        <v>4.7768166384148329E-3</v>
      </c>
      <c r="IG54" s="88">
        <f ca="1">Control!$C$8*(1+DQ54)*(1+DR54)*(1+DS54)*(1+DT54)*(1+DU54)*(1+DV54)*(1+DW54)*(1+DX54)*(1+DY54)*(1+DZ54)*(1+EA54)*(1+EB54)*(1+EC54)*(1+ED54)*(1+EE54)*(1+EF54)*(1+EG54)*(1+EH54)*(1+EI54)*(1+EJ54)*(1+EK54)*(1+EL54)*(1+EM54)*(1+EN54)*(1+EO54)*(1+EP54)*(1+EQ54)*(1+ER54)*(1+ES54)*(1+ET54)*(1+EU54)*(1+EV54)*(1+EW54)*(1+EX54)*(1+EY54)*(1+EZ54)*(1+FA54)*(1+FB54)*(1+FC54)*(1+FD54)*(1+FE54)*(1+FF54)*(1+FG54)*(1+FH54)*(1+FI54)*(1+FJ54)*(1+FK54)*(1+FL54)*(1+FM54)*(1+FN54)*(1+FO54)*(1+FP54)*(1+FQ54)*(1+FR54)*(1+FS54)*(1+FT54)*(1+FU54)*(1+FV54)*(1+FW54)*(1+FX54)*(1+FY54)*(1+FZ54)*(1+GA54)*(1+GB54)*(1+GC54)*(1+GD54)*(1+GE54)*(1+GF54)*(1+GG54)*(1+GH54)*(1+GI54)*(1+GJ54)*(1+GK54)*(1+GL54)*(1+GM54)*(1+GN54)*(1+GO54)*(1+GP54)*(1+GQ54)*(1+GR54)*(1+GS54)*(1+GT54)*(1+GU54)*(1+GV54)*(1+GW54)*(1+GX54)*(1+GY54)*(1+GZ54)*(1+HA54)*(1+HB54)*(1+HC54)*(1+HD54)*(1+HE54)*(1+HF54)*(1+HG54)*(1+HH54)*(1+HI54)*(1+HJ54)*(1+HK54)*(1+HL54)*(1+HM54)*(1+HN54)*(1+HO54)*(1+HP54)*(1+HQ54)*(1+HR54)*(1+HS54)*(1+HT54)*(1+HU54)*(1+HV54)*(1+HW54)*(1+HX54)*(1+HY54)*(1+HZ54)*(1+IA54)*(1+IB54)*(1+IC54)*(1+ID54)*(1+IE54)*(1+IF54)</f>
        <v>77468.701079691979</v>
      </c>
    </row>
    <row r="55" spans="1:241" x14ac:dyDescent="0.25">
      <c r="A55">
        <v>95</v>
      </c>
      <c r="B55">
        <v>90</v>
      </c>
      <c r="C55">
        <v>78</v>
      </c>
      <c r="D55">
        <v>57</v>
      </c>
      <c r="E55">
        <v>13</v>
      </c>
      <c r="F55">
        <v>83</v>
      </c>
      <c r="G55">
        <v>23</v>
      </c>
      <c r="H55">
        <v>20</v>
      </c>
      <c r="I55">
        <v>65</v>
      </c>
      <c r="J55">
        <v>90</v>
      </c>
      <c r="K55">
        <v>84</v>
      </c>
      <c r="L55">
        <v>54</v>
      </c>
      <c r="M55">
        <v>66</v>
      </c>
      <c r="N55">
        <v>83</v>
      </c>
      <c r="O55">
        <v>87</v>
      </c>
      <c r="P55">
        <v>37</v>
      </c>
      <c r="Q55">
        <v>16</v>
      </c>
      <c r="R55">
        <v>99</v>
      </c>
      <c r="S55">
        <v>7</v>
      </c>
      <c r="T55">
        <v>80</v>
      </c>
      <c r="U55">
        <v>68</v>
      </c>
      <c r="V55">
        <v>116</v>
      </c>
      <c r="W55">
        <v>15</v>
      </c>
      <c r="X55">
        <v>107</v>
      </c>
      <c r="Y55">
        <v>15</v>
      </c>
      <c r="Z55">
        <v>82</v>
      </c>
      <c r="AA55">
        <v>20</v>
      </c>
      <c r="AB55">
        <v>47</v>
      </c>
      <c r="AC55">
        <v>20</v>
      </c>
      <c r="AD55">
        <v>99</v>
      </c>
      <c r="AE55">
        <v>118</v>
      </c>
      <c r="AF55">
        <v>58</v>
      </c>
      <c r="AG55">
        <v>9</v>
      </c>
      <c r="AH55">
        <v>96</v>
      </c>
      <c r="AI55">
        <v>55</v>
      </c>
      <c r="AJ55">
        <v>59</v>
      </c>
      <c r="AK55">
        <v>88</v>
      </c>
      <c r="AL55">
        <v>109</v>
      </c>
      <c r="AM55">
        <v>7</v>
      </c>
      <c r="AN55">
        <v>25</v>
      </c>
      <c r="AO55">
        <v>9</v>
      </c>
      <c r="AP55">
        <v>10</v>
      </c>
      <c r="AQ55">
        <v>36</v>
      </c>
      <c r="AR55">
        <v>39</v>
      </c>
      <c r="AS55">
        <v>20</v>
      </c>
      <c r="AT55">
        <v>82</v>
      </c>
      <c r="AU55">
        <v>75</v>
      </c>
      <c r="AV55">
        <v>28</v>
      </c>
      <c r="AW55">
        <v>98</v>
      </c>
      <c r="AX55">
        <v>40</v>
      </c>
      <c r="AY55">
        <v>85</v>
      </c>
      <c r="AZ55">
        <v>83</v>
      </c>
      <c r="BA55">
        <v>5</v>
      </c>
      <c r="BB55">
        <v>10</v>
      </c>
      <c r="BC55">
        <v>48</v>
      </c>
      <c r="BD55">
        <v>60</v>
      </c>
      <c r="BE55">
        <v>67</v>
      </c>
      <c r="BF55">
        <v>101</v>
      </c>
      <c r="BG55">
        <v>59</v>
      </c>
      <c r="BH55">
        <v>100</v>
      </c>
      <c r="BI55">
        <v>33</v>
      </c>
      <c r="BJ55">
        <v>21</v>
      </c>
      <c r="BK55">
        <v>112</v>
      </c>
      <c r="BL55">
        <v>76</v>
      </c>
      <c r="BM55">
        <v>83</v>
      </c>
      <c r="BN55">
        <v>6</v>
      </c>
      <c r="BO55">
        <v>21</v>
      </c>
      <c r="BP55">
        <v>104</v>
      </c>
      <c r="BQ55">
        <v>14</v>
      </c>
      <c r="BR55">
        <v>41</v>
      </c>
      <c r="BS55">
        <v>65</v>
      </c>
      <c r="BT55">
        <v>78</v>
      </c>
      <c r="BU55">
        <v>68</v>
      </c>
      <c r="BV55">
        <v>38</v>
      </c>
      <c r="BW55">
        <v>91</v>
      </c>
      <c r="BX55">
        <v>53</v>
      </c>
      <c r="BY55">
        <v>80</v>
      </c>
      <c r="BZ55">
        <v>104</v>
      </c>
      <c r="CA55">
        <v>94</v>
      </c>
      <c r="CB55">
        <v>12</v>
      </c>
      <c r="CC55">
        <v>89</v>
      </c>
      <c r="CD55">
        <v>77</v>
      </c>
      <c r="CE55">
        <v>60</v>
      </c>
      <c r="CF55">
        <v>57</v>
      </c>
      <c r="CG55">
        <v>51</v>
      </c>
      <c r="CH55">
        <v>14</v>
      </c>
      <c r="CI55">
        <v>67</v>
      </c>
      <c r="CJ55">
        <v>48</v>
      </c>
      <c r="CK55">
        <v>54</v>
      </c>
      <c r="CL55">
        <v>9</v>
      </c>
      <c r="CM55">
        <v>22</v>
      </c>
      <c r="CN55">
        <v>33</v>
      </c>
      <c r="CO55">
        <v>98</v>
      </c>
      <c r="CP55">
        <v>56</v>
      </c>
      <c r="CQ55">
        <v>80</v>
      </c>
      <c r="CR55">
        <v>14</v>
      </c>
      <c r="CS55">
        <v>31</v>
      </c>
      <c r="CT55">
        <v>118</v>
      </c>
      <c r="CU55">
        <v>19</v>
      </c>
      <c r="CV55">
        <v>42</v>
      </c>
      <c r="CW55">
        <v>31</v>
      </c>
      <c r="CX55">
        <v>73</v>
      </c>
      <c r="CY55">
        <v>27</v>
      </c>
      <c r="CZ55">
        <v>115</v>
      </c>
      <c r="DA55">
        <v>61</v>
      </c>
      <c r="DB55">
        <v>14</v>
      </c>
      <c r="DC55">
        <v>53</v>
      </c>
      <c r="DD55">
        <v>114</v>
      </c>
      <c r="DE55">
        <v>40</v>
      </c>
      <c r="DF55">
        <v>103</v>
      </c>
      <c r="DG55">
        <v>90</v>
      </c>
      <c r="DH55">
        <v>43</v>
      </c>
      <c r="DI55">
        <v>11</v>
      </c>
      <c r="DJ55">
        <v>73</v>
      </c>
      <c r="DK55">
        <v>72</v>
      </c>
      <c r="DL55">
        <v>31</v>
      </c>
      <c r="DM55">
        <v>51</v>
      </c>
      <c r="DN55">
        <v>58</v>
      </c>
      <c r="DO55">
        <v>15</v>
      </c>
      <c r="DP55">
        <v>48</v>
      </c>
      <c r="DQ55" s="86">
        <f ca="1">Control!$C$7*Calculations!$C$82*INDEX('Monthly Data'!N:N,Calculations!$C$116+MOD(A55,Calculations!$C$118))+Control!$C$7*Calculations!$C$83*INDEX('Monthly Data'!O:O,Calculations!$C$116+MOD(A55,Calculations!$C$118))+Control!$C$7*Calculations!$C$84*INDEX('Monthly Data'!P:P,Calculations!$C$116+MOD(A55,Calculations!$C$118))+Control!$C$7*Calculations!$C$85*INDEX('Monthly Data'!Q:Q,Calculations!$C$116+MOD(A55,Calculations!$C$118))+(1-Control!$C$7*Calculations!$C$87)*INDEX('Monthly Data'!R:R,Calculations!$C$116+MOD(A55,Calculations!$C$118))</f>
        <v>1.5758278480433856E-2</v>
      </c>
      <c r="DR55" s="86">
        <f ca="1">Control!$C$7*Calculations!$C$82*INDEX('Monthly Data'!N:N,Calculations!$C$116+MOD(B55,Calculations!$C$118))+Control!$C$7*Calculations!$C$83*INDEX('Monthly Data'!O:O,Calculations!$C$116+MOD(B55,Calculations!$C$118))+Control!$C$7*Calculations!$C$84*INDEX('Monthly Data'!P:P,Calculations!$C$116+MOD(B55,Calculations!$C$118))+Control!$C$7*Calculations!$C$85*INDEX('Monthly Data'!Q:Q,Calculations!$C$116+MOD(B55,Calculations!$C$118))+(1-Control!$C$7*Calculations!$C$87)*INDEX('Monthly Data'!R:R,Calculations!$C$116+MOD(B55,Calculations!$C$118))</f>
        <v>1.7831091590102856E-2</v>
      </c>
      <c r="DS55" s="86">
        <f ca="1">Control!$C$7*Calculations!$C$82*INDEX('Monthly Data'!N:N,Calculations!$C$116+MOD(C55,Calculations!$C$118))+Control!$C$7*Calculations!$C$83*INDEX('Monthly Data'!O:O,Calculations!$C$116+MOD(C55,Calculations!$C$118))+Control!$C$7*Calculations!$C$84*INDEX('Monthly Data'!P:P,Calculations!$C$116+MOD(C55,Calculations!$C$118))+Control!$C$7*Calculations!$C$85*INDEX('Monthly Data'!Q:Q,Calculations!$C$116+MOD(C55,Calculations!$C$118))+(1-Control!$C$7*Calculations!$C$87)*INDEX('Monthly Data'!R:R,Calculations!$C$116+MOD(C55,Calculations!$C$118))</f>
        <v>1.7472933988537529E-2</v>
      </c>
      <c r="DT55" s="86">
        <f ca="1">Control!$C$7*Calculations!$C$82*INDEX('Monthly Data'!N:N,Calculations!$C$116+MOD(D55,Calculations!$C$118))+Control!$C$7*Calculations!$C$83*INDEX('Monthly Data'!O:O,Calculations!$C$116+MOD(D55,Calculations!$C$118))+Control!$C$7*Calculations!$C$84*INDEX('Monthly Data'!P:P,Calculations!$C$116+MOD(D55,Calculations!$C$118))+Control!$C$7*Calculations!$C$85*INDEX('Monthly Data'!Q:Q,Calculations!$C$116+MOD(D55,Calculations!$C$118))+(1-Control!$C$7*Calculations!$C$87)*INDEX('Monthly Data'!R:R,Calculations!$C$116+MOD(D55,Calculations!$C$118))</f>
        <v>7.3538285850108537E-3</v>
      </c>
      <c r="DU55" s="86">
        <f ca="1">Control!$C$7*Calculations!$C$82*INDEX('Monthly Data'!N:N,Calculations!$C$116+MOD(E55,Calculations!$C$118))+Control!$C$7*Calculations!$C$83*INDEX('Monthly Data'!O:O,Calculations!$C$116+MOD(E55,Calculations!$C$118))+Control!$C$7*Calculations!$C$84*INDEX('Monthly Data'!P:P,Calculations!$C$116+MOD(E55,Calculations!$C$118))+Control!$C$7*Calculations!$C$85*INDEX('Monthly Data'!Q:Q,Calculations!$C$116+MOD(E55,Calculations!$C$118))+(1-Control!$C$7*Calculations!$C$87)*INDEX('Monthly Data'!R:R,Calculations!$C$116+MOD(E55,Calculations!$C$118))</f>
        <v>1.0478379486191123E-2</v>
      </c>
      <c r="DV55" s="86">
        <f ca="1">Control!$C$7*Calculations!$C$82*INDEX('Monthly Data'!N:N,Calculations!$C$116+MOD(F55,Calculations!$C$118))+Control!$C$7*Calculations!$C$83*INDEX('Monthly Data'!O:O,Calculations!$C$116+MOD(F55,Calculations!$C$118))+Control!$C$7*Calculations!$C$84*INDEX('Monthly Data'!P:P,Calculations!$C$116+MOD(F55,Calculations!$C$118))+Control!$C$7*Calculations!$C$85*INDEX('Monthly Data'!Q:Q,Calculations!$C$116+MOD(F55,Calculations!$C$118))+(1-Control!$C$7*Calculations!$C$87)*INDEX('Monthly Data'!R:R,Calculations!$C$116+MOD(F55,Calculations!$C$118))</f>
        <v>-7.8872955230675015E-3</v>
      </c>
      <c r="DW55" s="86">
        <f ca="1">Control!$C$7*Calculations!$C$82*INDEX('Monthly Data'!N:N,Calculations!$C$116+MOD(G55,Calculations!$C$118))+Control!$C$7*Calculations!$C$83*INDEX('Monthly Data'!O:O,Calculations!$C$116+MOD(G55,Calculations!$C$118))+Control!$C$7*Calculations!$C$84*INDEX('Monthly Data'!P:P,Calculations!$C$116+MOD(G55,Calculations!$C$118))+Control!$C$7*Calculations!$C$85*INDEX('Monthly Data'!Q:Q,Calculations!$C$116+MOD(G55,Calculations!$C$118))+(1-Control!$C$7*Calculations!$C$87)*INDEX('Monthly Data'!R:R,Calculations!$C$116+MOD(G55,Calculations!$C$118))</f>
        <v>6.2631896128884862E-3</v>
      </c>
      <c r="DX55" s="86">
        <f ca="1">Control!$C$7*Calculations!$C$82*INDEX('Monthly Data'!N:N,Calculations!$C$116+MOD(H55,Calculations!$C$118))+Control!$C$7*Calculations!$C$83*INDEX('Monthly Data'!O:O,Calculations!$C$116+MOD(H55,Calculations!$C$118))+Control!$C$7*Calculations!$C$84*INDEX('Monthly Data'!P:P,Calculations!$C$116+MOD(H55,Calculations!$C$118))+Control!$C$7*Calculations!$C$85*INDEX('Monthly Data'!Q:Q,Calculations!$C$116+MOD(H55,Calculations!$C$118))+(1-Control!$C$7*Calculations!$C$87)*INDEX('Monthly Data'!R:R,Calculations!$C$116+MOD(H55,Calculations!$C$118))</f>
        <v>3.9251937367756782E-3</v>
      </c>
      <c r="DY55" s="86">
        <f ca="1">Control!$C$7*Calculations!$C$82*INDEX('Monthly Data'!N:N,Calculations!$C$116+MOD(I55,Calculations!$C$118))+Control!$C$7*Calculations!$C$83*INDEX('Monthly Data'!O:O,Calculations!$C$116+MOD(I55,Calculations!$C$118))+Control!$C$7*Calculations!$C$84*INDEX('Monthly Data'!P:P,Calculations!$C$116+MOD(I55,Calculations!$C$118))+Control!$C$7*Calculations!$C$85*INDEX('Monthly Data'!Q:Q,Calculations!$C$116+MOD(I55,Calculations!$C$118))+(1-Control!$C$7*Calculations!$C$87)*INDEX('Monthly Data'!R:R,Calculations!$C$116+MOD(I55,Calculations!$C$118))</f>
        <v>-1.3959200237295809E-2</v>
      </c>
      <c r="DZ55" s="86">
        <f ca="1">Control!$C$7*Calculations!$C$82*INDEX('Monthly Data'!N:N,Calculations!$C$116+MOD(J55,Calculations!$C$118))+Control!$C$7*Calculations!$C$83*INDEX('Monthly Data'!O:O,Calculations!$C$116+MOD(J55,Calculations!$C$118))+Control!$C$7*Calculations!$C$84*INDEX('Monthly Data'!P:P,Calculations!$C$116+MOD(J55,Calculations!$C$118))+Control!$C$7*Calculations!$C$85*INDEX('Monthly Data'!Q:Q,Calculations!$C$116+MOD(J55,Calculations!$C$118))+(1-Control!$C$7*Calculations!$C$87)*INDEX('Monthly Data'!R:R,Calculations!$C$116+MOD(J55,Calculations!$C$118))</f>
        <v>1.7831091590102856E-2</v>
      </c>
      <c r="EA55" s="86">
        <f ca="1">Control!$C$7*Calculations!$C$82*INDEX('Monthly Data'!N:N,Calculations!$C$116+MOD(K55,Calculations!$C$118))+Control!$C$7*Calculations!$C$83*INDEX('Monthly Data'!O:O,Calculations!$C$116+MOD(K55,Calculations!$C$118))+Control!$C$7*Calculations!$C$84*INDEX('Monthly Data'!P:P,Calculations!$C$116+MOD(K55,Calculations!$C$118))+Control!$C$7*Calculations!$C$85*INDEX('Monthly Data'!Q:Q,Calculations!$C$116+MOD(K55,Calculations!$C$118))+(1-Control!$C$7*Calculations!$C$87)*INDEX('Monthly Data'!R:R,Calculations!$C$116+MOD(K55,Calculations!$C$118))</f>
        <v>-1.880155173376722E-2</v>
      </c>
      <c r="EB55" s="86">
        <f ca="1">Control!$C$7*Calculations!$C$82*INDEX('Monthly Data'!N:N,Calculations!$C$116+MOD(L55,Calculations!$C$118))+Control!$C$7*Calculations!$C$83*INDEX('Monthly Data'!O:O,Calculations!$C$116+MOD(L55,Calculations!$C$118))+Control!$C$7*Calculations!$C$84*INDEX('Monthly Data'!P:P,Calculations!$C$116+MOD(L55,Calculations!$C$118))+Control!$C$7*Calculations!$C$85*INDEX('Monthly Data'!Q:Q,Calculations!$C$116+MOD(L55,Calculations!$C$118))+(1-Control!$C$7*Calculations!$C$87)*INDEX('Monthly Data'!R:R,Calculations!$C$116+MOD(L55,Calculations!$C$118))</f>
        <v>1.7484305259657981E-2</v>
      </c>
      <c r="EC55" s="86">
        <f ca="1">Control!$C$7*Calculations!$C$82*INDEX('Monthly Data'!N:N,Calculations!$C$116+MOD(M55,Calculations!$C$118))+Control!$C$7*Calculations!$C$83*INDEX('Monthly Data'!O:O,Calculations!$C$116+MOD(M55,Calculations!$C$118))+Control!$C$7*Calculations!$C$84*INDEX('Monthly Data'!P:P,Calculations!$C$116+MOD(M55,Calculations!$C$118))+Control!$C$7*Calculations!$C$85*INDEX('Monthly Data'!Q:Q,Calculations!$C$116+MOD(M55,Calculations!$C$118))+(1-Control!$C$7*Calculations!$C$87)*INDEX('Monthly Data'!R:R,Calculations!$C$116+MOD(M55,Calculations!$C$118))</f>
        <v>1.3891304280773396E-2</v>
      </c>
      <c r="ED55" s="86">
        <f ca="1">Control!$C$7*Calculations!$C$82*INDEX('Monthly Data'!N:N,Calculations!$C$116+MOD(N55,Calculations!$C$118))+Control!$C$7*Calculations!$C$83*INDEX('Monthly Data'!O:O,Calculations!$C$116+MOD(N55,Calculations!$C$118))+Control!$C$7*Calculations!$C$84*INDEX('Monthly Data'!P:P,Calculations!$C$116+MOD(N55,Calculations!$C$118))+Control!$C$7*Calculations!$C$85*INDEX('Monthly Data'!Q:Q,Calculations!$C$116+MOD(N55,Calculations!$C$118))+(1-Control!$C$7*Calculations!$C$87)*INDEX('Monthly Data'!R:R,Calculations!$C$116+MOD(N55,Calculations!$C$118))</f>
        <v>-7.8872955230675015E-3</v>
      </c>
      <c r="EE55" s="86">
        <f ca="1">Control!$C$7*Calculations!$C$82*INDEX('Monthly Data'!N:N,Calculations!$C$116+MOD(O55,Calculations!$C$118))+Control!$C$7*Calculations!$C$83*INDEX('Monthly Data'!O:O,Calculations!$C$116+MOD(O55,Calculations!$C$118))+Control!$C$7*Calculations!$C$84*INDEX('Monthly Data'!P:P,Calculations!$C$116+MOD(O55,Calculations!$C$118))+Control!$C$7*Calculations!$C$85*INDEX('Monthly Data'!Q:Q,Calculations!$C$116+MOD(O55,Calculations!$C$118))+(1-Control!$C$7*Calculations!$C$87)*INDEX('Monthly Data'!R:R,Calculations!$C$116+MOD(O55,Calculations!$C$118))</f>
        <v>2.5790695379256122E-2</v>
      </c>
      <c r="EF55" s="86">
        <f ca="1">Control!$C$7*Calculations!$C$82*INDEX('Monthly Data'!N:N,Calculations!$C$116+MOD(P55,Calculations!$C$118))+Control!$C$7*Calculations!$C$83*INDEX('Monthly Data'!O:O,Calculations!$C$116+MOD(P55,Calculations!$C$118))+Control!$C$7*Calculations!$C$84*INDEX('Monthly Data'!P:P,Calculations!$C$116+MOD(P55,Calculations!$C$118))+Control!$C$7*Calculations!$C$85*INDEX('Monthly Data'!Q:Q,Calculations!$C$116+MOD(P55,Calculations!$C$118))+(1-Control!$C$7*Calculations!$C$87)*INDEX('Monthly Data'!R:R,Calculations!$C$116+MOD(P55,Calculations!$C$118))</f>
        <v>1.2954540023127663E-2</v>
      </c>
      <c r="EG55" s="86">
        <f ca="1">Control!$C$7*Calculations!$C$82*INDEX('Monthly Data'!N:N,Calculations!$C$116+MOD(Q55,Calculations!$C$118))+Control!$C$7*Calculations!$C$83*INDEX('Monthly Data'!O:O,Calculations!$C$116+MOD(Q55,Calculations!$C$118))+Control!$C$7*Calculations!$C$84*INDEX('Monthly Data'!P:P,Calculations!$C$116+MOD(Q55,Calculations!$C$118))+Control!$C$7*Calculations!$C$85*INDEX('Monthly Data'!Q:Q,Calculations!$C$116+MOD(Q55,Calculations!$C$118))+(1-Control!$C$7*Calculations!$C$87)*INDEX('Monthly Data'!R:R,Calculations!$C$116+MOD(Q55,Calculations!$C$118))</f>
        <v>2.5325873776067674E-2</v>
      </c>
      <c r="EH55" s="86">
        <f ca="1">Control!$C$7*Calculations!$C$82*INDEX('Monthly Data'!N:N,Calculations!$C$116+MOD(R55,Calculations!$C$118))+Control!$C$7*Calculations!$C$83*INDEX('Monthly Data'!O:O,Calculations!$C$116+MOD(R55,Calculations!$C$118))+Control!$C$7*Calculations!$C$84*INDEX('Monthly Data'!P:P,Calculations!$C$116+MOD(R55,Calculations!$C$118))+Control!$C$7*Calculations!$C$85*INDEX('Monthly Data'!Q:Q,Calculations!$C$116+MOD(R55,Calculations!$C$118))+(1-Control!$C$7*Calculations!$C$87)*INDEX('Monthly Data'!R:R,Calculations!$C$116+MOD(R55,Calculations!$C$118))</f>
        <v>-1.1360801645249321E-2</v>
      </c>
      <c r="EI55" s="86">
        <f ca="1">Control!$C$7*Calculations!$C$82*INDEX('Monthly Data'!N:N,Calculations!$C$116+MOD(S55,Calculations!$C$118))+Control!$C$7*Calculations!$C$83*INDEX('Monthly Data'!O:O,Calculations!$C$116+MOD(S55,Calculations!$C$118))+Control!$C$7*Calculations!$C$84*INDEX('Monthly Data'!P:P,Calculations!$C$116+MOD(S55,Calculations!$C$118))+Control!$C$7*Calculations!$C$85*INDEX('Monthly Data'!Q:Q,Calculations!$C$116+MOD(S55,Calculations!$C$118))+(1-Control!$C$7*Calculations!$C$87)*INDEX('Monthly Data'!R:R,Calculations!$C$116+MOD(S55,Calculations!$C$118))</f>
        <v>8.3814116887657771E-3</v>
      </c>
      <c r="EJ55" s="86">
        <f ca="1">Control!$C$7*Calculations!$C$82*INDEX('Monthly Data'!N:N,Calculations!$C$116+MOD(T55,Calculations!$C$118))+Control!$C$7*Calculations!$C$83*INDEX('Monthly Data'!O:O,Calculations!$C$116+MOD(T55,Calculations!$C$118))+Control!$C$7*Calculations!$C$84*INDEX('Monthly Data'!P:P,Calculations!$C$116+MOD(T55,Calculations!$C$118))+Control!$C$7*Calculations!$C$85*INDEX('Monthly Data'!Q:Q,Calculations!$C$116+MOD(T55,Calculations!$C$118))+(1-Control!$C$7*Calculations!$C$87)*INDEX('Monthly Data'!R:R,Calculations!$C$116+MOD(T55,Calculations!$C$118))</f>
        <v>-2.7490061308214487E-3</v>
      </c>
      <c r="EK55" s="86">
        <f ca="1">Control!$C$7*Calculations!$C$82*INDEX('Monthly Data'!N:N,Calculations!$C$116+MOD(U55,Calculations!$C$118))+Control!$C$7*Calculations!$C$83*INDEX('Monthly Data'!O:O,Calculations!$C$116+MOD(U55,Calculations!$C$118))+Control!$C$7*Calculations!$C$84*INDEX('Monthly Data'!P:P,Calculations!$C$116+MOD(U55,Calculations!$C$118))+Control!$C$7*Calculations!$C$85*INDEX('Monthly Data'!Q:Q,Calculations!$C$116+MOD(U55,Calculations!$C$118))+(1-Control!$C$7*Calculations!$C$87)*INDEX('Monthly Data'!R:R,Calculations!$C$116+MOD(U55,Calculations!$C$118))</f>
        <v>2.2757992058453024E-3</v>
      </c>
      <c r="EL55" s="86">
        <f ca="1">Control!$C$7*Calculations!$C$82*INDEX('Monthly Data'!N:N,Calculations!$C$116+MOD(V55,Calculations!$C$118))+Control!$C$7*Calculations!$C$83*INDEX('Monthly Data'!O:O,Calculations!$C$116+MOD(V55,Calculations!$C$118))+Control!$C$7*Calculations!$C$84*INDEX('Monthly Data'!P:P,Calculations!$C$116+MOD(V55,Calculations!$C$118))+Control!$C$7*Calculations!$C$85*INDEX('Monthly Data'!Q:Q,Calculations!$C$116+MOD(V55,Calculations!$C$118))+(1-Control!$C$7*Calculations!$C$87)*INDEX('Monthly Data'!R:R,Calculations!$C$116+MOD(V55,Calculations!$C$118))</f>
        <v>2.1918137743539623E-2</v>
      </c>
      <c r="EM55" s="86">
        <f ca="1">Control!$C$7*Calculations!$C$82*INDEX('Monthly Data'!N:N,Calculations!$C$116+MOD(W55,Calculations!$C$118))+Control!$C$7*Calculations!$C$83*INDEX('Monthly Data'!O:O,Calculations!$C$116+MOD(W55,Calculations!$C$118))+Control!$C$7*Calculations!$C$84*INDEX('Monthly Data'!P:P,Calculations!$C$116+MOD(W55,Calculations!$C$118))+Control!$C$7*Calculations!$C$85*INDEX('Monthly Data'!Q:Q,Calculations!$C$116+MOD(W55,Calculations!$C$118))+(1-Control!$C$7*Calculations!$C$87)*INDEX('Monthly Data'!R:R,Calculations!$C$116+MOD(W55,Calculations!$C$118))</f>
        <v>7.857567536297622E-3</v>
      </c>
      <c r="EN55" s="86">
        <f ca="1">Control!$C$7*Calculations!$C$82*INDEX('Monthly Data'!N:N,Calculations!$C$116+MOD(X55,Calculations!$C$118))+Control!$C$7*Calculations!$C$83*INDEX('Monthly Data'!O:O,Calculations!$C$116+MOD(X55,Calculations!$C$118))+Control!$C$7*Calculations!$C$84*INDEX('Monthly Data'!P:P,Calculations!$C$116+MOD(X55,Calculations!$C$118))+Control!$C$7*Calculations!$C$85*INDEX('Monthly Data'!Q:Q,Calculations!$C$116+MOD(X55,Calculations!$C$118))+(1-Control!$C$7*Calculations!$C$87)*INDEX('Monthly Data'!R:R,Calculations!$C$116+MOD(X55,Calculations!$C$118))</f>
        <v>1.5216630695380906E-2</v>
      </c>
      <c r="EO55" s="86">
        <f ca="1">Control!$C$7*Calculations!$C$82*INDEX('Monthly Data'!N:N,Calculations!$C$116+MOD(Y55,Calculations!$C$118))+Control!$C$7*Calculations!$C$83*INDEX('Monthly Data'!O:O,Calculations!$C$116+MOD(Y55,Calculations!$C$118))+Control!$C$7*Calculations!$C$84*INDEX('Monthly Data'!P:P,Calculations!$C$116+MOD(Y55,Calculations!$C$118))+Control!$C$7*Calculations!$C$85*INDEX('Monthly Data'!Q:Q,Calculations!$C$116+MOD(Y55,Calculations!$C$118))+(1-Control!$C$7*Calculations!$C$87)*INDEX('Monthly Data'!R:R,Calculations!$C$116+MOD(Y55,Calculations!$C$118))</f>
        <v>7.857567536297622E-3</v>
      </c>
      <c r="EP55" s="86">
        <f ca="1">Control!$C$7*Calculations!$C$82*INDEX('Monthly Data'!N:N,Calculations!$C$116+MOD(Z55,Calculations!$C$118))+Control!$C$7*Calculations!$C$83*INDEX('Monthly Data'!O:O,Calculations!$C$116+MOD(Z55,Calculations!$C$118))+Control!$C$7*Calculations!$C$84*INDEX('Monthly Data'!P:P,Calculations!$C$116+MOD(Z55,Calculations!$C$118))+Control!$C$7*Calculations!$C$85*INDEX('Monthly Data'!Q:Q,Calculations!$C$116+MOD(Z55,Calculations!$C$118))+(1-Control!$C$7*Calculations!$C$87)*INDEX('Monthly Data'!R:R,Calculations!$C$116+MOD(Z55,Calculations!$C$118))</f>
        <v>1.7361594973213587E-2</v>
      </c>
      <c r="EQ55" s="86">
        <f ca="1">Control!$C$7*Calculations!$C$82*INDEX('Monthly Data'!N:N,Calculations!$C$116+MOD(AA55,Calculations!$C$118))+Control!$C$7*Calculations!$C$83*INDEX('Monthly Data'!O:O,Calculations!$C$116+MOD(AA55,Calculations!$C$118))+Control!$C$7*Calculations!$C$84*INDEX('Monthly Data'!P:P,Calculations!$C$116+MOD(AA55,Calculations!$C$118))+Control!$C$7*Calculations!$C$85*INDEX('Monthly Data'!Q:Q,Calculations!$C$116+MOD(AA55,Calculations!$C$118))+(1-Control!$C$7*Calculations!$C$87)*INDEX('Monthly Data'!R:R,Calculations!$C$116+MOD(AA55,Calculations!$C$118))</f>
        <v>3.9251937367756782E-3</v>
      </c>
      <c r="ER55" s="86">
        <f ca="1">Control!$C$7*Calculations!$C$82*INDEX('Monthly Data'!N:N,Calculations!$C$116+MOD(AB55,Calculations!$C$118))+Control!$C$7*Calculations!$C$83*INDEX('Monthly Data'!O:O,Calculations!$C$116+MOD(AB55,Calculations!$C$118))+Control!$C$7*Calculations!$C$84*INDEX('Monthly Data'!P:P,Calculations!$C$116+MOD(AB55,Calculations!$C$118))+Control!$C$7*Calculations!$C$85*INDEX('Monthly Data'!Q:Q,Calculations!$C$116+MOD(AB55,Calculations!$C$118))+(1-Control!$C$7*Calculations!$C$87)*INDEX('Monthly Data'!R:R,Calculations!$C$116+MOD(AB55,Calculations!$C$118))</f>
        <v>3.1011313347584085E-2</v>
      </c>
      <c r="ES55" s="86">
        <f ca="1">Control!$C$7*Calculations!$C$82*INDEX('Monthly Data'!N:N,Calculations!$C$116+MOD(AC55,Calculations!$C$118))+Control!$C$7*Calculations!$C$83*INDEX('Monthly Data'!O:O,Calculations!$C$116+MOD(AC55,Calculations!$C$118))+Control!$C$7*Calculations!$C$84*INDEX('Monthly Data'!P:P,Calculations!$C$116+MOD(AC55,Calculations!$C$118))+Control!$C$7*Calculations!$C$85*INDEX('Monthly Data'!Q:Q,Calculations!$C$116+MOD(AC55,Calculations!$C$118))+(1-Control!$C$7*Calculations!$C$87)*INDEX('Monthly Data'!R:R,Calculations!$C$116+MOD(AC55,Calculations!$C$118))</f>
        <v>3.9251937367756782E-3</v>
      </c>
      <c r="ET55" s="86">
        <f ca="1">Control!$C$7*Calculations!$C$82*INDEX('Monthly Data'!N:N,Calculations!$C$116+MOD(AD55,Calculations!$C$118))+Control!$C$7*Calculations!$C$83*INDEX('Monthly Data'!O:O,Calculations!$C$116+MOD(AD55,Calculations!$C$118))+Control!$C$7*Calculations!$C$84*INDEX('Monthly Data'!P:P,Calculations!$C$116+MOD(AD55,Calculations!$C$118))+Control!$C$7*Calculations!$C$85*INDEX('Monthly Data'!Q:Q,Calculations!$C$116+MOD(AD55,Calculations!$C$118))+(1-Control!$C$7*Calculations!$C$87)*INDEX('Monthly Data'!R:R,Calculations!$C$116+MOD(AD55,Calculations!$C$118))</f>
        <v>-1.1360801645249321E-2</v>
      </c>
      <c r="EU55" s="86">
        <f ca="1">Control!$C$7*Calculations!$C$82*INDEX('Monthly Data'!N:N,Calculations!$C$116+MOD(AE55,Calculations!$C$118))+Control!$C$7*Calculations!$C$83*INDEX('Monthly Data'!O:O,Calculations!$C$116+MOD(AE55,Calculations!$C$118))+Control!$C$7*Calculations!$C$84*INDEX('Monthly Data'!P:P,Calculations!$C$116+MOD(AE55,Calculations!$C$118))+Control!$C$7*Calculations!$C$85*INDEX('Monthly Data'!Q:Q,Calculations!$C$116+MOD(AE55,Calculations!$C$118))+(1-Control!$C$7*Calculations!$C$87)*INDEX('Monthly Data'!R:R,Calculations!$C$116+MOD(AE55,Calculations!$C$118))</f>
        <v>3.4808428836917149E-3</v>
      </c>
      <c r="EV55" s="86">
        <f ca="1">Control!$C$7*Calculations!$C$82*INDEX('Monthly Data'!N:N,Calculations!$C$116+MOD(AF55,Calculations!$C$118))+Control!$C$7*Calculations!$C$83*INDEX('Monthly Data'!O:O,Calculations!$C$116+MOD(AF55,Calculations!$C$118))+Control!$C$7*Calculations!$C$84*INDEX('Monthly Data'!P:P,Calculations!$C$116+MOD(AF55,Calculations!$C$118))+Control!$C$7*Calculations!$C$85*INDEX('Monthly Data'!Q:Q,Calculations!$C$116+MOD(AF55,Calculations!$C$118))+(1-Control!$C$7*Calculations!$C$87)*INDEX('Monthly Data'!R:R,Calculations!$C$116+MOD(AF55,Calculations!$C$118))</f>
        <v>8.4240675975201049E-3</v>
      </c>
      <c r="EW55" s="86">
        <f ca="1">Control!$C$7*Calculations!$C$82*INDEX('Monthly Data'!N:N,Calculations!$C$116+MOD(AG55,Calculations!$C$118))+Control!$C$7*Calculations!$C$83*INDEX('Monthly Data'!O:O,Calculations!$C$116+MOD(AG55,Calculations!$C$118))+Control!$C$7*Calculations!$C$84*INDEX('Monthly Data'!P:P,Calculations!$C$116+MOD(AG55,Calculations!$C$118))+Control!$C$7*Calculations!$C$85*INDEX('Monthly Data'!Q:Q,Calculations!$C$116+MOD(AG55,Calculations!$C$118))+(1-Control!$C$7*Calculations!$C$87)*INDEX('Monthly Data'!R:R,Calculations!$C$116+MOD(AG55,Calculations!$C$118))</f>
        <v>2.4470405846852006E-3</v>
      </c>
      <c r="EX55" s="86">
        <f ca="1">Control!$C$7*Calculations!$C$82*INDEX('Monthly Data'!N:N,Calculations!$C$116+MOD(AH55,Calculations!$C$118))+Control!$C$7*Calculations!$C$83*INDEX('Monthly Data'!O:O,Calculations!$C$116+MOD(AH55,Calculations!$C$118))+Control!$C$7*Calculations!$C$84*INDEX('Monthly Data'!P:P,Calculations!$C$116+MOD(AH55,Calculations!$C$118))+Control!$C$7*Calculations!$C$85*INDEX('Monthly Data'!Q:Q,Calculations!$C$116+MOD(AH55,Calculations!$C$118))+(1-Control!$C$7*Calculations!$C$87)*INDEX('Monthly Data'!R:R,Calculations!$C$116+MOD(AH55,Calculations!$C$118))</f>
        <v>1.0627294914941248E-2</v>
      </c>
      <c r="EY55" s="86">
        <f ca="1">Control!$C$7*Calculations!$C$82*INDEX('Monthly Data'!N:N,Calculations!$C$116+MOD(AI55,Calculations!$C$118))+Control!$C$7*Calculations!$C$83*INDEX('Monthly Data'!O:O,Calculations!$C$116+MOD(AI55,Calculations!$C$118))+Control!$C$7*Calculations!$C$84*INDEX('Monthly Data'!P:P,Calculations!$C$116+MOD(AI55,Calculations!$C$118))+Control!$C$7*Calculations!$C$85*INDEX('Monthly Data'!Q:Q,Calculations!$C$116+MOD(AI55,Calculations!$C$118))+(1-Control!$C$7*Calculations!$C$87)*INDEX('Monthly Data'!R:R,Calculations!$C$116+MOD(AI55,Calculations!$C$118))</f>
        <v>2.0524935548016137E-2</v>
      </c>
      <c r="EZ55" s="86">
        <f ca="1">Control!$C$7*Calculations!$C$82*INDEX('Monthly Data'!N:N,Calculations!$C$116+MOD(AJ55,Calculations!$C$118))+Control!$C$7*Calculations!$C$83*INDEX('Monthly Data'!O:O,Calculations!$C$116+MOD(AJ55,Calculations!$C$118))+Control!$C$7*Calculations!$C$84*INDEX('Monthly Data'!P:P,Calculations!$C$116+MOD(AJ55,Calculations!$C$118))+Control!$C$7*Calculations!$C$85*INDEX('Monthly Data'!Q:Q,Calculations!$C$116+MOD(AJ55,Calculations!$C$118))+(1-Control!$C$7*Calculations!$C$87)*INDEX('Monthly Data'!R:R,Calculations!$C$116+MOD(AJ55,Calculations!$C$118))</f>
        <v>1.1704119272391494E-2</v>
      </c>
      <c r="FA55" s="86">
        <f ca="1">Control!$C$7*Calculations!$C$82*INDEX('Monthly Data'!N:N,Calculations!$C$116+MOD(AK55,Calculations!$C$118))+Control!$C$7*Calculations!$C$83*INDEX('Monthly Data'!O:O,Calculations!$C$116+MOD(AK55,Calculations!$C$118))+Control!$C$7*Calculations!$C$84*INDEX('Monthly Data'!P:P,Calculations!$C$116+MOD(AK55,Calculations!$C$118))+Control!$C$7*Calculations!$C$85*INDEX('Monthly Data'!Q:Q,Calculations!$C$116+MOD(AK55,Calculations!$C$118))+(1-Control!$C$7*Calculations!$C$87)*INDEX('Monthly Data'!R:R,Calculations!$C$116+MOD(AK55,Calculations!$C$118))</f>
        <v>6.4539397490030407E-3</v>
      </c>
      <c r="FB55" s="86">
        <f ca="1">Control!$C$7*Calculations!$C$82*INDEX('Monthly Data'!N:N,Calculations!$C$116+MOD(AL55,Calculations!$C$118))+Control!$C$7*Calculations!$C$83*INDEX('Monthly Data'!O:O,Calculations!$C$116+MOD(AL55,Calculations!$C$118))+Control!$C$7*Calculations!$C$84*INDEX('Monthly Data'!P:P,Calculations!$C$116+MOD(AL55,Calculations!$C$118))+Control!$C$7*Calculations!$C$85*INDEX('Monthly Data'!Q:Q,Calculations!$C$116+MOD(AL55,Calculations!$C$118))+(1-Control!$C$7*Calculations!$C$87)*INDEX('Monthly Data'!R:R,Calculations!$C$116+MOD(AL55,Calculations!$C$118))</f>
        <v>1.0921298083007208E-2</v>
      </c>
      <c r="FC55" s="86">
        <f ca="1">Control!$C$7*Calculations!$C$82*INDEX('Monthly Data'!N:N,Calculations!$C$116+MOD(AM55,Calculations!$C$118))+Control!$C$7*Calculations!$C$83*INDEX('Monthly Data'!O:O,Calculations!$C$116+MOD(AM55,Calculations!$C$118))+Control!$C$7*Calculations!$C$84*INDEX('Monthly Data'!P:P,Calculations!$C$116+MOD(AM55,Calculations!$C$118))+Control!$C$7*Calculations!$C$85*INDEX('Monthly Data'!Q:Q,Calculations!$C$116+MOD(AM55,Calculations!$C$118))+(1-Control!$C$7*Calculations!$C$87)*INDEX('Monthly Data'!R:R,Calculations!$C$116+MOD(AM55,Calculations!$C$118))</f>
        <v>8.3814116887657771E-3</v>
      </c>
      <c r="FD55" s="86">
        <f ca="1">Control!$C$7*Calculations!$C$82*INDEX('Monthly Data'!N:N,Calculations!$C$116+MOD(AN55,Calculations!$C$118))+Control!$C$7*Calculations!$C$83*INDEX('Monthly Data'!O:O,Calculations!$C$116+MOD(AN55,Calculations!$C$118))+Control!$C$7*Calculations!$C$84*INDEX('Monthly Data'!P:P,Calculations!$C$116+MOD(AN55,Calculations!$C$118))+Control!$C$7*Calculations!$C$85*INDEX('Monthly Data'!Q:Q,Calculations!$C$116+MOD(AN55,Calculations!$C$118))+(1-Control!$C$7*Calculations!$C$87)*INDEX('Monthly Data'!R:R,Calculations!$C$116+MOD(AN55,Calculations!$C$118))</f>
        <v>-3.299557342782896E-2</v>
      </c>
      <c r="FE55" s="86">
        <f ca="1">Control!$C$7*Calculations!$C$82*INDEX('Monthly Data'!N:N,Calculations!$C$116+MOD(AO55,Calculations!$C$118))+Control!$C$7*Calculations!$C$83*INDEX('Monthly Data'!O:O,Calculations!$C$116+MOD(AO55,Calculations!$C$118))+Control!$C$7*Calculations!$C$84*INDEX('Monthly Data'!P:P,Calculations!$C$116+MOD(AO55,Calculations!$C$118))+Control!$C$7*Calculations!$C$85*INDEX('Monthly Data'!Q:Q,Calculations!$C$116+MOD(AO55,Calculations!$C$118))+(1-Control!$C$7*Calculations!$C$87)*INDEX('Monthly Data'!R:R,Calculations!$C$116+MOD(AO55,Calculations!$C$118))</f>
        <v>2.4470405846852006E-3</v>
      </c>
      <c r="FF55" s="86">
        <f ca="1">Control!$C$7*Calculations!$C$82*INDEX('Monthly Data'!N:N,Calculations!$C$116+MOD(AP55,Calculations!$C$118))+Control!$C$7*Calculations!$C$83*INDEX('Monthly Data'!O:O,Calculations!$C$116+MOD(AP55,Calculations!$C$118))+Control!$C$7*Calculations!$C$84*INDEX('Monthly Data'!P:P,Calculations!$C$116+MOD(AP55,Calculations!$C$118))+Control!$C$7*Calculations!$C$85*INDEX('Monthly Data'!Q:Q,Calculations!$C$116+MOD(AP55,Calculations!$C$118))+(1-Control!$C$7*Calculations!$C$87)*INDEX('Monthly Data'!R:R,Calculations!$C$116+MOD(AP55,Calculations!$C$118))</f>
        <v>1.1702576456120543E-2</v>
      </c>
      <c r="FG55" s="86">
        <f ca="1">Control!$C$7*Calculations!$C$82*INDEX('Monthly Data'!N:N,Calculations!$C$116+MOD(AQ55,Calculations!$C$118))+Control!$C$7*Calculations!$C$83*INDEX('Monthly Data'!O:O,Calculations!$C$116+MOD(AQ55,Calculations!$C$118))+Control!$C$7*Calculations!$C$84*INDEX('Monthly Data'!P:P,Calculations!$C$116+MOD(AQ55,Calculations!$C$118))+Control!$C$7*Calculations!$C$85*INDEX('Monthly Data'!Q:Q,Calculations!$C$116+MOD(AQ55,Calculations!$C$118))+(1-Control!$C$7*Calculations!$C$87)*INDEX('Monthly Data'!R:R,Calculations!$C$116+MOD(AQ55,Calculations!$C$118))</f>
        <v>1.1106855739851785E-2</v>
      </c>
      <c r="FH55" s="86">
        <f ca="1">Control!$C$7*Calculations!$C$82*INDEX('Monthly Data'!N:N,Calculations!$C$116+MOD(AR55,Calculations!$C$118))+Control!$C$7*Calculations!$C$83*INDEX('Monthly Data'!O:O,Calculations!$C$116+MOD(AR55,Calculations!$C$118))+Control!$C$7*Calculations!$C$84*INDEX('Monthly Data'!P:P,Calculations!$C$116+MOD(AR55,Calculations!$C$118))+Control!$C$7*Calculations!$C$85*INDEX('Monthly Data'!Q:Q,Calculations!$C$116+MOD(AR55,Calculations!$C$118))+(1-Control!$C$7*Calculations!$C$87)*INDEX('Monthly Data'!R:R,Calculations!$C$116+MOD(AR55,Calculations!$C$118))</f>
        <v>1.5063457444773597E-2</v>
      </c>
      <c r="FI55" s="86">
        <f ca="1">Control!$C$7*Calculations!$C$82*INDEX('Monthly Data'!N:N,Calculations!$C$116+MOD(AS55,Calculations!$C$118))+Control!$C$7*Calculations!$C$83*INDEX('Monthly Data'!O:O,Calculations!$C$116+MOD(AS55,Calculations!$C$118))+Control!$C$7*Calculations!$C$84*INDEX('Monthly Data'!P:P,Calculations!$C$116+MOD(AS55,Calculations!$C$118))+Control!$C$7*Calculations!$C$85*INDEX('Monthly Data'!Q:Q,Calculations!$C$116+MOD(AS55,Calculations!$C$118))+(1-Control!$C$7*Calculations!$C$87)*INDEX('Monthly Data'!R:R,Calculations!$C$116+MOD(AS55,Calculations!$C$118))</f>
        <v>3.9251937367756782E-3</v>
      </c>
      <c r="FJ55" s="86">
        <f ca="1">Control!$C$7*Calculations!$C$82*INDEX('Monthly Data'!N:N,Calculations!$C$116+MOD(AT55,Calculations!$C$118))+Control!$C$7*Calculations!$C$83*INDEX('Monthly Data'!O:O,Calculations!$C$116+MOD(AT55,Calculations!$C$118))+Control!$C$7*Calculations!$C$84*INDEX('Monthly Data'!P:P,Calculations!$C$116+MOD(AT55,Calculations!$C$118))+Control!$C$7*Calculations!$C$85*INDEX('Monthly Data'!Q:Q,Calculations!$C$116+MOD(AT55,Calculations!$C$118))+(1-Control!$C$7*Calculations!$C$87)*INDEX('Monthly Data'!R:R,Calculations!$C$116+MOD(AT55,Calculations!$C$118))</f>
        <v>1.7361594973213587E-2</v>
      </c>
      <c r="FK55" s="86">
        <f ca="1">Control!$C$7*Calculations!$C$82*INDEX('Monthly Data'!N:N,Calculations!$C$116+MOD(AU55,Calculations!$C$118))+Control!$C$7*Calculations!$C$83*INDEX('Monthly Data'!O:O,Calculations!$C$116+MOD(AU55,Calculations!$C$118))+Control!$C$7*Calculations!$C$84*INDEX('Monthly Data'!P:P,Calculations!$C$116+MOD(AU55,Calculations!$C$118))+Control!$C$7*Calculations!$C$85*INDEX('Monthly Data'!Q:Q,Calculations!$C$116+MOD(AU55,Calculations!$C$118))+(1-Control!$C$7*Calculations!$C$87)*INDEX('Monthly Data'!R:R,Calculations!$C$116+MOD(AU55,Calculations!$C$118))</f>
        <v>-2.0259958308006688E-2</v>
      </c>
      <c r="FL55" s="86">
        <f ca="1">Control!$C$7*Calculations!$C$82*INDEX('Monthly Data'!N:N,Calculations!$C$116+MOD(AV55,Calculations!$C$118))+Control!$C$7*Calculations!$C$83*INDEX('Monthly Data'!O:O,Calculations!$C$116+MOD(AV55,Calculations!$C$118))+Control!$C$7*Calculations!$C$84*INDEX('Monthly Data'!P:P,Calculations!$C$116+MOD(AV55,Calculations!$C$118))+Control!$C$7*Calculations!$C$85*INDEX('Monthly Data'!Q:Q,Calculations!$C$116+MOD(AV55,Calculations!$C$118))+(1-Control!$C$7*Calculations!$C$87)*INDEX('Monthly Data'!R:R,Calculations!$C$116+MOD(AV55,Calculations!$C$118))</f>
        <v>3.7596120283497965E-2</v>
      </c>
      <c r="FM55" s="86">
        <f ca="1">Control!$C$7*Calculations!$C$82*INDEX('Monthly Data'!N:N,Calculations!$C$116+MOD(AW55,Calculations!$C$118))+Control!$C$7*Calculations!$C$83*INDEX('Monthly Data'!O:O,Calculations!$C$116+MOD(AW55,Calculations!$C$118))+Control!$C$7*Calculations!$C$84*INDEX('Monthly Data'!P:P,Calculations!$C$116+MOD(AW55,Calculations!$C$118))+Control!$C$7*Calculations!$C$85*INDEX('Monthly Data'!Q:Q,Calculations!$C$116+MOD(AW55,Calculations!$C$118))+(1-Control!$C$7*Calculations!$C$87)*INDEX('Monthly Data'!R:R,Calculations!$C$116+MOD(AW55,Calculations!$C$118))</f>
        <v>2.4842166689046628E-2</v>
      </c>
      <c r="FN55" s="86">
        <f ca="1">Control!$C$7*Calculations!$C$82*INDEX('Monthly Data'!N:N,Calculations!$C$116+MOD(AX55,Calculations!$C$118))+Control!$C$7*Calculations!$C$83*INDEX('Monthly Data'!O:O,Calculations!$C$116+MOD(AX55,Calculations!$C$118))+Control!$C$7*Calculations!$C$84*INDEX('Monthly Data'!P:P,Calculations!$C$116+MOD(AX55,Calculations!$C$118))+Control!$C$7*Calculations!$C$85*INDEX('Monthly Data'!Q:Q,Calculations!$C$116+MOD(AX55,Calculations!$C$118))+(1-Control!$C$7*Calculations!$C$87)*INDEX('Monthly Data'!R:R,Calculations!$C$116+MOD(AX55,Calculations!$C$118))</f>
        <v>-4.417423226995453E-3</v>
      </c>
      <c r="FO55" s="86">
        <f ca="1">Control!$C$7*Calculations!$C$82*INDEX('Monthly Data'!N:N,Calculations!$C$116+MOD(AY55,Calculations!$C$118))+Control!$C$7*Calculations!$C$83*INDEX('Monthly Data'!O:O,Calculations!$C$116+MOD(AY55,Calculations!$C$118))+Control!$C$7*Calculations!$C$84*INDEX('Monthly Data'!P:P,Calculations!$C$116+MOD(AY55,Calculations!$C$118))+Control!$C$7*Calculations!$C$85*INDEX('Monthly Data'!Q:Q,Calculations!$C$116+MOD(AY55,Calculations!$C$118))+(1-Control!$C$7*Calculations!$C$87)*INDEX('Monthly Data'!R:R,Calculations!$C$116+MOD(AY55,Calculations!$C$118))</f>
        <v>-9.8327855560634558E-3</v>
      </c>
      <c r="FP55" s="86">
        <f ca="1">Control!$C$7*Calculations!$C$82*INDEX('Monthly Data'!N:N,Calculations!$C$116+MOD(AZ55,Calculations!$C$118))+Control!$C$7*Calculations!$C$83*INDEX('Monthly Data'!O:O,Calculations!$C$116+MOD(AZ55,Calculations!$C$118))+Control!$C$7*Calculations!$C$84*INDEX('Monthly Data'!P:P,Calculations!$C$116+MOD(AZ55,Calculations!$C$118))+Control!$C$7*Calculations!$C$85*INDEX('Monthly Data'!Q:Q,Calculations!$C$116+MOD(AZ55,Calculations!$C$118))+(1-Control!$C$7*Calculations!$C$87)*INDEX('Monthly Data'!R:R,Calculations!$C$116+MOD(AZ55,Calculations!$C$118))</f>
        <v>-7.8872955230675015E-3</v>
      </c>
      <c r="FQ55" s="86">
        <f ca="1">Control!$C$7*Calculations!$C$82*INDEX('Monthly Data'!N:N,Calculations!$C$116+MOD(BA55,Calculations!$C$118))+Control!$C$7*Calculations!$C$83*INDEX('Monthly Data'!O:O,Calculations!$C$116+MOD(BA55,Calculations!$C$118))+Control!$C$7*Calculations!$C$84*INDEX('Monthly Data'!P:P,Calculations!$C$116+MOD(BA55,Calculations!$C$118))+Control!$C$7*Calculations!$C$85*INDEX('Monthly Data'!Q:Q,Calculations!$C$116+MOD(BA55,Calculations!$C$118))+(1-Control!$C$7*Calculations!$C$87)*INDEX('Monthly Data'!R:R,Calculations!$C$116+MOD(BA55,Calculations!$C$118))</f>
        <v>1.2722494017511032E-2</v>
      </c>
      <c r="FR55" s="86">
        <f ca="1">Control!$C$7*Calculations!$C$82*INDEX('Monthly Data'!N:N,Calculations!$C$116+MOD(BB55,Calculations!$C$118))+Control!$C$7*Calculations!$C$83*INDEX('Monthly Data'!O:O,Calculations!$C$116+MOD(BB55,Calculations!$C$118))+Control!$C$7*Calculations!$C$84*INDEX('Monthly Data'!P:P,Calculations!$C$116+MOD(BB55,Calculations!$C$118))+Control!$C$7*Calculations!$C$85*INDEX('Monthly Data'!Q:Q,Calculations!$C$116+MOD(BB55,Calculations!$C$118))+(1-Control!$C$7*Calculations!$C$87)*INDEX('Monthly Data'!R:R,Calculations!$C$116+MOD(BB55,Calculations!$C$118))</f>
        <v>1.1702576456120543E-2</v>
      </c>
      <c r="FS55" s="86">
        <f ca="1">Control!$C$7*Calculations!$C$82*INDEX('Monthly Data'!N:N,Calculations!$C$116+MOD(BC55,Calculations!$C$118))+Control!$C$7*Calculations!$C$83*INDEX('Monthly Data'!O:O,Calculations!$C$116+MOD(BC55,Calculations!$C$118))+Control!$C$7*Calculations!$C$84*INDEX('Monthly Data'!P:P,Calculations!$C$116+MOD(BC55,Calculations!$C$118))+Control!$C$7*Calculations!$C$85*INDEX('Monthly Data'!Q:Q,Calculations!$C$116+MOD(BC55,Calculations!$C$118))+(1-Control!$C$7*Calculations!$C$87)*INDEX('Monthly Data'!R:R,Calculations!$C$116+MOD(BC55,Calculations!$C$118))</f>
        <v>-1.5984879994281095E-2</v>
      </c>
      <c r="FT55" s="86">
        <f ca="1">Control!$C$7*Calculations!$C$82*INDEX('Monthly Data'!N:N,Calculations!$C$116+MOD(BD55,Calculations!$C$118))+Control!$C$7*Calculations!$C$83*INDEX('Monthly Data'!O:O,Calculations!$C$116+MOD(BD55,Calculations!$C$118))+Control!$C$7*Calculations!$C$84*INDEX('Monthly Data'!P:P,Calculations!$C$116+MOD(BD55,Calculations!$C$118))+Control!$C$7*Calculations!$C$85*INDEX('Monthly Data'!Q:Q,Calculations!$C$116+MOD(BD55,Calculations!$C$118))+(1-Control!$C$7*Calculations!$C$87)*INDEX('Monthly Data'!R:R,Calculations!$C$116+MOD(BD55,Calculations!$C$118))</f>
        <v>-1.9947061878162777E-2</v>
      </c>
      <c r="FU55" s="86">
        <f ca="1">Control!$C$7*Calculations!$C$82*INDEX('Monthly Data'!N:N,Calculations!$C$116+MOD(BE55,Calculations!$C$118))+Control!$C$7*Calculations!$C$83*INDEX('Monthly Data'!O:O,Calculations!$C$116+MOD(BE55,Calculations!$C$118))+Control!$C$7*Calculations!$C$84*INDEX('Monthly Data'!P:P,Calculations!$C$116+MOD(BE55,Calculations!$C$118))+Control!$C$7*Calculations!$C$85*INDEX('Monthly Data'!Q:Q,Calculations!$C$116+MOD(BE55,Calculations!$C$118))+(1-Control!$C$7*Calculations!$C$87)*INDEX('Monthly Data'!R:R,Calculations!$C$116+MOD(BE55,Calculations!$C$118))</f>
        <v>-3.9863250714949353E-2</v>
      </c>
      <c r="FV55" s="86">
        <f ca="1">Control!$C$7*Calculations!$C$82*INDEX('Monthly Data'!N:N,Calculations!$C$116+MOD(BF55,Calculations!$C$118))+Control!$C$7*Calculations!$C$83*INDEX('Monthly Data'!O:O,Calculations!$C$116+MOD(BF55,Calculations!$C$118))+Control!$C$7*Calculations!$C$84*INDEX('Monthly Data'!P:P,Calculations!$C$116+MOD(BF55,Calculations!$C$118))+Control!$C$7*Calculations!$C$85*INDEX('Monthly Data'!Q:Q,Calculations!$C$116+MOD(BF55,Calculations!$C$118))+(1-Control!$C$7*Calculations!$C$87)*INDEX('Monthly Data'!R:R,Calculations!$C$116+MOD(BF55,Calculations!$C$118))</f>
        <v>-2.5168357537820856E-4</v>
      </c>
      <c r="FW55" s="86">
        <f ca="1">Control!$C$7*Calculations!$C$82*INDEX('Monthly Data'!N:N,Calculations!$C$116+MOD(BG55,Calculations!$C$118))+Control!$C$7*Calculations!$C$83*INDEX('Monthly Data'!O:O,Calculations!$C$116+MOD(BG55,Calculations!$C$118))+Control!$C$7*Calculations!$C$84*INDEX('Monthly Data'!P:P,Calculations!$C$116+MOD(BG55,Calculations!$C$118))+Control!$C$7*Calculations!$C$85*INDEX('Monthly Data'!Q:Q,Calculations!$C$116+MOD(BG55,Calculations!$C$118))+(1-Control!$C$7*Calculations!$C$87)*INDEX('Monthly Data'!R:R,Calculations!$C$116+MOD(BG55,Calculations!$C$118))</f>
        <v>1.1704119272391494E-2</v>
      </c>
      <c r="FX55" s="86">
        <f ca="1">Control!$C$7*Calculations!$C$82*INDEX('Monthly Data'!N:N,Calculations!$C$116+MOD(BH55,Calculations!$C$118))+Control!$C$7*Calculations!$C$83*INDEX('Monthly Data'!O:O,Calculations!$C$116+MOD(BH55,Calculations!$C$118))+Control!$C$7*Calculations!$C$84*INDEX('Monthly Data'!P:P,Calculations!$C$116+MOD(BH55,Calculations!$C$118))+Control!$C$7*Calculations!$C$85*INDEX('Monthly Data'!Q:Q,Calculations!$C$116+MOD(BH55,Calculations!$C$118))+(1-Control!$C$7*Calculations!$C$87)*INDEX('Monthly Data'!R:R,Calculations!$C$116+MOD(BH55,Calculations!$C$118))</f>
        <v>1.7599621212565995E-2</v>
      </c>
      <c r="FY55" s="86">
        <f ca="1">Control!$C$7*Calculations!$C$82*INDEX('Monthly Data'!N:N,Calculations!$C$116+MOD(BI55,Calculations!$C$118))+Control!$C$7*Calculations!$C$83*INDEX('Monthly Data'!O:O,Calculations!$C$116+MOD(BI55,Calculations!$C$118))+Control!$C$7*Calculations!$C$84*INDEX('Monthly Data'!P:P,Calculations!$C$116+MOD(BI55,Calculations!$C$118))+Control!$C$7*Calculations!$C$85*INDEX('Monthly Data'!Q:Q,Calculations!$C$116+MOD(BI55,Calculations!$C$118))+(1-Control!$C$7*Calculations!$C$87)*INDEX('Monthly Data'!R:R,Calculations!$C$116+MOD(BI55,Calculations!$C$118))</f>
        <v>3.1070573055362403E-2</v>
      </c>
      <c r="FZ55" s="86">
        <f ca="1">Control!$C$7*Calculations!$C$82*INDEX('Monthly Data'!N:N,Calculations!$C$116+MOD(BJ55,Calculations!$C$118))+Control!$C$7*Calculations!$C$83*INDEX('Monthly Data'!O:O,Calculations!$C$116+MOD(BJ55,Calculations!$C$118))+Control!$C$7*Calculations!$C$84*INDEX('Monthly Data'!P:P,Calculations!$C$116+MOD(BJ55,Calculations!$C$118))+Control!$C$7*Calculations!$C$85*INDEX('Monthly Data'!Q:Q,Calculations!$C$116+MOD(BJ55,Calculations!$C$118))+(1-Control!$C$7*Calculations!$C$87)*INDEX('Monthly Data'!R:R,Calculations!$C$116+MOD(BJ55,Calculations!$C$118))</f>
        <v>1.5108777406081684E-3</v>
      </c>
      <c r="GA55" s="86">
        <f ca="1">Control!$C$7*Calculations!$C$82*INDEX('Monthly Data'!N:N,Calculations!$C$116+MOD(BK55,Calculations!$C$118))+Control!$C$7*Calculations!$C$83*INDEX('Monthly Data'!O:O,Calculations!$C$116+MOD(BK55,Calculations!$C$118))+Control!$C$7*Calculations!$C$84*INDEX('Monthly Data'!P:P,Calculations!$C$116+MOD(BK55,Calculations!$C$118))+Control!$C$7*Calculations!$C$85*INDEX('Monthly Data'!Q:Q,Calculations!$C$116+MOD(BK55,Calculations!$C$118))+(1-Control!$C$7*Calculations!$C$87)*INDEX('Monthly Data'!R:R,Calculations!$C$116+MOD(BK55,Calculations!$C$118))</f>
        <v>1.142101364887867E-2</v>
      </c>
      <c r="GB55" s="86">
        <f ca="1">Control!$C$7*Calculations!$C$82*INDEX('Monthly Data'!N:N,Calculations!$C$116+MOD(BL55,Calculations!$C$118))+Control!$C$7*Calculations!$C$83*INDEX('Monthly Data'!O:O,Calculations!$C$116+MOD(BL55,Calculations!$C$118))+Control!$C$7*Calculations!$C$84*INDEX('Monthly Data'!P:P,Calculations!$C$116+MOD(BL55,Calculations!$C$118))+Control!$C$7*Calculations!$C$85*INDEX('Monthly Data'!Q:Q,Calculations!$C$116+MOD(BL55,Calculations!$C$118))+(1-Control!$C$7*Calculations!$C$87)*INDEX('Monthly Data'!R:R,Calculations!$C$116+MOD(BL55,Calculations!$C$118))</f>
        <v>3.5231336013669103E-2</v>
      </c>
      <c r="GC55" s="86">
        <f ca="1">Control!$C$7*Calculations!$C$82*INDEX('Monthly Data'!N:N,Calculations!$C$116+MOD(BM55,Calculations!$C$118))+Control!$C$7*Calculations!$C$83*INDEX('Monthly Data'!O:O,Calculations!$C$116+MOD(BM55,Calculations!$C$118))+Control!$C$7*Calculations!$C$84*INDEX('Monthly Data'!P:P,Calculations!$C$116+MOD(BM55,Calculations!$C$118))+Control!$C$7*Calculations!$C$85*INDEX('Monthly Data'!Q:Q,Calculations!$C$116+MOD(BM55,Calculations!$C$118))+(1-Control!$C$7*Calculations!$C$87)*INDEX('Monthly Data'!R:R,Calculations!$C$116+MOD(BM55,Calculations!$C$118))</f>
        <v>-7.8872955230675015E-3</v>
      </c>
      <c r="GD55" s="86">
        <f ca="1">Control!$C$7*Calculations!$C$82*INDEX('Monthly Data'!N:N,Calculations!$C$116+MOD(BN55,Calculations!$C$118))+Control!$C$7*Calculations!$C$83*INDEX('Monthly Data'!O:O,Calculations!$C$116+MOD(BN55,Calculations!$C$118))+Control!$C$7*Calculations!$C$84*INDEX('Monthly Data'!P:P,Calculations!$C$116+MOD(BN55,Calculations!$C$118))+Control!$C$7*Calculations!$C$85*INDEX('Monthly Data'!Q:Q,Calculations!$C$116+MOD(BN55,Calculations!$C$118))+(1-Control!$C$7*Calculations!$C$87)*INDEX('Monthly Data'!R:R,Calculations!$C$116+MOD(BN55,Calculations!$C$118))</f>
        <v>4.7768166384148329E-3</v>
      </c>
      <c r="GE55" s="86">
        <f ca="1">Control!$C$7*Calculations!$C$82*INDEX('Monthly Data'!N:N,Calculations!$C$116+MOD(BO55,Calculations!$C$118))+Control!$C$7*Calculations!$C$83*INDEX('Monthly Data'!O:O,Calculations!$C$116+MOD(BO55,Calculations!$C$118))+Control!$C$7*Calculations!$C$84*INDEX('Monthly Data'!P:P,Calculations!$C$116+MOD(BO55,Calculations!$C$118))+Control!$C$7*Calculations!$C$85*INDEX('Monthly Data'!Q:Q,Calculations!$C$116+MOD(BO55,Calculations!$C$118))+(1-Control!$C$7*Calculations!$C$87)*INDEX('Monthly Data'!R:R,Calculations!$C$116+MOD(BO55,Calculations!$C$118))</f>
        <v>1.5108777406081684E-3</v>
      </c>
      <c r="GF55" s="86">
        <f ca="1">Control!$C$7*Calculations!$C$82*INDEX('Monthly Data'!N:N,Calculations!$C$116+MOD(BP55,Calculations!$C$118))+Control!$C$7*Calculations!$C$83*INDEX('Monthly Data'!O:O,Calculations!$C$116+MOD(BP55,Calculations!$C$118))+Control!$C$7*Calculations!$C$84*INDEX('Monthly Data'!P:P,Calculations!$C$116+MOD(BP55,Calculations!$C$118))+Control!$C$7*Calculations!$C$85*INDEX('Monthly Data'!Q:Q,Calculations!$C$116+MOD(BP55,Calculations!$C$118))+(1-Control!$C$7*Calculations!$C$87)*INDEX('Monthly Data'!R:R,Calculations!$C$116+MOD(BP55,Calculations!$C$118))</f>
        <v>2.9708469559001142E-2</v>
      </c>
      <c r="GG55" s="86">
        <f ca="1">Control!$C$7*Calculations!$C$82*INDEX('Monthly Data'!N:N,Calculations!$C$116+MOD(BQ55,Calculations!$C$118))+Control!$C$7*Calculations!$C$83*INDEX('Monthly Data'!O:O,Calculations!$C$116+MOD(BQ55,Calculations!$C$118))+Control!$C$7*Calculations!$C$84*INDEX('Monthly Data'!P:P,Calculations!$C$116+MOD(BQ55,Calculations!$C$118))+Control!$C$7*Calculations!$C$85*INDEX('Monthly Data'!Q:Q,Calculations!$C$116+MOD(BQ55,Calculations!$C$118))+(1-Control!$C$7*Calculations!$C$87)*INDEX('Monthly Data'!R:R,Calculations!$C$116+MOD(BQ55,Calculations!$C$118))</f>
        <v>9.5791276036140301E-3</v>
      </c>
      <c r="GH55" s="86">
        <f ca="1">Control!$C$7*Calculations!$C$82*INDEX('Monthly Data'!N:N,Calculations!$C$116+MOD(BR55,Calculations!$C$118))+Control!$C$7*Calculations!$C$83*INDEX('Monthly Data'!O:O,Calculations!$C$116+MOD(BR55,Calculations!$C$118))+Control!$C$7*Calculations!$C$84*INDEX('Monthly Data'!P:P,Calculations!$C$116+MOD(BR55,Calculations!$C$118))+Control!$C$7*Calculations!$C$85*INDEX('Monthly Data'!Q:Q,Calculations!$C$116+MOD(BR55,Calculations!$C$118))+(1-Control!$C$7*Calculations!$C$87)*INDEX('Monthly Data'!R:R,Calculations!$C$116+MOD(BR55,Calculations!$C$118))</f>
        <v>-3.8554137824290124E-2</v>
      </c>
      <c r="GI55" s="86">
        <f ca="1">Control!$C$7*Calculations!$C$82*INDEX('Monthly Data'!N:N,Calculations!$C$116+MOD(BS55,Calculations!$C$118))+Control!$C$7*Calculations!$C$83*INDEX('Monthly Data'!O:O,Calculations!$C$116+MOD(BS55,Calculations!$C$118))+Control!$C$7*Calculations!$C$84*INDEX('Monthly Data'!P:P,Calculations!$C$116+MOD(BS55,Calculations!$C$118))+Control!$C$7*Calculations!$C$85*INDEX('Monthly Data'!Q:Q,Calculations!$C$116+MOD(BS55,Calculations!$C$118))+(1-Control!$C$7*Calculations!$C$87)*INDEX('Monthly Data'!R:R,Calculations!$C$116+MOD(BS55,Calculations!$C$118))</f>
        <v>-1.3959200237295809E-2</v>
      </c>
      <c r="GJ55" s="86">
        <f ca="1">Control!$C$7*Calculations!$C$82*INDEX('Monthly Data'!N:N,Calculations!$C$116+MOD(BT55,Calculations!$C$118))+Control!$C$7*Calculations!$C$83*INDEX('Monthly Data'!O:O,Calculations!$C$116+MOD(BT55,Calculations!$C$118))+Control!$C$7*Calculations!$C$84*INDEX('Monthly Data'!P:P,Calculations!$C$116+MOD(BT55,Calculations!$C$118))+Control!$C$7*Calculations!$C$85*INDEX('Monthly Data'!Q:Q,Calculations!$C$116+MOD(BT55,Calculations!$C$118))+(1-Control!$C$7*Calculations!$C$87)*INDEX('Monthly Data'!R:R,Calculations!$C$116+MOD(BT55,Calculations!$C$118))</f>
        <v>1.7472933988537529E-2</v>
      </c>
      <c r="GK55" s="86">
        <f ca="1">Control!$C$7*Calculations!$C$82*INDEX('Monthly Data'!N:N,Calculations!$C$116+MOD(BU55,Calculations!$C$118))+Control!$C$7*Calculations!$C$83*INDEX('Monthly Data'!O:O,Calculations!$C$116+MOD(BU55,Calculations!$C$118))+Control!$C$7*Calculations!$C$84*INDEX('Monthly Data'!P:P,Calculations!$C$116+MOD(BU55,Calculations!$C$118))+Control!$C$7*Calculations!$C$85*INDEX('Monthly Data'!Q:Q,Calculations!$C$116+MOD(BU55,Calculations!$C$118))+(1-Control!$C$7*Calculations!$C$87)*INDEX('Monthly Data'!R:R,Calculations!$C$116+MOD(BU55,Calculations!$C$118))</f>
        <v>2.2757992058453024E-3</v>
      </c>
      <c r="GL55" s="86">
        <f ca="1">Control!$C$7*Calculations!$C$82*INDEX('Monthly Data'!N:N,Calculations!$C$116+MOD(BV55,Calculations!$C$118))+Control!$C$7*Calculations!$C$83*INDEX('Monthly Data'!O:O,Calculations!$C$116+MOD(BV55,Calculations!$C$118))+Control!$C$7*Calculations!$C$84*INDEX('Monthly Data'!P:P,Calculations!$C$116+MOD(BV55,Calculations!$C$118))+Control!$C$7*Calculations!$C$85*INDEX('Monthly Data'!Q:Q,Calculations!$C$116+MOD(BV55,Calculations!$C$118))+(1-Control!$C$7*Calculations!$C$87)*INDEX('Monthly Data'!R:R,Calculations!$C$116+MOD(BV55,Calculations!$C$118))</f>
        <v>1.3891563624307685E-2</v>
      </c>
      <c r="GM55" s="86">
        <f ca="1">Control!$C$7*Calculations!$C$82*INDEX('Monthly Data'!N:N,Calculations!$C$116+MOD(BW55,Calculations!$C$118))+Control!$C$7*Calculations!$C$83*INDEX('Monthly Data'!O:O,Calculations!$C$116+MOD(BW55,Calculations!$C$118))+Control!$C$7*Calculations!$C$84*INDEX('Monthly Data'!P:P,Calculations!$C$116+MOD(BW55,Calculations!$C$118))+Control!$C$7*Calculations!$C$85*INDEX('Monthly Data'!Q:Q,Calculations!$C$116+MOD(BW55,Calculations!$C$118))+(1-Control!$C$7*Calculations!$C$87)*INDEX('Monthly Data'!R:R,Calculations!$C$116+MOD(BW55,Calculations!$C$118))</f>
        <v>-1.6546126717384396E-2</v>
      </c>
      <c r="GN55" s="86">
        <f ca="1">Control!$C$7*Calculations!$C$82*INDEX('Monthly Data'!N:N,Calculations!$C$116+MOD(BX55,Calculations!$C$118))+Control!$C$7*Calculations!$C$83*INDEX('Monthly Data'!O:O,Calculations!$C$116+MOD(BX55,Calculations!$C$118))+Control!$C$7*Calculations!$C$84*INDEX('Monthly Data'!P:P,Calculations!$C$116+MOD(BX55,Calculations!$C$118))+Control!$C$7*Calculations!$C$85*INDEX('Monthly Data'!Q:Q,Calculations!$C$116+MOD(BX55,Calculations!$C$118))+(1-Control!$C$7*Calculations!$C$87)*INDEX('Monthly Data'!R:R,Calculations!$C$116+MOD(BX55,Calculations!$C$118))</f>
        <v>1.1786765492207996E-2</v>
      </c>
      <c r="GO55" s="86">
        <f ca="1">Control!$C$7*Calculations!$C$82*INDEX('Monthly Data'!N:N,Calculations!$C$116+MOD(BY55,Calculations!$C$118))+Control!$C$7*Calculations!$C$83*INDEX('Monthly Data'!O:O,Calculations!$C$116+MOD(BY55,Calculations!$C$118))+Control!$C$7*Calculations!$C$84*INDEX('Monthly Data'!P:P,Calculations!$C$116+MOD(BY55,Calculations!$C$118))+Control!$C$7*Calculations!$C$85*INDEX('Monthly Data'!Q:Q,Calculations!$C$116+MOD(BY55,Calculations!$C$118))+(1-Control!$C$7*Calculations!$C$87)*INDEX('Monthly Data'!R:R,Calculations!$C$116+MOD(BY55,Calculations!$C$118))</f>
        <v>-2.7490061308214487E-3</v>
      </c>
      <c r="GP55" s="86">
        <f ca="1">Control!$C$7*Calculations!$C$82*INDEX('Monthly Data'!N:N,Calculations!$C$116+MOD(BZ55,Calculations!$C$118))+Control!$C$7*Calculations!$C$83*INDEX('Monthly Data'!O:O,Calculations!$C$116+MOD(BZ55,Calculations!$C$118))+Control!$C$7*Calculations!$C$84*INDEX('Monthly Data'!P:P,Calculations!$C$116+MOD(BZ55,Calculations!$C$118))+Control!$C$7*Calculations!$C$85*INDEX('Monthly Data'!Q:Q,Calculations!$C$116+MOD(BZ55,Calculations!$C$118))+(1-Control!$C$7*Calculations!$C$87)*INDEX('Monthly Data'!R:R,Calculations!$C$116+MOD(BZ55,Calculations!$C$118))</f>
        <v>2.9708469559001142E-2</v>
      </c>
      <c r="GQ55" s="86">
        <f ca="1">Control!$C$7*Calculations!$C$82*INDEX('Monthly Data'!N:N,Calculations!$C$116+MOD(CA55,Calculations!$C$118))+Control!$C$7*Calculations!$C$83*INDEX('Monthly Data'!O:O,Calculations!$C$116+MOD(CA55,Calculations!$C$118))+Control!$C$7*Calculations!$C$84*INDEX('Monthly Data'!P:P,Calculations!$C$116+MOD(CA55,Calculations!$C$118))+Control!$C$7*Calculations!$C$85*INDEX('Monthly Data'!Q:Q,Calculations!$C$116+MOD(CA55,Calculations!$C$118))+(1-Control!$C$7*Calculations!$C$87)*INDEX('Monthly Data'!R:R,Calculations!$C$116+MOD(CA55,Calculations!$C$118))</f>
        <v>1.0353752315110615E-2</v>
      </c>
      <c r="GR55" s="86">
        <f ca="1">Control!$C$7*Calculations!$C$82*INDEX('Monthly Data'!N:N,Calculations!$C$116+MOD(CB55,Calculations!$C$118))+Control!$C$7*Calculations!$C$83*INDEX('Monthly Data'!O:O,Calculations!$C$116+MOD(CB55,Calculations!$C$118))+Control!$C$7*Calculations!$C$84*INDEX('Monthly Data'!P:P,Calculations!$C$116+MOD(CB55,Calculations!$C$118))+Control!$C$7*Calculations!$C$85*INDEX('Monthly Data'!Q:Q,Calculations!$C$116+MOD(CB55,Calculations!$C$118))+(1-Control!$C$7*Calculations!$C$87)*INDEX('Monthly Data'!R:R,Calculations!$C$116+MOD(CB55,Calculations!$C$118))</f>
        <v>1.0415351832335435E-2</v>
      </c>
      <c r="GS55" s="86">
        <f ca="1">Control!$C$7*Calculations!$C$82*INDEX('Monthly Data'!N:N,Calculations!$C$116+MOD(CC55,Calculations!$C$118))+Control!$C$7*Calculations!$C$83*INDEX('Monthly Data'!O:O,Calculations!$C$116+MOD(CC55,Calculations!$C$118))+Control!$C$7*Calculations!$C$84*INDEX('Monthly Data'!P:P,Calculations!$C$116+MOD(CC55,Calculations!$C$118))+Control!$C$7*Calculations!$C$85*INDEX('Monthly Data'!Q:Q,Calculations!$C$116+MOD(CC55,Calculations!$C$118))+(1-Control!$C$7*Calculations!$C$87)*INDEX('Monthly Data'!R:R,Calculations!$C$116+MOD(CC55,Calculations!$C$118))</f>
        <v>2.3852824346838646E-2</v>
      </c>
      <c r="GT55" s="86">
        <f ca="1">Control!$C$7*Calculations!$C$82*INDEX('Monthly Data'!N:N,Calculations!$C$116+MOD(CD55,Calculations!$C$118))+Control!$C$7*Calculations!$C$83*INDEX('Monthly Data'!O:O,Calculations!$C$116+MOD(CD55,Calculations!$C$118))+Control!$C$7*Calculations!$C$84*INDEX('Monthly Data'!P:P,Calculations!$C$116+MOD(CD55,Calculations!$C$118))+Control!$C$7*Calculations!$C$85*INDEX('Monthly Data'!Q:Q,Calculations!$C$116+MOD(CD55,Calculations!$C$118))+(1-Control!$C$7*Calculations!$C$87)*INDEX('Monthly Data'!R:R,Calculations!$C$116+MOD(CD55,Calculations!$C$118))</f>
        <v>-1.0485101266941802E-2</v>
      </c>
      <c r="GU55" s="86">
        <f ca="1">Control!$C$7*Calculations!$C$82*INDEX('Monthly Data'!N:N,Calculations!$C$116+MOD(CE55,Calculations!$C$118))+Control!$C$7*Calculations!$C$83*INDEX('Monthly Data'!O:O,Calculations!$C$116+MOD(CE55,Calculations!$C$118))+Control!$C$7*Calculations!$C$84*INDEX('Monthly Data'!P:P,Calculations!$C$116+MOD(CE55,Calculations!$C$118))+Control!$C$7*Calculations!$C$85*INDEX('Monthly Data'!Q:Q,Calculations!$C$116+MOD(CE55,Calculations!$C$118))+(1-Control!$C$7*Calculations!$C$87)*INDEX('Monthly Data'!R:R,Calculations!$C$116+MOD(CE55,Calculations!$C$118))</f>
        <v>-1.9947061878162777E-2</v>
      </c>
      <c r="GV55" s="86">
        <f ca="1">Control!$C$7*Calculations!$C$82*INDEX('Monthly Data'!N:N,Calculations!$C$116+MOD(CF55,Calculations!$C$118))+Control!$C$7*Calculations!$C$83*INDEX('Monthly Data'!O:O,Calculations!$C$116+MOD(CF55,Calculations!$C$118))+Control!$C$7*Calculations!$C$84*INDEX('Monthly Data'!P:P,Calculations!$C$116+MOD(CF55,Calculations!$C$118))+Control!$C$7*Calculations!$C$85*INDEX('Monthly Data'!Q:Q,Calculations!$C$116+MOD(CF55,Calculations!$C$118))+(1-Control!$C$7*Calculations!$C$87)*INDEX('Monthly Data'!R:R,Calculations!$C$116+MOD(CF55,Calculations!$C$118))</f>
        <v>7.3538285850108537E-3</v>
      </c>
      <c r="GW55" s="86">
        <f ca="1">Control!$C$7*Calculations!$C$82*INDEX('Monthly Data'!N:N,Calculations!$C$116+MOD(CG55,Calculations!$C$118))+Control!$C$7*Calculations!$C$83*INDEX('Monthly Data'!O:O,Calculations!$C$116+MOD(CG55,Calculations!$C$118))+Control!$C$7*Calculations!$C$84*INDEX('Monthly Data'!P:P,Calculations!$C$116+MOD(CG55,Calculations!$C$118))+Control!$C$7*Calculations!$C$85*INDEX('Monthly Data'!Q:Q,Calculations!$C$116+MOD(CG55,Calculations!$C$118))+(1-Control!$C$7*Calculations!$C$87)*INDEX('Monthly Data'!R:R,Calculations!$C$116+MOD(CG55,Calculations!$C$118))</f>
        <v>1.8695385296339444E-2</v>
      </c>
      <c r="GX55" s="86">
        <f ca="1">Control!$C$7*Calculations!$C$82*INDEX('Monthly Data'!N:N,Calculations!$C$116+MOD(CH55,Calculations!$C$118))+Control!$C$7*Calculations!$C$83*INDEX('Monthly Data'!O:O,Calculations!$C$116+MOD(CH55,Calculations!$C$118))+Control!$C$7*Calculations!$C$84*INDEX('Monthly Data'!P:P,Calculations!$C$116+MOD(CH55,Calculations!$C$118))+Control!$C$7*Calculations!$C$85*INDEX('Monthly Data'!Q:Q,Calculations!$C$116+MOD(CH55,Calculations!$C$118))+(1-Control!$C$7*Calculations!$C$87)*INDEX('Monthly Data'!R:R,Calculations!$C$116+MOD(CH55,Calculations!$C$118))</f>
        <v>9.5791276036140301E-3</v>
      </c>
      <c r="GY55" s="86">
        <f ca="1">Control!$C$7*Calculations!$C$82*INDEX('Monthly Data'!N:N,Calculations!$C$116+MOD(CI55,Calculations!$C$118))+Control!$C$7*Calculations!$C$83*INDEX('Monthly Data'!O:O,Calculations!$C$116+MOD(CI55,Calculations!$C$118))+Control!$C$7*Calculations!$C$84*INDEX('Monthly Data'!P:P,Calculations!$C$116+MOD(CI55,Calculations!$C$118))+Control!$C$7*Calculations!$C$85*INDEX('Monthly Data'!Q:Q,Calculations!$C$116+MOD(CI55,Calculations!$C$118))+(1-Control!$C$7*Calculations!$C$87)*INDEX('Monthly Data'!R:R,Calculations!$C$116+MOD(CI55,Calculations!$C$118))</f>
        <v>-3.9863250714949353E-2</v>
      </c>
      <c r="GZ55" s="86">
        <f ca="1">Control!$C$7*Calculations!$C$82*INDEX('Monthly Data'!N:N,Calculations!$C$116+MOD(CJ55,Calculations!$C$118))+Control!$C$7*Calculations!$C$83*INDEX('Monthly Data'!O:O,Calculations!$C$116+MOD(CJ55,Calculations!$C$118))+Control!$C$7*Calculations!$C$84*INDEX('Monthly Data'!P:P,Calculations!$C$116+MOD(CJ55,Calculations!$C$118))+Control!$C$7*Calculations!$C$85*INDEX('Monthly Data'!Q:Q,Calculations!$C$116+MOD(CJ55,Calculations!$C$118))+(1-Control!$C$7*Calculations!$C$87)*INDEX('Monthly Data'!R:R,Calculations!$C$116+MOD(CJ55,Calculations!$C$118))</f>
        <v>-1.5984879994281095E-2</v>
      </c>
      <c r="HA55" s="86">
        <f ca="1">Control!$C$7*Calculations!$C$82*INDEX('Monthly Data'!N:N,Calculations!$C$116+MOD(CK55,Calculations!$C$118))+Control!$C$7*Calculations!$C$83*INDEX('Monthly Data'!O:O,Calculations!$C$116+MOD(CK55,Calculations!$C$118))+Control!$C$7*Calculations!$C$84*INDEX('Monthly Data'!P:P,Calculations!$C$116+MOD(CK55,Calculations!$C$118))+Control!$C$7*Calculations!$C$85*INDEX('Monthly Data'!Q:Q,Calculations!$C$116+MOD(CK55,Calculations!$C$118))+(1-Control!$C$7*Calculations!$C$87)*INDEX('Monthly Data'!R:R,Calculations!$C$116+MOD(CK55,Calculations!$C$118))</f>
        <v>1.7484305259657981E-2</v>
      </c>
      <c r="HB55" s="86">
        <f ca="1">Control!$C$7*Calculations!$C$82*INDEX('Monthly Data'!N:N,Calculations!$C$116+MOD(CL55,Calculations!$C$118))+Control!$C$7*Calculations!$C$83*INDEX('Monthly Data'!O:O,Calculations!$C$116+MOD(CL55,Calculations!$C$118))+Control!$C$7*Calculations!$C$84*INDEX('Monthly Data'!P:P,Calculations!$C$116+MOD(CL55,Calculations!$C$118))+Control!$C$7*Calculations!$C$85*INDEX('Monthly Data'!Q:Q,Calculations!$C$116+MOD(CL55,Calculations!$C$118))+(1-Control!$C$7*Calculations!$C$87)*INDEX('Monthly Data'!R:R,Calculations!$C$116+MOD(CL55,Calculations!$C$118))</f>
        <v>2.4470405846852006E-3</v>
      </c>
      <c r="HC55" s="86">
        <f ca="1">Control!$C$7*Calculations!$C$82*INDEX('Monthly Data'!N:N,Calculations!$C$116+MOD(CM55,Calculations!$C$118))+Control!$C$7*Calculations!$C$83*INDEX('Monthly Data'!O:O,Calculations!$C$116+MOD(CM55,Calculations!$C$118))+Control!$C$7*Calculations!$C$84*INDEX('Monthly Data'!P:P,Calculations!$C$116+MOD(CM55,Calculations!$C$118))+Control!$C$7*Calculations!$C$85*INDEX('Monthly Data'!Q:Q,Calculations!$C$116+MOD(CM55,Calculations!$C$118))+(1-Control!$C$7*Calculations!$C$87)*INDEX('Monthly Data'!R:R,Calculations!$C$116+MOD(CM55,Calculations!$C$118))</f>
        <v>1.50127906355989E-2</v>
      </c>
      <c r="HD55" s="86">
        <f ca="1">Control!$C$7*Calculations!$C$82*INDEX('Monthly Data'!N:N,Calculations!$C$116+MOD(CN55,Calculations!$C$118))+Control!$C$7*Calculations!$C$83*INDEX('Monthly Data'!O:O,Calculations!$C$116+MOD(CN55,Calculations!$C$118))+Control!$C$7*Calculations!$C$84*INDEX('Monthly Data'!P:P,Calculations!$C$116+MOD(CN55,Calculations!$C$118))+Control!$C$7*Calculations!$C$85*INDEX('Monthly Data'!Q:Q,Calculations!$C$116+MOD(CN55,Calculations!$C$118))+(1-Control!$C$7*Calculations!$C$87)*INDEX('Monthly Data'!R:R,Calculations!$C$116+MOD(CN55,Calculations!$C$118))</f>
        <v>3.1070573055362403E-2</v>
      </c>
      <c r="HE55" s="86">
        <f ca="1">Control!$C$7*Calculations!$C$82*INDEX('Monthly Data'!N:N,Calculations!$C$116+MOD(CO55,Calculations!$C$118))+Control!$C$7*Calculations!$C$83*INDEX('Monthly Data'!O:O,Calculations!$C$116+MOD(CO55,Calculations!$C$118))+Control!$C$7*Calculations!$C$84*INDEX('Monthly Data'!P:P,Calculations!$C$116+MOD(CO55,Calculations!$C$118))+Control!$C$7*Calculations!$C$85*INDEX('Monthly Data'!Q:Q,Calculations!$C$116+MOD(CO55,Calculations!$C$118))+(1-Control!$C$7*Calculations!$C$87)*INDEX('Monthly Data'!R:R,Calculations!$C$116+MOD(CO55,Calculations!$C$118))</f>
        <v>2.4842166689046628E-2</v>
      </c>
      <c r="HF55" s="86">
        <f ca="1">Control!$C$7*Calculations!$C$82*INDEX('Monthly Data'!N:N,Calculations!$C$116+MOD(CP55,Calculations!$C$118))+Control!$C$7*Calculations!$C$83*INDEX('Monthly Data'!O:O,Calculations!$C$116+MOD(CP55,Calculations!$C$118))+Control!$C$7*Calculations!$C$84*INDEX('Monthly Data'!P:P,Calculations!$C$116+MOD(CP55,Calculations!$C$118))+Control!$C$7*Calculations!$C$85*INDEX('Monthly Data'!Q:Q,Calculations!$C$116+MOD(CP55,Calculations!$C$118))+(1-Control!$C$7*Calculations!$C$87)*INDEX('Monthly Data'!R:R,Calculations!$C$116+MOD(CP55,Calculations!$C$118))</f>
        <v>7.5897487599915015E-3</v>
      </c>
      <c r="HG55" s="86">
        <f ca="1">Control!$C$7*Calculations!$C$82*INDEX('Monthly Data'!N:N,Calculations!$C$116+MOD(CQ55,Calculations!$C$118))+Control!$C$7*Calculations!$C$83*INDEX('Monthly Data'!O:O,Calculations!$C$116+MOD(CQ55,Calculations!$C$118))+Control!$C$7*Calculations!$C$84*INDEX('Monthly Data'!P:P,Calculations!$C$116+MOD(CQ55,Calculations!$C$118))+Control!$C$7*Calculations!$C$85*INDEX('Monthly Data'!Q:Q,Calculations!$C$116+MOD(CQ55,Calculations!$C$118))+(1-Control!$C$7*Calculations!$C$87)*INDEX('Monthly Data'!R:R,Calculations!$C$116+MOD(CQ55,Calculations!$C$118))</f>
        <v>-2.7490061308214487E-3</v>
      </c>
      <c r="HH55" s="86">
        <f ca="1">Control!$C$7*Calculations!$C$82*INDEX('Monthly Data'!N:N,Calculations!$C$116+MOD(CR55,Calculations!$C$118))+Control!$C$7*Calculations!$C$83*INDEX('Monthly Data'!O:O,Calculations!$C$116+MOD(CR55,Calculations!$C$118))+Control!$C$7*Calculations!$C$84*INDEX('Monthly Data'!P:P,Calculations!$C$116+MOD(CR55,Calculations!$C$118))+Control!$C$7*Calculations!$C$85*INDEX('Monthly Data'!Q:Q,Calculations!$C$116+MOD(CR55,Calculations!$C$118))+(1-Control!$C$7*Calculations!$C$87)*INDEX('Monthly Data'!R:R,Calculations!$C$116+MOD(CR55,Calculations!$C$118))</f>
        <v>9.5791276036140301E-3</v>
      </c>
      <c r="HI55" s="86">
        <f ca="1">Control!$C$7*Calculations!$C$82*INDEX('Monthly Data'!N:N,Calculations!$C$116+MOD(CS55,Calculations!$C$118))+Control!$C$7*Calculations!$C$83*INDEX('Monthly Data'!O:O,Calculations!$C$116+MOD(CS55,Calculations!$C$118))+Control!$C$7*Calculations!$C$84*INDEX('Monthly Data'!P:P,Calculations!$C$116+MOD(CS55,Calculations!$C$118))+Control!$C$7*Calculations!$C$85*INDEX('Monthly Data'!Q:Q,Calculations!$C$116+MOD(CS55,Calculations!$C$118))+(1-Control!$C$7*Calculations!$C$87)*INDEX('Monthly Data'!R:R,Calculations!$C$116+MOD(CS55,Calculations!$C$118))</f>
        <v>1.8665061640915637E-2</v>
      </c>
      <c r="HJ55" s="86">
        <f ca="1">Control!$C$7*Calculations!$C$82*INDEX('Monthly Data'!N:N,Calculations!$C$116+MOD(CT55,Calculations!$C$118))+Control!$C$7*Calculations!$C$83*INDEX('Monthly Data'!O:O,Calculations!$C$116+MOD(CT55,Calculations!$C$118))+Control!$C$7*Calculations!$C$84*INDEX('Monthly Data'!P:P,Calculations!$C$116+MOD(CT55,Calculations!$C$118))+Control!$C$7*Calculations!$C$85*INDEX('Monthly Data'!Q:Q,Calculations!$C$116+MOD(CT55,Calculations!$C$118))+(1-Control!$C$7*Calculations!$C$87)*INDEX('Monthly Data'!R:R,Calculations!$C$116+MOD(CT55,Calculations!$C$118))</f>
        <v>3.4808428836917149E-3</v>
      </c>
      <c r="HK55" s="86">
        <f ca="1">Control!$C$7*Calculations!$C$82*INDEX('Monthly Data'!N:N,Calculations!$C$116+MOD(CU55,Calculations!$C$118))+Control!$C$7*Calculations!$C$83*INDEX('Monthly Data'!O:O,Calculations!$C$116+MOD(CU55,Calculations!$C$118))+Control!$C$7*Calculations!$C$84*INDEX('Monthly Data'!P:P,Calculations!$C$116+MOD(CU55,Calculations!$C$118))+Control!$C$7*Calculations!$C$85*INDEX('Monthly Data'!Q:Q,Calculations!$C$116+MOD(CU55,Calculations!$C$118))+(1-Control!$C$7*Calculations!$C$87)*INDEX('Monthly Data'!R:R,Calculations!$C$116+MOD(CU55,Calculations!$C$118))</f>
        <v>4.089189590407355E-3</v>
      </c>
      <c r="HL55" s="86">
        <f ca="1">Control!$C$7*Calculations!$C$82*INDEX('Monthly Data'!N:N,Calculations!$C$116+MOD(CV55,Calculations!$C$118))+Control!$C$7*Calculations!$C$83*INDEX('Monthly Data'!O:O,Calculations!$C$116+MOD(CV55,Calculations!$C$118))+Control!$C$7*Calculations!$C$84*INDEX('Monthly Data'!P:P,Calculations!$C$116+MOD(CV55,Calculations!$C$118))+Control!$C$7*Calculations!$C$85*INDEX('Monthly Data'!Q:Q,Calculations!$C$116+MOD(CV55,Calculations!$C$118))+(1-Control!$C$7*Calculations!$C$87)*INDEX('Monthly Data'!R:R,Calculations!$C$116+MOD(CV55,Calculations!$C$118))</f>
        <v>-6.1115617667135171E-2</v>
      </c>
      <c r="HM55" s="86">
        <f ca="1">Control!$C$7*Calculations!$C$82*INDEX('Monthly Data'!N:N,Calculations!$C$116+MOD(CW55,Calculations!$C$118))+Control!$C$7*Calculations!$C$83*INDEX('Monthly Data'!O:O,Calculations!$C$116+MOD(CW55,Calculations!$C$118))+Control!$C$7*Calculations!$C$84*INDEX('Monthly Data'!P:P,Calculations!$C$116+MOD(CW55,Calculations!$C$118))+Control!$C$7*Calculations!$C$85*INDEX('Monthly Data'!Q:Q,Calculations!$C$116+MOD(CW55,Calculations!$C$118))+(1-Control!$C$7*Calculations!$C$87)*INDEX('Monthly Data'!R:R,Calculations!$C$116+MOD(CW55,Calculations!$C$118))</f>
        <v>1.8665061640915637E-2</v>
      </c>
      <c r="HN55" s="86">
        <f ca="1">Control!$C$7*Calculations!$C$82*INDEX('Monthly Data'!N:N,Calculations!$C$116+MOD(CX55,Calculations!$C$118))+Control!$C$7*Calculations!$C$83*INDEX('Monthly Data'!O:O,Calculations!$C$116+MOD(CX55,Calculations!$C$118))+Control!$C$7*Calculations!$C$84*INDEX('Monthly Data'!P:P,Calculations!$C$116+MOD(CX55,Calculations!$C$118))+Control!$C$7*Calculations!$C$85*INDEX('Monthly Data'!Q:Q,Calculations!$C$116+MOD(CX55,Calculations!$C$118))+(1-Control!$C$7*Calculations!$C$87)*INDEX('Monthly Data'!R:R,Calculations!$C$116+MOD(CX55,Calculations!$C$118))</f>
        <v>3.6332715283247441E-2</v>
      </c>
      <c r="HO55" s="86">
        <f ca="1">Control!$C$7*Calculations!$C$82*INDEX('Monthly Data'!N:N,Calculations!$C$116+MOD(CY55,Calculations!$C$118))+Control!$C$7*Calculations!$C$83*INDEX('Monthly Data'!O:O,Calculations!$C$116+MOD(CY55,Calculations!$C$118))+Control!$C$7*Calculations!$C$84*INDEX('Monthly Data'!P:P,Calculations!$C$116+MOD(CY55,Calculations!$C$118))+Control!$C$7*Calculations!$C$85*INDEX('Monthly Data'!Q:Q,Calculations!$C$116+MOD(CY55,Calculations!$C$118))+(1-Control!$C$7*Calculations!$C$87)*INDEX('Monthly Data'!R:R,Calculations!$C$116+MOD(CY55,Calculations!$C$118))</f>
        <v>-3.53368065312233E-2</v>
      </c>
      <c r="HP55" s="86">
        <f ca="1">Control!$C$7*Calculations!$C$82*INDEX('Monthly Data'!N:N,Calculations!$C$116+MOD(CZ55,Calculations!$C$118))+Control!$C$7*Calculations!$C$83*INDEX('Monthly Data'!O:O,Calculations!$C$116+MOD(CZ55,Calculations!$C$118))+Control!$C$7*Calculations!$C$84*INDEX('Monthly Data'!P:P,Calculations!$C$116+MOD(CZ55,Calculations!$C$118))+Control!$C$7*Calculations!$C$85*INDEX('Monthly Data'!Q:Q,Calculations!$C$116+MOD(CZ55,Calculations!$C$118))+(1-Control!$C$7*Calculations!$C$87)*INDEX('Monthly Data'!R:R,Calculations!$C$116+MOD(CZ55,Calculations!$C$118))</f>
        <v>4.5132804118240749E-2</v>
      </c>
      <c r="HQ55" s="86">
        <f ca="1">Control!$C$7*Calculations!$C$82*INDEX('Monthly Data'!N:N,Calculations!$C$116+MOD(DA55,Calculations!$C$118))+Control!$C$7*Calculations!$C$83*INDEX('Monthly Data'!O:O,Calculations!$C$116+MOD(DA55,Calculations!$C$118))+Control!$C$7*Calculations!$C$84*INDEX('Monthly Data'!P:P,Calculations!$C$116+MOD(DA55,Calculations!$C$118))+Control!$C$7*Calculations!$C$85*INDEX('Monthly Data'!Q:Q,Calculations!$C$116+MOD(DA55,Calculations!$C$118))+(1-Control!$C$7*Calculations!$C$87)*INDEX('Monthly Data'!R:R,Calculations!$C$116+MOD(DA55,Calculations!$C$118))</f>
        <v>2.766281641786093E-2</v>
      </c>
      <c r="HR55" s="86">
        <f ca="1">Control!$C$7*Calculations!$C$82*INDEX('Monthly Data'!N:N,Calculations!$C$116+MOD(DB55,Calculations!$C$118))+Control!$C$7*Calculations!$C$83*INDEX('Monthly Data'!O:O,Calculations!$C$116+MOD(DB55,Calculations!$C$118))+Control!$C$7*Calculations!$C$84*INDEX('Monthly Data'!P:P,Calculations!$C$116+MOD(DB55,Calculations!$C$118))+Control!$C$7*Calculations!$C$85*INDEX('Monthly Data'!Q:Q,Calculations!$C$116+MOD(DB55,Calculations!$C$118))+(1-Control!$C$7*Calculations!$C$87)*INDEX('Monthly Data'!R:R,Calculations!$C$116+MOD(DB55,Calculations!$C$118))</f>
        <v>9.5791276036140301E-3</v>
      </c>
      <c r="HS55" s="86">
        <f ca="1">Control!$C$7*Calculations!$C$82*INDEX('Monthly Data'!N:N,Calculations!$C$116+MOD(DC55,Calculations!$C$118))+Control!$C$7*Calculations!$C$83*INDEX('Monthly Data'!O:O,Calculations!$C$116+MOD(DC55,Calculations!$C$118))+Control!$C$7*Calculations!$C$84*INDEX('Monthly Data'!P:P,Calculations!$C$116+MOD(DC55,Calculations!$C$118))+Control!$C$7*Calculations!$C$85*INDEX('Monthly Data'!Q:Q,Calculations!$C$116+MOD(DC55,Calculations!$C$118))+(1-Control!$C$7*Calculations!$C$87)*INDEX('Monthly Data'!R:R,Calculations!$C$116+MOD(DC55,Calculations!$C$118))</f>
        <v>1.1786765492207996E-2</v>
      </c>
      <c r="HT55" s="86">
        <f ca="1">Control!$C$7*Calculations!$C$82*INDEX('Monthly Data'!N:N,Calculations!$C$116+MOD(DD55,Calculations!$C$118))+Control!$C$7*Calculations!$C$83*INDEX('Monthly Data'!O:O,Calculations!$C$116+MOD(DD55,Calculations!$C$118))+Control!$C$7*Calculations!$C$84*INDEX('Monthly Data'!P:P,Calculations!$C$116+MOD(DD55,Calculations!$C$118))+Control!$C$7*Calculations!$C$85*INDEX('Monthly Data'!Q:Q,Calculations!$C$116+MOD(DD55,Calculations!$C$118))+(1-Control!$C$7*Calculations!$C$87)*INDEX('Monthly Data'!R:R,Calculations!$C$116+MOD(DD55,Calculations!$C$118))</f>
        <v>-2.5419860972892394E-2</v>
      </c>
      <c r="HU55" s="86">
        <f ca="1">Control!$C$7*Calculations!$C$82*INDEX('Monthly Data'!N:N,Calculations!$C$116+MOD(DE55,Calculations!$C$118))+Control!$C$7*Calculations!$C$83*INDEX('Monthly Data'!O:O,Calculations!$C$116+MOD(DE55,Calculations!$C$118))+Control!$C$7*Calculations!$C$84*INDEX('Monthly Data'!P:P,Calculations!$C$116+MOD(DE55,Calculations!$C$118))+Control!$C$7*Calculations!$C$85*INDEX('Monthly Data'!Q:Q,Calculations!$C$116+MOD(DE55,Calculations!$C$118))+(1-Control!$C$7*Calculations!$C$87)*INDEX('Monthly Data'!R:R,Calculations!$C$116+MOD(DE55,Calculations!$C$118))</f>
        <v>-4.417423226995453E-3</v>
      </c>
      <c r="HV55" s="86">
        <f ca="1">Control!$C$7*Calculations!$C$82*INDEX('Monthly Data'!N:N,Calculations!$C$116+MOD(DF55,Calculations!$C$118))+Control!$C$7*Calculations!$C$83*INDEX('Monthly Data'!O:O,Calculations!$C$116+MOD(DF55,Calculations!$C$118))+Control!$C$7*Calculations!$C$84*INDEX('Monthly Data'!P:P,Calculations!$C$116+MOD(DF55,Calculations!$C$118))+Control!$C$7*Calculations!$C$85*INDEX('Monthly Data'!Q:Q,Calculations!$C$116+MOD(DF55,Calculations!$C$118))+(1-Control!$C$7*Calculations!$C$87)*INDEX('Monthly Data'!R:R,Calculations!$C$116+MOD(DF55,Calculations!$C$118))</f>
        <v>5.1972609868760735E-3</v>
      </c>
      <c r="HW55" s="86">
        <f ca="1">Control!$C$7*Calculations!$C$82*INDEX('Monthly Data'!N:N,Calculations!$C$116+MOD(DG55,Calculations!$C$118))+Control!$C$7*Calculations!$C$83*INDEX('Monthly Data'!O:O,Calculations!$C$116+MOD(DG55,Calculations!$C$118))+Control!$C$7*Calculations!$C$84*INDEX('Monthly Data'!P:P,Calculations!$C$116+MOD(DG55,Calculations!$C$118))+Control!$C$7*Calculations!$C$85*INDEX('Monthly Data'!Q:Q,Calculations!$C$116+MOD(DG55,Calculations!$C$118))+(1-Control!$C$7*Calculations!$C$87)*INDEX('Monthly Data'!R:R,Calculations!$C$116+MOD(DG55,Calculations!$C$118))</f>
        <v>1.7831091590102856E-2</v>
      </c>
      <c r="HX55" s="86">
        <f ca="1">Control!$C$7*Calculations!$C$82*INDEX('Monthly Data'!N:N,Calculations!$C$116+MOD(DH55,Calculations!$C$118))+Control!$C$7*Calculations!$C$83*INDEX('Monthly Data'!O:O,Calculations!$C$116+MOD(DH55,Calculations!$C$118))+Control!$C$7*Calculations!$C$84*INDEX('Monthly Data'!P:P,Calculations!$C$116+MOD(DH55,Calculations!$C$118))+Control!$C$7*Calculations!$C$85*INDEX('Monthly Data'!Q:Q,Calculations!$C$116+MOD(DH55,Calculations!$C$118))+(1-Control!$C$7*Calculations!$C$87)*INDEX('Monthly Data'!R:R,Calculations!$C$116+MOD(DH55,Calculations!$C$118))</f>
        <v>5.1279584938936244E-2</v>
      </c>
      <c r="HY55" s="86">
        <f ca="1">Control!$C$7*Calculations!$C$82*INDEX('Monthly Data'!N:N,Calculations!$C$116+MOD(DI55,Calculations!$C$118))+Control!$C$7*Calculations!$C$83*INDEX('Monthly Data'!O:O,Calculations!$C$116+MOD(DI55,Calculations!$C$118))+Control!$C$7*Calculations!$C$84*INDEX('Monthly Data'!P:P,Calculations!$C$116+MOD(DI55,Calculations!$C$118))+Control!$C$7*Calculations!$C$85*INDEX('Monthly Data'!Q:Q,Calculations!$C$116+MOD(DI55,Calculations!$C$118))+(1-Control!$C$7*Calculations!$C$87)*INDEX('Monthly Data'!R:R,Calculations!$C$116+MOD(DI55,Calculations!$C$118))</f>
        <v>1.0018681835149534E-3</v>
      </c>
      <c r="HZ55" s="86">
        <f ca="1">Control!$C$7*Calculations!$C$82*INDEX('Monthly Data'!N:N,Calculations!$C$116+MOD(DJ55,Calculations!$C$118))+Control!$C$7*Calculations!$C$83*INDEX('Monthly Data'!O:O,Calculations!$C$116+MOD(DJ55,Calculations!$C$118))+Control!$C$7*Calculations!$C$84*INDEX('Monthly Data'!P:P,Calculations!$C$116+MOD(DJ55,Calculations!$C$118))+Control!$C$7*Calculations!$C$85*INDEX('Monthly Data'!Q:Q,Calculations!$C$116+MOD(DJ55,Calculations!$C$118))+(1-Control!$C$7*Calculations!$C$87)*INDEX('Monthly Data'!R:R,Calculations!$C$116+MOD(DJ55,Calculations!$C$118))</f>
        <v>3.6332715283247441E-2</v>
      </c>
      <c r="IA55" s="86">
        <f ca="1">Control!$C$7*Calculations!$C$82*INDEX('Monthly Data'!N:N,Calculations!$C$116+MOD(DK55,Calculations!$C$118))+Control!$C$7*Calculations!$C$83*INDEX('Monthly Data'!O:O,Calculations!$C$116+MOD(DK55,Calculations!$C$118))+Control!$C$7*Calculations!$C$84*INDEX('Monthly Data'!P:P,Calculations!$C$116+MOD(DK55,Calculations!$C$118))+Control!$C$7*Calculations!$C$85*INDEX('Monthly Data'!Q:Q,Calculations!$C$116+MOD(DK55,Calculations!$C$118))+(1-Control!$C$7*Calculations!$C$87)*INDEX('Monthly Data'!R:R,Calculations!$C$116+MOD(DK55,Calculations!$C$118))</f>
        <v>-4.3408051735618014E-2</v>
      </c>
      <c r="IB55" s="86">
        <f ca="1">Control!$C$7*Calculations!$C$82*INDEX('Monthly Data'!N:N,Calculations!$C$116+MOD(DL55,Calculations!$C$118))+Control!$C$7*Calculations!$C$83*INDEX('Monthly Data'!O:O,Calculations!$C$116+MOD(DL55,Calculations!$C$118))+Control!$C$7*Calculations!$C$84*INDEX('Monthly Data'!P:P,Calculations!$C$116+MOD(DL55,Calculations!$C$118))+Control!$C$7*Calculations!$C$85*INDEX('Monthly Data'!Q:Q,Calculations!$C$116+MOD(DL55,Calculations!$C$118))+(1-Control!$C$7*Calculations!$C$87)*INDEX('Monthly Data'!R:R,Calculations!$C$116+MOD(DL55,Calculations!$C$118))</f>
        <v>1.8665061640915637E-2</v>
      </c>
      <c r="IC55" s="86">
        <f ca="1">Control!$C$7*Calculations!$C$82*INDEX('Monthly Data'!N:N,Calculations!$C$116+MOD(DM55,Calculations!$C$118))+Control!$C$7*Calculations!$C$83*INDEX('Monthly Data'!O:O,Calculations!$C$116+MOD(DM55,Calculations!$C$118))+Control!$C$7*Calculations!$C$84*INDEX('Monthly Data'!P:P,Calculations!$C$116+MOD(DM55,Calculations!$C$118))+Control!$C$7*Calculations!$C$85*INDEX('Monthly Data'!Q:Q,Calculations!$C$116+MOD(DM55,Calculations!$C$118))+(1-Control!$C$7*Calculations!$C$87)*INDEX('Monthly Data'!R:R,Calculations!$C$116+MOD(DM55,Calculations!$C$118))</f>
        <v>1.8695385296339444E-2</v>
      </c>
      <c r="ID55" s="86">
        <f ca="1">Control!$C$7*Calculations!$C$82*INDEX('Monthly Data'!N:N,Calculations!$C$116+MOD(DN55,Calculations!$C$118))+Control!$C$7*Calculations!$C$83*INDEX('Monthly Data'!O:O,Calculations!$C$116+MOD(DN55,Calculations!$C$118))+Control!$C$7*Calculations!$C$84*INDEX('Monthly Data'!P:P,Calculations!$C$116+MOD(DN55,Calculations!$C$118))+Control!$C$7*Calculations!$C$85*INDEX('Monthly Data'!Q:Q,Calculations!$C$116+MOD(DN55,Calculations!$C$118))+(1-Control!$C$7*Calculations!$C$87)*INDEX('Monthly Data'!R:R,Calculations!$C$116+MOD(DN55,Calculations!$C$118))</f>
        <v>8.4240675975201049E-3</v>
      </c>
      <c r="IE55" s="86">
        <f ca="1">Control!$C$7*Calculations!$C$82*INDEX('Monthly Data'!N:N,Calculations!$C$116+MOD(DO55,Calculations!$C$118))+Control!$C$7*Calculations!$C$83*INDEX('Monthly Data'!O:O,Calculations!$C$116+MOD(DO55,Calculations!$C$118))+Control!$C$7*Calculations!$C$84*INDEX('Monthly Data'!P:P,Calculations!$C$116+MOD(DO55,Calculations!$C$118))+Control!$C$7*Calculations!$C$85*INDEX('Monthly Data'!Q:Q,Calculations!$C$116+MOD(DO55,Calculations!$C$118))+(1-Control!$C$7*Calculations!$C$87)*INDEX('Monthly Data'!R:R,Calculations!$C$116+MOD(DO55,Calculations!$C$118))</f>
        <v>7.857567536297622E-3</v>
      </c>
      <c r="IF55" s="86">
        <f ca="1">Control!$C$7*Calculations!$C$82*INDEX('Monthly Data'!N:N,Calculations!$C$116+MOD(DP55,Calculations!$C$118))+Control!$C$7*Calculations!$C$83*INDEX('Monthly Data'!O:O,Calculations!$C$116+MOD(DP55,Calculations!$C$118))+Control!$C$7*Calculations!$C$84*INDEX('Monthly Data'!P:P,Calculations!$C$116+MOD(DP55,Calculations!$C$118))+Control!$C$7*Calculations!$C$85*INDEX('Monthly Data'!Q:Q,Calculations!$C$116+MOD(DP55,Calculations!$C$118))+(1-Control!$C$7*Calculations!$C$87)*INDEX('Monthly Data'!R:R,Calculations!$C$116+MOD(DP55,Calculations!$C$118))</f>
        <v>-1.5984879994281095E-2</v>
      </c>
      <c r="IG55" s="88">
        <f ca="1">Control!$C$8*(1+DQ55)*(1+DR55)*(1+DS55)*(1+DT55)*(1+DU55)*(1+DV55)*(1+DW55)*(1+DX55)*(1+DY55)*(1+DZ55)*(1+EA55)*(1+EB55)*(1+EC55)*(1+ED55)*(1+EE55)*(1+EF55)*(1+EG55)*(1+EH55)*(1+EI55)*(1+EJ55)*(1+EK55)*(1+EL55)*(1+EM55)*(1+EN55)*(1+EO55)*(1+EP55)*(1+EQ55)*(1+ER55)*(1+ES55)*(1+ET55)*(1+EU55)*(1+EV55)*(1+EW55)*(1+EX55)*(1+EY55)*(1+EZ55)*(1+FA55)*(1+FB55)*(1+FC55)*(1+FD55)*(1+FE55)*(1+FF55)*(1+FG55)*(1+FH55)*(1+FI55)*(1+FJ55)*(1+FK55)*(1+FL55)*(1+FM55)*(1+FN55)*(1+FO55)*(1+FP55)*(1+FQ55)*(1+FR55)*(1+FS55)*(1+FT55)*(1+FU55)*(1+FV55)*(1+FW55)*(1+FX55)*(1+FY55)*(1+FZ55)*(1+GA55)*(1+GB55)*(1+GC55)*(1+GD55)*(1+GE55)*(1+GF55)*(1+GG55)*(1+GH55)*(1+GI55)*(1+GJ55)*(1+GK55)*(1+GL55)*(1+GM55)*(1+GN55)*(1+GO55)*(1+GP55)*(1+GQ55)*(1+GR55)*(1+GS55)*(1+GT55)*(1+GU55)*(1+GV55)*(1+GW55)*(1+GX55)*(1+GY55)*(1+GZ55)*(1+HA55)*(1+HB55)*(1+HC55)*(1+HD55)*(1+HE55)*(1+HF55)*(1+HG55)*(1+HH55)*(1+HI55)*(1+HJ55)*(1+HK55)*(1+HL55)*(1+HM55)*(1+HN55)*(1+HO55)*(1+HP55)*(1+HQ55)*(1+HR55)*(1+HS55)*(1+HT55)*(1+HU55)*(1+HV55)*(1+HW55)*(1+HX55)*(1+HY55)*(1+HZ55)*(1+IA55)*(1+IB55)*(1+IC55)*(1+ID55)*(1+IE55)*(1+IF55)</f>
        <v>100588.08934059604</v>
      </c>
    </row>
    <row r="56" spans="1:241" x14ac:dyDescent="0.25">
      <c r="A56">
        <v>101</v>
      </c>
      <c r="B56">
        <v>3</v>
      </c>
      <c r="C56">
        <v>25</v>
      </c>
      <c r="D56">
        <v>64</v>
      </c>
      <c r="E56">
        <v>112</v>
      </c>
      <c r="F56">
        <v>28</v>
      </c>
      <c r="G56">
        <v>68</v>
      </c>
      <c r="H56">
        <v>59</v>
      </c>
      <c r="I56">
        <v>59</v>
      </c>
      <c r="J56">
        <v>83</v>
      </c>
      <c r="K56">
        <v>77</v>
      </c>
      <c r="L56">
        <v>100</v>
      </c>
      <c r="M56">
        <v>110</v>
      </c>
      <c r="N56">
        <v>109</v>
      </c>
      <c r="O56">
        <v>4</v>
      </c>
      <c r="P56">
        <v>69</v>
      </c>
      <c r="Q56">
        <v>66</v>
      </c>
      <c r="R56">
        <v>73</v>
      </c>
      <c r="S56">
        <v>43</v>
      </c>
      <c r="T56">
        <v>87</v>
      </c>
      <c r="U56">
        <v>106</v>
      </c>
      <c r="V56">
        <v>83</v>
      </c>
      <c r="W56">
        <v>73</v>
      </c>
      <c r="X56">
        <v>78</v>
      </c>
      <c r="Y56">
        <v>62</v>
      </c>
      <c r="Z56">
        <v>4</v>
      </c>
      <c r="AA56">
        <v>72</v>
      </c>
      <c r="AB56">
        <v>40</v>
      </c>
      <c r="AC56">
        <v>97</v>
      </c>
      <c r="AD56">
        <v>12</v>
      </c>
      <c r="AE56">
        <v>18</v>
      </c>
      <c r="AF56">
        <v>54</v>
      </c>
      <c r="AG56">
        <v>35</v>
      </c>
      <c r="AH56">
        <v>19</v>
      </c>
      <c r="AI56">
        <v>117</v>
      </c>
      <c r="AJ56">
        <v>103</v>
      </c>
      <c r="AK56">
        <v>31</v>
      </c>
      <c r="AL56">
        <v>107</v>
      </c>
      <c r="AM56">
        <v>9</v>
      </c>
      <c r="AN56">
        <v>70</v>
      </c>
      <c r="AO56">
        <v>29</v>
      </c>
      <c r="AP56">
        <v>32</v>
      </c>
      <c r="AQ56">
        <v>102</v>
      </c>
      <c r="AR56">
        <v>102</v>
      </c>
      <c r="AS56">
        <v>85</v>
      </c>
      <c r="AT56">
        <v>94</v>
      </c>
      <c r="AU56">
        <v>86</v>
      </c>
      <c r="AV56">
        <v>84</v>
      </c>
      <c r="AW56">
        <v>83</v>
      </c>
      <c r="AX56">
        <v>11</v>
      </c>
      <c r="AY56">
        <v>84</v>
      </c>
      <c r="AZ56">
        <v>106</v>
      </c>
      <c r="BA56">
        <v>96</v>
      </c>
      <c r="BB56">
        <v>95</v>
      </c>
      <c r="BC56">
        <v>82</v>
      </c>
      <c r="BD56">
        <v>28</v>
      </c>
      <c r="BE56">
        <v>89</v>
      </c>
      <c r="BF56">
        <v>36</v>
      </c>
      <c r="BG56">
        <v>106</v>
      </c>
      <c r="BH56">
        <v>17</v>
      </c>
      <c r="BI56">
        <v>95</v>
      </c>
      <c r="BJ56">
        <v>21</v>
      </c>
      <c r="BK56">
        <v>10</v>
      </c>
      <c r="BL56">
        <v>79</v>
      </c>
      <c r="BM56">
        <v>61</v>
      </c>
      <c r="BN56">
        <v>39</v>
      </c>
      <c r="BO56">
        <v>88</v>
      </c>
      <c r="BP56">
        <v>118</v>
      </c>
      <c r="BQ56">
        <v>90</v>
      </c>
      <c r="BR56">
        <v>100</v>
      </c>
      <c r="BS56">
        <v>71</v>
      </c>
      <c r="BT56">
        <v>100</v>
      </c>
      <c r="BU56">
        <v>83</v>
      </c>
      <c r="BV56">
        <v>45</v>
      </c>
      <c r="BW56">
        <v>12</v>
      </c>
      <c r="BX56">
        <v>19</v>
      </c>
      <c r="BY56">
        <v>44</v>
      </c>
      <c r="BZ56">
        <v>19</v>
      </c>
      <c r="CA56">
        <v>84</v>
      </c>
      <c r="CB56">
        <v>63</v>
      </c>
      <c r="CC56">
        <v>100</v>
      </c>
      <c r="CD56">
        <v>41</v>
      </c>
      <c r="CE56">
        <v>63</v>
      </c>
      <c r="CF56">
        <v>30</v>
      </c>
      <c r="CG56">
        <v>118</v>
      </c>
      <c r="CH56">
        <v>51</v>
      </c>
      <c r="CI56">
        <v>110</v>
      </c>
      <c r="CJ56">
        <v>11</v>
      </c>
      <c r="CK56">
        <v>53</v>
      </c>
      <c r="CL56">
        <v>31</v>
      </c>
      <c r="CM56">
        <v>74</v>
      </c>
      <c r="CN56">
        <v>91</v>
      </c>
      <c r="CO56">
        <v>68</v>
      </c>
      <c r="CP56">
        <v>10</v>
      </c>
      <c r="CQ56">
        <v>20</v>
      </c>
      <c r="CR56">
        <v>99</v>
      </c>
      <c r="CS56">
        <v>87</v>
      </c>
      <c r="CT56">
        <v>72</v>
      </c>
      <c r="CU56">
        <v>77</v>
      </c>
      <c r="CV56">
        <v>0</v>
      </c>
      <c r="CW56">
        <v>118</v>
      </c>
      <c r="CX56">
        <v>38</v>
      </c>
      <c r="CY56">
        <v>88</v>
      </c>
      <c r="CZ56">
        <v>111</v>
      </c>
      <c r="DA56">
        <v>47</v>
      </c>
      <c r="DB56">
        <v>5</v>
      </c>
      <c r="DC56">
        <v>46</v>
      </c>
      <c r="DD56">
        <v>74</v>
      </c>
      <c r="DE56">
        <v>71</v>
      </c>
      <c r="DF56">
        <v>114</v>
      </c>
      <c r="DG56">
        <v>93</v>
      </c>
      <c r="DH56">
        <v>57</v>
      </c>
      <c r="DI56">
        <v>17</v>
      </c>
      <c r="DJ56">
        <v>46</v>
      </c>
      <c r="DK56">
        <v>37</v>
      </c>
      <c r="DL56">
        <v>87</v>
      </c>
      <c r="DM56">
        <v>108</v>
      </c>
      <c r="DN56">
        <v>87</v>
      </c>
      <c r="DO56">
        <v>73</v>
      </c>
      <c r="DP56">
        <v>117</v>
      </c>
      <c r="DQ56" s="86">
        <f ca="1">Control!$C$7*Calculations!$C$82*INDEX('Monthly Data'!N:N,Calculations!$C$116+MOD(A56,Calculations!$C$118))+Control!$C$7*Calculations!$C$83*INDEX('Monthly Data'!O:O,Calculations!$C$116+MOD(A56,Calculations!$C$118))+Control!$C$7*Calculations!$C$84*INDEX('Monthly Data'!P:P,Calculations!$C$116+MOD(A56,Calculations!$C$118))+Control!$C$7*Calculations!$C$85*INDEX('Monthly Data'!Q:Q,Calculations!$C$116+MOD(A56,Calculations!$C$118))+(1-Control!$C$7*Calculations!$C$87)*INDEX('Monthly Data'!R:R,Calculations!$C$116+MOD(A56,Calculations!$C$118))</f>
        <v>-2.5168357537820856E-4</v>
      </c>
      <c r="DR56" s="86">
        <f ca="1">Control!$C$7*Calculations!$C$82*INDEX('Monthly Data'!N:N,Calculations!$C$116+MOD(B56,Calculations!$C$118))+Control!$C$7*Calculations!$C$83*INDEX('Monthly Data'!O:O,Calculations!$C$116+MOD(B56,Calculations!$C$118))+Control!$C$7*Calculations!$C$84*INDEX('Monthly Data'!P:P,Calculations!$C$116+MOD(B56,Calculations!$C$118))+Control!$C$7*Calculations!$C$85*INDEX('Monthly Data'!Q:Q,Calculations!$C$116+MOD(B56,Calculations!$C$118))+(1-Control!$C$7*Calculations!$C$87)*INDEX('Monthly Data'!R:R,Calculations!$C$116+MOD(B56,Calculations!$C$118))</f>
        <v>9.9793409618087695E-3</v>
      </c>
      <c r="DS56" s="86">
        <f ca="1">Control!$C$7*Calculations!$C$82*INDEX('Monthly Data'!N:N,Calculations!$C$116+MOD(C56,Calculations!$C$118))+Control!$C$7*Calculations!$C$83*INDEX('Monthly Data'!O:O,Calculations!$C$116+MOD(C56,Calculations!$C$118))+Control!$C$7*Calculations!$C$84*INDEX('Monthly Data'!P:P,Calculations!$C$116+MOD(C56,Calculations!$C$118))+Control!$C$7*Calculations!$C$85*INDEX('Monthly Data'!Q:Q,Calculations!$C$116+MOD(C56,Calculations!$C$118))+(1-Control!$C$7*Calculations!$C$87)*INDEX('Monthly Data'!R:R,Calculations!$C$116+MOD(C56,Calculations!$C$118))</f>
        <v>-3.299557342782896E-2</v>
      </c>
      <c r="DT56" s="86">
        <f ca="1">Control!$C$7*Calculations!$C$82*INDEX('Monthly Data'!N:N,Calculations!$C$116+MOD(D56,Calculations!$C$118))+Control!$C$7*Calculations!$C$83*INDEX('Monthly Data'!O:O,Calculations!$C$116+MOD(D56,Calculations!$C$118))+Control!$C$7*Calculations!$C$84*INDEX('Monthly Data'!P:P,Calculations!$C$116+MOD(D56,Calculations!$C$118))+Control!$C$7*Calculations!$C$85*INDEX('Monthly Data'!Q:Q,Calculations!$C$116+MOD(D56,Calculations!$C$118))+(1-Control!$C$7*Calculations!$C$87)*INDEX('Monthly Data'!R:R,Calculations!$C$116+MOD(D56,Calculations!$C$118))</f>
        <v>-2.4571433440223247E-2</v>
      </c>
      <c r="DU56" s="86">
        <f ca="1">Control!$C$7*Calculations!$C$82*INDEX('Monthly Data'!N:N,Calculations!$C$116+MOD(E56,Calculations!$C$118))+Control!$C$7*Calculations!$C$83*INDEX('Monthly Data'!O:O,Calculations!$C$116+MOD(E56,Calculations!$C$118))+Control!$C$7*Calculations!$C$84*INDEX('Monthly Data'!P:P,Calculations!$C$116+MOD(E56,Calculations!$C$118))+Control!$C$7*Calculations!$C$85*INDEX('Monthly Data'!Q:Q,Calculations!$C$116+MOD(E56,Calculations!$C$118))+(1-Control!$C$7*Calculations!$C$87)*INDEX('Monthly Data'!R:R,Calculations!$C$116+MOD(E56,Calculations!$C$118))</f>
        <v>1.142101364887867E-2</v>
      </c>
      <c r="DV56" s="86">
        <f ca="1">Control!$C$7*Calculations!$C$82*INDEX('Monthly Data'!N:N,Calculations!$C$116+MOD(F56,Calculations!$C$118))+Control!$C$7*Calculations!$C$83*INDEX('Monthly Data'!O:O,Calculations!$C$116+MOD(F56,Calculations!$C$118))+Control!$C$7*Calculations!$C$84*INDEX('Monthly Data'!P:P,Calculations!$C$116+MOD(F56,Calculations!$C$118))+Control!$C$7*Calculations!$C$85*INDEX('Monthly Data'!Q:Q,Calculations!$C$116+MOD(F56,Calculations!$C$118))+(1-Control!$C$7*Calculations!$C$87)*INDEX('Monthly Data'!R:R,Calculations!$C$116+MOD(F56,Calculations!$C$118))</f>
        <v>3.7596120283497965E-2</v>
      </c>
      <c r="DW56" s="86">
        <f ca="1">Control!$C$7*Calculations!$C$82*INDEX('Monthly Data'!N:N,Calculations!$C$116+MOD(G56,Calculations!$C$118))+Control!$C$7*Calculations!$C$83*INDEX('Monthly Data'!O:O,Calculations!$C$116+MOD(G56,Calculations!$C$118))+Control!$C$7*Calculations!$C$84*INDEX('Monthly Data'!P:P,Calculations!$C$116+MOD(G56,Calculations!$C$118))+Control!$C$7*Calculations!$C$85*INDEX('Monthly Data'!Q:Q,Calculations!$C$116+MOD(G56,Calculations!$C$118))+(1-Control!$C$7*Calculations!$C$87)*INDEX('Monthly Data'!R:R,Calculations!$C$116+MOD(G56,Calculations!$C$118))</f>
        <v>2.2757992058453024E-3</v>
      </c>
      <c r="DX56" s="86">
        <f ca="1">Control!$C$7*Calculations!$C$82*INDEX('Monthly Data'!N:N,Calculations!$C$116+MOD(H56,Calculations!$C$118))+Control!$C$7*Calculations!$C$83*INDEX('Monthly Data'!O:O,Calculations!$C$116+MOD(H56,Calculations!$C$118))+Control!$C$7*Calculations!$C$84*INDEX('Monthly Data'!P:P,Calculations!$C$116+MOD(H56,Calculations!$C$118))+Control!$C$7*Calculations!$C$85*INDEX('Monthly Data'!Q:Q,Calculations!$C$116+MOD(H56,Calculations!$C$118))+(1-Control!$C$7*Calculations!$C$87)*INDEX('Monthly Data'!R:R,Calculations!$C$116+MOD(H56,Calculations!$C$118))</f>
        <v>1.1704119272391494E-2</v>
      </c>
      <c r="DY56" s="86">
        <f ca="1">Control!$C$7*Calculations!$C$82*INDEX('Monthly Data'!N:N,Calculations!$C$116+MOD(I56,Calculations!$C$118))+Control!$C$7*Calculations!$C$83*INDEX('Monthly Data'!O:O,Calculations!$C$116+MOD(I56,Calculations!$C$118))+Control!$C$7*Calculations!$C$84*INDEX('Monthly Data'!P:P,Calculations!$C$116+MOD(I56,Calculations!$C$118))+Control!$C$7*Calculations!$C$85*INDEX('Monthly Data'!Q:Q,Calculations!$C$116+MOD(I56,Calculations!$C$118))+(1-Control!$C$7*Calculations!$C$87)*INDEX('Monthly Data'!R:R,Calculations!$C$116+MOD(I56,Calculations!$C$118))</f>
        <v>1.1704119272391494E-2</v>
      </c>
      <c r="DZ56" s="86">
        <f ca="1">Control!$C$7*Calculations!$C$82*INDEX('Monthly Data'!N:N,Calculations!$C$116+MOD(J56,Calculations!$C$118))+Control!$C$7*Calculations!$C$83*INDEX('Monthly Data'!O:O,Calculations!$C$116+MOD(J56,Calculations!$C$118))+Control!$C$7*Calculations!$C$84*INDEX('Monthly Data'!P:P,Calculations!$C$116+MOD(J56,Calculations!$C$118))+Control!$C$7*Calculations!$C$85*INDEX('Monthly Data'!Q:Q,Calculations!$C$116+MOD(J56,Calculations!$C$118))+(1-Control!$C$7*Calculations!$C$87)*INDEX('Monthly Data'!R:R,Calculations!$C$116+MOD(J56,Calculations!$C$118))</f>
        <v>-7.8872955230675015E-3</v>
      </c>
      <c r="EA56" s="86">
        <f ca="1">Control!$C$7*Calculations!$C$82*INDEX('Monthly Data'!N:N,Calculations!$C$116+MOD(K56,Calculations!$C$118))+Control!$C$7*Calculations!$C$83*INDEX('Monthly Data'!O:O,Calculations!$C$116+MOD(K56,Calculations!$C$118))+Control!$C$7*Calculations!$C$84*INDEX('Monthly Data'!P:P,Calculations!$C$116+MOD(K56,Calculations!$C$118))+Control!$C$7*Calculations!$C$85*INDEX('Monthly Data'!Q:Q,Calculations!$C$116+MOD(K56,Calculations!$C$118))+(1-Control!$C$7*Calculations!$C$87)*INDEX('Monthly Data'!R:R,Calculations!$C$116+MOD(K56,Calculations!$C$118))</f>
        <v>-1.0485101266941802E-2</v>
      </c>
      <c r="EB56" s="86">
        <f ca="1">Control!$C$7*Calculations!$C$82*INDEX('Monthly Data'!N:N,Calculations!$C$116+MOD(L56,Calculations!$C$118))+Control!$C$7*Calculations!$C$83*INDEX('Monthly Data'!O:O,Calculations!$C$116+MOD(L56,Calculations!$C$118))+Control!$C$7*Calculations!$C$84*INDEX('Monthly Data'!P:P,Calculations!$C$116+MOD(L56,Calculations!$C$118))+Control!$C$7*Calculations!$C$85*INDEX('Monthly Data'!Q:Q,Calculations!$C$116+MOD(L56,Calculations!$C$118))+(1-Control!$C$7*Calculations!$C$87)*INDEX('Monthly Data'!R:R,Calculations!$C$116+MOD(L56,Calculations!$C$118))</f>
        <v>1.7599621212565995E-2</v>
      </c>
      <c r="EC56" s="86">
        <f ca="1">Control!$C$7*Calculations!$C$82*INDEX('Monthly Data'!N:N,Calculations!$C$116+MOD(M56,Calculations!$C$118))+Control!$C$7*Calculations!$C$83*INDEX('Monthly Data'!O:O,Calculations!$C$116+MOD(M56,Calculations!$C$118))+Control!$C$7*Calculations!$C$84*INDEX('Monthly Data'!P:P,Calculations!$C$116+MOD(M56,Calculations!$C$118))+Control!$C$7*Calculations!$C$85*INDEX('Monthly Data'!Q:Q,Calculations!$C$116+MOD(M56,Calculations!$C$118))+(1-Control!$C$7*Calculations!$C$87)*INDEX('Monthly Data'!R:R,Calculations!$C$116+MOD(M56,Calculations!$C$118))</f>
        <v>3.127051071655923E-3</v>
      </c>
      <c r="ED56" s="86">
        <f ca="1">Control!$C$7*Calculations!$C$82*INDEX('Monthly Data'!N:N,Calculations!$C$116+MOD(N56,Calculations!$C$118))+Control!$C$7*Calculations!$C$83*INDEX('Monthly Data'!O:O,Calculations!$C$116+MOD(N56,Calculations!$C$118))+Control!$C$7*Calculations!$C$84*INDEX('Monthly Data'!P:P,Calculations!$C$116+MOD(N56,Calculations!$C$118))+Control!$C$7*Calculations!$C$85*INDEX('Monthly Data'!Q:Q,Calculations!$C$116+MOD(N56,Calculations!$C$118))+(1-Control!$C$7*Calculations!$C$87)*INDEX('Monthly Data'!R:R,Calculations!$C$116+MOD(N56,Calculations!$C$118))</f>
        <v>1.0921298083007208E-2</v>
      </c>
      <c r="EE56" s="86">
        <f ca="1">Control!$C$7*Calculations!$C$82*INDEX('Monthly Data'!N:N,Calculations!$C$116+MOD(O56,Calculations!$C$118))+Control!$C$7*Calculations!$C$83*INDEX('Monthly Data'!O:O,Calculations!$C$116+MOD(O56,Calculations!$C$118))+Control!$C$7*Calculations!$C$84*INDEX('Monthly Data'!P:P,Calculations!$C$116+MOD(O56,Calculations!$C$118))+Control!$C$7*Calculations!$C$85*INDEX('Monthly Data'!Q:Q,Calculations!$C$116+MOD(O56,Calculations!$C$118))+(1-Control!$C$7*Calculations!$C$87)*INDEX('Monthly Data'!R:R,Calculations!$C$116+MOD(O56,Calculations!$C$118))</f>
        <v>1.3423979074716584E-2</v>
      </c>
      <c r="EF56" s="86">
        <f ca="1">Control!$C$7*Calculations!$C$82*INDEX('Monthly Data'!N:N,Calculations!$C$116+MOD(P56,Calculations!$C$118))+Control!$C$7*Calculations!$C$83*INDEX('Monthly Data'!O:O,Calculations!$C$116+MOD(P56,Calculations!$C$118))+Control!$C$7*Calculations!$C$84*INDEX('Monthly Data'!P:P,Calculations!$C$116+MOD(P56,Calculations!$C$118))+Control!$C$7*Calculations!$C$85*INDEX('Monthly Data'!Q:Q,Calculations!$C$116+MOD(P56,Calculations!$C$118))+(1-Control!$C$7*Calculations!$C$87)*INDEX('Monthly Data'!R:R,Calculations!$C$116+MOD(P56,Calculations!$C$118))</f>
        <v>-4.0413381192162513E-2</v>
      </c>
      <c r="EG56" s="86">
        <f ca="1">Control!$C$7*Calculations!$C$82*INDEX('Monthly Data'!N:N,Calculations!$C$116+MOD(Q56,Calculations!$C$118))+Control!$C$7*Calculations!$C$83*INDEX('Monthly Data'!O:O,Calculations!$C$116+MOD(Q56,Calculations!$C$118))+Control!$C$7*Calculations!$C$84*INDEX('Monthly Data'!P:P,Calculations!$C$116+MOD(Q56,Calculations!$C$118))+Control!$C$7*Calculations!$C$85*INDEX('Monthly Data'!Q:Q,Calculations!$C$116+MOD(Q56,Calculations!$C$118))+(1-Control!$C$7*Calculations!$C$87)*INDEX('Monthly Data'!R:R,Calculations!$C$116+MOD(Q56,Calculations!$C$118))</f>
        <v>1.3891304280773396E-2</v>
      </c>
      <c r="EH56" s="86">
        <f ca="1">Control!$C$7*Calculations!$C$82*INDEX('Monthly Data'!N:N,Calculations!$C$116+MOD(R56,Calculations!$C$118))+Control!$C$7*Calculations!$C$83*INDEX('Monthly Data'!O:O,Calculations!$C$116+MOD(R56,Calculations!$C$118))+Control!$C$7*Calculations!$C$84*INDEX('Monthly Data'!P:P,Calculations!$C$116+MOD(R56,Calculations!$C$118))+Control!$C$7*Calculations!$C$85*INDEX('Monthly Data'!Q:Q,Calculations!$C$116+MOD(R56,Calculations!$C$118))+(1-Control!$C$7*Calculations!$C$87)*INDEX('Monthly Data'!R:R,Calculations!$C$116+MOD(R56,Calculations!$C$118))</f>
        <v>3.6332715283247441E-2</v>
      </c>
      <c r="EI56" s="86">
        <f ca="1">Control!$C$7*Calculations!$C$82*INDEX('Monthly Data'!N:N,Calculations!$C$116+MOD(S56,Calculations!$C$118))+Control!$C$7*Calculations!$C$83*INDEX('Monthly Data'!O:O,Calculations!$C$116+MOD(S56,Calculations!$C$118))+Control!$C$7*Calculations!$C$84*INDEX('Monthly Data'!P:P,Calculations!$C$116+MOD(S56,Calculations!$C$118))+Control!$C$7*Calculations!$C$85*INDEX('Monthly Data'!Q:Q,Calculations!$C$116+MOD(S56,Calculations!$C$118))+(1-Control!$C$7*Calculations!$C$87)*INDEX('Monthly Data'!R:R,Calculations!$C$116+MOD(S56,Calculations!$C$118))</f>
        <v>5.1279584938936244E-2</v>
      </c>
      <c r="EJ56" s="86">
        <f ca="1">Control!$C$7*Calculations!$C$82*INDEX('Monthly Data'!N:N,Calculations!$C$116+MOD(T56,Calculations!$C$118))+Control!$C$7*Calculations!$C$83*INDEX('Monthly Data'!O:O,Calculations!$C$116+MOD(T56,Calculations!$C$118))+Control!$C$7*Calculations!$C$84*INDEX('Monthly Data'!P:P,Calculations!$C$116+MOD(T56,Calculations!$C$118))+Control!$C$7*Calculations!$C$85*INDEX('Monthly Data'!Q:Q,Calculations!$C$116+MOD(T56,Calculations!$C$118))+(1-Control!$C$7*Calculations!$C$87)*INDEX('Monthly Data'!R:R,Calculations!$C$116+MOD(T56,Calculations!$C$118))</f>
        <v>2.5790695379256122E-2</v>
      </c>
      <c r="EK56" s="86">
        <f ca="1">Control!$C$7*Calculations!$C$82*INDEX('Monthly Data'!N:N,Calculations!$C$116+MOD(U56,Calculations!$C$118))+Control!$C$7*Calculations!$C$83*INDEX('Monthly Data'!O:O,Calculations!$C$116+MOD(U56,Calculations!$C$118))+Control!$C$7*Calculations!$C$84*INDEX('Monthly Data'!P:P,Calculations!$C$116+MOD(U56,Calculations!$C$118))+Control!$C$7*Calculations!$C$85*INDEX('Monthly Data'!Q:Q,Calculations!$C$116+MOD(U56,Calculations!$C$118))+(1-Control!$C$7*Calculations!$C$87)*INDEX('Monthly Data'!R:R,Calculations!$C$116+MOD(U56,Calculations!$C$118))</f>
        <v>6.6954569943530936E-3</v>
      </c>
      <c r="EL56" s="86">
        <f ca="1">Control!$C$7*Calculations!$C$82*INDEX('Monthly Data'!N:N,Calculations!$C$116+MOD(V56,Calculations!$C$118))+Control!$C$7*Calculations!$C$83*INDEX('Monthly Data'!O:O,Calculations!$C$116+MOD(V56,Calculations!$C$118))+Control!$C$7*Calculations!$C$84*INDEX('Monthly Data'!P:P,Calculations!$C$116+MOD(V56,Calculations!$C$118))+Control!$C$7*Calculations!$C$85*INDEX('Monthly Data'!Q:Q,Calculations!$C$116+MOD(V56,Calculations!$C$118))+(1-Control!$C$7*Calculations!$C$87)*INDEX('Monthly Data'!R:R,Calculations!$C$116+MOD(V56,Calculations!$C$118))</f>
        <v>-7.8872955230675015E-3</v>
      </c>
      <c r="EM56" s="86">
        <f ca="1">Control!$C$7*Calculations!$C$82*INDEX('Monthly Data'!N:N,Calculations!$C$116+MOD(W56,Calculations!$C$118))+Control!$C$7*Calculations!$C$83*INDEX('Monthly Data'!O:O,Calculations!$C$116+MOD(W56,Calculations!$C$118))+Control!$C$7*Calculations!$C$84*INDEX('Monthly Data'!P:P,Calculations!$C$116+MOD(W56,Calculations!$C$118))+Control!$C$7*Calculations!$C$85*INDEX('Monthly Data'!Q:Q,Calculations!$C$116+MOD(W56,Calculations!$C$118))+(1-Control!$C$7*Calculations!$C$87)*INDEX('Monthly Data'!R:R,Calculations!$C$116+MOD(W56,Calculations!$C$118))</f>
        <v>3.6332715283247441E-2</v>
      </c>
      <c r="EN56" s="86">
        <f ca="1">Control!$C$7*Calculations!$C$82*INDEX('Monthly Data'!N:N,Calculations!$C$116+MOD(X56,Calculations!$C$118))+Control!$C$7*Calculations!$C$83*INDEX('Monthly Data'!O:O,Calculations!$C$116+MOD(X56,Calculations!$C$118))+Control!$C$7*Calculations!$C$84*INDEX('Monthly Data'!P:P,Calculations!$C$116+MOD(X56,Calculations!$C$118))+Control!$C$7*Calculations!$C$85*INDEX('Monthly Data'!Q:Q,Calculations!$C$116+MOD(X56,Calculations!$C$118))+(1-Control!$C$7*Calculations!$C$87)*INDEX('Monthly Data'!R:R,Calculations!$C$116+MOD(X56,Calculations!$C$118))</f>
        <v>1.7472933988537529E-2</v>
      </c>
      <c r="EO56" s="86">
        <f ca="1">Control!$C$7*Calculations!$C$82*INDEX('Monthly Data'!N:N,Calculations!$C$116+MOD(Y56,Calculations!$C$118))+Control!$C$7*Calculations!$C$83*INDEX('Monthly Data'!O:O,Calculations!$C$116+MOD(Y56,Calculations!$C$118))+Control!$C$7*Calculations!$C$84*INDEX('Monthly Data'!P:P,Calculations!$C$116+MOD(Y56,Calculations!$C$118))+Control!$C$7*Calculations!$C$85*INDEX('Monthly Data'!Q:Q,Calculations!$C$116+MOD(Y56,Calculations!$C$118))+(1-Control!$C$7*Calculations!$C$87)*INDEX('Monthly Data'!R:R,Calculations!$C$116+MOD(Y56,Calculations!$C$118))</f>
        <v>-9.839093431862074E-3</v>
      </c>
      <c r="EP56" s="86">
        <f ca="1">Control!$C$7*Calculations!$C$82*INDEX('Monthly Data'!N:N,Calculations!$C$116+MOD(Z56,Calculations!$C$118))+Control!$C$7*Calculations!$C$83*INDEX('Monthly Data'!O:O,Calculations!$C$116+MOD(Z56,Calculations!$C$118))+Control!$C$7*Calculations!$C$84*INDEX('Monthly Data'!P:P,Calculations!$C$116+MOD(Z56,Calculations!$C$118))+Control!$C$7*Calculations!$C$85*INDEX('Monthly Data'!Q:Q,Calculations!$C$116+MOD(Z56,Calculations!$C$118))+(1-Control!$C$7*Calculations!$C$87)*INDEX('Monthly Data'!R:R,Calculations!$C$116+MOD(Z56,Calculations!$C$118))</f>
        <v>1.3423979074716584E-2</v>
      </c>
      <c r="EQ56" s="86">
        <f ca="1">Control!$C$7*Calculations!$C$82*INDEX('Monthly Data'!N:N,Calculations!$C$116+MOD(AA56,Calculations!$C$118))+Control!$C$7*Calculations!$C$83*INDEX('Monthly Data'!O:O,Calculations!$C$116+MOD(AA56,Calculations!$C$118))+Control!$C$7*Calculations!$C$84*INDEX('Monthly Data'!P:P,Calculations!$C$116+MOD(AA56,Calculations!$C$118))+Control!$C$7*Calculations!$C$85*INDEX('Monthly Data'!Q:Q,Calculations!$C$116+MOD(AA56,Calculations!$C$118))+(1-Control!$C$7*Calculations!$C$87)*INDEX('Monthly Data'!R:R,Calculations!$C$116+MOD(AA56,Calculations!$C$118))</f>
        <v>-4.3408051735618014E-2</v>
      </c>
      <c r="ER56" s="86">
        <f ca="1">Control!$C$7*Calculations!$C$82*INDEX('Monthly Data'!N:N,Calculations!$C$116+MOD(AB56,Calculations!$C$118))+Control!$C$7*Calculations!$C$83*INDEX('Monthly Data'!O:O,Calculations!$C$116+MOD(AB56,Calculations!$C$118))+Control!$C$7*Calculations!$C$84*INDEX('Monthly Data'!P:P,Calculations!$C$116+MOD(AB56,Calculations!$C$118))+Control!$C$7*Calculations!$C$85*INDEX('Monthly Data'!Q:Q,Calculations!$C$116+MOD(AB56,Calculations!$C$118))+(1-Control!$C$7*Calculations!$C$87)*INDEX('Monthly Data'!R:R,Calculations!$C$116+MOD(AB56,Calculations!$C$118))</f>
        <v>-4.417423226995453E-3</v>
      </c>
      <c r="ES56" s="86">
        <f ca="1">Control!$C$7*Calculations!$C$82*INDEX('Monthly Data'!N:N,Calculations!$C$116+MOD(AC56,Calculations!$C$118))+Control!$C$7*Calculations!$C$83*INDEX('Monthly Data'!O:O,Calculations!$C$116+MOD(AC56,Calculations!$C$118))+Control!$C$7*Calculations!$C$84*INDEX('Monthly Data'!P:P,Calculations!$C$116+MOD(AC56,Calculations!$C$118))+Control!$C$7*Calculations!$C$85*INDEX('Monthly Data'!Q:Q,Calculations!$C$116+MOD(AC56,Calculations!$C$118))+(1-Control!$C$7*Calculations!$C$87)*INDEX('Monthly Data'!R:R,Calculations!$C$116+MOD(AC56,Calculations!$C$118))</f>
        <v>-7.5539743260223157E-3</v>
      </c>
      <c r="ET56" s="86">
        <f ca="1">Control!$C$7*Calculations!$C$82*INDEX('Monthly Data'!N:N,Calculations!$C$116+MOD(AD56,Calculations!$C$118))+Control!$C$7*Calculations!$C$83*INDEX('Monthly Data'!O:O,Calculations!$C$116+MOD(AD56,Calculations!$C$118))+Control!$C$7*Calculations!$C$84*INDEX('Monthly Data'!P:P,Calculations!$C$116+MOD(AD56,Calculations!$C$118))+Control!$C$7*Calculations!$C$85*INDEX('Monthly Data'!Q:Q,Calculations!$C$116+MOD(AD56,Calculations!$C$118))+(1-Control!$C$7*Calculations!$C$87)*INDEX('Monthly Data'!R:R,Calculations!$C$116+MOD(AD56,Calculations!$C$118))</f>
        <v>1.0415351832335435E-2</v>
      </c>
      <c r="EU56" s="86">
        <f ca="1">Control!$C$7*Calculations!$C$82*INDEX('Monthly Data'!N:N,Calculations!$C$116+MOD(AE56,Calculations!$C$118))+Control!$C$7*Calculations!$C$83*INDEX('Monthly Data'!O:O,Calculations!$C$116+MOD(AE56,Calculations!$C$118))+Control!$C$7*Calculations!$C$84*INDEX('Monthly Data'!P:P,Calculations!$C$116+MOD(AE56,Calculations!$C$118))+Control!$C$7*Calculations!$C$85*INDEX('Monthly Data'!Q:Q,Calculations!$C$116+MOD(AE56,Calculations!$C$118))+(1-Control!$C$7*Calculations!$C$87)*INDEX('Monthly Data'!R:R,Calculations!$C$116+MOD(AE56,Calculations!$C$118))</f>
        <v>-7.4084874653726545E-3</v>
      </c>
      <c r="EV56" s="86">
        <f ca="1">Control!$C$7*Calculations!$C$82*INDEX('Monthly Data'!N:N,Calculations!$C$116+MOD(AF56,Calculations!$C$118))+Control!$C$7*Calculations!$C$83*INDEX('Monthly Data'!O:O,Calculations!$C$116+MOD(AF56,Calculations!$C$118))+Control!$C$7*Calculations!$C$84*INDEX('Monthly Data'!P:P,Calculations!$C$116+MOD(AF56,Calculations!$C$118))+Control!$C$7*Calculations!$C$85*INDEX('Monthly Data'!Q:Q,Calculations!$C$116+MOD(AF56,Calculations!$C$118))+(1-Control!$C$7*Calculations!$C$87)*INDEX('Monthly Data'!R:R,Calculations!$C$116+MOD(AF56,Calculations!$C$118))</f>
        <v>1.7484305259657981E-2</v>
      </c>
      <c r="EW56" s="86">
        <f ca="1">Control!$C$7*Calculations!$C$82*INDEX('Monthly Data'!N:N,Calculations!$C$116+MOD(AG56,Calculations!$C$118))+Control!$C$7*Calculations!$C$83*INDEX('Monthly Data'!O:O,Calculations!$C$116+MOD(AG56,Calculations!$C$118))+Control!$C$7*Calculations!$C$84*INDEX('Monthly Data'!P:P,Calculations!$C$116+MOD(AG56,Calculations!$C$118))+Control!$C$7*Calculations!$C$85*INDEX('Monthly Data'!Q:Q,Calculations!$C$116+MOD(AG56,Calculations!$C$118))+(1-Control!$C$7*Calculations!$C$87)*INDEX('Monthly Data'!R:R,Calculations!$C$116+MOD(AG56,Calculations!$C$118))</f>
        <v>-9.5555592256394619E-3</v>
      </c>
      <c r="EX56" s="86">
        <f ca="1">Control!$C$7*Calculations!$C$82*INDEX('Monthly Data'!N:N,Calculations!$C$116+MOD(AH56,Calculations!$C$118))+Control!$C$7*Calculations!$C$83*INDEX('Monthly Data'!O:O,Calculations!$C$116+MOD(AH56,Calculations!$C$118))+Control!$C$7*Calculations!$C$84*INDEX('Monthly Data'!P:P,Calculations!$C$116+MOD(AH56,Calculations!$C$118))+Control!$C$7*Calculations!$C$85*INDEX('Monthly Data'!Q:Q,Calculations!$C$116+MOD(AH56,Calculations!$C$118))+(1-Control!$C$7*Calculations!$C$87)*INDEX('Monthly Data'!R:R,Calculations!$C$116+MOD(AH56,Calculations!$C$118))</f>
        <v>4.089189590407355E-3</v>
      </c>
      <c r="EY56" s="86">
        <f ca="1">Control!$C$7*Calculations!$C$82*INDEX('Monthly Data'!N:N,Calculations!$C$116+MOD(AI56,Calculations!$C$118))+Control!$C$7*Calculations!$C$83*INDEX('Monthly Data'!O:O,Calculations!$C$116+MOD(AI56,Calculations!$C$118))+Control!$C$7*Calculations!$C$84*INDEX('Monthly Data'!P:P,Calculations!$C$116+MOD(AI56,Calculations!$C$118))+Control!$C$7*Calculations!$C$85*INDEX('Monthly Data'!Q:Q,Calculations!$C$116+MOD(AI56,Calculations!$C$118))+(1-Control!$C$7*Calculations!$C$87)*INDEX('Monthly Data'!R:R,Calculations!$C$116+MOD(AI56,Calculations!$C$118))</f>
        <v>-7.3651264633385334E-4</v>
      </c>
      <c r="EZ56" s="86">
        <f ca="1">Control!$C$7*Calculations!$C$82*INDEX('Monthly Data'!N:N,Calculations!$C$116+MOD(AJ56,Calculations!$C$118))+Control!$C$7*Calculations!$C$83*INDEX('Monthly Data'!O:O,Calculations!$C$116+MOD(AJ56,Calculations!$C$118))+Control!$C$7*Calculations!$C$84*INDEX('Monthly Data'!P:P,Calculations!$C$116+MOD(AJ56,Calculations!$C$118))+Control!$C$7*Calculations!$C$85*INDEX('Monthly Data'!Q:Q,Calculations!$C$116+MOD(AJ56,Calculations!$C$118))+(1-Control!$C$7*Calculations!$C$87)*INDEX('Monthly Data'!R:R,Calculations!$C$116+MOD(AJ56,Calculations!$C$118))</f>
        <v>5.1972609868760735E-3</v>
      </c>
      <c r="FA56" s="86">
        <f ca="1">Control!$C$7*Calculations!$C$82*INDEX('Monthly Data'!N:N,Calculations!$C$116+MOD(AK56,Calculations!$C$118))+Control!$C$7*Calculations!$C$83*INDEX('Monthly Data'!O:O,Calculations!$C$116+MOD(AK56,Calculations!$C$118))+Control!$C$7*Calculations!$C$84*INDEX('Monthly Data'!P:P,Calculations!$C$116+MOD(AK56,Calculations!$C$118))+Control!$C$7*Calculations!$C$85*INDEX('Monthly Data'!Q:Q,Calculations!$C$116+MOD(AK56,Calculations!$C$118))+(1-Control!$C$7*Calculations!$C$87)*INDEX('Monthly Data'!R:R,Calculations!$C$116+MOD(AK56,Calculations!$C$118))</f>
        <v>1.8665061640915637E-2</v>
      </c>
      <c r="FB56" s="86">
        <f ca="1">Control!$C$7*Calculations!$C$82*INDEX('Monthly Data'!N:N,Calculations!$C$116+MOD(AL56,Calculations!$C$118))+Control!$C$7*Calculations!$C$83*INDEX('Monthly Data'!O:O,Calculations!$C$116+MOD(AL56,Calculations!$C$118))+Control!$C$7*Calculations!$C$84*INDEX('Monthly Data'!P:P,Calculations!$C$116+MOD(AL56,Calculations!$C$118))+Control!$C$7*Calculations!$C$85*INDEX('Monthly Data'!Q:Q,Calculations!$C$116+MOD(AL56,Calculations!$C$118))+(1-Control!$C$7*Calculations!$C$87)*INDEX('Monthly Data'!R:R,Calculations!$C$116+MOD(AL56,Calculations!$C$118))</f>
        <v>1.5216630695380906E-2</v>
      </c>
      <c r="FC56" s="86">
        <f ca="1">Control!$C$7*Calculations!$C$82*INDEX('Monthly Data'!N:N,Calculations!$C$116+MOD(AM56,Calculations!$C$118))+Control!$C$7*Calculations!$C$83*INDEX('Monthly Data'!O:O,Calculations!$C$116+MOD(AM56,Calculations!$C$118))+Control!$C$7*Calculations!$C$84*INDEX('Monthly Data'!P:P,Calculations!$C$116+MOD(AM56,Calculations!$C$118))+Control!$C$7*Calculations!$C$85*INDEX('Monthly Data'!Q:Q,Calculations!$C$116+MOD(AM56,Calculations!$C$118))+(1-Control!$C$7*Calculations!$C$87)*INDEX('Monthly Data'!R:R,Calculations!$C$116+MOD(AM56,Calculations!$C$118))</f>
        <v>2.4470405846852006E-3</v>
      </c>
      <c r="FD56" s="86">
        <f ca="1">Control!$C$7*Calculations!$C$82*INDEX('Monthly Data'!N:N,Calculations!$C$116+MOD(AN56,Calculations!$C$118))+Control!$C$7*Calculations!$C$83*INDEX('Monthly Data'!O:O,Calculations!$C$116+MOD(AN56,Calculations!$C$118))+Control!$C$7*Calculations!$C$84*INDEX('Monthly Data'!P:P,Calculations!$C$116+MOD(AN56,Calculations!$C$118))+Control!$C$7*Calculations!$C$85*INDEX('Monthly Data'!Q:Q,Calculations!$C$116+MOD(AN56,Calculations!$C$118))+(1-Control!$C$7*Calculations!$C$87)*INDEX('Monthly Data'!R:R,Calculations!$C$116+MOD(AN56,Calculations!$C$118))</f>
        <v>3.8809817903524786E-2</v>
      </c>
      <c r="FE56" s="86">
        <f ca="1">Control!$C$7*Calculations!$C$82*INDEX('Monthly Data'!N:N,Calculations!$C$116+MOD(AO56,Calculations!$C$118))+Control!$C$7*Calculations!$C$83*INDEX('Monthly Data'!O:O,Calculations!$C$116+MOD(AO56,Calculations!$C$118))+Control!$C$7*Calculations!$C$84*INDEX('Monthly Data'!P:P,Calculations!$C$116+MOD(AO56,Calculations!$C$118))+Control!$C$7*Calculations!$C$85*INDEX('Monthly Data'!Q:Q,Calculations!$C$116+MOD(AO56,Calculations!$C$118))+(1-Control!$C$7*Calculations!$C$87)*INDEX('Monthly Data'!R:R,Calculations!$C$116+MOD(AO56,Calculations!$C$118))</f>
        <v>1.5115046179922851E-2</v>
      </c>
      <c r="FF56" s="86">
        <f ca="1">Control!$C$7*Calculations!$C$82*INDEX('Monthly Data'!N:N,Calculations!$C$116+MOD(AP56,Calculations!$C$118))+Control!$C$7*Calculations!$C$83*INDEX('Monthly Data'!O:O,Calculations!$C$116+MOD(AP56,Calculations!$C$118))+Control!$C$7*Calculations!$C$84*INDEX('Monthly Data'!P:P,Calculations!$C$116+MOD(AP56,Calculations!$C$118))+Control!$C$7*Calculations!$C$85*INDEX('Monthly Data'!Q:Q,Calculations!$C$116+MOD(AP56,Calculations!$C$118))+(1-Control!$C$7*Calculations!$C$87)*INDEX('Monthly Data'!R:R,Calculations!$C$116+MOD(AP56,Calculations!$C$118))</f>
        <v>-2.6378232493851243E-2</v>
      </c>
      <c r="FG56" s="86">
        <f ca="1">Control!$C$7*Calculations!$C$82*INDEX('Monthly Data'!N:N,Calculations!$C$116+MOD(AQ56,Calculations!$C$118))+Control!$C$7*Calculations!$C$83*INDEX('Monthly Data'!O:O,Calculations!$C$116+MOD(AQ56,Calculations!$C$118))+Control!$C$7*Calculations!$C$84*INDEX('Monthly Data'!P:P,Calculations!$C$116+MOD(AQ56,Calculations!$C$118))+Control!$C$7*Calculations!$C$85*INDEX('Monthly Data'!Q:Q,Calculations!$C$116+MOD(AQ56,Calculations!$C$118))+(1-Control!$C$7*Calculations!$C$87)*INDEX('Monthly Data'!R:R,Calculations!$C$116+MOD(AQ56,Calculations!$C$118))</f>
        <v>-1.8530040247387896E-2</v>
      </c>
      <c r="FH56" s="86">
        <f ca="1">Control!$C$7*Calculations!$C$82*INDEX('Monthly Data'!N:N,Calculations!$C$116+MOD(AR56,Calculations!$C$118))+Control!$C$7*Calculations!$C$83*INDEX('Monthly Data'!O:O,Calculations!$C$116+MOD(AR56,Calculations!$C$118))+Control!$C$7*Calculations!$C$84*INDEX('Monthly Data'!P:P,Calculations!$C$116+MOD(AR56,Calculations!$C$118))+Control!$C$7*Calculations!$C$85*INDEX('Monthly Data'!Q:Q,Calculations!$C$116+MOD(AR56,Calculations!$C$118))+(1-Control!$C$7*Calculations!$C$87)*INDEX('Monthly Data'!R:R,Calculations!$C$116+MOD(AR56,Calculations!$C$118))</f>
        <v>-1.8530040247387896E-2</v>
      </c>
      <c r="FI56" s="86">
        <f ca="1">Control!$C$7*Calculations!$C$82*INDEX('Monthly Data'!N:N,Calculations!$C$116+MOD(AS56,Calculations!$C$118))+Control!$C$7*Calculations!$C$83*INDEX('Monthly Data'!O:O,Calculations!$C$116+MOD(AS56,Calculations!$C$118))+Control!$C$7*Calculations!$C$84*INDEX('Monthly Data'!P:P,Calculations!$C$116+MOD(AS56,Calculations!$C$118))+Control!$C$7*Calculations!$C$85*INDEX('Monthly Data'!Q:Q,Calculations!$C$116+MOD(AS56,Calculations!$C$118))+(1-Control!$C$7*Calculations!$C$87)*INDEX('Monthly Data'!R:R,Calculations!$C$116+MOD(AS56,Calculations!$C$118))</f>
        <v>-9.8327855560634558E-3</v>
      </c>
      <c r="FJ56" s="86">
        <f ca="1">Control!$C$7*Calculations!$C$82*INDEX('Monthly Data'!N:N,Calculations!$C$116+MOD(AT56,Calculations!$C$118))+Control!$C$7*Calculations!$C$83*INDEX('Monthly Data'!O:O,Calculations!$C$116+MOD(AT56,Calculations!$C$118))+Control!$C$7*Calculations!$C$84*INDEX('Monthly Data'!P:P,Calculations!$C$116+MOD(AT56,Calculations!$C$118))+Control!$C$7*Calculations!$C$85*INDEX('Monthly Data'!Q:Q,Calculations!$C$116+MOD(AT56,Calculations!$C$118))+(1-Control!$C$7*Calculations!$C$87)*INDEX('Monthly Data'!R:R,Calculations!$C$116+MOD(AT56,Calculations!$C$118))</f>
        <v>1.0353752315110615E-2</v>
      </c>
      <c r="FK56" s="86">
        <f ca="1">Control!$C$7*Calculations!$C$82*INDEX('Monthly Data'!N:N,Calculations!$C$116+MOD(AU56,Calculations!$C$118))+Control!$C$7*Calculations!$C$83*INDEX('Monthly Data'!O:O,Calculations!$C$116+MOD(AU56,Calculations!$C$118))+Control!$C$7*Calculations!$C$84*INDEX('Monthly Data'!P:P,Calculations!$C$116+MOD(AU56,Calculations!$C$118))+Control!$C$7*Calculations!$C$85*INDEX('Monthly Data'!Q:Q,Calculations!$C$116+MOD(AU56,Calculations!$C$118))+(1-Control!$C$7*Calculations!$C$87)*INDEX('Monthly Data'!R:R,Calculations!$C$116+MOD(AU56,Calculations!$C$118))</f>
        <v>4.5735623984309991E-2</v>
      </c>
      <c r="FL56" s="86">
        <f ca="1">Control!$C$7*Calculations!$C$82*INDEX('Monthly Data'!N:N,Calculations!$C$116+MOD(AV56,Calculations!$C$118))+Control!$C$7*Calculations!$C$83*INDEX('Monthly Data'!O:O,Calculations!$C$116+MOD(AV56,Calculations!$C$118))+Control!$C$7*Calculations!$C$84*INDEX('Monthly Data'!P:P,Calculations!$C$116+MOD(AV56,Calculations!$C$118))+Control!$C$7*Calculations!$C$85*INDEX('Monthly Data'!Q:Q,Calculations!$C$116+MOD(AV56,Calculations!$C$118))+(1-Control!$C$7*Calculations!$C$87)*INDEX('Monthly Data'!R:R,Calculations!$C$116+MOD(AV56,Calculations!$C$118))</f>
        <v>-1.880155173376722E-2</v>
      </c>
      <c r="FM56" s="86">
        <f ca="1">Control!$C$7*Calculations!$C$82*INDEX('Monthly Data'!N:N,Calculations!$C$116+MOD(AW56,Calculations!$C$118))+Control!$C$7*Calculations!$C$83*INDEX('Monthly Data'!O:O,Calculations!$C$116+MOD(AW56,Calculations!$C$118))+Control!$C$7*Calculations!$C$84*INDEX('Monthly Data'!P:P,Calculations!$C$116+MOD(AW56,Calculations!$C$118))+Control!$C$7*Calculations!$C$85*INDEX('Monthly Data'!Q:Q,Calculations!$C$116+MOD(AW56,Calculations!$C$118))+(1-Control!$C$7*Calculations!$C$87)*INDEX('Monthly Data'!R:R,Calculations!$C$116+MOD(AW56,Calculations!$C$118))</f>
        <v>-7.8872955230675015E-3</v>
      </c>
      <c r="FN56" s="86">
        <f ca="1">Control!$C$7*Calculations!$C$82*INDEX('Monthly Data'!N:N,Calculations!$C$116+MOD(AX56,Calculations!$C$118))+Control!$C$7*Calculations!$C$83*INDEX('Monthly Data'!O:O,Calculations!$C$116+MOD(AX56,Calculations!$C$118))+Control!$C$7*Calculations!$C$84*INDEX('Monthly Data'!P:P,Calculations!$C$116+MOD(AX56,Calculations!$C$118))+Control!$C$7*Calculations!$C$85*INDEX('Monthly Data'!Q:Q,Calculations!$C$116+MOD(AX56,Calculations!$C$118))+(1-Control!$C$7*Calculations!$C$87)*INDEX('Monthly Data'!R:R,Calculations!$C$116+MOD(AX56,Calculations!$C$118))</f>
        <v>1.0018681835149534E-3</v>
      </c>
      <c r="FO56" s="86">
        <f ca="1">Control!$C$7*Calculations!$C$82*INDEX('Monthly Data'!N:N,Calculations!$C$116+MOD(AY56,Calculations!$C$118))+Control!$C$7*Calculations!$C$83*INDEX('Monthly Data'!O:O,Calculations!$C$116+MOD(AY56,Calculations!$C$118))+Control!$C$7*Calculations!$C$84*INDEX('Monthly Data'!P:P,Calculations!$C$116+MOD(AY56,Calculations!$C$118))+Control!$C$7*Calculations!$C$85*INDEX('Monthly Data'!Q:Q,Calculations!$C$116+MOD(AY56,Calculations!$C$118))+(1-Control!$C$7*Calculations!$C$87)*INDEX('Monthly Data'!R:R,Calculations!$C$116+MOD(AY56,Calculations!$C$118))</f>
        <v>-1.880155173376722E-2</v>
      </c>
      <c r="FP56" s="86">
        <f ca="1">Control!$C$7*Calculations!$C$82*INDEX('Monthly Data'!N:N,Calculations!$C$116+MOD(AZ56,Calculations!$C$118))+Control!$C$7*Calculations!$C$83*INDEX('Monthly Data'!O:O,Calculations!$C$116+MOD(AZ56,Calculations!$C$118))+Control!$C$7*Calculations!$C$84*INDEX('Monthly Data'!P:P,Calculations!$C$116+MOD(AZ56,Calculations!$C$118))+Control!$C$7*Calculations!$C$85*INDEX('Monthly Data'!Q:Q,Calculations!$C$116+MOD(AZ56,Calculations!$C$118))+(1-Control!$C$7*Calculations!$C$87)*INDEX('Monthly Data'!R:R,Calculations!$C$116+MOD(AZ56,Calculations!$C$118))</f>
        <v>6.6954569943530936E-3</v>
      </c>
      <c r="FQ56" s="86">
        <f ca="1">Control!$C$7*Calculations!$C$82*INDEX('Monthly Data'!N:N,Calculations!$C$116+MOD(BA56,Calculations!$C$118))+Control!$C$7*Calculations!$C$83*INDEX('Monthly Data'!O:O,Calculations!$C$116+MOD(BA56,Calculations!$C$118))+Control!$C$7*Calculations!$C$84*INDEX('Monthly Data'!P:P,Calculations!$C$116+MOD(BA56,Calculations!$C$118))+Control!$C$7*Calculations!$C$85*INDEX('Monthly Data'!Q:Q,Calculations!$C$116+MOD(BA56,Calculations!$C$118))+(1-Control!$C$7*Calculations!$C$87)*INDEX('Monthly Data'!R:R,Calculations!$C$116+MOD(BA56,Calculations!$C$118))</f>
        <v>1.0627294914941248E-2</v>
      </c>
      <c r="FR56" s="86">
        <f ca="1">Control!$C$7*Calculations!$C$82*INDEX('Monthly Data'!N:N,Calculations!$C$116+MOD(BB56,Calculations!$C$118))+Control!$C$7*Calculations!$C$83*INDEX('Monthly Data'!O:O,Calculations!$C$116+MOD(BB56,Calculations!$C$118))+Control!$C$7*Calculations!$C$84*INDEX('Monthly Data'!P:P,Calculations!$C$116+MOD(BB56,Calculations!$C$118))+Control!$C$7*Calculations!$C$85*INDEX('Monthly Data'!Q:Q,Calculations!$C$116+MOD(BB56,Calculations!$C$118))+(1-Control!$C$7*Calculations!$C$87)*INDEX('Monthly Data'!R:R,Calculations!$C$116+MOD(BB56,Calculations!$C$118))</f>
        <v>1.5758278480433856E-2</v>
      </c>
      <c r="FS56" s="86">
        <f ca="1">Control!$C$7*Calculations!$C$82*INDEX('Monthly Data'!N:N,Calculations!$C$116+MOD(BC56,Calculations!$C$118))+Control!$C$7*Calculations!$C$83*INDEX('Monthly Data'!O:O,Calculations!$C$116+MOD(BC56,Calculations!$C$118))+Control!$C$7*Calculations!$C$84*INDEX('Monthly Data'!P:P,Calculations!$C$116+MOD(BC56,Calculations!$C$118))+Control!$C$7*Calculations!$C$85*INDEX('Monthly Data'!Q:Q,Calculations!$C$116+MOD(BC56,Calculations!$C$118))+(1-Control!$C$7*Calculations!$C$87)*INDEX('Monthly Data'!R:R,Calculations!$C$116+MOD(BC56,Calculations!$C$118))</f>
        <v>1.7361594973213587E-2</v>
      </c>
      <c r="FT56" s="86">
        <f ca="1">Control!$C$7*Calculations!$C$82*INDEX('Monthly Data'!N:N,Calculations!$C$116+MOD(BD56,Calculations!$C$118))+Control!$C$7*Calculations!$C$83*INDEX('Monthly Data'!O:O,Calculations!$C$116+MOD(BD56,Calculations!$C$118))+Control!$C$7*Calculations!$C$84*INDEX('Monthly Data'!P:P,Calculations!$C$116+MOD(BD56,Calculations!$C$118))+Control!$C$7*Calculations!$C$85*INDEX('Monthly Data'!Q:Q,Calculations!$C$116+MOD(BD56,Calculations!$C$118))+(1-Control!$C$7*Calculations!$C$87)*INDEX('Monthly Data'!R:R,Calculations!$C$116+MOD(BD56,Calculations!$C$118))</f>
        <v>3.7596120283497965E-2</v>
      </c>
      <c r="FU56" s="86">
        <f ca="1">Control!$C$7*Calculations!$C$82*INDEX('Monthly Data'!N:N,Calculations!$C$116+MOD(BE56,Calculations!$C$118))+Control!$C$7*Calculations!$C$83*INDEX('Monthly Data'!O:O,Calculations!$C$116+MOD(BE56,Calculations!$C$118))+Control!$C$7*Calculations!$C$84*INDEX('Monthly Data'!P:P,Calculations!$C$116+MOD(BE56,Calculations!$C$118))+Control!$C$7*Calculations!$C$85*INDEX('Monthly Data'!Q:Q,Calculations!$C$116+MOD(BE56,Calculations!$C$118))+(1-Control!$C$7*Calculations!$C$87)*INDEX('Monthly Data'!R:R,Calculations!$C$116+MOD(BE56,Calculations!$C$118))</f>
        <v>2.3852824346838646E-2</v>
      </c>
      <c r="FV56" s="86">
        <f ca="1">Control!$C$7*Calculations!$C$82*INDEX('Monthly Data'!N:N,Calculations!$C$116+MOD(BF56,Calculations!$C$118))+Control!$C$7*Calculations!$C$83*INDEX('Monthly Data'!O:O,Calculations!$C$116+MOD(BF56,Calculations!$C$118))+Control!$C$7*Calculations!$C$84*INDEX('Monthly Data'!P:P,Calculations!$C$116+MOD(BF56,Calculations!$C$118))+Control!$C$7*Calculations!$C$85*INDEX('Monthly Data'!Q:Q,Calculations!$C$116+MOD(BF56,Calculations!$C$118))+(1-Control!$C$7*Calculations!$C$87)*INDEX('Monthly Data'!R:R,Calculations!$C$116+MOD(BF56,Calculations!$C$118))</f>
        <v>1.1106855739851785E-2</v>
      </c>
      <c r="FW56" s="86">
        <f ca="1">Control!$C$7*Calculations!$C$82*INDEX('Monthly Data'!N:N,Calculations!$C$116+MOD(BG56,Calculations!$C$118))+Control!$C$7*Calculations!$C$83*INDEX('Monthly Data'!O:O,Calculations!$C$116+MOD(BG56,Calculations!$C$118))+Control!$C$7*Calculations!$C$84*INDEX('Monthly Data'!P:P,Calculations!$C$116+MOD(BG56,Calculations!$C$118))+Control!$C$7*Calculations!$C$85*INDEX('Monthly Data'!Q:Q,Calculations!$C$116+MOD(BG56,Calculations!$C$118))+(1-Control!$C$7*Calculations!$C$87)*INDEX('Monthly Data'!R:R,Calculations!$C$116+MOD(BG56,Calculations!$C$118))</f>
        <v>6.6954569943530936E-3</v>
      </c>
      <c r="FX56" s="86">
        <f ca="1">Control!$C$7*Calculations!$C$82*INDEX('Monthly Data'!N:N,Calculations!$C$116+MOD(BH56,Calculations!$C$118))+Control!$C$7*Calculations!$C$83*INDEX('Monthly Data'!O:O,Calculations!$C$116+MOD(BH56,Calculations!$C$118))+Control!$C$7*Calculations!$C$84*INDEX('Monthly Data'!P:P,Calculations!$C$116+MOD(BH56,Calculations!$C$118))+Control!$C$7*Calculations!$C$85*INDEX('Monthly Data'!Q:Q,Calculations!$C$116+MOD(BH56,Calculations!$C$118))+(1-Control!$C$7*Calculations!$C$87)*INDEX('Monthly Data'!R:R,Calculations!$C$116+MOD(BH56,Calculations!$C$118))</f>
        <v>-2.0269389991732112E-2</v>
      </c>
      <c r="FY56" s="86">
        <f ca="1">Control!$C$7*Calculations!$C$82*INDEX('Monthly Data'!N:N,Calculations!$C$116+MOD(BI56,Calculations!$C$118))+Control!$C$7*Calculations!$C$83*INDEX('Monthly Data'!O:O,Calculations!$C$116+MOD(BI56,Calculations!$C$118))+Control!$C$7*Calculations!$C$84*INDEX('Monthly Data'!P:P,Calculations!$C$116+MOD(BI56,Calculations!$C$118))+Control!$C$7*Calculations!$C$85*INDEX('Monthly Data'!Q:Q,Calculations!$C$116+MOD(BI56,Calculations!$C$118))+(1-Control!$C$7*Calculations!$C$87)*INDEX('Monthly Data'!R:R,Calculations!$C$116+MOD(BI56,Calculations!$C$118))</f>
        <v>1.5758278480433856E-2</v>
      </c>
      <c r="FZ56" s="86">
        <f ca="1">Control!$C$7*Calculations!$C$82*INDEX('Monthly Data'!N:N,Calculations!$C$116+MOD(BJ56,Calculations!$C$118))+Control!$C$7*Calculations!$C$83*INDEX('Monthly Data'!O:O,Calculations!$C$116+MOD(BJ56,Calculations!$C$118))+Control!$C$7*Calculations!$C$84*INDEX('Monthly Data'!P:P,Calculations!$C$116+MOD(BJ56,Calculations!$C$118))+Control!$C$7*Calculations!$C$85*INDEX('Monthly Data'!Q:Q,Calculations!$C$116+MOD(BJ56,Calculations!$C$118))+(1-Control!$C$7*Calculations!$C$87)*INDEX('Monthly Data'!R:R,Calculations!$C$116+MOD(BJ56,Calculations!$C$118))</f>
        <v>1.5108777406081684E-3</v>
      </c>
      <c r="GA56" s="86">
        <f ca="1">Control!$C$7*Calculations!$C$82*INDEX('Monthly Data'!N:N,Calculations!$C$116+MOD(BK56,Calculations!$C$118))+Control!$C$7*Calculations!$C$83*INDEX('Monthly Data'!O:O,Calculations!$C$116+MOD(BK56,Calculations!$C$118))+Control!$C$7*Calculations!$C$84*INDEX('Monthly Data'!P:P,Calculations!$C$116+MOD(BK56,Calculations!$C$118))+Control!$C$7*Calculations!$C$85*INDEX('Monthly Data'!Q:Q,Calculations!$C$116+MOD(BK56,Calculations!$C$118))+(1-Control!$C$7*Calculations!$C$87)*INDEX('Monthly Data'!R:R,Calculations!$C$116+MOD(BK56,Calculations!$C$118))</f>
        <v>1.1702576456120543E-2</v>
      </c>
      <c r="GB56" s="86">
        <f ca="1">Control!$C$7*Calculations!$C$82*INDEX('Monthly Data'!N:N,Calculations!$C$116+MOD(BL56,Calculations!$C$118))+Control!$C$7*Calculations!$C$83*INDEX('Monthly Data'!O:O,Calculations!$C$116+MOD(BL56,Calculations!$C$118))+Control!$C$7*Calculations!$C$84*INDEX('Monthly Data'!P:P,Calculations!$C$116+MOD(BL56,Calculations!$C$118))+Control!$C$7*Calculations!$C$85*INDEX('Monthly Data'!Q:Q,Calculations!$C$116+MOD(BL56,Calculations!$C$118))+(1-Control!$C$7*Calculations!$C$87)*INDEX('Monthly Data'!R:R,Calculations!$C$116+MOD(BL56,Calculations!$C$118))</f>
        <v>1.046389543479892E-2</v>
      </c>
      <c r="GC56" s="86">
        <f ca="1">Control!$C$7*Calculations!$C$82*INDEX('Monthly Data'!N:N,Calculations!$C$116+MOD(BM56,Calculations!$C$118))+Control!$C$7*Calculations!$C$83*INDEX('Monthly Data'!O:O,Calculations!$C$116+MOD(BM56,Calculations!$C$118))+Control!$C$7*Calculations!$C$84*INDEX('Monthly Data'!P:P,Calculations!$C$116+MOD(BM56,Calculations!$C$118))+Control!$C$7*Calculations!$C$85*INDEX('Monthly Data'!Q:Q,Calculations!$C$116+MOD(BM56,Calculations!$C$118))+(1-Control!$C$7*Calculations!$C$87)*INDEX('Monthly Data'!R:R,Calculations!$C$116+MOD(BM56,Calculations!$C$118))</f>
        <v>2.766281641786093E-2</v>
      </c>
      <c r="GD56" s="86">
        <f ca="1">Control!$C$7*Calculations!$C$82*INDEX('Monthly Data'!N:N,Calculations!$C$116+MOD(BN56,Calculations!$C$118))+Control!$C$7*Calculations!$C$83*INDEX('Monthly Data'!O:O,Calculations!$C$116+MOD(BN56,Calculations!$C$118))+Control!$C$7*Calculations!$C$84*INDEX('Monthly Data'!P:P,Calculations!$C$116+MOD(BN56,Calculations!$C$118))+Control!$C$7*Calculations!$C$85*INDEX('Monthly Data'!Q:Q,Calculations!$C$116+MOD(BN56,Calculations!$C$118))+(1-Control!$C$7*Calculations!$C$87)*INDEX('Monthly Data'!R:R,Calculations!$C$116+MOD(BN56,Calculations!$C$118))</f>
        <v>1.5063457444773597E-2</v>
      </c>
      <c r="GE56" s="86">
        <f ca="1">Control!$C$7*Calculations!$C$82*INDEX('Monthly Data'!N:N,Calculations!$C$116+MOD(BO56,Calculations!$C$118))+Control!$C$7*Calculations!$C$83*INDEX('Monthly Data'!O:O,Calculations!$C$116+MOD(BO56,Calculations!$C$118))+Control!$C$7*Calculations!$C$84*INDEX('Monthly Data'!P:P,Calculations!$C$116+MOD(BO56,Calculations!$C$118))+Control!$C$7*Calculations!$C$85*INDEX('Monthly Data'!Q:Q,Calculations!$C$116+MOD(BO56,Calculations!$C$118))+(1-Control!$C$7*Calculations!$C$87)*INDEX('Monthly Data'!R:R,Calculations!$C$116+MOD(BO56,Calculations!$C$118))</f>
        <v>6.4539397490030407E-3</v>
      </c>
      <c r="GF56" s="86">
        <f ca="1">Control!$C$7*Calculations!$C$82*INDEX('Monthly Data'!N:N,Calculations!$C$116+MOD(BP56,Calculations!$C$118))+Control!$C$7*Calculations!$C$83*INDEX('Monthly Data'!O:O,Calculations!$C$116+MOD(BP56,Calculations!$C$118))+Control!$C$7*Calculations!$C$84*INDEX('Monthly Data'!P:P,Calculations!$C$116+MOD(BP56,Calculations!$C$118))+Control!$C$7*Calculations!$C$85*INDEX('Monthly Data'!Q:Q,Calculations!$C$116+MOD(BP56,Calculations!$C$118))+(1-Control!$C$7*Calculations!$C$87)*INDEX('Monthly Data'!R:R,Calculations!$C$116+MOD(BP56,Calculations!$C$118))</f>
        <v>3.4808428836917149E-3</v>
      </c>
      <c r="GG56" s="86">
        <f ca="1">Control!$C$7*Calculations!$C$82*INDEX('Monthly Data'!N:N,Calculations!$C$116+MOD(BQ56,Calculations!$C$118))+Control!$C$7*Calculations!$C$83*INDEX('Monthly Data'!O:O,Calculations!$C$116+MOD(BQ56,Calculations!$C$118))+Control!$C$7*Calculations!$C$84*INDEX('Monthly Data'!P:P,Calculations!$C$116+MOD(BQ56,Calculations!$C$118))+Control!$C$7*Calculations!$C$85*INDEX('Monthly Data'!Q:Q,Calculations!$C$116+MOD(BQ56,Calculations!$C$118))+(1-Control!$C$7*Calculations!$C$87)*INDEX('Monthly Data'!R:R,Calculations!$C$116+MOD(BQ56,Calculations!$C$118))</f>
        <v>1.7831091590102856E-2</v>
      </c>
      <c r="GH56" s="86">
        <f ca="1">Control!$C$7*Calculations!$C$82*INDEX('Monthly Data'!N:N,Calculations!$C$116+MOD(BR56,Calculations!$C$118))+Control!$C$7*Calculations!$C$83*INDEX('Monthly Data'!O:O,Calculations!$C$116+MOD(BR56,Calculations!$C$118))+Control!$C$7*Calculations!$C$84*INDEX('Monthly Data'!P:P,Calculations!$C$116+MOD(BR56,Calculations!$C$118))+Control!$C$7*Calculations!$C$85*INDEX('Monthly Data'!Q:Q,Calculations!$C$116+MOD(BR56,Calculations!$C$118))+(1-Control!$C$7*Calculations!$C$87)*INDEX('Monthly Data'!R:R,Calculations!$C$116+MOD(BR56,Calculations!$C$118))</f>
        <v>1.7599621212565995E-2</v>
      </c>
      <c r="GI56" s="86">
        <f ca="1">Control!$C$7*Calculations!$C$82*INDEX('Monthly Data'!N:N,Calculations!$C$116+MOD(BS56,Calculations!$C$118))+Control!$C$7*Calculations!$C$83*INDEX('Monthly Data'!O:O,Calculations!$C$116+MOD(BS56,Calculations!$C$118))+Control!$C$7*Calculations!$C$84*INDEX('Monthly Data'!P:P,Calculations!$C$116+MOD(BS56,Calculations!$C$118))+Control!$C$7*Calculations!$C$85*INDEX('Monthly Data'!Q:Q,Calculations!$C$116+MOD(BS56,Calculations!$C$118))+(1-Control!$C$7*Calculations!$C$87)*INDEX('Monthly Data'!R:R,Calculations!$C$116+MOD(BS56,Calculations!$C$118))</f>
        <v>-2.072517756005474E-2</v>
      </c>
      <c r="GJ56" s="86">
        <f ca="1">Control!$C$7*Calculations!$C$82*INDEX('Monthly Data'!N:N,Calculations!$C$116+MOD(BT56,Calculations!$C$118))+Control!$C$7*Calculations!$C$83*INDEX('Monthly Data'!O:O,Calculations!$C$116+MOD(BT56,Calculations!$C$118))+Control!$C$7*Calculations!$C$84*INDEX('Monthly Data'!P:P,Calculations!$C$116+MOD(BT56,Calculations!$C$118))+Control!$C$7*Calculations!$C$85*INDEX('Monthly Data'!Q:Q,Calculations!$C$116+MOD(BT56,Calculations!$C$118))+(1-Control!$C$7*Calculations!$C$87)*INDEX('Monthly Data'!R:R,Calculations!$C$116+MOD(BT56,Calculations!$C$118))</f>
        <v>1.7599621212565995E-2</v>
      </c>
      <c r="GK56" s="86">
        <f ca="1">Control!$C$7*Calculations!$C$82*INDEX('Monthly Data'!N:N,Calculations!$C$116+MOD(BU56,Calculations!$C$118))+Control!$C$7*Calculations!$C$83*INDEX('Monthly Data'!O:O,Calculations!$C$116+MOD(BU56,Calculations!$C$118))+Control!$C$7*Calculations!$C$84*INDEX('Monthly Data'!P:P,Calculations!$C$116+MOD(BU56,Calculations!$C$118))+Control!$C$7*Calculations!$C$85*INDEX('Monthly Data'!Q:Q,Calculations!$C$116+MOD(BU56,Calculations!$C$118))+(1-Control!$C$7*Calculations!$C$87)*INDEX('Monthly Data'!R:R,Calculations!$C$116+MOD(BU56,Calculations!$C$118))</f>
        <v>-7.8872955230675015E-3</v>
      </c>
      <c r="GL56" s="86">
        <f ca="1">Control!$C$7*Calculations!$C$82*INDEX('Monthly Data'!N:N,Calculations!$C$116+MOD(BV56,Calculations!$C$118))+Control!$C$7*Calculations!$C$83*INDEX('Monthly Data'!O:O,Calculations!$C$116+MOD(BV56,Calculations!$C$118))+Control!$C$7*Calculations!$C$84*INDEX('Monthly Data'!P:P,Calculations!$C$116+MOD(BV56,Calculations!$C$118))+Control!$C$7*Calculations!$C$85*INDEX('Monthly Data'!Q:Q,Calculations!$C$116+MOD(BV56,Calculations!$C$118))+(1-Control!$C$7*Calculations!$C$87)*INDEX('Monthly Data'!R:R,Calculations!$C$116+MOD(BV56,Calculations!$C$118))</f>
        <v>1.2435425892067014E-2</v>
      </c>
      <c r="GM56" s="86">
        <f ca="1">Control!$C$7*Calculations!$C$82*INDEX('Monthly Data'!N:N,Calculations!$C$116+MOD(BW56,Calculations!$C$118))+Control!$C$7*Calculations!$C$83*INDEX('Monthly Data'!O:O,Calculations!$C$116+MOD(BW56,Calculations!$C$118))+Control!$C$7*Calculations!$C$84*INDEX('Monthly Data'!P:P,Calculations!$C$116+MOD(BW56,Calculations!$C$118))+Control!$C$7*Calculations!$C$85*INDEX('Monthly Data'!Q:Q,Calculations!$C$116+MOD(BW56,Calculations!$C$118))+(1-Control!$C$7*Calculations!$C$87)*INDEX('Monthly Data'!R:R,Calculations!$C$116+MOD(BW56,Calculations!$C$118))</f>
        <v>1.0415351832335435E-2</v>
      </c>
      <c r="GN56" s="86">
        <f ca="1">Control!$C$7*Calculations!$C$82*INDEX('Monthly Data'!N:N,Calculations!$C$116+MOD(BX56,Calculations!$C$118))+Control!$C$7*Calculations!$C$83*INDEX('Monthly Data'!O:O,Calculations!$C$116+MOD(BX56,Calculations!$C$118))+Control!$C$7*Calculations!$C$84*INDEX('Monthly Data'!P:P,Calculations!$C$116+MOD(BX56,Calculations!$C$118))+Control!$C$7*Calculations!$C$85*INDEX('Monthly Data'!Q:Q,Calculations!$C$116+MOD(BX56,Calculations!$C$118))+(1-Control!$C$7*Calculations!$C$87)*INDEX('Monthly Data'!R:R,Calculations!$C$116+MOD(BX56,Calculations!$C$118))</f>
        <v>4.089189590407355E-3</v>
      </c>
      <c r="GO56" s="86">
        <f ca="1">Control!$C$7*Calculations!$C$82*INDEX('Monthly Data'!N:N,Calculations!$C$116+MOD(BY56,Calculations!$C$118))+Control!$C$7*Calculations!$C$83*INDEX('Monthly Data'!O:O,Calculations!$C$116+MOD(BY56,Calculations!$C$118))+Control!$C$7*Calculations!$C$84*INDEX('Monthly Data'!P:P,Calculations!$C$116+MOD(BY56,Calculations!$C$118))+Control!$C$7*Calculations!$C$85*INDEX('Monthly Data'!Q:Q,Calculations!$C$116+MOD(BY56,Calculations!$C$118))+(1-Control!$C$7*Calculations!$C$87)*INDEX('Monthly Data'!R:R,Calculations!$C$116+MOD(BY56,Calculations!$C$118))</f>
        <v>2.377894462657602E-2</v>
      </c>
      <c r="GP56" s="86">
        <f ca="1">Control!$C$7*Calculations!$C$82*INDEX('Monthly Data'!N:N,Calculations!$C$116+MOD(BZ56,Calculations!$C$118))+Control!$C$7*Calculations!$C$83*INDEX('Monthly Data'!O:O,Calculations!$C$116+MOD(BZ56,Calculations!$C$118))+Control!$C$7*Calculations!$C$84*INDEX('Monthly Data'!P:P,Calculations!$C$116+MOD(BZ56,Calculations!$C$118))+Control!$C$7*Calculations!$C$85*INDEX('Monthly Data'!Q:Q,Calculations!$C$116+MOD(BZ56,Calculations!$C$118))+(1-Control!$C$7*Calculations!$C$87)*INDEX('Monthly Data'!R:R,Calculations!$C$116+MOD(BZ56,Calculations!$C$118))</f>
        <v>4.089189590407355E-3</v>
      </c>
      <c r="GQ56" s="86">
        <f ca="1">Control!$C$7*Calculations!$C$82*INDEX('Monthly Data'!N:N,Calculations!$C$116+MOD(CA56,Calculations!$C$118))+Control!$C$7*Calculations!$C$83*INDEX('Monthly Data'!O:O,Calculations!$C$116+MOD(CA56,Calculations!$C$118))+Control!$C$7*Calculations!$C$84*INDEX('Monthly Data'!P:P,Calculations!$C$116+MOD(CA56,Calculations!$C$118))+Control!$C$7*Calculations!$C$85*INDEX('Monthly Data'!Q:Q,Calculations!$C$116+MOD(CA56,Calculations!$C$118))+(1-Control!$C$7*Calculations!$C$87)*INDEX('Monthly Data'!R:R,Calculations!$C$116+MOD(CA56,Calculations!$C$118))</f>
        <v>-1.880155173376722E-2</v>
      </c>
      <c r="GR56" s="86">
        <f ca="1">Control!$C$7*Calculations!$C$82*INDEX('Monthly Data'!N:N,Calculations!$C$116+MOD(CB56,Calculations!$C$118))+Control!$C$7*Calculations!$C$83*INDEX('Monthly Data'!O:O,Calculations!$C$116+MOD(CB56,Calculations!$C$118))+Control!$C$7*Calculations!$C$84*INDEX('Monthly Data'!P:P,Calculations!$C$116+MOD(CB56,Calculations!$C$118))+Control!$C$7*Calculations!$C$85*INDEX('Monthly Data'!Q:Q,Calculations!$C$116+MOD(CB56,Calculations!$C$118))+(1-Control!$C$7*Calculations!$C$87)*INDEX('Monthly Data'!R:R,Calculations!$C$116+MOD(CB56,Calculations!$C$118))</f>
        <v>1.9073822767906517E-2</v>
      </c>
      <c r="GS56" s="86">
        <f ca="1">Control!$C$7*Calculations!$C$82*INDEX('Monthly Data'!N:N,Calculations!$C$116+MOD(CC56,Calculations!$C$118))+Control!$C$7*Calculations!$C$83*INDEX('Monthly Data'!O:O,Calculations!$C$116+MOD(CC56,Calculations!$C$118))+Control!$C$7*Calculations!$C$84*INDEX('Monthly Data'!P:P,Calculations!$C$116+MOD(CC56,Calculations!$C$118))+Control!$C$7*Calculations!$C$85*INDEX('Monthly Data'!Q:Q,Calculations!$C$116+MOD(CC56,Calculations!$C$118))+(1-Control!$C$7*Calculations!$C$87)*INDEX('Monthly Data'!R:R,Calculations!$C$116+MOD(CC56,Calculations!$C$118))</f>
        <v>1.7599621212565995E-2</v>
      </c>
      <c r="GT56" s="86">
        <f ca="1">Control!$C$7*Calculations!$C$82*INDEX('Monthly Data'!N:N,Calculations!$C$116+MOD(CD56,Calculations!$C$118))+Control!$C$7*Calculations!$C$83*INDEX('Monthly Data'!O:O,Calculations!$C$116+MOD(CD56,Calculations!$C$118))+Control!$C$7*Calculations!$C$84*INDEX('Monthly Data'!P:P,Calculations!$C$116+MOD(CD56,Calculations!$C$118))+Control!$C$7*Calculations!$C$85*INDEX('Monthly Data'!Q:Q,Calculations!$C$116+MOD(CD56,Calculations!$C$118))+(1-Control!$C$7*Calculations!$C$87)*INDEX('Monthly Data'!R:R,Calculations!$C$116+MOD(CD56,Calculations!$C$118))</f>
        <v>-3.8554137824290124E-2</v>
      </c>
      <c r="GU56" s="86">
        <f ca="1">Control!$C$7*Calculations!$C$82*INDEX('Monthly Data'!N:N,Calculations!$C$116+MOD(CE56,Calculations!$C$118))+Control!$C$7*Calculations!$C$83*INDEX('Monthly Data'!O:O,Calculations!$C$116+MOD(CE56,Calculations!$C$118))+Control!$C$7*Calculations!$C$84*INDEX('Monthly Data'!P:P,Calculations!$C$116+MOD(CE56,Calculations!$C$118))+Control!$C$7*Calculations!$C$85*INDEX('Monthly Data'!Q:Q,Calculations!$C$116+MOD(CE56,Calculations!$C$118))+(1-Control!$C$7*Calculations!$C$87)*INDEX('Monthly Data'!R:R,Calculations!$C$116+MOD(CE56,Calculations!$C$118))</f>
        <v>1.9073822767906517E-2</v>
      </c>
      <c r="GV56" s="86">
        <f ca="1">Control!$C$7*Calculations!$C$82*INDEX('Monthly Data'!N:N,Calculations!$C$116+MOD(CF56,Calculations!$C$118))+Control!$C$7*Calculations!$C$83*INDEX('Monthly Data'!O:O,Calculations!$C$116+MOD(CF56,Calculations!$C$118))+Control!$C$7*Calculations!$C$84*INDEX('Monthly Data'!P:P,Calculations!$C$116+MOD(CF56,Calculations!$C$118))+Control!$C$7*Calculations!$C$85*INDEX('Monthly Data'!Q:Q,Calculations!$C$116+MOD(CF56,Calculations!$C$118))+(1-Control!$C$7*Calculations!$C$87)*INDEX('Monthly Data'!R:R,Calculations!$C$116+MOD(CF56,Calculations!$C$118))</f>
        <v>7.9764341593600071E-3</v>
      </c>
      <c r="GW56" s="86">
        <f ca="1">Control!$C$7*Calculations!$C$82*INDEX('Monthly Data'!N:N,Calculations!$C$116+MOD(CG56,Calculations!$C$118))+Control!$C$7*Calculations!$C$83*INDEX('Monthly Data'!O:O,Calculations!$C$116+MOD(CG56,Calculations!$C$118))+Control!$C$7*Calculations!$C$84*INDEX('Monthly Data'!P:P,Calculations!$C$116+MOD(CG56,Calculations!$C$118))+Control!$C$7*Calculations!$C$85*INDEX('Monthly Data'!Q:Q,Calculations!$C$116+MOD(CG56,Calculations!$C$118))+(1-Control!$C$7*Calculations!$C$87)*INDEX('Monthly Data'!R:R,Calculations!$C$116+MOD(CG56,Calculations!$C$118))</f>
        <v>3.4808428836917149E-3</v>
      </c>
      <c r="GX56" s="86">
        <f ca="1">Control!$C$7*Calculations!$C$82*INDEX('Monthly Data'!N:N,Calculations!$C$116+MOD(CH56,Calculations!$C$118))+Control!$C$7*Calculations!$C$83*INDEX('Monthly Data'!O:O,Calculations!$C$116+MOD(CH56,Calculations!$C$118))+Control!$C$7*Calculations!$C$84*INDEX('Monthly Data'!P:P,Calculations!$C$116+MOD(CH56,Calculations!$C$118))+Control!$C$7*Calculations!$C$85*INDEX('Monthly Data'!Q:Q,Calculations!$C$116+MOD(CH56,Calculations!$C$118))+(1-Control!$C$7*Calculations!$C$87)*INDEX('Monthly Data'!R:R,Calculations!$C$116+MOD(CH56,Calculations!$C$118))</f>
        <v>1.8695385296339444E-2</v>
      </c>
      <c r="GY56" s="86">
        <f ca="1">Control!$C$7*Calculations!$C$82*INDEX('Monthly Data'!N:N,Calculations!$C$116+MOD(CI56,Calculations!$C$118))+Control!$C$7*Calculations!$C$83*INDEX('Monthly Data'!O:O,Calculations!$C$116+MOD(CI56,Calculations!$C$118))+Control!$C$7*Calculations!$C$84*INDEX('Monthly Data'!P:P,Calculations!$C$116+MOD(CI56,Calculations!$C$118))+Control!$C$7*Calculations!$C$85*INDEX('Monthly Data'!Q:Q,Calculations!$C$116+MOD(CI56,Calculations!$C$118))+(1-Control!$C$7*Calculations!$C$87)*INDEX('Monthly Data'!R:R,Calculations!$C$116+MOD(CI56,Calculations!$C$118))</f>
        <v>3.127051071655923E-3</v>
      </c>
      <c r="GZ56" s="86">
        <f ca="1">Control!$C$7*Calculations!$C$82*INDEX('Monthly Data'!N:N,Calculations!$C$116+MOD(CJ56,Calculations!$C$118))+Control!$C$7*Calculations!$C$83*INDEX('Monthly Data'!O:O,Calculations!$C$116+MOD(CJ56,Calculations!$C$118))+Control!$C$7*Calculations!$C$84*INDEX('Monthly Data'!P:P,Calculations!$C$116+MOD(CJ56,Calculations!$C$118))+Control!$C$7*Calculations!$C$85*INDEX('Monthly Data'!Q:Q,Calculations!$C$116+MOD(CJ56,Calculations!$C$118))+(1-Control!$C$7*Calculations!$C$87)*INDEX('Monthly Data'!R:R,Calculations!$C$116+MOD(CJ56,Calculations!$C$118))</f>
        <v>1.0018681835149534E-3</v>
      </c>
      <c r="HA56" s="86">
        <f ca="1">Control!$C$7*Calculations!$C$82*INDEX('Monthly Data'!N:N,Calculations!$C$116+MOD(CK56,Calculations!$C$118))+Control!$C$7*Calculations!$C$83*INDEX('Monthly Data'!O:O,Calculations!$C$116+MOD(CK56,Calculations!$C$118))+Control!$C$7*Calculations!$C$84*INDEX('Monthly Data'!P:P,Calculations!$C$116+MOD(CK56,Calculations!$C$118))+Control!$C$7*Calculations!$C$85*INDEX('Monthly Data'!Q:Q,Calculations!$C$116+MOD(CK56,Calculations!$C$118))+(1-Control!$C$7*Calculations!$C$87)*INDEX('Monthly Data'!R:R,Calculations!$C$116+MOD(CK56,Calculations!$C$118))</f>
        <v>1.1786765492207996E-2</v>
      </c>
      <c r="HB56" s="86">
        <f ca="1">Control!$C$7*Calculations!$C$82*INDEX('Monthly Data'!N:N,Calculations!$C$116+MOD(CL56,Calculations!$C$118))+Control!$C$7*Calculations!$C$83*INDEX('Monthly Data'!O:O,Calculations!$C$116+MOD(CL56,Calculations!$C$118))+Control!$C$7*Calculations!$C$84*INDEX('Monthly Data'!P:P,Calculations!$C$116+MOD(CL56,Calculations!$C$118))+Control!$C$7*Calculations!$C$85*INDEX('Monthly Data'!Q:Q,Calculations!$C$116+MOD(CL56,Calculations!$C$118))+(1-Control!$C$7*Calculations!$C$87)*INDEX('Monthly Data'!R:R,Calculations!$C$116+MOD(CL56,Calculations!$C$118))</f>
        <v>1.8665061640915637E-2</v>
      </c>
      <c r="HC56" s="86">
        <f ca="1">Control!$C$7*Calculations!$C$82*INDEX('Monthly Data'!N:N,Calculations!$C$116+MOD(CM56,Calculations!$C$118))+Control!$C$7*Calculations!$C$83*INDEX('Monthly Data'!O:O,Calculations!$C$116+MOD(CM56,Calculations!$C$118))+Control!$C$7*Calculations!$C$84*INDEX('Monthly Data'!P:P,Calculations!$C$116+MOD(CM56,Calculations!$C$118))+Control!$C$7*Calculations!$C$85*INDEX('Monthly Data'!Q:Q,Calculations!$C$116+MOD(CM56,Calculations!$C$118))+(1-Control!$C$7*Calculations!$C$87)*INDEX('Monthly Data'!R:R,Calculations!$C$116+MOD(CM56,Calculations!$C$118))</f>
        <v>3.7118215575026904E-2</v>
      </c>
      <c r="HD56" s="86">
        <f ca="1">Control!$C$7*Calculations!$C$82*INDEX('Monthly Data'!N:N,Calculations!$C$116+MOD(CN56,Calculations!$C$118))+Control!$C$7*Calculations!$C$83*INDEX('Monthly Data'!O:O,Calculations!$C$116+MOD(CN56,Calculations!$C$118))+Control!$C$7*Calculations!$C$84*INDEX('Monthly Data'!P:P,Calculations!$C$116+MOD(CN56,Calculations!$C$118))+Control!$C$7*Calculations!$C$85*INDEX('Monthly Data'!Q:Q,Calculations!$C$116+MOD(CN56,Calculations!$C$118))+(1-Control!$C$7*Calculations!$C$87)*INDEX('Monthly Data'!R:R,Calculations!$C$116+MOD(CN56,Calculations!$C$118))</f>
        <v>-1.6546126717384396E-2</v>
      </c>
      <c r="HE56" s="86">
        <f ca="1">Control!$C$7*Calculations!$C$82*INDEX('Monthly Data'!N:N,Calculations!$C$116+MOD(CO56,Calculations!$C$118))+Control!$C$7*Calculations!$C$83*INDEX('Monthly Data'!O:O,Calculations!$C$116+MOD(CO56,Calculations!$C$118))+Control!$C$7*Calculations!$C$84*INDEX('Monthly Data'!P:P,Calculations!$C$116+MOD(CO56,Calculations!$C$118))+Control!$C$7*Calculations!$C$85*INDEX('Monthly Data'!Q:Q,Calculations!$C$116+MOD(CO56,Calculations!$C$118))+(1-Control!$C$7*Calculations!$C$87)*INDEX('Monthly Data'!R:R,Calculations!$C$116+MOD(CO56,Calculations!$C$118))</f>
        <v>2.2757992058453024E-3</v>
      </c>
      <c r="HF56" s="86">
        <f ca="1">Control!$C$7*Calculations!$C$82*INDEX('Monthly Data'!N:N,Calculations!$C$116+MOD(CP56,Calculations!$C$118))+Control!$C$7*Calculations!$C$83*INDEX('Monthly Data'!O:O,Calculations!$C$116+MOD(CP56,Calculations!$C$118))+Control!$C$7*Calculations!$C$84*INDEX('Monthly Data'!P:P,Calculations!$C$116+MOD(CP56,Calculations!$C$118))+Control!$C$7*Calculations!$C$85*INDEX('Monthly Data'!Q:Q,Calculations!$C$116+MOD(CP56,Calculations!$C$118))+(1-Control!$C$7*Calculations!$C$87)*INDEX('Monthly Data'!R:R,Calculations!$C$116+MOD(CP56,Calculations!$C$118))</f>
        <v>1.1702576456120543E-2</v>
      </c>
      <c r="HG56" s="86">
        <f ca="1">Control!$C$7*Calculations!$C$82*INDEX('Monthly Data'!N:N,Calculations!$C$116+MOD(CQ56,Calculations!$C$118))+Control!$C$7*Calculations!$C$83*INDEX('Monthly Data'!O:O,Calculations!$C$116+MOD(CQ56,Calculations!$C$118))+Control!$C$7*Calculations!$C$84*INDEX('Monthly Data'!P:P,Calculations!$C$116+MOD(CQ56,Calculations!$C$118))+Control!$C$7*Calculations!$C$85*INDEX('Monthly Data'!Q:Q,Calculations!$C$116+MOD(CQ56,Calculations!$C$118))+(1-Control!$C$7*Calculations!$C$87)*INDEX('Monthly Data'!R:R,Calculations!$C$116+MOD(CQ56,Calculations!$C$118))</f>
        <v>3.9251937367756782E-3</v>
      </c>
      <c r="HH56" s="86">
        <f ca="1">Control!$C$7*Calculations!$C$82*INDEX('Monthly Data'!N:N,Calculations!$C$116+MOD(CR56,Calculations!$C$118))+Control!$C$7*Calculations!$C$83*INDEX('Monthly Data'!O:O,Calculations!$C$116+MOD(CR56,Calculations!$C$118))+Control!$C$7*Calculations!$C$84*INDEX('Monthly Data'!P:P,Calculations!$C$116+MOD(CR56,Calculations!$C$118))+Control!$C$7*Calculations!$C$85*INDEX('Monthly Data'!Q:Q,Calculations!$C$116+MOD(CR56,Calculations!$C$118))+(1-Control!$C$7*Calculations!$C$87)*INDEX('Monthly Data'!R:R,Calculations!$C$116+MOD(CR56,Calculations!$C$118))</f>
        <v>-1.1360801645249321E-2</v>
      </c>
      <c r="HI56" s="86">
        <f ca="1">Control!$C$7*Calculations!$C$82*INDEX('Monthly Data'!N:N,Calculations!$C$116+MOD(CS56,Calculations!$C$118))+Control!$C$7*Calculations!$C$83*INDEX('Monthly Data'!O:O,Calculations!$C$116+MOD(CS56,Calculations!$C$118))+Control!$C$7*Calculations!$C$84*INDEX('Monthly Data'!P:P,Calculations!$C$116+MOD(CS56,Calculations!$C$118))+Control!$C$7*Calculations!$C$85*INDEX('Monthly Data'!Q:Q,Calculations!$C$116+MOD(CS56,Calculations!$C$118))+(1-Control!$C$7*Calculations!$C$87)*INDEX('Monthly Data'!R:R,Calculations!$C$116+MOD(CS56,Calculations!$C$118))</f>
        <v>2.5790695379256122E-2</v>
      </c>
      <c r="HJ56" s="86">
        <f ca="1">Control!$C$7*Calculations!$C$82*INDEX('Monthly Data'!N:N,Calculations!$C$116+MOD(CT56,Calculations!$C$118))+Control!$C$7*Calculations!$C$83*INDEX('Monthly Data'!O:O,Calculations!$C$116+MOD(CT56,Calculations!$C$118))+Control!$C$7*Calculations!$C$84*INDEX('Monthly Data'!P:P,Calculations!$C$116+MOD(CT56,Calculations!$C$118))+Control!$C$7*Calculations!$C$85*INDEX('Monthly Data'!Q:Q,Calculations!$C$116+MOD(CT56,Calculations!$C$118))+(1-Control!$C$7*Calculations!$C$87)*INDEX('Monthly Data'!R:R,Calculations!$C$116+MOD(CT56,Calculations!$C$118))</f>
        <v>-4.3408051735618014E-2</v>
      </c>
      <c r="HK56" s="86">
        <f ca="1">Control!$C$7*Calculations!$C$82*INDEX('Monthly Data'!N:N,Calculations!$C$116+MOD(CU56,Calculations!$C$118))+Control!$C$7*Calculations!$C$83*INDEX('Monthly Data'!O:O,Calculations!$C$116+MOD(CU56,Calculations!$C$118))+Control!$C$7*Calculations!$C$84*INDEX('Monthly Data'!P:P,Calculations!$C$116+MOD(CU56,Calculations!$C$118))+Control!$C$7*Calculations!$C$85*INDEX('Monthly Data'!Q:Q,Calculations!$C$116+MOD(CU56,Calculations!$C$118))+(1-Control!$C$7*Calculations!$C$87)*INDEX('Monthly Data'!R:R,Calculations!$C$116+MOD(CU56,Calculations!$C$118))</f>
        <v>-1.0485101266941802E-2</v>
      </c>
      <c r="HL56" s="86">
        <f ca="1">Control!$C$7*Calculations!$C$82*INDEX('Monthly Data'!N:N,Calculations!$C$116+MOD(CV56,Calculations!$C$118))+Control!$C$7*Calculations!$C$83*INDEX('Monthly Data'!O:O,Calculations!$C$116+MOD(CV56,Calculations!$C$118))+Control!$C$7*Calculations!$C$84*INDEX('Monthly Data'!P:P,Calculations!$C$116+MOD(CV56,Calculations!$C$118))+Control!$C$7*Calculations!$C$85*INDEX('Monthly Data'!Q:Q,Calculations!$C$116+MOD(CV56,Calculations!$C$118))+(1-Control!$C$7*Calculations!$C$87)*INDEX('Monthly Data'!R:R,Calculations!$C$116+MOD(CV56,Calculations!$C$118))</f>
        <v>1.4915555251167555E-3</v>
      </c>
      <c r="HM56" s="86">
        <f ca="1">Control!$C$7*Calculations!$C$82*INDEX('Monthly Data'!N:N,Calculations!$C$116+MOD(CW56,Calculations!$C$118))+Control!$C$7*Calculations!$C$83*INDEX('Monthly Data'!O:O,Calculations!$C$116+MOD(CW56,Calculations!$C$118))+Control!$C$7*Calculations!$C$84*INDEX('Monthly Data'!P:P,Calculations!$C$116+MOD(CW56,Calculations!$C$118))+Control!$C$7*Calculations!$C$85*INDEX('Monthly Data'!Q:Q,Calculations!$C$116+MOD(CW56,Calculations!$C$118))+(1-Control!$C$7*Calculations!$C$87)*INDEX('Monthly Data'!R:R,Calculations!$C$116+MOD(CW56,Calculations!$C$118))</f>
        <v>3.4808428836917149E-3</v>
      </c>
      <c r="HN56" s="86">
        <f ca="1">Control!$C$7*Calculations!$C$82*INDEX('Monthly Data'!N:N,Calculations!$C$116+MOD(CX56,Calculations!$C$118))+Control!$C$7*Calculations!$C$83*INDEX('Monthly Data'!O:O,Calculations!$C$116+MOD(CX56,Calculations!$C$118))+Control!$C$7*Calculations!$C$84*INDEX('Monthly Data'!P:P,Calculations!$C$116+MOD(CX56,Calculations!$C$118))+Control!$C$7*Calculations!$C$85*INDEX('Monthly Data'!Q:Q,Calculations!$C$116+MOD(CX56,Calculations!$C$118))+(1-Control!$C$7*Calculations!$C$87)*INDEX('Monthly Data'!R:R,Calculations!$C$116+MOD(CX56,Calculations!$C$118))</f>
        <v>1.3891563624307685E-2</v>
      </c>
      <c r="HO56" s="86">
        <f ca="1">Control!$C$7*Calculations!$C$82*INDEX('Monthly Data'!N:N,Calculations!$C$116+MOD(CY56,Calculations!$C$118))+Control!$C$7*Calculations!$C$83*INDEX('Monthly Data'!O:O,Calculations!$C$116+MOD(CY56,Calculations!$C$118))+Control!$C$7*Calculations!$C$84*INDEX('Monthly Data'!P:P,Calculations!$C$116+MOD(CY56,Calculations!$C$118))+Control!$C$7*Calculations!$C$85*INDEX('Monthly Data'!Q:Q,Calculations!$C$116+MOD(CY56,Calculations!$C$118))+(1-Control!$C$7*Calculations!$C$87)*INDEX('Monthly Data'!R:R,Calculations!$C$116+MOD(CY56,Calculations!$C$118))</f>
        <v>6.4539397490030407E-3</v>
      </c>
      <c r="HP56" s="86">
        <f ca="1">Control!$C$7*Calculations!$C$82*INDEX('Monthly Data'!N:N,Calculations!$C$116+MOD(CZ56,Calculations!$C$118))+Control!$C$7*Calculations!$C$83*INDEX('Monthly Data'!O:O,Calculations!$C$116+MOD(CZ56,Calculations!$C$118))+Control!$C$7*Calculations!$C$84*INDEX('Monthly Data'!P:P,Calculations!$C$116+MOD(CZ56,Calculations!$C$118))+Control!$C$7*Calculations!$C$85*INDEX('Monthly Data'!Q:Q,Calculations!$C$116+MOD(CZ56,Calculations!$C$118))+(1-Control!$C$7*Calculations!$C$87)*INDEX('Monthly Data'!R:R,Calculations!$C$116+MOD(CZ56,Calculations!$C$118))</f>
        <v>5.8868730207813358E-3</v>
      </c>
      <c r="HQ56" s="86">
        <f ca="1">Control!$C$7*Calculations!$C$82*INDEX('Monthly Data'!N:N,Calculations!$C$116+MOD(DA56,Calculations!$C$118))+Control!$C$7*Calculations!$C$83*INDEX('Monthly Data'!O:O,Calculations!$C$116+MOD(DA56,Calculations!$C$118))+Control!$C$7*Calculations!$C$84*INDEX('Monthly Data'!P:P,Calculations!$C$116+MOD(DA56,Calculations!$C$118))+Control!$C$7*Calculations!$C$85*INDEX('Monthly Data'!Q:Q,Calculations!$C$116+MOD(DA56,Calculations!$C$118))+(1-Control!$C$7*Calculations!$C$87)*INDEX('Monthly Data'!R:R,Calculations!$C$116+MOD(DA56,Calculations!$C$118))</f>
        <v>3.1011313347584085E-2</v>
      </c>
      <c r="HR56" s="86">
        <f ca="1">Control!$C$7*Calculations!$C$82*INDEX('Monthly Data'!N:N,Calculations!$C$116+MOD(DB56,Calculations!$C$118))+Control!$C$7*Calculations!$C$83*INDEX('Monthly Data'!O:O,Calculations!$C$116+MOD(DB56,Calculations!$C$118))+Control!$C$7*Calculations!$C$84*INDEX('Monthly Data'!P:P,Calculations!$C$116+MOD(DB56,Calculations!$C$118))+Control!$C$7*Calculations!$C$85*INDEX('Monthly Data'!Q:Q,Calculations!$C$116+MOD(DB56,Calculations!$C$118))+(1-Control!$C$7*Calculations!$C$87)*INDEX('Monthly Data'!R:R,Calculations!$C$116+MOD(DB56,Calculations!$C$118))</f>
        <v>1.2722494017511032E-2</v>
      </c>
      <c r="HS56" s="86">
        <f ca="1">Control!$C$7*Calculations!$C$82*INDEX('Monthly Data'!N:N,Calculations!$C$116+MOD(DC56,Calculations!$C$118))+Control!$C$7*Calculations!$C$83*INDEX('Monthly Data'!O:O,Calculations!$C$116+MOD(DC56,Calculations!$C$118))+Control!$C$7*Calculations!$C$84*INDEX('Monthly Data'!P:P,Calculations!$C$116+MOD(DC56,Calculations!$C$118))+Control!$C$7*Calculations!$C$85*INDEX('Monthly Data'!Q:Q,Calculations!$C$116+MOD(DC56,Calculations!$C$118))+(1-Control!$C$7*Calculations!$C$87)*INDEX('Monthly Data'!R:R,Calculations!$C$116+MOD(DC56,Calculations!$C$118))</f>
        <v>2.3307359621218403E-2</v>
      </c>
      <c r="HT56" s="86">
        <f ca="1">Control!$C$7*Calculations!$C$82*INDEX('Monthly Data'!N:N,Calculations!$C$116+MOD(DD56,Calculations!$C$118))+Control!$C$7*Calculations!$C$83*INDEX('Monthly Data'!O:O,Calculations!$C$116+MOD(DD56,Calculations!$C$118))+Control!$C$7*Calculations!$C$84*INDEX('Monthly Data'!P:P,Calculations!$C$116+MOD(DD56,Calculations!$C$118))+Control!$C$7*Calculations!$C$85*INDEX('Monthly Data'!Q:Q,Calculations!$C$116+MOD(DD56,Calculations!$C$118))+(1-Control!$C$7*Calculations!$C$87)*INDEX('Monthly Data'!R:R,Calculations!$C$116+MOD(DD56,Calculations!$C$118))</f>
        <v>3.7118215575026904E-2</v>
      </c>
      <c r="HU56" s="86">
        <f ca="1">Control!$C$7*Calculations!$C$82*INDEX('Monthly Data'!N:N,Calculations!$C$116+MOD(DE56,Calculations!$C$118))+Control!$C$7*Calculations!$C$83*INDEX('Monthly Data'!O:O,Calculations!$C$116+MOD(DE56,Calculations!$C$118))+Control!$C$7*Calculations!$C$84*INDEX('Monthly Data'!P:P,Calculations!$C$116+MOD(DE56,Calculations!$C$118))+Control!$C$7*Calculations!$C$85*INDEX('Monthly Data'!Q:Q,Calculations!$C$116+MOD(DE56,Calculations!$C$118))+(1-Control!$C$7*Calculations!$C$87)*INDEX('Monthly Data'!R:R,Calculations!$C$116+MOD(DE56,Calculations!$C$118))</f>
        <v>-2.072517756005474E-2</v>
      </c>
      <c r="HV56" s="86">
        <f ca="1">Control!$C$7*Calculations!$C$82*INDEX('Monthly Data'!N:N,Calculations!$C$116+MOD(DF56,Calculations!$C$118))+Control!$C$7*Calculations!$C$83*INDEX('Monthly Data'!O:O,Calculations!$C$116+MOD(DF56,Calculations!$C$118))+Control!$C$7*Calculations!$C$84*INDEX('Monthly Data'!P:P,Calculations!$C$116+MOD(DF56,Calculations!$C$118))+Control!$C$7*Calculations!$C$85*INDEX('Monthly Data'!Q:Q,Calculations!$C$116+MOD(DF56,Calculations!$C$118))+(1-Control!$C$7*Calculations!$C$87)*INDEX('Monthly Data'!R:R,Calculations!$C$116+MOD(DF56,Calculations!$C$118))</f>
        <v>-2.5419860972892394E-2</v>
      </c>
      <c r="HW56" s="86">
        <f ca="1">Control!$C$7*Calculations!$C$82*INDEX('Monthly Data'!N:N,Calculations!$C$116+MOD(DG56,Calculations!$C$118))+Control!$C$7*Calculations!$C$83*INDEX('Monthly Data'!O:O,Calculations!$C$116+MOD(DG56,Calculations!$C$118))+Control!$C$7*Calculations!$C$84*INDEX('Monthly Data'!P:P,Calculations!$C$116+MOD(DG56,Calculations!$C$118))+Control!$C$7*Calculations!$C$85*INDEX('Monthly Data'!Q:Q,Calculations!$C$116+MOD(DG56,Calculations!$C$118))+(1-Control!$C$7*Calculations!$C$87)*INDEX('Monthly Data'!R:R,Calculations!$C$116+MOD(DG56,Calculations!$C$118))</f>
        <v>1.1809891087585166E-2</v>
      </c>
      <c r="HX56" s="86">
        <f ca="1">Control!$C$7*Calculations!$C$82*INDEX('Monthly Data'!N:N,Calculations!$C$116+MOD(DH56,Calculations!$C$118))+Control!$C$7*Calculations!$C$83*INDEX('Monthly Data'!O:O,Calculations!$C$116+MOD(DH56,Calculations!$C$118))+Control!$C$7*Calculations!$C$84*INDEX('Monthly Data'!P:P,Calculations!$C$116+MOD(DH56,Calculations!$C$118))+Control!$C$7*Calculations!$C$85*INDEX('Monthly Data'!Q:Q,Calculations!$C$116+MOD(DH56,Calculations!$C$118))+(1-Control!$C$7*Calculations!$C$87)*INDEX('Monthly Data'!R:R,Calculations!$C$116+MOD(DH56,Calculations!$C$118))</f>
        <v>7.3538285850108537E-3</v>
      </c>
      <c r="HY56" s="86">
        <f ca="1">Control!$C$7*Calculations!$C$82*INDEX('Monthly Data'!N:N,Calculations!$C$116+MOD(DI56,Calculations!$C$118))+Control!$C$7*Calculations!$C$83*INDEX('Monthly Data'!O:O,Calculations!$C$116+MOD(DI56,Calculations!$C$118))+Control!$C$7*Calculations!$C$84*INDEX('Monthly Data'!P:P,Calculations!$C$116+MOD(DI56,Calculations!$C$118))+Control!$C$7*Calculations!$C$85*INDEX('Monthly Data'!Q:Q,Calculations!$C$116+MOD(DI56,Calculations!$C$118))+(1-Control!$C$7*Calculations!$C$87)*INDEX('Monthly Data'!R:R,Calculations!$C$116+MOD(DI56,Calculations!$C$118))</f>
        <v>-2.0269389991732112E-2</v>
      </c>
      <c r="HZ56" s="86">
        <f ca="1">Control!$C$7*Calculations!$C$82*INDEX('Monthly Data'!N:N,Calculations!$C$116+MOD(DJ56,Calculations!$C$118))+Control!$C$7*Calculations!$C$83*INDEX('Monthly Data'!O:O,Calculations!$C$116+MOD(DJ56,Calculations!$C$118))+Control!$C$7*Calculations!$C$84*INDEX('Monthly Data'!P:P,Calculations!$C$116+MOD(DJ56,Calculations!$C$118))+Control!$C$7*Calculations!$C$85*INDEX('Monthly Data'!Q:Q,Calculations!$C$116+MOD(DJ56,Calculations!$C$118))+(1-Control!$C$7*Calculations!$C$87)*INDEX('Monthly Data'!R:R,Calculations!$C$116+MOD(DJ56,Calculations!$C$118))</f>
        <v>2.3307359621218403E-2</v>
      </c>
      <c r="IA56" s="86">
        <f ca="1">Control!$C$7*Calculations!$C$82*INDEX('Monthly Data'!N:N,Calculations!$C$116+MOD(DK56,Calculations!$C$118))+Control!$C$7*Calculations!$C$83*INDEX('Monthly Data'!O:O,Calculations!$C$116+MOD(DK56,Calculations!$C$118))+Control!$C$7*Calculations!$C$84*INDEX('Monthly Data'!P:P,Calculations!$C$116+MOD(DK56,Calculations!$C$118))+Control!$C$7*Calculations!$C$85*INDEX('Monthly Data'!Q:Q,Calculations!$C$116+MOD(DK56,Calculations!$C$118))+(1-Control!$C$7*Calculations!$C$87)*INDEX('Monthly Data'!R:R,Calculations!$C$116+MOD(DK56,Calculations!$C$118))</f>
        <v>1.2954540023127663E-2</v>
      </c>
      <c r="IB56" s="86">
        <f ca="1">Control!$C$7*Calculations!$C$82*INDEX('Monthly Data'!N:N,Calculations!$C$116+MOD(DL56,Calculations!$C$118))+Control!$C$7*Calculations!$C$83*INDEX('Monthly Data'!O:O,Calculations!$C$116+MOD(DL56,Calculations!$C$118))+Control!$C$7*Calculations!$C$84*INDEX('Monthly Data'!P:P,Calculations!$C$116+MOD(DL56,Calculations!$C$118))+Control!$C$7*Calculations!$C$85*INDEX('Monthly Data'!Q:Q,Calculations!$C$116+MOD(DL56,Calculations!$C$118))+(1-Control!$C$7*Calculations!$C$87)*INDEX('Monthly Data'!R:R,Calculations!$C$116+MOD(DL56,Calculations!$C$118))</f>
        <v>2.5790695379256122E-2</v>
      </c>
      <c r="IC56" s="86">
        <f ca="1">Control!$C$7*Calculations!$C$82*INDEX('Monthly Data'!N:N,Calculations!$C$116+MOD(DM56,Calculations!$C$118))+Control!$C$7*Calculations!$C$83*INDEX('Monthly Data'!O:O,Calculations!$C$116+MOD(DM56,Calculations!$C$118))+Control!$C$7*Calculations!$C$84*INDEX('Monthly Data'!P:P,Calculations!$C$116+MOD(DM56,Calculations!$C$118))+Control!$C$7*Calculations!$C$85*INDEX('Monthly Data'!Q:Q,Calculations!$C$116+MOD(DM56,Calculations!$C$118))+(1-Control!$C$7*Calculations!$C$87)*INDEX('Monthly Data'!R:R,Calculations!$C$116+MOD(DM56,Calculations!$C$118))</f>
        <v>1.7073665854433945E-2</v>
      </c>
      <c r="ID56" s="86">
        <f ca="1">Control!$C$7*Calculations!$C$82*INDEX('Monthly Data'!N:N,Calculations!$C$116+MOD(DN56,Calculations!$C$118))+Control!$C$7*Calculations!$C$83*INDEX('Monthly Data'!O:O,Calculations!$C$116+MOD(DN56,Calculations!$C$118))+Control!$C$7*Calculations!$C$84*INDEX('Monthly Data'!P:P,Calculations!$C$116+MOD(DN56,Calculations!$C$118))+Control!$C$7*Calculations!$C$85*INDEX('Monthly Data'!Q:Q,Calculations!$C$116+MOD(DN56,Calculations!$C$118))+(1-Control!$C$7*Calculations!$C$87)*INDEX('Monthly Data'!R:R,Calculations!$C$116+MOD(DN56,Calculations!$C$118))</f>
        <v>2.5790695379256122E-2</v>
      </c>
      <c r="IE56" s="86">
        <f ca="1">Control!$C$7*Calculations!$C$82*INDEX('Monthly Data'!N:N,Calculations!$C$116+MOD(DO56,Calculations!$C$118))+Control!$C$7*Calculations!$C$83*INDEX('Monthly Data'!O:O,Calculations!$C$116+MOD(DO56,Calculations!$C$118))+Control!$C$7*Calculations!$C$84*INDEX('Monthly Data'!P:P,Calculations!$C$116+MOD(DO56,Calculations!$C$118))+Control!$C$7*Calculations!$C$85*INDEX('Monthly Data'!Q:Q,Calculations!$C$116+MOD(DO56,Calculations!$C$118))+(1-Control!$C$7*Calculations!$C$87)*INDEX('Monthly Data'!R:R,Calculations!$C$116+MOD(DO56,Calculations!$C$118))</f>
        <v>3.6332715283247441E-2</v>
      </c>
      <c r="IF56" s="86">
        <f ca="1">Control!$C$7*Calculations!$C$82*INDEX('Monthly Data'!N:N,Calculations!$C$116+MOD(DP56,Calculations!$C$118))+Control!$C$7*Calculations!$C$83*INDEX('Monthly Data'!O:O,Calculations!$C$116+MOD(DP56,Calculations!$C$118))+Control!$C$7*Calculations!$C$84*INDEX('Monthly Data'!P:P,Calculations!$C$116+MOD(DP56,Calculations!$C$118))+Control!$C$7*Calculations!$C$85*INDEX('Monthly Data'!Q:Q,Calculations!$C$116+MOD(DP56,Calculations!$C$118))+(1-Control!$C$7*Calculations!$C$87)*INDEX('Monthly Data'!R:R,Calculations!$C$116+MOD(DP56,Calculations!$C$118))</f>
        <v>-7.3651264633385334E-4</v>
      </c>
      <c r="IG56" s="88">
        <f ca="1">Control!$C$8*(1+DQ56)*(1+DR56)*(1+DS56)*(1+DT56)*(1+DU56)*(1+DV56)*(1+DW56)*(1+DX56)*(1+DY56)*(1+DZ56)*(1+EA56)*(1+EB56)*(1+EC56)*(1+ED56)*(1+EE56)*(1+EF56)*(1+EG56)*(1+EH56)*(1+EI56)*(1+EJ56)*(1+EK56)*(1+EL56)*(1+EM56)*(1+EN56)*(1+EO56)*(1+EP56)*(1+EQ56)*(1+ER56)*(1+ES56)*(1+ET56)*(1+EU56)*(1+EV56)*(1+EW56)*(1+EX56)*(1+EY56)*(1+EZ56)*(1+FA56)*(1+FB56)*(1+FC56)*(1+FD56)*(1+FE56)*(1+FF56)*(1+FG56)*(1+FH56)*(1+FI56)*(1+FJ56)*(1+FK56)*(1+FL56)*(1+FM56)*(1+FN56)*(1+FO56)*(1+FP56)*(1+FQ56)*(1+FR56)*(1+FS56)*(1+FT56)*(1+FU56)*(1+FV56)*(1+FW56)*(1+FX56)*(1+FY56)*(1+FZ56)*(1+GA56)*(1+GB56)*(1+GC56)*(1+GD56)*(1+GE56)*(1+GF56)*(1+GG56)*(1+GH56)*(1+GI56)*(1+GJ56)*(1+GK56)*(1+GL56)*(1+GM56)*(1+GN56)*(1+GO56)*(1+GP56)*(1+GQ56)*(1+GR56)*(1+GS56)*(1+GT56)*(1+GU56)*(1+GV56)*(1+GW56)*(1+GX56)*(1+GY56)*(1+GZ56)*(1+HA56)*(1+HB56)*(1+HC56)*(1+HD56)*(1+HE56)*(1+HF56)*(1+HG56)*(1+HH56)*(1+HI56)*(1+HJ56)*(1+HK56)*(1+HL56)*(1+HM56)*(1+HN56)*(1+HO56)*(1+HP56)*(1+HQ56)*(1+HR56)*(1+HS56)*(1+HT56)*(1+HU56)*(1+HV56)*(1+HW56)*(1+HX56)*(1+HY56)*(1+HZ56)*(1+IA56)*(1+IB56)*(1+IC56)*(1+ID56)*(1+IE56)*(1+IF56)</f>
        <v>104568.45295092875</v>
      </c>
    </row>
    <row r="57" spans="1:241" x14ac:dyDescent="0.25">
      <c r="A57">
        <v>3</v>
      </c>
      <c r="B57">
        <v>50</v>
      </c>
      <c r="C57">
        <v>113</v>
      </c>
      <c r="D57">
        <v>63</v>
      </c>
      <c r="E57">
        <v>63</v>
      </c>
      <c r="F57">
        <v>116</v>
      </c>
      <c r="G57">
        <v>60</v>
      </c>
      <c r="H57">
        <v>52</v>
      </c>
      <c r="I57">
        <v>48</v>
      </c>
      <c r="J57">
        <v>51</v>
      </c>
      <c r="K57">
        <v>6</v>
      </c>
      <c r="L57">
        <v>63</v>
      </c>
      <c r="M57">
        <v>93</v>
      </c>
      <c r="N57">
        <v>1</v>
      </c>
      <c r="O57">
        <v>24</v>
      </c>
      <c r="P57">
        <v>22</v>
      </c>
      <c r="Q57">
        <v>88</v>
      </c>
      <c r="R57">
        <v>48</v>
      </c>
      <c r="S57">
        <v>34</v>
      </c>
      <c r="T57">
        <v>22</v>
      </c>
      <c r="U57">
        <v>113</v>
      </c>
      <c r="V57">
        <v>39</v>
      </c>
      <c r="W57">
        <v>18</v>
      </c>
      <c r="X57">
        <v>63</v>
      </c>
      <c r="Y57">
        <v>74</v>
      </c>
      <c r="Z57">
        <v>110</v>
      </c>
      <c r="AA57">
        <v>88</v>
      </c>
      <c r="AB57">
        <v>17</v>
      </c>
      <c r="AC57">
        <v>7</v>
      </c>
      <c r="AD57">
        <v>27</v>
      </c>
      <c r="AE57">
        <v>116</v>
      </c>
      <c r="AF57">
        <v>86</v>
      </c>
      <c r="AG57">
        <v>78</v>
      </c>
      <c r="AH57">
        <v>2</v>
      </c>
      <c r="AI57">
        <v>50</v>
      </c>
      <c r="AJ57">
        <v>16</v>
      </c>
      <c r="AK57">
        <v>43</v>
      </c>
      <c r="AL57">
        <v>79</v>
      </c>
      <c r="AM57">
        <v>11</v>
      </c>
      <c r="AN57">
        <v>77</v>
      </c>
      <c r="AO57">
        <v>13</v>
      </c>
      <c r="AP57">
        <v>94</v>
      </c>
      <c r="AQ57">
        <v>38</v>
      </c>
      <c r="AR57">
        <v>0</v>
      </c>
      <c r="AS57">
        <v>71</v>
      </c>
      <c r="AT57">
        <v>26</v>
      </c>
      <c r="AU57">
        <v>92</v>
      </c>
      <c r="AV57">
        <v>76</v>
      </c>
      <c r="AW57">
        <v>94</v>
      </c>
      <c r="AX57">
        <v>88</v>
      </c>
      <c r="AY57">
        <v>54</v>
      </c>
      <c r="AZ57">
        <v>16</v>
      </c>
      <c r="BA57">
        <v>62</v>
      </c>
      <c r="BB57">
        <v>73</v>
      </c>
      <c r="BC57">
        <v>116</v>
      </c>
      <c r="BD57">
        <v>56</v>
      </c>
      <c r="BE57">
        <v>53</v>
      </c>
      <c r="BF57">
        <v>39</v>
      </c>
      <c r="BG57">
        <v>103</v>
      </c>
      <c r="BH57">
        <v>18</v>
      </c>
      <c r="BI57">
        <v>64</v>
      </c>
      <c r="BJ57">
        <v>78</v>
      </c>
      <c r="BK57">
        <v>68</v>
      </c>
      <c r="BL57">
        <v>58</v>
      </c>
      <c r="BM57">
        <v>50</v>
      </c>
      <c r="BN57">
        <v>99</v>
      </c>
      <c r="BO57">
        <v>53</v>
      </c>
      <c r="BP57">
        <v>43</v>
      </c>
      <c r="BQ57">
        <v>47</v>
      </c>
      <c r="BR57">
        <v>50</v>
      </c>
      <c r="BS57">
        <v>47</v>
      </c>
      <c r="BT57">
        <v>87</v>
      </c>
      <c r="BU57">
        <v>113</v>
      </c>
      <c r="BV57">
        <v>94</v>
      </c>
      <c r="BW57">
        <v>54</v>
      </c>
      <c r="BX57">
        <v>74</v>
      </c>
      <c r="BY57">
        <v>65</v>
      </c>
      <c r="BZ57">
        <v>3</v>
      </c>
      <c r="CA57">
        <v>44</v>
      </c>
      <c r="CB57">
        <v>11</v>
      </c>
      <c r="CC57">
        <v>118</v>
      </c>
      <c r="CD57">
        <v>52</v>
      </c>
      <c r="CE57">
        <v>56</v>
      </c>
      <c r="CF57">
        <v>40</v>
      </c>
      <c r="CG57">
        <v>118</v>
      </c>
      <c r="CH57">
        <v>14</v>
      </c>
      <c r="CI57">
        <v>111</v>
      </c>
      <c r="CJ57">
        <v>38</v>
      </c>
      <c r="CK57">
        <v>99</v>
      </c>
      <c r="CL57">
        <v>97</v>
      </c>
      <c r="CM57">
        <v>13</v>
      </c>
      <c r="CN57">
        <v>46</v>
      </c>
      <c r="CO57">
        <v>61</v>
      </c>
      <c r="CP57">
        <v>5</v>
      </c>
      <c r="CQ57">
        <v>61</v>
      </c>
      <c r="CR57">
        <v>14</v>
      </c>
      <c r="CS57">
        <v>77</v>
      </c>
      <c r="CT57">
        <v>65</v>
      </c>
      <c r="CU57">
        <v>92</v>
      </c>
      <c r="CV57">
        <v>47</v>
      </c>
      <c r="CW57">
        <v>76</v>
      </c>
      <c r="CX57">
        <v>13</v>
      </c>
      <c r="CY57">
        <v>104</v>
      </c>
      <c r="CZ57">
        <v>5</v>
      </c>
      <c r="DA57">
        <v>22</v>
      </c>
      <c r="DB57">
        <v>41</v>
      </c>
      <c r="DC57">
        <v>6</v>
      </c>
      <c r="DD57">
        <v>113</v>
      </c>
      <c r="DE57">
        <v>15</v>
      </c>
      <c r="DF57">
        <v>111</v>
      </c>
      <c r="DG57">
        <v>112</v>
      </c>
      <c r="DH57">
        <v>30</v>
      </c>
      <c r="DI57">
        <v>46</v>
      </c>
      <c r="DJ57">
        <v>99</v>
      </c>
      <c r="DK57">
        <v>92</v>
      </c>
      <c r="DL57">
        <v>32</v>
      </c>
      <c r="DM57">
        <v>18</v>
      </c>
      <c r="DN57">
        <v>29</v>
      </c>
      <c r="DO57">
        <v>71</v>
      </c>
      <c r="DP57">
        <v>3</v>
      </c>
      <c r="DQ57" s="86">
        <f ca="1">Control!$C$7*Calculations!$C$82*INDEX('Monthly Data'!N:N,Calculations!$C$116+MOD(A57,Calculations!$C$118))+Control!$C$7*Calculations!$C$83*INDEX('Monthly Data'!O:O,Calculations!$C$116+MOD(A57,Calculations!$C$118))+Control!$C$7*Calculations!$C$84*INDEX('Monthly Data'!P:P,Calculations!$C$116+MOD(A57,Calculations!$C$118))+Control!$C$7*Calculations!$C$85*INDEX('Monthly Data'!Q:Q,Calculations!$C$116+MOD(A57,Calculations!$C$118))+(1-Control!$C$7*Calculations!$C$87)*INDEX('Monthly Data'!R:R,Calculations!$C$116+MOD(A57,Calculations!$C$118))</f>
        <v>9.9793409618087695E-3</v>
      </c>
      <c r="DR57" s="86">
        <f ca="1">Control!$C$7*Calculations!$C$82*INDEX('Monthly Data'!N:N,Calculations!$C$116+MOD(B57,Calculations!$C$118))+Control!$C$7*Calculations!$C$83*INDEX('Monthly Data'!O:O,Calculations!$C$116+MOD(B57,Calculations!$C$118))+Control!$C$7*Calculations!$C$84*INDEX('Monthly Data'!P:P,Calculations!$C$116+MOD(B57,Calculations!$C$118))+Control!$C$7*Calculations!$C$85*INDEX('Monthly Data'!Q:Q,Calculations!$C$116+MOD(B57,Calculations!$C$118))+(1-Control!$C$7*Calculations!$C$87)*INDEX('Monthly Data'!R:R,Calculations!$C$116+MOD(B57,Calculations!$C$118))</f>
        <v>6.1009361253630504E-2</v>
      </c>
      <c r="DS57" s="86">
        <f ca="1">Control!$C$7*Calculations!$C$82*INDEX('Monthly Data'!N:N,Calculations!$C$116+MOD(C57,Calculations!$C$118))+Control!$C$7*Calculations!$C$83*INDEX('Monthly Data'!O:O,Calculations!$C$116+MOD(C57,Calculations!$C$118))+Control!$C$7*Calculations!$C$84*INDEX('Monthly Data'!P:P,Calculations!$C$116+MOD(C57,Calculations!$C$118))+Control!$C$7*Calculations!$C$85*INDEX('Monthly Data'!Q:Q,Calculations!$C$116+MOD(C57,Calculations!$C$118))+(1-Control!$C$7*Calculations!$C$87)*INDEX('Monthly Data'!R:R,Calculations!$C$116+MOD(C57,Calculations!$C$118))</f>
        <v>4.4327772793586687E-3</v>
      </c>
      <c r="DT57" s="86">
        <f ca="1">Control!$C$7*Calculations!$C$82*INDEX('Monthly Data'!N:N,Calculations!$C$116+MOD(D57,Calculations!$C$118))+Control!$C$7*Calculations!$C$83*INDEX('Monthly Data'!O:O,Calculations!$C$116+MOD(D57,Calculations!$C$118))+Control!$C$7*Calculations!$C$84*INDEX('Monthly Data'!P:P,Calculations!$C$116+MOD(D57,Calculations!$C$118))+Control!$C$7*Calculations!$C$85*INDEX('Monthly Data'!Q:Q,Calculations!$C$116+MOD(D57,Calculations!$C$118))+(1-Control!$C$7*Calculations!$C$87)*INDEX('Monthly Data'!R:R,Calculations!$C$116+MOD(D57,Calculations!$C$118))</f>
        <v>1.9073822767906517E-2</v>
      </c>
      <c r="DU57" s="86">
        <f ca="1">Control!$C$7*Calculations!$C$82*INDEX('Monthly Data'!N:N,Calculations!$C$116+MOD(E57,Calculations!$C$118))+Control!$C$7*Calculations!$C$83*INDEX('Monthly Data'!O:O,Calculations!$C$116+MOD(E57,Calculations!$C$118))+Control!$C$7*Calculations!$C$84*INDEX('Monthly Data'!P:P,Calculations!$C$116+MOD(E57,Calculations!$C$118))+Control!$C$7*Calculations!$C$85*INDEX('Monthly Data'!Q:Q,Calculations!$C$116+MOD(E57,Calculations!$C$118))+(1-Control!$C$7*Calculations!$C$87)*INDEX('Monthly Data'!R:R,Calculations!$C$116+MOD(E57,Calculations!$C$118))</f>
        <v>1.9073822767906517E-2</v>
      </c>
      <c r="DV57" s="86">
        <f ca="1">Control!$C$7*Calculations!$C$82*INDEX('Monthly Data'!N:N,Calculations!$C$116+MOD(F57,Calculations!$C$118))+Control!$C$7*Calculations!$C$83*INDEX('Monthly Data'!O:O,Calculations!$C$116+MOD(F57,Calculations!$C$118))+Control!$C$7*Calculations!$C$84*INDEX('Monthly Data'!P:P,Calculations!$C$116+MOD(F57,Calculations!$C$118))+Control!$C$7*Calculations!$C$85*INDEX('Monthly Data'!Q:Q,Calculations!$C$116+MOD(F57,Calculations!$C$118))+(1-Control!$C$7*Calculations!$C$87)*INDEX('Monthly Data'!R:R,Calculations!$C$116+MOD(F57,Calculations!$C$118))</f>
        <v>2.1918137743539623E-2</v>
      </c>
      <c r="DW57" s="86">
        <f ca="1">Control!$C$7*Calculations!$C$82*INDEX('Monthly Data'!N:N,Calculations!$C$116+MOD(G57,Calculations!$C$118))+Control!$C$7*Calculations!$C$83*INDEX('Monthly Data'!O:O,Calculations!$C$116+MOD(G57,Calculations!$C$118))+Control!$C$7*Calculations!$C$84*INDEX('Monthly Data'!P:P,Calculations!$C$116+MOD(G57,Calculations!$C$118))+Control!$C$7*Calculations!$C$85*INDEX('Monthly Data'!Q:Q,Calculations!$C$116+MOD(G57,Calculations!$C$118))+(1-Control!$C$7*Calculations!$C$87)*INDEX('Monthly Data'!R:R,Calculations!$C$116+MOD(G57,Calculations!$C$118))</f>
        <v>-1.9947061878162777E-2</v>
      </c>
      <c r="DX57" s="86">
        <f ca="1">Control!$C$7*Calculations!$C$82*INDEX('Monthly Data'!N:N,Calculations!$C$116+MOD(H57,Calculations!$C$118))+Control!$C$7*Calculations!$C$83*INDEX('Monthly Data'!O:O,Calculations!$C$116+MOD(H57,Calculations!$C$118))+Control!$C$7*Calculations!$C$84*INDEX('Monthly Data'!P:P,Calculations!$C$116+MOD(H57,Calculations!$C$118))+Control!$C$7*Calculations!$C$85*INDEX('Monthly Data'!Q:Q,Calculations!$C$116+MOD(H57,Calculations!$C$118))+(1-Control!$C$7*Calculations!$C$87)*INDEX('Monthly Data'!R:R,Calculations!$C$116+MOD(H57,Calculations!$C$118))</f>
        <v>-3.8875517825435772E-3</v>
      </c>
      <c r="DY57" s="86">
        <f ca="1">Control!$C$7*Calculations!$C$82*INDEX('Monthly Data'!N:N,Calculations!$C$116+MOD(I57,Calculations!$C$118))+Control!$C$7*Calculations!$C$83*INDEX('Monthly Data'!O:O,Calculations!$C$116+MOD(I57,Calculations!$C$118))+Control!$C$7*Calculations!$C$84*INDEX('Monthly Data'!P:P,Calculations!$C$116+MOD(I57,Calculations!$C$118))+Control!$C$7*Calculations!$C$85*INDEX('Monthly Data'!Q:Q,Calculations!$C$116+MOD(I57,Calculations!$C$118))+(1-Control!$C$7*Calculations!$C$87)*INDEX('Monthly Data'!R:R,Calculations!$C$116+MOD(I57,Calculations!$C$118))</f>
        <v>-1.5984879994281095E-2</v>
      </c>
      <c r="DZ57" s="86">
        <f ca="1">Control!$C$7*Calculations!$C$82*INDEX('Monthly Data'!N:N,Calculations!$C$116+MOD(J57,Calculations!$C$118))+Control!$C$7*Calculations!$C$83*INDEX('Monthly Data'!O:O,Calculations!$C$116+MOD(J57,Calculations!$C$118))+Control!$C$7*Calculations!$C$84*INDEX('Monthly Data'!P:P,Calculations!$C$116+MOD(J57,Calculations!$C$118))+Control!$C$7*Calculations!$C$85*INDEX('Monthly Data'!Q:Q,Calculations!$C$116+MOD(J57,Calculations!$C$118))+(1-Control!$C$7*Calculations!$C$87)*INDEX('Monthly Data'!R:R,Calculations!$C$116+MOD(J57,Calculations!$C$118))</f>
        <v>1.8695385296339444E-2</v>
      </c>
      <c r="EA57" s="86">
        <f ca="1">Control!$C$7*Calculations!$C$82*INDEX('Monthly Data'!N:N,Calculations!$C$116+MOD(K57,Calculations!$C$118))+Control!$C$7*Calculations!$C$83*INDEX('Monthly Data'!O:O,Calculations!$C$116+MOD(K57,Calculations!$C$118))+Control!$C$7*Calculations!$C$84*INDEX('Monthly Data'!P:P,Calculations!$C$116+MOD(K57,Calculations!$C$118))+Control!$C$7*Calculations!$C$85*INDEX('Monthly Data'!Q:Q,Calculations!$C$116+MOD(K57,Calculations!$C$118))+(1-Control!$C$7*Calculations!$C$87)*INDEX('Monthly Data'!R:R,Calculations!$C$116+MOD(K57,Calculations!$C$118))</f>
        <v>4.7768166384148329E-3</v>
      </c>
      <c r="EB57" s="86">
        <f ca="1">Control!$C$7*Calculations!$C$82*INDEX('Monthly Data'!N:N,Calculations!$C$116+MOD(L57,Calculations!$C$118))+Control!$C$7*Calculations!$C$83*INDEX('Monthly Data'!O:O,Calculations!$C$116+MOD(L57,Calculations!$C$118))+Control!$C$7*Calculations!$C$84*INDEX('Monthly Data'!P:P,Calculations!$C$116+MOD(L57,Calculations!$C$118))+Control!$C$7*Calculations!$C$85*INDEX('Monthly Data'!Q:Q,Calculations!$C$116+MOD(L57,Calculations!$C$118))+(1-Control!$C$7*Calculations!$C$87)*INDEX('Monthly Data'!R:R,Calculations!$C$116+MOD(L57,Calculations!$C$118))</f>
        <v>1.9073822767906517E-2</v>
      </c>
      <c r="EC57" s="86">
        <f ca="1">Control!$C$7*Calculations!$C$82*INDEX('Monthly Data'!N:N,Calculations!$C$116+MOD(M57,Calculations!$C$118))+Control!$C$7*Calculations!$C$83*INDEX('Monthly Data'!O:O,Calculations!$C$116+MOD(M57,Calculations!$C$118))+Control!$C$7*Calculations!$C$84*INDEX('Monthly Data'!P:P,Calculations!$C$116+MOD(M57,Calculations!$C$118))+Control!$C$7*Calculations!$C$85*INDEX('Monthly Data'!Q:Q,Calculations!$C$116+MOD(M57,Calculations!$C$118))+(1-Control!$C$7*Calculations!$C$87)*INDEX('Monthly Data'!R:R,Calculations!$C$116+MOD(M57,Calculations!$C$118))</f>
        <v>1.1809891087585166E-2</v>
      </c>
      <c r="ED57" s="86">
        <f ca="1">Control!$C$7*Calculations!$C$82*INDEX('Monthly Data'!N:N,Calculations!$C$116+MOD(N57,Calculations!$C$118))+Control!$C$7*Calculations!$C$83*INDEX('Monthly Data'!O:O,Calculations!$C$116+MOD(N57,Calculations!$C$118))+Control!$C$7*Calculations!$C$84*INDEX('Monthly Data'!P:P,Calculations!$C$116+MOD(N57,Calculations!$C$118))+Control!$C$7*Calculations!$C$85*INDEX('Monthly Data'!Q:Q,Calculations!$C$116+MOD(N57,Calculations!$C$118))+(1-Control!$C$7*Calculations!$C$87)*INDEX('Monthly Data'!R:R,Calculations!$C$116+MOD(N57,Calculations!$C$118))</f>
        <v>-9.9526758408448549E-3</v>
      </c>
      <c r="EE57" s="86">
        <f ca="1">Control!$C$7*Calculations!$C$82*INDEX('Monthly Data'!N:N,Calculations!$C$116+MOD(O57,Calculations!$C$118))+Control!$C$7*Calculations!$C$83*INDEX('Monthly Data'!O:O,Calculations!$C$116+MOD(O57,Calculations!$C$118))+Control!$C$7*Calculations!$C$84*INDEX('Monthly Data'!P:P,Calculations!$C$116+MOD(O57,Calculations!$C$118))+Control!$C$7*Calculations!$C$85*INDEX('Monthly Data'!Q:Q,Calculations!$C$116+MOD(O57,Calculations!$C$118))+(1-Control!$C$7*Calculations!$C$87)*INDEX('Monthly Data'!R:R,Calculations!$C$116+MOD(O57,Calculations!$C$118))</f>
        <v>4.2795950888382334E-3</v>
      </c>
      <c r="EF57" s="86">
        <f ca="1">Control!$C$7*Calculations!$C$82*INDEX('Monthly Data'!N:N,Calculations!$C$116+MOD(P57,Calculations!$C$118))+Control!$C$7*Calculations!$C$83*INDEX('Monthly Data'!O:O,Calculations!$C$116+MOD(P57,Calculations!$C$118))+Control!$C$7*Calculations!$C$84*INDEX('Monthly Data'!P:P,Calculations!$C$116+MOD(P57,Calculations!$C$118))+Control!$C$7*Calculations!$C$85*INDEX('Monthly Data'!Q:Q,Calculations!$C$116+MOD(P57,Calculations!$C$118))+(1-Control!$C$7*Calculations!$C$87)*INDEX('Monthly Data'!R:R,Calculations!$C$116+MOD(P57,Calculations!$C$118))</f>
        <v>1.50127906355989E-2</v>
      </c>
      <c r="EG57" s="86">
        <f ca="1">Control!$C$7*Calculations!$C$82*INDEX('Monthly Data'!N:N,Calculations!$C$116+MOD(Q57,Calculations!$C$118))+Control!$C$7*Calculations!$C$83*INDEX('Monthly Data'!O:O,Calculations!$C$116+MOD(Q57,Calculations!$C$118))+Control!$C$7*Calculations!$C$84*INDEX('Monthly Data'!P:P,Calculations!$C$116+MOD(Q57,Calculations!$C$118))+Control!$C$7*Calculations!$C$85*INDEX('Monthly Data'!Q:Q,Calculations!$C$116+MOD(Q57,Calculations!$C$118))+(1-Control!$C$7*Calculations!$C$87)*INDEX('Monthly Data'!R:R,Calculations!$C$116+MOD(Q57,Calculations!$C$118))</f>
        <v>6.4539397490030407E-3</v>
      </c>
      <c r="EH57" s="86">
        <f ca="1">Control!$C$7*Calculations!$C$82*INDEX('Monthly Data'!N:N,Calculations!$C$116+MOD(R57,Calculations!$C$118))+Control!$C$7*Calculations!$C$83*INDEX('Monthly Data'!O:O,Calculations!$C$116+MOD(R57,Calculations!$C$118))+Control!$C$7*Calculations!$C$84*INDEX('Monthly Data'!P:P,Calculations!$C$116+MOD(R57,Calculations!$C$118))+Control!$C$7*Calculations!$C$85*INDEX('Monthly Data'!Q:Q,Calculations!$C$116+MOD(R57,Calculations!$C$118))+(1-Control!$C$7*Calculations!$C$87)*INDEX('Monthly Data'!R:R,Calculations!$C$116+MOD(R57,Calculations!$C$118))</f>
        <v>-1.5984879994281095E-2</v>
      </c>
      <c r="EI57" s="86">
        <f ca="1">Control!$C$7*Calculations!$C$82*INDEX('Monthly Data'!N:N,Calculations!$C$116+MOD(S57,Calculations!$C$118))+Control!$C$7*Calculations!$C$83*INDEX('Monthly Data'!O:O,Calculations!$C$116+MOD(S57,Calculations!$C$118))+Control!$C$7*Calculations!$C$84*INDEX('Monthly Data'!P:P,Calculations!$C$116+MOD(S57,Calculations!$C$118))+Control!$C$7*Calculations!$C$85*INDEX('Monthly Data'!Q:Q,Calculations!$C$116+MOD(S57,Calculations!$C$118))+(1-Control!$C$7*Calculations!$C$87)*INDEX('Monthly Data'!R:R,Calculations!$C$116+MOD(S57,Calculations!$C$118))</f>
        <v>5.3309355465453899E-3</v>
      </c>
      <c r="EJ57" s="86">
        <f ca="1">Control!$C$7*Calculations!$C$82*INDEX('Monthly Data'!N:N,Calculations!$C$116+MOD(T57,Calculations!$C$118))+Control!$C$7*Calculations!$C$83*INDEX('Monthly Data'!O:O,Calculations!$C$116+MOD(T57,Calculations!$C$118))+Control!$C$7*Calculations!$C$84*INDEX('Monthly Data'!P:P,Calculations!$C$116+MOD(T57,Calculations!$C$118))+Control!$C$7*Calculations!$C$85*INDEX('Monthly Data'!Q:Q,Calculations!$C$116+MOD(T57,Calculations!$C$118))+(1-Control!$C$7*Calculations!$C$87)*INDEX('Monthly Data'!R:R,Calculations!$C$116+MOD(T57,Calculations!$C$118))</f>
        <v>1.50127906355989E-2</v>
      </c>
      <c r="EK57" s="86">
        <f ca="1">Control!$C$7*Calculations!$C$82*INDEX('Monthly Data'!N:N,Calculations!$C$116+MOD(U57,Calculations!$C$118))+Control!$C$7*Calculations!$C$83*INDEX('Monthly Data'!O:O,Calculations!$C$116+MOD(U57,Calculations!$C$118))+Control!$C$7*Calculations!$C$84*INDEX('Monthly Data'!P:P,Calculations!$C$116+MOD(U57,Calculations!$C$118))+Control!$C$7*Calculations!$C$85*INDEX('Monthly Data'!Q:Q,Calculations!$C$116+MOD(U57,Calculations!$C$118))+(1-Control!$C$7*Calculations!$C$87)*INDEX('Monthly Data'!R:R,Calculations!$C$116+MOD(U57,Calculations!$C$118))</f>
        <v>4.4327772793586687E-3</v>
      </c>
      <c r="EL57" s="86">
        <f ca="1">Control!$C$7*Calculations!$C$82*INDEX('Monthly Data'!N:N,Calculations!$C$116+MOD(V57,Calculations!$C$118))+Control!$C$7*Calculations!$C$83*INDEX('Monthly Data'!O:O,Calculations!$C$116+MOD(V57,Calculations!$C$118))+Control!$C$7*Calculations!$C$84*INDEX('Monthly Data'!P:P,Calculations!$C$116+MOD(V57,Calculations!$C$118))+Control!$C$7*Calculations!$C$85*INDEX('Monthly Data'!Q:Q,Calculations!$C$116+MOD(V57,Calculations!$C$118))+(1-Control!$C$7*Calculations!$C$87)*INDEX('Monthly Data'!R:R,Calculations!$C$116+MOD(V57,Calculations!$C$118))</f>
        <v>1.5063457444773597E-2</v>
      </c>
      <c r="EM57" s="86">
        <f ca="1">Control!$C$7*Calculations!$C$82*INDEX('Monthly Data'!N:N,Calculations!$C$116+MOD(W57,Calculations!$C$118))+Control!$C$7*Calculations!$C$83*INDEX('Monthly Data'!O:O,Calculations!$C$116+MOD(W57,Calculations!$C$118))+Control!$C$7*Calculations!$C$84*INDEX('Monthly Data'!P:P,Calculations!$C$116+MOD(W57,Calculations!$C$118))+Control!$C$7*Calculations!$C$85*INDEX('Monthly Data'!Q:Q,Calculations!$C$116+MOD(W57,Calculations!$C$118))+(1-Control!$C$7*Calculations!$C$87)*INDEX('Monthly Data'!R:R,Calculations!$C$116+MOD(W57,Calculations!$C$118))</f>
        <v>-7.4084874653726545E-3</v>
      </c>
      <c r="EN57" s="86">
        <f ca="1">Control!$C$7*Calculations!$C$82*INDEX('Monthly Data'!N:N,Calculations!$C$116+MOD(X57,Calculations!$C$118))+Control!$C$7*Calculations!$C$83*INDEX('Monthly Data'!O:O,Calculations!$C$116+MOD(X57,Calculations!$C$118))+Control!$C$7*Calculations!$C$84*INDEX('Monthly Data'!P:P,Calculations!$C$116+MOD(X57,Calculations!$C$118))+Control!$C$7*Calculations!$C$85*INDEX('Monthly Data'!Q:Q,Calculations!$C$116+MOD(X57,Calculations!$C$118))+(1-Control!$C$7*Calculations!$C$87)*INDEX('Monthly Data'!R:R,Calculations!$C$116+MOD(X57,Calculations!$C$118))</f>
        <v>1.9073822767906517E-2</v>
      </c>
      <c r="EO57" s="86">
        <f ca="1">Control!$C$7*Calculations!$C$82*INDEX('Monthly Data'!N:N,Calculations!$C$116+MOD(Y57,Calculations!$C$118))+Control!$C$7*Calculations!$C$83*INDEX('Monthly Data'!O:O,Calculations!$C$116+MOD(Y57,Calculations!$C$118))+Control!$C$7*Calculations!$C$84*INDEX('Monthly Data'!P:P,Calculations!$C$116+MOD(Y57,Calculations!$C$118))+Control!$C$7*Calculations!$C$85*INDEX('Monthly Data'!Q:Q,Calculations!$C$116+MOD(Y57,Calculations!$C$118))+(1-Control!$C$7*Calculations!$C$87)*INDEX('Monthly Data'!R:R,Calculations!$C$116+MOD(Y57,Calculations!$C$118))</f>
        <v>3.7118215575026904E-2</v>
      </c>
      <c r="EP57" s="86">
        <f ca="1">Control!$C$7*Calculations!$C$82*INDEX('Monthly Data'!N:N,Calculations!$C$116+MOD(Z57,Calculations!$C$118))+Control!$C$7*Calculations!$C$83*INDEX('Monthly Data'!O:O,Calculations!$C$116+MOD(Z57,Calculations!$C$118))+Control!$C$7*Calculations!$C$84*INDEX('Monthly Data'!P:P,Calculations!$C$116+MOD(Z57,Calculations!$C$118))+Control!$C$7*Calculations!$C$85*INDEX('Monthly Data'!Q:Q,Calculations!$C$116+MOD(Z57,Calculations!$C$118))+(1-Control!$C$7*Calculations!$C$87)*INDEX('Monthly Data'!R:R,Calculations!$C$116+MOD(Z57,Calculations!$C$118))</f>
        <v>3.127051071655923E-3</v>
      </c>
      <c r="EQ57" s="86">
        <f ca="1">Control!$C$7*Calculations!$C$82*INDEX('Monthly Data'!N:N,Calculations!$C$116+MOD(AA57,Calculations!$C$118))+Control!$C$7*Calculations!$C$83*INDEX('Monthly Data'!O:O,Calculations!$C$116+MOD(AA57,Calculations!$C$118))+Control!$C$7*Calculations!$C$84*INDEX('Monthly Data'!P:P,Calculations!$C$116+MOD(AA57,Calculations!$C$118))+Control!$C$7*Calculations!$C$85*INDEX('Monthly Data'!Q:Q,Calculations!$C$116+MOD(AA57,Calculations!$C$118))+(1-Control!$C$7*Calculations!$C$87)*INDEX('Monthly Data'!R:R,Calculations!$C$116+MOD(AA57,Calculations!$C$118))</f>
        <v>6.4539397490030407E-3</v>
      </c>
      <c r="ER57" s="86">
        <f ca="1">Control!$C$7*Calculations!$C$82*INDEX('Monthly Data'!N:N,Calculations!$C$116+MOD(AB57,Calculations!$C$118))+Control!$C$7*Calculations!$C$83*INDEX('Monthly Data'!O:O,Calculations!$C$116+MOD(AB57,Calculations!$C$118))+Control!$C$7*Calculations!$C$84*INDEX('Monthly Data'!P:P,Calculations!$C$116+MOD(AB57,Calculations!$C$118))+Control!$C$7*Calculations!$C$85*INDEX('Monthly Data'!Q:Q,Calculations!$C$116+MOD(AB57,Calculations!$C$118))+(1-Control!$C$7*Calculations!$C$87)*INDEX('Monthly Data'!R:R,Calculations!$C$116+MOD(AB57,Calculations!$C$118))</f>
        <v>-2.0269389991732112E-2</v>
      </c>
      <c r="ES57" s="86">
        <f ca="1">Control!$C$7*Calculations!$C$82*INDEX('Monthly Data'!N:N,Calculations!$C$116+MOD(AC57,Calculations!$C$118))+Control!$C$7*Calculations!$C$83*INDEX('Monthly Data'!O:O,Calculations!$C$116+MOD(AC57,Calculations!$C$118))+Control!$C$7*Calculations!$C$84*INDEX('Monthly Data'!P:P,Calculations!$C$116+MOD(AC57,Calculations!$C$118))+Control!$C$7*Calculations!$C$85*INDEX('Monthly Data'!Q:Q,Calculations!$C$116+MOD(AC57,Calculations!$C$118))+(1-Control!$C$7*Calculations!$C$87)*INDEX('Monthly Data'!R:R,Calculations!$C$116+MOD(AC57,Calculations!$C$118))</f>
        <v>8.3814116887657771E-3</v>
      </c>
      <c r="ET57" s="86">
        <f ca="1">Control!$C$7*Calculations!$C$82*INDEX('Monthly Data'!N:N,Calculations!$C$116+MOD(AD57,Calculations!$C$118))+Control!$C$7*Calculations!$C$83*INDEX('Monthly Data'!O:O,Calculations!$C$116+MOD(AD57,Calculations!$C$118))+Control!$C$7*Calculations!$C$84*INDEX('Monthly Data'!P:P,Calculations!$C$116+MOD(AD57,Calculations!$C$118))+Control!$C$7*Calculations!$C$85*INDEX('Monthly Data'!Q:Q,Calculations!$C$116+MOD(AD57,Calculations!$C$118))+(1-Control!$C$7*Calculations!$C$87)*INDEX('Monthly Data'!R:R,Calculations!$C$116+MOD(AD57,Calculations!$C$118))</f>
        <v>-3.53368065312233E-2</v>
      </c>
      <c r="EU57" s="86">
        <f ca="1">Control!$C$7*Calculations!$C$82*INDEX('Monthly Data'!N:N,Calculations!$C$116+MOD(AE57,Calculations!$C$118))+Control!$C$7*Calculations!$C$83*INDEX('Monthly Data'!O:O,Calculations!$C$116+MOD(AE57,Calculations!$C$118))+Control!$C$7*Calculations!$C$84*INDEX('Monthly Data'!P:P,Calculations!$C$116+MOD(AE57,Calculations!$C$118))+Control!$C$7*Calculations!$C$85*INDEX('Monthly Data'!Q:Q,Calculations!$C$116+MOD(AE57,Calculations!$C$118))+(1-Control!$C$7*Calculations!$C$87)*INDEX('Monthly Data'!R:R,Calculations!$C$116+MOD(AE57,Calculations!$C$118))</f>
        <v>2.1918137743539623E-2</v>
      </c>
      <c r="EV57" s="86">
        <f ca="1">Control!$C$7*Calculations!$C$82*INDEX('Monthly Data'!N:N,Calculations!$C$116+MOD(AF57,Calculations!$C$118))+Control!$C$7*Calculations!$C$83*INDEX('Monthly Data'!O:O,Calculations!$C$116+MOD(AF57,Calculations!$C$118))+Control!$C$7*Calculations!$C$84*INDEX('Monthly Data'!P:P,Calculations!$C$116+MOD(AF57,Calculations!$C$118))+Control!$C$7*Calculations!$C$85*INDEX('Monthly Data'!Q:Q,Calculations!$C$116+MOD(AF57,Calculations!$C$118))+(1-Control!$C$7*Calculations!$C$87)*INDEX('Monthly Data'!R:R,Calculations!$C$116+MOD(AF57,Calculations!$C$118))</f>
        <v>4.5735623984309991E-2</v>
      </c>
      <c r="EW57" s="86">
        <f ca="1">Control!$C$7*Calculations!$C$82*INDEX('Monthly Data'!N:N,Calculations!$C$116+MOD(AG57,Calculations!$C$118))+Control!$C$7*Calculations!$C$83*INDEX('Monthly Data'!O:O,Calculations!$C$116+MOD(AG57,Calculations!$C$118))+Control!$C$7*Calculations!$C$84*INDEX('Monthly Data'!P:P,Calculations!$C$116+MOD(AG57,Calculations!$C$118))+Control!$C$7*Calculations!$C$85*INDEX('Monthly Data'!Q:Q,Calculations!$C$116+MOD(AG57,Calculations!$C$118))+(1-Control!$C$7*Calculations!$C$87)*INDEX('Monthly Data'!R:R,Calculations!$C$116+MOD(AG57,Calculations!$C$118))</f>
        <v>1.7472933988537529E-2</v>
      </c>
      <c r="EX57" s="86">
        <f ca="1">Control!$C$7*Calculations!$C$82*INDEX('Monthly Data'!N:N,Calculations!$C$116+MOD(AH57,Calculations!$C$118))+Control!$C$7*Calculations!$C$83*INDEX('Monthly Data'!O:O,Calculations!$C$116+MOD(AH57,Calculations!$C$118))+Control!$C$7*Calculations!$C$84*INDEX('Monthly Data'!P:P,Calculations!$C$116+MOD(AH57,Calculations!$C$118))+Control!$C$7*Calculations!$C$85*INDEX('Monthly Data'!Q:Q,Calculations!$C$116+MOD(AH57,Calculations!$C$118))+(1-Control!$C$7*Calculations!$C$87)*INDEX('Monthly Data'!R:R,Calculations!$C$116+MOD(AH57,Calculations!$C$118))</f>
        <v>7.7184133340106598E-3</v>
      </c>
      <c r="EY57" s="86">
        <f ca="1">Control!$C$7*Calculations!$C$82*INDEX('Monthly Data'!N:N,Calculations!$C$116+MOD(AI57,Calculations!$C$118))+Control!$C$7*Calculations!$C$83*INDEX('Monthly Data'!O:O,Calculations!$C$116+MOD(AI57,Calculations!$C$118))+Control!$C$7*Calculations!$C$84*INDEX('Monthly Data'!P:P,Calculations!$C$116+MOD(AI57,Calculations!$C$118))+Control!$C$7*Calculations!$C$85*INDEX('Monthly Data'!Q:Q,Calculations!$C$116+MOD(AI57,Calculations!$C$118))+(1-Control!$C$7*Calculations!$C$87)*INDEX('Monthly Data'!R:R,Calculations!$C$116+MOD(AI57,Calculations!$C$118))</f>
        <v>6.1009361253630504E-2</v>
      </c>
      <c r="EZ57" s="86">
        <f ca="1">Control!$C$7*Calculations!$C$82*INDEX('Monthly Data'!N:N,Calculations!$C$116+MOD(AJ57,Calculations!$C$118))+Control!$C$7*Calculations!$C$83*INDEX('Monthly Data'!O:O,Calculations!$C$116+MOD(AJ57,Calculations!$C$118))+Control!$C$7*Calculations!$C$84*INDEX('Monthly Data'!P:P,Calculations!$C$116+MOD(AJ57,Calculations!$C$118))+Control!$C$7*Calculations!$C$85*INDEX('Monthly Data'!Q:Q,Calculations!$C$116+MOD(AJ57,Calculations!$C$118))+(1-Control!$C$7*Calculations!$C$87)*INDEX('Monthly Data'!R:R,Calculations!$C$116+MOD(AJ57,Calculations!$C$118))</f>
        <v>2.5325873776067674E-2</v>
      </c>
      <c r="FA57" s="86">
        <f ca="1">Control!$C$7*Calculations!$C$82*INDEX('Monthly Data'!N:N,Calculations!$C$116+MOD(AK57,Calculations!$C$118))+Control!$C$7*Calculations!$C$83*INDEX('Monthly Data'!O:O,Calculations!$C$116+MOD(AK57,Calculations!$C$118))+Control!$C$7*Calculations!$C$84*INDEX('Monthly Data'!P:P,Calculations!$C$116+MOD(AK57,Calculations!$C$118))+Control!$C$7*Calculations!$C$85*INDEX('Monthly Data'!Q:Q,Calculations!$C$116+MOD(AK57,Calculations!$C$118))+(1-Control!$C$7*Calculations!$C$87)*INDEX('Monthly Data'!R:R,Calculations!$C$116+MOD(AK57,Calculations!$C$118))</f>
        <v>5.1279584938936244E-2</v>
      </c>
      <c r="FB57" s="86">
        <f ca="1">Control!$C$7*Calculations!$C$82*INDEX('Monthly Data'!N:N,Calculations!$C$116+MOD(AL57,Calculations!$C$118))+Control!$C$7*Calculations!$C$83*INDEX('Monthly Data'!O:O,Calculations!$C$116+MOD(AL57,Calculations!$C$118))+Control!$C$7*Calculations!$C$84*INDEX('Monthly Data'!P:P,Calculations!$C$116+MOD(AL57,Calculations!$C$118))+Control!$C$7*Calculations!$C$85*INDEX('Monthly Data'!Q:Q,Calculations!$C$116+MOD(AL57,Calculations!$C$118))+(1-Control!$C$7*Calculations!$C$87)*INDEX('Monthly Data'!R:R,Calculations!$C$116+MOD(AL57,Calculations!$C$118))</f>
        <v>1.046389543479892E-2</v>
      </c>
      <c r="FC57" s="86">
        <f ca="1">Control!$C$7*Calculations!$C$82*INDEX('Monthly Data'!N:N,Calculations!$C$116+MOD(AM57,Calculations!$C$118))+Control!$C$7*Calculations!$C$83*INDEX('Monthly Data'!O:O,Calculations!$C$116+MOD(AM57,Calculations!$C$118))+Control!$C$7*Calculations!$C$84*INDEX('Monthly Data'!P:P,Calculations!$C$116+MOD(AM57,Calculations!$C$118))+Control!$C$7*Calculations!$C$85*INDEX('Monthly Data'!Q:Q,Calculations!$C$116+MOD(AM57,Calculations!$C$118))+(1-Control!$C$7*Calculations!$C$87)*INDEX('Monthly Data'!R:R,Calculations!$C$116+MOD(AM57,Calculations!$C$118))</f>
        <v>1.0018681835149534E-3</v>
      </c>
      <c r="FD57" s="86">
        <f ca="1">Control!$C$7*Calculations!$C$82*INDEX('Monthly Data'!N:N,Calculations!$C$116+MOD(AN57,Calculations!$C$118))+Control!$C$7*Calculations!$C$83*INDEX('Monthly Data'!O:O,Calculations!$C$116+MOD(AN57,Calculations!$C$118))+Control!$C$7*Calculations!$C$84*INDEX('Monthly Data'!P:P,Calculations!$C$116+MOD(AN57,Calculations!$C$118))+Control!$C$7*Calculations!$C$85*INDEX('Monthly Data'!Q:Q,Calculations!$C$116+MOD(AN57,Calculations!$C$118))+(1-Control!$C$7*Calculations!$C$87)*INDEX('Monthly Data'!R:R,Calculations!$C$116+MOD(AN57,Calculations!$C$118))</f>
        <v>-1.0485101266941802E-2</v>
      </c>
      <c r="FE57" s="86">
        <f ca="1">Control!$C$7*Calculations!$C$82*INDEX('Monthly Data'!N:N,Calculations!$C$116+MOD(AO57,Calculations!$C$118))+Control!$C$7*Calculations!$C$83*INDEX('Monthly Data'!O:O,Calculations!$C$116+MOD(AO57,Calculations!$C$118))+Control!$C$7*Calculations!$C$84*INDEX('Monthly Data'!P:P,Calculations!$C$116+MOD(AO57,Calculations!$C$118))+Control!$C$7*Calculations!$C$85*INDEX('Monthly Data'!Q:Q,Calculations!$C$116+MOD(AO57,Calculations!$C$118))+(1-Control!$C$7*Calculations!$C$87)*INDEX('Monthly Data'!R:R,Calculations!$C$116+MOD(AO57,Calculations!$C$118))</f>
        <v>1.0478379486191123E-2</v>
      </c>
      <c r="FF57" s="86">
        <f ca="1">Control!$C$7*Calculations!$C$82*INDEX('Monthly Data'!N:N,Calculations!$C$116+MOD(AP57,Calculations!$C$118))+Control!$C$7*Calculations!$C$83*INDEX('Monthly Data'!O:O,Calculations!$C$116+MOD(AP57,Calculations!$C$118))+Control!$C$7*Calculations!$C$84*INDEX('Monthly Data'!P:P,Calculations!$C$116+MOD(AP57,Calculations!$C$118))+Control!$C$7*Calculations!$C$85*INDEX('Monthly Data'!Q:Q,Calculations!$C$116+MOD(AP57,Calculations!$C$118))+(1-Control!$C$7*Calculations!$C$87)*INDEX('Monthly Data'!R:R,Calculations!$C$116+MOD(AP57,Calculations!$C$118))</f>
        <v>1.0353752315110615E-2</v>
      </c>
      <c r="FG57" s="86">
        <f ca="1">Control!$C$7*Calculations!$C$82*INDEX('Monthly Data'!N:N,Calculations!$C$116+MOD(AQ57,Calculations!$C$118))+Control!$C$7*Calculations!$C$83*INDEX('Monthly Data'!O:O,Calculations!$C$116+MOD(AQ57,Calculations!$C$118))+Control!$C$7*Calculations!$C$84*INDEX('Monthly Data'!P:P,Calculations!$C$116+MOD(AQ57,Calculations!$C$118))+Control!$C$7*Calculations!$C$85*INDEX('Monthly Data'!Q:Q,Calculations!$C$116+MOD(AQ57,Calculations!$C$118))+(1-Control!$C$7*Calculations!$C$87)*INDEX('Monthly Data'!R:R,Calculations!$C$116+MOD(AQ57,Calculations!$C$118))</f>
        <v>1.3891563624307685E-2</v>
      </c>
      <c r="FH57" s="86">
        <f ca="1">Control!$C$7*Calculations!$C$82*INDEX('Monthly Data'!N:N,Calculations!$C$116+MOD(AR57,Calculations!$C$118))+Control!$C$7*Calculations!$C$83*INDEX('Monthly Data'!O:O,Calculations!$C$116+MOD(AR57,Calculations!$C$118))+Control!$C$7*Calculations!$C$84*INDEX('Monthly Data'!P:P,Calculations!$C$116+MOD(AR57,Calculations!$C$118))+Control!$C$7*Calculations!$C$85*INDEX('Monthly Data'!Q:Q,Calculations!$C$116+MOD(AR57,Calculations!$C$118))+(1-Control!$C$7*Calculations!$C$87)*INDEX('Monthly Data'!R:R,Calculations!$C$116+MOD(AR57,Calculations!$C$118))</f>
        <v>1.4915555251167555E-3</v>
      </c>
      <c r="FI57" s="86">
        <f ca="1">Control!$C$7*Calculations!$C$82*INDEX('Monthly Data'!N:N,Calculations!$C$116+MOD(AS57,Calculations!$C$118))+Control!$C$7*Calculations!$C$83*INDEX('Monthly Data'!O:O,Calculations!$C$116+MOD(AS57,Calculations!$C$118))+Control!$C$7*Calculations!$C$84*INDEX('Monthly Data'!P:P,Calculations!$C$116+MOD(AS57,Calculations!$C$118))+Control!$C$7*Calculations!$C$85*INDEX('Monthly Data'!Q:Q,Calculations!$C$116+MOD(AS57,Calculations!$C$118))+(1-Control!$C$7*Calculations!$C$87)*INDEX('Monthly Data'!R:R,Calculations!$C$116+MOD(AS57,Calculations!$C$118))</f>
        <v>-2.072517756005474E-2</v>
      </c>
      <c r="FJ57" s="86">
        <f ca="1">Control!$C$7*Calculations!$C$82*INDEX('Monthly Data'!N:N,Calculations!$C$116+MOD(AT57,Calculations!$C$118))+Control!$C$7*Calculations!$C$83*INDEX('Monthly Data'!O:O,Calculations!$C$116+MOD(AT57,Calculations!$C$118))+Control!$C$7*Calculations!$C$84*INDEX('Monthly Data'!P:P,Calculations!$C$116+MOD(AT57,Calculations!$C$118))+Control!$C$7*Calculations!$C$85*INDEX('Monthly Data'!Q:Q,Calculations!$C$116+MOD(AT57,Calculations!$C$118))+(1-Control!$C$7*Calculations!$C$87)*INDEX('Monthly Data'!R:R,Calculations!$C$116+MOD(AT57,Calculations!$C$118))</f>
        <v>6.3250222980707482E-3</v>
      </c>
      <c r="FK57" s="86">
        <f ca="1">Control!$C$7*Calculations!$C$82*INDEX('Monthly Data'!N:N,Calculations!$C$116+MOD(AU57,Calculations!$C$118))+Control!$C$7*Calculations!$C$83*INDEX('Monthly Data'!O:O,Calculations!$C$116+MOD(AU57,Calculations!$C$118))+Control!$C$7*Calculations!$C$84*INDEX('Monthly Data'!P:P,Calculations!$C$116+MOD(AU57,Calculations!$C$118))+Control!$C$7*Calculations!$C$85*INDEX('Monthly Data'!Q:Q,Calculations!$C$116+MOD(AU57,Calculations!$C$118))+(1-Control!$C$7*Calculations!$C$87)*INDEX('Monthly Data'!R:R,Calculations!$C$116+MOD(AU57,Calculations!$C$118))</f>
        <v>2.4722579420195831E-2</v>
      </c>
      <c r="FL57" s="86">
        <f ca="1">Control!$C$7*Calculations!$C$82*INDEX('Monthly Data'!N:N,Calculations!$C$116+MOD(AV57,Calculations!$C$118))+Control!$C$7*Calculations!$C$83*INDEX('Monthly Data'!O:O,Calculations!$C$116+MOD(AV57,Calculations!$C$118))+Control!$C$7*Calculations!$C$84*INDEX('Monthly Data'!P:P,Calculations!$C$116+MOD(AV57,Calculations!$C$118))+Control!$C$7*Calculations!$C$85*INDEX('Monthly Data'!Q:Q,Calculations!$C$116+MOD(AV57,Calculations!$C$118))+(1-Control!$C$7*Calculations!$C$87)*INDEX('Monthly Data'!R:R,Calculations!$C$116+MOD(AV57,Calculations!$C$118))</f>
        <v>3.5231336013669103E-2</v>
      </c>
      <c r="FM57" s="86">
        <f ca="1">Control!$C$7*Calculations!$C$82*INDEX('Monthly Data'!N:N,Calculations!$C$116+MOD(AW57,Calculations!$C$118))+Control!$C$7*Calculations!$C$83*INDEX('Monthly Data'!O:O,Calculations!$C$116+MOD(AW57,Calculations!$C$118))+Control!$C$7*Calculations!$C$84*INDEX('Monthly Data'!P:P,Calculations!$C$116+MOD(AW57,Calculations!$C$118))+Control!$C$7*Calculations!$C$85*INDEX('Monthly Data'!Q:Q,Calculations!$C$116+MOD(AW57,Calculations!$C$118))+(1-Control!$C$7*Calculations!$C$87)*INDEX('Monthly Data'!R:R,Calculations!$C$116+MOD(AW57,Calculations!$C$118))</f>
        <v>1.0353752315110615E-2</v>
      </c>
      <c r="FN57" s="86">
        <f ca="1">Control!$C$7*Calculations!$C$82*INDEX('Monthly Data'!N:N,Calculations!$C$116+MOD(AX57,Calculations!$C$118))+Control!$C$7*Calculations!$C$83*INDEX('Monthly Data'!O:O,Calculations!$C$116+MOD(AX57,Calculations!$C$118))+Control!$C$7*Calculations!$C$84*INDEX('Monthly Data'!P:P,Calculations!$C$116+MOD(AX57,Calculations!$C$118))+Control!$C$7*Calculations!$C$85*INDEX('Monthly Data'!Q:Q,Calculations!$C$116+MOD(AX57,Calculations!$C$118))+(1-Control!$C$7*Calculations!$C$87)*INDEX('Monthly Data'!R:R,Calculations!$C$116+MOD(AX57,Calculations!$C$118))</f>
        <v>6.4539397490030407E-3</v>
      </c>
      <c r="FO57" s="86">
        <f ca="1">Control!$C$7*Calculations!$C$82*INDEX('Monthly Data'!N:N,Calculations!$C$116+MOD(AY57,Calculations!$C$118))+Control!$C$7*Calculations!$C$83*INDEX('Monthly Data'!O:O,Calculations!$C$116+MOD(AY57,Calculations!$C$118))+Control!$C$7*Calculations!$C$84*INDEX('Monthly Data'!P:P,Calculations!$C$116+MOD(AY57,Calculations!$C$118))+Control!$C$7*Calculations!$C$85*INDEX('Monthly Data'!Q:Q,Calculations!$C$116+MOD(AY57,Calculations!$C$118))+(1-Control!$C$7*Calculations!$C$87)*INDEX('Monthly Data'!R:R,Calculations!$C$116+MOD(AY57,Calculations!$C$118))</f>
        <v>1.7484305259657981E-2</v>
      </c>
      <c r="FP57" s="86">
        <f ca="1">Control!$C$7*Calculations!$C$82*INDEX('Monthly Data'!N:N,Calculations!$C$116+MOD(AZ57,Calculations!$C$118))+Control!$C$7*Calculations!$C$83*INDEX('Monthly Data'!O:O,Calculations!$C$116+MOD(AZ57,Calculations!$C$118))+Control!$C$7*Calculations!$C$84*INDEX('Monthly Data'!P:P,Calculations!$C$116+MOD(AZ57,Calculations!$C$118))+Control!$C$7*Calculations!$C$85*INDEX('Monthly Data'!Q:Q,Calculations!$C$116+MOD(AZ57,Calculations!$C$118))+(1-Control!$C$7*Calculations!$C$87)*INDEX('Monthly Data'!R:R,Calculations!$C$116+MOD(AZ57,Calculations!$C$118))</f>
        <v>2.5325873776067674E-2</v>
      </c>
      <c r="FQ57" s="86">
        <f ca="1">Control!$C$7*Calculations!$C$82*INDEX('Monthly Data'!N:N,Calculations!$C$116+MOD(BA57,Calculations!$C$118))+Control!$C$7*Calculations!$C$83*INDEX('Monthly Data'!O:O,Calculations!$C$116+MOD(BA57,Calculations!$C$118))+Control!$C$7*Calculations!$C$84*INDEX('Monthly Data'!P:P,Calculations!$C$116+MOD(BA57,Calculations!$C$118))+Control!$C$7*Calculations!$C$85*INDEX('Monthly Data'!Q:Q,Calculations!$C$116+MOD(BA57,Calculations!$C$118))+(1-Control!$C$7*Calculations!$C$87)*INDEX('Monthly Data'!R:R,Calculations!$C$116+MOD(BA57,Calculations!$C$118))</f>
        <v>-9.839093431862074E-3</v>
      </c>
      <c r="FR57" s="86">
        <f ca="1">Control!$C$7*Calculations!$C$82*INDEX('Monthly Data'!N:N,Calculations!$C$116+MOD(BB57,Calculations!$C$118))+Control!$C$7*Calculations!$C$83*INDEX('Monthly Data'!O:O,Calculations!$C$116+MOD(BB57,Calculations!$C$118))+Control!$C$7*Calculations!$C$84*INDEX('Monthly Data'!P:P,Calculations!$C$116+MOD(BB57,Calculations!$C$118))+Control!$C$7*Calculations!$C$85*INDEX('Monthly Data'!Q:Q,Calculations!$C$116+MOD(BB57,Calculations!$C$118))+(1-Control!$C$7*Calculations!$C$87)*INDEX('Monthly Data'!R:R,Calculations!$C$116+MOD(BB57,Calculations!$C$118))</f>
        <v>3.6332715283247441E-2</v>
      </c>
      <c r="FS57" s="86">
        <f ca="1">Control!$C$7*Calculations!$C$82*INDEX('Monthly Data'!N:N,Calculations!$C$116+MOD(BC57,Calculations!$C$118))+Control!$C$7*Calculations!$C$83*INDEX('Monthly Data'!O:O,Calculations!$C$116+MOD(BC57,Calculations!$C$118))+Control!$C$7*Calculations!$C$84*INDEX('Monthly Data'!P:P,Calculations!$C$116+MOD(BC57,Calculations!$C$118))+Control!$C$7*Calculations!$C$85*INDEX('Monthly Data'!Q:Q,Calculations!$C$116+MOD(BC57,Calculations!$C$118))+(1-Control!$C$7*Calculations!$C$87)*INDEX('Monthly Data'!R:R,Calculations!$C$116+MOD(BC57,Calculations!$C$118))</f>
        <v>2.1918137743539623E-2</v>
      </c>
      <c r="FT57" s="86">
        <f ca="1">Control!$C$7*Calculations!$C$82*INDEX('Monthly Data'!N:N,Calculations!$C$116+MOD(BD57,Calculations!$C$118))+Control!$C$7*Calculations!$C$83*INDEX('Monthly Data'!O:O,Calculations!$C$116+MOD(BD57,Calculations!$C$118))+Control!$C$7*Calculations!$C$84*INDEX('Monthly Data'!P:P,Calculations!$C$116+MOD(BD57,Calculations!$C$118))+Control!$C$7*Calculations!$C$85*INDEX('Monthly Data'!Q:Q,Calculations!$C$116+MOD(BD57,Calculations!$C$118))+(1-Control!$C$7*Calculations!$C$87)*INDEX('Monthly Data'!R:R,Calculations!$C$116+MOD(BD57,Calculations!$C$118))</f>
        <v>7.5897487599915015E-3</v>
      </c>
      <c r="FU57" s="86">
        <f ca="1">Control!$C$7*Calculations!$C$82*INDEX('Monthly Data'!N:N,Calculations!$C$116+MOD(BE57,Calculations!$C$118))+Control!$C$7*Calculations!$C$83*INDEX('Monthly Data'!O:O,Calculations!$C$116+MOD(BE57,Calculations!$C$118))+Control!$C$7*Calculations!$C$84*INDEX('Monthly Data'!P:P,Calculations!$C$116+MOD(BE57,Calculations!$C$118))+Control!$C$7*Calculations!$C$85*INDEX('Monthly Data'!Q:Q,Calculations!$C$116+MOD(BE57,Calculations!$C$118))+(1-Control!$C$7*Calculations!$C$87)*INDEX('Monthly Data'!R:R,Calculations!$C$116+MOD(BE57,Calculations!$C$118))</f>
        <v>1.1786765492207996E-2</v>
      </c>
      <c r="FV57" s="86">
        <f ca="1">Control!$C$7*Calculations!$C$82*INDEX('Monthly Data'!N:N,Calculations!$C$116+MOD(BF57,Calculations!$C$118))+Control!$C$7*Calculations!$C$83*INDEX('Monthly Data'!O:O,Calculations!$C$116+MOD(BF57,Calculations!$C$118))+Control!$C$7*Calculations!$C$84*INDEX('Monthly Data'!P:P,Calculations!$C$116+MOD(BF57,Calculations!$C$118))+Control!$C$7*Calculations!$C$85*INDEX('Monthly Data'!Q:Q,Calculations!$C$116+MOD(BF57,Calculations!$C$118))+(1-Control!$C$7*Calculations!$C$87)*INDEX('Monthly Data'!R:R,Calculations!$C$116+MOD(BF57,Calculations!$C$118))</f>
        <v>1.5063457444773597E-2</v>
      </c>
      <c r="FW57" s="86">
        <f ca="1">Control!$C$7*Calculations!$C$82*INDEX('Monthly Data'!N:N,Calculations!$C$116+MOD(BG57,Calculations!$C$118))+Control!$C$7*Calculations!$C$83*INDEX('Monthly Data'!O:O,Calculations!$C$116+MOD(BG57,Calculations!$C$118))+Control!$C$7*Calculations!$C$84*INDEX('Monthly Data'!P:P,Calculations!$C$116+MOD(BG57,Calculations!$C$118))+Control!$C$7*Calculations!$C$85*INDEX('Monthly Data'!Q:Q,Calculations!$C$116+MOD(BG57,Calculations!$C$118))+(1-Control!$C$7*Calculations!$C$87)*INDEX('Monthly Data'!R:R,Calculations!$C$116+MOD(BG57,Calculations!$C$118))</f>
        <v>5.1972609868760735E-3</v>
      </c>
      <c r="FX57" s="86">
        <f ca="1">Control!$C$7*Calculations!$C$82*INDEX('Monthly Data'!N:N,Calculations!$C$116+MOD(BH57,Calculations!$C$118))+Control!$C$7*Calculations!$C$83*INDEX('Monthly Data'!O:O,Calculations!$C$116+MOD(BH57,Calculations!$C$118))+Control!$C$7*Calculations!$C$84*INDEX('Monthly Data'!P:P,Calculations!$C$116+MOD(BH57,Calculations!$C$118))+Control!$C$7*Calculations!$C$85*INDEX('Monthly Data'!Q:Q,Calculations!$C$116+MOD(BH57,Calculations!$C$118))+(1-Control!$C$7*Calculations!$C$87)*INDEX('Monthly Data'!R:R,Calculations!$C$116+MOD(BH57,Calculations!$C$118))</f>
        <v>-7.4084874653726545E-3</v>
      </c>
      <c r="FY57" s="86">
        <f ca="1">Control!$C$7*Calculations!$C$82*INDEX('Monthly Data'!N:N,Calculations!$C$116+MOD(BI57,Calculations!$C$118))+Control!$C$7*Calculations!$C$83*INDEX('Monthly Data'!O:O,Calculations!$C$116+MOD(BI57,Calculations!$C$118))+Control!$C$7*Calculations!$C$84*INDEX('Monthly Data'!P:P,Calculations!$C$116+MOD(BI57,Calculations!$C$118))+Control!$C$7*Calculations!$C$85*INDEX('Monthly Data'!Q:Q,Calculations!$C$116+MOD(BI57,Calculations!$C$118))+(1-Control!$C$7*Calculations!$C$87)*INDEX('Monthly Data'!R:R,Calculations!$C$116+MOD(BI57,Calculations!$C$118))</f>
        <v>-2.4571433440223247E-2</v>
      </c>
      <c r="FZ57" s="86">
        <f ca="1">Control!$C$7*Calculations!$C$82*INDEX('Monthly Data'!N:N,Calculations!$C$116+MOD(BJ57,Calculations!$C$118))+Control!$C$7*Calculations!$C$83*INDEX('Monthly Data'!O:O,Calculations!$C$116+MOD(BJ57,Calculations!$C$118))+Control!$C$7*Calculations!$C$84*INDEX('Monthly Data'!P:P,Calculations!$C$116+MOD(BJ57,Calculations!$C$118))+Control!$C$7*Calculations!$C$85*INDEX('Monthly Data'!Q:Q,Calculations!$C$116+MOD(BJ57,Calculations!$C$118))+(1-Control!$C$7*Calculations!$C$87)*INDEX('Monthly Data'!R:R,Calculations!$C$116+MOD(BJ57,Calculations!$C$118))</f>
        <v>1.7472933988537529E-2</v>
      </c>
      <c r="GA57" s="86">
        <f ca="1">Control!$C$7*Calculations!$C$82*INDEX('Monthly Data'!N:N,Calculations!$C$116+MOD(BK57,Calculations!$C$118))+Control!$C$7*Calculations!$C$83*INDEX('Monthly Data'!O:O,Calculations!$C$116+MOD(BK57,Calculations!$C$118))+Control!$C$7*Calculations!$C$84*INDEX('Monthly Data'!P:P,Calculations!$C$116+MOD(BK57,Calculations!$C$118))+Control!$C$7*Calculations!$C$85*INDEX('Monthly Data'!Q:Q,Calculations!$C$116+MOD(BK57,Calculations!$C$118))+(1-Control!$C$7*Calculations!$C$87)*INDEX('Monthly Data'!R:R,Calculations!$C$116+MOD(BK57,Calculations!$C$118))</f>
        <v>2.2757992058453024E-3</v>
      </c>
      <c r="GB57" s="86">
        <f ca="1">Control!$C$7*Calculations!$C$82*INDEX('Monthly Data'!N:N,Calculations!$C$116+MOD(BL57,Calculations!$C$118))+Control!$C$7*Calculations!$C$83*INDEX('Monthly Data'!O:O,Calculations!$C$116+MOD(BL57,Calculations!$C$118))+Control!$C$7*Calculations!$C$84*INDEX('Monthly Data'!P:P,Calculations!$C$116+MOD(BL57,Calculations!$C$118))+Control!$C$7*Calculations!$C$85*INDEX('Monthly Data'!Q:Q,Calculations!$C$116+MOD(BL57,Calculations!$C$118))+(1-Control!$C$7*Calculations!$C$87)*INDEX('Monthly Data'!R:R,Calculations!$C$116+MOD(BL57,Calculations!$C$118))</f>
        <v>8.4240675975201049E-3</v>
      </c>
      <c r="GC57" s="86">
        <f ca="1">Control!$C$7*Calculations!$C$82*INDEX('Monthly Data'!N:N,Calculations!$C$116+MOD(BM57,Calculations!$C$118))+Control!$C$7*Calculations!$C$83*INDEX('Monthly Data'!O:O,Calculations!$C$116+MOD(BM57,Calculations!$C$118))+Control!$C$7*Calculations!$C$84*INDEX('Monthly Data'!P:P,Calculations!$C$116+MOD(BM57,Calculations!$C$118))+Control!$C$7*Calculations!$C$85*INDEX('Monthly Data'!Q:Q,Calculations!$C$116+MOD(BM57,Calculations!$C$118))+(1-Control!$C$7*Calculations!$C$87)*INDEX('Monthly Data'!R:R,Calculations!$C$116+MOD(BM57,Calculations!$C$118))</f>
        <v>6.1009361253630504E-2</v>
      </c>
      <c r="GD57" s="86">
        <f ca="1">Control!$C$7*Calculations!$C$82*INDEX('Monthly Data'!N:N,Calculations!$C$116+MOD(BN57,Calculations!$C$118))+Control!$C$7*Calculations!$C$83*INDEX('Monthly Data'!O:O,Calculations!$C$116+MOD(BN57,Calculations!$C$118))+Control!$C$7*Calculations!$C$84*INDEX('Monthly Data'!P:P,Calculations!$C$116+MOD(BN57,Calculations!$C$118))+Control!$C$7*Calculations!$C$85*INDEX('Monthly Data'!Q:Q,Calculations!$C$116+MOD(BN57,Calculations!$C$118))+(1-Control!$C$7*Calculations!$C$87)*INDEX('Monthly Data'!R:R,Calculations!$C$116+MOD(BN57,Calculations!$C$118))</f>
        <v>-1.1360801645249321E-2</v>
      </c>
      <c r="GE57" s="86">
        <f ca="1">Control!$C$7*Calculations!$C$82*INDEX('Monthly Data'!N:N,Calculations!$C$116+MOD(BO57,Calculations!$C$118))+Control!$C$7*Calculations!$C$83*INDEX('Monthly Data'!O:O,Calculations!$C$116+MOD(BO57,Calculations!$C$118))+Control!$C$7*Calculations!$C$84*INDEX('Monthly Data'!P:P,Calculations!$C$116+MOD(BO57,Calculations!$C$118))+Control!$C$7*Calculations!$C$85*INDEX('Monthly Data'!Q:Q,Calculations!$C$116+MOD(BO57,Calculations!$C$118))+(1-Control!$C$7*Calculations!$C$87)*INDEX('Monthly Data'!R:R,Calculations!$C$116+MOD(BO57,Calculations!$C$118))</f>
        <v>1.1786765492207996E-2</v>
      </c>
      <c r="GF57" s="86">
        <f ca="1">Control!$C$7*Calculations!$C$82*INDEX('Monthly Data'!N:N,Calculations!$C$116+MOD(BP57,Calculations!$C$118))+Control!$C$7*Calculations!$C$83*INDEX('Monthly Data'!O:O,Calculations!$C$116+MOD(BP57,Calculations!$C$118))+Control!$C$7*Calculations!$C$84*INDEX('Monthly Data'!P:P,Calculations!$C$116+MOD(BP57,Calculations!$C$118))+Control!$C$7*Calculations!$C$85*INDEX('Monthly Data'!Q:Q,Calculations!$C$116+MOD(BP57,Calculations!$C$118))+(1-Control!$C$7*Calculations!$C$87)*INDEX('Monthly Data'!R:R,Calculations!$C$116+MOD(BP57,Calculations!$C$118))</f>
        <v>5.1279584938936244E-2</v>
      </c>
      <c r="GG57" s="86">
        <f ca="1">Control!$C$7*Calculations!$C$82*INDEX('Monthly Data'!N:N,Calculations!$C$116+MOD(BQ57,Calculations!$C$118))+Control!$C$7*Calculations!$C$83*INDEX('Monthly Data'!O:O,Calculations!$C$116+MOD(BQ57,Calculations!$C$118))+Control!$C$7*Calculations!$C$84*INDEX('Monthly Data'!P:P,Calculations!$C$116+MOD(BQ57,Calculations!$C$118))+Control!$C$7*Calculations!$C$85*INDEX('Monthly Data'!Q:Q,Calculations!$C$116+MOD(BQ57,Calculations!$C$118))+(1-Control!$C$7*Calculations!$C$87)*INDEX('Monthly Data'!R:R,Calculations!$C$116+MOD(BQ57,Calculations!$C$118))</f>
        <v>3.1011313347584085E-2</v>
      </c>
      <c r="GH57" s="86">
        <f ca="1">Control!$C$7*Calculations!$C$82*INDEX('Monthly Data'!N:N,Calculations!$C$116+MOD(BR57,Calculations!$C$118))+Control!$C$7*Calculations!$C$83*INDEX('Monthly Data'!O:O,Calculations!$C$116+MOD(BR57,Calculations!$C$118))+Control!$C$7*Calculations!$C$84*INDEX('Monthly Data'!P:P,Calculations!$C$116+MOD(BR57,Calculations!$C$118))+Control!$C$7*Calculations!$C$85*INDEX('Monthly Data'!Q:Q,Calculations!$C$116+MOD(BR57,Calculations!$C$118))+(1-Control!$C$7*Calculations!$C$87)*INDEX('Monthly Data'!R:R,Calculations!$C$116+MOD(BR57,Calculations!$C$118))</f>
        <v>6.1009361253630504E-2</v>
      </c>
      <c r="GI57" s="86">
        <f ca="1">Control!$C$7*Calculations!$C$82*INDEX('Monthly Data'!N:N,Calculations!$C$116+MOD(BS57,Calculations!$C$118))+Control!$C$7*Calculations!$C$83*INDEX('Monthly Data'!O:O,Calculations!$C$116+MOD(BS57,Calculations!$C$118))+Control!$C$7*Calculations!$C$84*INDEX('Monthly Data'!P:P,Calculations!$C$116+MOD(BS57,Calculations!$C$118))+Control!$C$7*Calculations!$C$85*INDEX('Monthly Data'!Q:Q,Calculations!$C$116+MOD(BS57,Calculations!$C$118))+(1-Control!$C$7*Calculations!$C$87)*INDEX('Monthly Data'!R:R,Calculations!$C$116+MOD(BS57,Calculations!$C$118))</f>
        <v>3.1011313347584085E-2</v>
      </c>
      <c r="GJ57" s="86">
        <f ca="1">Control!$C$7*Calculations!$C$82*INDEX('Monthly Data'!N:N,Calculations!$C$116+MOD(BT57,Calculations!$C$118))+Control!$C$7*Calculations!$C$83*INDEX('Monthly Data'!O:O,Calculations!$C$116+MOD(BT57,Calculations!$C$118))+Control!$C$7*Calculations!$C$84*INDEX('Monthly Data'!P:P,Calculations!$C$116+MOD(BT57,Calculations!$C$118))+Control!$C$7*Calculations!$C$85*INDEX('Monthly Data'!Q:Q,Calculations!$C$116+MOD(BT57,Calculations!$C$118))+(1-Control!$C$7*Calculations!$C$87)*INDEX('Monthly Data'!R:R,Calculations!$C$116+MOD(BT57,Calculations!$C$118))</f>
        <v>2.5790695379256122E-2</v>
      </c>
      <c r="GK57" s="86">
        <f ca="1">Control!$C$7*Calculations!$C$82*INDEX('Monthly Data'!N:N,Calculations!$C$116+MOD(BU57,Calculations!$C$118))+Control!$C$7*Calculations!$C$83*INDEX('Monthly Data'!O:O,Calculations!$C$116+MOD(BU57,Calculations!$C$118))+Control!$C$7*Calculations!$C$84*INDEX('Monthly Data'!P:P,Calculations!$C$116+MOD(BU57,Calculations!$C$118))+Control!$C$7*Calculations!$C$85*INDEX('Monthly Data'!Q:Q,Calculations!$C$116+MOD(BU57,Calculations!$C$118))+(1-Control!$C$7*Calculations!$C$87)*INDEX('Monthly Data'!R:R,Calculations!$C$116+MOD(BU57,Calculations!$C$118))</f>
        <v>4.4327772793586687E-3</v>
      </c>
      <c r="GL57" s="86">
        <f ca="1">Control!$C$7*Calculations!$C$82*INDEX('Monthly Data'!N:N,Calculations!$C$116+MOD(BV57,Calculations!$C$118))+Control!$C$7*Calculations!$C$83*INDEX('Monthly Data'!O:O,Calculations!$C$116+MOD(BV57,Calculations!$C$118))+Control!$C$7*Calculations!$C$84*INDEX('Monthly Data'!P:P,Calculations!$C$116+MOD(BV57,Calculations!$C$118))+Control!$C$7*Calculations!$C$85*INDEX('Monthly Data'!Q:Q,Calculations!$C$116+MOD(BV57,Calculations!$C$118))+(1-Control!$C$7*Calculations!$C$87)*INDEX('Monthly Data'!R:R,Calculations!$C$116+MOD(BV57,Calculations!$C$118))</f>
        <v>1.0353752315110615E-2</v>
      </c>
      <c r="GM57" s="86">
        <f ca="1">Control!$C$7*Calculations!$C$82*INDEX('Monthly Data'!N:N,Calculations!$C$116+MOD(BW57,Calculations!$C$118))+Control!$C$7*Calculations!$C$83*INDEX('Monthly Data'!O:O,Calculations!$C$116+MOD(BW57,Calculations!$C$118))+Control!$C$7*Calculations!$C$84*INDEX('Monthly Data'!P:P,Calculations!$C$116+MOD(BW57,Calculations!$C$118))+Control!$C$7*Calculations!$C$85*INDEX('Monthly Data'!Q:Q,Calculations!$C$116+MOD(BW57,Calculations!$C$118))+(1-Control!$C$7*Calculations!$C$87)*INDEX('Monthly Data'!R:R,Calculations!$C$116+MOD(BW57,Calculations!$C$118))</f>
        <v>1.7484305259657981E-2</v>
      </c>
      <c r="GN57" s="86">
        <f ca="1">Control!$C$7*Calculations!$C$82*INDEX('Monthly Data'!N:N,Calculations!$C$116+MOD(BX57,Calculations!$C$118))+Control!$C$7*Calculations!$C$83*INDEX('Monthly Data'!O:O,Calculations!$C$116+MOD(BX57,Calculations!$C$118))+Control!$C$7*Calculations!$C$84*INDEX('Monthly Data'!P:P,Calculations!$C$116+MOD(BX57,Calculations!$C$118))+Control!$C$7*Calculations!$C$85*INDEX('Monthly Data'!Q:Q,Calculations!$C$116+MOD(BX57,Calculations!$C$118))+(1-Control!$C$7*Calculations!$C$87)*INDEX('Monthly Data'!R:R,Calculations!$C$116+MOD(BX57,Calculations!$C$118))</f>
        <v>3.7118215575026904E-2</v>
      </c>
      <c r="GO57" s="86">
        <f ca="1">Control!$C$7*Calculations!$C$82*INDEX('Monthly Data'!N:N,Calculations!$C$116+MOD(BY57,Calculations!$C$118))+Control!$C$7*Calculations!$C$83*INDEX('Monthly Data'!O:O,Calculations!$C$116+MOD(BY57,Calculations!$C$118))+Control!$C$7*Calculations!$C$84*INDEX('Monthly Data'!P:P,Calculations!$C$116+MOD(BY57,Calculations!$C$118))+Control!$C$7*Calculations!$C$85*INDEX('Monthly Data'!Q:Q,Calculations!$C$116+MOD(BY57,Calculations!$C$118))+(1-Control!$C$7*Calculations!$C$87)*INDEX('Monthly Data'!R:R,Calculations!$C$116+MOD(BY57,Calculations!$C$118))</f>
        <v>-1.3959200237295809E-2</v>
      </c>
      <c r="GP57" s="86">
        <f ca="1">Control!$C$7*Calculations!$C$82*INDEX('Monthly Data'!N:N,Calculations!$C$116+MOD(BZ57,Calculations!$C$118))+Control!$C$7*Calculations!$C$83*INDEX('Monthly Data'!O:O,Calculations!$C$116+MOD(BZ57,Calculations!$C$118))+Control!$C$7*Calculations!$C$84*INDEX('Monthly Data'!P:P,Calculations!$C$116+MOD(BZ57,Calculations!$C$118))+Control!$C$7*Calculations!$C$85*INDEX('Monthly Data'!Q:Q,Calculations!$C$116+MOD(BZ57,Calculations!$C$118))+(1-Control!$C$7*Calculations!$C$87)*INDEX('Monthly Data'!R:R,Calculations!$C$116+MOD(BZ57,Calculations!$C$118))</f>
        <v>9.9793409618087695E-3</v>
      </c>
      <c r="GQ57" s="86">
        <f ca="1">Control!$C$7*Calculations!$C$82*INDEX('Monthly Data'!N:N,Calculations!$C$116+MOD(CA57,Calculations!$C$118))+Control!$C$7*Calculations!$C$83*INDEX('Monthly Data'!O:O,Calculations!$C$116+MOD(CA57,Calculations!$C$118))+Control!$C$7*Calculations!$C$84*INDEX('Monthly Data'!P:P,Calculations!$C$116+MOD(CA57,Calculations!$C$118))+Control!$C$7*Calculations!$C$85*INDEX('Monthly Data'!Q:Q,Calculations!$C$116+MOD(CA57,Calculations!$C$118))+(1-Control!$C$7*Calculations!$C$87)*INDEX('Monthly Data'!R:R,Calculations!$C$116+MOD(CA57,Calculations!$C$118))</f>
        <v>2.377894462657602E-2</v>
      </c>
      <c r="GR57" s="86">
        <f ca="1">Control!$C$7*Calculations!$C$82*INDEX('Monthly Data'!N:N,Calculations!$C$116+MOD(CB57,Calculations!$C$118))+Control!$C$7*Calculations!$C$83*INDEX('Monthly Data'!O:O,Calculations!$C$116+MOD(CB57,Calculations!$C$118))+Control!$C$7*Calculations!$C$84*INDEX('Monthly Data'!P:P,Calculations!$C$116+MOD(CB57,Calculations!$C$118))+Control!$C$7*Calculations!$C$85*INDEX('Monthly Data'!Q:Q,Calculations!$C$116+MOD(CB57,Calculations!$C$118))+(1-Control!$C$7*Calculations!$C$87)*INDEX('Monthly Data'!R:R,Calculations!$C$116+MOD(CB57,Calculations!$C$118))</f>
        <v>1.0018681835149534E-3</v>
      </c>
      <c r="GS57" s="86">
        <f ca="1">Control!$C$7*Calculations!$C$82*INDEX('Monthly Data'!N:N,Calculations!$C$116+MOD(CC57,Calculations!$C$118))+Control!$C$7*Calculations!$C$83*INDEX('Monthly Data'!O:O,Calculations!$C$116+MOD(CC57,Calculations!$C$118))+Control!$C$7*Calculations!$C$84*INDEX('Monthly Data'!P:P,Calculations!$C$116+MOD(CC57,Calculations!$C$118))+Control!$C$7*Calculations!$C$85*INDEX('Monthly Data'!Q:Q,Calculations!$C$116+MOD(CC57,Calculations!$C$118))+(1-Control!$C$7*Calculations!$C$87)*INDEX('Monthly Data'!R:R,Calculations!$C$116+MOD(CC57,Calculations!$C$118))</f>
        <v>3.4808428836917149E-3</v>
      </c>
      <c r="GT57" s="86">
        <f ca="1">Control!$C$7*Calculations!$C$82*INDEX('Monthly Data'!N:N,Calculations!$C$116+MOD(CD57,Calculations!$C$118))+Control!$C$7*Calculations!$C$83*INDEX('Monthly Data'!O:O,Calculations!$C$116+MOD(CD57,Calculations!$C$118))+Control!$C$7*Calculations!$C$84*INDEX('Monthly Data'!P:P,Calculations!$C$116+MOD(CD57,Calculations!$C$118))+Control!$C$7*Calculations!$C$85*INDEX('Monthly Data'!Q:Q,Calculations!$C$116+MOD(CD57,Calculations!$C$118))+(1-Control!$C$7*Calculations!$C$87)*INDEX('Monthly Data'!R:R,Calculations!$C$116+MOD(CD57,Calculations!$C$118))</f>
        <v>-3.8875517825435772E-3</v>
      </c>
      <c r="GU57" s="86">
        <f ca="1">Control!$C$7*Calculations!$C$82*INDEX('Monthly Data'!N:N,Calculations!$C$116+MOD(CE57,Calculations!$C$118))+Control!$C$7*Calculations!$C$83*INDEX('Monthly Data'!O:O,Calculations!$C$116+MOD(CE57,Calculations!$C$118))+Control!$C$7*Calculations!$C$84*INDEX('Monthly Data'!P:P,Calculations!$C$116+MOD(CE57,Calculations!$C$118))+Control!$C$7*Calculations!$C$85*INDEX('Monthly Data'!Q:Q,Calculations!$C$116+MOD(CE57,Calculations!$C$118))+(1-Control!$C$7*Calculations!$C$87)*INDEX('Monthly Data'!R:R,Calculations!$C$116+MOD(CE57,Calculations!$C$118))</f>
        <v>7.5897487599915015E-3</v>
      </c>
      <c r="GV57" s="86">
        <f ca="1">Control!$C$7*Calculations!$C$82*INDEX('Monthly Data'!N:N,Calculations!$C$116+MOD(CF57,Calculations!$C$118))+Control!$C$7*Calculations!$C$83*INDEX('Monthly Data'!O:O,Calculations!$C$116+MOD(CF57,Calculations!$C$118))+Control!$C$7*Calculations!$C$84*INDEX('Monthly Data'!P:P,Calculations!$C$116+MOD(CF57,Calculations!$C$118))+Control!$C$7*Calculations!$C$85*INDEX('Monthly Data'!Q:Q,Calculations!$C$116+MOD(CF57,Calculations!$C$118))+(1-Control!$C$7*Calculations!$C$87)*INDEX('Monthly Data'!R:R,Calculations!$C$116+MOD(CF57,Calculations!$C$118))</f>
        <v>-4.417423226995453E-3</v>
      </c>
      <c r="GW57" s="86">
        <f ca="1">Control!$C$7*Calculations!$C$82*INDEX('Monthly Data'!N:N,Calculations!$C$116+MOD(CG57,Calculations!$C$118))+Control!$C$7*Calculations!$C$83*INDEX('Monthly Data'!O:O,Calculations!$C$116+MOD(CG57,Calculations!$C$118))+Control!$C$7*Calculations!$C$84*INDEX('Monthly Data'!P:P,Calculations!$C$116+MOD(CG57,Calculations!$C$118))+Control!$C$7*Calculations!$C$85*INDEX('Monthly Data'!Q:Q,Calculations!$C$116+MOD(CG57,Calculations!$C$118))+(1-Control!$C$7*Calculations!$C$87)*INDEX('Monthly Data'!R:R,Calculations!$C$116+MOD(CG57,Calculations!$C$118))</f>
        <v>3.4808428836917149E-3</v>
      </c>
      <c r="GX57" s="86">
        <f ca="1">Control!$C$7*Calculations!$C$82*INDEX('Monthly Data'!N:N,Calculations!$C$116+MOD(CH57,Calculations!$C$118))+Control!$C$7*Calculations!$C$83*INDEX('Monthly Data'!O:O,Calculations!$C$116+MOD(CH57,Calculations!$C$118))+Control!$C$7*Calculations!$C$84*INDEX('Monthly Data'!P:P,Calculations!$C$116+MOD(CH57,Calculations!$C$118))+Control!$C$7*Calculations!$C$85*INDEX('Monthly Data'!Q:Q,Calculations!$C$116+MOD(CH57,Calculations!$C$118))+(1-Control!$C$7*Calculations!$C$87)*INDEX('Monthly Data'!R:R,Calculations!$C$116+MOD(CH57,Calculations!$C$118))</f>
        <v>9.5791276036140301E-3</v>
      </c>
      <c r="GY57" s="86">
        <f ca="1">Control!$C$7*Calculations!$C$82*INDEX('Monthly Data'!N:N,Calculations!$C$116+MOD(CI57,Calculations!$C$118))+Control!$C$7*Calculations!$C$83*INDEX('Monthly Data'!O:O,Calculations!$C$116+MOD(CI57,Calculations!$C$118))+Control!$C$7*Calculations!$C$84*INDEX('Monthly Data'!P:P,Calculations!$C$116+MOD(CI57,Calculations!$C$118))+Control!$C$7*Calculations!$C$85*INDEX('Monthly Data'!Q:Q,Calculations!$C$116+MOD(CI57,Calculations!$C$118))+(1-Control!$C$7*Calculations!$C$87)*INDEX('Monthly Data'!R:R,Calculations!$C$116+MOD(CI57,Calculations!$C$118))</f>
        <v>5.8868730207813358E-3</v>
      </c>
      <c r="GZ57" s="86">
        <f ca="1">Control!$C$7*Calculations!$C$82*INDEX('Monthly Data'!N:N,Calculations!$C$116+MOD(CJ57,Calculations!$C$118))+Control!$C$7*Calculations!$C$83*INDEX('Monthly Data'!O:O,Calculations!$C$116+MOD(CJ57,Calculations!$C$118))+Control!$C$7*Calculations!$C$84*INDEX('Monthly Data'!P:P,Calculations!$C$116+MOD(CJ57,Calculations!$C$118))+Control!$C$7*Calculations!$C$85*INDEX('Monthly Data'!Q:Q,Calculations!$C$116+MOD(CJ57,Calculations!$C$118))+(1-Control!$C$7*Calculations!$C$87)*INDEX('Monthly Data'!R:R,Calculations!$C$116+MOD(CJ57,Calculations!$C$118))</f>
        <v>1.3891563624307685E-2</v>
      </c>
      <c r="HA57" s="86">
        <f ca="1">Control!$C$7*Calculations!$C$82*INDEX('Monthly Data'!N:N,Calculations!$C$116+MOD(CK57,Calculations!$C$118))+Control!$C$7*Calculations!$C$83*INDEX('Monthly Data'!O:O,Calculations!$C$116+MOD(CK57,Calculations!$C$118))+Control!$C$7*Calculations!$C$84*INDEX('Monthly Data'!P:P,Calculations!$C$116+MOD(CK57,Calculations!$C$118))+Control!$C$7*Calculations!$C$85*INDEX('Monthly Data'!Q:Q,Calculations!$C$116+MOD(CK57,Calculations!$C$118))+(1-Control!$C$7*Calculations!$C$87)*INDEX('Monthly Data'!R:R,Calculations!$C$116+MOD(CK57,Calculations!$C$118))</f>
        <v>-1.1360801645249321E-2</v>
      </c>
      <c r="HB57" s="86">
        <f ca="1">Control!$C$7*Calculations!$C$82*INDEX('Monthly Data'!N:N,Calculations!$C$116+MOD(CL57,Calculations!$C$118))+Control!$C$7*Calculations!$C$83*INDEX('Monthly Data'!O:O,Calculations!$C$116+MOD(CL57,Calculations!$C$118))+Control!$C$7*Calculations!$C$84*INDEX('Monthly Data'!P:P,Calculations!$C$116+MOD(CL57,Calculations!$C$118))+Control!$C$7*Calculations!$C$85*INDEX('Monthly Data'!Q:Q,Calculations!$C$116+MOD(CL57,Calculations!$C$118))+(1-Control!$C$7*Calculations!$C$87)*INDEX('Monthly Data'!R:R,Calculations!$C$116+MOD(CL57,Calculations!$C$118))</f>
        <v>-7.5539743260223157E-3</v>
      </c>
      <c r="HC57" s="86">
        <f ca="1">Control!$C$7*Calculations!$C$82*INDEX('Monthly Data'!N:N,Calculations!$C$116+MOD(CM57,Calculations!$C$118))+Control!$C$7*Calculations!$C$83*INDEX('Monthly Data'!O:O,Calculations!$C$116+MOD(CM57,Calculations!$C$118))+Control!$C$7*Calculations!$C$84*INDEX('Monthly Data'!P:P,Calculations!$C$116+MOD(CM57,Calculations!$C$118))+Control!$C$7*Calculations!$C$85*INDEX('Monthly Data'!Q:Q,Calculations!$C$116+MOD(CM57,Calculations!$C$118))+(1-Control!$C$7*Calculations!$C$87)*INDEX('Monthly Data'!R:R,Calculations!$C$116+MOD(CM57,Calculations!$C$118))</f>
        <v>1.0478379486191123E-2</v>
      </c>
      <c r="HD57" s="86">
        <f ca="1">Control!$C$7*Calculations!$C$82*INDEX('Monthly Data'!N:N,Calculations!$C$116+MOD(CN57,Calculations!$C$118))+Control!$C$7*Calculations!$C$83*INDEX('Monthly Data'!O:O,Calculations!$C$116+MOD(CN57,Calculations!$C$118))+Control!$C$7*Calculations!$C$84*INDEX('Monthly Data'!P:P,Calculations!$C$116+MOD(CN57,Calculations!$C$118))+Control!$C$7*Calculations!$C$85*INDEX('Monthly Data'!Q:Q,Calculations!$C$116+MOD(CN57,Calculations!$C$118))+(1-Control!$C$7*Calculations!$C$87)*INDEX('Monthly Data'!R:R,Calculations!$C$116+MOD(CN57,Calculations!$C$118))</f>
        <v>2.3307359621218403E-2</v>
      </c>
      <c r="HE57" s="86">
        <f ca="1">Control!$C$7*Calculations!$C$82*INDEX('Monthly Data'!N:N,Calculations!$C$116+MOD(CO57,Calculations!$C$118))+Control!$C$7*Calculations!$C$83*INDEX('Monthly Data'!O:O,Calculations!$C$116+MOD(CO57,Calculations!$C$118))+Control!$C$7*Calculations!$C$84*INDEX('Monthly Data'!P:P,Calculations!$C$116+MOD(CO57,Calculations!$C$118))+Control!$C$7*Calculations!$C$85*INDEX('Monthly Data'!Q:Q,Calculations!$C$116+MOD(CO57,Calculations!$C$118))+(1-Control!$C$7*Calculations!$C$87)*INDEX('Monthly Data'!R:R,Calculations!$C$116+MOD(CO57,Calculations!$C$118))</f>
        <v>2.766281641786093E-2</v>
      </c>
      <c r="HF57" s="86">
        <f ca="1">Control!$C$7*Calculations!$C$82*INDEX('Monthly Data'!N:N,Calculations!$C$116+MOD(CP57,Calculations!$C$118))+Control!$C$7*Calculations!$C$83*INDEX('Monthly Data'!O:O,Calculations!$C$116+MOD(CP57,Calculations!$C$118))+Control!$C$7*Calculations!$C$84*INDEX('Monthly Data'!P:P,Calculations!$C$116+MOD(CP57,Calculations!$C$118))+Control!$C$7*Calculations!$C$85*INDEX('Monthly Data'!Q:Q,Calculations!$C$116+MOD(CP57,Calculations!$C$118))+(1-Control!$C$7*Calculations!$C$87)*INDEX('Monthly Data'!R:R,Calculations!$C$116+MOD(CP57,Calculations!$C$118))</f>
        <v>1.2722494017511032E-2</v>
      </c>
      <c r="HG57" s="86">
        <f ca="1">Control!$C$7*Calculations!$C$82*INDEX('Monthly Data'!N:N,Calculations!$C$116+MOD(CQ57,Calculations!$C$118))+Control!$C$7*Calculations!$C$83*INDEX('Monthly Data'!O:O,Calculations!$C$116+MOD(CQ57,Calculations!$C$118))+Control!$C$7*Calculations!$C$84*INDEX('Monthly Data'!P:P,Calculations!$C$116+MOD(CQ57,Calculations!$C$118))+Control!$C$7*Calculations!$C$85*INDEX('Monthly Data'!Q:Q,Calculations!$C$116+MOD(CQ57,Calculations!$C$118))+(1-Control!$C$7*Calculations!$C$87)*INDEX('Monthly Data'!R:R,Calculations!$C$116+MOD(CQ57,Calculations!$C$118))</f>
        <v>2.766281641786093E-2</v>
      </c>
      <c r="HH57" s="86">
        <f ca="1">Control!$C$7*Calculations!$C$82*INDEX('Monthly Data'!N:N,Calculations!$C$116+MOD(CR57,Calculations!$C$118))+Control!$C$7*Calculations!$C$83*INDEX('Monthly Data'!O:O,Calculations!$C$116+MOD(CR57,Calculations!$C$118))+Control!$C$7*Calculations!$C$84*INDEX('Monthly Data'!P:P,Calculations!$C$116+MOD(CR57,Calculations!$C$118))+Control!$C$7*Calculations!$C$85*INDEX('Monthly Data'!Q:Q,Calculations!$C$116+MOD(CR57,Calculations!$C$118))+(1-Control!$C$7*Calculations!$C$87)*INDEX('Monthly Data'!R:R,Calculations!$C$116+MOD(CR57,Calculations!$C$118))</f>
        <v>9.5791276036140301E-3</v>
      </c>
      <c r="HI57" s="86">
        <f ca="1">Control!$C$7*Calculations!$C$82*INDEX('Monthly Data'!N:N,Calculations!$C$116+MOD(CS57,Calculations!$C$118))+Control!$C$7*Calculations!$C$83*INDEX('Monthly Data'!O:O,Calculations!$C$116+MOD(CS57,Calculations!$C$118))+Control!$C$7*Calculations!$C$84*INDEX('Monthly Data'!P:P,Calculations!$C$116+MOD(CS57,Calculations!$C$118))+Control!$C$7*Calculations!$C$85*INDEX('Monthly Data'!Q:Q,Calculations!$C$116+MOD(CS57,Calculations!$C$118))+(1-Control!$C$7*Calculations!$C$87)*INDEX('Monthly Data'!R:R,Calculations!$C$116+MOD(CS57,Calculations!$C$118))</f>
        <v>-1.0485101266941802E-2</v>
      </c>
      <c r="HJ57" s="86">
        <f ca="1">Control!$C$7*Calculations!$C$82*INDEX('Monthly Data'!N:N,Calculations!$C$116+MOD(CT57,Calculations!$C$118))+Control!$C$7*Calculations!$C$83*INDEX('Monthly Data'!O:O,Calculations!$C$116+MOD(CT57,Calculations!$C$118))+Control!$C$7*Calculations!$C$84*INDEX('Monthly Data'!P:P,Calculations!$C$116+MOD(CT57,Calculations!$C$118))+Control!$C$7*Calculations!$C$85*INDEX('Monthly Data'!Q:Q,Calculations!$C$116+MOD(CT57,Calculations!$C$118))+(1-Control!$C$7*Calculations!$C$87)*INDEX('Monthly Data'!R:R,Calculations!$C$116+MOD(CT57,Calculations!$C$118))</f>
        <v>-1.3959200237295809E-2</v>
      </c>
      <c r="HK57" s="86">
        <f ca="1">Control!$C$7*Calculations!$C$82*INDEX('Monthly Data'!N:N,Calculations!$C$116+MOD(CU57,Calculations!$C$118))+Control!$C$7*Calculations!$C$83*INDEX('Monthly Data'!O:O,Calculations!$C$116+MOD(CU57,Calculations!$C$118))+Control!$C$7*Calculations!$C$84*INDEX('Monthly Data'!P:P,Calculations!$C$116+MOD(CU57,Calculations!$C$118))+Control!$C$7*Calculations!$C$85*INDEX('Monthly Data'!Q:Q,Calculations!$C$116+MOD(CU57,Calculations!$C$118))+(1-Control!$C$7*Calculations!$C$87)*INDEX('Monthly Data'!R:R,Calculations!$C$116+MOD(CU57,Calculations!$C$118))</f>
        <v>2.4722579420195831E-2</v>
      </c>
      <c r="HL57" s="86">
        <f ca="1">Control!$C$7*Calculations!$C$82*INDEX('Monthly Data'!N:N,Calculations!$C$116+MOD(CV57,Calculations!$C$118))+Control!$C$7*Calculations!$C$83*INDEX('Monthly Data'!O:O,Calculations!$C$116+MOD(CV57,Calculations!$C$118))+Control!$C$7*Calculations!$C$84*INDEX('Monthly Data'!P:P,Calculations!$C$116+MOD(CV57,Calculations!$C$118))+Control!$C$7*Calculations!$C$85*INDEX('Monthly Data'!Q:Q,Calculations!$C$116+MOD(CV57,Calculations!$C$118))+(1-Control!$C$7*Calculations!$C$87)*INDEX('Monthly Data'!R:R,Calculations!$C$116+MOD(CV57,Calculations!$C$118))</f>
        <v>3.1011313347584085E-2</v>
      </c>
      <c r="HM57" s="86">
        <f ca="1">Control!$C$7*Calculations!$C$82*INDEX('Monthly Data'!N:N,Calculations!$C$116+MOD(CW57,Calculations!$C$118))+Control!$C$7*Calculations!$C$83*INDEX('Monthly Data'!O:O,Calculations!$C$116+MOD(CW57,Calculations!$C$118))+Control!$C$7*Calculations!$C$84*INDEX('Monthly Data'!P:P,Calculations!$C$116+MOD(CW57,Calculations!$C$118))+Control!$C$7*Calculations!$C$85*INDEX('Monthly Data'!Q:Q,Calculations!$C$116+MOD(CW57,Calculations!$C$118))+(1-Control!$C$7*Calculations!$C$87)*INDEX('Monthly Data'!R:R,Calculations!$C$116+MOD(CW57,Calculations!$C$118))</f>
        <v>3.5231336013669103E-2</v>
      </c>
      <c r="HN57" s="86">
        <f ca="1">Control!$C$7*Calculations!$C$82*INDEX('Monthly Data'!N:N,Calculations!$C$116+MOD(CX57,Calculations!$C$118))+Control!$C$7*Calculations!$C$83*INDEX('Monthly Data'!O:O,Calculations!$C$116+MOD(CX57,Calculations!$C$118))+Control!$C$7*Calculations!$C$84*INDEX('Monthly Data'!P:P,Calculations!$C$116+MOD(CX57,Calculations!$C$118))+Control!$C$7*Calculations!$C$85*INDEX('Monthly Data'!Q:Q,Calculations!$C$116+MOD(CX57,Calculations!$C$118))+(1-Control!$C$7*Calculations!$C$87)*INDEX('Monthly Data'!R:R,Calculations!$C$116+MOD(CX57,Calculations!$C$118))</f>
        <v>1.0478379486191123E-2</v>
      </c>
      <c r="HO57" s="86">
        <f ca="1">Control!$C$7*Calculations!$C$82*INDEX('Monthly Data'!N:N,Calculations!$C$116+MOD(CY57,Calculations!$C$118))+Control!$C$7*Calculations!$C$83*INDEX('Monthly Data'!O:O,Calculations!$C$116+MOD(CY57,Calculations!$C$118))+Control!$C$7*Calculations!$C$84*INDEX('Monthly Data'!P:P,Calculations!$C$116+MOD(CY57,Calculations!$C$118))+Control!$C$7*Calculations!$C$85*INDEX('Monthly Data'!Q:Q,Calculations!$C$116+MOD(CY57,Calculations!$C$118))+(1-Control!$C$7*Calculations!$C$87)*INDEX('Monthly Data'!R:R,Calculations!$C$116+MOD(CY57,Calculations!$C$118))</f>
        <v>2.9708469559001142E-2</v>
      </c>
      <c r="HP57" s="86">
        <f ca="1">Control!$C$7*Calculations!$C$82*INDEX('Monthly Data'!N:N,Calculations!$C$116+MOD(CZ57,Calculations!$C$118))+Control!$C$7*Calculations!$C$83*INDEX('Monthly Data'!O:O,Calculations!$C$116+MOD(CZ57,Calculations!$C$118))+Control!$C$7*Calculations!$C$84*INDEX('Monthly Data'!P:P,Calculations!$C$116+MOD(CZ57,Calculations!$C$118))+Control!$C$7*Calculations!$C$85*INDEX('Monthly Data'!Q:Q,Calculations!$C$116+MOD(CZ57,Calculations!$C$118))+(1-Control!$C$7*Calculations!$C$87)*INDEX('Monthly Data'!R:R,Calculations!$C$116+MOD(CZ57,Calculations!$C$118))</f>
        <v>1.2722494017511032E-2</v>
      </c>
      <c r="HQ57" s="86">
        <f ca="1">Control!$C$7*Calculations!$C$82*INDEX('Monthly Data'!N:N,Calculations!$C$116+MOD(DA57,Calculations!$C$118))+Control!$C$7*Calculations!$C$83*INDEX('Monthly Data'!O:O,Calculations!$C$116+MOD(DA57,Calculations!$C$118))+Control!$C$7*Calculations!$C$84*INDEX('Monthly Data'!P:P,Calculations!$C$116+MOD(DA57,Calculations!$C$118))+Control!$C$7*Calculations!$C$85*INDEX('Monthly Data'!Q:Q,Calculations!$C$116+MOD(DA57,Calculations!$C$118))+(1-Control!$C$7*Calculations!$C$87)*INDEX('Monthly Data'!R:R,Calculations!$C$116+MOD(DA57,Calculations!$C$118))</f>
        <v>1.50127906355989E-2</v>
      </c>
      <c r="HR57" s="86">
        <f ca="1">Control!$C$7*Calculations!$C$82*INDEX('Monthly Data'!N:N,Calculations!$C$116+MOD(DB57,Calculations!$C$118))+Control!$C$7*Calculations!$C$83*INDEX('Monthly Data'!O:O,Calculations!$C$116+MOD(DB57,Calculations!$C$118))+Control!$C$7*Calculations!$C$84*INDEX('Monthly Data'!P:P,Calculations!$C$116+MOD(DB57,Calculations!$C$118))+Control!$C$7*Calculations!$C$85*INDEX('Monthly Data'!Q:Q,Calculations!$C$116+MOD(DB57,Calculations!$C$118))+(1-Control!$C$7*Calculations!$C$87)*INDEX('Monthly Data'!R:R,Calculations!$C$116+MOD(DB57,Calculations!$C$118))</f>
        <v>-3.8554137824290124E-2</v>
      </c>
      <c r="HS57" s="86">
        <f ca="1">Control!$C$7*Calculations!$C$82*INDEX('Monthly Data'!N:N,Calculations!$C$116+MOD(DC57,Calculations!$C$118))+Control!$C$7*Calculations!$C$83*INDEX('Monthly Data'!O:O,Calculations!$C$116+MOD(DC57,Calculations!$C$118))+Control!$C$7*Calculations!$C$84*INDEX('Monthly Data'!P:P,Calculations!$C$116+MOD(DC57,Calculations!$C$118))+Control!$C$7*Calculations!$C$85*INDEX('Monthly Data'!Q:Q,Calculations!$C$116+MOD(DC57,Calculations!$C$118))+(1-Control!$C$7*Calculations!$C$87)*INDEX('Monthly Data'!R:R,Calculations!$C$116+MOD(DC57,Calculations!$C$118))</f>
        <v>4.7768166384148329E-3</v>
      </c>
      <c r="HT57" s="86">
        <f ca="1">Control!$C$7*Calculations!$C$82*INDEX('Monthly Data'!N:N,Calculations!$C$116+MOD(DD57,Calculations!$C$118))+Control!$C$7*Calculations!$C$83*INDEX('Monthly Data'!O:O,Calculations!$C$116+MOD(DD57,Calculations!$C$118))+Control!$C$7*Calculations!$C$84*INDEX('Monthly Data'!P:P,Calculations!$C$116+MOD(DD57,Calculations!$C$118))+Control!$C$7*Calculations!$C$85*INDEX('Monthly Data'!Q:Q,Calculations!$C$116+MOD(DD57,Calculations!$C$118))+(1-Control!$C$7*Calculations!$C$87)*INDEX('Monthly Data'!R:R,Calculations!$C$116+MOD(DD57,Calculations!$C$118))</f>
        <v>4.4327772793586687E-3</v>
      </c>
      <c r="HU57" s="86">
        <f ca="1">Control!$C$7*Calculations!$C$82*INDEX('Monthly Data'!N:N,Calculations!$C$116+MOD(DE57,Calculations!$C$118))+Control!$C$7*Calculations!$C$83*INDEX('Monthly Data'!O:O,Calculations!$C$116+MOD(DE57,Calculations!$C$118))+Control!$C$7*Calculations!$C$84*INDEX('Monthly Data'!P:P,Calculations!$C$116+MOD(DE57,Calculations!$C$118))+Control!$C$7*Calculations!$C$85*INDEX('Monthly Data'!Q:Q,Calculations!$C$116+MOD(DE57,Calculations!$C$118))+(1-Control!$C$7*Calculations!$C$87)*INDEX('Monthly Data'!R:R,Calculations!$C$116+MOD(DE57,Calculations!$C$118))</f>
        <v>7.857567536297622E-3</v>
      </c>
      <c r="HV57" s="86">
        <f ca="1">Control!$C$7*Calculations!$C$82*INDEX('Monthly Data'!N:N,Calculations!$C$116+MOD(DF57,Calculations!$C$118))+Control!$C$7*Calculations!$C$83*INDEX('Monthly Data'!O:O,Calculations!$C$116+MOD(DF57,Calculations!$C$118))+Control!$C$7*Calculations!$C$84*INDEX('Monthly Data'!P:P,Calculations!$C$116+MOD(DF57,Calculations!$C$118))+Control!$C$7*Calculations!$C$85*INDEX('Monthly Data'!Q:Q,Calculations!$C$116+MOD(DF57,Calculations!$C$118))+(1-Control!$C$7*Calculations!$C$87)*INDEX('Monthly Data'!R:R,Calculations!$C$116+MOD(DF57,Calculations!$C$118))</f>
        <v>5.8868730207813358E-3</v>
      </c>
      <c r="HW57" s="86">
        <f ca="1">Control!$C$7*Calculations!$C$82*INDEX('Monthly Data'!N:N,Calculations!$C$116+MOD(DG57,Calculations!$C$118))+Control!$C$7*Calculations!$C$83*INDEX('Monthly Data'!O:O,Calculations!$C$116+MOD(DG57,Calculations!$C$118))+Control!$C$7*Calculations!$C$84*INDEX('Monthly Data'!P:P,Calculations!$C$116+MOD(DG57,Calculations!$C$118))+Control!$C$7*Calculations!$C$85*INDEX('Monthly Data'!Q:Q,Calculations!$C$116+MOD(DG57,Calculations!$C$118))+(1-Control!$C$7*Calculations!$C$87)*INDEX('Monthly Data'!R:R,Calculations!$C$116+MOD(DG57,Calculations!$C$118))</f>
        <v>1.142101364887867E-2</v>
      </c>
      <c r="HX57" s="86">
        <f ca="1">Control!$C$7*Calculations!$C$82*INDEX('Monthly Data'!N:N,Calculations!$C$116+MOD(DH57,Calculations!$C$118))+Control!$C$7*Calculations!$C$83*INDEX('Monthly Data'!O:O,Calculations!$C$116+MOD(DH57,Calculations!$C$118))+Control!$C$7*Calculations!$C$84*INDEX('Monthly Data'!P:P,Calculations!$C$116+MOD(DH57,Calculations!$C$118))+Control!$C$7*Calculations!$C$85*INDEX('Monthly Data'!Q:Q,Calculations!$C$116+MOD(DH57,Calculations!$C$118))+(1-Control!$C$7*Calculations!$C$87)*INDEX('Monthly Data'!R:R,Calculations!$C$116+MOD(DH57,Calculations!$C$118))</f>
        <v>7.9764341593600071E-3</v>
      </c>
      <c r="HY57" s="86">
        <f ca="1">Control!$C$7*Calculations!$C$82*INDEX('Monthly Data'!N:N,Calculations!$C$116+MOD(DI57,Calculations!$C$118))+Control!$C$7*Calculations!$C$83*INDEX('Monthly Data'!O:O,Calculations!$C$116+MOD(DI57,Calculations!$C$118))+Control!$C$7*Calculations!$C$84*INDEX('Monthly Data'!P:P,Calculations!$C$116+MOD(DI57,Calculations!$C$118))+Control!$C$7*Calculations!$C$85*INDEX('Monthly Data'!Q:Q,Calculations!$C$116+MOD(DI57,Calculations!$C$118))+(1-Control!$C$7*Calculations!$C$87)*INDEX('Monthly Data'!R:R,Calculations!$C$116+MOD(DI57,Calculations!$C$118))</f>
        <v>2.3307359621218403E-2</v>
      </c>
      <c r="HZ57" s="86">
        <f ca="1">Control!$C$7*Calculations!$C$82*INDEX('Monthly Data'!N:N,Calculations!$C$116+MOD(DJ57,Calculations!$C$118))+Control!$C$7*Calculations!$C$83*INDEX('Monthly Data'!O:O,Calculations!$C$116+MOD(DJ57,Calculations!$C$118))+Control!$C$7*Calculations!$C$84*INDEX('Monthly Data'!P:P,Calculations!$C$116+MOD(DJ57,Calculations!$C$118))+Control!$C$7*Calculations!$C$85*INDEX('Monthly Data'!Q:Q,Calculations!$C$116+MOD(DJ57,Calculations!$C$118))+(1-Control!$C$7*Calculations!$C$87)*INDEX('Monthly Data'!R:R,Calculations!$C$116+MOD(DJ57,Calculations!$C$118))</f>
        <v>-1.1360801645249321E-2</v>
      </c>
      <c r="IA57" s="86">
        <f ca="1">Control!$C$7*Calculations!$C$82*INDEX('Monthly Data'!N:N,Calculations!$C$116+MOD(DK57,Calculations!$C$118))+Control!$C$7*Calculations!$C$83*INDEX('Monthly Data'!O:O,Calculations!$C$116+MOD(DK57,Calculations!$C$118))+Control!$C$7*Calculations!$C$84*INDEX('Monthly Data'!P:P,Calculations!$C$116+MOD(DK57,Calculations!$C$118))+Control!$C$7*Calculations!$C$85*INDEX('Monthly Data'!Q:Q,Calculations!$C$116+MOD(DK57,Calculations!$C$118))+(1-Control!$C$7*Calculations!$C$87)*INDEX('Monthly Data'!R:R,Calculations!$C$116+MOD(DK57,Calculations!$C$118))</f>
        <v>2.4722579420195831E-2</v>
      </c>
      <c r="IB57" s="86">
        <f ca="1">Control!$C$7*Calculations!$C$82*INDEX('Monthly Data'!N:N,Calculations!$C$116+MOD(DL57,Calculations!$C$118))+Control!$C$7*Calculations!$C$83*INDEX('Monthly Data'!O:O,Calculations!$C$116+MOD(DL57,Calculations!$C$118))+Control!$C$7*Calculations!$C$84*INDEX('Monthly Data'!P:P,Calculations!$C$116+MOD(DL57,Calculations!$C$118))+Control!$C$7*Calculations!$C$85*INDEX('Monthly Data'!Q:Q,Calculations!$C$116+MOD(DL57,Calculations!$C$118))+(1-Control!$C$7*Calculations!$C$87)*INDEX('Monthly Data'!R:R,Calculations!$C$116+MOD(DL57,Calculations!$C$118))</f>
        <v>-2.6378232493851243E-2</v>
      </c>
      <c r="IC57" s="86">
        <f ca="1">Control!$C$7*Calculations!$C$82*INDEX('Monthly Data'!N:N,Calculations!$C$116+MOD(DM57,Calculations!$C$118))+Control!$C$7*Calculations!$C$83*INDEX('Monthly Data'!O:O,Calculations!$C$116+MOD(DM57,Calculations!$C$118))+Control!$C$7*Calculations!$C$84*INDEX('Monthly Data'!P:P,Calculations!$C$116+MOD(DM57,Calculations!$C$118))+Control!$C$7*Calculations!$C$85*INDEX('Monthly Data'!Q:Q,Calculations!$C$116+MOD(DM57,Calculations!$C$118))+(1-Control!$C$7*Calculations!$C$87)*INDEX('Monthly Data'!R:R,Calculations!$C$116+MOD(DM57,Calculations!$C$118))</f>
        <v>-7.4084874653726545E-3</v>
      </c>
      <c r="ID57" s="86">
        <f ca="1">Control!$C$7*Calculations!$C$82*INDEX('Monthly Data'!N:N,Calculations!$C$116+MOD(DN57,Calculations!$C$118))+Control!$C$7*Calculations!$C$83*INDEX('Monthly Data'!O:O,Calculations!$C$116+MOD(DN57,Calculations!$C$118))+Control!$C$7*Calculations!$C$84*INDEX('Monthly Data'!P:P,Calculations!$C$116+MOD(DN57,Calculations!$C$118))+Control!$C$7*Calculations!$C$85*INDEX('Monthly Data'!Q:Q,Calculations!$C$116+MOD(DN57,Calculations!$C$118))+(1-Control!$C$7*Calculations!$C$87)*INDEX('Monthly Data'!R:R,Calculations!$C$116+MOD(DN57,Calculations!$C$118))</f>
        <v>1.5115046179922851E-2</v>
      </c>
      <c r="IE57" s="86">
        <f ca="1">Control!$C$7*Calculations!$C$82*INDEX('Monthly Data'!N:N,Calculations!$C$116+MOD(DO57,Calculations!$C$118))+Control!$C$7*Calculations!$C$83*INDEX('Monthly Data'!O:O,Calculations!$C$116+MOD(DO57,Calculations!$C$118))+Control!$C$7*Calculations!$C$84*INDEX('Monthly Data'!P:P,Calculations!$C$116+MOD(DO57,Calculations!$C$118))+Control!$C$7*Calculations!$C$85*INDEX('Monthly Data'!Q:Q,Calculations!$C$116+MOD(DO57,Calculations!$C$118))+(1-Control!$C$7*Calculations!$C$87)*INDEX('Monthly Data'!R:R,Calculations!$C$116+MOD(DO57,Calculations!$C$118))</f>
        <v>-2.072517756005474E-2</v>
      </c>
      <c r="IF57" s="86">
        <f ca="1">Control!$C$7*Calculations!$C$82*INDEX('Monthly Data'!N:N,Calculations!$C$116+MOD(DP57,Calculations!$C$118))+Control!$C$7*Calculations!$C$83*INDEX('Monthly Data'!O:O,Calculations!$C$116+MOD(DP57,Calculations!$C$118))+Control!$C$7*Calculations!$C$84*INDEX('Monthly Data'!P:P,Calculations!$C$116+MOD(DP57,Calculations!$C$118))+Control!$C$7*Calculations!$C$85*INDEX('Monthly Data'!Q:Q,Calculations!$C$116+MOD(DP57,Calculations!$C$118))+(1-Control!$C$7*Calculations!$C$87)*INDEX('Monthly Data'!R:R,Calculations!$C$116+MOD(DP57,Calculations!$C$118))</f>
        <v>9.9793409618087695E-3</v>
      </c>
      <c r="IG57" s="88">
        <f ca="1">Control!$C$8*(1+DQ57)*(1+DR57)*(1+DS57)*(1+DT57)*(1+DU57)*(1+DV57)*(1+DW57)*(1+DX57)*(1+DY57)*(1+DZ57)*(1+EA57)*(1+EB57)*(1+EC57)*(1+ED57)*(1+EE57)*(1+EF57)*(1+EG57)*(1+EH57)*(1+EI57)*(1+EJ57)*(1+EK57)*(1+EL57)*(1+EM57)*(1+EN57)*(1+EO57)*(1+EP57)*(1+EQ57)*(1+ER57)*(1+ES57)*(1+ET57)*(1+EU57)*(1+EV57)*(1+EW57)*(1+EX57)*(1+EY57)*(1+EZ57)*(1+FA57)*(1+FB57)*(1+FC57)*(1+FD57)*(1+FE57)*(1+FF57)*(1+FG57)*(1+FH57)*(1+FI57)*(1+FJ57)*(1+FK57)*(1+FL57)*(1+FM57)*(1+FN57)*(1+FO57)*(1+FP57)*(1+FQ57)*(1+FR57)*(1+FS57)*(1+FT57)*(1+FU57)*(1+FV57)*(1+FW57)*(1+FX57)*(1+FY57)*(1+FZ57)*(1+GA57)*(1+GB57)*(1+GC57)*(1+GD57)*(1+GE57)*(1+GF57)*(1+GG57)*(1+GH57)*(1+GI57)*(1+GJ57)*(1+GK57)*(1+GL57)*(1+GM57)*(1+GN57)*(1+GO57)*(1+GP57)*(1+GQ57)*(1+GR57)*(1+GS57)*(1+GT57)*(1+GU57)*(1+GV57)*(1+GW57)*(1+GX57)*(1+GY57)*(1+GZ57)*(1+HA57)*(1+HB57)*(1+HC57)*(1+HD57)*(1+HE57)*(1+HF57)*(1+HG57)*(1+HH57)*(1+HI57)*(1+HJ57)*(1+HK57)*(1+HL57)*(1+HM57)*(1+HN57)*(1+HO57)*(1+HP57)*(1+HQ57)*(1+HR57)*(1+HS57)*(1+HT57)*(1+HU57)*(1+HV57)*(1+HW57)*(1+HX57)*(1+HY57)*(1+HZ57)*(1+IA57)*(1+IB57)*(1+IC57)*(1+ID57)*(1+IE57)*(1+IF57)</f>
        <v>175486.42247196307</v>
      </c>
    </row>
    <row r="58" spans="1:241" x14ac:dyDescent="0.25">
      <c r="A58">
        <v>0</v>
      </c>
      <c r="B58">
        <v>50</v>
      </c>
      <c r="C58">
        <v>111</v>
      </c>
      <c r="D58">
        <v>69</v>
      </c>
      <c r="E58">
        <v>40</v>
      </c>
      <c r="F58">
        <v>35</v>
      </c>
      <c r="G58">
        <v>109</v>
      </c>
      <c r="H58">
        <v>51</v>
      </c>
      <c r="I58">
        <v>15</v>
      </c>
      <c r="J58">
        <v>49</v>
      </c>
      <c r="K58">
        <v>8</v>
      </c>
      <c r="L58">
        <v>67</v>
      </c>
      <c r="M58">
        <v>65</v>
      </c>
      <c r="N58">
        <v>117</v>
      </c>
      <c r="O58">
        <v>34</v>
      </c>
      <c r="P58">
        <v>34</v>
      </c>
      <c r="Q58">
        <v>85</v>
      </c>
      <c r="R58">
        <v>38</v>
      </c>
      <c r="S58">
        <v>2</v>
      </c>
      <c r="T58">
        <v>45</v>
      </c>
      <c r="U58">
        <v>58</v>
      </c>
      <c r="V58">
        <v>17</v>
      </c>
      <c r="W58">
        <v>33</v>
      </c>
      <c r="X58">
        <v>92</v>
      </c>
      <c r="Y58">
        <v>8</v>
      </c>
      <c r="Z58">
        <v>105</v>
      </c>
      <c r="AA58">
        <v>44</v>
      </c>
      <c r="AB58">
        <v>5</v>
      </c>
      <c r="AC58">
        <v>108</v>
      </c>
      <c r="AD58">
        <v>9</v>
      </c>
      <c r="AE58">
        <v>41</v>
      </c>
      <c r="AF58">
        <v>50</v>
      </c>
      <c r="AG58">
        <v>73</v>
      </c>
      <c r="AH58">
        <v>77</v>
      </c>
      <c r="AI58">
        <v>62</v>
      </c>
      <c r="AJ58">
        <v>7</v>
      </c>
      <c r="AK58">
        <v>32</v>
      </c>
      <c r="AL58">
        <v>79</v>
      </c>
      <c r="AM58">
        <v>66</v>
      </c>
      <c r="AN58">
        <v>41</v>
      </c>
      <c r="AO58">
        <v>77</v>
      </c>
      <c r="AP58">
        <v>76</v>
      </c>
      <c r="AQ58">
        <v>48</v>
      </c>
      <c r="AR58">
        <v>91</v>
      </c>
      <c r="AS58">
        <v>13</v>
      </c>
      <c r="AT58">
        <v>105</v>
      </c>
      <c r="AU58">
        <v>75</v>
      </c>
      <c r="AV58">
        <v>1</v>
      </c>
      <c r="AW58">
        <v>32</v>
      </c>
      <c r="AX58">
        <v>27</v>
      </c>
      <c r="AY58">
        <v>9</v>
      </c>
      <c r="AZ58">
        <v>108</v>
      </c>
      <c r="BA58">
        <v>36</v>
      </c>
      <c r="BB58">
        <v>7</v>
      </c>
      <c r="BC58">
        <v>54</v>
      </c>
      <c r="BD58">
        <v>11</v>
      </c>
      <c r="BE58">
        <v>89</v>
      </c>
      <c r="BF58">
        <v>116</v>
      </c>
      <c r="BG58">
        <v>36</v>
      </c>
      <c r="BH58">
        <v>80</v>
      </c>
      <c r="BI58">
        <v>58</v>
      </c>
      <c r="BJ58">
        <v>76</v>
      </c>
      <c r="BK58">
        <v>63</v>
      </c>
      <c r="BL58">
        <v>104</v>
      </c>
      <c r="BM58">
        <v>23</v>
      </c>
      <c r="BN58">
        <v>32</v>
      </c>
      <c r="BO58">
        <v>65</v>
      </c>
      <c r="BP58">
        <v>79</v>
      </c>
      <c r="BQ58">
        <v>75</v>
      </c>
      <c r="BR58">
        <v>73</v>
      </c>
      <c r="BS58">
        <v>62</v>
      </c>
      <c r="BT58">
        <v>17</v>
      </c>
      <c r="BU58">
        <v>86</v>
      </c>
      <c r="BV58">
        <v>65</v>
      </c>
      <c r="BW58">
        <v>5</v>
      </c>
      <c r="BX58">
        <v>100</v>
      </c>
      <c r="BY58">
        <v>76</v>
      </c>
      <c r="BZ58">
        <v>59</v>
      </c>
      <c r="CA58">
        <v>44</v>
      </c>
      <c r="CB58">
        <v>92</v>
      </c>
      <c r="CC58">
        <v>101</v>
      </c>
      <c r="CD58">
        <v>29</v>
      </c>
      <c r="CE58">
        <v>56</v>
      </c>
      <c r="CF58">
        <v>116</v>
      </c>
      <c r="CG58">
        <v>56</v>
      </c>
      <c r="CH58">
        <v>67</v>
      </c>
      <c r="CI58">
        <v>53</v>
      </c>
      <c r="CJ58">
        <v>105</v>
      </c>
      <c r="CK58">
        <v>17</v>
      </c>
      <c r="CL58">
        <v>12</v>
      </c>
      <c r="CM58">
        <v>117</v>
      </c>
      <c r="CN58">
        <v>52</v>
      </c>
      <c r="CO58">
        <v>82</v>
      </c>
      <c r="CP58">
        <v>93</v>
      </c>
      <c r="CQ58">
        <v>19</v>
      </c>
      <c r="CR58">
        <v>60</v>
      </c>
      <c r="CS58">
        <v>57</v>
      </c>
      <c r="CT58">
        <v>33</v>
      </c>
      <c r="CU58">
        <v>61</v>
      </c>
      <c r="CV58">
        <v>88</v>
      </c>
      <c r="CW58">
        <v>73</v>
      </c>
      <c r="CX58">
        <v>79</v>
      </c>
      <c r="CY58">
        <v>32</v>
      </c>
      <c r="CZ58">
        <v>60</v>
      </c>
      <c r="DA58">
        <v>70</v>
      </c>
      <c r="DB58">
        <v>18</v>
      </c>
      <c r="DC58">
        <v>34</v>
      </c>
      <c r="DD58">
        <v>102</v>
      </c>
      <c r="DE58">
        <v>73</v>
      </c>
      <c r="DF58">
        <v>38</v>
      </c>
      <c r="DG58">
        <v>115</v>
      </c>
      <c r="DH58">
        <v>71</v>
      </c>
      <c r="DI58">
        <v>22</v>
      </c>
      <c r="DJ58">
        <v>99</v>
      </c>
      <c r="DK58">
        <v>15</v>
      </c>
      <c r="DL58">
        <v>54</v>
      </c>
      <c r="DM58">
        <v>27</v>
      </c>
      <c r="DN58">
        <v>23</v>
      </c>
      <c r="DO58">
        <v>26</v>
      </c>
      <c r="DP58">
        <v>11</v>
      </c>
      <c r="DQ58" s="86">
        <f ca="1">Control!$C$7*Calculations!$C$82*INDEX('Monthly Data'!N:N,Calculations!$C$116+MOD(A58,Calculations!$C$118))+Control!$C$7*Calculations!$C$83*INDEX('Monthly Data'!O:O,Calculations!$C$116+MOD(A58,Calculations!$C$118))+Control!$C$7*Calculations!$C$84*INDEX('Monthly Data'!P:P,Calculations!$C$116+MOD(A58,Calculations!$C$118))+Control!$C$7*Calculations!$C$85*INDEX('Monthly Data'!Q:Q,Calculations!$C$116+MOD(A58,Calculations!$C$118))+(1-Control!$C$7*Calculations!$C$87)*INDEX('Monthly Data'!R:R,Calculations!$C$116+MOD(A58,Calculations!$C$118))</f>
        <v>1.4915555251167555E-3</v>
      </c>
      <c r="DR58" s="86">
        <f ca="1">Control!$C$7*Calculations!$C$82*INDEX('Monthly Data'!N:N,Calculations!$C$116+MOD(B58,Calculations!$C$118))+Control!$C$7*Calculations!$C$83*INDEX('Monthly Data'!O:O,Calculations!$C$116+MOD(B58,Calculations!$C$118))+Control!$C$7*Calculations!$C$84*INDEX('Monthly Data'!P:P,Calculations!$C$116+MOD(B58,Calculations!$C$118))+Control!$C$7*Calculations!$C$85*INDEX('Monthly Data'!Q:Q,Calculations!$C$116+MOD(B58,Calculations!$C$118))+(1-Control!$C$7*Calculations!$C$87)*INDEX('Monthly Data'!R:R,Calculations!$C$116+MOD(B58,Calculations!$C$118))</f>
        <v>6.1009361253630504E-2</v>
      </c>
      <c r="DS58" s="86">
        <f ca="1">Control!$C$7*Calculations!$C$82*INDEX('Monthly Data'!N:N,Calculations!$C$116+MOD(C58,Calculations!$C$118))+Control!$C$7*Calculations!$C$83*INDEX('Monthly Data'!O:O,Calculations!$C$116+MOD(C58,Calculations!$C$118))+Control!$C$7*Calculations!$C$84*INDEX('Monthly Data'!P:P,Calculations!$C$116+MOD(C58,Calculations!$C$118))+Control!$C$7*Calculations!$C$85*INDEX('Monthly Data'!Q:Q,Calculations!$C$116+MOD(C58,Calculations!$C$118))+(1-Control!$C$7*Calculations!$C$87)*INDEX('Monthly Data'!R:R,Calculations!$C$116+MOD(C58,Calculations!$C$118))</f>
        <v>5.8868730207813358E-3</v>
      </c>
      <c r="DT58" s="86">
        <f ca="1">Control!$C$7*Calculations!$C$82*INDEX('Monthly Data'!N:N,Calculations!$C$116+MOD(D58,Calculations!$C$118))+Control!$C$7*Calculations!$C$83*INDEX('Monthly Data'!O:O,Calculations!$C$116+MOD(D58,Calculations!$C$118))+Control!$C$7*Calculations!$C$84*INDEX('Monthly Data'!P:P,Calculations!$C$116+MOD(D58,Calculations!$C$118))+Control!$C$7*Calculations!$C$85*INDEX('Monthly Data'!Q:Q,Calculations!$C$116+MOD(D58,Calculations!$C$118))+(1-Control!$C$7*Calculations!$C$87)*INDEX('Monthly Data'!R:R,Calculations!$C$116+MOD(D58,Calculations!$C$118))</f>
        <v>-4.0413381192162513E-2</v>
      </c>
      <c r="DU58" s="86">
        <f ca="1">Control!$C$7*Calculations!$C$82*INDEX('Monthly Data'!N:N,Calculations!$C$116+MOD(E58,Calculations!$C$118))+Control!$C$7*Calculations!$C$83*INDEX('Monthly Data'!O:O,Calculations!$C$116+MOD(E58,Calculations!$C$118))+Control!$C$7*Calculations!$C$84*INDEX('Monthly Data'!P:P,Calculations!$C$116+MOD(E58,Calculations!$C$118))+Control!$C$7*Calculations!$C$85*INDEX('Monthly Data'!Q:Q,Calculations!$C$116+MOD(E58,Calculations!$C$118))+(1-Control!$C$7*Calculations!$C$87)*INDEX('Monthly Data'!R:R,Calculations!$C$116+MOD(E58,Calculations!$C$118))</f>
        <v>-4.417423226995453E-3</v>
      </c>
      <c r="DV58" s="86">
        <f ca="1">Control!$C$7*Calculations!$C$82*INDEX('Monthly Data'!N:N,Calculations!$C$116+MOD(F58,Calculations!$C$118))+Control!$C$7*Calculations!$C$83*INDEX('Monthly Data'!O:O,Calculations!$C$116+MOD(F58,Calculations!$C$118))+Control!$C$7*Calculations!$C$84*INDEX('Monthly Data'!P:P,Calculations!$C$116+MOD(F58,Calculations!$C$118))+Control!$C$7*Calculations!$C$85*INDEX('Monthly Data'!Q:Q,Calculations!$C$116+MOD(F58,Calculations!$C$118))+(1-Control!$C$7*Calculations!$C$87)*INDEX('Monthly Data'!R:R,Calculations!$C$116+MOD(F58,Calculations!$C$118))</f>
        <v>-9.5555592256394619E-3</v>
      </c>
      <c r="DW58" s="86">
        <f ca="1">Control!$C$7*Calculations!$C$82*INDEX('Monthly Data'!N:N,Calculations!$C$116+MOD(G58,Calculations!$C$118))+Control!$C$7*Calculations!$C$83*INDEX('Monthly Data'!O:O,Calculations!$C$116+MOD(G58,Calculations!$C$118))+Control!$C$7*Calculations!$C$84*INDEX('Monthly Data'!P:P,Calculations!$C$116+MOD(G58,Calculations!$C$118))+Control!$C$7*Calculations!$C$85*INDEX('Monthly Data'!Q:Q,Calculations!$C$116+MOD(G58,Calculations!$C$118))+(1-Control!$C$7*Calculations!$C$87)*INDEX('Monthly Data'!R:R,Calculations!$C$116+MOD(G58,Calculations!$C$118))</f>
        <v>1.0921298083007208E-2</v>
      </c>
      <c r="DX58" s="86">
        <f ca="1">Control!$C$7*Calculations!$C$82*INDEX('Monthly Data'!N:N,Calculations!$C$116+MOD(H58,Calculations!$C$118))+Control!$C$7*Calculations!$C$83*INDEX('Monthly Data'!O:O,Calculations!$C$116+MOD(H58,Calculations!$C$118))+Control!$C$7*Calculations!$C$84*INDEX('Monthly Data'!P:P,Calculations!$C$116+MOD(H58,Calculations!$C$118))+Control!$C$7*Calculations!$C$85*INDEX('Monthly Data'!Q:Q,Calculations!$C$116+MOD(H58,Calculations!$C$118))+(1-Control!$C$7*Calculations!$C$87)*INDEX('Monthly Data'!R:R,Calculations!$C$116+MOD(H58,Calculations!$C$118))</f>
        <v>1.8695385296339444E-2</v>
      </c>
      <c r="DY58" s="86">
        <f ca="1">Control!$C$7*Calculations!$C$82*INDEX('Monthly Data'!N:N,Calculations!$C$116+MOD(I58,Calculations!$C$118))+Control!$C$7*Calculations!$C$83*INDEX('Monthly Data'!O:O,Calculations!$C$116+MOD(I58,Calculations!$C$118))+Control!$C$7*Calculations!$C$84*INDEX('Monthly Data'!P:P,Calculations!$C$116+MOD(I58,Calculations!$C$118))+Control!$C$7*Calculations!$C$85*INDEX('Monthly Data'!Q:Q,Calculations!$C$116+MOD(I58,Calculations!$C$118))+(1-Control!$C$7*Calculations!$C$87)*INDEX('Monthly Data'!R:R,Calculations!$C$116+MOD(I58,Calculations!$C$118))</f>
        <v>7.857567536297622E-3</v>
      </c>
      <c r="DZ58" s="86">
        <f ca="1">Control!$C$7*Calculations!$C$82*INDEX('Monthly Data'!N:N,Calculations!$C$116+MOD(J58,Calculations!$C$118))+Control!$C$7*Calculations!$C$83*INDEX('Monthly Data'!O:O,Calculations!$C$116+MOD(J58,Calculations!$C$118))+Control!$C$7*Calculations!$C$84*INDEX('Monthly Data'!P:P,Calculations!$C$116+MOD(J58,Calculations!$C$118))+Control!$C$7*Calculations!$C$85*INDEX('Monthly Data'!Q:Q,Calculations!$C$116+MOD(J58,Calculations!$C$118))+(1-Control!$C$7*Calculations!$C$87)*INDEX('Monthly Data'!R:R,Calculations!$C$116+MOD(J58,Calculations!$C$118))</f>
        <v>-1.4213734788548189E-2</v>
      </c>
      <c r="EA58" s="86">
        <f ca="1">Control!$C$7*Calculations!$C$82*INDEX('Monthly Data'!N:N,Calculations!$C$116+MOD(K58,Calculations!$C$118))+Control!$C$7*Calculations!$C$83*INDEX('Monthly Data'!O:O,Calculations!$C$116+MOD(K58,Calculations!$C$118))+Control!$C$7*Calculations!$C$84*INDEX('Monthly Data'!P:P,Calculations!$C$116+MOD(K58,Calculations!$C$118))+Control!$C$7*Calculations!$C$85*INDEX('Monthly Data'!Q:Q,Calculations!$C$116+MOD(K58,Calculations!$C$118))+(1-Control!$C$7*Calculations!$C$87)*INDEX('Monthly Data'!R:R,Calculations!$C$116+MOD(K58,Calculations!$C$118))</f>
        <v>9.9787204839310462E-3</v>
      </c>
      <c r="EB58" s="86">
        <f ca="1">Control!$C$7*Calculations!$C$82*INDEX('Monthly Data'!N:N,Calculations!$C$116+MOD(L58,Calculations!$C$118))+Control!$C$7*Calculations!$C$83*INDEX('Monthly Data'!O:O,Calculations!$C$116+MOD(L58,Calculations!$C$118))+Control!$C$7*Calculations!$C$84*INDEX('Monthly Data'!P:P,Calculations!$C$116+MOD(L58,Calculations!$C$118))+Control!$C$7*Calculations!$C$85*INDEX('Monthly Data'!Q:Q,Calculations!$C$116+MOD(L58,Calculations!$C$118))+(1-Control!$C$7*Calculations!$C$87)*INDEX('Monthly Data'!R:R,Calculations!$C$116+MOD(L58,Calculations!$C$118))</f>
        <v>-3.9863250714949353E-2</v>
      </c>
      <c r="EC58" s="86">
        <f ca="1">Control!$C$7*Calculations!$C$82*INDEX('Monthly Data'!N:N,Calculations!$C$116+MOD(M58,Calculations!$C$118))+Control!$C$7*Calculations!$C$83*INDEX('Monthly Data'!O:O,Calculations!$C$116+MOD(M58,Calculations!$C$118))+Control!$C$7*Calculations!$C$84*INDEX('Monthly Data'!P:P,Calculations!$C$116+MOD(M58,Calculations!$C$118))+Control!$C$7*Calculations!$C$85*INDEX('Monthly Data'!Q:Q,Calculations!$C$116+MOD(M58,Calculations!$C$118))+(1-Control!$C$7*Calculations!$C$87)*INDEX('Monthly Data'!R:R,Calculations!$C$116+MOD(M58,Calculations!$C$118))</f>
        <v>-1.3959200237295809E-2</v>
      </c>
      <c r="ED58" s="86">
        <f ca="1">Control!$C$7*Calculations!$C$82*INDEX('Monthly Data'!N:N,Calculations!$C$116+MOD(N58,Calculations!$C$118))+Control!$C$7*Calculations!$C$83*INDEX('Monthly Data'!O:O,Calculations!$C$116+MOD(N58,Calculations!$C$118))+Control!$C$7*Calculations!$C$84*INDEX('Monthly Data'!P:P,Calculations!$C$116+MOD(N58,Calculations!$C$118))+Control!$C$7*Calculations!$C$85*INDEX('Monthly Data'!Q:Q,Calculations!$C$116+MOD(N58,Calculations!$C$118))+(1-Control!$C$7*Calculations!$C$87)*INDEX('Monthly Data'!R:R,Calculations!$C$116+MOD(N58,Calculations!$C$118))</f>
        <v>-7.3651264633385334E-4</v>
      </c>
      <c r="EE58" s="86">
        <f ca="1">Control!$C$7*Calculations!$C$82*INDEX('Monthly Data'!N:N,Calculations!$C$116+MOD(O58,Calculations!$C$118))+Control!$C$7*Calculations!$C$83*INDEX('Monthly Data'!O:O,Calculations!$C$116+MOD(O58,Calculations!$C$118))+Control!$C$7*Calculations!$C$84*INDEX('Monthly Data'!P:P,Calculations!$C$116+MOD(O58,Calculations!$C$118))+Control!$C$7*Calculations!$C$85*INDEX('Monthly Data'!Q:Q,Calculations!$C$116+MOD(O58,Calculations!$C$118))+(1-Control!$C$7*Calculations!$C$87)*INDEX('Monthly Data'!R:R,Calculations!$C$116+MOD(O58,Calculations!$C$118))</f>
        <v>5.3309355465453899E-3</v>
      </c>
      <c r="EF58" s="86">
        <f ca="1">Control!$C$7*Calculations!$C$82*INDEX('Monthly Data'!N:N,Calculations!$C$116+MOD(P58,Calculations!$C$118))+Control!$C$7*Calculations!$C$83*INDEX('Monthly Data'!O:O,Calculations!$C$116+MOD(P58,Calculations!$C$118))+Control!$C$7*Calculations!$C$84*INDEX('Monthly Data'!P:P,Calculations!$C$116+MOD(P58,Calculations!$C$118))+Control!$C$7*Calculations!$C$85*INDEX('Monthly Data'!Q:Q,Calculations!$C$116+MOD(P58,Calculations!$C$118))+(1-Control!$C$7*Calculations!$C$87)*INDEX('Monthly Data'!R:R,Calculations!$C$116+MOD(P58,Calculations!$C$118))</f>
        <v>5.3309355465453899E-3</v>
      </c>
      <c r="EG58" s="86">
        <f ca="1">Control!$C$7*Calculations!$C$82*INDEX('Monthly Data'!N:N,Calculations!$C$116+MOD(Q58,Calculations!$C$118))+Control!$C$7*Calculations!$C$83*INDEX('Monthly Data'!O:O,Calculations!$C$116+MOD(Q58,Calculations!$C$118))+Control!$C$7*Calculations!$C$84*INDEX('Monthly Data'!P:P,Calculations!$C$116+MOD(Q58,Calculations!$C$118))+Control!$C$7*Calculations!$C$85*INDEX('Monthly Data'!Q:Q,Calculations!$C$116+MOD(Q58,Calculations!$C$118))+(1-Control!$C$7*Calculations!$C$87)*INDEX('Monthly Data'!R:R,Calculations!$C$116+MOD(Q58,Calculations!$C$118))</f>
        <v>-9.8327855560634558E-3</v>
      </c>
      <c r="EH58" s="86">
        <f ca="1">Control!$C$7*Calculations!$C$82*INDEX('Monthly Data'!N:N,Calculations!$C$116+MOD(R58,Calculations!$C$118))+Control!$C$7*Calculations!$C$83*INDEX('Monthly Data'!O:O,Calculations!$C$116+MOD(R58,Calculations!$C$118))+Control!$C$7*Calculations!$C$84*INDEX('Monthly Data'!P:P,Calculations!$C$116+MOD(R58,Calculations!$C$118))+Control!$C$7*Calculations!$C$85*INDEX('Monthly Data'!Q:Q,Calculations!$C$116+MOD(R58,Calculations!$C$118))+(1-Control!$C$7*Calculations!$C$87)*INDEX('Monthly Data'!R:R,Calculations!$C$116+MOD(R58,Calculations!$C$118))</f>
        <v>1.3891563624307685E-2</v>
      </c>
      <c r="EI58" s="86">
        <f ca="1">Control!$C$7*Calculations!$C$82*INDEX('Monthly Data'!N:N,Calculations!$C$116+MOD(S58,Calculations!$C$118))+Control!$C$7*Calculations!$C$83*INDEX('Monthly Data'!O:O,Calculations!$C$116+MOD(S58,Calculations!$C$118))+Control!$C$7*Calculations!$C$84*INDEX('Monthly Data'!P:P,Calculations!$C$116+MOD(S58,Calculations!$C$118))+Control!$C$7*Calculations!$C$85*INDEX('Monthly Data'!Q:Q,Calculations!$C$116+MOD(S58,Calculations!$C$118))+(1-Control!$C$7*Calculations!$C$87)*INDEX('Monthly Data'!R:R,Calculations!$C$116+MOD(S58,Calculations!$C$118))</f>
        <v>7.7184133340106598E-3</v>
      </c>
      <c r="EJ58" s="86">
        <f ca="1">Control!$C$7*Calculations!$C$82*INDEX('Monthly Data'!N:N,Calculations!$C$116+MOD(T58,Calculations!$C$118))+Control!$C$7*Calculations!$C$83*INDEX('Monthly Data'!O:O,Calculations!$C$116+MOD(T58,Calculations!$C$118))+Control!$C$7*Calculations!$C$84*INDEX('Monthly Data'!P:P,Calculations!$C$116+MOD(T58,Calculations!$C$118))+Control!$C$7*Calculations!$C$85*INDEX('Monthly Data'!Q:Q,Calculations!$C$116+MOD(T58,Calculations!$C$118))+(1-Control!$C$7*Calculations!$C$87)*INDEX('Monthly Data'!R:R,Calculations!$C$116+MOD(T58,Calculations!$C$118))</f>
        <v>1.2435425892067014E-2</v>
      </c>
      <c r="EK58" s="86">
        <f ca="1">Control!$C$7*Calculations!$C$82*INDEX('Monthly Data'!N:N,Calculations!$C$116+MOD(U58,Calculations!$C$118))+Control!$C$7*Calculations!$C$83*INDEX('Monthly Data'!O:O,Calculations!$C$116+MOD(U58,Calculations!$C$118))+Control!$C$7*Calculations!$C$84*INDEX('Monthly Data'!P:P,Calculations!$C$116+MOD(U58,Calculations!$C$118))+Control!$C$7*Calculations!$C$85*INDEX('Monthly Data'!Q:Q,Calculations!$C$116+MOD(U58,Calculations!$C$118))+(1-Control!$C$7*Calculations!$C$87)*INDEX('Monthly Data'!R:R,Calculations!$C$116+MOD(U58,Calculations!$C$118))</f>
        <v>8.4240675975201049E-3</v>
      </c>
      <c r="EL58" s="86">
        <f ca="1">Control!$C$7*Calculations!$C$82*INDEX('Monthly Data'!N:N,Calculations!$C$116+MOD(V58,Calculations!$C$118))+Control!$C$7*Calculations!$C$83*INDEX('Monthly Data'!O:O,Calculations!$C$116+MOD(V58,Calculations!$C$118))+Control!$C$7*Calculations!$C$84*INDEX('Monthly Data'!P:P,Calculations!$C$116+MOD(V58,Calculations!$C$118))+Control!$C$7*Calculations!$C$85*INDEX('Monthly Data'!Q:Q,Calculations!$C$116+MOD(V58,Calculations!$C$118))+(1-Control!$C$7*Calculations!$C$87)*INDEX('Monthly Data'!R:R,Calculations!$C$116+MOD(V58,Calculations!$C$118))</f>
        <v>-2.0269389991732112E-2</v>
      </c>
      <c r="EM58" s="86">
        <f ca="1">Control!$C$7*Calculations!$C$82*INDEX('Monthly Data'!N:N,Calculations!$C$116+MOD(W58,Calculations!$C$118))+Control!$C$7*Calculations!$C$83*INDEX('Monthly Data'!O:O,Calculations!$C$116+MOD(W58,Calculations!$C$118))+Control!$C$7*Calculations!$C$84*INDEX('Monthly Data'!P:P,Calculations!$C$116+MOD(W58,Calculations!$C$118))+Control!$C$7*Calculations!$C$85*INDEX('Monthly Data'!Q:Q,Calculations!$C$116+MOD(W58,Calculations!$C$118))+(1-Control!$C$7*Calculations!$C$87)*INDEX('Monthly Data'!R:R,Calculations!$C$116+MOD(W58,Calculations!$C$118))</f>
        <v>3.1070573055362403E-2</v>
      </c>
      <c r="EN58" s="86">
        <f ca="1">Control!$C$7*Calculations!$C$82*INDEX('Monthly Data'!N:N,Calculations!$C$116+MOD(X58,Calculations!$C$118))+Control!$C$7*Calculations!$C$83*INDEX('Monthly Data'!O:O,Calculations!$C$116+MOD(X58,Calculations!$C$118))+Control!$C$7*Calculations!$C$84*INDEX('Monthly Data'!P:P,Calculations!$C$116+MOD(X58,Calculations!$C$118))+Control!$C$7*Calculations!$C$85*INDEX('Monthly Data'!Q:Q,Calculations!$C$116+MOD(X58,Calculations!$C$118))+(1-Control!$C$7*Calculations!$C$87)*INDEX('Monthly Data'!R:R,Calculations!$C$116+MOD(X58,Calculations!$C$118))</f>
        <v>2.4722579420195831E-2</v>
      </c>
      <c r="EO58" s="86">
        <f ca="1">Control!$C$7*Calculations!$C$82*INDEX('Monthly Data'!N:N,Calculations!$C$116+MOD(Y58,Calculations!$C$118))+Control!$C$7*Calculations!$C$83*INDEX('Monthly Data'!O:O,Calculations!$C$116+MOD(Y58,Calculations!$C$118))+Control!$C$7*Calculations!$C$84*INDEX('Monthly Data'!P:P,Calculations!$C$116+MOD(Y58,Calculations!$C$118))+Control!$C$7*Calculations!$C$85*INDEX('Monthly Data'!Q:Q,Calculations!$C$116+MOD(Y58,Calculations!$C$118))+(1-Control!$C$7*Calculations!$C$87)*INDEX('Monthly Data'!R:R,Calculations!$C$116+MOD(Y58,Calculations!$C$118))</f>
        <v>9.9787204839310462E-3</v>
      </c>
      <c r="EP58" s="86">
        <f ca="1">Control!$C$7*Calculations!$C$82*INDEX('Monthly Data'!N:N,Calculations!$C$116+MOD(Z58,Calculations!$C$118))+Control!$C$7*Calculations!$C$83*INDEX('Monthly Data'!O:O,Calculations!$C$116+MOD(Z58,Calculations!$C$118))+Control!$C$7*Calculations!$C$84*INDEX('Monthly Data'!P:P,Calculations!$C$116+MOD(Z58,Calculations!$C$118))+Control!$C$7*Calculations!$C$85*INDEX('Monthly Data'!Q:Q,Calculations!$C$116+MOD(Z58,Calculations!$C$118))+(1-Control!$C$7*Calculations!$C$87)*INDEX('Monthly Data'!R:R,Calculations!$C$116+MOD(Z58,Calculations!$C$118))</f>
        <v>2.3206536303657571E-2</v>
      </c>
      <c r="EQ58" s="86">
        <f ca="1">Control!$C$7*Calculations!$C$82*INDEX('Monthly Data'!N:N,Calculations!$C$116+MOD(AA58,Calculations!$C$118))+Control!$C$7*Calculations!$C$83*INDEX('Monthly Data'!O:O,Calculations!$C$116+MOD(AA58,Calculations!$C$118))+Control!$C$7*Calculations!$C$84*INDEX('Monthly Data'!P:P,Calculations!$C$116+MOD(AA58,Calculations!$C$118))+Control!$C$7*Calculations!$C$85*INDEX('Monthly Data'!Q:Q,Calculations!$C$116+MOD(AA58,Calculations!$C$118))+(1-Control!$C$7*Calculations!$C$87)*INDEX('Monthly Data'!R:R,Calculations!$C$116+MOD(AA58,Calculations!$C$118))</f>
        <v>2.377894462657602E-2</v>
      </c>
      <c r="ER58" s="86">
        <f ca="1">Control!$C$7*Calculations!$C$82*INDEX('Monthly Data'!N:N,Calculations!$C$116+MOD(AB58,Calculations!$C$118))+Control!$C$7*Calculations!$C$83*INDEX('Monthly Data'!O:O,Calculations!$C$116+MOD(AB58,Calculations!$C$118))+Control!$C$7*Calculations!$C$84*INDEX('Monthly Data'!P:P,Calculations!$C$116+MOD(AB58,Calculations!$C$118))+Control!$C$7*Calculations!$C$85*INDEX('Monthly Data'!Q:Q,Calculations!$C$116+MOD(AB58,Calculations!$C$118))+(1-Control!$C$7*Calculations!$C$87)*INDEX('Monthly Data'!R:R,Calculations!$C$116+MOD(AB58,Calculations!$C$118))</f>
        <v>1.2722494017511032E-2</v>
      </c>
      <c r="ES58" s="86">
        <f ca="1">Control!$C$7*Calculations!$C$82*INDEX('Monthly Data'!N:N,Calculations!$C$116+MOD(AC58,Calculations!$C$118))+Control!$C$7*Calculations!$C$83*INDEX('Monthly Data'!O:O,Calculations!$C$116+MOD(AC58,Calculations!$C$118))+Control!$C$7*Calculations!$C$84*INDEX('Monthly Data'!P:P,Calculations!$C$116+MOD(AC58,Calculations!$C$118))+Control!$C$7*Calculations!$C$85*INDEX('Monthly Data'!Q:Q,Calculations!$C$116+MOD(AC58,Calculations!$C$118))+(1-Control!$C$7*Calculations!$C$87)*INDEX('Monthly Data'!R:R,Calculations!$C$116+MOD(AC58,Calculations!$C$118))</f>
        <v>1.7073665854433945E-2</v>
      </c>
      <c r="ET58" s="86">
        <f ca="1">Control!$C$7*Calculations!$C$82*INDEX('Monthly Data'!N:N,Calculations!$C$116+MOD(AD58,Calculations!$C$118))+Control!$C$7*Calculations!$C$83*INDEX('Monthly Data'!O:O,Calculations!$C$116+MOD(AD58,Calculations!$C$118))+Control!$C$7*Calculations!$C$84*INDEX('Monthly Data'!P:P,Calculations!$C$116+MOD(AD58,Calculations!$C$118))+Control!$C$7*Calculations!$C$85*INDEX('Monthly Data'!Q:Q,Calculations!$C$116+MOD(AD58,Calculations!$C$118))+(1-Control!$C$7*Calculations!$C$87)*INDEX('Monthly Data'!R:R,Calculations!$C$116+MOD(AD58,Calculations!$C$118))</f>
        <v>2.4470405846852006E-3</v>
      </c>
      <c r="EU58" s="86">
        <f ca="1">Control!$C$7*Calculations!$C$82*INDEX('Monthly Data'!N:N,Calculations!$C$116+MOD(AE58,Calculations!$C$118))+Control!$C$7*Calculations!$C$83*INDEX('Monthly Data'!O:O,Calculations!$C$116+MOD(AE58,Calculations!$C$118))+Control!$C$7*Calculations!$C$84*INDEX('Monthly Data'!P:P,Calculations!$C$116+MOD(AE58,Calculations!$C$118))+Control!$C$7*Calculations!$C$85*INDEX('Monthly Data'!Q:Q,Calculations!$C$116+MOD(AE58,Calculations!$C$118))+(1-Control!$C$7*Calculations!$C$87)*INDEX('Monthly Data'!R:R,Calculations!$C$116+MOD(AE58,Calculations!$C$118))</f>
        <v>-3.8554137824290124E-2</v>
      </c>
      <c r="EV58" s="86">
        <f ca="1">Control!$C$7*Calculations!$C$82*INDEX('Monthly Data'!N:N,Calculations!$C$116+MOD(AF58,Calculations!$C$118))+Control!$C$7*Calculations!$C$83*INDEX('Monthly Data'!O:O,Calculations!$C$116+MOD(AF58,Calculations!$C$118))+Control!$C$7*Calculations!$C$84*INDEX('Monthly Data'!P:P,Calculations!$C$116+MOD(AF58,Calculations!$C$118))+Control!$C$7*Calculations!$C$85*INDEX('Monthly Data'!Q:Q,Calculations!$C$116+MOD(AF58,Calculations!$C$118))+(1-Control!$C$7*Calculations!$C$87)*INDEX('Monthly Data'!R:R,Calculations!$C$116+MOD(AF58,Calculations!$C$118))</f>
        <v>6.1009361253630504E-2</v>
      </c>
      <c r="EW58" s="86">
        <f ca="1">Control!$C$7*Calculations!$C$82*INDEX('Monthly Data'!N:N,Calculations!$C$116+MOD(AG58,Calculations!$C$118))+Control!$C$7*Calculations!$C$83*INDEX('Monthly Data'!O:O,Calculations!$C$116+MOD(AG58,Calculations!$C$118))+Control!$C$7*Calculations!$C$84*INDEX('Monthly Data'!P:P,Calculations!$C$116+MOD(AG58,Calculations!$C$118))+Control!$C$7*Calculations!$C$85*INDEX('Monthly Data'!Q:Q,Calculations!$C$116+MOD(AG58,Calculations!$C$118))+(1-Control!$C$7*Calculations!$C$87)*INDEX('Monthly Data'!R:R,Calculations!$C$116+MOD(AG58,Calculations!$C$118))</f>
        <v>3.6332715283247441E-2</v>
      </c>
      <c r="EX58" s="86">
        <f ca="1">Control!$C$7*Calculations!$C$82*INDEX('Monthly Data'!N:N,Calculations!$C$116+MOD(AH58,Calculations!$C$118))+Control!$C$7*Calculations!$C$83*INDEX('Monthly Data'!O:O,Calculations!$C$116+MOD(AH58,Calculations!$C$118))+Control!$C$7*Calculations!$C$84*INDEX('Monthly Data'!P:P,Calculations!$C$116+MOD(AH58,Calculations!$C$118))+Control!$C$7*Calculations!$C$85*INDEX('Monthly Data'!Q:Q,Calculations!$C$116+MOD(AH58,Calculations!$C$118))+(1-Control!$C$7*Calculations!$C$87)*INDEX('Monthly Data'!R:R,Calculations!$C$116+MOD(AH58,Calculations!$C$118))</f>
        <v>-1.0485101266941802E-2</v>
      </c>
      <c r="EY58" s="86">
        <f ca="1">Control!$C$7*Calculations!$C$82*INDEX('Monthly Data'!N:N,Calculations!$C$116+MOD(AI58,Calculations!$C$118))+Control!$C$7*Calculations!$C$83*INDEX('Monthly Data'!O:O,Calculations!$C$116+MOD(AI58,Calculations!$C$118))+Control!$C$7*Calculations!$C$84*INDEX('Monthly Data'!P:P,Calculations!$C$116+MOD(AI58,Calculations!$C$118))+Control!$C$7*Calculations!$C$85*INDEX('Monthly Data'!Q:Q,Calculations!$C$116+MOD(AI58,Calculations!$C$118))+(1-Control!$C$7*Calculations!$C$87)*INDEX('Monthly Data'!R:R,Calculations!$C$116+MOD(AI58,Calculations!$C$118))</f>
        <v>-9.839093431862074E-3</v>
      </c>
      <c r="EZ58" s="86">
        <f ca="1">Control!$C$7*Calculations!$C$82*INDEX('Monthly Data'!N:N,Calculations!$C$116+MOD(AJ58,Calculations!$C$118))+Control!$C$7*Calculations!$C$83*INDEX('Monthly Data'!O:O,Calculations!$C$116+MOD(AJ58,Calculations!$C$118))+Control!$C$7*Calculations!$C$84*INDEX('Monthly Data'!P:P,Calculations!$C$116+MOD(AJ58,Calculations!$C$118))+Control!$C$7*Calculations!$C$85*INDEX('Monthly Data'!Q:Q,Calculations!$C$116+MOD(AJ58,Calculations!$C$118))+(1-Control!$C$7*Calculations!$C$87)*INDEX('Monthly Data'!R:R,Calculations!$C$116+MOD(AJ58,Calculations!$C$118))</f>
        <v>8.3814116887657771E-3</v>
      </c>
      <c r="FA58" s="86">
        <f ca="1">Control!$C$7*Calculations!$C$82*INDEX('Monthly Data'!N:N,Calculations!$C$116+MOD(AK58,Calculations!$C$118))+Control!$C$7*Calculations!$C$83*INDEX('Monthly Data'!O:O,Calculations!$C$116+MOD(AK58,Calculations!$C$118))+Control!$C$7*Calculations!$C$84*INDEX('Monthly Data'!P:P,Calculations!$C$116+MOD(AK58,Calculations!$C$118))+Control!$C$7*Calculations!$C$85*INDEX('Monthly Data'!Q:Q,Calculations!$C$116+MOD(AK58,Calculations!$C$118))+(1-Control!$C$7*Calculations!$C$87)*INDEX('Monthly Data'!R:R,Calculations!$C$116+MOD(AK58,Calculations!$C$118))</f>
        <v>-2.6378232493851243E-2</v>
      </c>
      <c r="FB58" s="86">
        <f ca="1">Control!$C$7*Calculations!$C$82*INDEX('Monthly Data'!N:N,Calculations!$C$116+MOD(AL58,Calculations!$C$118))+Control!$C$7*Calculations!$C$83*INDEX('Monthly Data'!O:O,Calculations!$C$116+MOD(AL58,Calculations!$C$118))+Control!$C$7*Calculations!$C$84*INDEX('Monthly Data'!P:P,Calculations!$C$116+MOD(AL58,Calculations!$C$118))+Control!$C$7*Calculations!$C$85*INDEX('Monthly Data'!Q:Q,Calculations!$C$116+MOD(AL58,Calculations!$C$118))+(1-Control!$C$7*Calculations!$C$87)*INDEX('Monthly Data'!R:R,Calculations!$C$116+MOD(AL58,Calculations!$C$118))</f>
        <v>1.046389543479892E-2</v>
      </c>
      <c r="FC58" s="86">
        <f ca="1">Control!$C$7*Calculations!$C$82*INDEX('Monthly Data'!N:N,Calculations!$C$116+MOD(AM58,Calculations!$C$118))+Control!$C$7*Calculations!$C$83*INDEX('Monthly Data'!O:O,Calculations!$C$116+MOD(AM58,Calculations!$C$118))+Control!$C$7*Calculations!$C$84*INDEX('Monthly Data'!P:P,Calculations!$C$116+MOD(AM58,Calculations!$C$118))+Control!$C$7*Calculations!$C$85*INDEX('Monthly Data'!Q:Q,Calculations!$C$116+MOD(AM58,Calculations!$C$118))+(1-Control!$C$7*Calculations!$C$87)*INDEX('Monthly Data'!R:R,Calculations!$C$116+MOD(AM58,Calculations!$C$118))</f>
        <v>1.3891304280773396E-2</v>
      </c>
      <c r="FD58" s="86">
        <f ca="1">Control!$C$7*Calculations!$C$82*INDEX('Monthly Data'!N:N,Calculations!$C$116+MOD(AN58,Calculations!$C$118))+Control!$C$7*Calculations!$C$83*INDEX('Monthly Data'!O:O,Calculations!$C$116+MOD(AN58,Calculations!$C$118))+Control!$C$7*Calculations!$C$84*INDEX('Monthly Data'!P:P,Calculations!$C$116+MOD(AN58,Calculations!$C$118))+Control!$C$7*Calculations!$C$85*INDEX('Monthly Data'!Q:Q,Calculations!$C$116+MOD(AN58,Calculations!$C$118))+(1-Control!$C$7*Calculations!$C$87)*INDEX('Monthly Data'!R:R,Calculations!$C$116+MOD(AN58,Calculations!$C$118))</f>
        <v>-3.8554137824290124E-2</v>
      </c>
      <c r="FE58" s="86">
        <f ca="1">Control!$C$7*Calculations!$C$82*INDEX('Monthly Data'!N:N,Calculations!$C$116+MOD(AO58,Calculations!$C$118))+Control!$C$7*Calculations!$C$83*INDEX('Monthly Data'!O:O,Calculations!$C$116+MOD(AO58,Calculations!$C$118))+Control!$C$7*Calculations!$C$84*INDEX('Monthly Data'!P:P,Calculations!$C$116+MOD(AO58,Calculations!$C$118))+Control!$C$7*Calculations!$C$85*INDEX('Monthly Data'!Q:Q,Calculations!$C$116+MOD(AO58,Calculations!$C$118))+(1-Control!$C$7*Calculations!$C$87)*INDEX('Monthly Data'!R:R,Calculations!$C$116+MOD(AO58,Calculations!$C$118))</f>
        <v>-1.0485101266941802E-2</v>
      </c>
      <c r="FF58" s="86">
        <f ca="1">Control!$C$7*Calculations!$C$82*INDEX('Monthly Data'!N:N,Calculations!$C$116+MOD(AP58,Calculations!$C$118))+Control!$C$7*Calculations!$C$83*INDEX('Monthly Data'!O:O,Calculations!$C$116+MOD(AP58,Calculations!$C$118))+Control!$C$7*Calculations!$C$84*INDEX('Monthly Data'!P:P,Calculations!$C$116+MOD(AP58,Calculations!$C$118))+Control!$C$7*Calculations!$C$85*INDEX('Monthly Data'!Q:Q,Calculations!$C$116+MOD(AP58,Calculations!$C$118))+(1-Control!$C$7*Calculations!$C$87)*INDEX('Monthly Data'!R:R,Calculations!$C$116+MOD(AP58,Calculations!$C$118))</f>
        <v>3.5231336013669103E-2</v>
      </c>
      <c r="FG58" s="86">
        <f ca="1">Control!$C$7*Calculations!$C$82*INDEX('Monthly Data'!N:N,Calculations!$C$116+MOD(AQ58,Calculations!$C$118))+Control!$C$7*Calculations!$C$83*INDEX('Monthly Data'!O:O,Calculations!$C$116+MOD(AQ58,Calculations!$C$118))+Control!$C$7*Calculations!$C$84*INDEX('Monthly Data'!P:P,Calculations!$C$116+MOD(AQ58,Calculations!$C$118))+Control!$C$7*Calculations!$C$85*INDEX('Monthly Data'!Q:Q,Calculations!$C$116+MOD(AQ58,Calculations!$C$118))+(1-Control!$C$7*Calculations!$C$87)*INDEX('Monthly Data'!R:R,Calculations!$C$116+MOD(AQ58,Calculations!$C$118))</f>
        <v>-1.5984879994281095E-2</v>
      </c>
      <c r="FH58" s="86">
        <f ca="1">Control!$C$7*Calculations!$C$82*INDEX('Monthly Data'!N:N,Calculations!$C$116+MOD(AR58,Calculations!$C$118))+Control!$C$7*Calculations!$C$83*INDEX('Monthly Data'!O:O,Calculations!$C$116+MOD(AR58,Calculations!$C$118))+Control!$C$7*Calculations!$C$84*INDEX('Monthly Data'!P:P,Calculations!$C$116+MOD(AR58,Calculations!$C$118))+Control!$C$7*Calculations!$C$85*INDEX('Monthly Data'!Q:Q,Calculations!$C$116+MOD(AR58,Calculations!$C$118))+(1-Control!$C$7*Calculations!$C$87)*INDEX('Monthly Data'!R:R,Calculations!$C$116+MOD(AR58,Calculations!$C$118))</f>
        <v>-1.6546126717384396E-2</v>
      </c>
      <c r="FI58" s="86">
        <f ca="1">Control!$C$7*Calculations!$C$82*INDEX('Monthly Data'!N:N,Calculations!$C$116+MOD(AS58,Calculations!$C$118))+Control!$C$7*Calculations!$C$83*INDEX('Monthly Data'!O:O,Calculations!$C$116+MOD(AS58,Calculations!$C$118))+Control!$C$7*Calculations!$C$84*INDEX('Monthly Data'!P:P,Calculations!$C$116+MOD(AS58,Calculations!$C$118))+Control!$C$7*Calculations!$C$85*INDEX('Monthly Data'!Q:Q,Calculations!$C$116+MOD(AS58,Calculations!$C$118))+(1-Control!$C$7*Calculations!$C$87)*INDEX('Monthly Data'!R:R,Calculations!$C$116+MOD(AS58,Calculations!$C$118))</f>
        <v>1.0478379486191123E-2</v>
      </c>
      <c r="FJ58" s="86">
        <f ca="1">Control!$C$7*Calculations!$C$82*INDEX('Monthly Data'!N:N,Calculations!$C$116+MOD(AT58,Calculations!$C$118))+Control!$C$7*Calculations!$C$83*INDEX('Monthly Data'!O:O,Calculations!$C$116+MOD(AT58,Calculations!$C$118))+Control!$C$7*Calculations!$C$84*INDEX('Monthly Data'!P:P,Calculations!$C$116+MOD(AT58,Calculations!$C$118))+Control!$C$7*Calculations!$C$85*INDEX('Monthly Data'!Q:Q,Calculations!$C$116+MOD(AT58,Calculations!$C$118))+(1-Control!$C$7*Calculations!$C$87)*INDEX('Monthly Data'!R:R,Calculations!$C$116+MOD(AT58,Calculations!$C$118))</f>
        <v>2.3206536303657571E-2</v>
      </c>
      <c r="FK58" s="86">
        <f ca="1">Control!$C$7*Calculations!$C$82*INDEX('Monthly Data'!N:N,Calculations!$C$116+MOD(AU58,Calculations!$C$118))+Control!$C$7*Calculations!$C$83*INDEX('Monthly Data'!O:O,Calculations!$C$116+MOD(AU58,Calculations!$C$118))+Control!$C$7*Calculations!$C$84*INDEX('Monthly Data'!P:P,Calculations!$C$116+MOD(AU58,Calculations!$C$118))+Control!$C$7*Calculations!$C$85*INDEX('Monthly Data'!Q:Q,Calculations!$C$116+MOD(AU58,Calculations!$C$118))+(1-Control!$C$7*Calculations!$C$87)*INDEX('Monthly Data'!R:R,Calculations!$C$116+MOD(AU58,Calculations!$C$118))</f>
        <v>-2.0259958308006688E-2</v>
      </c>
      <c r="FL58" s="86">
        <f ca="1">Control!$C$7*Calculations!$C$82*INDEX('Monthly Data'!N:N,Calculations!$C$116+MOD(AV58,Calculations!$C$118))+Control!$C$7*Calculations!$C$83*INDEX('Monthly Data'!O:O,Calculations!$C$116+MOD(AV58,Calculations!$C$118))+Control!$C$7*Calculations!$C$84*INDEX('Monthly Data'!P:P,Calculations!$C$116+MOD(AV58,Calculations!$C$118))+Control!$C$7*Calculations!$C$85*INDEX('Monthly Data'!Q:Q,Calculations!$C$116+MOD(AV58,Calculations!$C$118))+(1-Control!$C$7*Calculations!$C$87)*INDEX('Monthly Data'!R:R,Calculations!$C$116+MOD(AV58,Calculations!$C$118))</f>
        <v>-9.9526758408448549E-3</v>
      </c>
      <c r="FM58" s="86">
        <f ca="1">Control!$C$7*Calculations!$C$82*INDEX('Monthly Data'!N:N,Calculations!$C$116+MOD(AW58,Calculations!$C$118))+Control!$C$7*Calculations!$C$83*INDEX('Monthly Data'!O:O,Calculations!$C$116+MOD(AW58,Calculations!$C$118))+Control!$C$7*Calculations!$C$84*INDEX('Monthly Data'!P:P,Calculations!$C$116+MOD(AW58,Calculations!$C$118))+Control!$C$7*Calculations!$C$85*INDEX('Monthly Data'!Q:Q,Calculations!$C$116+MOD(AW58,Calculations!$C$118))+(1-Control!$C$7*Calculations!$C$87)*INDEX('Monthly Data'!R:R,Calculations!$C$116+MOD(AW58,Calculations!$C$118))</f>
        <v>-2.6378232493851243E-2</v>
      </c>
      <c r="FN58" s="86">
        <f ca="1">Control!$C$7*Calculations!$C$82*INDEX('Monthly Data'!N:N,Calculations!$C$116+MOD(AX58,Calculations!$C$118))+Control!$C$7*Calculations!$C$83*INDEX('Monthly Data'!O:O,Calculations!$C$116+MOD(AX58,Calculations!$C$118))+Control!$C$7*Calculations!$C$84*INDEX('Monthly Data'!P:P,Calculations!$C$116+MOD(AX58,Calculations!$C$118))+Control!$C$7*Calculations!$C$85*INDEX('Monthly Data'!Q:Q,Calculations!$C$116+MOD(AX58,Calculations!$C$118))+(1-Control!$C$7*Calculations!$C$87)*INDEX('Monthly Data'!R:R,Calculations!$C$116+MOD(AX58,Calculations!$C$118))</f>
        <v>-3.53368065312233E-2</v>
      </c>
      <c r="FO58" s="86">
        <f ca="1">Control!$C$7*Calculations!$C$82*INDEX('Monthly Data'!N:N,Calculations!$C$116+MOD(AY58,Calculations!$C$118))+Control!$C$7*Calculations!$C$83*INDEX('Monthly Data'!O:O,Calculations!$C$116+MOD(AY58,Calculations!$C$118))+Control!$C$7*Calculations!$C$84*INDEX('Monthly Data'!P:P,Calculations!$C$116+MOD(AY58,Calculations!$C$118))+Control!$C$7*Calculations!$C$85*INDEX('Monthly Data'!Q:Q,Calculations!$C$116+MOD(AY58,Calculations!$C$118))+(1-Control!$C$7*Calculations!$C$87)*INDEX('Monthly Data'!R:R,Calculations!$C$116+MOD(AY58,Calculations!$C$118))</f>
        <v>2.4470405846852006E-3</v>
      </c>
      <c r="FP58" s="86">
        <f ca="1">Control!$C$7*Calculations!$C$82*INDEX('Monthly Data'!N:N,Calculations!$C$116+MOD(AZ58,Calculations!$C$118))+Control!$C$7*Calculations!$C$83*INDEX('Monthly Data'!O:O,Calculations!$C$116+MOD(AZ58,Calculations!$C$118))+Control!$C$7*Calculations!$C$84*INDEX('Monthly Data'!P:P,Calculations!$C$116+MOD(AZ58,Calculations!$C$118))+Control!$C$7*Calculations!$C$85*INDEX('Monthly Data'!Q:Q,Calculations!$C$116+MOD(AZ58,Calculations!$C$118))+(1-Control!$C$7*Calculations!$C$87)*INDEX('Monthly Data'!R:R,Calculations!$C$116+MOD(AZ58,Calculations!$C$118))</f>
        <v>1.7073665854433945E-2</v>
      </c>
      <c r="FQ58" s="86">
        <f ca="1">Control!$C$7*Calculations!$C$82*INDEX('Monthly Data'!N:N,Calculations!$C$116+MOD(BA58,Calculations!$C$118))+Control!$C$7*Calculations!$C$83*INDEX('Monthly Data'!O:O,Calculations!$C$116+MOD(BA58,Calculations!$C$118))+Control!$C$7*Calculations!$C$84*INDEX('Monthly Data'!P:P,Calculations!$C$116+MOD(BA58,Calculations!$C$118))+Control!$C$7*Calculations!$C$85*INDEX('Monthly Data'!Q:Q,Calculations!$C$116+MOD(BA58,Calculations!$C$118))+(1-Control!$C$7*Calculations!$C$87)*INDEX('Monthly Data'!R:R,Calculations!$C$116+MOD(BA58,Calculations!$C$118))</f>
        <v>1.1106855739851785E-2</v>
      </c>
      <c r="FR58" s="86">
        <f ca="1">Control!$C$7*Calculations!$C$82*INDEX('Monthly Data'!N:N,Calculations!$C$116+MOD(BB58,Calculations!$C$118))+Control!$C$7*Calculations!$C$83*INDEX('Monthly Data'!O:O,Calculations!$C$116+MOD(BB58,Calculations!$C$118))+Control!$C$7*Calculations!$C$84*INDEX('Monthly Data'!P:P,Calculations!$C$116+MOD(BB58,Calculations!$C$118))+Control!$C$7*Calculations!$C$85*INDEX('Monthly Data'!Q:Q,Calculations!$C$116+MOD(BB58,Calculations!$C$118))+(1-Control!$C$7*Calculations!$C$87)*INDEX('Monthly Data'!R:R,Calculations!$C$116+MOD(BB58,Calculations!$C$118))</f>
        <v>8.3814116887657771E-3</v>
      </c>
      <c r="FS58" s="86">
        <f ca="1">Control!$C$7*Calculations!$C$82*INDEX('Monthly Data'!N:N,Calculations!$C$116+MOD(BC58,Calculations!$C$118))+Control!$C$7*Calculations!$C$83*INDEX('Monthly Data'!O:O,Calculations!$C$116+MOD(BC58,Calculations!$C$118))+Control!$C$7*Calculations!$C$84*INDEX('Monthly Data'!P:P,Calculations!$C$116+MOD(BC58,Calculations!$C$118))+Control!$C$7*Calculations!$C$85*INDEX('Monthly Data'!Q:Q,Calculations!$C$116+MOD(BC58,Calculations!$C$118))+(1-Control!$C$7*Calculations!$C$87)*INDEX('Monthly Data'!R:R,Calculations!$C$116+MOD(BC58,Calculations!$C$118))</f>
        <v>1.7484305259657981E-2</v>
      </c>
      <c r="FT58" s="86">
        <f ca="1">Control!$C$7*Calculations!$C$82*INDEX('Monthly Data'!N:N,Calculations!$C$116+MOD(BD58,Calculations!$C$118))+Control!$C$7*Calculations!$C$83*INDEX('Monthly Data'!O:O,Calculations!$C$116+MOD(BD58,Calculations!$C$118))+Control!$C$7*Calculations!$C$84*INDEX('Monthly Data'!P:P,Calculations!$C$116+MOD(BD58,Calculations!$C$118))+Control!$C$7*Calculations!$C$85*INDEX('Monthly Data'!Q:Q,Calculations!$C$116+MOD(BD58,Calculations!$C$118))+(1-Control!$C$7*Calculations!$C$87)*INDEX('Monthly Data'!R:R,Calculations!$C$116+MOD(BD58,Calculations!$C$118))</f>
        <v>1.0018681835149534E-3</v>
      </c>
      <c r="FU58" s="86">
        <f ca="1">Control!$C$7*Calculations!$C$82*INDEX('Monthly Data'!N:N,Calculations!$C$116+MOD(BE58,Calculations!$C$118))+Control!$C$7*Calculations!$C$83*INDEX('Monthly Data'!O:O,Calculations!$C$116+MOD(BE58,Calculations!$C$118))+Control!$C$7*Calculations!$C$84*INDEX('Monthly Data'!P:P,Calculations!$C$116+MOD(BE58,Calculations!$C$118))+Control!$C$7*Calculations!$C$85*INDEX('Monthly Data'!Q:Q,Calculations!$C$116+MOD(BE58,Calculations!$C$118))+(1-Control!$C$7*Calculations!$C$87)*INDEX('Monthly Data'!R:R,Calculations!$C$116+MOD(BE58,Calculations!$C$118))</f>
        <v>2.3852824346838646E-2</v>
      </c>
      <c r="FV58" s="86">
        <f ca="1">Control!$C$7*Calculations!$C$82*INDEX('Monthly Data'!N:N,Calculations!$C$116+MOD(BF58,Calculations!$C$118))+Control!$C$7*Calculations!$C$83*INDEX('Monthly Data'!O:O,Calculations!$C$116+MOD(BF58,Calculations!$C$118))+Control!$C$7*Calculations!$C$84*INDEX('Monthly Data'!P:P,Calculations!$C$116+MOD(BF58,Calculations!$C$118))+Control!$C$7*Calculations!$C$85*INDEX('Monthly Data'!Q:Q,Calculations!$C$116+MOD(BF58,Calculations!$C$118))+(1-Control!$C$7*Calculations!$C$87)*INDEX('Monthly Data'!R:R,Calculations!$C$116+MOD(BF58,Calculations!$C$118))</f>
        <v>2.1918137743539623E-2</v>
      </c>
      <c r="FW58" s="86">
        <f ca="1">Control!$C$7*Calculations!$C$82*INDEX('Monthly Data'!N:N,Calculations!$C$116+MOD(BG58,Calculations!$C$118))+Control!$C$7*Calculations!$C$83*INDEX('Monthly Data'!O:O,Calculations!$C$116+MOD(BG58,Calculations!$C$118))+Control!$C$7*Calculations!$C$84*INDEX('Monthly Data'!P:P,Calculations!$C$116+MOD(BG58,Calculations!$C$118))+Control!$C$7*Calculations!$C$85*INDEX('Monthly Data'!Q:Q,Calculations!$C$116+MOD(BG58,Calculations!$C$118))+(1-Control!$C$7*Calculations!$C$87)*INDEX('Monthly Data'!R:R,Calculations!$C$116+MOD(BG58,Calculations!$C$118))</f>
        <v>1.1106855739851785E-2</v>
      </c>
      <c r="FX58" s="86">
        <f ca="1">Control!$C$7*Calculations!$C$82*INDEX('Monthly Data'!N:N,Calculations!$C$116+MOD(BH58,Calculations!$C$118))+Control!$C$7*Calculations!$C$83*INDEX('Monthly Data'!O:O,Calculations!$C$116+MOD(BH58,Calculations!$C$118))+Control!$C$7*Calculations!$C$84*INDEX('Monthly Data'!P:P,Calculations!$C$116+MOD(BH58,Calculations!$C$118))+Control!$C$7*Calculations!$C$85*INDEX('Monthly Data'!Q:Q,Calculations!$C$116+MOD(BH58,Calculations!$C$118))+(1-Control!$C$7*Calculations!$C$87)*INDEX('Monthly Data'!R:R,Calculations!$C$116+MOD(BH58,Calculations!$C$118))</f>
        <v>-2.7490061308214487E-3</v>
      </c>
      <c r="FY58" s="86">
        <f ca="1">Control!$C$7*Calculations!$C$82*INDEX('Monthly Data'!N:N,Calculations!$C$116+MOD(BI58,Calculations!$C$118))+Control!$C$7*Calculations!$C$83*INDEX('Monthly Data'!O:O,Calculations!$C$116+MOD(BI58,Calculations!$C$118))+Control!$C$7*Calculations!$C$84*INDEX('Monthly Data'!P:P,Calculations!$C$116+MOD(BI58,Calculations!$C$118))+Control!$C$7*Calculations!$C$85*INDEX('Monthly Data'!Q:Q,Calculations!$C$116+MOD(BI58,Calculations!$C$118))+(1-Control!$C$7*Calculations!$C$87)*INDEX('Monthly Data'!R:R,Calculations!$C$116+MOD(BI58,Calculations!$C$118))</f>
        <v>8.4240675975201049E-3</v>
      </c>
      <c r="FZ58" s="86">
        <f ca="1">Control!$C$7*Calculations!$C$82*INDEX('Monthly Data'!N:N,Calculations!$C$116+MOD(BJ58,Calculations!$C$118))+Control!$C$7*Calculations!$C$83*INDEX('Monthly Data'!O:O,Calculations!$C$116+MOD(BJ58,Calculations!$C$118))+Control!$C$7*Calculations!$C$84*INDEX('Monthly Data'!P:P,Calculations!$C$116+MOD(BJ58,Calculations!$C$118))+Control!$C$7*Calculations!$C$85*INDEX('Monthly Data'!Q:Q,Calculations!$C$116+MOD(BJ58,Calculations!$C$118))+(1-Control!$C$7*Calculations!$C$87)*INDEX('Monthly Data'!R:R,Calculations!$C$116+MOD(BJ58,Calculations!$C$118))</f>
        <v>3.5231336013669103E-2</v>
      </c>
      <c r="GA58" s="86">
        <f ca="1">Control!$C$7*Calculations!$C$82*INDEX('Monthly Data'!N:N,Calculations!$C$116+MOD(BK58,Calculations!$C$118))+Control!$C$7*Calculations!$C$83*INDEX('Monthly Data'!O:O,Calculations!$C$116+MOD(BK58,Calculations!$C$118))+Control!$C$7*Calculations!$C$84*INDEX('Monthly Data'!P:P,Calculations!$C$116+MOD(BK58,Calculations!$C$118))+Control!$C$7*Calculations!$C$85*INDEX('Monthly Data'!Q:Q,Calculations!$C$116+MOD(BK58,Calculations!$C$118))+(1-Control!$C$7*Calculations!$C$87)*INDEX('Monthly Data'!R:R,Calculations!$C$116+MOD(BK58,Calculations!$C$118))</f>
        <v>1.9073822767906517E-2</v>
      </c>
      <c r="GB58" s="86">
        <f ca="1">Control!$C$7*Calculations!$C$82*INDEX('Monthly Data'!N:N,Calculations!$C$116+MOD(BL58,Calculations!$C$118))+Control!$C$7*Calculations!$C$83*INDEX('Monthly Data'!O:O,Calculations!$C$116+MOD(BL58,Calculations!$C$118))+Control!$C$7*Calculations!$C$84*INDEX('Monthly Data'!P:P,Calculations!$C$116+MOD(BL58,Calculations!$C$118))+Control!$C$7*Calculations!$C$85*INDEX('Monthly Data'!Q:Q,Calculations!$C$116+MOD(BL58,Calculations!$C$118))+(1-Control!$C$7*Calculations!$C$87)*INDEX('Monthly Data'!R:R,Calculations!$C$116+MOD(BL58,Calculations!$C$118))</f>
        <v>2.9708469559001142E-2</v>
      </c>
      <c r="GC58" s="86">
        <f ca="1">Control!$C$7*Calculations!$C$82*INDEX('Monthly Data'!N:N,Calculations!$C$116+MOD(BM58,Calculations!$C$118))+Control!$C$7*Calculations!$C$83*INDEX('Monthly Data'!O:O,Calculations!$C$116+MOD(BM58,Calculations!$C$118))+Control!$C$7*Calculations!$C$84*INDEX('Monthly Data'!P:P,Calculations!$C$116+MOD(BM58,Calculations!$C$118))+Control!$C$7*Calculations!$C$85*INDEX('Monthly Data'!Q:Q,Calculations!$C$116+MOD(BM58,Calculations!$C$118))+(1-Control!$C$7*Calculations!$C$87)*INDEX('Monthly Data'!R:R,Calculations!$C$116+MOD(BM58,Calculations!$C$118))</f>
        <v>6.2631896128884862E-3</v>
      </c>
      <c r="GD58" s="86">
        <f ca="1">Control!$C$7*Calculations!$C$82*INDEX('Monthly Data'!N:N,Calculations!$C$116+MOD(BN58,Calculations!$C$118))+Control!$C$7*Calculations!$C$83*INDEX('Monthly Data'!O:O,Calculations!$C$116+MOD(BN58,Calculations!$C$118))+Control!$C$7*Calculations!$C$84*INDEX('Monthly Data'!P:P,Calculations!$C$116+MOD(BN58,Calculations!$C$118))+Control!$C$7*Calculations!$C$85*INDEX('Monthly Data'!Q:Q,Calculations!$C$116+MOD(BN58,Calculations!$C$118))+(1-Control!$C$7*Calculations!$C$87)*INDEX('Monthly Data'!R:R,Calculations!$C$116+MOD(BN58,Calculations!$C$118))</f>
        <v>-2.6378232493851243E-2</v>
      </c>
      <c r="GE58" s="86">
        <f ca="1">Control!$C$7*Calculations!$C$82*INDEX('Monthly Data'!N:N,Calculations!$C$116+MOD(BO58,Calculations!$C$118))+Control!$C$7*Calculations!$C$83*INDEX('Monthly Data'!O:O,Calculations!$C$116+MOD(BO58,Calculations!$C$118))+Control!$C$7*Calculations!$C$84*INDEX('Monthly Data'!P:P,Calculations!$C$116+MOD(BO58,Calculations!$C$118))+Control!$C$7*Calculations!$C$85*INDEX('Monthly Data'!Q:Q,Calculations!$C$116+MOD(BO58,Calculations!$C$118))+(1-Control!$C$7*Calculations!$C$87)*INDEX('Monthly Data'!R:R,Calculations!$C$116+MOD(BO58,Calculations!$C$118))</f>
        <v>-1.3959200237295809E-2</v>
      </c>
      <c r="GF58" s="86">
        <f ca="1">Control!$C$7*Calculations!$C$82*INDEX('Monthly Data'!N:N,Calculations!$C$116+MOD(BP58,Calculations!$C$118))+Control!$C$7*Calculations!$C$83*INDEX('Monthly Data'!O:O,Calculations!$C$116+MOD(BP58,Calculations!$C$118))+Control!$C$7*Calculations!$C$84*INDEX('Monthly Data'!P:P,Calculations!$C$116+MOD(BP58,Calculations!$C$118))+Control!$C$7*Calculations!$C$85*INDEX('Monthly Data'!Q:Q,Calculations!$C$116+MOD(BP58,Calculations!$C$118))+(1-Control!$C$7*Calculations!$C$87)*INDEX('Monthly Data'!R:R,Calculations!$C$116+MOD(BP58,Calculations!$C$118))</f>
        <v>1.046389543479892E-2</v>
      </c>
      <c r="GG58" s="86">
        <f ca="1">Control!$C$7*Calculations!$C$82*INDEX('Monthly Data'!N:N,Calculations!$C$116+MOD(BQ58,Calculations!$C$118))+Control!$C$7*Calculations!$C$83*INDEX('Monthly Data'!O:O,Calculations!$C$116+MOD(BQ58,Calculations!$C$118))+Control!$C$7*Calculations!$C$84*INDEX('Monthly Data'!P:P,Calculations!$C$116+MOD(BQ58,Calculations!$C$118))+Control!$C$7*Calculations!$C$85*INDEX('Monthly Data'!Q:Q,Calculations!$C$116+MOD(BQ58,Calculations!$C$118))+(1-Control!$C$7*Calculations!$C$87)*INDEX('Monthly Data'!R:R,Calculations!$C$116+MOD(BQ58,Calculations!$C$118))</f>
        <v>-2.0259958308006688E-2</v>
      </c>
      <c r="GH58" s="86">
        <f ca="1">Control!$C$7*Calculations!$C$82*INDEX('Monthly Data'!N:N,Calculations!$C$116+MOD(BR58,Calculations!$C$118))+Control!$C$7*Calculations!$C$83*INDEX('Monthly Data'!O:O,Calculations!$C$116+MOD(BR58,Calculations!$C$118))+Control!$C$7*Calculations!$C$84*INDEX('Monthly Data'!P:P,Calculations!$C$116+MOD(BR58,Calculations!$C$118))+Control!$C$7*Calculations!$C$85*INDEX('Monthly Data'!Q:Q,Calculations!$C$116+MOD(BR58,Calculations!$C$118))+(1-Control!$C$7*Calculations!$C$87)*INDEX('Monthly Data'!R:R,Calculations!$C$116+MOD(BR58,Calculations!$C$118))</f>
        <v>3.6332715283247441E-2</v>
      </c>
      <c r="GI58" s="86">
        <f ca="1">Control!$C$7*Calculations!$C$82*INDEX('Monthly Data'!N:N,Calculations!$C$116+MOD(BS58,Calculations!$C$118))+Control!$C$7*Calculations!$C$83*INDEX('Monthly Data'!O:O,Calculations!$C$116+MOD(BS58,Calculations!$C$118))+Control!$C$7*Calculations!$C$84*INDEX('Monthly Data'!P:P,Calculations!$C$116+MOD(BS58,Calculations!$C$118))+Control!$C$7*Calculations!$C$85*INDEX('Monthly Data'!Q:Q,Calculations!$C$116+MOD(BS58,Calculations!$C$118))+(1-Control!$C$7*Calculations!$C$87)*INDEX('Monthly Data'!R:R,Calculations!$C$116+MOD(BS58,Calculations!$C$118))</f>
        <v>-9.839093431862074E-3</v>
      </c>
      <c r="GJ58" s="86">
        <f ca="1">Control!$C$7*Calculations!$C$82*INDEX('Monthly Data'!N:N,Calculations!$C$116+MOD(BT58,Calculations!$C$118))+Control!$C$7*Calculations!$C$83*INDEX('Monthly Data'!O:O,Calculations!$C$116+MOD(BT58,Calculations!$C$118))+Control!$C$7*Calculations!$C$84*INDEX('Monthly Data'!P:P,Calculations!$C$116+MOD(BT58,Calculations!$C$118))+Control!$C$7*Calculations!$C$85*INDEX('Monthly Data'!Q:Q,Calculations!$C$116+MOD(BT58,Calculations!$C$118))+(1-Control!$C$7*Calculations!$C$87)*INDEX('Monthly Data'!R:R,Calculations!$C$116+MOD(BT58,Calculations!$C$118))</f>
        <v>-2.0269389991732112E-2</v>
      </c>
      <c r="GK58" s="86">
        <f ca="1">Control!$C$7*Calculations!$C$82*INDEX('Monthly Data'!N:N,Calculations!$C$116+MOD(BU58,Calculations!$C$118))+Control!$C$7*Calculations!$C$83*INDEX('Monthly Data'!O:O,Calculations!$C$116+MOD(BU58,Calculations!$C$118))+Control!$C$7*Calculations!$C$84*INDEX('Monthly Data'!P:P,Calculations!$C$116+MOD(BU58,Calculations!$C$118))+Control!$C$7*Calculations!$C$85*INDEX('Monthly Data'!Q:Q,Calculations!$C$116+MOD(BU58,Calculations!$C$118))+(1-Control!$C$7*Calculations!$C$87)*INDEX('Monthly Data'!R:R,Calculations!$C$116+MOD(BU58,Calculations!$C$118))</f>
        <v>4.5735623984309991E-2</v>
      </c>
      <c r="GL58" s="86">
        <f ca="1">Control!$C$7*Calculations!$C$82*INDEX('Monthly Data'!N:N,Calculations!$C$116+MOD(BV58,Calculations!$C$118))+Control!$C$7*Calculations!$C$83*INDEX('Monthly Data'!O:O,Calculations!$C$116+MOD(BV58,Calculations!$C$118))+Control!$C$7*Calculations!$C$84*INDEX('Monthly Data'!P:P,Calculations!$C$116+MOD(BV58,Calculations!$C$118))+Control!$C$7*Calculations!$C$85*INDEX('Monthly Data'!Q:Q,Calculations!$C$116+MOD(BV58,Calculations!$C$118))+(1-Control!$C$7*Calculations!$C$87)*INDEX('Monthly Data'!R:R,Calculations!$C$116+MOD(BV58,Calculations!$C$118))</f>
        <v>-1.3959200237295809E-2</v>
      </c>
      <c r="GM58" s="86">
        <f ca="1">Control!$C$7*Calculations!$C$82*INDEX('Monthly Data'!N:N,Calculations!$C$116+MOD(BW58,Calculations!$C$118))+Control!$C$7*Calculations!$C$83*INDEX('Monthly Data'!O:O,Calculations!$C$116+MOD(BW58,Calculations!$C$118))+Control!$C$7*Calculations!$C$84*INDEX('Monthly Data'!P:P,Calculations!$C$116+MOD(BW58,Calculations!$C$118))+Control!$C$7*Calculations!$C$85*INDEX('Monthly Data'!Q:Q,Calculations!$C$116+MOD(BW58,Calculations!$C$118))+(1-Control!$C$7*Calculations!$C$87)*INDEX('Monthly Data'!R:R,Calculations!$C$116+MOD(BW58,Calculations!$C$118))</f>
        <v>1.2722494017511032E-2</v>
      </c>
      <c r="GN58" s="86">
        <f ca="1">Control!$C$7*Calculations!$C$82*INDEX('Monthly Data'!N:N,Calculations!$C$116+MOD(BX58,Calculations!$C$118))+Control!$C$7*Calculations!$C$83*INDEX('Monthly Data'!O:O,Calculations!$C$116+MOD(BX58,Calculations!$C$118))+Control!$C$7*Calculations!$C$84*INDEX('Monthly Data'!P:P,Calculations!$C$116+MOD(BX58,Calculations!$C$118))+Control!$C$7*Calculations!$C$85*INDEX('Monthly Data'!Q:Q,Calculations!$C$116+MOD(BX58,Calculations!$C$118))+(1-Control!$C$7*Calculations!$C$87)*INDEX('Monthly Data'!R:R,Calculations!$C$116+MOD(BX58,Calculations!$C$118))</f>
        <v>1.7599621212565995E-2</v>
      </c>
      <c r="GO58" s="86">
        <f ca="1">Control!$C$7*Calculations!$C$82*INDEX('Monthly Data'!N:N,Calculations!$C$116+MOD(BY58,Calculations!$C$118))+Control!$C$7*Calculations!$C$83*INDEX('Monthly Data'!O:O,Calculations!$C$116+MOD(BY58,Calculations!$C$118))+Control!$C$7*Calculations!$C$84*INDEX('Monthly Data'!P:P,Calculations!$C$116+MOD(BY58,Calculations!$C$118))+Control!$C$7*Calculations!$C$85*INDEX('Monthly Data'!Q:Q,Calculations!$C$116+MOD(BY58,Calculations!$C$118))+(1-Control!$C$7*Calculations!$C$87)*INDEX('Monthly Data'!R:R,Calculations!$C$116+MOD(BY58,Calculations!$C$118))</f>
        <v>3.5231336013669103E-2</v>
      </c>
      <c r="GP58" s="86">
        <f ca="1">Control!$C$7*Calculations!$C$82*INDEX('Monthly Data'!N:N,Calculations!$C$116+MOD(BZ58,Calculations!$C$118))+Control!$C$7*Calculations!$C$83*INDEX('Monthly Data'!O:O,Calculations!$C$116+MOD(BZ58,Calculations!$C$118))+Control!$C$7*Calculations!$C$84*INDEX('Monthly Data'!P:P,Calculations!$C$116+MOD(BZ58,Calculations!$C$118))+Control!$C$7*Calculations!$C$85*INDEX('Monthly Data'!Q:Q,Calculations!$C$116+MOD(BZ58,Calculations!$C$118))+(1-Control!$C$7*Calculations!$C$87)*INDEX('Monthly Data'!R:R,Calculations!$C$116+MOD(BZ58,Calculations!$C$118))</f>
        <v>1.1704119272391494E-2</v>
      </c>
      <c r="GQ58" s="86">
        <f ca="1">Control!$C$7*Calculations!$C$82*INDEX('Monthly Data'!N:N,Calculations!$C$116+MOD(CA58,Calculations!$C$118))+Control!$C$7*Calculations!$C$83*INDEX('Monthly Data'!O:O,Calculations!$C$116+MOD(CA58,Calculations!$C$118))+Control!$C$7*Calculations!$C$84*INDEX('Monthly Data'!P:P,Calculations!$C$116+MOD(CA58,Calculations!$C$118))+Control!$C$7*Calculations!$C$85*INDEX('Monthly Data'!Q:Q,Calculations!$C$116+MOD(CA58,Calculations!$C$118))+(1-Control!$C$7*Calculations!$C$87)*INDEX('Monthly Data'!R:R,Calculations!$C$116+MOD(CA58,Calculations!$C$118))</f>
        <v>2.377894462657602E-2</v>
      </c>
      <c r="GR58" s="86">
        <f ca="1">Control!$C$7*Calculations!$C$82*INDEX('Monthly Data'!N:N,Calculations!$C$116+MOD(CB58,Calculations!$C$118))+Control!$C$7*Calculations!$C$83*INDEX('Monthly Data'!O:O,Calculations!$C$116+MOD(CB58,Calculations!$C$118))+Control!$C$7*Calculations!$C$84*INDEX('Monthly Data'!P:P,Calculations!$C$116+MOD(CB58,Calculations!$C$118))+Control!$C$7*Calculations!$C$85*INDEX('Monthly Data'!Q:Q,Calculations!$C$116+MOD(CB58,Calculations!$C$118))+(1-Control!$C$7*Calculations!$C$87)*INDEX('Monthly Data'!R:R,Calculations!$C$116+MOD(CB58,Calculations!$C$118))</f>
        <v>2.4722579420195831E-2</v>
      </c>
      <c r="GS58" s="86">
        <f ca="1">Control!$C$7*Calculations!$C$82*INDEX('Monthly Data'!N:N,Calculations!$C$116+MOD(CC58,Calculations!$C$118))+Control!$C$7*Calculations!$C$83*INDEX('Monthly Data'!O:O,Calculations!$C$116+MOD(CC58,Calculations!$C$118))+Control!$C$7*Calculations!$C$84*INDEX('Monthly Data'!P:P,Calculations!$C$116+MOD(CC58,Calculations!$C$118))+Control!$C$7*Calculations!$C$85*INDEX('Monthly Data'!Q:Q,Calculations!$C$116+MOD(CC58,Calculations!$C$118))+(1-Control!$C$7*Calculations!$C$87)*INDEX('Monthly Data'!R:R,Calculations!$C$116+MOD(CC58,Calculations!$C$118))</f>
        <v>-2.5168357537820856E-4</v>
      </c>
      <c r="GT58" s="86">
        <f ca="1">Control!$C$7*Calculations!$C$82*INDEX('Monthly Data'!N:N,Calculations!$C$116+MOD(CD58,Calculations!$C$118))+Control!$C$7*Calculations!$C$83*INDEX('Monthly Data'!O:O,Calculations!$C$116+MOD(CD58,Calculations!$C$118))+Control!$C$7*Calculations!$C$84*INDEX('Monthly Data'!P:P,Calculations!$C$116+MOD(CD58,Calculations!$C$118))+Control!$C$7*Calculations!$C$85*INDEX('Monthly Data'!Q:Q,Calculations!$C$116+MOD(CD58,Calculations!$C$118))+(1-Control!$C$7*Calculations!$C$87)*INDEX('Monthly Data'!R:R,Calculations!$C$116+MOD(CD58,Calculations!$C$118))</f>
        <v>1.5115046179922851E-2</v>
      </c>
      <c r="GU58" s="86">
        <f ca="1">Control!$C$7*Calculations!$C$82*INDEX('Monthly Data'!N:N,Calculations!$C$116+MOD(CE58,Calculations!$C$118))+Control!$C$7*Calculations!$C$83*INDEX('Monthly Data'!O:O,Calculations!$C$116+MOD(CE58,Calculations!$C$118))+Control!$C$7*Calculations!$C$84*INDEX('Monthly Data'!P:P,Calculations!$C$116+MOD(CE58,Calculations!$C$118))+Control!$C$7*Calculations!$C$85*INDEX('Monthly Data'!Q:Q,Calculations!$C$116+MOD(CE58,Calculations!$C$118))+(1-Control!$C$7*Calculations!$C$87)*INDEX('Monthly Data'!R:R,Calculations!$C$116+MOD(CE58,Calculations!$C$118))</f>
        <v>7.5897487599915015E-3</v>
      </c>
      <c r="GV58" s="86">
        <f ca="1">Control!$C$7*Calculations!$C$82*INDEX('Monthly Data'!N:N,Calculations!$C$116+MOD(CF58,Calculations!$C$118))+Control!$C$7*Calculations!$C$83*INDEX('Monthly Data'!O:O,Calculations!$C$116+MOD(CF58,Calculations!$C$118))+Control!$C$7*Calculations!$C$84*INDEX('Monthly Data'!P:P,Calculations!$C$116+MOD(CF58,Calculations!$C$118))+Control!$C$7*Calculations!$C$85*INDEX('Monthly Data'!Q:Q,Calculations!$C$116+MOD(CF58,Calculations!$C$118))+(1-Control!$C$7*Calculations!$C$87)*INDEX('Monthly Data'!R:R,Calculations!$C$116+MOD(CF58,Calculations!$C$118))</f>
        <v>2.1918137743539623E-2</v>
      </c>
      <c r="GW58" s="86">
        <f ca="1">Control!$C$7*Calculations!$C$82*INDEX('Monthly Data'!N:N,Calculations!$C$116+MOD(CG58,Calculations!$C$118))+Control!$C$7*Calculations!$C$83*INDEX('Monthly Data'!O:O,Calculations!$C$116+MOD(CG58,Calculations!$C$118))+Control!$C$7*Calculations!$C$84*INDEX('Monthly Data'!P:P,Calculations!$C$116+MOD(CG58,Calculations!$C$118))+Control!$C$7*Calculations!$C$85*INDEX('Monthly Data'!Q:Q,Calculations!$C$116+MOD(CG58,Calculations!$C$118))+(1-Control!$C$7*Calculations!$C$87)*INDEX('Monthly Data'!R:R,Calculations!$C$116+MOD(CG58,Calculations!$C$118))</f>
        <v>7.5897487599915015E-3</v>
      </c>
      <c r="GX58" s="86">
        <f ca="1">Control!$C$7*Calculations!$C$82*INDEX('Monthly Data'!N:N,Calculations!$C$116+MOD(CH58,Calculations!$C$118))+Control!$C$7*Calculations!$C$83*INDEX('Monthly Data'!O:O,Calculations!$C$116+MOD(CH58,Calculations!$C$118))+Control!$C$7*Calculations!$C$84*INDEX('Monthly Data'!P:P,Calculations!$C$116+MOD(CH58,Calculations!$C$118))+Control!$C$7*Calculations!$C$85*INDEX('Monthly Data'!Q:Q,Calculations!$C$116+MOD(CH58,Calculations!$C$118))+(1-Control!$C$7*Calculations!$C$87)*INDEX('Monthly Data'!R:R,Calculations!$C$116+MOD(CH58,Calculations!$C$118))</f>
        <v>-3.9863250714949353E-2</v>
      </c>
      <c r="GY58" s="86">
        <f ca="1">Control!$C$7*Calculations!$C$82*INDEX('Monthly Data'!N:N,Calculations!$C$116+MOD(CI58,Calculations!$C$118))+Control!$C$7*Calculations!$C$83*INDEX('Monthly Data'!O:O,Calculations!$C$116+MOD(CI58,Calculations!$C$118))+Control!$C$7*Calculations!$C$84*INDEX('Monthly Data'!P:P,Calculations!$C$116+MOD(CI58,Calculations!$C$118))+Control!$C$7*Calculations!$C$85*INDEX('Monthly Data'!Q:Q,Calculations!$C$116+MOD(CI58,Calculations!$C$118))+(1-Control!$C$7*Calculations!$C$87)*INDEX('Monthly Data'!R:R,Calculations!$C$116+MOD(CI58,Calculations!$C$118))</f>
        <v>1.1786765492207996E-2</v>
      </c>
      <c r="GZ58" s="86">
        <f ca="1">Control!$C$7*Calculations!$C$82*INDEX('Monthly Data'!N:N,Calculations!$C$116+MOD(CJ58,Calculations!$C$118))+Control!$C$7*Calculations!$C$83*INDEX('Monthly Data'!O:O,Calculations!$C$116+MOD(CJ58,Calculations!$C$118))+Control!$C$7*Calculations!$C$84*INDEX('Monthly Data'!P:P,Calculations!$C$116+MOD(CJ58,Calculations!$C$118))+Control!$C$7*Calculations!$C$85*INDEX('Monthly Data'!Q:Q,Calculations!$C$116+MOD(CJ58,Calculations!$C$118))+(1-Control!$C$7*Calculations!$C$87)*INDEX('Monthly Data'!R:R,Calculations!$C$116+MOD(CJ58,Calculations!$C$118))</f>
        <v>2.3206536303657571E-2</v>
      </c>
      <c r="HA58" s="86">
        <f ca="1">Control!$C$7*Calculations!$C$82*INDEX('Monthly Data'!N:N,Calculations!$C$116+MOD(CK58,Calculations!$C$118))+Control!$C$7*Calculations!$C$83*INDEX('Monthly Data'!O:O,Calculations!$C$116+MOD(CK58,Calculations!$C$118))+Control!$C$7*Calculations!$C$84*INDEX('Monthly Data'!P:P,Calculations!$C$116+MOD(CK58,Calculations!$C$118))+Control!$C$7*Calculations!$C$85*INDEX('Monthly Data'!Q:Q,Calculations!$C$116+MOD(CK58,Calculations!$C$118))+(1-Control!$C$7*Calculations!$C$87)*INDEX('Monthly Data'!R:R,Calculations!$C$116+MOD(CK58,Calculations!$C$118))</f>
        <v>-2.0269389991732112E-2</v>
      </c>
      <c r="HB58" s="86">
        <f ca="1">Control!$C$7*Calculations!$C$82*INDEX('Monthly Data'!N:N,Calculations!$C$116+MOD(CL58,Calculations!$C$118))+Control!$C$7*Calculations!$C$83*INDEX('Monthly Data'!O:O,Calculations!$C$116+MOD(CL58,Calculations!$C$118))+Control!$C$7*Calculations!$C$84*INDEX('Monthly Data'!P:P,Calculations!$C$116+MOD(CL58,Calculations!$C$118))+Control!$C$7*Calculations!$C$85*INDEX('Monthly Data'!Q:Q,Calculations!$C$116+MOD(CL58,Calculations!$C$118))+(1-Control!$C$7*Calculations!$C$87)*INDEX('Monthly Data'!R:R,Calculations!$C$116+MOD(CL58,Calculations!$C$118))</f>
        <v>1.0415351832335435E-2</v>
      </c>
      <c r="HC58" s="86">
        <f ca="1">Control!$C$7*Calculations!$C$82*INDEX('Monthly Data'!N:N,Calculations!$C$116+MOD(CM58,Calculations!$C$118))+Control!$C$7*Calculations!$C$83*INDEX('Monthly Data'!O:O,Calculations!$C$116+MOD(CM58,Calculations!$C$118))+Control!$C$7*Calculations!$C$84*INDEX('Monthly Data'!P:P,Calculations!$C$116+MOD(CM58,Calculations!$C$118))+Control!$C$7*Calculations!$C$85*INDEX('Monthly Data'!Q:Q,Calculations!$C$116+MOD(CM58,Calculations!$C$118))+(1-Control!$C$7*Calculations!$C$87)*INDEX('Monthly Data'!R:R,Calculations!$C$116+MOD(CM58,Calculations!$C$118))</f>
        <v>-7.3651264633385334E-4</v>
      </c>
      <c r="HD58" s="86">
        <f ca="1">Control!$C$7*Calculations!$C$82*INDEX('Monthly Data'!N:N,Calculations!$C$116+MOD(CN58,Calculations!$C$118))+Control!$C$7*Calculations!$C$83*INDEX('Monthly Data'!O:O,Calculations!$C$116+MOD(CN58,Calculations!$C$118))+Control!$C$7*Calculations!$C$84*INDEX('Monthly Data'!P:P,Calculations!$C$116+MOD(CN58,Calculations!$C$118))+Control!$C$7*Calculations!$C$85*INDEX('Monthly Data'!Q:Q,Calculations!$C$116+MOD(CN58,Calculations!$C$118))+(1-Control!$C$7*Calculations!$C$87)*INDEX('Monthly Data'!R:R,Calculations!$C$116+MOD(CN58,Calculations!$C$118))</f>
        <v>-3.8875517825435772E-3</v>
      </c>
      <c r="HE58" s="86">
        <f ca="1">Control!$C$7*Calculations!$C$82*INDEX('Monthly Data'!N:N,Calculations!$C$116+MOD(CO58,Calculations!$C$118))+Control!$C$7*Calculations!$C$83*INDEX('Monthly Data'!O:O,Calculations!$C$116+MOD(CO58,Calculations!$C$118))+Control!$C$7*Calculations!$C$84*INDEX('Monthly Data'!P:P,Calculations!$C$116+MOD(CO58,Calculations!$C$118))+Control!$C$7*Calculations!$C$85*INDEX('Monthly Data'!Q:Q,Calculations!$C$116+MOD(CO58,Calculations!$C$118))+(1-Control!$C$7*Calculations!$C$87)*INDEX('Monthly Data'!R:R,Calculations!$C$116+MOD(CO58,Calculations!$C$118))</f>
        <v>1.7361594973213587E-2</v>
      </c>
      <c r="HF58" s="86">
        <f ca="1">Control!$C$7*Calculations!$C$82*INDEX('Monthly Data'!N:N,Calculations!$C$116+MOD(CP58,Calculations!$C$118))+Control!$C$7*Calculations!$C$83*INDEX('Monthly Data'!O:O,Calculations!$C$116+MOD(CP58,Calculations!$C$118))+Control!$C$7*Calculations!$C$84*INDEX('Monthly Data'!P:P,Calculations!$C$116+MOD(CP58,Calculations!$C$118))+Control!$C$7*Calculations!$C$85*INDEX('Monthly Data'!Q:Q,Calculations!$C$116+MOD(CP58,Calculations!$C$118))+(1-Control!$C$7*Calculations!$C$87)*INDEX('Monthly Data'!R:R,Calculations!$C$116+MOD(CP58,Calculations!$C$118))</f>
        <v>1.1809891087585166E-2</v>
      </c>
      <c r="HG58" s="86">
        <f ca="1">Control!$C$7*Calculations!$C$82*INDEX('Monthly Data'!N:N,Calculations!$C$116+MOD(CQ58,Calculations!$C$118))+Control!$C$7*Calculations!$C$83*INDEX('Monthly Data'!O:O,Calculations!$C$116+MOD(CQ58,Calculations!$C$118))+Control!$C$7*Calculations!$C$84*INDEX('Monthly Data'!P:P,Calculations!$C$116+MOD(CQ58,Calculations!$C$118))+Control!$C$7*Calculations!$C$85*INDEX('Monthly Data'!Q:Q,Calculations!$C$116+MOD(CQ58,Calculations!$C$118))+(1-Control!$C$7*Calculations!$C$87)*INDEX('Monthly Data'!R:R,Calculations!$C$116+MOD(CQ58,Calculations!$C$118))</f>
        <v>4.089189590407355E-3</v>
      </c>
      <c r="HH58" s="86">
        <f ca="1">Control!$C$7*Calculations!$C$82*INDEX('Monthly Data'!N:N,Calculations!$C$116+MOD(CR58,Calculations!$C$118))+Control!$C$7*Calculations!$C$83*INDEX('Monthly Data'!O:O,Calculations!$C$116+MOD(CR58,Calculations!$C$118))+Control!$C$7*Calculations!$C$84*INDEX('Monthly Data'!P:P,Calculations!$C$116+MOD(CR58,Calculations!$C$118))+Control!$C$7*Calculations!$C$85*INDEX('Monthly Data'!Q:Q,Calculations!$C$116+MOD(CR58,Calculations!$C$118))+(1-Control!$C$7*Calculations!$C$87)*INDEX('Monthly Data'!R:R,Calculations!$C$116+MOD(CR58,Calculations!$C$118))</f>
        <v>-1.9947061878162777E-2</v>
      </c>
      <c r="HI58" s="86">
        <f ca="1">Control!$C$7*Calculations!$C$82*INDEX('Monthly Data'!N:N,Calculations!$C$116+MOD(CS58,Calculations!$C$118))+Control!$C$7*Calculations!$C$83*INDEX('Monthly Data'!O:O,Calculations!$C$116+MOD(CS58,Calculations!$C$118))+Control!$C$7*Calculations!$C$84*INDEX('Monthly Data'!P:P,Calculations!$C$116+MOD(CS58,Calculations!$C$118))+Control!$C$7*Calculations!$C$85*INDEX('Monthly Data'!Q:Q,Calculations!$C$116+MOD(CS58,Calculations!$C$118))+(1-Control!$C$7*Calculations!$C$87)*INDEX('Monthly Data'!R:R,Calculations!$C$116+MOD(CS58,Calculations!$C$118))</f>
        <v>7.3538285850108537E-3</v>
      </c>
      <c r="HJ58" s="86">
        <f ca="1">Control!$C$7*Calculations!$C$82*INDEX('Monthly Data'!N:N,Calculations!$C$116+MOD(CT58,Calculations!$C$118))+Control!$C$7*Calculations!$C$83*INDEX('Monthly Data'!O:O,Calculations!$C$116+MOD(CT58,Calculations!$C$118))+Control!$C$7*Calculations!$C$84*INDEX('Monthly Data'!P:P,Calculations!$C$116+MOD(CT58,Calculations!$C$118))+Control!$C$7*Calculations!$C$85*INDEX('Monthly Data'!Q:Q,Calculations!$C$116+MOD(CT58,Calculations!$C$118))+(1-Control!$C$7*Calculations!$C$87)*INDEX('Monthly Data'!R:R,Calculations!$C$116+MOD(CT58,Calculations!$C$118))</f>
        <v>3.1070573055362403E-2</v>
      </c>
      <c r="HK58" s="86">
        <f ca="1">Control!$C$7*Calculations!$C$82*INDEX('Monthly Data'!N:N,Calculations!$C$116+MOD(CU58,Calculations!$C$118))+Control!$C$7*Calculations!$C$83*INDEX('Monthly Data'!O:O,Calculations!$C$116+MOD(CU58,Calculations!$C$118))+Control!$C$7*Calculations!$C$84*INDEX('Monthly Data'!P:P,Calculations!$C$116+MOD(CU58,Calculations!$C$118))+Control!$C$7*Calculations!$C$85*INDEX('Monthly Data'!Q:Q,Calculations!$C$116+MOD(CU58,Calculations!$C$118))+(1-Control!$C$7*Calculations!$C$87)*INDEX('Monthly Data'!R:R,Calculations!$C$116+MOD(CU58,Calculations!$C$118))</f>
        <v>2.766281641786093E-2</v>
      </c>
      <c r="HL58" s="86">
        <f ca="1">Control!$C$7*Calculations!$C$82*INDEX('Monthly Data'!N:N,Calculations!$C$116+MOD(CV58,Calculations!$C$118))+Control!$C$7*Calculations!$C$83*INDEX('Monthly Data'!O:O,Calculations!$C$116+MOD(CV58,Calculations!$C$118))+Control!$C$7*Calculations!$C$84*INDEX('Monthly Data'!P:P,Calculations!$C$116+MOD(CV58,Calculations!$C$118))+Control!$C$7*Calculations!$C$85*INDEX('Monthly Data'!Q:Q,Calculations!$C$116+MOD(CV58,Calculations!$C$118))+(1-Control!$C$7*Calculations!$C$87)*INDEX('Monthly Data'!R:R,Calculations!$C$116+MOD(CV58,Calculations!$C$118))</f>
        <v>6.4539397490030407E-3</v>
      </c>
      <c r="HM58" s="86">
        <f ca="1">Control!$C$7*Calculations!$C$82*INDEX('Monthly Data'!N:N,Calculations!$C$116+MOD(CW58,Calculations!$C$118))+Control!$C$7*Calculations!$C$83*INDEX('Monthly Data'!O:O,Calculations!$C$116+MOD(CW58,Calculations!$C$118))+Control!$C$7*Calculations!$C$84*INDEX('Monthly Data'!P:P,Calculations!$C$116+MOD(CW58,Calculations!$C$118))+Control!$C$7*Calculations!$C$85*INDEX('Monthly Data'!Q:Q,Calculations!$C$116+MOD(CW58,Calculations!$C$118))+(1-Control!$C$7*Calculations!$C$87)*INDEX('Monthly Data'!R:R,Calculations!$C$116+MOD(CW58,Calculations!$C$118))</f>
        <v>3.6332715283247441E-2</v>
      </c>
      <c r="HN58" s="86">
        <f ca="1">Control!$C$7*Calculations!$C$82*INDEX('Monthly Data'!N:N,Calculations!$C$116+MOD(CX58,Calculations!$C$118))+Control!$C$7*Calculations!$C$83*INDEX('Monthly Data'!O:O,Calculations!$C$116+MOD(CX58,Calculations!$C$118))+Control!$C$7*Calculations!$C$84*INDEX('Monthly Data'!P:P,Calculations!$C$116+MOD(CX58,Calculations!$C$118))+Control!$C$7*Calculations!$C$85*INDEX('Monthly Data'!Q:Q,Calculations!$C$116+MOD(CX58,Calculations!$C$118))+(1-Control!$C$7*Calculations!$C$87)*INDEX('Monthly Data'!R:R,Calculations!$C$116+MOD(CX58,Calculations!$C$118))</f>
        <v>1.046389543479892E-2</v>
      </c>
      <c r="HO58" s="86">
        <f ca="1">Control!$C$7*Calculations!$C$82*INDEX('Monthly Data'!N:N,Calculations!$C$116+MOD(CY58,Calculations!$C$118))+Control!$C$7*Calculations!$C$83*INDEX('Monthly Data'!O:O,Calculations!$C$116+MOD(CY58,Calculations!$C$118))+Control!$C$7*Calculations!$C$84*INDEX('Monthly Data'!P:P,Calculations!$C$116+MOD(CY58,Calculations!$C$118))+Control!$C$7*Calculations!$C$85*INDEX('Monthly Data'!Q:Q,Calculations!$C$116+MOD(CY58,Calculations!$C$118))+(1-Control!$C$7*Calculations!$C$87)*INDEX('Monthly Data'!R:R,Calculations!$C$116+MOD(CY58,Calculations!$C$118))</f>
        <v>-2.6378232493851243E-2</v>
      </c>
      <c r="HP58" s="86">
        <f ca="1">Control!$C$7*Calculations!$C$82*INDEX('Monthly Data'!N:N,Calculations!$C$116+MOD(CZ58,Calculations!$C$118))+Control!$C$7*Calculations!$C$83*INDEX('Monthly Data'!O:O,Calculations!$C$116+MOD(CZ58,Calculations!$C$118))+Control!$C$7*Calculations!$C$84*INDEX('Monthly Data'!P:P,Calculations!$C$116+MOD(CZ58,Calculations!$C$118))+Control!$C$7*Calculations!$C$85*INDEX('Monthly Data'!Q:Q,Calculations!$C$116+MOD(CZ58,Calculations!$C$118))+(1-Control!$C$7*Calculations!$C$87)*INDEX('Monthly Data'!R:R,Calculations!$C$116+MOD(CZ58,Calculations!$C$118))</f>
        <v>-1.9947061878162777E-2</v>
      </c>
      <c r="HQ58" s="86">
        <f ca="1">Control!$C$7*Calculations!$C$82*INDEX('Monthly Data'!N:N,Calculations!$C$116+MOD(DA58,Calculations!$C$118))+Control!$C$7*Calculations!$C$83*INDEX('Monthly Data'!O:O,Calculations!$C$116+MOD(DA58,Calculations!$C$118))+Control!$C$7*Calculations!$C$84*INDEX('Monthly Data'!P:P,Calculations!$C$116+MOD(DA58,Calculations!$C$118))+Control!$C$7*Calculations!$C$85*INDEX('Monthly Data'!Q:Q,Calculations!$C$116+MOD(DA58,Calculations!$C$118))+(1-Control!$C$7*Calculations!$C$87)*INDEX('Monthly Data'!R:R,Calculations!$C$116+MOD(DA58,Calculations!$C$118))</f>
        <v>3.8809817903524786E-2</v>
      </c>
      <c r="HR58" s="86">
        <f ca="1">Control!$C$7*Calculations!$C$82*INDEX('Monthly Data'!N:N,Calculations!$C$116+MOD(DB58,Calculations!$C$118))+Control!$C$7*Calculations!$C$83*INDEX('Monthly Data'!O:O,Calculations!$C$116+MOD(DB58,Calculations!$C$118))+Control!$C$7*Calculations!$C$84*INDEX('Monthly Data'!P:P,Calculations!$C$116+MOD(DB58,Calculations!$C$118))+Control!$C$7*Calculations!$C$85*INDEX('Monthly Data'!Q:Q,Calculations!$C$116+MOD(DB58,Calculations!$C$118))+(1-Control!$C$7*Calculations!$C$87)*INDEX('Monthly Data'!R:R,Calculations!$C$116+MOD(DB58,Calculations!$C$118))</f>
        <v>-7.4084874653726545E-3</v>
      </c>
      <c r="HS58" s="86">
        <f ca="1">Control!$C$7*Calculations!$C$82*INDEX('Monthly Data'!N:N,Calculations!$C$116+MOD(DC58,Calculations!$C$118))+Control!$C$7*Calculations!$C$83*INDEX('Monthly Data'!O:O,Calculations!$C$116+MOD(DC58,Calculations!$C$118))+Control!$C$7*Calculations!$C$84*INDEX('Monthly Data'!P:P,Calculations!$C$116+MOD(DC58,Calculations!$C$118))+Control!$C$7*Calculations!$C$85*INDEX('Monthly Data'!Q:Q,Calculations!$C$116+MOD(DC58,Calculations!$C$118))+(1-Control!$C$7*Calculations!$C$87)*INDEX('Monthly Data'!R:R,Calculations!$C$116+MOD(DC58,Calculations!$C$118))</f>
        <v>5.3309355465453899E-3</v>
      </c>
      <c r="HT58" s="86">
        <f ca="1">Control!$C$7*Calculations!$C$82*INDEX('Monthly Data'!N:N,Calculations!$C$116+MOD(DD58,Calculations!$C$118))+Control!$C$7*Calculations!$C$83*INDEX('Monthly Data'!O:O,Calculations!$C$116+MOD(DD58,Calculations!$C$118))+Control!$C$7*Calculations!$C$84*INDEX('Monthly Data'!P:P,Calculations!$C$116+MOD(DD58,Calculations!$C$118))+Control!$C$7*Calculations!$C$85*INDEX('Monthly Data'!Q:Q,Calculations!$C$116+MOD(DD58,Calculations!$C$118))+(1-Control!$C$7*Calculations!$C$87)*INDEX('Monthly Data'!R:R,Calculations!$C$116+MOD(DD58,Calculations!$C$118))</f>
        <v>-1.8530040247387896E-2</v>
      </c>
      <c r="HU58" s="86">
        <f ca="1">Control!$C$7*Calculations!$C$82*INDEX('Monthly Data'!N:N,Calculations!$C$116+MOD(DE58,Calculations!$C$118))+Control!$C$7*Calculations!$C$83*INDEX('Monthly Data'!O:O,Calculations!$C$116+MOD(DE58,Calculations!$C$118))+Control!$C$7*Calculations!$C$84*INDEX('Monthly Data'!P:P,Calculations!$C$116+MOD(DE58,Calculations!$C$118))+Control!$C$7*Calculations!$C$85*INDEX('Monthly Data'!Q:Q,Calculations!$C$116+MOD(DE58,Calculations!$C$118))+(1-Control!$C$7*Calculations!$C$87)*INDEX('Monthly Data'!R:R,Calculations!$C$116+MOD(DE58,Calculations!$C$118))</f>
        <v>3.6332715283247441E-2</v>
      </c>
      <c r="HV58" s="86">
        <f ca="1">Control!$C$7*Calculations!$C$82*INDEX('Monthly Data'!N:N,Calculations!$C$116+MOD(DF58,Calculations!$C$118))+Control!$C$7*Calculations!$C$83*INDEX('Monthly Data'!O:O,Calculations!$C$116+MOD(DF58,Calculations!$C$118))+Control!$C$7*Calculations!$C$84*INDEX('Monthly Data'!P:P,Calculations!$C$116+MOD(DF58,Calculations!$C$118))+Control!$C$7*Calculations!$C$85*INDEX('Monthly Data'!Q:Q,Calculations!$C$116+MOD(DF58,Calculations!$C$118))+(1-Control!$C$7*Calculations!$C$87)*INDEX('Monthly Data'!R:R,Calculations!$C$116+MOD(DF58,Calculations!$C$118))</f>
        <v>1.3891563624307685E-2</v>
      </c>
      <c r="HW58" s="86">
        <f ca="1">Control!$C$7*Calculations!$C$82*INDEX('Monthly Data'!N:N,Calculations!$C$116+MOD(DG58,Calculations!$C$118))+Control!$C$7*Calculations!$C$83*INDEX('Monthly Data'!O:O,Calculations!$C$116+MOD(DG58,Calculations!$C$118))+Control!$C$7*Calculations!$C$84*INDEX('Monthly Data'!P:P,Calculations!$C$116+MOD(DG58,Calculations!$C$118))+Control!$C$7*Calculations!$C$85*INDEX('Monthly Data'!Q:Q,Calculations!$C$116+MOD(DG58,Calculations!$C$118))+(1-Control!$C$7*Calculations!$C$87)*INDEX('Monthly Data'!R:R,Calculations!$C$116+MOD(DG58,Calculations!$C$118))</f>
        <v>4.5132804118240749E-2</v>
      </c>
      <c r="HX58" s="86">
        <f ca="1">Control!$C$7*Calculations!$C$82*INDEX('Monthly Data'!N:N,Calculations!$C$116+MOD(DH58,Calculations!$C$118))+Control!$C$7*Calculations!$C$83*INDEX('Monthly Data'!O:O,Calculations!$C$116+MOD(DH58,Calculations!$C$118))+Control!$C$7*Calculations!$C$84*INDEX('Monthly Data'!P:P,Calculations!$C$116+MOD(DH58,Calculations!$C$118))+Control!$C$7*Calculations!$C$85*INDEX('Monthly Data'!Q:Q,Calculations!$C$116+MOD(DH58,Calculations!$C$118))+(1-Control!$C$7*Calculations!$C$87)*INDEX('Monthly Data'!R:R,Calculations!$C$116+MOD(DH58,Calculations!$C$118))</f>
        <v>-2.072517756005474E-2</v>
      </c>
      <c r="HY58" s="86">
        <f ca="1">Control!$C$7*Calculations!$C$82*INDEX('Monthly Data'!N:N,Calculations!$C$116+MOD(DI58,Calculations!$C$118))+Control!$C$7*Calculations!$C$83*INDEX('Monthly Data'!O:O,Calculations!$C$116+MOD(DI58,Calculations!$C$118))+Control!$C$7*Calculations!$C$84*INDEX('Monthly Data'!P:P,Calculations!$C$116+MOD(DI58,Calculations!$C$118))+Control!$C$7*Calculations!$C$85*INDEX('Monthly Data'!Q:Q,Calculations!$C$116+MOD(DI58,Calculations!$C$118))+(1-Control!$C$7*Calculations!$C$87)*INDEX('Monthly Data'!R:R,Calculations!$C$116+MOD(DI58,Calculations!$C$118))</f>
        <v>1.50127906355989E-2</v>
      </c>
      <c r="HZ58" s="86">
        <f ca="1">Control!$C$7*Calculations!$C$82*INDEX('Monthly Data'!N:N,Calculations!$C$116+MOD(DJ58,Calculations!$C$118))+Control!$C$7*Calculations!$C$83*INDEX('Monthly Data'!O:O,Calculations!$C$116+MOD(DJ58,Calculations!$C$118))+Control!$C$7*Calculations!$C$84*INDEX('Monthly Data'!P:P,Calculations!$C$116+MOD(DJ58,Calculations!$C$118))+Control!$C$7*Calculations!$C$85*INDEX('Monthly Data'!Q:Q,Calculations!$C$116+MOD(DJ58,Calculations!$C$118))+(1-Control!$C$7*Calculations!$C$87)*INDEX('Monthly Data'!R:R,Calculations!$C$116+MOD(DJ58,Calculations!$C$118))</f>
        <v>-1.1360801645249321E-2</v>
      </c>
      <c r="IA58" s="86">
        <f ca="1">Control!$C$7*Calculations!$C$82*INDEX('Monthly Data'!N:N,Calculations!$C$116+MOD(DK58,Calculations!$C$118))+Control!$C$7*Calculations!$C$83*INDEX('Monthly Data'!O:O,Calculations!$C$116+MOD(DK58,Calculations!$C$118))+Control!$C$7*Calculations!$C$84*INDEX('Monthly Data'!P:P,Calculations!$C$116+MOD(DK58,Calculations!$C$118))+Control!$C$7*Calculations!$C$85*INDEX('Monthly Data'!Q:Q,Calculations!$C$116+MOD(DK58,Calculations!$C$118))+(1-Control!$C$7*Calculations!$C$87)*INDEX('Monthly Data'!R:R,Calculations!$C$116+MOD(DK58,Calculations!$C$118))</f>
        <v>7.857567536297622E-3</v>
      </c>
      <c r="IB58" s="86">
        <f ca="1">Control!$C$7*Calculations!$C$82*INDEX('Monthly Data'!N:N,Calculations!$C$116+MOD(DL58,Calculations!$C$118))+Control!$C$7*Calculations!$C$83*INDEX('Monthly Data'!O:O,Calculations!$C$116+MOD(DL58,Calculations!$C$118))+Control!$C$7*Calculations!$C$84*INDEX('Monthly Data'!P:P,Calculations!$C$116+MOD(DL58,Calculations!$C$118))+Control!$C$7*Calculations!$C$85*INDEX('Monthly Data'!Q:Q,Calculations!$C$116+MOD(DL58,Calculations!$C$118))+(1-Control!$C$7*Calculations!$C$87)*INDEX('Monthly Data'!R:R,Calculations!$C$116+MOD(DL58,Calculations!$C$118))</f>
        <v>1.7484305259657981E-2</v>
      </c>
      <c r="IC58" s="86">
        <f ca="1">Control!$C$7*Calculations!$C$82*INDEX('Monthly Data'!N:N,Calculations!$C$116+MOD(DM58,Calculations!$C$118))+Control!$C$7*Calculations!$C$83*INDEX('Monthly Data'!O:O,Calculations!$C$116+MOD(DM58,Calculations!$C$118))+Control!$C$7*Calculations!$C$84*INDEX('Monthly Data'!P:P,Calculations!$C$116+MOD(DM58,Calculations!$C$118))+Control!$C$7*Calculations!$C$85*INDEX('Monthly Data'!Q:Q,Calculations!$C$116+MOD(DM58,Calculations!$C$118))+(1-Control!$C$7*Calculations!$C$87)*INDEX('Monthly Data'!R:R,Calculations!$C$116+MOD(DM58,Calculations!$C$118))</f>
        <v>-3.53368065312233E-2</v>
      </c>
      <c r="ID58" s="86">
        <f ca="1">Control!$C$7*Calculations!$C$82*INDEX('Monthly Data'!N:N,Calculations!$C$116+MOD(DN58,Calculations!$C$118))+Control!$C$7*Calculations!$C$83*INDEX('Monthly Data'!O:O,Calculations!$C$116+MOD(DN58,Calculations!$C$118))+Control!$C$7*Calculations!$C$84*INDEX('Monthly Data'!P:P,Calculations!$C$116+MOD(DN58,Calculations!$C$118))+Control!$C$7*Calculations!$C$85*INDEX('Monthly Data'!Q:Q,Calculations!$C$116+MOD(DN58,Calculations!$C$118))+(1-Control!$C$7*Calculations!$C$87)*INDEX('Monthly Data'!R:R,Calculations!$C$116+MOD(DN58,Calculations!$C$118))</f>
        <v>6.2631896128884862E-3</v>
      </c>
      <c r="IE58" s="86">
        <f ca="1">Control!$C$7*Calculations!$C$82*INDEX('Monthly Data'!N:N,Calculations!$C$116+MOD(DO58,Calculations!$C$118))+Control!$C$7*Calculations!$C$83*INDEX('Monthly Data'!O:O,Calculations!$C$116+MOD(DO58,Calculations!$C$118))+Control!$C$7*Calculations!$C$84*INDEX('Monthly Data'!P:P,Calculations!$C$116+MOD(DO58,Calculations!$C$118))+Control!$C$7*Calculations!$C$85*INDEX('Monthly Data'!Q:Q,Calculations!$C$116+MOD(DO58,Calculations!$C$118))+(1-Control!$C$7*Calculations!$C$87)*INDEX('Monthly Data'!R:R,Calculations!$C$116+MOD(DO58,Calculations!$C$118))</f>
        <v>6.3250222980707482E-3</v>
      </c>
      <c r="IF58" s="86">
        <f ca="1">Control!$C$7*Calculations!$C$82*INDEX('Monthly Data'!N:N,Calculations!$C$116+MOD(DP58,Calculations!$C$118))+Control!$C$7*Calculations!$C$83*INDEX('Monthly Data'!O:O,Calculations!$C$116+MOD(DP58,Calculations!$C$118))+Control!$C$7*Calculations!$C$84*INDEX('Monthly Data'!P:P,Calculations!$C$116+MOD(DP58,Calculations!$C$118))+Control!$C$7*Calculations!$C$85*INDEX('Monthly Data'!Q:Q,Calculations!$C$116+MOD(DP58,Calculations!$C$118))+(1-Control!$C$7*Calculations!$C$87)*INDEX('Monthly Data'!R:R,Calculations!$C$116+MOD(DP58,Calculations!$C$118))</f>
        <v>1.0018681835149534E-3</v>
      </c>
      <c r="IG58" s="88">
        <f ca="1">Control!$C$8*(1+DQ58)*(1+DR58)*(1+DS58)*(1+DT58)*(1+DU58)*(1+DV58)*(1+DW58)*(1+DX58)*(1+DY58)*(1+DZ58)*(1+EA58)*(1+EB58)*(1+EC58)*(1+ED58)*(1+EE58)*(1+EF58)*(1+EG58)*(1+EH58)*(1+EI58)*(1+EJ58)*(1+EK58)*(1+EL58)*(1+EM58)*(1+EN58)*(1+EO58)*(1+EP58)*(1+EQ58)*(1+ER58)*(1+ES58)*(1+ET58)*(1+EU58)*(1+EV58)*(1+EW58)*(1+EX58)*(1+EY58)*(1+EZ58)*(1+FA58)*(1+FB58)*(1+FC58)*(1+FD58)*(1+FE58)*(1+FF58)*(1+FG58)*(1+FH58)*(1+FI58)*(1+FJ58)*(1+FK58)*(1+FL58)*(1+FM58)*(1+FN58)*(1+FO58)*(1+FP58)*(1+FQ58)*(1+FR58)*(1+FS58)*(1+FT58)*(1+FU58)*(1+FV58)*(1+FW58)*(1+FX58)*(1+FY58)*(1+FZ58)*(1+GA58)*(1+GB58)*(1+GC58)*(1+GD58)*(1+GE58)*(1+GF58)*(1+GG58)*(1+GH58)*(1+GI58)*(1+GJ58)*(1+GK58)*(1+GL58)*(1+GM58)*(1+GN58)*(1+GO58)*(1+GP58)*(1+GQ58)*(1+GR58)*(1+GS58)*(1+GT58)*(1+GU58)*(1+GV58)*(1+GW58)*(1+GX58)*(1+GY58)*(1+GZ58)*(1+HA58)*(1+HB58)*(1+HC58)*(1+HD58)*(1+HE58)*(1+HF58)*(1+HG58)*(1+HH58)*(1+HI58)*(1+HJ58)*(1+HK58)*(1+HL58)*(1+HM58)*(1+HN58)*(1+HO58)*(1+HP58)*(1+HQ58)*(1+HR58)*(1+HS58)*(1+HT58)*(1+HU58)*(1+HV58)*(1+HW58)*(1+HX58)*(1+HY58)*(1+HZ58)*(1+IA58)*(1+IB58)*(1+IC58)*(1+ID58)*(1+IE58)*(1+IF58)</f>
        <v>92562.945128526859</v>
      </c>
    </row>
    <row r="59" spans="1:241" x14ac:dyDescent="0.25">
      <c r="A59">
        <v>116</v>
      </c>
      <c r="B59">
        <v>60</v>
      </c>
      <c r="C59">
        <v>30</v>
      </c>
      <c r="D59">
        <v>61</v>
      </c>
      <c r="E59">
        <v>97</v>
      </c>
      <c r="F59">
        <v>73</v>
      </c>
      <c r="G59">
        <v>44</v>
      </c>
      <c r="H59">
        <v>80</v>
      </c>
      <c r="I59">
        <v>23</v>
      </c>
      <c r="J59">
        <v>64</v>
      </c>
      <c r="K59">
        <v>71</v>
      </c>
      <c r="L59">
        <v>17</v>
      </c>
      <c r="M59">
        <v>64</v>
      </c>
      <c r="N59">
        <v>12</v>
      </c>
      <c r="O59">
        <v>84</v>
      </c>
      <c r="P59">
        <v>38</v>
      </c>
      <c r="Q59">
        <v>101</v>
      </c>
      <c r="R59">
        <v>76</v>
      </c>
      <c r="S59">
        <v>37</v>
      </c>
      <c r="T59">
        <v>37</v>
      </c>
      <c r="U59">
        <v>115</v>
      </c>
      <c r="V59">
        <v>116</v>
      </c>
      <c r="W59">
        <v>83</v>
      </c>
      <c r="X59">
        <v>43</v>
      </c>
      <c r="Y59">
        <v>87</v>
      </c>
      <c r="Z59">
        <v>77</v>
      </c>
      <c r="AA59">
        <v>100</v>
      </c>
      <c r="AB59">
        <v>13</v>
      </c>
      <c r="AC59">
        <v>43</v>
      </c>
      <c r="AD59">
        <v>118</v>
      </c>
      <c r="AE59">
        <v>90</v>
      </c>
      <c r="AF59">
        <v>27</v>
      </c>
      <c r="AG59">
        <v>46</v>
      </c>
      <c r="AH59">
        <v>68</v>
      </c>
      <c r="AI59">
        <v>4</v>
      </c>
      <c r="AJ59">
        <v>98</v>
      </c>
      <c r="AK59">
        <v>31</v>
      </c>
      <c r="AL59">
        <v>58</v>
      </c>
      <c r="AM59">
        <v>89</v>
      </c>
      <c r="AN59">
        <v>110</v>
      </c>
      <c r="AO59">
        <v>41</v>
      </c>
      <c r="AP59">
        <v>63</v>
      </c>
      <c r="AQ59">
        <v>96</v>
      </c>
      <c r="AR59">
        <v>82</v>
      </c>
      <c r="AS59">
        <v>106</v>
      </c>
      <c r="AT59">
        <v>54</v>
      </c>
      <c r="AU59">
        <v>87</v>
      </c>
      <c r="AV59">
        <v>39</v>
      </c>
      <c r="AW59">
        <v>71</v>
      </c>
      <c r="AX59">
        <v>36</v>
      </c>
      <c r="AY59">
        <v>111</v>
      </c>
      <c r="AZ59">
        <v>39</v>
      </c>
      <c r="BA59">
        <v>70</v>
      </c>
      <c r="BB59">
        <v>16</v>
      </c>
      <c r="BC59">
        <v>113</v>
      </c>
      <c r="BD59">
        <v>113</v>
      </c>
      <c r="BE59">
        <v>10</v>
      </c>
      <c r="BF59">
        <v>25</v>
      </c>
      <c r="BG59">
        <v>113</v>
      </c>
      <c r="BH59">
        <v>47</v>
      </c>
      <c r="BI59">
        <v>11</v>
      </c>
      <c r="BJ59">
        <v>78</v>
      </c>
      <c r="BK59">
        <v>63</v>
      </c>
      <c r="BL59">
        <v>43</v>
      </c>
      <c r="BM59">
        <v>117</v>
      </c>
      <c r="BN59">
        <v>93</v>
      </c>
      <c r="BO59">
        <v>41</v>
      </c>
      <c r="BP59">
        <v>23</v>
      </c>
      <c r="BQ59">
        <v>33</v>
      </c>
      <c r="BR59">
        <v>88</v>
      </c>
      <c r="BS59">
        <v>46</v>
      </c>
      <c r="BT59">
        <v>25</v>
      </c>
      <c r="BU59">
        <v>45</v>
      </c>
      <c r="BV59">
        <v>30</v>
      </c>
      <c r="BW59">
        <v>94</v>
      </c>
      <c r="BX59">
        <v>86</v>
      </c>
      <c r="BY59">
        <v>109</v>
      </c>
      <c r="BZ59">
        <v>25</v>
      </c>
      <c r="CA59">
        <v>96</v>
      </c>
      <c r="CB59">
        <v>37</v>
      </c>
      <c r="CC59">
        <v>6</v>
      </c>
      <c r="CD59">
        <v>22</v>
      </c>
      <c r="CE59">
        <v>29</v>
      </c>
      <c r="CF59">
        <v>83</v>
      </c>
      <c r="CG59">
        <v>31</v>
      </c>
      <c r="CH59">
        <v>87</v>
      </c>
      <c r="CI59">
        <v>97</v>
      </c>
      <c r="CJ59">
        <v>53</v>
      </c>
      <c r="CK59">
        <v>106</v>
      </c>
      <c r="CL59">
        <v>106</v>
      </c>
      <c r="CM59">
        <v>15</v>
      </c>
      <c r="CN59">
        <v>106</v>
      </c>
      <c r="CO59">
        <v>83</v>
      </c>
      <c r="CP59">
        <v>115</v>
      </c>
      <c r="CQ59">
        <v>109</v>
      </c>
      <c r="CR59">
        <v>86</v>
      </c>
      <c r="CS59">
        <v>118</v>
      </c>
      <c r="CT59">
        <v>15</v>
      </c>
      <c r="CU59">
        <v>78</v>
      </c>
      <c r="CV59">
        <v>35</v>
      </c>
      <c r="CW59">
        <v>6</v>
      </c>
      <c r="CX59">
        <v>116</v>
      </c>
      <c r="CY59">
        <v>1</v>
      </c>
      <c r="CZ59">
        <v>8</v>
      </c>
      <c r="DA59">
        <v>82</v>
      </c>
      <c r="DB59">
        <v>11</v>
      </c>
      <c r="DC59">
        <v>108</v>
      </c>
      <c r="DD59">
        <v>78</v>
      </c>
      <c r="DE59">
        <v>80</v>
      </c>
      <c r="DF59">
        <v>92</v>
      </c>
      <c r="DG59">
        <v>39</v>
      </c>
      <c r="DH59">
        <v>6</v>
      </c>
      <c r="DI59">
        <v>104</v>
      </c>
      <c r="DJ59">
        <v>111</v>
      </c>
      <c r="DK59">
        <v>26</v>
      </c>
      <c r="DL59">
        <v>73</v>
      </c>
      <c r="DM59">
        <v>76</v>
      </c>
      <c r="DN59">
        <v>64</v>
      </c>
      <c r="DO59">
        <v>34</v>
      </c>
      <c r="DP59">
        <v>26</v>
      </c>
      <c r="DQ59" s="86">
        <f ca="1">Control!$C$7*Calculations!$C$82*INDEX('Monthly Data'!N:N,Calculations!$C$116+MOD(A59,Calculations!$C$118))+Control!$C$7*Calculations!$C$83*INDEX('Monthly Data'!O:O,Calculations!$C$116+MOD(A59,Calculations!$C$118))+Control!$C$7*Calculations!$C$84*INDEX('Monthly Data'!P:P,Calculations!$C$116+MOD(A59,Calculations!$C$118))+Control!$C$7*Calculations!$C$85*INDEX('Monthly Data'!Q:Q,Calculations!$C$116+MOD(A59,Calculations!$C$118))+(1-Control!$C$7*Calculations!$C$87)*INDEX('Monthly Data'!R:R,Calculations!$C$116+MOD(A59,Calculations!$C$118))</f>
        <v>2.1918137743539623E-2</v>
      </c>
      <c r="DR59" s="86">
        <f ca="1">Control!$C$7*Calculations!$C$82*INDEX('Monthly Data'!N:N,Calculations!$C$116+MOD(B59,Calculations!$C$118))+Control!$C$7*Calculations!$C$83*INDEX('Monthly Data'!O:O,Calculations!$C$116+MOD(B59,Calculations!$C$118))+Control!$C$7*Calculations!$C$84*INDEX('Monthly Data'!P:P,Calculations!$C$116+MOD(B59,Calculations!$C$118))+Control!$C$7*Calculations!$C$85*INDEX('Monthly Data'!Q:Q,Calculations!$C$116+MOD(B59,Calculations!$C$118))+(1-Control!$C$7*Calculations!$C$87)*INDEX('Monthly Data'!R:R,Calculations!$C$116+MOD(B59,Calculations!$C$118))</f>
        <v>-1.9947061878162777E-2</v>
      </c>
      <c r="DS59" s="86">
        <f ca="1">Control!$C$7*Calculations!$C$82*INDEX('Monthly Data'!N:N,Calculations!$C$116+MOD(C59,Calculations!$C$118))+Control!$C$7*Calculations!$C$83*INDEX('Monthly Data'!O:O,Calculations!$C$116+MOD(C59,Calculations!$C$118))+Control!$C$7*Calculations!$C$84*INDEX('Monthly Data'!P:P,Calculations!$C$116+MOD(C59,Calculations!$C$118))+Control!$C$7*Calculations!$C$85*INDEX('Monthly Data'!Q:Q,Calculations!$C$116+MOD(C59,Calculations!$C$118))+(1-Control!$C$7*Calculations!$C$87)*INDEX('Monthly Data'!R:R,Calculations!$C$116+MOD(C59,Calculations!$C$118))</f>
        <v>7.9764341593600071E-3</v>
      </c>
      <c r="DT59" s="86">
        <f ca="1">Control!$C$7*Calculations!$C$82*INDEX('Monthly Data'!N:N,Calculations!$C$116+MOD(D59,Calculations!$C$118))+Control!$C$7*Calculations!$C$83*INDEX('Monthly Data'!O:O,Calculations!$C$116+MOD(D59,Calculations!$C$118))+Control!$C$7*Calculations!$C$84*INDEX('Monthly Data'!P:P,Calculations!$C$116+MOD(D59,Calculations!$C$118))+Control!$C$7*Calculations!$C$85*INDEX('Monthly Data'!Q:Q,Calculations!$C$116+MOD(D59,Calculations!$C$118))+(1-Control!$C$7*Calculations!$C$87)*INDEX('Monthly Data'!R:R,Calculations!$C$116+MOD(D59,Calculations!$C$118))</f>
        <v>2.766281641786093E-2</v>
      </c>
      <c r="DU59" s="86">
        <f ca="1">Control!$C$7*Calculations!$C$82*INDEX('Monthly Data'!N:N,Calculations!$C$116+MOD(E59,Calculations!$C$118))+Control!$C$7*Calculations!$C$83*INDEX('Monthly Data'!O:O,Calculations!$C$116+MOD(E59,Calculations!$C$118))+Control!$C$7*Calculations!$C$84*INDEX('Monthly Data'!P:P,Calculations!$C$116+MOD(E59,Calculations!$C$118))+Control!$C$7*Calculations!$C$85*INDEX('Monthly Data'!Q:Q,Calculations!$C$116+MOD(E59,Calculations!$C$118))+(1-Control!$C$7*Calculations!$C$87)*INDEX('Monthly Data'!R:R,Calculations!$C$116+MOD(E59,Calculations!$C$118))</f>
        <v>-7.5539743260223157E-3</v>
      </c>
      <c r="DV59" s="86">
        <f ca="1">Control!$C$7*Calculations!$C$82*INDEX('Monthly Data'!N:N,Calculations!$C$116+MOD(F59,Calculations!$C$118))+Control!$C$7*Calculations!$C$83*INDEX('Monthly Data'!O:O,Calculations!$C$116+MOD(F59,Calculations!$C$118))+Control!$C$7*Calculations!$C$84*INDEX('Monthly Data'!P:P,Calculations!$C$116+MOD(F59,Calculations!$C$118))+Control!$C$7*Calculations!$C$85*INDEX('Monthly Data'!Q:Q,Calculations!$C$116+MOD(F59,Calculations!$C$118))+(1-Control!$C$7*Calculations!$C$87)*INDEX('Monthly Data'!R:R,Calculations!$C$116+MOD(F59,Calculations!$C$118))</f>
        <v>3.6332715283247441E-2</v>
      </c>
      <c r="DW59" s="86">
        <f ca="1">Control!$C$7*Calculations!$C$82*INDEX('Monthly Data'!N:N,Calculations!$C$116+MOD(G59,Calculations!$C$118))+Control!$C$7*Calculations!$C$83*INDEX('Monthly Data'!O:O,Calculations!$C$116+MOD(G59,Calculations!$C$118))+Control!$C$7*Calculations!$C$84*INDEX('Monthly Data'!P:P,Calculations!$C$116+MOD(G59,Calculations!$C$118))+Control!$C$7*Calculations!$C$85*INDEX('Monthly Data'!Q:Q,Calculations!$C$116+MOD(G59,Calculations!$C$118))+(1-Control!$C$7*Calculations!$C$87)*INDEX('Monthly Data'!R:R,Calculations!$C$116+MOD(G59,Calculations!$C$118))</f>
        <v>2.377894462657602E-2</v>
      </c>
      <c r="DX59" s="86">
        <f ca="1">Control!$C$7*Calculations!$C$82*INDEX('Monthly Data'!N:N,Calculations!$C$116+MOD(H59,Calculations!$C$118))+Control!$C$7*Calculations!$C$83*INDEX('Monthly Data'!O:O,Calculations!$C$116+MOD(H59,Calculations!$C$118))+Control!$C$7*Calculations!$C$84*INDEX('Monthly Data'!P:P,Calculations!$C$116+MOD(H59,Calculations!$C$118))+Control!$C$7*Calculations!$C$85*INDEX('Monthly Data'!Q:Q,Calculations!$C$116+MOD(H59,Calculations!$C$118))+(1-Control!$C$7*Calculations!$C$87)*INDEX('Monthly Data'!R:R,Calculations!$C$116+MOD(H59,Calculations!$C$118))</f>
        <v>-2.7490061308214487E-3</v>
      </c>
      <c r="DY59" s="86">
        <f ca="1">Control!$C$7*Calculations!$C$82*INDEX('Monthly Data'!N:N,Calculations!$C$116+MOD(I59,Calculations!$C$118))+Control!$C$7*Calculations!$C$83*INDEX('Monthly Data'!O:O,Calculations!$C$116+MOD(I59,Calculations!$C$118))+Control!$C$7*Calculations!$C$84*INDEX('Monthly Data'!P:P,Calculations!$C$116+MOD(I59,Calculations!$C$118))+Control!$C$7*Calculations!$C$85*INDEX('Monthly Data'!Q:Q,Calculations!$C$116+MOD(I59,Calculations!$C$118))+(1-Control!$C$7*Calculations!$C$87)*INDEX('Monthly Data'!R:R,Calculations!$C$116+MOD(I59,Calculations!$C$118))</f>
        <v>6.2631896128884862E-3</v>
      </c>
      <c r="DZ59" s="86">
        <f ca="1">Control!$C$7*Calculations!$C$82*INDEX('Monthly Data'!N:N,Calculations!$C$116+MOD(J59,Calculations!$C$118))+Control!$C$7*Calculations!$C$83*INDEX('Monthly Data'!O:O,Calculations!$C$116+MOD(J59,Calculations!$C$118))+Control!$C$7*Calculations!$C$84*INDEX('Monthly Data'!P:P,Calculations!$C$116+MOD(J59,Calculations!$C$118))+Control!$C$7*Calculations!$C$85*INDEX('Monthly Data'!Q:Q,Calculations!$C$116+MOD(J59,Calculations!$C$118))+(1-Control!$C$7*Calculations!$C$87)*INDEX('Monthly Data'!R:R,Calculations!$C$116+MOD(J59,Calculations!$C$118))</f>
        <v>-2.4571433440223247E-2</v>
      </c>
      <c r="EA59" s="86">
        <f ca="1">Control!$C$7*Calculations!$C$82*INDEX('Monthly Data'!N:N,Calculations!$C$116+MOD(K59,Calculations!$C$118))+Control!$C$7*Calculations!$C$83*INDEX('Monthly Data'!O:O,Calculations!$C$116+MOD(K59,Calculations!$C$118))+Control!$C$7*Calculations!$C$84*INDEX('Monthly Data'!P:P,Calculations!$C$116+MOD(K59,Calculations!$C$118))+Control!$C$7*Calculations!$C$85*INDEX('Monthly Data'!Q:Q,Calculations!$C$116+MOD(K59,Calculations!$C$118))+(1-Control!$C$7*Calculations!$C$87)*INDEX('Monthly Data'!R:R,Calculations!$C$116+MOD(K59,Calculations!$C$118))</f>
        <v>-2.072517756005474E-2</v>
      </c>
      <c r="EB59" s="86">
        <f ca="1">Control!$C$7*Calculations!$C$82*INDEX('Monthly Data'!N:N,Calculations!$C$116+MOD(L59,Calculations!$C$118))+Control!$C$7*Calculations!$C$83*INDEX('Monthly Data'!O:O,Calculations!$C$116+MOD(L59,Calculations!$C$118))+Control!$C$7*Calculations!$C$84*INDEX('Monthly Data'!P:P,Calculations!$C$116+MOD(L59,Calculations!$C$118))+Control!$C$7*Calculations!$C$85*INDEX('Monthly Data'!Q:Q,Calculations!$C$116+MOD(L59,Calculations!$C$118))+(1-Control!$C$7*Calculations!$C$87)*INDEX('Monthly Data'!R:R,Calculations!$C$116+MOD(L59,Calculations!$C$118))</f>
        <v>-2.0269389991732112E-2</v>
      </c>
      <c r="EC59" s="86">
        <f ca="1">Control!$C$7*Calculations!$C$82*INDEX('Monthly Data'!N:N,Calculations!$C$116+MOD(M59,Calculations!$C$118))+Control!$C$7*Calculations!$C$83*INDEX('Monthly Data'!O:O,Calculations!$C$116+MOD(M59,Calculations!$C$118))+Control!$C$7*Calculations!$C$84*INDEX('Monthly Data'!P:P,Calculations!$C$116+MOD(M59,Calculations!$C$118))+Control!$C$7*Calculations!$C$85*INDEX('Monthly Data'!Q:Q,Calculations!$C$116+MOD(M59,Calculations!$C$118))+(1-Control!$C$7*Calculations!$C$87)*INDEX('Monthly Data'!R:R,Calculations!$C$116+MOD(M59,Calculations!$C$118))</f>
        <v>-2.4571433440223247E-2</v>
      </c>
      <c r="ED59" s="86">
        <f ca="1">Control!$C$7*Calculations!$C$82*INDEX('Monthly Data'!N:N,Calculations!$C$116+MOD(N59,Calculations!$C$118))+Control!$C$7*Calculations!$C$83*INDEX('Monthly Data'!O:O,Calculations!$C$116+MOD(N59,Calculations!$C$118))+Control!$C$7*Calculations!$C$84*INDEX('Monthly Data'!P:P,Calculations!$C$116+MOD(N59,Calculations!$C$118))+Control!$C$7*Calculations!$C$85*INDEX('Monthly Data'!Q:Q,Calculations!$C$116+MOD(N59,Calculations!$C$118))+(1-Control!$C$7*Calculations!$C$87)*INDEX('Monthly Data'!R:R,Calculations!$C$116+MOD(N59,Calculations!$C$118))</f>
        <v>1.0415351832335435E-2</v>
      </c>
      <c r="EE59" s="86">
        <f ca="1">Control!$C$7*Calculations!$C$82*INDEX('Monthly Data'!N:N,Calculations!$C$116+MOD(O59,Calculations!$C$118))+Control!$C$7*Calculations!$C$83*INDEX('Monthly Data'!O:O,Calculations!$C$116+MOD(O59,Calculations!$C$118))+Control!$C$7*Calculations!$C$84*INDEX('Monthly Data'!P:P,Calculations!$C$116+MOD(O59,Calculations!$C$118))+Control!$C$7*Calculations!$C$85*INDEX('Monthly Data'!Q:Q,Calculations!$C$116+MOD(O59,Calculations!$C$118))+(1-Control!$C$7*Calculations!$C$87)*INDEX('Monthly Data'!R:R,Calculations!$C$116+MOD(O59,Calculations!$C$118))</f>
        <v>-1.880155173376722E-2</v>
      </c>
      <c r="EF59" s="86">
        <f ca="1">Control!$C$7*Calculations!$C$82*INDEX('Monthly Data'!N:N,Calculations!$C$116+MOD(P59,Calculations!$C$118))+Control!$C$7*Calculations!$C$83*INDEX('Monthly Data'!O:O,Calculations!$C$116+MOD(P59,Calculations!$C$118))+Control!$C$7*Calculations!$C$84*INDEX('Monthly Data'!P:P,Calculations!$C$116+MOD(P59,Calculations!$C$118))+Control!$C$7*Calculations!$C$85*INDEX('Monthly Data'!Q:Q,Calculations!$C$116+MOD(P59,Calculations!$C$118))+(1-Control!$C$7*Calculations!$C$87)*INDEX('Monthly Data'!R:R,Calculations!$C$116+MOD(P59,Calculations!$C$118))</f>
        <v>1.3891563624307685E-2</v>
      </c>
      <c r="EG59" s="86">
        <f ca="1">Control!$C$7*Calculations!$C$82*INDEX('Monthly Data'!N:N,Calculations!$C$116+MOD(Q59,Calculations!$C$118))+Control!$C$7*Calculations!$C$83*INDEX('Monthly Data'!O:O,Calculations!$C$116+MOD(Q59,Calculations!$C$118))+Control!$C$7*Calculations!$C$84*INDEX('Monthly Data'!P:P,Calculations!$C$116+MOD(Q59,Calculations!$C$118))+Control!$C$7*Calculations!$C$85*INDEX('Monthly Data'!Q:Q,Calculations!$C$116+MOD(Q59,Calculations!$C$118))+(1-Control!$C$7*Calculations!$C$87)*INDEX('Monthly Data'!R:R,Calculations!$C$116+MOD(Q59,Calculations!$C$118))</f>
        <v>-2.5168357537820856E-4</v>
      </c>
      <c r="EH59" s="86">
        <f ca="1">Control!$C$7*Calculations!$C$82*INDEX('Monthly Data'!N:N,Calculations!$C$116+MOD(R59,Calculations!$C$118))+Control!$C$7*Calculations!$C$83*INDEX('Monthly Data'!O:O,Calculations!$C$116+MOD(R59,Calculations!$C$118))+Control!$C$7*Calculations!$C$84*INDEX('Monthly Data'!P:P,Calculations!$C$116+MOD(R59,Calculations!$C$118))+Control!$C$7*Calculations!$C$85*INDEX('Monthly Data'!Q:Q,Calculations!$C$116+MOD(R59,Calculations!$C$118))+(1-Control!$C$7*Calculations!$C$87)*INDEX('Monthly Data'!R:R,Calculations!$C$116+MOD(R59,Calculations!$C$118))</f>
        <v>3.5231336013669103E-2</v>
      </c>
      <c r="EI59" s="86">
        <f ca="1">Control!$C$7*Calculations!$C$82*INDEX('Monthly Data'!N:N,Calculations!$C$116+MOD(S59,Calculations!$C$118))+Control!$C$7*Calculations!$C$83*INDEX('Monthly Data'!O:O,Calculations!$C$116+MOD(S59,Calculations!$C$118))+Control!$C$7*Calculations!$C$84*INDEX('Monthly Data'!P:P,Calculations!$C$116+MOD(S59,Calculations!$C$118))+Control!$C$7*Calculations!$C$85*INDEX('Monthly Data'!Q:Q,Calculations!$C$116+MOD(S59,Calculations!$C$118))+(1-Control!$C$7*Calculations!$C$87)*INDEX('Monthly Data'!R:R,Calculations!$C$116+MOD(S59,Calculations!$C$118))</f>
        <v>1.2954540023127663E-2</v>
      </c>
      <c r="EJ59" s="86">
        <f ca="1">Control!$C$7*Calculations!$C$82*INDEX('Monthly Data'!N:N,Calculations!$C$116+MOD(T59,Calculations!$C$118))+Control!$C$7*Calculations!$C$83*INDEX('Monthly Data'!O:O,Calculations!$C$116+MOD(T59,Calculations!$C$118))+Control!$C$7*Calculations!$C$84*INDEX('Monthly Data'!P:P,Calculations!$C$116+MOD(T59,Calculations!$C$118))+Control!$C$7*Calculations!$C$85*INDEX('Monthly Data'!Q:Q,Calculations!$C$116+MOD(T59,Calculations!$C$118))+(1-Control!$C$7*Calculations!$C$87)*INDEX('Monthly Data'!R:R,Calculations!$C$116+MOD(T59,Calculations!$C$118))</f>
        <v>1.2954540023127663E-2</v>
      </c>
      <c r="EK59" s="86">
        <f ca="1">Control!$C$7*Calculations!$C$82*INDEX('Monthly Data'!N:N,Calculations!$C$116+MOD(U59,Calculations!$C$118))+Control!$C$7*Calculations!$C$83*INDEX('Monthly Data'!O:O,Calculations!$C$116+MOD(U59,Calculations!$C$118))+Control!$C$7*Calculations!$C$84*INDEX('Monthly Data'!P:P,Calculations!$C$116+MOD(U59,Calculations!$C$118))+Control!$C$7*Calculations!$C$85*INDEX('Monthly Data'!Q:Q,Calculations!$C$116+MOD(U59,Calculations!$C$118))+(1-Control!$C$7*Calculations!$C$87)*INDEX('Monthly Data'!R:R,Calculations!$C$116+MOD(U59,Calculations!$C$118))</f>
        <v>4.5132804118240749E-2</v>
      </c>
      <c r="EL59" s="86">
        <f ca="1">Control!$C$7*Calculations!$C$82*INDEX('Monthly Data'!N:N,Calculations!$C$116+MOD(V59,Calculations!$C$118))+Control!$C$7*Calculations!$C$83*INDEX('Monthly Data'!O:O,Calculations!$C$116+MOD(V59,Calculations!$C$118))+Control!$C$7*Calculations!$C$84*INDEX('Monthly Data'!P:P,Calculations!$C$116+MOD(V59,Calculations!$C$118))+Control!$C$7*Calculations!$C$85*INDEX('Monthly Data'!Q:Q,Calculations!$C$116+MOD(V59,Calculations!$C$118))+(1-Control!$C$7*Calculations!$C$87)*INDEX('Monthly Data'!R:R,Calculations!$C$116+MOD(V59,Calculations!$C$118))</f>
        <v>2.1918137743539623E-2</v>
      </c>
      <c r="EM59" s="86">
        <f ca="1">Control!$C$7*Calculations!$C$82*INDEX('Monthly Data'!N:N,Calculations!$C$116+MOD(W59,Calculations!$C$118))+Control!$C$7*Calculations!$C$83*INDEX('Monthly Data'!O:O,Calculations!$C$116+MOD(W59,Calculations!$C$118))+Control!$C$7*Calculations!$C$84*INDEX('Monthly Data'!P:P,Calculations!$C$116+MOD(W59,Calculations!$C$118))+Control!$C$7*Calculations!$C$85*INDEX('Monthly Data'!Q:Q,Calculations!$C$116+MOD(W59,Calculations!$C$118))+(1-Control!$C$7*Calculations!$C$87)*INDEX('Monthly Data'!R:R,Calculations!$C$116+MOD(W59,Calculations!$C$118))</f>
        <v>-7.8872955230675015E-3</v>
      </c>
      <c r="EN59" s="86">
        <f ca="1">Control!$C$7*Calculations!$C$82*INDEX('Monthly Data'!N:N,Calculations!$C$116+MOD(X59,Calculations!$C$118))+Control!$C$7*Calculations!$C$83*INDEX('Monthly Data'!O:O,Calculations!$C$116+MOD(X59,Calculations!$C$118))+Control!$C$7*Calculations!$C$84*INDEX('Monthly Data'!P:P,Calculations!$C$116+MOD(X59,Calculations!$C$118))+Control!$C$7*Calculations!$C$85*INDEX('Monthly Data'!Q:Q,Calculations!$C$116+MOD(X59,Calculations!$C$118))+(1-Control!$C$7*Calculations!$C$87)*INDEX('Monthly Data'!R:R,Calculations!$C$116+MOD(X59,Calculations!$C$118))</f>
        <v>5.1279584938936244E-2</v>
      </c>
      <c r="EO59" s="86">
        <f ca="1">Control!$C$7*Calculations!$C$82*INDEX('Monthly Data'!N:N,Calculations!$C$116+MOD(Y59,Calculations!$C$118))+Control!$C$7*Calculations!$C$83*INDEX('Monthly Data'!O:O,Calculations!$C$116+MOD(Y59,Calculations!$C$118))+Control!$C$7*Calculations!$C$84*INDEX('Monthly Data'!P:P,Calculations!$C$116+MOD(Y59,Calculations!$C$118))+Control!$C$7*Calculations!$C$85*INDEX('Monthly Data'!Q:Q,Calculations!$C$116+MOD(Y59,Calculations!$C$118))+(1-Control!$C$7*Calculations!$C$87)*INDEX('Monthly Data'!R:R,Calculations!$C$116+MOD(Y59,Calculations!$C$118))</f>
        <v>2.5790695379256122E-2</v>
      </c>
      <c r="EP59" s="86">
        <f ca="1">Control!$C$7*Calculations!$C$82*INDEX('Monthly Data'!N:N,Calculations!$C$116+MOD(Z59,Calculations!$C$118))+Control!$C$7*Calculations!$C$83*INDEX('Monthly Data'!O:O,Calculations!$C$116+MOD(Z59,Calculations!$C$118))+Control!$C$7*Calculations!$C$84*INDEX('Monthly Data'!P:P,Calculations!$C$116+MOD(Z59,Calculations!$C$118))+Control!$C$7*Calculations!$C$85*INDEX('Monthly Data'!Q:Q,Calculations!$C$116+MOD(Z59,Calculations!$C$118))+(1-Control!$C$7*Calculations!$C$87)*INDEX('Monthly Data'!R:R,Calculations!$C$116+MOD(Z59,Calculations!$C$118))</f>
        <v>-1.0485101266941802E-2</v>
      </c>
      <c r="EQ59" s="86">
        <f ca="1">Control!$C$7*Calculations!$C$82*INDEX('Monthly Data'!N:N,Calculations!$C$116+MOD(AA59,Calculations!$C$118))+Control!$C$7*Calculations!$C$83*INDEX('Monthly Data'!O:O,Calculations!$C$116+MOD(AA59,Calculations!$C$118))+Control!$C$7*Calculations!$C$84*INDEX('Monthly Data'!P:P,Calculations!$C$116+MOD(AA59,Calculations!$C$118))+Control!$C$7*Calculations!$C$85*INDEX('Monthly Data'!Q:Q,Calculations!$C$116+MOD(AA59,Calculations!$C$118))+(1-Control!$C$7*Calculations!$C$87)*INDEX('Monthly Data'!R:R,Calculations!$C$116+MOD(AA59,Calculations!$C$118))</f>
        <v>1.7599621212565995E-2</v>
      </c>
      <c r="ER59" s="86">
        <f ca="1">Control!$C$7*Calculations!$C$82*INDEX('Monthly Data'!N:N,Calculations!$C$116+MOD(AB59,Calculations!$C$118))+Control!$C$7*Calculations!$C$83*INDEX('Monthly Data'!O:O,Calculations!$C$116+MOD(AB59,Calculations!$C$118))+Control!$C$7*Calculations!$C$84*INDEX('Monthly Data'!P:P,Calculations!$C$116+MOD(AB59,Calculations!$C$118))+Control!$C$7*Calculations!$C$85*INDEX('Monthly Data'!Q:Q,Calculations!$C$116+MOD(AB59,Calculations!$C$118))+(1-Control!$C$7*Calculations!$C$87)*INDEX('Monthly Data'!R:R,Calculations!$C$116+MOD(AB59,Calculations!$C$118))</f>
        <v>1.0478379486191123E-2</v>
      </c>
      <c r="ES59" s="86">
        <f ca="1">Control!$C$7*Calculations!$C$82*INDEX('Monthly Data'!N:N,Calculations!$C$116+MOD(AC59,Calculations!$C$118))+Control!$C$7*Calculations!$C$83*INDEX('Monthly Data'!O:O,Calculations!$C$116+MOD(AC59,Calculations!$C$118))+Control!$C$7*Calculations!$C$84*INDEX('Monthly Data'!P:P,Calculations!$C$116+MOD(AC59,Calculations!$C$118))+Control!$C$7*Calculations!$C$85*INDEX('Monthly Data'!Q:Q,Calculations!$C$116+MOD(AC59,Calculations!$C$118))+(1-Control!$C$7*Calculations!$C$87)*INDEX('Monthly Data'!R:R,Calculations!$C$116+MOD(AC59,Calculations!$C$118))</f>
        <v>5.1279584938936244E-2</v>
      </c>
      <c r="ET59" s="86">
        <f ca="1">Control!$C$7*Calculations!$C$82*INDEX('Monthly Data'!N:N,Calculations!$C$116+MOD(AD59,Calculations!$C$118))+Control!$C$7*Calculations!$C$83*INDEX('Monthly Data'!O:O,Calculations!$C$116+MOD(AD59,Calculations!$C$118))+Control!$C$7*Calculations!$C$84*INDEX('Monthly Data'!P:P,Calculations!$C$116+MOD(AD59,Calculations!$C$118))+Control!$C$7*Calculations!$C$85*INDEX('Monthly Data'!Q:Q,Calculations!$C$116+MOD(AD59,Calculations!$C$118))+(1-Control!$C$7*Calculations!$C$87)*INDEX('Monthly Data'!R:R,Calculations!$C$116+MOD(AD59,Calculations!$C$118))</f>
        <v>3.4808428836917149E-3</v>
      </c>
      <c r="EU59" s="86">
        <f ca="1">Control!$C$7*Calculations!$C$82*INDEX('Monthly Data'!N:N,Calculations!$C$116+MOD(AE59,Calculations!$C$118))+Control!$C$7*Calculations!$C$83*INDEX('Monthly Data'!O:O,Calculations!$C$116+MOD(AE59,Calculations!$C$118))+Control!$C$7*Calculations!$C$84*INDEX('Monthly Data'!P:P,Calculations!$C$116+MOD(AE59,Calculations!$C$118))+Control!$C$7*Calculations!$C$85*INDEX('Monthly Data'!Q:Q,Calculations!$C$116+MOD(AE59,Calculations!$C$118))+(1-Control!$C$7*Calculations!$C$87)*INDEX('Monthly Data'!R:R,Calculations!$C$116+MOD(AE59,Calculations!$C$118))</f>
        <v>1.7831091590102856E-2</v>
      </c>
      <c r="EV59" s="86">
        <f ca="1">Control!$C$7*Calculations!$C$82*INDEX('Monthly Data'!N:N,Calculations!$C$116+MOD(AF59,Calculations!$C$118))+Control!$C$7*Calculations!$C$83*INDEX('Monthly Data'!O:O,Calculations!$C$116+MOD(AF59,Calculations!$C$118))+Control!$C$7*Calculations!$C$84*INDEX('Monthly Data'!P:P,Calculations!$C$116+MOD(AF59,Calculations!$C$118))+Control!$C$7*Calculations!$C$85*INDEX('Monthly Data'!Q:Q,Calculations!$C$116+MOD(AF59,Calculations!$C$118))+(1-Control!$C$7*Calculations!$C$87)*INDEX('Monthly Data'!R:R,Calculations!$C$116+MOD(AF59,Calculations!$C$118))</f>
        <v>-3.53368065312233E-2</v>
      </c>
      <c r="EW59" s="86">
        <f ca="1">Control!$C$7*Calculations!$C$82*INDEX('Monthly Data'!N:N,Calculations!$C$116+MOD(AG59,Calculations!$C$118))+Control!$C$7*Calculations!$C$83*INDEX('Monthly Data'!O:O,Calculations!$C$116+MOD(AG59,Calculations!$C$118))+Control!$C$7*Calculations!$C$84*INDEX('Monthly Data'!P:P,Calculations!$C$116+MOD(AG59,Calculations!$C$118))+Control!$C$7*Calculations!$C$85*INDEX('Monthly Data'!Q:Q,Calculations!$C$116+MOD(AG59,Calculations!$C$118))+(1-Control!$C$7*Calculations!$C$87)*INDEX('Monthly Data'!R:R,Calculations!$C$116+MOD(AG59,Calculations!$C$118))</f>
        <v>2.3307359621218403E-2</v>
      </c>
      <c r="EX59" s="86">
        <f ca="1">Control!$C$7*Calculations!$C$82*INDEX('Monthly Data'!N:N,Calculations!$C$116+MOD(AH59,Calculations!$C$118))+Control!$C$7*Calculations!$C$83*INDEX('Monthly Data'!O:O,Calculations!$C$116+MOD(AH59,Calculations!$C$118))+Control!$C$7*Calculations!$C$84*INDEX('Monthly Data'!P:P,Calculations!$C$116+MOD(AH59,Calculations!$C$118))+Control!$C$7*Calculations!$C$85*INDEX('Monthly Data'!Q:Q,Calculations!$C$116+MOD(AH59,Calculations!$C$118))+(1-Control!$C$7*Calculations!$C$87)*INDEX('Monthly Data'!R:R,Calculations!$C$116+MOD(AH59,Calculations!$C$118))</f>
        <v>2.2757992058453024E-3</v>
      </c>
      <c r="EY59" s="86">
        <f ca="1">Control!$C$7*Calculations!$C$82*INDEX('Monthly Data'!N:N,Calculations!$C$116+MOD(AI59,Calculations!$C$118))+Control!$C$7*Calculations!$C$83*INDEX('Monthly Data'!O:O,Calculations!$C$116+MOD(AI59,Calculations!$C$118))+Control!$C$7*Calculations!$C$84*INDEX('Monthly Data'!P:P,Calculations!$C$116+MOD(AI59,Calculations!$C$118))+Control!$C$7*Calculations!$C$85*INDEX('Monthly Data'!Q:Q,Calculations!$C$116+MOD(AI59,Calculations!$C$118))+(1-Control!$C$7*Calculations!$C$87)*INDEX('Monthly Data'!R:R,Calculations!$C$116+MOD(AI59,Calculations!$C$118))</f>
        <v>1.3423979074716584E-2</v>
      </c>
      <c r="EZ59" s="86">
        <f ca="1">Control!$C$7*Calculations!$C$82*INDEX('Monthly Data'!N:N,Calculations!$C$116+MOD(AJ59,Calculations!$C$118))+Control!$C$7*Calculations!$C$83*INDEX('Monthly Data'!O:O,Calculations!$C$116+MOD(AJ59,Calculations!$C$118))+Control!$C$7*Calculations!$C$84*INDEX('Monthly Data'!P:P,Calculations!$C$116+MOD(AJ59,Calculations!$C$118))+Control!$C$7*Calculations!$C$85*INDEX('Monthly Data'!Q:Q,Calculations!$C$116+MOD(AJ59,Calculations!$C$118))+(1-Control!$C$7*Calculations!$C$87)*INDEX('Monthly Data'!R:R,Calculations!$C$116+MOD(AJ59,Calculations!$C$118))</f>
        <v>2.4842166689046628E-2</v>
      </c>
      <c r="FA59" s="86">
        <f ca="1">Control!$C$7*Calculations!$C$82*INDEX('Monthly Data'!N:N,Calculations!$C$116+MOD(AK59,Calculations!$C$118))+Control!$C$7*Calculations!$C$83*INDEX('Monthly Data'!O:O,Calculations!$C$116+MOD(AK59,Calculations!$C$118))+Control!$C$7*Calculations!$C$84*INDEX('Monthly Data'!P:P,Calculations!$C$116+MOD(AK59,Calculations!$C$118))+Control!$C$7*Calculations!$C$85*INDEX('Monthly Data'!Q:Q,Calculations!$C$116+MOD(AK59,Calculations!$C$118))+(1-Control!$C$7*Calculations!$C$87)*INDEX('Monthly Data'!R:R,Calculations!$C$116+MOD(AK59,Calculations!$C$118))</f>
        <v>1.8665061640915637E-2</v>
      </c>
      <c r="FB59" s="86">
        <f ca="1">Control!$C$7*Calculations!$C$82*INDEX('Monthly Data'!N:N,Calculations!$C$116+MOD(AL59,Calculations!$C$118))+Control!$C$7*Calculations!$C$83*INDEX('Monthly Data'!O:O,Calculations!$C$116+MOD(AL59,Calculations!$C$118))+Control!$C$7*Calculations!$C$84*INDEX('Monthly Data'!P:P,Calculations!$C$116+MOD(AL59,Calculations!$C$118))+Control!$C$7*Calculations!$C$85*INDEX('Monthly Data'!Q:Q,Calculations!$C$116+MOD(AL59,Calculations!$C$118))+(1-Control!$C$7*Calculations!$C$87)*INDEX('Monthly Data'!R:R,Calculations!$C$116+MOD(AL59,Calculations!$C$118))</f>
        <v>8.4240675975201049E-3</v>
      </c>
      <c r="FC59" s="86">
        <f ca="1">Control!$C$7*Calculations!$C$82*INDEX('Monthly Data'!N:N,Calculations!$C$116+MOD(AM59,Calculations!$C$118))+Control!$C$7*Calculations!$C$83*INDEX('Monthly Data'!O:O,Calculations!$C$116+MOD(AM59,Calculations!$C$118))+Control!$C$7*Calculations!$C$84*INDEX('Monthly Data'!P:P,Calculations!$C$116+MOD(AM59,Calculations!$C$118))+Control!$C$7*Calculations!$C$85*INDEX('Monthly Data'!Q:Q,Calculations!$C$116+MOD(AM59,Calculations!$C$118))+(1-Control!$C$7*Calculations!$C$87)*INDEX('Monthly Data'!R:R,Calculations!$C$116+MOD(AM59,Calculations!$C$118))</f>
        <v>2.3852824346838646E-2</v>
      </c>
      <c r="FD59" s="86">
        <f ca="1">Control!$C$7*Calculations!$C$82*INDEX('Monthly Data'!N:N,Calculations!$C$116+MOD(AN59,Calculations!$C$118))+Control!$C$7*Calculations!$C$83*INDEX('Monthly Data'!O:O,Calculations!$C$116+MOD(AN59,Calculations!$C$118))+Control!$C$7*Calculations!$C$84*INDEX('Monthly Data'!P:P,Calculations!$C$116+MOD(AN59,Calculations!$C$118))+Control!$C$7*Calculations!$C$85*INDEX('Monthly Data'!Q:Q,Calculations!$C$116+MOD(AN59,Calculations!$C$118))+(1-Control!$C$7*Calculations!$C$87)*INDEX('Monthly Data'!R:R,Calculations!$C$116+MOD(AN59,Calculations!$C$118))</f>
        <v>3.127051071655923E-3</v>
      </c>
      <c r="FE59" s="86">
        <f ca="1">Control!$C$7*Calculations!$C$82*INDEX('Monthly Data'!N:N,Calculations!$C$116+MOD(AO59,Calculations!$C$118))+Control!$C$7*Calculations!$C$83*INDEX('Monthly Data'!O:O,Calculations!$C$116+MOD(AO59,Calculations!$C$118))+Control!$C$7*Calculations!$C$84*INDEX('Monthly Data'!P:P,Calculations!$C$116+MOD(AO59,Calculations!$C$118))+Control!$C$7*Calculations!$C$85*INDEX('Monthly Data'!Q:Q,Calculations!$C$116+MOD(AO59,Calculations!$C$118))+(1-Control!$C$7*Calculations!$C$87)*INDEX('Monthly Data'!R:R,Calculations!$C$116+MOD(AO59,Calculations!$C$118))</f>
        <v>-3.8554137824290124E-2</v>
      </c>
      <c r="FF59" s="86">
        <f ca="1">Control!$C$7*Calculations!$C$82*INDEX('Monthly Data'!N:N,Calculations!$C$116+MOD(AP59,Calculations!$C$118))+Control!$C$7*Calculations!$C$83*INDEX('Monthly Data'!O:O,Calculations!$C$116+MOD(AP59,Calculations!$C$118))+Control!$C$7*Calculations!$C$84*INDEX('Monthly Data'!P:P,Calculations!$C$116+MOD(AP59,Calculations!$C$118))+Control!$C$7*Calculations!$C$85*INDEX('Monthly Data'!Q:Q,Calculations!$C$116+MOD(AP59,Calculations!$C$118))+(1-Control!$C$7*Calculations!$C$87)*INDEX('Monthly Data'!R:R,Calculations!$C$116+MOD(AP59,Calculations!$C$118))</f>
        <v>1.9073822767906517E-2</v>
      </c>
      <c r="FG59" s="86">
        <f ca="1">Control!$C$7*Calculations!$C$82*INDEX('Monthly Data'!N:N,Calculations!$C$116+MOD(AQ59,Calculations!$C$118))+Control!$C$7*Calculations!$C$83*INDEX('Monthly Data'!O:O,Calculations!$C$116+MOD(AQ59,Calculations!$C$118))+Control!$C$7*Calculations!$C$84*INDEX('Monthly Data'!P:P,Calculations!$C$116+MOD(AQ59,Calculations!$C$118))+Control!$C$7*Calculations!$C$85*INDEX('Monthly Data'!Q:Q,Calculations!$C$116+MOD(AQ59,Calculations!$C$118))+(1-Control!$C$7*Calculations!$C$87)*INDEX('Monthly Data'!R:R,Calculations!$C$116+MOD(AQ59,Calculations!$C$118))</f>
        <v>1.0627294914941248E-2</v>
      </c>
      <c r="FH59" s="86">
        <f ca="1">Control!$C$7*Calculations!$C$82*INDEX('Monthly Data'!N:N,Calculations!$C$116+MOD(AR59,Calculations!$C$118))+Control!$C$7*Calculations!$C$83*INDEX('Monthly Data'!O:O,Calculations!$C$116+MOD(AR59,Calculations!$C$118))+Control!$C$7*Calculations!$C$84*INDEX('Monthly Data'!P:P,Calculations!$C$116+MOD(AR59,Calculations!$C$118))+Control!$C$7*Calculations!$C$85*INDEX('Monthly Data'!Q:Q,Calculations!$C$116+MOD(AR59,Calculations!$C$118))+(1-Control!$C$7*Calculations!$C$87)*INDEX('Monthly Data'!R:R,Calculations!$C$116+MOD(AR59,Calculations!$C$118))</f>
        <v>1.7361594973213587E-2</v>
      </c>
      <c r="FI59" s="86">
        <f ca="1">Control!$C$7*Calculations!$C$82*INDEX('Monthly Data'!N:N,Calculations!$C$116+MOD(AS59,Calculations!$C$118))+Control!$C$7*Calculations!$C$83*INDEX('Monthly Data'!O:O,Calculations!$C$116+MOD(AS59,Calculations!$C$118))+Control!$C$7*Calculations!$C$84*INDEX('Monthly Data'!P:P,Calculations!$C$116+MOD(AS59,Calculations!$C$118))+Control!$C$7*Calculations!$C$85*INDEX('Monthly Data'!Q:Q,Calculations!$C$116+MOD(AS59,Calculations!$C$118))+(1-Control!$C$7*Calculations!$C$87)*INDEX('Monthly Data'!R:R,Calculations!$C$116+MOD(AS59,Calculations!$C$118))</f>
        <v>6.6954569943530936E-3</v>
      </c>
      <c r="FJ59" s="86">
        <f ca="1">Control!$C$7*Calculations!$C$82*INDEX('Monthly Data'!N:N,Calculations!$C$116+MOD(AT59,Calculations!$C$118))+Control!$C$7*Calculations!$C$83*INDEX('Monthly Data'!O:O,Calculations!$C$116+MOD(AT59,Calculations!$C$118))+Control!$C$7*Calculations!$C$84*INDEX('Monthly Data'!P:P,Calculations!$C$116+MOD(AT59,Calculations!$C$118))+Control!$C$7*Calculations!$C$85*INDEX('Monthly Data'!Q:Q,Calculations!$C$116+MOD(AT59,Calculations!$C$118))+(1-Control!$C$7*Calculations!$C$87)*INDEX('Monthly Data'!R:R,Calculations!$C$116+MOD(AT59,Calculations!$C$118))</f>
        <v>1.7484305259657981E-2</v>
      </c>
      <c r="FK59" s="86">
        <f ca="1">Control!$C$7*Calculations!$C$82*INDEX('Monthly Data'!N:N,Calculations!$C$116+MOD(AU59,Calculations!$C$118))+Control!$C$7*Calculations!$C$83*INDEX('Monthly Data'!O:O,Calculations!$C$116+MOD(AU59,Calculations!$C$118))+Control!$C$7*Calculations!$C$84*INDEX('Monthly Data'!P:P,Calculations!$C$116+MOD(AU59,Calculations!$C$118))+Control!$C$7*Calculations!$C$85*INDEX('Monthly Data'!Q:Q,Calculations!$C$116+MOD(AU59,Calculations!$C$118))+(1-Control!$C$7*Calculations!$C$87)*INDEX('Monthly Data'!R:R,Calculations!$C$116+MOD(AU59,Calculations!$C$118))</f>
        <v>2.5790695379256122E-2</v>
      </c>
      <c r="FL59" s="86">
        <f ca="1">Control!$C$7*Calculations!$C$82*INDEX('Monthly Data'!N:N,Calculations!$C$116+MOD(AV59,Calculations!$C$118))+Control!$C$7*Calculations!$C$83*INDEX('Monthly Data'!O:O,Calculations!$C$116+MOD(AV59,Calculations!$C$118))+Control!$C$7*Calculations!$C$84*INDEX('Monthly Data'!P:P,Calculations!$C$116+MOD(AV59,Calculations!$C$118))+Control!$C$7*Calculations!$C$85*INDEX('Monthly Data'!Q:Q,Calculations!$C$116+MOD(AV59,Calculations!$C$118))+(1-Control!$C$7*Calculations!$C$87)*INDEX('Monthly Data'!R:R,Calculations!$C$116+MOD(AV59,Calculations!$C$118))</f>
        <v>1.5063457444773597E-2</v>
      </c>
      <c r="FM59" s="86">
        <f ca="1">Control!$C$7*Calculations!$C$82*INDEX('Monthly Data'!N:N,Calculations!$C$116+MOD(AW59,Calculations!$C$118))+Control!$C$7*Calculations!$C$83*INDEX('Monthly Data'!O:O,Calculations!$C$116+MOD(AW59,Calculations!$C$118))+Control!$C$7*Calculations!$C$84*INDEX('Monthly Data'!P:P,Calculations!$C$116+MOD(AW59,Calculations!$C$118))+Control!$C$7*Calculations!$C$85*INDEX('Monthly Data'!Q:Q,Calculations!$C$116+MOD(AW59,Calculations!$C$118))+(1-Control!$C$7*Calculations!$C$87)*INDEX('Monthly Data'!R:R,Calculations!$C$116+MOD(AW59,Calculations!$C$118))</f>
        <v>-2.072517756005474E-2</v>
      </c>
      <c r="FN59" s="86">
        <f ca="1">Control!$C$7*Calculations!$C$82*INDEX('Monthly Data'!N:N,Calculations!$C$116+MOD(AX59,Calculations!$C$118))+Control!$C$7*Calculations!$C$83*INDEX('Monthly Data'!O:O,Calculations!$C$116+MOD(AX59,Calculations!$C$118))+Control!$C$7*Calculations!$C$84*INDEX('Monthly Data'!P:P,Calculations!$C$116+MOD(AX59,Calculations!$C$118))+Control!$C$7*Calculations!$C$85*INDEX('Monthly Data'!Q:Q,Calculations!$C$116+MOD(AX59,Calculations!$C$118))+(1-Control!$C$7*Calculations!$C$87)*INDEX('Monthly Data'!R:R,Calculations!$C$116+MOD(AX59,Calculations!$C$118))</f>
        <v>1.1106855739851785E-2</v>
      </c>
      <c r="FO59" s="86">
        <f ca="1">Control!$C$7*Calculations!$C$82*INDEX('Monthly Data'!N:N,Calculations!$C$116+MOD(AY59,Calculations!$C$118))+Control!$C$7*Calculations!$C$83*INDEX('Monthly Data'!O:O,Calculations!$C$116+MOD(AY59,Calculations!$C$118))+Control!$C$7*Calculations!$C$84*INDEX('Monthly Data'!P:P,Calculations!$C$116+MOD(AY59,Calculations!$C$118))+Control!$C$7*Calculations!$C$85*INDEX('Monthly Data'!Q:Q,Calculations!$C$116+MOD(AY59,Calculations!$C$118))+(1-Control!$C$7*Calculations!$C$87)*INDEX('Monthly Data'!R:R,Calculations!$C$116+MOD(AY59,Calculations!$C$118))</f>
        <v>5.8868730207813358E-3</v>
      </c>
      <c r="FP59" s="86">
        <f ca="1">Control!$C$7*Calculations!$C$82*INDEX('Monthly Data'!N:N,Calculations!$C$116+MOD(AZ59,Calculations!$C$118))+Control!$C$7*Calculations!$C$83*INDEX('Monthly Data'!O:O,Calculations!$C$116+MOD(AZ59,Calculations!$C$118))+Control!$C$7*Calculations!$C$84*INDEX('Monthly Data'!P:P,Calculations!$C$116+MOD(AZ59,Calculations!$C$118))+Control!$C$7*Calculations!$C$85*INDEX('Monthly Data'!Q:Q,Calculations!$C$116+MOD(AZ59,Calculations!$C$118))+(1-Control!$C$7*Calculations!$C$87)*INDEX('Monthly Data'!R:R,Calculations!$C$116+MOD(AZ59,Calculations!$C$118))</f>
        <v>1.5063457444773597E-2</v>
      </c>
      <c r="FQ59" s="86">
        <f ca="1">Control!$C$7*Calculations!$C$82*INDEX('Monthly Data'!N:N,Calculations!$C$116+MOD(BA59,Calculations!$C$118))+Control!$C$7*Calculations!$C$83*INDEX('Monthly Data'!O:O,Calculations!$C$116+MOD(BA59,Calculations!$C$118))+Control!$C$7*Calculations!$C$84*INDEX('Monthly Data'!P:P,Calculations!$C$116+MOD(BA59,Calculations!$C$118))+Control!$C$7*Calculations!$C$85*INDEX('Monthly Data'!Q:Q,Calculations!$C$116+MOD(BA59,Calculations!$C$118))+(1-Control!$C$7*Calculations!$C$87)*INDEX('Monthly Data'!R:R,Calculations!$C$116+MOD(BA59,Calculations!$C$118))</f>
        <v>3.8809817903524786E-2</v>
      </c>
      <c r="FR59" s="86">
        <f ca="1">Control!$C$7*Calculations!$C$82*INDEX('Monthly Data'!N:N,Calculations!$C$116+MOD(BB59,Calculations!$C$118))+Control!$C$7*Calculations!$C$83*INDEX('Monthly Data'!O:O,Calculations!$C$116+MOD(BB59,Calculations!$C$118))+Control!$C$7*Calculations!$C$84*INDEX('Monthly Data'!P:P,Calculations!$C$116+MOD(BB59,Calculations!$C$118))+Control!$C$7*Calculations!$C$85*INDEX('Monthly Data'!Q:Q,Calculations!$C$116+MOD(BB59,Calculations!$C$118))+(1-Control!$C$7*Calculations!$C$87)*INDEX('Monthly Data'!R:R,Calculations!$C$116+MOD(BB59,Calculations!$C$118))</f>
        <v>2.5325873776067674E-2</v>
      </c>
      <c r="FS59" s="86">
        <f ca="1">Control!$C$7*Calculations!$C$82*INDEX('Monthly Data'!N:N,Calculations!$C$116+MOD(BC59,Calculations!$C$118))+Control!$C$7*Calculations!$C$83*INDEX('Monthly Data'!O:O,Calculations!$C$116+MOD(BC59,Calculations!$C$118))+Control!$C$7*Calculations!$C$84*INDEX('Monthly Data'!P:P,Calculations!$C$116+MOD(BC59,Calculations!$C$118))+Control!$C$7*Calculations!$C$85*INDEX('Monthly Data'!Q:Q,Calculations!$C$116+MOD(BC59,Calculations!$C$118))+(1-Control!$C$7*Calculations!$C$87)*INDEX('Monthly Data'!R:R,Calculations!$C$116+MOD(BC59,Calculations!$C$118))</f>
        <v>4.4327772793586687E-3</v>
      </c>
      <c r="FT59" s="86">
        <f ca="1">Control!$C$7*Calculations!$C$82*INDEX('Monthly Data'!N:N,Calculations!$C$116+MOD(BD59,Calculations!$C$118))+Control!$C$7*Calculations!$C$83*INDEX('Monthly Data'!O:O,Calculations!$C$116+MOD(BD59,Calculations!$C$118))+Control!$C$7*Calculations!$C$84*INDEX('Monthly Data'!P:P,Calculations!$C$116+MOD(BD59,Calculations!$C$118))+Control!$C$7*Calculations!$C$85*INDEX('Monthly Data'!Q:Q,Calculations!$C$116+MOD(BD59,Calculations!$C$118))+(1-Control!$C$7*Calculations!$C$87)*INDEX('Monthly Data'!R:R,Calculations!$C$116+MOD(BD59,Calculations!$C$118))</f>
        <v>4.4327772793586687E-3</v>
      </c>
      <c r="FU59" s="86">
        <f ca="1">Control!$C$7*Calculations!$C$82*INDEX('Monthly Data'!N:N,Calculations!$C$116+MOD(BE59,Calculations!$C$118))+Control!$C$7*Calculations!$C$83*INDEX('Monthly Data'!O:O,Calculations!$C$116+MOD(BE59,Calculations!$C$118))+Control!$C$7*Calculations!$C$84*INDEX('Monthly Data'!P:P,Calculations!$C$116+MOD(BE59,Calculations!$C$118))+Control!$C$7*Calculations!$C$85*INDEX('Monthly Data'!Q:Q,Calculations!$C$116+MOD(BE59,Calculations!$C$118))+(1-Control!$C$7*Calculations!$C$87)*INDEX('Monthly Data'!R:R,Calculations!$C$116+MOD(BE59,Calculations!$C$118))</f>
        <v>1.1702576456120543E-2</v>
      </c>
      <c r="FV59" s="86">
        <f ca="1">Control!$C$7*Calculations!$C$82*INDEX('Monthly Data'!N:N,Calculations!$C$116+MOD(BF59,Calculations!$C$118))+Control!$C$7*Calculations!$C$83*INDEX('Monthly Data'!O:O,Calculations!$C$116+MOD(BF59,Calculations!$C$118))+Control!$C$7*Calculations!$C$84*INDEX('Monthly Data'!P:P,Calculations!$C$116+MOD(BF59,Calculations!$C$118))+Control!$C$7*Calculations!$C$85*INDEX('Monthly Data'!Q:Q,Calculations!$C$116+MOD(BF59,Calculations!$C$118))+(1-Control!$C$7*Calculations!$C$87)*INDEX('Monthly Data'!R:R,Calculations!$C$116+MOD(BF59,Calculations!$C$118))</f>
        <v>-3.299557342782896E-2</v>
      </c>
      <c r="FW59" s="86">
        <f ca="1">Control!$C$7*Calculations!$C$82*INDEX('Monthly Data'!N:N,Calculations!$C$116+MOD(BG59,Calculations!$C$118))+Control!$C$7*Calculations!$C$83*INDEX('Monthly Data'!O:O,Calculations!$C$116+MOD(BG59,Calculations!$C$118))+Control!$C$7*Calculations!$C$84*INDEX('Monthly Data'!P:P,Calculations!$C$116+MOD(BG59,Calculations!$C$118))+Control!$C$7*Calculations!$C$85*INDEX('Monthly Data'!Q:Q,Calculations!$C$116+MOD(BG59,Calculations!$C$118))+(1-Control!$C$7*Calculations!$C$87)*INDEX('Monthly Data'!R:R,Calculations!$C$116+MOD(BG59,Calculations!$C$118))</f>
        <v>4.4327772793586687E-3</v>
      </c>
      <c r="FX59" s="86">
        <f ca="1">Control!$C$7*Calculations!$C$82*INDEX('Monthly Data'!N:N,Calculations!$C$116+MOD(BH59,Calculations!$C$118))+Control!$C$7*Calculations!$C$83*INDEX('Monthly Data'!O:O,Calculations!$C$116+MOD(BH59,Calculations!$C$118))+Control!$C$7*Calculations!$C$84*INDEX('Monthly Data'!P:P,Calculations!$C$116+MOD(BH59,Calculations!$C$118))+Control!$C$7*Calculations!$C$85*INDEX('Monthly Data'!Q:Q,Calculations!$C$116+MOD(BH59,Calculations!$C$118))+(1-Control!$C$7*Calculations!$C$87)*INDEX('Monthly Data'!R:R,Calculations!$C$116+MOD(BH59,Calculations!$C$118))</f>
        <v>3.1011313347584085E-2</v>
      </c>
      <c r="FY59" s="86">
        <f ca="1">Control!$C$7*Calculations!$C$82*INDEX('Monthly Data'!N:N,Calculations!$C$116+MOD(BI59,Calculations!$C$118))+Control!$C$7*Calculations!$C$83*INDEX('Monthly Data'!O:O,Calculations!$C$116+MOD(BI59,Calculations!$C$118))+Control!$C$7*Calculations!$C$84*INDEX('Monthly Data'!P:P,Calculations!$C$116+MOD(BI59,Calculations!$C$118))+Control!$C$7*Calculations!$C$85*INDEX('Monthly Data'!Q:Q,Calculations!$C$116+MOD(BI59,Calculations!$C$118))+(1-Control!$C$7*Calculations!$C$87)*INDEX('Monthly Data'!R:R,Calculations!$C$116+MOD(BI59,Calculations!$C$118))</f>
        <v>1.0018681835149534E-3</v>
      </c>
      <c r="FZ59" s="86">
        <f ca="1">Control!$C$7*Calculations!$C$82*INDEX('Monthly Data'!N:N,Calculations!$C$116+MOD(BJ59,Calculations!$C$118))+Control!$C$7*Calculations!$C$83*INDEX('Monthly Data'!O:O,Calculations!$C$116+MOD(BJ59,Calculations!$C$118))+Control!$C$7*Calculations!$C$84*INDEX('Monthly Data'!P:P,Calculations!$C$116+MOD(BJ59,Calculations!$C$118))+Control!$C$7*Calculations!$C$85*INDEX('Monthly Data'!Q:Q,Calculations!$C$116+MOD(BJ59,Calculations!$C$118))+(1-Control!$C$7*Calculations!$C$87)*INDEX('Monthly Data'!R:R,Calculations!$C$116+MOD(BJ59,Calculations!$C$118))</f>
        <v>1.7472933988537529E-2</v>
      </c>
      <c r="GA59" s="86">
        <f ca="1">Control!$C$7*Calculations!$C$82*INDEX('Monthly Data'!N:N,Calculations!$C$116+MOD(BK59,Calculations!$C$118))+Control!$C$7*Calculations!$C$83*INDEX('Monthly Data'!O:O,Calculations!$C$116+MOD(BK59,Calculations!$C$118))+Control!$C$7*Calculations!$C$84*INDEX('Monthly Data'!P:P,Calculations!$C$116+MOD(BK59,Calculations!$C$118))+Control!$C$7*Calculations!$C$85*INDEX('Monthly Data'!Q:Q,Calculations!$C$116+MOD(BK59,Calculations!$C$118))+(1-Control!$C$7*Calculations!$C$87)*INDEX('Monthly Data'!R:R,Calculations!$C$116+MOD(BK59,Calculations!$C$118))</f>
        <v>1.9073822767906517E-2</v>
      </c>
      <c r="GB59" s="86">
        <f ca="1">Control!$C$7*Calculations!$C$82*INDEX('Monthly Data'!N:N,Calculations!$C$116+MOD(BL59,Calculations!$C$118))+Control!$C$7*Calculations!$C$83*INDEX('Monthly Data'!O:O,Calculations!$C$116+MOD(BL59,Calculations!$C$118))+Control!$C$7*Calculations!$C$84*INDEX('Monthly Data'!P:P,Calculations!$C$116+MOD(BL59,Calculations!$C$118))+Control!$C$7*Calculations!$C$85*INDEX('Monthly Data'!Q:Q,Calculations!$C$116+MOD(BL59,Calculations!$C$118))+(1-Control!$C$7*Calculations!$C$87)*INDEX('Monthly Data'!R:R,Calculations!$C$116+MOD(BL59,Calculations!$C$118))</f>
        <v>5.1279584938936244E-2</v>
      </c>
      <c r="GC59" s="86">
        <f ca="1">Control!$C$7*Calculations!$C$82*INDEX('Monthly Data'!N:N,Calculations!$C$116+MOD(BM59,Calculations!$C$118))+Control!$C$7*Calculations!$C$83*INDEX('Monthly Data'!O:O,Calculations!$C$116+MOD(BM59,Calculations!$C$118))+Control!$C$7*Calculations!$C$84*INDEX('Monthly Data'!P:P,Calculations!$C$116+MOD(BM59,Calculations!$C$118))+Control!$C$7*Calculations!$C$85*INDEX('Monthly Data'!Q:Q,Calculations!$C$116+MOD(BM59,Calculations!$C$118))+(1-Control!$C$7*Calculations!$C$87)*INDEX('Monthly Data'!R:R,Calculations!$C$116+MOD(BM59,Calculations!$C$118))</f>
        <v>-7.3651264633385334E-4</v>
      </c>
      <c r="GD59" s="86">
        <f ca="1">Control!$C$7*Calculations!$C$82*INDEX('Monthly Data'!N:N,Calculations!$C$116+MOD(BN59,Calculations!$C$118))+Control!$C$7*Calculations!$C$83*INDEX('Monthly Data'!O:O,Calculations!$C$116+MOD(BN59,Calculations!$C$118))+Control!$C$7*Calculations!$C$84*INDEX('Monthly Data'!P:P,Calculations!$C$116+MOD(BN59,Calculations!$C$118))+Control!$C$7*Calculations!$C$85*INDEX('Monthly Data'!Q:Q,Calculations!$C$116+MOD(BN59,Calculations!$C$118))+(1-Control!$C$7*Calculations!$C$87)*INDEX('Monthly Data'!R:R,Calculations!$C$116+MOD(BN59,Calculations!$C$118))</f>
        <v>1.1809891087585166E-2</v>
      </c>
      <c r="GE59" s="86">
        <f ca="1">Control!$C$7*Calculations!$C$82*INDEX('Monthly Data'!N:N,Calculations!$C$116+MOD(BO59,Calculations!$C$118))+Control!$C$7*Calculations!$C$83*INDEX('Monthly Data'!O:O,Calculations!$C$116+MOD(BO59,Calculations!$C$118))+Control!$C$7*Calculations!$C$84*INDEX('Monthly Data'!P:P,Calculations!$C$116+MOD(BO59,Calculations!$C$118))+Control!$C$7*Calculations!$C$85*INDEX('Monthly Data'!Q:Q,Calculations!$C$116+MOD(BO59,Calculations!$C$118))+(1-Control!$C$7*Calculations!$C$87)*INDEX('Monthly Data'!R:R,Calculations!$C$116+MOD(BO59,Calculations!$C$118))</f>
        <v>-3.8554137824290124E-2</v>
      </c>
      <c r="GF59" s="86">
        <f ca="1">Control!$C$7*Calculations!$C$82*INDEX('Monthly Data'!N:N,Calculations!$C$116+MOD(BP59,Calculations!$C$118))+Control!$C$7*Calculations!$C$83*INDEX('Monthly Data'!O:O,Calculations!$C$116+MOD(BP59,Calculations!$C$118))+Control!$C$7*Calculations!$C$84*INDEX('Monthly Data'!P:P,Calculations!$C$116+MOD(BP59,Calculations!$C$118))+Control!$C$7*Calculations!$C$85*INDEX('Monthly Data'!Q:Q,Calculations!$C$116+MOD(BP59,Calculations!$C$118))+(1-Control!$C$7*Calculations!$C$87)*INDEX('Monthly Data'!R:R,Calculations!$C$116+MOD(BP59,Calculations!$C$118))</f>
        <v>6.2631896128884862E-3</v>
      </c>
      <c r="GG59" s="86">
        <f ca="1">Control!$C$7*Calculations!$C$82*INDEX('Monthly Data'!N:N,Calculations!$C$116+MOD(BQ59,Calculations!$C$118))+Control!$C$7*Calculations!$C$83*INDEX('Monthly Data'!O:O,Calculations!$C$116+MOD(BQ59,Calculations!$C$118))+Control!$C$7*Calculations!$C$84*INDEX('Monthly Data'!P:P,Calculations!$C$116+MOD(BQ59,Calculations!$C$118))+Control!$C$7*Calculations!$C$85*INDEX('Monthly Data'!Q:Q,Calculations!$C$116+MOD(BQ59,Calculations!$C$118))+(1-Control!$C$7*Calculations!$C$87)*INDEX('Monthly Data'!R:R,Calculations!$C$116+MOD(BQ59,Calculations!$C$118))</f>
        <v>3.1070573055362403E-2</v>
      </c>
      <c r="GH59" s="86">
        <f ca="1">Control!$C$7*Calculations!$C$82*INDEX('Monthly Data'!N:N,Calculations!$C$116+MOD(BR59,Calculations!$C$118))+Control!$C$7*Calculations!$C$83*INDEX('Monthly Data'!O:O,Calculations!$C$116+MOD(BR59,Calculations!$C$118))+Control!$C$7*Calculations!$C$84*INDEX('Monthly Data'!P:P,Calculations!$C$116+MOD(BR59,Calculations!$C$118))+Control!$C$7*Calculations!$C$85*INDEX('Monthly Data'!Q:Q,Calculations!$C$116+MOD(BR59,Calculations!$C$118))+(1-Control!$C$7*Calculations!$C$87)*INDEX('Monthly Data'!R:R,Calculations!$C$116+MOD(BR59,Calculations!$C$118))</f>
        <v>6.4539397490030407E-3</v>
      </c>
      <c r="GI59" s="86">
        <f ca="1">Control!$C$7*Calculations!$C$82*INDEX('Monthly Data'!N:N,Calculations!$C$116+MOD(BS59,Calculations!$C$118))+Control!$C$7*Calculations!$C$83*INDEX('Monthly Data'!O:O,Calculations!$C$116+MOD(BS59,Calculations!$C$118))+Control!$C$7*Calculations!$C$84*INDEX('Monthly Data'!P:P,Calculations!$C$116+MOD(BS59,Calculations!$C$118))+Control!$C$7*Calculations!$C$85*INDEX('Monthly Data'!Q:Q,Calculations!$C$116+MOD(BS59,Calculations!$C$118))+(1-Control!$C$7*Calculations!$C$87)*INDEX('Monthly Data'!R:R,Calculations!$C$116+MOD(BS59,Calculations!$C$118))</f>
        <v>2.3307359621218403E-2</v>
      </c>
      <c r="GJ59" s="86">
        <f ca="1">Control!$C$7*Calculations!$C$82*INDEX('Monthly Data'!N:N,Calculations!$C$116+MOD(BT59,Calculations!$C$118))+Control!$C$7*Calculations!$C$83*INDEX('Monthly Data'!O:O,Calculations!$C$116+MOD(BT59,Calculations!$C$118))+Control!$C$7*Calculations!$C$84*INDEX('Monthly Data'!P:P,Calculations!$C$116+MOD(BT59,Calculations!$C$118))+Control!$C$7*Calculations!$C$85*INDEX('Monthly Data'!Q:Q,Calculations!$C$116+MOD(BT59,Calculations!$C$118))+(1-Control!$C$7*Calculations!$C$87)*INDEX('Monthly Data'!R:R,Calculations!$C$116+MOD(BT59,Calculations!$C$118))</f>
        <v>-3.299557342782896E-2</v>
      </c>
      <c r="GK59" s="86">
        <f ca="1">Control!$C$7*Calculations!$C$82*INDEX('Monthly Data'!N:N,Calculations!$C$116+MOD(BU59,Calculations!$C$118))+Control!$C$7*Calculations!$C$83*INDEX('Monthly Data'!O:O,Calculations!$C$116+MOD(BU59,Calculations!$C$118))+Control!$C$7*Calculations!$C$84*INDEX('Monthly Data'!P:P,Calculations!$C$116+MOD(BU59,Calculations!$C$118))+Control!$C$7*Calculations!$C$85*INDEX('Monthly Data'!Q:Q,Calculations!$C$116+MOD(BU59,Calculations!$C$118))+(1-Control!$C$7*Calculations!$C$87)*INDEX('Monthly Data'!R:R,Calculations!$C$116+MOD(BU59,Calculations!$C$118))</f>
        <v>1.2435425892067014E-2</v>
      </c>
      <c r="GL59" s="86">
        <f ca="1">Control!$C$7*Calculations!$C$82*INDEX('Monthly Data'!N:N,Calculations!$C$116+MOD(BV59,Calculations!$C$118))+Control!$C$7*Calculations!$C$83*INDEX('Monthly Data'!O:O,Calculations!$C$116+MOD(BV59,Calculations!$C$118))+Control!$C$7*Calculations!$C$84*INDEX('Monthly Data'!P:P,Calculations!$C$116+MOD(BV59,Calculations!$C$118))+Control!$C$7*Calculations!$C$85*INDEX('Monthly Data'!Q:Q,Calculations!$C$116+MOD(BV59,Calculations!$C$118))+(1-Control!$C$7*Calculations!$C$87)*INDEX('Monthly Data'!R:R,Calculations!$C$116+MOD(BV59,Calculations!$C$118))</f>
        <v>7.9764341593600071E-3</v>
      </c>
      <c r="GM59" s="86">
        <f ca="1">Control!$C$7*Calculations!$C$82*INDEX('Monthly Data'!N:N,Calculations!$C$116+MOD(BW59,Calculations!$C$118))+Control!$C$7*Calculations!$C$83*INDEX('Monthly Data'!O:O,Calculations!$C$116+MOD(BW59,Calculations!$C$118))+Control!$C$7*Calculations!$C$84*INDEX('Monthly Data'!P:P,Calculations!$C$116+MOD(BW59,Calculations!$C$118))+Control!$C$7*Calculations!$C$85*INDEX('Monthly Data'!Q:Q,Calculations!$C$116+MOD(BW59,Calculations!$C$118))+(1-Control!$C$7*Calculations!$C$87)*INDEX('Monthly Data'!R:R,Calculations!$C$116+MOD(BW59,Calculations!$C$118))</f>
        <v>1.0353752315110615E-2</v>
      </c>
      <c r="GN59" s="86">
        <f ca="1">Control!$C$7*Calculations!$C$82*INDEX('Monthly Data'!N:N,Calculations!$C$116+MOD(BX59,Calculations!$C$118))+Control!$C$7*Calculations!$C$83*INDEX('Monthly Data'!O:O,Calculations!$C$116+MOD(BX59,Calculations!$C$118))+Control!$C$7*Calculations!$C$84*INDEX('Monthly Data'!P:P,Calculations!$C$116+MOD(BX59,Calculations!$C$118))+Control!$C$7*Calculations!$C$85*INDEX('Monthly Data'!Q:Q,Calculations!$C$116+MOD(BX59,Calculations!$C$118))+(1-Control!$C$7*Calculations!$C$87)*INDEX('Monthly Data'!R:R,Calculations!$C$116+MOD(BX59,Calculations!$C$118))</f>
        <v>4.5735623984309991E-2</v>
      </c>
      <c r="GO59" s="86">
        <f ca="1">Control!$C$7*Calculations!$C$82*INDEX('Monthly Data'!N:N,Calculations!$C$116+MOD(BY59,Calculations!$C$118))+Control!$C$7*Calculations!$C$83*INDEX('Monthly Data'!O:O,Calculations!$C$116+MOD(BY59,Calculations!$C$118))+Control!$C$7*Calculations!$C$84*INDEX('Monthly Data'!P:P,Calculations!$C$116+MOD(BY59,Calculations!$C$118))+Control!$C$7*Calculations!$C$85*INDEX('Monthly Data'!Q:Q,Calculations!$C$116+MOD(BY59,Calculations!$C$118))+(1-Control!$C$7*Calculations!$C$87)*INDEX('Monthly Data'!R:R,Calculations!$C$116+MOD(BY59,Calculations!$C$118))</f>
        <v>1.0921298083007208E-2</v>
      </c>
      <c r="GP59" s="86">
        <f ca="1">Control!$C$7*Calculations!$C$82*INDEX('Monthly Data'!N:N,Calculations!$C$116+MOD(BZ59,Calculations!$C$118))+Control!$C$7*Calculations!$C$83*INDEX('Monthly Data'!O:O,Calculations!$C$116+MOD(BZ59,Calculations!$C$118))+Control!$C$7*Calculations!$C$84*INDEX('Monthly Data'!P:P,Calculations!$C$116+MOD(BZ59,Calculations!$C$118))+Control!$C$7*Calculations!$C$85*INDEX('Monthly Data'!Q:Q,Calculations!$C$116+MOD(BZ59,Calculations!$C$118))+(1-Control!$C$7*Calculations!$C$87)*INDEX('Monthly Data'!R:R,Calculations!$C$116+MOD(BZ59,Calculations!$C$118))</f>
        <v>-3.299557342782896E-2</v>
      </c>
      <c r="GQ59" s="86">
        <f ca="1">Control!$C$7*Calculations!$C$82*INDEX('Monthly Data'!N:N,Calculations!$C$116+MOD(CA59,Calculations!$C$118))+Control!$C$7*Calculations!$C$83*INDEX('Monthly Data'!O:O,Calculations!$C$116+MOD(CA59,Calculations!$C$118))+Control!$C$7*Calculations!$C$84*INDEX('Monthly Data'!P:P,Calculations!$C$116+MOD(CA59,Calculations!$C$118))+Control!$C$7*Calculations!$C$85*INDEX('Monthly Data'!Q:Q,Calculations!$C$116+MOD(CA59,Calculations!$C$118))+(1-Control!$C$7*Calculations!$C$87)*INDEX('Monthly Data'!R:R,Calculations!$C$116+MOD(CA59,Calculations!$C$118))</f>
        <v>1.0627294914941248E-2</v>
      </c>
      <c r="GR59" s="86">
        <f ca="1">Control!$C$7*Calculations!$C$82*INDEX('Monthly Data'!N:N,Calculations!$C$116+MOD(CB59,Calculations!$C$118))+Control!$C$7*Calculations!$C$83*INDEX('Monthly Data'!O:O,Calculations!$C$116+MOD(CB59,Calculations!$C$118))+Control!$C$7*Calculations!$C$84*INDEX('Monthly Data'!P:P,Calculations!$C$116+MOD(CB59,Calculations!$C$118))+Control!$C$7*Calculations!$C$85*INDEX('Monthly Data'!Q:Q,Calculations!$C$116+MOD(CB59,Calculations!$C$118))+(1-Control!$C$7*Calculations!$C$87)*INDEX('Monthly Data'!R:R,Calculations!$C$116+MOD(CB59,Calculations!$C$118))</f>
        <v>1.2954540023127663E-2</v>
      </c>
      <c r="GS59" s="86">
        <f ca="1">Control!$C$7*Calculations!$C$82*INDEX('Monthly Data'!N:N,Calculations!$C$116+MOD(CC59,Calculations!$C$118))+Control!$C$7*Calculations!$C$83*INDEX('Monthly Data'!O:O,Calculations!$C$116+MOD(CC59,Calculations!$C$118))+Control!$C$7*Calculations!$C$84*INDEX('Monthly Data'!P:P,Calculations!$C$116+MOD(CC59,Calculations!$C$118))+Control!$C$7*Calculations!$C$85*INDEX('Monthly Data'!Q:Q,Calculations!$C$116+MOD(CC59,Calculations!$C$118))+(1-Control!$C$7*Calculations!$C$87)*INDEX('Monthly Data'!R:R,Calculations!$C$116+MOD(CC59,Calculations!$C$118))</f>
        <v>4.7768166384148329E-3</v>
      </c>
      <c r="GT59" s="86">
        <f ca="1">Control!$C$7*Calculations!$C$82*INDEX('Monthly Data'!N:N,Calculations!$C$116+MOD(CD59,Calculations!$C$118))+Control!$C$7*Calculations!$C$83*INDEX('Monthly Data'!O:O,Calculations!$C$116+MOD(CD59,Calculations!$C$118))+Control!$C$7*Calculations!$C$84*INDEX('Monthly Data'!P:P,Calculations!$C$116+MOD(CD59,Calculations!$C$118))+Control!$C$7*Calculations!$C$85*INDEX('Monthly Data'!Q:Q,Calculations!$C$116+MOD(CD59,Calculations!$C$118))+(1-Control!$C$7*Calculations!$C$87)*INDEX('Monthly Data'!R:R,Calculations!$C$116+MOD(CD59,Calculations!$C$118))</f>
        <v>1.50127906355989E-2</v>
      </c>
      <c r="GU59" s="86">
        <f ca="1">Control!$C$7*Calculations!$C$82*INDEX('Monthly Data'!N:N,Calculations!$C$116+MOD(CE59,Calculations!$C$118))+Control!$C$7*Calculations!$C$83*INDEX('Monthly Data'!O:O,Calculations!$C$116+MOD(CE59,Calculations!$C$118))+Control!$C$7*Calculations!$C$84*INDEX('Monthly Data'!P:P,Calculations!$C$116+MOD(CE59,Calculations!$C$118))+Control!$C$7*Calculations!$C$85*INDEX('Monthly Data'!Q:Q,Calculations!$C$116+MOD(CE59,Calculations!$C$118))+(1-Control!$C$7*Calculations!$C$87)*INDEX('Monthly Data'!R:R,Calculations!$C$116+MOD(CE59,Calculations!$C$118))</f>
        <v>1.5115046179922851E-2</v>
      </c>
      <c r="GV59" s="86">
        <f ca="1">Control!$C$7*Calculations!$C$82*INDEX('Monthly Data'!N:N,Calculations!$C$116+MOD(CF59,Calculations!$C$118))+Control!$C$7*Calculations!$C$83*INDEX('Monthly Data'!O:O,Calculations!$C$116+MOD(CF59,Calculations!$C$118))+Control!$C$7*Calculations!$C$84*INDEX('Monthly Data'!P:P,Calculations!$C$116+MOD(CF59,Calculations!$C$118))+Control!$C$7*Calculations!$C$85*INDEX('Monthly Data'!Q:Q,Calculations!$C$116+MOD(CF59,Calculations!$C$118))+(1-Control!$C$7*Calculations!$C$87)*INDEX('Monthly Data'!R:R,Calculations!$C$116+MOD(CF59,Calculations!$C$118))</f>
        <v>-7.8872955230675015E-3</v>
      </c>
      <c r="GW59" s="86">
        <f ca="1">Control!$C$7*Calculations!$C$82*INDEX('Monthly Data'!N:N,Calculations!$C$116+MOD(CG59,Calculations!$C$118))+Control!$C$7*Calculations!$C$83*INDEX('Monthly Data'!O:O,Calculations!$C$116+MOD(CG59,Calculations!$C$118))+Control!$C$7*Calculations!$C$84*INDEX('Monthly Data'!P:P,Calculations!$C$116+MOD(CG59,Calculations!$C$118))+Control!$C$7*Calculations!$C$85*INDEX('Monthly Data'!Q:Q,Calculations!$C$116+MOD(CG59,Calculations!$C$118))+(1-Control!$C$7*Calculations!$C$87)*INDEX('Monthly Data'!R:R,Calculations!$C$116+MOD(CG59,Calculations!$C$118))</f>
        <v>1.8665061640915637E-2</v>
      </c>
      <c r="GX59" s="86">
        <f ca="1">Control!$C$7*Calculations!$C$82*INDEX('Monthly Data'!N:N,Calculations!$C$116+MOD(CH59,Calculations!$C$118))+Control!$C$7*Calculations!$C$83*INDEX('Monthly Data'!O:O,Calculations!$C$116+MOD(CH59,Calculations!$C$118))+Control!$C$7*Calculations!$C$84*INDEX('Monthly Data'!P:P,Calculations!$C$116+MOD(CH59,Calculations!$C$118))+Control!$C$7*Calculations!$C$85*INDEX('Monthly Data'!Q:Q,Calculations!$C$116+MOD(CH59,Calculations!$C$118))+(1-Control!$C$7*Calculations!$C$87)*INDEX('Monthly Data'!R:R,Calculations!$C$116+MOD(CH59,Calculations!$C$118))</f>
        <v>2.5790695379256122E-2</v>
      </c>
      <c r="GY59" s="86">
        <f ca="1">Control!$C$7*Calculations!$C$82*INDEX('Monthly Data'!N:N,Calculations!$C$116+MOD(CI59,Calculations!$C$118))+Control!$C$7*Calculations!$C$83*INDEX('Monthly Data'!O:O,Calculations!$C$116+MOD(CI59,Calculations!$C$118))+Control!$C$7*Calculations!$C$84*INDEX('Monthly Data'!P:P,Calculations!$C$116+MOD(CI59,Calculations!$C$118))+Control!$C$7*Calculations!$C$85*INDEX('Monthly Data'!Q:Q,Calculations!$C$116+MOD(CI59,Calculations!$C$118))+(1-Control!$C$7*Calculations!$C$87)*INDEX('Monthly Data'!R:R,Calculations!$C$116+MOD(CI59,Calculations!$C$118))</f>
        <v>-7.5539743260223157E-3</v>
      </c>
      <c r="GZ59" s="86">
        <f ca="1">Control!$C$7*Calculations!$C$82*INDEX('Monthly Data'!N:N,Calculations!$C$116+MOD(CJ59,Calculations!$C$118))+Control!$C$7*Calculations!$C$83*INDEX('Monthly Data'!O:O,Calculations!$C$116+MOD(CJ59,Calculations!$C$118))+Control!$C$7*Calculations!$C$84*INDEX('Monthly Data'!P:P,Calculations!$C$116+MOD(CJ59,Calculations!$C$118))+Control!$C$7*Calculations!$C$85*INDEX('Monthly Data'!Q:Q,Calculations!$C$116+MOD(CJ59,Calculations!$C$118))+(1-Control!$C$7*Calculations!$C$87)*INDEX('Monthly Data'!R:R,Calculations!$C$116+MOD(CJ59,Calculations!$C$118))</f>
        <v>1.1786765492207996E-2</v>
      </c>
      <c r="HA59" s="86">
        <f ca="1">Control!$C$7*Calculations!$C$82*INDEX('Monthly Data'!N:N,Calculations!$C$116+MOD(CK59,Calculations!$C$118))+Control!$C$7*Calculations!$C$83*INDEX('Monthly Data'!O:O,Calculations!$C$116+MOD(CK59,Calculations!$C$118))+Control!$C$7*Calculations!$C$84*INDEX('Monthly Data'!P:P,Calculations!$C$116+MOD(CK59,Calculations!$C$118))+Control!$C$7*Calculations!$C$85*INDEX('Monthly Data'!Q:Q,Calculations!$C$116+MOD(CK59,Calculations!$C$118))+(1-Control!$C$7*Calculations!$C$87)*INDEX('Monthly Data'!R:R,Calculations!$C$116+MOD(CK59,Calculations!$C$118))</f>
        <v>6.6954569943530936E-3</v>
      </c>
      <c r="HB59" s="86">
        <f ca="1">Control!$C$7*Calculations!$C$82*INDEX('Monthly Data'!N:N,Calculations!$C$116+MOD(CL59,Calculations!$C$118))+Control!$C$7*Calculations!$C$83*INDEX('Monthly Data'!O:O,Calculations!$C$116+MOD(CL59,Calculations!$C$118))+Control!$C$7*Calculations!$C$84*INDEX('Monthly Data'!P:P,Calculations!$C$116+MOD(CL59,Calculations!$C$118))+Control!$C$7*Calculations!$C$85*INDEX('Monthly Data'!Q:Q,Calculations!$C$116+MOD(CL59,Calculations!$C$118))+(1-Control!$C$7*Calculations!$C$87)*INDEX('Monthly Data'!R:R,Calculations!$C$116+MOD(CL59,Calculations!$C$118))</f>
        <v>6.6954569943530936E-3</v>
      </c>
      <c r="HC59" s="86">
        <f ca="1">Control!$C$7*Calculations!$C$82*INDEX('Monthly Data'!N:N,Calculations!$C$116+MOD(CM59,Calculations!$C$118))+Control!$C$7*Calculations!$C$83*INDEX('Monthly Data'!O:O,Calculations!$C$116+MOD(CM59,Calculations!$C$118))+Control!$C$7*Calculations!$C$84*INDEX('Monthly Data'!P:P,Calculations!$C$116+MOD(CM59,Calculations!$C$118))+Control!$C$7*Calculations!$C$85*INDEX('Monthly Data'!Q:Q,Calculations!$C$116+MOD(CM59,Calculations!$C$118))+(1-Control!$C$7*Calculations!$C$87)*INDEX('Monthly Data'!R:R,Calculations!$C$116+MOD(CM59,Calculations!$C$118))</f>
        <v>7.857567536297622E-3</v>
      </c>
      <c r="HD59" s="86">
        <f ca="1">Control!$C$7*Calculations!$C$82*INDEX('Monthly Data'!N:N,Calculations!$C$116+MOD(CN59,Calculations!$C$118))+Control!$C$7*Calculations!$C$83*INDEX('Monthly Data'!O:O,Calculations!$C$116+MOD(CN59,Calculations!$C$118))+Control!$C$7*Calculations!$C$84*INDEX('Monthly Data'!P:P,Calculations!$C$116+MOD(CN59,Calculations!$C$118))+Control!$C$7*Calculations!$C$85*INDEX('Monthly Data'!Q:Q,Calculations!$C$116+MOD(CN59,Calculations!$C$118))+(1-Control!$C$7*Calculations!$C$87)*INDEX('Monthly Data'!R:R,Calculations!$C$116+MOD(CN59,Calculations!$C$118))</f>
        <v>6.6954569943530936E-3</v>
      </c>
      <c r="HE59" s="86">
        <f ca="1">Control!$C$7*Calculations!$C$82*INDEX('Monthly Data'!N:N,Calculations!$C$116+MOD(CO59,Calculations!$C$118))+Control!$C$7*Calculations!$C$83*INDEX('Monthly Data'!O:O,Calculations!$C$116+MOD(CO59,Calculations!$C$118))+Control!$C$7*Calculations!$C$84*INDEX('Monthly Data'!P:P,Calculations!$C$116+MOD(CO59,Calculations!$C$118))+Control!$C$7*Calculations!$C$85*INDEX('Monthly Data'!Q:Q,Calculations!$C$116+MOD(CO59,Calculations!$C$118))+(1-Control!$C$7*Calculations!$C$87)*INDEX('Monthly Data'!R:R,Calculations!$C$116+MOD(CO59,Calculations!$C$118))</f>
        <v>-7.8872955230675015E-3</v>
      </c>
      <c r="HF59" s="86">
        <f ca="1">Control!$C$7*Calculations!$C$82*INDEX('Monthly Data'!N:N,Calculations!$C$116+MOD(CP59,Calculations!$C$118))+Control!$C$7*Calculations!$C$83*INDEX('Monthly Data'!O:O,Calculations!$C$116+MOD(CP59,Calculations!$C$118))+Control!$C$7*Calculations!$C$84*INDEX('Monthly Data'!P:P,Calculations!$C$116+MOD(CP59,Calculations!$C$118))+Control!$C$7*Calculations!$C$85*INDEX('Monthly Data'!Q:Q,Calculations!$C$116+MOD(CP59,Calculations!$C$118))+(1-Control!$C$7*Calculations!$C$87)*INDEX('Monthly Data'!R:R,Calculations!$C$116+MOD(CP59,Calculations!$C$118))</f>
        <v>4.5132804118240749E-2</v>
      </c>
      <c r="HG59" s="86">
        <f ca="1">Control!$C$7*Calculations!$C$82*INDEX('Monthly Data'!N:N,Calculations!$C$116+MOD(CQ59,Calculations!$C$118))+Control!$C$7*Calculations!$C$83*INDEX('Monthly Data'!O:O,Calculations!$C$116+MOD(CQ59,Calculations!$C$118))+Control!$C$7*Calculations!$C$84*INDEX('Monthly Data'!P:P,Calculations!$C$116+MOD(CQ59,Calculations!$C$118))+Control!$C$7*Calculations!$C$85*INDEX('Monthly Data'!Q:Q,Calculations!$C$116+MOD(CQ59,Calculations!$C$118))+(1-Control!$C$7*Calculations!$C$87)*INDEX('Monthly Data'!R:R,Calculations!$C$116+MOD(CQ59,Calculations!$C$118))</f>
        <v>1.0921298083007208E-2</v>
      </c>
      <c r="HH59" s="86">
        <f ca="1">Control!$C$7*Calculations!$C$82*INDEX('Monthly Data'!N:N,Calculations!$C$116+MOD(CR59,Calculations!$C$118))+Control!$C$7*Calculations!$C$83*INDEX('Monthly Data'!O:O,Calculations!$C$116+MOD(CR59,Calculations!$C$118))+Control!$C$7*Calculations!$C$84*INDEX('Monthly Data'!P:P,Calculations!$C$116+MOD(CR59,Calculations!$C$118))+Control!$C$7*Calculations!$C$85*INDEX('Monthly Data'!Q:Q,Calculations!$C$116+MOD(CR59,Calculations!$C$118))+(1-Control!$C$7*Calculations!$C$87)*INDEX('Monthly Data'!R:R,Calculations!$C$116+MOD(CR59,Calculations!$C$118))</f>
        <v>4.5735623984309991E-2</v>
      </c>
      <c r="HI59" s="86">
        <f ca="1">Control!$C$7*Calculations!$C$82*INDEX('Monthly Data'!N:N,Calculations!$C$116+MOD(CS59,Calculations!$C$118))+Control!$C$7*Calculations!$C$83*INDEX('Monthly Data'!O:O,Calculations!$C$116+MOD(CS59,Calculations!$C$118))+Control!$C$7*Calculations!$C$84*INDEX('Monthly Data'!P:P,Calculations!$C$116+MOD(CS59,Calculations!$C$118))+Control!$C$7*Calculations!$C$85*INDEX('Monthly Data'!Q:Q,Calculations!$C$116+MOD(CS59,Calculations!$C$118))+(1-Control!$C$7*Calculations!$C$87)*INDEX('Monthly Data'!R:R,Calculations!$C$116+MOD(CS59,Calculations!$C$118))</f>
        <v>3.4808428836917149E-3</v>
      </c>
      <c r="HJ59" s="86">
        <f ca="1">Control!$C$7*Calculations!$C$82*INDEX('Monthly Data'!N:N,Calculations!$C$116+MOD(CT59,Calculations!$C$118))+Control!$C$7*Calculations!$C$83*INDEX('Monthly Data'!O:O,Calculations!$C$116+MOD(CT59,Calculations!$C$118))+Control!$C$7*Calculations!$C$84*INDEX('Monthly Data'!P:P,Calculations!$C$116+MOD(CT59,Calculations!$C$118))+Control!$C$7*Calculations!$C$85*INDEX('Monthly Data'!Q:Q,Calculations!$C$116+MOD(CT59,Calculations!$C$118))+(1-Control!$C$7*Calculations!$C$87)*INDEX('Monthly Data'!R:R,Calculations!$C$116+MOD(CT59,Calculations!$C$118))</f>
        <v>7.857567536297622E-3</v>
      </c>
      <c r="HK59" s="86">
        <f ca="1">Control!$C$7*Calculations!$C$82*INDEX('Monthly Data'!N:N,Calculations!$C$116+MOD(CU59,Calculations!$C$118))+Control!$C$7*Calculations!$C$83*INDEX('Monthly Data'!O:O,Calculations!$C$116+MOD(CU59,Calculations!$C$118))+Control!$C$7*Calculations!$C$84*INDEX('Monthly Data'!P:P,Calculations!$C$116+MOD(CU59,Calculations!$C$118))+Control!$C$7*Calculations!$C$85*INDEX('Monthly Data'!Q:Q,Calculations!$C$116+MOD(CU59,Calculations!$C$118))+(1-Control!$C$7*Calculations!$C$87)*INDEX('Monthly Data'!R:R,Calculations!$C$116+MOD(CU59,Calculations!$C$118))</f>
        <v>1.7472933988537529E-2</v>
      </c>
      <c r="HL59" s="86">
        <f ca="1">Control!$C$7*Calculations!$C$82*INDEX('Monthly Data'!N:N,Calculations!$C$116+MOD(CV59,Calculations!$C$118))+Control!$C$7*Calculations!$C$83*INDEX('Monthly Data'!O:O,Calculations!$C$116+MOD(CV59,Calculations!$C$118))+Control!$C$7*Calculations!$C$84*INDEX('Monthly Data'!P:P,Calculations!$C$116+MOD(CV59,Calculations!$C$118))+Control!$C$7*Calculations!$C$85*INDEX('Monthly Data'!Q:Q,Calculations!$C$116+MOD(CV59,Calculations!$C$118))+(1-Control!$C$7*Calculations!$C$87)*INDEX('Monthly Data'!R:R,Calculations!$C$116+MOD(CV59,Calculations!$C$118))</f>
        <v>-9.5555592256394619E-3</v>
      </c>
      <c r="HM59" s="86">
        <f ca="1">Control!$C$7*Calculations!$C$82*INDEX('Monthly Data'!N:N,Calculations!$C$116+MOD(CW59,Calculations!$C$118))+Control!$C$7*Calculations!$C$83*INDEX('Monthly Data'!O:O,Calculations!$C$116+MOD(CW59,Calculations!$C$118))+Control!$C$7*Calculations!$C$84*INDEX('Monthly Data'!P:P,Calculations!$C$116+MOD(CW59,Calculations!$C$118))+Control!$C$7*Calculations!$C$85*INDEX('Monthly Data'!Q:Q,Calculations!$C$116+MOD(CW59,Calculations!$C$118))+(1-Control!$C$7*Calculations!$C$87)*INDEX('Monthly Data'!R:R,Calculations!$C$116+MOD(CW59,Calculations!$C$118))</f>
        <v>4.7768166384148329E-3</v>
      </c>
      <c r="HN59" s="86">
        <f ca="1">Control!$C$7*Calculations!$C$82*INDEX('Monthly Data'!N:N,Calculations!$C$116+MOD(CX59,Calculations!$C$118))+Control!$C$7*Calculations!$C$83*INDEX('Monthly Data'!O:O,Calculations!$C$116+MOD(CX59,Calculations!$C$118))+Control!$C$7*Calculations!$C$84*INDEX('Monthly Data'!P:P,Calculations!$C$116+MOD(CX59,Calculations!$C$118))+Control!$C$7*Calculations!$C$85*INDEX('Monthly Data'!Q:Q,Calculations!$C$116+MOD(CX59,Calculations!$C$118))+(1-Control!$C$7*Calculations!$C$87)*INDEX('Monthly Data'!R:R,Calculations!$C$116+MOD(CX59,Calculations!$C$118))</f>
        <v>2.1918137743539623E-2</v>
      </c>
      <c r="HO59" s="86">
        <f ca="1">Control!$C$7*Calculations!$C$82*INDEX('Monthly Data'!N:N,Calculations!$C$116+MOD(CY59,Calculations!$C$118))+Control!$C$7*Calculations!$C$83*INDEX('Monthly Data'!O:O,Calculations!$C$116+MOD(CY59,Calculations!$C$118))+Control!$C$7*Calculations!$C$84*INDEX('Monthly Data'!P:P,Calculations!$C$116+MOD(CY59,Calculations!$C$118))+Control!$C$7*Calculations!$C$85*INDEX('Monthly Data'!Q:Q,Calculations!$C$116+MOD(CY59,Calculations!$C$118))+(1-Control!$C$7*Calculations!$C$87)*INDEX('Monthly Data'!R:R,Calculations!$C$116+MOD(CY59,Calculations!$C$118))</f>
        <v>-9.9526758408448549E-3</v>
      </c>
      <c r="HP59" s="86">
        <f ca="1">Control!$C$7*Calculations!$C$82*INDEX('Monthly Data'!N:N,Calculations!$C$116+MOD(CZ59,Calculations!$C$118))+Control!$C$7*Calculations!$C$83*INDEX('Monthly Data'!O:O,Calculations!$C$116+MOD(CZ59,Calculations!$C$118))+Control!$C$7*Calculations!$C$84*INDEX('Monthly Data'!P:P,Calculations!$C$116+MOD(CZ59,Calculations!$C$118))+Control!$C$7*Calculations!$C$85*INDEX('Monthly Data'!Q:Q,Calculations!$C$116+MOD(CZ59,Calculations!$C$118))+(1-Control!$C$7*Calculations!$C$87)*INDEX('Monthly Data'!R:R,Calculations!$C$116+MOD(CZ59,Calculations!$C$118))</f>
        <v>9.9787204839310462E-3</v>
      </c>
      <c r="HQ59" s="86">
        <f ca="1">Control!$C$7*Calculations!$C$82*INDEX('Monthly Data'!N:N,Calculations!$C$116+MOD(DA59,Calculations!$C$118))+Control!$C$7*Calculations!$C$83*INDEX('Monthly Data'!O:O,Calculations!$C$116+MOD(DA59,Calculations!$C$118))+Control!$C$7*Calculations!$C$84*INDEX('Monthly Data'!P:P,Calculations!$C$116+MOD(DA59,Calculations!$C$118))+Control!$C$7*Calculations!$C$85*INDEX('Monthly Data'!Q:Q,Calculations!$C$116+MOD(DA59,Calculations!$C$118))+(1-Control!$C$7*Calculations!$C$87)*INDEX('Monthly Data'!R:R,Calculations!$C$116+MOD(DA59,Calculations!$C$118))</f>
        <v>1.7361594973213587E-2</v>
      </c>
      <c r="HR59" s="86">
        <f ca="1">Control!$C$7*Calculations!$C$82*INDEX('Monthly Data'!N:N,Calculations!$C$116+MOD(DB59,Calculations!$C$118))+Control!$C$7*Calculations!$C$83*INDEX('Monthly Data'!O:O,Calculations!$C$116+MOD(DB59,Calculations!$C$118))+Control!$C$7*Calculations!$C$84*INDEX('Monthly Data'!P:P,Calculations!$C$116+MOD(DB59,Calculations!$C$118))+Control!$C$7*Calculations!$C$85*INDEX('Monthly Data'!Q:Q,Calculations!$C$116+MOD(DB59,Calculations!$C$118))+(1-Control!$C$7*Calculations!$C$87)*INDEX('Monthly Data'!R:R,Calculations!$C$116+MOD(DB59,Calculations!$C$118))</f>
        <v>1.0018681835149534E-3</v>
      </c>
      <c r="HS59" s="86">
        <f ca="1">Control!$C$7*Calculations!$C$82*INDEX('Monthly Data'!N:N,Calculations!$C$116+MOD(DC59,Calculations!$C$118))+Control!$C$7*Calculations!$C$83*INDEX('Monthly Data'!O:O,Calculations!$C$116+MOD(DC59,Calculations!$C$118))+Control!$C$7*Calculations!$C$84*INDEX('Monthly Data'!P:P,Calculations!$C$116+MOD(DC59,Calculations!$C$118))+Control!$C$7*Calculations!$C$85*INDEX('Monthly Data'!Q:Q,Calculations!$C$116+MOD(DC59,Calculations!$C$118))+(1-Control!$C$7*Calculations!$C$87)*INDEX('Monthly Data'!R:R,Calculations!$C$116+MOD(DC59,Calculations!$C$118))</f>
        <v>1.7073665854433945E-2</v>
      </c>
      <c r="HT59" s="86">
        <f ca="1">Control!$C$7*Calculations!$C$82*INDEX('Monthly Data'!N:N,Calculations!$C$116+MOD(DD59,Calculations!$C$118))+Control!$C$7*Calculations!$C$83*INDEX('Monthly Data'!O:O,Calculations!$C$116+MOD(DD59,Calculations!$C$118))+Control!$C$7*Calculations!$C$84*INDEX('Monthly Data'!P:P,Calculations!$C$116+MOD(DD59,Calculations!$C$118))+Control!$C$7*Calculations!$C$85*INDEX('Monthly Data'!Q:Q,Calculations!$C$116+MOD(DD59,Calculations!$C$118))+(1-Control!$C$7*Calculations!$C$87)*INDEX('Monthly Data'!R:R,Calculations!$C$116+MOD(DD59,Calculations!$C$118))</f>
        <v>1.7472933988537529E-2</v>
      </c>
      <c r="HU59" s="86">
        <f ca="1">Control!$C$7*Calculations!$C$82*INDEX('Monthly Data'!N:N,Calculations!$C$116+MOD(DE59,Calculations!$C$118))+Control!$C$7*Calculations!$C$83*INDEX('Monthly Data'!O:O,Calculations!$C$116+MOD(DE59,Calculations!$C$118))+Control!$C$7*Calculations!$C$84*INDEX('Monthly Data'!P:P,Calculations!$C$116+MOD(DE59,Calculations!$C$118))+Control!$C$7*Calculations!$C$85*INDEX('Monthly Data'!Q:Q,Calculations!$C$116+MOD(DE59,Calculations!$C$118))+(1-Control!$C$7*Calculations!$C$87)*INDEX('Monthly Data'!R:R,Calculations!$C$116+MOD(DE59,Calculations!$C$118))</f>
        <v>-2.7490061308214487E-3</v>
      </c>
      <c r="HV59" s="86">
        <f ca="1">Control!$C$7*Calculations!$C$82*INDEX('Monthly Data'!N:N,Calculations!$C$116+MOD(DF59,Calculations!$C$118))+Control!$C$7*Calculations!$C$83*INDEX('Monthly Data'!O:O,Calculations!$C$116+MOD(DF59,Calculations!$C$118))+Control!$C$7*Calculations!$C$84*INDEX('Monthly Data'!P:P,Calculations!$C$116+MOD(DF59,Calculations!$C$118))+Control!$C$7*Calculations!$C$85*INDEX('Monthly Data'!Q:Q,Calculations!$C$116+MOD(DF59,Calculations!$C$118))+(1-Control!$C$7*Calculations!$C$87)*INDEX('Monthly Data'!R:R,Calculations!$C$116+MOD(DF59,Calculations!$C$118))</f>
        <v>2.4722579420195831E-2</v>
      </c>
      <c r="HW59" s="86">
        <f ca="1">Control!$C$7*Calculations!$C$82*INDEX('Monthly Data'!N:N,Calculations!$C$116+MOD(DG59,Calculations!$C$118))+Control!$C$7*Calculations!$C$83*INDEX('Monthly Data'!O:O,Calculations!$C$116+MOD(DG59,Calculations!$C$118))+Control!$C$7*Calculations!$C$84*INDEX('Monthly Data'!P:P,Calculations!$C$116+MOD(DG59,Calculations!$C$118))+Control!$C$7*Calculations!$C$85*INDEX('Monthly Data'!Q:Q,Calculations!$C$116+MOD(DG59,Calculations!$C$118))+(1-Control!$C$7*Calculations!$C$87)*INDEX('Monthly Data'!R:R,Calculations!$C$116+MOD(DG59,Calculations!$C$118))</f>
        <v>1.5063457444773597E-2</v>
      </c>
      <c r="HX59" s="86">
        <f ca="1">Control!$C$7*Calculations!$C$82*INDEX('Monthly Data'!N:N,Calculations!$C$116+MOD(DH59,Calculations!$C$118))+Control!$C$7*Calculations!$C$83*INDEX('Monthly Data'!O:O,Calculations!$C$116+MOD(DH59,Calculations!$C$118))+Control!$C$7*Calculations!$C$84*INDEX('Monthly Data'!P:P,Calculations!$C$116+MOD(DH59,Calculations!$C$118))+Control!$C$7*Calculations!$C$85*INDEX('Monthly Data'!Q:Q,Calculations!$C$116+MOD(DH59,Calculations!$C$118))+(1-Control!$C$7*Calculations!$C$87)*INDEX('Monthly Data'!R:R,Calculations!$C$116+MOD(DH59,Calculations!$C$118))</f>
        <v>4.7768166384148329E-3</v>
      </c>
      <c r="HY59" s="86">
        <f ca="1">Control!$C$7*Calculations!$C$82*INDEX('Monthly Data'!N:N,Calculations!$C$116+MOD(DI59,Calculations!$C$118))+Control!$C$7*Calculations!$C$83*INDEX('Monthly Data'!O:O,Calculations!$C$116+MOD(DI59,Calculations!$C$118))+Control!$C$7*Calculations!$C$84*INDEX('Monthly Data'!P:P,Calculations!$C$116+MOD(DI59,Calculations!$C$118))+Control!$C$7*Calculations!$C$85*INDEX('Monthly Data'!Q:Q,Calculations!$C$116+MOD(DI59,Calculations!$C$118))+(1-Control!$C$7*Calculations!$C$87)*INDEX('Monthly Data'!R:R,Calculations!$C$116+MOD(DI59,Calculations!$C$118))</f>
        <v>2.9708469559001142E-2</v>
      </c>
      <c r="HZ59" s="86">
        <f ca="1">Control!$C$7*Calculations!$C$82*INDEX('Monthly Data'!N:N,Calculations!$C$116+MOD(DJ59,Calculations!$C$118))+Control!$C$7*Calculations!$C$83*INDEX('Monthly Data'!O:O,Calculations!$C$116+MOD(DJ59,Calculations!$C$118))+Control!$C$7*Calculations!$C$84*INDEX('Monthly Data'!P:P,Calculations!$C$116+MOD(DJ59,Calculations!$C$118))+Control!$C$7*Calculations!$C$85*INDEX('Monthly Data'!Q:Q,Calculations!$C$116+MOD(DJ59,Calculations!$C$118))+(1-Control!$C$7*Calculations!$C$87)*INDEX('Monthly Data'!R:R,Calculations!$C$116+MOD(DJ59,Calculations!$C$118))</f>
        <v>5.8868730207813358E-3</v>
      </c>
      <c r="IA59" s="86">
        <f ca="1">Control!$C$7*Calculations!$C$82*INDEX('Monthly Data'!N:N,Calculations!$C$116+MOD(DK59,Calculations!$C$118))+Control!$C$7*Calculations!$C$83*INDEX('Monthly Data'!O:O,Calculations!$C$116+MOD(DK59,Calculations!$C$118))+Control!$C$7*Calculations!$C$84*INDEX('Monthly Data'!P:P,Calculations!$C$116+MOD(DK59,Calculations!$C$118))+Control!$C$7*Calculations!$C$85*INDEX('Monthly Data'!Q:Q,Calculations!$C$116+MOD(DK59,Calculations!$C$118))+(1-Control!$C$7*Calculations!$C$87)*INDEX('Monthly Data'!R:R,Calculations!$C$116+MOD(DK59,Calculations!$C$118))</f>
        <v>6.3250222980707482E-3</v>
      </c>
      <c r="IB59" s="86">
        <f ca="1">Control!$C$7*Calculations!$C$82*INDEX('Monthly Data'!N:N,Calculations!$C$116+MOD(DL59,Calculations!$C$118))+Control!$C$7*Calculations!$C$83*INDEX('Monthly Data'!O:O,Calculations!$C$116+MOD(DL59,Calculations!$C$118))+Control!$C$7*Calculations!$C$84*INDEX('Monthly Data'!P:P,Calculations!$C$116+MOD(DL59,Calculations!$C$118))+Control!$C$7*Calculations!$C$85*INDEX('Monthly Data'!Q:Q,Calculations!$C$116+MOD(DL59,Calculations!$C$118))+(1-Control!$C$7*Calculations!$C$87)*INDEX('Monthly Data'!R:R,Calculations!$C$116+MOD(DL59,Calculations!$C$118))</f>
        <v>3.6332715283247441E-2</v>
      </c>
      <c r="IC59" s="86">
        <f ca="1">Control!$C$7*Calculations!$C$82*INDEX('Monthly Data'!N:N,Calculations!$C$116+MOD(DM59,Calculations!$C$118))+Control!$C$7*Calculations!$C$83*INDEX('Monthly Data'!O:O,Calculations!$C$116+MOD(DM59,Calculations!$C$118))+Control!$C$7*Calculations!$C$84*INDEX('Monthly Data'!P:P,Calculations!$C$116+MOD(DM59,Calculations!$C$118))+Control!$C$7*Calculations!$C$85*INDEX('Monthly Data'!Q:Q,Calculations!$C$116+MOD(DM59,Calculations!$C$118))+(1-Control!$C$7*Calculations!$C$87)*INDEX('Monthly Data'!R:R,Calculations!$C$116+MOD(DM59,Calculations!$C$118))</f>
        <v>3.5231336013669103E-2</v>
      </c>
      <c r="ID59" s="86">
        <f ca="1">Control!$C$7*Calculations!$C$82*INDEX('Monthly Data'!N:N,Calculations!$C$116+MOD(DN59,Calculations!$C$118))+Control!$C$7*Calculations!$C$83*INDEX('Monthly Data'!O:O,Calculations!$C$116+MOD(DN59,Calculations!$C$118))+Control!$C$7*Calculations!$C$84*INDEX('Monthly Data'!P:P,Calculations!$C$116+MOD(DN59,Calculations!$C$118))+Control!$C$7*Calculations!$C$85*INDEX('Monthly Data'!Q:Q,Calculations!$C$116+MOD(DN59,Calculations!$C$118))+(1-Control!$C$7*Calculations!$C$87)*INDEX('Monthly Data'!R:R,Calculations!$C$116+MOD(DN59,Calculations!$C$118))</f>
        <v>-2.4571433440223247E-2</v>
      </c>
      <c r="IE59" s="86">
        <f ca="1">Control!$C$7*Calculations!$C$82*INDEX('Monthly Data'!N:N,Calculations!$C$116+MOD(DO59,Calculations!$C$118))+Control!$C$7*Calculations!$C$83*INDEX('Monthly Data'!O:O,Calculations!$C$116+MOD(DO59,Calculations!$C$118))+Control!$C$7*Calculations!$C$84*INDEX('Monthly Data'!P:P,Calculations!$C$116+MOD(DO59,Calculations!$C$118))+Control!$C$7*Calculations!$C$85*INDEX('Monthly Data'!Q:Q,Calculations!$C$116+MOD(DO59,Calculations!$C$118))+(1-Control!$C$7*Calculations!$C$87)*INDEX('Monthly Data'!R:R,Calculations!$C$116+MOD(DO59,Calculations!$C$118))</f>
        <v>5.3309355465453899E-3</v>
      </c>
      <c r="IF59" s="86">
        <f ca="1">Control!$C$7*Calculations!$C$82*INDEX('Monthly Data'!N:N,Calculations!$C$116+MOD(DP59,Calculations!$C$118))+Control!$C$7*Calculations!$C$83*INDEX('Monthly Data'!O:O,Calculations!$C$116+MOD(DP59,Calculations!$C$118))+Control!$C$7*Calculations!$C$84*INDEX('Monthly Data'!P:P,Calculations!$C$116+MOD(DP59,Calculations!$C$118))+Control!$C$7*Calculations!$C$85*INDEX('Monthly Data'!Q:Q,Calculations!$C$116+MOD(DP59,Calculations!$C$118))+(1-Control!$C$7*Calculations!$C$87)*INDEX('Monthly Data'!R:R,Calculations!$C$116+MOD(DP59,Calculations!$C$118))</f>
        <v>6.3250222980707482E-3</v>
      </c>
      <c r="IG59" s="88">
        <f ca="1">Control!$C$8*(1+DQ59)*(1+DR59)*(1+DS59)*(1+DT59)*(1+DU59)*(1+DV59)*(1+DW59)*(1+DX59)*(1+DY59)*(1+DZ59)*(1+EA59)*(1+EB59)*(1+EC59)*(1+ED59)*(1+EE59)*(1+EF59)*(1+EG59)*(1+EH59)*(1+EI59)*(1+EJ59)*(1+EK59)*(1+EL59)*(1+EM59)*(1+EN59)*(1+EO59)*(1+EP59)*(1+EQ59)*(1+ER59)*(1+ES59)*(1+ET59)*(1+EU59)*(1+EV59)*(1+EW59)*(1+EX59)*(1+EY59)*(1+EZ59)*(1+FA59)*(1+FB59)*(1+FC59)*(1+FD59)*(1+FE59)*(1+FF59)*(1+FG59)*(1+FH59)*(1+FI59)*(1+FJ59)*(1+FK59)*(1+FL59)*(1+FM59)*(1+FN59)*(1+FO59)*(1+FP59)*(1+FQ59)*(1+FR59)*(1+FS59)*(1+FT59)*(1+FU59)*(1+FV59)*(1+FW59)*(1+FX59)*(1+FY59)*(1+FZ59)*(1+GA59)*(1+GB59)*(1+GC59)*(1+GD59)*(1+GE59)*(1+GF59)*(1+GG59)*(1+GH59)*(1+GI59)*(1+GJ59)*(1+GK59)*(1+GL59)*(1+GM59)*(1+GN59)*(1+GO59)*(1+GP59)*(1+GQ59)*(1+GR59)*(1+GS59)*(1+GT59)*(1+GU59)*(1+GV59)*(1+GW59)*(1+GX59)*(1+GY59)*(1+GZ59)*(1+HA59)*(1+HB59)*(1+HC59)*(1+HD59)*(1+HE59)*(1+HF59)*(1+HG59)*(1+HH59)*(1+HI59)*(1+HJ59)*(1+HK59)*(1+HL59)*(1+HM59)*(1+HN59)*(1+HO59)*(1+HP59)*(1+HQ59)*(1+HR59)*(1+HS59)*(1+HT59)*(1+HU59)*(1+HV59)*(1+HW59)*(1+HX59)*(1+HY59)*(1+HZ59)*(1+IA59)*(1+IB59)*(1+IC59)*(1+ID59)*(1+IE59)*(1+IF59)</f>
        <v>155763.38887831321</v>
      </c>
    </row>
    <row r="60" spans="1:241" x14ac:dyDescent="0.25">
      <c r="A60">
        <v>107</v>
      </c>
      <c r="B60">
        <v>82</v>
      </c>
      <c r="C60">
        <v>38</v>
      </c>
      <c r="D60">
        <v>91</v>
      </c>
      <c r="E60">
        <v>113</v>
      </c>
      <c r="F60">
        <v>8</v>
      </c>
      <c r="G60">
        <v>18</v>
      </c>
      <c r="H60">
        <v>24</v>
      </c>
      <c r="I60">
        <v>103</v>
      </c>
      <c r="J60">
        <v>108</v>
      </c>
      <c r="K60">
        <v>5</v>
      </c>
      <c r="L60">
        <v>55</v>
      </c>
      <c r="M60">
        <v>45</v>
      </c>
      <c r="N60">
        <v>2</v>
      </c>
      <c r="O60">
        <v>24</v>
      </c>
      <c r="P60">
        <v>47</v>
      </c>
      <c r="Q60">
        <v>57</v>
      </c>
      <c r="R60">
        <v>39</v>
      </c>
      <c r="S60">
        <v>109</v>
      </c>
      <c r="T60">
        <v>79</v>
      </c>
      <c r="U60">
        <v>37</v>
      </c>
      <c r="V60">
        <v>51</v>
      </c>
      <c r="W60">
        <v>9</v>
      </c>
      <c r="X60">
        <v>37</v>
      </c>
      <c r="Y60">
        <v>8</v>
      </c>
      <c r="Z60">
        <v>69</v>
      </c>
      <c r="AA60">
        <v>15</v>
      </c>
      <c r="AB60">
        <v>56</v>
      </c>
      <c r="AC60">
        <v>66</v>
      </c>
      <c r="AD60">
        <v>37</v>
      </c>
      <c r="AE60">
        <v>22</v>
      </c>
      <c r="AF60">
        <v>105</v>
      </c>
      <c r="AG60">
        <v>75</v>
      </c>
      <c r="AH60">
        <v>106</v>
      </c>
      <c r="AI60">
        <v>18</v>
      </c>
      <c r="AJ60">
        <v>6</v>
      </c>
      <c r="AK60">
        <v>107</v>
      </c>
      <c r="AL60">
        <v>77</v>
      </c>
      <c r="AM60">
        <v>71</v>
      </c>
      <c r="AN60">
        <v>34</v>
      </c>
      <c r="AO60">
        <v>40</v>
      </c>
      <c r="AP60">
        <v>52</v>
      </c>
      <c r="AQ60">
        <v>24</v>
      </c>
      <c r="AR60">
        <v>49</v>
      </c>
      <c r="AS60">
        <v>111</v>
      </c>
      <c r="AT60">
        <v>6</v>
      </c>
      <c r="AU60">
        <v>32</v>
      </c>
      <c r="AV60">
        <v>66</v>
      </c>
      <c r="AW60">
        <v>12</v>
      </c>
      <c r="AX60">
        <v>58</v>
      </c>
      <c r="AY60">
        <v>86</v>
      </c>
      <c r="AZ60">
        <v>32</v>
      </c>
      <c r="BA60">
        <v>108</v>
      </c>
      <c r="BB60">
        <v>48</v>
      </c>
      <c r="BC60">
        <v>110</v>
      </c>
      <c r="BD60">
        <v>45</v>
      </c>
      <c r="BE60">
        <v>55</v>
      </c>
      <c r="BF60">
        <v>32</v>
      </c>
      <c r="BG60">
        <v>110</v>
      </c>
      <c r="BH60">
        <v>26</v>
      </c>
      <c r="BI60">
        <v>15</v>
      </c>
      <c r="BJ60">
        <v>114</v>
      </c>
      <c r="BK60">
        <v>59</v>
      </c>
      <c r="BL60">
        <v>56</v>
      </c>
      <c r="BM60">
        <v>30</v>
      </c>
      <c r="BN60">
        <v>66</v>
      </c>
      <c r="BO60">
        <v>117</v>
      </c>
      <c r="BP60">
        <v>27</v>
      </c>
      <c r="BQ60">
        <v>93</v>
      </c>
      <c r="BR60">
        <v>20</v>
      </c>
      <c r="BS60">
        <v>48</v>
      </c>
      <c r="BT60">
        <v>38</v>
      </c>
      <c r="BU60">
        <v>104</v>
      </c>
      <c r="BV60">
        <v>22</v>
      </c>
      <c r="BW60">
        <v>64</v>
      </c>
      <c r="BX60">
        <v>61</v>
      </c>
      <c r="BY60">
        <v>84</v>
      </c>
      <c r="BZ60">
        <v>87</v>
      </c>
      <c r="CA60">
        <v>67</v>
      </c>
      <c r="CB60">
        <v>69</v>
      </c>
      <c r="CC60">
        <v>66</v>
      </c>
      <c r="CD60">
        <v>7</v>
      </c>
      <c r="CE60">
        <v>15</v>
      </c>
      <c r="CF60">
        <v>25</v>
      </c>
      <c r="CG60">
        <v>114</v>
      </c>
      <c r="CH60">
        <v>94</v>
      </c>
      <c r="CI60">
        <v>113</v>
      </c>
      <c r="CJ60">
        <v>62</v>
      </c>
      <c r="CK60">
        <v>27</v>
      </c>
      <c r="CL60">
        <v>93</v>
      </c>
      <c r="CM60">
        <v>18</v>
      </c>
      <c r="CN60">
        <v>90</v>
      </c>
      <c r="CO60">
        <v>84</v>
      </c>
      <c r="CP60">
        <v>73</v>
      </c>
      <c r="CQ60">
        <v>100</v>
      </c>
      <c r="CR60">
        <v>110</v>
      </c>
      <c r="CS60">
        <v>79</v>
      </c>
      <c r="CT60">
        <v>116</v>
      </c>
      <c r="CU60">
        <v>36</v>
      </c>
      <c r="CV60">
        <v>0</v>
      </c>
      <c r="CW60">
        <v>12</v>
      </c>
      <c r="CX60">
        <v>23</v>
      </c>
      <c r="CY60">
        <v>97</v>
      </c>
      <c r="CZ60">
        <v>9</v>
      </c>
      <c r="DA60">
        <v>46</v>
      </c>
      <c r="DB60">
        <v>86</v>
      </c>
      <c r="DC60">
        <v>75</v>
      </c>
      <c r="DD60">
        <v>74</v>
      </c>
      <c r="DE60">
        <v>5</v>
      </c>
      <c r="DF60">
        <v>69</v>
      </c>
      <c r="DG60">
        <v>42</v>
      </c>
      <c r="DH60">
        <v>3</v>
      </c>
      <c r="DI60">
        <v>33</v>
      </c>
      <c r="DJ60">
        <v>99</v>
      </c>
      <c r="DK60">
        <v>76</v>
      </c>
      <c r="DL60">
        <v>20</v>
      </c>
      <c r="DM60">
        <v>57</v>
      </c>
      <c r="DN60">
        <v>1</v>
      </c>
      <c r="DO60">
        <v>66</v>
      </c>
      <c r="DP60">
        <v>79</v>
      </c>
      <c r="DQ60" s="86">
        <f ca="1">Control!$C$7*Calculations!$C$82*INDEX('Monthly Data'!N:N,Calculations!$C$116+MOD(A60,Calculations!$C$118))+Control!$C$7*Calculations!$C$83*INDEX('Monthly Data'!O:O,Calculations!$C$116+MOD(A60,Calculations!$C$118))+Control!$C$7*Calculations!$C$84*INDEX('Monthly Data'!P:P,Calculations!$C$116+MOD(A60,Calculations!$C$118))+Control!$C$7*Calculations!$C$85*INDEX('Monthly Data'!Q:Q,Calculations!$C$116+MOD(A60,Calculations!$C$118))+(1-Control!$C$7*Calculations!$C$87)*INDEX('Monthly Data'!R:R,Calculations!$C$116+MOD(A60,Calculations!$C$118))</f>
        <v>1.5216630695380906E-2</v>
      </c>
      <c r="DR60" s="86">
        <f ca="1">Control!$C$7*Calculations!$C$82*INDEX('Monthly Data'!N:N,Calculations!$C$116+MOD(B60,Calculations!$C$118))+Control!$C$7*Calculations!$C$83*INDEX('Monthly Data'!O:O,Calculations!$C$116+MOD(B60,Calculations!$C$118))+Control!$C$7*Calculations!$C$84*INDEX('Monthly Data'!P:P,Calculations!$C$116+MOD(B60,Calculations!$C$118))+Control!$C$7*Calculations!$C$85*INDEX('Monthly Data'!Q:Q,Calculations!$C$116+MOD(B60,Calculations!$C$118))+(1-Control!$C$7*Calculations!$C$87)*INDEX('Monthly Data'!R:R,Calculations!$C$116+MOD(B60,Calculations!$C$118))</f>
        <v>1.7361594973213587E-2</v>
      </c>
      <c r="DS60" s="86">
        <f ca="1">Control!$C$7*Calculations!$C$82*INDEX('Monthly Data'!N:N,Calculations!$C$116+MOD(C60,Calculations!$C$118))+Control!$C$7*Calculations!$C$83*INDEX('Monthly Data'!O:O,Calculations!$C$116+MOD(C60,Calculations!$C$118))+Control!$C$7*Calculations!$C$84*INDEX('Monthly Data'!P:P,Calculations!$C$116+MOD(C60,Calculations!$C$118))+Control!$C$7*Calculations!$C$85*INDEX('Monthly Data'!Q:Q,Calculations!$C$116+MOD(C60,Calculations!$C$118))+(1-Control!$C$7*Calculations!$C$87)*INDEX('Monthly Data'!R:R,Calculations!$C$116+MOD(C60,Calculations!$C$118))</f>
        <v>1.3891563624307685E-2</v>
      </c>
      <c r="DT60" s="86">
        <f ca="1">Control!$C$7*Calculations!$C$82*INDEX('Monthly Data'!N:N,Calculations!$C$116+MOD(D60,Calculations!$C$118))+Control!$C$7*Calculations!$C$83*INDEX('Monthly Data'!O:O,Calculations!$C$116+MOD(D60,Calculations!$C$118))+Control!$C$7*Calculations!$C$84*INDEX('Monthly Data'!P:P,Calculations!$C$116+MOD(D60,Calculations!$C$118))+Control!$C$7*Calculations!$C$85*INDEX('Monthly Data'!Q:Q,Calculations!$C$116+MOD(D60,Calculations!$C$118))+(1-Control!$C$7*Calculations!$C$87)*INDEX('Monthly Data'!R:R,Calculations!$C$116+MOD(D60,Calculations!$C$118))</f>
        <v>-1.6546126717384396E-2</v>
      </c>
      <c r="DU60" s="86">
        <f ca="1">Control!$C$7*Calculations!$C$82*INDEX('Monthly Data'!N:N,Calculations!$C$116+MOD(E60,Calculations!$C$118))+Control!$C$7*Calculations!$C$83*INDEX('Monthly Data'!O:O,Calculations!$C$116+MOD(E60,Calculations!$C$118))+Control!$C$7*Calculations!$C$84*INDEX('Monthly Data'!P:P,Calculations!$C$116+MOD(E60,Calculations!$C$118))+Control!$C$7*Calculations!$C$85*INDEX('Monthly Data'!Q:Q,Calculations!$C$116+MOD(E60,Calculations!$C$118))+(1-Control!$C$7*Calculations!$C$87)*INDEX('Monthly Data'!R:R,Calculations!$C$116+MOD(E60,Calculations!$C$118))</f>
        <v>4.4327772793586687E-3</v>
      </c>
      <c r="DV60" s="86">
        <f ca="1">Control!$C$7*Calculations!$C$82*INDEX('Monthly Data'!N:N,Calculations!$C$116+MOD(F60,Calculations!$C$118))+Control!$C$7*Calculations!$C$83*INDEX('Monthly Data'!O:O,Calculations!$C$116+MOD(F60,Calculations!$C$118))+Control!$C$7*Calculations!$C$84*INDEX('Monthly Data'!P:P,Calculations!$C$116+MOD(F60,Calculations!$C$118))+Control!$C$7*Calculations!$C$85*INDEX('Monthly Data'!Q:Q,Calculations!$C$116+MOD(F60,Calculations!$C$118))+(1-Control!$C$7*Calculations!$C$87)*INDEX('Monthly Data'!R:R,Calculations!$C$116+MOD(F60,Calculations!$C$118))</f>
        <v>9.9787204839310462E-3</v>
      </c>
      <c r="DW60" s="86">
        <f ca="1">Control!$C$7*Calculations!$C$82*INDEX('Monthly Data'!N:N,Calculations!$C$116+MOD(G60,Calculations!$C$118))+Control!$C$7*Calculations!$C$83*INDEX('Monthly Data'!O:O,Calculations!$C$116+MOD(G60,Calculations!$C$118))+Control!$C$7*Calculations!$C$84*INDEX('Monthly Data'!P:P,Calculations!$C$116+MOD(G60,Calculations!$C$118))+Control!$C$7*Calculations!$C$85*INDEX('Monthly Data'!Q:Q,Calculations!$C$116+MOD(G60,Calculations!$C$118))+(1-Control!$C$7*Calculations!$C$87)*INDEX('Monthly Data'!R:R,Calculations!$C$116+MOD(G60,Calculations!$C$118))</f>
        <v>-7.4084874653726545E-3</v>
      </c>
      <c r="DX60" s="86">
        <f ca="1">Control!$C$7*Calculations!$C$82*INDEX('Monthly Data'!N:N,Calculations!$C$116+MOD(H60,Calculations!$C$118))+Control!$C$7*Calculations!$C$83*INDEX('Monthly Data'!O:O,Calculations!$C$116+MOD(H60,Calculations!$C$118))+Control!$C$7*Calculations!$C$84*INDEX('Monthly Data'!P:P,Calculations!$C$116+MOD(H60,Calculations!$C$118))+Control!$C$7*Calculations!$C$85*INDEX('Monthly Data'!Q:Q,Calculations!$C$116+MOD(H60,Calculations!$C$118))+(1-Control!$C$7*Calculations!$C$87)*INDEX('Monthly Data'!R:R,Calculations!$C$116+MOD(H60,Calculations!$C$118))</f>
        <v>4.2795950888382334E-3</v>
      </c>
      <c r="DY60" s="86">
        <f ca="1">Control!$C$7*Calculations!$C$82*INDEX('Monthly Data'!N:N,Calculations!$C$116+MOD(I60,Calculations!$C$118))+Control!$C$7*Calculations!$C$83*INDEX('Monthly Data'!O:O,Calculations!$C$116+MOD(I60,Calculations!$C$118))+Control!$C$7*Calculations!$C$84*INDEX('Monthly Data'!P:P,Calculations!$C$116+MOD(I60,Calculations!$C$118))+Control!$C$7*Calculations!$C$85*INDEX('Monthly Data'!Q:Q,Calculations!$C$116+MOD(I60,Calculations!$C$118))+(1-Control!$C$7*Calculations!$C$87)*INDEX('Monthly Data'!R:R,Calculations!$C$116+MOD(I60,Calculations!$C$118))</f>
        <v>5.1972609868760735E-3</v>
      </c>
      <c r="DZ60" s="86">
        <f ca="1">Control!$C$7*Calculations!$C$82*INDEX('Monthly Data'!N:N,Calculations!$C$116+MOD(J60,Calculations!$C$118))+Control!$C$7*Calculations!$C$83*INDEX('Monthly Data'!O:O,Calculations!$C$116+MOD(J60,Calculations!$C$118))+Control!$C$7*Calculations!$C$84*INDEX('Monthly Data'!P:P,Calculations!$C$116+MOD(J60,Calculations!$C$118))+Control!$C$7*Calculations!$C$85*INDEX('Monthly Data'!Q:Q,Calculations!$C$116+MOD(J60,Calculations!$C$118))+(1-Control!$C$7*Calculations!$C$87)*INDEX('Monthly Data'!R:R,Calculations!$C$116+MOD(J60,Calculations!$C$118))</f>
        <v>1.7073665854433945E-2</v>
      </c>
      <c r="EA60" s="86">
        <f ca="1">Control!$C$7*Calculations!$C$82*INDEX('Monthly Data'!N:N,Calculations!$C$116+MOD(K60,Calculations!$C$118))+Control!$C$7*Calculations!$C$83*INDEX('Monthly Data'!O:O,Calculations!$C$116+MOD(K60,Calculations!$C$118))+Control!$C$7*Calculations!$C$84*INDEX('Monthly Data'!P:P,Calculations!$C$116+MOD(K60,Calculations!$C$118))+Control!$C$7*Calculations!$C$85*INDEX('Monthly Data'!Q:Q,Calculations!$C$116+MOD(K60,Calculations!$C$118))+(1-Control!$C$7*Calculations!$C$87)*INDEX('Monthly Data'!R:R,Calculations!$C$116+MOD(K60,Calculations!$C$118))</f>
        <v>1.2722494017511032E-2</v>
      </c>
      <c r="EB60" s="86">
        <f ca="1">Control!$C$7*Calculations!$C$82*INDEX('Monthly Data'!N:N,Calculations!$C$116+MOD(L60,Calculations!$C$118))+Control!$C$7*Calculations!$C$83*INDEX('Monthly Data'!O:O,Calculations!$C$116+MOD(L60,Calculations!$C$118))+Control!$C$7*Calculations!$C$84*INDEX('Monthly Data'!P:P,Calculations!$C$116+MOD(L60,Calculations!$C$118))+Control!$C$7*Calculations!$C$85*INDEX('Monthly Data'!Q:Q,Calculations!$C$116+MOD(L60,Calculations!$C$118))+(1-Control!$C$7*Calculations!$C$87)*INDEX('Monthly Data'!R:R,Calculations!$C$116+MOD(L60,Calculations!$C$118))</f>
        <v>2.0524935548016137E-2</v>
      </c>
      <c r="EC60" s="86">
        <f ca="1">Control!$C$7*Calculations!$C$82*INDEX('Monthly Data'!N:N,Calculations!$C$116+MOD(M60,Calculations!$C$118))+Control!$C$7*Calculations!$C$83*INDEX('Monthly Data'!O:O,Calculations!$C$116+MOD(M60,Calculations!$C$118))+Control!$C$7*Calculations!$C$84*INDEX('Monthly Data'!P:P,Calculations!$C$116+MOD(M60,Calculations!$C$118))+Control!$C$7*Calculations!$C$85*INDEX('Monthly Data'!Q:Q,Calculations!$C$116+MOD(M60,Calculations!$C$118))+(1-Control!$C$7*Calculations!$C$87)*INDEX('Monthly Data'!R:R,Calculations!$C$116+MOD(M60,Calculations!$C$118))</f>
        <v>1.2435425892067014E-2</v>
      </c>
      <c r="ED60" s="86">
        <f ca="1">Control!$C$7*Calculations!$C$82*INDEX('Monthly Data'!N:N,Calculations!$C$116+MOD(N60,Calculations!$C$118))+Control!$C$7*Calculations!$C$83*INDEX('Monthly Data'!O:O,Calculations!$C$116+MOD(N60,Calculations!$C$118))+Control!$C$7*Calculations!$C$84*INDEX('Monthly Data'!P:P,Calculations!$C$116+MOD(N60,Calculations!$C$118))+Control!$C$7*Calculations!$C$85*INDEX('Monthly Data'!Q:Q,Calculations!$C$116+MOD(N60,Calculations!$C$118))+(1-Control!$C$7*Calculations!$C$87)*INDEX('Monthly Data'!R:R,Calculations!$C$116+MOD(N60,Calculations!$C$118))</f>
        <v>7.7184133340106598E-3</v>
      </c>
      <c r="EE60" s="86">
        <f ca="1">Control!$C$7*Calculations!$C$82*INDEX('Monthly Data'!N:N,Calculations!$C$116+MOD(O60,Calculations!$C$118))+Control!$C$7*Calculations!$C$83*INDEX('Monthly Data'!O:O,Calculations!$C$116+MOD(O60,Calculations!$C$118))+Control!$C$7*Calculations!$C$84*INDEX('Monthly Data'!P:P,Calculations!$C$116+MOD(O60,Calculations!$C$118))+Control!$C$7*Calculations!$C$85*INDEX('Monthly Data'!Q:Q,Calculations!$C$116+MOD(O60,Calculations!$C$118))+(1-Control!$C$7*Calculations!$C$87)*INDEX('Monthly Data'!R:R,Calculations!$C$116+MOD(O60,Calculations!$C$118))</f>
        <v>4.2795950888382334E-3</v>
      </c>
      <c r="EF60" s="86">
        <f ca="1">Control!$C$7*Calculations!$C$82*INDEX('Monthly Data'!N:N,Calculations!$C$116+MOD(P60,Calculations!$C$118))+Control!$C$7*Calculations!$C$83*INDEX('Monthly Data'!O:O,Calculations!$C$116+MOD(P60,Calculations!$C$118))+Control!$C$7*Calculations!$C$84*INDEX('Monthly Data'!P:P,Calculations!$C$116+MOD(P60,Calculations!$C$118))+Control!$C$7*Calculations!$C$85*INDEX('Monthly Data'!Q:Q,Calculations!$C$116+MOD(P60,Calculations!$C$118))+(1-Control!$C$7*Calculations!$C$87)*INDEX('Monthly Data'!R:R,Calculations!$C$116+MOD(P60,Calculations!$C$118))</f>
        <v>3.1011313347584085E-2</v>
      </c>
      <c r="EG60" s="86">
        <f ca="1">Control!$C$7*Calculations!$C$82*INDEX('Monthly Data'!N:N,Calculations!$C$116+MOD(Q60,Calculations!$C$118))+Control!$C$7*Calculations!$C$83*INDEX('Monthly Data'!O:O,Calculations!$C$116+MOD(Q60,Calculations!$C$118))+Control!$C$7*Calculations!$C$84*INDEX('Monthly Data'!P:P,Calculations!$C$116+MOD(Q60,Calculations!$C$118))+Control!$C$7*Calculations!$C$85*INDEX('Monthly Data'!Q:Q,Calculations!$C$116+MOD(Q60,Calculations!$C$118))+(1-Control!$C$7*Calculations!$C$87)*INDEX('Monthly Data'!R:R,Calculations!$C$116+MOD(Q60,Calculations!$C$118))</f>
        <v>7.3538285850108537E-3</v>
      </c>
      <c r="EH60" s="86">
        <f ca="1">Control!$C$7*Calculations!$C$82*INDEX('Monthly Data'!N:N,Calculations!$C$116+MOD(R60,Calculations!$C$118))+Control!$C$7*Calculations!$C$83*INDEX('Monthly Data'!O:O,Calculations!$C$116+MOD(R60,Calculations!$C$118))+Control!$C$7*Calculations!$C$84*INDEX('Monthly Data'!P:P,Calculations!$C$116+MOD(R60,Calculations!$C$118))+Control!$C$7*Calculations!$C$85*INDEX('Monthly Data'!Q:Q,Calculations!$C$116+MOD(R60,Calculations!$C$118))+(1-Control!$C$7*Calculations!$C$87)*INDEX('Monthly Data'!R:R,Calculations!$C$116+MOD(R60,Calculations!$C$118))</f>
        <v>1.5063457444773597E-2</v>
      </c>
      <c r="EI60" s="86">
        <f ca="1">Control!$C$7*Calculations!$C$82*INDEX('Monthly Data'!N:N,Calculations!$C$116+MOD(S60,Calculations!$C$118))+Control!$C$7*Calculations!$C$83*INDEX('Monthly Data'!O:O,Calculations!$C$116+MOD(S60,Calculations!$C$118))+Control!$C$7*Calculations!$C$84*INDEX('Monthly Data'!P:P,Calculations!$C$116+MOD(S60,Calculations!$C$118))+Control!$C$7*Calculations!$C$85*INDEX('Monthly Data'!Q:Q,Calculations!$C$116+MOD(S60,Calculations!$C$118))+(1-Control!$C$7*Calculations!$C$87)*INDEX('Monthly Data'!R:R,Calculations!$C$116+MOD(S60,Calculations!$C$118))</f>
        <v>1.0921298083007208E-2</v>
      </c>
      <c r="EJ60" s="86">
        <f ca="1">Control!$C$7*Calculations!$C$82*INDEX('Monthly Data'!N:N,Calculations!$C$116+MOD(T60,Calculations!$C$118))+Control!$C$7*Calculations!$C$83*INDEX('Monthly Data'!O:O,Calculations!$C$116+MOD(T60,Calculations!$C$118))+Control!$C$7*Calculations!$C$84*INDEX('Monthly Data'!P:P,Calculations!$C$116+MOD(T60,Calculations!$C$118))+Control!$C$7*Calculations!$C$85*INDEX('Monthly Data'!Q:Q,Calculations!$C$116+MOD(T60,Calculations!$C$118))+(1-Control!$C$7*Calculations!$C$87)*INDEX('Monthly Data'!R:R,Calculations!$C$116+MOD(T60,Calculations!$C$118))</f>
        <v>1.046389543479892E-2</v>
      </c>
      <c r="EK60" s="86">
        <f ca="1">Control!$C$7*Calculations!$C$82*INDEX('Monthly Data'!N:N,Calculations!$C$116+MOD(U60,Calculations!$C$118))+Control!$C$7*Calculations!$C$83*INDEX('Monthly Data'!O:O,Calculations!$C$116+MOD(U60,Calculations!$C$118))+Control!$C$7*Calculations!$C$84*INDEX('Monthly Data'!P:P,Calculations!$C$116+MOD(U60,Calculations!$C$118))+Control!$C$7*Calculations!$C$85*INDEX('Monthly Data'!Q:Q,Calculations!$C$116+MOD(U60,Calculations!$C$118))+(1-Control!$C$7*Calculations!$C$87)*INDEX('Monthly Data'!R:R,Calculations!$C$116+MOD(U60,Calculations!$C$118))</f>
        <v>1.2954540023127663E-2</v>
      </c>
      <c r="EL60" s="86">
        <f ca="1">Control!$C$7*Calculations!$C$82*INDEX('Monthly Data'!N:N,Calculations!$C$116+MOD(V60,Calculations!$C$118))+Control!$C$7*Calculations!$C$83*INDEX('Monthly Data'!O:O,Calculations!$C$116+MOD(V60,Calculations!$C$118))+Control!$C$7*Calculations!$C$84*INDEX('Monthly Data'!P:P,Calculations!$C$116+MOD(V60,Calculations!$C$118))+Control!$C$7*Calculations!$C$85*INDEX('Monthly Data'!Q:Q,Calculations!$C$116+MOD(V60,Calculations!$C$118))+(1-Control!$C$7*Calculations!$C$87)*INDEX('Monthly Data'!R:R,Calculations!$C$116+MOD(V60,Calculations!$C$118))</f>
        <v>1.8695385296339444E-2</v>
      </c>
      <c r="EM60" s="86">
        <f ca="1">Control!$C$7*Calculations!$C$82*INDEX('Monthly Data'!N:N,Calculations!$C$116+MOD(W60,Calculations!$C$118))+Control!$C$7*Calculations!$C$83*INDEX('Monthly Data'!O:O,Calculations!$C$116+MOD(W60,Calculations!$C$118))+Control!$C$7*Calculations!$C$84*INDEX('Monthly Data'!P:P,Calculations!$C$116+MOD(W60,Calculations!$C$118))+Control!$C$7*Calculations!$C$85*INDEX('Monthly Data'!Q:Q,Calculations!$C$116+MOD(W60,Calculations!$C$118))+(1-Control!$C$7*Calculations!$C$87)*INDEX('Monthly Data'!R:R,Calculations!$C$116+MOD(W60,Calculations!$C$118))</f>
        <v>2.4470405846852006E-3</v>
      </c>
      <c r="EN60" s="86">
        <f ca="1">Control!$C$7*Calculations!$C$82*INDEX('Monthly Data'!N:N,Calculations!$C$116+MOD(X60,Calculations!$C$118))+Control!$C$7*Calculations!$C$83*INDEX('Monthly Data'!O:O,Calculations!$C$116+MOD(X60,Calculations!$C$118))+Control!$C$7*Calculations!$C$84*INDEX('Monthly Data'!P:P,Calculations!$C$116+MOD(X60,Calculations!$C$118))+Control!$C$7*Calculations!$C$85*INDEX('Monthly Data'!Q:Q,Calculations!$C$116+MOD(X60,Calculations!$C$118))+(1-Control!$C$7*Calculations!$C$87)*INDEX('Monthly Data'!R:R,Calculations!$C$116+MOD(X60,Calculations!$C$118))</f>
        <v>1.2954540023127663E-2</v>
      </c>
      <c r="EO60" s="86">
        <f ca="1">Control!$C$7*Calculations!$C$82*INDEX('Monthly Data'!N:N,Calculations!$C$116+MOD(Y60,Calculations!$C$118))+Control!$C$7*Calculations!$C$83*INDEX('Monthly Data'!O:O,Calculations!$C$116+MOD(Y60,Calculations!$C$118))+Control!$C$7*Calculations!$C$84*INDEX('Monthly Data'!P:P,Calculations!$C$116+MOD(Y60,Calculations!$C$118))+Control!$C$7*Calculations!$C$85*INDEX('Monthly Data'!Q:Q,Calculations!$C$116+MOD(Y60,Calculations!$C$118))+(1-Control!$C$7*Calculations!$C$87)*INDEX('Monthly Data'!R:R,Calculations!$C$116+MOD(Y60,Calculations!$C$118))</f>
        <v>9.9787204839310462E-3</v>
      </c>
      <c r="EP60" s="86">
        <f ca="1">Control!$C$7*Calculations!$C$82*INDEX('Monthly Data'!N:N,Calculations!$C$116+MOD(Z60,Calculations!$C$118))+Control!$C$7*Calculations!$C$83*INDEX('Monthly Data'!O:O,Calculations!$C$116+MOD(Z60,Calculations!$C$118))+Control!$C$7*Calculations!$C$84*INDEX('Monthly Data'!P:P,Calculations!$C$116+MOD(Z60,Calculations!$C$118))+Control!$C$7*Calculations!$C$85*INDEX('Monthly Data'!Q:Q,Calculations!$C$116+MOD(Z60,Calculations!$C$118))+(1-Control!$C$7*Calculations!$C$87)*INDEX('Monthly Data'!R:R,Calculations!$C$116+MOD(Z60,Calculations!$C$118))</f>
        <v>-4.0413381192162513E-2</v>
      </c>
      <c r="EQ60" s="86">
        <f ca="1">Control!$C$7*Calculations!$C$82*INDEX('Monthly Data'!N:N,Calculations!$C$116+MOD(AA60,Calculations!$C$118))+Control!$C$7*Calculations!$C$83*INDEX('Monthly Data'!O:O,Calculations!$C$116+MOD(AA60,Calculations!$C$118))+Control!$C$7*Calculations!$C$84*INDEX('Monthly Data'!P:P,Calculations!$C$116+MOD(AA60,Calculations!$C$118))+Control!$C$7*Calculations!$C$85*INDEX('Monthly Data'!Q:Q,Calculations!$C$116+MOD(AA60,Calculations!$C$118))+(1-Control!$C$7*Calculations!$C$87)*INDEX('Monthly Data'!R:R,Calculations!$C$116+MOD(AA60,Calculations!$C$118))</f>
        <v>7.857567536297622E-3</v>
      </c>
      <c r="ER60" s="86">
        <f ca="1">Control!$C$7*Calculations!$C$82*INDEX('Monthly Data'!N:N,Calculations!$C$116+MOD(AB60,Calculations!$C$118))+Control!$C$7*Calculations!$C$83*INDEX('Monthly Data'!O:O,Calculations!$C$116+MOD(AB60,Calculations!$C$118))+Control!$C$7*Calculations!$C$84*INDEX('Monthly Data'!P:P,Calculations!$C$116+MOD(AB60,Calculations!$C$118))+Control!$C$7*Calculations!$C$85*INDEX('Monthly Data'!Q:Q,Calculations!$C$116+MOD(AB60,Calculations!$C$118))+(1-Control!$C$7*Calculations!$C$87)*INDEX('Monthly Data'!R:R,Calculations!$C$116+MOD(AB60,Calculations!$C$118))</f>
        <v>7.5897487599915015E-3</v>
      </c>
      <c r="ES60" s="86">
        <f ca="1">Control!$C$7*Calculations!$C$82*INDEX('Monthly Data'!N:N,Calculations!$C$116+MOD(AC60,Calculations!$C$118))+Control!$C$7*Calculations!$C$83*INDEX('Monthly Data'!O:O,Calculations!$C$116+MOD(AC60,Calculations!$C$118))+Control!$C$7*Calculations!$C$84*INDEX('Monthly Data'!P:P,Calculations!$C$116+MOD(AC60,Calculations!$C$118))+Control!$C$7*Calculations!$C$85*INDEX('Monthly Data'!Q:Q,Calculations!$C$116+MOD(AC60,Calculations!$C$118))+(1-Control!$C$7*Calculations!$C$87)*INDEX('Monthly Data'!R:R,Calculations!$C$116+MOD(AC60,Calculations!$C$118))</f>
        <v>1.3891304280773396E-2</v>
      </c>
      <c r="ET60" s="86">
        <f ca="1">Control!$C$7*Calculations!$C$82*INDEX('Monthly Data'!N:N,Calculations!$C$116+MOD(AD60,Calculations!$C$118))+Control!$C$7*Calculations!$C$83*INDEX('Monthly Data'!O:O,Calculations!$C$116+MOD(AD60,Calculations!$C$118))+Control!$C$7*Calculations!$C$84*INDEX('Monthly Data'!P:P,Calculations!$C$116+MOD(AD60,Calculations!$C$118))+Control!$C$7*Calculations!$C$85*INDEX('Monthly Data'!Q:Q,Calculations!$C$116+MOD(AD60,Calculations!$C$118))+(1-Control!$C$7*Calculations!$C$87)*INDEX('Monthly Data'!R:R,Calculations!$C$116+MOD(AD60,Calculations!$C$118))</f>
        <v>1.2954540023127663E-2</v>
      </c>
      <c r="EU60" s="86">
        <f ca="1">Control!$C$7*Calculations!$C$82*INDEX('Monthly Data'!N:N,Calculations!$C$116+MOD(AE60,Calculations!$C$118))+Control!$C$7*Calculations!$C$83*INDEX('Monthly Data'!O:O,Calculations!$C$116+MOD(AE60,Calculations!$C$118))+Control!$C$7*Calculations!$C$84*INDEX('Monthly Data'!P:P,Calculations!$C$116+MOD(AE60,Calculations!$C$118))+Control!$C$7*Calculations!$C$85*INDEX('Monthly Data'!Q:Q,Calculations!$C$116+MOD(AE60,Calculations!$C$118))+(1-Control!$C$7*Calculations!$C$87)*INDEX('Monthly Data'!R:R,Calculations!$C$116+MOD(AE60,Calculations!$C$118))</f>
        <v>1.50127906355989E-2</v>
      </c>
      <c r="EV60" s="86">
        <f ca="1">Control!$C$7*Calculations!$C$82*INDEX('Monthly Data'!N:N,Calculations!$C$116+MOD(AF60,Calculations!$C$118))+Control!$C$7*Calculations!$C$83*INDEX('Monthly Data'!O:O,Calculations!$C$116+MOD(AF60,Calculations!$C$118))+Control!$C$7*Calculations!$C$84*INDEX('Monthly Data'!P:P,Calculations!$C$116+MOD(AF60,Calculations!$C$118))+Control!$C$7*Calculations!$C$85*INDEX('Monthly Data'!Q:Q,Calculations!$C$116+MOD(AF60,Calculations!$C$118))+(1-Control!$C$7*Calculations!$C$87)*INDEX('Monthly Data'!R:R,Calculations!$C$116+MOD(AF60,Calculations!$C$118))</f>
        <v>2.3206536303657571E-2</v>
      </c>
      <c r="EW60" s="86">
        <f ca="1">Control!$C$7*Calculations!$C$82*INDEX('Monthly Data'!N:N,Calculations!$C$116+MOD(AG60,Calculations!$C$118))+Control!$C$7*Calculations!$C$83*INDEX('Monthly Data'!O:O,Calculations!$C$116+MOD(AG60,Calculations!$C$118))+Control!$C$7*Calculations!$C$84*INDEX('Monthly Data'!P:P,Calculations!$C$116+MOD(AG60,Calculations!$C$118))+Control!$C$7*Calculations!$C$85*INDEX('Monthly Data'!Q:Q,Calculations!$C$116+MOD(AG60,Calculations!$C$118))+(1-Control!$C$7*Calculations!$C$87)*INDEX('Monthly Data'!R:R,Calculations!$C$116+MOD(AG60,Calculations!$C$118))</f>
        <v>-2.0259958308006688E-2</v>
      </c>
      <c r="EX60" s="86">
        <f ca="1">Control!$C$7*Calculations!$C$82*INDEX('Monthly Data'!N:N,Calculations!$C$116+MOD(AH60,Calculations!$C$118))+Control!$C$7*Calculations!$C$83*INDEX('Monthly Data'!O:O,Calculations!$C$116+MOD(AH60,Calculations!$C$118))+Control!$C$7*Calculations!$C$84*INDEX('Monthly Data'!P:P,Calculations!$C$116+MOD(AH60,Calculations!$C$118))+Control!$C$7*Calculations!$C$85*INDEX('Monthly Data'!Q:Q,Calculations!$C$116+MOD(AH60,Calculations!$C$118))+(1-Control!$C$7*Calculations!$C$87)*INDEX('Monthly Data'!R:R,Calculations!$C$116+MOD(AH60,Calculations!$C$118))</f>
        <v>6.6954569943530936E-3</v>
      </c>
      <c r="EY60" s="86">
        <f ca="1">Control!$C$7*Calculations!$C$82*INDEX('Monthly Data'!N:N,Calculations!$C$116+MOD(AI60,Calculations!$C$118))+Control!$C$7*Calculations!$C$83*INDEX('Monthly Data'!O:O,Calculations!$C$116+MOD(AI60,Calculations!$C$118))+Control!$C$7*Calculations!$C$84*INDEX('Monthly Data'!P:P,Calculations!$C$116+MOD(AI60,Calculations!$C$118))+Control!$C$7*Calculations!$C$85*INDEX('Monthly Data'!Q:Q,Calculations!$C$116+MOD(AI60,Calculations!$C$118))+(1-Control!$C$7*Calculations!$C$87)*INDEX('Monthly Data'!R:R,Calculations!$C$116+MOD(AI60,Calculations!$C$118))</f>
        <v>-7.4084874653726545E-3</v>
      </c>
      <c r="EZ60" s="86">
        <f ca="1">Control!$C$7*Calculations!$C$82*INDEX('Monthly Data'!N:N,Calculations!$C$116+MOD(AJ60,Calculations!$C$118))+Control!$C$7*Calculations!$C$83*INDEX('Monthly Data'!O:O,Calculations!$C$116+MOD(AJ60,Calculations!$C$118))+Control!$C$7*Calculations!$C$84*INDEX('Monthly Data'!P:P,Calculations!$C$116+MOD(AJ60,Calculations!$C$118))+Control!$C$7*Calculations!$C$85*INDEX('Monthly Data'!Q:Q,Calculations!$C$116+MOD(AJ60,Calculations!$C$118))+(1-Control!$C$7*Calculations!$C$87)*INDEX('Monthly Data'!R:R,Calculations!$C$116+MOD(AJ60,Calculations!$C$118))</f>
        <v>4.7768166384148329E-3</v>
      </c>
      <c r="FA60" s="86">
        <f ca="1">Control!$C$7*Calculations!$C$82*INDEX('Monthly Data'!N:N,Calculations!$C$116+MOD(AK60,Calculations!$C$118))+Control!$C$7*Calculations!$C$83*INDEX('Monthly Data'!O:O,Calculations!$C$116+MOD(AK60,Calculations!$C$118))+Control!$C$7*Calculations!$C$84*INDEX('Monthly Data'!P:P,Calculations!$C$116+MOD(AK60,Calculations!$C$118))+Control!$C$7*Calculations!$C$85*INDEX('Monthly Data'!Q:Q,Calculations!$C$116+MOD(AK60,Calculations!$C$118))+(1-Control!$C$7*Calculations!$C$87)*INDEX('Monthly Data'!R:R,Calculations!$C$116+MOD(AK60,Calculations!$C$118))</f>
        <v>1.5216630695380906E-2</v>
      </c>
      <c r="FB60" s="86">
        <f ca="1">Control!$C$7*Calculations!$C$82*INDEX('Monthly Data'!N:N,Calculations!$C$116+MOD(AL60,Calculations!$C$118))+Control!$C$7*Calculations!$C$83*INDEX('Monthly Data'!O:O,Calculations!$C$116+MOD(AL60,Calculations!$C$118))+Control!$C$7*Calculations!$C$84*INDEX('Monthly Data'!P:P,Calculations!$C$116+MOD(AL60,Calculations!$C$118))+Control!$C$7*Calculations!$C$85*INDEX('Monthly Data'!Q:Q,Calculations!$C$116+MOD(AL60,Calculations!$C$118))+(1-Control!$C$7*Calculations!$C$87)*INDEX('Monthly Data'!R:R,Calculations!$C$116+MOD(AL60,Calculations!$C$118))</f>
        <v>-1.0485101266941802E-2</v>
      </c>
      <c r="FC60" s="86">
        <f ca="1">Control!$C$7*Calculations!$C$82*INDEX('Monthly Data'!N:N,Calculations!$C$116+MOD(AM60,Calculations!$C$118))+Control!$C$7*Calculations!$C$83*INDEX('Monthly Data'!O:O,Calculations!$C$116+MOD(AM60,Calculations!$C$118))+Control!$C$7*Calculations!$C$84*INDEX('Monthly Data'!P:P,Calculations!$C$116+MOD(AM60,Calculations!$C$118))+Control!$C$7*Calculations!$C$85*INDEX('Monthly Data'!Q:Q,Calculations!$C$116+MOD(AM60,Calculations!$C$118))+(1-Control!$C$7*Calculations!$C$87)*INDEX('Monthly Data'!R:R,Calculations!$C$116+MOD(AM60,Calculations!$C$118))</f>
        <v>-2.072517756005474E-2</v>
      </c>
      <c r="FD60" s="86">
        <f ca="1">Control!$C$7*Calculations!$C$82*INDEX('Monthly Data'!N:N,Calculations!$C$116+MOD(AN60,Calculations!$C$118))+Control!$C$7*Calculations!$C$83*INDEX('Monthly Data'!O:O,Calculations!$C$116+MOD(AN60,Calculations!$C$118))+Control!$C$7*Calculations!$C$84*INDEX('Monthly Data'!P:P,Calculations!$C$116+MOD(AN60,Calculations!$C$118))+Control!$C$7*Calculations!$C$85*INDEX('Monthly Data'!Q:Q,Calculations!$C$116+MOD(AN60,Calculations!$C$118))+(1-Control!$C$7*Calculations!$C$87)*INDEX('Monthly Data'!R:R,Calculations!$C$116+MOD(AN60,Calculations!$C$118))</f>
        <v>5.3309355465453899E-3</v>
      </c>
      <c r="FE60" s="86">
        <f ca="1">Control!$C$7*Calculations!$C$82*INDEX('Monthly Data'!N:N,Calculations!$C$116+MOD(AO60,Calculations!$C$118))+Control!$C$7*Calculations!$C$83*INDEX('Monthly Data'!O:O,Calculations!$C$116+MOD(AO60,Calculations!$C$118))+Control!$C$7*Calculations!$C$84*INDEX('Monthly Data'!P:P,Calculations!$C$116+MOD(AO60,Calculations!$C$118))+Control!$C$7*Calculations!$C$85*INDEX('Monthly Data'!Q:Q,Calculations!$C$116+MOD(AO60,Calculations!$C$118))+(1-Control!$C$7*Calculations!$C$87)*INDEX('Monthly Data'!R:R,Calculations!$C$116+MOD(AO60,Calculations!$C$118))</f>
        <v>-4.417423226995453E-3</v>
      </c>
      <c r="FF60" s="86">
        <f ca="1">Control!$C$7*Calculations!$C$82*INDEX('Monthly Data'!N:N,Calculations!$C$116+MOD(AP60,Calculations!$C$118))+Control!$C$7*Calculations!$C$83*INDEX('Monthly Data'!O:O,Calculations!$C$116+MOD(AP60,Calculations!$C$118))+Control!$C$7*Calculations!$C$84*INDEX('Monthly Data'!P:P,Calculations!$C$116+MOD(AP60,Calculations!$C$118))+Control!$C$7*Calculations!$C$85*INDEX('Monthly Data'!Q:Q,Calculations!$C$116+MOD(AP60,Calculations!$C$118))+(1-Control!$C$7*Calculations!$C$87)*INDEX('Monthly Data'!R:R,Calculations!$C$116+MOD(AP60,Calculations!$C$118))</f>
        <v>-3.8875517825435772E-3</v>
      </c>
      <c r="FG60" s="86">
        <f ca="1">Control!$C$7*Calculations!$C$82*INDEX('Monthly Data'!N:N,Calculations!$C$116+MOD(AQ60,Calculations!$C$118))+Control!$C$7*Calculations!$C$83*INDEX('Monthly Data'!O:O,Calculations!$C$116+MOD(AQ60,Calculations!$C$118))+Control!$C$7*Calculations!$C$84*INDEX('Monthly Data'!P:P,Calculations!$C$116+MOD(AQ60,Calculations!$C$118))+Control!$C$7*Calculations!$C$85*INDEX('Monthly Data'!Q:Q,Calculations!$C$116+MOD(AQ60,Calculations!$C$118))+(1-Control!$C$7*Calculations!$C$87)*INDEX('Monthly Data'!R:R,Calculations!$C$116+MOD(AQ60,Calculations!$C$118))</f>
        <v>4.2795950888382334E-3</v>
      </c>
      <c r="FH60" s="86">
        <f ca="1">Control!$C$7*Calculations!$C$82*INDEX('Monthly Data'!N:N,Calculations!$C$116+MOD(AR60,Calculations!$C$118))+Control!$C$7*Calculations!$C$83*INDEX('Monthly Data'!O:O,Calculations!$C$116+MOD(AR60,Calculations!$C$118))+Control!$C$7*Calculations!$C$84*INDEX('Monthly Data'!P:P,Calculations!$C$116+MOD(AR60,Calculations!$C$118))+Control!$C$7*Calculations!$C$85*INDEX('Monthly Data'!Q:Q,Calculations!$C$116+MOD(AR60,Calculations!$C$118))+(1-Control!$C$7*Calculations!$C$87)*INDEX('Monthly Data'!R:R,Calculations!$C$116+MOD(AR60,Calculations!$C$118))</f>
        <v>-1.4213734788548189E-2</v>
      </c>
      <c r="FI60" s="86">
        <f ca="1">Control!$C$7*Calculations!$C$82*INDEX('Monthly Data'!N:N,Calculations!$C$116+MOD(AS60,Calculations!$C$118))+Control!$C$7*Calculations!$C$83*INDEX('Monthly Data'!O:O,Calculations!$C$116+MOD(AS60,Calculations!$C$118))+Control!$C$7*Calculations!$C$84*INDEX('Monthly Data'!P:P,Calculations!$C$116+MOD(AS60,Calculations!$C$118))+Control!$C$7*Calculations!$C$85*INDEX('Monthly Data'!Q:Q,Calculations!$C$116+MOD(AS60,Calculations!$C$118))+(1-Control!$C$7*Calculations!$C$87)*INDEX('Monthly Data'!R:R,Calculations!$C$116+MOD(AS60,Calculations!$C$118))</f>
        <v>5.8868730207813358E-3</v>
      </c>
      <c r="FJ60" s="86">
        <f ca="1">Control!$C$7*Calculations!$C$82*INDEX('Monthly Data'!N:N,Calculations!$C$116+MOD(AT60,Calculations!$C$118))+Control!$C$7*Calculations!$C$83*INDEX('Monthly Data'!O:O,Calculations!$C$116+MOD(AT60,Calculations!$C$118))+Control!$C$7*Calculations!$C$84*INDEX('Monthly Data'!P:P,Calculations!$C$116+MOD(AT60,Calculations!$C$118))+Control!$C$7*Calculations!$C$85*INDEX('Monthly Data'!Q:Q,Calculations!$C$116+MOD(AT60,Calculations!$C$118))+(1-Control!$C$7*Calculations!$C$87)*INDEX('Monthly Data'!R:R,Calculations!$C$116+MOD(AT60,Calculations!$C$118))</f>
        <v>4.7768166384148329E-3</v>
      </c>
      <c r="FK60" s="86">
        <f ca="1">Control!$C$7*Calculations!$C$82*INDEX('Monthly Data'!N:N,Calculations!$C$116+MOD(AU60,Calculations!$C$118))+Control!$C$7*Calculations!$C$83*INDEX('Monthly Data'!O:O,Calculations!$C$116+MOD(AU60,Calculations!$C$118))+Control!$C$7*Calculations!$C$84*INDEX('Monthly Data'!P:P,Calculations!$C$116+MOD(AU60,Calculations!$C$118))+Control!$C$7*Calculations!$C$85*INDEX('Monthly Data'!Q:Q,Calculations!$C$116+MOD(AU60,Calculations!$C$118))+(1-Control!$C$7*Calculations!$C$87)*INDEX('Monthly Data'!R:R,Calculations!$C$116+MOD(AU60,Calculations!$C$118))</f>
        <v>-2.6378232493851243E-2</v>
      </c>
      <c r="FL60" s="86">
        <f ca="1">Control!$C$7*Calculations!$C$82*INDEX('Monthly Data'!N:N,Calculations!$C$116+MOD(AV60,Calculations!$C$118))+Control!$C$7*Calculations!$C$83*INDEX('Monthly Data'!O:O,Calculations!$C$116+MOD(AV60,Calculations!$C$118))+Control!$C$7*Calculations!$C$84*INDEX('Monthly Data'!P:P,Calculations!$C$116+MOD(AV60,Calculations!$C$118))+Control!$C$7*Calculations!$C$85*INDEX('Monthly Data'!Q:Q,Calculations!$C$116+MOD(AV60,Calculations!$C$118))+(1-Control!$C$7*Calculations!$C$87)*INDEX('Monthly Data'!R:R,Calculations!$C$116+MOD(AV60,Calculations!$C$118))</f>
        <v>1.3891304280773396E-2</v>
      </c>
      <c r="FM60" s="86">
        <f ca="1">Control!$C$7*Calculations!$C$82*INDEX('Monthly Data'!N:N,Calculations!$C$116+MOD(AW60,Calculations!$C$118))+Control!$C$7*Calculations!$C$83*INDEX('Monthly Data'!O:O,Calculations!$C$116+MOD(AW60,Calculations!$C$118))+Control!$C$7*Calculations!$C$84*INDEX('Monthly Data'!P:P,Calculations!$C$116+MOD(AW60,Calculations!$C$118))+Control!$C$7*Calculations!$C$85*INDEX('Monthly Data'!Q:Q,Calculations!$C$116+MOD(AW60,Calculations!$C$118))+(1-Control!$C$7*Calculations!$C$87)*INDEX('Monthly Data'!R:R,Calculations!$C$116+MOD(AW60,Calculations!$C$118))</f>
        <v>1.0415351832335435E-2</v>
      </c>
      <c r="FN60" s="86">
        <f ca="1">Control!$C$7*Calculations!$C$82*INDEX('Monthly Data'!N:N,Calculations!$C$116+MOD(AX60,Calculations!$C$118))+Control!$C$7*Calculations!$C$83*INDEX('Monthly Data'!O:O,Calculations!$C$116+MOD(AX60,Calculations!$C$118))+Control!$C$7*Calculations!$C$84*INDEX('Monthly Data'!P:P,Calculations!$C$116+MOD(AX60,Calculations!$C$118))+Control!$C$7*Calculations!$C$85*INDEX('Monthly Data'!Q:Q,Calculations!$C$116+MOD(AX60,Calculations!$C$118))+(1-Control!$C$7*Calculations!$C$87)*INDEX('Monthly Data'!R:R,Calculations!$C$116+MOD(AX60,Calculations!$C$118))</f>
        <v>8.4240675975201049E-3</v>
      </c>
      <c r="FO60" s="86">
        <f ca="1">Control!$C$7*Calculations!$C$82*INDEX('Monthly Data'!N:N,Calculations!$C$116+MOD(AY60,Calculations!$C$118))+Control!$C$7*Calculations!$C$83*INDEX('Monthly Data'!O:O,Calculations!$C$116+MOD(AY60,Calculations!$C$118))+Control!$C$7*Calculations!$C$84*INDEX('Monthly Data'!P:P,Calculations!$C$116+MOD(AY60,Calculations!$C$118))+Control!$C$7*Calculations!$C$85*INDEX('Monthly Data'!Q:Q,Calculations!$C$116+MOD(AY60,Calculations!$C$118))+(1-Control!$C$7*Calculations!$C$87)*INDEX('Monthly Data'!R:R,Calculations!$C$116+MOD(AY60,Calculations!$C$118))</f>
        <v>4.5735623984309991E-2</v>
      </c>
      <c r="FP60" s="86">
        <f ca="1">Control!$C$7*Calculations!$C$82*INDEX('Monthly Data'!N:N,Calculations!$C$116+MOD(AZ60,Calculations!$C$118))+Control!$C$7*Calculations!$C$83*INDEX('Monthly Data'!O:O,Calculations!$C$116+MOD(AZ60,Calculations!$C$118))+Control!$C$7*Calculations!$C$84*INDEX('Monthly Data'!P:P,Calculations!$C$116+MOD(AZ60,Calculations!$C$118))+Control!$C$7*Calculations!$C$85*INDEX('Monthly Data'!Q:Q,Calculations!$C$116+MOD(AZ60,Calculations!$C$118))+(1-Control!$C$7*Calculations!$C$87)*INDEX('Monthly Data'!R:R,Calculations!$C$116+MOD(AZ60,Calculations!$C$118))</f>
        <v>-2.6378232493851243E-2</v>
      </c>
      <c r="FQ60" s="86">
        <f ca="1">Control!$C$7*Calculations!$C$82*INDEX('Monthly Data'!N:N,Calculations!$C$116+MOD(BA60,Calculations!$C$118))+Control!$C$7*Calculations!$C$83*INDEX('Monthly Data'!O:O,Calculations!$C$116+MOD(BA60,Calculations!$C$118))+Control!$C$7*Calculations!$C$84*INDEX('Monthly Data'!P:P,Calculations!$C$116+MOD(BA60,Calculations!$C$118))+Control!$C$7*Calculations!$C$85*INDEX('Monthly Data'!Q:Q,Calculations!$C$116+MOD(BA60,Calculations!$C$118))+(1-Control!$C$7*Calculations!$C$87)*INDEX('Monthly Data'!R:R,Calculations!$C$116+MOD(BA60,Calculations!$C$118))</f>
        <v>1.7073665854433945E-2</v>
      </c>
      <c r="FR60" s="86">
        <f ca="1">Control!$C$7*Calculations!$C$82*INDEX('Monthly Data'!N:N,Calculations!$C$116+MOD(BB60,Calculations!$C$118))+Control!$C$7*Calculations!$C$83*INDEX('Monthly Data'!O:O,Calculations!$C$116+MOD(BB60,Calculations!$C$118))+Control!$C$7*Calculations!$C$84*INDEX('Monthly Data'!P:P,Calculations!$C$116+MOD(BB60,Calculations!$C$118))+Control!$C$7*Calculations!$C$85*INDEX('Monthly Data'!Q:Q,Calculations!$C$116+MOD(BB60,Calculations!$C$118))+(1-Control!$C$7*Calculations!$C$87)*INDEX('Monthly Data'!R:R,Calculations!$C$116+MOD(BB60,Calculations!$C$118))</f>
        <v>-1.5984879994281095E-2</v>
      </c>
      <c r="FS60" s="86">
        <f ca="1">Control!$C$7*Calculations!$C$82*INDEX('Monthly Data'!N:N,Calculations!$C$116+MOD(BC60,Calculations!$C$118))+Control!$C$7*Calculations!$C$83*INDEX('Monthly Data'!O:O,Calculations!$C$116+MOD(BC60,Calculations!$C$118))+Control!$C$7*Calculations!$C$84*INDEX('Monthly Data'!P:P,Calculations!$C$116+MOD(BC60,Calculations!$C$118))+Control!$C$7*Calculations!$C$85*INDEX('Monthly Data'!Q:Q,Calculations!$C$116+MOD(BC60,Calculations!$C$118))+(1-Control!$C$7*Calculations!$C$87)*INDEX('Monthly Data'!R:R,Calculations!$C$116+MOD(BC60,Calculations!$C$118))</f>
        <v>3.127051071655923E-3</v>
      </c>
      <c r="FT60" s="86">
        <f ca="1">Control!$C$7*Calculations!$C$82*INDEX('Monthly Data'!N:N,Calculations!$C$116+MOD(BD60,Calculations!$C$118))+Control!$C$7*Calculations!$C$83*INDEX('Monthly Data'!O:O,Calculations!$C$116+MOD(BD60,Calculations!$C$118))+Control!$C$7*Calculations!$C$84*INDEX('Monthly Data'!P:P,Calculations!$C$116+MOD(BD60,Calculations!$C$118))+Control!$C$7*Calculations!$C$85*INDEX('Monthly Data'!Q:Q,Calculations!$C$116+MOD(BD60,Calculations!$C$118))+(1-Control!$C$7*Calculations!$C$87)*INDEX('Monthly Data'!R:R,Calculations!$C$116+MOD(BD60,Calculations!$C$118))</f>
        <v>1.2435425892067014E-2</v>
      </c>
      <c r="FU60" s="86">
        <f ca="1">Control!$C$7*Calculations!$C$82*INDEX('Monthly Data'!N:N,Calculations!$C$116+MOD(BE60,Calculations!$C$118))+Control!$C$7*Calculations!$C$83*INDEX('Monthly Data'!O:O,Calculations!$C$116+MOD(BE60,Calculations!$C$118))+Control!$C$7*Calculations!$C$84*INDEX('Monthly Data'!P:P,Calculations!$C$116+MOD(BE60,Calculations!$C$118))+Control!$C$7*Calculations!$C$85*INDEX('Monthly Data'!Q:Q,Calculations!$C$116+MOD(BE60,Calculations!$C$118))+(1-Control!$C$7*Calculations!$C$87)*INDEX('Monthly Data'!R:R,Calculations!$C$116+MOD(BE60,Calculations!$C$118))</f>
        <v>2.0524935548016137E-2</v>
      </c>
      <c r="FV60" s="86">
        <f ca="1">Control!$C$7*Calculations!$C$82*INDEX('Monthly Data'!N:N,Calculations!$C$116+MOD(BF60,Calculations!$C$118))+Control!$C$7*Calculations!$C$83*INDEX('Monthly Data'!O:O,Calculations!$C$116+MOD(BF60,Calculations!$C$118))+Control!$C$7*Calculations!$C$84*INDEX('Monthly Data'!P:P,Calculations!$C$116+MOD(BF60,Calculations!$C$118))+Control!$C$7*Calculations!$C$85*INDEX('Monthly Data'!Q:Q,Calculations!$C$116+MOD(BF60,Calculations!$C$118))+(1-Control!$C$7*Calculations!$C$87)*INDEX('Monthly Data'!R:R,Calculations!$C$116+MOD(BF60,Calculations!$C$118))</f>
        <v>-2.6378232493851243E-2</v>
      </c>
      <c r="FW60" s="86">
        <f ca="1">Control!$C$7*Calculations!$C$82*INDEX('Monthly Data'!N:N,Calculations!$C$116+MOD(BG60,Calculations!$C$118))+Control!$C$7*Calculations!$C$83*INDEX('Monthly Data'!O:O,Calculations!$C$116+MOD(BG60,Calculations!$C$118))+Control!$C$7*Calculations!$C$84*INDEX('Monthly Data'!P:P,Calculations!$C$116+MOD(BG60,Calculations!$C$118))+Control!$C$7*Calculations!$C$85*INDEX('Monthly Data'!Q:Q,Calculations!$C$116+MOD(BG60,Calculations!$C$118))+(1-Control!$C$7*Calculations!$C$87)*INDEX('Monthly Data'!R:R,Calculations!$C$116+MOD(BG60,Calculations!$C$118))</f>
        <v>3.127051071655923E-3</v>
      </c>
      <c r="FX60" s="86">
        <f ca="1">Control!$C$7*Calculations!$C$82*INDEX('Monthly Data'!N:N,Calculations!$C$116+MOD(BH60,Calculations!$C$118))+Control!$C$7*Calculations!$C$83*INDEX('Monthly Data'!O:O,Calculations!$C$116+MOD(BH60,Calculations!$C$118))+Control!$C$7*Calculations!$C$84*INDEX('Monthly Data'!P:P,Calculations!$C$116+MOD(BH60,Calculations!$C$118))+Control!$C$7*Calculations!$C$85*INDEX('Monthly Data'!Q:Q,Calculations!$C$116+MOD(BH60,Calculations!$C$118))+(1-Control!$C$7*Calculations!$C$87)*INDEX('Monthly Data'!R:R,Calculations!$C$116+MOD(BH60,Calculations!$C$118))</f>
        <v>6.3250222980707482E-3</v>
      </c>
      <c r="FY60" s="86">
        <f ca="1">Control!$C$7*Calculations!$C$82*INDEX('Monthly Data'!N:N,Calculations!$C$116+MOD(BI60,Calculations!$C$118))+Control!$C$7*Calculations!$C$83*INDEX('Monthly Data'!O:O,Calculations!$C$116+MOD(BI60,Calculations!$C$118))+Control!$C$7*Calculations!$C$84*INDEX('Monthly Data'!P:P,Calculations!$C$116+MOD(BI60,Calculations!$C$118))+Control!$C$7*Calculations!$C$85*INDEX('Monthly Data'!Q:Q,Calculations!$C$116+MOD(BI60,Calculations!$C$118))+(1-Control!$C$7*Calculations!$C$87)*INDEX('Monthly Data'!R:R,Calculations!$C$116+MOD(BI60,Calculations!$C$118))</f>
        <v>7.857567536297622E-3</v>
      </c>
      <c r="FZ60" s="86">
        <f ca="1">Control!$C$7*Calculations!$C$82*INDEX('Monthly Data'!N:N,Calculations!$C$116+MOD(BJ60,Calculations!$C$118))+Control!$C$7*Calculations!$C$83*INDEX('Monthly Data'!O:O,Calculations!$C$116+MOD(BJ60,Calculations!$C$118))+Control!$C$7*Calculations!$C$84*INDEX('Monthly Data'!P:P,Calculations!$C$116+MOD(BJ60,Calculations!$C$118))+Control!$C$7*Calculations!$C$85*INDEX('Monthly Data'!Q:Q,Calculations!$C$116+MOD(BJ60,Calculations!$C$118))+(1-Control!$C$7*Calculations!$C$87)*INDEX('Monthly Data'!R:R,Calculations!$C$116+MOD(BJ60,Calculations!$C$118))</f>
        <v>-2.5419860972892394E-2</v>
      </c>
      <c r="GA60" s="86">
        <f ca="1">Control!$C$7*Calculations!$C$82*INDEX('Monthly Data'!N:N,Calculations!$C$116+MOD(BK60,Calculations!$C$118))+Control!$C$7*Calculations!$C$83*INDEX('Monthly Data'!O:O,Calculations!$C$116+MOD(BK60,Calculations!$C$118))+Control!$C$7*Calculations!$C$84*INDEX('Monthly Data'!P:P,Calculations!$C$116+MOD(BK60,Calculations!$C$118))+Control!$C$7*Calculations!$C$85*INDEX('Monthly Data'!Q:Q,Calculations!$C$116+MOD(BK60,Calculations!$C$118))+(1-Control!$C$7*Calculations!$C$87)*INDEX('Monthly Data'!R:R,Calculations!$C$116+MOD(BK60,Calculations!$C$118))</f>
        <v>1.1704119272391494E-2</v>
      </c>
      <c r="GB60" s="86">
        <f ca="1">Control!$C$7*Calculations!$C$82*INDEX('Monthly Data'!N:N,Calculations!$C$116+MOD(BL60,Calculations!$C$118))+Control!$C$7*Calculations!$C$83*INDEX('Monthly Data'!O:O,Calculations!$C$116+MOD(BL60,Calculations!$C$118))+Control!$C$7*Calculations!$C$84*INDEX('Monthly Data'!P:P,Calculations!$C$116+MOD(BL60,Calculations!$C$118))+Control!$C$7*Calculations!$C$85*INDEX('Monthly Data'!Q:Q,Calculations!$C$116+MOD(BL60,Calculations!$C$118))+(1-Control!$C$7*Calculations!$C$87)*INDEX('Monthly Data'!R:R,Calculations!$C$116+MOD(BL60,Calculations!$C$118))</f>
        <v>7.5897487599915015E-3</v>
      </c>
      <c r="GC60" s="86">
        <f ca="1">Control!$C$7*Calculations!$C$82*INDEX('Monthly Data'!N:N,Calculations!$C$116+MOD(BM60,Calculations!$C$118))+Control!$C$7*Calculations!$C$83*INDEX('Monthly Data'!O:O,Calculations!$C$116+MOD(BM60,Calculations!$C$118))+Control!$C$7*Calculations!$C$84*INDEX('Monthly Data'!P:P,Calculations!$C$116+MOD(BM60,Calculations!$C$118))+Control!$C$7*Calculations!$C$85*INDEX('Monthly Data'!Q:Q,Calculations!$C$116+MOD(BM60,Calculations!$C$118))+(1-Control!$C$7*Calculations!$C$87)*INDEX('Monthly Data'!R:R,Calculations!$C$116+MOD(BM60,Calculations!$C$118))</f>
        <v>7.9764341593600071E-3</v>
      </c>
      <c r="GD60" s="86">
        <f ca="1">Control!$C$7*Calculations!$C$82*INDEX('Monthly Data'!N:N,Calculations!$C$116+MOD(BN60,Calculations!$C$118))+Control!$C$7*Calculations!$C$83*INDEX('Monthly Data'!O:O,Calculations!$C$116+MOD(BN60,Calculations!$C$118))+Control!$C$7*Calculations!$C$84*INDEX('Monthly Data'!P:P,Calculations!$C$116+MOD(BN60,Calculations!$C$118))+Control!$C$7*Calculations!$C$85*INDEX('Monthly Data'!Q:Q,Calculations!$C$116+MOD(BN60,Calculations!$C$118))+(1-Control!$C$7*Calculations!$C$87)*INDEX('Monthly Data'!R:R,Calculations!$C$116+MOD(BN60,Calculations!$C$118))</f>
        <v>1.3891304280773396E-2</v>
      </c>
      <c r="GE60" s="86">
        <f ca="1">Control!$C$7*Calculations!$C$82*INDEX('Monthly Data'!N:N,Calculations!$C$116+MOD(BO60,Calculations!$C$118))+Control!$C$7*Calculations!$C$83*INDEX('Monthly Data'!O:O,Calculations!$C$116+MOD(BO60,Calculations!$C$118))+Control!$C$7*Calculations!$C$84*INDEX('Monthly Data'!P:P,Calculations!$C$116+MOD(BO60,Calculations!$C$118))+Control!$C$7*Calculations!$C$85*INDEX('Monthly Data'!Q:Q,Calculations!$C$116+MOD(BO60,Calculations!$C$118))+(1-Control!$C$7*Calculations!$C$87)*INDEX('Monthly Data'!R:R,Calculations!$C$116+MOD(BO60,Calculations!$C$118))</f>
        <v>-7.3651264633385334E-4</v>
      </c>
      <c r="GF60" s="86">
        <f ca="1">Control!$C$7*Calculations!$C$82*INDEX('Monthly Data'!N:N,Calculations!$C$116+MOD(BP60,Calculations!$C$118))+Control!$C$7*Calculations!$C$83*INDEX('Monthly Data'!O:O,Calculations!$C$116+MOD(BP60,Calculations!$C$118))+Control!$C$7*Calculations!$C$84*INDEX('Monthly Data'!P:P,Calculations!$C$116+MOD(BP60,Calculations!$C$118))+Control!$C$7*Calculations!$C$85*INDEX('Monthly Data'!Q:Q,Calculations!$C$116+MOD(BP60,Calculations!$C$118))+(1-Control!$C$7*Calculations!$C$87)*INDEX('Monthly Data'!R:R,Calculations!$C$116+MOD(BP60,Calculations!$C$118))</f>
        <v>-3.53368065312233E-2</v>
      </c>
      <c r="GG60" s="86">
        <f ca="1">Control!$C$7*Calculations!$C$82*INDEX('Monthly Data'!N:N,Calculations!$C$116+MOD(BQ60,Calculations!$C$118))+Control!$C$7*Calculations!$C$83*INDEX('Monthly Data'!O:O,Calculations!$C$116+MOD(BQ60,Calculations!$C$118))+Control!$C$7*Calculations!$C$84*INDEX('Monthly Data'!P:P,Calculations!$C$116+MOD(BQ60,Calculations!$C$118))+Control!$C$7*Calculations!$C$85*INDEX('Monthly Data'!Q:Q,Calculations!$C$116+MOD(BQ60,Calculations!$C$118))+(1-Control!$C$7*Calculations!$C$87)*INDEX('Monthly Data'!R:R,Calculations!$C$116+MOD(BQ60,Calculations!$C$118))</f>
        <v>1.1809891087585166E-2</v>
      </c>
      <c r="GH60" s="86">
        <f ca="1">Control!$C$7*Calculations!$C$82*INDEX('Monthly Data'!N:N,Calculations!$C$116+MOD(BR60,Calculations!$C$118))+Control!$C$7*Calculations!$C$83*INDEX('Monthly Data'!O:O,Calculations!$C$116+MOD(BR60,Calculations!$C$118))+Control!$C$7*Calculations!$C$84*INDEX('Monthly Data'!P:P,Calculations!$C$116+MOD(BR60,Calculations!$C$118))+Control!$C$7*Calculations!$C$85*INDEX('Monthly Data'!Q:Q,Calculations!$C$116+MOD(BR60,Calculations!$C$118))+(1-Control!$C$7*Calculations!$C$87)*INDEX('Monthly Data'!R:R,Calculations!$C$116+MOD(BR60,Calculations!$C$118))</f>
        <v>3.9251937367756782E-3</v>
      </c>
      <c r="GI60" s="86">
        <f ca="1">Control!$C$7*Calculations!$C$82*INDEX('Monthly Data'!N:N,Calculations!$C$116+MOD(BS60,Calculations!$C$118))+Control!$C$7*Calculations!$C$83*INDEX('Monthly Data'!O:O,Calculations!$C$116+MOD(BS60,Calculations!$C$118))+Control!$C$7*Calculations!$C$84*INDEX('Monthly Data'!P:P,Calculations!$C$116+MOD(BS60,Calculations!$C$118))+Control!$C$7*Calculations!$C$85*INDEX('Monthly Data'!Q:Q,Calculations!$C$116+MOD(BS60,Calculations!$C$118))+(1-Control!$C$7*Calculations!$C$87)*INDEX('Monthly Data'!R:R,Calculations!$C$116+MOD(BS60,Calculations!$C$118))</f>
        <v>-1.5984879994281095E-2</v>
      </c>
      <c r="GJ60" s="86">
        <f ca="1">Control!$C$7*Calculations!$C$82*INDEX('Monthly Data'!N:N,Calculations!$C$116+MOD(BT60,Calculations!$C$118))+Control!$C$7*Calculations!$C$83*INDEX('Monthly Data'!O:O,Calculations!$C$116+MOD(BT60,Calculations!$C$118))+Control!$C$7*Calculations!$C$84*INDEX('Monthly Data'!P:P,Calculations!$C$116+MOD(BT60,Calculations!$C$118))+Control!$C$7*Calculations!$C$85*INDEX('Monthly Data'!Q:Q,Calculations!$C$116+MOD(BT60,Calculations!$C$118))+(1-Control!$C$7*Calculations!$C$87)*INDEX('Monthly Data'!R:R,Calculations!$C$116+MOD(BT60,Calculations!$C$118))</f>
        <v>1.3891563624307685E-2</v>
      </c>
      <c r="GK60" s="86">
        <f ca="1">Control!$C$7*Calculations!$C$82*INDEX('Monthly Data'!N:N,Calculations!$C$116+MOD(BU60,Calculations!$C$118))+Control!$C$7*Calculations!$C$83*INDEX('Monthly Data'!O:O,Calculations!$C$116+MOD(BU60,Calculations!$C$118))+Control!$C$7*Calculations!$C$84*INDEX('Monthly Data'!P:P,Calculations!$C$116+MOD(BU60,Calculations!$C$118))+Control!$C$7*Calculations!$C$85*INDEX('Monthly Data'!Q:Q,Calculations!$C$116+MOD(BU60,Calculations!$C$118))+(1-Control!$C$7*Calculations!$C$87)*INDEX('Monthly Data'!R:R,Calculations!$C$116+MOD(BU60,Calculations!$C$118))</f>
        <v>2.9708469559001142E-2</v>
      </c>
      <c r="GL60" s="86">
        <f ca="1">Control!$C$7*Calculations!$C$82*INDEX('Monthly Data'!N:N,Calculations!$C$116+MOD(BV60,Calculations!$C$118))+Control!$C$7*Calculations!$C$83*INDEX('Monthly Data'!O:O,Calculations!$C$116+MOD(BV60,Calculations!$C$118))+Control!$C$7*Calculations!$C$84*INDEX('Monthly Data'!P:P,Calculations!$C$116+MOD(BV60,Calculations!$C$118))+Control!$C$7*Calculations!$C$85*INDEX('Monthly Data'!Q:Q,Calculations!$C$116+MOD(BV60,Calculations!$C$118))+(1-Control!$C$7*Calculations!$C$87)*INDEX('Monthly Data'!R:R,Calculations!$C$116+MOD(BV60,Calculations!$C$118))</f>
        <v>1.50127906355989E-2</v>
      </c>
      <c r="GM60" s="86">
        <f ca="1">Control!$C$7*Calculations!$C$82*INDEX('Monthly Data'!N:N,Calculations!$C$116+MOD(BW60,Calculations!$C$118))+Control!$C$7*Calculations!$C$83*INDEX('Monthly Data'!O:O,Calculations!$C$116+MOD(BW60,Calculations!$C$118))+Control!$C$7*Calculations!$C$84*INDEX('Monthly Data'!P:P,Calculations!$C$116+MOD(BW60,Calculations!$C$118))+Control!$C$7*Calculations!$C$85*INDEX('Monthly Data'!Q:Q,Calculations!$C$116+MOD(BW60,Calculations!$C$118))+(1-Control!$C$7*Calculations!$C$87)*INDEX('Monthly Data'!R:R,Calculations!$C$116+MOD(BW60,Calculations!$C$118))</f>
        <v>-2.4571433440223247E-2</v>
      </c>
      <c r="GN60" s="86">
        <f ca="1">Control!$C$7*Calculations!$C$82*INDEX('Monthly Data'!N:N,Calculations!$C$116+MOD(BX60,Calculations!$C$118))+Control!$C$7*Calculations!$C$83*INDEX('Monthly Data'!O:O,Calculations!$C$116+MOD(BX60,Calculations!$C$118))+Control!$C$7*Calculations!$C$84*INDEX('Monthly Data'!P:P,Calculations!$C$116+MOD(BX60,Calculations!$C$118))+Control!$C$7*Calculations!$C$85*INDEX('Monthly Data'!Q:Q,Calculations!$C$116+MOD(BX60,Calculations!$C$118))+(1-Control!$C$7*Calculations!$C$87)*INDEX('Monthly Data'!R:R,Calculations!$C$116+MOD(BX60,Calculations!$C$118))</f>
        <v>2.766281641786093E-2</v>
      </c>
      <c r="GO60" s="86">
        <f ca="1">Control!$C$7*Calculations!$C$82*INDEX('Monthly Data'!N:N,Calculations!$C$116+MOD(BY60,Calculations!$C$118))+Control!$C$7*Calculations!$C$83*INDEX('Monthly Data'!O:O,Calculations!$C$116+MOD(BY60,Calculations!$C$118))+Control!$C$7*Calculations!$C$84*INDEX('Monthly Data'!P:P,Calculations!$C$116+MOD(BY60,Calculations!$C$118))+Control!$C$7*Calculations!$C$85*INDEX('Monthly Data'!Q:Q,Calculations!$C$116+MOD(BY60,Calculations!$C$118))+(1-Control!$C$7*Calculations!$C$87)*INDEX('Monthly Data'!R:R,Calculations!$C$116+MOD(BY60,Calculations!$C$118))</f>
        <v>-1.880155173376722E-2</v>
      </c>
      <c r="GP60" s="86">
        <f ca="1">Control!$C$7*Calculations!$C$82*INDEX('Monthly Data'!N:N,Calculations!$C$116+MOD(BZ60,Calculations!$C$118))+Control!$C$7*Calculations!$C$83*INDEX('Monthly Data'!O:O,Calculations!$C$116+MOD(BZ60,Calculations!$C$118))+Control!$C$7*Calculations!$C$84*INDEX('Monthly Data'!P:P,Calculations!$C$116+MOD(BZ60,Calculations!$C$118))+Control!$C$7*Calculations!$C$85*INDEX('Monthly Data'!Q:Q,Calculations!$C$116+MOD(BZ60,Calculations!$C$118))+(1-Control!$C$7*Calculations!$C$87)*INDEX('Monthly Data'!R:R,Calculations!$C$116+MOD(BZ60,Calculations!$C$118))</f>
        <v>2.5790695379256122E-2</v>
      </c>
      <c r="GQ60" s="86">
        <f ca="1">Control!$C$7*Calculations!$C$82*INDEX('Monthly Data'!N:N,Calculations!$C$116+MOD(CA60,Calculations!$C$118))+Control!$C$7*Calculations!$C$83*INDEX('Monthly Data'!O:O,Calculations!$C$116+MOD(CA60,Calculations!$C$118))+Control!$C$7*Calculations!$C$84*INDEX('Monthly Data'!P:P,Calculations!$C$116+MOD(CA60,Calculations!$C$118))+Control!$C$7*Calculations!$C$85*INDEX('Monthly Data'!Q:Q,Calculations!$C$116+MOD(CA60,Calculations!$C$118))+(1-Control!$C$7*Calculations!$C$87)*INDEX('Monthly Data'!R:R,Calculations!$C$116+MOD(CA60,Calculations!$C$118))</f>
        <v>-3.9863250714949353E-2</v>
      </c>
      <c r="GR60" s="86">
        <f ca="1">Control!$C$7*Calculations!$C$82*INDEX('Monthly Data'!N:N,Calculations!$C$116+MOD(CB60,Calculations!$C$118))+Control!$C$7*Calculations!$C$83*INDEX('Monthly Data'!O:O,Calculations!$C$116+MOD(CB60,Calculations!$C$118))+Control!$C$7*Calculations!$C$84*INDEX('Monthly Data'!P:P,Calculations!$C$116+MOD(CB60,Calculations!$C$118))+Control!$C$7*Calculations!$C$85*INDEX('Monthly Data'!Q:Q,Calculations!$C$116+MOD(CB60,Calculations!$C$118))+(1-Control!$C$7*Calculations!$C$87)*INDEX('Monthly Data'!R:R,Calculations!$C$116+MOD(CB60,Calculations!$C$118))</f>
        <v>-4.0413381192162513E-2</v>
      </c>
      <c r="GS60" s="86">
        <f ca="1">Control!$C$7*Calculations!$C$82*INDEX('Monthly Data'!N:N,Calculations!$C$116+MOD(CC60,Calculations!$C$118))+Control!$C$7*Calculations!$C$83*INDEX('Monthly Data'!O:O,Calculations!$C$116+MOD(CC60,Calculations!$C$118))+Control!$C$7*Calculations!$C$84*INDEX('Monthly Data'!P:P,Calculations!$C$116+MOD(CC60,Calculations!$C$118))+Control!$C$7*Calculations!$C$85*INDEX('Monthly Data'!Q:Q,Calculations!$C$116+MOD(CC60,Calculations!$C$118))+(1-Control!$C$7*Calculations!$C$87)*INDEX('Monthly Data'!R:R,Calculations!$C$116+MOD(CC60,Calculations!$C$118))</f>
        <v>1.3891304280773396E-2</v>
      </c>
      <c r="GT60" s="86">
        <f ca="1">Control!$C$7*Calculations!$C$82*INDEX('Monthly Data'!N:N,Calculations!$C$116+MOD(CD60,Calculations!$C$118))+Control!$C$7*Calculations!$C$83*INDEX('Monthly Data'!O:O,Calculations!$C$116+MOD(CD60,Calculations!$C$118))+Control!$C$7*Calculations!$C$84*INDEX('Monthly Data'!P:P,Calculations!$C$116+MOD(CD60,Calculations!$C$118))+Control!$C$7*Calculations!$C$85*INDEX('Monthly Data'!Q:Q,Calculations!$C$116+MOD(CD60,Calculations!$C$118))+(1-Control!$C$7*Calculations!$C$87)*INDEX('Monthly Data'!R:R,Calculations!$C$116+MOD(CD60,Calculations!$C$118))</f>
        <v>8.3814116887657771E-3</v>
      </c>
      <c r="GU60" s="86">
        <f ca="1">Control!$C$7*Calculations!$C$82*INDEX('Monthly Data'!N:N,Calculations!$C$116+MOD(CE60,Calculations!$C$118))+Control!$C$7*Calculations!$C$83*INDEX('Monthly Data'!O:O,Calculations!$C$116+MOD(CE60,Calculations!$C$118))+Control!$C$7*Calculations!$C$84*INDEX('Monthly Data'!P:P,Calculations!$C$116+MOD(CE60,Calculations!$C$118))+Control!$C$7*Calculations!$C$85*INDEX('Monthly Data'!Q:Q,Calculations!$C$116+MOD(CE60,Calculations!$C$118))+(1-Control!$C$7*Calculations!$C$87)*INDEX('Monthly Data'!R:R,Calculations!$C$116+MOD(CE60,Calculations!$C$118))</f>
        <v>7.857567536297622E-3</v>
      </c>
      <c r="GV60" s="86">
        <f ca="1">Control!$C$7*Calculations!$C$82*INDEX('Monthly Data'!N:N,Calculations!$C$116+MOD(CF60,Calculations!$C$118))+Control!$C$7*Calculations!$C$83*INDEX('Monthly Data'!O:O,Calculations!$C$116+MOD(CF60,Calculations!$C$118))+Control!$C$7*Calculations!$C$84*INDEX('Monthly Data'!P:P,Calculations!$C$116+MOD(CF60,Calculations!$C$118))+Control!$C$7*Calculations!$C$85*INDEX('Monthly Data'!Q:Q,Calculations!$C$116+MOD(CF60,Calculations!$C$118))+(1-Control!$C$7*Calculations!$C$87)*INDEX('Monthly Data'!R:R,Calculations!$C$116+MOD(CF60,Calculations!$C$118))</f>
        <v>-3.299557342782896E-2</v>
      </c>
      <c r="GW60" s="86">
        <f ca="1">Control!$C$7*Calculations!$C$82*INDEX('Monthly Data'!N:N,Calculations!$C$116+MOD(CG60,Calculations!$C$118))+Control!$C$7*Calculations!$C$83*INDEX('Monthly Data'!O:O,Calculations!$C$116+MOD(CG60,Calculations!$C$118))+Control!$C$7*Calculations!$C$84*INDEX('Monthly Data'!P:P,Calculations!$C$116+MOD(CG60,Calculations!$C$118))+Control!$C$7*Calculations!$C$85*INDEX('Monthly Data'!Q:Q,Calculations!$C$116+MOD(CG60,Calculations!$C$118))+(1-Control!$C$7*Calculations!$C$87)*INDEX('Monthly Data'!R:R,Calculations!$C$116+MOD(CG60,Calculations!$C$118))</f>
        <v>-2.5419860972892394E-2</v>
      </c>
      <c r="GX60" s="86">
        <f ca="1">Control!$C$7*Calculations!$C$82*INDEX('Monthly Data'!N:N,Calculations!$C$116+MOD(CH60,Calculations!$C$118))+Control!$C$7*Calculations!$C$83*INDEX('Monthly Data'!O:O,Calculations!$C$116+MOD(CH60,Calculations!$C$118))+Control!$C$7*Calculations!$C$84*INDEX('Monthly Data'!P:P,Calculations!$C$116+MOD(CH60,Calculations!$C$118))+Control!$C$7*Calculations!$C$85*INDEX('Monthly Data'!Q:Q,Calculations!$C$116+MOD(CH60,Calculations!$C$118))+(1-Control!$C$7*Calculations!$C$87)*INDEX('Monthly Data'!R:R,Calculations!$C$116+MOD(CH60,Calculations!$C$118))</f>
        <v>1.0353752315110615E-2</v>
      </c>
      <c r="GY60" s="86">
        <f ca="1">Control!$C$7*Calculations!$C$82*INDEX('Monthly Data'!N:N,Calculations!$C$116+MOD(CI60,Calculations!$C$118))+Control!$C$7*Calculations!$C$83*INDEX('Monthly Data'!O:O,Calculations!$C$116+MOD(CI60,Calculations!$C$118))+Control!$C$7*Calculations!$C$84*INDEX('Monthly Data'!P:P,Calculations!$C$116+MOD(CI60,Calculations!$C$118))+Control!$C$7*Calculations!$C$85*INDEX('Monthly Data'!Q:Q,Calculations!$C$116+MOD(CI60,Calculations!$C$118))+(1-Control!$C$7*Calculations!$C$87)*INDEX('Monthly Data'!R:R,Calculations!$C$116+MOD(CI60,Calculations!$C$118))</f>
        <v>4.4327772793586687E-3</v>
      </c>
      <c r="GZ60" s="86">
        <f ca="1">Control!$C$7*Calculations!$C$82*INDEX('Monthly Data'!N:N,Calculations!$C$116+MOD(CJ60,Calculations!$C$118))+Control!$C$7*Calculations!$C$83*INDEX('Monthly Data'!O:O,Calculations!$C$116+MOD(CJ60,Calculations!$C$118))+Control!$C$7*Calculations!$C$84*INDEX('Monthly Data'!P:P,Calculations!$C$116+MOD(CJ60,Calculations!$C$118))+Control!$C$7*Calculations!$C$85*INDEX('Monthly Data'!Q:Q,Calculations!$C$116+MOD(CJ60,Calculations!$C$118))+(1-Control!$C$7*Calculations!$C$87)*INDEX('Monthly Data'!R:R,Calculations!$C$116+MOD(CJ60,Calculations!$C$118))</f>
        <v>-9.839093431862074E-3</v>
      </c>
      <c r="HA60" s="86">
        <f ca="1">Control!$C$7*Calculations!$C$82*INDEX('Monthly Data'!N:N,Calculations!$C$116+MOD(CK60,Calculations!$C$118))+Control!$C$7*Calculations!$C$83*INDEX('Monthly Data'!O:O,Calculations!$C$116+MOD(CK60,Calculations!$C$118))+Control!$C$7*Calculations!$C$84*INDEX('Monthly Data'!P:P,Calculations!$C$116+MOD(CK60,Calculations!$C$118))+Control!$C$7*Calculations!$C$85*INDEX('Monthly Data'!Q:Q,Calculations!$C$116+MOD(CK60,Calculations!$C$118))+(1-Control!$C$7*Calculations!$C$87)*INDEX('Monthly Data'!R:R,Calculations!$C$116+MOD(CK60,Calculations!$C$118))</f>
        <v>-3.53368065312233E-2</v>
      </c>
      <c r="HB60" s="86">
        <f ca="1">Control!$C$7*Calculations!$C$82*INDEX('Monthly Data'!N:N,Calculations!$C$116+MOD(CL60,Calculations!$C$118))+Control!$C$7*Calculations!$C$83*INDEX('Monthly Data'!O:O,Calculations!$C$116+MOD(CL60,Calculations!$C$118))+Control!$C$7*Calculations!$C$84*INDEX('Monthly Data'!P:P,Calculations!$C$116+MOD(CL60,Calculations!$C$118))+Control!$C$7*Calculations!$C$85*INDEX('Monthly Data'!Q:Q,Calculations!$C$116+MOD(CL60,Calculations!$C$118))+(1-Control!$C$7*Calculations!$C$87)*INDEX('Monthly Data'!R:R,Calculations!$C$116+MOD(CL60,Calculations!$C$118))</f>
        <v>1.1809891087585166E-2</v>
      </c>
      <c r="HC60" s="86">
        <f ca="1">Control!$C$7*Calculations!$C$82*INDEX('Monthly Data'!N:N,Calculations!$C$116+MOD(CM60,Calculations!$C$118))+Control!$C$7*Calculations!$C$83*INDEX('Monthly Data'!O:O,Calculations!$C$116+MOD(CM60,Calculations!$C$118))+Control!$C$7*Calculations!$C$84*INDEX('Monthly Data'!P:P,Calculations!$C$116+MOD(CM60,Calculations!$C$118))+Control!$C$7*Calculations!$C$85*INDEX('Monthly Data'!Q:Q,Calculations!$C$116+MOD(CM60,Calculations!$C$118))+(1-Control!$C$7*Calculations!$C$87)*INDEX('Monthly Data'!R:R,Calculations!$C$116+MOD(CM60,Calculations!$C$118))</f>
        <v>-7.4084874653726545E-3</v>
      </c>
      <c r="HD60" s="86">
        <f ca="1">Control!$C$7*Calculations!$C$82*INDEX('Monthly Data'!N:N,Calculations!$C$116+MOD(CN60,Calculations!$C$118))+Control!$C$7*Calculations!$C$83*INDEX('Monthly Data'!O:O,Calculations!$C$116+MOD(CN60,Calculations!$C$118))+Control!$C$7*Calculations!$C$84*INDEX('Monthly Data'!P:P,Calculations!$C$116+MOD(CN60,Calculations!$C$118))+Control!$C$7*Calculations!$C$85*INDEX('Monthly Data'!Q:Q,Calculations!$C$116+MOD(CN60,Calculations!$C$118))+(1-Control!$C$7*Calculations!$C$87)*INDEX('Monthly Data'!R:R,Calculations!$C$116+MOD(CN60,Calculations!$C$118))</f>
        <v>1.7831091590102856E-2</v>
      </c>
      <c r="HE60" s="86">
        <f ca="1">Control!$C$7*Calculations!$C$82*INDEX('Monthly Data'!N:N,Calculations!$C$116+MOD(CO60,Calculations!$C$118))+Control!$C$7*Calculations!$C$83*INDEX('Monthly Data'!O:O,Calculations!$C$116+MOD(CO60,Calculations!$C$118))+Control!$C$7*Calculations!$C$84*INDEX('Monthly Data'!P:P,Calculations!$C$116+MOD(CO60,Calculations!$C$118))+Control!$C$7*Calculations!$C$85*INDEX('Monthly Data'!Q:Q,Calculations!$C$116+MOD(CO60,Calculations!$C$118))+(1-Control!$C$7*Calculations!$C$87)*INDEX('Monthly Data'!R:R,Calculations!$C$116+MOD(CO60,Calculations!$C$118))</f>
        <v>-1.880155173376722E-2</v>
      </c>
      <c r="HF60" s="86">
        <f ca="1">Control!$C$7*Calculations!$C$82*INDEX('Monthly Data'!N:N,Calculations!$C$116+MOD(CP60,Calculations!$C$118))+Control!$C$7*Calculations!$C$83*INDEX('Monthly Data'!O:O,Calculations!$C$116+MOD(CP60,Calculations!$C$118))+Control!$C$7*Calculations!$C$84*INDEX('Monthly Data'!P:P,Calculations!$C$116+MOD(CP60,Calculations!$C$118))+Control!$C$7*Calculations!$C$85*INDEX('Monthly Data'!Q:Q,Calculations!$C$116+MOD(CP60,Calculations!$C$118))+(1-Control!$C$7*Calculations!$C$87)*INDEX('Monthly Data'!R:R,Calculations!$C$116+MOD(CP60,Calculations!$C$118))</f>
        <v>3.6332715283247441E-2</v>
      </c>
      <c r="HG60" s="86">
        <f ca="1">Control!$C$7*Calculations!$C$82*INDEX('Monthly Data'!N:N,Calculations!$C$116+MOD(CQ60,Calculations!$C$118))+Control!$C$7*Calculations!$C$83*INDEX('Monthly Data'!O:O,Calculations!$C$116+MOD(CQ60,Calculations!$C$118))+Control!$C$7*Calculations!$C$84*INDEX('Monthly Data'!P:P,Calculations!$C$116+MOD(CQ60,Calculations!$C$118))+Control!$C$7*Calculations!$C$85*INDEX('Monthly Data'!Q:Q,Calculations!$C$116+MOD(CQ60,Calculations!$C$118))+(1-Control!$C$7*Calculations!$C$87)*INDEX('Monthly Data'!R:R,Calculations!$C$116+MOD(CQ60,Calculations!$C$118))</f>
        <v>1.7599621212565995E-2</v>
      </c>
      <c r="HH60" s="86">
        <f ca="1">Control!$C$7*Calculations!$C$82*INDEX('Monthly Data'!N:N,Calculations!$C$116+MOD(CR60,Calculations!$C$118))+Control!$C$7*Calculations!$C$83*INDEX('Monthly Data'!O:O,Calculations!$C$116+MOD(CR60,Calculations!$C$118))+Control!$C$7*Calculations!$C$84*INDEX('Monthly Data'!P:P,Calculations!$C$116+MOD(CR60,Calculations!$C$118))+Control!$C$7*Calculations!$C$85*INDEX('Monthly Data'!Q:Q,Calculations!$C$116+MOD(CR60,Calculations!$C$118))+(1-Control!$C$7*Calculations!$C$87)*INDEX('Monthly Data'!R:R,Calculations!$C$116+MOD(CR60,Calculations!$C$118))</f>
        <v>3.127051071655923E-3</v>
      </c>
      <c r="HI60" s="86">
        <f ca="1">Control!$C$7*Calculations!$C$82*INDEX('Monthly Data'!N:N,Calculations!$C$116+MOD(CS60,Calculations!$C$118))+Control!$C$7*Calculations!$C$83*INDEX('Monthly Data'!O:O,Calculations!$C$116+MOD(CS60,Calculations!$C$118))+Control!$C$7*Calculations!$C$84*INDEX('Monthly Data'!P:P,Calculations!$C$116+MOD(CS60,Calculations!$C$118))+Control!$C$7*Calculations!$C$85*INDEX('Monthly Data'!Q:Q,Calculations!$C$116+MOD(CS60,Calculations!$C$118))+(1-Control!$C$7*Calculations!$C$87)*INDEX('Monthly Data'!R:R,Calculations!$C$116+MOD(CS60,Calculations!$C$118))</f>
        <v>1.046389543479892E-2</v>
      </c>
      <c r="HJ60" s="86">
        <f ca="1">Control!$C$7*Calculations!$C$82*INDEX('Monthly Data'!N:N,Calculations!$C$116+MOD(CT60,Calculations!$C$118))+Control!$C$7*Calculations!$C$83*INDEX('Monthly Data'!O:O,Calculations!$C$116+MOD(CT60,Calculations!$C$118))+Control!$C$7*Calculations!$C$84*INDEX('Monthly Data'!P:P,Calculations!$C$116+MOD(CT60,Calculations!$C$118))+Control!$C$7*Calculations!$C$85*INDEX('Monthly Data'!Q:Q,Calculations!$C$116+MOD(CT60,Calculations!$C$118))+(1-Control!$C$7*Calculations!$C$87)*INDEX('Monthly Data'!R:R,Calculations!$C$116+MOD(CT60,Calculations!$C$118))</f>
        <v>2.1918137743539623E-2</v>
      </c>
      <c r="HK60" s="86">
        <f ca="1">Control!$C$7*Calculations!$C$82*INDEX('Monthly Data'!N:N,Calculations!$C$116+MOD(CU60,Calculations!$C$118))+Control!$C$7*Calculations!$C$83*INDEX('Monthly Data'!O:O,Calculations!$C$116+MOD(CU60,Calculations!$C$118))+Control!$C$7*Calculations!$C$84*INDEX('Monthly Data'!P:P,Calculations!$C$116+MOD(CU60,Calculations!$C$118))+Control!$C$7*Calculations!$C$85*INDEX('Monthly Data'!Q:Q,Calculations!$C$116+MOD(CU60,Calculations!$C$118))+(1-Control!$C$7*Calculations!$C$87)*INDEX('Monthly Data'!R:R,Calculations!$C$116+MOD(CU60,Calculations!$C$118))</f>
        <v>1.1106855739851785E-2</v>
      </c>
      <c r="HL60" s="86">
        <f ca="1">Control!$C$7*Calculations!$C$82*INDEX('Monthly Data'!N:N,Calculations!$C$116+MOD(CV60,Calculations!$C$118))+Control!$C$7*Calculations!$C$83*INDEX('Monthly Data'!O:O,Calculations!$C$116+MOD(CV60,Calculations!$C$118))+Control!$C$7*Calculations!$C$84*INDEX('Monthly Data'!P:P,Calculations!$C$116+MOD(CV60,Calculations!$C$118))+Control!$C$7*Calculations!$C$85*INDEX('Monthly Data'!Q:Q,Calculations!$C$116+MOD(CV60,Calculations!$C$118))+(1-Control!$C$7*Calculations!$C$87)*INDEX('Monthly Data'!R:R,Calculations!$C$116+MOD(CV60,Calculations!$C$118))</f>
        <v>1.4915555251167555E-3</v>
      </c>
      <c r="HM60" s="86">
        <f ca="1">Control!$C$7*Calculations!$C$82*INDEX('Monthly Data'!N:N,Calculations!$C$116+MOD(CW60,Calculations!$C$118))+Control!$C$7*Calculations!$C$83*INDEX('Monthly Data'!O:O,Calculations!$C$116+MOD(CW60,Calculations!$C$118))+Control!$C$7*Calculations!$C$84*INDEX('Monthly Data'!P:P,Calculations!$C$116+MOD(CW60,Calculations!$C$118))+Control!$C$7*Calculations!$C$85*INDEX('Monthly Data'!Q:Q,Calculations!$C$116+MOD(CW60,Calculations!$C$118))+(1-Control!$C$7*Calculations!$C$87)*INDEX('Monthly Data'!R:R,Calculations!$C$116+MOD(CW60,Calculations!$C$118))</f>
        <v>1.0415351832335435E-2</v>
      </c>
      <c r="HN60" s="86">
        <f ca="1">Control!$C$7*Calculations!$C$82*INDEX('Monthly Data'!N:N,Calculations!$C$116+MOD(CX60,Calculations!$C$118))+Control!$C$7*Calculations!$C$83*INDEX('Monthly Data'!O:O,Calculations!$C$116+MOD(CX60,Calculations!$C$118))+Control!$C$7*Calculations!$C$84*INDEX('Monthly Data'!P:P,Calculations!$C$116+MOD(CX60,Calculations!$C$118))+Control!$C$7*Calculations!$C$85*INDEX('Monthly Data'!Q:Q,Calculations!$C$116+MOD(CX60,Calculations!$C$118))+(1-Control!$C$7*Calculations!$C$87)*INDEX('Monthly Data'!R:R,Calculations!$C$116+MOD(CX60,Calculations!$C$118))</f>
        <v>6.2631896128884862E-3</v>
      </c>
      <c r="HO60" s="86">
        <f ca="1">Control!$C$7*Calculations!$C$82*INDEX('Monthly Data'!N:N,Calculations!$C$116+MOD(CY60,Calculations!$C$118))+Control!$C$7*Calculations!$C$83*INDEX('Monthly Data'!O:O,Calculations!$C$116+MOD(CY60,Calculations!$C$118))+Control!$C$7*Calculations!$C$84*INDEX('Monthly Data'!P:P,Calculations!$C$116+MOD(CY60,Calculations!$C$118))+Control!$C$7*Calculations!$C$85*INDEX('Monthly Data'!Q:Q,Calculations!$C$116+MOD(CY60,Calculations!$C$118))+(1-Control!$C$7*Calculations!$C$87)*INDEX('Monthly Data'!R:R,Calculations!$C$116+MOD(CY60,Calculations!$C$118))</f>
        <v>-7.5539743260223157E-3</v>
      </c>
      <c r="HP60" s="86">
        <f ca="1">Control!$C$7*Calculations!$C$82*INDEX('Monthly Data'!N:N,Calculations!$C$116+MOD(CZ60,Calculations!$C$118))+Control!$C$7*Calculations!$C$83*INDEX('Monthly Data'!O:O,Calculations!$C$116+MOD(CZ60,Calculations!$C$118))+Control!$C$7*Calculations!$C$84*INDEX('Monthly Data'!P:P,Calculations!$C$116+MOD(CZ60,Calculations!$C$118))+Control!$C$7*Calculations!$C$85*INDEX('Monthly Data'!Q:Q,Calculations!$C$116+MOD(CZ60,Calculations!$C$118))+(1-Control!$C$7*Calculations!$C$87)*INDEX('Monthly Data'!R:R,Calculations!$C$116+MOD(CZ60,Calculations!$C$118))</f>
        <v>2.4470405846852006E-3</v>
      </c>
      <c r="HQ60" s="86">
        <f ca="1">Control!$C$7*Calculations!$C$82*INDEX('Monthly Data'!N:N,Calculations!$C$116+MOD(DA60,Calculations!$C$118))+Control!$C$7*Calculations!$C$83*INDEX('Monthly Data'!O:O,Calculations!$C$116+MOD(DA60,Calculations!$C$118))+Control!$C$7*Calculations!$C$84*INDEX('Monthly Data'!P:P,Calculations!$C$116+MOD(DA60,Calculations!$C$118))+Control!$C$7*Calculations!$C$85*INDEX('Monthly Data'!Q:Q,Calculations!$C$116+MOD(DA60,Calculations!$C$118))+(1-Control!$C$7*Calculations!$C$87)*INDEX('Monthly Data'!R:R,Calculations!$C$116+MOD(DA60,Calculations!$C$118))</f>
        <v>2.3307359621218403E-2</v>
      </c>
      <c r="HR60" s="86">
        <f ca="1">Control!$C$7*Calculations!$C$82*INDEX('Monthly Data'!N:N,Calculations!$C$116+MOD(DB60,Calculations!$C$118))+Control!$C$7*Calculations!$C$83*INDEX('Monthly Data'!O:O,Calculations!$C$116+MOD(DB60,Calculations!$C$118))+Control!$C$7*Calculations!$C$84*INDEX('Monthly Data'!P:P,Calculations!$C$116+MOD(DB60,Calculations!$C$118))+Control!$C$7*Calculations!$C$85*INDEX('Monthly Data'!Q:Q,Calculations!$C$116+MOD(DB60,Calculations!$C$118))+(1-Control!$C$7*Calculations!$C$87)*INDEX('Monthly Data'!R:R,Calculations!$C$116+MOD(DB60,Calculations!$C$118))</f>
        <v>4.5735623984309991E-2</v>
      </c>
      <c r="HS60" s="86">
        <f ca="1">Control!$C$7*Calculations!$C$82*INDEX('Monthly Data'!N:N,Calculations!$C$116+MOD(DC60,Calculations!$C$118))+Control!$C$7*Calculations!$C$83*INDEX('Monthly Data'!O:O,Calculations!$C$116+MOD(DC60,Calculations!$C$118))+Control!$C$7*Calculations!$C$84*INDEX('Monthly Data'!P:P,Calculations!$C$116+MOD(DC60,Calculations!$C$118))+Control!$C$7*Calculations!$C$85*INDEX('Monthly Data'!Q:Q,Calculations!$C$116+MOD(DC60,Calculations!$C$118))+(1-Control!$C$7*Calculations!$C$87)*INDEX('Monthly Data'!R:R,Calculations!$C$116+MOD(DC60,Calculations!$C$118))</f>
        <v>-2.0259958308006688E-2</v>
      </c>
      <c r="HT60" s="86">
        <f ca="1">Control!$C$7*Calculations!$C$82*INDEX('Monthly Data'!N:N,Calculations!$C$116+MOD(DD60,Calculations!$C$118))+Control!$C$7*Calculations!$C$83*INDEX('Monthly Data'!O:O,Calculations!$C$116+MOD(DD60,Calculations!$C$118))+Control!$C$7*Calculations!$C$84*INDEX('Monthly Data'!P:P,Calculations!$C$116+MOD(DD60,Calculations!$C$118))+Control!$C$7*Calculations!$C$85*INDEX('Monthly Data'!Q:Q,Calculations!$C$116+MOD(DD60,Calculations!$C$118))+(1-Control!$C$7*Calculations!$C$87)*INDEX('Monthly Data'!R:R,Calculations!$C$116+MOD(DD60,Calculations!$C$118))</f>
        <v>3.7118215575026904E-2</v>
      </c>
      <c r="HU60" s="86">
        <f ca="1">Control!$C$7*Calculations!$C$82*INDEX('Monthly Data'!N:N,Calculations!$C$116+MOD(DE60,Calculations!$C$118))+Control!$C$7*Calculations!$C$83*INDEX('Monthly Data'!O:O,Calculations!$C$116+MOD(DE60,Calculations!$C$118))+Control!$C$7*Calculations!$C$84*INDEX('Monthly Data'!P:P,Calculations!$C$116+MOD(DE60,Calculations!$C$118))+Control!$C$7*Calculations!$C$85*INDEX('Monthly Data'!Q:Q,Calculations!$C$116+MOD(DE60,Calculations!$C$118))+(1-Control!$C$7*Calculations!$C$87)*INDEX('Monthly Data'!R:R,Calculations!$C$116+MOD(DE60,Calculations!$C$118))</f>
        <v>1.2722494017511032E-2</v>
      </c>
      <c r="HV60" s="86">
        <f ca="1">Control!$C$7*Calculations!$C$82*INDEX('Monthly Data'!N:N,Calculations!$C$116+MOD(DF60,Calculations!$C$118))+Control!$C$7*Calculations!$C$83*INDEX('Monthly Data'!O:O,Calculations!$C$116+MOD(DF60,Calculations!$C$118))+Control!$C$7*Calculations!$C$84*INDEX('Monthly Data'!P:P,Calculations!$C$116+MOD(DF60,Calculations!$C$118))+Control!$C$7*Calculations!$C$85*INDEX('Monthly Data'!Q:Q,Calculations!$C$116+MOD(DF60,Calculations!$C$118))+(1-Control!$C$7*Calculations!$C$87)*INDEX('Monthly Data'!R:R,Calculations!$C$116+MOD(DF60,Calculations!$C$118))</f>
        <v>-4.0413381192162513E-2</v>
      </c>
      <c r="HW60" s="86">
        <f ca="1">Control!$C$7*Calculations!$C$82*INDEX('Monthly Data'!N:N,Calculations!$C$116+MOD(DG60,Calculations!$C$118))+Control!$C$7*Calculations!$C$83*INDEX('Monthly Data'!O:O,Calculations!$C$116+MOD(DG60,Calculations!$C$118))+Control!$C$7*Calculations!$C$84*INDEX('Monthly Data'!P:P,Calculations!$C$116+MOD(DG60,Calculations!$C$118))+Control!$C$7*Calculations!$C$85*INDEX('Monthly Data'!Q:Q,Calculations!$C$116+MOD(DG60,Calculations!$C$118))+(1-Control!$C$7*Calculations!$C$87)*INDEX('Monthly Data'!R:R,Calculations!$C$116+MOD(DG60,Calculations!$C$118))</f>
        <v>-6.1115617667135171E-2</v>
      </c>
      <c r="HX60" s="86">
        <f ca="1">Control!$C$7*Calculations!$C$82*INDEX('Monthly Data'!N:N,Calculations!$C$116+MOD(DH60,Calculations!$C$118))+Control!$C$7*Calculations!$C$83*INDEX('Monthly Data'!O:O,Calculations!$C$116+MOD(DH60,Calculations!$C$118))+Control!$C$7*Calculations!$C$84*INDEX('Monthly Data'!P:P,Calculations!$C$116+MOD(DH60,Calculations!$C$118))+Control!$C$7*Calculations!$C$85*INDEX('Monthly Data'!Q:Q,Calculations!$C$116+MOD(DH60,Calculations!$C$118))+(1-Control!$C$7*Calculations!$C$87)*INDEX('Monthly Data'!R:R,Calculations!$C$116+MOD(DH60,Calculations!$C$118))</f>
        <v>9.9793409618087695E-3</v>
      </c>
      <c r="HY60" s="86">
        <f ca="1">Control!$C$7*Calculations!$C$82*INDEX('Monthly Data'!N:N,Calculations!$C$116+MOD(DI60,Calculations!$C$118))+Control!$C$7*Calculations!$C$83*INDEX('Monthly Data'!O:O,Calculations!$C$116+MOD(DI60,Calculations!$C$118))+Control!$C$7*Calculations!$C$84*INDEX('Monthly Data'!P:P,Calculations!$C$116+MOD(DI60,Calculations!$C$118))+Control!$C$7*Calculations!$C$85*INDEX('Monthly Data'!Q:Q,Calculations!$C$116+MOD(DI60,Calculations!$C$118))+(1-Control!$C$7*Calculations!$C$87)*INDEX('Monthly Data'!R:R,Calculations!$C$116+MOD(DI60,Calculations!$C$118))</f>
        <v>3.1070573055362403E-2</v>
      </c>
      <c r="HZ60" s="86">
        <f ca="1">Control!$C$7*Calculations!$C$82*INDEX('Monthly Data'!N:N,Calculations!$C$116+MOD(DJ60,Calculations!$C$118))+Control!$C$7*Calculations!$C$83*INDEX('Monthly Data'!O:O,Calculations!$C$116+MOD(DJ60,Calculations!$C$118))+Control!$C$7*Calculations!$C$84*INDEX('Monthly Data'!P:P,Calculations!$C$116+MOD(DJ60,Calculations!$C$118))+Control!$C$7*Calculations!$C$85*INDEX('Monthly Data'!Q:Q,Calculations!$C$116+MOD(DJ60,Calculations!$C$118))+(1-Control!$C$7*Calculations!$C$87)*INDEX('Monthly Data'!R:R,Calculations!$C$116+MOD(DJ60,Calculations!$C$118))</f>
        <v>-1.1360801645249321E-2</v>
      </c>
      <c r="IA60" s="86">
        <f ca="1">Control!$C$7*Calculations!$C$82*INDEX('Monthly Data'!N:N,Calculations!$C$116+MOD(DK60,Calculations!$C$118))+Control!$C$7*Calculations!$C$83*INDEX('Monthly Data'!O:O,Calculations!$C$116+MOD(DK60,Calculations!$C$118))+Control!$C$7*Calculations!$C$84*INDEX('Monthly Data'!P:P,Calculations!$C$116+MOD(DK60,Calculations!$C$118))+Control!$C$7*Calculations!$C$85*INDEX('Monthly Data'!Q:Q,Calculations!$C$116+MOD(DK60,Calculations!$C$118))+(1-Control!$C$7*Calculations!$C$87)*INDEX('Monthly Data'!R:R,Calculations!$C$116+MOD(DK60,Calculations!$C$118))</f>
        <v>3.5231336013669103E-2</v>
      </c>
      <c r="IB60" s="86">
        <f ca="1">Control!$C$7*Calculations!$C$82*INDEX('Monthly Data'!N:N,Calculations!$C$116+MOD(DL60,Calculations!$C$118))+Control!$C$7*Calculations!$C$83*INDEX('Monthly Data'!O:O,Calculations!$C$116+MOD(DL60,Calculations!$C$118))+Control!$C$7*Calculations!$C$84*INDEX('Monthly Data'!P:P,Calculations!$C$116+MOD(DL60,Calculations!$C$118))+Control!$C$7*Calculations!$C$85*INDEX('Monthly Data'!Q:Q,Calculations!$C$116+MOD(DL60,Calculations!$C$118))+(1-Control!$C$7*Calculations!$C$87)*INDEX('Monthly Data'!R:R,Calculations!$C$116+MOD(DL60,Calculations!$C$118))</f>
        <v>3.9251937367756782E-3</v>
      </c>
      <c r="IC60" s="86">
        <f ca="1">Control!$C$7*Calculations!$C$82*INDEX('Monthly Data'!N:N,Calculations!$C$116+MOD(DM60,Calculations!$C$118))+Control!$C$7*Calculations!$C$83*INDEX('Monthly Data'!O:O,Calculations!$C$116+MOD(DM60,Calculations!$C$118))+Control!$C$7*Calculations!$C$84*INDEX('Monthly Data'!P:P,Calculations!$C$116+MOD(DM60,Calculations!$C$118))+Control!$C$7*Calculations!$C$85*INDEX('Monthly Data'!Q:Q,Calculations!$C$116+MOD(DM60,Calculations!$C$118))+(1-Control!$C$7*Calculations!$C$87)*INDEX('Monthly Data'!R:R,Calculations!$C$116+MOD(DM60,Calculations!$C$118))</f>
        <v>7.3538285850108537E-3</v>
      </c>
      <c r="ID60" s="86">
        <f ca="1">Control!$C$7*Calculations!$C$82*INDEX('Monthly Data'!N:N,Calculations!$C$116+MOD(DN60,Calculations!$C$118))+Control!$C$7*Calculations!$C$83*INDEX('Monthly Data'!O:O,Calculations!$C$116+MOD(DN60,Calculations!$C$118))+Control!$C$7*Calculations!$C$84*INDEX('Monthly Data'!P:P,Calculations!$C$116+MOD(DN60,Calculations!$C$118))+Control!$C$7*Calculations!$C$85*INDEX('Monthly Data'!Q:Q,Calculations!$C$116+MOD(DN60,Calculations!$C$118))+(1-Control!$C$7*Calculations!$C$87)*INDEX('Monthly Data'!R:R,Calculations!$C$116+MOD(DN60,Calculations!$C$118))</f>
        <v>-9.9526758408448549E-3</v>
      </c>
      <c r="IE60" s="86">
        <f ca="1">Control!$C$7*Calculations!$C$82*INDEX('Monthly Data'!N:N,Calculations!$C$116+MOD(DO60,Calculations!$C$118))+Control!$C$7*Calculations!$C$83*INDEX('Monthly Data'!O:O,Calculations!$C$116+MOD(DO60,Calculations!$C$118))+Control!$C$7*Calculations!$C$84*INDEX('Monthly Data'!P:P,Calculations!$C$116+MOD(DO60,Calculations!$C$118))+Control!$C$7*Calculations!$C$85*INDEX('Monthly Data'!Q:Q,Calculations!$C$116+MOD(DO60,Calculations!$C$118))+(1-Control!$C$7*Calculations!$C$87)*INDEX('Monthly Data'!R:R,Calculations!$C$116+MOD(DO60,Calculations!$C$118))</f>
        <v>1.3891304280773396E-2</v>
      </c>
      <c r="IF60" s="86">
        <f ca="1">Control!$C$7*Calculations!$C$82*INDEX('Monthly Data'!N:N,Calculations!$C$116+MOD(DP60,Calculations!$C$118))+Control!$C$7*Calculations!$C$83*INDEX('Monthly Data'!O:O,Calculations!$C$116+MOD(DP60,Calculations!$C$118))+Control!$C$7*Calculations!$C$84*INDEX('Monthly Data'!P:P,Calculations!$C$116+MOD(DP60,Calculations!$C$118))+Control!$C$7*Calculations!$C$85*INDEX('Monthly Data'!Q:Q,Calculations!$C$116+MOD(DP60,Calculations!$C$118))+(1-Control!$C$7*Calculations!$C$87)*INDEX('Monthly Data'!R:R,Calculations!$C$116+MOD(DP60,Calculations!$C$118))</f>
        <v>1.046389543479892E-2</v>
      </c>
      <c r="IG60" s="88">
        <f ca="1">Control!$C$8*(1+DQ60)*(1+DR60)*(1+DS60)*(1+DT60)*(1+DU60)*(1+DV60)*(1+DW60)*(1+DX60)*(1+DY60)*(1+DZ60)*(1+EA60)*(1+EB60)*(1+EC60)*(1+ED60)*(1+EE60)*(1+EF60)*(1+EG60)*(1+EH60)*(1+EI60)*(1+EJ60)*(1+EK60)*(1+EL60)*(1+EM60)*(1+EN60)*(1+EO60)*(1+EP60)*(1+EQ60)*(1+ER60)*(1+ES60)*(1+ET60)*(1+EU60)*(1+EV60)*(1+EW60)*(1+EX60)*(1+EY60)*(1+EZ60)*(1+FA60)*(1+FB60)*(1+FC60)*(1+FD60)*(1+FE60)*(1+FF60)*(1+FG60)*(1+FH60)*(1+FI60)*(1+FJ60)*(1+FK60)*(1+FL60)*(1+FM60)*(1+FN60)*(1+FO60)*(1+FP60)*(1+FQ60)*(1+FR60)*(1+FS60)*(1+FT60)*(1+FU60)*(1+FV60)*(1+FW60)*(1+FX60)*(1+FY60)*(1+FZ60)*(1+GA60)*(1+GB60)*(1+GC60)*(1+GD60)*(1+GE60)*(1+GF60)*(1+GG60)*(1+GH60)*(1+GI60)*(1+GJ60)*(1+GK60)*(1+GL60)*(1+GM60)*(1+GN60)*(1+GO60)*(1+GP60)*(1+GQ60)*(1+GR60)*(1+GS60)*(1+GT60)*(1+GU60)*(1+GV60)*(1+GW60)*(1+GX60)*(1+GY60)*(1+GZ60)*(1+HA60)*(1+HB60)*(1+HC60)*(1+HD60)*(1+HE60)*(1+HF60)*(1+HG60)*(1+HH60)*(1+HI60)*(1+HJ60)*(1+HK60)*(1+HL60)*(1+HM60)*(1+HN60)*(1+HO60)*(1+HP60)*(1+HQ60)*(1+HR60)*(1+HS60)*(1+HT60)*(1+HU60)*(1+HV60)*(1+HW60)*(1+HX60)*(1+HY60)*(1+HZ60)*(1+IA60)*(1+IB60)*(1+IC60)*(1+ID60)*(1+IE60)*(1+IF60)</f>
        <v>74899.139538608695</v>
      </c>
    </row>
    <row r="61" spans="1:241" x14ac:dyDescent="0.25">
      <c r="A61">
        <v>99</v>
      </c>
      <c r="B61">
        <v>77</v>
      </c>
      <c r="C61">
        <v>61</v>
      </c>
      <c r="D61">
        <v>77</v>
      </c>
      <c r="E61">
        <v>118</v>
      </c>
      <c r="F61">
        <v>78</v>
      </c>
      <c r="G61">
        <v>102</v>
      </c>
      <c r="H61">
        <v>85</v>
      </c>
      <c r="I61">
        <v>50</v>
      </c>
      <c r="J61">
        <v>112</v>
      </c>
      <c r="K61">
        <v>85</v>
      </c>
      <c r="L61">
        <v>16</v>
      </c>
      <c r="M61">
        <v>1</v>
      </c>
      <c r="N61">
        <v>117</v>
      </c>
      <c r="O61">
        <v>110</v>
      </c>
      <c r="P61">
        <v>115</v>
      </c>
      <c r="Q61">
        <v>105</v>
      </c>
      <c r="R61">
        <v>21</v>
      </c>
      <c r="S61">
        <v>57</v>
      </c>
      <c r="T61">
        <v>118</v>
      </c>
      <c r="U61">
        <v>22</v>
      </c>
      <c r="V61">
        <v>16</v>
      </c>
      <c r="W61">
        <v>67</v>
      </c>
      <c r="X61">
        <v>37</v>
      </c>
      <c r="Y61">
        <v>60</v>
      </c>
      <c r="Z61">
        <v>78</v>
      </c>
      <c r="AA61">
        <v>80</v>
      </c>
      <c r="AB61">
        <v>90</v>
      </c>
      <c r="AC61">
        <v>0</v>
      </c>
      <c r="AD61">
        <v>37</v>
      </c>
      <c r="AE61">
        <v>114</v>
      </c>
      <c r="AF61">
        <v>76</v>
      </c>
      <c r="AG61">
        <v>101</v>
      </c>
      <c r="AH61">
        <v>80</v>
      </c>
      <c r="AI61">
        <v>81</v>
      </c>
      <c r="AJ61">
        <v>7</v>
      </c>
      <c r="AK61">
        <v>60</v>
      </c>
      <c r="AL61">
        <v>92</v>
      </c>
      <c r="AM61">
        <v>105</v>
      </c>
      <c r="AN61">
        <v>23</v>
      </c>
      <c r="AO61">
        <v>12</v>
      </c>
      <c r="AP61">
        <v>104</v>
      </c>
      <c r="AQ61">
        <v>50</v>
      </c>
      <c r="AR61">
        <v>104</v>
      </c>
      <c r="AS61">
        <v>15</v>
      </c>
      <c r="AT61">
        <v>63</v>
      </c>
      <c r="AU61">
        <v>8</v>
      </c>
      <c r="AV61">
        <v>2</v>
      </c>
      <c r="AW61">
        <v>42</v>
      </c>
      <c r="AX61">
        <v>17</v>
      </c>
      <c r="AY61">
        <v>103</v>
      </c>
      <c r="AZ61">
        <v>15</v>
      </c>
      <c r="BA61">
        <v>50</v>
      </c>
      <c r="BB61">
        <v>110</v>
      </c>
      <c r="BC61">
        <v>25</v>
      </c>
      <c r="BD61">
        <v>63</v>
      </c>
      <c r="BE61">
        <v>51</v>
      </c>
      <c r="BF61">
        <v>54</v>
      </c>
      <c r="BG61">
        <v>27</v>
      </c>
      <c r="BH61">
        <v>44</v>
      </c>
      <c r="BI61">
        <v>58</v>
      </c>
      <c r="BJ61">
        <v>79</v>
      </c>
      <c r="BK61">
        <v>4</v>
      </c>
      <c r="BL61">
        <v>11</v>
      </c>
      <c r="BM61">
        <v>110</v>
      </c>
      <c r="BN61">
        <v>36</v>
      </c>
      <c r="BO61">
        <v>21</v>
      </c>
      <c r="BP61">
        <v>118</v>
      </c>
      <c r="BQ61">
        <v>92</v>
      </c>
      <c r="BR61">
        <v>9</v>
      </c>
      <c r="BS61">
        <v>107</v>
      </c>
      <c r="BT61">
        <v>113</v>
      </c>
      <c r="BU61">
        <v>90</v>
      </c>
      <c r="BV61">
        <v>21</v>
      </c>
      <c r="BW61">
        <v>12</v>
      </c>
      <c r="BX61">
        <v>45</v>
      </c>
      <c r="BY61">
        <v>97</v>
      </c>
      <c r="BZ61">
        <v>116</v>
      </c>
      <c r="CA61">
        <v>108</v>
      </c>
      <c r="CB61">
        <v>117</v>
      </c>
      <c r="CC61">
        <v>28</v>
      </c>
      <c r="CD61">
        <v>39</v>
      </c>
      <c r="CE61">
        <v>2</v>
      </c>
      <c r="CF61">
        <v>47</v>
      </c>
      <c r="CG61">
        <v>70</v>
      </c>
      <c r="CH61">
        <v>50</v>
      </c>
      <c r="CI61">
        <v>18</v>
      </c>
      <c r="CJ61">
        <v>114</v>
      </c>
      <c r="CK61">
        <v>91</v>
      </c>
      <c r="CL61">
        <v>92</v>
      </c>
      <c r="CM61">
        <v>36</v>
      </c>
      <c r="CN61">
        <v>82</v>
      </c>
      <c r="CO61">
        <v>73</v>
      </c>
      <c r="CP61">
        <v>56</v>
      </c>
      <c r="CQ61">
        <v>65</v>
      </c>
      <c r="CR61">
        <v>4</v>
      </c>
      <c r="CS61">
        <v>47</v>
      </c>
      <c r="CT61">
        <v>38</v>
      </c>
      <c r="CU61">
        <v>79</v>
      </c>
      <c r="CV61">
        <v>75</v>
      </c>
      <c r="CW61">
        <v>18</v>
      </c>
      <c r="CX61">
        <v>117</v>
      </c>
      <c r="CY61">
        <v>49</v>
      </c>
      <c r="CZ61">
        <v>63</v>
      </c>
      <c r="DA61">
        <v>70</v>
      </c>
      <c r="DB61">
        <v>54</v>
      </c>
      <c r="DC61">
        <v>42</v>
      </c>
      <c r="DD61">
        <v>69</v>
      </c>
      <c r="DE61">
        <v>41</v>
      </c>
      <c r="DF61">
        <v>20</v>
      </c>
      <c r="DG61">
        <v>110</v>
      </c>
      <c r="DH61">
        <v>16</v>
      </c>
      <c r="DI61">
        <v>111</v>
      </c>
      <c r="DJ61">
        <v>0</v>
      </c>
      <c r="DK61">
        <v>39</v>
      </c>
      <c r="DL61">
        <v>67</v>
      </c>
      <c r="DM61">
        <v>35</v>
      </c>
      <c r="DN61">
        <v>21</v>
      </c>
      <c r="DO61">
        <v>86</v>
      </c>
      <c r="DP61">
        <v>51</v>
      </c>
      <c r="DQ61" s="86">
        <f ca="1">Control!$C$7*Calculations!$C$82*INDEX('Monthly Data'!N:N,Calculations!$C$116+MOD(A61,Calculations!$C$118))+Control!$C$7*Calculations!$C$83*INDEX('Monthly Data'!O:O,Calculations!$C$116+MOD(A61,Calculations!$C$118))+Control!$C$7*Calculations!$C$84*INDEX('Monthly Data'!P:P,Calculations!$C$116+MOD(A61,Calculations!$C$118))+Control!$C$7*Calculations!$C$85*INDEX('Monthly Data'!Q:Q,Calculations!$C$116+MOD(A61,Calculations!$C$118))+(1-Control!$C$7*Calculations!$C$87)*INDEX('Monthly Data'!R:R,Calculations!$C$116+MOD(A61,Calculations!$C$118))</f>
        <v>-1.1360801645249321E-2</v>
      </c>
      <c r="DR61" s="86">
        <f ca="1">Control!$C$7*Calculations!$C$82*INDEX('Monthly Data'!N:N,Calculations!$C$116+MOD(B61,Calculations!$C$118))+Control!$C$7*Calculations!$C$83*INDEX('Monthly Data'!O:O,Calculations!$C$116+MOD(B61,Calculations!$C$118))+Control!$C$7*Calculations!$C$84*INDEX('Monthly Data'!P:P,Calculations!$C$116+MOD(B61,Calculations!$C$118))+Control!$C$7*Calculations!$C$85*INDEX('Monthly Data'!Q:Q,Calculations!$C$116+MOD(B61,Calculations!$C$118))+(1-Control!$C$7*Calculations!$C$87)*INDEX('Monthly Data'!R:R,Calculations!$C$116+MOD(B61,Calculations!$C$118))</f>
        <v>-1.0485101266941802E-2</v>
      </c>
      <c r="DS61" s="86">
        <f ca="1">Control!$C$7*Calculations!$C$82*INDEX('Monthly Data'!N:N,Calculations!$C$116+MOD(C61,Calculations!$C$118))+Control!$C$7*Calculations!$C$83*INDEX('Monthly Data'!O:O,Calculations!$C$116+MOD(C61,Calculations!$C$118))+Control!$C$7*Calculations!$C$84*INDEX('Monthly Data'!P:P,Calculations!$C$116+MOD(C61,Calculations!$C$118))+Control!$C$7*Calculations!$C$85*INDEX('Monthly Data'!Q:Q,Calculations!$C$116+MOD(C61,Calculations!$C$118))+(1-Control!$C$7*Calculations!$C$87)*INDEX('Monthly Data'!R:R,Calculations!$C$116+MOD(C61,Calculations!$C$118))</f>
        <v>2.766281641786093E-2</v>
      </c>
      <c r="DT61" s="86">
        <f ca="1">Control!$C$7*Calculations!$C$82*INDEX('Monthly Data'!N:N,Calculations!$C$116+MOD(D61,Calculations!$C$118))+Control!$C$7*Calculations!$C$83*INDEX('Monthly Data'!O:O,Calculations!$C$116+MOD(D61,Calculations!$C$118))+Control!$C$7*Calculations!$C$84*INDEX('Monthly Data'!P:P,Calculations!$C$116+MOD(D61,Calculations!$C$118))+Control!$C$7*Calculations!$C$85*INDEX('Monthly Data'!Q:Q,Calculations!$C$116+MOD(D61,Calculations!$C$118))+(1-Control!$C$7*Calculations!$C$87)*INDEX('Monthly Data'!R:R,Calculations!$C$116+MOD(D61,Calculations!$C$118))</f>
        <v>-1.0485101266941802E-2</v>
      </c>
      <c r="DU61" s="86">
        <f ca="1">Control!$C$7*Calculations!$C$82*INDEX('Monthly Data'!N:N,Calculations!$C$116+MOD(E61,Calculations!$C$118))+Control!$C$7*Calculations!$C$83*INDEX('Monthly Data'!O:O,Calculations!$C$116+MOD(E61,Calculations!$C$118))+Control!$C$7*Calculations!$C$84*INDEX('Monthly Data'!P:P,Calculations!$C$116+MOD(E61,Calculations!$C$118))+Control!$C$7*Calculations!$C$85*INDEX('Monthly Data'!Q:Q,Calculations!$C$116+MOD(E61,Calculations!$C$118))+(1-Control!$C$7*Calculations!$C$87)*INDEX('Monthly Data'!R:R,Calculations!$C$116+MOD(E61,Calculations!$C$118))</f>
        <v>3.4808428836917149E-3</v>
      </c>
      <c r="DV61" s="86">
        <f ca="1">Control!$C$7*Calculations!$C$82*INDEX('Monthly Data'!N:N,Calculations!$C$116+MOD(F61,Calculations!$C$118))+Control!$C$7*Calculations!$C$83*INDEX('Monthly Data'!O:O,Calculations!$C$116+MOD(F61,Calculations!$C$118))+Control!$C$7*Calculations!$C$84*INDEX('Monthly Data'!P:P,Calculations!$C$116+MOD(F61,Calculations!$C$118))+Control!$C$7*Calculations!$C$85*INDEX('Monthly Data'!Q:Q,Calculations!$C$116+MOD(F61,Calculations!$C$118))+(1-Control!$C$7*Calculations!$C$87)*INDEX('Monthly Data'!R:R,Calculations!$C$116+MOD(F61,Calculations!$C$118))</f>
        <v>1.7472933988537529E-2</v>
      </c>
      <c r="DW61" s="86">
        <f ca="1">Control!$C$7*Calculations!$C$82*INDEX('Monthly Data'!N:N,Calculations!$C$116+MOD(G61,Calculations!$C$118))+Control!$C$7*Calculations!$C$83*INDEX('Monthly Data'!O:O,Calculations!$C$116+MOD(G61,Calculations!$C$118))+Control!$C$7*Calculations!$C$84*INDEX('Monthly Data'!P:P,Calculations!$C$116+MOD(G61,Calculations!$C$118))+Control!$C$7*Calculations!$C$85*INDEX('Monthly Data'!Q:Q,Calculations!$C$116+MOD(G61,Calculations!$C$118))+(1-Control!$C$7*Calculations!$C$87)*INDEX('Monthly Data'!R:R,Calculations!$C$116+MOD(G61,Calculations!$C$118))</f>
        <v>-1.8530040247387896E-2</v>
      </c>
      <c r="DX61" s="86">
        <f ca="1">Control!$C$7*Calculations!$C$82*INDEX('Monthly Data'!N:N,Calculations!$C$116+MOD(H61,Calculations!$C$118))+Control!$C$7*Calculations!$C$83*INDEX('Monthly Data'!O:O,Calculations!$C$116+MOD(H61,Calculations!$C$118))+Control!$C$7*Calculations!$C$84*INDEX('Monthly Data'!P:P,Calculations!$C$116+MOD(H61,Calculations!$C$118))+Control!$C$7*Calculations!$C$85*INDEX('Monthly Data'!Q:Q,Calculations!$C$116+MOD(H61,Calculations!$C$118))+(1-Control!$C$7*Calculations!$C$87)*INDEX('Monthly Data'!R:R,Calculations!$C$116+MOD(H61,Calculations!$C$118))</f>
        <v>-9.8327855560634558E-3</v>
      </c>
      <c r="DY61" s="86">
        <f ca="1">Control!$C$7*Calculations!$C$82*INDEX('Monthly Data'!N:N,Calculations!$C$116+MOD(I61,Calculations!$C$118))+Control!$C$7*Calculations!$C$83*INDEX('Monthly Data'!O:O,Calculations!$C$116+MOD(I61,Calculations!$C$118))+Control!$C$7*Calculations!$C$84*INDEX('Monthly Data'!P:P,Calculations!$C$116+MOD(I61,Calculations!$C$118))+Control!$C$7*Calculations!$C$85*INDEX('Monthly Data'!Q:Q,Calculations!$C$116+MOD(I61,Calculations!$C$118))+(1-Control!$C$7*Calculations!$C$87)*INDEX('Monthly Data'!R:R,Calculations!$C$116+MOD(I61,Calculations!$C$118))</f>
        <v>6.1009361253630504E-2</v>
      </c>
      <c r="DZ61" s="86">
        <f ca="1">Control!$C$7*Calculations!$C$82*INDEX('Monthly Data'!N:N,Calculations!$C$116+MOD(J61,Calculations!$C$118))+Control!$C$7*Calculations!$C$83*INDEX('Monthly Data'!O:O,Calculations!$C$116+MOD(J61,Calculations!$C$118))+Control!$C$7*Calculations!$C$84*INDEX('Monthly Data'!P:P,Calculations!$C$116+MOD(J61,Calculations!$C$118))+Control!$C$7*Calculations!$C$85*INDEX('Monthly Data'!Q:Q,Calculations!$C$116+MOD(J61,Calculations!$C$118))+(1-Control!$C$7*Calculations!$C$87)*INDEX('Monthly Data'!R:R,Calculations!$C$116+MOD(J61,Calculations!$C$118))</f>
        <v>1.142101364887867E-2</v>
      </c>
      <c r="EA61" s="86">
        <f ca="1">Control!$C$7*Calculations!$C$82*INDEX('Monthly Data'!N:N,Calculations!$C$116+MOD(K61,Calculations!$C$118))+Control!$C$7*Calculations!$C$83*INDEX('Monthly Data'!O:O,Calculations!$C$116+MOD(K61,Calculations!$C$118))+Control!$C$7*Calculations!$C$84*INDEX('Monthly Data'!P:P,Calculations!$C$116+MOD(K61,Calculations!$C$118))+Control!$C$7*Calculations!$C$85*INDEX('Monthly Data'!Q:Q,Calculations!$C$116+MOD(K61,Calculations!$C$118))+(1-Control!$C$7*Calculations!$C$87)*INDEX('Monthly Data'!R:R,Calculations!$C$116+MOD(K61,Calculations!$C$118))</f>
        <v>-9.8327855560634558E-3</v>
      </c>
      <c r="EB61" s="86">
        <f ca="1">Control!$C$7*Calculations!$C$82*INDEX('Monthly Data'!N:N,Calculations!$C$116+MOD(L61,Calculations!$C$118))+Control!$C$7*Calculations!$C$83*INDEX('Monthly Data'!O:O,Calculations!$C$116+MOD(L61,Calculations!$C$118))+Control!$C$7*Calculations!$C$84*INDEX('Monthly Data'!P:P,Calculations!$C$116+MOD(L61,Calculations!$C$118))+Control!$C$7*Calculations!$C$85*INDEX('Monthly Data'!Q:Q,Calculations!$C$116+MOD(L61,Calculations!$C$118))+(1-Control!$C$7*Calculations!$C$87)*INDEX('Monthly Data'!R:R,Calculations!$C$116+MOD(L61,Calculations!$C$118))</f>
        <v>2.5325873776067674E-2</v>
      </c>
      <c r="EC61" s="86">
        <f ca="1">Control!$C$7*Calculations!$C$82*INDEX('Monthly Data'!N:N,Calculations!$C$116+MOD(M61,Calculations!$C$118))+Control!$C$7*Calculations!$C$83*INDEX('Monthly Data'!O:O,Calculations!$C$116+MOD(M61,Calculations!$C$118))+Control!$C$7*Calculations!$C$84*INDEX('Monthly Data'!P:P,Calculations!$C$116+MOD(M61,Calculations!$C$118))+Control!$C$7*Calculations!$C$85*INDEX('Monthly Data'!Q:Q,Calculations!$C$116+MOD(M61,Calculations!$C$118))+(1-Control!$C$7*Calculations!$C$87)*INDEX('Monthly Data'!R:R,Calculations!$C$116+MOD(M61,Calculations!$C$118))</f>
        <v>-9.9526758408448549E-3</v>
      </c>
      <c r="ED61" s="86">
        <f ca="1">Control!$C$7*Calculations!$C$82*INDEX('Monthly Data'!N:N,Calculations!$C$116+MOD(N61,Calculations!$C$118))+Control!$C$7*Calculations!$C$83*INDEX('Monthly Data'!O:O,Calculations!$C$116+MOD(N61,Calculations!$C$118))+Control!$C$7*Calculations!$C$84*INDEX('Monthly Data'!P:P,Calculations!$C$116+MOD(N61,Calculations!$C$118))+Control!$C$7*Calculations!$C$85*INDEX('Monthly Data'!Q:Q,Calculations!$C$116+MOD(N61,Calculations!$C$118))+(1-Control!$C$7*Calculations!$C$87)*INDEX('Monthly Data'!R:R,Calculations!$C$116+MOD(N61,Calculations!$C$118))</f>
        <v>-7.3651264633385334E-4</v>
      </c>
      <c r="EE61" s="86">
        <f ca="1">Control!$C$7*Calculations!$C$82*INDEX('Monthly Data'!N:N,Calculations!$C$116+MOD(O61,Calculations!$C$118))+Control!$C$7*Calculations!$C$83*INDEX('Monthly Data'!O:O,Calculations!$C$116+MOD(O61,Calculations!$C$118))+Control!$C$7*Calculations!$C$84*INDEX('Monthly Data'!P:P,Calculations!$C$116+MOD(O61,Calculations!$C$118))+Control!$C$7*Calculations!$C$85*INDEX('Monthly Data'!Q:Q,Calculations!$C$116+MOD(O61,Calculations!$C$118))+(1-Control!$C$7*Calculations!$C$87)*INDEX('Monthly Data'!R:R,Calculations!$C$116+MOD(O61,Calculations!$C$118))</f>
        <v>3.127051071655923E-3</v>
      </c>
      <c r="EF61" s="86">
        <f ca="1">Control!$C$7*Calculations!$C$82*INDEX('Monthly Data'!N:N,Calculations!$C$116+MOD(P61,Calculations!$C$118))+Control!$C$7*Calculations!$C$83*INDEX('Monthly Data'!O:O,Calculations!$C$116+MOD(P61,Calculations!$C$118))+Control!$C$7*Calculations!$C$84*INDEX('Monthly Data'!P:P,Calculations!$C$116+MOD(P61,Calculations!$C$118))+Control!$C$7*Calculations!$C$85*INDEX('Monthly Data'!Q:Q,Calculations!$C$116+MOD(P61,Calculations!$C$118))+(1-Control!$C$7*Calculations!$C$87)*INDEX('Monthly Data'!R:R,Calculations!$C$116+MOD(P61,Calculations!$C$118))</f>
        <v>4.5132804118240749E-2</v>
      </c>
      <c r="EG61" s="86">
        <f ca="1">Control!$C$7*Calculations!$C$82*INDEX('Monthly Data'!N:N,Calculations!$C$116+MOD(Q61,Calculations!$C$118))+Control!$C$7*Calculations!$C$83*INDEX('Monthly Data'!O:O,Calculations!$C$116+MOD(Q61,Calculations!$C$118))+Control!$C$7*Calculations!$C$84*INDEX('Monthly Data'!P:P,Calculations!$C$116+MOD(Q61,Calculations!$C$118))+Control!$C$7*Calculations!$C$85*INDEX('Monthly Data'!Q:Q,Calculations!$C$116+MOD(Q61,Calculations!$C$118))+(1-Control!$C$7*Calculations!$C$87)*INDEX('Monthly Data'!R:R,Calculations!$C$116+MOD(Q61,Calculations!$C$118))</f>
        <v>2.3206536303657571E-2</v>
      </c>
      <c r="EH61" s="86">
        <f ca="1">Control!$C$7*Calculations!$C$82*INDEX('Monthly Data'!N:N,Calculations!$C$116+MOD(R61,Calculations!$C$118))+Control!$C$7*Calculations!$C$83*INDEX('Monthly Data'!O:O,Calculations!$C$116+MOD(R61,Calculations!$C$118))+Control!$C$7*Calculations!$C$84*INDEX('Monthly Data'!P:P,Calculations!$C$116+MOD(R61,Calculations!$C$118))+Control!$C$7*Calculations!$C$85*INDEX('Monthly Data'!Q:Q,Calculations!$C$116+MOD(R61,Calculations!$C$118))+(1-Control!$C$7*Calculations!$C$87)*INDEX('Monthly Data'!R:R,Calculations!$C$116+MOD(R61,Calculations!$C$118))</f>
        <v>1.5108777406081684E-3</v>
      </c>
      <c r="EI61" s="86">
        <f ca="1">Control!$C$7*Calculations!$C$82*INDEX('Monthly Data'!N:N,Calculations!$C$116+MOD(S61,Calculations!$C$118))+Control!$C$7*Calculations!$C$83*INDEX('Monthly Data'!O:O,Calculations!$C$116+MOD(S61,Calculations!$C$118))+Control!$C$7*Calculations!$C$84*INDEX('Monthly Data'!P:P,Calculations!$C$116+MOD(S61,Calculations!$C$118))+Control!$C$7*Calculations!$C$85*INDEX('Monthly Data'!Q:Q,Calculations!$C$116+MOD(S61,Calculations!$C$118))+(1-Control!$C$7*Calculations!$C$87)*INDEX('Monthly Data'!R:R,Calculations!$C$116+MOD(S61,Calculations!$C$118))</f>
        <v>7.3538285850108537E-3</v>
      </c>
      <c r="EJ61" s="86">
        <f ca="1">Control!$C$7*Calculations!$C$82*INDEX('Monthly Data'!N:N,Calculations!$C$116+MOD(T61,Calculations!$C$118))+Control!$C$7*Calculations!$C$83*INDEX('Monthly Data'!O:O,Calculations!$C$116+MOD(T61,Calculations!$C$118))+Control!$C$7*Calculations!$C$84*INDEX('Monthly Data'!P:P,Calculations!$C$116+MOD(T61,Calculations!$C$118))+Control!$C$7*Calculations!$C$85*INDEX('Monthly Data'!Q:Q,Calculations!$C$116+MOD(T61,Calculations!$C$118))+(1-Control!$C$7*Calculations!$C$87)*INDEX('Monthly Data'!R:R,Calculations!$C$116+MOD(T61,Calculations!$C$118))</f>
        <v>3.4808428836917149E-3</v>
      </c>
      <c r="EK61" s="86">
        <f ca="1">Control!$C$7*Calculations!$C$82*INDEX('Monthly Data'!N:N,Calculations!$C$116+MOD(U61,Calculations!$C$118))+Control!$C$7*Calculations!$C$83*INDEX('Monthly Data'!O:O,Calculations!$C$116+MOD(U61,Calculations!$C$118))+Control!$C$7*Calculations!$C$84*INDEX('Monthly Data'!P:P,Calculations!$C$116+MOD(U61,Calculations!$C$118))+Control!$C$7*Calculations!$C$85*INDEX('Monthly Data'!Q:Q,Calculations!$C$116+MOD(U61,Calculations!$C$118))+(1-Control!$C$7*Calculations!$C$87)*INDEX('Monthly Data'!R:R,Calculations!$C$116+MOD(U61,Calculations!$C$118))</f>
        <v>1.50127906355989E-2</v>
      </c>
      <c r="EL61" s="86">
        <f ca="1">Control!$C$7*Calculations!$C$82*INDEX('Monthly Data'!N:N,Calculations!$C$116+MOD(V61,Calculations!$C$118))+Control!$C$7*Calculations!$C$83*INDEX('Monthly Data'!O:O,Calculations!$C$116+MOD(V61,Calculations!$C$118))+Control!$C$7*Calculations!$C$84*INDEX('Monthly Data'!P:P,Calculations!$C$116+MOD(V61,Calculations!$C$118))+Control!$C$7*Calculations!$C$85*INDEX('Monthly Data'!Q:Q,Calculations!$C$116+MOD(V61,Calculations!$C$118))+(1-Control!$C$7*Calculations!$C$87)*INDEX('Monthly Data'!R:R,Calculations!$C$116+MOD(V61,Calculations!$C$118))</f>
        <v>2.5325873776067674E-2</v>
      </c>
      <c r="EM61" s="86">
        <f ca="1">Control!$C$7*Calculations!$C$82*INDEX('Monthly Data'!N:N,Calculations!$C$116+MOD(W61,Calculations!$C$118))+Control!$C$7*Calculations!$C$83*INDEX('Monthly Data'!O:O,Calculations!$C$116+MOD(W61,Calculations!$C$118))+Control!$C$7*Calculations!$C$84*INDEX('Monthly Data'!P:P,Calculations!$C$116+MOD(W61,Calculations!$C$118))+Control!$C$7*Calculations!$C$85*INDEX('Monthly Data'!Q:Q,Calculations!$C$116+MOD(W61,Calculations!$C$118))+(1-Control!$C$7*Calculations!$C$87)*INDEX('Monthly Data'!R:R,Calculations!$C$116+MOD(W61,Calculations!$C$118))</f>
        <v>-3.9863250714949353E-2</v>
      </c>
      <c r="EN61" s="86">
        <f ca="1">Control!$C$7*Calculations!$C$82*INDEX('Monthly Data'!N:N,Calculations!$C$116+MOD(X61,Calculations!$C$118))+Control!$C$7*Calculations!$C$83*INDEX('Monthly Data'!O:O,Calculations!$C$116+MOD(X61,Calculations!$C$118))+Control!$C$7*Calculations!$C$84*INDEX('Monthly Data'!P:P,Calculations!$C$116+MOD(X61,Calculations!$C$118))+Control!$C$7*Calculations!$C$85*INDEX('Monthly Data'!Q:Q,Calculations!$C$116+MOD(X61,Calculations!$C$118))+(1-Control!$C$7*Calculations!$C$87)*INDEX('Monthly Data'!R:R,Calculations!$C$116+MOD(X61,Calculations!$C$118))</f>
        <v>1.2954540023127663E-2</v>
      </c>
      <c r="EO61" s="86">
        <f ca="1">Control!$C$7*Calculations!$C$82*INDEX('Monthly Data'!N:N,Calculations!$C$116+MOD(Y61,Calculations!$C$118))+Control!$C$7*Calculations!$C$83*INDEX('Monthly Data'!O:O,Calculations!$C$116+MOD(Y61,Calculations!$C$118))+Control!$C$7*Calculations!$C$84*INDEX('Monthly Data'!P:P,Calculations!$C$116+MOD(Y61,Calculations!$C$118))+Control!$C$7*Calculations!$C$85*INDEX('Monthly Data'!Q:Q,Calculations!$C$116+MOD(Y61,Calculations!$C$118))+(1-Control!$C$7*Calculations!$C$87)*INDEX('Monthly Data'!R:R,Calculations!$C$116+MOD(Y61,Calculations!$C$118))</f>
        <v>-1.9947061878162777E-2</v>
      </c>
      <c r="EP61" s="86">
        <f ca="1">Control!$C$7*Calculations!$C$82*INDEX('Monthly Data'!N:N,Calculations!$C$116+MOD(Z61,Calculations!$C$118))+Control!$C$7*Calculations!$C$83*INDEX('Monthly Data'!O:O,Calculations!$C$116+MOD(Z61,Calculations!$C$118))+Control!$C$7*Calculations!$C$84*INDEX('Monthly Data'!P:P,Calculations!$C$116+MOD(Z61,Calculations!$C$118))+Control!$C$7*Calculations!$C$85*INDEX('Monthly Data'!Q:Q,Calculations!$C$116+MOD(Z61,Calculations!$C$118))+(1-Control!$C$7*Calculations!$C$87)*INDEX('Monthly Data'!R:R,Calculations!$C$116+MOD(Z61,Calculations!$C$118))</f>
        <v>1.7472933988537529E-2</v>
      </c>
      <c r="EQ61" s="86">
        <f ca="1">Control!$C$7*Calculations!$C$82*INDEX('Monthly Data'!N:N,Calculations!$C$116+MOD(AA61,Calculations!$C$118))+Control!$C$7*Calculations!$C$83*INDEX('Monthly Data'!O:O,Calculations!$C$116+MOD(AA61,Calculations!$C$118))+Control!$C$7*Calculations!$C$84*INDEX('Monthly Data'!P:P,Calculations!$C$116+MOD(AA61,Calculations!$C$118))+Control!$C$7*Calculations!$C$85*INDEX('Monthly Data'!Q:Q,Calculations!$C$116+MOD(AA61,Calculations!$C$118))+(1-Control!$C$7*Calculations!$C$87)*INDEX('Monthly Data'!R:R,Calculations!$C$116+MOD(AA61,Calculations!$C$118))</f>
        <v>-2.7490061308214487E-3</v>
      </c>
      <c r="ER61" s="86">
        <f ca="1">Control!$C$7*Calculations!$C$82*INDEX('Monthly Data'!N:N,Calculations!$C$116+MOD(AB61,Calculations!$C$118))+Control!$C$7*Calculations!$C$83*INDEX('Monthly Data'!O:O,Calculations!$C$116+MOD(AB61,Calculations!$C$118))+Control!$C$7*Calculations!$C$84*INDEX('Monthly Data'!P:P,Calculations!$C$116+MOD(AB61,Calculations!$C$118))+Control!$C$7*Calculations!$C$85*INDEX('Monthly Data'!Q:Q,Calculations!$C$116+MOD(AB61,Calculations!$C$118))+(1-Control!$C$7*Calculations!$C$87)*INDEX('Monthly Data'!R:R,Calculations!$C$116+MOD(AB61,Calculations!$C$118))</f>
        <v>1.7831091590102856E-2</v>
      </c>
      <c r="ES61" s="86">
        <f ca="1">Control!$C$7*Calculations!$C$82*INDEX('Monthly Data'!N:N,Calculations!$C$116+MOD(AC61,Calculations!$C$118))+Control!$C$7*Calculations!$C$83*INDEX('Monthly Data'!O:O,Calculations!$C$116+MOD(AC61,Calculations!$C$118))+Control!$C$7*Calculations!$C$84*INDEX('Monthly Data'!P:P,Calculations!$C$116+MOD(AC61,Calculations!$C$118))+Control!$C$7*Calculations!$C$85*INDEX('Monthly Data'!Q:Q,Calculations!$C$116+MOD(AC61,Calculations!$C$118))+(1-Control!$C$7*Calculations!$C$87)*INDEX('Monthly Data'!R:R,Calculations!$C$116+MOD(AC61,Calculations!$C$118))</f>
        <v>1.4915555251167555E-3</v>
      </c>
      <c r="ET61" s="86">
        <f ca="1">Control!$C$7*Calculations!$C$82*INDEX('Monthly Data'!N:N,Calculations!$C$116+MOD(AD61,Calculations!$C$118))+Control!$C$7*Calculations!$C$83*INDEX('Monthly Data'!O:O,Calculations!$C$116+MOD(AD61,Calculations!$C$118))+Control!$C$7*Calculations!$C$84*INDEX('Monthly Data'!P:P,Calculations!$C$116+MOD(AD61,Calculations!$C$118))+Control!$C$7*Calculations!$C$85*INDEX('Monthly Data'!Q:Q,Calculations!$C$116+MOD(AD61,Calculations!$C$118))+(1-Control!$C$7*Calculations!$C$87)*INDEX('Monthly Data'!R:R,Calculations!$C$116+MOD(AD61,Calculations!$C$118))</f>
        <v>1.2954540023127663E-2</v>
      </c>
      <c r="EU61" s="86">
        <f ca="1">Control!$C$7*Calculations!$C$82*INDEX('Monthly Data'!N:N,Calculations!$C$116+MOD(AE61,Calculations!$C$118))+Control!$C$7*Calculations!$C$83*INDEX('Monthly Data'!O:O,Calculations!$C$116+MOD(AE61,Calculations!$C$118))+Control!$C$7*Calculations!$C$84*INDEX('Monthly Data'!P:P,Calculations!$C$116+MOD(AE61,Calculations!$C$118))+Control!$C$7*Calculations!$C$85*INDEX('Monthly Data'!Q:Q,Calculations!$C$116+MOD(AE61,Calculations!$C$118))+(1-Control!$C$7*Calculations!$C$87)*INDEX('Monthly Data'!R:R,Calculations!$C$116+MOD(AE61,Calculations!$C$118))</f>
        <v>-2.5419860972892394E-2</v>
      </c>
      <c r="EV61" s="86">
        <f ca="1">Control!$C$7*Calculations!$C$82*INDEX('Monthly Data'!N:N,Calculations!$C$116+MOD(AF61,Calculations!$C$118))+Control!$C$7*Calculations!$C$83*INDEX('Monthly Data'!O:O,Calculations!$C$116+MOD(AF61,Calculations!$C$118))+Control!$C$7*Calculations!$C$84*INDEX('Monthly Data'!P:P,Calculations!$C$116+MOD(AF61,Calculations!$C$118))+Control!$C$7*Calculations!$C$85*INDEX('Monthly Data'!Q:Q,Calculations!$C$116+MOD(AF61,Calculations!$C$118))+(1-Control!$C$7*Calculations!$C$87)*INDEX('Monthly Data'!R:R,Calculations!$C$116+MOD(AF61,Calculations!$C$118))</f>
        <v>3.5231336013669103E-2</v>
      </c>
      <c r="EW61" s="86">
        <f ca="1">Control!$C$7*Calculations!$C$82*INDEX('Monthly Data'!N:N,Calculations!$C$116+MOD(AG61,Calculations!$C$118))+Control!$C$7*Calculations!$C$83*INDEX('Monthly Data'!O:O,Calculations!$C$116+MOD(AG61,Calculations!$C$118))+Control!$C$7*Calculations!$C$84*INDEX('Monthly Data'!P:P,Calculations!$C$116+MOD(AG61,Calculations!$C$118))+Control!$C$7*Calculations!$C$85*INDEX('Monthly Data'!Q:Q,Calculations!$C$116+MOD(AG61,Calculations!$C$118))+(1-Control!$C$7*Calculations!$C$87)*INDEX('Monthly Data'!R:R,Calculations!$C$116+MOD(AG61,Calculations!$C$118))</f>
        <v>-2.5168357537820856E-4</v>
      </c>
      <c r="EX61" s="86">
        <f ca="1">Control!$C$7*Calculations!$C$82*INDEX('Monthly Data'!N:N,Calculations!$C$116+MOD(AH61,Calculations!$C$118))+Control!$C$7*Calculations!$C$83*INDEX('Monthly Data'!O:O,Calculations!$C$116+MOD(AH61,Calculations!$C$118))+Control!$C$7*Calculations!$C$84*INDEX('Monthly Data'!P:P,Calculations!$C$116+MOD(AH61,Calculations!$C$118))+Control!$C$7*Calculations!$C$85*INDEX('Monthly Data'!Q:Q,Calculations!$C$116+MOD(AH61,Calculations!$C$118))+(1-Control!$C$7*Calculations!$C$87)*INDEX('Monthly Data'!R:R,Calculations!$C$116+MOD(AH61,Calculations!$C$118))</f>
        <v>-2.7490061308214487E-3</v>
      </c>
      <c r="EY61" s="86">
        <f ca="1">Control!$C$7*Calculations!$C$82*INDEX('Monthly Data'!N:N,Calculations!$C$116+MOD(AI61,Calculations!$C$118))+Control!$C$7*Calculations!$C$83*INDEX('Monthly Data'!O:O,Calculations!$C$116+MOD(AI61,Calculations!$C$118))+Control!$C$7*Calculations!$C$84*INDEX('Monthly Data'!P:P,Calculations!$C$116+MOD(AI61,Calculations!$C$118))+Control!$C$7*Calculations!$C$85*INDEX('Monthly Data'!Q:Q,Calculations!$C$116+MOD(AI61,Calculations!$C$118))+(1-Control!$C$7*Calculations!$C$87)*INDEX('Monthly Data'!R:R,Calculations!$C$116+MOD(AI61,Calculations!$C$118))</f>
        <v>3.0957942835585645E-2</v>
      </c>
      <c r="EZ61" s="86">
        <f ca="1">Control!$C$7*Calculations!$C$82*INDEX('Monthly Data'!N:N,Calculations!$C$116+MOD(AJ61,Calculations!$C$118))+Control!$C$7*Calculations!$C$83*INDEX('Monthly Data'!O:O,Calculations!$C$116+MOD(AJ61,Calculations!$C$118))+Control!$C$7*Calculations!$C$84*INDEX('Monthly Data'!P:P,Calculations!$C$116+MOD(AJ61,Calculations!$C$118))+Control!$C$7*Calculations!$C$85*INDEX('Monthly Data'!Q:Q,Calculations!$C$116+MOD(AJ61,Calculations!$C$118))+(1-Control!$C$7*Calculations!$C$87)*INDEX('Monthly Data'!R:R,Calculations!$C$116+MOD(AJ61,Calculations!$C$118))</f>
        <v>8.3814116887657771E-3</v>
      </c>
      <c r="FA61" s="86">
        <f ca="1">Control!$C$7*Calculations!$C$82*INDEX('Monthly Data'!N:N,Calculations!$C$116+MOD(AK61,Calculations!$C$118))+Control!$C$7*Calculations!$C$83*INDEX('Monthly Data'!O:O,Calculations!$C$116+MOD(AK61,Calculations!$C$118))+Control!$C$7*Calculations!$C$84*INDEX('Monthly Data'!P:P,Calculations!$C$116+MOD(AK61,Calculations!$C$118))+Control!$C$7*Calculations!$C$85*INDEX('Monthly Data'!Q:Q,Calculations!$C$116+MOD(AK61,Calculations!$C$118))+(1-Control!$C$7*Calculations!$C$87)*INDEX('Monthly Data'!R:R,Calculations!$C$116+MOD(AK61,Calculations!$C$118))</f>
        <v>-1.9947061878162777E-2</v>
      </c>
      <c r="FB61" s="86">
        <f ca="1">Control!$C$7*Calculations!$C$82*INDEX('Monthly Data'!N:N,Calculations!$C$116+MOD(AL61,Calculations!$C$118))+Control!$C$7*Calculations!$C$83*INDEX('Monthly Data'!O:O,Calculations!$C$116+MOD(AL61,Calculations!$C$118))+Control!$C$7*Calculations!$C$84*INDEX('Monthly Data'!P:P,Calculations!$C$116+MOD(AL61,Calculations!$C$118))+Control!$C$7*Calculations!$C$85*INDEX('Monthly Data'!Q:Q,Calculations!$C$116+MOD(AL61,Calculations!$C$118))+(1-Control!$C$7*Calculations!$C$87)*INDEX('Monthly Data'!R:R,Calculations!$C$116+MOD(AL61,Calculations!$C$118))</f>
        <v>2.4722579420195831E-2</v>
      </c>
      <c r="FC61" s="86">
        <f ca="1">Control!$C$7*Calculations!$C$82*INDEX('Monthly Data'!N:N,Calculations!$C$116+MOD(AM61,Calculations!$C$118))+Control!$C$7*Calculations!$C$83*INDEX('Monthly Data'!O:O,Calculations!$C$116+MOD(AM61,Calculations!$C$118))+Control!$C$7*Calculations!$C$84*INDEX('Monthly Data'!P:P,Calculations!$C$116+MOD(AM61,Calculations!$C$118))+Control!$C$7*Calculations!$C$85*INDEX('Monthly Data'!Q:Q,Calculations!$C$116+MOD(AM61,Calculations!$C$118))+(1-Control!$C$7*Calculations!$C$87)*INDEX('Monthly Data'!R:R,Calculations!$C$116+MOD(AM61,Calculations!$C$118))</f>
        <v>2.3206536303657571E-2</v>
      </c>
      <c r="FD61" s="86">
        <f ca="1">Control!$C$7*Calculations!$C$82*INDEX('Monthly Data'!N:N,Calculations!$C$116+MOD(AN61,Calculations!$C$118))+Control!$C$7*Calculations!$C$83*INDEX('Monthly Data'!O:O,Calculations!$C$116+MOD(AN61,Calculations!$C$118))+Control!$C$7*Calculations!$C$84*INDEX('Monthly Data'!P:P,Calculations!$C$116+MOD(AN61,Calculations!$C$118))+Control!$C$7*Calculations!$C$85*INDEX('Monthly Data'!Q:Q,Calculations!$C$116+MOD(AN61,Calculations!$C$118))+(1-Control!$C$7*Calculations!$C$87)*INDEX('Monthly Data'!R:R,Calculations!$C$116+MOD(AN61,Calculations!$C$118))</f>
        <v>6.2631896128884862E-3</v>
      </c>
      <c r="FE61" s="86">
        <f ca="1">Control!$C$7*Calculations!$C$82*INDEX('Monthly Data'!N:N,Calculations!$C$116+MOD(AO61,Calculations!$C$118))+Control!$C$7*Calculations!$C$83*INDEX('Monthly Data'!O:O,Calculations!$C$116+MOD(AO61,Calculations!$C$118))+Control!$C$7*Calculations!$C$84*INDEX('Monthly Data'!P:P,Calculations!$C$116+MOD(AO61,Calculations!$C$118))+Control!$C$7*Calculations!$C$85*INDEX('Monthly Data'!Q:Q,Calculations!$C$116+MOD(AO61,Calculations!$C$118))+(1-Control!$C$7*Calculations!$C$87)*INDEX('Monthly Data'!R:R,Calculations!$C$116+MOD(AO61,Calculations!$C$118))</f>
        <v>1.0415351832335435E-2</v>
      </c>
      <c r="FF61" s="86">
        <f ca="1">Control!$C$7*Calculations!$C$82*INDEX('Monthly Data'!N:N,Calculations!$C$116+MOD(AP61,Calculations!$C$118))+Control!$C$7*Calculations!$C$83*INDEX('Monthly Data'!O:O,Calculations!$C$116+MOD(AP61,Calculations!$C$118))+Control!$C$7*Calculations!$C$84*INDEX('Monthly Data'!P:P,Calculations!$C$116+MOD(AP61,Calculations!$C$118))+Control!$C$7*Calculations!$C$85*INDEX('Monthly Data'!Q:Q,Calculations!$C$116+MOD(AP61,Calculations!$C$118))+(1-Control!$C$7*Calculations!$C$87)*INDEX('Monthly Data'!R:R,Calculations!$C$116+MOD(AP61,Calculations!$C$118))</f>
        <v>2.9708469559001142E-2</v>
      </c>
      <c r="FG61" s="86">
        <f ca="1">Control!$C$7*Calculations!$C$82*INDEX('Monthly Data'!N:N,Calculations!$C$116+MOD(AQ61,Calculations!$C$118))+Control!$C$7*Calculations!$C$83*INDEX('Monthly Data'!O:O,Calculations!$C$116+MOD(AQ61,Calculations!$C$118))+Control!$C$7*Calculations!$C$84*INDEX('Monthly Data'!P:P,Calculations!$C$116+MOD(AQ61,Calculations!$C$118))+Control!$C$7*Calculations!$C$85*INDEX('Monthly Data'!Q:Q,Calculations!$C$116+MOD(AQ61,Calculations!$C$118))+(1-Control!$C$7*Calculations!$C$87)*INDEX('Monthly Data'!R:R,Calculations!$C$116+MOD(AQ61,Calculations!$C$118))</f>
        <v>6.1009361253630504E-2</v>
      </c>
      <c r="FH61" s="86">
        <f ca="1">Control!$C$7*Calculations!$C$82*INDEX('Monthly Data'!N:N,Calculations!$C$116+MOD(AR61,Calculations!$C$118))+Control!$C$7*Calculations!$C$83*INDEX('Monthly Data'!O:O,Calculations!$C$116+MOD(AR61,Calculations!$C$118))+Control!$C$7*Calculations!$C$84*INDEX('Monthly Data'!P:P,Calculations!$C$116+MOD(AR61,Calculations!$C$118))+Control!$C$7*Calculations!$C$85*INDEX('Monthly Data'!Q:Q,Calculations!$C$116+MOD(AR61,Calculations!$C$118))+(1-Control!$C$7*Calculations!$C$87)*INDEX('Monthly Data'!R:R,Calculations!$C$116+MOD(AR61,Calculations!$C$118))</f>
        <v>2.9708469559001142E-2</v>
      </c>
      <c r="FI61" s="86">
        <f ca="1">Control!$C$7*Calculations!$C$82*INDEX('Monthly Data'!N:N,Calculations!$C$116+MOD(AS61,Calculations!$C$118))+Control!$C$7*Calculations!$C$83*INDEX('Monthly Data'!O:O,Calculations!$C$116+MOD(AS61,Calculations!$C$118))+Control!$C$7*Calculations!$C$84*INDEX('Monthly Data'!P:P,Calculations!$C$116+MOD(AS61,Calculations!$C$118))+Control!$C$7*Calculations!$C$85*INDEX('Monthly Data'!Q:Q,Calculations!$C$116+MOD(AS61,Calculations!$C$118))+(1-Control!$C$7*Calculations!$C$87)*INDEX('Monthly Data'!R:R,Calculations!$C$116+MOD(AS61,Calculations!$C$118))</f>
        <v>7.857567536297622E-3</v>
      </c>
      <c r="FJ61" s="86">
        <f ca="1">Control!$C$7*Calculations!$C$82*INDEX('Monthly Data'!N:N,Calculations!$C$116+MOD(AT61,Calculations!$C$118))+Control!$C$7*Calculations!$C$83*INDEX('Monthly Data'!O:O,Calculations!$C$116+MOD(AT61,Calculations!$C$118))+Control!$C$7*Calculations!$C$84*INDEX('Monthly Data'!P:P,Calculations!$C$116+MOD(AT61,Calculations!$C$118))+Control!$C$7*Calculations!$C$85*INDEX('Monthly Data'!Q:Q,Calculations!$C$116+MOD(AT61,Calculations!$C$118))+(1-Control!$C$7*Calculations!$C$87)*INDEX('Monthly Data'!R:R,Calculations!$C$116+MOD(AT61,Calculations!$C$118))</f>
        <v>1.9073822767906517E-2</v>
      </c>
      <c r="FK61" s="86">
        <f ca="1">Control!$C$7*Calculations!$C$82*INDEX('Monthly Data'!N:N,Calculations!$C$116+MOD(AU61,Calculations!$C$118))+Control!$C$7*Calculations!$C$83*INDEX('Monthly Data'!O:O,Calculations!$C$116+MOD(AU61,Calculations!$C$118))+Control!$C$7*Calculations!$C$84*INDEX('Monthly Data'!P:P,Calculations!$C$116+MOD(AU61,Calculations!$C$118))+Control!$C$7*Calculations!$C$85*INDEX('Monthly Data'!Q:Q,Calculations!$C$116+MOD(AU61,Calculations!$C$118))+(1-Control!$C$7*Calculations!$C$87)*INDEX('Monthly Data'!R:R,Calculations!$C$116+MOD(AU61,Calculations!$C$118))</f>
        <v>9.9787204839310462E-3</v>
      </c>
      <c r="FL61" s="86">
        <f ca="1">Control!$C$7*Calculations!$C$82*INDEX('Monthly Data'!N:N,Calculations!$C$116+MOD(AV61,Calculations!$C$118))+Control!$C$7*Calculations!$C$83*INDEX('Monthly Data'!O:O,Calculations!$C$116+MOD(AV61,Calculations!$C$118))+Control!$C$7*Calculations!$C$84*INDEX('Monthly Data'!P:P,Calculations!$C$116+MOD(AV61,Calculations!$C$118))+Control!$C$7*Calculations!$C$85*INDEX('Monthly Data'!Q:Q,Calculations!$C$116+MOD(AV61,Calculations!$C$118))+(1-Control!$C$7*Calculations!$C$87)*INDEX('Monthly Data'!R:R,Calculations!$C$116+MOD(AV61,Calculations!$C$118))</f>
        <v>7.7184133340106598E-3</v>
      </c>
      <c r="FM61" s="86">
        <f ca="1">Control!$C$7*Calculations!$C$82*INDEX('Monthly Data'!N:N,Calculations!$C$116+MOD(AW61,Calculations!$C$118))+Control!$C$7*Calculations!$C$83*INDEX('Monthly Data'!O:O,Calculations!$C$116+MOD(AW61,Calculations!$C$118))+Control!$C$7*Calculations!$C$84*INDEX('Monthly Data'!P:P,Calculations!$C$116+MOD(AW61,Calculations!$C$118))+Control!$C$7*Calculations!$C$85*INDEX('Monthly Data'!Q:Q,Calculations!$C$116+MOD(AW61,Calculations!$C$118))+(1-Control!$C$7*Calculations!$C$87)*INDEX('Monthly Data'!R:R,Calculations!$C$116+MOD(AW61,Calculations!$C$118))</f>
        <v>-6.1115617667135171E-2</v>
      </c>
      <c r="FN61" s="86">
        <f ca="1">Control!$C$7*Calculations!$C$82*INDEX('Monthly Data'!N:N,Calculations!$C$116+MOD(AX61,Calculations!$C$118))+Control!$C$7*Calculations!$C$83*INDEX('Monthly Data'!O:O,Calculations!$C$116+MOD(AX61,Calculations!$C$118))+Control!$C$7*Calculations!$C$84*INDEX('Monthly Data'!P:P,Calculations!$C$116+MOD(AX61,Calculations!$C$118))+Control!$C$7*Calculations!$C$85*INDEX('Monthly Data'!Q:Q,Calculations!$C$116+MOD(AX61,Calculations!$C$118))+(1-Control!$C$7*Calculations!$C$87)*INDEX('Monthly Data'!R:R,Calculations!$C$116+MOD(AX61,Calculations!$C$118))</f>
        <v>-2.0269389991732112E-2</v>
      </c>
      <c r="FO61" s="86">
        <f ca="1">Control!$C$7*Calculations!$C$82*INDEX('Monthly Data'!N:N,Calculations!$C$116+MOD(AY61,Calculations!$C$118))+Control!$C$7*Calculations!$C$83*INDEX('Monthly Data'!O:O,Calculations!$C$116+MOD(AY61,Calculations!$C$118))+Control!$C$7*Calculations!$C$84*INDEX('Monthly Data'!P:P,Calculations!$C$116+MOD(AY61,Calculations!$C$118))+Control!$C$7*Calculations!$C$85*INDEX('Monthly Data'!Q:Q,Calculations!$C$116+MOD(AY61,Calculations!$C$118))+(1-Control!$C$7*Calculations!$C$87)*INDEX('Monthly Data'!R:R,Calculations!$C$116+MOD(AY61,Calculations!$C$118))</f>
        <v>5.1972609868760735E-3</v>
      </c>
      <c r="FP61" s="86">
        <f ca="1">Control!$C$7*Calculations!$C$82*INDEX('Monthly Data'!N:N,Calculations!$C$116+MOD(AZ61,Calculations!$C$118))+Control!$C$7*Calculations!$C$83*INDEX('Monthly Data'!O:O,Calculations!$C$116+MOD(AZ61,Calculations!$C$118))+Control!$C$7*Calculations!$C$84*INDEX('Monthly Data'!P:P,Calculations!$C$116+MOD(AZ61,Calculations!$C$118))+Control!$C$7*Calculations!$C$85*INDEX('Monthly Data'!Q:Q,Calculations!$C$116+MOD(AZ61,Calculations!$C$118))+(1-Control!$C$7*Calculations!$C$87)*INDEX('Monthly Data'!R:R,Calculations!$C$116+MOD(AZ61,Calculations!$C$118))</f>
        <v>7.857567536297622E-3</v>
      </c>
      <c r="FQ61" s="86">
        <f ca="1">Control!$C$7*Calculations!$C$82*INDEX('Monthly Data'!N:N,Calculations!$C$116+MOD(BA61,Calculations!$C$118))+Control!$C$7*Calculations!$C$83*INDEX('Monthly Data'!O:O,Calculations!$C$116+MOD(BA61,Calculations!$C$118))+Control!$C$7*Calculations!$C$84*INDEX('Monthly Data'!P:P,Calculations!$C$116+MOD(BA61,Calculations!$C$118))+Control!$C$7*Calculations!$C$85*INDEX('Monthly Data'!Q:Q,Calculations!$C$116+MOD(BA61,Calculations!$C$118))+(1-Control!$C$7*Calculations!$C$87)*INDEX('Monthly Data'!R:R,Calculations!$C$116+MOD(BA61,Calculations!$C$118))</f>
        <v>6.1009361253630504E-2</v>
      </c>
      <c r="FR61" s="86">
        <f ca="1">Control!$C$7*Calculations!$C$82*INDEX('Monthly Data'!N:N,Calculations!$C$116+MOD(BB61,Calculations!$C$118))+Control!$C$7*Calculations!$C$83*INDEX('Monthly Data'!O:O,Calculations!$C$116+MOD(BB61,Calculations!$C$118))+Control!$C$7*Calculations!$C$84*INDEX('Monthly Data'!P:P,Calculations!$C$116+MOD(BB61,Calculations!$C$118))+Control!$C$7*Calculations!$C$85*INDEX('Monthly Data'!Q:Q,Calculations!$C$116+MOD(BB61,Calculations!$C$118))+(1-Control!$C$7*Calculations!$C$87)*INDEX('Monthly Data'!R:R,Calculations!$C$116+MOD(BB61,Calculations!$C$118))</f>
        <v>3.127051071655923E-3</v>
      </c>
      <c r="FS61" s="86">
        <f ca="1">Control!$C$7*Calculations!$C$82*INDEX('Monthly Data'!N:N,Calculations!$C$116+MOD(BC61,Calculations!$C$118))+Control!$C$7*Calculations!$C$83*INDEX('Monthly Data'!O:O,Calculations!$C$116+MOD(BC61,Calculations!$C$118))+Control!$C$7*Calculations!$C$84*INDEX('Monthly Data'!P:P,Calculations!$C$116+MOD(BC61,Calculations!$C$118))+Control!$C$7*Calculations!$C$85*INDEX('Monthly Data'!Q:Q,Calculations!$C$116+MOD(BC61,Calculations!$C$118))+(1-Control!$C$7*Calculations!$C$87)*INDEX('Monthly Data'!R:R,Calculations!$C$116+MOD(BC61,Calculations!$C$118))</f>
        <v>-3.299557342782896E-2</v>
      </c>
      <c r="FT61" s="86">
        <f ca="1">Control!$C$7*Calculations!$C$82*INDEX('Monthly Data'!N:N,Calculations!$C$116+MOD(BD61,Calculations!$C$118))+Control!$C$7*Calculations!$C$83*INDEX('Monthly Data'!O:O,Calculations!$C$116+MOD(BD61,Calculations!$C$118))+Control!$C$7*Calculations!$C$84*INDEX('Monthly Data'!P:P,Calculations!$C$116+MOD(BD61,Calculations!$C$118))+Control!$C$7*Calculations!$C$85*INDEX('Monthly Data'!Q:Q,Calculations!$C$116+MOD(BD61,Calculations!$C$118))+(1-Control!$C$7*Calculations!$C$87)*INDEX('Monthly Data'!R:R,Calculations!$C$116+MOD(BD61,Calculations!$C$118))</f>
        <v>1.9073822767906517E-2</v>
      </c>
      <c r="FU61" s="86">
        <f ca="1">Control!$C$7*Calculations!$C$82*INDEX('Monthly Data'!N:N,Calculations!$C$116+MOD(BE61,Calculations!$C$118))+Control!$C$7*Calculations!$C$83*INDEX('Monthly Data'!O:O,Calculations!$C$116+MOD(BE61,Calculations!$C$118))+Control!$C$7*Calculations!$C$84*INDEX('Monthly Data'!P:P,Calculations!$C$116+MOD(BE61,Calculations!$C$118))+Control!$C$7*Calculations!$C$85*INDEX('Monthly Data'!Q:Q,Calculations!$C$116+MOD(BE61,Calculations!$C$118))+(1-Control!$C$7*Calculations!$C$87)*INDEX('Monthly Data'!R:R,Calculations!$C$116+MOD(BE61,Calculations!$C$118))</f>
        <v>1.8695385296339444E-2</v>
      </c>
      <c r="FV61" s="86">
        <f ca="1">Control!$C$7*Calculations!$C$82*INDEX('Monthly Data'!N:N,Calculations!$C$116+MOD(BF61,Calculations!$C$118))+Control!$C$7*Calculations!$C$83*INDEX('Monthly Data'!O:O,Calculations!$C$116+MOD(BF61,Calculations!$C$118))+Control!$C$7*Calculations!$C$84*INDEX('Monthly Data'!P:P,Calculations!$C$116+MOD(BF61,Calculations!$C$118))+Control!$C$7*Calculations!$C$85*INDEX('Monthly Data'!Q:Q,Calculations!$C$116+MOD(BF61,Calculations!$C$118))+(1-Control!$C$7*Calculations!$C$87)*INDEX('Monthly Data'!R:R,Calculations!$C$116+MOD(BF61,Calculations!$C$118))</f>
        <v>1.7484305259657981E-2</v>
      </c>
      <c r="FW61" s="86">
        <f ca="1">Control!$C$7*Calculations!$C$82*INDEX('Monthly Data'!N:N,Calculations!$C$116+MOD(BG61,Calculations!$C$118))+Control!$C$7*Calculations!$C$83*INDEX('Monthly Data'!O:O,Calculations!$C$116+MOD(BG61,Calculations!$C$118))+Control!$C$7*Calculations!$C$84*INDEX('Monthly Data'!P:P,Calculations!$C$116+MOD(BG61,Calculations!$C$118))+Control!$C$7*Calculations!$C$85*INDEX('Monthly Data'!Q:Q,Calculations!$C$116+MOD(BG61,Calculations!$C$118))+(1-Control!$C$7*Calculations!$C$87)*INDEX('Monthly Data'!R:R,Calculations!$C$116+MOD(BG61,Calculations!$C$118))</f>
        <v>-3.53368065312233E-2</v>
      </c>
      <c r="FX61" s="86">
        <f ca="1">Control!$C$7*Calculations!$C$82*INDEX('Monthly Data'!N:N,Calculations!$C$116+MOD(BH61,Calculations!$C$118))+Control!$C$7*Calculations!$C$83*INDEX('Monthly Data'!O:O,Calculations!$C$116+MOD(BH61,Calculations!$C$118))+Control!$C$7*Calculations!$C$84*INDEX('Monthly Data'!P:P,Calculations!$C$116+MOD(BH61,Calculations!$C$118))+Control!$C$7*Calculations!$C$85*INDEX('Monthly Data'!Q:Q,Calculations!$C$116+MOD(BH61,Calculations!$C$118))+(1-Control!$C$7*Calculations!$C$87)*INDEX('Monthly Data'!R:R,Calculations!$C$116+MOD(BH61,Calculations!$C$118))</f>
        <v>2.377894462657602E-2</v>
      </c>
      <c r="FY61" s="86">
        <f ca="1">Control!$C$7*Calculations!$C$82*INDEX('Monthly Data'!N:N,Calculations!$C$116+MOD(BI61,Calculations!$C$118))+Control!$C$7*Calculations!$C$83*INDEX('Monthly Data'!O:O,Calculations!$C$116+MOD(BI61,Calculations!$C$118))+Control!$C$7*Calculations!$C$84*INDEX('Monthly Data'!P:P,Calculations!$C$116+MOD(BI61,Calculations!$C$118))+Control!$C$7*Calculations!$C$85*INDEX('Monthly Data'!Q:Q,Calculations!$C$116+MOD(BI61,Calculations!$C$118))+(1-Control!$C$7*Calculations!$C$87)*INDEX('Monthly Data'!R:R,Calculations!$C$116+MOD(BI61,Calculations!$C$118))</f>
        <v>8.4240675975201049E-3</v>
      </c>
      <c r="FZ61" s="86">
        <f ca="1">Control!$C$7*Calculations!$C$82*INDEX('Monthly Data'!N:N,Calculations!$C$116+MOD(BJ61,Calculations!$C$118))+Control!$C$7*Calculations!$C$83*INDEX('Monthly Data'!O:O,Calculations!$C$116+MOD(BJ61,Calculations!$C$118))+Control!$C$7*Calculations!$C$84*INDEX('Monthly Data'!P:P,Calculations!$C$116+MOD(BJ61,Calculations!$C$118))+Control!$C$7*Calculations!$C$85*INDEX('Monthly Data'!Q:Q,Calculations!$C$116+MOD(BJ61,Calculations!$C$118))+(1-Control!$C$7*Calculations!$C$87)*INDEX('Monthly Data'!R:R,Calculations!$C$116+MOD(BJ61,Calculations!$C$118))</f>
        <v>1.046389543479892E-2</v>
      </c>
      <c r="GA61" s="86">
        <f ca="1">Control!$C$7*Calculations!$C$82*INDEX('Monthly Data'!N:N,Calculations!$C$116+MOD(BK61,Calculations!$C$118))+Control!$C$7*Calculations!$C$83*INDEX('Monthly Data'!O:O,Calculations!$C$116+MOD(BK61,Calculations!$C$118))+Control!$C$7*Calculations!$C$84*INDEX('Monthly Data'!P:P,Calculations!$C$116+MOD(BK61,Calculations!$C$118))+Control!$C$7*Calculations!$C$85*INDEX('Monthly Data'!Q:Q,Calculations!$C$116+MOD(BK61,Calculations!$C$118))+(1-Control!$C$7*Calculations!$C$87)*INDEX('Monthly Data'!R:R,Calculations!$C$116+MOD(BK61,Calculations!$C$118))</f>
        <v>1.3423979074716584E-2</v>
      </c>
      <c r="GB61" s="86">
        <f ca="1">Control!$C$7*Calculations!$C$82*INDEX('Monthly Data'!N:N,Calculations!$C$116+MOD(BL61,Calculations!$C$118))+Control!$C$7*Calculations!$C$83*INDEX('Monthly Data'!O:O,Calculations!$C$116+MOD(BL61,Calculations!$C$118))+Control!$C$7*Calculations!$C$84*INDEX('Monthly Data'!P:P,Calculations!$C$116+MOD(BL61,Calculations!$C$118))+Control!$C$7*Calculations!$C$85*INDEX('Monthly Data'!Q:Q,Calculations!$C$116+MOD(BL61,Calculations!$C$118))+(1-Control!$C$7*Calculations!$C$87)*INDEX('Monthly Data'!R:R,Calculations!$C$116+MOD(BL61,Calculations!$C$118))</f>
        <v>1.0018681835149534E-3</v>
      </c>
      <c r="GC61" s="86">
        <f ca="1">Control!$C$7*Calculations!$C$82*INDEX('Monthly Data'!N:N,Calculations!$C$116+MOD(BM61,Calculations!$C$118))+Control!$C$7*Calculations!$C$83*INDEX('Monthly Data'!O:O,Calculations!$C$116+MOD(BM61,Calculations!$C$118))+Control!$C$7*Calculations!$C$84*INDEX('Monthly Data'!P:P,Calculations!$C$116+MOD(BM61,Calculations!$C$118))+Control!$C$7*Calculations!$C$85*INDEX('Monthly Data'!Q:Q,Calculations!$C$116+MOD(BM61,Calculations!$C$118))+(1-Control!$C$7*Calculations!$C$87)*INDEX('Monthly Data'!R:R,Calculations!$C$116+MOD(BM61,Calculations!$C$118))</f>
        <v>3.127051071655923E-3</v>
      </c>
      <c r="GD61" s="86">
        <f ca="1">Control!$C$7*Calculations!$C$82*INDEX('Monthly Data'!N:N,Calculations!$C$116+MOD(BN61,Calculations!$C$118))+Control!$C$7*Calculations!$C$83*INDEX('Monthly Data'!O:O,Calculations!$C$116+MOD(BN61,Calculations!$C$118))+Control!$C$7*Calculations!$C$84*INDEX('Monthly Data'!P:P,Calculations!$C$116+MOD(BN61,Calculations!$C$118))+Control!$C$7*Calculations!$C$85*INDEX('Monthly Data'!Q:Q,Calculations!$C$116+MOD(BN61,Calculations!$C$118))+(1-Control!$C$7*Calculations!$C$87)*INDEX('Monthly Data'!R:R,Calculations!$C$116+MOD(BN61,Calculations!$C$118))</f>
        <v>1.1106855739851785E-2</v>
      </c>
      <c r="GE61" s="86">
        <f ca="1">Control!$C$7*Calculations!$C$82*INDEX('Monthly Data'!N:N,Calculations!$C$116+MOD(BO61,Calculations!$C$118))+Control!$C$7*Calculations!$C$83*INDEX('Monthly Data'!O:O,Calculations!$C$116+MOD(BO61,Calculations!$C$118))+Control!$C$7*Calculations!$C$84*INDEX('Monthly Data'!P:P,Calculations!$C$116+MOD(BO61,Calculations!$C$118))+Control!$C$7*Calculations!$C$85*INDEX('Monthly Data'!Q:Q,Calculations!$C$116+MOD(BO61,Calculations!$C$118))+(1-Control!$C$7*Calculations!$C$87)*INDEX('Monthly Data'!R:R,Calculations!$C$116+MOD(BO61,Calculations!$C$118))</f>
        <v>1.5108777406081684E-3</v>
      </c>
      <c r="GF61" s="86">
        <f ca="1">Control!$C$7*Calculations!$C$82*INDEX('Monthly Data'!N:N,Calculations!$C$116+MOD(BP61,Calculations!$C$118))+Control!$C$7*Calculations!$C$83*INDEX('Monthly Data'!O:O,Calculations!$C$116+MOD(BP61,Calculations!$C$118))+Control!$C$7*Calculations!$C$84*INDEX('Monthly Data'!P:P,Calculations!$C$116+MOD(BP61,Calculations!$C$118))+Control!$C$7*Calculations!$C$85*INDEX('Monthly Data'!Q:Q,Calculations!$C$116+MOD(BP61,Calculations!$C$118))+(1-Control!$C$7*Calculations!$C$87)*INDEX('Monthly Data'!R:R,Calculations!$C$116+MOD(BP61,Calculations!$C$118))</f>
        <v>3.4808428836917149E-3</v>
      </c>
      <c r="GG61" s="86">
        <f ca="1">Control!$C$7*Calculations!$C$82*INDEX('Monthly Data'!N:N,Calculations!$C$116+MOD(BQ61,Calculations!$C$118))+Control!$C$7*Calculations!$C$83*INDEX('Monthly Data'!O:O,Calculations!$C$116+MOD(BQ61,Calculations!$C$118))+Control!$C$7*Calculations!$C$84*INDEX('Monthly Data'!P:P,Calculations!$C$116+MOD(BQ61,Calculations!$C$118))+Control!$C$7*Calculations!$C$85*INDEX('Monthly Data'!Q:Q,Calculations!$C$116+MOD(BQ61,Calculations!$C$118))+(1-Control!$C$7*Calculations!$C$87)*INDEX('Monthly Data'!R:R,Calculations!$C$116+MOD(BQ61,Calculations!$C$118))</f>
        <v>2.4722579420195831E-2</v>
      </c>
      <c r="GH61" s="86">
        <f ca="1">Control!$C$7*Calculations!$C$82*INDEX('Monthly Data'!N:N,Calculations!$C$116+MOD(BR61,Calculations!$C$118))+Control!$C$7*Calculations!$C$83*INDEX('Monthly Data'!O:O,Calculations!$C$116+MOD(BR61,Calculations!$C$118))+Control!$C$7*Calculations!$C$84*INDEX('Monthly Data'!P:P,Calculations!$C$116+MOD(BR61,Calculations!$C$118))+Control!$C$7*Calculations!$C$85*INDEX('Monthly Data'!Q:Q,Calculations!$C$116+MOD(BR61,Calculations!$C$118))+(1-Control!$C$7*Calculations!$C$87)*INDEX('Monthly Data'!R:R,Calculations!$C$116+MOD(BR61,Calculations!$C$118))</f>
        <v>2.4470405846852006E-3</v>
      </c>
      <c r="GI61" s="86">
        <f ca="1">Control!$C$7*Calculations!$C$82*INDEX('Monthly Data'!N:N,Calculations!$C$116+MOD(BS61,Calculations!$C$118))+Control!$C$7*Calculations!$C$83*INDEX('Monthly Data'!O:O,Calculations!$C$116+MOD(BS61,Calculations!$C$118))+Control!$C$7*Calculations!$C$84*INDEX('Monthly Data'!P:P,Calculations!$C$116+MOD(BS61,Calculations!$C$118))+Control!$C$7*Calculations!$C$85*INDEX('Monthly Data'!Q:Q,Calculations!$C$116+MOD(BS61,Calculations!$C$118))+(1-Control!$C$7*Calculations!$C$87)*INDEX('Monthly Data'!R:R,Calculations!$C$116+MOD(BS61,Calculations!$C$118))</f>
        <v>1.5216630695380906E-2</v>
      </c>
      <c r="GJ61" s="86">
        <f ca="1">Control!$C$7*Calculations!$C$82*INDEX('Monthly Data'!N:N,Calculations!$C$116+MOD(BT61,Calculations!$C$118))+Control!$C$7*Calculations!$C$83*INDEX('Monthly Data'!O:O,Calculations!$C$116+MOD(BT61,Calculations!$C$118))+Control!$C$7*Calculations!$C$84*INDEX('Monthly Data'!P:P,Calculations!$C$116+MOD(BT61,Calculations!$C$118))+Control!$C$7*Calculations!$C$85*INDEX('Monthly Data'!Q:Q,Calculations!$C$116+MOD(BT61,Calculations!$C$118))+(1-Control!$C$7*Calculations!$C$87)*INDEX('Monthly Data'!R:R,Calculations!$C$116+MOD(BT61,Calculations!$C$118))</f>
        <v>4.4327772793586687E-3</v>
      </c>
      <c r="GK61" s="86">
        <f ca="1">Control!$C$7*Calculations!$C$82*INDEX('Monthly Data'!N:N,Calculations!$C$116+MOD(BU61,Calculations!$C$118))+Control!$C$7*Calculations!$C$83*INDEX('Monthly Data'!O:O,Calculations!$C$116+MOD(BU61,Calculations!$C$118))+Control!$C$7*Calculations!$C$84*INDEX('Monthly Data'!P:P,Calculations!$C$116+MOD(BU61,Calculations!$C$118))+Control!$C$7*Calculations!$C$85*INDEX('Monthly Data'!Q:Q,Calculations!$C$116+MOD(BU61,Calculations!$C$118))+(1-Control!$C$7*Calculations!$C$87)*INDEX('Monthly Data'!R:R,Calculations!$C$116+MOD(BU61,Calculations!$C$118))</f>
        <v>1.7831091590102856E-2</v>
      </c>
      <c r="GL61" s="86">
        <f ca="1">Control!$C$7*Calculations!$C$82*INDEX('Monthly Data'!N:N,Calculations!$C$116+MOD(BV61,Calculations!$C$118))+Control!$C$7*Calculations!$C$83*INDEX('Monthly Data'!O:O,Calculations!$C$116+MOD(BV61,Calculations!$C$118))+Control!$C$7*Calculations!$C$84*INDEX('Monthly Data'!P:P,Calculations!$C$116+MOD(BV61,Calculations!$C$118))+Control!$C$7*Calculations!$C$85*INDEX('Monthly Data'!Q:Q,Calculations!$C$116+MOD(BV61,Calculations!$C$118))+(1-Control!$C$7*Calculations!$C$87)*INDEX('Monthly Data'!R:R,Calculations!$C$116+MOD(BV61,Calculations!$C$118))</f>
        <v>1.5108777406081684E-3</v>
      </c>
      <c r="GM61" s="86">
        <f ca="1">Control!$C$7*Calculations!$C$82*INDEX('Monthly Data'!N:N,Calculations!$C$116+MOD(BW61,Calculations!$C$118))+Control!$C$7*Calculations!$C$83*INDEX('Monthly Data'!O:O,Calculations!$C$116+MOD(BW61,Calculations!$C$118))+Control!$C$7*Calculations!$C$84*INDEX('Monthly Data'!P:P,Calculations!$C$116+MOD(BW61,Calculations!$C$118))+Control!$C$7*Calculations!$C$85*INDEX('Monthly Data'!Q:Q,Calculations!$C$116+MOD(BW61,Calculations!$C$118))+(1-Control!$C$7*Calculations!$C$87)*INDEX('Monthly Data'!R:R,Calculations!$C$116+MOD(BW61,Calculations!$C$118))</f>
        <v>1.0415351832335435E-2</v>
      </c>
      <c r="GN61" s="86">
        <f ca="1">Control!$C$7*Calculations!$C$82*INDEX('Monthly Data'!N:N,Calculations!$C$116+MOD(BX61,Calculations!$C$118))+Control!$C$7*Calculations!$C$83*INDEX('Monthly Data'!O:O,Calculations!$C$116+MOD(BX61,Calculations!$C$118))+Control!$C$7*Calculations!$C$84*INDEX('Monthly Data'!P:P,Calculations!$C$116+MOD(BX61,Calculations!$C$118))+Control!$C$7*Calculations!$C$85*INDEX('Monthly Data'!Q:Q,Calculations!$C$116+MOD(BX61,Calculations!$C$118))+(1-Control!$C$7*Calculations!$C$87)*INDEX('Monthly Data'!R:R,Calculations!$C$116+MOD(BX61,Calculations!$C$118))</f>
        <v>1.2435425892067014E-2</v>
      </c>
      <c r="GO61" s="86">
        <f ca="1">Control!$C$7*Calculations!$C$82*INDEX('Monthly Data'!N:N,Calculations!$C$116+MOD(BY61,Calculations!$C$118))+Control!$C$7*Calculations!$C$83*INDEX('Monthly Data'!O:O,Calculations!$C$116+MOD(BY61,Calculations!$C$118))+Control!$C$7*Calculations!$C$84*INDEX('Monthly Data'!P:P,Calculations!$C$116+MOD(BY61,Calculations!$C$118))+Control!$C$7*Calculations!$C$85*INDEX('Monthly Data'!Q:Q,Calculations!$C$116+MOD(BY61,Calculations!$C$118))+(1-Control!$C$7*Calculations!$C$87)*INDEX('Monthly Data'!R:R,Calculations!$C$116+MOD(BY61,Calculations!$C$118))</f>
        <v>-7.5539743260223157E-3</v>
      </c>
      <c r="GP61" s="86">
        <f ca="1">Control!$C$7*Calculations!$C$82*INDEX('Monthly Data'!N:N,Calculations!$C$116+MOD(BZ61,Calculations!$C$118))+Control!$C$7*Calculations!$C$83*INDEX('Monthly Data'!O:O,Calculations!$C$116+MOD(BZ61,Calculations!$C$118))+Control!$C$7*Calculations!$C$84*INDEX('Monthly Data'!P:P,Calculations!$C$116+MOD(BZ61,Calculations!$C$118))+Control!$C$7*Calculations!$C$85*INDEX('Monthly Data'!Q:Q,Calculations!$C$116+MOD(BZ61,Calculations!$C$118))+(1-Control!$C$7*Calculations!$C$87)*INDEX('Monthly Data'!R:R,Calculations!$C$116+MOD(BZ61,Calculations!$C$118))</f>
        <v>2.1918137743539623E-2</v>
      </c>
      <c r="GQ61" s="86">
        <f ca="1">Control!$C$7*Calculations!$C$82*INDEX('Monthly Data'!N:N,Calculations!$C$116+MOD(CA61,Calculations!$C$118))+Control!$C$7*Calculations!$C$83*INDEX('Monthly Data'!O:O,Calculations!$C$116+MOD(CA61,Calculations!$C$118))+Control!$C$7*Calculations!$C$84*INDEX('Monthly Data'!P:P,Calculations!$C$116+MOD(CA61,Calculations!$C$118))+Control!$C$7*Calculations!$C$85*INDEX('Monthly Data'!Q:Q,Calculations!$C$116+MOD(CA61,Calculations!$C$118))+(1-Control!$C$7*Calculations!$C$87)*INDEX('Monthly Data'!R:R,Calculations!$C$116+MOD(CA61,Calculations!$C$118))</f>
        <v>1.7073665854433945E-2</v>
      </c>
      <c r="GR61" s="86">
        <f ca="1">Control!$C$7*Calculations!$C$82*INDEX('Monthly Data'!N:N,Calculations!$C$116+MOD(CB61,Calculations!$C$118))+Control!$C$7*Calculations!$C$83*INDEX('Monthly Data'!O:O,Calculations!$C$116+MOD(CB61,Calculations!$C$118))+Control!$C$7*Calculations!$C$84*INDEX('Monthly Data'!P:P,Calculations!$C$116+MOD(CB61,Calculations!$C$118))+Control!$C$7*Calculations!$C$85*INDEX('Monthly Data'!Q:Q,Calculations!$C$116+MOD(CB61,Calculations!$C$118))+(1-Control!$C$7*Calculations!$C$87)*INDEX('Monthly Data'!R:R,Calculations!$C$116+MOD(CB61,Calculations!$C$118))</f>
        <v>-7.3651264633385334E-4</v>
      </c>
      <c r="GS61" s="86">
        <f ca="1">Control!$C$7*Calculations!$C$82*INDEX('Monthly Data'!N:N,Calculations!$C$116+MOD(CC61,Calculations!$C$118))+Control!$C$7*Calculations!$C$83*INDEX('Monthly Data'!O:O,Calculations!$C$116+MOD(CC61,Calculations!$C$118))+Control!$C$7*Calculations!$C$84*INDEX('Monthly Data'!P:P,Calculations!$C$116+MOD(CC61,Calculations!$C$118))+Control!$C$7*Calculations!$C$85*INDEX('Monthly Data'!Q:Q,Calculations!$C$116+MOD(CC61,Calculations!$C$118))+(1-Control!$C$7*Calculations!$C$87)*INDEX('Monthly Data'!R:R,Calculations!$C$116+MOD(CC61,Calculations!$C$118))</f>
        <v>3.7596120283497965E-2</v>
      </c>
      <c r="GT61" s="86">
        <f ca="1">Control!$C$7*Calculations!$C$82*INDEX('Monthly Data'!N:N,Calculations!$C$116+MOD(CD61,Calculations!$C$118))+Control!$C$7*Calculations!$C$83*INDEX('Monthly Data'!O:O,Calculations!$C$116+MOD(CD61,Calculations!$C$118))+Control!$C$7*Calculations!$C$84*INDEX('Monthly Data'!P:P,Calculations!$C$116+MOD(CD61,Calculations!$C$118))+Control!$C$7*Calculations!$C$85*INDEX('Monthly Data'!Q:Q,Calculations!$C$116+MOD(CD61,Calculations!$C$118))+(1-Control!$C$7*Calculations!$C$87)*INDEX('Monthly Data'!R:R,Calculations!$C$116+MOD(CD61,Calculations!$C$118))</f>
        <v>1.5063457444773597E-2</v>
      </c>
      <c r="GU61" s="86">
        <f ca="1">Control!$C$7*Calculations!$C$82*INDEX('Monthly Data'!N:N,Calculations!$C$116+MOD(CE61,Calculations!$C$118))+Control!$C$7*Calculations!$C$83*INDEX('Monthly Data'!O:O,Calculations!$C$116+MOD(CE61,Calculations!$C$118))+Control!$C$7*Calculations!$C$84*INDEX('Monthly Data'!P:P,Calculations!$C$116+MOD(CE61,Calculations!$C$118))+Control!$C$7*Calculations!$C$85*INDEX('Monthly Data'!Q:Q,Calculations!$C$116+MOD(CE61,Calculations!$C$118))+(1-Control!$C$7*Calculations!$C$87)*INDEX('Monthly Data'!R:R,Calculations!$C$116+MOD(CE61,Calculations!$C$118))</f>
        <v>7.7184133340106598E-3</v>
      </c>
      <c r="GV61" s="86">
        <f ca="1">Control!$C$7*Calculations!$C$82*INDEX('Monthly Data'!N:N,Calculations!$C$116+MOD(CF61,Calculations!$C$118))+Control!$C$7*Calculations!$C$83*INDEX('Monthly Data'!O:O,Calculations!$C$116+MOD(CF61,Calculations!$C$118))+Control!$C$7*Calculations!$C$84*INDEX('Monthly Data'!P:P,Calculations!$C$116+MOD(CF61,Calculations!$C$118))+Control!$C$7*Calculations!$C$85*INDEX('Monthly Data'!Q:Q,Calculations!$C$116+MOD(CF61,Calculations!$C$118))+(1-Control!$C$7*Calculations!$C$87)*INDEX('Monthly Data'!R:R,Calculations!$C$116+MOD(CF61,Calculations!$C$118))</f>
        <v>3.1011313347584085E-2</v>
      </c>
      <c r="GW61" s="86">
        <f ca="1">Control!$C$7*Calculations!$C$82*INDEX('Monthly Data'!N:N,Calculations!$C$116+MOD(CG61,Calculations!$C$118))+Control!$C$7*Calculations!$C$83*INDEX('Monthly Data'!O:O,Calculations!$C$116+MOD(CG61,Calculations!$C$118))+Control!$C$7*Calculations!$C$84*INDEX('Monthly Data'!P:P,Calculations!$C$116+MOD(CG61,Calculations!$C$118))+Control!$C$7*Calculations!$C$85*INDEX('Monthly Data'!Q:Q,Calculations!$C$116+MOD(CG61,Calculations!$C$118))+(1-Control!$C$7*Calculations!$C$87)*INDEX('Monthly Data'!R:R,Calculations!$C$116+MOD(CG61,Calculations!$C$118))</f>
        <v>3.8809817903524786E-2</v>
      </c>
      <c r="GX61" s="86">
        <f ca="1">Control!$C$7*Calculations!$C$82*INDEX('Monthly Data'!N:N,Calculations!$C$116+MOD(CH61,Calculations!$C$118))+Control!$C$7*Calculations!$C$83*INDEX('Monthly Data'!O:O,Calculations!$C$116+MOD(CH61,Calculations!$C$118))+Control!$C$7*Calculations!$C$84*INDEX('Monthly Data'!P:P,Calculations!$C$116+MOD(CH61,Calculations!$C$118))+Control!$C$7*Calculations!$C$85*INDEX('Monthly Data'!Q:Q,Calculations!$C$116+MOD(CH61,Calculations!$C$118))+(1-Control!$C$7*Calculations!$C$87)*INDEX('Monthly Data'!R:R,Calculations!$C$116+MOD(CH61,Calculations!$C$118))</f>
        <v>6.1009361253630504E-2</v>
      </c>
      <c r="GY61" s="86">
        <f ca="1">Control!$C$7*Calculations!$C$82*INDEX('Monthly Data'!N:N,Calculations!$C$116+MOD(CI61,Calculations!$C$118))+Control!$C$7*Calculations!$C$83*INDEX('Monthly Data'!O:O,Calculations!$C$116+MOD(CI61,Calculations!$C$118))+Control!$C$7*Calculations!$C$84*INDEX('Monthly Data'!P:P,Calculations!$C$116+MOD(CI61,Calculations!$C$118))+Control!$C$7*Calculations!$C$85*INDEX('Monthly Data'!Q:Q,Calculations!$C$116+MOD(CI61,Calculations!$C$118))+(1-Control!$C$7*Calculations!$C$87)*INDEX('Monthly Data'!R:R,Calculations!$C$116+MOD(CI61,Calculations!$C$118))</f>
        <v>-7.4084874653726545E-3</v>
      </c>
      <c r="GZ61" s="86">
        <f ca="1">Control!$C$7*Calculations!$C$82*INDEX('Monthly Data'!N:N,Calculations!$C$116+MOD(CJ61,Calculations!$C$118))+Control!$C$7*Calculations!$C$83*INDEX('Monthly Data'!O:O,Calculations!$C$116+MOD(CJ61,Calculations!$C$118))+Control!$C$7*Calculations!$C$84*INDEX('Monthly Data'!P:P,Calculations!$C$116+MOD(CJ61,Calculations!$C$118))+Control!$C$7*Calculations!$C$85*INDEX('Monthly Data'!Q:Q,Calculations!$C$116+MOD(CJ61,Calculations!$C$118))+(1-Control!$C$7*Calculations!$C$87)*INDEX('Monthly Data'!R:R,Calculations!$C$116+MOD(CJ61,Calculations!$C$118))</f>
        <v>-2.5419860972892394E-2</v>
      </c>
      <c r="HA61" s="86">
        <f ca="1">Control!$C$7*Calculations!$C$82*INDEX('Monthly Data'!N:N,Calculations!$C$116+MOD(CK61,Calculations!$C$118))+Control!$C$7*Calculations!$C$83*INDEX('Monthly Data'!O:O,Calculations!$C$116+MOD(CK61,Calculations!$C$118))+Control!$C$7*Calculations!$C$84*INDEX('Monthly Data'!P:P,Calculations!$C$116+MOD(CK61,Calculations!$C$118))+Control!$C$7*Calculations!$C$85*INDEX('Monthly Data'!Q:Q,Calculations!$C$116+MOD(CK61,Calculations!$C$118))+(1-Control!$C$7*Calculations!$C$87)*INDEX('Monthly Data'!R:R,Calculations!$C$116+MOD(CK61,Calculations!$C$118))</f>
        <v>-1.6546126717384396E-2</v>
      </c>
      <c r="HB61" s="86">
        <f ca="1">Control!$C$7*Calculations!$C$82*INDEX('Monthly Data'!N:N,Calculations!$C$116+MOD(CL61,Calculations!$C$118))+Control!$C$7*Calculations!$C$83*INDEX('Monthly Data'!O:O,Calculations!$C$116+MOD(CL61,Calculations!$C$118))+Control!$C$7*Calculations!$C$84*INDEX('Monthly Data'!P:P,Calculations!$C$116+MOD(CL61,Calculations!$C$118))+Control!$C$7*Calculations!$C$85*INDEX('Monthly Data'!Q:Q,Calculations!$C$116+MOD(CL61,Calculations!$C$118))+(1-Control!$C$7*Calculations!$C$87)*INDEX('Monthly Data'!R:R,Calculations!$C$116+MOD(CL61,Calculations!$C$118))</f>
        <v>2.4722579420195831E-2</v>
      </c>
      <c r="HC61" s="86">
        <f ca="1">Control!$C$7*Calculations!$C$82*INDEX('Monthly Data'!N:N,Calculations!$C$116+MOD(CM61,Calculations!$C$118))+Control!$C$7*Calculations!$C$83*INDEX('Monthly Data'!O:O,Calculations!$C$116+MOD(CM61,Calculations!$C$118))+Control!$C$7*Calculations!$C$84*INDEX('Monthly Data'!P:P,Calculations!$C$116+MOD(CM61,Calculations!$C$118))+Control!$C$7*Calculations!$C$85*INDEX('Monthly Data'!Q:Q,Calculations!$C$116+MOD(CM61,Calculations!$C$118))+(1-Control!$C$7*Calculations!$C$87)*INDEX('Monthly Data'!R:R,Calculations!$C$116+MOD(CM61,Calculations!$C$118))</f>
        <v>1.1106855739851785E-2</v>
      </c>
      <c r="HD61" s="86">
        <f ca="1">Control!$C$7*Calculations!$C$82*INDEX('Monthly Data'!N:N,Calculations!$C$116+MOD(CN61,Calculations!$C$118))+Control!$C$7*Calculations!$C$83*INDEX('Monthly Data'!O:O,Calculations!$C$116+MOD(CN61,Calculations!$C$118))+Control!$C$7*Calculations!$C$84*INDEX('Monthly Data'!P:P,Calculations!$C$116+MOD(CN61,Calculations!$C$118))+Control!$C$7*Calculations!$C$85*INDEX('Monthly Data'!Q:Q,Calculations!$C$116+MOD(CN61,Calculations!$C$118))+(1-Control!$C$7*Calculations!$C$87)*INDEX('Monthly Data'!R:R,Calculations!$C$116+MOD(CN61,Calculations!$C$118))</f>
        <v>1.7361594973213587E-2</v>
      </c>
      <c r="HE61" s="86">
        <f ca="1">Control!$C$7*Calculations!$C$82*INDEX('Monthly Data'!N:N,Calculations!$C$116+MOD(CO61,Calculations!$C$118))+Control!$C$7*Calculations!$C$83*INDEX('Monthly Data'!O:O,Calculations!$C$116+MOD(CO61,Calculations!$C$118))+Control!$C$7*Calculations!$C$84*INDEX('Monthly Data'!P:P,Calculations!$C$116+MOD(CO61,Calculations!$C$118))+Control!$C$7*Calculations!$C$85*INDEX('Monthly Data'!Q:Q,Calculations!$C$116+MOD(CO61,Calculations!$C$118))+(1-Control!$C$7*Calculations!$C$87)*INDEX('Monthly Data'!R:R,Calculations!$C$116+MOD(CO61,Calculations!$C$118))</f>
        <v>3.6332715283247441E-2</v>
      </c>
      <c r="HF61" s="86">
        <f ca="1">Control!$C$7*Calculations!$C$82*INDEX('Monthly Data'!N:N,Calculations!$C$116+MOD(CP61,Calculations!$C$118))+Control!$C$7*Calculations!$C$83*INDEX('Monthly Data'!O:O,Calculations!$C$116+MOD(CP61,Calculations!$C$118))+Control!$C$7*Calculations!$C$84*INDEX('Monthly Data'!P:P,Calculations!$C$116+MOD(CP61,Calculations!$C$118))+Control!$C$7*Calculations!$C$85*INDEX('Monthly Data'!Q:Q,Calculations!$C$116+MOD(CP61,Calculations!$C$118))+(1-Control!$C$7*Calculations!$C$87)*INDEX('Monthly Data'!R:R,Calculations!$C$116+MOD(CP61,Calculations!$C$118))</f>
        <v>7.5897487599915015E-3</v>
      </c>
      <c r="HG61" s="86">
        <f ca="1">Control!$C$7*Calculations!$C$82*INDEX('Monthly Data'!N:N,Calculations!$C$116+MOD(CQ61,Calculations!$C$118))+Control!$C$7*Calculations!$C$83*INDEX('Monthly Data'!O:O,Calculations!$C$116+MOD(CQ61,Calculations!$C$118))+Control!$C$7*Calculations!$C$84*INDEX('Monthly Data'!P:P,Calculations!$C$116+MOD(CQ61,Calculations!$C$118))+Control!$C$7*Calculations!$C$85*INDEX('Monthly Data'!Q:Q,Calculations!$C$116+MOD(CQ61,Calculations!$C$118))+(1-Control!$C$7*Calculations!$C$87)*INDEX('Monthly Data'!R:R,Calculations!$C$116+MOD(CQ61,Calculations!$C$118))</f>
        <v>-1.3959200237295809E-2</v>
      </c>
      <c r="HH61" s="86">
        <f ca="1">Control!$C$7*Calculations!$C$82*INDEX('Monthly Data'!N:N,Calculations!$C$116+MOD(CR61,Calculations!$C$118))+Control!$C$7*Calculations!$C$83*INDEX('Monthly Data'!O:O,Calculations!$C$116+MOD(CR61,Calculations!$C$118))+Control!$C$7*Calculations!$C$84*INDEX('Monthly Data'!P:P,Calculations!$C$116+MOD(CR61,Calculations!$C$118))+Control!$C$7*Calculations!$C$85*INDEX('Monthly Data'!Q:Q,Calculations!$C$116+MOD(CR61,Calculations!$C$118))+(1-Control!$C$7*Calculations!$C$87)*INDEX('Monthly Data'!R:R,Calculations!$C$116+MOD(CR61,Calculations!$C$118))</f>
        <v>1.3423979074716584E-2</v>
      </c>
      <c r="HI61" s="86">
        <f ca="1">Control!$C$7*Calculations!$C$82*INDEX('Monthly Data'!N:N,Calculations!$C$116+MOD(CS61,Calculations!$C$118))+Control!$C$7*Calculations!$C$83*INDEX('Monthly Data'!O:O,Calculations!$C$116+MOD(CS61,Calculations!$C$118))+Control!$C$7*Calculations!$C$84*INDEX('Monthly Data'!P:P,Calculations!$C$116+MOD(CS61,Calculations!$C$118))+Control!$C$7*Calculations!$C$85*INDEX('Monthly Data'!Q:Q,Calculations!$C$116+MOD(CS61,Calculations!$C$118))+(1-Control!$C$7*Calculations!$C$87)*INDEX('Monthly Data'!R:R,Calculations!$C$116+MOD(CS61,Calculations!$C$118))</f>
        <v>3.1011313347584085E-2</v>
      </c>
      <c r="HJ61" s="86">
        <f ca="1">Control!$C$7*Calculations!$C$82*INDEX('Monthly Data'!N:N,Calculations!$C$116+MOD(CT61,Calculations!$C$118))+Control!$C$7*Calculations!$C$83*INDEX('Monthly Data'!O:O,Calculations!$C$116+MOD(CT61,Calculations!$C$118))+Control!$C$7*Calculations!$C$84*INDEX('Monthly Data'!P:P,Calculations!$C$116+MOD(CT61,Calculations!$C$118))+Control!$C$7*Calculations!$C$85*INDEX('Monthly Data'!Q:Q,Calculations!$C$116+MOD(CT61,Calculations!$C$118))+(1-Control!$C$7*Calculations!$C$87)*INDEX('Monthly Data'!R:R,Calculations!$C$116+MOD(CT61,Calculations!$C$118))</f>
        <v>1.3891563624307685E-2</v>
      </c>
      <c r="HK61" s="86">
        <f ca="1">Control!$C$7*Calculations!$C$82*INDEX('Monthly Data'!N:N,Calculations!$C$116+MOD(CU61,Calculations!$C$118))+Control!$C$7*Calculations!$C$83*INDEX('Monthly Data'!O:O,Calculations!$C$116+MOD(CU61,Calculations!$C$118))+Control!$C$7*Calculations!$C$84*INDEX('Monthly Data'!P:P,Calculations!$C$116+MOD(CU61,Calculations!$C$118))+Control!$C$7*Calculations!$C$85*INDEX('Monthly Data'!Q:Q,Calculations!$C$116+MOD(CU61,Calculations!$C$118))+(1-Control!$C$7*Calculations!$C$87)*INDEX('Monthly Data'!R:R,Calculations!$C$116+MOD(CU61,Calculations!$C$118))</f>
        <v>1.046389543479892E-2</v>
      </c>
      <c r="HL61" s="86">
        <f ca="1">Control!$C$7*Calculations!$C$82*INDEX('Monthly Data'!N:N,Calculations!$C$116+MOD(CV61,Calculations!$C$118))+Control!$C$7*Calculations!$C$83*INDEX('Monthly Data'!O:O,Calculations!$C$116+MOD(CV61,Calculations!$C$118))+Control!$C$7*Calculations!$C$84*INDEX('Monthly Data'!P:P,Calculations!$C$116+MOD(CV61,Calculations!$C$118))+Control!$C$7*Calculations!$C$85*INDEX('Monthly Data'!Q:Q,Calculations!$C$116+MOD(CV61,Calculations!$C$118))+(1-Control!$C$7*Calculations!$C$87)*INDEX('Monthly Data'!R:R,Calculations!$C$116+MOD(CV61,Calculations!$C$118))</f>
        <v>-2.0259958308006688E-2</v>
      </c>
      <c r="HM61" s="86">
        <f ca="1">Control!$C$7*Calculations!$C$82*INDEX('Monthly Data'!N:N,Calculations!$C$116+MOD(CW61,Calculations!$C$118))+Control!$C$7*Calculations!$C$83*INDEX('Monthly Data'!O:O,Calculations!$C$116+MOD(CW61,Calculations!$C$118))+Control!$C$7*Calculations!$C$84*INDEX('Monthly Data'!P:P,Calculations!$C$116+MOD(CW61,Calculations!$C$118))+Control!$C$7*Calculations!$C$85*INDEX('Monthly Data'!Q:Q,Calculations!$C$116+MOD(CW61,Calculations!$C$118))+(1-Control!$C$7*Calculations!$C$87)*INDEX('Monthly Data'!R:R,Calculations!$C$116+MOD(CW61,Calculations!$C$118))</f>
        <v>-7.4084874653726545E-3</v>
      </c>
      <c r="HN61" s="86">
        <f ca="1">Control!$C$7*Calculations!$C$82*INDEX('Monthly Data'!N:N,Calculations!$C$116+MOD(CX61,Calculations!$C$118))+Control!$C$7*Calculations!$C$83*INDEX('Monthly Data'!O:O,Calculations!$C$116+MOD(CX61,Calculations!$C$118))+Control!$C$7*Calculations!$C$84*INDEX('Monthly Data'!P:P,Calculations!$C$116+MOD(CX61,Calculations!$C$118))+Control!$C$7*Calculations!$C$85*INDEX('Monthly Data'!Q:Q,Calculations!$C$116+MOD(CX61,Calculations!$C$118))+(1-Control!$C$7*Calculations!$C$87)*INDEX('Monthly Data'!R:R,Calculations!$C$116+MOD(CX61,Calculations!$C$118))</f>
        <v>-7.3651264633385334E-4</v>
      </c>
      <c r="HO61" s="86">
        <f ca="1">Control!$C$7*Calculations!$C$82*INDEX('Monthly Data'!N:N,Calculations!$C$116+MOD(CY61,Calculations!$C$118))+Control!$C$7*Calculations!$C$83*INDEX('Monthly Data'!O:O,Calculations!$C$116+MOD(CY61,Calculations!$C$118))+Control!$C$7*Calculations!$C$84*INDEX('Monthly Data'!P:P,Calculations!$C$116+MOD(CY61,Calculations!$C$118))+Control!$C$7*Calculations!$C$85*INDEX('Monthly Data'!Q:Q,Calculations!$C$116+MOD(CY61,Calculations!$C$118))+(1-Control!$C$7*Calculations!$C$87)*INDEX('Monthly Data'!R:R,Calculations!$C$116+MOD(CY61,Calculations!$C$118))</f>
        <v>-1.4213734788548189E-2</v>
      </c>
      <c r="HP61" s="86">
        <f ca="1">Control!$C$7*Calculations!$C$82*INDEX('Monthly Data'!N:N,Calculations!$C$116+MOD(CZ61,Calculations!$C$118))+Control!$C$7*Calculations!$C$83*INDEX('Monthly Data'!O:O,Calculations!$C$116+MOD(CZ61,Calculations!$C$118))+Control!$C$7*Calculations!$C$84*INDEX('Monthly Data'!P:P,Calculations!$C$116+MOD(CZ61,Calculations!$C$118))+Control!$C$7*Calculations!$C$85*INDEX('Monthly Data'!Q:Q,Calculations!$C$116+MOD(CZ61,Calculations!$C$118))+(1-Control!$C$7*Calculations!$C$87)*INDEX('Monthly Data'!R:R,Calculations!$C$116+MOD(CZ61,Calculations!$C$118))</f>
        <v>1.9073822767906517E-2</v>
      </c>
      <c r="HQ61" s="86">
        <f ca="1">Control!$C$7*Calculations!$C$82*INDEX('Monthly Data'!N:N,Calculations!$C$116+MOD(DA61,Calculations!$C$118))+Control!$C$7*Calculations!$C$83*INDEX('Monthly Data'!O:O,Calculations!$C$116+MOD(DA61,Calculations!$C$118))+Control!$C$7*Calculations!$C$84*INDEX('Monthly Data'!P:P,Calculations!$C$116+MOD(DA61,Calculations!$C$118))+Control!$C$7*Calculations!$C$85*INDEX('Monthly Data'!Q:Q,Calculations!$C$116+MOD(DA61,Calculations!$C$118))+(1-Control!$C$7*Calculations!$C$87)*INDEX('Monthly Data'!R:R,Calculations!$C$116+MOD(DA61,Calculations!$C$118))</f>
        <v>3.8809817903524786E-2</v>
      </c>
      <c r="HR61" s="86">
        <f ca="1">Control!$C$7*Calculations!$C$82*INDEX('Monthly Data'!N:N,Calculations!$C$116+MOD(DB61,Calculations!$C$118))+Control!$C$7*Calculations!$C$83*INDEX('Monthly Data'!O:O,Calculations!$C$116+MOD(DB61,Calculations!$C$118))+Control!$C$7*Calculations!$C$84*INDEX('Monthly Data'!P:P,Calculations!$C$116+MOD(DB61,Calculations!$C$118))+Control!$C$7*Calculations!$C$85*INDEX('Monthly Data'!Q:Q,Calculations!$C$116+MOD(DB61,Calculations!$C$118))+(1-Control!$C$7*Calculations!$C$87)*INDEX('Monthly Data'!R:R,Calculations!$C$116+MOD(DB61,Calculations!$C$118))</f>
        <v>1.7484305259657981E-2</v>
      </c>
      <c r="HS61" s="86">
        <f ca="1">Control!$C$7*Calculations!$C$82*INDEX('Monthly Data'!N:N,Calculations!$C$116+MOD(DC61,Calculations!$C$118))+Control!$C$7*Calculations!$C$83*INDEX('Monthly Data'!O:O,Calculations!$C$116+MOD(DC61,Calculations!$C$118))+Control!$C$7*Calculations!$C$84*INDEX('Monthly Data'!P:P,Calculations!$C$116+MOD(DC61,Calculations!$C$118))+Control!$C$7*Calculations!$C$85*INDEX('Monthly Data'!Q:Q,Calculations!$C$116+MOD(DC61,Calculations!$C$118))+(1-Control!$C$7*Calculations!$C$87)*INDEX('Monthly Data'!R:R,Calculations!$C$116+MOD(DC61,Calculations!$C$118))</f>
        <v>-6.1115617667135171E-2</v>
      </c>
      <c r="HT61" s="86">
        <f ca="1">Control!$C$7*Calculations!$C$82*INDEX('Monthly Data'!N:N,Calculations!$C$116+MOD(DD61,Calculations!$C$118))+Control!$C$7*Calculations!$C$83*INDEX('Monthly Data'!O:O,Calculations!$C$116+MOD(DD61,Calculations!$C$118))+Control!$C$7*Calculations!$C$84*INDEX('Monthly Data'!P:P,Calculations!$C$116+MOD(DD61,Calculations!$C$118))+Control!$C$7*Calculations!$C$85*INDEX('Monthly Data'!Q:Q,Calculations!$C$116+MOD(DD61,Calculations!$C$118))+(1-Control!$C$7*Calculations!$C$87)*INDEX('Monthly Data'!R:R,Calculations!$C$116+MOD(DD61,Calculations!$C$118))</f>
        <v>-4.0413381192162513E-2</v>
      </c>
      <c r="HU61" s="86">
        <f ca="1">Control!$C$7*Calculations!$C$82*INDEX('Monthly Data'!N:N,Calculations!$C$116+MOD(DE61,Calculations!$C$118))+Control!$C$7*Calculations!$C$83*INDEX('Monthly Data'!O:O,Calculations!$C$116+MOD(DE61,Calculations!$C$118))+Control!$C$7*Calculations!$C$84*INDEX('Monthly Data'!P:P,Calculations!$C$116+MOD(DE61,Calculations!$C$118))+Control!$C$7*Calculations!$C$85*INDEX('Monthly Data'!Q:Q,Calculations!$C$116+MOD(DE61,Calculations!$C$118))+(1-Control!$C$7*Calculations!$C$87)*INDEX('Monthly Data'!R:R,Calculations!$C$116+MOD(DE61,Calculations!$C$118))</f>
        <v>-3.8554137824290124E-2</v>
      </c>
      <c r="HV61" s="86">
        <f ca="1">Control!$C$7*Calculations!$C$82*INDEX('Monthly Data'!N:N,Calculations!$C$116+MOD(DF61,Calculations!$C$118))+Control!$C$7*Calculations!$C$83*INDEX('Monthly Data'!O:O,Calculations!$C$116+MOD(DF61,Calculations!$C$118))+Control!$C$7*Calculations!$C$84*INDEX('Monthly Data'!P:P,Calculations!$C$116+MOD(DF61,Calculations!$C$118))+Control!$C$7*Calculations!$C$85*INDEX('Monthly Data'!Q:Q,Calculations!$C$116+MOD(DF61,Calculations!$C$118))+(1-Control!$C$7*Calculations!$C$87)*INDEX('Monthly Data'!R:R,Calculations!$C$116+MOD(DF61,Calculations!$C$118))</f>
        <v>3.9251937367756782E-3</v>
      </c>
      <c r="HW61" s="86">
        <f ca="1">Control!$C$7*Calculations!$C$82*INDEX('Monthly Data'!N:N,Calculations!$C$116+MOD(DG61,Calculations!$C$118))+Control!$C$7*Calculations!$C$83*INDEX('Monthly Data'!O:O,Calculations!$C$116+MOD(DG61,Calculations!$C$118))+Control!$C$7*Calculations!$C$84*INDEX('Monthly Data'!P:P,Calculations!$C$116+MOD(DG61,Calculations!$C$118))+Control!$C$7*Calculations!$C$85*INDEX('Monthly Data'!Q:Q,Calculations!$C$116+MOD(DG61,Calculations!$C$118))+(1-Control!$C$7*Calculations!$C$87)*INDEX('Monthly Data'!R:R,Calculations!$C$116+MOD(DG61,Calculations!$C$118))</f>
        <v>3.127051071655923E-3</v>
      </c>
      <c r="HX61" s="86">
        <f ca="1">Control!$C$7*Calculations!$C$82*INDEX('Monthly Data'!N:N,Calculations!$C$116+MOD(DH61,Calculations!$C$118))+Control!$C$7*Calculations!$C$83*INDEX('Monthly Data'!O:O,Calculations!$C$116+MOD(DH61,Calculations!$C$118))+Control!$C$7*Calculations!$C$84*INDEX('Monthly Data'!P:P,Calculations!$C$116+MOD(DH61,Calculations!$C$118))+Control!$C$7*Calculations!$C$85*INDEX('Monthly Data'!Q:Q,Calculations!$C$116+MOD(DH61,Calculations!$C$118))+(1-Control!$C$7*Calculations!$C$87)*INDEX('Monthly Data'!R:R,Calculations!$C$116+MOD(DH61,Calculations!$C$118))</f>
        <v>2.5325873776067674E-2</v>
      </c>
      <c r="HY61" s="86">
        <f ca="1">Control!$C$7*Calculations!$C$82*INDEX('Monthly Data'!N:N,Calculations!$C$116+MOD(DI61,Calculations!$C$118))+Control!$C$7*Calculations!$C$83*INDEX('Monthly Data'!O:O,Calculations!$C$116+MOD(DI61,Calculations!$C$118))+Control!$C$7*Calculations!$C$84*INDEX('Monthly Data'!P:P,Calculations!$C$116+MOD(DI61,Calculations!$C$118))+Control!$C$7*Calculations!$C$85*INDEX('Monthly Data'!Q:Q,Calculations!$C$116+MOD(DI61,Calculations!$C$118))+(1-Control!$C$7*Calculations!$C$87)*INDEX('Monthly Data'!R:R,Calculations!$C$116+MOD(DI61,Calculations!$C$118))</f>
        <v>5.8868730207813358E-3</v>
      </c>
      <c r="HZ61" s="86">
        <f ca="1">Control!$C$7*Calculations!$C$82*INDEX('Monthly Data'!N:N,Calculations!$C$116+MOD(DJ61,Calculations!$C$118))+Control!$C$7*Calculations!$C$83*INDEX('Monthly Data'!O:O,Calculations!$C$116+MOD(DJ61,Calculations!$C$118))+Control!$C$7*Calculations!$C$84*INDEX('Monthly Data'!P:P,Calculations!$C$116+MOD(DJ61,Calculations!$C$118))+Control!$C$7*Calculations!$C$85*INDEX('Monthly Data'!Q:Q,Calculations!$C$116+MOD(DJ61,Calculations!$C$118))+(1-Control!$C$7*Calculations!$C$87)*INDEX('Monthly Data'!R:R,Calculations!$C$116+MOD(DJ61,Calculations!$C$118))</f>
        <v>1.4915555251167555E-3</v>
      </c>
      <c r="IA61" s="86">
        <f ca="1">Control!$C$7*Calculations!$C$82*INDEX('Monthly Data'!N:N,Calculations!$C$116+MOD(DK61,Calculations!$C$118))+Control!$C$7*Calculations!$C$83*INDEX('Monthly Data'!O:O,Calculations!$C$116+MOD(DK61,Calculations!$C$118))+Control!$C$7*Calculations!$C$84*INDEX('Monthly Data'!P:P,Calculations!$C$116+MOD(DK61,Calculations!$C$118))+Control!$C$7*Calculations!$C$85*INDEX('Monthly Data'!Q:Q,Calculations!$C$116+MOD(DK61,Calculations!$C$118))+(1-Control!$C$7*Calculations!$C$87)*INDEX('Monthly Data'!R:R,Calculations!$C$116+MOD(DK61,Calculations!$C$118))</f>
        <v>1.5063457444773597E-2</v>
      </c>
      <c r="IB61" s="86">
        <f ca="1">Control!$C$7*Calculations!$C$82*INDEX('Monthly Data'!N:N,Calculations!$C$116+MOD(DL61,Calculations!$C$118))+Control!$C$7*Calculations!$C$83*INDEX('Monthly Data'!O:O,Calculations!$C$116+MOD(DL61,Calculations!$C$118))+Control!$C$7*Calculations!$C$84*INDEX('Monthly Data'!P:P,Calculations!$C$116+MOD(DL61,Calculations!$C$118))+Control!$C$7*Calculations!$C$85*INDEX('Monthly Data'!Q:Q,Calculations!$C$116+MOD(DL61,Calculations!$C$118))+(1-Control!$C$7*Calculations!$C$87)*INDEX('Monthly Data'!R:R,Calculations!$C$116+MOD(DL61,Calculations!$C$118))</f>
        <v>-3.9863250714949353E-2</v>
      </c>
      <c r="IC61" s="86">
        <f ca="1">Control!$C$7*Calculations!$C$82*INDEX('Monthly Data'!N:N,Calculations!$C$116+MOD(DM61,Calculations!$C$118))+Control!$C$7*Calculations!$C$83*INDEX('Monthly Data'!O:O,Calculations!$C$116+MOD(DM61,Calculations!$C$118))+Control!$C$7*Calculations!$C$84*INDEX('Monthly Data'!P:P,Calculations!$C$116+MOD(DM61,Calculations!$C$118))+Control!$C$7*Calculations!$C$85*INDEX('Monthly Data'!Q:Q,Calculations!$C$116+MOD(DM61,Calculations!$C$118))+(1-Control!$C$7*Calculations!$C$87)*INDEX('Monthly Data'!R:R,Calculations!$C$116+MOD(DM61,Calculations!$C$118))</f>
        <v>-9.5555592256394619E-3</v>
      </c>
      <c r="ID61" s="86">
        <f ca="1">Control!$C$7*Calculations!$C$82*INDEX('Monthly Data'!N:N,Calculations!$C$116+MOD(DN61,Calculations!$C$118))+Control!$C$7*Calculations!$C$83*INDEX('Monthly Data'!O:O,Calculations!$C$116+MOD(DN61,Calculations!$C$118))+Control!$C$7*Calculations!$C$84*INDEX('Monthly Data'!P:P,Calculations!$C$116+MOD(DN61,Calculations!$C$118))+Control!$C$7*Calculations!$C$85*INDEX('Monthly Data'!Q:Q,Calculations!$C$116+MOD(DN61,Calculations!$C$118))+(1-Control!$C$7*Calculations!$C$87)*INDEX('Monthly Data'!R:R,Calculations!$C$116+MOD(DN61,Calculations!$C$118))</f>
        <v>1.5108777406081684E-3</v>
      </c>
      <c r="IE61" s="86">
        <f ca="1">Control!$C$7*Calculations!$C$82*INDEX('Monthly Data'!N:N,Calculations!$C$116+MOD(DO61,Calculations!$C$118))+Control!$C$7*Calculations!$C$83*INDEX('Monthly Data'!O:O,Calculations!$C$116+MOD(DO61,Calculations!$C$118))+Control!$C$7*Calculations!$C$84*INDEX('Monthly Data'!P:P,Calculations!$C$116+MOD(DO61,Calculations!$C$118))+Control!$C$7*Calculations!$C$85*INDEX('Monthly Data'!Q:Q,Calculations!$C$116+MOD(DO61,Calculations!$C$118))+(1-Control!$C$7*Calculations!$C$87)*INDEX('Monthly Data'!R:R,Calculations!$C$116+MOD(DO61,Calculations!$C$118))</f>
        <v>4.5735623984309991E-2</v>
      </c>
      <c r="IF61" s="86">
        <f ca="1">Control!$C$7*Calculations!$C$82*INDEX('Monthly Data'!N:N,Calculations!$C$116+MOD(DP61,Calculations!$C$118))+Control!$C$7*Calculations!$C$83*INDEX('Monthly Data'!O:O,Calculations!$C$116+MOD(DP61,Calculations!$C$118))+Control!$C$7*Calculations!$C$84*INDEX('Monthly Data'!P:P,Calculations!$C$116+MOD(DP61,Calculations!$C$118))+Control!$C$7*Calculations!$C$85*INDEX('Monthly Data'!Q:Q,Calculations!$C$116+MOD(DP61,Calculations!$C$118))+(1-Control!$C$7*Calculations!$C$87)*INDEX('Monthly Data'!R:R,Calculations!$C$116+MOD(DP61,Calculations!$C$118))</f>
        <v>1.8695385296339444E-2</v>
      </c>
      <c r="IG61" s="88">
        <f ca="1">Control!$C$8*(1+DQ61)*(1+DR61)*(1+DS61)*(1+DT61)*(1+DU61)*(1+DV61)*(1+DW61)*(1+DX61)*(1+DY61)*(1+DZ61)*(1+EA61)*(1+EB61)*(1+EC61)*(1+ED61)*(1+EE61)*(1+EF61)*(1+EG61)*(1+EH61)*(1+EI61)*(1+EJ61)*(1+EK61)*(1+EL61)*(1+EM61)*(1+EN61)*(1+EO61)*(1+EP61)*(1+EQ61)*(1+ER61)*(1+ES61)*(1+ET61)*(1+EU61)*(1+EV61)*(1+EW61)*(1+EX61)*(1+EY61)*(1+EZ61)*(1+FA61)*(1+FB61)*(1+FC61)*(1+FD61)*(1+FE61)*(1+FF61)*(1+FG61)*(1+FH61)*(1+FI61)*(1+FJ61)*(1+FK61)*(1+FL61)*(1+FM61)*(1+FN61)*(1+FO61)*(1+FP61)*(1+FQ61)*(1+FR61)*(1+FS61)*(1+FT61)*(1+FU61)*(1+FV61)*(1+FW61)*(1+FX61)*(1+FY61)*(1+FZ61)*(1+GA61)*(1+GB61)*(1+GC61)*(1+GD61)*(1+GE61)*(1+GF61)*(1+GG61)*(1+GH61)*(1+GI61)*(1+GJ61)*(1+GK61)*(1+GL61)*(1+GM61)*(1+GN61)*(1+GO61)*(1+GP61)*(1+GQ61)*(1+GR61)*(1+GS61)*(1+GT61)*(1+GU61)*(1+GV61)*(1+GW61)*(1+GX61)*(1+GY61)*(1+GZ61)*(1+HA61)*(1+HB61)*(1+HC61)*(1+HD61)*(1+HE61)*(1+HF61)*(1+HG61)*(1+HH61)*(1+HI61)*(1+HJ61)*(1+HK61)*(1+HL61)*(1+HM61)*(1+HN61)*(1+HO61)*(1+HP61)*(1+HQ61)*(1+HR61)*(1+HS61)*(1+HT61)*(1+HU61)*(1+HV61)*(1+HW61)*(1+HX61)*(1+HY61)*(1+HZ61)*(1+IA61)*(1+IB61)*(1+IC61)*(1+ID61)*(1+IE61)*(1+IF61)</f>
        <v>116876.74454899241</v>
      </c>
    </row>
    <row r="62" spans="1:241" x14ac:dyDescent="0.25">
      <c r="A62">
        <v>113</v>
      </c>
      <c r="B62">
        <v>90</v>
      </c>
      <c r="C62">
        <v>102</v>
      </c>
      <c r="D62">
        <v>64</v>
      </c>
      <c r="E62">
        <v>3</v>
      </c>
      <c r="F62">
        <v>8</v>
      </c>
      <c r="G62">
        <v>59</v>
      </c>
      <c r="H62">
        <v>108</v>
      </c>
      <c r="I62">
        <v>1</v>
      </c>
      <c r="J62">
        <v>9</v>
      </c>
      <c r="K62">
        <v>61</v>
      </c>
      <c r="L62">
        <v>24</v>
      </c>
      <c r="M62">
        <v>37</v>
      </c>
      <c r="N62">
        <v>95</v>
      </c>
      <c r="O62">
        <v>107</v>
      </c>
      <c r="P62">
        <v>70</v>
      </c>
      <c r="Q62">
        <v>51</v>
      </c>
      <c r="R62">
        <v>82</v>
      </c>
      <c r="S62">
        <v>83</v>
      </c>
      <c r="T62">
        <v>106</v>
      </c>
      <c r="U62">
        <v>73</v>
      </c>
      <c r="V62">
        <v>5</v>
      </c>
      <c r="W62">
        <v>57</v>
      </c>
      <c r="X62">
        <v>18</v>
      </c>
      <c r="Y62">
        <v>45</v>
      </c>
      <c r="Z62">
        <v>62</v>
      </c>
      <c r="AA62">
        <v>86</v>
      </c>
      <c r="AB62">
        <v>78</v>
      </c>
      <c r="AC62">
        <v>86</v>
      </c>
      <c r="AD62">
        <v>66</v>
      </c>
      <c r="AE62">
        <v>108</v>
      </c>
      <c r="AF62">
        <v>50</v>
      </c>
      <c r="AG62">
        <v>21</v>
      </c>
      <c r="AH62">
        <v>93</v>
      </c>
      <c r="AI62">
        <v>72</v>
      </c>
      <c r="AJ62">
        <v>118</v>
      </c>
      <c r="AK62">
        <v>117</v>
      </c>
      <c r="AL62">
        <v>103</v>
      </c>
      <c r="AM62">
        <v>70</v>
      </c>
      <c r="AN62">
        <v>76</v>
      </c>
      <c r="AO62">
        <v>80</v>
      </c>
      <c r="AP62">
        <v>102</v>
      </c>
      <c r="AQ62">
        <v>36</v>
      </c>
      <c r="AR62">
        <v>68</v>
      </c>
      <c r="AS62">
        <v>111</v>
      </c>
      <c r="AT62">
        <v>36</v>
      </c>
      <c r="AU62">
        <v>107</v>
      </c>
      <c r="AV62">
        <v>76</v>
      </c>
      <c r="AW62">
        <v>44</v>
      </c>
      <c r="AX62">
        <v>47</v>
      </c>
      <c r="AY62">
        <v>114</v>
      </c>
      <c r="AZ62">
        <v>111</v>
      </c>
      <c r="BA62">
        <v>44</v>
      </c>
      <c r="BB62">
        <v>51</v>
      </c>
      <c r="BC62">
        <v>20</v>
      </c>
      <c r="BD62">
        <v>2</v>
      </c>
      <c r="BE62">
        <v>46</v>
      </c>
      <c r="BF62">
        <v>117</v>
      </c>
      <c r="BG62">
        <v>106</v>
      </c>
      <c r="BH62">
        <v>76</v>
      </c>
      <c r="BI62">
        <v>102</v>
      </c>
      <c r="BJ62">
        <v>36</v>
      </c>
      <c r="BK62">
        <v>45</v>
      </c>
      <c r="BL62">
        <v>14</v>
      </c>
      <c r="BM62">
        <v>24</v>
      </c>
      <c r="BN62">
        <v>84</v>
      </c>
      <c r="BO62">
        <v>71</v>
      </c>
      <c r="BP62">
        <v>30</v>
      </c>
      <c r="BQ62">
        <v>93</v>
      </c>
      <c r="BR62">
        <v>108</v>
      </c>
      <c r="BS62">
        <v>95</v>
      </c>
      <c r="BT62">
        <v>11</v>
      </c>
      <c r="BU62">
        <v>50</v>
      </c>
      <c r="BV62">
        <v>72</v>
      </c>
      <c r="BW62">
        <v>68</v>
      </c>
      <c r="BX62">
        <v>106</v>
      </c>
      <c r="BY62">
        <v>94</v>
      </c>
      <c r="BZ62">
        <v>79</v>
      </c>
      <c r="CA62">
        <v>62</v>
      </c>
      <c r="CB62">
        <v>48</v>
      </c>
      <c r="CC62">
        <v>82</v>
      </c>
      <c r="CD62">
        <v>35</v>
      </c>
      <c r="CE62">
        <v>12</v>
      </c>
      <c r="CF62">
        <v>81</v>
      </c>
      <c r="CG62">
        <v>31</v>
      </c>
      <c r="CH62">
        <v>70</v>
      </c>
      <c r="CI62">
        <v>2</v>
      </c>
      <c r="CJ62">
        <v>117</v>
      </c>
      <c r="CK62">
        <v>70</v>
      </c>
      <c r="CL62">
        <v>85</v>
      </c>
      <c r="CM62">
        <v>25</v>
      </c>
      <c r="CN62">
        <v>116</v>
      </c>
      <c r="CO62">
        <v>24</v>
      </c>
      <c r="CP62">
        <v>52</v>
      </c>
      <c r="CQ62">
        <v>117</v>
      </c>
      <c r="CR62">
        <v>36</v>
      </c>
      <c r="CS62">
        <v>1</v>
      </c>
      <c r="CT62">
        <v>89</v>
      </c>
      <c r="CU62">
        <v>51</v>
      </c>
      <c r="CV62">
        <v>95</v>
      </c>
      <c r="CW62">
        <v>62</v>
      </c>
      <c r="CX62">
        <v>41</v>
      </c>
      <c r="CY62">
        <v>67</v>
      </c>
      <c r="CZ62">
        <v>66</v>
      </c>
      <c r="DA62">
        <v>42</v>
      </c>
      <c r="DB62">
        <v>54</v>
      </c>
      <c r="DC62">
        <v>102</v>
      </c>
      <c r="DD62">
        <v>52</v>
      </c>
      <c r="DE62">
        <v>71</v>
      </c>
      <c r="DF62">
        <v>30</v>
      </c>
      <c r="DG62">
        <v>28</v>
      </c>
      <c r="DH62">
        <v>103</v>
      </c>
      <c r="DI62">
        <v>23</v>
      </c>
      <c r="DJ62">
        <v>9</v>
      </c>
      <c r="DK62">
        <v>118</v>
      </c>
      <c r="DL62">
        <v>118</v>
      </c>
      <c r="DM62">
        <v>8</v>
      </c>
      <c r="DN62">
        <v>45</v>
      </c>
      <c r="DO62">
        <v>113</v>
      </c>
      <c r="DP62">
        <v>93</v>
      </c>
      <c r="DQ62" s="86">
        <f ca="1">Control!$C$7*Calculations!$C$82*INDEX('Monthly Data'!N:N,Calculations!$C$116+MOD(A62,Calculations!$C$118))+Control!$C$7*Calculations!$C$83*INDEX('Monthly Data'!O:O,Calculations!$C$116+MOD(A62,Calculations!$C$118))+Control!$C$7*Calculations!$C$84*INDEX('Monthly Data'!P:P,Calculations!$C$116+MOD(A62,Calculations!$C$118))+Control!$C$7*Calculations!$C$85*INDEX('Monthly Data'!Q:Q,Calculations!$C$116+MOD(A62,Calculations!$C$118))+(1-Control!$C$7*Calculations!$C$87)*INDEX('Monthly Data'!R:R,Calculations!$C$116+MOD(A62,Calculations!$C$118))</f>
        <v>4.4327772793586687E-3</v>
      </c>
      <c r="DR62" s="86">
        <f ca="1">Control!$C$7*Calculations!$C$82*INDEX('Monthly Data'!N:N,Calculations!$C$116+MOD(B62,Calculations!$C$118))+Control!$C$7*Calculations!$C$83*INDEX('Monthly Data'!O:O,Calculations!$C$116+MOD(B62,Calculations!$C$118))+Control!$C$7*Calculations!$C$84*INDEX('Monthly Data'!P:P,Calculations!$C$116+MOD(B62,Calculations!$C$118))+Control!$C$7*Calculations!$C$85*INDEX('Monthly Data'!Q:Q,Calculations!$C$116+MOD(B62,Calculations!$C$118))+(1-Control!$C$7*Calculations!$C$87)*INDEX('Monthly Data'!R:R,Calculations!$C$116+MOD(B62,Calculations!$C$118))</f>
        <v>1.7831091590102856E-2</v>
      </c>
      <c r="DS62" s="86">
        <f ca="1">Control!$C$7*Calculations!$C$82*INDEX('Monthly Data'!N:N,Calculations!$C$116+MOD(C62,Calculations!$C$118))+Control!$C$7*Calculations!$C$83*INDEX('Monthly Data'!O:O,Calculations!$C$116+MOD(C62,Calculations!$C$118))+Control!$C$7*Calculations!$C$84*INDEX('Monthly Data'!P:P,Calculations!$C$116+MOD(C62,Calculations!$C$118))+Control!$C$7*Calculations!$C$85*INDEX('Monthly Data'!Q:Q,Calculations!$C$116+MOD(C62,Calculations!$C$118))+(1-Control!$C$7*Calculations!$C$87)*INDEX('Monthly Data'!R:R,Calculations!$C$116+MOD(C62,Calculations!$C$118))</f>
        <v>-1.8530040247387896E-2</v>
      </c>
      <c r="DT62" s="86">
        <f ca="1">Control!$C$7*Calculations!$C$82*INDEX('Monthly Data'!N:N,Calculations!$C$116+MOD(D62,Calculations!$C$118))+Control!$C$7*Calculations!$C$83*INDEX('Monthly Data'!O:O,Calculations!$C$116+MOD(D62,Calculations!$C$118))+Control!$C$7*Calculations!$C$84*INDEX('Monthly Data'!P:P,Calculations!$C$116+MOD(D62,Calculations!$C$118))+Control!$C$7*Calculations!$C$85*INDEX('Monthly Data'!Q:Q,Calculations!$C$116+MOD(D62,Calculations!$C$118))+(1-Control!$C$7*Calculations!$C$87)*INDEX('Monthly Data'!R:R,Calculations!$C$116+MOD(D62,Calculations!$C$118))</f>
        <v>-2.4571433440223247E-2</v>
      </c>
      <c r="DU62" s="86">
        <f ca="1">Control!$C$7*Calculations!$C$82*INDEX('Monthly Data'!N:N,Calculations!$C$116+MOD(E62,Calculations!$C$118))+Control!$C$7*Calculations!$C$83*INDEX('Monthly Data'!O:O,Calculations!$C$116+MOD(E62,Calculations!$C$118))+Control!$C$7*Calculations!$C$84*INDEX('Monthly Data'!P:P,Calculations!$C$116+MOD(E62,Calculations!$C$118))+Control!$C$7*Calculations!$C$85*INDEX('Monthly Data'!Q:Q,Calculations!$C$116+MOD(E62,Calculations!$C$118))+(1-Control!$C$7*Calculations!$C$87)*INDEX('Monthly Data'!R:R,Calculations!$C$116+MOD(E62,Calculations!$C$118))</f>
        <v>9.9793409618087695E-3</v>
      </c>
      <c r="DV62" s="86">
        <f ca="1">Control!$C$7*Calculations!$C$82*INDEX('Monthly Data'!N:N,Calculations!$C$116+MOD(F62,Calculations!$C$118))+Control!$C$7*Calculations!$C$83*INDEX('Monthly Data'!O:O,Calculations!$C$116+MOD(F62,Calculations!$C$118))+Control!$C$7*Calculations!$C$84*INDEX('Monthly Data'!P:P,Calculations!$C$116+MOD(F62,Calculations!$C$118))+Control!$C$7*Calculations!$C$85*INDEX('Monthly Data'!Q:Q,Calculations!$C$116+MOD(F62,Calculations!$C$118))+(1-Control!$C$7*Calculations!$C$87)*INDEX('Monthly Data'!R:R,Calculations!$C$116+MOD(F62,Calculations!$C$118))</f>
        <v>9.9787204839310462E-3</v>
      </c>
      <c r="DW62" s="86">
        <f ca="1">Control!$C$7*Calculations!$C$82*INDEX('Monthly Data'!N:N,Calculations!$C$116+MOD(G62,Calculations!$C$118))+Control!$C$7*Calculations!$C$83*INDEX('Monthly Data'!O:O,Calculations!$C$116+MOD(G62,Calculations!$C$118))+Control!$C$7*Calculations!$C$84*INDEX('Monthly Data'!P:P,Calculations!$C$116+MOD(G62,Calculations!$C$118))+Control!$C$7*Calculations!$C$85*INDEX('Monthly Data'!Q:Q,Calculations!$C$116+MOD(G62,Calculations!$C$118))+(1-Control!$C$7*Calculations!$C$87)*INDEX('Monthly Data'!R:R,Calculations!$C$116+MOD(G62,Calculations!$C$118))</f>
        <v>1.1704119272391494E-2</v>
      </c>
      <c r="DX62" s="86">
        <f ca="1">Control!$C$7*Calculations!$C$82*INDEX('Monthly Data'!N:N,Calculations!$C$116+MOD(H62,Calculations!$C$118))+Control!$C$7*Calculations!$C$83*INDEX('Monthly Data'!O:O,Calculations!$C$116+MOD(H62,Calculations!$C$118))+Control!$C$7*Calculations!$C$84*INDEX('Monthly Data'!P:P,Calculations!$C$116+MOD(H62,Calculations!$C$118))+Control!$C$7*Calculations!$C$85*INDEX('Monthly Data'!Q:Q,Calculations!$C$116+MOD(H62,Calculations!$C$118))+(1-Control!$C$7*Calculations!$C$87)*INDEX('Monthly Data'!R:R,Calculations!$C$116+MOD(H62,Calculations!$C$118))</f>
        <v>1.7073665854433945E-2</v>
      </c>
      <c r="DY62" s="86">
        <f ca="1">Control!$C$7*Calculations!$C$82*INDEX('Monthly Data'!N:N,Calculations!$C$116+MOD(I62,Calculations!$C$118))+Control!$C$7*Calculations!$C$83*INDEX('Monthly Data'!O:O,Calculations!$C$116+MOD(I62,Calculations!$C$118))+Control!$C$7*Calculations!$C$84*INDEX('Monthly Data'!P:P,Calculations!$C$116+MOD(I62,Calculations!$C$118))+Control!$C$7*Calculations!$C$85*INDEX('Monthly Data'!Q:Q,Calculations!$C$116+MOD(I62,Calculations!$C$118))+(1-Control!$C$7*Calculations!$C$87)*INDEX('Monthly Data'!R:R,Calculations!$C$116+MOD(I62,Calculations!$C$118))</f>
        <v>-9.9526758408448549E-3</v>
      </c>
      <c r="DZ62" s="86">
        <f ca="1">Control!$C$7*Calculations!$C$82*INDEX('Monthly Data'!N:N,Calculations!$C$116+MOD(J62,Calculations!$C$118))+Control!$C$7*Calculations!$C$83*INDEX('Monthly Data'!O:O,Calculations!$C$116+MOD(J62,Calculations!$C$118))+Control!$C$7*Calculations!$C$84*INDEX('Monthly Data'!P:P,Calculations!$C$116+MOD(J62,Calculations!$C$118))+Control!$C$7*Calculations!$C$85*INDEX('Monthly Data'!Q:Q,Calculations!$C$116+MOD(J62,Calculations!$C$118))+(1-Control!$C$7*Calculations!$C$87)*INDEX('Monthly Data'!R:R,Calculations!$C$116+MOD(J62,Calculations!$C$118))</f>
        <v>2.4470405846852006E-3</v>
      </c>
      <c r="EA62" s="86">
        <f ca="1">Control!$C$7*Calculations!$C$82*INDEX('Monthly Data'!N:N,Calculations!$C$116+MOD(K62,Calculations!$C$118))+Control!$C$7*Calculations!$C$83*INDEX('Monthly Data'!O:O,Calculations!$C$116+MOD(K62,Calculations!$C$118))+Control!$C$7*Calculations!$C$84*INDEX('Monthly Data'!P:P,Calculations!$C$116+MOD(K62,Calculations!$C$118))+Control!$C$7*Calculations!$C$85*INDEX('Monthly Data'!Q:Q,Calculations!$C$116+MOD(K62,Calculations!$C$118))+(1-Control!$C$7*Calculations!$C$87)*INDEX('Monthly Data'!R:R,Calculations!$C$116+MOD(K62,Calculations!$C$118))</f>
        <v>2.766281641786093E-2</v>
      </c>
      <c r="EB62" s="86">
        <f ca="1">Control!$C$7*Calculations!$C$82*INDEX('Monthly Data'!N:N,Calculations!$C$116+MOD(L62,Calculations!$C$118))+Control!$C$7*Calculations!$C$83*INDEX('Monthly Data'!O:O,Calculations!$C$116+MOD(L62,Calculations!$C$118))+Control!$C$7*Calculations!$C$84*INDEX('Monthly Data'!P:P,Calculations!$C$116+MOD(L62,Calculations!$C$118))+Control!$C$7*Calculations!$C$85*INDEX('Monthly Data'!Q:Q,Calculations!$C$116+MOD(L62,Calculations!$C$118))+(1-Control!$C$7*Calculations!$C$87)*INDEX('Monthly Data'!R:R,Calculations!$C$116+MOD(L62,Calculations!$C$118))</f>
        <v>4.2795950888382334E-3</v>
      </c>
      <c r="EC62" s="86">
        <f ca="1">Control!$C$7*Calculations!$C$82*INDEX('Monthly Data'!N:N,Calculations!$C$116+MOD(M62,Calculations!$C$118))+Control!$C$7*Calculations!$C$83*INDEX('Monthly Data'!O:O,Calculations!$C$116+MOD(M62,Calculations!$C$118))+Control!$C$7*Calculations!$C$84*INDEX('Monthly Data'!P:P,Calculations!$C$116+MOD(M62,Calculations!$C$118))+Control!$C$7*Calculations!$C$85*INDEX('Monthly Data'!Q:Q,Calculations!$C$116+MOD(M62,Calculations!$C$118))+(1-Control!$C$7*Calculations!$C$87)*INDEX('Monthly Data'!R:R,Calculations!$C$116+MOD(M62,Calculations!$C$118))</f>
        <v>1.2954540023127663E-2</v>
      </c>
      <c r="ED62" s="86">
        <f ca="1">Control!$C$7*Calculations!$C$82*INDEX('Monthly Data'!N:N,Calculations!$C$116+MOD(N62,Calculations!$C$118))+Control!$C$7*Calculations!$C$83*INDEX('Monthly Data'!O:O,Calculations!$C$116+MOD(N62,Calculations!$C$118))+Control!$C$7*Calculations!$C$84*INDEX('Monthly Data'!P:P,Calculations!$C$116+MOD(N62,Calculations!$C$118))+Control!$C$7*Calculations!$C$85*INDEX('Monthly Data'!Q:Q,Calculations!$C$116+MOD(N62,Calculations!$C$118))+(1-Control!$C$7*Calculations!$C$87)*INDEX('Monthly Data'!R:R,Calculations!$C$116+MOD(N62,Calculations!$C$118))</f>
        <v>1.5758278480433856E-2</v>
      </c>
      <c r="EE62" s="86">
        <f ca="1">Control!$C$7*Calculations!$C$82*INDEX('Monthly Data'!N:N,Calculations!$C$116+MOD(O62,Calculations!$C$118))+Control!$C$7*Calculations!$C$83*INDEX('Monthly Data'!O:O,Calculations!$C$116+MOD(O62,Calculations!$C$118))+Control!$C$7*Calculations!$C$84*INDEX('Monthly Data'!P:P,Calculations!$C$116+MOD(O62,Calculations!$C$118))+Control!$C$7*Calculations!$C$85*INDEX('Monthly Data'!Q:Q,Calculations!$C$116+MOD(O62,Calculations!$C$118))+(1-Control!$C$7*Calculations!$C$87)*INDEX('Monthly Data'!R:R,Calculations!$C$116+MOD(O62,Calculations!$C$118))</f>
        <v>1.5216630695380906E-2</v>
      </c>
      <c r="EF62" s="86">
        <f ca="1">Control!$C$7*Calculations!$C$82*INDEX('Monthly Data'!N:N,Calculations!$C$116+MOD(P62,Calculations!$C$118))+Control!$C$7*Calculations!$C$83*INDEX('Monthly Data'!O:O,Calculations!$C$116+MOD(P62,Calculations!$C$118))+Control!$C$7*Calculations!$C$84*INDEX('Monthly Data'!P:P,Calculations!$C$116+MOD(P62,Calculations!$C$118))+Control!$C$7*Calculations!$C$85*INDEX('Monthly Data'!Q:Q,Calculations!$C$116+MOD(P62,Calculations!$C$118))+(1-Control!$C$7*Calculations!$C$87)*INDEX('Monthly Data'!R:R,Calculations!$C$116+MOD(P62,Calculations!$C$118))</f>
        <v>3.8809817903524786E-2</v>
      </c>
      <c r="EG62" s="86">
        <f ca="1">Control!$C$7*Calculations!$C$82*INDEX('Monthly Data'!N:N,Calculations!$C$116+MOD(Q62,Calculations!$C$118))+Control!$C$7*Calculations!$C$83*INDEX('Monthly Data'!O:O,Calculations!$C$116+MOD(Q62,Calculations!$C$118))+Control!$C$7*Calculations!$C$84*INDEX('Monthly Data'!P:P,Calculations!$C$116+MOD(Q62,Calculations!$C$118))+Control!$C$7*Calculations!$C$85*INDEX('Monthly Data'!Q:Q,Calculations!$C$116+MOD(Q62,Calculations!$C$118))+(1-Control!$C$7*Calculations!$C$87)*INDEX('Monthly Data'!R:R,Calculations!$C$116+MOD(Q62,Calculations!$C$118))</f>
        <v>1.8695385296339444E-2</v>
      </c>
      <c r="EH62" s="86">
        <f ca="1">Control!$C$7*Calculations!$C$82*INDEX('Monthly Data'!N:N,Calculations!$C$116+MOD(R62,Calculations!$C$118))+Control!$C$7*Calculations!$C$83*INDEX('Monthly Data'!O:O,Calculations!$C$116+MOD(R62,Calculations!$C$118))+Control!$C$7*Calculations!$C$84*INDEX('Monthly Data'!P:P,Calculations!$C$116+MOD(R62,Calculations!$C$118))+Control!$C$7*Calculations!$C$85*INDEX('Monthly Data'!Q:Q,Calculations!$C$116+MOD(R62,Calculations!$C$118))+(1-Control!$C$7*Calculations!$C$87)*INDEX('Monthly Data'!R:R,Calculations!$C$116+MOD(R62,Calculations!$C$118))</f>
        <v>1.7361594973213587E-2</v>
      </c>
      <c r="EI62" s="86">
        <f ca="1">Control!$C$7*Calculations!$C$82*INDEX('Monthly Data'!N:N,Calculations!$C$116+MOD(S62,Calculations!$C$118))+Control!$C$7*Calculations!$C$83*INDEX('Monthly Data'!O:O,Calculations!$C$116+MOD(S62,Calculations!$C$118))+Control!$C$7*Calculations!$C$84*INDEX('Monthly Data'!P:P,Calculations!$C$116+MOD(S62,Calculations!$C$118))+Control!$C$7*Calculations!$C$85*INDEX('Monthly Data'!Q:Q,Calculations!$C$116+MOD(S62,Calculations!$C$118))+(1-Control!$C$7*Calculations!$C$87)*INDEX('Monthly Data'!R:R,Calculations!$C$116+MOD(S62,Calculations!$C$118))</f>
        <v>-7.8872955230675015E-3</v>
      </c>
      <c r="EJ62" s="86">
        <f ca="1">Control!$C$7*Calculations!$C$82*INDEX('Monthly Data'!N:N,Calculations!$C$116+MOD(T62,Calculations!$C$118))+Control!$C$7*Calculations!$C$83*INDEX('Monthly Data'!O:O,Calculations!$C$116+MOD(T62,Calculations!$C$118))+Control!$C$7*Calculations!$C$84*INDEX('Monthly Data'!P:P,Calculations!$C$116+MOD(T62,Calculations!$C$118))+Control!$C$7*Calculations!$C$85*INDEX('Monthly Data'!Q:Q,Calculations!$C$116+MOD(T62,Calculations!$C$118))+(1-Control!$C$7*Calculations!$C$87)*INDEX('Monthly Data'!R:R,Calculations!$C$116+MOD(T62,Calculations!$C$118))</f>
        <v>6.6954569943530936E-3</v>
      </c>
      <c r="EK62" s="86">
        <f ca="1">Control!$C$7*Calculations!$C$82*INDEX('Monthly Data'!N:N,Calculations!$C$116+MOD(U62,Calculations!$C$118))+Control!$C$7*Calculations!$C$83*INDEX('Monthly Data'!O:O,Calculations!$C$116+MOD(U62,Calculations!$C$118))+Control!$C$7*Calculations!$C$84*INDEX('Monthly Data'!P:P,Calculations!$C$116+MOD(U62,Calculations!$C$118))+Control!$C$7*Calculations!$C$85*INDEX('Monthly Data'!Q:Q,Calculations!$C$116+MOD(U62,Calculations!$C$118))+(1-Control!$C$7*Calculations!$C$87)*INDEX('Monthly Data'!R:R,Calculations!$C$116+MOD(U62,Calculations!$C$118))</f>
        <v>3.6332715283247441E-2</v>
      </c>
      <c r="EL62" s="86">
        <f ca="1">Control!$C$7*Calculations!$C$82*INDEX('Monthly Data'!N:N,Calculations!$C$116+MOD(V62,Calculations!$C$118))+Control!$C$7*Calculations!$C$83*INDEX('Monthly Data'!O:O,Calculations!$C$116+MOD(V62,Calculations!$C$118))+Control!$C$7*Calculations!$C$84*INDEX('Monthly Data'!P:P,Calculations!$C$116+MOD(V62,Calculations!$C$118))+Control!$C$7*Calculations!$C$85*INDEX('Monthly Data'!Q:Q,Calculations!$C$116+MOD(V62,Calculations!$C$118))+(1-Control!$C$7*Calculations!$C$87)*INDEX('Monthly Data'!R:R,Calculations!$C$116+MOD(V62,Calculations!$C$118))</f>
        <v>1.2722494017511032E-2</v>
      </c>
      <c r="EM62" s="86">
        <f ca="1">Control!$C$7*Calculations!$C$82*INDEX('Monthly Data'!N:N,Calculations!$C$116+MOD(W62,Calculations!$C$118))+Control!$C$7*Calculations!$C$83*INDEX('Monthly Data'!O:O,Calculations!$C$116+MOD(W62,Calculations!$C$118))+Control!$C$7*Calculations!$C$84*INDEX('Monthly Data'!P:P,Calculations!$C$116+MOD(W62,Calculations!$C$118))+Control!$C$7*Calculations!$C$85*INDEX('Monthly Data'!Q:Q,Calculations!$C$116+MOD(W62,Calculations!$C$118))+(1-Control!$C$7*Calculations!$C$87)*INDEX('Monthly Data'!R:R,Calculations!$C$116+MOD(W62,Calculations!$C$118))</f>
        <v>7.3538285850108537E-3</v>
      </c>
      <c r="EN62" s="86">
        <f ca="1">Control!$C$7*Calculations!$C$82*INDEX('Monthly Data'!N:N,Calculations!$C$116+MOD(X62,Calculations!$C$118))+Control!$C$7*Calculations!$C$83*INDEX('Monthly Data'!O:O,Calculations!$C$116+MOD(X62,Calculations!$C$118))+Control!$C$7*Calculations!$C$84*INDEX('Monthly Data'!P:P,Calculations!$C$116+MOD(X62,Calculations!$C$118))+Control!$C$7*Calculations!$C$85*INDEX('Monthly Data'!Q:Q,Calculations!$C$116+MOD(X62,Calculations!$C$118))+(1-Control!$C$7*Calculations!$C$87)*INDEX('Monthly Data'!R:R,Calculations!$C$116+MOD(X62,Calculations!$C$118))</f>
        <v>-7.4084874653726545E-3</v>
      </c>
      <c r="EO62" s="86">
        <f ca="1">Control!$C$7*Calculations!$C$82*INDEX('Monthly Data'!N:N,Calculations!$C$116+MOD(Y62,Calculations!$C$118))+Control!$C$7*Calculations!$C$83*INDEX('Monthly Data'!O:O,Calculations!$C$116+MOD(Y62,Calculations!$C$118))+Control!$C$7*Calculations!$C$84*INDEX('Monthly Data'!P:P,Calculations!$C$116+MOD(Y62,Calculations!$C$118))+Control!$C$7*Calculations!$C$85*INDEX('Monthly Data'!Q:Q,Calculations!$C$116+MOD(Y62,Calculations!$C$118))+(1-Control!$C$7*Calculations!$C$87)*INDEX('Monthly Data'!R:R,Calculations!$C$116+MOD(Y62,Calculations!$C$118))</f>
        <v>1.2435425892067014E-2</v>
      </c>
      <c r="EP62" s="86">
        <f ca="1">Control!$C$7*Calculations!$C$82*INDEX('Monthly Data'!N:N,Calculations!$C$116+MOD(Z62,Calculations!$C$118))+Control!$C$7*Calculations!$C$83*INDEX('Monthly Data'!O:O,Calculations!$C$116+MOD(Z62,Calculations!$C$118))+Control!$C$7*Calculations!$C$84*INDEX('Monthly Data'!P:P,Calculations!$C$116+MOD(Z62,Calculations!$C$118))+Control!$C$7*Calculations!$C$85*INDEX('Monthly Data'!Q:Q,Calculations!$C$116+MOD(Z62,Calculations!$C$118))+(1-Control!$C$7*Calculations!$C$87)*INDEX('Monthly Data'!R:R,Calculations!$C$116+MOD(Z62,Calculations!$C$118))</f>
        <v>-9.839093431862074E-3</v>
      </c>
      <c r="EQ62" s="86">
        <f ca="1">Control!$C$7*Calculations!$C$82*INDEX('Monthly Data'!N:N,Calculations!$C$116+MOD(AA62,Calculations!$C$118))+Control!$C$7*Calculations!$C$83*INDEX('Monthly Data'!O:O,Calculations!$C$116+MOD(AA62,Calculations!$C$118))+Control!$C$7*Calculations!$C$84*INDEX('Monthly Data'!P:P,Calculations!$C$116+MOD(AA62,Calculations!$C$118))+Control!$C$7*Calculations!$C$85*INDEX('Monthly Data'!Q:Q,Calculations!$C$116+MOD(AA62,Calculations!$C$118))+(1-Control!$C$7*Calculations!$C$87)*INDEX('Monthly Data'!R:R,Calculations!$C$116+MOD(AA62,Calculations!$C$118))</f>
        <v>4.5735623984309991E-2</v>
      </c>
      <c r="ER62" s="86">
        <f ca="1">Control!$C$7*Calculations!$C$82*INDEX('Monthly Data'!N:N,Calculations!$C$116+MOD(AB62,Calculations!$C$118))+Control!$C$7*Calculations!$C$83*INDEX('Monthly Data'!O:O,Calculations!$C$116+MOD(AB62,Calculations!$C$118))+Control!$C$7*Calculations!$C$84*INDEX('Monthly Data'!P:P,Calculations!$C$116+MOD(AB62,Calculations!$C$118))+Control!$C$7*Calculations!$C$85*INDEX('Monthly Data'!Q:Q,Calculations!$C$116+MOD(AB62,Calculations!$C$118))+(1-Control!$C$7*Calculations!$C$87)*INDEX('Monthly Data'!R:R,Calculations!$C$116+MOD(AB62,Calculations!$C$118))</f>
        <v>1.7472933988537529E-2</v>
      </c>
      <c r="ES62" s="86">
        <f ca="1">Control!$C$7*Calculations!$C$82*INDEX('Monthly Data'!N:N,Calculations!$C$116+MOD(AC62,Calculations!$C$118))+Control!$C$7*Calculations!$C$83*INDEX('Monthly Data'!O:O,Calculations!$C$116+MOD(AC62,Calculations!$C$118))+Control!$C$7*Calculations!$C$84*INDEX('Monthly Data'!P:P,Calculations!$C$116+MOD(AC62,Calculations!$C$118))+Control!$C$7*Calculations!$C$85*INDEX('Monthly Data'!Q:Q,Calculations!$C$116+MOD(AC62,Calculations!$C$118))+(1-Control!$C$7*Calculations!$C$87)*INDEX('Monthly Data'!R:R,Calculations!$C$116+MOD(AC62,Calculations!$C$118))</f>
        <v>4.5735623984309991E-2</v>
      </c>
      <c r="ET62" s="86">
        <f ca="1">Control!$C$7*Calculations!$C$82*INDEX('Monthly Data'!N:N,Calculations!$C$116+MOD(AD62,Calculations!$C$118))+Control!$C$7*Calculations!$C$83*INDEX('Monthly Data'!O:O,Calculations!$C$116+MOD(AD62,Calculations!$C$118))+Control!$C$7*Calculations!$C$84*INDEX('Monthly Data'!P:P,Calculations!$C$116+MOD(AD62,Calculations!$C$118))+Control!$C$7*Calculations!$C$85*INDEX('Monthly Data'!Q:Q,Calculations!$C$116+MOD(AD62,Calculations!$C$118))+(1-Control!$C$7*Calculations!$C$87)*INDEX('Monthly Data'!R:R,Calculations!$C$116+MOD(AD62,Calculations!$C$118))</f>
        <v>1.3891304280773396E-2</v>
      </c>
      <c r="EU62" s="86">
        <f ca="1">Control!$C$7*Calculations!$C$82*INDEX('Monthly Data'!N:N,Calculations!$C$116+MOD(AE62,Calculations!$C$118))+Control!$C$7*Calculations!$C$83*INDEX('Monthly Data'!O:O,Calculations!$C$116+MOD(AE62,Calculations!$C$118))+Control!$C$7*Calculations!$C$84*INDEX('Monthly Data'!P:P,Calculations!$C$116+MOD(AE62,Calculations!$C$118))+Control!$C$7*Calculations!$C$85*INDEX('Monthly Data'!Q:Q,Calculations!$C$116+MOD(AE62,Calculations!$C$118))+(1-Control!$C$7*Calculations!$C$87)*INDEX('Monthly Data'!R:R,Calculations!$C$116+MOD(AE62,Calculations!$C$118))</f>
        <v>1.7073665854433945E-2</v>
      </c>
      <c r="EV62" s="86">
        <f ca="1">Control!$C$7*Calculations!$C$82*INDEX('Monthly Data'!N:N,Calculations!$C$116+MOD(AF62,Calculations!$C$118))+Control!$C$7*Calculations!$C$83*INDEX('Monthly Data'!O:O,Calculations!$C$116+MOD(AF62,Calculations!$C$118))+Control!$C$7*Calculations!$C$84*INDEX('Monthly Data'!P:P,Calculations!$C$116+MOD(AF62,Calculations!$C$118))+Control!$C$7*Calculations!$C$85*INDEX('Monthly Data'!Q:Q,Calculations!$C$116+MOD(AF62,Calculations!$C$118))+(1-Control!$C$7*Calculations!$C$87)*INDEX('Monthly Data'!R:R,Calculations!$C$116+MOD(AF62,Calculations!$C$118))</f>
        <v>6.1009361253630504E-2</v>
      </c>
      <c r="EW62" s="86">
        <f ca="1">Control!$C$7*Calculations!$C$82*INDEX('Monthly Data'!N:N,Calculations!$C$116+MOD(AG62,Calculations!$C$118))+Control!$C$7*Calculations!$C$83*INDEX('Monthly Data'!O:O,Calculations!$C$116+MOD(AG62,Calculations!$C$118))+Control!$C$7*Calculations!$C$84*INDEX('Monthly Data'!P:P,Calculations!$C$116+MOD(AG62,Calculations!$C$118))+Control!$C$7*Calculations!$C$85*INDEX('Monthly Data'!Q:Q,Calculations!$C$116+MOD(AG62,Calculations!$C$118))+(1-Control!$C$7*Calculations!$C$87)*INDEX('Monthly Data'!R:R,Calculations!$C$116+MOD(AG62,Calculations!$C$118))</f>
        <v>1.5108777406081684E-3</v>
      </c>
      <c r="EX62" s="86">
        <f ca="1">Control!$C$7*Calculations!$C$82*INDEX('Monthly Data'!N:N,Calculations!$C$116+MOD(AH62,Calculations!$C$118))+Control!$C$7*Calculations!$C$83*INDEX('Monthly Data'!O:O,Calculations!$C$116+MOD(AH62,Calculations!$C$118))+Control!$C$7*Calculations!$C$84*INDEX('Monthly Data'!P:P,Calculations!$C$116+MOD(AH62,Calculations!$C$118))+Control!$C$7*Calculations!$C$85*INDEX('Monthly Data'!Q:Q,Calculations!$C$116+MOD(AH62,Calculations!$C$118))+(1-Control!$C$7*Calculations!$C$87)*INDEX('Monthly Data'!R:R,Calculations!$C$116+MOD(AH62,Calculations!$C$118))</f>
        <v>1.1809891087585166E-2</v>
      </c>
      <c r="EY62" s="86">
        <f ca="1">Control!$C$7*Calculations!$C$82*INDEX('Monthly Data'!N:N,Calculations!$C$116+MOD(AI62,Calculations!$C$118))+Control!$C$7*Calculations!$C$83*INDEX('Monthly Data'!O:O,Calculations!$C$116+MOD(AI62,Calculations!$C$118))+Control!$C$7*Calculations!$C$84*INDEX('Monthly Data'!P:P,Calculations!$C$116+MOD(AI62,Calculations!$C$118))+Control!$C$7*Calculations!$C$85*INDEX('Monthly Data'!Q:Q,Calculations!$C$116+MOD(AI62,Calculations!$C$118))+(1-Control!$C$7*Calculations!$C$87)*INDEX('Monthly Data'!R:R,Calculations!$C$116+MOD(AI62,Calculations!$C$118))</f>
        <v>-4.3408051735618014E-2</v>
      </c>
      <c r="EZ62" s="86">
        <f ca="1">Control!$C$7*Calculations!$C$82*INDEX('Monthly Data'!N:N,Calculations!$C$116+MOD(AJ62,Calculations!$C$118))+Control!$C$7*Calculations!$C$83*INDEX('Monthly Data'!O:O,Calculations!$C$116+MOD(AJ62,Calculations!$C$118))+Control!$C$7*Calculations!$C$84*INDEX('Monthly Data'!P:P,Calculations!$C$116+MOD(AJ62,Calculations!$C$118))+Control!$C$7*Calculations!$C$85*INDEX('Monthly Data'!Q:Q,Calculations!$C$116+MOD(AJ62,Calculations!$C$118))+(1-Control!$C$7*Calculations!$C$87)*INDEX('Monthly Data'!R:R,Calculations!$C$116+MOD(AJ62,Calculations!$C$118))</f>
        <v>3.4808428836917149E-3</v>
      </c>
      <c r="FA62" s="86">
        <f ca="1">Control!$C$7*Calculations!$C$82*INDEX('Monthly Data'!N:N,Calculations!$C$116+MOD(AK62,Calculations!$C$118))+Control!$C$7*Calculations!$C$83*INDEX('Monthly Data'!O:O,Calculations!$C$116+MOD(AK62,Calculations!$C$118))+Control!$C$7*Calculations!$C$84*INDEX('Monthly Data'!P:P,Calculations!$C$116+MOD(AK62,Calculations!$C$118))+Control!$C$7*Calculations!$C$85*INDEX('Monthly Data'!Q:Q,Calculations!$C$116+MOD(AK62,Calculations!$C$118))+(1-Control!$C$7*Calculations!$C$87)*INDEX('Monthly Data'!R:R,Calculations!$C$116+MOD(AK62,Calculations!$C$118))</f>
        <v>-7.3651264633385334E-4</v>
      </c>
      <c r="FB62" s="86">
        <f ca="1">Control!$C$7*Calculations!$C$82*INDEX('Monthly Data'!N:N,Calculations!$C$116+MOD(AL62,Calculations!$C$118))+Control!$C$7*Calculations!$C$83*INDEX('Monthly Data'!O:O,Calculations!$C$116+MOD(AL62,Calculations!$C$118))+Control!$C$7*Calculations!$C$84*INDEX('Monthly Data'!P:P,Calculations!$C$116+MOD(AL62,Calculations!$C$118))+Control!$C$7*Calculations!$C$85*INDEX('Monthly Data'!Q:Q,Calculations!$C$116+MOD(AL62,Calculations!$C$118))+(1-Control!$C$7*Calculations!$C$87)*INDEX('Monthly Data'!R:R,Calculations!$C$116+MOD(AL62,Calculations!$C$118))</f>
        <v>5.1972609868760735E-3</v>
      </c>
      <c r="FC62" s="86">
        <f ca="1">Control!$C$7*Calculations!$C$82*INDEX('Monthly Data'!N:N,Calculations!$C$116+MOD(AM62,Calculations!$C$118))+Control!$C$7*Calculations!$C$83*INDEX('Monthly Data'!O:O,Calculations!$C$116+MOD(AM62,Calculations!$C$118))+Control!$C$7*Calculations!$C$84*INDEX('Monthly Data'!P:P,Calculations!$C$116+MOD(AM62,Calculations!$C$118))+Control!$C$7*Calculations!$C$85*INDEX('Monthly Data'!Q:Q,Calculations!$C$116+MOD(AM62,Calculations!$C$118))+(1-Control!$C$7*Calculations!$C$87)*INDEX('Monthly Data'!R:R,Calculations!$C$116+MOD(AM62,Calculations!$C$118))</f>
        <v>3.8809817903524786E-2</v>
      </c>
      <c r="FD62" s="86">
        <f ca="1">Control!$C$7*Calculations!$C$82*INDEX('Monthly Data'!N:N,Calculations!$C$116+MOD(AN62,Calculations!$C$118))+Control!$C$7*Calculations!$C$83*INDEX('Monthly Data'!O:O,Calculations!$C$116+MOD(AN62,Calculations!$C$118))+Control!$C$7*Calculations!$C$84*INDEX('Monthly Data'!P:P,Calculations!$C$116+MOD(AN62,Calculations!$C$118))+Control!$C$7*Calculations!$C$85*INDEX('Monthly Data'!Q:Q,Calculations!$C$116+MOD(AN62,Calculations!$C$118))+(1-Control!$C$7*Calculations!$C$87)*INDEX('Monthly Data'!R:R,Calculations!$C$116+MOD(AN62,Calculations!$C$118))</f>
        <v>3.5231336013669103E-2</v>
      </c>
      <c r="FE62" s="86">
        <f ca="1">Control!$C$7*Calculations!$C$82*INDEX('Monthly Data'!N:N,Calculations!$C$116+MOD(AO62,Calculations!$C$118))+Control!$C$7*Calculations!$C$83*INDEX('Monthly Data'!O:O,Calculations!$C$116+MOD(AO62,Calculations!$C$118))+Control!$C$7*Calculations!$C$84*INDEX('Monthly Data'!P:P,Calculations!$C$116+MOD(AO62,Calculations!$C$118))+Control!$C$7*Calculations!$C$85*INDEX('Monthly Data'!Q:Q,Calculations!$C$116+MOD(AO62,Calculations!$C$118))+(1-Control!$C$7*Calculations!$C$87)*INDEX('Monthly Data'!R:R,Calculations!$C$116+MOD(AO62,Calculations!$C$118))</f>
        <v>-2.7490061308214487E-3</v>
      </c>
      <c r="FF62" s="86">
        <f ca="1">Control!$C$7*Calculations!$C$82*INDEX('Monthly Data'!N:N,Calculations!$C$116+MOD(AP62,Calculations!$C$118))+Control!$C$7*Calculations!$C$83*INDEX('Monthly Data'!O:O,Calculations!$C$116+MOD(AP62,Calculations!$C$118))+Control!$C$7*Calculations!$C$84*INDEX('Monthly Data'!P:P,Calculations!$C$116+MOD(AP62,Calculations!$C$118))+Control!$C$7*Calculations!$C$85*INDEX('Monthly Data'!Q:Q,Calculations!$C$116+MOD(AP62,Calculations!$C$118))+(1-Control!$C$7*Calculations!$C$87)*INDEX('Monthly Data'!R:R,Calculations!$C$116+MOD(AP62,Calculations!$C$118))</f>
        <v>-1.8530040247387896E-2</v>
      </c>
      <c r="FG62" s="86">
        <f ca="1">Control!$C$7*Calculations!$C$82*INDEX('Monthly Data'!N:N,Calculations!$C$116+MOD(AQ62,Calculations!$C$118))+Control!$C$7*Calculations!$C$83*INDEX('Monthly Data'!O:O,Calculations!$C$116+MOD(AQ62,Calculations!$C$118))+Control!$C$7*Calculations!$C$84*INDEX('Monthly Data'!P:P,Calculations!$C$116+MOD(AQ62,Calculations!$C$118))+Control!$C$7*Calculations!$C$85*INDEX('Monthly Data'!Q:Q,Calculations!$C$116+MOD(AQ62,Calculations!$C$118))+(1-Control!$C$7*Calculations!$C$87)*INDEX('Monthly Data'!R:R,Calculations!$C$116+MOD(AQ62,Calculations!$C$118))</f>
        <v>1.1106855739851785E-2</v>
      </c>
      <c r="FH62" s="86">
        <f ca="1">Control!$C$7*Calculations!$C$82*INDEX('Monthly Data'!N:N,Calculations!$C$116+MOD(AR62,Calculations!$C$118))+Control!$C$7*Calculations!$C$83*INDEX('Monthly Data'!O:O,Calculations!$C$116+MOD(AR62,Calculations!$C$118))+Control!$C$7*Calculations!$C$84*INDEX('Monthly Data'!P:P,Calculations!$C$116+MOD(AR62,Calculations!$C$118))+Control!$C$7*Calculations!$C$85*INDEX('Monthly Data'!Q:Q,Calculations!$C$116+MOD(AR62,Calculations!$C$118))+(1-Control!$C$7*Calculations!$C$87)*INDEX('Monthly Data'!R:R,Calculations!$C$116+MOD(AR62,Calculations!$C$118))</f>
        <v>2.2757992058453024E-3</v>
      </c>
      <c r="FI62" s="86">
        <f ca="1">Control!$C$7*Calculations!$C$82*INDEX('Monthly Data'!N:N,Calculations!$C$116+MOD(AS62,Calculations!$C$118))+Control!$C$7*Calculations!$C$83*INDEX('Monthly Data'!O:O,Calculations!$C$116+MOD(AS62,Calculations!$C$118))+Control!$C$7*Calculations!$C$84*INDEX('Monthly Data'!P:P,Calculations!$C$116+MOD(AS62,Calculations!$C$118))+Control!$C$7*Calculations!$C$85*INDEX('Monthly Data'!Q:Q,Calculations!$C$116+MOD(AS62,Calculations!$C$118))+(1-Control!$C$7*Calculations!$C$87)*INDEX('Monthly Data'!R:R,Calculations!$C$116+MOD(AS62,Calculations!$C$118))</f>
        <v>5.8868730207813358E-3</v>
      </c>
      <c r="FJ62" s="86">
        <f ca="1">Control!$C$7*Calculations!$C$82*INDEX('Monthly Data'!N:N,Calculations!$C$116+MOD(AT62,Calculations!$C$118))+Control!$C$7*Calculations!$C$83*INDEX('Monthly Data'!O:O,Calculations!$C$116+MOD(AT62,Calculations!$C$118))+Control!$C$7*Calculations!$C$84*INDEX('Monthly Data'!P:P,Calculations!$C$116+MOD(AT62,Calculations!$C$118))+Control!$C$7*Calculations!$C$85*INDEX('Monthly Data'!Q:Q,Calculations!$C$116+MOD(AT62,Calculations!$C$118))+(1-Control!$C$7*Calculations!$C$87)*INDEX('Monthly Data'!R:R,Calculations!$C$116+MOD(AT62,Calculations!$C$118))</f>
        <v>1.1106855739851785E-2</v>
      </c>
      <c r="FK62" s="86">
        <f ca="1">Control!$C$7*Calculations!$C$82*INDEX('Monthly Data'!N:N,Calculations!$C$116+MOD(AU62,Calculations!$C$118))+Control!$C$7*Calculations!$C$83*INDEX('Monthly Data'!O:O,Calculations!$C$116+MOD(AU62,Calculations!$C$118))+Control!$C$7*Calculations!$C$84*INDEX('Monthly Data'!P:P,Calculations!$C$116+MOD(AU62,Calculations!$C$118))+Control!$C$7*Calculations!$C$85*INDEX('Monthly Data'!Q:Q,Calculations!$C$116+MOD(AU62,Calculations!$C$118))+(1-Control!$C$7*Calculations!$C$87)*INDEX('Monthly Data'!R:R,Calculations!$C$116+MOD(AU62,Calculations!$C$118))</f>
        <v>1.5216630695380906E-2</v>
      </c>
      <c r="FL62" s="86">
        <f ca="1">Control!$C$7*Calculations!$C$82*INDEX('Monthly Data'!N:N,Calculations!$C$116+MOD(AV62,Calculations!$C$118))+Control!$C$7*Calculations!$C$83*INDEX('Monthly Data'!O:O,Calculations!$C$116+MOD(AV62,Calculations!$C$118))+Control!$C$7*Calculations!$C$84*INDEX('Monthly Data'!P:P,Calculations!$C$116+MOD(AV62,Calculations!$C$118))+Control!$C$7*Calculations!$C$85*INDEX('Monthly Data'!Q:Q,Calculations!$C$116+MOD(AV62,Calculations!$C$118))+(1-Control!$C$7*Calculations!$C$87)*INDEX('Monthly Data'!R:R,Calculations!$C$116+MOD(AV62,Calculations!$C$118))</f>
        <v>3.5231336013669103E-2</v>
      </c>
      <c r="FM62" s="86">
        <f ca="1">Control!$C$7*Calculations!$C$82*INDEX('Monthly Data'!N:N,Calculations!$C$116+MOD(AW62,Calculations!$C$118))+Control!$C$7*Calculations!$C$83*INDEX('Monthly Data'!O:O,Calculations!$C$116+MOD(AW62,Calculations!$C$118))+Control!$C$7*Calculations!$C$84*INDEX('Monthly Data'!P:P,Calculations!$C$116+MOD(AW62,Calculations!$C$118))+Control!$C$7*Calculations!$C$85*INDEX('Monthly Data'!Q:Q,Calculations!$C$116+MOD(AW62,Calculations!$C$118))+(1-Control!$C$7*Calculations!$C$87)*INDEX('Monthly Data'!R:R,Calculations!$C$116+MOD(AW62,Calculations!$C$118))</f>
        <v>2.377894462657602E-2</v>
      </c>
      <c r="FN62" s="86">
        <f ca="1">Control!$C$7*Calculations!$C$82*INDEX('Monthly Data'!N:N,Calculations!$C$116+MOD(AX62,Calculations!$C$118))+Control!$C$7*Calculations!$C$83*INDEX('Monthly Data'!O:O,Calculations!$C$116+MOD(AX62,Calculations!$C$118))+Control!$C$7*Calculations!$C$84*INDEX('Monthly Data'!P:P,Calculations!$C$116+MOD(AX62,Calculations!$C$118))+Control!$C$7*Calculations!$C$85*INDEX('Monthly Data'!Q:Q,Calculations!$C$116+MOD(AX62,Calculations!$C$118))+(1-Control!$C$7*Calculations!$C$87)*INDEX('Monthly Data'!R:R,Calculations!$C$116+MOD(AX62,Calculations!$C$118))</f>
        <v>3.1011313347584085E-2</v>
      </c>
      <c r="FO62" s="86">
        <f ca="1">Control!$C$7*Calculations!$C$82*INDEX('Monthly Data'!N:N,Calculations!$C$116+MOD(AY62,Calculations!$C$118))+Control!$C$7*Calculations!$C$83*INDEX('Monthly Data'!O:O,Calculations!$C$116+MOD(AY62,Calculations!$C$118))+Control!$C$7*Calculations!$C$84*INDEX('Monthly Data'!P:P,Calculations!$C$116+MOD(AY62,Calculations!$C$118))+Control!$C$7*Calculations!$C$85*INDEX('Monthly Data'!Q:Q,Calculations!$C$116+MOD(AY62,Calculations!$C$118))+(1-Control!$C$7*Calculations!$C$87)*INDEX('Monthly Data'!R:R,Calculations!$C$116+MOD(AY62,Calculations!$C$118))</f>
        <v>-2.5419860972892394E-2</v>
      </c>
      <c r="FP62" s="86">
        <f ca="1">Control!$C$7*Calculations!$C$82*INDEX('Monthly Data'!N:N,Calculations!$C$116+MOD(AZ62,Calculations!$C$118))+Control!$C$7*Calculations!$C$83*INDEX('Monthly Data'!O:O,Calculations!$C$116+MOD(AZ62,Calculations!$C$118))+Control!$C$7*Calculations!$C$84*INDEX('Monthly Data'!P:P,Calculations!$C$116+MOD(AZ62,Calculations!$C$118))+Control!$C$7*Calculations!$C$85*INDEX('Monthly Data'!Q:Q,Calculations!$C$116+MOD(AZ62,Calculations!$C$118))+(1-Control!$C$7*Calculations!$C$87)*INDEX('Monthly Data'!R:R,Calculations!$C$116+MOD(AZ62,Calculations!$C$118))</f>
        <v>5.8868730207813358E-3</v>
      </c>
      <c r="FQ62" s="86">
        <f ca="1">Control!$C$7*Calculations!$C$82*INDEX('Monthly Data'!N:N,Calculations!$C$116+MOD(BA62,Calculations!$C$118))+Control!$C$7*Calculations!$C$83*INDEX('Monthly Data'!O:O,Calculations!$C$116+MOD(BA62,Calculations!$C$118))+Control!$C$7*Calculations!$C$84*INDEX('Monthly Data'!P:P,Calculations!$C$116+MOD(BA62,Calculations!$C$118))+Control!$C$7*Calculations!$C$85*INDEX('Monthly Data'!Q:Q,Calculations!$C$116+MOD(BA62,Calculations!$C$118))+(1-Control!$C$7*Calculations!$C$87)*INDEX('Monthly Data'!R:R,Calculations!$C$116+MOD(BA62,Calculations!$C$118))</f>
        <v>2.377894462657602E-2</v>
      </c>
      <c r="FR62" s="86">
        <f ca="1">Control!$C$7*Calculations!$C$82*INDEX('Monthly Data'!N:N,Calculations!$C$116+MOD(BB62,Calculations!$C$118))+Control!$C$7*Calculations!$C$83*INDEX('Monthly Data'!O:O,Calculations!$C$116+MOD(BB62,Calculations!$C$118))+Control!$C$7*Calculations!$C$84*INDEX('Monthly Data'!P:P,Calculations!$C$116+MOD(BB62,Calculations!$C$118))+Control!$C$7*Calculations!$C$85*INDEX('Monthly Data'!Q:Q,Calculations!$C$116+MOD(BB62,Calculations!$C$118))+(1-Control!$C$7*Calculations!$C$87)*INDEX('Monthly Data'!R:R,Calculations!$C$116+MOD(BB62,Calculations!$C$118))</f>
        <v>1.8695385296339444E-2</v>
      </c>
      <c r="FS62" s="86">
        <f ca="1">Control!$C$7*Calculations!$C$82*INDEX('Monthly Data'!N:N,Calculations!$C$116+MOD(BC62,Calculations!$C$118))+Control!$C$7*Calculations!$C$83*INDEX('Monthly Data'!O:O,Calculations!$C$116+MOD(BC62,Calculations!$C$118))+Control!$C$7*Calculations!$C$84*INDEX('Monthly Data'!P:P,Calculations!$C$116+MOD(BC62,Calculations!$C$118))+Control!$C$7*Calculations!$C$85*INDEX('Monthly Data'!Q:Q,Calculations!$C$116+MOD(BC62,Calculations!$C$118))+(1-Control!$C$7*Calculations!$C$87)*INDEX('Monthly Data'!R:R,Calculations!$C$116+MOD(BC62,Calculations!$C$118))</f>
        <v>3.9251937367756782E-3</v>
      </c>
      <c r="FT62" s="86">
        <f ca="1">Control!$C$7*Calculations!$C$82*INDEX('Monthly Data'!N:N,Calculations!$C$116+MOD(BD62,Calculations!$C$118))+Control!$C$7*Calculations!$C$83*INDEX('Monthly Data'!O:O,Calculations!$C$116+MOD(BD62,Calculations!$C$118))+Control!$C$7*Calculations!$C$84*INDEX('Monthly Data'!P:P,Calculations!$C$116+MOD(BD62,Calculations!$C$118))+Control!$C$7*Calculations!$C$85*INDEX('Monthly Data'!Q:Q,Calculations!$C$116+MOD(BD62,Calculations!$C$118))+(1-Control!$C$7*Calculations!$C$87)*INDEX('Monthly Data'!R:R,Calculations!$C$116+MOD(BD62,Calculations!$C$118))</f>
        <v>7.7184133340106598E-3</v>
      </c>
      <c r="FU62" s="86">
        <f ca="1">Control!$C$7*Calculations!$C$82*INDEX('Monthly Data'!N:N,Calculations!$C$116+MOD(BE62,Calculations!$C$118))+Control!$C$7*Calculations!$C$83*INDEX('Monthly Data'!O:O,Calculations!$C$116+MOD(BE62,Calculations!$C$118))+Control!$C$7*Calculations!$C$84*INDEX('Monthly Data'!P:P,Calculations!$C$116+MOD(BE62,Calculations!$C$118))+Control!$C$7*Calculations!$C$85*INDEX('Monthly Data'!Q:Q,Calculations!$C$116+MOD(BE62,Calculations!$C$118))+(1-Control!$C$7*Calculations!$C$87)*INDEX('Monthly Data'!R:R,Calculations!$C$116+MOD(BE62,Calculations!$C$118))</f>
        <v>2.3307359621218403E-2</v>
      </c>
      <c r="FV62" s="86">
        <f ca="1">Control!$C$7*Calculations!$C$82*INDEX('Monthly Data'!N:N,Calculations!$C$116+MOD(BF62,Calculations!$C$118))+Control!$C$7*Calculations!$C$83*INDEX('Monthly Data'!O:O,Calculations!$C$116+MOD(BF62,Calculations!$C$118))+Control!$C$7*Calculations!$C$84*INDEX('Monthly Data'!P:P,Calculations!$C$116+MOD(BF62,Calculations!$C$118))+Control!$C$7*Calculations!$C$85*INDEX('Monthly Data'!Q:Q,Calculations!$C$116+MOD(BF62,Calculations!$C$118))+(1-Control!$C$7*Calculations!$C$87)*INDEX('Monthly Data'!R:R,Calculations!$C$116+MOD(BF62,Calculations!$C$118))</f>
        <v>-7.3651264633385334E-4</v>
      </c>
      <c r="FW62" s="86">
        <f ca="1">Control!$C$7*Calculations!$C$82*INDEX('Monthly Data'!N:N,Calculations!$C$116+MOD(BG62,Calculations!$C$118))+Control!$C$7*Calculations!$C$83*INDEX('Monthly Data'!O:O,Calculations!$C$116+MOD(BG62,Calculations!$C$118))+Control!$C$7*Calculations!$C$84*INDEX('Monthly Data'!P:P,Calculations!$C$116+MOD(BG62,Calculations!$C$118))+Control!$C$7*Calculations!$C$85*INDEX('Monthly Data'!Q:Q,Calculations!$C$116+MOD(BG62,Calculations!$C$118))+(1-Control!$C$7*Calculations!$C$87)*INDEX('Monthly Data'!R:R,Calculations!$C$116+MOD(BG62,Calculations!$C$118))</f>
        <v>6.6954569943530936E-3</v>
      </c>
      <c r="FX62" s="86">
        <f ca="1">Control!$C$7*Calculations!$C$82*INDEX('Monthly Data'!N:N,Calculations!$C$116+MOD(BH62,Calculations!$C$118))+Control!$C$7*Calculations!$C$83*INDEX('Monthly Data'!O:O,Calculations!$C$116+MOD(BH62,Calculations!$C$118))+Control!$C$7*Calculations!$C$84*INDEX('Monthly Data'!P:P,Calculations!$C$116+MOD(BH62,Calculations!$C$118))+Control!$C$7*Calculations!$C$85*INDEX('Monthly Data'!Q:Q,Calculations!$C$116+MOD(BH62,Calculations!$C$118))+(1-Control!$C$7*Calculations!$C$87)*INDEX('Monthly Data'!R:R,Calculations!$C$116+MOD(BH62,Calculations!$C$118))</f>
        <v>3.5231336013669103E-2</v>
      </c>
      <c r="FY62" s="86">
        <f ca="1">Control!$C$7*Calculations!$C$82*INDEX('Monthly Data'!N:N,Calculations!$C$116+MOD(BI62,Calculations!$C$118))+Control!$C$7*Calculations!$C$83*INDEX('Monthly Data'!O:O,Calculations!$C$116+MOD(BI62,Calculations!$C$118))+Control!$C$7*Calculations!$C$84*INDEX('Monthly Data'!P:P,Calculations!$C$116+MOD(BI62,Calculations!$C$118))+Control!$C$7*Calculations!$C$85*INDEX('Monthly Data'!Q:Q,Calculations!$C$116+MOD(BI62,Calculations!$C$118))+(1-Control!$C$7*Calculations!$C$87)*INDEX('Monthly Data'!R:R,Calculations!$C$116+MOD(BI62,Calculations!$C$118))</f>
        <v>-1.8530040247387896E-2</v>
      </c>
      <c r="FZ62" s="86">
        <f ca="1">Control!$C$7*Calculations!$C$82*INDEX('Monthly Data'!N:N,Calculations!$C$116+MOD(BJ62,Calculations!$C$118))+Control!$C$7*Calculations!$C$83*INDEX('Monthly Data'!O:O,Calculations!$C$116+MOD(BJ62,Calculations!$C$118))+Control!$C$7*Calculations!$C$84*INDEX('Monthly Data'!P:P,Calculations!$C$116+MOD(BJ62,Calculations!$C$118))+Control!$C$7*Calculations!$C$85*INDEX('Monthly Data'!Q:Q,Calculations!$C$116+MOD(BJ62,Calculations!$C$118))+(1-Control!$C$7*Calculations!$C$87)*INDEX('Monthly Data'!R:R,Calculations!$C$116+MOD(BJ62,Calculations!$C$118))</f>
        <v>1.1106855739851785E-2</v>
      </c>
      <c r="GA62" s="86">
        <f ca="1">Control!$C$7*Calculations!$C$82*INDEX('Monthly Data'!N:N,Calculations!$C$116+MOD(BK62,Calculations!$C$118))+Control!$C$7*Calculations!$C$83*INDEX('Monthly Data'!O:O,Calculations!$C$116+MOD(BK62,Calculations!$C$118))+Control!$C$7*Calculations!$C$84*INDEX('Monthly Data'!P:P,Calculations!$C$116+MOD(BK62,Calculations!$C$118))+Control!$C$7*Calculations!$C$85*INDEX('Monthly Data'!Q:Q,Calculations!$C$116+MOD(BK62,Calculations!$C$118))+(1-Control!$C$7*Calculations!$C$87)*INDEX('Monthly Data'!R:R,Calculations!$C$116+MOD(BK62,Calculations!$C$118))</f>
        <v>1.2435425892067014E-2</v>
      </c>
      <c r="GB62" s="86">
        <f ca="1">Control!$C$7*Calculations!$C$82*INDEX('Monthly Data'!N:N,Calculations!$C$116+MOD(BL62,Calculations!$C$118))+Control!$C$7*Calculations!$C$83*INDEX('Monthly Data'!O:O,Calculations!$C$116+MOD(BL62,Calculations!$C$118))+Control!$C$7*Calculations!$C$84*INDEX('Monthly Data'!P:P,Calculations!$C$116+MOD(BL62,Calculations!$C$118))+Control!$C$7*Calculations!$C$85*INDEX('Monthly Data'!Q:Q,Calculations!$C$116+MOD(BL62,Calculations!$C$118))+(1-Control!$C$7*Calculations!$C$87)*INDEX('Monthly Data'!R:R,Calculations!$C$116+MOD(BL62,Calculations!$C$118))</f>
        <v>9.5791276036140301E-3</v>
      </c>
      <c r="GC62" s="86">
        <f ca="1">Control!$C$7*Calculations!$C$82*INDEX('Monthly Data'!N:N,Calculations!$C$116+MOD(BM62,Calculations!$C$118))+Control!$C$7*Calculations!$C$83*INDEX('Monthly Data'!O:O,Calculations!$C$116+MOD(BM62,Calculations!$C$118))+Control!$C$7*Calculations!$C$84*INDEX('Monthly Data'!P:P,Calculations!$C$116+MOD(BM62,Calculations!$C$118))+Control!$C$7*Calculations!$C$85*INDEX('Monthly Data'!Q:Q,Calculations!$C$116+MOD(BM62,Calculations!$C$118))+(1-Control!$C$7*Calculations!$C$87)*INDEX('Monthly Data'!R:R,Calculations!$C$116+MOD(BM62,Calculations!$C$118))</f>
        <v>4.2795950888382334E-3</v>
      </c>
      <c r="GD62" s="86">
        <f ca="1">Control!$C$7*Calculations!$C$82*INDEX('Monthly Data'!N:N,Calculations!$C$116+MOD(BN62,Calculations!$C$118))+Control!$C$7*Calculations!$C$83*INDEX('Monthly Data'!O:O,Calculations!$C$116+MOD(BN62,Calculations!$C$118))+Control!$C$7*Calculations!$C$84*INDEX('Monthly Data'!P:P,Calculations!$C$116+MOD(BN62,Calculations!$C$118))+Control!$C$7*Calculations!$C$85*INDEX('Monthly Data'!Q:Q,Calculations!$C$116+MOD(BN62,Calculations!$C$118))+(1-Control!$C$7*Calculations!$C$87)*INDEX('Monthly Data'!R:R,Calculations!$C$116+MOD(BN62,Calculations!$C$118))</f>
        <v>-1.880155173376722E-2</v>
      </c>
      <c r="GE62" s="86">
        <f ca="1">Control!$C$7*Calculations!$C$82*INDEX('Monthly Data'!N:N,Calculations!$C$116+MOD(BO62,Calculations!$C$118))+Control!$C$7*Calculations!$C$83*INDEX('Monthly Data'!O:O,Calculations!$C$116+MOD(BO62,Calculations!$C$118))+Control!$C$7*Calculations!$C$84*INDEX('Monthly Data'!P:P,Calculations!$C$116+MOD(BO62,Calculations!$C$118))+Control!$C$7*Calculations!$C$85*INDEX('Monthly Data'!Q:Q,Calculations!$C$116+MOD(BO62,Calculations!$C$118))+(1-Control!$C$7*Calculations!$C$87)*INDEX('Monthly Data'!R:R,Calculations!$C$116+MOD(BO62,Calculations!$C$118))</f>
        <v>-2.072517756005474E-2</v>
      </c>
      <c r="GF62" s="86">
        <f ca="1">Control!$C$7*Calculations!$C$82*INDEX('Monthly Data'!N:N,Calculations!$C$116+MOD(BP62,Calculations!$C$118))+Control!$C$7*Calculations!$C$83*INDEX('Monthly Data'!O:O,Calculations!$C$116+MOD(BP62,Calculations!$C$118))+Control!$C$7*Calculations!$C$84*INDEX('Monthly Data'!P:P,Calculations!$C$116+MOD(BP62,Calculations!$C$118))+Control!$C$7*Calculations!$C$85*INDEX('Monthly Data'!Q:Q,Calculations!$C$116+MOD(BP62,Calculations!$C$118))+(1-Control!$C$7*Calculations!$C$87)*INDEX('Monthly Data'!R:R,Calculations!$C$116+MOD(BP62,Calculations!$C$118))</f>
        <v>7.9764341593600071E-3</v>
      </c>
      <c r="GG62" s="86">
        <f ca="1">Control!$C$7*Calculations!$C$82*INDEX('Monthly Data'!N:N,Calculations!$C$116+MOD(BQ62,Calculations!$C$118))+Control!$C$7*Calculations!$C$83*INDEX('Monthly Data'!O:O,Calculations!$C$116+MOD(BQ62,Calculations!$C$118))+Control!$C$7*Calculations!$C$84*INDEX('Monthly Data'!P:P,Calculations!$C$116+MOD(BQ62,Calculations!$C$118))+Control!$C$7*Calculations!$C$85*INDEX('Monthly Data'!Q:Q,Calculations!$C$116+MOD(BQ62,Calculations!$C$118))+(1-Control!$C$7*Calculations!$C$87)*INDEX('Monthly Data'!R:R,Calculations!$C$116+MOD(BQ62,Calculations!$C$118))</f>
        <v>1.1809891087585166E-2</v>
      </c>
      <c r="GH62" s="86">
        <f ca="1">Control!$C$7*Calculations!$C$82*INDEX('Monthly Data'!N:N,Calculations!$C$116+MOD(BR62,Calculations!$C$118))+Control!$C$7*Calculations!$C$83*INDEX('Monthly Data'!O:O,Calculations!$C$116+MOD(BR62,Calculations!$C$118))+Control!$C$7*Calculations!$C$84*INDEX('Monthly Data'!P:P,Calculations!$C$116+MOD(BR62,Calculations!$C$118))+Control!$C$7*Calculations!$C$85*INDEX('Monthly Data'!Q:Q,Calculations!$C$116+MOD(BR62,Calculations!$C$118))+(1-Control!$C$7*Calculations!$C$87)*INDEX('Monthly Data'!R:R,Calculations!$C$116+MOD(BR62,Calculations!$C$118))</f>
        <v>1.7073665854433945E-2</v>
      </c>
      <c r="GI62" s="86">
        <f ca="1">Control!$C$7*Calculations!$C$82*INDEX('Monthly Data'!N:N,Calculations!$C$116+MOD(BS62,Calculations!$C$118))+Control!$C$7*Calculations!$C$83*INDEX('Monthly Data'!O:O,Calculations!$C$116+MOD(BS62,Calculations!$C$118))+Control!$C$7*Calculations!$C$84*INDEX('Monthly Data'!P:P,Calculations!$C$116+MOD(BS62,Calculations!$C$118))+Control!$C$7*Calculations!$C$85*INDEX('Monthly Data'!Q:Q,Calculations!$C$116+MOD(BS62,Calculations!$C$118))+(1-Control!$C$7*Calculations!$C$87)*INDEX('Monthly Data'!R:R,Calculations!$C$116+MOD(BS62,Calculations!$C$118))</f>
        <v>1.5758278480433856E-2</v>
      </c>
      <c r="GJ62" s="86">
        <f ca="1">Control!$C$7*Calculations!$C$82*INDEX('Monthly Data'!N:N,Calculations!$C$116+MOD(BT62,Calculations!$C$118))+Control!$C$7*Calculations!$C$83*INDEX('Monthly Data'!O:O,Calculations!$C$116+MOD(BT62,Calculations!$C$118))+Control!$C$7*Calculations!$C$84*INDEX('Monthly Data'!P:P,Calculations!$C$116+MOD(BT62,Calculations!$C$118))+Control!$C$7*Calculations!$C$85*INDEX('Monthly Data'!Q:Q,Calculations!$C$116+MOD(BT62,Calculations!$C$118))+(1-Control!$C$7*Calculations!$C$87)*INDEX('Monthly Data'!R:R,Calculations!$C$116+MOD(BT62,Calculations!$C$118))</f>
        <v>1.0018681835149534E-3</v>
      </c>
      <c r="GK62" s="86">
        <f ca="1">Control!$C$7*Calculations!$C$82*INDEX('Monthly Data'!N:N,Calculations!$C$116+MOD(BU62,Calculations!$C$118))+Control!$C$7*Calculations!$C$83*INDEX('Monthly Data'!O:O,Calculations!$C$116+MOD(BU62,Calculations!$C$118))+Control!$C$7*Calculations!$C$84*INDEX('Monthly Data'!P:P,Calculations!$C$116+MOD(BU62,Calculations!$C$118))+Control!$C$7*Calculations!$C$85*INDEX('Monthly Data'!Q:Q,Calculations!$C$116+MOD(BU62,Calculations!$C$118))+(1-Control!$C$7*Calculations!$C$87)*INDEX('Monthly Data'!R:R,Calculations!$C$116+MOD(BU62,Calculations!$C$118))</f>
        <v>6.1009361253630504E-2</v>
      </c>
      <c r="GL62" s="86">
        <f ca="1">Control!$C$7*Calculations!$C$82*INDEX('Monthly Data'!N:N,Calculations!$C$116+MOD(BV62,Calculations!$C$118))+Control!$C$7*Calculations!$C$83*INDEX('Monthly Data'!O:O,Calculations!$C$116+MOD(BV62,Calculations!$C$118))+Control!$C$7*Calculations!$C$84*INDEX('Monthly Data'!P:P,Calculations!$C$116+MOD(BV62,Calculations!$C$118))+Control!$C$7*Calculations!$C$85*INDEX('Monthly Data'!Q:Q,Calculations!$C$116+MOD(BV62,Calculations!$C$118))+(1-Control!$C$7*Calculations!$C$87)*INDEX('Monthly Data'!R:R,Calculations!$C$116+MOD(BV62,Calculations!$C$118))</f>
        <v>-4.3408051735618014E-2</v>
      </c>
      <c r="GM62" s="86">
        <f ca="1">Control!$C$7*Calculations!$C$82*INDEX('Monthly Data'!N:N,Calculations!$C$116+MOD(BW62,Calculations!$C$118))+Control!$C$7*Calculations!$C$83*INDEX('Monthly Data'!O:O,Calculations!$C$116+MOD(BW62,Calculations!$C$118))+Control!$C$7*Calculations!$C$84*INDEX('Monthly Data'!P:P,Calculations!$C$116+MOD(BW62,Calculations!$C$118))+Control!$C$7*Calculations!$C$85*INDEX('Monthly Data'!Q:Q,Calculations!$C$116+MOD(BW62,Calculations!$C$118))+(1-Control!$C$7*Calculations!$C$87)*INDEX('Monthly Data'!R:R,Calculations!$C$116+MOD(BW62,Calculations!$C$118))</f>
        <v>2.2757992058453024E-3</v>
      </c>
      <c r="GN62" s="86">
        <f ca="1">Control!$C$7*Calculations!$C$82*INDEX('Monthly Data'!N:N,Calculations!$C$116+MOD(BX62,Calculations!$C$118))+Control!$C$7*Calculations!$C$83*INDEX('Monthly Data'!O:O,Calculations!$C$116+MOD(BX62,Calculations!$C$118))+Control!$C$7*Calculations!$C$84*INDEX('Monthly Data'!P:P,Calculations!$C$116+MOD(BX62,Calculations!$C$118))+Control!$C$7*Calculations!$C$85*INDEX('Monthly Data'!Q:Q,Calculations!$C$116+MOD(BX62,Calculations!$C$118))+(1-Control!$C$7*Calculations!$C$87)*INDEX('Monthly Data'!R:R,Calculations!$C$116+MOD(BX62,Calculations!$C$118))</f>
        <v>6.6954569943530936E-3</v>
      </c>
      <c r="GO62" s="86">
        <f ca="1">Control!$C$7*Calculations!$C$82*INDEX('Monthly Data'!N:N,Calculations!$C$116+MOD(BY62,Calculations!$C$118))+Control!$C$7*Calculations!$C$83*INDEX('Monthly Data'!O:O,Calculations!$C$116+MOD(BY62,Calculations!$C$118))+Control!$C$7*Calculations!$C$84*INDEX('Monthly Data'!P:P,Calculations!$C$116+MOD(BY62,Calculations!$C$118))+Control!$C$7*Calculations!$C$85*INDEX('Monthly Data'!Q:Q,Calculations!$C$116+MOD(BY62,Calculations!$C$118))+(1-Control!$C$7*Calculations!$C$87)*INDEX('Monthly Data'!R:R,Calculations!$C$116+MOD(BY62,Calculations!$C$118))</f>
        <v>1.0353752315110615E-2</v>
      </c>
      <c r="GP62" s="86">
        <f ca="1">Control!$C$7*Calculations!$C$82*INDEX('Monthly Data'!N:N,Calculations!$C$116+MOD(BZ62,Calculations!$C$118))+Control!$C$7*Calculations!$C$83*INDEX('Monthly Data'!O:O,Calculations!$C$116+MOD(BZ62,Calculations!$C$118))+Control!$C$7*Calculations!$C$84*INDEX('Monthly Data'!P:P,Calculations!$C$116+MOD(BZ62,Calculations!$C$118))+Control!$C$7*Calculations!$C$85*INDEX('Monthly Data'!Q:Q,Calculations!$C$116+MOD(BZ62,Calculations!$C$118))+(1-Control!$C$7*Calculations!$C$87)*INDEX('Monthly Data'!R:R,Calculations!$C$116+MOD(BZ62,Calculations!$C$118))</f>
        <v>1.046389543479892E-2</v>
      </c>
      <c r="GQ62" s="86">
        <f ca="1">Control!$C$7*Calculations!$C$82*INDEX('Monthly Data'!N:N,Calculations!$C$116+MOD(CA62,Calculations!$C$118))+Control!$C$7*Calculations!$C$83*INDEX('Monthly Data'!O:O,Calculations!$C$116+MOD(CA62,Calculations!$C$118))+Control!$C$7*Calculations!$C$84*INDEX('Monthly Data'!P:P,Calculations!$C$116+MOD(CA62,Calculations!$C$118))+Control!$C$7*Calculations!$C$85*INDEX('Monthly Data'!Q:Q,Calculations!$C$116+MOD(CA62,Calculations!$C$118))+(1-Control!$C$7*Calculations!$C$87)*INDEX('Monthly Data'!R:R,Calculations!$C$116+MOD(CA62,Calculations!$C$118))</f>
        <v>-9.839093431862074E-3</v>
      </c>
      <c r="GR62" s="86">
        <f ca="1">Control!$C$7*Calculations!$C$82*INDEX('Monthly Data'!N:N,Calculations!$C$116+MOD(CB62,Calculations!$C$118))+Control!$C$7*Calculations!$C$83*INDEX('Monthly Data'!O:O,Calculations!$C$116+MOD(CB62,Calculations!$C$118))+Control!$C$7*Calculations!$C$84*INDEX('Monthly Data'!P:P,Calculations!$C$116+MOD(CB62,Calculations!$C$118))+Control!$C$7*Calculations!$C$85*INDEX('Monthly Data'!Q:Q,Calculations!$C$116+MOD(CB62,Calculations!$C$118))+(1-Control!$C$7*Calculations!$C$87)*INDEX('Monthly Data'!R:R,Calculations!$C$116+MOD(CB62,Calculations!$C$118))</f>
        <v>-1.5984879994281095E-2</v>
      </c>
      <c r="GS62" s="86">
        <f ca="1">Control!$C$7*Calculations!$C$82*INDEX('Monthly Data'!N:N,Calculations!$C$116+MOD(CC62,Calculations!$C$118))+Control!$C$7*Calculations!$C$83*INDEX('Monthly Data'!O:O,Calculations!$C$116+MOD(CC62,Calculations!$C$118))+Control!$C$7*Calculations!$C$84*INDEX('Monthly Data'!P:P,Calculations!$C$116+MOD(CC62,Calculations!$C$118))+Control!$C$7*Calculations!$C$85*INDEX('Monthly Data'!Q:Q,Calculations!$C$116+MOD(CC62,Calculations!$C$118))+(1-Control!$C$7*Calculations!$C$87)*INDEX('Monthly Data'!R:R,Calculations!$C$116+MOD(CC62,Calculations!$C$118))</f>
        <v>1.7361594973213587E-2</v>
      </c>
      <c r="GT62" s="86">
        <f ca="1">Control!$C$7*Calculations!$C$82*INDEX('Monthly Data'!N:N,Calculations!$C$116+MOD(CD62,Calculations!$C$118))+Control!$C$7*Calculations!$C$83*INDEX('Monthly Data'!O:O,Calculations!$C$116+MOD(CD62,Calculations!$C$118))+Control!$C$7*Calculations!$C$84*INDEX('Monthly Data'!P:P,Calculations!$C$116+MOD(CD62,Calculations!$C$118))+Control!$C$7*Calculations!$C$85*INDEX('Monthly Data'!Q:Q,Calculations!$C$116+MOD(CD62,Calculations!$C$118))+(1-Control!$C$7*Calculations!$C$87)*INDEX('Monthly Data'!R:R,Calculations!$C$116+MOD(CD62,Calculations!$C$118))</f>
        <v>-9.5555592256394619E-3</v>
      </c>
      <c r="GU62" s="86">
        <f ca="1">Control!$C$7*Calculations!$C$82*INDEX('Monthly Data'!N:N,Calculations!$C$116+MOD(CE62,Calculations!$C$118))+Control!$C$7*Calculations!$C$83*INDEX('Monthly Data'!O:O,Calculations!$C$116+MOD(CE62,Calculations!$C$118))+Control!$C$7*Calculations!$C$84*INDEX('Monthly Data'!P:P,Calculations!$C$116+MOD(CE62,Calculations!$C$118))+Control!$C$7*Calculations!$C$85*INDEX('Monthly Data'!Q:Q,Calculations!$C$116+MOD(CE62,Calculations!$C$118))+(1-Control!$C$7*Calculations!$C$87)*INDEX('Monthly Data'!R:R,Calculations!$C$116+MOD(CE62,Calculations!$C$118))</f>
        <v>1.0415351832335435E-2</v>
      </c>
      <c r="GV62" s="86">
        <f ca="1">Control!$C$7*Calculations!$C$82*INDEX('Monthly Data'!N:N,Calculations!$C$116+MOD(CF62,Calculations!$C$118))+Control!$C$7*Calculations!$C$83*INDEX('Monthly Data'!O:O,Calculations!$C$116+MOD(CF62,Calculations!$C$118))+Control!$C$7*Calculations!$C$84*INDEX('Monthly Data'!P:P,Calculations!$C$116+MOD(CF62,Calculations!$C$118))+Control!$C$7*Calculations!$C$85*INDEX('Monthly Data'!Q:Q,Calculations!$C$116+MOD(CF62,Calculations!$C$118))+(1-Control!$C$7*Calculations!$C$87)*INDEX('Monthly Data'!R:R,Calculations!$C$116+MOD(CF62,Calculations!$C$118))</f>
        <v>3.0957942835585645E-2</v>
      </c>
      <c r="GW62" s="86">
        <f ca="1">Control!$C$7*Calculations!$C$82*INDEX('Monthly Data'!N:N,Calculations!$C$116+MOD(CG62,Calculations!$C$118))+Control!$C$7*Calculations!$C$83*INDEX('Monthly Data'!O:O,Calculations!$C$116+MOD(CG62,Calculations!$C$118))+Control!$C$7*Calculations!$C$84*INDEX('Monthly Data'!P:P,Calculations!$C$116+MOD(CG62,Calculations!$C$118))+Control!$C$7*Calculations!$C$85*INDEX('Monthly Data'!Q:Q,Calculations!$C$116+MOD(CG62,Calculations!$C$118))+(1-Control!$C$7*Calculations!$C$87)*INDEX('Monthly Data'!R:R,Calculations!$C$116+MOD(CG62,Calculations!$C$118))</f>
        <v>1.8665061640915637E-2</v>
      </c>
      <c r="GX62" s="86">
        <f ca="1">Control!$C$7*Calculations!$C$82*INDEX('Monthly Data'!N:N,Calculations!$C$116+MOD(CH62,Calculations!$C$118))+Control!$C$7*Calculations!$C$83*INDEX('Monthly Data'!O:O,Calculations!$C$116+MOD(CH62,Calculations!$C$118))+Control!$C$7*Calculations!$C$84*INDEX('Monthly Data'!P:P,Calculations!$C$116+MOD(CH62,Calculations!$C$118))+Control!$C$7*Calculations!$C$85*INDEX('Monthly Data'!Q:Q,Calculations!$C$116+MOD(CH62,Calculations!$C$118))+(1-Control!$C$7*Calculations!$C$87)*INDEX('Monthly Data'!R:R,Calculations!$C$116+MOD(CH62,Calculations!$C$118))</f>
        <v>3.8809817903524786E-2</v>
      </c>
      <c r="GY62" s="86">
        <f ca="1">Control!$C$7*Calculations!$C$82*INDEX('Monthly Data'!N:N,Calculations!$C$116+MOD(CI62,Calculations!$C$118))+Control!$C$7*Calculations!$C$83*INDEX('Monthly Data'!O:O,Calculations!$C$116+MOD(CI62,Calculations!$C$118))+Control!$C$7*Calculations!$C$84*INDEX('Monthly Data'!P:P,Calculations!$C$116+MOD(CI62,Calculations!$C$118))+Control!$C$7*Calculations!$C$85*INDEX('Monthly Data'!Q:Q,Calculations!$C$116+MOD(CI62,Calculations!$C$118))+(1-Control!$C$7*Calculations!$C$87)*INDEX('Monthly Data'!R:R,Calculations!$C$116+MOD(CI62,Calculations!$C$118))</f>
        <v>7.7184133340106598E-3</v>
      </c>
      <c r="GZ62" s="86">
        <f ca="1">Control!$C$7*Calculations!$C$82*INDEX('Monthly Data'!N:N,Calculations!$C$116+MOD(CJ62,Calculations!$C$118))+Control!$C$7*Calculations!$C$83*INDEX('Monthly Data'!O:O,Calculations!$C$116+MOD(CJ62,Calculations!$C$118))+Control!$C$7*Calculations!$C$84*INDEX('Monthly Data'!P:P,Calculations!$C$116+MOD(CJ62,Calculations!$C$118))+Control!$C$7*Calculations!$C$85*INDEX('Monthly Data'!Q:Q,Calculations!$C$116+MOD(CJ62,Calculations!$C$118))+(1-Control!$C$7*Calculations!$C$87)*INDEX('Monthly Data'!R:R,Calculations!$C$116+MOD(CJ62,Calculations!$C$118))</f>
        <v>-7.3651264633385334E-4</v>
      </c>
      <c r="HA62" s="86">
        <f ca="1">Control!$C$7*Calculations!$C$82*INDEX('Monthly Data'!N:N,Calculations!$C$116+MOD(CK62,Calculations!$C$118))+Control!$C$7*Calculations!$C$83*INDEX('Monthly Data'!O:O,Calculations!$C$116+MOD(CK62,Calculations!$C$118))+Control!$C$7*Calculations!$C$84*INDEX('Monthly Data'!P:P,Calculations!$C$116+MOD(CK62,Calculations!$C$118))+Control!$C$7*Calculations!$C$85*INDEX('Monthly Data'!Q:Q,Calculations!$C$116+MOD(CK62,Calculations!$C$118))+(1-Control!$C$7*Calculations!$C$87)*INDEX('Monthly Data'!R:R,Calculations!$C$116+MOD(CK62,Calculations!$C$118))</f>
        <v>3.8809817903524786E-2</v>
      </c>
      <c r="HB62" s="86">
        <f ca="1">Control!$C$7*Calculations!$C$82*INDEX('Monthly Data'!N:N,Calculations!$C$116+MOD(CL62,Calculations!$C$118))+Control!$C$7*Calculations!$C$83*INDEX('Monthly Data'!O:O,Calculations!$C$116+MOD(CL62,Calculations!$C$118))+Control!$C$7*Calculations!$C$84*INDEX('Monthly Data'!P:P,Calculations!$C$116+MOD(CL62,Calculations!$C$118))+Control!$C$7*Calculations!$C$85*INDEX('Monthly Data'!Q:Q,Calculations!$C$116+MOD(CL62,Calculations!$C$118))+(1-Control!$C$7*Calculations!$C$87)*INDEX('Monthly Data'!R:R,Calculations!$C$116+MOD(CL62,Calculations!$C$118))</f>
        <v>-9.8327855560634558E-3</v>
      </c>
      <c r="HC62" s="86">
        <f ca="1">Control!$C$7*Calculations!$C$82*INDEX('Monthly Data'!N:N,Calculations!$C$116+MOD(CM62,Calculations!$C$118))+Control!$C$7*Calculations!$C$83*INDEX('Monthly Data'!O:O,Calculations!$C$116+MOD(CM62,Calculations!$C$118))+Control!$C$7*Calculations!$C$84*INDEX('Monthly Data'!P:P,Calculations!$C$116+MOD(CM62,Calculations!$C$118))+Control!$C$7*Calculations!$C$85*INDEX('Monthly Data'!Q:Q,Calculations!$C$116+MOD(CM62,Calculations!$C$118))+(1-Control!$C$7*Calculations!$C$87)*INDEX('Monthly Data'!R:R,Calculations!$C$116+MOD(CM62,Calculations!$C$118))</f>
        <v>-3.299557342782896E-2</v>
      </c>
      <c r="HD62" s="86">
        <f ca="1">Control!$C$7*Calculations!$C$82*INDEX('Monthly Data'!N:N,Calculations!$C$116+MOD(CN62,Calculations!$C$118))+Control!$C$7*Calculations!$C$83*INDEX('Monthly Data'!O:O,Calculations!$C$116+MOD(CN62,Calculations!$C$118))+Control!$C$7*Calculations!$C$84*INDEX('Monthly Data'!P:P,Calculations!$C$116+MOD(CN62,Calculations!$C$118))+Control!$C$7*Calculations!$C$85*INDEX('Monthly Data'!Q:Q,Calculations!$C$116+MOD(CN62,Calculations!$C$118))+(1-Control!$C$7*Calculations!$C$87)*INDEX('Monthly Data'!R:R,Calculations!$C$116+MOD(CN62,Calculations!$C$118))</f>
        <v>2.1918137743539623E-2</v>
      </c>
      <c r="HE62" s="86">
        <f ca="1">Control!$C$7*Calculations!$C$82*INDEX('Monthly Data'!N:N,Calculations!$C$116+MOD(CO62,Calculations!$C$118))+Control!$C$7*Calculations!$C$83*INDEX('Monthly Data'!O:O,Calculations!$C$116+MOD(CO62,Calculations!$C$118))+Control!$C$7*Calculations!$C$84*INDEX('Monthly Data'!P:P,Calculations!$C$116+MOD(CO62,Calculations!$C$118))+Control!$C$7*Calculations!$C$85*INDEX('Monthly Data'!Q:Q,Calculations!$C$116+MOD(CO62,Calculations!$C$118))+(1-Control!$C$7*Calculations!$C$87)*INDEX('Monthly Data'!R:R,Calculations!$C$116+MOD(CO62,Calculations!$C$118))</f>
        <v>4.2795950888382334E-3</v>
      </c>
      <c r="HF62" s="86">
        <f ca="1">Control!$C$7*Calculations!$C$82*INDEX('Monthly Data'!N:N,Calculations!$C$116+MOD(CP62,Calculations!$C$118))+Control!$C$7*Calculations!$C$83*INDEX('Monthly Data'!O:O,Calculations!$C$116+MOD(CP62,Calculations!$C$118))+Control!$C$7*Calculations!$C$84*INDEX('Monthly Data'!P:P,Calculations!$C$116+MOD(CP62,Calculations!$C$118))+Control!$C$7*Calculations!$C$85*INDEX('Monthly Data'!Q:Q,Calculations!$C$116+MOD(CP62,Calculations!$C$118))+(1-Control!$C$7*Calculations!$C$87)*INDEX('Monthly Data'!R:R,Calculations!$C$116+MOD(CP62,Calculations!$C$118))</f>
        <v>-3.8875517825435772E-3</v>
      </c>
      <c r="HG62" s="86">
        <f ca="1">Control!$C$7*Calculations!$C$82*INDEX('Monthly Data'!N:N,Calculations!$C$116+MOD(CQ62,Calculations!$C$118))+Control!$C$7*Calculations!$C$83*INDEX('Monthly Data'!O:O,Calculations!$C$116+MOD(CQ62,Calculations!$C$118))+Control!$C$7*Calculations!$C$84*INDEX('Monthly Data'!P:P,Calculations!$C$116+MOD(CQ62,Calculations!$C$118))+Control!$C$7*Calculations!$C$85*INDEX('Monthly Data'!Q:Q,Calculations!$C$116+MOD(CQ62,Calculations!$C$118))+(1-Control!$C$7*Calculations!$C$87)*INDEX('Monthly Data'!R:R,Calculations!$C$116+MOD(CQ62,Calculations!$C$118))</f>
        <v>-7.3651264633385334E-4</v>
      </c>
      <c r="HH62" s="86">
        <f ca="1">Control!$C$7*Calculations!$C$82*INDEX('Monthly Data'!N:N,Calculations!$C$116+MOD(CR62,Calculations!$C$118))+Control!$C$7*Calculations!$C$83*INDEX('Monthly Data'!O:O,Calculations!$C$116+MOD(CR62,Calculations!$C$118))+Control!$C$7*Calculations!$C$84*INDEX('Monthly Data'!P:P,Calculations!$C$116+MOD(CR62,Calculations!$C$118))+Control!$C$7*Calculations!$C$85*INDEX('Monthly Data'!Q:Q,Calculations!$C$116+MOD(CR62,Calculations!$C$118))+(1-Control!$C$7*Calculations!$C$87)*INDEX('Monthly Data'!R:R,Calculations!$C$116+MOD(CR62,Calculations!$C$118))</f>
        <v>1.1106855739851785E-2</v>
      </c>
      <c r="HI62" s="86">
        <f ca="1">Control!$C$7*Calculations!$C$82*INDEX('Monthly Data'!N:N,Calculations!$C$116+MOD(CS62,Calculations!$C$118))+Control!$C$7*Calculations!$C$83*INDEX('Monthly Data'!O:O,Calculations!$C$116+MOD(CS62,Calculations!$C$118))+Control!$C$7*Calculations!$C$84*INDEX('Monthly Data'!P:P,Calculations!$C$116+MOD(CS62,Calculations!$C$118))+Control!$C$7*Calculations!$C$85*INDEX('Monthly Data'!Q:Q,Calculations!$C$116+MOD(CS62,Calculations!$C$118))+(1-Control!$C$7*Calculations!$C$87)*INDEX('Monthly Data'!R:R,Calculations!$C$116+MOD(CS62,Calculations!$C$118))</f>
        <v>-9.9526758408448549E-3</v>
      </c>
      <c r="HJ62" s="86">
        <f ca="1">Control!$C$7*Calculations!$C$82*INDEX('Monthly Data'!N:N,Calculations!$C$116+MOD(CT62,Calculations!$C$118))+Control!$C$7*Calculations!$C$83*INDEX('Monthly Data'!O:O,Calculations!$C$116+MOD(CT62,Calculations!$C$118))+Control!$C$7*Calculations!$C$84*INDEX('Monthly Data'!P:P,Calculations!$C$116+MOD(CT62,Calculations!$C$118))+Control!$C$7*Calculations!$C$85*INDEX('Monthly Data'!Q:Q,Calculations!$C$116+MOD(CT62,Calculations!$C$118))+(1-Control!$C$7*Calculations!$C$87)*INDEX('Monthly Data'!R:R,Calculations!$C$116+MOD(CT62,Calculations!$C$118))</f>
        <v>2.3852824346838646E-2</v>
      </c>
      <c r="HK62" s="86">
        <f ca="1">Control!$C$7*Calculations!$C$82*INDEX('Monthly Data'!N:N,Calculations!$C$116+MOD(CU62,Calculations!$C$118))+Control!$C$7*Calculations!$C$83*INDEX('Monthly Data'!O:O,Calculations!$C$116+MOD(CU62,Calculations!$C$118))+Control!$C$7*Calculations!$C$84*INDEX('Monthly Data'!P:P,Calculations!$C$116+MOD(CU62,Calculations!$C$118))+Control!$C$7*Calculations!$C$85*INDEX('Monthly Data'!Q:Q,Calculations!$C$116+MOD(CU62,Calculations!$C$118))+(1-Control!$C$7*Calculations!$C$87)*INDEX('Monthly Data'!R:R,Calculations!$C$116+MOD(CU62,Calculations!$C$118))</f>
        <v>1.8695385296339444E-2</v>
      </c>
      <c r="HL62" s="86">
        <f ca="1">Control!$C$7*Calculations!$C$82*INDEX('Monthly Data'!N:N,Calculations!$C$116+MOD(CV62,Calculations!$C$118))+Control!$C$7*Calculations!$C$83*INDEX('Monthly Data'!O:O,Calculations!$C$116+MOD(CV62,Calculations!$C$118))+Control!$C$7*Calculations!$C$84*INDEX('Monthly Data'!P:P,Calculations!$C$116+MOD(CV62,Calculations!$C$118))+Control!$C$7*Calculations!$C$85*INDEX('Monthly Data'!Q:Q,Calculations!$C$116+MOD(CV62,Calculations!$C$118))+(1-Control!$C$7*Calculations!$C$87)*INDEX('Monthly Data'!R:R,Calculations!$C$116+MOD(CV62,Calculations!$C$118))</f>
        <v>1.5758278480433856E-2</v>
      </c>
      <c r="HM62" s="86">
        <f ca="1">Control!$C$7*Calculations!$C$82*INDEX('Monthly Data'!N:N,Calculations!$C$116+MOD(CW62,Calculations!$C$118))+Control!$C$7*Calculations!$C$83*INDEX('Monthly Data'!O:O,Calculations!$C$116+MOD(CW62,Calculations!$C$118))+Control!$C$7*Calculations!$C$84*INDEX('Monthly Data'!P:P,Calculations!$C$116+MOD(CW62,Calculations!$C$118))+Control!$C$7*Calculations!$C$85*INDEX('Monthly Data'!Q:Q,Calculations!$C$116+MOD(CW62,Calculations!$C$118))+(1-Control!$C$7*Calculations!$C$87)*INDEX('Monthly Data'!R:R,Calculations!$C$116+MOD(CW62,Calculations!$C$118))</f>
        <v>-9.839093431862074E-3</v>
      </c>
      <c r="HN62" s="86">
        <f ca="1">Control!$C$7*Calculations!$C$82*INDEX('Monthly Data'!N:N,Calculations!$C$116+MOD(CX62,Calculations!$C$118))+Control!$C$7*Calculations!$C$83*INDEX('Monthly Data'!O:O,Calculations!$C$116+MOD(CX62,Calculations!$C$118))+Control!$C$7*Calculations!$C$84*INDEX('Monthly Data'!P:P,Calculations!$C$116+MOD(CX62,Calculations!$C$118))+Control!$C$7*Calculations!$C$85*INDEX('Monthly Data'!Q:Q,Calculations!$C$116+MOD(CX62,Calculations!$C$118))+(1-Control!$C$7*Calculations!$C$87)*INDEX('Monthly Data'!R:R,Calculations!$C$116+MOD(CX62,Calculations!$C$118))</f>
        <v>-3.8554137824290124E-2</v>
      </c>
      <c r="HO62" s="86">
        <f ca="1">Control!$C$7*Calculations!$C$82*INDEX('Monthly Data'!N:N,Calculations!$C$116+MOD(CY62,Calculations!$C$118))+Control!$C$7*Calculations!$C$83*INDEX('Monthly Data'!O:O,Calculations!$C$116+MOD(CY62,Calculations!$C$118))+Control!$C$7*Calculations!$C$84*INDEX('Monthly Data'!P:P,Calculations!$C$116+MOD(CY62,Calculations!$C$118))+Control!$C$7*Calculations!$C$85*INDEX('Monthly Data'!Q:Q,Calculations!$C$116+MOD(CY62,Calculations!$C$118))+(1-Control!$C$7*Calculations!$C$87)*INDEX('Monthly Data'!R:R,Calculations!$C$116+MOD(CY62,Calculations!$C$118))</f>
        <v>-3.9863250714949353E-2</v>
      </c>
      <c r="HP62" s="86">
        <f ca="1">Control!$C$7*Calculations!$C$82*INDEX('Monthly Data'!N:N,Calculations!$C$116+MOD(CZ62,Calculations!$C$118))+Control!$C$7*Calculations!$C$83*INDEX('Monthly Data'!O:O,Calculations!$C$116+MOD(CZ62,Calculations!$C$118))+Control!$C$7*Calculations!$C$84*INDEX('Monthly Data'!P:P,Calculations!$C$116+MOD(CZ62,Calculations!$C$118))+Control!$C$7*Calculations!$C$85*INDEX('Monthly Data'!Q:Q,Calculations!$C$116+MOD(CZ62,Calculations!$C$118))+(1-Control!$C$7*Calculations!$C$87)*INDEX('Monthly Data'!R:R,Calculations!$C$116+MOD(CZ62,Calculations!$C$118))</f>
        <v>1.3891304280773396E-2</v>
      </c>
      <c r="HQ62" s="86">
        <f ca="1">Control!$C$7*Calculations!$C$82*INDEX('Monthly Data'!N:N,Calculations!$C$116+MOD(DA62,Calculations!$C$118))+Control!$C$7*Calculations!$C$83*INDEX('Monthly Data'!O:O,Calculations!$C$116+MOD(DA62,Calculations!$C$118))+Control!$C$7*Calculations!$C$84*INDEX('Monthly Data'!P:P,Calculations!$C$116+MOD(DA62,Calculations!$C$118))+Control!$C$7*Calculations!$C$85*INDEX('Monthly Data'!Q:Q,Calculations!$C$116+MOD(DA62,Calculations!$C$118))+(1-Control!$C$7*Calculations!$C$87)*INDEX('Monthly Data'!R:R,Calculations!$C$116+MOD(DA62,Calculations!$C$118))</f>
        <v>-6.1115617667135171E-2</v>
      </c>
      <c r="HR62" s="86">
        <f ca="1">Control!$C$7*Calculations!$C$82*INDEX('Monthly Data'!N:N,Calculations!$C$116+MOD(DB62,Calculations!$C$118))+Control!$C$7*Calculations!$C$83*INDEX('Monthly Data'!O:O,Calculations!$C$116+MOD(DB62,Calculations!$C$118))+Control!$C$7*Calculations!$C$84*INDEX('Monthly Data'!P:P,Calculations!$C$116+MOD(DB62,Calculations!$C$118))+Control!$C$7*Calculations!$C$85*INDEX('Monthly Data'!Q:Q,Calculations!$C$116+MOD(DB62,Calculations!$C$118))+(1-Control!$C$7*Calculations!$C$87)*INDEX('Monthly Data'!R:R,Calculations!$C$116+MOD(DB62,Calculations!$C$118))</f>
        <v>1.7484305259657981E-2</v>
      </c>
      <c r="HS62" s="86">
        <f ca="1">Control!$C$7*Calculations!$C$82*INDEX('Monthly Data'!N:N,Calculations!$C$116+MOD(DC62,Calculations!$C$118))+Control!$C$7*Calculations!$C$83*INDEX('Monthly Data'!O:O,Calculations!$C$116+MOD(DC62,Calculations!$C$118))+Control!$C$7*Calculations!$C$84*INDEX('Monthly Data'!P:P,Calculations!$C$116+MOD(DC62,Calculations!$C$118))+Control!$C$7*Calculations!$C$85*INDEX('Monthly Data'!Q:Q,Calculations!$C$116+MOD(DC62,Calculations!$C$118))+(1-Control!$C$7*Calculations!$C$87)*INDEX('Monthly Data'!R:R,Calculations!$C$116+MOD(DC62,Calculations!$C$118))</f>
        <v>-1.8530040247387896E-2</v>
      </c>
      <c r="HT62" s="86">
        <f ca="1">Control!$C$7*Calculations!$C$82*INDEX('Monthly Data'!N:N,Calculations!$C$116+MOD(DD62,Calculations!$C$118))+Control!$C$7*Calculations!$C$83*INDEX('Monthly Data'!O:O,Calculations!$C$116+MOD(DD62,Calculations!$C$118))+Control!$C$7*Calculations!$C$84*INDEX('Monthly Data'!P:P,Calculations!$C$116+MOD(DD62,Calculations!$C$118))+Control!$C$7*Calculations!$C$85*INDEX('Monthly Data'!Q:Q,Calculations!$C$116+MOD(DD62,Calculations!$C$118))+(1-Control!$C$7*Calculations!$C$87)*INDEX('Monthly Data'!R:R,Calculations!$C$116+MOD(DD62,Calculations!$C$118))</f>
        <v>-3.8875517825435772E-3</v>
      </c>
      <c r="HU62" s="86">
        <f ca="1">Control!$C$7*Calculations!$C$82*INDEX('Monthly Data'!N:N,Calculations!$C$116+MOD(DE62,Calculations!$C$118))+Control!$C$7*Calculations!$C$83*INDEX('Monthly Data'!O:O,Calculations!$C$116+MOD(DE62,Calculations!$C$118))+Control!$C$7*Calculations!$C$84*INDEX('Monthly Data'!P:P,Calculations!$C$116+MOD(DE62,Calculations!$C$118))+Control!$C$7*Calculations!$C$85*INDEX('Monthly Data'!Q:Q,Calculations!$C$116+MOD(DE62,Calculations!$C$118))+(1-Control!$C$7*Calculations!$C$87)*INDEX('Monthly Data'!R:R,Calculations!$C$116+MOD(DE62,Calculations!$C$118))</f>
        <v>-2.072517756005474E-2</v>
      </c>
      <c r="HV62" s="86">
        <f ca="1">Control!$C$7*Calculations!$C$82*INDEX('Monthly Data'!N:N,Calculations!$C$116+MOD(DF62,Calculations!$C$118))+Control!$C$7*Calculations!$C$83*INDEX('Monthly Data'!O:O,Calculations!$C$116+MOD(DF62,Calculations!$C$118))+Control!$C$7*Calculations!$C$84*INDEX('Monthly Data'!P:P,Calculations!$C$116+MOD(DF62,Calculations!$C$118))+Control!$C$7*Calculations!$C$85*INDEX('Monthly Data'!Q:Q,Calculations!$C$116+MOD(DF62,Calculations!$C$118))+(1-Control!$C$7*Calculations!$C$87)*INDEX('Monthly Data'!R:R,Calculations!$C$116+MOD(DF62,Calculations!$C$118))</f>
        <v>7.9764341593600071E-3</v>
      </c>
      <c r="HW62" s="86">
        <f ca="1">Control!$C$7*Calculations!$C$82*INDEX('Monthly Data'!N:N,Calculations!$C$116+MOD(DG62,Calculations!$C$118))+Control!$C$7*Calculations!$C$83*INDEX('Monthly Data'!O:O,Calculations!$C$116+MOD(DG62,Calculations!$C$118))+Control!$C$7*Calculations!$C$84*INDEX('Monthly Data'!P:P,Calculations!$C$116+MOD(DG62,Calculations!$C$118))+Control!$C$7*Calculations!$C$85*INDEX('Monthly Data'!Q:Q,Calculations!$C$116+MOD(DG62,Calculations!$C$118))+(1-Control!$C$7*Calculations!$C$87)*INDEX('Monthly Data'!R:R,Calculations!$C$116+MOD(DG62,Calculations!$C$118))</f>
        <v>3.7596120283497965E-2</v>
      </c>
      <c r="HX62" s="86">
        <f ca="1">Control!$C$7*Calculations!$C$82*INDEX('Monthly Data'!N:N,Calculations!$C$116+MOD(DH62,Calculations!$C$118))+Control!$C$7*Calculations!$C$83*INDEX('Monthly Data'!O:O,Calculations!$C$116+MOD(DH62,Calculations!$C$118))+Control!$C$7*Calculations!$C$84*INDEX('Monthly Data'!P:P,Calculations!$C$116+MOD(DH62,Calculations!$C$118))+Control!$C$7*Calculations!$C$85*INDEX('Monthly Data'!Q:Q,Calculations!$C$116+MOD(DH62,Calculations!$C$118))+(1-Control!$C$7*Calculations!$C$87)*INDEX('Monthly Data'!R:R,Calculations!$C$116+MOD(DH62,Calculations!$C$118))</f>
        <v>5.1972609868760735E-3</v>
      </c>
      <c r="HY62" s="86">
        <f ca="1">Control!$C$7*Calculations!$C$82*INDEX('Monthly Data'!N:N,Calculations!$C$116+MOD(DI62,Calculations!$C$118))+Control!$C$7*Calculations!$C$83*INDEX('Monthly Data'!O:O,Calculations!$C$116+MOD(DI62,Calculations!$C$118))+Control!$C$7*Calculations!$C$84*INDEX('Monthly Data'!P:P,Calculations!$C$116+MOD(DI62,Calculations!$C$118))+Control!$C$7*Calculations!$C$85*INDEX('Monthly Data'!Q:Q,Calculations!$C$116+MOD(DI62,Calculations!$C$118))+(1-Control!$C$7*Calculations!$C$87)*INDEX('Monthly Data'!R:R,Calculations!$C$116+MOD(DI62,Calculations!$C$118))</f>
        <v>6.2631896128884862E-3</v>
      </c>
      <c r="HZ62" s="86">
        <f ca="1">Control!$C$7*Calculations!$C$82*INDEX('Monthly Data'!N:N,Calculations!$C$116+MOD(DJ62,Calculations!$C$118))+Control!$C$7*Calculations!$C$83*INDEX('Monthly Data'!O:O,Calculations!$C$116+MOD(DJ62,Calculations!$C$118))+Control!$C$7*Calculations!$C$84*INDEX('Monthly Data'!P:P,Calculations!$C$116+MOD(DJ62,Calculations!$C$118))+Control!$C$7*Calculations!$C$85*INDEX('Monthly Data'!Q:Q,Calculations!$C$116+MOD(DJ62,Calculations!$C$118))+(1-Control!$C$7*Calculations!$C$87)*INDEX('Monthly Data'!R:R,Calculations!$C$116+MOD(DJ62,Calculations!$C$118))</f>
        <v>2.4470405846852006E-3</v>
      </c>
      <c r="IA62" s="86">
        <f ca="1">Control!$C$7*Calculations!$C$82*INDEX('Monthly Data'!N:N,Calculations!$C$116+MOD(DK62,Calculations!$C$118))+Control!$C$7*Calculations!$C$83*INDEX('Monthly Data'!O:O,Calculations!$C$116+MOD(DK62,Calculations!$C$118))+Control!$C$7*Calculations!$C$84*INDEX('Monthly Data'!P:P,Calculations!$C$116+MOD(DK62,Calculations!$C$118))+Control!$C$7*Calculations!$C$85*INDEX('Monthly Data'!Q:Q,Calculations!$C$116+MOD(DK62,Calculations!$C$118))+(1-Control!$C$7*Calculations!$C$87)*INDEX('Monthly Data'!R:R,Calculations!$C$116+MOD(DK62,Calculations!$C$118))</f>
        <v>3.4808428836917149E-3</v>
      </c>
      <c r="IB62" s="86">
        <f ca="1">Control!$C$7*Calculations!$C$82*INDEX('Monthly Data'!N:N,Calculations!$C$116+MOD(DL62,Calculations!$C$118))+Control!$C$7*Calculations!$C$83*INDEX('Monthly Data'!O:O,Calculations!$C$116+MOD(DL62,Calculations!$C$118))+Control!$C$7*Calculations!$C$84*INDEX('Monthly Data'!P:P,Calculations!$C$116+MOD(DL62,Calculations!$C$118))+Control!$C$7*Calculations!$C$85*INDEX('Monthly Data'!Q:Q,Calculations!$C$116+MOD(DL62,Calculations!$C$118))+(1-Control!$C$7*Calculations!$C$87)*INDEX('Monthly Data'!R:R,Calculations!$C$116+MOD(DL62,Calculations!$C$118))</f>
        <v>3.4808428836917149E-3</v>
      </c>
      <c r="IC62" s="86">
        <f ca="1">Control!$C$7*Calculations!$C$82*INDEX('Monthly Data'!N:N,Calculations!$C$116+MOD(DM62,Calculations!$C$118))+Control!$C$7*Calculations!$C$83*INDEX('Monthly Data'!O:O,Calculations!$C$116+MOD(DM62,Calculations!$C$118))+Control!$C$7*Calculations!$C$84*INDEX('Monthly Data'!P:P,Calculations!$C$116+MOD(DM62,Calculations!$C$118))+Control!$C$7*Calculations!$C$85*INDEX('Monthly Data'!Q:Q,Calculations!$C$116+MOD(DM62,Calculations!$C$118))+(1-Control!$C$7*Calculations!$C$87)*INDEX('Monthly Data'!R:R,Calculations!$C$116+MOD(DM62,Calculations!$C$118))</f>
        <v>9.9787204839310462E-3</v>
      </c>
      <c r="ID62" s="86">
        <f ca="1">Control!$C$7*Calculations!$C$82*INDEX('Monthly Data'!N:N,Calculations!$C$116+MOD(DN62,Calculations!$C$118))+Control!$C$7*Calculations!$C$83*INDEX('Monthly Data'!O:O,Calculations!$C$116+MOD(DN62,Calculations!$C$118))+Control!$C$7*Calculations!$C$84*INDEX('Monthly Data'!P:P,Calculations!$C$116+MOD(DN62,Calculations!$C$118))+Control!$C$7*Calculations!$C$85*INDEX('Monthly Data'!Q:Q,Calculations!$C$116+MOD(DN62,Calculations!$C$118))+(1-Control!$C$7*Calculations!$C$87)*INDEX('Monthly Data'!R:R,Calculations!$C$116+MOD(DN62,Calculations!$C$118))</f>
        <v>1.2435425892067014E-2</v>
      </c>
      <c r="IE62" s="86">
        <f ca="1">Control!$C$7*Calculations!$C$82*INDEX('Monthly Data'!N:N,Calculations!$C$116+MOD(DO62,Calculations!$C$118))+Control!$C$7*Calculations!$C$83*INDEX('Monthly Data'!O:O,Calculations!$C$116+MOD(DO62,Calculations!$C$118))+Control!$C$7*Calculations!$C$84*INDEX('Monthly Data'!P:P,Calculations!$C$116+MOD(DO62,Calculations!$C$118))+Control!$C$7*Calculations!$C$85*INDEX('Monthly Data'!Q:Q,Calculations!$C$116+MOD(DO62,Calculations!$C$118))+(1-Control!$C$7*Calculations!$C$87)*INDEX('Monthly Data'!R:R,Calculations!$C$116+MOD(DO62,Calculations!$C$118))</f>
        <v>4.4327772793586687E-3</v>
      </c>
      <c r="IF62" s="86">
        <f ca="1">Control!$C$7*Calculations!$C$82*INDEX('Monthly Data'!N:N,Calculations!$C$116+MOD(DP62,Calculations!$C$118))+Control!$C$7*Calculations!$C$83*INDEX('Monthly Data'!O:O,Calculations!$C$116+MOD(DP62,Calculations!$C$118))+Control!$C$7*Calculations!$C$84*INDEX('Monthly Data'!P:P,Calculations!$C$116+MOD(DP62,Calculations!$C$118))+Control!$C$7*Calculations!$C$85*INDEX('Monthly Data'!Q:Q,Calculations!$C$116+MOD(DP62,Calculations!$C$118))+(1-Control!$C$7*Calculations!$C$87)*INDEX('Monthly Data'!R:R,Calculations!$C$116+MOD(DP62,Calculations!$C$118))</f>
        <v>1.1809891087585166E-2</v>
      </c>
      <c r="IG62" s="88">
        <f ca="1">Control!$C$8*(1+DQ62)*(1+DR62)*(1+DS62)*(1+DT62)*(1+DU62)*(1+DV62)*(1+DW62)*(1+DX62)*(1+DY62)*(1+DZ62)*(1+EA62)*(1+EB62)*(1+EC62)*(1+ED62)*(1+EE62)*(1+EF62)*(1+EG62)*(1+EH62)*(1+EI62)*(1+EJ62)*(1+EK62)*(1+EL62)*(1+EM62)*(1+EN62)*(1+EO62)*(1+EP62)*(1+EQ62)*(1+ER62)*(1+ES62)*(1+ET62)*(1+EU62)*(1+EV62)*(1+EW62)*(1+EX62)*(1+EY62)*(1+EZ62)*(1+FA62)*(1+FB62)*(1+FC62)*(1+FD62)*(1+FE62)*(1+FF62)*(1+FG62)*(1+FH62)*(1+FI62)*(1+FJ62)*(1+FK62)*(1+FL62)*(1+FM62)*(1+FN62)*(1+FO62)*(1+FP62)*(1+FQ62)*(1+FR62)*(1+FS62)*(1+FT62)*(1+FU62)*(1+FV62)*(1+FW62)*(1+FX62)*(1+FY62)*(1+FZ62)*(1+GA62)*(1+GB62)*(1+GC62)*(1+GD62)*(1+GE62)*(1+GF62)*(1+GG62)*(1+GH62)*(1+GI62)*(1+GJ62)*(1+GK62)*(1+GL62)*(1+GM62)*(1+GN62)*(1+GO62)*(1+GP62)*(1+GQ62)*(1+GR62)*(1+GS62)*(1+GT62)*(1+GU62)*(1+GV62)*(1+GW62)*(1+GX62)*(1+GY62)*(1+GZ62)*(1+HA62)*(1+HB62)*(1+HC62)*(1+HD62)*(1+HE62)*(1+HF62)*(1+HG62)*(1+HH62)*(1+HI62)*(1+HJ62)*(1+HK62)*(1+HL62)*(1+HM62)*(1+HN62)*(1+HO62)*(1+HP62)*(1+HQ62)*(1+HR62)*(1+HS62)*(1+HT62)*(1+HU62)*(1+HV62)*(1+HW62)*(1+HX62)*(1+HY62)*(1+HZ62)*(1+IA62)*(1+IB62)*(1+IC62)*(1+ID62)*(1+IE62)*(1+IF62)</f>
        <v>116949.26367146302</v>
      </c>
    </row>
    <row r="63" spans="1:241" x14ac:dyDescent="0.25">
      <c r="A63">
        <v>45</v>
      </c>
      <c r="B63">
        <v>69</v>
      </c>
      <c r="C63">
        <v>20</v>
      </c>
      <c r="D63">
        <v>114</v>
      </c>
      <c r="E63">
        <v>91</v>
      </c>
      <c r="F63">
        <v>7</v>
      </c>
      <c r="G63">
        <v>17</v>
      </c>
      <c r="H63">
        <v>63</v>
      </c>
      <c r="I63">
        <v>103</v>
      </c>
      <c r="J63">
        <v>103</v>
      </c>
      <c r="K63">
        <v>39</v>
      </c>
      <c r="L63">
        <v>61</v>
      </c>
      <c r="M63">
        <v>56</v>
      </c>
      <c r="N63">
        <v>110</v>
      </c>
      <c r="O63">
        <v>109</v>
      </c>
      <c r="P63">
        <v>49</v>
      </c>
      <c r="Q63">
        <v>42</v>
      </c>
      <c r="R63">
        <v>43</v>
      </c>
      <c r="S63">
        <v>95</v>
      </c>
      <c r="T63">
        <v>101</v>
      </c>
      <c r="U63">
        <v>85</v>
      </c>
      <c r="V63">
        <v>107</v>
      </c>
      <c r="W63">
        <v>89</v>
      </c>
      <c r="X63">
        <v>58</v>
      </c>
      <c r="Y63">
        <v>97</v>
      </c>
      <c r="Z63">
        <v>21</v>
      </c>
      <c r="AA63">
        <v>26</v>
      </c>
      <c r="AB63">
        <v>22</v>
      </c>
      <c r="AC63">
        <v>90</v>
      </c>
      <c r="AD63">
        <v>51</v>
      </c>
      <c r="AE63">
        <v>58</v>
      </c>
      <c r="AF63">
        <v>97</v>
      </c>
      <c r="AG63">
        <v>70</v>
      </c>
      <c r="AH63">
        <v>27</v>
      </c>
      <c r="AI63">
        <v>3</v>
      </c>
      <c r="AJ63">
        <v>31</v>
      </c>
      <c r="AK63">
        <v>10</v>
      </c>
      <c r="AL63">
        <v>53</v>
      </c>
      <c r="AM63">
        <v>43</v>
      </c>
      <c r="AN63">
        <v>24</v>
      </c>
      <c r="AO63">
        <v>22</v>
      </c>
      <c r="AP63">
        <v>87</v>
      </c>
      <c r="AQ63">
        <v>15</v>
      </c>
      <c r="AR63">
        <v>75</v>
      </c>
      <c r="AS63">
        <v>109</v>
      </c>
      <c r="AT63">
        <v>67</v>
      </c>
      <c r="AU63">
        <v>23</v>
      </c>
      <c r="AV63">
        <v>54</v>
      </c>
      <c r="AW63">
        <v>58</v>
      </c>
      <c r="AX63">
        <v>66</v>
      </c>
      <c r="AY63">
        <v>15</v>
      </c>
      <c r="AZ63">
        <v>91</v>
      </c>
      <c r="BA63">
        <v>26</v>
      </c>
      <c r="BB63">
        <v>24</v>
      </c>
      <c r="BC63">
        <v>5</v>
      </c>
      <c r="BD63">
        <v>26</v>
      </c>
      <c r="BE63">
        <v>44</v>
      </c>
      <c r="BF63">
        <v>109</v>
      </c>
      <c r="BG63">
        <v>93</v>
      </c>
      <c r="BH63">
        <v>80</v>
      </c>
      <c r="BI63">
        <v>117</v>
      </c>
      <c r="BJ63">
        <v>81</v>
      </c>
      <c r="BK63">
        <v>67</v>
      </c>
      <c r="BL63">
        <v>57</v>
      </c>
      <c r="BM63">
        <v>65</v>
      </c>
      <c r="BN63">
        <v>0</v>
      </c>
      <c r="BO63">
        <v>116</v>
      </c>
      <c r="BP63">
        <v>11</v>
      </c>
      <c r="BQ63">
        <v>102</v>
      </c>
      <c r="BR63">
        <v>33</v>
      </c>
      <c r="BS63">
        <v>18</v>
      </c>
      <c r="BT63">
        <v>60</v>
      </c>
      <c r="BU63">
        <v>5</v>
      </c>
      <c r="BV63">
        <v>115</v>
      </c>
      <c r="BW63">
        <v>5</v>
      </c>
      <c r="BX63">
        <v>71</v>
      </c>
      <c r="BY63">
        <v>116</v>
      </c>
      <c r="BZ63">
        <v>14</v>
      </c>
      <c r="CA63">
        <v>80</v>
      </c>
      <c r="CB63">
        <v>25</v>
      </c>
      <c r="CC63">
        <v>104</v>
      </c>
      <c r="CD63">
        <v>115</v>
      </c>
      <c r="CE63">
        <v>54</v>
      </c>
      <c r="CF63">
        <v>115</v>
      </c>
      <c r="CG63">
        <v>18</v>
      </c>
      <c r="CH63">
        <v>84</v>
      </c>
      <c r="CI63">
        <v>44</v>
      </c>
      <c r="CJ63">
        <v>58</v>
      </c>
      <c r="CK63">
        <v>70</v>
      </c>
      <c r="CL63">
        <v>95</v>
      </c>
      <c r="CM63">
        <v>48</v>
      </c>
      <c r="CN63">
        <v>10</v>
      </c>
      <c r="CO63">
        <v>90</v>
      </c>
      <c r="CP63">
        <v>110</v>
      </c>
      <c r="CQ63">
        <v>46</v>
      </c>
      <c r="CR63">
        <v>72</v>
      </c>
      <c r="CS63">
        <v>32</v>
      </c>
      <c r="CT63">
        <v>28</v>
      </c>
      <c r="CU63">
        <v>75</v>
      </c>
      <c r="CV63">
        <v>3</v>
      </c>
      <c r="CW63">
        <v>52</v>
      </c>
      <c r="CX63">
        <v>33</v>
      </c>
      <c r="CY63">
        <v>81</v>
      </c>
      <c r="CZ63">
        <v>55</v>
      </c>
      <c r="DA63">
        <v>90</v>
      </c>
      <c r="DB63">
        <v>101</v>
      </c>
      <c r="DC63">
        <v>103</v>
      </c>
      <c r="DD63">
        <v>108</v>
      </c>
      <c r="DE63">
        <v>19</v>
      </c>
      <c r="DF63">
        <v>63</v>
      </c>
      <c r="DG63">
        <v>11</v>
      </c>
      <c r="DH63">
        <v>106</v>
      </c>
      <c r="DI63">
        <v>3</v>
      </c>
      <c r="DJ63">
        <v>39</v>
      </c>
      <c r="DK63">
        <v>30</v>
      </c>
      <c r="DL63">
        <v>22</v>
      </c>
      <c r="DM63">
        <v>114</v>
      </c>
      <c r="DN63">
        <v>77</v>
      </c>
      <c r="DO63">
        <v>62</v>
      </c>
      <c r="DP63">
        <v>104</v>
      </c>
      <c r="DQ63" s="86">
        <f ca="1">Control!$C$7*Calculations!$C$82*INDEX('Monthly Data'!N:N,Calculations!$C$116+MOD(A63,Calculations!$C$118))+Control!$C$7*Calculations!$C$83*INDEX('Monthly Data'!O:O,Calculations!$C$116+MOD(A63,Calculations!$C$118))+Control!$C$7*Calculations!$C$84*INDEX('Monthly Data'!P:P,Calculations!$C$116+MOD(A63,Calculations!$C$118))+Control!$C$7*Calculations!$C$85*INDEX('Monthly Data'!Q:Q,Calculations!$C$116+MOD(A63,Calculations!$C$118))+(1-Control!$C$7*Calculations!$C$87)*INDEX('Monthly Data'!R:R,Calculations!$C$116+MOD(A63,Calculations!$C$118))</f>
        <v>1.2435425892067014E-2</v>
      </c>
      <c r="DR63" s="86">
        <f ca="1">Control!$C$7*Calculations!$C$82*INDEX('Monthly Data'!N:N,Calculations!$C$116+MOD(B63,Calculations!$C$118))+Control!$C$7*Calculations!$C$83*INDEX('Monthly Data'!O:O,Calculations!$C$116+MOD(B63,Calculations!$C$118))+Control!$C$7*Calculations!$C$84*INDEX('Monthly Data'!P:P,Calculations!$C$116+MOD(B63,Calculations!$C$118))+Control!$C$7*Calculations!$C$85*INDEX('Monthly Data'!Q:Q,Calculations!$C$116+MOD(B63,Calculations!$C$118))+(1-Control!$C$7*Calculations!$C$87)*INDEX('Monthly Data'!R:R,Calculations!$C$116+MOD(B63,Calculations!$C$118))</f>
        <v>-4.0413381192162513E-2</v>
      </c>
      <c r="DS63" s="86">
        <f ca="1">Control!$C$7*Calculations!$C$82*INDEX('Monthly Data'!N:N,Calculations!$C$116+MOD(C63,Calculations!$C$118))+Control!$C$7*Calculations!$C$83*INDEX('Monthly Data'!O:O,Calculations!$C$116+MOD(C63,Calculations!$C$118))+Control!$C$7*Calculations!$C$84*INDEX('Monthly Data'!P:P,Calculations!$C$116+MOD(C63,Calculations!$C$118))+Control!$C$7*Calculations!$C$85*INDEX('Monthly Data'!Q:Q,Calculations!$C$116+MOD(C63,Calculations!$C$118))+(1-Control!$C$7*Calculations!$C$87)*INDEX('Monthly Data'!R:R,Calculations!$C$116+MOD(C63,Calculations!$C$118))</f>
        <v>3.9251937367756782E-3</v>
      </c>
      <c r="DT63" s="86">
        <f ca="1">Control!$C$7*Calculations!$C$82*INDEX('Monthly Data'!N:N,Calculations!$C$116+MOD(D63,Calculations!$C$118))+Control!$C$7*Calculations!$C$83*INDEX('Monthly Data'!O:O,Calculations!$C$116+MOD(D63,Calculations!$C$118))+Control!$C$7*Calculations!$C$84*INDEX('Monthly Data'!P:P,Calculations!$C$116+MOD(D63,Calculations!$C$118))+Control!$C$7*Calculations!$C$85*INDEX('Monthly Data'!Q:Q,Calculations!$C$116+MOD(D63,Calculations!$C$118))+(1-Control!$C$7*Calculations!$C$87)*INDEX('Monthly Data'!R:R,Calculations!$C$116+MOD(D63,Calculations!$C$118))</f>
        <v>-2.5419860972892394E-2</v>
      </c>
      <c r="DU63" s="86">
        <f ca="1">Control!$C$7*Calculations!$C$82*INDEX('Monthly Data'!N:N,Calculations!$C$116+MOD(E63,Calculations!$C$118))+Control!$C$7*Calculations!$C$83*INDEX('Monthly Data'!O:O,Calculations!$C$116+MOD(E63,Calculations!$C$118))+Control!$C$7*Calculations!$C$84*INDEX('Monthly Data'!P:P,Calculations!$C$116+MOD(E63,Calculations!$C$118))+Control!$C$7*Calculations!$C$85*INDEX('Monthly Data'!Q:Q,Calculations!$C$116+MOD(E63,Calculations!$C$118))+(1-Control!$C$7*Calculations!$C$87)*INDEX('Monthly Data'!R:R,Calculations!$C$116+MOD(E63,Calculations!$C$118))</f>
        <v>-1.6546126717384396E-2</v>
      </c>
      <c r="DV63" s="86">
        <f ca="1">Control!$C$7*Calculations!$C$82*INDEX('Monthly Data'!N:N,Calculations!$C$116+MOD(F63,Calculations!$C$118))+Control!$C$7*Calculations!$C$83*INDEX('Monthly Data'!O:O,Calculations!$C$116+MOD(F63,Calculations!$C$118))+Control!$C$7*Calculations!$C$84*INDEX('Monthly Data'!P:P,Calculations!$C$116+MOD(F63,Calculations!$C$118))+Control!$C$7*Calculations!$C$85*INDEX('Monthly Data'!Q:Q,Calculations!$C$116+MOD(F63,Calculations!$C$118))+(1-Control!$C$7*Calculations!$C$87)*INDEX('Monthly Data'!R:R,Calculations!$C$116+MOD(F63,Calculations!$C$118))</f>
        <v>8.3814116887657771E-3</v>
      </c>
      <c r="DW63" s="86">
        <f ca="1">Control!$C$7*Calculations!$C$82*INDEX('Monthly Data'!N:N,Calculations!$C$116+MOD(G63,Calculations!$C$118))+Control!$C$7*Calculations!$C$83*INDEX('Monthly Data'!O:O,Calculations!$C$116+MOD(G63,Calculations!$C$118))+Control!$C$7*Calculations!$C$84*INDEX('Monthly Data'!P:P,Calculations!$C$116+MOD(G63,Calculations!$C$118))+Control!$C$7*Calculations!$C$85*INDEX('Monthly Data'!Q:Q,Calculations!$C$116+MOD(G63,Calculations!$C$118))+(1-Control!$C$7*Calculations!$C$87)*INDEX('Monthly Data'!R:R,Calculations!$C$116+MOD(G63,Calculations!$C$118))</f>
        <v>-2.0269389991732112E-2</v>
      </c>
      <c r="DX63" s="86">
        <f ca="1">Control!$C$7*Calculations!$C$82*INDEX('Monthly Data'!N:N,Calculations!$C$116+MOD(H63,Calculations!$C$118))+Control!$C$7*Calculations!$C$83*INDEX('Monthly Data'!O:O,Calculations!$C$116+MOD(H63,Calculations!$C$118))+Control!$C$7*Calculations!$C$84*INDEX('Monthly Data'!P:P,Calculations!$C$116+MOD(H63,Calculations!$C$118))+Control!$C$7*Calculations!$C$85*INDEX('Monthly Data'!Q:Q,Calculations!$C$116+MOD(H63,Calculations!$C$118))+(1-Control!$C$7*Calculations!$C$87)*INDEX('Monthly Data'!R:R,Calculations!$C$116+MOD(H63,Calculations!$C$118))</f>
        <v>1.9073822767906517E-2</v>
      </c>
      <c r="DY63" s="86">
        <f ca="1">Control!$C$7*Calculations!$C$82*INDEX('Monthly Data'!N:N,Calculations!$C$116+MOD(I63,Calculations!$C$118))+Control!$C$7*Calculations!$C$83*INDEX('Monthly Data'!O:O,Calculations!$C$116+MOD(I63,Calculations!$C$118))+Control!$C$7*Calculations!$C$84*INDEX('Monthly Data'!P:P,Calculations!$C$116+MOD(I63,Calculations!$C$118))+Control!$C$7*Calculations!$C$85*INDEX('Monthly Data'!Q:Q,Calculations!$C$116+MOD(I63,Calculations!$C$118))+(1-Control!$C$7*Calculations!$C$87)*INDEX('Monthly Data'!R:R,Calculations!$C$116+MOD(I63,Calculations!$C$118))</f>
        <v>5.1972609868760735E-3</v>
      </c>
      <c r="DZ63" s="86">
        <f ca="1">Control!$C$7*Calculations!$C$82*INDEX('Monthly Data'!N:N,Calculations!$C$116+MOD(J63,Calculations!$C$118))+Control!$C$7*Calculations!$C$83*INDEX('Monthly Data'!O:O,Calculations!$C$116+MOD(J63,Calculations!$C$118))+Control!$C$7*Calculations!$C$84*INDEX('Monthly Data'!P:P,Calculations!$C$116+MOD(J63,Calculations!$C$118))+Control!$C$7*Calculations!$C$85*INDEX('Monthly Data'!Q:Q,Calculations!$C$116+MOD(J63,Calculations!$C$118))+(1-Control!$C$7*Calculations!$C$87)*INDEX('Monthly Data'!R:R,Calculations!$C$116+MOD(J63,Calculations!$C$118))</f>
        <v>5.1972609868760735E-3</v>
      </c>
      <c r="EA63" s="86">
        <f ca="1">Control!$C$7*Calculations!$C$82*INDEX('Monthly Data'!N:N,Calculations!$C$116+MOD(K63,Calculations!$C$118))+Control!$C$7*Calculations!$C$83*INDEX('Monthly Data'!O:O,Calculations!$C$116+MOD(K63,Calculations!$C$118))+Control!$C$7*Calculations!$C$84*INDEX('Monthly Data'!P:P,Calculations!$C$116+MOD(K63,Calculations!$C$118))+Control!$C$7*Calculations!$C$85*INDEX('Monthly Data'!Q:Q,Calculations!$C$116+MOD(K63,Calculations!$C$118))+(1-Control!$C$7*Calculations!$C$87)*INDEX('Monthly Data'!R:R,Calculations!$C$116+MOD(K63,Calculations!$C$118))</f>
        <v>1.5063457444773597E-2</v>
      </c>
      <c r="EB63" s="86">
        <f ca="1">Control!$C$7*Calculations!$C$82*INDEX('Monthly Data'!N:N,Calculations!$C$116+MOD(L63,Calculations!$C$118))+Control!$C$7*Calculations!$C$83*INDEX('Monthly Data'!O:O,Calculations!$C$116+MOD(L63,Calculations!$C$118))+Control!$C$7*Calculations!$C$84*INDEX('Monthly Data'!P:P,Calculations!$C$116+MOD(L63,Calculations!$C$118))+Control!$C$7*Calculations!$C$85*INDEX('Monthly Data'!Q:Q,Calculations!$C$116+MOD(L63,Calculations!$C$118))+(1-Control!$C$7*Calculations!$C$87)*INDEX('Monthly Data'!R:R,Calculations!$C$116+MOD(L63,Calculations!$C$118))</f>
        <v>2.766281641786093E-2</v>
      </c>
      <c r="EC63" s="86">
        <f ca="1">Control!$C$7*Calculations!$C$82*INDEX('Monthly Data'!N:N,Calculations!$C$116+MOD(M63,Calculations!$C$118))+Control!$C$7*Calculations!$C$83*INDEX('Monthly Data'!O:O,Calculations!$C$116+MOD(M63,Calculations!$C$118))+Control!$C$7*Calculations!$C$84*INDEX('Monthly Data'!P:P,Calculations!$C$116+MOD(M63,Calculations!$C$118))+Control!$C$7*Calculations!$C$85*INDEX('Monthly Data'!Q:Q,Calculations!$C$116+MOD(M63,Calculations!$C$118))+(1-Control!$C$7*Calculations!$C$87)*INDEX('Monthly Data'!R:R,Calculations!$C$116+MOD(M63,Calculations!$C$118))</f>
        <v>7.5897487599915015E-3</v>
      </c>
      <c r="ED63" s="86">
        <f ca="1">Control!$C$7*Calculations!$C$82*INDEX('Monthly Data'!N:N,Calculations!$C$116+MOD(N63,Calculations!$C$118))+Control!$C$7*Calculations!$C$83*INDEX('Monthly Data'!O:O,Calculations!$C$116+MOD(N63,Calculations!$C$118))+Control!$C$7*Calculations!$C$84*INDEX('Monthly Data'!P:P,Calculations!$C$116+MOD(N63,Calculations!$C$118))+Control!$C$7*Calculations!$C$85*INDEX('Monthly Data'!Q:Q,Calculations!$C$116+MOD(N63,Calculations!$C$118))+(1-Control!$C$7*Calculations!$C$87)*INDEX('Monthly Data'!R:R,Calculations!$C$116+MOD(N63,Calculations!$C$118))</f>
        <v>3.127051071655923E-3</v>
      </c>
      <c r="EE63" s="86">
        <f ca="1">Control!$C$7*Calculations!$C$82*INDEX('Monthly Data'!N:N,Calculations!$C$116+MOD(O63,Calculations!$C$118))+Control!$C$7*Calculations!$C$83*INDEX('Monthly Data'!O:O,Calculations!$C$116+MOD(O63,Calculations!$C$118))+Control!$C$7*Calculations!$C$84*INDEX('Monthly Data'!P:P,Calculations!$C$116+MOD(O63,Calculations!$C$118))+Control!$C$7*Calculations!$C$85*INDEX('Monthly Data'!Q:Q,Calculations!$C$116+MOD(O63,Calculations!$C$118))+(1-Control!$C$7*Calculations!$C$87)*INDEX('Monthly Data'!R:R,Calculations!$C$116+MOD(O63,Calculations!$C$118))</f>
        <v>1.0921298083007208E-2</v>
      </c>
      <c r="EF63" s="86">
        <f ca="1">Control!$C$7*Calculations!$C$82*INDEX('Monthly Data'!N:N,Calculations!$C$116+MOD(P63,Calculations!$C$118))+Control!$C$7*Calculations!$C$83*INDEX('Monthly Data'!O:O,Calculations!$C$116+MOD(P63,Calculations!$C$118))+Control!$C$7*Calculations!$C$84*INDEX('Monthly Data'!P:P,Calculations!$C$116+MOD(P63,Calculations!$C$118))+Control!$C$7*Calculations!$C$85*INDEX('Monthly Data'!Q:Q,Calculations!$C$116+MOD(P63,Calculations!$C$118))+(1-Control!$C$7*Calculations!$C$87)*INDEX('Monthly Data'!R:R,Calculations!$C$116+MOD(P63,Calculations!$C$118))</f>
        <v>-1.4213734788548189E-2</v>
      </c>
      <c r="EG63" s="86">
        <f ca="1">Control!$C$7*Calculations!$C$82*INDEX('Monthly Data'!N:N,Calculations!$C$116+MOD(Q63,Calculations!$C$118))+Control!$C$7*Calculations!$C$83*INDEX('Monthly Data'!O:O,Calculations!$C$116+MOD(Q63,Calculations!$C$118))+Control!$C$7*Calculations!$C$84*INDEX('Monthly Data'!P:P,Calculations!$C$116+MOD(Q63,Calculations!$C$118))+Control!$C$7*Calculations!$C$85*INDEX('Monthly Data'!Q:Q,Calculations!$C$116+MOD(Q63,Calculations!$C$118))+(1-Control!$C$7*Calculations!$C$87)*INDEX('Monthly Data'!R:R,Calculations!$C$116+MOD(Q63,Calculations!$C$118))</f>
        <v>-6.1115617667135171E-2</v>
      </c>
      <c r="EH63" s="86">
        <f ca="1">Control!$C$7*Calculations!$C$82*INDEX('Monthly Data'!N:N,Calculations!$C$116+MOD(R63,Calculations!$C$118))+Control!$C$7*Calculations!$C$83*INDEX('Monthly Data'!O:O,Calculations!$C$116+MOD(R63,Calculations!$C$118))+Control!$C$7*Calculations!$C$84*INDEX('Monthly Data'!P:P,Calculations!$C$116+MOD(R63,Calculations!$C$118))+Control!$C$7*Calculations!$C$85*INDEX('Monthly Data'!Q:Q,Calculations!$C$116+MOD(R63,Calculations!$C$118))+(1-Control!$C$7*Calculations!$C$87)*INDEX('Monthly Data'!R:R,Calculations!$C$116+MOD(R63,Calculations!$C$118))</f>
        <v>5.1279584938936244E-2</v>
      </c>
      <c r="EI63" s="86">
        <f ca="1">Control!$C$7*Calculations!$C$82*INDEX('Monthly Data'!N:N,Calculations!$C$116+MOD(S63,Calculations!$C$118))+Control!$C$7*Calculations!$C$83*INDEX('Monthly Data'!O:O,Calculations!$C$116+MOD(S63,Calculations!$C$118))+Control!$C$7*Calculations!$C$84*INDEX('Monthly Data'!P:P,Calculations!$C$116+MOD(S63,Calculations!$C$118))+Control!$C$7*Calculations!$C$85*INDEX('Monthly Data'!Q:Q,Calculations!$C$116+MOD(S63,Calculations!$C$118))+(1-Control!$C$7*Calculations!$C$87)*INDEX('Monthly Data'!R:R,Calculations!$C$116+MOD(S63,Calculations!$C$118))</f>
        <v>1.5758278480433856E-2</v>
      </c>
      <c r="EJ63" s="86">
        <f ca="1">Control!$C$7*Calculations!$C$82*INDEX('Monthly Data'!N:N,Calculations!$C$116+MOD(T63,Calculations!$C$118))+Control!$C$7*Calculations!$C$83*INDEX('Monthly Data'!O:O,Calculations!$C$116+MOD(T63,Calculations!$C$118))+Control!$C$7*Calculations!$C$84*INDEX('Monthly Data'!P:P,Calculations!$C$116+MOD(T63,Calculations!$C$118))+Control!$C$7*Calculations!$C$85*INDEX('Monthly Data'!Q:Q,Calculations!$C$116+MOD(T63,Calculations!$C$118))+(1-Control!$C$7*Calculations!$C$87)*INDEX('Monthly Data'!R:R,Calculations!$C$116+MOD(T63,Calculations!$C$118))</f>
        <v>-2.5168357537820856E-4</v>
      </c>
      <c r="EK63" s="86">
        <f ca="1">Control!$C$7*Calculations!$C$82*INDEX('Monthly Data'!N:N,Calculations!$C$116+MOD(U63,Calculations!$C$118))+Control!$C$7*Calculations!$C$83*INDEX('Monthly Data'!O:O,Calculations!$C$116+MOD(U63,Calculations!$C$118))+Control!$C$7*Calculations!$C$84*INDEX('Monthly Data'!P:P,Calculations!$C$116+MOD(U63,Calculations!$C$118))+Control!$C$7*Calculations!$C$85*INDEX('Monthly Data'!Q:Q,Calculations!$C$116+MOD(U63,Calculations!$C$118))+(1-Control!$C$7*Calculations!$C$87)*INDEX('Monthly Data'!R:R,Calculations!$C$116+MOD(U63,Calculations!$C$118))</f>
        <v>-9.8327855560634558E-3</v>
      </c>
      <c r="EL63" s="86">
        <f ca="1">Control!$C$7*Calculations!$C$82*INDEX('Monthly Data'!N:N,Calculations!$C$116+MOD(V63,Calculations!$C$118))+Control!$C$7*Calculations!$C$83*INDEX('Monthly Data'!O:O,Calculations!$C$116+MOD(V63,Calculations!$C$118))+Control!$C$7*Calculations!$C$84*INDEX('Monthly Data'!P:P,Calculations!$C$116+MOD(V63,Calculations!$C$118))+Control!$C$7*Calculations!$C$85*INDEX('Monthly Data'!Q:Q,Calculations!$C$116+MOD(V63,Calculations!$C$118))+(1-Control!$C$7*Calculations!$C$87)*INDEX('Monthly Data'!R:R,Calculations!$C$116+MOD(V63,Calculations!$C$118))</f>
        <v>1.5216630695380906E-2</v>
      </c>
      <c r="EM63" s="86">
        <f ca="1">Control!$C$7*Calculations!$C$82*INDEX('Monthly Data'!N:N,Calculations!$C$116+MOD(W63,Calculations!$C$118))+Control!$C$7*Calculations!$C$83*INDEX('Monthly Data'!O:O,Calculations!$C$116+MOD(W63,Calculations!$C$118))+Control!$C$7*Calculations!$C$84*INDEX('Monthly Data'!P:P,Calculations!$C$116+MOD(W63,Calculations!$C$118))+Control!$C$7*Calculations!$C$85*INDEX('Monthly Data'!Q:Q,Calculations!$C$116+MOD(W63,Calculations!$C$118))+(1-Control!$C$7*Calculations!$C$87)*INDEX('Monthly Data'!R:R,Calculations!$C$116+MOD(W63,Calculations!$C$118))</f>
        <v>2.3852824346838646E-2</v>
      </c>
      <c r="EN63" s="86">
        <f ca="1">Control!$C$7*Calculations!$C$82*INDEX('Monthly Data'!N:N,Calculations!$C$116+MOD(X63,Calculations!$C$118))+Control!$C$7*Calculations!$C$83*INDEX('Monthly Data'!O:O,Calculations!$C$116+MOD(X63,Calculations!$C$118))+Control!$C$7*Calculations!$C$84*INDEX('Monthly Data'!P:P,Calculations!$C$116+MOD(X63,Calculations!$C$118))+Control!$C$7*Calculations!$C$85*INDEX('Monthly Data'!Q:Q,Calculations!$C$116+MOD(X63,Calculations!$C$118))+(1-Control!$C$7*Calculations!$C$87)*INDEX('Monthly Data'!R:R,Calculations!$C$116+MOD(X63,Calculations!$C$118))</f>
        <v>8.4240675975201049E-3</v>
      </c>
      <c r="EO63" s="86">
        <f ca="1">Control!$C$7*Calculations!$C$82*INDEX('Monthly Data'!N:N,Calculations!$C$116+MOD(Y63,Calculations!$C$118))+Control!$C$7*Calculations!$C$83*INDEX('Monthly Data'!O:O,Calculations!$C$116+MOD(Y63,Calculations!$C$118))+Control!$C$7*Calculations!$C$84*INDEX('Monthly Data'!P:P,Calculations!$C$116+MOD(Y63,Calculations!$C$118))+Control!$C$7*Calculations!$C$85*INDEX('Monthly Data'!Q:Q,Calculations!$C$116+MOD(Y63,Calculations!$C$118))+(1-Control!$C$7*Calculations!$C$87)*INDEX('Monthly Data'!R:R,Calculations!$C$116+MOD(Y63,Calculations!$C$118))</f>
        <v>-7.5539743260223157E-3</v>
      </c>
      <c r="EP63" s="86">
        <f ca="1">Control!$C$7*Calculations!$C$82*INDEX('Monthly Data'!N:N,Calculations!$C$116+MOD(Z63,Calculations!$C$118))+Control!$C$7*Calculations!$C$83*INDEX('Monthly Data'!O:O,Calculations!$C$116+MOD(Z63,Calculations!$C$118))+Control!$C$7*Calculations!$C$84*INDEX('Monthly Data'!P:P,Calculations!$C$116+MOD(Z63,Calculations!$C$118))+Control!$C$7*Calculations!$C$85*INDEX('Monthly Data'!Q:Q,Calculations!$C$116+MOD(Z63,Calculations!$C$118))+(1-Control!$C$7*Calculations!$C$87)*INDEX('Monthly Data'!R:R,Calculations!$C$116+MOD(Z63,Calculations!$C$118))</f>
        <v>1.5108777406081684E-3</v>
      </c>
      <c r="EQ63" s="86">
        <f ca="1">Control!$C$7*Calculations!$C$82*INDEX('Monthly Data'!N:N,Calculations!$C$116+MOD(AA63,Calculations!$C$118))+Control!$C$7*Calculations!$C$83*INDEX('Monthly Data'!O:O,Calculations!$C$116+MOD(AA63,Calculations!$C$118))+Control!$C$7*Calculations!$C$84*INDEX('Monthly Data'!P:P,Calculations!$C$116+MOD(AA63,Calculations!$C$118))+Control!$C$7*Calculations!$C$85*INDEX('Monthly Data'!Q:Q,Calculations!$C$116+MOD(AA63,Calculations!$C$118))+(1-Control!$C$7*Calculations!$C$87)*INDEX('Monthly Data'!R:R,Calculations!$C$116+MOD(AA63,Calculations!$C$118))</f>
        <v>6.3250222980707482E-3</v>
      </c>
      <c r="ER63" s="86">
        <f ca="1">Control!$C$7*Calculations!$C$82*INDEX('Monthly Data'!N:N,Calculations!$C$116+MOD(AB63,Calculations!$C$118))+Control!$C$7*Calculations!$C$83*INDEX('Monthly Data'!O:O,Calculations!$C$116+MOD(AB63,Calculations!$C$118))+Control!$C$7*Calculations!$C$84*INDEX('Monthly Data'!P:P,Calculations!$C$116+MOD(AB63,Calculations!$C$118))+Control!$C$7*Calculations!$C$85*INDEX('Monthly Data'!Q:Q,Calculations!$C$116+MOD(AB63,Calculations!$C$118))+(1-Control!$C$7*Calculations!$C$87)*INDEX('Monthly Data'!R:R,Calculations!$C$116+MOD(AB63,Calculations!$C$118))</f>
        <v>1.50127906355989E-2</v>
      </c>
      <c r="ES63" s="86">
        <f ca="1">Control!$C$7*Calculations!$C$82*INDEX('Monthly Data'!N:N,Calculations!$C$116+MOD(AC63,Calculations!$C$118))+Control!$C$7*Calculations!$C$83*INDEX('Monthly Data'!O:O,Calculations!$C$116+MOD(AC63,Calculations!$C$118))+Control!$C$7*Calculations!$C$84*INDEX('Monthly Data'!P:P,Calculations!$C$116+MOD(AC63,Calculations!$C$118))+Control!$C$7*Calculations!$C$85*INDEX('Monthly Data'!Q:Q,Calculations!$C$116+MOD(AC63,Calculations!$C$118))+(1-Control!$C$7*Calculations!$C$87)*INDEX('Monthly Data'!R:R,Calculations!$C$116+MOD(AC63,Calculations!$C$118))</f>
        <v>1.7831091590102856E-2</v>
      </c>
      <c r="ET63" s="86">
        <f ca="1">Control!$C$7*Calculations!$C$82*INDEX('Monthly Data'!N:N,Calculations!$C$116+MOD(AD63,Calculations!$C$118))+Control!$C$7*Calculations!$C$83*INDEX('Monthly Data'!O:O,Calculations!$C$116+MOD(AD63,Calculations!$C$118))+Control!$C$7*Calculations!$C$84*INDEX('Monthly Data'!P:P,Calculations!$C$116+MOD(AD63,Calculations!$C$118))+Control!$C$7*Calculations!$C$85*INDEX('Monthly Data'!Q:Q,Calculations!$C$116+MOD(AD63,Calculations!$C$118))+(1-Control!$C$7*Calculations!$C$87)*INDEX('Monthly Data'!R:R,Calculations!$C$116+MOD(AD63,Calculations!$C$118))</f>
        <v>1.8695385296339444E-2</v>
      </c>
      <c r="EU63" s="86">
        <f ca="1">Control!$C$7*Calculations!$C$82*INDEX('Monthly Data'!N:N,Calculations!$C$116+MOD(AE63,Calculations!$C$118))+Control!$C$7*Calculations!$C$83*INDEX('Monthly Data'!O:O,Calculations!$C$116+MOD(AE63,Calculations!$C$118))+Control!$C$7*Calculations!$C$84*INDEX('Monthly Data'!P:P,Calculations!$C$116+MOD(AE63,Calculations!$C$118))+Control!$C$7*Calculations!$C$85*INDEX('Monthly Data'!Q:Q,Calculations!$C$116+MOD(AE63,Calculations!$C$118))+(1-Control!$C$7*Calculations!$C$87)*INDEX('Monthly Data'!R:R,Calculations!$C$116+MOD(AE63,Calculations!$C$118))</f>
        <v>8.4240675975201049E-3</v>
      </c>
      <c r="EV63" s="86">
        <f ca="1">Control!$C$7*Calculations!$C$82*INDEX('Monthly Data'!N:N,Calculations!$C$116+MOD(AF63,Calculations!$C$118))+Control!$C$7*Calculations!$C$83*INDEX('Monthly Data'!O:O,Calculations!$C$116+MOD(AF63,Calculations!$C$118))+Control!$C$7*Calculations!$C$84*INDEX('Monthly Data'!P:P,Calculations!$C$116+MOD(AF63,Calculations!$C$118))+Control!$C$7*Calculations!$C$85*INDEX('Monthly Data'!Q:Q,Calculations!$C$116+MOD(AF63,Calculations!$C$118))+(1-Control!$C$7*Calculations!$C$87)*INDEX('Monthly Data'!R:R,Calculations!$C$116+MOD(AF63,Calculations!$C$118))</f>
        <v>-7.5539743260223157E-3</v>
      </c>
      <c r="EW63" s="86">
        <f ca="1">Control!$C$7*Calculations!$C$82*INDEX('Monthly Data'!N:N,Calculations!$C$116+MOD(AG63,Calculations!$C$118))+Control!$C$7*Calculations!$C$83*INDEX('Monthly Data'!O:O,Calculations!$C$116+MOD(AG63,Calculations!$C$118))+Control!$C$7*Calculations!$C$84*INDEX('Monthly Data'!P:P,Calculations!$C$116+MOD(AG63,Calculations!$C$118))+Control!$C$7*Calculations!$C$85*INDEX('Monthly Data'!Q:Q,Calculations!$C$116+MOD(AG63,Calculations!$C$118))+(1-Control!$C$7*Calculations!$C$87)*INDEX('Monthly Data'!R:R,Calculations!$C$116+MOD(AG63,Calculations!$C$118))</f>
        <v>3.8809817903524786E-2</v>
      </c>
      <c r="EX63" s="86">
        <f ca="1">Control!$C$7*Calculations!$C$82*INDEX('Monthly Data'!N:N,Calculations!$C$116+MOD(AH63,Calculations!$C$118))+Control!$C$7*Calculations!$C$83*INDEX('Monthly Data'!O:O,Calculations!$C$116+MOD(AH63,Calculations!$C$118))+Control!$C$7*Calculations!$C$84*INDEX('Monthly Data'!P:P,Calculations!$C$116+MOD(AH63,Calculations!$C$118))+Control!$C$7*Calculations!$C$85*INDEX('Monthly Data'!Q:Q,Calculations!$C$116+MOD(AH63,Calculations!$C$118))+(1-Control!$C$7*Calculations!$C$87)*INDEX('Monthly Data'!R:R,Calculations!$C$116+MOD(AH63,Calculations!$C$118))</f>
        <v>-3.53368065312233E-2</v>
      </c>
      <c r="EY63" s="86">
        <f ca="1">Control!$C$7*Calculations!$C$82*INDEX('Monthly Data'!N:N,Calculations!$C$116+MOD(AI63,Calculations!$C$118))+Control!$C$7*Calculations!$C$83*INDEX('Monthly Data'!O:O,Calculations!$C$116+MOD(AI63,Calculations!$C$118))+Control!$C$7*Calculations!$C$84*INDEX('Monthly Data'!P:P,Calculations!$C$116+MOD(AI63,Calculations!$C$118))+Control!$C$7*Calculations!$C$85*INDEX('Monthly Data'!Q:Q,Calculations!$C$116+MOD(AI63,Calculations!$C$118))+(1-Control!$C$7*Calculations!$C$87)*INDEX('Monthly Data'!R:R,Calculations!$C$116+MOD(AI63,Calculations!$C$118))</f>
        <v>9.9793409618087695E-3</v>
      </c>
      <c r="EZ63" s="86">
        <f ca="1">Control!$C$7*Calculations!$C$82*INDEX('Monthly Data'!N:N,Calculations!$C$116+MOD(AJ63,Calculations!$C$118))+Control!$C$7*Calculations!$C$83*INDEX('Monthly Data'!O:O,Calculations!$C$116+MOD(AJ63,Calculations!$C$118))+Control!$C$7*Calculations!$C$84*INDEX('Monthly Data'!P:P,Calculations!$C$116+MOD(AJ63,Calculations!$C$118))+Control!$C$7*Calculations!$C$85*INDEX('Monthly Data'!Q:Q,Calculations!$C$116+MOD(AJ63,Calculations!$C$118))+(1-Control!$C$7*Calculations!$C$87)*INDEX('Monthly Data'!R:R,Calculations!$C$116+MOD(AJ63,Calculations!$C$118))</f>
        <v>1.8665061640915637E-2</v>
      </c>
      <c r="FA63" s="86">
        <f ca="1">Control!$C$7*Calculations!$C$82*INDEX('Monthly Data'!N:N,Calculations!$C$116+MOD(AK63,Calculations!$C$118))+Control!$C$7*Calculations!$C$83*INDEX('Monthly Data'!O:O,Calculations!$C$116+MOD(AK63,Calculations!$C$118))+Control!$C$7*Calculations!$C$84*INDEX('Monthly Data'!P:P,Calculations!$C$116+MOD(AK63,Calculations!$C$118))+Control!$C$7*Calculations!$C$85*INDEX('Monthly Data'!Q:Q,Calculations!$C$116+MOD(AK63,Calculations!$C$118))+(1-Control!$C$7*Calculations!$C$87)*INDEX('Monthly Data'!R:R,Calculations!$C$116+MOD(AK63,Calculations!$C$118))</f>
        <v>1.1702576456120543E-2</v>
      </c>
      <c r="FB63" s="86">
        <f ca="1">Control!$C$7*Calculations!$C$82*INDEX('Monthly Data'!N:N,Calculations!$C$116+MOD(AL63,Calculations!$C$118))+Control!$C$7*Calculations!$C$83*INDEX('Monthly Data'!O:O,Calculations!$C$116+MOD(AL63,Calculations!$C$118))+Control!$C$7*Calculations!$C$84*INDEX('Monthly Data'!P:P,Calculations!$C$116+MOD(AL63,Calculations!$C$118))+Control!$C$7*Calculations!$C$85*INDEX('Monthly Data'!Q:Q,Calculations!$C$116+MOD(AL63,Calculations!$C$118))+(1-Control!$C$7*Calculations!$C$87)*INDEX('Monthly Data'!R:R,Calculations!$C$116+MOD(AL63,Calculations!$C$118))</f>
        <v>1.1786765492207996E-2</v>
      </c>
      <c r="FC63" s="86">
        <f ca="1">Control!$C$7*Calculations!$C$82*INDEX('Monthly Data'!N:N,Calculations!$C$116+MOD(AM63,Calculations!$C$118))+Control!$C$7*Calculations!$C$83*INDEX('Monthly Data'!O:O,Calculations!$C$116+MOD(AM63,Calculations!$C$118))+Control!$C$7*Calculations!$C$84*INDEX('Monthly Data'!P:P,Calculations!$C$116+MOD(AM63,Calculations!$C$118))+Control!$C$7*Calculations!$C$85*INDEX('Monthly Data'!Q:Q,Calculations!$C$116+MOD(AM63,Calculations!$C$118))+(1-Control!$C$7*Calculations!$C$87)*INDEX('Monthly Data'!R:R,Calculations!$C$116+MOD(AM63,Calculations!$C$118))</f>
        <v>5.1279584938936244E-2</v>
      </c>
      <c r="FD63" s="86">
        <f ca="1">Control!$C$7*Calculations!$C$82*INDEX('Monthly Data'!N:N,Calculations!$C$116+MOD(AN63,Calculations!$C$118))+Control!$C$7*Calculations!$C$83*INDEX('Monthly Data'!O:O,Calculations!$C$116+MOD(AN63,Calculations!$C$118))+Control!$C$7*Calculations!$C$84*INDEX('Monthly Data'!P:P,Calculations!$C$116+MOD(AN63,Calculations!$C$118))+Control!$C$7*Calculations!$C$85*INDEX('Monthly Data'!Q:Q,Calculations!$C$116+MOD(AN63,Calculations!$C$118))+(1-Control!$C$7*Calculations!$C$87)*INDEX('Monthly Data'!R:R,Calculations!$C$116+MOD(AN63,Calculations!$C$118))</f>
        <v>4.2795950888382334E-3</v>
      </c>
      <c r="FE63" s="86">
        <f ca="1">Control!$C$7*Calculations!$C$82*INDEX('Monthly Data'!N:N,Calculations!$C$116+MOD(AO63,Calculations!$C$118))+Control!$C$7*Calculations!$C$83*INDEX('Monthly Data'!O:O,Calculations!$C$116+MOD(AO63,Calculations!$C$118))+Control!$C$7*Calculations!$C$84*INDEX('Monthly Data'!P:P,Calculations!$C$116+MOD(AO63,Calculations!$C$118))+Control!$C$7*Calculations!$C$85*INDEX('Monthly Data'!Q:Q,Calculations!$C$116+MOD(AO63,Calculations!$C$118))+(1-Control!$C$7*Calculations!$C$87)*INDEX('Monthly Data'!R:R,Calculations!$C$116+MOD(AO63,Calculations!$C$118))</f>
        <v>1.50127906355989E-2</v>
      </c>
      <c r="FF63" s="86">
        <f ca="1">Control!$C$7*Calculations!$C$82*INDEX('Monthly Data'!N:N,Calculations!$C$116+MOD(AP63,Calculations!$C$118))+Control!$C$7*Calculations!$C$83*INDEX('Monthly Data'!O:O,Calculations!$C$116+MOD(AP63,Calculations!$C$118))+Control!$C$7*Calculations!$C$84*INDEX('Monthly Data'!P:P,Calculations!$C$116+MOD(AP63,Calculations!$C$118))+Control!$C$7*Calculations!$C$85*INDEX('Monthly Data'!Q:Q,Calculations!$C$116+MOD(AP63,Calculations!$C$118))+(1-Control!$C$7*Calculations!$C$87)*INDEX('Monthly Data'!R:R,Calculations!$C$116+MOD(AP63,Calculations!$C$118))</f>
        <v>2.5790695379256122E-2</v>
      </c>
      <c r="FG63" s="86">
        <f ca="1">Control!$C$7*Calculations!$C$82*INDEX('Monthly Data'!N:N,Calculations!$C$116+MOD(AQ63,Calculations!$C$118))+Control!$C$7*Calculations!$C$83*INDEX('Monthly Data'!O:O,Calculations!$C$116+MOD(AQ63,Calculations!$C$118))+Control!$C$7*Calculations!$C$84*INDEX('Monthly Data'!P:P,Calculations!$C$116+MOD(AQ63,Calculations!$C$118))+Control!$C$7*Calculations!$C$85*INDEX('Monthly Data'!Q:Q,Calculations!$C$116+MOD(AQ63,Calculations!$C$118))+(1-Control!$C$7*Calculations!$C$87)*INDEX('Monthly Data'!R:R,Calculations!$C$116+MOD(AQ63,Calculations!$C$118))</f>
        <v>7.857567536297622E-3</v>
      </c>
      <c r="FH63" s="86">
        <f ca="1">Control!$C$7*Calculations!$C$82*INDEX('Monthly Data'!N:N,Calculations!$C$116+MOD(AR63,Calculations!$C$118))+Control!$C$7*Calculations!$C$83*INDEX('Monthly Data'!O:O,Calculations!$C$116+MOD(AR63,Calculations!$C$118))+Control!$C$7*Calculations!$C$84*INDEX('Monthly Data'!P:P,Calculations!$C$116+MOD(AR63,Calculations!$C$118))+Control!$C$7*Calculations!$C$85*INDEX('Monthly Data'!Q:Q,Calculations!$C$116+MOD(AR63,Calculations!$C$118))+(1-Control!$C$7*Calculations!$C$87)*INDEX('Monthly Data'!R:R,Calculations!$C$116+MOD(AR63,Calculations!$C$118))</f>
        <v>-2.0259958308006688E-2</v>
      </c>
      <c r="FI63" s="86">
        <f ca="1">Control!$C$7*Calculations!$C$82*INDEX('Monthly Data'!N:N,Calculations!$C$116+MOD(AS63,Calculations!$C$118))+Control!$C$7*Calculations!$C$83*INDEX('Monthly Data'!O:O,Calculations!$C$116+MOD(AS63,Calculations!$C$118))+Control!$C$7*Calculations!$C$84*INDEX('Monthly Data'!P:P,Calculations!$C$116+MOD(AS63,Calculations!$C$118))+Control!$C$7*Calculations!$C$85*INDEX('Monthly Data'!Q:Q,Calculations!$C$116+MOD(AS63,Calculations!$C$118))+(1-Control!$C$7*Calculations!$C$87)*INDEX('Monthly Data'!R:R,Calculations!$C$116+MOD(AS63,Calculations!$C$118))</f>
        <v>1.0921298083007208E-2</v>
      </c>
      <c r="FJ63" s="86">
        <f ca="1">Control!$C$7*Calculations!$C$82*INDEX('Monthly Data'!N:N,Calculations!$C$116+MOD(AT63,Calculations!$C$118))+Control!$C$7*Calculations!$C$83*INDEX('Monthly Data'!O:O,Calculations!$C$116+MOD(AT63,Calculations!$C$118))+Control!$C$7*Calculations!$C$84*INDEX('Monthly Data'!P:P,Calculations!$C$116+MOD(AT63,Calculations!$C$118))+Control!$C$7*Calculations!$C$85*INDEX('Monthly Data'!Q:Q,Calculations!$C$116+MOD(AT63,Calculations!$C$118))+(1-Control!$C$7*Calculations!$C$87)*INDEX('Monthly Data'!R:R,Calculations!$C$116+MOD(AT63,Calculations!$C$118))</f>
        <v>-3.9863250714949353E-2</v>
      </c>
      <c r="FK63" s="86">
        <f ca="1">Control!$C$7*Calculations!$C$82*INDEX('Monthly Data'!N:N,Calculations!$C$116+MOD(AU63,Calculations!$C$118))+Control!$C$7*Calculations!$C$83*INDEX('Monthly Data'!O:O,Calculations!$C$116+MOD(AU63,Calculations!$C$118))+Control!$C$7*Calculations!$C$84*INDEX('Monthly Data'!P:P,Calculations!$C$116+MOD(AU63,Calculations!$C$118))+Control!$C$7*Calculations!$C$85*INDEX('Monthly Data'!Q:Q,Calculations!$C$116+MOD(AU63,Calculations!$C$118))+(1-Control!$C$7*Calculations!$C$87)*INDEX('Monthly Data'!R:R,Calculations!$C$116+MOD(AU63,Calculations!$C$118))</f>
        <v>6.2631896128884862E-3</v>
      </c>
      <c r="FL63" s="86">
        <f ca="1">Control!$C$7*Calculations!$C$82*INDEX('Monthly Data'!N:N,Calculations!$C$116+MOD(AV63,Calculations!$C$118))+Control!$C$7*Calculations!$C$83*INDEX('Monthly Data'!O:O,Calculations!$C$116+MOD(AV63,Calculations!$C$118))+Control!$C$7*Calculations!$C$84*INDEX('Monthly Data'!P:P,Calculations!$C$116+MOD(AV63,Calculations!$C$118))+Control!$C$7*Calculations!$C$85*INDEX('Monthly Data'!Q:Q,Calculations!$C$116+MOD(AV63,Calculations!$C$118))+(1-Control!$C$7*Calculations!$C$87)*INDEX('Monthly Data'!R:R,Calculations!$C$116+MOD(AV63,Calculations!$C$118))</f>
        <v>1.7484305259657981E-2</v>
      </c>
      <c r="FM63" s="86">
        <f ca="1">Control!$C$7*Calculations!$C$82*INDEX('Monthly Data'!N:N,Calculations!$C$116+MOD(AW63,Calculations!$C$118))+Control!$C$7*Calculations!$C$83*INDEX('Monthly Data'!O:O,Calculations!$C$116+MOD(AW63,Calculations!$C$118))+Control!$C$7*Calculations!$C$84*INDEX('Monthly Data'!P:P,Calculations!$C$116+MOD(AW63,Calculations!$C$118))+Control!$C$7*Calculations!$C$85*INDEX('Monthly Data'!Q:Q,Calculations!$C$116+MOD(AW63,Calculations!$C$118))+(1-Control!$C$7*Calculations!$C$87)*INDEX('Monthly Data'!R:R,Calculations!$C$116+MOD(AW63,Calculations!$C$118))</f>
        <v>8.4240675975201049E-3</v>
      </c>
      <c r="FN63" s="86">
        <f ca="1">Control!$C$7*Calculations!$C$82*INDEX('Monthly Data'!N:N,Calculations!$C$116+MOD(AX63,Calculations!$C$118))+Control!$C$7*Calculations!$C$83*INDEX('Monthly Data'!O:O,Calculations!$C$116+MOD(AX63,Calculations!$C$118))+Control!$C$7*Calculations!$C$84*INDEX('Monthly Data'!P:P,Calculations!$C$116+MOD(AX63,Calculations!$C$118))+Control!$C$7*Calculations!$C$85*INDEX('Monthly Data'!Q:Q,Calculations!$C$116+MOD(AX63,Calculations!$C$118))+(1-Control!$C$7*Calculations!$C$87)*INDEX('Monthly Data'!R:R,Calculations!$C$116+MOD(AX63,Calculations!$C$118))</f>
        <v>1.3891304280773396E-2</v>
      </c>
      <c r="FO63" s="86">
        <f ca="1">Control!$C$7*Calculations!$C$82*INDEX('Monthly Data'!N:N,Calculations!$C$116+MOD(AY63,Calculations!$C$118))+Control!$C$7*Calculations!$C$83*INDEX('Monthly Data'!O:O,Calculations!$C$116+MOD(AY63,Calculations!$C$118))+Control!$C$7*Calculations!$C$84*INDEX('Monthly Data'!P:P,Calculations!$C$116+MOD(AY63,Calculations!$C$118))+Control!$C$7*Calculations!$C$85*INDEX('Monthly Data'!Q:Q,Calculations!$C$116+MOD(AY63,Calculations!$C$118))+(1-Control!$C$7*Calculations!$C$87)*INDEX('Monthly Data'!R:R,Calculations!$C$116+MOD(AY63,Calculations!$C$118))</f>
        <v>7.857567536297622E-3</v>
      </c>
      <c r="FP63" s="86">
        <f ca="1">Control!$C$7*Calculations!$C$82*INDEX('Monthly Data'!N:N,Calculations!$C$116+MOD(AZ63,Calculations!$C$118))+Control!$C$7*Calculations!$C$83*INDEX('Monthly Data'!O:O,Calculations!$C$116+MOD(AZ63,Calculations!$C$118))+Control!$C$7*Calculations!$C$84*INDEX('Monthly Data'!P:P,Calculations!$C$116+MOD(AZ63,Calculations!$C$118))+Control!$C$7*Calculations!$C$85*INDEX('Monthly Data'!Q:Q,Calculations!$C$116+MOD(AZ63,Calculations!$C$118))+(1-Control!$C$7*Calculations!$C$87)*INDEX('Monthly Data'!R:R,Calculations!$C$116+MOD(AZ63,Calculations!$C$118))</f>
        <v>-1.6546126717384396E-2</v>
      </c>
      <c r="FQ63" s="86">
        <f ca="1">Control!$C$7*Calculations!$C$82*INDEX('Monthly Data'!N:N,Calculations!$C$116+MOD(BA63,Calculations!$C$118))+Control!$C$7*Calculations!$C$83*INDEX('Monthly Data'!O:O,Calculations!$C$116+MOD(BA63,Calculations!$C$118))+Control!$C$7*Calculations!$C$84*INDEX('Monthly Data'!P:P,Calculations!$C$116+MOD(BA63,Calculations!$C$118))+Control!$C$7*Calculations!$C$85*INDEX('Monthly Data'!Q:Q,Calculations!$C$116+MOD(BA63,Calculations!$C$118))+(1-Control!$C$7*Calculations!$C$87)*INDEX('Monthly Data'!R:R,Calculations!$C$116+MOD(BA63,Calculations!$C$118))</f>
        <v>6.3250222980707482E-3</v>
      </c>
      <c r="FR63" s="86">
        <f ca="1">Control!$C$7*Calculations!$C$82*INDEX('Monthly Data'!N:N,Calculations!$C$116+MOD(BB63,Calculations!$C$118))+Control!$C$7*Calculations!$C$83*INDEX('Monthly Data'!O:O,Calculations!$C$116+MOD(BB63,Calculations!$C$118))+Control!$C$7*Calculations!$C$84*INDEX('Monthly Data'!P:P,Calculations!$C$116+MOD(BB63,Calculations!$C$118))+Control!$C$7*Calculations!$C$85*INDEX('Monthly Data'!Q:Q,Calculations!$C$116+MOD(BB63,Calculations!$C$118))+(1-Control!$C$7*Calculations!$C$87)*INDEX('Monthly Data'!R:R,Calculations!$C$116+MOD(BB63,Calculations!$C$118))</f>
        <v>4.2795950888382334E-3</v>
      </c>
      <c r="FS63" s="86">
        <f ca="1">Control!$C$7*Calculations!$C$82*INDEX('Monthly Data'!N:N,Calculations!$C$116+MOD(BC63,Calculations!$C$118))+Control!$C$7*Calculations!$C$83*INDEX('Monthly Data'!O:O,Calculations!$C$116+MOD(BC63,Calculations!$C$118))+Control!$C$7*Calculations!$C$84*INDEX('Monthly Data'!P:P,Calculations!$C$116+MOD(BC63,Calculations!$C$118))+Control!$C$7*Calculations!$C$85*INDEX('Monthly Data'!Q:Q,Calculations!$C$116+MOD(BC63,Calculations!$C$118))+(1-Control!$C$7*Calculations!$C$87)*INDEX('Monthly Data'!R:R,Calculations!$C$116+MOD(BC63,Calculations!$C$118))</f>
        <v>1.2722494017511032E-2</v>
      </c>
      <c r="FT63" s="86">
        <f ca="1">Control!$C$7*Calculations!$C$82*INDEX('Monthly Data'!N:N,Calculations!$C$116+MOD(BD63,Calculations!$C$118))+Control!$C$7*Calculations!$C$83*INDEX('Monthly Data'!O:O,Calculations!$C$116+MOD(BD63,Calculations!$C$118))+Control!$C$7*Calculations!$C$84*INDEX('Monthly Data'!P:P,Calculations!$C$116+MOD(BD63,Calculations!$C$118))+Control!$C$7*Calculations!$C$85*INDEX('Monthly Data'!Q:Q,Calculations!$C$116+MOD(BD63,Calculations!$C$118))+(1-Control!$C$7*Calculations!$C$87)*INDEX('Monthly Data'!R:R,Calculations!$C$116+MOD(BD63,Calculations!$C$118))</f>
        <v>6.3250222980707482E-3</v>
      </c>
      <c r="FU63" s="86">
        <f ca="1">Control!$C$7*Calculations!$C$82*INDEX('Monthly Data'!N:N,Calculations!$C$116+MOD(BE63,Calculations!$C$118))+Control!$C$7*Calculations!$C$83*INDEX('Monthly Data'!O:O,Calculations!$C$116+MOD(BE63,Calculations!$C$118))+Control!$C$7*Calculations!$C$84*INDEX('Monthly Data'!P:P,Calculations!$C$116+MOD(BE63,Calculations!$C$118))+Control!$C$7*Calculations!$C$85*INDEX('Monthly Data'!Q:Q,Calculations!$C$116+MOD(BE63,Calculations!$C$118))+(1-Control!$C$7*Calculations!$C$87)*INDEX('Monthly Data'!R:R,Calculations!$C$116+MOD(BE63,Calculations!$C$118))</f>
        <v>2.377894462657602E-2</v>
      </c>
      <c r="FV63" s="86">
        <f ca="1">Control!$C$7*Calculations!$C$82*INDEX('Monthly Data'!N:N,Calculations!$C$116+MOD(BF63,Calculations!$C$118))+Control!$C$7*Calculations!$C$83*INDEX('Monthly Data'!O:O,Calculations!$C$116+MOD(BF63,Calculations!$C$118))+Control!$C$7*Calculations!$C$84*INDEX('Monthly Data'!P:P,Calculations!$C$116+MOD(BF63,Calculations!$C$118))+Control!$C$7*Calculations!$C$85*INDEX('Monthly Data'!Q:Q,Calculations!$C$116+MOD(BF63,Calculations!$C$118))+(1-Control!$C$7*Calculations!$C$87)*INDEX('Monthly Data'!R:R,Calculations!$C$116+MOD(BF63,Calculations!$C$118))</f>
        <v>1.0921298083007208E-2</v>
      </c>
      <c r="FW63" s="86">
        <f ca="1">Control!$C$7*Calculations!$C$82*INDEX('Monthly Data'!N:N,Calculations!$C$116+MOD(BG63,Calculations!$C$118))+Control!$C$7*Calculations!$C$83*INDEX('Monthly Data'!O:O,Calculations!$C$116+MOD(BG63,Calculations!$C$118))+Control!$C$7*Calculations!$C$84*INDEX('Monthly Data'!P:P,Calculations!$C$116+MOD(BG63,Calculations!$C$118))+Control!$C$7*Calculations!$C$85*INDEX('Monthly Data'!Q:Q,Calculations!$C$116+MOD(BG63,Calculations!$C$118))+(1-Control!$C$7*Calculations!$C$87)*INDEX('Monthly Data'!R:R,Calculations!$C$116+MOD(BG63,Calculations!$C$118))</f>
        <v>1.1809891087585166E-2</v>
      </c>
      <c r="FX63" s="86">
        <f ca="1">Control!$C$7*Calculations!$C$82*INDEX('Monthly Data'!N:N,Calculations!$C$116+MOD(BH63,Calculations!$C$118))+Control!$C$7*Calculations!$C$83*INDEX('Monthly Data'!O:O,Calculations!$C$116+MOD(BH63,Calculations!$C$118))+Control!$C$7*Calculations!$C$84*INDEX('Monthly Data'!P:P,Calculations!$C$116+MOD(BH63,Calculations!$C$118))+Control!$C$7*Calculations!$C$85*INDEX('Monthly Data'!Q:Q,Calculations!$C$116+MOD(BH63,Calculations!$C$118))+(1-Control!$C$7*Calculations!$C$87)*INDEX('Monthly Data'!R:R,Calculations!$C$116+MOD(BH63,Calculations!$C$118))</f>
        <v>-2.7490061308214487E-3</v>
      </c>
      <c r="FY63" s="86">
        <f ca="1">Control!$C$7*Calculations!$C$82*INDEX('Monthly Data'!N:N,Calculations!$C$116+MOD(BI63,Calculations!$C$118))+Control!$C$7*Calculations!$C$83*INDEX('Monthly Data'!O:O,Calculations!$C$116+MOD(BI63,Calculations!$C$118))+Control!$C$7*Calculations!$C$84*INDEX('Monthly Data'!P:P,Calculations!$C$116+MOD(BI63,Calculations!$C$118))+Control!$C$7*Calculations!$C$85*INDEX('Monthly Data'!Q:Q,Calculations!$C$116+MOD(BI63,Calculations!$C$118))+(1-Control!$C$7*Calculations!$C$87)*INDEX('Monthly Data'!R:R,Calculations!$C$116+MOD(BI63,Calculations!$C$118))</f>
        <v>-7.3651264633385334E-4</v>
      </c>
      <c r="FZ63" s="86">
        <f ca="1">Control!$C$7*Calculations!$C$82*INDEX('Monthly Data'!N:N,Calculations!$C$116+MOD(BJ63,Calculations!$C$118))+Control!$C$7*Calculations!$C$83*INDEX('Monthly Data'!O:O,Calculations!$C$116+MOD(BJ63,Calculations!$C$118))+Control!$C$7*Calculations!$C$84*INDEX('Monthly Data'!P:P,Calculations!$C$116+MOD(BJ63,Calculations!$C$118))+Control!$C$7*Calculations!$C$85*INDEX('Monthly Data'!Q:Q,Calculations!$C$116+MOD(BJ63,Calculations!$C$118))+(1-Control!$C$7*Calculations!$C$87)*INDEX('Monthly Data'!R:R,Calculations!$C$116+MOD(BJ63,Calculations!$C$118))</f>
        <v>3.0957942835585645E-2</v>
      </c>
      <c r="GA63" s="86">
        <f ca="1">Control!$C$7*Calculations!$C$82*INDEX('Monthly Data'!N:N,Calculations!$C$116+MOD(BK63,Calculations!$C$118))+Control!$C$7*Calculations!$C$83*INDEX('Monthly Data'!O:O,Calculations!$C$116+MOD(BK63,Calculations!$C$118))+Control!$C$7*Calculations!$C$84*INDEX('Monthly Data'!P:P,Calculations!$C$116+MOD(BK63,Calculations!$C$118))+Control!$C$7*Calculations!$C$85*INDEX('Monthly Data'!Q:Q,Calculations!$C$116+MOD(BK63,Calculations!$C$118))+(1-Control!$C$7*Calculations!$C$87)*INDEX('Monthly Data'!R:R,Calculations!$C$116+MOD(BK63,Calculations!$C$118))</f>
        <v>-3.9863250714949353E-2</v>
      </c>
      <c r="GB63" s="86">
        <f ca="1">Control!$C$7*Calculations!$C$82*INDEX('Monthly Data'!N:N,Calculations!$C$116+MOD(BL63,Calculations!$C$118))+Control!$C$7*Calculations!$C$83*INDEX('Monthly Data'!O:O,Calculations!$C$116+MOD(BL63,Calculations!$C$118))+Control!$C$7*Calculations!$C$84*INDEX('Monthly Data'!P:P,Calculations!$C$116+MOD(BL63,Calculations!$C$118))+Control!$C$7*Calculations!$C$85*INDEX('Monthly Data'!Q:Q,Calculations!$C$116+MOD(BL63,Calculations!$C$118))+(1-Control!$C$7*Calculations!$C$87)*INDEX('Monthly Data'!R:R,Calculations!$C$116+MOD(BL63,Calculations!$C$118))</f>
        <v>7.3538285850108537E-3</v>
      </c>
      <c r="GC63" s="86">
        <f ca="1">Control!$C$7*Calculations!$C$82*INDEX('Monthly Data'!N:N,Calculations!$C$116+MOD(BM63,Calculations!$C$118))+Control!$C$7*Calculations!$C$83*INDEX('Monthly Data'!O:O,Calculations!$C$116+MOD(BM63,Calculations!$C$118))+Control!$C$7*Calculations!$C$84*INDEX('Monthly Data'!P:P,Calculations!$C$116+MOD(BM63,Calculations!$C$118))+Control!$C$7*Calculations!$C$85*INDEX('Monthly Data'!Q:Q,Calculations!$C$116+MOD(BM63,Calculations!$C$118))+(1-Control!$C$7*Calculations!$C$87)*INDEX('Monthly Data'!R:R,Calculations!$C$116+MOD(BM63,Calculations!$C$118))</f>
        <v>-1.3959200237295809E-2</v>
      </c>
      <c r="GD63" s="86">
        <f ca="1">Control!$C$7*Calculations!$C$82*INDEX('Monthly Data'!N:N,Calculations!$C$116+MOD(BN63,Calculations!$C$118))+Control!$C$7*Calculations!$C$83*INDEX('Monthly Data'!O:O,Calculations!$C$116+MOD(BN63,Calculations!$C$118))+Control!$C$7*Calculations!$C$84*INDEX('Monthly Data'!P:P,Calculations!$C$116+MOD(BN63,Calculations!$C$118))+Control!$C$7*Calculations!$C$85*INDEX('Monthly Data'!Q:Q,Calculations!$C$116+MOD(BN63,Calculations!$C$118))+(1-Control!$C$7*Calculations!$C$87)*INDEX('Monthly Data'!R:R,Calculations!$C$116+MOD(BN63,Calculations!$C$118))</f>
        <v>1.4915555251167555E-3</v>
      </c>
      <c r="GE63" s="86">
        <f ca="1">Control!$C$7*Calculations!$C$82*INDEX('Monthly Data'!N:N,Calculations!$C$116+MOD(BO63,Calculations!$C$118))+Control!$C$7*Calculations!$C$83*INDEX('Monthly Data'!O:O,Calculations!$C$116+MOD(BO63,Calculations!$C$118))+Control!$C$7*Calculations!$C$84*INDEX('Monthly Data'!P:P,Calculations!$C$116+MOD(BO63,Calculations!$C$118))+Control!$C$7*Calculations!$C$85*INDEX('Monthly Data'!Q:Q,Calculations!$C$116+MOD(BO63,Calculations!$C$118))+(1-Control!$C$7*Calculations!$C$87)*INDEX('Monthly Data'!R:R,Calculations!$C$116+MOD(BO63,Calculations!$C$118))</f>
        <v>2.1918137743539623E-2</v>
      </c>
      <c r="GF63" s="86">
        <f ca="1">Control!$C$7*Calculations!$C$82*INDEX('Monthly Data'!N:N,Calculations!$C$116+MOD(BP63,Calculations!$C$118))+Control!$C$7*Calculations!$C$83*INDEX('Monthly Data'!O:O,Calculations!$C$116+MOD(BP63,Calculations!$C$118))+Control!$C$7*Calculations!$C$84*INDEX('Monthly Data'!P:P,Calculations!$C$116+MOD(BP63,Calculations!$C$118))+Control!$C$7*Calculations!$C$85*INDEX('Monthly Data'!Q:Q,Calculations!$C$116+MOD(BP63,Calculations!$C$118))+(1-Control!$C$7*Calculations!$C$87)*INDEX('Monthly Data'!R:R,Calculations!$C$116+MOD(BP63,Calculations!$C$118))</f>
        <v>1.0018681835149534E-3</v>
      </c>
      <c r="GG63" s="86">
        <f ca="1">Control!$C$7*Calculations!$C$82*INDEX('Monthly Data'!N:N,Calculations!$C$116+MOD(BQ63,Calculations!$C$118))+Control!$C$7*Calculations!$C$83*INDEX('Monthly Data'!O:O,Calculations!$C$116+MOD(BQ63,Calculations!$C$118))+Control!$C$7*Calculations!$C$84*INDEX('Monthly Data'!P:P,Calculations!$C$116+MOD(BQ63,Calculations!$C$118))+Control!$C$7*Calculations!$C$85*INDEX('Monthly Data'!Q:Q,Calculations!$C$116+MOD(BQ63,Calculations!$C$118))+(1-Control!$C$7*Calculations!$C$87)*INDEX('Monthly Data'!R:R,Calculations!$C$116+MOD(BQ63,Calculations!$C$118))</f>
        <v>-1.8530040247387896E-2</v>
      </c>
      <c r="GH63" s="86">
        <f ca="1">Control!$C$7*Calculations!$C$82*INDEX('Monthly Data'!N:N,Calculations!$C$116+MOD(BR63,Calculations!$C$118))+Control!$C$7*Calculations!$C$83*INDEX('Monthly Data'!O:O,Calculations!$C$116+MOD(BR63,Calculations!$C$118))+Control!$C$7*Calculations!$C$84*INDEX('Monthly Data'!P:P,Calculations!$C$116+MOD(BR63,Calculations!$C$118))+Control!$C$7*Calculations!$C$85*INDEX('Monthly Data'!Q:Q,Calculations!$C$116+MOD(BR63,Calculations!$C$118))+(1-Control!$C$7*Calculations!$C$87)*INDEX('Monthly Data'!R:R,Calculations!$C$116+MOD(BR63,Calculations!$C$118))</f>
        <v>3.1070573055362403E-2</v>
      </c>
      <c r="GI63" s="86">
        <f ca="1">Control!$C$7*Calculations!$C$82*INDEX('Monthly Data'!N:N,Calculations!$C$116+MOD(BS63,Calculations!$C$118))+Control!$C$7*Calculations!$C$83*INDEX('Monthly Data'!O:O,Calculations!$C$116+MOD(BS63,Calculations!$C$118))+Control!$C$7*Calculations!$C$84*INDEX('Monthly Data'!P:P,Calculations!$C$116+MOD(BS63,Calculations!$C$118))+Control!$C$7*Calculations!$C$85*INDEX('Monthly Data'!Q:Q,Calculations!$C$116+MOD(BS63,Calculations!$C$118))+(1-Control!$C$7*Calculations!$C$87)*INDEX('Monthly Data'!R:R,Calculations!$C$116+MOD(BS63,Calculations!$C$118))</f>
        <v>-7.4084874653726545E-3</v>
      </c>
      <c r="GJ63" s="86">
        <f ca="1">Control!$C$7*Calculations!$C$82*INDEX('Monthly Data'!N:N,Calculations!$C$116+MOD(BT63,Calculations!$C$118))+Control!$C$7*Calculations!$C$83*INDEX('Monthly Data'!O:O,Calculations!$C$116+MOD(BT63,Calculations!$C$118))+Control!$C$7*Calculations!$C$84*INDEX('Monthly Data'!P:P,Calculations!$C$116+MOD(BT63,Calculations!$C$118))+Control!$C$7*Calculations!$C$85*INDEX('Monthly Data'!Q:Q,Calculations!$C$116+MOD(BT63,Calculations!$C$118))+(1-Control!$C$7*Calculations!$C$87)*INDEX('Monthly Data'!R:R,Calculations!$C$116+MOD(BT63,Calculations!$C$118))</f>
        <v>-1.9947061878162777E-2</v>
      </c>
      <c r="GK63" s="86">
        <f ca="1">Control!$C$7*Calculations!$C$82*INDEX('Monthly Data'!N:N,Calculations!$C$116+MOD(BU63,Calculations!$C$118))+Control!$C$7*Calculations!$C$83*INDEX('Monthly Data'!O:O,Calculations!$C$116+MOD(BU63,Calculations!$C$118))+Control!$C$7*Calculations!$C$84*INDEX('Monthly Data'!P:P,Calculations!$C$116+MOD(BU63,Calculations!$C$118))+Control!$C$7*Calculations!$C$85*INDEX('Monthly Data'!Q:Q,Calculations!$C$116+MOD(BU63,Calculations!$C$118))+(1-Control!$C$7*Calculations!$C$87)*INDEX('Monthly Data'!R:R,Calculations!$C$116+MOD(BU63,Calculations!$C$118))</f>
        <v>1.2722494017511032E-2</v>
      </c>
      <c r="GL63" s="86">
        <f ca="1">Control!$C$7*Calculations!$C$82*INDEX('Monthly Data'!N:N,Calculations!$C$116+MOD(BV63,Calculations!$C$118))+Control!$C$7*Calculations!$C$83*INDEX('Monthly Data'!O:O,Calculations!$C$116+MOD(BV63,Calculations!$C$118))+Control!$C$7*Calculations!$C$84*INDEX('Monthly Data'!P:P,Calculations!$C$116+MOD(BV63,Calculations!$C$118))+Control!$C$7*Calculations!$C$85*INDEX('Monthly Data'!Q:Q,Calculations!$C$116+MOD(BV63,Calculations!$C$118))+(1-Control!$C$7*Calculations!$C$87)*INDEX('Monthly Data'!R:R,Calculations!$C$116+MOD(BV63,Calculations!$C$118))</f>
        <v>4.5132804118240749E-2</v>
      </c>
      <c r="GM63" s="86">
        <f ca="1">Control!$C$7*Calculations!$C$82*INDEX('Monthly Data'!N:N,Calculations!$C$116+MOD(BW63,Calculations!$C$118))+Control!$C$7*Calculations!$C$83*INDEX('Monthly Data'!O:O,Calculations!$C$116+MOD(BW63,Calculations!$C$118))+Control!$C$7*Calculations!$C$84*INDEX('Monthly Data'!P:P,Calculations!$C$116+MOD(BW63,Calculations!$C$118))+Control!$C$7*Calculations!$C$85*INDEX('Monthly Data'!Q:Q,Calculations!$C$116+MOD(BW63,Calculations!$C$118))+(1-Control!$C$7*Calculations!$C$87)*INDEX('Monthly Data'!R:R,Calculations!$C$116+MOD(BW63,Calculations!$C$118))</f>
        <v>1.2722494017511032E-2</v>
      </c>
      <c r="GN63" s="86">
        <f ca="1">Control!$C$7*Calculations!$C$82*INDEX('Monthly Data'!N:N,Calculations!$C$116+MOD(BX63,Calculations!$C$118))+Control!$C$7*Calculations!$C$83*INDEX('Monthly Data'!O:O,Calculations!$C$116+MOD(BX63,Calculations!$C$118))+Control!$C$7*Calculations!$C$84*INDEX('Monthly Data'!P:P,Calculations!$C$116+MOD(BX63,Calculations!$C$118))+Control!$C$7*Calculations!$C$85*INDEX('Monthly Data'!Q:Q,Calculations!$C$116+MOD(BX63,Calculations!$C$118))+(1-Control!$C$7*Calculations!$C$87)*INDEX('Monthly Data'!R:R,Calculations!$C$116+MOD(BX63,Calculations!$C$118))</f>
        <v>-2.072517756005474E-2</v>
      </c>
      <c r="GO63" s="86">
        <f ca="1">Control!$C$7*Calculations!$C$82*INDEX('Monthly Data'!N:N,Calculations!$C$116+MOD(BY63,Calculations!$C$118))+Control!$C$7*Calculations!$C$83*INDEX('Monthly Data'!O:O,Calculations!$C$116+MOD(BY63,Calculations!$C$118))+Control!$C$7*Calculations!$C$84*INDEX('Monthly Data'!P:P,Calculations!$C$116+MOD(BY63,Calculations!$C$118))+Control!$C$7*Calculations!$C$85*INDEX('Monthly Data'!Q:Q,Calculations!$C$116+MOD(BY63,Calculations!$C$118))+(1-Control!$C$7*Calculations!$C$87)*INDEX('Monthly Data'!R:R,Calculations!$C$116+MOD(BY63,Calculations!$C$118))</f>
        <v>2.1918137743539623E-2</v>
      </c>
      <c r="GP63" s="86">
        <f ca="1">Control!$C$7*Calculations!$C$82*INDEX('Monthly Data'!N:N,Calculations!$C$116+MOD(BZ63,Calculations!$C$118))+Control!$C$7*Calculations!$C$83*INDEX('Monthly Data'!O:O,Calculations!$C$116+MOD(BZ63,Calculations!$C$118))+Control!$C$7*Calculations!$C$84*INDEX('Monthly Data'!P:P,Calculations!$C$116+MOD(BZ63,Calculations!$C$118))+Control!$C$7*Calculations!$C$85*INDEX('Monthly Data'!Q:Q,Calculations!$C$116+MOD(BZ63,Calculations!$C$118))+(1-Control!$C$7*Calculations!$C$87)*INDEX('Monthly Data'!R:R,Calculations!$C$116+MOD(BZ63,Calculations!$C$118))</f>
        <v>9.5791276036140301E-3</v>
      </c>
      <c r="GQ63" s="86">
        <f ca="1">Control!$C$7*Calculations!$C$82*INDEX('Monthly Data'!N:N,Calculations!$C$116+MOD(CA63,Calculations!$C$118))+Control!$C$7*Calculations!$C$83*INDEX('Monthly Data'!O:O,Calculations!$C$116+MOD(CA63,Calculations!$C$118))+Control!$C$7*Calculations!$C$84*INDEX('Monthly Data'!P:P,Calculations!$C$116+MOD(CA63,Calculations!$C$118))+Control!$C$7*Calculations!$C$85*INDEX('Monthly Data'!Q:Q,Calculations!$C$116+MOD(CA63,Calculations!$C$118))+(1-Control!$C$7*Calculations!$C$87)*INDEX('Monthly Data'!R:R,Calculations!$C$116+MOD(CA63,Calculations!$C$118))</f>
        <v>-2.7490061308214487E-3</v>
      </c>
      <c r="GR63" s="86">
        <f ca="1">Control!$C$7*Calculations!$C$82*INDEX('Monthly Data'!N:N,Calculations!$C$116+MOD(CB63,Calculations!$C$118))+Control!$C$7*Calculations!$C$83*INDEX('Monthly Data'!O:O,Calculations!$C$116+MOD(CB63,Calculations!$C$118))+Control!$C$7*Calculations!$C$84*INDEX('Monthly Data'!P:P,Calculations!$C$116+MOD(CB63,Calculations!$C$118))+Control!$C$7*Calculations!$C$85*INDEX('Monthly Data'!Q:Q,Calculations!$C$116+MOD(CB63,Calculations!$C$118))+(1-Control!$C$7*Calculations!$C$87)*INDEX('Monthly Data'!R:R,Calculations!$C$116+MOD(CB63,Calculations!$C$118))</f>
        <v>-3.299557342782896E-2</v>
      </c>
      <c r="GS63" s="86">
        <f ca="1">Control!$C$7*Calculations!$C$82*INDEX('Monthly Data'!N:N,Calculations!$C$116+MOD(CC63,Calculations!$C$118))+Control!$C$7*Calculations!$C$83*INDEX('Monthly Data'!O:O,Calculations!$C$116+MOD(CC63,Calculations!$C$118))+Control!$C$7*Calculations!$C$84*INDEX('Monthly Data'!P:P,Calculations!$C$116+MOD(CC63,Calculations!$C$118))+Control!$C$7*Calculations!$C$85*INDEX('Monthly Data'!Q:Q,Calculations!$C$116+MOD(CC63,Calculations!$C$118))+(1-Control!$C$7*Calculations!$C$87)*INDEX('Monthly Data'!R:R,Calculations!$C$116+MOD(CC63,Calculations!$C$118))</f>
        <v>2.9708469559001142E-2</v>
      </c>
      <c r="GT63" s="86">
        <f ca="1">Control!$C$7*Calculations!$C$82*INDEX('Monthly Data'!N:N,Calculations!$C$116+MOD(CD63,Calculations!$C$118))+Control!$C$7*Calculations!$C$83*INDEX('Monthly Data'!O:O,Calculations!$C$116+MOD(CD63,Calculations!$C$118))+Control!$C$7*Calculations!$C$84*INDEX('Monthly Data'!P:P,Calculations!$C$116+MOD(CD63,Calculations!$C$118))+Control!$C$7*Calculations!$C$85*INDEX('Monthly Data'!Q:Q,Calculations!$C$116+MOD(CD63,Calculations!$C$118))+(1-Control!$C$7*Calculations!$C$87)*INDEX('Monthly Data'!R:R,Calculations!$C$116+MOD(CD63,Calculations!$C$118))</f>
        <v>4.5132804118240749E-2</v>
      </c>
      <c r="GU63" s="86">
        <f ca="1">Control!$C$7*Calculations!$C$82*INDEX('Monthly Data'!N:N,Calculations!$C$116+MOD(CE63,Calculations!$C$118))+Control!$C$7*Calculations!$C$83*INDEX('Monthly Data'!O:O,Calculations!$C$116+MOD(CE63,Calculations!$C$118))+Control!$C$7*Calculations!$C$84*INDEX('Monthly Data'!P:P,Calculations!$C$116+MOD(CE63,Calculations!$C$118))+Control!$C$7*Calculations!$C$85*INDEX('Monthly Data'!Q:Q,Calculations!$C$116+MOD(CE63,Calculations!$C$118))+(1-Control!$C$7*Calculations!$C$87)*INDEX('Monthly Data'!R:R,Calculations!$C$116+MOD(CE63,Calculations!$C$118))</f>
        <v>1.7484305259657981E-2</v>
      </c>
      <c r="GV63" s="86">
        <f ca="1">Control!$C$7*Calculations!$C$82*INDEX('Monthly Data'!N:N,Calculations!$C$116+MOD(CF63,Calculations!$C$118))+Control!$C$7*Calculations!$C$83*INDEX('Monthly Data'!O:O,Calculations!$C$116+MOD(CF63,Calculations!$C$118))+Control!$C$7*Calculations!$C$84*INDEX('Monthly Data'!P:P,Calculations!$C$116+MOD(CF63,Calculations!$C$118))+Control!$C$7*Calculations!$C$85*INDEX('Monthly Data'!Q:Q,Calculations!$C$116+MOD(CF63,Calculations!$C$118))+(1-Control!$C$7*Calculations!$C$87)*INDEX('Monthly Data'!R:R,Calculations!$C$116+MOD(CF63,Calculations!$C$118))</f>
        <v>4.5132804118240749E-2</v>
      </c>
      <c r="GW63" s="86">
        <f ca="1">Control!$C$7*Calculations!$C$82*INDEX('Monthly Data'!N:N,Calculations!$C$116+MOD(CG63,Calculations!$C$118))+Control!$C$7*Calculations!$C$83*INDEX('Monthly Data'!O:O,Calculations!$C$116+MOD(CG63,Calculations!$C$118))+Control!$C$7*Calculations!$C$84*INDEX('Monthly Data'!P:P,Calculations!$C$116+MOD(CG63,Calculations!$C$118))+Control!$C$7*Calculations!$C$85*INDEX('Monthly Data'!Q:Q,Calculations!$C$116+MOD(CG63,Calculations!$C$118))+(1-Control!$C$7*Calculations!$C$87)*INDEX('Monthly Data'!R:R,Calculations!$C$116+MOD(CG63,Calculations!$C$118))</f>
        <v>-7.4084874653726545E-3</v>
      </c>
      <c r="GX63" s="86">
        <f ca="1">Control!$C$7*Calculations!$C$82*INDEX('Monthly Data'!N:N,Calculations!$C$116+MOD(CH63,Calculations!$C$118))+Control!$C$7*Calculations!$C$83*INDEX('Monthly Data'!O:O,Calculations!$C$116+MOD(CH63,Calculations!$C$118))+Control!$C$7*Calculations!$C$84*INDEX('Monthly Data'!P:P,Calculations!$C$116+MOD(CH63,Calculations!$C$118))+Control!$C$7*Calculations!$C$85*INDEX('Monthly Data'!Q:Q,Calculations!$C$116+MOD(CH63,Calculations!$C$118))+(1-Control!$C$7*Calculations!$C$87)*INDEX('Monthly Data'!R:R,Calculations!$C$116+MOD(CH63,Calculations!$C$118))</f>
        <v>-1.880155173376722E-2</v>
      </c>
      <c r="GY63" s="86">
        <f ca="1">Control!$C$7*Calculations!$C$82*INDEX('Monthly Data'!N:N,Calculations!$C$116+MOD(CI63,Calculations!$C$118))+Control!$C$7*Calculations!$C$83*INDEX('Monthly Data'!O:O,Calculations!$C$116+MOD(CI63,Calculations!$C$118))+Control!$C$7*Calculations!$C$84*INDEX('Monthly Data'!P:P,Calculations!$C$116+MOD(CI63,Calculations!$C$118))+Control!$C$7*Calculations!$C$85*INDEX('Monthly Data'!Q:Q,Calculations!$C$116+MOD(CI63,Calculations!$C$118))+(1-Control!$C$7*Calculations!$C$87)*INDEX('Monthly Data'!R:R,Calculations!$C$116+MOD(CI63,Calculations!$C$118))</f>
        <v>2.377894462657602E-2</v>
      </c>
      <c r="GZ63" s="86">
        <f ca="1">Control!$C$7*Calculations!$C$82*INDEX('Monthly Data'!N:N,Calculations!$C$116+MOD(CJ63,Calculations!$C$118))+Control!$C$7*Calculations!$C$83*INDEX('Monthly Data'!O:O,Calculations!$C$116+MOD(CJ63,Calculations!$C$118))+Control!$C$7*Calculations!$C$84*INDEX('Monthly Data'!P:P,Calculations!$C$116+MOD(CJ63,Calculations!$C$118))+Control!$C$7*Calculations!$C$85*INDEX('Monthly Data'!Q:Q,Calculations!$C$116+MOD(CJ63,Calculations!$C$118))+(1-Control!$C$7*Calculations!$C$87)*INDEX('Monthly Data'!R:R,Calculations!$C$116+MOD(CJ63,Calculations!$C$118))</f>
        <v>8.4240675975201049E-3</v>
      </c>
      <c r="HA63" s="86">
        <f ca="1">Control!$C$7*Calculations!$C$82*INDEX('Monthly Data'!N:N,Calculations!$C$116+MOD(CK63,Calculations!$C$118))+Control!$C$7*Calculations!$C$83*INDEX('Monthly Data'!O:O,Calculations!$C$116+MOD(CK63,Calculations!$C$118))+Control!$C$7*Calculations!$C$84*INDEX('Monthly Data'!P:P,Calculations!$C$116+MOD(CK63,Calculations!$C$118))+Control!$C$7*Calculations!$C$85*INDEX('Monthly Data'!Q:Q,Calculations!$C$116+MOD(CK63,Calculations!$C$118))+(1-Control!$C$7*Calculations!$C$87)*INDEX('Monthly Data'!R:R,Calculations!$C$116+MOD(CK63,Calculations!$C$118))</f>
        <v>3.8809817903524786E-2</v>
      </c>
      <c r="HB63" s="86">
        <f ca="1">Control!$C$7*Calculations!$C$82*INDEX('Monthly Data'!N:N,Calculations!$C$116+MOD(CL63,Calculations!$C$118))+Control!$C$7*Calculations!$C$83*INDEX('Monthly Data'!O:O,Calculations!$C$116+MOD(CL63,Calculations!$C$118))+Control!$C$7*Calculations!$C$84*INDEX('Monthly Data'!P:P,Calculations!$C$116+MOD(CL63,Calculations!$C$118))+Control!$C$7*Calculations!$C$85*INDEX('Monthly Data'!Q:Q,Calculations!$C$116+MOD(CL63,Calculations!$C$118))+(1-Control!$C$7*Calculations!$C$87)*INDEX('Monthly Data'!R:R,Calculations!$C$116+MOD(CL63,Calculations!$C$118))</f>
        <v>1.5758278480433856E-2</v>
      </c>
      <c r="HC63" s="86">
        <f ca="1">Control!$C$7*Calculations!$C$82*INDEX('Monthly Data'!N:N,Calculations!$C$116+MOD(CM63,Calculations!$C$118))+Control!$C$7*Calculations!$C$83*INDEX('Monthly Data'!O:O,Calculations!$C$116+MOD(CM63,Calculations!$C$118))+Control!$C$7*Calculations!$C$84*INDEX('Monthly Data'!P:P,Calculations!$C$116+MOD(CM63,Calculations!$C$118))+Control!$C$7*Calculations!$C$85*INDEX('Monthly Data'!Q:Q,Calculations!$C$116+MOD(CM63,Calculations!$C$118))+(1-Control!$C$7*Calculations!$C$87)*INDEX('Monthly Data'!R:R,Calculations!$C$116+MOD(CM63,Calculations!$C$118))</f>
        <v>-1.5984879994281095E-2</v>
      </c>
      <c r="HD63" s="86">
        <f ca="1">Control!$C$7*Calculations!$C$82*INDEX('Monthly Data'!N:N,Calculations!$C$116+MOD(CN63,Calculations!$C$118))+Control!$C$7*Calculations!$C$83*INDEX('Monthly Data'!O:O,Calculations!$C$116+MOD(CN63,Calculations!$C$118))+Control!$C$7*Calculations!$C$84*INDEX('Monthly Data'!P:P,Calculations!$C$116+MOD(CN63,Calculations!$C$118))+Control!$C$7*Calculations!$C$85*INDEX('Monthly Data'!Q:Q,Calculations!$C$116+MOD(CN63,Calculations!$C$118))+(1-Control!$C$7*Calculations!$C$87)*INDEX('Monthly Data'!R:R,Calculations!$C$116+MOD(CN63,Calculations!$C$118))</f>
        <v>1.1702576456120543E-2</v>
      </c>
      <c r="HE63" s="86">
        <f ca="1">Control!$C$7*Calculations!$C$82*INDEX('Monthly Data'!N:N,Calculations!$C$116+MOD(CO63,Calculations!$C$118))+Control!$C$7*Calculations!$C$83*INDEX('Monthly Data'!O:O,Calculations!$C$116+MOD(CO63,Calculations!$C$118))+Control!$C$7*Calculations!$C$84*INDEX('Monthly Data'!P:P,Calculations!$C$116+MOD(CO63,Calculations!$C$118))+Control!$C$7*Calculations!$C$85*INDEX('Monthly Data'!Q:Q,Calculations!$C$116+MOD(CO63,Calculations!$C$118))+(1-Control!$C$7*Calculations!$C$87)*INDEX('Monthly Data'!R:R,Calculations!$C$116+MOD(CO63,Calculations!$C$118))</f>
        <v>1.7831091590102856E-2</v>
      </c>
      <c r="HF63" s="86">
        <f ca="1">Control!$C$7*Calculations!$C$82*INDEX('Monthly Data'!N:N,Calculations!$C$116+MOD(CP63,Calculations!$C$118))+Control!$C$7*Calculations!$C$83*INDEX('Monthly Data'!O:O,Calculations!$C$116+MOD(CP63,Calculations!$C$118))+Control!$C$7*Calculations!$C$84*INDEX('Monthly Data'!P:P,Calculations!$C$116+MOD(CP63,Calculations!$C$118))+Control!$C$7*Calculations!$C$85*INDEX('Monthly Data'!Q:Q,Calculations!$C$116+MOD(CP63,Calculations!$C$118))+(1-Control!$C$7*Calculations!$C$87)*INDEX('Monthly Data'!R:R,Calculations!$C$116+MOD(CP63,Calculations!$C$118))</f>
        <v>3.127051071655923E-3</v>
      </c>
      <c r="HG63" s="86">
        <f ca="1">Control!$C$7*Calculations!$C$82*INDEX('Monthly Data'!N:N,Calculations!$C$116+MOD(CQ63,Calculations!$C$118))+Control!$C$7*Calculations!$C$83*INDEX('Monthly Data'!O:O,Calculations!$C$116+MOD(CQ63,Calculations!$C$118))+Control!$C$7*Calculations!$C$84*INDEX('Monthly Data'!P:P,Calculations!$C$116+MOD(CQ63,Calculations!$C$118))+Control!$C$7*Calculations!$C$85*INDEX('Monthly Data'!Q:Q,Calculations!$C$116+MOD(CQ63,Calculations!$C$118))+(1-Control!$C$7*Calculations!$C$87)*INDEX('Monthly Data'!R:R,Calculations!$C$116+MOD(CQ63,Calculations!$C$118))</f>
        <v>2.3307359621218403E-2</v>
      </c>
      <c r="HH63" s="86">
        <f ca="1">Control!$C$7*Calculations!$C$82*INDEX('Monthly Data'!N:N,Calculations!$C$116+MOD(CR63,Calculations!$C$118))+Control!$C$7*Calculations!$C$83*INDEX('Monthly Data'!O:O,Calculations!$C$116+MOD(CR63,Calculations!$C$118))+Control!$C$7*Calculations!$C$84*INDEX('Monthly Data'!P:P,Calculations!$C$116+MOD(CR63,Calculations!$C$118))+Control!$C$7*Calculations!$C$85*INDEX('Monthly Data'!Q:Q,Calculations!$C$116+MOD(CR63,Calculations!$C$118))+(1-Control!$C$7*Calculations!$C$87)*INDEX('Monthly Data'!R:R,Calculations!$C$116+MOD(CR63,Calculations!$C$118))</f>
        <v>-4.3408051735618014E-2</v>
      </c>
      <c r="HI63" s="86">
        <f ca="1">Control!$C$7*Calculations!$C$82*INDEX('Monthly Data'!N:N,Calculations!$C$116+MOD(CS63,Calculations!$C$118))+Control!$C$7*Calculations!$C$83*INDEX('Monthly Data'!O:O,Calculations!$C$116+MOD(CS63,Calculations!$C$118))+Control!$C$7*Calculations!$C$84*INDEX('Monthly Data'!P:P,Calculations!$C$116+MOD(CS63,Calculations!$C$118))+Control!$C$7*Calculations!$C$85*INDEX('Monthly Data'!Q:Q,Calculations!$C$116+MOD(CS63,Calculations!$C$118))+(1-Control!$C$7*Calculations!$C$87)*INDEX('Monthly Data'!R:R,Calculations!$C$116+MOD(CS63,Calculations!$C$118))</f>
        <v>-2.6378232493851243E-2</v>
      </c>
      <c r="HJ63" s="86">
        <f ca="1">Control!$C$7*Calculations!$C$82*INDEX('Monthly Data'!N:N,Calculations!$C$116+MOD(CT63,Calculations!$C$118))+Control!$C$7*Calculations!$C$83*INDEX('Monthly Data'!O:O,Calculations!$C$116+MOD(CT63,Calculations!$C$118))+Control!$C$7*Calculations!$C$84*INDEX('Monthly Data'!P:P,Calculations!$C$116+MOD(CT63,Calculations!$C$118))+Control!$C$7*Calculations!$C$85*INDEX('Monthly Data'!Q:Q,Calculations!$C$116+MOD(CT63,Calculations!$C$118))+(1-Control!$C$7*Calculations!$C$87)*INDEX('Monthly Data'!R:R,Calculations!$C$116+MOD(CT63,Calculations!$C$118))</f>
        <v>3.7596120283497965E-2</v>
      </c>
      <c r="HK63" s="86">
        <f ca="1">Control!$C$7*Calculations!$C$82*INDEX('Monthly Data'!N:N,Calculations!$C$116+MOD(CU63,Calculations!$C$118))+Control!$C$7*Calculations!$C$83*INDEX('Monthly Data'!O:O,Calculations!$C$116+MOD(CU63,Calculations!$C$118))+Control!$C$7*Calculations!$C$84*INDEX('Monthly Data'!P:P,Calculations!$C$116+MOD(CU63,Calculations!$C$118))+Control!$C$7*Calculations!$C$85*INDEX('Monthly Data'!Q:Q,Calculations!$C$116+MOD(CU63,Calculations!$C$118))+(1-Control!$C$7*Calculations!$C$87)*INDEX('Monthly Data'!R:R,Calculations!$C$116+MOD(CU63,Calculations!$C$118))</f>
        <v>-2.0259958308006688E-2</v>
      </c>
      <c r="HL63" s="86">
        <f ca="1">Control!$C$7*Calculations!$C$82*INDEX('Monthly Data'!N:N,Calculations!$C$116+MOD(CV63,Calculations!$C$118))+Control!$C$7*Calculations!$C$83*INDEX('Monthly Data'!O:O,Calculations!$C$116+MOD(CV63,Calculations!$C$118))+Control!$C$7*Calculations!$C$84*INDEX('Monthly Data'!P:P,Calculations!$C$116+MOD(CV63,Calculations!$C$118))+Control!$C$7*Calculations!$C$85*INDEX('Monthly Data'!Q:Q,Calculations!$C$116+MOD(CV63,Calculations!$C$118))+(1-Control!$C$7*Calculations!$C$87)*INDEX('Monthly Data'!R:R,Calculations!$C$116+MOD(CV63,Calculations!$C$118))</f>
        <v>9.9793409618087695E-3</v>
      </c>
      <c r="HM63" s="86">
        <f ca="1">Control!$C$7*Calculations!$C$82*INDEX('Monthly Data'!N:N,Calculations!$C$116+MOD(CW63,Calculations!$C$118))+Control!$C$7*Calculations!$C$83*INDEX('Monthly Data'!O:O,Calculations!$C$116+MOD(CW63,Calculations!$C$118))+Control!$C$7*Calculations!$C$84*INDEX('Monthly Data'!P:P,Calculations!$C$116+MOD(CW63,Calculations!$C$118))+Control!$C$7*Calculations!$C$85*INDEX('Monthly Data'!Q:Q,Calculations!$C$116+MOD(CW63,Calculations!$C$118))+(1-Control!$C$7*Calculations!$C$87)*INDEX('Monthly Data'!R:R,Calculations!$C$116+MOD(CW63,Calculations!$C$118))</f>
        <v>-3.8875517825435772E-3</v>
      </c>
      <c r="HN63" s="86">
        <f ca="1">Control!$C$7*Calculations!$C$82*INDEX('Monthly Data'!N:N,Calculations!$C$116+MOD(CX63,Calculations!$C$118))+Control!$C$7*Calculations!$C$83*INDEX('Monthly Data'!O:O,Calculations!$C$116+MOD(CX63,Calculations!$C$118))+Control!$C$7*Calculations!$C$84*INDEX('Monthly Data'!P:P,Calculations!$C$116+MOD(CX63,Calculations!$C$118))+Control!$C$7*Calculations!$C$85*INDEX('Monthly Data'!Q:Q,Calculations!$C$116+MOD(CX63,Calculations!$C$118))+(1-Control!$C$7*Calculations!$C$87)*INDEX('Monthly Data'!R:R,Calculations!$C$116+MOD(CX63,Calculations!$C$118))</f>
        <v>3.1070573055362403E-2</v>
      </c>
      <c r="HO63" s="86">
        <f ca="1">Control!$C$7*Calculations!$C$82*INDEX('Monthly Data'!N:N,Calculations!$C$116+MOD(CY63,Calculations!$C$118))+Control!$C$7*Calculations!$C$83*INDEX('Monthly Data'!O:O,Calculations!$C$116+MOD(CY63,Calculations!$C$118))+Control!$C$7*Calculations!$C$84*INDEX('Monthly Data'!P:P,Calculations!$C$116+MOD(CY63,Calculations!$C$118))+Control!$C$7*Calculations!$C$85*INDEX('Monthly Data'!Q:Q,Calculations!$C$116+MOD(CY63,Calculations!$C$118))+(1-Control!$C$7*Calculations!$C$87)*INDEX('Monthly Data'!R:R,Calculations!$C$116+MOD(CY63,Calculations!$C$118))</f>
        <v>3.0957942835585645E-2</v>
      </c>
      <c r="HP63" s="86">
        <f ca="1">Control!$C$7*Calculations!$C$82*INDEX('Monthly Data'!N:N,Calculations!$C$116+MOD(CZ63,Calculations!$C$118))+Control!$C$7*Calculations!$C$83*INDEX('Monthly Data'!O:O,Calculations!$C$116+MOD(CZ63,Calculations!$C$118))+Control!$C$7*Calculations!$C$84*INDEX('Monthly Data'!P:P,Calculations!$C$116+MOD(CZ63,Calculations!$C$118))+Control!$C$7*Calculations!$C$85*INDEX('Monthly Data'!Q:Q,Calculations!$C$116+MOD(CZ63,Calculations!$C$118))+(1-Control!$C$7*Calculations!$C$87)*INDEX('Monthly Data'!R:R,Calculations!$C$116+MOD(CZ63,Calculations!$C$118))</f>
        <v>2.0524935548016137E-2</v>
      </c>
      <c r="HQ63" s="86">
        <f ca="1">Control!$C$7*Calculations!$C$82*INDEX('Monthly Data'!N:N,Calculations!$C$116+MOD(DA63,Calculations!$C$118))+Control!$C$7*Calculations!$C$83*INDEX('Monthly Data'!O:O,Calculations!$C$116+MOD(DA63,Calculations!$C$118))+Control!$C$7*Calculations!$C$84*INDEX('Monthly Data'!P:P,Calculations!$C$116+MOD(DA63,Calculations!$C$118))+Control!$C$7*Calculations!$C$85*INDEX('Monthly Data'!Q:Q,Calculations!$C$116+MOD(DA63,Calculations!$C$118))+(1-Control!$C$7*Calculations!$C$87)*INDEX('Monthly Data'!R:R,Calculations!$C$116+MOD(DA63,Calculations!$C$118))</f>
        <v>1.7831091590102856E-2</v>
      </c>
      <c r="HR63" s="86">
        <f ca="1">Control!$C$7*Calculations!$C$82*INDEX('Monthly Data'!N:N,Calculations!$C$116+MOD(DB63,Calculations!$C$118))+Control!$C$7*Calculations!$C$83*INDEX('Monthly Data'!O:O,Calculations!$C$116+MOD(DB63,Calculations!$C$118))+Control!$C$7*Calculations!$C$84*INDEX('Monthly Data'!P:P,Calculations!$C$116+MOD(DB63,Calculations!$C$118))+Control!$C$7*Calculations!$C$85*INDEX('Monthly Data'!Q:Q,Calculations!$C$116+MOD(DB63,Calculations!$C$118))+(1-Control!$C$7*Calculations!$C$87)*INDEX('Monthly Data'!R:R,Calculations!$C$116+MOD(DB63,Calculations!$C$118))</f>
        <v>-2.5168357537820856E-4</v>
      </c>
      <c r="HS63" s="86">
        <f ca="1">Control!$C$7*Calculations!$C$82*INDEX('Monthly Data'!N:N,Calculations!$C$116+MOD(DC63,Calculations!$C$118))+Control!$C$7*Calculations!$C$83*INDEX('Monthly Data'!O:O,Calculations!$C$116+MOD(DC63,Calculations!$C$118))+Control!$C$7*Calculations!$C$84*INDEX('Monthly Data'!P:P,Calculations!$C$116+MOD(DC63,Calculations!$C$118))+Control!$C$7*Calculations!$C$85*INDEX('Monthly Data'!Q:Q,Calculations!$C$116+MOD(DC63,Calculations!$C$118))+(1-Control!$C$7*Calculations!$C$87)*INDEX('Monthly Data'!R:R,Calculations!$C$116+MOD(DC63,Calculations!$C$118))</f>
        <v>5.1972609868760735E-3</v>
      </c>
      <c r="HT63" s="86">
        <f ca="1">Control!$C$7*Calculations!$C$82*INDEX('Monthly Data'!N:N,Calculations!$C$116+MOD(DD63,Calculations!$C$118))+Control!$C$7*Calculations!$C$83*INDEX('Monthly Data'!O:O,Calculations!$C$116+MOD(DD63,Calculations!$C$118))+Control!$C$7*Calculations!$C$84*INDEX('Monthly Data'!P:P,Calculations!$C$116+MOD(DD63,Calculations!$C$118))+Control!$C$7*Calculations!$C$85*INDEX('Monthly Data'!Q:Q,Calculations!$C$116+MOD(DD63,Calculations!$C$118))+(1-Control!$C$7*Calculations!$C$87)*INDEX('Monthly Data'!R:R,Calculations!$C$116+MOD(DD63,Calculations!$C$118))</f>
        <v>1.7073665854433945E-2</v>
      </c>
      <c r="HU63" s="86">
        <f ca="1">Control!$C$7*Calculations!$C$82*INDEX('Monthly Data'!N:N,Calculations!$C$116+MOD(DE63,Calculations!$C$118))+Control!$C$7*Calculations!$C$83*INDEX('Monthly Data'!O:O,Calculations!$C$116+MOD(DE63,Calculations!$C$118))+Control!$C$7*Calculations!$C$84*INDEX('Monthly Data'!P:P,Calculations!$C$116+MOD(DE63,Calculations!$C$118))+Control!$C$7*Calculations!$C$85*INDEX('Monthly Data'!Q:Q,Calculations!$C$116+MOD(DE63,Calculations!$C$118))+(1-Control!$C$7*Calculations!$C$87)*INDEX('Monthly Data'!R:R,Calculations!$C$116+MOD(DE63,Calculations!$C$118))</f>
        <v>4.089189590407355E-3</v>
      </c>
      <c r="HV63" s="86">
        <f ca="1">Control!$C$7*Calculations!$C$82*INDEX('Monthly Data'!N:N,Calculations!$C$116+MOD(DF63,Calculations!$C$118))+Control!$C$7*Calculations!$C$83*INDEX('Monthly Data'!O:O,Calculations!$C$116+MOD(DF63,Calculations!$C$118))+Control!$C$7*Calculations!$C$84*INDEX('Monthly Data'!P:P,Calculations!$C$116+MOD(DF63,Calculations!$C$118))+Control!$C$7*Calculations!$C$85*INDEX('Monthly Data'!Q:Q,Calculations!$C$116+MOD(DF63,Calculations!$C$118))+(1-Control!$C$7*Calculations!$C$87)*INDEX('Monthly Data'!R:R,Calculations!$C$116+MOD(DF63,Calculations!$C$118))</f>
        <v>1.9073822767906517E-2</v>
      </c>
      <c r="HW63" s="86">
        <f ca="1">Control!$C$7*Calculations!$C$82*INDEX('Monthly Data'!N:N,Calculations!$C$116+MOD(DG63,Calculations!$C$118))+Control!$C$7*Calculations!$C$83*INDEX('Monthly Data'!O:O,Calculations!$C$116+MOD(DG63,Calculations!$C$118))+Control!$C$7*Calculations!$C$84*INDEX('Monthly Data'!P:P,Calculations!$C$116+MOD(DG63,Calculations!$C$118))+Control!$C$7*Calculations!$C$85*INDEX('Monthly Data'!Q:Q,Calculations!$C$116+MOD(DG63,Calculations!$C$118))+(1-Control!$C$7*Calculations!$C$87)*INDEX('Monthly Data'!R:R,Calculations!$C$116+MOD(DG63,Calculations!$C$118))</f>
        <v>1.0018681835149534E-3</v>
      </c>
      <c r="HX63" s="86">
        <f ca="1">Control!$C$7*Calculations!$C$82*INDEX('Monthly Data'!N:N,Calculations!$C$116+MOD(DH63,Calculations!$C$118))+Control!$C$7*Calculations!$C$83*INDEX('Monthly Data'!O:O,Calculations!$C$116+MOD(DH63,Calculations!$C$118))+Control!$C$7*Calculations!$C$84*INDEX('Monthly Data'!P:P,Calculations!$C$116+MOD(DH63,Calculations!$C$118))+Control!$C$7*Calculations!$C$85*INDEX('Monthly Data'!Q:Q,Calculations!$C$116+MOD(DH63,Calculations!$C$118))+(1-Control!$C$7*Calculations!$C$87)*INDEX('Monthly Data'!R:R,Calculations!$C$116+MOD(DH63,Calculations!$C$118))</f>
        <v>6.6954569943530936E-3</v>
      </c>
      <c r="HY63" s="86">
        <f ca="1">Control!$C$7*Calculations!$C$82*INDEX('Monthly Data'!N:N,Calculations!$C$116+MOD(DI63,Calculations!$C$118))+Control!$C$7*Calculations!$C$83*INDEX('Monthly Data'!O:O,Calculations!$C$116+MOD(DI63,Calculations!$C$118))+Control!$C$7*Calculations!$C$84*INDEX('Monthly Data'!P:P,Calculations!$C$116+MOD(DI63,Calculations!$C$118))+Control!$C$7*Calculations!$C$85*INDEX('Monthly Data'!Q:Q,Calculations!$C$116+MOD(DI63,Calculations!$C$118))+(1-Control!$C$7*Calculations!$C$87)*INDEX('Monthly Data'!R:R,Calculations!$C$116+MOD(DI63,Calculations!$C$118))</f>
        <v>9.9793409618087695E-3</v>
      </c>
      <c r="HZ63" s="86">
        <f ca="1">Control!$C$7*Calculations!$C$82*INDEX('Monthly Data'!N:N,Calculations!$C$116+MOD(DJ63,Calculations!$C$118))+Control!$C$7*Calculations!$C$83*INDEX('Monthly Data'!O:O,Calculations!$C$116+MOD(DJ63,Calculations!$C$118))+Control!$C$7*Calculations!$C$84*INDEX('Monthly Data'!P:P,Calculations!$C$116+MOD(DJ63,Calculations!$C$118))+Control!$C$7*Calculations!$C$85*INDEX('Monthly Data'!Q:Q,Calculations!$C$116+MOD(DJ63,Calculations!$C$118))+(1-Control!$C$7*Calculations!$C$87)*INDEX('Monthly Data'!R:R,Calculations!$C$116+MOD(DJ63,Calculations!$C$118))</f>
        <v>1.5063457444773597E-2</v>
      </c>
      <c r="IA63" s="86">
        <f ca="1">Control!$C$7*Calculations!$C$82*INDEX('Monthly Data'!N:N,Calculations!$C$116+MOD(DK63,Calculations!$C$118))+Control!$C$7*Calculations!$C$83*INDEX('Monthly Data'!O:O,Calculations!$C$116+MOD(DK63,Calculations!$C$118))+Control!$C$7*Calculations!$C$84*INDEX('Monthly Data'!P:P,Calculations!$C$116+MOD(DK63,Calculations!$C$118))+Control!$C$7*Calculations!$C$85*INDEX('Monthly Data'!Q:Q,Calculations!$C$116+MOD(DK63,Calculations!$C$118))+(1-Control!$C$7*Calculations!$C$87)*INDEX('Monthly Data'!R:R,Calculations!$C$116+MOD(DK63,Calculations!$C$118))</f>
        <v>7.9764341593600071E-3</v>
      </c>
      <c r="IB63" s="86">
        <f ca="1">Control!$C$7*Calculations!$C$82*INDEX('Monthly Data'!N:N,Calculations!$C$116+MOD(DL63,Calculations!$C$118))+Control!$C$7*Calculations!$C$83*INDEX('Monthly Data'!O:O,Calculations!$C$116+MOD(DL63,Calculations!$C$118))+Control!$C$7*Calculations!$C$84*INDEX('Monthly Data'!P:P,Calculations!$C$116+MOD(DL63,Calculations!$C$118))+Control!$C$7*Calculations!$C$85*INDEX('Monthly Data'!Q:Q,Calculations!$C$116+MOD(DL63,Calculations!$C$118))+(1-Control!$C$7*Calculations!$C$87)*INDEX('Monthly Data'!R:R,Calculations!$C$116+MOD(DL63,Calculations!$C$118))</f>
        <v>1.50127906355989E-2</v>
      </c>
      <c r="IC63" s="86">
        <f ca="1">Control!$C$7*Calculations!$C$82*INDEX('Monthly Data'!N:N,Calculations!$C$116+MOD(DM63,Calculations!$C$118))+Control!$C$7*Calculations!$C$83*INDEX('Monthly Data'!O:O,Calculations!$C$116+MOD(DM63,Calculations!$C$118))+Control!$C$7*Calculations!$C$84*INDEX('Monthly Data'!P:P,Calculations!$C$116+MOD(DM63,Calculations!$C$118))+Control!$C$7*Calculations!$C$85*INDEX('Monthly Data'!Q:Q,Calculations!$C$116+MOD(DM63,Calculations!$C$118))+(1-Control!$C$7*Calculations!$C$87)*INDEX('Monthly Data'!R:R,Calculations!$C$116+MOD(DM63,Calculations!$C$118))</f>
        <v>-2.5419860972892394E-2</v>
      </c>
      <c r="ID63" s="86">
        <f ca="1">Control!$C$7*Calculations!$C$82*INDEX('Monthly Data'!N:N,Calculations!$C$116+MOD(DN63,Calculations!$C$118))+Control!$C$7*Calculations!$C$83*INDEX('Monthly Data'!O:O,Calculations!$C$116+MOD(DN63,Calculations!$C$118))+Control!$C$7*Calculations!$C$84*INDEX('Monthly Data'!P:P,Calculations!$C$116+MOD(DN63,Calculations!$C$118))+Control!$C$7*Calculations!$C$85*INDEX('Monthly Data'!Q:Q,Calculations!$C$116+MOD(DN63,Calculations!$C$118))+(1-Control!$C$7*Calculations!$C$87)*INDEX('Monthly Data'!R:R,Calculations!$C$116+MOD(DN63,Calculations!$C$118))</f>
        <v>-1.0485101266941802E-2</v>
      </c>
      <c r="IE63" s="86">
        <f ca="1">Control!$C$7*Calculations!$C$82*INDEX('Monthly Data'!N:N,Calculations!$C$116+MOD(DO63,Calculations!$C$118))+Control!$C$7*Calculations!$C$83*INDEX('Monthly Data'!O:O,Calculations!$C$116+MOD(DO63,Calculations!$C$118))+Control!$C$7*Calculations!$C$84*INDEX('Monthly Data'!P:P,Calculations!$C$116+MOD(DO63,Calculations!$C$118))+Control!$C$7*Calculations!$C$85*INDEX('Monthly Data'!Q:Q,Calculations!$C$116+MOD(DO63,Calculations!$C$118))+(1-Control!$C$7*Calculations!$C$87)*INDEX('Monthly Data'!R:R,Calculations!$C$116+MOD(DO63,Calculations!$C$118))</f>
        <v>-9.839093431862074E-3</v>
      </c>
      <c r="IF63" s="86">
        <f ca="1">Control!$C$7*Calculations!$C$82*INDEX('Monthly Data'!N:N,Calculations!$C$116+MOD(DP63,Calculations!$C$118))+Control!$C$7*Calculations!$C$83*INDEX('Monthly Data'!O:O,Calculations!$C$116+MOD(DP63,Calculations!$C$118))+Control!$C$7*Calculations!$C$84*INDEX('Monthly Data'!P:P,Calculations!$C$116+MOD(DP63,Calculations!$C$118))+Control!$C$7*Calculations!$C$85*INDEX('Monthly Data'!Q:Q,Calculations!$C$116+MOD(DP63,Calculations!$C$118))+(1-Control!$C$7*Calculations!$C$87)*INDEX('Monthly Data'!R:R,Calculations!$C$116+MOD(DP63,Calculations!$C$118))</f>
        <v>2.9708469559001142E-2</v>
      </c>
      <c r="IG63" s="88">
        <f ca="1">Control!$C$8*(1+DQ63)*(1+DR63)*(1+DS63)*(1+DT63)*(1+DU63)*(1+DV63)*(1+DW63)*(1+DX63)*(1+DY63)*(1+DZ63)*(1+EA63)*(1+EB63)*(1+EC63)*(1+ED63)*(1+EE63)*(1+EF63)*(1+EG63)*(1+EH63)*(1+EI63)*(1+EJ63)*(1+EK63)*(1+EL63)*(1+EM63)*(1+EN63)*(1+EO63)*(1+EP63)*(1+EQ63)*(1+ER63)*(1+ES63)*(1+ET63)*(1+EU63)*(1+EV63)*(1+EW63)*(1+EX63)*(1+EY63)*(1+EZ63)*(1+FA63)*(1+FB63)*(1+FC63)*(1+FD63)*(1+FE63)*(1+FF63)*(1+FG63)*(1+FH63)*(1+FI63)*(1+FJ63)*(1+FK63)*(1+FL63)*(1+FM63)*(1+FN63)*(1+FO63)*(1+FP63)*(1+FQ63)*(1+FR63)*(1+FS63)*(1+FT63)*(1+FU63)*(1+FV63)*(1+FW63)*(1+FX63)*(1+FY63)*(1+FZ63)*(1+GA63)*(1+GB63)*(1+GC63)*(1+GD63)*(1+GE63)*(1+GF63)*(1+GG63)*(1+GH63)*(1+GI63)*(1+GJ63)*(1+GK63)*(1+GL63)*(1+GM63)*(1+GN63)*(1+GO63)*(1+GP63)*(1+GQ63)*(1+GR63)*(1+GS63)*(1+GT63)*(1+GU63)*(1+GV63)*(1+GW63)*(1+GX63)*(1+GY63)*(1+GZ63)*(1+HA63)*(1+HB63)*(1+HC63)*(1+HD63)*(1+HE63)*(1+HF63)*(1+HG63)*(1+HH63)*(1+HI63)*(1+HJ63)*(1+HK63)*(1+HL63)*(1+HM63)*(1+HN63)*(1+HO63)*(1+HP63)*(1+HQ63)*(1+HR63)*(1+HS63)*(1+HT63)*(1+HU63)*(1+HV63)*(1+HW63)*(1+HX63)*(1+HY63)*(1+HZ63)*(1+IA63)*(1+IB63)*(1+IC63)*(1+ID63)*(1+IE63)*(1+IF63)</f>
        <v>101507.17757987567</v>
      </c>
    </row>
    <row r="64" spans="1:241" x14ac:dyDescent="0.25">
      <c r="A64">
        <v>110</v>
      </c>
      <c r="B64">
        <v>64</v>
      </c>
      <c r="C64">
        <v>56</v>
      </c>
      <c r="D64">
        <v>71</v>
      </c>
      <c r="E64">
        <v>35</v>
      </c>
      <c r="F64">
        <v>52</v>
      </c>
      <c r="G64">
        <v>46</v>
      </c>
      <c r="H64">
        <v>111</v>
      </c>
      <c r="I64">
        <v>108</v>
      </c>
      <c r="J64">
        <v>8</v>
      </c>
      <c r="K64">
        <v>80</v>
      </c>
      <c r="L64">
        <v>60</v>
      </c>
      <c r="M64">
        <v>3</v>
      </c>
      <c r="N64">
        <v>22</v>
      </c>
      <c r="O64">
        <v>31</v>
      </c>
      <c r="P64">
        <v>95</v>
      </c>
      <c r="Q64">
        <v>95</v>
      </c>
      <c r="R64">
        <v>55</v>
      </c>
      <c r="S64">
        <v>10</v>
      </c>
      <c r="T64">
        <v>78</v>
      </c>
      <c r="U64">
        <v>55</v>
      </c>
      <c r="V64">
        <v>18</v>
      </c>
      <c r="W64">
        <v>94</v>
      </c>
      <c r="X64">
        <v>87</v>
      </c>
      <c r="Y64">
        <v>77</v>
      </c>
      <c r="Z64">
        <v>15</v>
      </c>
      <c r="AA64">
        <v>89</v>
      </c>
      <c r="AB64">
        <v>54</v>
      </c>
      <c r="AC64">
        <v>62</v>
      </c>
      <c r="AD64">
        <v>74</v>
      </c>
      <c r="AE64">
        <v>50</v>
      </c>
      <c r="AF64">
        <v>77</v>
      </c>
      <c r="AG64">
        <v>55</v>
      </c>
      <c r="AH64">
        <v>66</v>
      </c>
      <c r="AI64">
        <v>118</v>
      </c>
      <c r="AJ64">
        <v>36</v>
      </c>
      <c r="AK64">
        <v>62</v>
      </c>
      <c r="AL64">
        <v>101</v>
      </c>
      <c r="AM64">
        <v>36</v>
      </c>
      <c r="AN64">
        <v>13</v>
      </c>
      <c r="AO64">
        <v>65</v>
      </c>
      <c r="AP64">
        <v>107</v>
      </c>
      <c r="AQ64">
        <v>115</v>
      </c>
      <c r="AR64">
        <v>52</v>
      </c>
      <c r="AS64">
        <v>26</v>
      </c>
      <c r="AT64">
        <v>72</v>
      </c>
      <c r="AU64">
        <v>89</v>
      </c>
      <c r="AV64">
        <v>92</v>
      </c>
      <c r="AW64">
        <v>91</v>
      </c>
      <c r="AX64">
        <v>47</v>
      </c>
      <c r="AY64">
        <v>98</v>
      </c>
      <c r="AZ64">
        <v>12</v>
      </c>
      <c r="BA64">
        <v>53</v>
      </c>
      <c r="BB64">
        <v>42</v>
      </c>
      <c r="BC64">
        <v>101</v>
      </c>
      <c r="BD64">
        <v>16</v>
      </c>
      <c r="BE64">
        <v>107</v>
      </c>
      <c r="BF64">
        <v>48</v>
      </c>
      <c r="BG64">
        <v>20</v>
      </c>
      <c r="BH64">
        <v>7</v>
      </c>
      <c r="BI64">
        <v>84</v>
      </c>
      <c r="BJ64">
        <v>23</v>
      </c>
      <c r="BK64">
        <v>76</v>
      </c>
      <c r="BL64">
        <v>99</v>
      </c>
      <c r="BM64">
        <v>37</v>
      </c>
      <c r="BN64">
        <v>107</v>
      </c>
      <c r="BO64">
        <v>15</v>
      </c>
      <c r="BP64">
        <v>4</v>
      </c>
      <c r="BQ64">
        <v>15</v>
      </c>
      <c r="BR64">
        <v>116</v>
      </c>
      <c r="BS64">
        <v>8</v>
      </c>
      <c r="BT64">
        <v>48</v>
      </c>
      <c r="BU64">
        <v>36</v>
      </c>
      <c r="BV64">
        <v>66</v>
      </c>
      <c r="BW64">
        <v>77</v>
      </c>
      <c r="BX64">
        <v>18</v>
      </c>
      <c r="BY64">
        <v>99</v>
      </c>
      <c r="BZ64">
        <v>44</v>
      </c>
      <c r="CA64">
        <v>38</v>
      </c>
      <c r="CB64">
        <v>11</v>
      </c>
      <c r="CC64">
        <v>29</v>
      </c>
      <c r="CD64">
        <v>96</v>
      </c>
      <c r="CE64">
        <v>73</v>
      </c>
      <c r="CF64">
        <v>5</v>
      </c>
      <c r="CG64">
        <v>93</v>
      </c>
      <c r="CH64">
        <v>30</v>
      </c>
      <c r="CI64">
        <v>44</v>
      </c>
      <c r="CJ64">
        <v>1</v>
      </c>
      <c r="CK64">
        <v>38</v>
      </c>
      <c r="CL64">
        <v>4</v>
      </c>
      <c r="CM64">
        <v>117</v>
      </c>
      <c r="CN64">
        <v>117</v>
      </c>
      <c r="CO64">
        <v>32</v>
      </c>
      <c r="CP64">
        <v>110</v>
      </c>
      <c r="CQ64">
        <v>85</v>
      </c>
      <c r="CR64">
        <v>70</v>
      </c>
      <c r="CS64">
        <v>60</v>
      </c>
      <c r="CT64">
        <v>109</v>
      </c>
      <c r="CU64">
        <v>3</v>
      </c>
      <c r="CV64">
        <v>12</v>
      </c>
      <c r="CW64">
        <v>67</v>
      </c>
      <c r="CX64">
        <v>11</v>
      </c>
      <c r="CY64">
        <v>13</v>
      </c>
      <c r="CZ64">
        <v>28</v>
      </c>
      <c r="DA64">
        <v>3</v>
      </c>
      <c r="DB64">
        <v>109</v>
      </c>
      <c r="DC64">
        <v>97</v>
      </c>
      <c r="DD64">
        <v>100</v>
      </c>
      <c r="DE64">
        <v>100</v>
      </c>
      <c r="DF64">
        <v>70</v>
      </c>
      <c r="DG64">
        <v>28</v>
      </c>
      <c r="DH64">
        <v>74</v>
      </c>
      <c r="DI64">
        <v>118</v>
      </c>
      <c r="DJ64">
        <v>89</v>
      </c>
      <c r="DK64">
        <v>15</v>
      </c>
      <c r="DL64">
        <v>41</v>
      </c>
      <c r="DM64">
        <v>13</v>
      </c>
      <c r="DN64">
        <v>101</v>
      </c>
      <c r="DO64">
        <v>1</v>
      </c>
      <c r="DP64">
        <v>51</v>
      </c>
      <c r="DQ64" s="86">
        <f ca="1">Control!$C$7*Calculations!$C$82*INDEX('Monthly Data'!N:N,Calculations!$C$116+MOD(A64,Calculations!$C$118))+Control!$C$7*Calculations!$C$83*INDEX('Monthly Data'!O:O,Calculations!$C$116+MOD(A64,Calculations!$C$118))+Control!$C$7*Calculations!$C$84*INDEX('Monthly Data'!P:P,Calculations!$C$116+MOD(A64,Calculations!$C$118))+Control!$C$7*Calculations!$C$85*INDEX('Monthly Data'!Q:Q,Calculations!$C$116+MOD(A64,Calculations!$C$118))+(1-Control!$C$7*Calculations!$C$87)*INDEX('Monthly Data'!R:R,Calculations!$C$116+MOD(A64,Calculations!$C$118))</f>
        <v>3.127051071655923E-3</v>
      </c>
      <c r="DR64" s="86">
        <f ca="1">Control!$C$7*Calculations!$C$82*INDEX('Monthly Data'!N:N,Calculations!$C$116+MOD(B64,Calculations!$C$118))+Control!$C$7*Calculations!$C$83*INDEX('Monthly Data'!O:O,Calculations!$C$116+MOD(B64,Calculations!$C$118))+Control!$C$7*Calculations!$C$84*INDEX('Monthly Data'!P:P,Calculations!$C$116+MOD(B64,Calculations!$C$118))+Control!$C$7*Calculations!$C$85*INDEX('Monthly Data'!Q:Q,Calculations!$C$116+MOD(B64,Calculations!$C$118))+(1-Control!$C$7*Calculations!$C$87)*INDEX('Monthly Data'!R:R,Calculations!$C$116+MOD(B64,Calculations!$C$118))</f>
        <v>-2.4571433440223247E-2</v>
      </c>
      <c r="DS64" s="86">
        <f ca="1">Control!$C$7*Calculations!$C$82*INDEX('Monthly Data'!N:N,Calculations!$C$116+MOD(C64,Calculations!$C$118))+Control!$C$7*Calculations!$C$83*INDEX('Monthly Data'!O:O,Calculations!$C$116+MOD(C64,Calculations!$C$118))+Control!$C$7*Calculations!$C$84*INDEX('Monthly Data'!P:P,Calculations!$C$116+MOD(C64,Calculations!$C$118))+Control!$C$7*Calculations!$C$85*INDEX('Monthly Data'!Q:Q,Calculations!$C$116+MOD(C64,Calculations!$C$118))+(1-Control!$C$7*Calculations!$C$87)*INDEX('Monthly Data'!R:R,Calculations!$C$116+MOD(C64,Calculations!$C$118))</f>
        <v>7.5897487599915015E-3</v>
      </c>
      <c r="DT64" s="86">
        <f ca="1">Control!$C$7*Calculations!$C$82*INDEX('Monthly Data'!N:N,Calculations!$C$116+MOD(D64,Calculations!$C$118))+Control!$C$7*Calculations!$C$83*INDEX('Monthly Data'!O:O,Calculations!$C$116+MOD(D64,Calculations!$C$118))+Control!$C$7*Calculations!$C$84*INDEX('Monthly Data'!P:P,Calculations!$C$116+MOD(D64,Calculations!$C$118))+Control!$C$7*Calculations!$C$85*INDEX('Monthly Data'!Q:Q,Calculations!$C$116+MOD(D64,Calculations!$C$118))+(1-Control!$C$7*Calculations!$C$87)*INDEX('Monthly Data'!R:R,Calculations!$C$116+MOD(D64,Calculations!$C$118))</f>
        <v>-2.072517756005474E-2</v>
      </c>
      <c r="DU64" s="86">
        <f ca="1">Control!$C$7*Calculations!$C$82*INDEX('Monthly Data'!N:N,Calculations!$C$116+MOD(E64,Calculations!$C$118))+Control!$C$7*Calculations!$C$83*INDEX('Monthly Data'!O:O,Calculations!$C$116+MOD(E64,Calculations!$C$118))+Control!$C$7*Calculations!$C$84*INDEX('Monthly Data'!P:P,Calculations!$C$116+MOD(E64,Calculations!$C$118))+Control!$C$7*Calculations!$C$85*INDEX('Monthly Data'!Q:Q,Calculations!$C$116+MOD(E64,Calculations!$C$118))+(1-Control!$C$7*Calculations!$C$87)*INDEX('Monthly Data'!R:R,Calculations!$C$116+MOD(E64,Calculations!$C$118))</f>
        <v>-9.5555592256394619E-3</v>
      </c>
      <c r="DV64" s="86">
        <f ca="1">Control!$C$7*Calculations!$C$82*INDEX('Monthly Data'!N:N,Calculations!$C$116+MOD(F64,Calculations!$C$118))+Control!$C$7*Calculations!$C$83*INDEX('Monthly Data'!O:O,Calculations!$C$116+MOD(F64,Calculations!$C$118))+Control!$C$7*Calculations!$C$84*INDEX('Monthly Data'!P:P,Calculations!$C$116+MOD(F64,Calculations!$C$118))+Control!$C$7*Calculations!$C$85*INDEX('Monthly Data'!Q:Q,Calculations!$C$116+MOD(F64,Calculations!$C$118))+(1-Control!$C$7*Calculations!$C$87)*INDEX('Monthly Data'!R:R,Calculations!$C$116+MOD(F64,Calculations!$C$118))</f>
        <v>-3.8875517825435772E-3</v>
      </c>
      <c r="DW64" s="86">
        <f ca="1">Control!$C$7*Calculations!$C$82*INDEX('Monthly Data'!N:N,Calculations!$C$116+MOD(G64,Calculations!$C$118))+Control!$C$7*Calculations!$C$83*INDEX('Monthly Data'!O:O,Calculations!$C$116+MOD(G64,Calculations!$C$118))+Control!$C$7*Calculations!$C$84*INDEX('Monthly Data'!P:P,Calculations!$C$116+MOD(G64,Calculations!$C$118))+Control!$C$7*Calculations!$C$85*INDEX('Monthly Data'!Q:Q,Calculations!$C$116+MOD(G64,Calculations!$C$118))+(1-Control!$C$7*Calculations!$C$87)*INDEX('Monthly Data'!R:R,Calculations!$C$116+MOD(G64,Calculations!$C$118))</f>
        <v>2.3307359621218403E-2</v>
      </c>
      <c r="DX64" s="86">
        <f ca="1">Control!$C$7*Calculations!$C$82*INDEX('Monthly Data'!N:N,Calculations!$C$116+MOD(H64,Calculations!$C$118))+Control!$C$7*Calculations!$C$83*INDEX('Monthly Data'!O:O,Calculations!$C$116+MOD(H64,Calculations!$C$118))+Control!$C$7*Calculations!$C$84*INDEX('Monthly Data'!P:P,Calculations!$C$116+MOD(H64,Calculations!$C$118))+Control!$C$7*Calculations!$C$85*INDEX('Monthly Data'!Q:Q,Calculations!$C$116+MOD(H64,Calculations!$C$118))+(1-Control!$C$7*Calculations!$C$87)*INDEX('Monthly Data'!R:R,Calculations!$C$116+MOD(H64,Calculations!$C$118))</f>
        <v>5.8868730207813358E-3</v>
      </c>
      <c r="DY64" s="86">
        <f ca="1">Control!$C$7*Calculations!$C$82*INDEX('Monthly Data'!N:N,Calculations!$C$116+MOD(I64,Calculations!$C$118))+Control!$C$7*Calculations!$C$83*INDEX('Monthly Data'!O:O,Calculations!$C$116+MOD(I64,Calculations!$C$118))+Control!$C$7*Calculations!$C$84*INDEX('Monthly Data'!P:P,Calculations!$C$116+MOD(I64,Calculations!$C$118))+Control!$C$7*Calculations!$C$85*INDEX('Monthly Data'!Q:Q,Calculations!$C$116+MOD(I64,Calculations!$C$118))+(1-Control!$C$7*Calculations!$C$87)*INDEX('Monthly Data'!R:R,Calculations!$C$116+MOD(I64,Calculations!$C$118))</f>
        <v>1.7073665854433945E-2</v>
      </c>
      <c r="DZ64" s="86">
        <f ca="1">Control!$C$7*Calculations!$C$82*INDEX('Monthly Data'!N:N,Calculations!$C$116+MOD(J64,Calculations!$C$118))+Control!$C$7*Calculations!$C$83*INDEX('Monthly Data'!O:O,Calculations!$C$116+MOD(J64,Calculations!$C$118))+Control!$C$7*Calculations!$C$84*INDEX('Monthly Data'!P:P,Calculations!$C$116+MOD(J64,Calculations!$C$118))+Control!$C$7*Calculations!$C$85*INDEX('Monthly Data'!Q:Q,Calculations!$C$116+MOD(J64,Calculations!$C$118))+(1-Control!$C$7*Calculations!$C$87)*INDEX('Monthly Data'!R:R,Calculations!$C$116+MOD(J64,Calculations!$C$118))</f>
        <v>9.9787204839310462E-3</v>
      </c>
      <c r="EA64" s="86">
        <f ca="1">Control!$C$7*Calculations!$C$82*INDEX('Monthly Data'!N:N,Calculations!$C$116+MOD(K64,Calculations!$C$118))+Control!$C$7*Calculations!$C$83*INDEX('Monthly Data'!O:O,Calculations!$C$116+MOD(K64,Calculations!$C$118))+Control!$C$7*Calculations!$C$84*INDEX('Monthly Data'!P:P,Calculations!$C$116+MOD(K64,Calculations!$C$118))+Control!$C$7*Calculations!$C$85*INDEX('Monthly Data'!Q:Q,Calculations!$C$116+MOD(K64,Calculations!$C$118))+(1-Control!$C$7*Calculations!$C$87)*INDEX('Monthly Data'!R:R,Calculations!$C$116+MOD(K64,Calculations!$C$118))</f>
        <v>-2.7490061308214487E-3</v>
      </c>
      <c r="EB64" s="86">
        <f ca="1">Control!$C$7*Calculations!$C$82*INDEX('Monthly Data'!N:N,Calculations!$C$116+MOD(L64,Calculations!$C$118))+Control!$C$7*Calculations!$C$83*INDEX('Monthly Data'!O:O,Calculations!$C$116+MOD(L64,Calculations!$C$118))+Control!$C$7*Calculations!$C$84*INDEX('Monthly Data'!P:P,Calculations!$C$116+MOD(L64,Calculations!$C$118))+Control!$C$7*Calculations!$C$85*INDEX('Monthly Data'!Q:Q,Calculations!$C$116+MOD(L64,Calculations!$C$118))+(1-Control!$C$7*Calculations!$C$87)*INDEX('Monthly Data'!R:R,Calculations!$C$116+MOD(L64,Calculations!$C$118))</f>
        <v>-1.9947061878162777E-2</v>
      </c>
      <c r="EC64" s="86">
        <f ca="1">Control!$C$7*Calculations!$C$82*INDEX('Monthly Data'!N:N,Calculations!$C$116+MOD(M64,Calculations!$C$118))+Control!$C$7*Calculations!$C$83*INDEX('Monthly Data'!O:O,Calculations!$C$116+MOD(M64,Calculations!$C$118))+Control!$C$7*Calculations!$C$84*INDEX('Monthly Data'!P:P,Calculations!$C$116+MOD(M64,Calculations!$C$118))+Control!$C$7*Calculations!$C$85*INDEX('Monthly Data'!Q:Q,Calculations!$C$116+MOD(M64,Calculations!$C$118))+(1-Control!$C$7*Calculations!$C$87)*INDEX('Monthly Data'!R:R,Calculations!$C$116+MOD(M64,Calculations!$C$118))</f>
        <v>9.9793409618087695E-3</v>
      </c>
      <c r="ED64" s="86">
        <f ca="1">Control!$C$7*Calculations!$C$82*INDEX('Monthly Data'!N:N,Calculations!$C$116+MOD(N64,Calculations!$C$118))+Control!$C$7*Calculations!$C$83*INDEX('Monthly Data'!O:O,Calculations!$C$116+MOD(N64,Calculations!$C$118))+Control!$C$7*Calculations!$C$84*INDEX('Monthly Data'!P:P,Calculations!$C$116+MOD(N64,Calculations!$C$118))+Control!$C$7*Calculations!$C$85*INDEX('Monthly Data'!Q:Q,Calculations!$C$116+MOD(N64,Calculations!$C$118))+(1-Control!$C$7*Calculations!$C$87)*INDEX('Monthly Data'!R:R,Calculations!$C$116+MOD(N64,Calculations!$C$118))</f>
        <v>1.50127906355989E-2</v>
      </c>
      <c r="EE64" s="86">
        <f ca="1">Control!$C$7*Calculations!$C$82*INDEX('Monthly Data'!N:N,Calculations!$C$116+MOD(O64,Calculations!$C$118))+Control!$C$7*Calculations!$C$83*INDEX('Monthly Data'!O:O,Calculations!$C$116+MOD(O64,Calculations!$C$118))+Control!$C$7*Calculations!$C$84*INDEX('Monthly Data'!P:P,Calculations!$C$116+MOD(O64,Calculations!$C$118))+Control!$C$7*Calculations!$C$85*INDEX('Monthly Data'!Q:Q,Calculations!$C$116+MOD(O64,Calculations!$C$118))+(1-Control!$C$7*Calculations!$C$87)*INDEX('Monthly Data'!R:R,Calculations!$C$116+MOD(O64,Calculations!$C$118))</f>
        <v>1.8665061640915637E-2</v>
      </c>
      <c r="EF64" s="86">
        <f ca="1">Control!$C$7*Calculations!$C$82*INDEX('Monthly Data'!N:N,Calculations!$C$116+MOD(P64,Calculations!$C$118))+Control!$C$7*Calculations!$C$83*INDEX('Monthly Data'!O:O,Calculations!$C$116+MOD(P64,Calculations!$C$118))+Control!$C$7*Calculations!$C$84*INDEX('Monthly Data'!P:P,Calculations!$C$116+MOD(P64,Calculations!$C$118))+Control!$C$7*Calculations!$C$85*INDEX('Monthly Data'!Q:Q,Calculations!$C$116+MOD(P64,Calculations!$C$118))+(1-Control!$C$7*Calculations!$C$87)*INDEX('Monthly Data'!R:R,Calculations!$C$116+MOD(P64,Calculations!$C$118))</f>
        <v>1.5758278480433856E-2</v>
      </c>
      <c r="EG64" s="86">
        <f ca="1">Control!$C$7*Calculations!$C$82*INDEX('Monthly Data'!N:N,Calculations!$C$116+MOD(Q64,Calculations!$C$118))+Control!$C$7*Calculations!$C$83*INDEX('Monthly Data'!O:O,Calculations!$C$116+MOD(Q64,Calculations!$C$118))+Control!$C$7*Calculations!$C$84*INDEX('Monthly Data'!P:P,Calculations!$C$116+MOD(Q64,Calculations!$C$118))+Control!$C$7*Calculations!$C$85*INDEX('Monthly Data'!Q:Q,Calculations!$C$116+MOD(Q64,Calculations!$C$118))+(1-Control!$C$7*Calculations!$C$87)*INDEX('Monthly Data'!R:R,Calculations!$C$116+MOD(Q64,Calculations!$C$118))</f>
        <v>1.5758278480433856E-2</v>
      </c>
      <c r="EH64" s="86">
        <f ca="1">Control!$C$7*Calculations!$C$82*INDEX('Monthly Data'!N:N,Calculations!$C$116+MOD(R64,Calculations!$C$118))+Control!$C$7*Calculations!$C$83*INDEX('Monthly Data'!O:O,Calculations!$C$116+MOD(R64,Calculations!$C$118))+Control!$C$7*Calculations!$C$84*INDEX('Monthly Data'!P:P,Calculations!$C$116+MOD(R64,Calculations!$C$118))+Control!$C$7*Calculations!$C$85*INDEX('Monthly Data'!Q:Q,Calculations!$C$116+MOD(R64,Calculations!$C$118))+(1-Control!$C$7*Calculations!$C$87)*INDEX('Monthly Data'!R:R,Calculations!$C$116+MOD(R64,Calculations!$C$118))</f>
        <v>2.0524935548016137E-2</v>
      </c>
      <c r="EI64" s="86">
        <f ca="1">Control!$C$7*Calculations!$C$82*INDEX('Monthly Data'!N:N,Calculations!$C$116+MOD(S64,Calculations!$C$118))+Control!$C$7*Calculations!$C$83*INDEX('Monthly Data'!O:O,Calculations!$C$116+MOD(S64,Calculations!$C$118))+Control!$C$7*Calculations!$C$84*INDEX('Monthly Data'!P:P,Calculations!$C$116+MOD(S64,Calculations!$C$118))+Control!$C$7*Calculations!$C$85*INDEX('Monthly Data'!Q:Q,Calculations!$C$116+MOD(S64,Calculations!$C$118))+(1-Control!$C$7*Calculations!$C$87)*INDEX('Monthly Data'!R:R,Calculations!$C$116+MOD(S64,Calculations!$C$118))</f>
        <v>1.1702576456120543E-2</v>
      </c>
      <c r="EJ64" s="86">
        <f ca="1">Control!$C$7*Calculations!$C$82*INDEX('Monthly Data'!N:N,Calculations!$C$116+MOD(T64,Calculations!$C$118))+Control!$C$7*Calculations!$C$83*INDEX('Monthly Data'!O:O,Calculations!$C$116+MOD(T64,Calculations!$C$118))+Control!$C$7*Calculations!$C$84*INDEX('Monthly Data'!P:P,Calculations!$C$116+MOD(T64,Calculations!$C$118))+Control!$C$7*Calculations!$C$85*INDEX('Monthly Data'!Q:Q,Calculations!$C$116+MOD(T64,Calculations!$C$118))+(1-Control!$C$7*Calculations!$C$87)*INDEX('Monthly Data'!R:R,Calculations!$C$116+MOD(T64,Calculations!$C$118))</f>
        <v>1.7472933988537529E-2</v>
      </c>
      <c r="EK64" s="86">
        <f ca="1">Control!$C$7*Calculations!$C$82*INDEX('Monthly Data'!N:N,Calculations!$C$116+MOD(U64,Calculations!$C$118))+Control!$C$7*Calculations!$C$83*INDEX('Monthly Data'!O:O,Calculations!$C$116+MOD(U64,Calculations!$C$118))+Control!$C$7*Calculations!$C$84*INDEX('Monthly Data'!P:P,Calculations!$C$116+MOD(U64,Calculations!$C$118))+Control!$C$7*Calculations!$C$85*INDEX('Monthly Data'!Q:Q,Calculations!$C$116+MOD(U64,Calculations!$C$118))+(1-Control!$C$7*Calculations!$C$87)*INDEX('Monthly Data'!R:R,Calculations!$C$116+MOD(U64,Calculations!$C$118))</f>
        <v>2.0524935548016137E-2</v>
      </c>
      <c r="EL64" s="86">
        <f ca="1">Control!$C$7*Calculations!$C$82*INDEX('Monthly Data'!N:N,Calculations!$C$116+MOD(V64,Calculations!$C$118))+Control!$C$7*Calculations!$C$83*INDEX('Monthly Data'!O:O,Calculations!$C$116+MOD(V64,Calculations!$C$118))+Control!$C$7*Calculations!$C$84*INDEX('Monthly Data'!P:P,Calculations!$C$116+MOD(V64,Calculations!$C$118))+Control!$C$7*Calculations!$C$85*INDEX('Monthly Data'!Q:Q,Calculations!$C$116+MOD(V64,Calculations!$C$118))+(1-Control!$C$7*Calculations!$C$87)*INDEX('Monthly Data'!R:R,Calculations!$C$116+MOD(V64,Calculations!$C$118))</f>
        <v>-7.4084874653726545E-3</v>
      </c>
      <c r="EM64" s="86">
        <f ca="1">Control!$C$7*Calculations!$C$82*INDEX('Monthly Data'!N:N,Calculations!$C$116+MOD(W64,Calculations!$C$118))+Control!$C$7*Calculations!$C$83*INDEX('Monthly Data'!O:O,Calculations!$C$116+MOD(W64,Calculations!$C$118))+Control!$C$7*Calculations!$C$84*INDEX('Monthly Data'!P:P,Calculations!$C$116+MOD(W64,Calculations!$C$118))+Control!$C$7*Calculations!$C$85*INDEX('Monthly Data'!Q:Q,Calculations!$C$116+MOD(W64,Calculations!$C$118))+(1-Control!$C$7*Calculations!$C$87)*INDEX('Monthly Data'!R:R,Calculations!$C$116+MOD(W64,Calculations!$C$118))</f>
        <v>1.0353752315110615E-2</v>
      </c>
      <c r="EN64" s="86">
        <f ca="1">Control!$C$7*Calculations!$C$82*INDEX('Monthly Data'!N:N,Calculations!$C$116+MOD(X64,Calculations!$C$118))+Control!$C$7*Calculations!$C$83*INDEX('Monthly Data'!O:O,Calculations!$C$116+MOD(X64,Calculations!$C$118))+Control!$C$7*Calculations!$C$84*INDEX('Monthly Data'!P:P,Calculations!$C$116+MOD(X64,Calculations!$C$118))+Control!$C$7*Calculations!$C$85*INDEX('Monthly Data'!Q:Q,Calculations!$C$116+MOD(X64,Calculations!$C$118))+(1-Control!$C$7*Calculations!$C$87)*INDEX('Monthly Data'!R:R,Calculations!$C$116+MOD(X64,Calculations!$C$118))</f>
        <v>2.5790695379256122E-2</v>
      </c>
      <c r="EO64" s="86">
        <f ca="1">Control!$C$7*Calculations!$C$82*INDEX('Monthly Data'!N:N,Calculations!$C$116+MOD(Y64,Calculations!$C$118))+Control!$C$7*Calculations!$C$83*INDEX('Monthly Data'!O:O,Calculations!$C$116+MOD(Y64,Calculations!$C$118))+Control!$C$7*Calculations!$C$84*INDEX('Monthly Data'!P:P,Calculations!$C$116+MOD(Y64,Calculations!$C$118))+Control!$C$7*Calculations!$C$85*INDEX('Monthly Data'!Q:Q,Calculations!$C$116+MOD(Y64,Calculations!$C$118))+(1-Control!$C$7*Calculations!$C$87)*INDEX('Monthly Data'!R:R,Calculations!$C$116+MOD(Y64,Calculations!$C$118))</f>
        <v>-1.0485101266941802E-2</v>
      </c>
      <c r="EP64" s="86">
        <f ca="1">Control!$C$7*Calculations!$C$82*INDEX('Monthly Data'!N:N,Calculations!$C$116+MOD(Z64,Calculations!$C$118))+Control!$C$7*Calculations!$C$83*INDEX('Monthly Data'!O:O,Calculations!$C$116+MOD(Z64,Calculations!$C$118))+Control!$C$7*Calculations!$C$84*INDEX('Monthly Data'!P:P,Calculations!$C$116+MOD(Z64,Calculations!$C$118))+Control!$C$7*Calculations!$C$85*INDEX('Monthly Data'!Q:Q,Calculations!$C$116+MOD(Z64,Calculations!$C$118))+(1-Control!$C$7*Calculations!$C$87)*INDEX('Monthly Data'!R:R,Calculations!$C$116+MOD(Z64,Calculations!$C$118))</f>
        <v>7.857567536297622E-3</v>
      </c>
      <c r="EQ64" s="86">
        <f ca="1">Control!$C$7*Calculations!$C$82*INDEX('Monthly Data'!N:N,Calculations!$C$116+MOD(AA64,Calculations!$C$118))+Control!$C$7*Calculations!$C$83*INDEX('Monthly Data'!O:O,Calculations!$C$116+MOD(AA64,Calculations!$C$118))+Control!$C$7*Calculations!$C$84*INDEX('Monthly Data'!P:P,Calculations!$C$116+MOD(AA64,Calculations!$C$118))+Control!$C$7*Calculations!$C$85*INDEX('Monthly Data'!Q:Q,Calculations!$C$116+MOD(AA64,Calculations!$C$118))+(1-Control!$C$7*Calculations!$C$87)*INDEX('Monthly Data'!R:R,Calculations!$C$116+MOD(AA64,Calculations!$C$118))</f>
        <v>2.3852824346838646E-2</v>
      </c>
      <c r="ER64" s="86">
        <f ca="1">Control!$C$7*Calculations!$C$82*INDEX('Monthly Data'!N:N,Calculations!$C$116+MOD(AB64,Calculations!$C$118))+Control!$C$7*Calculations!$C$83*INDEX('Monthly Data'!O:O,Calculations!$C$116+MOD(AB64,Calculations!$C$118))+Control!$C$7*Calculations!$C$84*INDEX('Monthly Data'!P:P,Calculations!$C$116+MOD(AB64,Calculations!$C$118))+Control!$C$7*Calculations!$C$85*INDEX('Monthly Data'!Q:Q,Calculations!$C$116+MOD(AB64,Calculations!$C$118))+(1-Control!$C$7*Calculations!$C$87)*INDEX('Monthly Data'!R:R,Calculations!$C$116+MOD(AB64,Calculations!$C$118))</f>
        <v>1.7484305259657981E-2</v>
      </c>
      <c r="ES64" s="86">
        <f ca="1">Control!$C$7*Calculations!$C$82*INDEX('Monthly Data'!N:N,Calculations!$C$116+MOD(AC64,Calculations!$C$118))+Control!$C$7*Calculations!$C$83*INDEX('Monthly Data'!O:O,Calculations!$C$116+MOD(AC64,Calculations!$C$118))+Control!$C$7*Calculations!$C$84*INDEX('Monthly Data'!P:P,Calculations!$C$116+MOD(AC64,Calculations!$C$118))+Control!$C$7*Calculations!$C$85*INDEX('Monthly Data'!Q:Q,Calculations!$C$116+MOD(AC64,Calculations!$C$118))+(1-Control!$C$7*Calculations!$C$87)*INDEX('Monthly Data'!R:R,Calculations!$C$116+MOD(AC64,Calculations!$C$118))</f>
        <v>-9.839093431862074E-3</v>
      </c>
      <c r="ET64" s="86">
        <f ca="1">Control!$C$7*Calculations!$C$82*INDEX('Monthly Data'!N:N,Calculations!$C$116+MOD(AD64,Calculations!$C$118))+Control!$C$7*Calculations!$C$83*INDEX('Monthly Data'!O:O,Calculations!$C$116+MOD(AD64,Calculations!$C$118))+Control!$C$7*Calculations!$C$84*INDEX('Monthly Data'!P:P,Calculations!$C$116+MOD(AD64,Calculations!$C$118))+Control!$C$7*Calculations!$C$85*INDEX('Monthly Data'!Q:Q,Calculations!$C$116+MOD(AD64,Calculations!$C$118))+(1-Control!$C$7*Calculations!$C$87)*INDEX('Monthly Data'!R:R,Calculations!$C$116+MOD(AD64,Calculations!$C$118))</f>
        <v>3.7118215575026904E-2</v>
      </c>
      <c r="EU64" s="86">
        <f ca="1">Control!$C$7*Calculations!$C$82*INDEX('Monthly Data'!N:N,Calculations!$C$116+MOD(AE64,Calculations!$C$118))+Control!$C$7*Calculations!$C$83*INDEX('Monthly Data'!O:O,Calculations!$C$116+MOD(AE64,Calculations!$C$118))+Control!$C$7*Calculations!$C$84*INDEX('Monthly Data'!P:P,Calculations!$C$116+MOD(AE64,Calculations!$C$118))+Control!$C$7*Calculations!$C$85*INDEX('Monthly Data'!Q:Q,Calculations!$C$116+MOD(AE64,Calculations!$C$118))+(1-Control!$C$7*Calculations!$C$87)*INDEX('Monthly Data'!R:R,Calculations!$C$116+MOD(AE64,Calculations!$C$118))</f>
        <v>6.1009361253630504E-2</v>
      </c>
      <c r="EV64" s="86">
        <f ca="1">Control!$C$7*Calculations!$C$82*INDEX('Monthly Data'!N:N,Calculations!$C$116+MOD(AF64,Calculations!$C$118))+Control!$C$7*Calculations!$C$83*INDEX('Monthly Data'!O:O,Calculations!$C$116+MOD(AF64,Calculations!$C$118))+Control!$C$7*Calculations!$C$84*INDEX('Monthly Data'!P:P,Calculations!$C$116+MOD(AF64,Calculations!$C$118))+Control!$C$7*Calculations!$C$85*INDEX('Monthly Data'!Q:Q,Calculations!$C$116+MOD(AF64,Calculations!$C$118))+(1-Control!$C$7*Calculations!$C$87)*INDEX('Monthly Data'!R:R,Calculations!$C$116+MOD(AF64,Calculations!$C$118))</f>
        <v>-1.0485101266941802E-2</v>
      </c>
      <c r="EW64" s="86">
        <f ca="1">Control!$C$7*Calculations!$C$82*INDEX('Monthly Data'!N:N,Calculations!$C$116+MOD(AG64,Calculations!$C$118))+Control!$C$7*Calculations!$C$83*INDEX('Monthly Data'!O:O,Calculations!$C$116+MOD(AG64,Calculations!$C$118))+Control!$C$7*Calculations!$C$84*INDEX('Monthly Data'!P:P,Calculations!$C$116+MOD(AG64,Calculations!$C$118))+Control!$C$7*Calculations!$C$85*INDEX('Monthly Data'!Q:Q,Calculations!$C$116+MOD(AG64,Calculations!$C$118))+(1-Control!$C$7*Calculations!$C$87)*INDEX('Monthly Data'!R:R,Calculations!$C$116+MOD(AG64,Calculations!$C$118))</f>
        <v>2.0524935548016137E-2</v>
      </c>
      <c r="EX64" s="86">
        <f ca="1">Control!$C$7*Calculations!$C$82*INDEX('Monthly Data'!N:N,Calculations!$C$116+MOD(AH64,Calculations!$C$118))+Control!$C$7*Calculations!$C$83*INDEX('Monthly Data'!O:O,Calculations!$C$116+MOD(AH64,Calculations!$C$118))+Control!$C$7*Calculations!$C$84*INDEX('Monthly Data'!P:P,Calculations!$C$116+MOD(AH64,Calculations!$C$118))+Control!$C$7*Calculations!$C$85*INDEX('Monthly Data'!Q:Q,Calculations!$C$116+MOD(AH64,Calculations!$C$118))+(1-Control!$C$7*Calculations!$C$87)*INDEX('Monthly Data'!R:R,Calculations!$C$116+MOD(AH64,Calculations!$C$118))</f>
        <v>1.3891304280773396E-2</v>
      </c>
      <c r="EY64" s="86">
        <f ca="1">Control!$C$7*Calculations!$C$82*INDEX('Monthly Data'!N:N,Calculations!$C$116+MOD(AI64,Calculations!$C$118))+Control!$C$7*Calculations!$C$83*INDEX('Monthly Data'!O:O,Calculations!$C$116+MOD(AI64,Calculations!$C$118))+Control!$C$7*Calculations!$C$84*INDEX('Monthly Data'!P:P,Calculations!$C$116+MOD(AI64,Calculations!$C$118))+Control!$C$7*Calculations!$C$85*INDEX('Monthly Data'!Q:Q,Calculations!$C$116+MOD(AI64,Calculations!$C$118))+(1-Control!$C$7*Calculations!$C$87)*INDEX('Monthly Data'!R:R,Calculations!$C$116+MOD(AI64,Calculations!$C$118))</f>
        <v>3.4808428836917149E-3</v>
      </c>
      <c r="EZ64" s="86">
        <f ca="1">Control!$C$7*Calculations!$C$82*INDEX('Monthly Data'!N:N,Calculations!$C$116+MOD(AJ64,Calculations!$C$118))+Control!$C$7*Calculations!$C$83*INDEX('Monthly Data'!O:O,Calculations!$C$116+MOD(AJ64,Calculations!$C$118))+Control!$C$7*Calculations!$C$84*INDEX('Monthly Data'!P:P,Calculations!$C$116+MOD(AJ64,Calculations!$C$118))+Control!$C$7*Calculations!$C$85*INDEX('Monthly Data'!Q:Q,Calculations!$C$116+MOD(AJ64,Calculations!$C$118))+(1-Control!$C$7*Calculations!$C$87)*INDEX('Monthly Data'!R:R,Calculations!$C$116+MOD(AJ64,Calculations!$C$118))</f>
        <v>1.1106855739851785E-2</v>
      </c>
      <c r="FA64" s="86">
        <f ca="1">Control!$C$7*Calculations!$C$82*INDEX('Monthly Data'!N:N,Calculations!$C$116+MOD(AK64,Calculations!$C$118))+Control!$C$7*Calculations!$C$83*INDEX('Monthly Data'!O:O,Calculations!$C$116+MOD(AK64,Calculations!$C$118))+Control!$C$7*Calculations!$C$84*INDEX('Monthly Data'!P:P,Calculations!$C$116+MOD(AK64,Calculations!$C$118))+Control!$C$7*Calculations!$C$85*INDEX('Monthly Data'!Q:Q,Calculations!$C$116+MOD(AK64,Calculations!$C$118))+(1-Control!$C$7*Calculations!$C$87)*INDEX('Monthly Data'!R:R,Calculations!$C$116+MOD(AK64,Calculations!$C$118))</f>
        <v>-9.839093431862074E-3</v>
      </c>
      <c r="FB64" s="86">
        <f ca="1">Control!$C$7*Calculations!$C$82*INDEX('Monthly Data'!N:N,Calculations!$C$116+MOD(AL64,Calculations!$C$118))+Control!$C$7*Calculations!$C$83*INDEX('Monthly Data'!O:O,Calculations!$C$116+MOD(AL64,Calculations!$C$118))+Control!$C$7*Calculations!$C$84*INDEX('Monthly Data'!P:P,Calculations!$C$116+MOD(AL64,Calculations!$C$118))+Control!$C$7*Calculations!$C$85*INDEX('Monthly Data'!Q:Q,Calculations!$C$116+MOD(AL64,Calculations!$C$118))+(1-Control!$C$7*Calculations!$C$87)*INDEX('Monthly Data'!R:R,Calculations!$C$116+MOD(AL64,Calculations!$C$118))</f>
        <v>-2.5168357537820856E-4</v>
      </c>
      <c r="FC64" s="86">
        <f ca="1">Control!$C$7*Calculations!$C$82*INDEX('Monthly Data'!N:N,Calculations!$C$116+MOD(AM64,Calculations!$C$118))+Control!$C$7*Calculations!$C$83*INDEX('Monthly Data'!O:O,Calculations!$C$116+MOD(AM64,Calculations!$C$118))+Control!$C$7*Calculations!$C$84*INDEX('Monthly Data'!P:P,Calculations!$C$116+MOD(AM64,Calculations!$C$118))+Control!$C$7*Calculations!$C$85*INDEX('Monthly Data'!Q:Q,Calculations!$C$116+MOD(AM64,Calculations!$C$118))+(1-Control!$C$7*Calculations!$C$87)*INDEX('Monthly Data'!R:R,Calculations!$C$116+MOD(AM64,Calculations!$C$118))</f>
        <v>1.1106855739851785E-2</v>
      </c>
      <c r="FD64" s="86">
        <f ca="1">Control!$C$7*Calculations!$C$82*INDEX('Monthly Data'!N:N,Calculations!$C$116+MOD(AN64,Calculations!$C$118))+Control!$C$7*Calculations!$C$83*INDEX('Monthly Data'!O:O,Calculations!$C$116+MOD(AN64,Calculations!$C$118))+Control!$C$7*Calculations!$C$84*INDEX('Monthly Data'!P:P,Calculations!$C$116+MOD(AN64,Calculations!$C$118))+Control!$C$7*Calculations!$C$85*INDEX('Monthly Data'!Q:Q,Calculations!$C$116+MOD(AN64,Calculations!$C$118))+(1-Control!$C$7*Calculations!$C$87)*INDEX('Monthly Data'!R:R,Calculations!$C$116+MOD(AN64,Calculations!$C$118))</f>
        <v>1.0478379486191123E-2</v>
      </c>
      <c r="FE64" s="86">
        <f ca="1">Control!$C$7*Calculations!$C$82*INDEX('Monthly Data'!N:N,Calculations!$C$116+MOD(AO64,Calculations!$C$118))+Control!$C$7*Calculations!$C$83*INDEX('Monthly Data'!O:O,Calculations!$C$116+MOD(AO64,Calculations!$C$118))+Control!$C$7*Calculations!$C$84*INDEX('Monthly Data'!P:P,Calculations!$C$116+MOD(AO64,Calculations!$C$118))+Control!$C$7*Calculations!$C$85*INDEX('Monthly Data'!Q:Q,Calculations!$C$116+MOD(AO64,Calculations!$C$118))+(1-Control!$C$7*Calculations!$C$87)*INDEX('Monthly Data'!R:R,Calculations!$C$116+MOD(AO64,Calculations!$C$118))</f>
        <v>-1.3959200237295809E-2</v>
      </c>
      <c r="FF64" s="86">
        <f ca="1">Control!$C$7*Calculations!$C$82*INDEX('Monthly Data'!N:N,Calculations!$C$116+MOD(AP64,Calculations!$C$118))+Control!$C$7*Calculations!$C$83*INDEX('Monthly Data'!O:O,Calculations!$C$116+MOD(AP64,Calculations!$C$118))+Control!$C$7*Calculations!$C$84*INDEX('Monthly Data'!P:P,Calculations!$C$116+MOD(AP64,Calculations!$C$118))+Control!$C$7*Calculations!$C$85*INDEX('Monthly Data'!Q:Q,Calculations!$C$116+MOD(AP64,Calculations!$C$118))+(1-Control!$C$7*Calculations!$C$87)*INDEX('Monthly Data'!R:R,Calculations!$C$116+MOD(AP64,Calculations!$C$118))</f>
        <v>1.5216630695380906E-2</v>
      </c>
      <c r="FG64" s="86">
        <f ca="1">Control!$C$7*Calculations!$C$82*INDEX('Monthly Data'!N:N,Calculations!$C$116+MOD(AQ64,Calculations!$C$118))+Control!$C$7*Calculations!$C$83*INDEX('Monthly Data'!O:O,Calculations!$C$116+MOD(AQ64,Calculations!$C$118))+Control!$C$7*Calculations!$C$84*INDEX('Monthly Data'!P:P,Calculations!$C$116+MOD(AQ64,Calculations!$C$118))+Control!$C$7*Calculations!$C$85*INDEX('Monthly Data'!Q:Q,Calculations!$C$116+MOD(AQ64,Calculations!$C$118))+(1-Control!$C$7*Calculations!$C$87)*INDEX('Monthly Data'!R:R,Calculations!$C$116+MOD(AQ64,Calculations!$C$118))</f>
        <v>4.5132804118240749E-2</v>
      </c>
      <c r="FH64" s="86">
        <f ca="1">Control!$C$7*Calculations!$C$82*INDEX('Monthly Data'!N:N,Calculations!$C$116+MOD(AR64,Calculations!$C$118))+Control!$C$7*Calculations!$C$83*INDEX('Monthly Data'!O:O,Calculations!$C$116+MOD(AR64,Calculations!$C$118))+Control!$C$7*Calculations!$C$84*INDEX('Monthly Data'!P:P,Calculations!$C$116+MOD(AR64,Calculations!$C$118))+Control!$C$7*Calculations!$C$85*INDEX('Monthly Data'!Q:Q,Calculations!$C$116+MOD(AR64,Calculations!$C$118))+(1-Control!$C$7*Calculations!$C$87)*INDEX('Monthly Data'!R:R,Calculations!$C$116+MOD(AR64,Calculations!$C$118))</f>
        <v>-3.8875517825435772E-3</v>
      </c>
      <c r="FI64" s="86">
        <f ca="1">Control!$C$7*Calculations!$C$82*INDEX('Monthly Data'!N:N,Calculations!$C$116+MOD(AS64,Calculations!$C$118))+Control!$C$7*Calculations!$C$83*INDEX('Monthly Data'!O:O,Calculations!$C$116+MOD(AS64,Calculations!$C$118))+Control!$C$7*Calculations!$C$84*INDEX('Monthly Data'!P:P,Calculations!$C$116+MOD(AS64,Calculations!$C$118))+Control!$C$7*Calculations!$C$85*INDEX('Monthly Data'!Q:Q,Calculations!$C$116+MOD(AS64,Calculations!$C$118))+(1-Control!$C$7*Calculations!$C$87)*INDEX('Monthly Data'!R:R,Calculations!$C$116+MOD(AS64,Calculations!$C$118))</f>
        <v>6.3250222980707482E-3</v>
      </c>
      <c r="FJ64" s="86">
        <f ca="1">Control!$C$7*Calculations!$C$82*INDEX('Monthly Data'!N:N,Calculations!$C$116+MOD(AT64,Calculations!$C$118))+Control!$C$7*Calculations!$C$83*INDEX('Monthly Data'!O:O,Calculations!$C$116+MOD(AT64,Calculations!$C$118))+Control!$C$7*Calculations!$C$84*INDEX('Monthly Data'!P:P,Calculations!$C$116+MOD(AT64,Calculations!$C$118))+Control!$C$7*Calculations!$C$85*INDEX('Monthly Data'!Q:Q,Calculations!$C$116+MOD(AT64,Calculations!$C$118))+(1-Control!$C$7*Calculations!$C$87)*INDEX('Monthly Data'!R:R,Calculations!$C$116+MOD(AT64,Calculations!$C$118))</f>
        <v>-4.3408051735618014E-2</v>
      </c>
      <c r="FK64" s="86">
        <f ca="1">Control!$C$7*Calculations!$C$82*INDEX('Monthly Data'!N:N,Calculations!$C$116+MOD(AU64,Calculations!$C$118))+Control!$C$7*Calculations!$C$83*INDEX('Monthly Data'!O:O,Calculations!$C$116+MOD(AU64,Calculations!$C$118))+Control!$C$7*Calculations!$C$84*INDEX('Monthly Data'!P:P,Calculations!$C$116+MOD(AU64,Calculations!$C$118))+Control!$C$7*Calculations!$C$85*INDEX('Monthly Data'!Q:Q,Calculations!$C$116+MOD(AU64,Calculations!$C$118))+(1-Control!$C$7*Calculations!$C$87)*INDEX('Monthly Data'!R:R,Calculations!$C$116+MOD(AU64,Calculations!$C$118))</f>
        <v>2.3852824346838646E-2</v>
      </c>
      <c r="FL64" s="86">
        <f ca="1">Control!$C$7*Calculations!$C$82*INDEX('Monthly Data'!N:N,Calculations!$C$116+MOD(AV64,Calculations!$C$118))+Control!$C$7*Calculations!$C$83*INDEX('Monthly Data'!O:O,Calculations!$C$116+MOD(AV64,Calculations!$C$118))+Control!$C$7*Calculations!$C$84*INDEX('Monthly Data'!P:P,Calculations!$C$116+MOD(AV64,Calculations!$C$118))+Control!$C$7*Calculations!$C$85*INDEX('Monthly Data'!Q:Q,Calculations!$C$116+MOD(AV64,Calculations!$C$118))+(1-Control!$C$7*Calculations!$C$87)*INDEX('Monthly Data'!R:R,Calculations!$C$116+MOD(AV64,Calculations!$C$118))</f>
        <v>2.4722579420195831E-2</v>
      </c>
      <c r="FM64" s="86">
        <f ca="1">Control!$C$7*Calculations!$C$82*INDEX('Monthly Data'!N:N,Calculations!$C$116+MOD(AW64,Calculations!$C$118))+Control!$C$7*Calculations!$C$83*INDEX('Monthly Data'!O:O,Calculations!$C$116+MOD(AW64,Calculations!$C$118))+Control!$C$7*Calculations!$C$84*INDEX('Monthly Data'!P:P,Calculations!$C$116+MOD(AW64,Calculations!$C$118))+Control!$C$7*Calculations!$C$85*INDEX('Monthly Data'!Q:Q,Calculations!$C$116+MOD(AW64,Calculations!$C$118))+(1-Control!$C$7*Calculations!$C$87)*INDEX('Monthly Data'!R:R,Calculations!$C$116+MOD(AW64,Calculations!$C$118))</f>
        <v>-1.6546126717384396E-2</v>
      </c>
      <c r="FN64" s="86">
        <f ca="1">Control!$C$7*Calculations!$C$82*INDEX('Monthly Data'!N:N,Calculations!$C$116+MOD(AX64,Calculations!$C$118))+Control!$C$7*Calculations!$C$83*INDEX('Monthly Data'!O:O,Calculations!$C$116+MOD(AX64,Calculations!$C$118))+Control!$C$7*Calculations!$C$84*INDEX('Monthly Data'!P:P,Calculations!$C$116+MOD(AX64,Calculations!$C$118))+Control!$C$7*Calculations!$C$85*INDEX('Monthly Data'!Q:Q,Calculations!$C$116+MOD(AX64,Calculations!$C$118))+(1-Control!$C$7*Calculations!$C$87)*INDEX('Monthly Data'!R:R,Calculations!$C$116+MOD(AX64,Calculations!$C$118))</f>
        <v>3.1011313347584085E-2</v>
      </c>
      <c r="FO64" s="86">
        <f ca="1">Control!$C$7*Calculations!$C$82*INDEX('Monthly Data'!N:N,Calculations!$C$116+MOD(AY64,Calculations!$C$118))+Control!$C$7*Calculations!$C$83*INDEX('Monthly Data'!O:O,Calculations!$C$116+MOD(AY64,Calculations!$C$118))+Control!$C$7*Calculations!$C$84*INDEX('Monthly Data'!P:P,Calculations!$C$116+MOD(AY64,Calculations!$C$118))+Control!$C$7*Calculations!$C$85*INDEX('Monthly Data'!Q:Q,Calculations!$C$116+MOD(AY64,Calculations!$C$118))+(1-Control!$C$7*Calculations!$C$87)*INDEX('Monthly Data'!R:R,Calculations!$C$116+MOD(AY64,Calculations!$C$118))</f>
        <v>2.4842166689046628E-2</v>
      </c>
      <c r="FP64" s="86">
        <f ca="1">Control!$C$7*Calculations!$C$82*INDEX('Monthly Data'!N:N,Calculations!$C$116+MOD(AZ64,Calculations!$C$118))+Control!$C$7*Calculations!$C$83*INDEX('Monthly Data'!O:O,Calculations!$C$116+MOD(AZ64,Calculations!$C$118))+Control!$C$7*Calculations!$C$84*INDEX('Monthly Data'!P:P,Calculations!$C$116+MOD(AZ64,Calculations!$C$118))+Control!$C$7*Calculations!$C$85*INDEX('Monthly Data'!Q:Q,Calculations!$C$116+MOD(AZ64,Calculations!$C$118))+(1-Control!$C$7*Calculations!$C$87)*INDEX('Monthly Data'!R:R,Calculations!$C$116+MOD(AZ64,Calculations!$C$118))</f>
        <v>1.0415351832335435E-2</v>
      </c>
      <c r="FQ64" s="86">
        <f ca="1">Control!$C$7*Calculations!$C$82*INDEX('Monthly Data'!N:N,Calculations!$C$116+MOD(BA64,Calculations!$C$118))+Control!$C$7*Calculations!$C$83*INDEX('Monthly Data'!O:O,Calculations!$C$116+MOD(BA64,Calculations!$C$118))+Control!$C$7*Calculations!$C$84*INDEX('Monthly Data'!P:P,Calculations!$C$116+MOD(BA64,Calculations!$C$118))+Control!$C$7*Calculations!$C$85*INDEX('Monthly Data'!Q:Q,Calculations!$C$116+MOD(BA64,Calculations!$C$118))+(1-Control!$C$7*Calculations!$C$87)*INDEX('Monthly Data'!R:R,Calculations!$C$116+MOD(BA64,Calculations!$C$118))</f>
        <v>1.1786765492207996E-2</v>
      </c>
      <c r="FR64" s="86">
        <f ca="1">Control!$C$7*Calculations!$C$82*INDEX('Monthly Data'!N:N,Calculations!$C$116+MOD(BB64,Calculations!$C$118))+Control!$C$7*Calculations!$C$83*INDEX('Monthly Data'!O:O,Calculations!$C$116+MOD(BB64,Calculations!$C$118))+Control!$C$7*Calculations!$C$84*INDEX('Monthly Data'!P:P,Calculations!$C$116+MOD(BB64,Calculations!$C$118))+Control!$C$7*Calculations!$C$85*INDEX('Monthly Data'!Q:Q,Calculations!$C$116+MOD(BB64,Calculations!$C$118))+(1-Control!$C$7*Calculations!$C$87)*INDEX('Monthly Data'!R:R,Calculations!$C$116+MOD(BB64,Calculations!$C$118))</f>
        <v>-6.1115617667135171E-2</v>
      </c>
      <c r="FS64" s="86">
        <f ca="1">Control!$C$7*Calculations!$C$82*INDEX('Monthly Data'!N:N,Calculations!$C$116+MOD(BC64,Calculations!$C$118))+Control!$C$7*Calculations!$C$83*INDEX('Monthly Data'!O:O,Calculations!$C$116+MOD(BC64,Calculations!$C$118))+Control!$C$7*Calculations!$C$84*INDEX('Monthly Data'!P:P,Calculations!$C$116+MOD(BC64,Calculations!$C$118))+Control!$C$7*Calculations!$C$85*INDEX('Monthly Data'!Q:Q,Calculations!$C$116+MOD(BC64,Calculations!$C$118))+(1-Control!$C$7*Calculations!$C$87)*INDEX('Monthly Data'!R:R,Calculations!$C$116+MOD(BC64,Calculations!$C$118))</f>
        <v>-2.5168357537820856E-4</v>
      </c>
      <c r="FT64" s="86">
        <f ca="1">Control!$C$7*Calculations!$C$82*INDEX('Monthly Data'!N:N,Calculations!$C$116+MOD(BD64,Calculations!$C$118))+Control!$C$7*Calculations!$C$83*INDEX('Monthly Data'!O:O,Calculations!$C$116+MOD(BD64,Calculations!$C$118))+Control!$C$7*Calculations!$C$84*INDEX('Monthly Data'!P:P,Calculations!$C$116+MOD(BD64,Calculations!$C$118))+Control!$C$7*Calculations!$C$85*INDEX('Monthly Data'!Q:Q,Calculations!$C$116+MOD(BD64,Calculations!$C$118))+(1-Control!$C$7*Calculations!$C$87)*INDEX('Monthly Data'!R:R,Calculations!$C$116+MOD(BD64,Calculations!$C$118))</f>
        <v>2.5325873776067674E-2</v>
      </c>
      <c r="FU64" s="86">
        <f ca="1">Control!$C$7*Calculations!$C$82*INDEX('Monthly Data'!N:N,Calculations!$C$116+MOD(BE64,Calculations!$C$118))+Control!$C$7*Calculations!$C$83*INDEX('Monthly Data'!O:O,Calculations!$C$116+MOD(BE64,Calculations!$C$118))+Control!$C$7*Calculations!$C$84*INDEX('Monthly Data'!P:P,Calculations!$C$116+MOD(BE64,Calculations!$C$118))+Control!$C$7*Calculations!$C$85*INDEX('Monthly Data'!Q:Q,Calculations!$C$116+MOD(BE64,Calculations!$C$118))+(1-Control!$C$7*Calculations!$C$87)*INDEX('Monthly Data'!R:R,Calculations!$C$116+MOD(BE64,Calculations!$C$118))</f>
        <v>1.5216630695380906E-2</v>
      </c>
      <c r="FV64" s="86">
        <f ca="1">Control!$C$7*Calculations!$C$82*INDEX('Monthly Data'!N:N,Calculations!$C$116+MOD(BF64,Calculations!$C$118))+Control!$C$7*Calculations!$C$83*INDEX('Monthly Data'!O:O,Calculations!$C$116+MOD(BF64,Calculations!$C$118))+Control!$C$7*Calculations!$C$84*INDEX('Monthly Data'!P:P,Calculations!$C$116+MOD(BF64,Calculations!$C$118))+Control!$C$7*Calculations!$C$85*INDEX('Monthly Data'!Q:Q,Calculations!$C$116+MOD(BF64,Calculations!$C$118))+(1-Control!$C$7*Calculations!$C$87)*INDEX('Monthly Data'!R:R,Calculations!$C$116+MOD(BF64,Calculations!$C$118))</f>
        <v>-1.5984879994281095E-2</v>
      </c>
      <c r="FW64" s="86">
        <f ca="1">Control!$C$7*Calculations!$C$82*INDEX('Monthly Data'!N:N,Calculations!$C$116+MOD(BG64,Calculations!$C$118))+Control!$C$7*Calculations!$C$83*INDEX('Monthly Data'!O:O,Calculations!$C$116+MOD(BG64,Calculations!$C$118))+Control!$C$7*Calculations!$C$84*INDEX('Monthly Data'!P:P,Calculations!$C$116+MOD(BG64,Calculations!$C$118))+Control!$C$7*Calculations!$C$85*INDEX('Monthly Data'!Q:Q,Calculations!$C$116+MOD(BG64,Calculations!$C$118))+(1-Control!$C$7*Calculations!$C$87)*INDEX('Monthly Data'!R:R,Calculations!$C$116+MOD(BG64,Calculations!$C$118))</f>
        <v>3.9251937367756782E-3</v>
      </c>
      <c r="FX64" s="86">
        <f ca="1">Control!$C$7*Calculations!$C$82*INDEX('Monthly Data'!N:N,Calculations!$C$116+MOD(BH64,Calculations!$C$118))+Control!$C$7*Calculations!$C$83*INDEX('Monthly Data'!O:O,Calculations!$C$116+MOD(BH64,Calculations!$C$118))+Control!$C$7*Calculations!$C$84*INDEX('Monthly Data'!P:P,Calculations!$C$116+MOD(BH64,Calculations!$C$118))+Control!$C$7*Calculations!$C$85*INDEX('Monthly Data'!Q:Q,Calculations!$C$116+MOD(BH64,Calculations!$C$118))+(1-Control!$C$7*Calculations!$C$87)*INDEX('Monthly Data'!R:R,Calculations!$C$116+MOD(BH64,Calculations!$C$118))</f>
        <v>8.3814116887657771E-3</v>
      </c>
      <c r="FY64" s="86">
        <f ca="1">Control!$C$7*Calculations!$C$82*INDEX('Monthly Data'!N:N,Calculations!$C$116+MOD(BI64,Calculations!$C$118))+Control!$C$7*Calculations!$C$83*INDEX('Monthly Data'!O:O,Calculations!$C$116+MOD(BI64,Calculations!$C$118))+Control!$C$7*Calculations!$C$84*INDEX('Monthly Data'!P:P,Calculations!$C$116+MOD(BI64,Calculations!$C$118))+Control!$C$7*Calculations!$C$85*INDEX('Monthly Data'!Q:Q,Calculations!$C$116+MOD(BI64,Calculations!$C$118))+(1-Control!$C$7*Calculations!$C$87)*INDEX('Monthly Data'!R:R,Calculations!$C$116+MOD(BI64,Calculations!$C$118))</f>
        <v>-1.880155173376722E-2</v>
      </c>
      <c r="FZ64" s="86">
        <f ca="1">Control!$C$7*Calculations!$C$82*INDEX('Monthly Data'!N:N,Calculations!$C$116+MOD(BJ64,Calculations!$C$118))+Control!$C$7*Calculations!$C$83*INDEX('Monthly Data'!O:O,Calculations!$C$116+MOD(BJ64,Calculations!$C$118))+Control!$C$7*Calculations!$C$84*INDEX('Monthly Data'!P:P,Calculations!$C$116+MOD(BJ64,Calculations!$C$118))+Control!$C$7*Calculations!$C$85*INDEX('Monthly Data'!Q:Q,Calculations!$C$116+MOD(BJ64,Calculations!$C$118))+(1-Control!$C$7*Calculations!$C$87)*INDEX('Monthly Data'!R:R,Calculations!$C$116+MOD(BJ64,Calculations!$C$118))</f>
        <v>6.2631896128884862E-3</v>
      </c>
      <c r="GA64" s="86">
        <f ca="1">Control!$C$7*Calculations!$C$82*INDEX('Monthly Data'!N:N,Calculations!$C$116+MOD(BK64,Calculations!$C$118))+Control!$C$7*Calculations!$C$83*INDEX('Monthly Data'!O:O,Calculations!$C$116+MOD(BK64,Calculations!$C$118))+Control!$C$7*Calculations!$C$84*INDEX('Monthly Data'!P:P,Calculations!$C$116+MOD(BK64,Calculations!$C$118))+Control!$C$7*Calculations!$C$85*INDEX('Monthly Data'!Q:Q,Calculations!$C$116+MOD(BK64,Calculations!$C$118))+(1-Control!$C$7*Calculations!$C$87)*INDEX('Monthly Data'!R:R,Calculations!$C$116+MOD(BK64,Calculations!$C$118))</f>
        <v>3.5231336013669103E-2</v>
      </c>
      <c r="GB64" s="86">
        <f ca="1">Control!$C$7*Calculations!$C$82*INDEX('Monthly Data'!N:N,Calculations!$C$116+MOD(BL64,Calculations!$C$118))+Control!$C$7*Calculations!$C$83*INDEX('Monthly Data'!O:O,Calculations!$C$116+MOD(BL64,Calculations!$C$118))+Control!$C$7*Calculations!$C$84*INDEX('Monthly Data'!P:P,Calculations!$C$116+MOD(BL64,Calculations!$C$118))+Control!$C$7*Calculations!$C$85*INDEX('Monthly Data'!Q:Q,Calculations!$C$116+MOD(BL64,Calculations!$C$118))+(1-Control!$C$7*Calculations!$C$87)*INDEX('Monthly Data'!R:R,Calculations!$C$116+MOD(BL64,Calculations!$C$118))</f>
        <v>-1.1360801645249321E-2</v>
      </c>
      <c r="GC64" s="86">
        <f ca="1">Control!$C$7*Calculations!$C$82*INDEX('Monthly Data'!N:N,Calculations!$C$116+MOD(BM64,Calculations!$C$118))+Control!$C$7*Calculations!$C$83*INDEX('Monthly Data'!O:O,Calculations!$C$116+MOD(BM64,Calculations!$C$118))+Control!$C$7*Calculations!$C$84*INDEX('Monthly Data'!P:P,Calculations!$C$116+MOD(BM64,Calculations!$C$118))+Control!$C$7*Calculations!$C$85*INDEX('Monthly Data'!Q:Q,Calculations!$C$116+MOD(BM64,Calculations!$C$118))+(1-Control!$C$7*Calculations!$C$87)*INDEX('Monthly Data'!R:R,Calculations!$C$116+MOD(BM64,Calculations!$C$118))</f>
        <v>1.2954540023127663E-2</v>
      </c>
      <c r="GD64" s="86">
        <f ca="1">Control!$C$7*Calculations!$C$82*INDEX('Monthly Data'!N:N,Calculations!$C$116+MOD(BN64,Calculations!$C$118))+Control!$C$7*Calculations!$C$83*INDEX('Monthly Data'!O:O,Calculations!$C$116+MOD(BN64,Calculations!$C$118))+Control!$C$7*Calculations!$C$84*INDEX('Monthly Data'!P:P,Calculations!$C$116+MOD(BN64,Calculations!$C$118))+Control!$C$7*Calculations!$C$85*INDEX('Monthly Data'!Q:Q,Calculations!$C$116+MOD(BN64,Calculations!$C$118))+(1-Control!$C$7*Calculations!$C$87)*INDEX('Monthly Data'!R:R,Calculations!$C$116+MOD(BN64,Calculations!$C$118))</f>
        <v>1.5216630695380906E-2</v>
      </c>
      <c r="GE64" s="86">
        <f ca="1">Control!$C$7*Calculations!$C$82*INDEX('Monthly Data'!N:N,Calculations!$C$116+MOD(BO64,Calculations!$C$118))+Control!$C$7*Calculations!$C$83*INDEX('Monthly Data'!O:O,Calculations!$C$116+MOD(BO64,Calculations!$C$118))+Control!$C$7*Calculations!$C$84*INDEX('Monthly Data'!P:P,Calculations!$C$116+MOD(BO64,Calculations!$C$118))+Control!$C$7*Calculations!$C$85*INDEX('Monthly Data'!Q:Q,Calculations!$C$116+MOD(BO64,Calculations!$C$118))+(1-Control!$C$7*Calculations!$C$87)*INDEX('Monthly Data'!R:R,Calculations!$C$116+MOD(BO64,Calculations!$C$118))</f>
        <v>7.857567536297622E-3</v>
      </c>
      <c r="GF64" s="86">
        <f ca="1">Control!$C$7*Calculations!$C$82*INDEX('Monthly Data'!N:N,Calculations!$C$116+MOD(BP64,Calculations!$C$118))+Control!$C$7*Calculations!$C$83*INDEX('Monthly Data'!O:O,Calculations!$C$116+MOD(BP64,Calculations!$C$118))+Control!$C$7*Calculations!$C$84*INDEX('Monthly Data'!P:P,Calculations!$C$116+MOD(BP64,Calculations!$C$118))+Control!$C$7*Calculations!$C$85*INDEX('Monthly Data'!Q:Q,Calculations!$C$116+MOD(BP64,Calculations!$C$118))+(1-Control!$C$7*Calculations!$C$87)*INDEX('Monthly Data'!R:R,Calculations!$C$116+MOD(BP64,Calculations!$C$118))</f>
        <v>1.3423979074716584E-2</v>
      </c>
      <c r="GG64" s="86">
        <f ca="1">Control!$C$7*Calculations!$C$82*INDEX('Monthly Data'!N:N,Calculations!$C$116+MOD(BQ64,Calculations!$C$118))+Control!$C$7*Calculations!$C$83*INDEX('Monthly Data'!O:O,Calculations!$C$116+MOD(BQ64,Calculations!$C$118))+Control!$C$7*Calculations!$C$84*INDEX('Monthly Data'!P:P,Calculations!$C$116+MOD(BQ64,Calculations!$C$118))+Control!$C$7*Calculations!$C$85*INDEX('Monthly Data'!Q:Q,Calculations!$C$116+MOD(BQ64,Calculations!$C$118))+(1-Control!$C$7*Calculations!$C$87)*INDEX('Monthly Data'!R:R,Calculations!$C$116+MOD(BQ64,Calculations!$C$118))</f>
        <v>7.857567536297622E-3</v>
      </c>
      <c r="GH64" s="86">
        <f ca="1">Control!$C$7*Calculations!$C$82*INDEX('Monthly Data'!N:N,Calculations!$C$116+MOD(BR64,Calculations!$C$118))+Control!$C$7*Calculations!$C$83*INDEX('Monthly Data'!O:O,Calculations!$C$116+MOD(BR64,Calculations!$C$118))+Control!$C$7*Calculations!$C$84*INDEX('Monthly Data'!P:P,Calculations!$C$116+MOD(BR64,Calculations!$C$118))+Control!$C$7*Calculations!$C$85*INDEX('Monthly Data'!Q:Q,Calculations!$C$116+MOD(BR64,Calculations!$C$118))+(1-Control!$C$7*Calculations!$C$87)*INDEX('Monthly Data'!R:R,Calculations!$C$116+MOD(BR64,Calculations!$C$118))</f>
        <v>2.1918137743539623E-2</v>
      </c>
      <c r="GI64" s="86">
        <f ca="1">Control!$C$7*Calculations!$C$82*INDEX('Monthly Data'!N:N,Calculations!$C$116+MOD(BS64,Calculations!$C$118))+Control!$C$7*Calculations!$C$83*INDEX('Monthly Data'!O:O,Calculations!$C$116+MOD(BS64,Calculations!$C$118))+Control!$C$7*Calculations!$C$84*INDEX('Monthly Data'!P:P,Calculations!$C$116+MOD(BS64,Calculations!$C$118))+Control!$C$7*Calculations!$C$85*INDEX('Monthly Data'!Q:Q,Calculations!$C$116+MOD(BS64,Calculations!$C$118))+(1-Control!$C$7*Calculations!$C$87)*INDEX('Monthly Data'!R:R,Calculations!$C$116+MOD(BS64,Calculations!$C$118))</f>
        <v>9.9787204839310462E-3</v>
      </c>
      <c r="GJ64" s="86">
        <f ca="1">Control!$C$7*Calculations!$C$82*INDEX('Monthly Data'!N:N,Calculations!$C$116+MOD(BT64,Calculations!$C$118))+Control!$C$7*Calculations!$C$83*INDEX('Monthly Data'!O:O,Calculations!$C$116+MOD(BT64,Calculations!$C$118))+Control!$C$7*Calculations!$C$84*INDEX('Monthly Data'!P:P,Calculations!$C$116+MOD(BT64,Calculations!$C$118))+Control!$C$7*Calculations!$C$85*INDEX('Monthly Data'!Q:Q,Calculations!$C$116+MOD(BT64,Calculations!$C$118))+(1-Control!$C$7*Calculations!$C$87)*INDEX('Monthly Data'!R:R,Calculations!$C$116+MOD(BT64,Calculations!$C$118))</f>
        <v>-1.5984879994281095E-2</v>
      </c>
      <c r="GK64" s="86">
        <f ca="1">Control!$C$7*Calculations!$C$82*INDEX('Monthly Data'!N:N,Calculations!$C$116+MOD(BU64,Calculations!$C$118))+Control!$C$7*Calculations!$C$83*INDEX('Monthly Data'!O:O,Calculations!$C$116+MOD(BU64,Calculations!$C$118))+Control!$C$7*Calculations!$C$84*INDEX('Monthly Data'!P:P,Calculations!$C$116+MOD(BU64,Calculations!$C$118))+Control!$C$7*Calculations!$C$85*INDEX('Monthly Data'!Q:Q,Calculations!$C$116+MOD(BU64,Calculations!$C$118))+(1-Control!$C$7*Calculations!$C$87)*INDEX('Monthly Data'!R:R,Calculations!$C$116+MOD(BU64,Calculations!$C$118))</f>
        <v>1.1106855739851785E-2</v>
      </c>
      <c r="GL64" s="86">
        <f ca="1">Control!$C$7*Calculations!$C$82*INDEX('Monthly Data'!N:N,Calculations!$C$116+MOD(BV64,Calculations!$C$118))+Control!$C$7*Calculations!$C$83*INDEX('Monthly Data'!O:O,Calculations!$C$116+MOD(BV64,Calculations!$C$118))+Control!$C$7*Calculations!$C$84*INDEX('Monthly Data'!P:P,Calculations!$C$116+MOD(BV64,Calculations!$C$118))+Control!$C$7*Calculations!$C$85*INDEX('Monthly Data'!Q:Q,Calculations!$C$116+MOD(BV64,Calculations!$C$118))+(1-Control!$C$7*Calculations!$C$87)*INDEX('Monthly Data'!R:R,Calculations!$C$116+MOD(BV64,Calculations!$C$118))</f>
        <v>1.3891304280773396E-2</v>
      </c>
      <c r="GM64" s="86">
        <f ca="1">Control!$C$7*Calculations!$C$82*INDEX('Monthly Data'!N:N,Calculations!$C$116+MOD(BW64,Calculations!$C$118))+Control!$C$7*Calculations!$C$83*INDEX('Monthly Data'!O:O,Calculations!$C$116+MOD(BW64,Calculations!$C$118))+Control!$C$7*Calculations!$C$84*INDEX('Monthly Data'!P:P,Calculations!$C$116+MOD(BW64,Calculations!$C$118))+Control!$C$7*Calculations!$C$85*INDEX('Monthly Data'!Q:Q,Calculations!$C$116+MOD(BW64,Calculations!$C$118))+(1-Control!$C$7*Calculations!$C$87)*INDEX('Monthly Data'!R:R,Calculations!$C$116+MOD(BW64,Calculations!$C$118))</f>
        <v>-1.0485101266941802E-2</v>
      </c>
      <c r="GN64" s="86">
        <f ca="1">Control!$C$7*Calculations!$C$82*INDEX('Monthly Data'!N:N,Calculations!$C$116+MOD(BX64,Calculations!$C$118))+Control!$C$7*Calculations!$C$83*INDEX('Monthly Data'!O:O,Calculations!$C$116+MOD(BX64,Calculations!$C$118))+Control!$C$7*Calculations!$C$84*INDEX('Monthly Data'!P:P,Calculations!$C$116+MOD(BX64,Calculations!$C$118))+Control!$C$7*Calculations!$C$85*INDEX('Monthly Data'!Q:Q,Calculations!$C$116+MOD(BX64,Calculations!$C$118))+(1-Control!$C$7*Calculations!$C$87)*INDEX('Monthly Data'!R:R,Calculations!$C$116+MOD(BX64,Calculations!$C$118))</f>
        <v>-7.4084874653726545E-3</v>
      </c>
      <c r="GO64" s="86">
        <f ca="1">Control!$C$7*Calculations!$C$82*INDEX('Monthly Data'!N:N,Calculations!$C$116+MOD(BY64,Calculations!$C$118))+Control!$C$7*Calculations!$C$83*INDEX('Monthly Data'!O:O,Calculations!$C$116+MOD(BY64,Calculations!$C$118))+Control!$C$7*Calculations!$C$84*INDEX('Monthly Data'!P:P,Calculations!$C$116+MOD(BY64,Calculations!$C$118))+Control!$C$7*Calculations!$C$85*INDEX('Monthly Data'!Q:Q,Calculations!$C$116+MOD(BY64,Calculations!$C$118))+(1-Control!$C$7*Calculations!$C$87)*INDEX('Monthly Data'!R:R,Calculations!$C$116+MOD(BY64,Calculations!$C$118))</f>
        <v>-1.1360801645249321E-2</v>
      </c>
      <c r="GP64" s="86">
        <f ca="1">Control!$C$7*Calculations!$C$82*INDEX('Monthly Data'!N:N,Calculations!$C$116+MOD(BZ64,Calculations!$C$118))+Control!$C$7*Calculations!$C$83*INDEX('Monthly Data'!O:O,Calculations!$C$116+MOD(BZ64,Calculations!$C$118))+Control!$C$7*Calculations!$C$84*INDEX('Monthly Data'!P:P,Calculations!$C$116+MOD(BZ64,Calculations!$C$118))+Control!$C$7*Calculations!$C$85*INDEX('Monthly Data'!Q:Q,Calculations!$C$116+MOD(BZ64,Calculations!$C$118))+(1-Control!$C$7*Calculations!$C$87)*INDEX('Monthly Data'!R:R,Calculations!$C$116+MOD(BZ64,Calculations!$C$118))</f>
        <v>2.377894462657602E-2</v>
      </c>
      <c r="GQ64" s="86">
        <f ca="1">Control!$C$7*Calculations!$C$82*INDEX('Monthly Data'!N:N,Calculations!$C$116+MOD(CA64,Calculations!$C$118))+Control!$C$7*Calculations!$C$83*INDEX('Monthly Data'!O:O,Calculations!$C$116+MOD(CA64,Calculations!$C$118))+Control!$C$7*Calculations!$C$84*INDEX('Monthly Data'!P:P,Calculations!$C$116+MOD(CA64,Calculations!$C$118))+Control!$C$7*Calculations!$C$85*INDEX('Monthly Data'!Q:Q,Calculations!$C$116+MOD(CA64,Calculations!$C$118))+(1-Control!$C$7*Calculations!$C$87)*INDEX('Monthly Data'!R:R,Calculations!$C$116+MOD(CA64,Calculations!$C$118))</f>
        <v>1.3891563624307685E-2</v>
      </c>
      <c r="GR64" s="86">
        <f ca="1">Control!$C$7*Calculations!$C$82*INDEX('Monthly Data'!N:N,Calculations!$C$116+MOD(CB64,Calculations!$C$118))+Control!$C$7*Calculations!$C$83*INDEX('Monthly Data'!O:O,Calculations!$C$116+MOD(CB64,Calculations!$C$118))+Control!$C$7*Calculations!$C$84*INDEX('Monthly Data'!P:P,Calculations!$C$116+MOD(CB64,Calculations!$C$118))+Control!$C$7*Calculations!$C$85*INDEX('Monthly Data'!Q:Q,Calculations!$C$116+MOD(CB64,Calculations!$C$118))+(1-Control!$C$7*Calculations!$C$87)*INDEX('Monthly Data'!R:R,Calculations!$C$116+MOD(CB64,Calculations!$C$118))</f>
        <v>1.0018681835149534E-3</v>
      </c>
      <c r="GS64" s="86">
        <f ca="1">Control!$C$7*Calculations!$C$82*INDEX('Monthly Data'!N:N,Calculations!$C$116+MOD(CC64,Calculations!$C$118))+Control!$C$7*Calculations!$C$83*INDEX('Monthly Data'!O:O,Calculations!$C$116+MOD(CC64,Calculations!$C$118))+Control!$C$7*Calculations!$C$84*INDEX('Monthly Data'!P:P,Calculations!$C$116+MOD(CC64,Calculations!$C$118))+Control!$C$7*Calculations!$C$85*INDEX('Monthly Data'!Q:Q,Calculations!$C$116+MOD(CC64,Calculations!$C$118))+(1-Control!$C$7*Calculations!$C$87)*INDEX('Monthly Data'!R:R,Calculations!$C$116+MOD(CC64,Calculations!$C$118))</f>
        <v>1.5115046179922851E-2</v>
      </c>
      <c r="GT64" s="86">
        <f ca="1">Control!$C$7*Calculations!$C$82*INDEX('Monthly Data'!N:N,Calculations!$C$116+MOD(CD64,Calculations!$C$118))+Control!$C$7*Calculations!$C$83*INDEX('Monthly Data'!O:O,Calculations!$C$116+MOD(CD64,Calculations!$C$118))+Control!$C$7*Calculations!$C$84*INDEX('Monthly Data'!P:P,Calculations!$C$116+MOD(CD64,Calculations!$C$118))+Control!$C$7*Calculations!$C$85*INDEX('Monthly Data'!Q:Q,Calculations!$C$116+MOD(CD64,Calculations!$C$118))+(1-Control!$C$7*Calculations!$C$87)*INDEX('Monthly Data'!R:R,Calculations!$C$116+MOD(CD64,Calculations!$C$118))</f>
        <v>1.0627294914941248E-2</v>
      </c>
      <c r="GU64" s="86">
        <f ca="1">Control!$C$7*Calculations!$C$82*INDEX('Monthly Data'!N:N,Calculations!$C$116+MOD(CE64,Calculations!$C$118))+Control!$C$7*Calculations!$C$83*INDEX('Monthly Data'!O:O,Calculations!$C$116+MOD(CE64,Calculations!$C$118))+Control!$C$7*Calculations!$C$84*INDEX('Monthly Data'!P:P,Calculations!$C$116+MOD(CE64,Calculations!$C$118))+Control!$C$7*Calculations!$C$85*INDEX('Monthly Data'!Q:Q,Calculations!$C$116+MOD(CE64,Calculations!$C$118))+(1-Control!$C$7*Calculations!$C$87)*INDEX('Monthly Data'!R:R,Calculations!$C$116+MOD(CE64,Calculations!$C$118))</f>
        <v>3.6332715283247441E-2</v>
      </c>
      <c r="GV64" s="86">
        <f ca="1">Control!$C$7*Calculations!$C$82*INDEX('Monthly Data'!N:N,Calculations!$C$116+MOD(CF64,Calculations!$C$118))+Control!$C$7*Calculations!$C$83*INDEX('Monthly Data'!O:O,Calculations!$C$116+MOD(CF64,Calculations!$C$118))+Control!$C$7*Calculations!$C$84*INDEX('Monthly Data'!P:P,Calculations!$C$116+MOD(CF64,Calculations!$C$118))+Control!$C$7*Calculations!$C$85*INDEX('Monthly Data'!Q:Q,Calculations!$C$116+MOD(CF64,Calculations!$C$118))+(1-Control!$C$7*Calculations!$C$87)*INDEX('Monthly Data'!R:R,Calculations!$C$116+MOD(CF64,Calculations!$C$118))</f>
        <v>1.2722494017511032E-2</v>
      </c>
      <c r="GW64" s="86">
        <f ca="1">Control!$C$7*Calculations!$C$82*INDEX('Monthly Data'!N:N,Calculations!$C$116+MOD(CG64,Calculations!$C$118))+Control!$C$7*Calculations!$C$83*INDEX('Monthly Data'!O:O,Calculations!$C$116+MOD(CG64,Calculations!$C$118))+Control!$C$7*Calculations!$C$84*INDEX('Monthly Data'!P:P,Calculations!$C$116+MOD(CG64,Calculations!$C$118))+Control!$C$7*Calculations!$C$85*INDEX('Monthly Data'!Q:Q,Calculations!$C$116+MOD(CG64,Calculations!$C$118))+(1-Control!$C$7*Calculations!$C$87)*INDEX('Monthly Data'!R:R,Calculations!$C$116+MOD(CG64,Calculations!$C$118))</f>
        <v>1.1809891087585166E-2</v>
      </c>
      <c r="GX64" s="86">
        <f ca="1">Control!$C$7*Calculations!$C$82*INDEX('Monthly Data'!N:N,Calculations!$C$116+MOD(CH64,Calculations!$C$118))+Control!$C$7*Calculations!$C$83*INDEX('Monthly Data'!O:O,Calculations!$C$116+MOD(CH64,Calculations!$C$118))+Control!$C$7*Calculations!$C$84*INDEX('Monthly Data'!P:P,Calculations!$C$116+MOD(CH64,Calculations!$C$118))+Control!$C$7*Calculations!$C$85*INDEX('Monthly Data'!Q:Q,Calculations!$C$116+MOD(CH64,Calculations!$C$118))+(1-Control!$C$7*Calculations!$C$87)*INDEX('Monthly Data'!R:R,Calculations!$C$116+MOD(CH64,Calculations!$C$118))</f>
        <v>7.9764341593600071E-3</v>
      </c>
      <c r="GY64" s="86">
        <f ca="1">Control!$C$7*Calculations!$C$82*INDEX('Monthly Data'!N:N,Calculations!$C$116+MOD(CI64,Calculations!$C$118))+Control!$C$7*Calculations!$C$83*INDEX('Monthly Data'!O:O,Calculations!$C$116+MOD(CI64,Calculations!$C$118))+Control!$C$7*Calculations!$C$84*INDEX('Monthly Data'!P:P,Calculations!$C$116+MOD(CI64,Calculations!$C$118))+Control!$C$7*Calculations!$C$85*INDEX('Monthly Data'!Q:Q,Calculations!$C$116+MOD(CI64,Calculations!$C$118))+(1-Control!$C$7*Calculations!$C$87)*INDEX('Monthly Data'!R:R,Calculations!$C$116+MOD(CI64,Calculations!$C$118))</f>
        <v>2.377894462657602E-2</v>
      </c>
      <c r="GZ64" s="86">
        <f ca="1">Control!$C$7*Calculations!$C$82*INDEX('Monthly Data'!N:N,Calculations!$C$116+MOD(CJ64,Calculations!$C$118))+Control!$C$7*Calculations!$C$83*INDEX('Monthly Data'!O:O,Calculations!$C$116+MOD(CJ64,Calculations!$C$118))+Control!$C$7*Calculations!$C$84*INDEX('Monthly Data'!P:P,Calculations!$C$116+MOD(CJ64,Calculations!$C$118))+Control!$C$7*Calculations!$C$85*INDEX('Monthly Data'!Q:Q,Calculations!$C$116+MOD(CJ64,Calculations!$C$118))+(1-Control!$C$7*Calculations!$C$87)*INDEX('Monthly Data'!R:R,Calculations!$C$116+MOD(CJ64,Calculations!$C$118))</f>
        <v>-9.9526758408448549E-3</v>
      </c>
      <c r="HA64" s="86">
        <f ca="1">Control!$C$7*Calculations!$C$82*INDEX('Monthly Data'!N:N,Calculations!$C$116+MOD(CK64,Calculations!$C$118))+Control!$C$7*Calculations!$C$83*INDEX('Monthly Data'!O:O,Calculations!$C$116+MOD(CK64,Calculations!$C$118))+Control!$C$7*Calculations!$C$84*INDEX('Monthly Data'!P:P,Calculations!$C$116+MOD(CK64,Calculations!$C$118))+Control!$C$7*Calculations!$C$85*INDEX('Monthly Data'!Q:Q,Calculations!$C$116+MOD(CK64,Calculations!$C$118))+(1-Control!$C$7*Calculations!$C$87)*INDEX('Monthly Data'!R:R,Calculations!$C$116+MOD(CK64,Calculations!$C$118))</f>
        <v>1.3891563624307685E-2</v>
      </c>
      <c r="HB64" s="86">
        <f ca="1">Control!$C$7*Calculations!$C$82*INDEX('Monthly Data'!N:N,Calculations!$C$116+MOD(CL64,Calculations!$C$118))+Control!$C$7*Calculations!$C$83*INDEX('Monthly Data'!O:O,Calculations!$C$116+MOD(CL64,Calculations!$C$118))+Control!$C$7*Calculations!$C$84*INDEX('Monthly Data'!P:P,Calculations!$C$116+MOD(CL64,Calculations!$C$118))+Control!$C$7*Calculations!$C$85*INDEX('Monthly Data'!Q:Q,Calculations!$C$116+MOD(CL64,Calculations!$C$118))+(1-Control!$C$7*Calculations!$C$87)*INDEX('Monthly Data'!R:R,Calculations!$C$116+MOD(CL64,Calculations!$C$118))</f>
        <v>1.3423979074716584E-2</v>
      </c>
      <c r="HC64" s="86">
        <f ca="1">Control!$C$7*Calculations!$C$82*INDEX('Monthly Data'!N:N,Calculations!$C$116+MOD(CM64,Calculations!$C$118))+Control!$C$7*Calculations!$C$83*INDEX('Monthly Data'!O:O,Calculations!$C$116+MOD(CM64,Calculations!$C$118))+Control!$C$7*Calculations!$C$84*INDEX('Monthly Data'!P:P,Calculations!$C$116+MOD(CM64,Calculations!$C$118))+Control!$C$7*Calculations!$C$85*INDEX('Monthly Data'!Q:Q,Calculations!$C$116+MOD(CM64,Calculations!$C$118))+(1-Control!$C$7*Calculations!$C$87)*INDEX('Monthly Data'!R:R,Calculations!$C$116+MOD(CM64,Calculations!$C$118))</f>
        <v>-7.3651264633385334E-4</v>
      </c>
      <c r="HD64" s="86">
        <f ca="1">Control!$C$7*Calculations!$C$82*INDEX('Monthly Data'!N:N,Calculations!$C$116+MOD(CN64,Calculations!$C$118))+Control!$C$7*Calculations!$C$83*INDEX('Monthly Data'!O:O,Calculations!$C$116+MOD(CN64,Calculations!$C$118))+Control!$C$7*Calculations!$C$84*INDEX('Monthly Data'!P:P,Calculations!$C$116+MOD(CN64,Calculations!$C$118))+Control!$C$7*Calculations!$C$85*INDEX('Monthly Data'!Q:Q,Calculations!$C$116+MOD(CN64,Calculations!$C$118))+(1-Control!$C$7*Calculations!$C$87)*INDEX('Monthly Data'!R:R,Calculations!$C$116+MOD(CN64,Calculations!$C$118))</f>
        <v>-7.3651264633385334E-4</v>
      </c>
      <c r="HE64" s="86">
        <f ca="1">Control!$C$7*Calculations!$C$82*INDEX('Monthly Data'!N:N,Calculations!$C$116+MOD(CO64,Calculations!$C$118))+Control!$C$7*Calculations!$C$83*INDEX('Monthly Data'!O:O,Calculations!$C$116+MOD(CO64,Calculations!$C$118))+Control!$C$7*Calculations!$C$84*INDEX('Monthly Data'!P:P,Calculations!$C$116+MOD(CO64,Calculations!$C$118))+Control!$C$7*Calculations!$C$85*INDEX('Monthly Data'!Q:Q,Calculations!$C$116+MOD(CO64,Calculations!$C$118))+(1-Control!$C$7*Calculations!$C$87)*INDEX('Monthly Data'!R:R,Calculations!$C$116+MOD(CO64,Calculations!$C$118))</f>
        <v>-2.6378232493851243E-2</v>
      </c>
      <c r="HF64" s="86">
        <f ca="1">Control!$C$7*Calculations!$C$82*INDEX('Monthly Data'!N:N,Calculations!$C$116+MOD(CP64,Calculations!$C$118))+Control!$C$7*Calculations!$C$83*INDEX('Monthly Data'!O:O,Calculations!$C$116+MOD(CP64,Calculations!$C$118))+Control!$C$7*Calculations!$C$84*INDEX('Monthly Data'!P:P,Calculations!$C$116+MOD(CP64,Calculations!$C$118))+Control!$C$7*Calculations!$C$85*INDEX('Monthly Data'!Q:Q,Calculations!$C$116+MOD(CP64,Calculations!$C$118))+(1-Control!$C$7*Calculations!$C$87)*INDEX('Monthly Data'!R:R,Calculations!$C$116+MOD(CP64,Calculations!$C$118))</f>
        <v>3.127051071655923E-3</v>
      </c>
      <c r="HG64" s="86">
        <f ca="1">Control!$C$7*Calculations!$C$82*INDEX('Monthly Data'!N:N,Calculations!$C$116+MOD(CQ64,Calculations!$C$118))+Control!$C$7*Calculations!$C$83*INDEX('Monthly Data'!O:O,Calculations!$C$116+MOD(CQ64,Calculations!$C$118))+Control!$C$7*Calculations!$C$84*INDEX('Monthly Data'!P:P,Calculations!$C$116+MOD(CQ64,Calculations!$C$118))+Control!$C$7*Calculations!$C$85*INDEX('Monthly Data'!Q:Q,Calculations!$C$116+MOD(CQ64,Calculations!$C$118))+(1-Control!$C$7*Calculations!$C$87)*INDEX('Monthly Data'!R:R,Calculations!$C$116+MOD(CQ64,Calculations!$C$118))</f>
        <v>-9.8327855560634558E-3</v>
      </c>
      <c r="HH64" s="86">
        <f ca="1">Control!$C$7*Calculations!$C$82*INDEX('Monthly Data'!N:N,Calculations!$C$116+MOD(CR64,Calculations!$C$118))+Control!$C$7*Calculations!$C$83*INDEX('Monthly Data'!O:O,Calculations!$C$116+MOD(CR64,Calculations!$C$118))+Control!$C$7*Calculations!$C$84*INDEX('Monthly Data'!P:P,Calculations!$C$116+MOD(CR64,Calculations!$C$118))+Control!$C$7*Calculations!$C$85*INDEX('Monthly Data'!Q:Q,Calculations!$C$116+MOD(CR64,Calculations!$C$118))+(1-Control!$C$7*Calculations!$C$87)*INDEX('Monthly Data'!R:R,Calculations!$C$116+MOD(CR64,Calculations!$C$118))</f>
        <v>3.8809817903524786E-2</v>
      </c>
      <c r="HI64" s="86">
        <f ca="1">Control!$C$7*Calculations!$C$82*INDEX('Monthly Data'!N:N,Calculations!$C$116+MOD(CS64,Calculations!$C$118))+Control!$C$7*Calculations!$C$83*INDEX('Monthly Data'!O:O,Calculations!$C$116+MOD(CS64,Calculations!$C$118))+Control!$C$7*Calculations!$C$84*INDEX('Monthly Data'!P:P,Calculations!$C$116+MOD(CS64,Calculations!$C$118))+Control!$C$7*Calculations!$C$85*INDEX('Monthly Data'!Q:Q,Calculations!$C$116+MOD(CS64,Calculations!$C$118))+(1-Control!$C$7*Calculations!$C$87)*INDEX('Monthly Data'!R:R,Calculations!$C$116+MOD(CS64,Calculations!$C$118))</f>
        <v>-1.9947061878162777E-2</v>
      </c>
      <c r="HJ64" s="86">
        <f ca="1">Control!$C$7*Calculations!$C$82*INDEX('Monthly Data'!N:N,Calculations!$C$116+MOD(CT64,Calculations!$C$118))+Control!$C$7*Calculations!$C$83*INDEX('Monthly Data'!O:O,Calculations!$C$116+MOD(CT64,Calculations!$C$118))+Control!$C$7*Calculations!$C$84*INDEX('Monthly Data'!P:P,Calculations!$C$116+MOD(CT64,Calculations!$C$118))+Control!$C$7*Calculations!$C$85*INDEX('Monthly Data'!Q:Q,Calculations!$C$116+MOD(CT64,Calculations!$C$118))+(1-Control!$C$7*Calculations!$C$87)*INDEX('Monthly Data'!R:R,Calculations!$C$116+MOD(CT64,Calculations!$C$118))</f>
        <v>1.0921298083007208E-2</v>
      </c>
      <c r="HK64" s="86">
        <f ca="1">Control!$C$7*Calculations!$C$82*INDEX('Monthly Data'!N:N,Calculations!$C$116+MOD(CU64,Calculations!$C$118))+Control!$C$7*Calculations!$C$83*INDEX('Monthly Data'!O:O,Calculations!$C$116+MOD(CU64,Calculations!$C$118))+Control!$C$7*Calculations!$C$84*INDEX('Monthly Data'!P:P,Calculations!$C$116+MOD(CU64,Calculations!$C$118))+Control!$C$7*Calculations!$C$85*INDEX('Monthly Data'!Q:Q,Calculations!$C$116+MOD(CU64,Calculations!$C$118))+(1-Control!$C$7*Calculations!$C$87)*INDEX('Monthly Data'!R:R,Calculations!$C$116+MOD(CU64,Calculations!$C$118))</f>
        <v>9.9793409618087695E-3</v>
      </c>
      <c r="HL64" s="86">
        <f ca="1">Control!$C$7*Calculations!$C$82*INDEX('Monthly Data'!N:N,Calculations!$C$116+MOD(CV64,Calculations!$C$118))+Control!$C$7*Calculations!$C$83*INDEX('Monthly Data'!O:O,Calculations!$C$116+MOD(CV64,Calculations!$C$118))+Control!$C$7*Calculations!$C$84*INDEX('Monthly Data'!P:P,Calculations!$C$116+MOD(CV64,Calculations!$C$118))+Control!$C$7*Calculations!$C$85*INDEX('Monthly Data'!Q:Q,Calculations!$C$116+MOD(CV64,Calculations!$C$118))+(1-Control!$C$7*Calculations!$C$87)*INDEX('Monthly Data'!R:R,Calculations!$C$116+MOD(CV64,Calculations!$C$118))</f>
        <v>1.0415351832335435E-2</v>
      </c>
      <c r="HM64" s="86">
        <f ca="1">Control!$C$7*Calculations!$C$82*INDEX('Monthly Data'!N:N,Calculations!$C$116+MOD(CW64,Calculations!$C$118))+Control!$C$7*Calculations!$C$83*INDEX('Monthly Data'!O:O,Calculations!$C$116+MOD(CW64,Calculations!$C$118))+Control!$C$7*Calculations!$C$84*INDEX('Monthly Data'!P:P,Calculations!$C$116+MOD(CW64,Calculations!$C$118))+Control!$C$7*Calculations!$C$85*INDEX('Monthly Data'!Q:Q,Calculations!$C$116+MOD(CW64,Calculations!$C$118))+(1-Control!$C$7*Calculations!$C$87)*INDEX('Monthly Data'!R:R,Calculations!$C$116+MOD(CW64,Calculations!$C$118))</f>
        <v>-3.9863250714949353E-2</v>
      </c>
      <c r="HN64" s="86">
        <f ca="1">Control!$C$7*Calculations!$C$82*INDEX('Monthly Data'!N:N,Calculations!$C$116+MOD(CX64,Calculations!$C$118))+Control!$C$7*Calculations!$C$83*INDEX('Monthly Data'!O:O,Calculations!$C$116+MOD(CX64,Calculations!$C$118))+Control!$C$7*Calculations!$C$84*INDEX('Monthly Data'!P:P,Calculations!$C$116+MOD(CX64,Calculations!$C$118))+Control!$C$7*Calculations!$C$85*INDEX('Monthly Data'!Q:Q,Calculations!$C$116+MOD(CX64,Calculations!$C$118))+(1-Control!$C$7*Calculations!$C$87)*INDEX('Monthly Data'!R:R,Calculations!$C$116+MOD(CX64,Calculations!$C$118))</f>
        <v>1.0018681835149534E-3</v>
      </c>
      <c r="HO64" s="86">
        <f ca="1">Control!$C$7*Calculations!$C$82*INDEX('Monthly Data'!N:N,Calculations!$C$116+MOD(CY64,Calculations!$C$118))+Control!$C$7*Calculations!$C$83*INDEX('Monthly Data'!O:O,Calculations!$C$116+MOD(CY64,Calculations!$C$118))+Control!$C$7*Calculations!$C$84*INDEX('Monthly Data'!P:P,Calculations!$C$116+MOD(CY64,Calculations!$C$118))+Control!$C$7*Calculations!$C$85*INDEX('Monthly Data'!Q:Q,Calculations!$C$116+MOD(CY64,Calculations!$C$118))+(1-Control!$C$7*Calculations!$C$87)*INDEX('Monthly Data'!R:R,Calculations!$C$116+MOD(CY64,Calculations!$C$118))</f>
        <v>1.0478379486191123E-2</v>
      </c>
      <c r="HP64" s="86">
        <f ca="1">Control!$C$7*Calculations!$C$82*INDEX('Monthly Data'!N:N,Calculations!$C$116+MOD(CZ64,Calculations!$C$118))+Control!$C$7*Calculations!$C$83*INDEX('Monthly Data'!O:O,Calculations!$C$116+MOD(CZ64,Calculations!$C$118))+Control!$C$7*Calculations!$C$84*INDEX('Monthly Data'!P:P,Calculations!$C$116+MOD(CZ64,Calculations!$C$118))+Control!$C$7*Calculations!$C$85*INDEX('Monthly Data'!Q:Q,Calculations!$C$116+MOD(CZ64,Calculations!$C$118))+(1-Control!$C$7*Calculations!$C$87)*INDEX('Monthly Data'!R:R,Calculations!$C$116+MOD(CZ64,Calculations!$C$118))</f>
        <v>3.7596120283497965E-2</v>
      </c>
      <c r="HQ64" s="86">
        <f ca="1">Control!$C$7*Calculations!$C$82*INDEX('Monthly Data'!N:N,Calculations!$C$116+MOD(DA64,Calculations!$C$118))+Control!$C$7*Calculations!$C$83*INDEX('Monthly Data'!O:O,Calculations!$C$116+MOD(DA64,Calculations!$C$118))+Control!$C$7*Calculations!$C$84*INDEX('Monthly Data'!P:P,Calculations!$C$116+MOD(DA64,Calculations!$C$118))+Control!$C$7*Calculations!$C$85*INDEX('Monthly Data'!Q:Q,Calculations!$C$116+MOD(DA64,Calculations!$C$118))+(1-Control!$C$7*Calculations!$C$87)*INDEX('Monthly Data'!R:R,Calculations!$C$116+MOD(DA64,Calculations!$C$118))</f>
        <v>9.9793409618087695E-3</v>
      </c>
      <c r="HR64" s="86">
        <f ca="1">Control!$C$7*Calculations!$C$82*INDEX('Monthly Data'!N:N,Calculations!$C$116+MOD(DB64,Calculations!$C$118))+Control!$C$7*Calculations!$C$83*INDEX('Monthly Data'!O:O,Calculations!$C$116+MOD(DB64,Calculations!$C$118))+Control!$C$7*Calculations!$C$84*INDEX('Monthly Data'!P:P,Calculations!$C$116+MOD(DB64,Calculations!$C$118))+Control!$C$7*Calculations!$C$85*INDEX('Monthly Data'!Q:Q,Calculations!$C$116+MOD(DB64,Calculations!$C$118))+(1-Control!$C$7*Calculations!$C$87)*INDEX('Monthly Data'!R:R,Calculations!$C$116+MOD(DB64,Calculations!$C$118))</f>
        <v>1.0921298083007208E-2</v>
      </c>
      <c r="HS64" s="86">
        <f ca="1">Control!$C$7*Calculations!$C$82*INDEX('Monthly Data'!N:N,Calculations!$C$116+MOD(DC64,Calculations!$C$118))+Control!$C$7*Calculations!$C$83*INDEX('Monthly Data'!O:O,Calculations!$C$116+MOD(DC64,Calculations!$C$118))+Control!$C$7*Calculations!$C$84*INDEX('Monthly Data'!P:P,Calculations!$C$116+MOD(DC64,Calculations!$C$118))+Control!$C$7*Calculations!$C$85*INDEX('Monthly Data'!Q:Q,Calculations!$C$116+MOD(DC64,Calculations!$C$118))+(1-Control!$C$7*Calculations!$C$87)*INDEX('Monthly Data'!R:R,Calculations!$C$116+MOD(DC64,Calculations!$C$118))</f>
        <v>-7.5539743260223157E-3</v>
      </c>
      <c r="HT64" s="86">
        <f ca="1">Control!$C$7*Calculations!$C$82*INDEX('Monthly Data'!N:N,Calculations!$C$116+MOD(DD64,Calculations!$C$118))+Control!$C$7*Calculations!$C$83*INDEX('Monthly Data'!O:O,Calculations!$C$116+MOD(DD64,Calculations!$C$118))+Control!$C$7*Calculations!$C$84*INDEX('Monthly Data'!P:P,Calculations!$C$116+MOD(DD64,Calculations!$C$118))+Control!$C$7*Calculations!$C$85*INDEX('Monthly Data'!Q:Q,Calculations!$C$116+MOD(DD64,Calculations!$C$118))+(1-Control!$C$7*Calculations!$C$87)*INDEX('Monthly Data'!R:R,Calculations!$C$116+MOD(DD64,Calculations!$C$118))</f>
        <v>1.7599621212565995E-2</v>
      </c>
      <c r="HU64" s="86">
        <f ca="1">Control!$C$7*Calculations!$C$82*INDEX('Monthly Data'!N:N,Calculations!$C$116+MOD(DE64,Calculations!$C$118))+Control!$C$7*Calculations!$C$83*INDEX('Monthly Data'!O:O,Calculations!$C$116+MOD(DE64,Calculations!$C$118))+Control!$C$7*Calculations!$C$84*INDEX('Monthly Data'!P:P,Calculations!$C$116+MOD(DE64,Calculations!$C$118))+Control!$C$7*Calculations!$C$85*INDEX('Monthly Data'!Q:Q,Calculations!$C$116+MOD(DE64,Calculations!$C$118))+(1-Control!$C$7*Calculations!$C$87)*INDEX('Monthly Data'!R:R,Calculations!$C$116+MOD(DE64,Calculations!$C$118))</f>
        <v>1.7599621212565995E-2</v>
      </c>
      <c r="HV64" s="86">
        <f ca="1">Control!$C$7*Calculations!$C$82*INDEX('Monthly Data'!N:N,Calculations!$C$116+MOD(DF64,Calculations!$C$118))+Control!$C$7*Calculations!$C$83*INDEX('Monthly Data'!O:O,Calculations!$C$116+MOD(DF64,Calculations!$C$118))+Control!$C$7*Calculations!$C$84*INDEX('Monthly Data'!P:P,Calculations!$C$116+MOD(DF64,Calculations!$C$118))+Control!$C$7*Calculations!$C$85*INDEX('Monthly Data'!Q:Q,Calculations!$C$116+MOD(DF64,Calculations!$C$118))+(1-Control!$C$7*Calculations!$C$87)*INDEX('Monthly Data'!R:R,Calculations!$C$116+MOD(DF64,Calculations!$C$118))</f>
        <v>3.8809817903524786E-2</v>
      </c>
      <c r="HW64" s="86">
        <f ca="1">Control!$C$7*Calculations!$C$82*INDEX('Monthly Data'!N:N,Calculations!$C$116+MOD(DG64,Calculations!$C$118))+Control!$C$7*Calculations!$C$83*INDEX('Monthly Data'!O:O,Calculations!$C$116+MOD(DG64,Calculations!$C$118))+Control!$C$7*Calculations!$C$84*INDEX('Monthly Data'!P:P,Calculations!$C$116+MOD(DG64,Calculations!$C$118))+Control!$C$7*Calculations!$C$85*INDEX('Monthly Data'!Q:Q,Calculations!$C$116+MOD(DG64,Calculations!$C$118))+(1-Control!$C$7*Calculations!$C$87)*INDEX('Monthly Data'!R:R,Calculations!$C$116+MOD(DG64,Calculations!$C$118))</f>
        <v>3.7596120283497965E-2</v>
      </c>
      <c r="HX64" s="86">
        <f ca="1">Control!$C$7*Calculations!$C$82*INDEX('Monthly Data'!N:N,Calculations!$C$116+MOD(DH64,Calculations!$C$118))+Control!$C$7*Calculations!$C$83*INDEX('Monthly Data'!O:O,Calculations!$C$116+MOD(DH64,Calculations!$C$118))+Control!$C$7*Calculations!$C$84*INDEX('Monthly Data'!P:P,Calculations!$C$116+MOD(DH64,Calculations!$C$118))+Control!$C$7*Calculations!$C$85*INDEX('Monthly Data'!Q:Q,Calculations!$C$116+MOD(DH64,Calculations!$C$118))+(1-Control!$C$7*Calculations!$C$87)*INDEX('Monthly Data'!R:R,Calculations!$C$116+MOD(DH64,Calculations!$C$118))</f>
        <v>3.7118215575026904E-2</v>
      </c>
      <c r="HY64" s="86">
        <f ca="1">Control!$C$7*Calculations!$C$82*INDEX('Monthly Data'!N:N,Calculations!$C$116+MOD(DI64,Calculations!$C$118))+Control!$C$7*Calculations!$C$83*INDEX('Monthly Data'!O:O,Calculations!$C$116+MOD(DI64,Calculations!$C$118))+Control!$C$7*Calculations!$C$84*INDEX('Monthly Data'!P:P,Calculations!$C$116+MOD(DI64,Calculations!$C$118))+Control!$C$7*Calculations!$C$85*INDEX('Monthly Data'!Q:Q,Calculations!$C$116+MOD(DI64,Calculations!$C$118))+(1-Control!$C$7*Calculations!$C$87)*INDEX('Monthly Data'!R:R,Calculations!$C$116+MOD(DI64,Calculations!$C$118))</f>
        <v>3.4808428836917149E-3</v>
      </c>
      <c r="HZ64" s="86">
        <f ca="1">Control!$C$7*Calculations!$C$82*INDEX('Monthly Data'!N:N,Calculations!$C$116+MOD(DJ64,Calculations!$C$118))+Control!$C$7*Calculations!$C$83*INDEX('Monthly Data'!O:O,Calculations!$C$116+MOD(DJ64,Calculations!$C$118))+Control!$C$7*Calculations!$C$84*INDEX('Monthly Data'!P:P,Calculations!$C$116+MOD(DJ64,Calculations!$C$118))+Control!$C$7*Calculations!$C$85*INDEX('Monthly Data'!Q:Q,Calculations!$C$116+MOD(DJ64,Calculations!$C$118))+(1-Control!$C$7*Calculations!$C$87)*INDEX('Monthly Data'!R:R,Calculations!$C$116+MOD(DJ64,Calculations!$C$118))</f>
        <v>2.3852824346838646E-2</v>
      </c>
      <c r="IA64" s="86">
        <f ca="1">Control!$C$7*Calculations!$C$82*INDEX('Monthly Data'!N:N,Calculations!$C$116+MOD(DK64,Calculations!$C$118))+Control!$C$7*Calculations!$C$83*INDEX('Monthly Data'!O:O,Calculations!$C$116+MOD(DK64,Calculations!$C$118))+Control!$C$7*Calculations!$C$84*INDEX('Monthly Data'!P:P,Calculations!$C$116+MOD(DK64,Calculations!$C$118))+Control!$C$7*Calculations!$C$85*INDEX('Monthly Data'!Q:Q,Calculations!$C$116+MOD(DK64,Calculations!$C$118))+(1-Control!$C$7*Calculations!$C$87)*INDEX('Monthly Data'!R:R,Calculations!$C$116+MOD(DK64,Calculations!$C$118))</f>
        <v>7.857567536297622E-3</v>
      </c>
      <c r="IB64" s="86">
        <f ca="1">Control!$C$7*Calculations!$C$82*INDEX('Monthly Data'!N:N,Calculations!$C$116+MOD(DL64,Calculations!$C$118))+Control!$C$7*Calculations!$C$83*INDEX('Monthly Data'!O:O,Calculations!$C$116+MOD(DL64,Calculations!$C$118))+Control!$C$7*Calculations!$C$84*INDEX('Monthly Data'!P:P,Calculations!$C$116+MOD(DL64,Calculations!$C$118))+Control!$C$7*Calculations!$C$85*INDEX('Monthly Data'!Q:Q,Calculations!$C$116+MOD(DL64,Calculations!$C$118))+(1-Control!$C$7*Calculations!$C$87)*INDEX('Monthly Data'!R:R,Calculations!$C$116+MOD(DL64,Calculations!$C$118))</f>
        <v>-3.8554137824290124E-2</v>
      </c>
      <c r="IC64" s="86">
        <f ca="1">Control!$C$7*Calculations!$C$82*INDEX('Monthly Data'!N:N,Calculations!$C$116+MOD(DM64,Calculations!$C$118))+Control!$C$7*Calculations!$C$83*INDEX('Monthly Data'!O:O,Calculations!$C$116+MOD(DM64,Calculations!$C$118))+Control!$C$7*Calculations!$C$84*INDEX('Monthly Data'!P:P,Calculations!$C$116+MOD(DM64,Calculations!$C$118))+Control!$C$7*Calculations!$C$85*INDEX('Monthly Data'!Q:Q,Calculations!$C$116+MOD(DM64,Calculations!$C$118))+(1-Control!$C$7*Calculations!$C$87)*INDEX('Monthly Data'!R:R,Calculations!$C$116+MOD(DM64,Calculations!$C$118))</f>
        <v>1.0478379486191123E-2</v>
      </c>
      <c r="ID64" s="86">
        <f ca="1">Control!$C$7*Calculations!$C$82*INDEX('Monthly Data'!N:N,Calculations!$C$116+MOD(DN64,Calculations!$C$118))+Control!$C$7*Calculations!$C$83*INDEX('Monthly Data'!O:O,Calculations!$C$116+MOD(DN64,Calculations!$C$118))+Control!$C$7*Calculations!$C$84*INDEX('Monthly Data'!P:P,Calculations!$C$116+MOD(DN64,Calculations!$C$118))+Control!$C$7*Calculations!$C$85*INDEX('Monthly Data'!Q:Q,Calculations!$C$116+MOD(DN64,Calculations!$C$118))+(1-Control!$C$7*Calculations!$C$87)*INDEX('Monthly Data'!R:R,Calculations!$C$116+MOD(DN64,Calculations!$C$118))</f>
        <v>-2.5168357537820856E-4</v>
      </c>
      <c r="IE64" s="86">
        <f ca="1">Control!$C$7*Calculations!$C$82*INDEX('Monthly Data'!N:N,Calculations!$C$116+MOD(DO64,Calculations!$C$118))+Control!$C$7*Calculations!$C$83*INDEX('Monthly Data'!O:O,Calculations!$C$116+MOD(DO64,Calculations!$C$118))+Control!$C$7*Calculations!$C$84*INDEX('Monthly Data'!P:P,Calculations!$C$116+MOD(DO64,Calculations!$C$118))+Control!$C$7*Calculations!$C$85*INDEX('Monthly Data'!Q:Q,Calculations!$C$116+MOD(DO64,Calculations!$C$118))+(1-Control!$C$7*Calculations!$C$87)*INDEX('Monthly Data'!R:R,Calculations!$C$116+MOD(DO64,Calculations!$C$118))</f>
        <v>-9.9526758408448549E-3</v>
      </c>
      <c r="IF64" s="86">
        <f ca="1">Control!$C$7*Calculations!$C$82*INDEX('Monthly Data'!N:N,Calculations!$C$116+MOD(DP64,Calculations!$C$118))+Control!$C$7*Calculations!$C$83*INDEX('Monthly Data'!O:O,Calculations!$C$116+MOD(DP64,Calculations!$C$118))+Control!$C$7*Calculations!$C$84*INDEX('Monthly Data'!P:P,Calculations!$C$116+MOD(DP64,Calculations!$C$118))+Control!$C$7*Calculations!$C$85*INDEX('Monthly Data'!Q:Q,Calculations!$C$116+MOD(DP64,Calculations!$C$118))+(1-Control!$C$7*Calculations!$C$87)*INDEX('Monthly Data'!R:R,Calculations!$C$116+MOD(DP64,Calculations!$C$118))</f>
        <v>1.8695385296339444E-2</v>
      </c>
      <c r="IG64" s="88">
        <f ca="1">Control!$C$8*(1+DQ64)*(1+DR64)*(1+DS64)*(1+DT64)*(1+DU64)*(1+DV64)*(1+DW64)*(1+DX64)*(1+DY64)*(1+DZ64)*(1+EA64)*(1+EB64)*(1+EC64)*(1+ED64)*(1+EE64)*(1+EF64)*(1+EG64)*(1+EH64)*(1+EI64)*(1+EJ64)*(1+EK64)*(1+EL64)*(1+EM64)*(1+EN64)*(1+EO64)*(1+EP64)*(1+EQ64)*(1+ER64)*(1+ES64)*(1+ET64)*(1+EU64)*(1+EV64)*(1+EW64)*(1+EX64)*(1+EY64)*(1+EZ64)*(1+FA64)*(1+FB64)*(1+FC64)*(1+FD64)*(1+FE64)*(1+FF64)*(1+FG64)*(1+FH64)*(1+FI64)*(1+FJ64)*(1+FK64)*(1+FL64)*(1+FM64)*(1+FN64)*(1+FO64)*(1+FP64)*(1+FQ64)*(1+FR64)*(1+FS64)*(1+FT64)*(1+FU64)*(1+FV64)*(1+FW64)*(1+FX64)*(1+FY64)*(1+FZ64)*(1+GA64)*(1+GB64)*(1+GC64)*(1+GD64)*(1+GE64)*(1+GF64)*(1+GG64)*(1+GH64)*(1+GI64)*(1+GJ64)*(1+GK64)*(1+GL64)*(1+GM64)*(1+GN64)*(1+GO64)*(1+GP64)*(1+GQ64)*(1+GR64)*(1+GS64)*(1+GT64)*(1+GU64)*(1+GV64)*(1+GW64)*(1+GX64)*(1+GY64)*(1+GZ64)*(1+HA64)*(1+HB64)*(1+HC64)*(1+HD64)*(1+HE64)*(1+HF64)*(1+HG64)*(1+HH64)*(1+HI64)*(1+HJ64)*(1+HK64)*(1+HL64)*(1+HM64)*(1+HN64)*(1+HO64)*(1+HP64)*(1+HQ64)*(1+HR64)*(1+HS64)*(1+HT64)*(1+HU64)*(1+HV64)*(1+HW64)*(1+HX64)*(1+HY64)*(1+HZ64)*(1+IA64)*(1+IB64)*(1+IC64)*(1+ID64)*(1+IE64)*(1+IF64)</f>
        <v>118299.8617440321</v>
      </c>
    </row>
    <row r="65" spans="1:241" x14ac:dyDescent="0.25">
      <c r="A65">
        <v>76</v>
      </c>
      <c r="B65">
        <v>83</v>
      </c>
      <c r="C65">
        <v>71</v>
      </c>
      <c r="D65">
        <v>55</v>
      </c>
      <c r="E65">
        <v>9</v>
      </c>
      <c r="F65">
        <v>80</v>
      </c>
      <c r="G65">
        <v>7</v>
      </c>
      <c r="H65">
        <v>27</v>
      </c>
      <c r="I65">
        <v>44</v>
      </c>
      <c r="J65">
        <v>5</v>
      </c>
      <c r="K65">
        <v>46</v>
      </c>
      <c r="L65">
        <v>78</v>
      </c>
      <c r="M65">
        <v>95</v>
      </c>
      <c r="N65">
        <v>69</v>
      </c>
      <c r="O65">
        <v>109</v>
      </c>
      <c r="P65">
        <v>50</v>
      </c>
      <c r="Q65">
        <v>64</v>
      </c>
      <c r="R65">
        <v>87</v>
      </c>
      <c r="S65">
        <v>60</v>
      </c>
      <c r="T65">
        <v>32</v>
      </c>
      <c r="U65">
        <v>87</v>
      </c>
      <c r="V65">
        <v>107</v>
      </c>
      <c r="W65">
        <v>27</v>
      </c>
      <c r="X65">
        <v>44</v>
      </c>
      <c r="Y65">
        <v>44</v>
      </c>
      <c r="Z65">
        <v>117</v>
      </c>
      <c r="AA65">
        <v>43</v>
      </c>
      <c r="AB65">
        <v>24</v>
      </c>
      <c r="AC65">
        <v>18</v>
      </c>
      <c r="AD65">
        <v>75</v>
      </c>
      <c r="AE65">
        <v>109</v>
      </c>
      <c r="AF65">
        <v>79</v>
      </c>
      <c r="AG65">
        <v>0</v>
      </c>
      <c r="AH65">
        <v>54</v>
      </c>
      <c r="AI65">
        <v>46</v>
      </c>
      <c r="AJ65">
        <v>116</v>
      </c>
      <c r="AK65">
        <v>94</v>
      </c>
      <c r="AL65">
        <v>1</v>
      </c>
      <c r="AM65">
        <v>102</v>
      </c>
      <c r="AN65">
        <v>19</v>
      </c>
      <c r="AO65">
        <v>105</v>
      </c>
      <c r="AP65">
        <v>70</v>
      </c>
      <c r="AQ65">
        <v>102</v>
      </c>
      <c r="AR65">
        <v>70</v>
      </c>
      <c r="AS65">
        <v>34</v>
      </c>
      <c r="AT65">
        <v>62</v>
      </c>
      <c r="AU65">
        <v>9</v>
      </c>
      <c r="AV65">
        <v>4</v>
      </c>
      <c r="AW65">
        <v>62</v>
      </c>
      <c r="AX65">
        <v>48</v>
      </c>
      <c r="AY65">
        <v>46</v>
      </c>
      <c r="AZ65">
        <v>48</v>
      </c>
      <c r="BA65">
        <v>90</v>
      </c>
      <c r="BB65">
        <v>80</v>
      </c>
      <c r="BC65">
        <v>10</v>
      </c>
      <c r="BD65">
        <v>70</v>
      </c>
      <c r="BE65">
        <v>116</v>
      </c>
      <c r="BF65">
        <v>25</v>
      </c>
      <c r="BG65">
        <v>19</v>
      </c>
      <c r="BH65">
        <v>8</v>
      </c>
      <c r="BI65">
        <v>64</v>
      </c>
      <c r="BJ65">
        <v>2</v>
      </c>
      <c r="BK65">
        <v>72</v>
      </c>
      <c r="BL65">
        <v>64</v>
      </c>
      <c r="BM65">
        <v>93</v>
      </c>
      <c r="BN65">
        <v>19</v>
      </c>
      <c r="BO65">
        <v>73</v>
      </c>
      <c r="BP65">
        <v>66</v>
      </c>
      <c r="BQ65">
        <v>31</v>
      </c>
      <c r="BR65">
        <v>65</v>
      </c>
      <c r="BS65">
        <v>107</v>
      </c>
      <c r="BT65">
        <v>64</v>
      </c>
      <c r="BU65">
        <v>68</v>
      </c>
      <c r="BV65">
        <v>117</v>
      </c>
      <c r="BW65">
        <v>113</v>
      </c>
      <c r="BX65">
        <v>45</v>
      </c>
      <c r="BY65">
        <v>91</v>
      </c>
      <c r="BZ65">
        <v>93</v>
      </c>
      <c r="CA65">
        <v>22</v>
      </c>
      <c r="CB65">
        <v>97</v>
      </c>
      <c r="CC65">
        <v>54</v>
      </c>
      <c r="CD65">
        <v>105</v>
      </c>
      <c r="CE65">
        <v>61</v>
      </c>
      <c r="CF65">
        <v>47</v>
      </c>
      <c r="CG65">
        <v>24</v>
      </c>
      <c r="CH65">
        <v>114</v>
      </c>
      <c r="CI65">
        <v>23</v>
      </c>
      <c r="CJ65">
        <v>113</v>
      </c>
      <c r="CK65">
        <v>26</v>
      </c>
      <c r="CL65">
        <v>33</v>
      </c>
      <c r="CM65">
        <v>83</v>
      </c>
      <c r="CN65">
        <v>94</v>
      </c>
      <c r="CO65">
        <v>40</v>
      </c>
      <c r="CP65">
        <v>18</v>
      </c>
      <c r="CQ65">
        <v>14</v>
      </c>
      <c r="CR65">
        <v>38</v>
      </c>
      <c r="CS65">
        <v>63</v>
      </c>
      <c r="CT65">
        <v>6</v>
      </c>
      <c r="CU65">
        <v>106</v>
      </c>
      <c r="CV65">
        <v>71</v>
      </c>
      <c r="CW65">
        <v>52</v>
      </c>
      <c r="CX65">
        <v>14</v>
      </c>
      <c r="CY65">
        <v>43</v>
      </c>
      <c r="CZ65">
        <v>79</v>
      </c>
      <c r="DA65">
        <v>83</v>
      </c>
      <c r="DB65">
        <v>40</v>
      </c>
      <c r="DC65">
        <v>21</v>
      </c>
      <c r="DD65">
        <v>118</v>
      </c>
      <c r="DE65">
        <v>60</v>
      </c>
      <c r="DF65">
        <v>96</v>
      </c>
      <c r="DG65">
        <v>22</v>
      </c>
      <c r="DH65">
        <v>48</v>
      </c>
      <c r="DI65">
        <v>85</v>
      </c>
      <c r="DJ65">
        <v>71</v>
      </c>
      <c r="DK65">
        <v>95</v>
      </c>
      <c r="DL65">
        <v>37</v>
      </c>
      <c r="DM65">
        <v>84</v>
      </c>
      <c r="DN65">
        <v>113</v>
      </c>
      <c r="DO65">
        <v>66</v>
      </c>
      <c r="DP65">
        <v>56</v>
      </c>
      <c r="DQ65" s="86">
        <f ca="1">Control!$C$7*Calculations!$C$82*INDEX('Monthly Data'!N:N,Calculations!$C$116+MOD(A65,Calculations!$C$118))+Control!$C$7*Calculations!$C$83*INDEX('Monthly Data'!O:O,Calculations!$C$116+MOD(A65,Calculations!$C$118))+Control!$C$7*Calculations!$C$84*INDEX('Monthly Data'!P:P,Calculations!$C$116+MOD(A65,Calculations!$C$118))+Control!$C$7*Calculations!$C$85*INDEX('Monthly Data'!Q:Q,Calculations!$C$116+MOD(A65,Calculations!$C$118))+(1-Control!$C$7*Calculations!$C$87)*INDEX('Monthly Data'!R:R,Calculations!$C$116+MOD(A65,Calculations!$C$118))</f>
        <v>3.5231336013669103E-2</v>
      </c>
      <c r="DR65" s="86">
        <f ca="1">Control!$C$7*Calculations!$C$82*INDEX('Monthly Data'!N:N,Calculations!$C$116+MOD(B65,Calculations!$C$118))+Control!$C$7*Calculations!$C$83*INDEX('Monthly Data'!O:O,Calculations!$C$116+MOD(B65,Calculations!$C$118))+Control!$C$7*Calculations!$C$84*INDEX('Monthly Data'!P:P,Calculations!$C$116+MOD(B65,Calculations!$C$118))+Control!$C$7*Calculations!$C$85*INDEX('Monthly Data'!Q:Q,Calculations!$C$116+MOD(B65,Calculations!$C$118))+(1-Control!$C$7*Calculations!$C$87)*INDEX('Monthly Data'!R:R,Calculations!$C$116+MOD(B65,Calculations!$C$118))</f>
        <v>-7.8872955230675015E-3</v>
      </c>
      <c r="DS65" s="86">
        <f ca="1">Control!$C$7*Calculations!$C$82*INDEX('Monthly Data'!N:N,Calculations!$C$116+MOD(C65,Calculations!$C$118))+Control!$C$7*Calculations!$C$83*INDEX('Monthly Data'!O:O,Calculations!$C$116+MOD(C65,Calculations!$C$118))+Control!$C$7*Calculations!$C$84*INDEX('Monthly Data'!P:P,Calculations!$C$116+MOD(C65,Calculations!$C$118))+Control!$C$7*Calculations!$C$85*INDEX('Monthly Data'!Q:Q,Calculations!$C$116+MOD(C65,Calculations!$C$118))+(1-Control!$C$7*Calculations!$C$87)*INDEX('Monthly Data'!R:R,Calculations!$C$116+MOD(C65,Calculations!$C$118))</f>
        <v>-2.072517756005474E-2</v>
      </c>
      <c r="DT65" s="86">
        <f ca="1">Control!$C$7*Calculations!$C$82*INDEX('Monthly Data'!N:N,Calculations!$C$116+MOD(D65,Calculations!$C$118))+Control!$C$7*Calculations!$C$83*INDEX('Monthly Data'!O:O,Calculations!$C$116+MOD(D65,Calculations!$C$118))+Control!$C$7*Calculations!$C$84*INDEX('Monthly Data'!P:P,Calculations!$C$116+MOD(D65,Calculations!$C$118))+Control!$C$7*Calculations!$C$85*INDEX('Monthly Data'!Q:Q,Calculations!$C$116+MOD(D65,Calculations!$C$118))+(1-Control!$C$7*Calculations!$C$87)*INDEX('Monthly Data'!R:R,Calculations!$C$116+MOD(D65,Calculations!$C$118))</f>
        <v>2.0524935548016137E-2</v>
      </c>
      <c r="DU65" s="86">
        <f ca="1">Control!$C$7*Calculations!$C$82*INDEX('Monthly Data'!N:N,Calculations!$C$116+MOD(E65,Calculations!$C$118))+Control!$C$7*Calculations!$C$83*INDEX('Monthly Data'!O:O,Calculations!$C$116+MOD(E65,Calculations!$C$118))+Control!$C$7*Calculations!$C$84*INDEX('Monthly Data'!P:P,Calculations!$C$116+MOD(E65,Calculations!$C$118))+Control!$C$7*Calculations!$C$85*INDEX('Monthly Data'!Q:Q,Calculations!$C$116+MOD(E65,Calculations!$C$118))+(1-Control!$C$7*Calculations!$C$87)*INDEX('Monthly Data'!R:R,Calculations!$C$116+MOD(E65,Calculations!$C$118))</f>
        <v>2.4470405846852006E-3</v>
      </c>
      <c r="DV65" s="86">
        <f ca="1">Control!$C$7*Calculations!$C$82*INDEX('Monthly Data'!N:N,Calculations!$C$116+MOD(F65,Calculations!$C$118))+Control!$C$7*Calculations!$C$83*INDEX('Monthly Data'!O:O,Calculations!$C$116+MOD(F65,Calculations!$C$118))+Control!$C$7*Calculations!$C$84*INDEX('Monthly Data'!P:P,Calculations!$C$116+MOD(F65,Calculations!$C$118))+Control!$C$7*Calculations!$C$85*INDEX('Monthly Data'!Q:Q,Calculations!$C$116+MOD(F65,Calculations!$C$118))+(1-Control!$C$7*Calculations!$C$87)*INDEX('Monthly Data'!R:R,Calculations!$C$116+MOD(F65,Calculations!$C$118))</f>
        <v>-2.7490061308214487E-3</v>
      </c>
      <c r="DW65" s="86">
        <f ca="1">Control!$C$7*Calculations!$C$82*INDEX('Monthly Data'!N:N,Calculations!$C$116+MOD(G65,Calculations!$C$118))+Control!$C$7*Calculations!$C$83*INDEX('Monthly Data'!O:O,Calculations!$C$116+MOD(G65,Calculations!$C$118))+Control!$C$7*Calculations!$C$84*INDEX('Monthly Data'!P:P,Calculations!$C$116+MOD(G65,Calculations!$C$118))+Control!$C$7*Calculations!$C$85*INDEX('Monthly Data'!Q:Q,Calculations!$C$116+MOD(G65,Calculations!$C$118))+(1-Control!$C$7*Calculations!$C$87)*INDEX('Monthly Data'!R:R,Calculations!$C$116+MOD(G65,Calculations!$C$118))</f>
        <v>8.3814116887657771E-3</v>
      </c>
      <c r="DX65" s="86">
        <f ca="1">Control!$C$7*Calculations!$C$82*INDEX('Monthly Data'!N:N,Calculations!$C$116+MOD(H65,Calculations!$C$118))+Control!$C$7*Calculations!$C$83*INDEX('Monthly Data'!O:O,Calculations!$C$116+MOD(H65,Calculations!$C$118))+Control!$C$7*Calculations!$C$84*INDEX('Monthly Data'!P:P,Calculations!$C$116+MOD(H65,Calculations!$C$118))+Control!$C$7*Calculations!$C$85*INDEX('Monthly Data'!Q:Q,Calculations!$C$116+MOD(H65,Calculations!$C$118))+(1-Control!$C$7*Calculations!$C$87)*INDEX('Monthly Data'!R:R,Calculations!$C$116+MOD(H65,Calculations!$C$118))</f>
        <v>-3.53368065312233E-2</v>
      </c>
      <c r="DY65" s="86">
        <f ca="1">Control!$C$7*Calculations!$C$82*INDEX('Monthly Data'!N:N,Calculations!$C$116+MOD(I65,Calculations!$C$118))+Control!$C$7*Calculations!$C$83*INDEX('Monthly Data'!O:O,Calculations!$C$116+MOD(I65,Calculations!$C$118))+Control!$C$7*Calculations!$C$84*INDEX('Monthly Data'!P:P,Calculations!$C$116+MOD(I65,Calculations!$C$118))+Control!$C$7*Calculations!$C$85*INDEX('Monthly Data'!Q:Q,Calculations!$C$116+MOD(I65,Calculations!$C$118))+(1-Control!$C$7*Calculations!$C$87)*INDEX('Monthly Data'!R:R,Calculations!$C$116+MOD(I65,Calculations!$C$118))</f>
        <v>2.377894462657602E-2</v>
      </c>
      <c r="DZ65" s="86">
        <f ca="1">Control!$C$7*Calculations!$C$82*INDEX('Monthly Data'!N:N,Calculations!$C$116+MOD(J65,Calculations!$C$118))+Control!$C$7*Calculations!$C$83*INDEX('Monthly Data'!O:O,Calculations!$C$116+MOD(J65,Calculations!$C$118))+Control!$C$7*Calculations!$C$84*INDEX('Monthly Data'!P:P,Calculations!$C$116+MOD(J65,Calculations!$C$118))+Control!$C$7*Calculations!$C$85*INDEX('Monthly Data'!Q:Q,Calculations!$C$116+MOD(J65,Calculations!$C$118))+(1-Control!$C$7*Calculations!$C$87)*INDEX('Monthly Data'!R:R,Calculations!$C$116+MOD(J65,Calculations!$C$118))</f>
        <v>1.2722494017511032E-2</v>
      </c>
      <c r="EA65" s="86">
        <f ca="1">Control!$C$7*Calculations!$C$82*INDEX('Monthly Data'!N:N,Calculations!$C$116+MOD(K65,Calculations!$C$118))+Control!$C$7*Calculations!$C$83*INDEX('Monthly Data'!O:O,Calculations!$C$116+MOD(K65,Calculations!$C$118))+Control!$C$7*Calculations!$C$84*INDEX('Monthly Data'!P:P,Calculations!$C$116+MOD(K65,Calculations!$C$118))+Control!$C$7*Calculations!$C$85*INDEX('Monthly Data'!Q:Q,Calculations!$C$116+MOD(K65,Calculations!$C$118))+(1-Control!$C$7*Calculations!$C$87)*INDEX('Monthly Data'!R:R,Calculations!$C$116+MOD(K65,Calculations!$C$118))</f>
        <v>2.3307359621218403E-2</v>
      </c>
      <c r="EB65" s="86">
        <f ca="1">Control!$C$7*Calculations!$C$82*INDEX('Monthly Data'!N:N,Calculations!$C$116+MOD(L65,Calculations!$C$118))+Control!$C$7*Calculations!$C$83*INDEX('Monthly Data'!O:O,Calculations!$C$116+MOD(L65,Calculations!$C$118))+Control!$C$7*Calculations!$C$84*INDEX('Monthly Data'!P:P,Calculations!$C$116+MOD(L65,Calculations!$C$118))+Control!$C$7*Calculations!$C$85*INDEX('Monthly Data'!Q:Q,Calculations!$C$116+MOD(L65,Calculations!$C$118))+(1-Control!$C$7*Calculations!$C$87)*INDEX('Monthly Data'!R:R,Calculations!$C$116+MOD(L65,Calculations!$C$118))</f>
        <v>1.7472933988537529E-2</v>
      </c>
      <c r="EC65" s="86">
        <f ca="1">Control!$C$7*Calculations!$C$82*INDEX('Monthly Data'!N:N,Calculations!$C$116+MOD(M65,Calculations!$C$118))+Control!$C$7*Calculations!$C$83*INDEX('Monthly Data'!O:O,Calculations!$C$116+MOD(M65,Calculations!$C$118))+Control!$C$7*Calculations!$C$84*INDEX('Monthly Data'!P:P,Calculations!$C$116+MOD(M65,Calculations!$C$118))+Control!$C$7*Calculations!$C$85*INDEX('Monthly Data'!Q:Q,Calculations!$C$116+MOD(M65,Calculations!$C$118))+(1-Control!$C$7*Calculations!$C$87)*INDEX('Monthly Data'!R:R,Calculations!$C$116+MOD(M65,Calculations!$C$118))</f>
        <v>1.5758278480433856E-2</v>
      </c>
      <c r="ED65" s="86">
        <f ca="1">Control!$C$7*Calculations!$C$82*INDEX('Monthly Data'!N:N,Calculations!$C$116+MOD(N65,Calculations!$C$118))+Control!$C$7*Calculations!$C$83*INDEX('Monthly Data'!O:O,Calculations!$C$116+MOD(N65,Calculations!$C$118))+Control!$C$7*Calculations!$C$84*INDEX('Monthly Data'!P:P,Calculations!$C$116+MOD(N65,Calculations!$C$118))+Control!$C$7*Calculations!$C$85*INDEX('Monthly Data'!Q:Q,Calculations!$C$116+MOD(N65,Calculations!$C$118))+(1-Control!$C$7*Calculations!$C$87)*INDEX('Monthly Data'!R:R,Calculations!$C$116+MOD(N65,Calculations!$C$118))</f>
        <v>-4.0413381192162513E-2</v>
      </c>
      <c r="EE65" s="86">
        <f ca="1">Control!$C$7*Calculations!$C$82*INDEX('Monthly Data'!N:N,Calculations!$C$116+MOD(O65,Calculations!$C$118))+Control!$C$7*Calculations!$C$83*INDEX('Monthly Data'!O:O,Calculations!$C$116+MOD(O65,Calculations!$C$118))+Control!$C$7*Calculations!$C$84*INDEX('Monthly Data'!P:P,Calculations!$C$116+MOD(O65,Calculations!$C$118))+Control!$C$7*Calculations!$C$85*INDEX('Monthly Data'!Q:Q,Calculations!$C$116+MOD(O65,Calculations!$C$118))+(1-Control!$C$7*Calculations!$C$87)*INDEX('Monthly Data'!R:R,Calculations!$C$116+MOD(O65,Calculations!$C$118))</f>
        <v>1.0921298083007208E-2</v>
      </c>
      <c r="EF65" s="86">
        <f ca="1">Control!$C$7*Calculations!$C$82*INDEX('Monthly Data'!N:N,Calculations!$C$116+MOD(P65,Calculations!$C$118))+Control!$C$7*Calculations!$C$83*INDEX('Monthly Data'!O:O,Calculations!$C$116+MOD(P65,Calculations!$C$118))+Control!$C$7*Calculations!$C$84*INDEX('Monthly Data'!P:P,Calculations!$C$116+MOD(P65,Calculations!$C$118))+Control!$C$7*Calculations!$C$85*INDEX('Monthly Data'!Q:Q,Calculations!$C$116+MOD(P65,Calculations!$C$118))+(1-Control!$C$7*Calculations!$C$87)*INDEX('Monthly Data'!R:R,Calculations!$C$116+MOD(P65,Calculations!$C$118))</f>
        <v>6.1009361253630504E-2</v>
      </c>
      <c r="EG65" s="86">
        <f ca="1">Control!$C$7*Calculations!$C$82*INDEX('Monthly Data'!N:N,Calculations!$C$116+MOD(Q65,Calculations!$C$118))+Control!$C$7*Calculations!$C$83*INDEX('Monthly Data'!O:O,Calculations!$C$116+MOD(Q65,Calculations!$C$118))+Control!$C$7*Calculations!$C$84*INDEX('Monthly Data'!P:P,Calculations!$C$116+MOD(Q65,Calculations!$C$118))+Control!$C$7*Calculations!$C$85*INDEX('Monthly Data'!Q:Q,Calculations!$C$116+MOD(Q65,Calculations!$C$118))+(1-Control!$C$7*Calculations!$C$87)*INDEX('Monthly Data'!R:R,Calculations!$C$116+MOD(Q65,Calculations!$C$118))</f>
        <v>-2.4571433440223247E-2</v>
      </c>
      <c r="EH65" s="86">
        <f ca="1">Control!$C$7*Calculations!$C$82*INDEX('Monthly Data'!N:N,Calculations!$C$116+MOD(R65,Calculations!$C$118))+Control!$C$7*Calculations!$C$83*INDEX('Monthly Data'!O:O,Calculations!$C$116+MOD(R65,Calculations!$C$118))+Control!$C$7*Calculations!$C$84*INDEX('Monthly Data'!P:P,Calculations!$C$116+MOD(R65,Calculations!$C$118))+Control!$C$7*Calculations!$C$85*INDEX('Monthly Data'!Q:Q,Calculations!$C$116+MOD(R65,Calculations!$C$118))+(1-Control!$C$7*Calculations!$C$87)*INDEX('Monthly Data'!R:R,Calculations!$C$116+MOD(R65,Calculations!$C$118))</f>
        <v>2.5790695379256122E-2</v>
      </c>
      <c r="EI65" s="86">
        <f ca="1">Control!$C$7*Calculations!$C$82*INDEX('Monthly Data'!N:N,Calculations!$C$116+MOD(S65,Calculations!$C$118))+Control!$C$7*Calculations!$C$83*INDEX('Monthly Data'!O:O,Calculations!$C$116+MOD(S65,Calculations!$C$118))+Control!$C$7*Calculations!$C$84*INDEX('Monthly Data'!P:P,Calculations!$C$116+MOD(S65,Calculations!$C$118))+Control!$C$7*Calculations!$C$85*INDEX('Monthly Data'!Q:Q,Calculations!$C$116+MOD(S65,Calculations!$C$118))+(1-Control!$C$7*Calculations!$C$87)*INDEX('Monthly Data'!R:R,Calculations!$C$116+MOD(S65,Calculations!$C$118))</f>
        <v>-1.9947061878162777E-2</v>
      </c>
      <c r="EJ65" s="86">
        <f ca="1">Control!$C$7*Calculations!$C$82*INDEX('Monthly Data'!N:N,Calculations!$C$116+MOD(T65,Calculations!$C$118))+Control!$C$7*Calculations!$C$83*INDEX('Monthly Data'!O:O,Calculations!$C$116+MOD(T65,Calculations!$C$118))+Control!$C$7*Calculations!$C$84*INDEX('Monthly Data'!P:P,Calculations!$C$116+MOD(T65,Calculations!$C$118))+Control!$C$7*Calculations!$C$85*INDEX('Monthly Data'!Q:Q,Calculations!$C$116+MOD(T65,Calculations!$C$118))+(1-Control!$C$7*Calculations!$C$87)*INDEX('Monthly Data'!R:R,Calculations!$C$116+MOD(T65,Calculations!$C$118))</f>
        <v>-2.6378232493851243E-2</v>
      </c>
      <c r="EK65" s="86">
        <f ca="1">Control!$C$7*Calculations!$C$82*INDEX('Monthly Data'!N:N,Calculations!$C$116+MOD(U65,Calculations!$C$118))+Control!$C$7*Calculations!$C$83*INDEX('Monthly Data'!O:O,Calculations!$C$116+MOD(U65,Calculations!$C$118))+Control!$C$7*Calculations!$C$84*INDEX('Monthly Data'!P:P,Calculations!$C$116+MOD(U65,Calculations!$C$118))+Control!$C$7*Calculations!$C$85*INDEX('Monthly Data'!Q:Q,Calculations!$C$116+MOD(U65,Calculations!$C$118))+(1-Control!$C$7*Calculations!$C$87)*INDEX('Monthly Data'!R:R,Calculations!$C$116+MOD(U65,Calculations!$C$118))</f>
        <v>2.5790695379256122E-2</v>
      </c>
      <c r="EL65" s="86">
        <f ca="1">Control!$C$7*Calculations!$C$82*INDEX('Monthly Data'!N:N,Calculations!$C$116+MOD(V65,Calculations!$C$118))+Control!$C$7*Calculations!$C$83*INDEX('Monthly Data'!O:O,Calculations!$C$116+MOD(V65,Calculations!$C$118))+Control!$C$7*Calculations!$C$84*INDEX('Monthly Data'!P:P,Calculations!$C$116+MOD(V65,Calculations!$C$118))+Control!$C$7*Calculations!$C$85*INDEX('Monthly Data'!Q:Q,Calculations!$C$116+MOD(V65,Calculations!$C$118))+(1-Control!$C$7*Calculations!$C$87)*INDEX('Monthly Data'!R:R,Calculations!$C$116+MOD(V65,Calculations!$C$118))</f>
        <v>1.5216630695380906E-2</v>
      </c>
      <c r="EM65" s="86">
        <f ca="1">Control!$C$7*Calculations!$C$82*INDEX('Monthly Data'!N:N,Calculations!$C$116+MOD(W65,Calculations!$C$118))+Control!$C$7*Calculations!$C$83*INDEX('Monthly Data'!O:O,Calculations!$C$116+MOD(W65,Calculations!$C$118))+Control!$C$7*Calculations!$C$84*INDEX('Monthly Data'!P:P,Calculations!$C$116+MOD(W65,Calculations!$C$118))+Control!$C$7*Calculations!$C$85*INDEX('Monthly Data'!Q:Q,Calculations!$C$116+MOD(W65,Calculations!$C$118))+(1-Control!$C$7*Calculations!$C$87)*INDEX('Monthly Data'!R:R,Calculations!$C$116+MOD(W65,Calculations!$C$118))</f>
        <v>-3.53368065312233E-2</v>
      </c>
      <c r="EN65" s="86">
        <f ca="1">Control!$C$7*Calculations!$C$82*INDEX('Monthly Data'!N:N,Calculations!$C$116+MOD(X65,Calculations!$C$118))+Control!$C$7*Calculations!$C$83*INDEX('Monthly Data'!O:O,Calculations!$C$116+MOD(X65,Calculations!$C$118))+Control!$C$7*Calculations!$C$84*INDEX('Monthly Data'!P:P,Calculations!$C$116+MOD(X65,Calculations!$C$118))+Control!$C$7*Calculations!$C$85*INDEX('Monthly Data'!Q:Q,Calculations!$C$116+MOD(X65,Calculations!$C$118))+(1-Control!$C$7*Calculations!$C$87)*INDEX('Monthly Data'!R:R,Calculations!$C$116+MOD(X65,Calculations!$C$118))</f>
        <v>2.377894462657602E-2</v>
      </c>
      <c r="EO65" s="86">
        <f ca="1">Control!$C$7*Calculations!$C$82*INDEX('Monthly Data'!N:N,Calculations!$C$116+MOD(Y65,Calculations!$C$118))+Control!$C$7*Calculations!$C$83*INDEX('Monthly Data'!O:O,Calculations!$C$116+MOD(Y65,Calculations!$C$118))+Control!$C$7*Calculations!$C$84*INDEX('Monthly Data'!P:P,Calculations!$C$116+MOD(Y65,Calculations!$C$118))+Control!$C$7*Calculations!$C$85*INDEX('Monthly Data'!Q:Q,Calculations!$C$116+MOD(Y65,Calculations!$C$118))+(1-Control!$C$7*Calculations!$C$87)*INDEX('Monthly Data'!R:R,Calculations!$C$116+MOD(Y65,Calculations!$C$118))</f>
        <v>2.377894462657602E-2</v>
      </c>
      <c r="EP65" s="86">
        <f ca="1">Control!$C$7*Calculations!$C$82*INDEX('Monthly Data'!N:N,Calculations!$C$116+MOD(Z65,Calculations!$C$118))+Control!$C$7*Calculations!$C$83*INDEX('Monthly Data'!O:O,Calculations!$C$116+MOD(Z65,Calculations!$C$118))+Control!$C$7*Calculations!$C$84*INDEX('Monthly Data'!P:P,Calculations!$C$116+MOD(Z65,Calculations!$C$118))+Control!$C$7*Calculations!$C$85*INDEX('Monthly Data'!Q:Q,Calculations!$C$116+MOD(Z65,Calculations!$C$118))+(1-Control!$C$7*Calculations!$C$87)*INDEX('Monthly Data'!R:R,Calculations!$C$116+MOD(Z65,Calculations!$C$118))</f>
        <v>-7.3651264633385334E-4</v>
      </c>
      <c r="EQ65" s="86">
        <f ca="1">Control!$C$7*Calculations!$C$82*INDEX('Monthly Data'!N:N,Calculations!$C$116+MOD(AA65,Calculations!$C$118))+Control!$C$7*Calculations!$C$83*INDEX('Monthly Data'!O:O,Calculations!$C$116+MOD(AA65,Calculations!$C$118))+Control!$C$7*Calculations!$C$84*INDEX('Monthly Data'!P:P,Calculations!$C$116+MOD(AA65,Calculations!$C$118))+Control!$C$7*Calculations!$C$85*INDEX('Monthly Data'!Q:Q,Calculations!$C$116+MOD(AA65,Calculations!$C$118))+(1-Control!$C$7*Calculations!$C$87)*INDEX('Monthly Data'!R:R,Calculations!$C$116+MOD(AA65,Calculations!$C$118))</f>
        <v>5.1279584938936244E-2</v>
      </c>
      <c r="ER65" s="86">
        <f ca="1">Control!$C$7*Calculations!$C$82*INDEX('Monthly Data'!N:N,Calculations!$C$116+MOD(AB65,Calculations!$C$118))+Control!$C$7*Calculations!$C$83*INDEX('Monthly Data'!O:O,Calculations!$C$116+MOD(AB65,Calculations!$C$118))+Control!$C$7*Calculations!$C$84*INDEX('Monthly Data'!P:P,Calculations!$C$116+MOD(AB65,Calculations!$C$118))+Control!$C$7*Calculations!$C$85*INDEX('Monthly Data'!Q:Q,Calculations!$C$116+MOD(AB65,Calculations!$C$118))+(1-Control!$C$7*Calculations!$C$87)*INDEX('Monthly Data'!R:R,Calculations!$C$116+MOD(AB65,Calculations!$C$118))</f>
        <v>4.2795950888382334E-3</v>
      </c>
      <c r="ES65" s="86">
        <f ca="1">Control!$C$7*Calculations!$C$82*INDEX('Monthly Data'!N:N,Calculations!$C$116+MOD(AC65,Calculations!$C$118))+Control!$C$7*Calculations!$C$83*INDEX('Monthly Data'!O:O,Calculations!$C$116+MOD(AC65,Calculations!$C$118))+Control!$C$7*Calculations!$C$84*INDEX('Monthly Data'!P:P,Calculations!$C$116+MOD(AC65,Calculations!$C$118))+Control!$C$7*Calculations!$C$85*INDEX('Monthly Data'!Q:Q,Calculations!$C$116+MOD(AC65,Calculations!$C$118))+(1-Control!$C$7*Calculations!$C$87)*INDEX('Monthly Data'!R:R,Calculations!$C$116+MOD(AC65,Calculations!$C$118))</f>
        <v>-7.4084874653726545E-3</v>
      </c>
      <c r="ET65" s="86">
        <f ca="1">Control!$C$7*Calculations!$C$82*INDEX('Monthly Data'!N:N,Calculations!$C$116+MOD(AD65,Calculations!$C$118))+Control!$C$7*Calculations!$C$83*INDEX('Monthly Data'!O:O,Calculations!$C$116+MOD(AD65,Calculations!$C$118))+Control!$C$7*Calculations!$C$84*INDEX('Monthly Data'!P:P,Calculations!$C$116+MOD(AD65,Calculations!$C$118))+Control!$C$7*Calculations!$C$85*INDEX('Monthly Data'!Q:Q,Calculations!$C$116+MOD(AD65,Calculations!$C$118))+(1-Control!$C$7*Calculations!$C$87)*INDEX('Monthly Data'!R:R,Calculations!$C$116+MOD(AD65,Calculations!$C$118))</f>
        <v>-2.0259958308006688E-2</v>
      </c>
      <c r="EU65" s="86">
        <f ca="1">Control!$C$7*Calculations!$C$82*INDEX('Monthly Data'!N:N,Calculations!$C$116+MOD(AE65,Calculations!$C$118))+Control!$C$7*Calculations!$C$83*INDEX('Monthly Data'!O:O,Calculations!$C$116+MOD(AE65,Calculations!$C$118))+Control!$C$7*Calculations!$C$84*INDEX('Monthly Data'!P:P,Calculations!$C$116+MOD(AE65,Calculations!$C$118))+Control!$C$7*Calculations!$C$85*INDEX('Monthly Data'!Q:Q,Calculations!$C$116+MOD(AE65,Calculations!$C$118))+(1-Control!$C$7*Calculations!$C$87)*INDEX('Monthly Data'!R:R,Calculations!$C$116+MOD(AE65,Calculations!$C$118))</f>
        <v>1.0921298083007208E-2</v>
      </c>
      <c r="EV65" s="86">
        <f ca="1">Control!$C$7*Calculations!$C$82*INDEX('Monthly Data'!N:N,Calculations!$C$116+MOD(AF65,Calculations!$C$118))+Control!$C$7*Calculations!$C$83*INDEX('Monthly Data'!O:O,Calculations!$C$116+MOD(AF65,Calculations!$C$118))+Control!$C$7*Calculations!$C$84*INDEX('Monthly Data'!P:P,Calculations!$C$116+MOD(AF65,Calculations!$C$118))+Control!$C$7*Calculations!$C$85*INDEX('Monthly Data'!Q:Q,Calculations!$C$116+MOD(AF65,Calculations!$C$118))+(1-Control!$C$7*Calculations!$C$87)*INDEX('Monthly Data'!R:R,Calculations!$C$116+MOD(AF65,Calculations!$C$118))</f>
        <v>1.046389543479892E-2</v>
      </c>
      <c r="EW65" s="86">
        <f ca="1">Control!$C$7*Calculations!$C$82*INDEX('Monthly Data'!N:N,Calculations!$C$116+MOD(AG65,Calculations!$C$118))+Control!$C$7*Calculations!$C$83*INDEX('Monthly Data'!O:O,Calculations!$C$116+MOD(AG65,Calculations!$C$118))+Control!$C$7*Calculations!$C$84*INDEX('Monthly Data'!P:P,Calculations!$C$116+MOD(AG65,Calculations!$C$118))+Control!$C$7*Calculations!$C$85*INDEX('Monthly Data'!Q:Q,Calculations!$C$116+MOD(AG65,Calculations!$C$118))+(1-Control!$C$7*Calculations!$C$87)*INDEX('Monthly Data'!R:R,Calculations!$C$116+MOD(AG65,Calculations!$C$118))</f>
        <v>1.4915555251167555E-3</v>
      </c>
      <c r="EX65" s="86">
        <f ca="1">Control!$C$7*Calculations!$C$82*INDEX('Monthly Data'!N:N,Calculations!$C$116+MOD(AH65,Calculations!$C$118))+Control!$C$7*Calculations!$C$83*INDEX('Monthly Data'!O:O,Calculations!$C$116+MOD(AH65,Calculations!$C$118))+Control!$C$7*Calculations!$C$84*INDEX('Monthly Data'!P:P,Calculations!$C$116+MOD(AH65,Calculations!$C$118))+Control!$C$7*Calculations!$C$85*INDEX('Monthly Data'!Q:Q,Calculations!$C$116+MOD(AH65,Calculations!$C$118))+(1-Control!$C$7*Calculations!$C$87)*INDEX('Monthly Data'!R:R,Calculations!$C$116+MOD(AH65,Calculations!$C$118))</f>
        <v>1.7484305259657981E-2</v>
      </c>
      <c r="EY65" s="86">
        <f ca="1">Control!$C$7*Calculations!$C$82*INDEX('Monthly Data'!N:N,Calculations!$C$116+MOD(AI65,Calculations!$C$118))+Control!$C$7*Calculations!$C$83*INDEX('Monthly Data'!O:O,Calculations!$C$116+MOD(AI65,Calculations!$C$118))+Control!$C$7*Calculations!$C$84*INDEX('Monthly Data'!P:P,Calculations!$C$116+MOD(AI65,Calculations!$C$118))+Control!$C$7*Calculations!$C$85*INDEX('Monthly Data'!Q:Q,Calculations!$C$116+MOD(AI65,Calculations!$C$118))+(1-Control!$C$7*Calculations!$C$87)*INDEX('Monthly Data'!R:R,Calculations!$C$116+MOD(AI65,Calculations!$C$118))</f>
        <v>2.3307359621218403E-2</v>
      </c>
      <c r="EZ65" s="86">
        <f ca="1">Control!$C$7*Calculations!$C$82*INDEX('Monthly Data'!N:N,Calculations!$C$116+MOD(AJ65,Calculations!$C$118))+Control!$C$7*Calculations!$C$83*INDEX('Monthly Data'!O:O,Calculations!$C$116+MOD(AJ65,Calculations!$C$118))+Control!$C$7*Calculations!$C$84*INDEX('Monthly Data'!P:P,Calculations!$C$116+MOD(AJ65,Calculations!$C$118))+Control!$C$7*Calculations!$C$85*INDEX('Monthly Data'!Q:Q,Calculations!$C$116+MOD(AJ65,Calculations!$C$118))+(1-Control!$C$7*Calculations!$C$87)*INDEX('Monthly Data'!R:R,Calculations!$C$116+MOD(AJ65,Calculations!$C$118))</f>
        <v>2.1918137743539623E-2</v>
      </c>
      <c r="FA65" s="86">
        <f ca="1">Control!$C$7*Calculations!$C$82*INDEX('Monthly Data'!N:N,Calculations!$C$116+MOD(AK65,Calculations!$C$118))+Control!$C$7*Calculations!$C$83*INDEX('Monthly Data'!O:O,Calculations!$C$116+MOD(AK65,Calculations!$C$118))+Control!$C$7*Calculations!$C$84*INDEX('Monthly Data'!P:P,Calculations!$C$116+MOD(AK65,Calculations!$C$118))+Control!$C$7*Calculations!$C$85*INDEX('Monthly Data'!Q:Q,Calculations!$C$116+MOD(AK65,Calculations!$C$118))+(1-Control!$C$7*Calculations!$C$87)*INDEX('Monthly Data'!R:R,Calculations!$C$116+MOD(AK65,Calculations!$C$118))</f>
        <v>1.0353752315110615E-2</v>
      </c>
      <c r="FB65" s="86">
        <f ca="1">Control!$C$7*Calculations!$C$82*INDEX('Monthly Data'!N:N,Calculations!$C$116+MOD(AL65,Calculations!$C$118))+Control!$C$7*Calculations!$C$83*INDEX('Monthly Data'!O:O,Calculations!$C$116+MOD(AL65,Calculations!$C$118))+Control!$C$7*Calculations!$C$84*INDEX('Monthly Data'!P:P,Calculations!$C$116+MOD(AL65,Calculations!$C$118))+Control!$C$7*Calculations!$C$85*INDEX('Monthly Data'!Q:Q,Calculations!$C$116+MOD(AL65,Calculations!$C$118))+(1-Control!$C$7*Calculations!$C$87)*INDEX('Monthly Data'!R:R,Calculations!$C$116+MOD(AL65,Calculations!$C$118))</f>
        <v>-9.9526758408448549E-3</v>
      </c>
      <c r="FC65" s="86">
        <f ca="1">Control!$C$7*Calculations!$C$82*INDEX('Monthly Data'!N:N,Calculations!$C$116+MOD(AM65,Calculations!$C$118))+Control!$C$7*Calculations!$C$83*INDEX('Monthly Data'!O:O,Calculations!$C$116+MOD(AM65,Calculations!$C$118))+Control!$C$7*Calculations!$C$84*INDEX('Monthly Data'!P:P,Calculations!$C$116+MOD(AM65,Calculations!$C$118))+Control!$C$7*Calculations!$C$85*INDEX('Monthly Data'!Q:Q,Calculations!$C$116+MOD(AM65,Calculations!$C$118))+(1-Control!$C$7*Calculations!$C$87)*INDEX('Monthly Data'!R:R,Calculations!$C$116+MOD(AM65,Calculations!$C$118))</f>
        <v>-1.8530040247387896E-2</v>
      </c>
      <c r="FD65" s="86">
        <f ca="1">Control!$C$7*Calculations!$C$82*INDEX('Monthly Data'!N:N,Calculations!$C$116+MOD(AN65,Calculations!$C$118))+Control!$C$7*Calculations!$C$83*INDEX('Monthly Data'!O:O,Calculations!$C$116+MOD(AN65,Calculations!$C$118))+Control!$C$7*Calculations!$C$84*INDEX('Monthly Data'!P:P,Calculations!$C$116+MOD(AN65,Calculations!$C$118))+Control!$C$7*Calculations!$C$85*INDEX('Monthly Data'!Q:Q,Calculations!$C$116+MOD(AN65,Calculations!$C$118))+(1-Control!$C$7*Calculations!$C$87)*INDEX('Monthly Data'!R:R,Calculations!$C$116+MOD(AN65,Calculations!$C$118))</f>
        <v>4.089189590407355E-3</v>
      </c>
      <c r="FE65" s="86">
        <f ca="1">Control!$C$7*Calculations!$C$82*INDEX('Monthly Data'!N:N,Calculations!$C$116+MOD(AO65,Calculations!$C$118))+Control!$C$7*Calculations!$C$83*INDEX('Monthly Data'!O:O,Calculations!$C$116+MOD(AO65,Calculations!$C$118))+Control!$C$7*Calculations!$C$84*INDEX('Monthly Data'!P:P,Calculations!$C$116+MOD(AO65,Calculations!$C$118))+Control!$C$7*Calculations!$C$85*INDEX('Monthly Data'!Q:Q,Calculations!$C$116+MOD(AO65,Calculations!$C$118))+(1-Control!$C$7*Calculations!$C$87)*INDEX('Monthly Data'!R:R,Calculations!$C$116+MOD(AO65,Calculations!$C$118))</f>
        <v>2.3206536303657571E-2</v>
      </c>
      <c r="FF65" s="86">
        <f ca="1">Control!$C$7*Calculations!$C$82*INDEX('Monthly Data'!N:N,Calculations!$C$116+MOD(AP65,Calculations!$C$118))+Control!$C$7*Calculations!$C$83*INDEX('Monthly Data'!O:O,Calculations!$C$116+MOD(AP65,Calculations!$C$118))+Control!$C$7*Calculations!$C$84*INDEX('Monthly Data'!P:P,Calculations!$C$116+MOD(AP65,Calculations!$C$118))+Control!$C$7*Calculations!$C$85*INDEX('Monthly Data'!Q:Q,Calculations!$C$116+MOD(AP65,Calculations!$C$118))+(1-Control!$C$7*Calculations!$C$87)*INDEX('Monthly Data'!R:R,Calculations!$C$116+MOD(AP65,Calculations!$C$118))</f>
        <v>3.8809817903524786E-2</v>
      </c>
      <c r="FG65" s="86">
        <f ca="1">Control!$C$7*Calculations!$C$82*INDEX('Monthly Data'!N:N,Calculations!$C$116+MOD(AQ65,Calculations!$C$118))+Control!$C$7*Calculations!$C$83*INDEX('Monthly Data'!O:O,Calculations!$C$116+MOD(AQ65,Calculations!$C$118))+Control!$C$7*Calculations!$C$84*INDEX('Monthly Data'!P:P,Calculations!$C$116+MOD(AQ65,Calculations!$C$118))+Control!$C$7*Calculations!$C$85*INDEX('Monthly Data'!Q:Q,Calculations!$C$116+MOD(AQ65,Calculations!$C$118))+(1-Control!$C$7*Calculations!$C$87)*INDEX('Monthly Data'!R:R,Calculations!$C$116+MOD(AQ65,Calculations!$C$118))</f>
        <v>-1.8530040247387896E-2</v>
      </c>
      <c r="FH65" s="86">
        <f ca="1">Control!$C$7*Calculations!$C$82*INDEX('Monthly Data'!N:N,Calculations!$C$116+MOD(AR65,Calculations!$C$118))+Control!$C$7*Calculations!$C$83*INDEX('Monthly Data'!O:O,Calculations!$C$116+MOD(AR65,Calculations!$C$118))+Control!$C$7*Calculations!$C$84*INDEX('Monthly Data'!P:P,Calculations!$C$116+MOD(AR65,Calculations!$C$118))+Control!$C$7*Calculations!$C$85*INDEX('Monthly Data'!Q:Q,Calculations!$C$116+MOD(AR65,Calculations!$C$118))+(1-Control!$C$7*Calculations!$C$87)*INDEX('Monthly Data'!R:R,Calculations!$C$116+MOD(AR65,Calculations!$C$118))</f>
        <v>3.8809817903524786E-2</v>
      </c>
      <c r="FI65" s="86">
        <f ca="1">Control!$C$7*Calculations!$C$82*INDEX('Monthly Data'!N:N,Calculations!$C$116+MOD(AS65,Calculations!$C$118))+Control!$C$7*Calculations!$C$83*INDEX('Monthly Data'!O:O,Calculations!$C$116+MOD(AS65,Calculations!$C$118))+Control!$C$7*Calculations!$C$84*INDEX('Monthly Data'!P:P,Calculations!$C$116+MOD(AS65,Calculations!$C$118))+Control!$C$7*Calculations!$C$85*INDEX('Monthly Data'!Q:Q,Calculations!$C$116+MOD(AS65,Calculations!$C$118))+(1-Control!$C$7*Calculations!$C$87)*INDEX('Monthly Data'!R:R,Calculations!$C$116+MOD(AS65,Calculations!$C$118))</f>
        <v>5.3309355465453899E-3</v>
      </c>
      <c r="FJ65" s="86">
        <f ca="1">Control!$C$7*Calculations!$C$82*INDEX('Monthly Data'!N:N,Calculations!$C$116+MOD(AT65,Calculations!$C$118))+Control!$C$7*Calculations!$C$83*INDEX('Monthly Data'!O:O,Calculations!$C$116+MOD(AT65,Calculations!$C$118))+Control!$C$7*Calculations!$C$84*INDEX('Monthly Data'!P:P,Calculations!$C$116+MOD(AT65,Calculations!$C$118))+Control!$C$7*Calculations!$C$85*INDEX('Monthly Data'!Q:Q,Calculations!$C$116+MOD(AT65,Calculations!$C$118))+(1-Control!$C$7*Calculations!$C$87)*INDEX('Monthly Data'!R:R,Calculations!$C$116+MOD(AT65,Calculations!$C$118))</f>
        <v>-9.839093431862074E-3</v>
      </c>
      <c r="FK65" s="86">
        <f ca="1">Control!$C$7*Calculations!$C$82*INDEX('Monthly Data'!N:N,Calculations!$C$116+MOD(AU65,Calculations!$C$118))+Control!$C$7*Calculations!$C$83*INDEX('Monthly Data'!O:O,Calculations!$C$116+MOD(AU65,Calculations!$C$118))+Control!$C$7*Calculations!$C$84*INDEX('Monthly Data'!P:P,Calculations!$C$116+MOD(AU65,Calculations!$C$118))+Control!$C$7*Calculations!$C$85*INDEX('Monthly Data'!Q:Q,Calculations!$C$116+MOD(AU65,Calculations!$C$118))+(1-Control!$C$7*Calculations!$C$87)*INDEX('Monthly Data'!R:R,Calculations!$C$116+MOD(AU65,Calculations!$C$118))</f>
        <v>2.4470405846852006E-3</v>
      </c>
      <c r="FL65" s="86">
        <f ca="1">Control!$C$7*Calculations!$C$82*INDEX('Monthly Data'!N:N,Calculations!$C$116+MOD(AV65,Calculations!$C$118))+Control!$C$7*Calculations!$C$83*INDEX('Monthly Data'!O:O,Calculations!$C$116+MOD(AV65,Calculations!$C$118))+Control!$C$7*Calculations!$C$84*INDEX('Monthly Data'!P:P,Calculations!$C$116+MOD(AV65,Calculations!$C$118))+Control!$C$7*Calculations!$C$85*INDEX('Monthly Data'!Q:Q,Calculations!$C$116+MOD(AV65,Calculations!$C$118))+(1-Control!$C$7*Calculations!$C$87)*INDEX('Monthly Data'!R:R,Calculations!$C$116+MOD(AV65,Calculations!$C$118))</f>
        <v>1.3423979074716584E-2</v>
      </c>
      <c r="FM65" s="86">
        <f ca="1">Control!$C$7*Calculations!$C$82*INDEX('Monthly Data'!N:N,Calculations!$C$116+MOD(AW65,Calculations!$C$118))+Control!$C$7*Calculations!$C$83*INDEX('Monthly Data'!O:O,Calculations!$C$116+MOD(AW65,Calculations!$C$118))+Control!$C$7*Calculations!$C$84*INDEX('Monthly Data'!P:P,Calculations!$C$116+MOD(AW65,Calculations!$C$118))+Control!$C$7*Calculations!$C$85*INDEX('Monthly Data'!Q:Q,Calculations!$C$116+MOD(AW65,Calculations!$C$118))+(1-Control!$C$7*Calculations!$C$87)*INDEX('Monthly Data'!R:R,Calculations!$C$116+MOD(AW65,Calculations!$C$118))</f>
        <v>-9.839093431862074E-3</v>
      </c>
      <c r="FN65" s="86">
        <f ca="1">Control!$C$7*Calculations!$C$82*INDEX('Monthly Data'!N:N,Calculations!$C$116+MOD(AX65,Calculations!$C$118))+Control!$C$7*Calculations!$C$83*INDEX('Monthly Data'!O:O,Calculations!$C$116+MOD(AX65,Calculations!$C$118))+Control!$C$7*Calculations!$C$84*INDEX('Monthly Data'!P:P,Calculations!$C$116+MOD(AX65,Calculations!$C$118))+Control!$C$7*Calculations!$C$85*INDEX('Monthly Data'!Q:Q,Calculations!$C$116+MOD(AX65,Calculations!$C$118))+(1-Control!$C$7*Calculations!$C$87)*INDEX('Monthly Data'!R:R,Calculations!$C$116+MOD(AX65,Calculations!$C$118))</f>
        <v>-1.5984879994281095E-2</v>
      </c>
      <c r="FO65" s="86">
        <f ca="1">Control!$C$7*Calculations!$C$82*INDEX('Monthly Data'!N:N,Calculations!$C$116+MOD(AY65,Calculations!$C$118))+Control!$C$7*Calculations!$C$83*INDEX('Monthly Data'!O:O,Calculations!$C$116+MOD(AY65,Calculations!$C$118))+Control!$C$7*Calculations!$C$84*INDEX('Monthly Data'!P:P,Calculations!$C$116+MOD(AY65,Calculations!$C$118))+Control!$C$7*Calculations!$C$85*INDEX('Monthly Data'!Q:Q,Calculations!$C$116+MOD(AY65,Calculations!$C$118))+(1-Control!$C$7*Calculations!$C$87)*INDEX('Monthly Data'!R:R,Calculations!$C$116+MOD(AY65,Calculations!$C$118))</f>
        <v>2.3307359621218403E-2</v>
      </c>
      <c r="FP65" s="86">
        <f ca="1">Control!$C$7*Calculations!$C$82*INDEX('Monthly Data'!N:N,Calculations!$C$116+MOD(AZ65,Calculations!$C$118))+Control!$C$7*Calculations!$C$83*INDEX('Monthly Data'!O:O,Calculations!$C$116+MOD(AZ65,Calculations!$C$118))+Control!$C$7*Calculations!$C$84*INDEX('Monthly Data'!P:P,Calculations!$C$116+MOD(AZ65,Calculations!$C$118))+Control!$C$7*Calculations!$C$85*INDEX('Monthly Data'!Q:Q,Calculations!$C$116+MOD(AZ65,Calculations!$C$118))+(1-Control!$C$7*Calculations!$C$87)*INDEX('Monthly Data'!R:R,Calculations!$C$116+MOD(AZ65,Calculations!$C$118))</f>
        <v>-1.5984879994281095E-2</v>
      </c>
      <c r="FQ65" s="86">
        <f ca="1">Control!$C$7*Calculations!$C$82*INDEX('Monthly Data'!N:N,Calculations!$C$116+MOD(BA65,Calculations!$C$118))+Control!$C$7*Calculations!$C$83*INDEX('Monthly Data'!O:O,Calculations!$C$116+MOD(BA65,Calculations!$C$118))+Control!$C$7*Calculations!$C$84*INDEX('Monthly Data'!P:P,Calculations!$C$116+MOD(BA65,Calculations!$C$118))+Control!$C$7*Calculations!$C$85*INDEX('Monthly Data'!Q:Q,Calculations!$C$116+MOD(BA65,Calculations!$C$118))+(1-Control!$C$7*Calculations!$C$87)*INDEX('Monthly Data'!R:R,Calculations!$C$116+MOD(BA65,Calculations!$C$118))</f>
        <v>1.7831091590102856E-2</v>
      </c>
      <c r="FR65" s="86">
        <f ca="1">Control!$C$7*Calculations!$C$82*INDEX('Monthly Data'!N:N,Calculations!$C$116+MOD(BB65,Calculations!$C$118))+Control!$C$7*Calculations!$C$83*INDEX('Monthly Data'!O:O,Calculations!$C$116+MOD(BB65,Calculations!$C$118))+Control!$C$7*Calculations!$C$84*INDEX('Monthly Data'!P:P,Calculations!$C$116+MOD(BB65,Calculations!$C$118))+Control!$C$7*Calculations!$C$85*INDEX('Monthly Data'!Q:Q,Calculations!$C$116+MOD(BB65,Calculations!$C$118))+(1-Control!$C$7*Calculations!$C$87)*INDEX('Monthly Data'!R:R,Calculations!$C$116+MOD(BB65,Calculations!$C$118))</f>
        <v>-2.7490061308214487E-3</v>
      </c>
      <c r="FS65" s="86">
        <f ca="1">Control!$C$7*Calculations!$C$82*INDEX('Monthly Data'!N:N,Calculations!$C$116+MOD(BC65,Calculations!$C$118))+Control!$C$7*Calculations!$C$83*INDEX('Monthly Data'!O:O,Calculations!$C$116+MOD(BC65,Calculations!$C$118))+Control!$C$7*Calculations!$C$84*INDEX('Monthly Data'!P:P,Calculations!$C$116+MOD(BC65,Calculations!$C$118))+Control!$C$7*Calculations!$C$85*INDEX('Monthly Data'!Q:Q,Calculations!$C$116+MOD(BC65,Calculations!$C$118))+(1-Control!$C$7*Calculations!$C$87)*INDEX('Monthly Data'!R:R,Calculations!$C$116+MOD(BC65,Calculations!$C$118))</f>
        <v>1.1702576456120543E-2</v>
      </c>
      <c r="FT65" s="86">
        <f ca="1">Control!$C$7*Calculations!$C$82*INDEX('Monthly Data'!N:N,Calculations!$C$116+MOD(BD65,Calculations!$C$118))+Control!$C$7*Calculations!$C$83*INDEX('Monthly Data'!O:O,Calculations!$C$116+MOD(BD65,Calculations!$C$118))+Control!$C$7*Calculations!$C$84*INDEX('Monthly Data'!P:P,Calculations!$C$116+MOD(BD65,Calculations!$C$118))+Control!$C$7*Calculations!$C$85*INDEX('Monthly Data'!Q:Q,Calculations!$C$116+MOD(BD65,Calculations!$C$118))+(1-Control!$C$7*Calculations!$C$87)*INDEX('Monthly Data'!R:R,Calculations!$C$116+MOD(BD65,Calculations!$C$118))</f>
        <v>3.8809817903524786E-2</v>
      </c>
      <c r="FU65" s="86">
        <f ca="1">Control!$C$7*Calculations!$C$82*INDEX('Monthly Data'!N:N,Calculations!$C$116+MOD(BE65,Calculations!$C$118))+Control!$C$7*Calculations!$C$83*INDEX('Monthly Data'!O:O,Calculations!$C$116+MOD(BE65,Calculations!$C$118))+Control!$C$7*Calculations!$C$84*INDEX('Monthly Data'!P:P,Calculations!$C$116+MOD(BE65,Calculations!$C$118))+Control!$C$7*Calculations!$C$85*INDEX('Monthly Data'!Q:Q,Calculations!$C$116+MOD(BE65,Calculations!$C$118))+(1-Control!$C$7*Calculations!$C$87)*INDEX('Monthly Data'!R:R,Calculations!$C$116+MOD(BE65,Calculations!$C$118))</f>
        <v>2.1918137743539623E-2</v>
      </c>
      <c r="FV65" s="86">
        <f ca="1">Control!$C$7*Calculations!$C$82*INDEX('Monthly Data'!N:N,Calculations!$C$116+MOD(BF65,Calculations!$C$118))+Control!$C$7*Calculations!$C$83*INDEX('Monthly Data'!O:O,Calculations!$C$116+MOD(BF65,Calculations!$C$118))+Control!$C$7*Calculations!$C$84*INDEX('Monthly Data'!P:P,Calculations!$C$116+MOD(BF65,Calculations!$C$118))+Control!$C$7*Calculations!$C$85*INDEX('Monthly Data'!Q:Q,Calculations!$C$116+MOD(BF65,Calculations!$C$118))+(1-Control!$C$7*Calculations!$C$87)*INDEX('Monthly Data'!R:R,Calculations!$C$116+MOD(BF65,Calculations!$C$118))</f>
        <v>-3.299557342782896E-2</v>
      </c>
      <c r="FW65" s="86">
        <f ca="1">Control!$C$7*Calculations!$C$82*INDEX('Monthly Data'!N:N,Calculations!$C$116+MOD(BG65,Calculations!$C$118))+Control!$C$7*Calculations!$C$83*INDEX('Monthly Data'!O:O,Calculations!$C$116+MOD(BG65,Calculations!$C$118))+Control!$C$7*Calculations!$C$84*INDEX('Monthly Data'!P:P,Calculations!$C$116+MOD(BG65,Calculations!$C$118))+Control!$C$7*Calculations!$C$85*INDEX('Monthly Data'!Q:Q,Calculations!$C$116+MOD(BG65,Calculations!$C$118))+(1-Control!$C$7*Calculations!$C$87)*INDEX('Monthly Data'!R:R,Calculations!$C$116+MOD(BG65,Calculations!$C$118))</f>
        <v>4.089189590407355E-3</v>
      </c>
      <c r="FX65" s="86">
        <f ca="1">Control!$C$7*Calculations!$C$82*INDEX('Monthly Data'!N:N,Calculations!$C$116+MOD(BH65,Calculations!$C$118))+Control!$C$7*Calculations!$C$83*INDEX('Monthly Data'!O:O,Calculations!$C$116+MOD(BH65,Calculations!$C$118))+Control!$C$7*Calculations!$C$84*INDEX('Monthly Data'!P:P,Calculations!$C$116+MOD(BH65,Calculations!$C$118))+Control!$C$7*Calculations!$C$85*INDEX('Monthly Data'!Q:Q,Calculations!$C$116+MOD(BH65,Calculations!$C$118))+(1-Control!$C$7*Calculations!$C$87)*INDEX('Monthly Data'!R:R,Calculations!$C$116+MOD(BH65,Calculations!$C$118))</f>
        <v>9.9787204839310462E-3</v>
      </c>
      <c r="FY65" s="86">
        <f ca="1">Control!$C$7*Calculations!$C$82*INDEX('Monthly Data'!N:N,Calculations!$C$116+MOD(BI65,Calculations!$C$118))+Control!$C$7*Calculations!$C$83*INDEX('Monthly Data'!O:O,Calculations!$C$116+MOD(BI65,Calculations!$C$118))+Control!$C$7*Calculations!$C$84*INDEX('Monthly Data'!P:P,Calculations!$C$116+MOD(BI65,Calculations!$C$118))+Control!$C$7*Calculations!$C$85*INDEX('Monthly Data'!Q:Q,Calculations!$C$116+MOD(BI65,Calculations!$C$118))+(1-Control!$C$7*Calculations!$C$87)*INDEX('Monthly Data'!R:R,Calculations!$C$116+MOD(BI65,Calculations!$C$118))</f>
        <v>-2.4571433440223247E-2</v>
      </c>
      <c r="FZ65" s="86">
        <f ca="1">Control!$C$7*Calculations!$C$82*INDEX('Monthly Data'!N:N,Calculations!$C$116+MOD(BJ65,Calculations!$C$118))+Control!$C$7*Calculations!$C$83*INDEX('Monthly Data'!O:O,Calculations!$C$116+MOD(BJ65,Calculations!$C$118))+Control!$C$7*Calculations!$C$84*INDEX('Monthly Data'!P:P,Calculations!$C$116+MOD(BJ65,Calculations!$C$118))+Control!$C$7*Calculations!$C$85*INDEX('Monthly Data'!Q:Q,Calculations!$C$116+MOD(BJ65,Calculations!$C$118))+(1-Control!$C$7*Calculations!$C$87)*INDEX('Monthly Data'!R:R,Calculations!$C$116+MOD(BJ65,Calculations!$C$118))</f>
        <v>7.7184133340106598E-3</v>
      </c>
      <c r="GA65" s="86">
        <f ca="1">Control!$C$7*Calculations!$C$82*INDEX('Monthly Data'!N:N,Calculations!$C$116+MOD(BK65,Calculations!$C$118))+Control!$C$7*Calculations!$C$83*INDEX('Monthly Data'!O:O,Calculations!$C$116+MOD(BK65,Calculations!$C$118))+Control!$C$7*Calculations!$C$84*INDEX('Monthly Data'!P:P,Calculations!$C$116+MOD(BK65,Calculations!$C$118))+Control!$C$7*Calculations!$C$85*INDEX('Monthly Data'!Q:Q,Calculations!$C$116+MOD(BK65,Calculations!$C$118))+(1-Control!$C$7*Calculations!$C$87)*INDEX('Monthly Data'!R:R,Calculations!$C$116+MOD(BK65,Calculations!$C$118))</f>
        <v>-4.3408051735618014E-2</v>
      </c>
      <c r="GB65" s="86">
        <f ca="1">Control!$C$7*Calculations!$C$82*INDEX('Monthly Data'!N:N,Calculations!$C$116+MOD(BL65,Calculations!$C$118))+Control!$C$7*Calculations!$C$83*INDEX('Monthly Data'!O:O,Calculations!$C$116+MOD(BL65,Calculations!$C$118))+Control!$C$7*Calculations!$C$84*INDEX('Monthly Data'!P:P,Calculations!$C$116+MOD(BL65,Calculations!$C$118))+Control!$C$7*Calculations!$C$85*INDEX('Monthly Data'!Q:Q,Calculations!$C$116+MOD(BL65,Calculations!$C$118))+(1-Control!$C$7*Calculations!$C$87)*INDEX('Monthly Data'!R:R,Calculations!$C$116+MOD(BL65,Calculations!$C$118))</f>
        <v>-2.4571433440223247E-2</v>
      </c>
      <c r="GC65" s="86">
        <f ca="1">Control!$C$7*Calculations!$C$82*INDEX('Monthly Data'!N:N,Calculations!$C$116+MOD(BM65,Calculations!$C$118))+Control!$C$7*Calculations!$C$83*INDEX('Monthly Data'!O:O,Calculations!$C$116+MOD(BM65,Calculations!$C$118))+Control!$C$7*Calculations!$C$84*INDEX('Monthly Data'!P:P,Calculations!$C$116+MOD(BM65,Calculations!$C$118))+Control!$C$7*Calculations!$C$85*INDEX('Monthly Data'!Q:Q,Calculations!$C$116+MOD(BM65,Calculations!$C$118))+(1-Control!$C$7*Calculations!$C$87)*INDEX('Monthly Data'!R:R,Calculations!$C$116+MOD(BM65,Calculations!$C$118))</f>
        <v>1.1809891087585166E-2</v>
      </c>
      <c r="GD65" s="86">
        <f ca="1">Control!$C$7*Calculations!$C$82*INDEX('Monthly Data'!N:N,Calculations!$C$116+MOD(BN65,Calculations!$C$118))+Control!$C$7*Calculations!$C$83*INDEX('Monthly Data'!O:O,Calculations!$C$116+MOD(BN65,Calculations!$C$118))+Control!$C$7*Calculations!$C$84*INDEX('Monthly Data'!P:P,Calculations!$C$116+MOD(BN65,Calculations!$C$118))+Control!$C$7*Calculations!$C$85*INDEX('Monthly Data'!Q:Q,Calculations!$C$116+MOD(BN65,Calculations!$C$118))+(1-Control!$C$7*Calculations!$C$87)*INDEX('Monthly Data'!R:R,Calculations!$C$116+MOD(BN65,Calculations!$C$118))</f>
        <v>4.089189590407355E-3</v>
      </c>
      <c r="GE65" s="86">
        <f ca="1">Control!$C$7*Calculations!$C$82*INDEX('Monthly Data'!N:N,Calculations!$C$116+MOD(BO65,Calculations!$C$118))+Control!$C$7*Calculations!$C$83*INDEX('Monthly Data'!O:O,Calculations!$C$116+MOD(BO65,Calculations!$C$118))+Control!$C$7*Calculations!$C$84*INDEX('Monthly Data'!P:P,Calculations!$C$116+MOD(BO65,Calculations!$C$118))+Control!$C$7*Calculations!$C$85*INDEX('Monthly Data'!Q:Q,Calculations!$C$116+MOD(BO65,Calculations!$C$118))+(1-Control!$C$7*Calculations!$C$87)*INDEX('Monthly Data'!R:R,Calculations!$C$116+MOD(BO65,Calculations!$C$118))</f>
        <v>3.6332715283247441E-2</v>
      </c>
      <c r="GF65" s="86">
        <f ca="1">Control!$C$7*Calculations!$C$82*INDEX('Monthly Data'!N:N,Calculations!$C$116+MOD(BP65,Calculations!$C$118))+Control!$C$7*Calculations!$C$83*INDEX('Monthly Data'!O:O,Calculations!$C$116+MOD(BP65,Calculations!$C$118))+Control!$C$7*Calculations!$C$84*INDEX('Monthly Data'!P:P,Calculations!$C$116+MOD(BP65,Calculations!$C$118))+Control!$C$7*Calculations!$C$85*INDEX('Monthly Data'!Q:Q,Calculations!$C$116+MOD(BP65,Calculations!$C$118))+(1-Control!$C$7*Calculations!$C$87)*INDEX('Monthly Data'!R:R,Calculations!$C$116+MOD(BP65,Calculations!$C$118))</f>
        <v>1.3891304280773396E-2</v>
      </c>
      <c r="GG65" s="86">
        <f ca="1">Control!$C$7*Calculations!$C$82*INDEX('Monthly Data'!N:N,Calculations!$C$116+MOD(BQ65,Calculations!$C$118))+Control!$C$7*Calculations!$C$83*INDEX('Monthly Data'!O:O,Calculations!$C$116+MOD(BQ65,Calculations!$C$118))+Control!$C$7*Calculations!$C$84*INDEX('Monthly Data'!P:P,Calculations!$C$116+MOD(BQ65,Calculations!$C$118))+Control!$C$7*Calculations!$C$85*INDEX('Monthly Data'!Q:Q,Calculations!$C$116+MOD(BQ65,Calculations!$C$118))+(1-Control!$C$7*Calculations!$C$87)*INDEX('Monthly Data'!R:R,Calculations!$C$116+MOD(BQ65,Calculations!$C$118))</f>
        <v>1.8665061640915637E-2</v>
      </c>
      <c r="GH65" s="86">
        <f ca="1">Control!$C$7*Calculations!$C$82*INDEX('Monthly Data'!N:N,Calculations!$C$116+MOD(BR65,Calculations!$C$118))+Control!$C$7*Calculations!$C$83*INDEX('Monthly Data'!O:O,Calculations!$C$116+MOD(BR65,Calculations!$C$118))+Control!$C$7*Calculations!$C$84*INDEX('Monthly Data'!P:P,Calculations!$C$116+MOD(BR65,Calculations!$C$118))+Control!$C$7*Calculations!$C$85*INDEX('Monthly Data'!Q:Q,Calculations!$C$116+MOD(BR65,Calculations!$C$118))+(1-Control!$C$7*Calculations!$C$87)*INDEX('Monthly Data'!R:R,Calculations!$C$116+MOD(BR65,Calculations!$C$118))</f>
        <v>-1.3959200237295809E-2</v>
      </c>
      <c r="GI65" s="86">
        <f ca="1">Control!$C$7*Calculations!$C$82*INDEX('Monthly Data'!N:N,Calculations!$C$116+MOD(BS65,Calculations!$C$118))+Control!$C$7*Calculations!$C$83*INDEX('Monthly Data'!O:O,Calculations!$C$116+MOD(BS65,Calculations!$C$118))+Control!$C$7*Calculations!$C$84*INDEX('Monthly Data'!P:P,Calculations!$C$116+MOD(BS65,Calculations!$C$118))+Control!$C$7*Calculations!$C$85*INDEX('Monthly Data'!Q:Q,Calculations!$C$116+MOD(BS65,Calculations!$C$118))+(1-Control!$C$7*Calculations!$C$87)*INDEX('Monthly Data'!R:R,Calculations!$C$116+MOD(BS65,Calculations!$C$118))</f>
        <v>1.5216630695380906E-2</v>
      </c>
      <c r="GJ65" s="86">
        <f ca="1">Control!$C$7*Calculations!$C$82*INDEX('Monthly Data'!N:N,Calculations!$C$116+MOD(BT65,Calculations!$C$118))+Control!$C$7*Calculations!$C$83*INDEX('Monthly Data'!O:O,Calculations!$C$116+MOD(BT65,Calculations!$C$118))+Control!$C$7*Calculations!$C$84*INDEX('Monthly Data'!P:P,Calculations!$C$116+MOD(BT65,Calculations!$C$118))+Control!$C$7*Calculations!$C$85*INDEX('Monthly Data'!Q:Q,Calculations!$C$116+MOD(BT65,Calculations!$C$118))+(1-Control!$C$7*Calculations!$C$87)*INDEX('Monthly Data'!R:R,Calculations!$C$116+MOD(BT65,Calculations!$C$118))</f>
        <v>-2.4571433440223247E-2</v>
      </c>
      <c r="GK65" s="86">
        <f ca="1">Control!$C$7*Calculations!$C$82*INDEX('Monthly Data'!N:N,Calculations!$C$116+MOD(BU65,Calculations!$C$118))+Control!$C$7*Calculations!$C$83*INDEX('Monthly Data'!O:O,Calculations!$C$116+MOD(BU65,Calculations!$C$118))+Control!$C$7*Calculations!$C$84*INDEX('Monthly Data'!P:P,Calculations!$C$116+MOD(BU65,Calculations!$C$118))+Control!$C$7*Calculations!$C$85*INDEX('Monthly Data'!Q:Q,Calculations!$C$116+MOD(BU65,Calculations!$C$118))+(1-Control!$C$7*Calculations!$C$87)*INDEX('Monthly Data'!R:R,Calculations!$C$116+MOD(BU65,Calculations!$C$118))</f>
        <v>2.2757992058453024E-3</v>
      </c>
      <c r="GL65" s="86">
        <f ca="1">Control!$C$7*Calculations!$C$82*INDEX('Monthly Data'!N:N,Calculations!$C$116+MOD(BV65,Calculations!$C$118))+Control!$C$7*Calculations!$C$83*INDEX('Monthly Data'!O:O,Calculations!$C$116+MOD(BV65,Calculations!$C$118))+Control!$C$7*Calculations!$C$84*INDEX('Monthly Data'!P:P,Calculations!$C$116+MOD(BV65,Calculations!$C$118))+Control!$C$7*Calculations!$C$85*INDEX('Monthly Data'!Q:Q,Calculations!$C$116+MOD(BV65,Calculations!$C$118))+(1-Control!$C$7*Calculations!$C$87)*INDEX('Monthly Data'!R:R,Calculations!$C$116+MOD(BV65,Calculations!$C$118))</f>
        <v>-7.3651264633385334E-4</v>
      </c>
      <c r="GM65" s="86">
        <f ca="1">Control!$C$7*Calculations!$C$82*INDEX('Monthly Data'!N:N,Calculations!$C$116+MOD(BW65,Calculations!$C$118))+Control!$C$7*Calculations!$C$83*INDEX('Monthly Data'!O:O,Calculations!$C$116+MOD(BW65,Calculations!$C$118))+Control!$C$7*Calculations!$C$84*INDEX('Monthly Data'!P:P,Calculations!$C$116+MOD(BW65,Calculations!$C$118))+Control!$C$7*Calculations!$C$85*INDEX('Monthly Data'!Q:Q,Calculations!$C$116+MOD(BW65,Calculations!$C$118))+(1-Control!$C$7*Calculations!$C$87)*INDEX('Monthly Data'!R:R,Calculations!$C$116+MOD(BW65,Calculations!$C$118))</f>
        <v>4.4327772793586687E-3</v>
      </c>
      <c r="GN65" s="86">
        <f ca="1">Control!$C$7*Calculations!$C$82*INDEX('Monthly Data'!N:N,Calculations!$C$116+MOD(BX65,Calculations!$C$118))+Control!$C$7*Calculations!$C$83*INDEX('Monthly Data'!O:O,Calculations!$C$116+MOD(BX65,Calculations!$C$118))+Control!$C$7*Calculations!$C$84*INDEX('Monthly Data'!P:P,Calculations!$C$116+MOD(BX65,Calculations!$C$118))+Control!$C$7*Calculations!$C$85*INDEX('Monthly Data'!Q:Q,Calculations!$C$116+MOD(BX65,Calculations!$C$118))+(1-Control!$C$7*Calculations!$C$87)*INDEX('Monthly Data'!R:R,Calculations!$C$116+MOD(BX65,Calculations!$C$118))</f>
        <v>1.2435425892067014E-2</v>
      </c>
      <c r="GO65" s="86">
        <f ca="1">Control!$C$7*Calculations!$C$82*INDEX('Monthly Data'!N:N,Calculations!$C$116+MOD(BY65,Calculations!$C$118))+Control!$C$7*Calculations!$C$83*INDEX('Monthly Data'!O:O,Calculations!$C$116+MOD(BY65,Calculations!$C$118))+Control!$C$7*Calculations!$C$84*INDEX('Monthly Data'!P:P,Calculations!$C$116+MOD(BY65,Calculations!$C$118))+Control!$C$7*Calculations!$C$85*INDEX('Monthly Data'!Q:Q,Calculations!$C$116+MOD(BY65,Calculations!$C$118))+(1-Control!$C$7*Calculations!$C$87)*INDEX('Monthly Data'!R:R,Calculations!$C$116+MOD(BY65,Calculations!$C$118))</f>
        <v>-1.6546126717384396E-2</v>
      </c>
      <c r="GP65" s="86">
        <f ca="1">Control!$C$7*Calculations!$C$82*INDEX('Monthly Data'!N:N,Calculations!$C$116+MOD(BZ65,Calculations!$C$118))+Control!$C$7*Calculations!$C$83*INDEX('Monthly Data'!O:O,Calculations!$C$116+MOD(BZ65,Calculations!$C$118))+Control!$C$7*Calculations!$C$84*INDEX('Monthly Data'!P:P,Calculations!$C$116+MOD(BZ65,Calculations!$C$118))+Control!$C$7*Calculations!$C$85*INDEX('Monthly Data'!Q:Q,Calculations!$C$116+MOD(BZ65,Calculations!$C$118))+(1-Control!$C$7*Calculations!$C$87)*INDEX('Monthly Data'!R:R,Calculations!$C$116+MOD(BZ65,Calculations!$C$118))</f>
        <v>1.1809891087585166E-2</v>
      </c>
      <c r="GQ65" s="86">
        <f ca="1">Control!$C$7*Calculations!$C$82*INDEX('Monthly Data'!N:N,Calculations!$C$116+MOD(CA65,Calculations!$C$118))+Control!$C$7*Calculations!$C$83*INDEX('Monthly Data'!O:O,Calculations!$C$116+MOD(CA65,Calculations!$C$118))+Control!$C$7*Calculations!$C$84*INDEX('Monthly Data'!P:P,Calculations!$C$116+MOD(CA65,Calculations!$C$118))+Control!$C$7*Calculations!$C$85*INDEX('Monthly Data'!Q:Q,Calculations!$C$116+MOD(CA65,Calculations!$C$118))+(1-Control!$C$7*Calculations!$C$87)*INDEX('Monthly Data'!R:R,Calculations!$C$116+MOD(CA65,Calculations!$C$118))</f>
        <v>1.50127906355989E-2</v>
      </c>
      <c r="GR65" s="86">
        <f ca="1">Control!$C$7*Calculations!$C$82*INDEX('Monthly Data'!N:N,Calculations!$C$116+MOD(CB65,Calculations!$C$118))+Control!$C$7*Calculations!$C$83*INDEX('Monthly Data'!O:O,Calculations!$C$116+MOD(CB65,Calculations!$C$118))+Control!$C$7*Calculations!$C$84*INDEX('Monthly Data'!P:P,Calculations!$C$116+MOD(CB65,Calculations!$C$118))+Control!$C$7*Calculations!$C$85*INDEX('Monthly Data'!Q:Q,Calculations!$C$116+MOD(CB65,Calculations!$C$118))+(1-Control!$C$7*Calculations!$C$87)*INDEX('Monthly Data'!R:R,Calculations!$C$116+MOD(CB65,Calculations!$C$118))</f>
        <v>-7.5539743260223157E-3</v>
      </c>
      <c r="GS65" s="86">
        <f ca="1">Control!$C$7*Calculations!$C$82*INDEX('Monthly Data'!N:N,Calculations!$C$116+MOD(CC65,Calculations!$C$118))+Control!$C$7*Calculations!$C$83*INDEX('Monthly Data'!O:O,Calculations!$C$116+MOD(CC65,Calculations!$C$118))+Control!$C$7*Calculations!$C$84*INDEX('Monthly Data'!P:P,Calculations!$C$116+MOD(CC65,Calculations!$C$118))+Control!$C$7*Calculations!$C$85*INDEX('Monthly Data'!Q:Q,Calculations!$C$116+MOD(CC65,Calculations!$C$118))+(1-Control!$C$7*Calculations!$C$87)*INDEX('Monthly Data'!R:R,Calculations!$C$116+MOD(CC65,Calculations!$C$118))</f>
        <v>1.7484305259657981E-2</v>
      </c>
      <c r="GT65" s="86">
        <f ca="1">Control!$C$7*Calculations!$C$82*INDEX('Monthly Data'!N:N,Calculations!$C$116+MOD(CD65,Calculations!$C$118))+Control!$C$7*Calculations!$C$83*INDEX('Monthly Data'!O:O,Calculations!$C$116+MOD(CD65,Calculations!$C$118))+Control!$C$7*Calculations!$C$84*INDEX('Monthly Data'!P:P,Calculations!$C$116+MOD(CD65,Calculations!$C$118))+Control!$C$7*Calculations!$C$85*INDEX('Monthly Data'!Q:Q,Calculations!$C$116+MOD(CD65,Calculations!$C$118))+(1-Control!$C$7*Calculations!$C$87)*INDEX('Monthly Data'!R:R,Calculations!$C$116+MOD(CD65,Calculations!$C$118))</f>
        <v>2.3206536303657571E-2</v>
      </c>
      <c r="GU65" s="86">
        <f ca="1">Control!$C$7*Calculations!$C$82*INDEX('Monthly Data'!N:N,Calculations!$C$116+MOD(CE65,Calculations!$C$118))+Control!$C$7*Calculations!$C$83*INDEX('Monthly Data'!O:O,Calculations!$C$116+MOD(CE65,Calculations!$C$118))+Control!$C$7*Calculations!$C$84*INDEX('Monthly Data'!P:P,Calculations!$C$116+MOD(CE65,Calculations!$C$118))+Control!$C$7*Calculations!$C$85*INDEX('Monthly Data'!Q:Q,Calculations!$C$116+MOD(CE65,Calculations!$C$118))+(1-Control!$C$7*Calculations!$C$87)*INDEX('Monthly Data'!R:R,Calculations!$C$116+MOD(CE65,Calculations!$C$118))</f>
        <v>2.766281641786093E-2</v>
      </c>
      <c r="GV65" s="86">
        <f ca="1">Control!$C$7*Calculations!$C$82*INDEX('Monthly Data'!N:N,Calculations!$C$116+MOD(CF65,Calculations!$C$118))+Control!$C$7*Calculations!$C$83*INDEX('Monthly Data'!O:O,Calculations!$C$116+MOD(CF65,Calculations!$C$118))+Control!$C$7*Calculations!$C$84*INDEX('Monthly Data'!P:P,Calculations!$C$116+MOD(CF65,Calculations!$C$118))+Control!$C$7*Calculations!$C$85*INDEX('Monthly Data'!Q:Q,Calculations!$C$116+MOD(CF65,Calculations!$C$118))+(1-Control!$C$7*Calculations!$C$87)*INDEX('Monthly Data'!R:R,Calculations!$C$116+MOD(CF65,Calculations!$C$118))</f>
        <v>3.1011313347584085E-2</v>
      </c>
      <c r="GW65" s="86">
        <f ca="1">Control!$C$7*Calculations!$C$82*INDEX('Monthly Data'!N:N,Calculations!$C$116+MOD(CG65,Calculations!$C$118))+Control!$C$7*Calculations!$C$83*INDEX('Monthly Data'!O:O,Calculations!$C$116+MOD(CG65,Calculations!$C$118))+Control!$C$7*Calculations!$C$84*INDEX('Monthly Data'!P:P,Calculations!$C$116+MOD(CG65,Calculations!$C$118))+Control!$C$7*Calculations!$C$85*INDEX('Monthly Data'!Q:Q,Calculations!$C$116+MOD(CG65,Calculations!$C$118))+(1-Control!$C$7*Calculations!$C$87)*INDEX('Monthly Data'!R:R,Calculations!$C$116+MOD(CG65,Calculations!$C$118))</f>
        <v>4.2795950888382334E-3</v>
      </c>
      <c r="GX65" s="86">
        <f ca="1">Control!$C$7*Calculations!$C$82*INDEX('Monthly Data'!N:N,Calculations!$C$116+MOD(CH65,Calculations!$C$118))+Control!$C$7*Calculations!$C$83*INDEX('Monthly Data'!O:O,Calculations!$C$116+MOD(CH65,Calculations!$C$118))+Control!$C$7*Calculations!$C$84*INDEX('Monthly Data'!P:P,Calculations!$C$116+MOD(CH65,Calculations!$C$118))+Control!$C$7*Calculations!$C$85*INDEX('Monthly Data'!Q:Q,Calculations!$C$116+MOD(CH65,Calculations!$C$118))+(1-Control!$C$7*Calculations!$C$87)*INDEX('Monthly Data'!R:R,Calculations!$C$116+MOD(CH65,Calculations!$C$118))</f>
        <v>-2.5419860972892394E-2</v>
      </c>
      <c r="GY65" s="86">
        <f ca="1">Control!$C$7*Calculations!$C$82*INDEX('Monthly Data'!N:N,Calculations!$C$116+MOD(CI65,Calculations!$C$118))+Control!$C$7*Calculations!$C$83*INDEX('Monthly Data'!O:O,Calculations!$C$116+MOD(CI65,Calculations!$C$118))+Control!$C$7*Calculations!$C$84*INDEX('Monthly Data'!P:P,Calculations!$C$116+MOD(CI65,Calculations!$C$118))+Control!$C$7*Calculations!$C$85*INDEX('Monthly Data'!Q:Q,Calculations!$C$116+MOD(CI65,Calculations!$C$118))+(1-Control!$C$7*Calculations!$C$87)*INDEX('Monthly Data'!R:R,Calculations!$C$116+MOD(CI65,Calculations!$C$118))</f>
        <v>6.2631896128884862E-3</v>
      </c>
      <c r="GZ65" s="86">
        <f ca="1">Control!$C$7*Calculations!$C$82*INDEX('Monthly Data'!N:N,Calculations!$C$116+MOD(CJ65,Calculations!$C$118))+Control!$C$7*Calculations!$C$83*INDEX('Monthly Data'!O:O,Calculations!$C$116+MOD(CJ65,Calculations!$C$118))+Control!$C$7*Calculations!$C$84*INDEX('Monthly Data'!P:P,Calculations!$C$116+MOD(CJ65,Calculations!$C$118))+Control!$C$7*Calculations!$C$85*INDEX('Monthly Data'!Q:Q,Calculations!$C$116+MOD(CJ65,Calculations!$C$118))+(1-Control!$C$7*Calculations!$C$87)*INDEX('Monthly Data'!R:R,Calculations!$C$116+MOD(CJ65,Calculations!$C$118))</f>
        <v>4.4327772793586687E-3</v>
      </c>
      <c r="HA65" s="86">
        <f ca="1">Control!$C$7*Calculations!$C$82*INDEX('Monthly Data'!N:N,Calculations!$C$116+MOD(CK65,Calculations!$C$118))+Control!$C$7*Calculations!$C$83*INDEX('Monthly Data'!O:O,Calculations!$C$116+MOD(CK65,Calculations!$C$118))+Control!$C$7*Calculations!$C$84*INDEX('Monthly Data'!P:P,Calculations!$C$116+MOD(CK65,Calculations!$C$118))+Control!$C$7*Calculations!$C$85*INDEX('Monthly Data'!Q:Q,Calculations!$C$116+MOD(CK65,Calculations!$C$118))+(1-Control!$C$7*Calculations!$C$87)*INDEX('Monthly Data'!R:R,Calculations!$C$116+MOD(CK65,Calculations!$C$118))</f>
        <v>6.3250222980707482E-3</v>
      </c>
      <c r="HB65" s="86">
        <f ca="1">Control!$C$7*Calculations!$C$82*INDEX('Monthly Data'!N:N,Calculations!$C$116+MOD(CL65,Calculations!$C$118))+Control!$C$7*Calculations!$C$83*INDEX('Monthly Data'!O:O,Calculations!$C$116+MOD(CL65,Calculations!$C$118))+Control!$C$7*Calculations!$C$84*INDEX('Monthly Data'!P:P,Calculations!$C$116+MOD(CL65,Calculations!$C$118))+Control!$C$7*Calculations!$C$85*INDEX('Monthly Data'!Q:Q,Calculations!$C$116+MOD(CL65,Calculations!$C$118))+(1-Control!$C$7*Calculations!$C$87)*INDEX('Monthly Data'!R:R,Calculations!$C$116+MOD(CL65,Calculations!$C$118))</f>
        <v>3.1070573055362403E-2</v>
      </c>
      <c r="HC65" s="86">
        <f ca="1">Control!$C$7*Calculations!$C$82*INDEX('Monthly Data'!N:N,Calculations!$C$116+MOD(CM65,Calculations!$C$118))+Control!$C$7*Calculations!$C$83*INDEX('Monthly Data'!O:O,Calculations!$C$116+MOD(CM65,Calculations!$C$118))+Control!$C$7*Calculations!$C$84*INDEX('Monthly Data'!P:P,Calculations!$C$116+MOD(CM65,Calculations!$C$118))+Control!$C$7*Calculations!$C$85*INDEX('Monthly Data'!Q:Q,Calculations!$C$116+MOD(CM65,Calculations!$C$118))+(1-Control!$C$7*Calculations!$C$87)*INDEX('Monthly Data'!R:R,Calculations!$C$116+MOD(CM65,Calculations!$C$118))</f>
        <v>-7.8872955230675015E-3</v>
      </c>
      <c r="HD65" s="86">
        <f ca="1">Control!$C$7*Calculations!$C$82*INDEX('Monthly Data'!N:N,Calculations!$C$116+MOD(CN65,Calculations!$C$118))+Control!$C$7*Calculations!$C$83*INDEX('Monthly Data'!O:O,Calculations!$C$116+MOD(CN65,Calculations!$C$118))+Control!$C$7*Calculations!$C$84*INDEX('Monthly Data'!P:P,Calculations!$C$116+MOD(CN65,Calculations!$C$118))+Control!$C$7*Calculations!$C$85*INDEX('Monthly Data'!Q:Q,Calculations!$C$116+MOD(CN65,Calculations!$C$118))+(1-Control!$C$7*Calculations!$C$87)*INDEX('Monthly Data'!R:R,Calculations!$C$116+MOD(CN65,Calculations!$C$118))</f>
        <v>1.0353752315110615E-2</v>
      </c>
      <c r="HE65" s="86">
        <f ca="1">Control!$C$7*Calculations!$C$82*INDEX('Monthly Data'!N:N,Calculations!$C$116+MOD(CO65,Calculations!$C$118))+Control!$C$7*Calculations!$C$83*INDEX('Monthly Data'!O:O,Calculations!$C$116+MOD(CO65,Calculations!$C$118))+Control!$C$7*Calculations!$C$84*INDEX('Monthly Data'!P:P,Calculations!$C$116+MOD(CO65,Calculations!$C$118))+Control!$C$7*Calculations!$C$85*INDEX('Monthly Data'!Q:Q,Calculations!$C$116+MOD(CO65,Calculations!$C$118))+(1-Control!$C$7*Calculations!$C$87)*INDEX('Monthly Data'!R:R,Calculations!$C$116+MOD(CO65,Calculations!$C$118))</f>
        <v>-4.417423226995453E-3</v>
      </c>
      <c r="HF65" s="86">
        <f ca="1">Control!$C$7*Calculations!$C$82*INDEX('Monthly Data'!N:N,Calculations!$C$116+MOD(CP65,Calculations!$C$118))+Control!$C$7*Calculations!$C$83*INDEX('Monthly Data'!O:O,Calculations!$C$116+MOD(CP65,Calculations!$C$118))+Control!$C$7*Calculations!$C$84*INDEX('Monthly Data'!P:P,Calculations!$C$116+MOD(CP65,Calculations!$C$118))+Control!$C$7*Calculations!$C$85*INDEX('Monthly Data'!Q:Q,Calculations!$C$116+MOD(CP65,Calculations!$C$118))+(1-Control!$C$7*Calculations!$C$87)*INDEX('Monthly Data'!R:R,Calculations!$C$116+MOD(CP65,Calculations!$C$118))</f>
        <v>-7.4084874653726545E-3</v>
      </c>
      <c r="HG65" s="86">
        <f ca="1">Control!$C$7*Calculations!$C$82*INDEX('Monthly Data'!N:N,Calculations!$C$116+MOD(CQ65,Calculations!$C$118))+Control!$C$7*Calculations!$C$83*INDEX('Monthly Data'!O:O,Calculations!$C$116+MOD(CQ65,Calculations!$C$118))+Control!$C$7*Calculations!$C$84*INDEX('Monthly Data'!P:P,Calculations!$C$116+MOD(CQ65,Calculations!$C$118))+Control!$C$7*Calculations!$C$85*INDEX('Monthly Data'!Q:Q,Calculations!$C$116+MOD(CQ65,Calculations!$C$118))+(1-Control!$C$7*Calculations!$C$87)*INDEX('Monthly Data'!R:R,Calculations!$C$116+MOD(CQ65,Calculations!$C$118))</f>
        <v>9.5791276036140301E-3</v>
      </c>
      <c r="HH65" s="86">
        <f ca="1">Control!$C$7*Calculations!$C$82*INDEX('Monthly Data'!N:N,Calculations!$C$116+MOD(CR65,Calculations!$C$118))+Control!$C$7*Calculations!$C$83*INDEX('Monthly Data'!O:O,Calculations!$C$116+MOD(CR65,Calculations!$C$118))+Control!$C$7*Calculations!$C$84*INDEX('Monthly Data'!P:P,Calculations!$C$116+MOD(CR65,Calculations!$C$118))+Control!$C$7*Calculations!$C$85*INDEX('Monthly Data'!Q:Q,Calculations!$C$116+MOD(CR65,Calculations!$C$118))+(1-Control!$C$7*Calculations!$C$87)*INDEX('Monthly Data'!R:R,Calculations!$C$116+MOD(CR65,Calculations!$C$118))</f>
        <v>1.3891563624307685E-2</v>
      </c>
      <c r="HI65" s="86">
        <f ca="1">Control!$C$7*Calculations!$C$82*INDEX('Monthly Data'!N:N,Calculations!$C$116+MOD(CS65,Calculations!$C$118))+Control!$C$7*Calculations!$C$83*INDEX('Monthly Data'!O:O,Calculations!$C$116+MOD(CS65,Calculations!$C$118))+Control!$C$7*Calculations!$C$84*INDEX('Monthly Data'!P:P,Calculations!$C$116+MOD(CS65,Calculations!$C$118))+Control!$C$7*Calculations!$C$85*INDEX('Monthly Data'!Q:Q,Calculations!$C$116+MOD(CS65,Calculations!$C$118))+(1-Control!$C$7*Calculations!$C$87)*INDEX('Monthly Data'!R:R,Calculations!$C$116+MOD(CS65,Calculations!$C$118))</f>
        <v>1.9073822767906517E-2</v>
      </c>
      <c r="HJ65" s="86">
        <f ca="1">Control!$C$7*Calculations!$C$82*INDEX('Monthly Data'!N:N,Calculations!$C$116+MOD(CT65,Calculations!$C$118))+Control!$C$7*Calculations!$C$83*INDEX('Monthly Data'!O:O,Calculations!$C$116+MOD(CT65,Calculations!$C$118))+Control!$C$7*Calculations!$C$84*INDEX('Monthly Data'!P:P,Calculations!$C$116+MOD(CT65,Calculations!$C$118))+Control!$C$7*Calculations!$C$85*INDEX('Monthly Data'!Q:Q,Calculations!$C$116+MOD(CT65,Calculations!$C$118))+(1-Control!$C$7*Calculations!$C$87)*INDEX('Monthly Data'!R:R,Calculations!$C$116+MOD(CT65,Calculations!$C$118))</f>
        <v>4.7768166384148329E-3</v>
      </c>
      <c r="HK65" s="86">
        <f ca="1">Control!$C$7*Calculations!$C$82*INDEX('Monthly Data'!N:N,Calculations!$C$116+MOD(CU65,Calculations!$C$118))+Control!$C$7*Calculations!$C$83*INDEX('Monthly Data'!O:O,Calculations!$C$116+MOD(CU65,Calculations!$C$118))+Control!$C$7*Calculations!$C$84*INDEX('Monthly Data'!P:P,Calculations!$C$116+MOD(CU65,Calculations!$C$118))+Control!$C$7*Calculations!$C$85*INDEX('Monthly Data'!Q:Q,Calculations!$C$116+MOD(CU65,Calculations!$C$118))+(1-Control!$C$7*Calculations!$C$87)*INDEX('Monthly Data'!R:R,Calculations!$C$116+MOD(CU65,Calculations!$C$118))</f>
        <v>6.6954569943530936E-3</v>
      </c>
      <c r="HL65" s="86">
        <f ca="1">Control!$C$7*Calculations!$C$82*INDEX('Monthly Data'!N:N,Calculations!$C$116+MOD(CV65,Calculations!$C$118))+Control!$C$7*Calculations!$C$83*INDEX('Monthly Data'!O:O,Calculations!$C$116+MOD(CV65,Calculations!$C$118))+Control!$C$7*Calculations!$C$84*INDEX('Monthly Data'!P:P,Calculations!$C$116+MOD(CV65,Calculations!$C$118))+Control!$C$7*Calculations!$C$85*INDEX('Monthly Data'!Q:Q,Calculations!$C$116+MOD(CV65,Calculations!$C$118))+(1-Control!$C$7*Calculations!$C$87)*INDEX('Monthly Data'!R:R,Calculations!$C$116+MOD(CV65,Calculations!$C$118))</f>
        <v>-2.072517756005474E-2</v>
      </c>
      <c r="HM65" s="86">
        <f ca="1">Control!$C$7*Calculations!$C$82*INDEX('Monthly Data'!N:N,Calculations!$C$116+MOD(CW65,Calculations!$C$118))+Control!$C$7*Calculations!$C$83*INDEX('Monthly Data'!O:O,Calculations!$C$116+MOD(CW65,Calculations!$C$118))+Control!$C$7*Calculations!$C$84*INDEX('Monthly Data'!P:P,Calculations!$C$116+MOD(CW65,Calculations!$C$118))+Control!$C$7*Calculations!$C$85*INDEX('Monthly Data'!Q:Q,Calculations!$C$116+MOD(CW65,Calculations!$C$118))+(1-Control!$C$7*Calculations!$C$87)*INDEX('Monthly Data'!R:R,Calculations!$C$116+MOD(CW65,Calculations!$C$118))</f>
        <v>-3.8875517825435772E-3</v>
      </c>
      <c r="HN65" s="86">
        <f ca="1">Control!$C$7*Calculations!$C$82*INDEX('Monthly Data'!N:N,Calculations!$C$116+MOD(CX65,Calculations!$C$118))+Control!$C$7*Calculations!$C$83*INDEX('Monthly Data'!O:O,Calculations!$C$116+MOD(CX65,Calculations!$C$118))+Control!$C$7*Calculations!$C$84*INDEX('Monthly Data'!P:P,Calculations!$C$116+MOD(CX65,Calculations!$C$118))+Control!$C$7*Calculations!$C$85*INDEX('Monthly Data'!Q:Q,Calculations!$C$116+MOD(CX65,Calculations!$C$118))+(1-Control!$C$7*Calculations!$C$87)*INDEX('Monthly Data'!R:R,Calculations!$C$116+MOD(CX65,Calculations!$C$118))</f>
        <v>9.5791276036140301E-3</v>
      </c>
      <c r="HO65" s="86">
        <f ca="1">Control!$C$7*Calculations!$C$82*INDEX('Monthly Data'!N:N,Calculations!$C$116+MOD(CY65,Calculations!$C$118))+Control!$C$7*Calculations!$C$83*INDEX('Monthly Data'!O:O,Calculations!$C$116+MOD(CY65,Calculations!$C$118))+Control!$C$7*Calculations!$C$84*INDEX('Monthly Data'!P:P,Calculations!$C$116+MOD(CY65,Calculations!$C$118))+Control!$C$7*Calculations!$C$85*INDEX('Monthly Data'!Q:Q,Calculations!$C$116+MOD(CY65,Calculations!$C$118))+(1-Control!$C$7*Calculations!$C$87)*INDEX('Monthly Data'!R:R,Calculations!$C$116+MOD(CY65,Calculations!$C$118))</f>
        <v>5.1279584938936244E-2</v>
      </c>
      <c r="HP65" s="86">
        <f ca="1">Control!$C$7*Calculations!$C$82*INDEX('Monthly Data'!N:N,Calculations!$C$116+MOD(CZ65,Calculations!$C$118))+Control!$C$7*Calculations!$C$83*INDEX('Monthly Data'!O:O,Calculations!$C$116+MOD(CZ65,Calculations!$C$118))+Control!$C$7*Calculations!$C$84*INDEX('Monthly Data'!P:P,Calculations!$C$116+MOD(CZ65,Calculations!$C$118))+Control!$C$7*Calculations!$C$85*INDEX('Monthly Data'!Q:Q,Calculations!$C$116+MOD(CZ65,Calculations!$C$118))+(1-Control!$C$7*Calculations!$C$87)*INDEX('Monthly Data'!R:R,Calculations!$C$116+MOD(CZ65,Calculations!$C$118))</f>
        <v>1.046389543479892E-2</v>
      </c>
      <c r="HQ65" s="86">
        <f ca="1">Control!$C$7*Calculations!$C$82*INDEX('Monthly Data'!N:N,Calculations!$C$116+MOD(DA65,Calculations!$C$118))+Control!$C$7*Calculations!$C$83*INDEX('Monthly Data'!O:O,Calculations!$C$116+MOD(DA65,Calculations!$C$118))+Control!$C$7*Calculations!$C$84*INDEX('Monthly Data'!P:P,Calculations!$C$116+MOD(DA65,Calculations!$C$118))+Control!$C$7*Calculations!$C$85*INDEX('Monthly Data'!Q:Q,Calculations!$C$116+MOD(DA65,Calculations!$C$118))+(1-Control!$C$7*Calculations!$C$87)*INDEX('Monthly Data'!R:R,Calculations!$C$116+MOD(DA65,Calculations!$C$118))</f>
        <v>-7.8872955230675015E-3</v>
      </c>
      <c r="HR65" s="86">
        <f ca="1">Control!$C$7*Calculations!$C$82*INDEX('Monthly Data'!N:N,Calculations!$C$116+MOD(DB65,Calculations!$C$118))+Control!$C$7*Calculations!$C$83*INDEX('Monthly Data'!O:O,Calculations!$C$116+MOD(DB65,Calculations!$C$118))+Control!$C$7*Calculations!$C$84*INDEX('Monthly Data'!P:P,Calculations!$C$116+MOD(DB65,Calculations!$C$118))+Control!$C$7*Calculations!$C$85*INDEX('Monthly Data'!Q:Q,Calculations!$C$116+MOD(DB65,Calculations!$C$118))+(1-Control!$C$7*Calculations!$C$87)*INDEX('Monthly Data'!R:R,Calculations!$C$116+MOD(DB65,Calculations!$C$118))</f>
        <v>-4.417423226995453E-3</v>
      </c>
      <c r="HS65" s="86">
        <f ca="1">Control!$C$7*Calculations!$C$82*INDEX('Monthly Data'!N:N,Calculations!$C$116+MOD(DC65,Calculations!$C$118))+Control!$C$7*Calculations!$C$83*INDEX('Monthly Data'!O:O,Calculations!$C$116+MOD(DC65,Calculations!$C$118))+Control!$C$7*Calculations!$C$84*INDEX('Monthly Data'!P:P,Calculations!$C$116+MOD(DC65,Calculations!$C$118))+Control!$C$7*Calculations!$C$85*INDEX('Monthly Data'!Q:Q,Calculations!$C$116+MOD(DC65,Calculations!$C$118))+(1-Control!$C$7*Calculations!$C$87)*INDEX('Monthly Data'!R:R,Calculations!$C$116+MOD(DC65,Calculations!$C$118))</f>
        <v>1.5108777406081684E-3</v>
      </c>
      <c r="HT65" s="86">
        <f ca="1">Control!$C$7*Calculations!$C$82*INDEX('Monthly Data'!N:N,Calculations!$C$116+MOD(DD65,Calculations!$C$118))+Control!$C$7*Calculations!$C$83*INDEX('Monthly Data'!O:O,Calculations!$C$116+MOD(DD65,Calculations!$C$118))+Control!$C$7*Calculations!$C$84*INDEX('Monthly Data'!P:P,Calculations!$C$116+MOD(DD65,Calculations!$C$118))+Control!$C$7*Calculations!$C$85*INDEX('Monthly Data'!Q:Q,Calculations!$C$116+MOD(DD65,Calculations!$C$118))+(1-Control!$C$7*Calculations!$C$87)*INDEX('Monthly Data'!R:R,Calculations!$C$116+MOD(DD65,Calculations!$C$118))</f>
        <v>3.4808428836917149E-3</v>
      </c>
      <c r="HU65" s="86">
        <f ca="1">Control!$C$7*Calculations!$C$82*INDEX('Monthly Data'!N:N,Calculations!$C$116+MOD(DE65,Calculations!$C$118))+Control!$C$7*Calculations!$C$83*INDEX('Monthly Data'!O:O,Calculations!$C$116+MOD(DE65,Calculations!$C$118))+Control!$C$7*Calculations!$C$84*INDEX('Monthly Data'!P:P,Calculations!$C$116+MOD(DE65,Calculations!$C$118))+Control!$C$7*Calculations!$C$85*INDEX('Monthly Data'!Q:Q,Calculations!$C$116+MOD(DE65,Calculations!$C$118))+(1-Control!$C$7*Calculations!$C$87)*INDEX('Monthly Data'!R:R,Calculations!$C$116+MOD(DE65,Calculations!$C$118))</f>
        <v>-1.9947061878162777E-2</v>
      </c>
      <c r="HV65" s="86">
        <f ca="1">Control!$C$7*Calculations!$C$82*INDEX('Monthly Data'!N:N,Calculations!$C$116+MOD(DF65,Calculations!$C$118))+Control!$C$7*Calculations!$C$83*INDEX('Monthly Data'!O:O,Calculations!$C$116+MOD(DF65,Calculations!$C$118))+Control!$C$7*Calculations!$C$84*INDEX('Monthly Data'!P:P,Calculations!$C$116+MOD(DF65,Calculations!$C$118))+Control!$C$7*Calculations!$C$85*INDEX('Monthly Data'!Q:Q,Calculations!$C$116+MOD(DF65,Calculations!$C$118))+(1-Control!$C$7*Calculations!$C$87)*INDEX('Monthly Data'!R:R,Calculations!$C$116+MOD(DF65,Calculations!$C$118))</f>
        <v>1.0627294914941248E-2</v>
      </c>
      <c r="HW65" s="86">
        <f ca="1">Control!$C$7*Calculations!$C$82*INDEX('Monthly Data'!N:N,Calculations!$C$116+MOD(DG65,Calculations!$C$118))+Control!$C$7*Calculations!$C$83*INDEX('Monthly Data'!O:O,Calculations!$C$116+MOD(DG65,Calculations!$C$118))+Control!$C$7*Calculations!$C$84*INDEX('Monthly Data'!P:P,Calculations!$C$116+MOD(DG65,Calculations!$C$118))+Control!$C$7*Calculations!$C$85*INDEX('Monthly Data'!Q:Q,Calculations!$C$116+MOD(DG65,Calculations!$C$118))+(1-Control!$C$7*Calculations!$C$87)*INDEX('Monthly Data'!R:R,Calculations!$C$116+MOD(DG65,Calculations!$C$118))</f>
        <v>1.50127906355989E-2</v>
      </c>
      <c r="HX65" s="86">
        <f ca="1">Control!$C$7*Calculations!$C$82*INDEX('Monthly Data'!N:N,Calculations!$C$116+MOD(DH65,Calculations!$C$118))+Control!$C$7*Calculations!$C$83*INDEX('Monthly Data'!O:O,Calculations!$C$116+MOD(DH65,Calculations!$C$118))+Control!$C$7*Calculations!$C$84*INDEX('Monthly Data'!P:P,Calculations!$C$116+MOD(DH65,Calculations!$C$118))+Control!$C$7*Calculations!$C$85*INDEX('Monthly Data'!Q:Q,Calculations!$C$116+MOD(DH65,Calculations!$C$118))+(1-Control!$C$7*Calculations!$C$87)*INDEX('Monthly Data'!R:R,Calculations!$C$116+MOD(DH65,Calculations!$C$118))</f>
        <v>-1.5984879994281095E-2</v>
      </c>
      <c r="HY65" s="86">
        <f ca="1">Control!$C$7*Calculations!$C$82*INDEX('Monthly Data'!N:N,Calculations!$C$116+MOD(DI65,Calculations!$C$118))+Control!$C$7*Calculations!$C$83*INDEX('Monthly Data'!O:O,Calculations!$C$116+MOD(DI65,Calculations!$C$118))+Control!$C$7*Calculations!$C$84*INDEX('Monthly Data'!P:P,Calculations!$C$116+MOD(DI65,Calculations!$C$118))+Control!$C$7*Calculations!$C$85*INDEX('Monthly Data'!Q:Q,Calculations!$C$116+MOD(DI65,Calculations!$C$118))+(1-Control!$C$7*Calculations!$C$87)*INDEX('Monthly Data'!R:R,Calculations!$C$116+MOD(DI65,Calculations!$C$118))</f>
        <v>-9.8327855560634558E-3</v>
      </c>
      <c r="HZ65" s="86">
        <f ca="1">Control!$C$7*Calculations!$C$82*INDEX('Monthly Data'!N:N,Calculations!$C$116+MOD(DJ65,Calculations!$C$118))+Control!$C$7*Calculations!$C$83*INDEX('Monthly Data'!O:O,Calculations!$C$116+MOD(DJ65,Calculations!$C$118))+Control!$C$7*Calculations!$C$84*INDEX('Monthly Data'!P:P,Calculations!$C$116+MOD(DJ65,Calculations!$C$118))+Control!$C$7*Calculations!$C$85*INDEX('Monthly Data'!Q:Q,Calculations!$C$116+MOD(DJ65,Calculations!$C$118))+(1-Control!$C$7*Calculations!$C$87)*INDEX('Monthly Data'!R:R,Calculations!$C$116+MOD(DJ65,Calculations!$C$118))</f>
        <v>-2.072517756005474E-2</v>
      </c>
      <c r="IA65" s="86">
        <f ca="1">Control!$C$7*Calculations!$C$82*INDEX('Monthly Data'!N:N,Calculations!$C$116+MOD(DK65,Calculations!$C$118))+Control!$C$7*Calculations!$C$83*INDEX('Monthly Data'!O:O,Calculations!$C$116+MOD(DK65,Calculations!$C$118))+Control!$C$7*Calculations!$C$84*INDEX('Monthly Data'!P:P,Calculations!$C$116+MOD(DK65,Calculations!$C$118))+Control!$C$7*Calculations!$C$85*INDEX('Monthly Data'!Q:Q,Calculations!$C$116+MOD(DK65,Calculations!$C$118))+(1-Control!$C$7*Calculations!$C$87)*INDEX('Monthly Data'!R:R,Calculations!$C$116+MOD(DK65,Calculations!$C$118))</f>
        <v>1.5758278480433856E-2</v>
      </c>
      <c r="IB65" s="86">
        <f ca="1">Control!$C$7*Calculations!$C$82*INDEX('Monthly Data'!N:N,Calculations!$C$116+MOD(DL65,Calculations!$C$118))+Control!$C$7*Calculations!$C$83*INDEX('Monthly Data'!O:O,Calculations!$C$116+MOD(DL65,Calculations!$C$118))+Control!$C$7*Calculations!$C$84*INDEX('Monthly Data'!P:P,Calculations!$C$116+MOD(DL65,Calculations!$C$118))+Control!$C$7*Calculations!$C$85*INDEX('Monthly Data'!Q:Q,Calculations!$C$116+MOD(DL65,Calculations!$C$118))+(1-Control!$C$7*Calculations!$C$87)*INDEX('Monthly Data'!R:R,Calculations!$C$116+MOD(DL65,Calculations!$C$118))</f>
        <v>1.2954540023127663E-2</v>
      </c>
      <c r="IC65" s="86">
        <f ca="1">Control!$C$7*Calculations!$C$82*INDEX('Monthly Data'!N:N,Calculations!$C$116+MOD(DM65,Calculations!$C$118))+Control!$C$7*Calculations!$C$83*INDEX('Monthly Data'!O:O,Calculations!$C$116+MOD(DM65,Calculations!$C$118))+Control!$C$7*Calculations!$C$84*INDEX('Monthly Data'!P:P,Calculations!$C$116+MOD(DM65,Calculations!$C$118))+Control!$C$7*Calculations!$C$85*INDEX('Monthly Data'!Q:Q,Calculations!$C$116+MOD(DM65,Calculations!$C$118))+(1-Control!$C$7*Calculations!$C$87)*INDEX('Monthly Data'!R:R,Calculations!$C$116+MOD(DM65,Calculations!$C$118))</f>
        <v>-1.880155173376722E-2</v>
      </c>
      <c r="ID65" s="86">
        <f ca="1">Control!$C$7*Calculations!$C$82*INDEX('Monthly Data'!N:N,Calculations!$C$116+MOD(DN65,Calculations!$C$118))+Control!$C$7*Calculations!$C$83*INDEX('Monthly Data'!O:O,Calculations!$C$116+MOD(DN65,Calculations!$C$118))+Control!$C$7*Calculations!$C$84*INDEX('Monthly Data'!P:P,Calculations!$C$116+MOD(DN65,Calculations!$C$118))+Control!$C$7*Calculations!$C$85*INDEX('Monthly Data'!Q:Q,Calculations!$C$116+MOD(DN65,Calculations!$C$118))+(1-Control!$C$7*Calculations!$C$87)*INDEX('Monthly Data'!R:R,Calculations!$C$116+MOD(DN65,Calculations!$C$118))</f>
        <v>4.4327772793586687E-3</v>
      </c>
      <c r="IE65" s="86">
        <f ca="1">Control!$C$7*Calculations!$C$82*INDEX('Monthly Data'!N:N,Calculations!$C$116+MOD(DO65,Calculations!$C$118))+Control!$C$7*Calculations!$C$83*INDEX('Monthly Data'!O:O,Calculations!$C$116+MOD(DO65,Calculations!$C$118))+Control!$C$7*Calculations!$C$84*INDEX('Monthly Data'!P:P,Calculations!$C$116+MOD(DO65,Calculations!$C$118))+Control!$C$7*Calculations!$C$85*INDEX('Monthly Data'!Q:Q,Calculations!$C$116+MOD(DO65,Calculations!$C$118))+(1-Control!$C$7*Calculations!$C$87)*INDEX('Monthly Data'!R:R,Calculations!$C$116+MOD(DO65,Calculations!$C$118))</f>
        <v>1.3891304280773396E-2</v>
      </c>
      <c r="IF65" s="86">
        <f ca="1">Control!$C$7*Calculations!$C$82*INDEX('Monthly Data'!N:N,Calculations!$C$116+MOD(DP65,Calculations!$C$118))+Control!$C$7*Calculations!$C$83*INDEX('Monthly Data'!O:O,Calculations!$C$116+MOD(DP65,Calculations!$C$118))+Control!$C$7*Calculations!$C$84*INDEX('Monthly Data'!P:P,Calculations!$C$116+MOD(DP65,Calculations!$C$118))+Control!$C$7*Calculations!$C$85*INDEX('Monthly Data'!Q:Q,Calculations!$C$116+MOD(DP65,Calculations!$C$118))+(1-Control!$C$7*Calculations!$C$87)*INDEX('Monthly Data'!R:R,Calculations!$C$116+MOD(DP65,Calculations!$C$118))</f>
        <v>7.5897487599915015E-3</v>
      </c>
      <c r="IG65" s="88">
        <f ca="1">Control!$C$8*(1+DQ65)*(1+DR65)*(1+DS65)*(1+DT65)*(1+DU65)*(1+DV65)*(1+DW65)*(1+DX65)*(1+DY65)*(1+DZ65)*(1+EA65)*(1+EB65)*(1+EC65)*(1+ED65)*(1+EE65)*(1+EF65)*(1+EG65)*(1+EH65)*(1+EI65)*(1+EJ65)*(1+EK65)*(1+EL65)*(1+EM65)*(1+EN65)*(1+EO65)*(1+EP65)*(1+EQ65)*(1+ER65)*(1+ES65)*(1+ET65)*(1+EU65)*(1+EV65)*(1+EW65)*(1+EX65)*(1+EY65)*(1+EZ65)*(1+FA65)*(1+FB65)*(1+FC65)*(1+FD65)*(1+FE65)*(1+FF65)*(1+FG65)*(1+FH65)*(1+FI65)*(1+FJ65)*(1+FK65)*(1+FL65)*(1+FM65)*(1+FN65)*(1+FO65)*(1+FP65)*(1+FQ65)*(1+FR65)*(1+FS65)*(1+FT65)*(1+FU65)*(1+FV65)*(1+FW65)*(1+FX65)*(1+FY65)*(1+FZ65)*(1+GA65)*(1+GB65)*(1+GC65)*(1+GD65)*(1+GE65)*(1+GF65)*(1+GG65)*(1+GH65)*(1+GI65)*(1+GJ65)*(1+GK65)*(1+GL65)*(1+GM65)*(1+GN65)*(1+GO65)*(1+GP65)*(1+GQ65)*(1+GR65)*(1+GS65)*(1+GT65)*(1+GU65)*(1+GV65)*(1+GW65)*(1+GX65)*(1+GY65)*(1+GZ65)*(1+HA65)*(1+HB65)*(1+HC65)*(1+HD65)*(1+HE65)*(1+HF65)*(1+HG65)*(1+HH65)*(1+HI65)*(1+HJ65)*(1+HK65)*(1+HL65)*(1+HM65)*(1+HN65)*(1+HO65)*(1+HP65)*(1+HQ65)*(1+HR65)*(1+HS65)*(1+HT65)*(1+HU65)*(1+HV65)*(1+HW65)*(1+HX65)*(1+HY65)*(1+HZ65)*(1+IA65)*(1+IB65)*(1+IC65)*(1+ID65)*(1+IE65)*(1+IF65)</f>
        <v>86997.496717844508</v>
      </c>
    </row>
    <row r="66" spans="1:241" x14ac:dyDescent="0.25">
      <c r="A66">
        <v>50</v>
      </c>
      <c r="B66">
        <v>65</v>
      </c>
      <c r="C66">
        <v>108</v>
      </c>
      <c r="D66">
        <v>88</v>
      </c>
      <c r="E66">
        <v>100</v>
      </c>
      <c r="F66">
        <v>109</v>
      </c>
      <c r="G66">
        <v>20</v>
      </c>
      <c r="H66">
        <v>0</v>
      </c>
      <c r="I66">
        <v>75</v>
      </c>
      <c r="J66">
        <v>14</v>
      </c>
      <c r="K66">
        <v>108</v>
      </c>
      <c r="L66">
        <v>93</v>
      </c>
      <c r="M66">
        <v>26</v>
      </c>
      <c r="N66">
        <v>71</v>
      </c>
      <c r="O66">
        <v>103</v>
      </c>
      <c r="P66">
        <v>90</v>
      </c>
      <c r="Q66">
        <v>115</v>
      </c>
      <c r="R66">
        <v>111</v>
      </c>
      <c r="S66">
        <v>74</v>
      </c>
      <c r="T66">
        <v>113</v>
      </c>
      <c r="U66">
        <v>110</v>
      </c>
      <c r="V66">
        <v>26</v>
      </c>
      <c r="W66">
        <v>5</v>
      </c>
      <c r="X66">
        <v>98</v>
      </c>
      <c r="Y66">
        <v>75</v>
      </c>
      <c r="Z66">
        <v>67</v>
      </c>
      <c r="AA66">
        <v>15</v>
      </c>
      <c r="AB66">
        <v>77</v>
      </c>
      <c r="AC66">
        <v>113</v>
      </c>
      <c r="AD66">
        <v>24</v>
      </c>
      <c r="AE66">
        <v>26</v>
      </c>
      <c r="AF66">
        <v>56</v>
      </c>
      <c r="AG66">
        <v>105</v>
      </c>
      <c r="AH66">
        <v>102</v>
      </c>
      <c r="AI66">
        <v>102</v>
      </c>
      <c r="AJ66">
        <v>109</v>
      </c>
      <c r="AK66">
        <v>78</v>
      </c>
      <c r="AL66">
        <v>1</v>
      </c>
      <c r="AM66">
        <v>104</v>
      </c>
      <c r="AN66">
        <v>21</v>
      </c>
      <c r="AO66">
        <v>78</v>
      </c>
      <c r="AP66">
        <v>0</v>
      </c>
      <c r="AQ66">
        <v>90</v>
      </c>
      <c r="AR66">
        <v>60</v>
      </c>
      <c r="AS66">
        <v>74</v>
      </c>
      <c r="AT66">
        <v>52</v>
      </c>
      <c r="AU66">
        <v>87</v>
      </c>
      <c r="AV66">
        <v>100</v>
      </c>
      <c r="AW66">
        <v>43</v>
      </c>
      <c r="AX66">
        <v>63</v>
      </c>
      <c r="AY66">
        <v>28</v>
      </c>
      <c r="AZ66">
        <v>58</v>
      </c>
      <c r="BA66">
        <v>91</v>
      </c>
      <c r="BB66">
        <v>101</v>
      </c>
      <c r="BC66">
        <v>12</v>
      </c>
      <c r="BD66">
        <v>94</v>
      </c>
      <c r="BE66">
        <v>112</v>
      </c>
      <c r="BF66">
        <v>13</v>
      </c>
      <c r="BG66">
        <v>8</v>
      </c>
      <c r="BH66">
        <v>69</v>
      </c>
      <c r="BI66">
        <v>26</v>
      </c>
      <c r="BJ66">
        <v>63</v>
      </c>
      <c r="BK66">
        <v>3</v>
      </c>
      <c r="BL66">
        <v>110</v>
      </c>
      <c r="BM66">
        <v>4</v>
      </c>
      <c r="BN66">
        <v>34</v>
      </c>
      <c r="BO66">
        <v>59</v>
      </c>
      <c r="BP66">
        <v>7</v>
      </c>
      <c r="BQ66">
        <v>75</v>
      </c>
      <c r="BR66">
        <v>40</v>
      </c>
      <c r="BS66">
        <v>19</v>
      </c>
      <c r="BT66">
        <v>68</v>
      </c>
      <c r="BU66">
        <v>27</v>
      </c>
      <c r="BV66">
        <v>87</v>
      </c>
      <c r="BW66">
        <v>107</v>
      </c>
      <c r="BX66">
        <v>5</v>
      </c>
      <c r="BY66">
        <v>0</v>
      </c>
      <c r="BZ66">
        <v>82</v>
      </c>
      <c r="CA66">
        <v>44</v>
      </c>
      <c r="CB66">
        <v>53</v>
      </c>
      <c r="CC66">
        <v>54</v>
      </c>
      <c r="CD66">
        <v>88</v>
      </c>
      <c r="CE66">
        <v>67</v>
      </c>
      <c r="CF66">
        <v>29</v>
      </c>
      <c r="CG66">
        <v>109</v>
      </c>
      <c r="CH66">
        <v>21</v>
      </c>
      <c r="CI66">
        <v>36</v>
      </c>
      <c r="CJ66">
        <v>39</v>
      </c>
      <c r="CK66">
        <v>53</v>
      </c>
      <c r="CL66">
        <v>63</v>
      </c>
      <c r="CM66">
        <v>117</v>
      </c>
      <c r="CN66">
        <v>16</v>
      </c>
      <c r="CO66">
        <v>95</v>
      </c>
      <c r="CP66">
        <v>103</v>
      </c>
      <c r="CQ66">
        <v>71</v>
      </c>
      <c r="CR66">
        <v>76</v>
      </c>
      <c r="CS66">
        <v>62</v>
      </c>
      <c r="CT66">
        <v>72</v>
      </c>
      <c r="CU66">
        <v>21</v>
      </c>
      <c r="CV66">
        <v>73</v>
      </c>
      <c r="CW66">
        <v>108</v>
      </c>
      <c r="CX66">
        <v>113</v>
      </c>
      <c r="CY66">
        <v>18</v>
      </c>
      <c r="CZ66">
        <v>82</v>
      </c>
      <c r="DA66">
        <v>54</v>
      </c>
      <c r="DB66">
        <v>74</v>
      </c>
      <c r="DC66">
        <v>73</v>
      </c>
      <c r="DD66">
        <v>3</v>
      </c>
      <c r="DE66">
        <v>104</v>
      </c>
      <c r="DF66">
        <v>30</v>
      </c>
      <c r="DG66">
        <v>78</v>
      </c>
      <c r="DH66">
        <v>69</v>
      </c>
      <c r="DI66">
        <v>98</v>
      </c>
      <c r="DJ66">
        <v>96</v>
      </c>
      <c r="DK66">
        <v>16</v>
      </c>
      <c r="DL66">
        <v>117</v>
      </c>
      <c r="DM66">
        <v>32</v>
      </c>
      <c r="DN66">
        <v>48</v>
      </c>
      <c r="DO66">
        <v>17</v>
      </c>
      <c r="DP66">
        <v>23</v>
      </c>
      <c r="DQ66" s="86">
        <f ca="1">Control!$C$7*Calculations!$C$82*INDEX('Monthly Data'!N:N,Calculations!$C$116+MOD(A66,Calculations!$C$118))+Control!$C$7*Calculations!$C$83*INDEX('Monthly Data'!O:O,Calculations!$C$116+MOD(A66,Calculations!$C$118))+Control!$C$7*Calculations!$C$84*INDEX('Monthly Data'!P:P,Calculations!$C$116+MOD(A66,Calculations!$C$118))+Control!$C$7*Calculations!$C$85*INDEX('Monthly Data'!Q:Q,Calculations!$C$116+MOD(A66,Calculations!$C$118))+(1-Control!$C$7*Calculations!$C$87)*INDEX('Monthly Data'!R:R,Calculations!$C$116+MOD(A66,Calculations!$C$118))</f>
        <v>6.1009361253630504E-2</v>
      </c>
      <c r="DR66" s="86">
        <f ca="1">Control!$C$7*Calculations!$C$82*INDEX('Monthly Data'!N:N,Calculations!$C$116+MOD(B66,Calculations!$C$118))+Control!$C$7*Calculations!$C$83*INDEX('Monthly Data'!O:O,Calculations!$C$116+MOD(B66,Calculations!$C$118))+Control!$C$7*Calculations!$C$84*INDEX('Monthly Data'!P:P,Calculations!$C$116+MOD(B66,Calculations!$C$118))+Control!$C$7*Calculations!$C$85*INDEX('Monthly Data'!Q:Q,Calculations!$C$116+MOD(B66,Calculations!$C$118))+(1-Control!$C$7*Calculations!$C$87)*INDEX('Monthly Data'!R:R,Calculations!$C$116+MOD(B66,Calculations!$C$118))</f>
        <v>-1.3959200237295809E-2</v>
      </c>
      <c r="DS66" s="86">
        <f ca="1">Control!$C$7*Calculations!$C$82*INDEX('Monthly Data'!N:N,Calculations!$C$116+MOD(C66,Calculations!$C$118))+Control!$C$7*Calculations!$C$83*INDEX('Monthly Data'!O:O,Calculations!$C$116+MOD(C66,Calculations!$C$118))+Control!$C$7*Calculations!$C$84*INDEX('Monthly Data'!P:P,Calculations!$C$116+MOD(C66,Calculations!$C$118))+Control!$C$7*Calculations!$C$85*INDEX('Monthly Data'!Q:Q,Calculations!$C$116+MOD(C66,Calculations!$C$118))+(1-Control!$C$7*Calculations!$C$87)*INDEX('Monthly Data'!R:R,Calculations!$C$116+MOD(C66,Calculations!$C$118))</f>
        <v>1.7073665854433945E-2</v>
      </c>
      <c r="DT66" s="86">
        <f ca="1">Control!$C$7*Calculations!$C$82*INDEX('Monthly Data'!N:N,Calculations!$C$116+MOD(D66,Calculations!$C$118))+Control!$C$7*Calculations!$C$83*INDEX('Monthly Data'!O:O,Calculations!$C$116+MOD(D66,Calculations!$C$118))+Control!$C$7*Calculations!$C$84*INDEX('Monthly Data'!P:P,Calculations!$C$116+MOD(D66,Calculations!$C$118))+Control!$C$7*Calculations!$C$85*INDEX('Monthly Data'!Q:Q,Calculations!$C$116+MOD(D66,Calculations!$C$118))+(1-Control!$C$7*Calculations!$C$87)*INDEX('Monthly Data'!R:R,Calculations!$C$116+MOD(D66,Calculations!$C$118))</f>
        <v>6.4539397490030407E-3</v>
      </c>
      <c r="DU66" s="86">
        <f ca="1">Control!$C$7*Calculations!$C$82*INDEX('Monthly Data'!N:N,Calculations!$C$116+MOD(E66,Calculations!$C$118))+Control!$C$7*Calculations!$C$83*INDEX('Monthly Data'!O:O,Calculations!$C$116+MOD(E66,Calculations!$C$118))+Control!$C$7*Calculations!$C$84*INDEX('Monthly Data'!P:P,Calculations!$C$116+MOD(E66,Calculations!$C$118))+Control!$C$7*Calculations!$C$85*INDEX('Monthly Data'!Q:Q,Calculations!$C$116+MOD(E66,Calculations!$C$118))+(1-Control!$C$7*Calculations!$C$87)*INDEX('Monthly Data'!R:R,Calculations!$C$116+MOD(E66,Calculations!$C$118))</f>
        <v>1.7599621212565995E-2</v>
      </c>
      <c r="DV66" s="86">
        <f ca="1">Control!$C$7*Calculations!$C$82*INDEX('Monthly Data'!N:N,Calculations!$C$116+MOD(F66,Calculations!$C$118))+Control!$C$7*Calculations!$C$83*INDEX('Monthly Data'!O:O,Calculations!$C$116+MOD(F66,Calculations!$C$118))+Control!$C$7*Calculations!$C$84*INDEX('Monthly Data'!P:P,Calculations!$C$116+MOD(F66,Calculations!$C$118))+Control!$C$7*Calculations!$C$85*INDEX('Monthly Data'!Q:Q,Calculations!$C$116+MOD(F66,Calculations!$C$118))+(1-Control!$C$7*Calculations!$C$87)*INDEX('Monthly Data'!R:R,Calculations!$C$116+MOD(F66,Calculations!$C$118))</f>
        <v>1.0921298083007208E-2</v>
      </c>
      <c r="DW66" s="86">
        <f ca="1">Control!$C$7*Calculations!$C$82*INDEX('Monthly Data'!N:N,Calculations!$C$116+MOD(G66,Calculations!$C$118))+Control!$C$7*Calculations!$C$83*INDEX('Monthly Data'!O:O,Calculations!$C$116+MOD(G66,Calculations!$C$118))+Control!$C$7*Calculations!$C$84*INDEX('Monthly Data'!P:P,Calculations!$C$116+MOD(G66,Calculations!$C$118))+Control!$C$7*Calculations!$C$85*INDEX('Monthly Data'!Q:Q,Calculations!$C$116+MOD(G66,Calculations!$C$118))+(1-Control!$C$7*Calculations!$C$87)*INDEX('Monthly Data'!R:R,Calculations!$C$116+MOD(G66,Calculations!$C$118))</f>
        <v>3.9251937367756782E-3</v>
      </c>
      <c r="DX66" s="86">
        <f ca="1">Control!$C$7*Calculations!$C$82*INDEX('Monthly Data'!N:N,Calculations!$C$116+MOD(H66,Calculations!$C$118))+Control!$C$7*Calculations!$C$83*INDEX('Monthly Data'!O:O,Calculations!$C$116+MOD(H66,Calculations!$C$118))+Control!$C$7*Calculations!$C$84*INDEX('Monthly Data'!P:P,Calculations!$C$116+MOD(H66,Calculations!$C$118))+Control!$C$7*Calculations!$C$85*INDEX('Monthly Data'!Q:Q,Calculations!$C$116+MOD(H66,Calculations!$C$118))+(1-Control!$C$7*Calculations!$C$87)*INDEX('Monthly Data'!R:R,Calculations!$C$116+MOD(H66,Calculations!$C$118))</f>
        <v>1.4915555251167555E-3</v>
      </c>
      <c r="DY66" s="86">
        <f ca="1">Control!$C$7*Calculations!$C$82*INDEX('Monthly Data'!N:N,Calculations!$C$116+MOD(I66,Calculations!$C$118))+Control!$C$7*Calculations!$C$83*INDEX('Monthly Data'!O:O,Calculations!$C$116+MOD(I66,Calculations!$C$118))+Control!$C$7*Calculations!$C$84*INDEX('Monthly Data'!P:P,Calculations!$C$116+MOD(I66,Calculations!$C$118))+Control!$C$7*Calculations!$C$85*INDEX('Monthly Data'!Q:Q,Calculations!$C$116+MOD(I66,Calculations!$C$118))+(1-Control!$C$7*Calculations!$C$87)*INDEX('Monthly Data'!R:R,Calculations!$C$116+MOD(I66,Calculations!$C$118))</f>
        <v>-2.0259958308006688E-2</v>
      </c>
      <c r="DZ66" s="86">
        <f ca="1">Control!$C$7*Calculations!$C$82*INDEX('Monthly Data'!N:N,Calculations!$C$116+MOD(J66,Calculations!$C$118))+Control!$C$7*Calculations!$C$83*INDEX('Monthly Data'!O:O,Calculations!$C$116+MOD(J66,Calculations!$C$118))+Control!$C$7*Calculations!$C$84*INDEX('Monthly Data'!P:P,Calculations!$C$116+MOD(J66,Calculations!$C$118))+Control!$C$7*Calculations!$C$85*INDEX('Monthly Data'!Q:Q,Calculations!$C$116+MOD(J66,Calculations!$C$118))+(1-Control!$C$7*Calculations!$C$87)*INDEX('Monthly Data'!R:R,Calculations!$C$116+MOD(J66,Calculations!$C$118))</f>
        <v>9.5791276036140301E-3</v>
      </c>
      <c r="EA66" s="86">
        <f ca="1">Control!$C$7*Calculations!$C$82*INDEX('Monthly Data'!N:N,Calculations!$C$116+MOD(K66,Calculations!$C$118))+Control!$C$7*Calculations!$C$83*INDEX('Monthly Data'!O:O,Calculations!$C$116+MOD(K66,Calculations!$C$118))+Control!$C$7*Calculations!$C$84*INDEX('Monthly Data'!P:P,Calculations!$C$116+MOD(K66,Calculations!$C$118))+Control!$C$7*Calculations!$C$85*INDEX('Monthly Data'!Q:Q,Calculations!$C$116+MOD(K66,Calculations!$C$118))+(1-Control!$C$7*Calculations!$C$87)*INDEX('Monthly Data'!R:R,Calculations!$C$116+MOD(K66,Calculations!$C$118))</f>
        <v>1.7073665854433945E-2</v>
      </c>
      <c r="EB66" s="86">
        <f ca="1">Control!$C$7*Calculations!$C$82*INDEX('Monthly Data'!N:N,Calculations!$C$116+MOD(L66,Calculations!$C$118))+Control!$C$7*Calculations!$C$83*INDEX('Monthly Data'!O:O,Calculations!$C$116+MOD(L66,Calculations!$C$118))+Control!$C$7*Calculations!$C$84*INDEX('Monthly Data'!P:P,Calculations!$C$116+MOD(L66,Calculations!$C$118))+Control!$C$7*Calculations!$C$85*INDEX('Monthly Data'!Q:Q,Calculations!$C$116+MOD(L66,Calculations!$C$118))+(1-Control!$C$7*Calculations!$C$87)*INDEX('Monthly Data'!R:R,Calculations!$C$116+MOD(L66,Calculations!$C$118))</f>
        <v>1.1809891087585166E-2</v>
      </c>
      <c r="EC66" s="86">
        <f ca="1">Control!$C$7*Calculations!$C$82*INDEX('Monthly Data'!N:N,Calculations!$C$116+MOD(M66,Calculations!$C$118))+Control!$C$7*Calculations!$C$83*INDEX('Monthly Data'!O:O,Calculations!$C$116+MOD(M66,Calculations!$C$118))+Control!$C$7*Calculations!$C$84*INDEX('Monthly Data'!P:P,Calculations!$C$116+MOD(M66,Calculations!$C$118))+Control!$C$7*Calculations!$C$85*INDEX('Monthly Data'!Q:Q,Calculations!$C$116+MOD(M66,Calculations!$C$118))+(1-Control!$C$7*Calculations!$C$87)*INDEX('Monthly Data'!R:R,Calculations!$C$116+MOD(M66,Calculations!$C$118))</f>
        <v>6.3250222980707482E-3</v>
      </c>
      <c r="ED66" s="86">
        <f ca="1">Control!$C$7*Calculations!$C$82*INDEX('Monthly Data'!N:N,Calculations!$C$116+MOD(N66,Calculations!$C$118))+Control!$C$7*Calculations!$C$83*INDEX('Monthly Data'!O:O,Calculations!$C$116+MOD(N66,Calculations!$C$118))+Control!$C$7*Calculations!$C$84*INDEX('Monthly Data'!P:P,Calculations!$C$116+MOD(N66,Calculations!$C$118))+Control!$C$7*Calculations!$C$85*INDEX('Monthly Data'!Q:Q,Calculations!$C$116+MOD(N66,Calculations!$C$118))+(1-Control!$C$7*Calculations!$C$87)*INDEX('Monthly Data'!R:R,Calculations!$C$116+MOD(N66,Calculations!$C$118))</f>
        <v>-2.072517756005474E-2</v>
      </c>
      <c r="EE66" s="86">
        <f ca="1">Control!$C$7*Calculations!$C$82*INDEX('Monthly Data'!N:N,Calculations!$C$116+MOD(O66,Calculations!$C$118))+Control!$C$7*Calculations!$C$83*INDEX('Monthly Data'!O:O,Calculations!$C$116+MOD(O66,Calculations!$C$118))+Control!$C$7*Calculations!$C$84*INDEX('Monthly Data'!P:P,Calculations!$C$116+MOD(O66,Calculations!$C$118))+Control!$C$7*Calculations!$C$85*INDEX('Monthly Data'!Q:Q,Calculations!$C$116+MOD(O66,Calculations!$C$118))+(1-Control!$C$7*Calculations!$C$87)*INDEX('Monthly Data'!R:R,Calculations!$C$116+MOD(O66,Calculations!$C$118))</f>
        <v>5.1972609868760735E-3</v>
      </c>
      <c r="EF66" s="86">
        <f ca="1">Control!$C$7*Calculations!$C$82*INDEX('Monthly Data'!N:N,Calculations!$C$116+MOD(P66,Calculations!$C$118))+Control!$C$7*Calculations!$C$83*INDEX('Monthly Data'!O:O,Calculations!$C$116+MOD(P66,Calculations!$C$118))+Control!$C$7*Calculations!$C$84*INDEX('Monthly Data'!P:P,Calculations!$C$116+MOD(P66,Calculations!$C$118))+Control!$C$7*Calculations!$C$85*INDEX('Monthly Data'!Q:Q,Calculations!$C$116+MOD(P66,Calculations!$C$118))+(1-Control!$C$7*Calculations!$C$87)*INDEX('Monthly Data'!R:R,Calculations!$C$116+MOD(P66,Calculations!$C$118))</f>
        <v>1.7831091590102856E-2</v>
      </c>
      <c r="EG66" s="86">
        <f ca="1">Control!$C$7*Calculations!$C$82*INDEX('Monthly Data'!N:N,Calculations!$C$116+MOD(Q66,Calculations!$C$118))+Control!$C$7*Calculations!$C$83*INDEX('Monthly Data'!O:O,Calculations!$C$116+MOD(Q66,Calculations!$C$118))+Control!$C$7*Calculations!$C$84*INDEX('Monthly Data'!P:P,Calculations!$C$116+MOD(Q66,Calculations!$C$118))+Control!$C$7*Calculations!$C$85*INDEX('Monthly Data'!Q:Q,Calculations!$C$116+MOD(Q66,Calculations!$C$118))+(1-Control!$C$7*Calculations!$C$87)*INDEX('Monthly Data'!R:R,Calculations!$C$116+MOD(Q66,Calculations!$C$118))</f>
        <v>4.5132804118240749E-2</v>
      </c>
      <c r="EH66" s="86">
        <f ca="1">Control!$C$7*Calculations!$C$82*INDEX('Monthly Data'!N:N,Calculations!$C$116+MOD(R66,Calculations!$C$118))+Control!$C$7*Calculations!$C$83*INDEX('Monthly Data'!O:O,Calculations!$C$116+MOD(R66,Calculations!$C$118))+Control!$C$7*Calculations!$C$84*INDEX('Monthly Data'!P:P,Calculations!$C$116+MOD(R66,Calculations!$C$118))+Control!$C$7*Calculations!$C$85*INDEX('Monthly Data'!Q:Q,Calculations!$C$116+MOD(R66,Calculations!$C$118))+(1-Control!$C$7*Calculations!$C$87)*INDEX('Monthly Data'!R:R,Calculations!$C$116+MOD(R66,Calculations!$C$118))</f>
        <v>5.8868730207813358E-3</v>
      </c>
      <c r="EI66" s="86">
        <f ca="1">Control!$C$7*Calculations!$C$82*INDEX('Monthly Data'!N:N,Calculations!$C$116+MOD(S66,Calculations!$C$118))+Control!$C$7*Calculations!$C$83*INDEX('Monthly Data'!O:O,Calculations!$C$116+MOD(S66,Calculations!$C$118))+Control!$C$7*Calculations!$C$84*INDEX('Monthly Data'!P:P,Calculations!$C$116+MOD(S66,Calculations!$C$118))+Control!$C$7*Calculations!$C$85*INDEX('Monthly Data'!Q:Q,Calculations!$C$116+MOD(S66,Calculations!$C$118))+(1-Control!$C$7*Calculations!$C$87)*INDEX('Monthly Data'!R:R,Calculations!$C$116+MOD(S66,Calculations!$C$118))</f>
        <v>3.7118215575026904E-2</v>
      </c>
      <c r="EJ66" s="86">
        <f ca="1">Control!$C$7*Calculations!$C$82*INDEX('Monthly Data'!N:N,Calculations!$C$116+MOD(T66,Calculations!$C$118))+Control!$C$7*Calculations!$C$83*INDEX('Monthly Data'!O:O,Calculations!$C$116+MOD(T66,Calculations!$C$118))+Control!$C$7*Calculations!$C$84*INDEX('Monthly Data'!P:P,Calculations!$C$116+MOD(T66,Calculations!$C$118))+Control!$C$7*Calculations!$C$85*INDEX('Monthly Data'!Q:Q,Calculations!$C$116+MOD(T66,Calculations!$C$118))+(1-Control!$C$7*Calculations!$C$87)*INDEX('Monthly Data'!R:R,Calculations!$C$116+MOD(T66,Calculations!$C$118))</f>
        <v>4.4327772793586687E-3</v>
      </c>
      <c r="EK66" s="86">
        <f ca="1">Control!$C$7*Calculations!$C$82*INDEX('Monthly Data'!N:N,Calculations!$C$116+MOD(U66,Calculations!$C$118))+Control!$C$7*Calculations!$C$83*INDEX('Monthly Data'!O:O,Calculations!$C$116+MOD(U66,Calculations!$C$118))+Control!$C$7*Calculations!$C$84*INDEX('Monthly Data'!P:P,Calculations!$C$116+MOD(U66,Calculations!$C$118))+Control!$C$7*Calculations!$C$85*INDEX('Monthly Data'!Q:Q,Calculations!$C$116+MOD(U66,Calculations!$C$118))+(1-Control!$C$7*Calculations!$C$87)*INDEX('Monthly Data'!R:R,Calculations!$C$116+MOD(U66,Calculations!$C$118))</f>
        <v>3.127051071655923E-3</v>
      </c>
      <c r="EL66" s="86">
        <f ca="1">Control!$C$7*Calculations!$C$82*INDEX('Monthly Data'!N:N,Calculations!$C$116+MOD(V66,Calculations!$C$118))+Control!$C$7*Calculations!$C$83*INDEX('Monthly Data'!O:O,Calculations!$C$116+MOD(V66,Calculations!$C$118))+Control!$C$7*Calculations!$C$84*INDEX('Monthly Data'!P:P,Calculations!$C$116+MOD(V66,Calculations!$C$118))+Control!$C$7*Calculations!$C$85*INDEX('Monthly Data'!Q:Q,Calculations!$C$116+MOD(V66,Calculations!$C$118))+(1-Control!$C$7*Calculations!$C$87)*INDEX('Monthly Data'!R:R,Calculations!$C$116+MOD(V66,Calculations!$C$118))</f>
        <v>6.3250222980707482E-3</v>
      </c>
      <c r="EM66" s="86">
        <f ca="1">Control!$C$7*Calculations!$C$82*INDEX('Monthly Data'!N:N,Calculations!$C$116+MOD(W66,Calculations!$C$118))+Control!$C$7*Calculations!$C$83*INDEX('Monthly Data'!O:O,Calculations!$C$116+MOD(W66,Calculations!$C$118))+Control!$C$7*Calculations!$C$84*INDEX('Monthly Data'!P:P,Calculations!$C$116+MOD(W66,Calculations!$C$118))+Control!$C$7*Calculations!$C$85*INDEX('Monthly Data'!Q:Q,Calculations!$C$116+MOD(W66,Calculations!$C$118))+(1-Control!$C$7*Calculations!$C$87)*INDEX('Monthly Data'!R:R,Calculations!$C$116+MOD(W66,Calculations!$C$118))</f>
        <v>1.2722494017511032E-2</v>
      </c>
      <c r="EN66" s="86">
        <f ca="1">Control!$C$7*Calculations!$C$82*INDEX('Monthly Data'!N:N,Calculations!$C$116+MOD(X66,Calculations!$C$118))+Control!$C$7*Calculations!$C$83*INDEX('Monthly Data'!O:O,Calculations!$C$116+MOD(X66,Calculations!$C$118))+Control!$C$7*Calculations!$C$84*INDEX('Monthly Data'!P:P,Calculations!$C$116+MOD(X66,Calculations!$C$118))+Control!$C$7*Calculations!$C$85*INDEX('Monthly Data'!Q:Q,Calculations!$C$116+MOD(X66,Calculations!$C$118))+(1-Control!$C$7*Calculations!$C$87)*INDEX('Monthly Data'!R:R,Calculations!$C$116+MOD(X66,Calculations!$C$118))</f>
        <v>2.4842166689046628E-2</v>
      </c>
      <c r="EO66" s="86">
        <f ca="1">Control!$C$7*Calculations!$C$82*INDEX('Monthly Data'!N:N,Calculations!$C$116+MOD(Y66,Calculations!$C$118))+Control!$C$7*Calculations!$C$83*INDEX('Monthly Data'!O:O,Calculations!$C$116+MOD(Y66,Calculations!$C$118))+Control!$C$7*Calculations!$C$84*INDEX('Monthly Data'!P:P,Calculations!$C$116+MOD(Y66,Calculations!$C$118))+Control!$C$7*Calculations!$C$85*INDEX('Monthly Data'!Q:Q,Calculations!$C$116+MOD(Y66,Calculations!$C$118))+(1-Control!$C$7*Calculations!$C$87)*INDEX('Monthly Data'!R:R,Calculations!$C$116+MOD(Y66,Calculations!$C$118))</f>
        <v>-2.0259958308006688E-2</v>
      </c>
      <c r="EP66" s="86">
        <f ca="1">Control!$C$7*Calculations!$C$82*INDEX('Monthly Data'!N:N,Calculations!$C$116+MOD(Z66,Calculations!$C$118))+Control!$C$7*Calculations!$C$83*INDEX('Monthly Data'!O:O,Calculations!$C$116+MOD(Z66,Calculations!$C$118))+Control!$C$7*Calculations!$C$84*INDEX('Monthly Data'!P:P,Calculations!$C$116+MOD(Z66,Calculations!$C$118))+Control!$C$7*Calculations!$C$85*INDEX('Monthly Data'!Q:Q,Calculations!$C$116+MOD(Z66,Calculations!$C$118))+(1-Control!$C$7*Calculations!$C$87)*INDEX('Monthly Data'!R:R,Calculations!$C$116+MOD(Z66,Calculations!$C$118))</f>
        <v>-3.9863250714949353E-2</v>
      </c>
      <c r="EQ66" s="86">
        <f ca="1">Control!$C$7*Calculations!$C$82*INDEX('Monthly Data'!N:N,Calculations!$C$116+MOD(AA66,Calculations!$C$118))+Control!$C$7*Calculations!$C$83*INDEX('Monthly Data'!O:O,Calculations!$C$116+MOD(AA66,Calculations!$C$118))+Control!$C$7*Calculations!$C$84*INDEX('Monthly Data'!P:P,Calculations!$C$116+MOD(AA66,Calculations!$C$118))+Control!$C$7*Calculations!$C$85*INDEX('Monthly Data'!Q:Q,Calculations!$C$116+MOD(AA66,Calculations!$C$118))+(1-Control!$C$7*Calculations!$C$87)*INDEX('Monthly Data'!R:R,Calculations!$C$116+MOD(AA66,Calculations!$C$118))</f>
        <v>7.857567536297622E-3</v>
      </c>
      <c r="ER66" s="86">
        <f ca="1">Control!$C$7*Calculations!$C$82*INDEX('Monthly Data'!N:N,Calculations!$C$116+MOD(AB66,Calculations!$C$118))+Control!$C$7*Calculations!$C$83*INDEX('Monthly Data'!O:O,Calculations!$C$116+MOD(AB66,Calculations!$C$118))+Control!$C$7*Calculations!$C$84*INDEX('Monthly Data'!P:P,Calculations!$C$116+MOD(AB66,Calculations!$C$118))+Control!$C$7*Calculations!$C$85*INDEX('Monthly Data'!Q:Q,Calculations!$C$116+MOD(AB66,Calculations!$C$118))+(1-Control!$C$7*Calculations!$C$87)*INDEX('Monthly Data'!R:R,Calculations!$C$116+MOD(AB66,Calculations!$C$118))</f>
        <v>-1.0485101266941802E-2</v>
      </c>
      <c r="ES66" s="86">
        <f ca="1">Control!$C$7*Calculations!$C$82*INDEX('Monthly Data'!N:N,Calculations!$C$116+MOD(AC66,Calculations!$C$118))+Control!$C$7*Calculations!$C$83*INDEX('Monthly Data'!O:O,Calculations!$C$116+MOD(AC66,Calculations!$C$118))+Control!$C$7*Calculations!$C$84*INDEX('Monthly Data'!P:P,Calculations!$C$116+MOD(AC66,Calculations!$C$118))+Control!$C$7*Calculations!$C$85*INDEX('Monthly Data'!Q:Q,Calculations!$C$116+MOD(AC66,Calculations!$C$118))+(1-Control!$C$7*Calculations!$C$87)*INDEX('Monthly Data'!R:R,Calculations!$C$116+MOD(AC66,Calculations!$C$118))</f>
        <v>4.4327772793586687E-3</v>
      </c>
      <c r="ET66" s="86">
        <f ca="1">Control!$C$7*Calculations!$C$82*INDEX('Monthly Data'!N:N,Calculations!$C$116+MOD(AD66,Calculations!$C$118))+Control!$C$7*Calculations!$C$83*INDEX('Monthly Data'!O:O,Calculations!$C$116+MOD(AD66,Calculations!$C$118))+Control!$C$7*Calculations!$C$84*INDEX('Monthly Data'!P:P,Calculations!$C$116+MOD(AD66,Calculations!$C$118))+Control!$C$7*Calculations!$C$85*INDEX('Monthly Data'!Q:Q,Calculations!$C$116+MOD(AD66,Calculations!$C$118))+(1-Control!$C$7*Calculations!$C$87)*INDEX('Monthly Data'!R:R,Calculations!$C$116+MOD(AD66,Calculations!$C$118))</f>
        <v>4.2795950888382334E-3</v>
      </c>
      <c r="EU66" s="86">
        <f ca="1">Control!$C$7*Calculations!$C$82*INDEX('Monthly Data'!N:N,Calculations!$C$116+MOD(AE66,Calculations!$C$118))+Control!$C$7*Calculations!$C$83*INDEX('Monthly Data'!O:O,Calculations!$C$116+MOD(AE66,Calculations!$C$118))+Control!$C$7*Calculations!$C$84*INDEX('Monthly Data'!P:P,Calculations!$C$116+MOD(AE66,Calculations!$C$118))+Control!$C$7*Calculations!$C$85*INDEX('Monthly Data'!Q:Q,Calculations!$C$116+MOD(AE66,Calculations!$C$118))+(1-Control!$C$7*Calculations!$C$87)*INDEX('Monthly Data'!R:R,Calculations!$C$116+MOD(AE66,Calculations!$C$118))</f>
        <v>6.3250222980707482E-3</v>
      </c>
      <c r="EV66" s="86">
        <f ca="1">Control!$C$7*Calculations!$C$82*INDEX('Monthly Data'!N:N,Calculations!$C$116+MOD(AF66,Calculations!$C$118))+Control!$C$7*Calculations!$C$83*INDEX('Monthly Data'!O:O,Calculations!$C$116+MOD(AF66,Calculations!$C$118))+Control!$C$7*Calculations!$C$84*INDEX('Monthly Data'!P:P,Calculations!$C$116+MOD(AF66,Calculations!$C$118))+Control!$C$7*Calculations!$C$85*INDEX('Monthly Data'!Q:Q,Calculations!$C$116+MOD(AF66,Calculations!$C$118))+(1-Control!$C$7*Calculations!$C$87)*INDEX('Monthly Data'!R:R,Calculations!$C$116+MOD(AF66,Calculations!$C$118))</f>
        <v>7.5897487599915015E-3</v>
      </c>
      <c r="EW66" s="86">
        <f ca="1">Control!$C$7*Calculations!$C$82*INDEX('Monthly Data'!N:N,Calculations!$C$116+MOD(AG66,Calculations!$C$118))+Control!$C$7*Calculations!$C$83*INDEX('Monthly Data'!O:O,Calculations!$C$116+MOD(AG66,Calculations!$C$118))+Control!$C$7*Calculations!$C$84*INDEX('Monthly Data'!P:P,Calculations!$C$116+MOD(AG66,Calculations!$C$118))+Control!$C$7*Calculations!$C$85*INDEX('Monthly Data'!Q:Q,Calculations!$C$116+MOD(AG66,Calculations!$C$118))+(1-Control!$C$7*Calculations!$C$87)*INDEX('Monthly Data'!R:R,Calculations!$C$116+MOD(AG66,Calculations!$C$118))</f>
        <v>2.3206536303657571E-2</v>
      </c>
      <c r="EX66" s="86">
        <f ca="1">Control!$C$7*Calculations!$C$82*INDEX('Monthly Data'!N:N,Calculations!$C$116+MOD(AH66,Calculations!$C$118))+Control!$C$7*Calculations!$C$83*INDEX('Monthly Data'!O:O,Calculations!$C$116+MOD(AH66,Calculations!$C$118))+Control!$C$7*Calculations!$C$84*INDEX('Monthly Data'!P:P,Calculations!$C$116+MOD(AH66,Calculations!$C$118))+Control!$C$7*Calculations!$C$85*INDEX('Monthly Data'!Q:Q,Calculations!$C$116+MOD(AH66,Calculations!$C$118))+(1-Control!$C$7*Calculations!$C$87)*INDEX('Monthly Data'!R:R,Calculations!$C$116+MOD(AH66,Calculations!$C$118))</f>
        <v>-1.8530040247387896E-2</v>
      </c>
      <c r="EY66" s="86">
        <f ca="1">Control!$C$7*Calculations!$C$82*INDEX('Monthly Data'!N:N,Calculations!$C$116+MOD(AI66,Calculations!$C$118))+Control!$C$7*Calculations!$C$83*INDEX('Monthly Data'!O:O,Calculations!$C$116+MOD(AI66,Calculations!$C$118))+Control!$C$7*Calculations!$C$84*INDEX('Monthly Data'!P:P,Calculations!$C$116+MOD(AI66,Calculations!$C$118))+Control!$C$7*Calculations!$C$85*INDEX('Monthly Data'!Q:Q,Calculations!$C$116+MOD(AI66,Calculations!$C$118))+(1-Control!$C$7*Calculations!$C$87)*INDEX('Monthly Data'!R:R,Calculations!$C$116+MOD(AI66,Calculations!$C$118))</f>
        <v>-1.8530040247387896E-2</v>
      </c>
      <c r="EZ66" s="86">
        <f ca="1">Control!$C$7*Calculations!$C$82*INDEX('Monthly Data'!N:N,Calculations!$C$116+MOD(AJ66,Calculations!$C$118))+Control!$C$7*Calculations!$C$83*INDEX('Monthly Data'!O:O,Calculations!$C$116+MOD(AJ66,Calculations!$C$118))+Control!$C$7*Calculations!$C$84*INDEX('Monthly Data'!P:P,Calculations!$C$116+MOD(AJ66,Calculations!$C$118))+Control!$C$7*Calculations!$C$85*INDEX('Monthly Data'!Q:Q,Calculations!$C$116+MOD(AJ66,Calculations!$C$118))+(1-Control!$C$7*Calculations!$C$87)*INDEX('Monthly Data'!R:R,Calculations!$C$116+MOD(AJ66,Calculations!$C$118))</f>
        <v>1.0921298083007208E-2</v>
      </c>
      <c r="FA66" s="86">
        <f ca="1">Control!$C$7*Calculations!$C$82*INDEX('Monthly Data'!N:N,Calculations!$C$116+MOD(AK66,Calculations!$C$118))+Control!$C$7*Calculations!$C$83*INDEX('Monthly Data'!O:O,Calculations!$C$116+MOD(AK66,Calculations!$C$118))+Control!$C$7*Calculations!$C$84*INDEX('Monthly Data'!P:P,Calculations!$C$116+MOD(AK66,Calculations!$C$118))+Control!$C$7*Calculations!$C$85*INDEX('Monthly Data'!Q:Q,Calculations!$C$116+MOD(AK66,Calculations!$C$118))+(1-Control!$C$7*Calculations!$C$87)*INDEX('Monthly Data'!R:R,Calculations!$C$116+MOD(AK66,Calculations!$C$118))</f>
        <v>1.7472933988537529E-2</v>
      </c>
      <c r="FB66" s="86">
        <f ca="1">Control!$C$7*Calculations!$C$82*INDEX('Monthly Data'!N:N,Calculations!$C$116+MOD(AL66,Calculations!$C$118))+Control!$C$7*Calculations!$C$83*INDEX('Monthly Data'!O:O,Calculations!$C$116+MOD(AL66,Calculations!$C$118))+Control!$C$7*Calculations!$C$84*INDEX('Monthly Data'!P:P,Calculations!$C$116+MOD(AL66,Calculations!$C$118))+Control!$C$7*Calculations!$C$85*INDEX('Monthly Data'!Q:Q,Calculations!$C$116+MOD(AL66,Calculations!$C$118))+(1-Control!$C$7*Calculations!$C$87)*INDEX('Monthly Data'!R:R,Calculations!$C$116+MOD(AL66,Calculations!$C$118))</f>
        <v>-9.9526758408448549E-3</v>
      </c>
      <c r="FC66" s="86">
        <f ca="1">Control!$C$7*Calculations!$C$82*INDEX('Monthly Data'!N:N,Calculations!$C$116+MOD(AM66,Calculations!$C$118))+Control!$C$7*Calculations!$C$83*INDEX('Monthly Data'!O:O,Calculations!$C$116+MOD(AM66,Calculations!$C$118))+Control!$C$7*Calculations!$C$84*INDEX('Monthly Data'!P:P,Calculations!$C$116+MOD(AM66,Calculations!$C$118))+Control!$C$7*Calculations!$C$85*INDEX('Monthly Data'!Q:Q,Calculations!$C$116+MOD(AM66,Calculations!$C$118))+(1-Control!$C$7*Calculations!$C$87)*INDEX('Monthly Data'!R:R,Calculations!$C$116+MOD(AM66,Calculations!$C$118))</f>
        <v>2.9708469559001142E-2</v>
      </c>
      <c r="FD66" s="86">
        <f ca="1">Control!$C$7*Calculations!$C$82*INDEX('Monthly Data'!N:N,Calculations!$C$116+MOD(AN66,Calculations!$C$118))+Control!$C$7*Calculations!$C$83*INDEX('Monthly Data'!O:O,Calculations!$C$116+MOD(AN66,Calculations!$C$118))+Control!$C$7*Calculations!$C$84*INDEX('Monthly Data'!P:P,Calculations!$C$116+MOD(AN66,Calculations!$C$118))+Control!$C$7*Calculations!$C$85*INDEX('Monthly Data'!Q:Q,Calculations!$C$116+MOD(AN66,Calculations!$C$118))+(1-Control!$C$7*Calculations!$C$87)*INDEX('Monthly Data'!R:R,Calculations!$C$116+MOD(AN66,Calculations!$C$118))</f>
        <v>1.5108777406081684E-3</v>
      </c>
      <c r="FE66" s="86">
        <f ca="1">Control!$C$7*Calculations!$C$82*INDEX('Monthly Data'!N:N,Calculations!$C$116+MOD(AO66,Calculations!$C$118))+Control!$C$7*Calculations!$C$83*INDEX('Monthly Data'!O:O,Calculations!$C$116+MOD(AO66,Calculations!$C$118))+Control!$C$7*Calculations!$C$84*INDEX('Monthly Data'!P:P,Calculations!$C$116+MOD(AO66,Calculations!$C$118))+Control!$C$7*Calculations!$C$85*INDEX('Monthly Data'!Q:Q,Calculations!$C$116+MOD(AO66,Calculations!$C$118))+(1-Control!$C$7*Calculations!$C$87)*INDEX('Monthly Data'!R:R,Calculations!$C$116+MOD(AO66,Calculations!$C$118))</f>
        <v>1.7472933988537529E-2</v>
      </c>
      <c r="FF66" s="86">
        <f ca="1">Control!$C$7*Calculations!$C$82*INDEX('Monthly Data'!N:N,Calculations!$C$116+MOD(AP66,Calculations!$C$118))+Control!$C$7*Calculations!$C$83*INDEX('Monthly Data'!O:O,Calculations!$C$116+MOD(AP66,Calculations!$C$118))+Control!$C$7*Calculations!$C$84*INDEX('Monthly Data'!P:P,Calculations!$C$116+MOD(AP66,Calculations!$C$118))+Control!$C$7*Calculations!$C$85*INDEX('Monthly Data'!Q:Q,Calculations!$C$116+MOD(AP66,Calculations!$C$118))+(1-Control!$C$7*Calculations!$C$87)*INDEX('Monthly Data'!R:R,Calculations!$C$116+MOD(AP66,Calculations!$C$118))</f>
        <v>1.4915555251167555E-3</v>
      </c>
      <c r="FG66" s="86">
        <f ca="1">Control!$C$7*Calculations!$C$82*INDEX('Monthly Data'!N:N,Calculations!$C$116+MOD(AQ66,Calculations!$C$118))+Control!$C$7*Calculations!$C$83*INDEX('Monthly Data'!O:O,Calculations!$C$116+MOD(AQ66,Calculations!$C$118))+Control!$C$7*Calculations!$C$84*INDEX('Monthly Data'!P:P,Calculations!$C$116+MOD(AQ66,Calculations!$C$118))+Control!$C$7*Calculations!$C$85*INDEX('Monthly Data'!Q:Q,Calculations!$C$116+MOD(AQ66,Calculations!$C$118))+(1-Control!$C$7*Calculations!$C$87)*INDEX('Monthly Data'!R:R,Calculations!$C$116+MOD(AQ66,Calculations!$C$118))</f>
        <v>1.7831091590102856E-2</v>
      </c>
      <c r="FH66" s="86">
        <f ca="1">Control!$C$7*Calculations!$C$82*INDEX('Monthly Data'!N:N,Calculations!$C$116+MOD(AR66,Calculations!$C$118))+Control!$C$7*Calculations!$C$83*INDEX('Monthly Data'!O:O,Calculations!$C$116+MOD(AR66,Calculations!$C$118))+Control!$C$7*Calculations!$C$84*INDEX('Monthly Data'!P:P,Calculations!$C$116+MOD(AR66,Calculations!$C$118))+Control!$C$7*Calculations!$C$85*INDEX('Monthly Data'!Q:Q,Calculations!$C$116+MOD(AR66,Calculations!$C$118))+(1-Control!$C$7*Calculations!$C$87)*INDEX('Monthly Data'!R:R,Calculations!$C$116+MOD(AR66,Calculations!$C$118))</f>
        <v>-1.9947061878162777E-2</v>
      </c>
      <c r="FI66" s="86">
        <f ca="1">Control!$C$7*Calculations!$C$82*INDEX('Monthly Data'!N:N,Calculations!$C$116+MOD(AS66,Calculations!$C$118))+Control!$C$7*Calculations!$C$83*INDEX('Monthly Data'!O:O,Calculations!$C$116+MOD(AS66,Calculations!$C$118))+Control!$C$7*Calculations!$C$84*INDEX('Monthly Data'!P:P,Calculations!$C$116+MOD(AS66,Calculations!$C$118))+Control!$C$7*Calculations!$C$85*INDEX('Monthly Data'!Q:Q,Calculations!$C$116+MOD(AS66,Calculations!$C$118))+(1-Control!$C$7*Calculations!$C$87)*INDEX('Monthly Data'!R:R,Calculations!$C$116+MOD(AS66,Calculations!$C$118))</f>
        <v>3.7118215575026904E-2</v>
      </c>
      <c r="FJ66" s="86">
        <f ca="1">Control!$C$7*Calculations!$C$82*INDEX('Monthly Data'!N:N,Calculations!$C$116+MOD(AT66,Calculations!$C$118))+Control!$C$7*Calculations!$C$83*INDEX('Monthly Data'!O:O,Calculations!$C$116+MOD(AT66,Calculations!$C$118))+Control!$C$7*Calculations!$C$84*INDEX('Monthly Data'!P:P,Calculations!$C$116+MOD(AT66,Calculations!$C$118))+Control!$C$7*Calculations!$C$85*INDEX('Monthly Data'!Q:Q,Calculations!$C$116+MOD(AT66,Calculations!$C$118))+(1-Control!$C$7*Calculations!$C$87)*INDEX('Monthly Data'!R:R,Calculations!$C$116+MOD(AT66,Calculations!$C$118))</f>
        <v>-3.8875517825435772E-3</v>
      </c>
      <c r="FK66" s="86">
        <f ca="1">Control!$C$7*Calculations!$C$82*INDEX('Monthly Data'!N:N,Calculations!$C$116+MOD(AU66,Calculations!$C$118))+Control!$C$7*Calculations!$C$83*INDEX('Monthly Data'!O:O,Calculations!$C$116+MOD(AU66,Calculations!$C$118))+Control!$C$7*Calculations!$C$84*INDEX('Monthly Data'!P:P,Calculations!$C$116+MOD(AU66,Calculations!$C$118))+Control!$C$7*Calculations!$C$85*INDEX('Monthly Data'!Q:Q,Calculations!$C$116+MOD(AU66,Calculations!$C$118))+(1-Control!$C$7*Calculations!$C$87)*INDEX('Monthly Data'!R:R,Calculations!$C$116+MOD(AU66,Calculations!$C$118))</f>
        <v>2.5790695379256122E-2</v>
      </c>
      <c r="FL66" s="86">
        <f ca="1">Control!$C$7*Calculations!$C$82*INDEX('Monthly Data'!N:N,Calculations!$C$116+MOD(AV66,Calculations!$C$118))+Control!$C$7*Calculations!$C$83*INDEX('Monthly Data'!O:O,Calculations!$C$116+MOD(AV66,Calculations!$C$118))+Control!$C$7*Calculations!$C$84*INDEX('Monthly Data'!P:P,Calculations!$C$116+MOD(AV66,Calculations!$C$118))+Control!$C$7*Calculations!$C$85*INDEX('Monthly Data'!Q:Q,Calculations!$C$116+MOD(AV66,Calculations!$C$118))+(1-Control!$C$7*Calculations!$C$87)*INDEX('Monthly Data'!R:R,Calculations!$C$116+MOD(AV66,Calculations!$C$118))</f>
        <v>1.7599621212565995E-2</v>
      </c>
      <c r="FM66" s="86">
        <f ca="1">Control!$C$7*Calculations!$C$82*INDEX('Monthly Data'!N:N,Calculations!$C$116+MOD(AW66,Calculations!$C$118))+Control!$C$7*Calculations!$C$83*INDEX('Monthly Data'!O:O,Calculations!$C$116+MOD(AW66,Calculations!$C$118))+Control!$C$7*Calculations!$C$84*INDEX('Monthly Data'!P:P,Calculations!$C$116+MOD(AW66,Calculations!$C$118))+Control!$C$7*Calculations!$C$85*INDEX('Monthly Data'!Q:Q,Calculations!$C$116+MOD(AW66,Calculations!$C$118))+(1-Control!$C$7*Calculations!$C$87)*INDEX('Monthly Data'!R:R,Calculations!$C$116+MOD(AW66,Calculations!$C$118))</f>
        <v>5.1279584938936244E-2</v>
      </c>
      <c r="FN66" s="86">
        <f ca="1">Control!$C$7*Calculations!$C$82*INDEX('Monthly Data'!N:N,Calculations!$C$116+MOD(AX66,Calculations!$C$118))+Control!$C$7*Calculations!$C$83*INDEX('Monthly Data'!O:O,Calculations!$C$116+MOD(AX66,Calculations!$C$118))+Control!$C$7*Calculations!$C$84*INDEX('Monthly Data'!P:P,Calculations!$C$116+MOD(AX66,Calculations!$C$118))+Control!$C$7*Calculations!$C$85*INDEX('Monthly Data'!Q:Q,Calculations!$C$116+MOD(AX66,Calculations!$C$118))+(1-Control!$C$7*Calculations!$C$87)*INDEX('Monthly Data'!R:R,Calculations!$C$116+MOD(AX66,Calculations!$C$118))</f>
        <v>1.9073822767906517E-2</v>
      </c>
      <c r="FO66" s="86">
        <f ca="1">Control!$C$7*Calculations!$C$82*INDEX('Monthly Data'!N:N,Calculations!$C$116+MOD(AY66,Calculations!$C$118))+Control!$C$7*Calculations!$C$83*INDEX('Monthly Data'!O:O,Calculations!$C$116+MOD(AY66,Calculations!$C$118))+Control!$C$7*Calculations!$C$84*INDEX('Monthly Data'!P:P,Calculations!$C$116+MOD(AY66,Calculations!$C$118))+Control!$C$7*Calculations!$C$85*INDEX('Monthly Data'!Q:Q,Calculations!$C$116+MOD(AY66,Calculations!$C$118))+(1-Control!$C$7*Calculations!$C$87)*INDEX('Monthly Data'!R:R,Calculations!$C$116+MOD(AY66,Calculations!$C$118))</f>
        <v>3.7596120283497965E-2</v>
      </c>
      <c r="FP66" s="86">
        <f ca="1">Control!$C$7*Calculations!$C$82*INDEX('Monthly Data'!N:N,Calculations!$C$116+MOD(AZ66,Calculations!$C$118))+Control!$C$7*Calculations!$C$83*INDEX('Monthly Data'!O:O,Calculations!$C$116+MOD(AZ66,Calculations!$C$118))+Control!$C$7*Calculations!$C$84*INDEX('Monthly Data'!P:P,Calculations!$C$116+MOD(AZ66,Calculations!$C$118))+Control!$C$7*Calculations!$C$85*INDEX('Monthly Data'!Q:Q,Calculations!$C$116+MOD(AZ66,Calculations!$C$118))+(1-Control!$C$7*Calculations!$C$87)*INDEX('Monthly Data'!R:R,Calculations!$C$116+MOD(AZ66,Calculations!$C$118))</f>
        <v>8.4240675975201049E-3</v>
      </c>
      <c r="FQ66" s="86">
        <f ca="1">Control!$C$7*Calculations!$C$82*INDEX('Monthly Data'!N:N,Calculations!$C$116+MOD(BA66,Calculations!$C$118))+Control!$C$7*Calculations!$C$83*INDEX('Monthly Data'!O:O,Calculations!$C$116+MOD(BA66,Calculations!$C$118))+Control!$C$7*Calculations!$C$84*INDEX('Monthly Data'!P:P,Calculations!$C$116+MOD(BA66,Calculations!$C$118))+Control!$C$7*Calculations!$C$85*INDEX('Monthly Data'!Q:Q,Calculations!$C$116+MOD(BA66,Calculations!$C$118))+(1-Control!$C$7*Calculations!$C$87)*INDEX('Monthly Data'!R:R,Calculations!$C$116+MOD(BA66,Calculations!$C$118))</f>
        <v>-1.6546126717384396E-2</v>
      </c>
      <c r="FR66" s="86">
        <f ca="1">Control!$C$7*Calculations!$C$82*INDEX('Monthly Data'!N:N,Calculations!$C$116+MOD(BB66,Calculations!$C$118))+Control!$C$7*Calculations!$C$83*INDEX('Monthly Data'!O:O,Calculations!$C$116+MOD(BB66,Calculations!$C$118))+Control!$C$7*Calculations!$C$84*INDEX('Monthly Data'!P:P,Calculations!$C$116+MOD(BB66,Calculations!$C$118))+Control!$C$7*Calculations!$C$85*INDEX('Monthly Data'!Q:Q,Calculations!$C$116+MOD(BB66,Calculations!$C$118))+(1-Control!$C$7*Calculations!$C$87)*INDEX('Monthly Data'!R:R,Calculations!$C$116+MOD(BB66,Calculations!$C$118))</f>
        <v>-2.5168357537820856E-4</v>
      </c>
      <c r="FS66" s="86">
        <f ca="1">Control!$C$7*Calculations!$C$82*INDEX('Monthly Data'!N:N,Calculations!$C$116+MOD(BC66,Calculations!$C$118))+Control!$C$7*Calculations!$C$83*INDEX('Monthly Data'!O:O,Calculations!$C$116+MOD(BC66,Calculations!$C$118))+Control!$C$7*Calculations!$C$84*INDEX('Monthly Data'!P:P,Calculations!$C$116+MOD(BC66,Calculations!$C$118))+Control!$C$7*Calculations!$C$85*INDEX('Monthly Data'!Q:Q,Calculations!$C$116+MOD(BC66,Calculations!$C$118))+(1-Control!$C$7*Calculations!$C$87)*INDEX('Monthly Data'!R:R,Calculations!$C$116+MOD(BC66,Calculations!$C$118))</f>
        <v>1.0415351832335435E-2</v>
      </c>
      <c r="FT66" s="86">
        <f ca="1">Control!$C$7*Calculations!$C$82*INDEX('Monthly Data'!N:N,Calculations!$C$116+MOD(BD66,Calculations!$C$118))+Control!$C$7*Calculations!$C$83*INDEX('Monthly Data'!O:O,Calculations!$C$116+MOD(BD66,Calculations!$C$118))+Control!$C$7*Calculations!$C$84*INDEX('Monthly Data'!P:P,Calculations!$C$116+MOD(BD66,Calculations!$C$118))+Control!$C$7*Calculations!$C$85*INDEX('Monthly Data'!Q:Q,Calculations!$C$116+MOD(BD66,Calculations!$C$118))+(1-Control!$C$7*Calculations!$C$87)*INDEX('Monthly Data'!R:R,Calculations!$C$116+MOD(BD66,Calculations!$C$118))</f>
        <v>1.0353752315110615E-2</v>
      </c>
      <c r="FU66" s="86">
        <f ca="1">Control!$C$7*Calculations!$C$82*INDEX('Monthly Data'!N:N,Calculations!$C$116+MOD(BE66,Calculations!$C$118))+Control!$C$7*Calculations!$C$83*INDEX('Monthly Data'!O:O,Calculations!$C$116+MOD(BE66,Calculations!$C$118))+Control!$C$7*Calculations!$C$84*INDEX('Monthly Data'!P:P,Calculations!$C$116+MOD(BE66,Calculations!$C$118))+Control!$C$7*Calculations!$C$85*INDEX('Monthly Data'!Q:Q,Calculations!$C$116+MOD(BE66,Calculations!$C$118))+(1-Control!$C$7*Calculations!$C$87)*INDEX('Monthly Data'!R:R,Calculations!$C$116+MOD(BE66,Calculations!$C$118))</f>
        <v>1.142101364887867E-2</v>
      </c>
      <c r="FV66" s="86">
        <f ca="1">Control!$C$7*Calculations!$C$82*INDEX('Monthly Data'!N:N,Calculations!$C$116+MOD(BF66,Calculations!$C$118))+Control!$C$7*Calculations!$C$83*INDEX('Monthly Data'!O:O,Calculations!$C$116+MOD(BF66,Calculations!$C$118))+Control!$C$7*Calculations!$C$84*INDEX('Monthly Data'!P:P,Calculations!$C$116+MOD(BF66,Calculations!$C$118))+Control!$C$7*Calculations!$C$85*INDEX('Monthly Data'!Q:Q,Calculations!$C$116+MOD(BF66,Calculations!$C$118))+(1-Control!$C$7*Calculations!$C$87)*INDEX('Monthly Data'!R:R,Calculations!$C$116+MOD(BF66,Calculations!$C$118))</f>
        <v>1.0478379486191123E-2</v>
      </c>
      <c r="FW66" s="86">
        <f ca="1">Control!$C$7*Calculations!$C$82*INDEX('Monthly Data'!N:N,Calculations!$C$116+MOD(BG66,Calculations!$C$118))+Control!$C$7*Calculations!$C$83*INDEX('Monthly Data'!O:O,Calculations!$C$116+MOD(BG66,Calculations!$C$118))+Control!$C$7*Calculations!$C$84*INDEX('Monthly Data'!P:P,Calculations!$C$116+MOD(BG66,Calculations!$C$118))+Control!$C$7*Calculations!$C$85*INDEX('Monthly Data'!Q:Q,Calculations!$C$116+MOD(BG66,Calculations!$C$118))+(1-Control!$C$7*Calculations!$C$87)*INDEX('Monthly Data'!R:R,Calculations!$C$116+MOD(BG66,Calculations!$C$118))</f>
        <v>9.9787204839310462E-3</v>
      </c>
      <c r="FX66" s="86">
        <f ca="1">Control!$C$7*Calculations!$C$82*INDEX('Monthly Data'!N:N,Calculations!$C$116+MOD(BH66,Calculations!$C$118))+Control!$C$7*Calculations!$C$83*INDEX('Monthly Data'!O:O,Calculations!$C$116+MOD(BH66,Calculations!$C$118))+Control!$C$7*Calculations!$C$84*INDEX('Monthly Data'!P:P,Calculations!$C$116+MOD(BH66,Calculations!$C$118))+Control!$C$7*Calculations!$C$85*INDEX('Monthly Data'!Q:Q,Calculations!$C$116+MOD(BH66,Calculations!$C$118))+(1-Control!$C$7*Calculations!$C$87)*INDEX('Monthly Data'!R:R,Calculations!$C$116+MOD(BH66,Calculations!$C$118))</f>
        <v>-4.0413381192162513E-2</v>
      </c>
      <c r="FY66" s="86">
        <f ca="1">Control!$C$7*Calculations!$C$82*INDEX('Monthly Data'!N:N,Calculations!$C$116+MOD(BI66,Calculations!$C$118))+Control!$C$7*Calculations!$C$83*INDEX('Monthly Data'!O:O,Calculations!$C$116+MOD(BI66,Calculations!$C$118))+Control!$C$7*Calculations!$C$84*INDEX('Monthly Data'!P:P,Calculations!$C$116+MOD(BI66,Calculations!$C$118))+Control!$C$7*Calculations!$C$85*INDEX('Monthly Data'!Q:Q,Calculations!$C$116+MOD(BI66,Calculations!$C$118))+(1-Control!$C$7*Calculations!$C$87)*INDEX('Monthly Data'!R:R,Calculations!$C$116+MOD(BI66,Calculations!$C$118))</f>
        <v>6.3250222980707482E-3</v>
      </c>
      <c r="FZ66" s="86">
        <f ca="1">Control!$C$7*Calculations!$C$82*INDEX('Monthly Data'!N:N,Calculations!$C$116+MOD(BJ66,Calculations!$C$118))+Control!$C$7*Calculations!$C$83*INDEX('Monthly Data'!O:O,Calculations!$C$116+MOD(BJ66,Calculations!$C$118))+Control!$C$7*Calculations!$C$84*INDEX('Monthly Data'!P:P,Calculations!$C$116+MOD(BJ66,Calculations!$C$118))+Control!$C$7*Calculations!$C$85*INDEX('Monthly Data'!Q:Q,Calculations!$C$116+MOD(BJ66,Calculations!$C$118))+(1-Control!$C$7*Calculations!$C$87)*INDEX('Monthly Data'!R:R,Calculations!$C$116+MOD(BJ66,Calculations!$C$118))</f>
        <v>1.9073822767906517E-2</v>
      </c>
      <c r="GA66" s="86">
        <f ca="1">Control!$C$7*Calculations!$C$82*INDEX('Monthly Data'!N:N,Calculations!$C$116+MOD(BK66,Calculations!$C$118))+Control!$C$7*Calculations!$C$83*INDEX('Monthly Data'!O:O,Calculations!$C$116+MOD(BK66,Calculations!$C$118))+Control!$C$7*Calculations!$C$84*INDEX('Monthly Data'!P:P,Calculations!$C$116+MOD(BK66,Calculations!$C$118))+Control!$C$7*Calculations!$C$85*INDEX('Monthly Data'!Q:Q,Calculations!$C$116+MOD(BK66,Calculations!$C$118))+(1-Control!$C$7*Calculations!$C$87)*INDEX('Monthly Data'!R:R,Calculations!$C$116+MOD(BK66,Calculations!$C$118))</f>
        <v>9.9793409618087695E-3</v>
      </c>
      <c r="GB66" s="86">
        <f ca="1">Control!$C$7*Calculations!$C$82*INDEX('Monthly Data'!N:N,Calculations!$C$116+MOD(BL66,Calculations!$C$118))+Control!$C$7*Calculations!$C$83*INDEX('Monthly Data'!O:O,Calculations!$C$116+MOD(BL66,Calculations!$C$118))+Control!$C$7*Calculations!$C$84*INDEX('Monthly Data'!P:P,Calculations!$C$116+MOD(BL66,Calculations!$C$118))+Control!$C$7*Calculations!$C$85*INDEX('Monthly Data'!Q:Q,Calculations!$C$116+MOD(BL66,Calculations!$C$118))+(1-Control!$C$7*Calculations!$C$87)*INDEX('Monthly Data'!R:R,Calculations!$C$116+MOD(BL66,Calculations!$C$118))</f>
        <v>3.127051071655923E-3</v>
      </c>
      <c r="GC66" s="86">
        <f ca="1">Control!$C$7*Calculations!$C$82*INDEX('Monthly Data'!N:N,Calculations!$C$116+MOD(BM66,Calculations!$C$118))+Control!$C$7*Calculations!$C$83*INDEX('Monthly Data'!O:O,Calculations!$C$116+MOD(BM66,Calculations!$C$118))+Control!$C$7*Calculations!$C$84*INDEX('Monthly Data'!P:P,Calculations!$C$116+MOD(BM66,Calculations!$C$118))+Control!$C$7*Calculations!$C$85*INDEX('Monthly Data'!Q:Q,Calculations!$C$116+MOD(BM66,Calculations!$C$118))+(1-Control!$C$7*Calculations!$C$87)*INDEX('Monthly Data'!R:R,Calculations!$C$116+MOD(BM66,Calculations!$C$118))</f>
        <v>1.3423979074716584E-2</v>
      </c>
      <c r="GD66" s="86">
        <f ca="1">Control!$C$7*Calculations!$C$82*INDEX('Monthly Data'!N:N,Calculations!$C$116+MOD(BN66,Calculations!$C$118))+Control!$C$7*Calculations!$C$83*INDEX('Monthly Data'!O:O,Calculations!$C$116+MOD(BN66,Calculations!$C$118))+Control!$C$7*Calculations!$C$84*INDEX('Monthly Data'!P:P,Calculations!$C$116+MOD(BN66,Calculations!$C$118))+Control!$C$7*Calculations!$C$85*INDEX('Monthly Data'!Q:Q,Calculations!$C$116+MOD(BN66,Calculations!$C$118))+(1-Control!$C$7*Calculations!$C$87)*INDEX('Monthly Data'!R:R,Calculations!$C$116+MOD(BN66,Calculations!$C$118))</f>
        <v>5.3309355465453899E-3</v>
      </c>
      <c r="GE66" s="86">
        <f ca="1">Control!$C$7*Calculations!$C$82*INDEX('Monthly Data'!N:N,Calculations!$C$116+MOD(BO66,Calculations!$C$118))+Control!$C$7*Calculations!$C$83*INDEX('Monthly Data'!O:O,Calculations!$C$116+MOD(BO66,Calculations!$C$118))+Control!$C$7*Calculations!$C$84*INDEX('Monthly Data'!P:P,Calculations!$C$116+MOD(BO66,Calculations!$C$118))+Control!$C$7*Calculations!$C$85*INDEX('Monthly Data'!Q:Q,Calculations!$C$116+MOD(BO66,Calculations!$C$118))+(1-Control!$C$7*Calculations!$C$87)*INDEX('Monthly Data'!R:R,Calculations!$C$116+MOD(BO66,Calculations!$C$118))</f>
        <v>1.1704119272391494E-2</v>
      </c>
      <c r="GF66" s="86">
        <f ca="1">Control!$C$7*Calculations!$C$82*INDEX('Monthly Data'!N:N,Calculations!$C$116+MOD(BP66,Calculations!$C$118))+Control!$C$7*Calculations!$C$83*INDEX('Monthly Data'!O:O,Calculations!$C$116+MOD(BP66,Calculations!$C$118))+Control!$C$7*Calculations!$C$84*INDEX('Monthly Data'!P:P,Calculations!$C$116+MOD(BP66,Calculations!$C$118))+Control!$C$7*Calculations!$C$85*INDEX('Monthly Data'!Q:Q,Calculations!$C$116+MOD(BP66,Calculations!$C$118))+(1-Control!$C$7*Calculations!$C$87)*INDEX('Monthly Data'!R:R,Calculations!$C$116+MOD(BP66,Calculations!$C$118))</f>
        <v>8.3814116887657771E-3</v>
      </c>
      <c r="GG66" s="86">
        <f ca="1">Control!$C$7*Calculations!$C$82*INDEX('Monthly Data'!N:N,Calculations!$C$116+MOD(BQ66,Calculations!$C$118))+Control!$C$7*Calculations!$C$83*INDEX('Monthly Data'!O:O,Calculations!$C$116+MOD(BQ66,Calculations!$C$118))+Control!$C$7*Calculations!$C$84*INDEX('Monthly Data'!P:P,Calculations!$C$116+MOD(BQ66,Calculations!$C$118))+Control!$C$7*Calculations!$C$85*INDEX('Monthly Data'!Q:Q,Calculations!$C$116+MOD(BQ66,Calculations!$C$118))+(1-Control!$C$7*Calculations!$C$87)*INDEX('Monthly Data'!R:R,Calculations!$C$116+MOD(BQ66,Calculations!$C$118))</f>
        <v>-2.0259958308006688E-2</v>
      </c>
      <c r="GH66" s="86">
        <f ca="1">Control!$C$7*Calculations!$C$82*INDEX('Monthly Data'!N:N,Calculations!$C$116+MOD(BR66,Calculations!$C$118))+Control!$C$7*Calculations!$C$83*INDEX('Monthly Data'!O:O,Calculations!$C$116+MOD(BR66,Calculations!$C$118))+Control!$C$7*Calculations!$C$84*INDEX('Monthly Data'!P:P,Calculations!$C$116+MOD(BR66,Calculations!$C$118))+Control!$C$7*Calculations!$C$85*INDEX('Monthly Data'!Q:Q,Calculations!$C$116+MOD(BR66,Calculations!$C$118))+(1-Control!$C$7*Calculations!$C$87)*INDEX('Monthly Data'!R:R,Calculations!$C$116+MOD(BR66,Calculations!$C$118))</f>
        <v>-4.417423226995453E-3</v>
      </c>
      <c r="GI66" s="86">
        <f ca="1">Control!$C$7*Calculations!$C$82*INDEX('Monthly Data'!N:N,Calculations!$C$116+MOD(BS66,Calculations!$C$118))+Control!$C$7*Calculations!$C$83*INDEX('Monthly Data'!O:O,Calculations!$C$116+MOD(BS66,Calculations!$C$118))+Control!$C$7*Calculations!$C$84*INDEX('Monthly Data'!P:P,Calculations!$C$116+MOD(BS66,Calculations!$C$118))+Control!$C$7*Calculations!$C$85*INDEX('Monthly Data'!Q:Q,Calculations!$C$116+MOD(BS66,Calculations!$C$118))+(1-Control!$C$7*Calculations!$C$87)*INDEX('Monthly Data'!R:R,Calculations!$C$116+MOD(BS66,Calculations!$C$118))</f>
        <v>4.089189590407355E-3</v>
      </c>
      <c r="GJ66" s="86">
        <f ca="1">Control!$C$7*Calculations!$C$82*INDEX('Monthly Data'!N:N,Calculations!$C$116+MOD(BT66,Calculations!$C$118))+Control!$C$7*Calculations!$C$83*INDEX('Monthly Data'!O:O,Calculations!$C$116+MOD(BT66,Calculations!$C$118))+Control!$C$7*Calculations!$C$84*INDEX('Monthly Data'!P:P,Calculations!$C$116+MOD(BT66,Calculations!$C$118))+Control!$C$7*Calculations!$C$85*INDEX('Monthly Data'!Q:Q,Calculations!$C$116+MOD(BT66,Calculations!$C$118))+(1-Control!$C$7*Calculations!$C$87)*INDEX('Monthly Data'!R:R,Calculations!$C$116+MOD(BT66,Calculations!$C$118))</f>
        <v>2.2757992058453024E-3</v>
      </c>
      <c r="GK66" s="86">
        <f ca="1">Control!$C$7*Calculations!$C$82*INDEX('Monthly Data'!N:N,Calculations!$C$116+MOD(BU66,Calculations!$C$118))+Control!$C$7*Calculations!$C$83*INDEX('Monthly Data'!O:O,Calculations!$C$116+MOD(BU66,Calculations!$C$118))+Control!$C$7*Calculations!$C$84*INDEX('Monthly Data'!P:P,Calculations!$C$116+MOD(BU66,Calculations!$C$118))+Control!$C$7*Calculations!$C$85*INDEX('Monthly Data'!Q:Q,Calculations!$C$116+MOD(BU66,Calculations!$C$118))+(1-Control!$C$7*Calculations!$C$87)*INDEX('Monthly Data'!R:R,Calculations!$C$116+MOD(BU66,Calculations!$C$118))</f>
        <v>-3.53368065312233E-2</v>
      </c>
      <c r="GL66" s="86">
        <f ca="1">Control!$C$7*Calculations!$C$82*INDEX('Monthly Data'!N:N,Calculations!$C$116+MOD(BV66,Calculations!$C$118))+Control!$C$7*Calculations!$C$83*INDEX('Monthly Data'!O:O,Calculations!$C$116+MOD(BV66,Calculations!$C$118))+Control!$C$7*Calculations!$C$84*INDEX('Monthly Data'!P:P,Calculations!$C$116+MOD(BV66,Calculations!$C$118))+Control!$C$7*Calculations!$C$85*INDEX('Monthly Data'!Q:Q,Calculations!$C$116+MOD(BV66,Calculations!$C$118))+(1-Control!$C$7*Calculations!$C$87)*INDEX('Monthly Data'!R:R,Calculations!$C$116+MOD(BV66,Calculations!$C$118))</f>
        <v>2.5790695379256122E-2</v>
      </c>
      <c r="GM66" s="86">
        <f ca="1">Control!$C$7*Calculations!$C$82*INDEX('Monthly Data'!N:N,Calculations!$C$116+MOD(BW66,Calculations!$C$118))+Control!$C$7*Calculations!$C$83*INDEX('Monthly Data'!O:O,Calculations!$C$116+MOD(BW66,Calculations!$C$118))+Control!$C$7*Calculations!$C$84*INDEX('Monthly Data'!P:P,Calculations!$C$116+MOD(BW66,Calculations!$C$118))+Control!$C$7*Calculations!$C$85*INDEX('Monthly Data'!Q:Q,Calculations!$C$116+MOD(BW66,Calculations!$C$118))+(1-Control!$C$7*Calculations!$C$87)*INDEX('Monthly Data'!R:R,Calculations!$C$116+MOD(BW66,Calculations!$C$118))</f>
        <v>1.5216630695380906E-2</v>
      </c>
      <c r="GN66" s="86">
        <f ca="1">Control!$C$7*Calculations!$C$82*INDEX('Monthly Data'!N:N,Calculations!$C$116+MOD(BX66,Calculations!$C$118))+Control!$C$7*Calculations!$C$83*INDEX('Monthly Data'!O:O,Calculations!$C$116+MOD(BX66,Calculations!$C$118))+Control!$C$7*Calculations!$C$84*INDEX('Monthly Data'!P:P,Calculations!$C$116+MOD(BX66,Calculations!$C$118))+Control!$C$7*Calculations!$C$85*INDEX('Monthly Data'!Q:Q,Calculations!$C$116+MOD(BX66,Calculations!$C$118))+(1-Control!$C$7*Calculations!$C$87)*INDEX('Monthly Data'!R:R,Calculations!$C$116+MOD(BX66,Calculations!$C$118))</f>
        <v>1.2722494017511032E-2</v>
      </c>
      <c r="GO66" s="86">
        <f ca="1">Control!$C$7*Calculations!$C$82*INDEX('Monthly Data'!N:N,Calculations!$C$116+MOD(BY66,Calculations!$C$118))+Control!$C$7*Calculations!$C$83*INDEX('Monthly Data'!O:O,Calculations!$C$116+MOD(BY66,Calculations!$C$118))+Control!$C$7*Calculations!$C$84*INDEX('Monthly Data'!P:P,Calculations!$C$116+MOD(BY66,Calculations!$C$118))+Control!$C$7*Calculations!$C$85*INDEX('Monthly Data'!Q:Q,Calculations!$C$116+MOD(BY66,Calculations!$C$118))+(1-Control!$C$7*Calculations!$C$87)*INDEX('Monthly Data'!R:R,Calculations!$C$116+MOD(BY66,Calculations!$C$118))</f>
        <v>1.4915555251167555E-3</v>
      </c>
      <c r="GP66" s="86">
        <f ca="1">Control!$C$7*Calculations!$C$82*INDEX('Monthly Data'!N:N,Calculations!$C$116+MOD(BZ66,Calculations!$C$118))+Control!$C$7*Calculations!$C$83*INDEX('Monthly Data'!O:O,Calculations!$C$116+MOD(BZ66,Calculations!$C$118))+Control!$C$7*Calculations!$C$84*INDEX('Monthly Data'!P:P,Calculations!$C$116+MOD(BZ66,Calculations!$C$118))+Control!$C$7*Calculations!$C$85*INDEX('Monthly Data'!Q:Q,Calculations!$C$116+MOD(BZ66,Calculations!$C$118))+(1-Control!$C$7*Calculations!$C$87)*INDEX('Monthly Data'!R:R,Calculations!$C$116+MOD(BZ66,Calculations!$C$118))</f>
        <v>1.7361594973213587E-2</v>
      </c>
      <c r="GQ66" s="86">
        <f ca="1">Control!$C$7*Calculations!$C$82*INDEX('Monthly Data'!N:N,Calculations!$C$116+MOD(CA66,Calculations!$C$118))+Control!$C$7*Calculations!$C$83*INDEX('Monthly Data'!O:O,Calculations!$C$116+MOD(CA66,Calculations!$C$118))+Control!$C$7*Calculations!$C$84*INDEX('Monthly Data'!P:P,Calculations!$C$116+MOD(CA66,Calculations!$C$118))+Control!$C$7*Calculations!$C$85*INDEX('Monthly Data'!Q:Q,Calculations!$C$116+MOD(CA66,Calculations!$C$118))+(1-Control!$C$7*Calculations!$C$87)*INDEX('Monthly Data'!R:R,Calculations!$C$116+MOD(CA66,Calculations!$C$118))</f>
        <v>2.377894462657602E-2</v>
      </c>
      <c r="GR66" s="86">
        <f ca="1">Control!$C$7*Calculations!$C$82*INDEX('Monthly Data'!N:N,Calculations!$C$116+MOD(CB66,Calculations!$C$118))+Control!$C$7*Calculations!$C$83*INDEX('Monthly Data'!O:O,Calculations!$C$116+MOD(CB66,Calculations!$C$118))+Control!$C$7*Calculations!$C$84*INDEX('Monthly Data'!P:P,Calculations!$C$116+MOD(CB66,Calculations!$C$118))+Control!$C$7*Calculations!$C$85*INDEX('Monthly Data'!Q:Q,Calculations!$C$116+MOD(CB66,Calculations!$C$118))+(1-Control!$C$7*Calculations!$C$87)*INDEX('Monthly Data'!R:R,Calculations!$C$116+MOD(CB66,Calculations!$C$118))</f>
        <v>1.1786765492207996E-2</v>
      </c>
      <c r="GS66" s="86">
        <f ca="1">Control!$C$7*Calculations!$C$82*INDEX('Monthly Data'!N:N,Calculations!$C$116+MOD(CC66,Calculations!$C$118))+Control!$C$7*Calculations!$C$83*INDEX('Monthly Data'!O:O,Calculations!$C$116+MOD(CC66,Calculations!$C$118))+Control!$C$7*Calculations!$C$84*INDEX('Monthly Data'!P:P,Calculations!$C$116+MOD(CC66,Calculations!$C$118))+Control!$C$7*Calculations!$C$85*INDEX('Monthly Data'!Q:Q,Calculations!$C$116+MOD(CC66,Calculations!$C$118))+(1-Control!$C$7*Calculations!$C$87)*INDEX('Monthly Data'!R:R,Calculations!$C$116+MOD(CC66,Calculations!$C$118))</f>
        <v>1.7484305259657981E-2</v>
      </c>
      <c r="GT66" s="86">
        <f ca="1">Control!$C$7*Calculations!$C$82*INDEX('Monthly Data'!N:N,Calculations!$C$116+MOD(CD66,Calculations!$C$118))+Control!$C$7*Calculations!$C$83*INDEX('Monthly Data'!O:O,Calculations!$C$116+MOD(CD66,Calculations!$C$118))+Control!$C$7*Calculations!$C$84*INDEX('Monthly Data'!P:P,Calculations!$C$116+MOD(CD66,Calculations!$C$118))+Control!$C$7*Calculations!$C$85*INDEX('Monthly Data'!Q:Q,Calculations!$C$116+MOD(CD66,Calculations!$C$118))+(1-Control!$C$7*Calculations!$C$87)*INDEX('Monthly Data'!R:R,Calculations!$C$116+MOD(CD66,Calculations!$C$118))</f>
        <v>6.4539397490030407E-3</v>
      </c>
      <c r="GU66" s="86">
        <f ca="1">Control!$C$7*Calculations!$C$82*INDEX('Monthly Data'!N:N,Calculations!$C$116+MOD(CE66,Calculations!$C$118))+Control!$C$7*Calculations!$C$83*INDEX('Monthly Data'!O:O,Calculations!$C$116+MOD(CE66,Calculations!$C$118))+Control!$C$7*Calculations!$C$84*INDEX('Monthly Data'!P:P,Calculations!$C$116+MOD(CE66,Calculations!$C$118))+Control!$C$7*Calculations!$C$85*INDEX('Monthly Data'!Q:Q,Calculations!$C$116+MOD(CE66,Calculations!$C$118))+(1-Control!$C$7*Calculations!$C$87)*INDEX('Monthly Data'!R:R,Calculations!$C$116+MOD(CE66,Calculations!$C$118))</f>
        <v>-3.9863250714949353E-2</v>
      </c>
      <c r="GV66" s="86">
        <f ca="1">Control!$C$7*Calculations!$C$82*INDEX('Monthly Data'!N:N,Calculations!$C$116+MOD(CF66,Calculations!$C$118))+Control!$C$7*Calculations!$C$83*INDEX('Monthly Data'!O:O,Calculations!$C$116+MOD(CF66,Calculations!$C$118))+Control!$C$7*Calculations!$C$84*INDEX('Monthly Data'!P:P,Calculations!$C$116+MOD(CF66,Calculations!$C$118))+Control!$C$7*Calculations!$C$85*INDEX('Monthly Data'!Q:Q,Calculations!$C$116+MOD(CF66,Calculations!$C$118))+(1-Control!$C$7*Calculations!$C$87)*INDEX('Monthly Data'!R:R,Calculations!$C$116+MOD(CF66,Calculations!$C$118))</f>
        <v>1.5115046179922851E-2</v>
      </c>
      <c r="GW66" s="86">
        <f ca="1">Control!$C$7*Calculations!$C$82*INDEX('Monthly Data'!N:N,Calculations!$C$116+MOD(CG66,Calculations!$C$118))+Control!$C$7*Calculations!$C$83*INDEX('Monthly Data'!O:O,Calculations!$C$116+MOD(CG66,Calculations!$C$118))+Control!$C$7*Calculations!$C$84*INDEX('Monthly Data'!P:P,Calculations!$C$116+MOD(CG66,Calculations!$C$118))+Control!$C$7*Calculations!$C$85*INDEX('Monthly Data'!Q:Q,Calculations!$C$116+MOD(CG66,Calculations!$C$118))+(1-Control!$C$7*Calculations!$C$87)*INDEX('Monthly Data'!R:R,Calculations!$C$116+MOD(CG66,Calculations!$C$118))</f>
        <v>1.0921298083007208E-2</v>
      </c>
      <c r="GX66" s="86">
        <f ca="1">Control!$C$7*Calculations!$C$82*INDEX('Monthly Data'!N:N,Calculations!$C$116+MOD(CH66,Calculations!$C$118))+Control!$C$7*Calculations!$C$83*INDEX('Monthly Data'!O:O,Calculations!$C$116+MOD(CH66,Calculations!$C$118))+Control!$C$7*Calculations!$C$84*INDEX('Monthly Data'!P:P,Calculations!$C$116+MOD(CH66,Calculations!$C$118))+Control!$C$7*Calculations!$C$85*INDEX('Monthly Data'!Q:Q,Calculations!$C$116+MOD(CH66,Calculations!$C$118))+(1-Control!$C$7*Calculations!$C$87)*INDEX('Monthly Data'!R:R,Calculations!$C$116+MOD(CH66,Calculations!$C$118))</f>
        <v>1.5108777406081684E-3</v>
      </c>
      <c r="GY66" s="86">
        <f ca="1">Control!$C$7*Calculations!$C$82*INDEX('Monthly Data'!N:N,Calculations!$C$116+MOD(CI66,Calculations!$C$118))+Control!$C$7*Calculations!$C$83*INDEX('Monthly Data'!O:O,Calculations!$C$116+MOD(CI66,Calculations!$C$118))+Control!$C$7*Calculations!$C$84*INDEX('Monthly Data'!P:P,Calculations!$C$116+MOD(CI66,Calculations!$C$118))+Control!$C$7*Calculations!$C$85*INDEX('Monthly Data'!Q:Q,Calculations!$C$116+MOD(CI66,Calculations!$C$118))+(1-Control!$C$7*Calculations!$C$87)*INDEX('Monthly Data'!R:R,Calculations!$C$116+MOD(CI66,Calculations!$C$118))</f>
        <v>1.1106855739851785E-2</v>
      </c>
      <c r="GZ66" s="86">
        <f ca="1">Control!$C$7*Calculations!$C$82*INDEX('Monthly Data'!N:N,Calculations!$C$116+MOD(CJ66,Calculations!$C$118))+Control!$C$7*Calculations!$C$83*INDEX('Monthly Data'!O:O,Calculations!$C$116+MOD(CJ66,Calculations!$C$118))+Control!$C$7*Calculations!$C$84*INDEX('Monthly Data'!P:P,Calculations!$C$116+MOD(CJ66,Calculations!$C$118))+Control!$C$7*Calculations!$C$85*INDEX('Monthly Data'!Q:Q,Calculations!$C$116+MOD(CJ66,Calculations!$C$118))+(1-Control!$C$7*Calculations!$C$87)*INDEX('Monthly Data'!R:R,Calculations!$C$116+MOD(CJ66,Calculations!$C$118))</f>
        <v>1.5063457444773597E-2</v>
      </c>
      <c r="HA66" s="86">
        <f ca="1">Control!$C$7*Calculations!$C$82*INDEX('Monthly Data'!N:N,Calculations!$C$116+MOD(CK66,Calculations!$C$118))+Control!$C$7*Calculations!$C$83*INDEX('Monthly Data'!O:O,Calculations!$C$116+MOD(CK66,Calculations!$C$118))+Control!$C$7*Calculations!$C$84*INDEX('Monthly Data'!P:P,Calculations!$C$116+MOD(CK66,Calculations!$C$118))+Control!$C$7*Calculations!$C$85*INDEX('Monthly Data'!Q:Q,Calculations!$C$116+MOD(CK66,Calculations!$C$118))+(1-Control!$C$7*Calculations!$C$87)*INDEX('Monthly Data'!R:R,Calculations!$C$116+MOD(CK66,Calculations!$C$118))</f>
        <v>1.1786765492207996E-2</v>
      </c>
      <c r="HB66" s="86">
        <f ca="1">Control!$C$7*Calculations!$C$82*INDEX('Monthly Data'!N:N,Calculations!$C$116+MOD(CL66,Calculations!$C$118))+Control!$C$7*Calculations!$C$83*INDEX('Monthly Data'!O:O,Calculations!$C$116+MOD(CL66,Calculations!$C$118))+Control!$C$7*Calculations!$C$84*INDEX('Monthly Data'!P:P,Calculations!$C$116+MOD(CL66,Calculations!$C$118))+Control!$C$7*Calculations!$C$85*INDEX('Monthly Data'!Q:Q,Calculations!$C$116+MOD(CL66,Calculations!$C$118))+(1-Control!$C$7*Calculations!$C$87)*INDEX('Monthly Data'!R:R,Calculations!$C$116+MOD(CL66,Calculations!$C$118))</f>
        <v>1.9073822767906517E-2</v>
      </c>
      <c r="HC66" s="86">
        <f ca="1">Control!$C$7*Calculations!$C$82*INDEX('Monthly Data'!N:N,Calculations!$C$116+MOD(CM66,Calculations!$C$118))+Control!$C$7*Calculations!$C$83*INDEX('Monthly Data'!O:O,Calculations!$C$116+MOD(CM66,Calculations!$C$118))+Control!$C$7*Calculations!$C$84*INDEX('Monthly Data'!P:P,Calculations!$C$116+MOD(CM66,Calculations!$C$118))+Control!$C$7*Calculations!$C$85*INDEX('Monthly Data'!Q:Q,Calculations!$C$116+MOD(CM66,Calculations!$C$118))+(1-Control!$C$7*Calculations!$C$87)*INDEX('Monthly Data'!R:R,Calculations!$C$116+MOD(CM66,Calculations!$C$118))</f>
        <v>-7.3651264633385334E-4</v>
      </c>
      <c r="HD66" s="86">
        <f ca="1">Control!$C$7*Calculations!$C$82*INDEX('Monthly Data'!N:N,Calculations!$C$116+MOD(CN66,Calculations!$C$118))+Control!$C$7*Calculations!$C$83*INDEX('Monthly Data'!O:O,Calculations!$C$116+MOD(CN66,Calculations!$C$118))+Control!$C$7*Calculations!$C$84*INDEX('Monthly Data'!P:P,Calculations!$C$116+MOD(CN66,Calculations!$C$118))+Control!$C$7*Calculations!$C$85*INDEX('Monthly Data'!Q:Q,Calculations!$C$116+MOD(CN66,Calculations!$C$118))+(1-Control!$C$7*Calculations!$C$87)*INDEX('Monthly Data'!R:R,Calculations!$C$116+MOD(CN66,Calculations!$C$118))</f>
        <v>2.5325873776067674E-2</v>
      </c>
      <c r="HE66" s="86">
        <f ca="1">Control!$C$7*Calculations!$C$82*INDEX('Monthly Data'!N:N,Calculations!$C$116+MOD(CO66,Calculations!$C$118))+Control!$C$7*Calculations!$C$83*INDEX('Monthly Data'!O:O,Calculations!$C$116+MOD(CO66,Calculations!$C$118))+Control!$C$7*Calculations!$C$84*INDEX('Monthly Data'!P:P,Calculations!$C$116+MOD(CO66,Calculations!$C$118))+Control!$C$7*Calculations!$C$85*INDEX('Monthly Data'!Q:Q,Calculations!$C$116+MOD(CO66,Calculations!$C$118))+(1-Control!$C$7*Calculations!$C$87)*INDEX('Monthly Data'!R:R,Calculations!$C$116+MOD(CO66,Calculations!$C$118))</f>
        <v>1.5758278480433856E-2</v>
      </c>
      <c r="HF66" s="86">
        <f ca="1">Control!$C$7*Calculations!$C$82*INDEX('Monthly Data'!N:N,Calculations!$C$116+MOD(CP66,Calculations!$C$118))+Control!$C$7*Calculations!$C$83*INDEX('Monthly Data'!O:O,Calculations!$C$116+MOD(CP66,Calculations!$C$118))+Control!$C$7*Calculations!$C$84*INDEX('Monthly Data'!P:P,Calculations!$C$116+MOD(CP66,Calculations!$C$118))+Control!$C$7*Calculations!$C$85*INDEX('Monthly Data'!Q:Q,Calculations!$C$116+MOD(CP66,Calculations!$C$118))+(1-Control!$C$7*Calculations!$C$87)*INDEX('Monthly Data'!R:R,Calculations!$C$116+MOD(CP66,Calculations!$C$118))</f>
        <v>5.1972609868760735E-3</v>
      </c>
      <c r="HG66" s="86">
        <f ca="1">Control!$C$7*Calculations!$C$82*INDEX('Monthly Data'!N:N,Calculations!$C$116+MOD(CQ66,Calculations!$C$118))+Control!$C$7*Calculations!$C$83*INDEX('Monthly Data'!O:O,Calculations!$C$116+MOD(CQ66,Calculations!$C$118))+Control!$C$7*Calculations!$C$84*INDEX('Monthly Data'!P:P,Calculations!$C$116+MOD(CQ66,Calculations!$C$118))+Control!$C$7*Calculations!$C$85*INDEX('Monthly Data'!Q:Q,Calculations!$C$116+MOD(CQ66,Calculations!$C$118))+(1-Control!$C$7*Calculations!$C$87)*INDEX('Monthly Data'!R:R,Calculations!$C$116+MOD(CQ66,Calculations!$C$118))</f>
        <v>-2.072517756005474E-2</v>
      </c>
      <c r="HH66" s="86">
        <f ca="1">Control!$C$7*Calculations!$C$82*INDEX('Monthly Data'!N:N,Calculations!$C$116+MOD(CR66,Calculations!$C$118))+Control!$C$7*Calculations!$C$83*INDEX('Monthly Data'!O:O,Calculations!$C$116+MOD(CR66,Calculations!$C$118))+Control!$C$7*Calculations!$C$84*INDEX('Monthly Data'!P:P,Calculations!$C$116+MOD(CR66,Calculations!$C$118))+Control!$C$7*Calculations!$C$85*INDEX('Monthly Data'!Q:Q,Calculations!$C$116+MOD(CR66,Calculations!$C$118))+(1-Control!$C$7*Calculations!$C$87)*INDEX('Monthly Data'!R:R,Calculations!$C$116+MOD(CR66,Calculations!$C$118))</f>
        <v>3.5231336013669103E-2</v>
      </c>
      <c r="HI66" s="86">
        <f ca="1">Control!$C$7*Calculations!$C$82*INDEX('Monthly Data'!N:N,Calculations!$C$116+MOD(CS66,Calculations!$C$118))+Control!$C$7*Calculations!$C$83*INDEX('Monthly Data'!O:O,Calculations!$C$116+MOD(CS66,Calculations!$C$118))+Control!$C$7*Calculations!$C$84*INDEX('Monthly Data'!P:P,Calculations!$C$116+MOD(CS66,Calculations!$C$118))+Control!$C$7*Calculations!$C$85*INDEX('Monthly Data'!Q:Q,Calculations!$C$116+MOD(CS66,Calculations!$C$118))+(1-Control!$C$7*Calculations!$C$87)*INDEX('Monthly Data'!R:R,Calculations!$C$116+MOD(CS66,Calculations!$C$118))</f>
        <v>-9.839093431862074E-3</v>
      </c>
      <c r="HJ66" s="86">
        <f ca="1">Control!$C$7*Calculations!$C$82*INDEX('Monthly Data'!N:N,Calculations!$C$116+MOD(CT66,Calculations!$C$118))+Control!$C$7*Calculations!$C$83*INDEX('Monthly Data'!O:O,Calculations!$C$116+MOD(CT66,Calculations!$C$118))+Control!$C$7*Calculations!$C$84*INDEX('Monthly Data'!P:P,Calculations!$C$116+MOD(CT66,Calculations!$C$118))+Control!$C$7*Calculations!$C$85*INDEX('Monthly Data'!Q:Q,Calculations!$C$116+MOD(CT66,Calculations!$C$118))+(1-Control!$C$7*Calculations!$C$87)*INDEX('Monthly Data'!R:R,Calculations!$C$116+MOD(CT66,Calculations!$C$118))</f>
        <v>-4.3408051735618014E-2</v>
      </c>
      <c r="HK66" s="86">
        <f ca="1">Control!$C$7*Calculations!$C$82*INDEX('Monthly Data'!N:N,Calculations!$C$116+MOD(CU66,Calculations!$C$118))+Control!$C$7*Calculations!$C$83*INDEX('Monthly Data'!O:O,Calculations!$C$116+MOD(CU66,Calculations!$C$118))+Control!$C$7*Calculations!$C$84*INDEX('Monthly Data'!P:P,Calculations!$C$116+MOD(CU66,Calculations!$C$118))+Control!$C$7*Calculations!$C$85*INDEX('Monthly Data'!Q:Q,Calculations!$C$116+MOD(CU66,Calculations!$C$118))+(1-Control!$C$7*Calculations!$C$87)*INDEX('Monthly Data'!R:R,Calculations!$C$116+MOD(CU66,Calculations!$C$118))</f>
        <v>1.5108777406081684E-3</v>
      </c>
      <c r="HL66" s="86">
        <f ca="1">Control!$C$7*Calculations!$C$82*INDEX('Monthly Data'!N:N,Calculations!$C$116+MOD(CV66,Calculations!$C$118))+Control!$C$7*Calculations!$C$83*INDEX('Monthly Data'!O:O,Calculations!$C$116+MOD(CV66,Calculations!$C$118))+Control!$C$7*Calculations!$C$84*INDEX('Monthly Data'!P:P,Calculations!$C$116+MOD(CV66,Calculations!$C$118))+Control!$C$7*Calculations!$C$85*INDEX('Monthly Data'!Q:Q,Calculations!$C$116+MOD(CV66,Calculations!$C$118))+(1-Control!$C$7*Calculations!$C$87)*INDEX('Monthly Data'!R:R,Calculations!$C$116+MOD(CV66,Calculations!$C$118))</f>
        <v>3.6332715283247441E-2</v>
      </c>
      <c r="HM66" s="86">
        <f ca="1">Control!$C$7*Calculations!$C$82*INDEX('Monthly Data'!N:N,Calculations!$C$116+MOD(CW66,Calculations!$C$118))+Control!$C$7*Calculations!$C$83*INDEX('Monthly Data'!O:O,Calculations!$C$116+MOD(CW66,Calculations!$C$118))+Control!$C$7*Calculations!$C$84*INDEX('Monthly Data'!P:P,Calculations!$C$116+MOD(CW66,Calculations!$C$118))+Control!$C$7*Calculations!$C$85*INDEX('Monthly Data'!Q:Q,Calculations!$C$116+MOD(CW66,Calculations!$C$118))+(1-Control!$C$7*Calculations!$C$87)*INDEX('Monthly Data'!R:R,Calculations!$C$116+MOD(CW66,Calculations!$C$118))</f>
        <v>1.7073665854433945E-2</v>
      </c>
      <c r="HN66" s="86">
        <f ca="1">Control!$C$7*Calculations!$C$82*INDEX('Monthly Data'!N:N,Calculations!$C$116+MOD(CX66,Calculations!$C$118))+Control!$C$7*Calculations!$C$83*INDEX('Monthly Data'!O:O,Calculations!$C$116+MOD(CX66,Calculations!$C$118))+Control!$C$7*Calculations!$C$84*INDEX('Monthly Data'!P:P,Calculations!$C$116+MOD(CX66,Calculations!$C$118))+Control!$C$7*Calculations!$C$85*INDEX('Monthly Data'!Q:Q,Calculations!$C$116+MOD(CX66,Calculations!$C$118))+(1-Control!$C$7*Calculations!$C$87)*INDEX('Monthly Data'!R:R,Calculations!$C$116+MOD(CX66,Calculations!$C$118))</f>
        <v>4.4327772793586687E-3</v>
      </c>
      <c r="HO66" s="86">
        <f ca="1">Control!$C$7*Calculations!$C$82*INDEX('Monthly Data'!N:N,Calculations!$C$116+MOD(CY66,Calculations!$C$118))+Control!$C$7*Calculations!$C$83*INDEX('Monthly Data'!O:O,Calculations!$C$116+MOD(CY66,Calculations!$C$118))+Control!$C$7*Calculations!$C$84*INDEX('Monthly Data'!P:P,Calculations!$C$116+MOD(CY66,Calculations!$C$118))+Control!$C$7*Calculations!$C$85*INDEX('Monthly Data'!Q:Q,Calculations!$C$116+MOD(CY66,Calculations!$C$118))+(1-Control!$C$7*Calculations!$C$87)*INDEX('Monthly Data'!R:R,Calculations!$C$116+MOD(CY66,Calculations!$C$118))</f>
        <v>-7.4084874653726545E-3</v>
      </c>
      <c r="HP66" s="86">
        <f ca="1">Control!$C$7*Calculations!$C$82*INDEX('Monthly Data'!N:N,Calculations!$C$116+MOD(CZ66,Calculations!$C$118))+Control!$C$7*Calculations!$C$83*INDEX('Monthly Data'!O:O,Calculations!$C$116+MOD(CZ66,Calculations!$C$118))+Control!$C$7*Calculations!$C$84*INDEX('Monthly Data'!P:P,Calculations!$C$116+MOD(CZ66,Calculations!$C$118))+Control!$C$7*Calculations!$C$85*INDEX('Monthly Data'!Q:Q,Calculations!$C$116+MOD(CZ66,Calculations!$C$118))+(1-Control!$C$7*Calculations!$C$87)*INDEX('Monthly Data'!R:R,Calculations!$C$116+MOD(CZ66,Calculations!$C$118))</f>
        <v>1.7361594973213587E-2</v>
      </c>
      <c r="HQ66" s="86">
        <f ca="1">Control!$C$7*Calculations!$C$82*INDEX('Monthly Data'!N:N,Calculations!$C$116+MOD(DA66,Calculations!$C$118))+Control!$C$7*Calculations!$C$83*INDEX('Monthly Data'!O:O,Calculations!$C$116+MOD(DA66,Calculations!$C$118))+Control!$C$7*Calculations!$C$84*INDEX('Monthly Data'!P:P,Calculations!$C$116+MOD(DA66,Calculations!$C$118))+Control!$C$7*Calculations!$C$85*INDEX('Monthly Data'!Q:Q,Calculations!$C$116+MOD(DA66,Calculations!$C$118))+(1-Control!$C$7*Calculations!$C$87)*INDEX('Monthly Data'!R:R,Calculations!$C$116+MOD(DA66,Calculations!$C$118))</f>
        <v>1.7484305259657981E-2</v>
      </c>
      <c r="HR66" s="86">
        <f ca="1">Control!$C$7*Calculations!$C$82*INDEX('Monthly Data'!N:N,Calculations!$C$116+MOD(DB66,Calculations!$C$118))+Control!$C$7*Calculations!$C$83*INDEX('Monthly Data'!O:O,Calculations!$C$116+MOD(DB66,Calculations!$C$118))+Control!$C$7*Calculations!$C$84*INDEX('Monthly Data'!P:P,Calculations!$C$116+MOD(DB66,Calculations!$C$118))+Control!$C$7*Calculations!$C$85*INDEX('Monthly Data'!Q:Q,Calculations!$C$116+MOD(DB66,Calculations!$C$118))+(1-Control!$C$7*Calculations!$C$87)*INDEX('Monthly Data'!R:R,Calculations!$C$116+MOD(DB66,Calculations!$C$118))</f>
        <v>3.7118215575026904E-2</v>
      </c>
      <c r="HS66" s="86">
        <f ca="1">Control!$C$7*Calculations!$C$82*INDEX('Monthly Data'!N:N,Calculations!$C$116+MOD(DC66,Calculations!$C$118))+Control!$C$7*Calculations!$C$83*INDEX('Monthly Data'!O:O,Calculations!$C$116+MOD(DC66,Calculations!$C$118))+Control!$C$7*Calculations!$C$84*INDEX('Monthly Data'!P:P,Calculations!$C$116+MOD(DC66,Calculations!$C$118))+Control!$C$7*Calculations!$C$85*INDEX('Monthly Data'!Q:Q,Calculations!$C$116+MOD(DC66,Calculations!$C$118))+(1-Control!$C$7*Calculations!$C$87)*INDEX('Monthly Data'!R:R,Calculations!$C$116+MOD(DC66,Calculations!$C$118))</f>
        <v>3.6332715283247441E-2</v>
      </c>
      <c r="HT66" s="86">
        <f ca="1">Control!$C$7*Calculations!$C$82*INDEX('Monthly Data'!N:N,Calculations!$C$116+MOD(DD66,Calculations!$C$118))+Control!$C$7*Calculations!$C$83*INDEX('Monthly Data'!O:O,Calculations!$C$116+MOD(DD66,Calculations!$C$118))+Control!$C$7*Calculations!$C$84*INDEX('Monthly Data'!P:P,Calculations!$C$116+MOD(DD66,Calculations!$C$118))+Control!$C$7*Calculations!$C$85*INDEX('Monthly Data'!Q:Q,Calculations!$C$116+MOD(DD66,Calculations!$C$118))+(1-Control!$C$7*Calculations!$C$87)*INDEX('Monthly Data'!R:R,Calculations!$C$116+MOD(DD66,Calculations!$C$118))</f>
        <v>9.9793409618087695E-3</v>
      </c>
      <c r="HU66" s="86">
        <f ca="1">Control!$C$7*Calculations!$C$82*INDEX('Monthly Data'!N:N,Calculations!$C$116+MOD(DE66,Calculations!$C$118))+Control!$C$7*Calculations!$C$83*INDEX('Monthly Data'!O:O,Calculations!$C$116+MOD(DE66,Calculations!$C$118))+Control!$C$7*Calculations!$C$84*INDEX('Monthly Data'!P:P,Calculations!$C$116+MOD(DE66,Calculations!$C$118))+Control!$C$7*Calculations!$C$85*INDEX('Monthly Data'!Q:Q,Calculations!$C$116+MOD(DE66,Calculations!$C$118))+(1-Control!$C$7*Calculations!$C$87)*INDEX('Monthly Data'!R:R,Calculations!$C$116+MOD(DE66,Calculations!$C$118))</f>
        <v>2.9708469559001142E-2</v>
      </c>
      <c r="HV66" s="86">
        <f ca="1">Control!$C$7*Calculations!$C$82*INDEX('Monthly Data'!N:N,Calculations!$C$116+MOD(DF66,Calculations!$C$118))+Control!$C$7*Calculations!$C$83*INDEX('Monthly Data'!O:O,Calculations!$C$116+MOD(DF66,Calculations!$C$118))+Control!$C$7*Calculations!$C$84*INDEX('Monthly Data'!P:P,Calculations!$C$116+MOD(DF66,Calculations!$C$118))+Control!$C$7*Calculations!$C$85*INDEX('Monthly Data'!Q:Q,Calculations!$C$116+MOD(DF66,Calculations!$C$118))+(1-Control!$C$7*Calculations!$C$87)*INDEX('Monthly Data'!R:R,Calculations!$C$116+MOD(DF66,Calculations!$C$118))</f>
        <v>7.9764341593600071E-3</v>
      </c>
      <c r="HW66" s="86">
        <f ca="1">Control!$C$7*Calculations!$C$82*INDEX('Monthly Data'!N:N,Calculations!$C$116+MOD(DG66,Calculations!$C$118))+Control!$C$7*Calculations!$C$83*INDEX('Monthly Data'!O:O,Calculations!$C$116+MOD(DG66,Calculations!$C$118))+Control!$C$7*Calculations!$C$84*INDEX('Monthly Data'!P:P,Calculations!$C$116+MOD(DG66,Calculations!$C$118))+Control!$C$7*Calculations!$C$85*INDEX('Monthly Data'!Q:Q,Calculations!$C$116+MOD(DG66,Calculations!$C$118))+(1-Control!$C$7*Calculations!$C$87)*INDEX('Monthly Data'!R:R,Calculations!$C$116+MOD(DG66,Calculations!$C$118))</f>
        <v>1.7472933988537529E-2</v>
      </c>
      <c r="HX66" s="86">
        <f ca="1">Control!$C$7*Calculations!$C$82*INDEX('Monthly Data'!N:N,Calculations!$C$116+MOD(DH66,Calculations!$C$118))+Control!$C$7*Calculations!$C$83*INDEX('Monthly Data'!O:O,Calculations!$C$116+MOD(DH66,Calculations!$C$118))+Control!$C$7*Calculations!$C$84*INDEX('Monthly Data'!P:P,Calculations!$C$116+MOD(DH66,Calculations!$C$118))+Control!$C$7*Calculations!$C$85*INDEX('Monthly Data'!Q:Q,Calculations!$C$116+MOD(DH66,Calculations!$C$118))+(1-Control!$C$7*Calculations!$C$87)*INDEX('Monthly Data'!R:R,Calculations!$C$116+MOD(DH66,Calculations!$C$118))</f>
        <v>-4.0413381192162513E-2</v>
      </c>
      <c r="HY66" s="86">
        <f ca="1">Control!$C$7*Calculations!$C$82*INDEX('Monthly Data'!N:N,Calculations!$C$116+MOD(DI66,Calculations!$C$118))+Control!$C$7*Calculations!$C$83*INDEX('Monthly Data'!O:O,Calculations!$C$116+MOD(DI66,Calculations!$C$118))+Control!$C$7*Calculations!$C$84*INDEX('Monthly Data'!P:P,Calculations!$C$116+MOD(DI66,Calculations!$C$118))+Control!$C$7*Calculations!$C$85*INDEX('Monthly Data'!Q:Q,Calculations!$C$116+MOD(DI66,Calculations!$C$118))+(1-Control!$C$7*Calculations!$C$87)*INDEX('Monthly Data'!R:R,Calculations!$C$116+MOD(DI66,Calculations!$C$118))</f>
        <v>2.4842166689046628E-2</v>
      </c>
      <c r="HZ66" s="86">
        <f ca="1">Control!$C$7*Calculations!$C$82*INDEX('Monthly Data'!N:N,Calculations!$C$116+MOD(DJ66,Calculations!$C$118))+Control!$C$7*Calculations!$C$83*INDEX('Monthly Data'!O:O,Calculations!$C$116+MOD(DJ66,Calculations!$C$118))+Control!$C$7*Calculations!$C$84*INDEX('Monthly Data'!P:P,Calculations!$C$116+MOD(DJ66,Calculations!$C$118))+Control!$C$7*Calculations!$C$85*INDEX('Monthly Data'!Q:Q,Calculations!$C$116+MOD(DJ66,Calculations!$C$118))+(1-Control!$C$7*Calculations!$C$87)*INDEX('Monthly Data'!R:R,Calculations!$C$116+MOD(DJ66,Calculations!$C$118))</f>
        <v>1.0627294914941248E-2</v>
      </c>
      <c r="IA66" s="86">
        <f ca="1">Control!$C$7*Calculations!$C$82*INDEX('Monthly Data'!N:N,Calculations!$C$116+MOD(DK66,Calculations!$C$118))+Control!$C$7*Calculations!$C$83*INDEX('Monthly Data'!O:O,Calculations!$C$116+MOD(DK66,Calculations!$C$118))+Control!$C$7*Calculations!$C$84*INDEX('Monthly Data'!P:P,Calculations!$C$116+MOD(DK66,Calculations!$C$118))+Control!$C$7*Calculations!$C$85*INDEX('Monthly Data'!Q:Q,Calculations!$C$116+MOD(DK66,Calculations!$C$118))+(1-Control!$C$7*Calculations!$C$87)*INDEX('Monthly Data'!R:R,Calculations!$C$116+MOD(DK66,Calculations!$C$118))</f>
        <v>2.5325873776067674E-2</v>
      </c>
      <c r="IB66" s="86">
        <f ca="1">Control!$C$7*Calculations!$C$82*INDEX('Monthly Data'!N:N,Calculations!$C$116+MOD(DL66,Calculations!$C$118))+Control!$C$7*Calculations!$C$83*INDEX('Monthly Data'!O:O,Calculations!$C$116+MOD(DL66,Calculations!$C$118))+Control!$C$7*Calculations!$C$84*INDEX('Monthly Data'!P:P,Calculations!$C$116+MOD(DL66,Calculations!$C$118))+Control!$C$7*Calculations!$C$85*INDEX('Monthly Data'!Q:Q,Calculations!$C$116+MOD(DL66,Calculations!$C$118))+(1-Control!$C$7*Calculations!$C$87)*INDEX('Monthly Data'!R:R,Calculations!$C$116+MOD(DL66,Calculations!$C$118))</f>
        <v>-7.3651264633385334E-4</v>
      </c>
      <c r="IC66" s="86">
        <f ca="1">Control!$C$7*Calculations!$C$82*INDEX('Monthly Data'!N:N,Calculations!$C$116+MOD(DM66,Calculations!$C$118))+Control!$C$7*Calculations!$C$83*INDEX('Monthly Data'!O:O,Calculations!$C$116+MOD(DM66,Calculations!$C$118))+Control!$C$7*Calculations!$C$84*INDEX('Monthly Data'!P:P,Calculations!$C$116+MOD(DM66,Calculations!$C$118))+Control!$C$7*Calculations!$C$85*INDEX('Monthly Data'!Q:Q,Calculations!$C$116+MOD(DM66,Calculations!$C$118))+(1-Control!$C$7*Calculations!$C$87)*INDEX('Monthly Data'!R:R,Calculations!$C$116+MOD(DM66,Calculations!$C$118))</f>
        <v>-2.6378232493851243E-2</v>
      </c>
      <c r="ID66" s="86">
        <f ca="1">Control!$C$7*Calculations!$C$82*INDEX('Monthly Data'!N:N,Calculations!$C$116+MOD(DN66,Calculations!$C$118))+Control!$C$7*Calculations!$C$83*INDEX('Monthly Data'!O:O,Calculations!$C$116+MOD(DN66,Calculations!$C$118))+Control!$C$7*Calculations!$C$84*INDEX('Monthly Data'!P:P,Calculations!$C$116+MOD(DN66,Calculations!$C$118))+Control!$C$7*Calculations!$C$85*INDEX('Monthly Data'!Q:Q,Calculations!$C$116+MOD(DN66,Calculations!$C$118))+(1-Control!$C$7*Calculations!$C$87)*INDEX('Monthly Data'!R:R,Calculations!$C$116+MOD(DN66,Calculations!$C$118))</f>
        <v>-1.5984879994281095E-2</v>
      </c>
      <c r="IE66" s="86">
        <f ca="1">Control!$C$7*Calculations!$C$82*INDEX('Monthly Data'!N:N,Calculations!$C$116+MOD(DO66,Calculations!$C$118))+Control!$C$7*Calculations!$C$83*INDEX('Monthly Data'!O:O,Calculations!$C$116+MOD(DO66,Calculations!$C$118))+Control!$C$7*Calculations!$C$84*INDEX('Monthly Data'!P:P,Calculations!$C$116+MOD(DO66,Calculations!$C$118))+Control!$C$7*Calculations!$C$85*INDEX('Monthly Data'!Q:Q,Calculations!$C$116+MOD(DO66,Calculations!$C$118))+(1-Control!$C$7*Calculations!$C$87)*INDEX('Monthly Data'!R:R,Calculations!$C$116+MOD(DO66,Calculations!$C$118))</f>
        <v>-2.0269389991732112E-2</v>
      </c>
      <c r="IF66" s="86">
        <f ca="1">Control!$C$7*Calculations!$C$82*INDEX('Monthly Data'!N:N,Calculations!$C$116+MOD(DP66,Calculations!$C$118))+Control!$C$7*Calculations!$C$83*INDEX('Monthly Data'!O:O,Calculations!$C$116+MOD(DP66,Calculations!$C$118))+Control!$C$7*Calculations!$C$84*INDEX('Monthly Data'!P:P,Calculations!$C$116+MOD(DP66,Calculations!$C$118))+Control!$C$7*Calculations!$C$85*INDEX('Monthly Data'!Q:Q,Calculations!$C$116+MOD(DP66,Calculations!$C$118))+(1-Control!$C$7*Calculations!$C$87)*INDEX('Monthly Data'!R:R,Calculations!$C$116+MOD(DP66,Calculations!$C$118))</f>
        <v>6.2631896128884862E-3</v>
      </c>
      <c r="IG66" s="88">
        <f ca="1">Control!$C$8*(1+DQ66)*(1+DR66)*(1+DS66)*(1+DT66)*(1+DU66)*(1+DV66)*(1+DW66)*(1+DX66)*(1+DY66)*(1+DZ66)*(1+EA66)*(1+EB66)*(1+EC66)*(1+ED66)*(1+EE66)*(1+EF66)*(1+EG66)*(1+EH66)*(1+EI66)*(1+EJ66)*(1+EK66)*(1+EL66)*(1+EM66)*(1+EN66)*(1+EO66)*(1+EP66)*(1+EQ66)*(1+ER66)*(1+ES66)*(1+ET66)*(1+EU66)*(1+EV66)*(1+EW66)*(1+EX66)*(1+EY66)*(1+EZ66)*(1+FA66)*(1+FB66)*(1+FC66)*(1+FD66)*(1+FE66)*(1+FF66)*(1+FG66)*(1+FH66)*(1+FI66)*(1+FJ66)*(1+FK66)*(1+FL66)*(1+FM66)*(1+FN66)*(1+FO66)*(1+FP66)*(1+FQ66)*(1+FR66)*(1+FS66)*(1+FT66)*(1+FU66)*(1+FV66)*(1+FW66)*(1+FX66)*(1+FY66)*(1+FZ66)*(1+GA66)*(1+GB66)*(1+GC66)*(1+GD66)*(1+GE66)*(1+GF66)*(1+GG66)*(1+GH66)*(1+GI66)*(1+GJ66)*(1+GK66)*(1+GL66)*(1+GM66)*(1+GN66)*(1+GO66)*(1+GP66)*(1+GQ66)*(1+GR66)*(1+GS66)*(1+GT66)*(1+GU66)*(1+GV66)*(1+GW66)*(1+GX66)*(1+GY66)*(1+GZ66)*(1+HA66)*(1+HB66)*(1+HC66)*(1+HD66)*(1+HE66)*(1+HF66)*(1+HG66)*(1+HH66)*(1+HI66)*(1+HJ66)*(1+HK66)*(1+HL66)*(1+HM66)*(1+HN66)*(1+HO66)*(1+HP66)*(1+HQ66)*(1+HR66)*(1+HS66)*(1+HT66)*(1+HU66)*(1+HV66)*(1+HW66)*(1+HX66)*(1+HY66)*(1+HZ66)*(1+IA66)*(1+IB66)*(1+IC66)*(1+ID66)*(1+IE66)*(1+IF66)</f>
        <v>116219.76383052349</v>
      </c>
    </row>
    <row r="67" spans="1:241" x14ac:dyDescent="0.25">
      <c r="A67">
        <v>75</v>
      </c>
      <c r="B67">
        <v>93</v>
      </c>
      <c r="C67">
        <v>116</v>
      </c>
      <c r="D67">
        <v>113</v>
      </c>
      <c r="E67">
        <v>91</v>
      </c>
      <c r="F67">
        <v>64</v>
      </c>
      <c r="G67">
        <v>107</v>
      </c>
      <c r="H67">
        <v>88</v>
      </c>
      <c r="I67">
        <v>110</v>
      </c>
      <c r="J67">
        <v>63</v>
      </c>
      <c r="K67">
        <v>70</v>
      </c>
      <c r="L67">
        <v>59</v>
      </c>
      <c r="M67">
        <v>95</v>
      </c>
      <c r="N67">
        <v>27</v>
      </c>
      <c r="O67">
        <v>54</v>
      </c>
      <c r="P67">
        <v>35</v>
      </c>
      <c r="Q67">
        <v>29</v>
      </c>
      <c r="R67">
        <v>28</v>
      </c>
      <c r="S67">
        <v>32</v>
      </c>
      <c r="T67">
        <v>53</v>
      </c>
      <c r="U67">
        <v>97</v>
      </c>
      <c r="V67">
        <v>77</v>
      </c>
      <c r="W67">
        <v>80</v>
      </c>
      <c r="X67">
        <v>76</v>
      </c>
      <c r="Y67">
        <v>83</v>
      </c>
      <c r="Z67">
        <v>3</v>
      </c>
      <c r="AA67">
        <v>88</v>
      </c>
      <c r="AB67">
        <v>69</v>
      </c>
      <c r="AC67">
        <v>57</v>
      </c>
      <c r="AD67">
        <v>88</v>
      </c>
      <c r="AE67">
        <v>80</v>
      </c>
      <c r="AF67">
        <v>47</v>
      </c>
      <c r="AG67">
        <v>18</v>
      </c>
      <c r="AH67">
        <v>109</v>
      </c>
      <c r="AI67">
        <v>34</v>
      </c>
      <c r="AJ67">
        <v>69</v>
      </c>
      <c r="AK67">
        <v>76</v>
      </c>
      <c r="AL67">
        <v>84</v>
      </c>
      <c r="AM67">
        <v>32</v>
      </c>
      <c r="AN67">
        <v>26</v>
      </c>
      <c r="AO67">
        <v>0</v>
      </c>
      <c r="AP67">
        <v>100</v>
      </c>
      <c r="AQ67">
        <v>74</v>
      </c>
      <c r="AR67">
        <v>19</v>
      </c>
      <c r="AS67">
        <v>44</v>
      </c>
      <c r="AT67">
        <v>28</v>
      </c>
      <c r="AU67">
        <v>3</v>
      </c>
      <c r="AV67">
        <v>52</v>
      </c>
      <c r="AW67">
        <v>115</v>
      </c>
      <c r="AX67">
        <v>92</v>
      </c>
      <c r="AY67">
        <v>57</v>
      </c>
      <c r="AZ67">
        <v>8</v>
      </c>
      <c r="BA67">
        <v>61</v>
      </c>
      <c r="BB67">
        <v>10</v>
      </c>
      <c r="BC67">
        <v>19</v>
      </c>
      <c r="BD67">
        <v>27</v>
      </c>
      <c r="BE67">
        <v>98</v>
      </c>
      <c r="BF67">
        <v>6</v>
      </c>
      <c r="BG67">
        <v>112</v>
      </c>
      <c r="BH67">
        <v>35</v>
      </c>
      <c r="BI67">
        <v>53</v>
      </c>
      <c r="BJ67">
        <v>8</v>
      </c>
      <c r="BK67">
        <v>21</v>
      </c>
      <c r="BL67">
        <v>107</v>
      </c>
      <c r="BM67">
        <v>86</v>
      </c>
      <c r="BN67">
        <v>30</v>
      </c>
      <c r="BO67">
        <v>95</v>
      </c>
      <c r="BP67">
        <v>101</v>
      </c>
      <c r="BQ67">
        <v>68</v>
      </c>
      <c r="BR67">
        <v>12</v>
      </c>
      <c r="BS67">
        <v>51</v>
      </c>
      <c r="BT67">
        <v>22</v>
      </c>
      <c r="BU67">
        <v>116</v>
      </c>
      <c r="BV67">
        <v>20</v>
      </c>
      <c r="BW67">
        <v>104</v>
      </c>
      <c r="BX67">
        <v>93</v>
      </c>
      <c r="BY67">
        <v>32</v>
      </c>
      <c r="BZ67">
        <v>90</v>
      </c>
      <c r="CA67">
        <v>114</v>
      </c>
      <c r="CB67">
        <v>95</v>
      </c>
      <c r="CC67">
        <v>1</v>
      </c>
      <c r="CD67">
        <v>37</v>
      </c>
      <c r="CE67">
        <v>24</v>
      </c>
      <c r="CF67">
        <v>82</v>
      </c>
      <c r="CG67">
        <v>0</v>
      </c>
      <c r="CH67">
        <v>115</v>
      </c>
      <c r="CI67">
        <v>6</v>
      </c>
      <c r="CJ67">
        <v>67</v>
      </c>
      <c r="CK67">
        <v>81</v>
      </c>
      <c r="CL67">
        <v>4</v>
      </c>
      <c r="CM67">
        <v>12</v>
      </c>
      <c r="CN67">
        <v>118</v>
      </c>
      <c r="CO67">
        <v>114</v>
      </c>
      <c r="CP67">
        <v>14</v>
      </c>
      <c r="CQ67">
        <v>58</v>
      </c>
      <c r="CR67">
        <v>4</v>
      </c>
      <c r="CS67">
        <v>84</v>
      </c>
      <c r="CT67">
        <v>93</v>
      </c>
      <c r="CU67">
        <v>49</v>
      </c>
      <c r="CV67">
        <v>21</v>
      </c>
      <c r="CW67">
        <v>40</v>
      </c>
      <c r="CX67">
        <v>81</v>
      </c>
      <c r="CY67">
        <v>17</v>
      </c>
      <c r="CZ67">
        <v>108</v>
      </c>
      <c r="DA67">
        <v>66</v>
      </c>
      <c r="DB67">
        <v>53</v>
      </c>
      <c r="DC67">
        <v>46</v>
      </c>
      <c r="DD67">
        <v>32</v>
      </c>
      <c r="DE67">
        <v>8</v>
      </c>
      <c r="DF67">
        <v>32</v>
      </c>
      <c r="DG67">
        <v>74</v>
      </c>
      <c r="DH67">
        <v>101</v>
      </c>
      <c r="DI67">
        <v>31</v>
      </c>
      <c r="DJ67">
        <v>110</v>
      </c>
      <c r="DK67">
        <v>59</v>
      </c>
      <c r="DL67">
        <v>49</v>
      </c>
      <c r="DM67">
        <v>11</v>
      </c>
      <c r="DN67">
        <v>11</v>
      </c>
      <c r="DO67">
        <v>54</v>
      </c>
      <c r="DP67">
        <v>8</v>
      </c>
      <c r="DQ67" s="86">
        <f ca="1">Control!$C$7*Calculations!$C$82*INDEX('Monthly Data'!N:N,Calculations!$C$116+MOD(A67,Calculations!$C$118))+Control!$C$7*Calculations!$C$83*INDEX('Monthly Data'!O:O,Calculations!$C$116+MOD(A67,Calculations!$C$118))+Control!$C$7*Calculations!$C$84*INDEX('Monthly Data'!P:P,Calculations!$C$116+MOD(A67,Calculations!$C$118))+Control!$C$7*Calculations!$C$85*INDEX('Monthly Data'!Q:Q,Calculations!$C$116+MOD(A67,Calculations!$C$118))+(1-Control!$C$7*Calculations!$C$87)*INDEX('Monthly Data'!R:R,Calculations!$C$116+MOD(A67,Calculations!$C$118))</f>
        <v>-2.0259958308006688E-2</v>
      </c>
      <c r="DR67" s="86">
        <f ca="1">Control!$C$7*Calculations!$C$82*INDEX('Monthly Data'!N:N,Calculations!$C$116+MOD(B67,Calculations!$C$118))+Control!$C$7*Calculations!$C$83*INDEX('Monthly Data'!O:O,Calculations!$C$116+MOD(B67,Calculations!$C$118))+Control!$C$7*Calculations!$C$84*INDEX('Monthly Data'!P:P,Calculations!$C$116+MOD(B67,Calculations!$C$118))+Control!$C$7*Calculations!$C$85*INDEX('Monthly Data'!Q:Q,Calculations!$C$116+MOD(B67,Calculations!$C$118))+(1-Control!$C$7*Calculations!$C$87)*INDEX('Monthly Data'!R:R,Calculations!$C$116+MOD(B67,Calculations!$C$118))</f>
        <v>1.1809891087585166E-2</v>
      </c>
      <c r="DS67" s="86">
        <f ca="1">Control!$C$7*Calculations!$C$82*INDEX('Monthly Data'!N:N,Calculations!$C$116+MOD(C67,Calculations!$C$118))+Control!$C$7*Calculations!$C$83*INDEX('Monthly Data'!O:O,Calculations!$C$116+MOD(C67,Calculations!$C$118))+Control!$C$7*Calculations!$C$84*INDEX('Monthly Data'!P:P,Calculations!$C$116+MOD(C67,Calculations!$C$118))+Control!$C$7*Calculations!$C$85*INDEX('Monthly Data'!Q:Q,Calculations!$C$116+MOD(C67,Calculations!$C$118))+(1-Control!$C$7*Calculations!$C$87)*INDEX('Monthly Data'!R:R,Calculations!$C$116+MOD(C67,Calculations!$C$118))</f>
        <v>2.1918137743539623E-2</v>
      </c>
      <c r="DT67" s="86">
        <f ca="1">Control!$C$7*Calculations!$C$82*INDEX('Monthly Data'!N:N,Calculations!$C$116+MOD(D67,Calculations!$C$118))+Control!$C$7*Calculations!$C$83*INDEX('Monthly Data'!O:O,Calculations!$C$116+MOD(D67,Calculations!$C$118))+Control!$C$7*Calculations!$C$84*INDEX('Monthly Data'!P:P,Calculations!$C$116+MOD(D67,Calculations!$C$118))+Control!$C$7*Calculations!$C$85*INDEX('Monthly Data'!Q:Q,Calculations!$C$116+MOD(D67,Calculations!$C$118))+(1-Control!$C$7*Calculations!$C$87)*INDEX('Monthly Data'!R:R,Calculations!$C$116+MOD(D67,Calculations!$C$118))</f>
        <v>4.4327772793586687E-3</v>
      </c>
      <c r="DU67" s="86">
        <f ca="1">Control!$C$7*Calculations!$C$82*INDEX('Monthly Data'!N:N,Calculations!$C$116+MOD(E67,Calculations!$C$118))+Control!$C$7*Calculations!$C$83*INDEX('Monthly Data'!O:O,Calculations!$C$116+MOD(E67,Calculations!$C$118))+Control!$C$7*Calculations!$C$84*INDEX('Monthly Data'!P:P,Calculations!$C$116+MOD(E67,Calculations!$C$118))+Control!$C$7*Calculations!$C$85*INDEX('Monthly Data'!Q:Q,Calculations!$C$116+MOD(E67,Calculations!$C$118))+(1-Control!$C$7*Calculations!$C$87)*INDEX('Monthly Data'!R:R,Calculations!$C$116+MOD(E67,Calculations!$C$118))</f>
        <v>-1.6546126717384396E-2</v>
      </c>
      <c r="DV67" s="86">
        <f ca="1">Control!$C$7*Calculations!$C$82*INDEX('Monthly Data'!N:N,Calculations!$C$116+MOD(F67,Calculations!$C$118))+Control!$C$7*Calculations!$C$83*INDEX('Monthly Data'!O:O,Calculations!$C$116+MOD(F67,Calculations!$C$118))+Control!$C$7*Calculations!$C$84*INDEX('Monthly Data'!P:P,Calculations!$C$116+MOD(F67,Calculations!$C$118))+Control!$C$7*Calculations!$C$85*INDEX('Monthly Data'!Q:Q,Calculations!$C$116+MOD(F67,Calculations!$C$118))+(1-Control!$C$7*Calculations!$C$87)*INDEX('Monthly Data'!R:R,Calculations!$C$116+MOD(F67,Calculations!$C$118))</f>
        <v>-2.4571433440223247E-2</v>
      </c>
      <c r="DW67" s="86">
        <f ca="1">Control!$C$7*Calculations!$C$82*INDEX('Monthly Data'!N:N,Calculations!$C$116+MOD(G67,Calculations!$C$118))+Control!$C$7*Calculations!$C$83*INDEX('Monthly Data'!O:O,Calculations!$C$116+MOD(G67,Calculations!$C$118))+Control!$C$7*Calculations!$C$84*INDEX('Monthly Data'!P:P,Calculations!$C$116+MOD(G67,Calculations!$C$118))+Control!$C$7*Calculations!$C$85*INDEX('Monthly Data'!Q:Q,Calculations!$C$116+MOD(G67,Calculations!$C$118))+(1-Control!$C$7*Calculations!$C$87)*INDEX('Monthly Data'!R:R,Calculations!$C$116+MOD(G67,Calculations!$C$118))</f>
        <v>1.5216630695380906E-2</v>
      </c>
      <c r="DX67" s="86">
        <f ca="1">Control!$C$7*Calculations!$C$82*INDEX('Monthly Data'!N:N,Calculations!$C$116+MOD(H67,Calculations!$C$118))+Control!$C$7*Calculations!$C$83*INDEX('Monthly Data'!O:O,Calculations!$C$116+MOD(H67,Calculations!$C$118))+Control!$C$7*Calculations!$C$84*INDEX('Monthly Data'!P:P,Calculations!$C$116+MOD(H67,Calculations!$C$118))+Control!$C$7*Calculations!$C$85*INDEX('Monthly Data'!Q:Q,Calculations!$C$116+MOD(H67,Calculations!$C$118))+(1-Control!$C$7*Calculations!$C$87)*INDEX('Monthly Data'!R:R,Calculations!$C$116+MOD(H67,Calculations!$C$118))</f>
        <v>6.4539397490030407E-3</v>
      </c>
      <c r="DY67" s="86">
        <f ca="1">Control!$C$7*Calculations!$C$82*INDEX('Monthly Data'!N:N,Calculations!$C$116+MOD(I67,Calculations!$C$118))+Control!$C$7*Calculations!$C$83*INDEX('Monthly Data'!O:O,Calculations!$C$116+MOD(I67,Calculations!$C$118))+Control!$C$7*Calculations!$C$84*INDEX('Monthly Data'!P:P,Calculations!$C$116+MOD(I67,Calculations!$C$118))+Control!$C$7*Calculations!$C$85*INDEX('Monthly Data'!Q:Q,Calculations!$C$116+MOD(I67,Calculations!$C$118))+(1-Control!$C$7*Calculations!$C$87)*INDEX('Monthly Data'!R:R,Calculations!$C$116+MOD(I67,Calculations!$C$118))</f>
        <v>3.127051071655923E-3</v>
      </c>
      <c r="DZ67" s="86">
        <f ca="1">Control!$C$7*Calculations!$C$82*INDEX('Monthly Data'!N:N,Calculations!$C$116+MOD(J67,Calculations!$C$118))+Control!$C$7*Calculations!$C$83*INDEX('Monthly Data'!O:O,Calculations!$C$116+MOD(J67,Calculations!$C$118))+Control!$C$7*Calculations!$C$84*INDEX('Monthly Data'!P:P,Calculations!$C$116+MOD(J67,Calculations!$C$118))+Control!$C$7*Calculations!$C$85*INDEX('Monthly Data'!Q:Q,Calculations!$C$116+MOD(J67,Calculations!$C$118))+(1-Control!$C$7*Calculations!$C$87)*INDEX('Monthly Data'!R:R,Calculations!$C$116+MOD(J67,Calculations!$C$118))</f>
        <v>1.9073822767906517E-2</v>
      </c>
      <c r="EA67" s="86">
        <f ca="1">Control!$C$7*Calculations!$C$82*INDEX('Monthly Data'!N:N,Calculations!$C$116+MOD(K67,Calculations!$C$118))+Control!$C$7*Calculations!$C$83*INDEX('Monthly Data'!O:O,Calculations!$C$116+MOD(K67,Calculations!$C$118))+Control!$C$7*Calculations!$C$84*INDEX('Monthly Data'!P:P,Calculations!$C$116+MOD(K67,Calculations!$C$118))+Control!$C$7*Calculations!$C$85*INDEX('Monthly Data'!Q:Q,Calculations!$C$116+MOD(K67,Calculations!$C$118))+(1-Control!$C$7*Calculations!$C$87)*INDEX('Monthly Data'!R:R,Calculations!$C$116+MOD(K67,Calculations!$C$118))</f>
        <v>3.8809817903524786E-2</v>
      </c>
      <c r="EB67" s="86">
        <f ca="1">Control!$C$7*Calculations!$C$82*INDEX('Monthly Data'!N:N,Calculations!$C$116+MOD(L67,Calculations!$C$118))+Control!$C$7*Calculations!$C$83*INDEX('Monthly Data'!O:O,Calculations!$C$116+MOD(L67,Calculations!$C$118))+Control!$C$7*Calculations!$C$84*INDEX('Monthly Data'!P:P,Calculations!$C$116+MOD(L67,Calculations!$C$118))+Control!$C$7*Calculations!$C$85*INDEX('Monthly Data'!Q:Q,Calculations!$C$116+MOD(L67,Calculations!$C$118))+(1-Control!$C$7*Calculations!$C$87)*INDEX('Monthly Data'!R:R,Calculations!$C$116+MOD(L67,Calculations!$C$118))</f>
        <v>1.1704119272391494E-2</v>
      </c>
      <c r="EC67" s="86">
        <f ca="1">Control!$C$7*Calculations!$C$82*INDEX('Monthly Data'!N:N,Calculations!$C$116+MOD(M67,Calculations!$C$118))+Control!$C$7*Calculations!$C$83*INDEX('Monthly Data'!O:O,Calculations!$C$116+MOD(M67,Calculations!$C$118))+Control!$C$7*Calculations!$C$84*INDEX('Monthly Data'!P:P,Calculations!$C$116+MOD(M67,Calculations!$C$118))+Control!$C$7*Calculations!$C$85*INDEX('Monthly Data'!Q:Q,Calculations!$C$116+MOD(M67,Calculations!$C$118))+(1-Control!$C$7*Calculations!$C$87)*INDEX('Monthly Data'!R:R,Calculations!$C$116+MOD(M67,Calculations!$C$118))</f>
        <v>1.5758278480433856E-2</v>
      </c>
      <c r="ED67" s="86">
        <f ca="1">Control!$C$7*Calculations!$C$82*INDEX('Monthly Data'!N:N,Calculations!$C$116+MOD(N67,Calculations!$C$118))+Control!$C$7*Calculations!$C$83*INDEX('Monthly Data'!O:O,Calculations!$C$116+MOD(N67,Calculations!$C$118))+Control!$C$7*Calculations!$C$84*INDEX('Monthly Data'!P:P,Calculations!$C$116+MOD(N67,Calculations!$C$118))+Control!$C$7*Calculations!$C$85*INDEX('Monthly Data'!Q:Q,Calculations!$C$116+MOD(N67,Calculations!$C$118))+(1-Control!$C$7*Calculations!$C$87)*INDEX('Monthly Data'!R:R,Calculations!$C$116+MOD(N67,Calculations!$C$118))</f>
        <v>-3.53368065312233E-2</v>
      </c>
      <c r="EE67" s="86">
        <f ca="1">Control!$C$7*Calculations!$C$82*INDEX('Monthly Data'!N:N,Calculations!$C$116+MOD(O67,Calculations!$C$118))+Control!$C$7*Calculations!$C$83*INDEX('Monthly Data'!O:O,Calculations!$C$116+MOD(O67,Calculations!$C$118))+Control!$C$7*Calculations!$C$84*INDEX('Monthly Data'!P:P,Calculations!$C$116+MOD(O67,Calculations!$C$118))+Control!$C$7*Calculations!$C$85*INDEX('Monthly Data'!Q:Q,Calculations!$C$116+MOD(O67,Calculations!$C$118))+(1-Control!$C$7*Calculations!$C$87)*INDEX('Monthly Data'!R:R,Calculations!$C$116+MOD(O67,Calculations!$C$118))</f>
        <v>1.7484305259657981E-2</v>
      </c>
      <c r="EF67" s="86">
        <f ca="1">Control!$C$7*Calculations!$C$82*INDEX('Monthly Data'!N:N,Calculations!$C$116+MOD(P67,Calculations!$C$118))+Control!$C$7*Calculations!$C$83*INDEX('Monthly Data'!O:O,Calculations!$C$116+MOD(P67,Calculations!$C$118))+Control!$C$7*Calculations!$C$84*INDEX('Monthly Data'!P:P,Calculations!$C$116+MOD(P67,Calculations!$C$118))+Control!$C$7*Calculations!$C$85*INDEX('Monthly Data'!Q:Q,Calculations!$C$116+MOD(P67,Calculations!$C$118))+(1-Control!$C$7*Calculations!$C$87)*INDEX('Monthly Data'!R:R,Calculations!$C$116+MOD(P67,Calculations!$C$118))</f>
        <v>-9.5555592256394619E-3</v>
      </c>
      <c r="EG67" s="86">
        <f ca="1">Control!$C$7*Calculations!$C$82*INDEX('Monthly Data'!N:N,Calculations!$C$116+MOD(Q67,Calculations!$C$118))+Control!$C$7*Calculations!$C$83*INDEX('Monthly Data'!O:O,Calculations!$C$116+MOD(Q67,Calculations!$C$118))+Control!$C$7*Calculations!$C$84*INDEX('Monthly Data'!P:P,Calculations!$C$116+MOD(Q67,Calculations!$C$118))+Control!$C$7*Calculations!$C$85*INDEX('Monthly Data'!Q:Q,Calculations!$C$116+MOD(Q67,Calculations!$C$118))+(1-Control!$C$7*Calculations!$C$87)*INDEX('Monthly Data'!R:R,Calculations!$C$116+MOD(Q67,Calculations!$C$118))</f>
        <v>1.5115046179922851E-2</v>
      </c>
      <c r="EH67" s="86">
        <f ca="1">Control!$C$7*Calculations!$C$82*INDEX('Monthly Data'!N:N,Calculations!$C$116+MOD(R67,Calculations!$C$118))+Control!$C$7*Calculations!$C$83*INDEX('Monthly Data'!O:O,Calculations!$C$116+MOD(R67,Calculations!$C$118))+Control!$C$7*Calculations!$C$84*INDEX('Monthly Data'!P:P,Calculations!$C$116+MOD(R67,Calculations!$C$118))+Control!$C$7*Calculations!$C$85*INDEX('Monthly Data'!Q:Q,Calculations!$C$116+MOD(R67,Calculations!$C$118))+(1-Control!$C$7*Calculations!$C$87)*INDEX('Monthly Data'!R:R,Calculations!$C$116+MOD(R67,Calculations!$C$118))</f>
        <v>3.7596120283497965E-2</v>
      </c>
      <c r="EI67" s="86">
        <f ca="1">Control!$C$7*Calculations!$C$82*INDEX('Monthly Data'!N:N,Calculations!$C$116+MOD(S67,Calculations!$C$118))+Control!$C$7*Calculations!$C$83*INDEX('Monthly Data'!O:O,Calculations!$C$116+MOD(S67,Calculations!$C$118))+Control!$C$7*Calculations!$C$84*INDEX('Monthly Data'!P:P,Calculations!$C$116+MOD(S67,Calculations!$C$118))+Control!$C$7*Calculations!$C$85*INDEX('Monthly Data'!Q:Q,Calculations!$C$116+MOD(S67,Calculations!$C$118))+(1-Control!$C$7*Calculations!$C$87)*INDEX('Monthly Data'!R:R,Calculations!$C$116+MOD(S67,Calculations!$C$118))</f>
        <v>-2.6378232493851243E-2</v>
      </c>
      <c r="EJ67" s="86">
        <f ca="1">Control!$C$7*Calculations!$C$82*INDEX('Monthly Data'!N:N,Calculations!$C$116+MOD(T67,Calculations!$C$118))+Control!$C$7*Calculations!$C$83*INDEX('Monthly Data'!O:O,Calculations!$C$116+MOD(T67,Calculations!$C$118))+Control!$C$7*Calculations!$C$84*INDEX('Monthly Data'!P:P,Calculations!$C$116+MOD(T67,Calculations!$C$118))+Control!$C$7*Calculations!$C$85*INDEX('Monthly Data'!Q:Q,Calculations!$C$116+MOD(T67,Calculations!$C$118))+(1-Control!$C$7*Calculations!$C$87)*INDEX('Monthly Data'!R:R,Calculations!$C$116+MOD(T67,Calculations!$C$118))</f>
        <v>1.1786765492207996E-2</v>
      </c>
      <c r="EK67" s="86">
        <f ca="1">Control!$C$7*Calculations!$C$82*INDEX('Monthly Data'!N:N,Calculations!$C$116+MOD(U67,Calculations!$C$118))+Control!$C$7*Calculations!$C$83*INDEX('Monthly Data'!O:O,Calculations!$C$116+MOD(U67,Calculations!$C$118))+Control!$C$7*Calculations!$C$84*INDEX('Monthly Data'!P:P,Calculations!$C$116+MOD(U67,Calculations!$C$118))+Control!$C$7*Calculations!$C$85*INDEX('Monthly Data'!Q:Q,Calculations!$C$116+MOD(U67,Calculations!$C$118))+(1-Control!$C$7*Calculations!$C$87)*INDEX('Monthly Data'!R:R,Calculations!$C$116+MOD(U67,Calculations!$C$118))</f>
        <v>-7.5539743260223157E-3</v>
      </c>
      <c r="EL67" s="86">
        <f ca="1">Control!$C$7*Calculations!$C$82*INDEX('Monthly Data'!N:N,Calculations!$C$116+MOD(V67,Calculations!$C$118))+Control!$C$7*Calculations!$C$83*INDEX('Monthly Data'!O:O,Calculations!$C$116+MOD(V67,Calculations!$C$118))+Control!$C$7*Calculations!$C$84*INDEX('Monthly Data'!P:P,Calculations!$C$116+MOD(V67,Calculations!$C$118))+Control!$C$7*Calculations!$C$85*INDEX('Monthly Data'!Q:Q,Calculations!$C$116+MOD(V67,Calculations!$C$118))+(1-Control!$C$7*Calculations!$C$87)*INDEX('Monthly Data'!R:R,Calculations!$C$116+MOD(V67,Calculations!$C$118))</f>
        <v>-1.0485101266941802E-2</v>
      </c>
      <c r="EM67" s="86">
        <f ca="1">Control!$C$7*Calculations!$C$82*INDEX('Monthly Data'!N:N,Calculations!$C$116+MOD(W67,Calculations!$C$118))+Control!$C$7*Calculations!$C$83*INDEX('Monthly Data'!O:O,Calculations!$C$116+MOD(W67,Calculations!$C$118))+Control!$C$7*Calculations!$C$84*INDEX('Monthly Data'!P:P,Calculations!$C$116+MOD(W67,Calculations!$C$118))+Control!$C$7*Calculations!$C$85*INDEX('Monthly Data'!Q:Q,Calculations!$C$116+MOD(W67,Calculations!$C$118))+(1-Control!$C$7*Calculations!$C$87)*INDEX('Monthly Data'!R:R,Calculations!$C$116+MOD(W67,Calculations!$C$118))</f>
        <v>-2.7490061308214487E-3</v>
      </c>
      <c r="EN67" s="86">
        <f ca="1">Control!$C$7*Calculations!$C$82*INDEX('Monthly Data'!N:N,Calculations!$C$116+MOD(X67,Calculations!$C$118))+Control!$C$7*Calculations!$C$83*INDEX('Monthly Data'!O:O,Calculations!$C$116+MOD(X67,Calculations!$C$118))+Control!$C$7*Calculations!$C$84*INDEX('Monthly Data'!P:P,Calculations!$C$116+MOD(X67,Calculations!$C$118))+Control!$C$7*Calculations!$C$85*INDEX('Monthly Data'!Q:Q,Calculations!$C$116+MOD(X67,Calculations!$C$118))+(1-Control!$C$7*Calculations!$C$87)*INDEX('Monthly Data'!R:R,Calculations!$C$116+MOD(X67,Calculations!$C$118))</f>
        <v>3.5231336013669103E-2</v>
      </c>
      <c r="EO67" s="86">
        <f ca="1">Control!$C$7*Calculations!$C$82*INDEX('Monthly Data'!N:N,Calculations!$C$116+MOD(Y67,Calculations!$C$118))+Control!$C$7*Calculations!$C$83*INDEX('Monthly Data'!O:O,Calculations!$C$116+MOD(Y67,Calculations!$C$118))+Control!$C$7*Calculations!$C$84*INDEX('Monthly Data'!P:P,Calculations!$C$116+MOD(Y67,Calculations!$C$118))+Control!$C$7*Calculations!$C$85*INDEX('Monthly Data'!Q:Q,Calculations!$C$116+MOD(Y67,Calculations!$C$118))+(1-Control!$C$7*Calculations!$C$87)*INDEX('Monthly Data'!R:R,Calculations!$C$116+MOD(Y67,Calculations!$C$118))</f>
        <v>-7.8872955230675015E-3</v>
      </c>
      <c r="EP67" s="86">
        <f ca="1">Control!$C$7*Calculations!$C$82*INDEX('Monthly Data'!N:N,Calculations!$C$116+MOD(Z67,Calculations!$C$118))+Control!$C$7*Calculations!$C$83*INDEX('Monthly Data'!O:O,Calculations!$C$116+MOD(Z67,Calculations!$C$118))+Control!$C$7*Calculations!$C$84*INDEX('Monthly Data'!P:P,Calculations!$C$116+MOD(Z67,Calculations!$C$118))+Control!$C$7*Calculations!$C$85*INDEX('Monthly Data'!Q:Q,Calculations!$C$116+MOD(Z67,Calculations!$C$118))+(1-Control!$C$7*Calculations!$C$87)*INDEX('Monthly Data'!R:R,Calculations!$C$116+MOD(Z67,Calculations!$C$118))</f>
        <v>9.9793409618087695E-3</v>
      </c>
      <c r="EQ67" s="86">
        <f ca="1">Control!$C$7*Calculations!$C$82*INDEX('Monthly Data'!N:N,Calculations!$C$116+MOD(AA67,Calculations!$C$118))+Control!$C$7*Calculations!$C$83*INDEX('Monthly Data'!O:O,Calculations!$C$116+MOD(AA67,Calculations!$C$118))+Control!$C$7*Calculations!$C$84*INDEX('Monthly Data'!P:P,Calculations!$C$116+MOD(AA67,Calculations!$C$118))+Control!$C$7*Calculations!$C$85*INDEX('Monthly Data'!Q:Q,Calculations!$C$116+MOD(AA67,Calculations!$C$118))+(1-Control!$C$7*Calculations!$C$87)*INDEX('Monthly Data'!R:R,Calculations!$C$116+MOD(AA67,Calculations!$C$118))</f>
        <v>6.4539397490030407E-3</v>
      </c>
      <c r="ER67" s="86">
        <f ca="1">Control!$C$7*Calculations!$C$82*INDEX('Monthly Data'!N:N,Calculations!$C$116+MOD(AB67,Calculations!$C$118))+Control!$C$7*Calculations!$C$83*INDEX('Monthly Data'!O:O,Calculations!$C$116+MOD(AB67,Calculations!$C$118))+Control!$C$7*Calculations!$C$84*INDEX('Monthly Data'!P:P,Calculations!$C$116+MOD(AB67,Calculations!$C$118))+Control!$C$7*Calculations!$C$85*INDEX('Monthly Data'!Q:Q,Calculations!$C$116+MOD(AB67,Calculations!$C$118))+(1-Control!$C$7*Calculations!$C$87)*INDEX('Monthly Data'!R:R,Calculations!$C$116+MOD(AB67,Calculations!$C$118))</f>
        <v>-4.0413381192162513E-2</v>
      </c>
      <c r="ES67" s="86">
        <f ca="1">Control!$C$7*Calculations!$C$82*INDEX('Monthly Data'!N:N,Calculations!$C$116+MOD(AC67,Calculations!$C$118))+Control!$C$7*Calculations!$C$83*INDEX('Monthly Data'!O:O,Calculations!$C$116+MOD(AC67,Calculations!$C$118))+Control!$C$7*Calculations!$C$84*INDEX('Monthly Data'!P:P,Calculations!$C$116+MOD(AC67,Calculations!$C$118))+Control!$C$7*Calculations!$C$85*INDEX('Monthly Data'!Q:Q,Calculations!$C$116+MOD(AC67,Calculations!$C$118))+(1-Control!$C$7*Calculations!$C$87)*INDEX('Monthly Data'!R:R,Calculations!$C$116+MOD(AC67,Calculations!$C$118))</f>
        <v>7.3538285850108537E-3</v>
      </c>
      <c r="ET67" s="86">
        <f ca="1">Control!$C$7*Calculations!$C$82*INDEX('Monthly Data'!N:N,Calculations!$C$116+MOD(AD67,Calculations!$C$118))+Control!$C$7*Calculations!$C$83*INDEX('Monthly Data'!O:O,Calculations!$C$116+MOD(AD67,Calculations!$C$118))+Control!$C$7*Calculations!$C$84*INDEX('Monthly Data'!P:P,Calculations!$C$116+MOD(AD67,Calculations!$C$118))+Control!$C$7*Calculations!$C$85*INDEX('Monthly Data'!Q:Q,Calculations!$C$116+MOD(AD67,Calculations!$C$118))+(1-Control!$C$7*Calculations!$C$87)*INDEX('Monthly Data'!R:R,Calculations!$C$116+MOD(AD67,Calculations!$C$118))</f>
        <v>6.4539397490030407E-3</v>
      </c>
      <c r="EU67" s="86">
        <f ca="1">Control!$C$7*Calculations!$C$82*INDEX('Monthly Data'!N:N,Calculations!$C$116+MOD(AE67,Calculations!$C$118))+Control!$C$7*Calculations!$C$83*INDEX('Monthly Data'!O:O,Calculations!$C$116+MOD(AE67,Calculations!$C$118))+Control!$C$7*Calculations!$C$84*INDEX('Monthly Data'!P:P,Calculations!$C$116+MOD(AE67,Calculations!$C$118))+Control!$C$7*Calculations!$C$85*INDEX('Monthly Data'!Q:Q,Calculations!$C$116+MOD(AE67,Calculations!$C$118))+(1-Control!$C$7*Calculations!$C$87)*INDEX('Monthly Data'!R:R,Calculations!$C$116+MOD(AE67,Calculations!$C$118))</f>
        <v>-2.7490061308214487E-3</v>
      </c>
      <c r="EV67" s="86">
        <f ca="1">Control!$C$7*Calculations!$C$82*INDEX('Monthly Data'!N:N,Calculations!$C$116+MOD(AF67,Calculations!$C$118))+Control!$C$7*Calculations!$C$83*INDEX('Monthly Data'!O:O,Calculations!$C$116+MOD(AF67,Calculations!$C$118))+Control!$C$7*Calculations!$C$84*INDEX('Monthly Data'!P:P,Calculations!$C$116+MOD(AF67,Calculations!$C$118))+Control!$C$7*Calculations!$C$85*INDEX('Monthly Data'!Q:Q,Calculations!$C$116+MOD(AF67,Calculations!$C$118))+(1-Control!$C$7*Calculations!$C$87)*INDEX('Monthly Data'!R:R,Calculations!$C$116+MOD(AF67,Calculations!$C$118))</f>
        <v>3.1011313347584085E-2</v>
      </c>
      <c r="EW67" s="86">
        <f ca="1">Control!$C$7*Calculations!$C$82*INDEX('Monthly Data'!N:N,Calculations!$C$116+MOD(AG67,Calculations!$C$118))+Control!$C$7*Calculations!$C$83*INDEX('Monthly Data'!O:O,Calculations!$C$116+MOD(AG67,Calculations!$C$118))+Control!$C$7*Calculations!$C$84*INDEX('Monthly Data'!P:P,Calculations!$C$116+MOD(AG67,Calculations!$C$118))+Control!$C$7*Calculations!$C$85*INDEX('Monthly Data'!Q:Q,Calculations!$C$116+MOD(AG67,Calculations!$C$118))+(1-Control!$C$7*Calculations!$C$87)*INDEX('Monthly Data'!R:R,Calculations!$C$116+MOD(AG67,Calculations!$C$118))</f>
        <v>-7.4084874653726545E-3</v>
      </c>
      <c r="EX67" s="86">
        <f ca="1">Control!$C$7*Calculations!$C$82*INDEX('Monthly Data'!N:N,Calculations!$C$116+MOD(AH67,Calculations!$C$118))+Control!$C$7*Calculations!$C$83*INDEX('Monthly Data'!O:O,Calculations!$C$116+MOD(AH67,Calculations!$C$118))+Control!$C$7*Calculations!$C$84*INDEX('Monthly Data'!P:P,Calculations!$C$116+MOD(AH67,Calculations!$C$118))+Control!$C$7*Calculations!$C$85*INDEX('Monthly Data'!Q:Q,Calculations!$C$116+MOD(AH67,Calculations!$C$118))+(1-Control!$C$7*Calculations!$C$87)*INDEX('Monthly Data'!R:R,Calculations!$C$116+MOD(AH67,Calculations!$C$118))</f>
        <v>1.0921298083007208E-2</v>
      </c>
      <c r="EY67" s="86">
        <f ca="1">Control!$C$7*Calculations!$C$82*INDEX('Monthly Data'!N:N,Calculations!$C$116+MOD(AI67,Calculations!$C$118))+Control!$C$7*Calculations!$C$83*INDEX('Monthly Data'!O:O,Calculations!$C$116+MOD(AI67,Calculations!$C$118))+Control!$C$7*Calculations!$C$84*INDEX('Monthly Data'!P:P,Calculations!$C$116+MOD(AI67,Calculations!$C$118))+Control!$C$7*Calculations!$C$85*INDEX('Monthly Data'!Q:Q,Calculations!$C$116+MOD(AI67,Calculations!$C$118))+(1-Control!$C$7*Calculations!$C$87)*INDEX('Monthly Data'!R:R,Calculations!$C$116+MOD(AI67,Calculations!$C$118))</f>
        <v>5.3309355465453899E-3</v>
      </c>
      <c r="EZ67" s="86">
        <f ca="1">Control!$C$7*Calculations!$C$82*INDEX('Monthly Data'!N:N,Calculations!$C$116+MOD(AJ67,Calculations!$C$118))+Control!$C$7*Calculations!$C$83*INDEX('Monthly Data'!O:O,Calculations!$C$116+MOD(AJ67,Calculations!$C$118))+Control!$C$7*Calculations!$C$84*INDEX('Monthly Data'!P:P,Calculations!$C$116+MOD(AJ67,Calculations!$C$118))+Control!$C$7*Calculations!$C$85*INDEX('Monthly Data'!Q:Q,Calculations!$C$116+MOD(AJ67,Calculations!$C$118))+(1-Control!$C$7*Calculations!$C$87)*INDEX('Monthly Data'!R:R,Calculations!$C$116+MOD(AJ67,Calculations!$C$118))</f>
        <v>-4.0413381192162513E-2</v>
      </c>
      <c r="FA67" s="86">
        <f ca="1">Control!$C$7*Calculations!$C$82*INDEX('Monthly Data'!N:N,Calculations!$C$116+MOD(AK67,Calculations!$C$118))+Control!$C$7*Calculations!$C$83*INDEX('Monthly Data'!O:O,Calculations!$C$116+MOD(AK67,Calculations!$C$118))+Control!$C$7*Calculations!$C$84*INDEX('Monthly Data'!P:P,Calculations!$C$116+MOD(AK67,Calculations!$C$118))+Control!$C$7*Calculations!$C$85*INDEX('Monthly Data'!Q:Q,Calculations!$C$116+MOD(AK67,Calculations!$C$118))+(1-Control!$C$7*Calculations!$C$87)*INDEX('Monthly Data'!R:R,Calculations!$C$116+MOD(AK67,Calculations!$C$118))</f>
        <v>3.5231336013669103E-2</v>
      </c>
      <c r="FB67" s="86">
        <f ca="1">Control!$C$7*Calculations!$C$82*INDEX('Monthly Data'!N:N,Calculations!$C$116+MOD(AL67,Calculations!$C$118))+Control!$C$7*Calculations!$C$83*INDEX('Monthly Data'!O:O,Calculations!$C$116+MOD(AL67,Calculations!$C$118))+Control!$C$7*Calculations!$C$84*INDEX('Monthly Data'!P:P,Calculations!$C$116+MOD(AL67,Calculations!$C$118))+Control!$C$7*Calculations!$C$85*INDEX('Monthly Data'!Q:Q,Calculations!$C$116+MOD(AL67,Calculations!$C$118))+(1-Control!$C$7*Calculations!$C$87)*INDEX('Monthly Data'!R:R,Calculations!$C$116+MOD(AL67,Calculations!$C$118))</f>
        <v>-1.880155173376722E-2</v>
      </c>
      <c r="FC67" s="86">
        <f ca="1">Control!$C$7*Calculations!$C$82*INDEX('Monthly Data'!N:N,Calculations!$C$116+MOD(AM67,Calculations!$C$118))+Control!$C$7*Calculations!$C$83*INDEX('Monthly Data'!O:O,Calculations!$C$116+MOD(AM67,Calculations!$C$118))+Control!$C$7*Calculations!$C$84*INDEX('Monthly Data'!P:P,Calculations!$C$116+MOD(AM67,Calculations!$C$118))+Control!$C$7*Calculations!$C$85*INDEX('Monthly Data'!Q:Q,Calculations!$C$116+MOD(AM67,Calculations!$C$118))+(1-Control!$C$7*Calculations!$C$87)*INDEX('Monthly Data'!R:R,Calculations!$C$116+MOD(AM67,Calculations!$C$118))</f>
        <v>-2.6378232493851243E-2</v>
      </c>
      <c r="FD67" s="86">
        <f ca="1">Control!$C$7*Calculations!$C$82*INDEX('Monthly Data'!N:N,Calculations!$C$116+MOD(AN67,Calculations!$C$118))+Control!$C$7*Calculations!$C$83*INDEX('Monthly Data'!O:O,Calculations!$C$116+MOD(AN67,Calculations!$C$118))+Control!$C$7*Calculations!$C$84*INDEX('Monthly Data'!P:P,Calculations!$C$116+MOD(AN67,Calculations!$C$118))+Control!$C$7*Calculations!$C$85*INDEX('Monthly Data'!Q:Q,Calculations!$C$116+MOD(AN67,Calculations!$C$118))+(1-Control!$C$7*Calculations!$C$87)*INDEX('Monthly Data'!R:R,Calculations!$C$116+MOD(AN67,Calculations!$C$118))</f>
        <v>6.3250222980707482E-3</v>
      </c>
      <c r="FE67" s="86">
        <f ca="1">Control!$C$7*Calculations!$C$82*INDEX('Monthly Data'!N:N,Calculations!$C$116+MOD(AO67,Calculations!$C$118))+Control!$C$7*Calculations!$C$83*INDEX('Monthly Data'!O:O,Calculations!$C$116+MOD(AO67,Calculations!$C$118))+Control!$C$7*Calculations!$C$84*INDEX('Monthly Data'!P:P,Calculations!$C$116+MOD(AO67,Calculations!$C$118))+Control!$C$7*Calculations!$C$85*INDEX('Monthly Data'!Q:Q,Calculations!$C$116+MOD(AO67,Calculations!$C$118))+(1-Control!$C$7*Calculations!$C$87)*INDEX('Monthly Data'!R:R,Calculations!$C$116+MOD(AO67,Calculations!$C$118))</f>
        <v>1.4915555251167555E-3</v>
      </c>
      <c r="FF67" s="86">
        <f ca="1">Control!$C$7*Calculations!$C$82*INDEX('Monthly Data'!N:N,Calculations!$C$116+MOD(AP67,Calculations!$C$118))+Control!$C$7*Calculations!$C$83*INDEX('Monthly Data'!O:O,Calculations!$C$116+MOD(AP67,Calculations!$C$118))+Control!$C$7*Calculations!$C$84*INDEX('Monthly Data'!P:P,Calculations!$C$116+MOD(AP67,Calculations!$C$118))+Control!$C$7*Calculations!$C$85*INDEX('Monthly Data'!Q:Q,Calculations!$C$116+MOD(AP67,Calculations!$C$118))+(1-Control!$C$7*Calculations!$C$87)*INDEX('Monthly Data'!R:R,Calculations!$C$116+MOD(AP67,Calculations!$C$118))</f>
        <v>1.7599621212565995E-2</v>
      </c>
      <c r="FG67" s="86">
        <f ca="1">Control!$C$7*Calculations!$C$82*INDEX('Monthly Data'!N:N,Calculations!$C$116+MOD(AQ67,Calculations!$C$118))+Control!$C$7*Calculations!$C$83*INDEX('Monthly Data'!O:O,Calculations!$C$116+MOD(AQ67,Calculations!$C$118))+Control!$C$7*Calculations!$C$84*INDEX('Monthly Data'!P:P,Calculations!$C$116+MOD(AQ67,Calculations!$C$118))+Control!$C$7*Calculations!$C$85*INDEX('Monthly Data'!Q:Q,Calculations!$C$116+MOD(AQ67,Calculations!$C$118))+(1-Control!$C$7*Calculations!$C$87)*INDEX('Monthly Data'!R:R,Calculations!$C$116+MOD(AQ67,Calculations!$C$118))</f>
        <v>3.7118215575026904E-2</v>
      </c>
      <c r="FH67" s="86">
        <f ca="1">Control!$C$7*Calculations!$C$82*INDEX('Monthly Data'!N:N,Calculations!$C$116+MOD(AR67,Calculations!$C$118))+Control!$C$7*Calculations!$C$83*INDEX('Monthly Data'!O:O,Calculations!$C$116+MOD(AR67,Calculations!$C$118))+Control!$C$7*Calculations!$C$84*INDEX('Monthly Data'!P:P,Calculations!$C$116+MOD(AR67,Calculations!$C$118))+Control!$C$7*Calculations!$C$85*INDEX('Monthly Data'!Q:Q,Calculations!$C$116+MOD(AR67,Calculations!$C$118))+(1-Control!$C$7*Calculations!$C$87)*INDEX('Monthly Data'!R:R,Calculations!$C$116+MOD(AR67,Calculations!$C$118))</f>
        <v>4.089189590407355E-3</v>
      </c>
      <c r="FI67" s="86">
        <f ca="1">Control!$C$7*Calculations!$C$82*INDEX('Monthly Data'!N:N,Calculations!$C$116+MOD(AS67,Calculations!$C$118))+Control!$C$7*Calculations!$C$83*INDEX('Monthly Data'!O:O,Calculations!$C$116+MOD(AS67,Calculations!$C$118))+Control!$C$7*Calculations!$C$84*INDEX('Monthly Data'!P:P,Calculations!$C$116+MOD(AS67,Calculations!$C$118))+Control!$C$7*Calculations!$C$85*INDEX('Monthly Data'!Q:Q,Calculations!$C$116+MOD(AS67,Calculations!$C$118))+(1-Control!$C$7*Calculations!$C$87)*INDEX('Monthly Data'!R:R,Calculations!$C$116+MOD(AS67,Calculations!$C$118))</f>
        <v>2.377894462657602E-2</v>
      </c>
      <c r="FJ67" s="86">
        <f ca="1">Control!$C$7*Calculations!$C$82*INDEX('Monthly Data'!N:N,Calculations!$C$116+MOD(AT67,Calculations!$C$118))+Control!$C$7*Calculations!$C$83*INDEX('Monthly Data'!O:O,Calculations!$C$116+MOD(AT67,Calculations!$C$118))+Control!$C$7*Calculations!$C$84*INDEX('Monthly Data'!P:P,Calculations!$C$116+MOD(AT67,Calculations!$C$118))+Control!$C$7*Calculations!$C$85*INDEX('Monthly Data'!Q:Q,Calculations!$C$116+MOD(AT67,Calculations!$C$118))+(1-Control!$C$7*Calculations!$C$87)*INDEX('Monthly Data'!R:R,Calculations!$C$116+MOD(AT67,Calculations!$C$118))</f>
        <v>3.7596120283497965E-2</v>
      </c>
      <c r="FK67" s="86">
        <f ca="1">Control!$C$7*Calculations!$C$82*INDEX('Monthly Data'!N:N,Calculations!$C$116+MOD(AU67,Calculations!$C$118))+Control!$C$7*Calculations!$C$83*INDEX('Monthly Data'!O:O,Calculations!$C$116+MOD(AU67,Calculations!$C$118))+Control!$C$7*Calculations!$C$84*INDEX('Monthly Data'!P:P,Calculations!$C$116+MOD(AU67,Calculations!$C$118))+Control!$C$7*Calculations!$C$85*INDEX('Monthly Data'!Q:Q,Calculations!$C$116+MOD(AU67,Calculations!$C$118))+(1-Control!$C$7*Calculations!$C$87)*INDEX('Monthly Data'!R:R,Calculations!$C$116+MOD(AU67,Calculations!$C$118))</f>
        <v>9.9793409618087695E-3</v>
      </c>
      <c r="FL67" s="86">
        <f ca="1">Control!$C$7*Calculations!$C$82*INDEX('Monthly Data'!N:N,Calculations!$C$116+MOD(AV67,Calculations!$C$118))+Control!$C$7*Calculations!$C$83*INDEX('Monthly Data'!O:O,Calculations!$C$116+MOD(AV67,Calculations!$C$118))+Control!$C$7*Calculations!$C$84*INDEX('Monthly Data'!P:P,Calculations!$C$116+MOD(AV67,Calculations!$C$118))+Control!$C$7*Calculations!$C$85*INDEX('Monthly Data'!Q:Q,Calculations!$C$116+MOD(AV67,Calculations!$C$118))+(1-Control!$C$7*Calculations!$C$87)*INDEX('Monthly Data'!R:R,Calculations!$C$116+MOD(AV67,Calculations!$C$118))</f>
        <v>-3.8875517825435772E-3</v>
      </c>
      <c r="FM67" s="86">
        <f ca="1">Control!$C$7*Calculations!$C$82*INDEX('Monthly Data'!N:N,Calculations!$C$116+MOD(AW67,Calculations!$C$118))+Control!$C$7*Calculations!$C$83*INDEX('Monthly Data'!O:O,Calculations!$C$116+MOD(AW67,Calculations!$C$118))+Control!$C$7*Calculations!$C$84*INDEX('Monthly Data'!P:P,Calculations!$C$116+MOD(AW67,Calculations!$C$118))+Control!$C$7*Calculations!$C$85*INDEX('Monthly Data'!Q:Q,Calculations!$C$116+MOD(AW67,Calculations!$C$118))+(1-Control!$C$7*Calculations!$C$87)*INDEX('Monthly Data'!R:R,Calculations!$C$116+MOD(AW67,Calculations!$C$118))</f>
        <v>4.5132804118240749E-2</v>
      </c>
      <c r="FN67" s="86">
        <f ca="1">Control!$C$7*Calculations!$C$82*INDEX('Monthly Data'!N:N,Calculations!$C$116+MOD(AX67,Calculations!$C$118))+Control!$C$7*Calculations!$C$83*INDEX('Monthly Data'!O:O,Calculations!$C$116+MOD(AX67,Calculations!$C$118))+Control!$C$7*Calculations!$C$84*INDEX('Monthly Data'!P:P,Calculations!$C$116+MOD(AX67,Calculations!$C$118))+Control!$C$7*Calculations!$C$85*INDEX('Monthly Data'!Q:Q,Calculations!$C$116+MOD(AX67,Calculations!$C$118))+(1-Control!$C$7*Calculations!$C$87)*INDEX('Monthly Data'!R:R,Calculations!$C$116+MOD(AX67,Calculations!$C$118))</f>
        <v>2.4722579420195831E-2</v>
      </c>
      <c r="FO67" s="86">
        <f ca="1">Control!$C$7*Calculations!$C$82*INDEX('Monthly Data'!N:N,Calculations!$C$116+MOD(AY67,Calculations!$C$118))+Control!$C$7*Calculations!$C$83*INDEX('Monthly Data'!O:O,Calculations!$C$116+MOD(AY67,Calculations!$C$118))+Control!$C$7*Calculations!$C$84*INDEX('Monthly Data'!P:P,Calculations!$C$116+MOD(AY67,Calculations!$C$118))+Control!$C$7*Calculations!$C$85*INDEX('Monthly Data'!Q:Q,Calculations!$C$116+MOD(AY67,Calculations!$C$118))+(1-Control!$C$7*Calculations!$C$87)*INDEX('Monthly Data'!R:R,Calculations!$C$116+MOD(AY67,Calculations!$C$118))</f>
        <v>7.3538285850108537E-3</v>
      </c>
      <c r="FP67" s="86">
        <f ca="1">Control!$C$7*Calculations!$C$82*INDEX('Monthly Data'!N:N,Calculations!$C$116+MOD(AZ67,Calculations!$C$118))+Control!$C$7*Calculations!$C$83*INDEX('Monthly Data'!O:O,Calculations!$C$116+MOD(AZ67,Calculations!$C$118))+Control!$C$7*Calculations!$C$84*INDEX('Monthly Data'!P:P,Calculations!$C$116+MOD(AZ67,Calculations!$C$118))+Control!$C$7*Calculations!$C$85*INDEX('Monthly Data'!Q:Q,Calculations!$C$116+MOD(AZ67,Calculations!$C$118))+(1-Control!$C$7*Calculations!$C$87)*INDEX('Monthly Data'!R:R,Calculations!$C$116+MOD(AZ67,Calculations!$C$118))</f>
        <v>9.9787204839310462E-3</v>
      </c>
      <c r="FQ67" s="86">
        <f ca="1">Control!$C$7*Calculations!$C$82*INDEX('Monthly Data'!N:N,Calculations!$C$116+MOD(BA67,Calculations!$C$118))+Control!$C$7*Calculations!$C$83*INDEX('Monthly Data'!O:O,Calculations!$C$116+MOD(BA67,Calculations!$C$118))+Control!$C$7*Calculations!$C$84*INDEX('Monthly Data'!P:P,Calculations!$C$116+MOD(BA67,Calculations!$C$118))+Control!$C$7*Calculations!$C$85*INDEX('Monthly Data'!Q:Q,Calculations!$C$116+MOD(BA67,Calculations!$C$118))+(1-Control!$C$7*Calculations!$C$87)*INDEX('Monthly Data'!R:R,Calculations!$C$116+MOD(BA67,Calculations!$C$118))</f>
        <v>2.766281641786093E-2</v>
      </c>
      <c r="FR67" s="86">
        <f ca="1">Control!$C$7*Calculations!$C$82*INDEX('Monthly Data'!N:N,Calculations!$C$116+MOD(BB67,Calculations!$C$118))+Control!$C$7*Calculations!$C$83*INDEX('Monthly Data'!O:O,Calculations!$C$116+MOD(BB67,Calculations!$C$118))+Control!$C$7*Calculations!$C$84*INDEX('Monthly Data'!P:P,Calculations!$C$116+MOD(BB67,Calculations!$C$118))+Control!$C$7*Calculations!$C$85*INDEX('Monthly Data'!Q:Q,Calculations!$C$116+MOD(BB67,Calculations!$C$118))+(1-Control!$C$7*Calculations!$C$87)*INDEX('Monthly Data'!R:R,Calculations!$C$116+MOD(BB67,Calculations!$C$118))</f>
        <v>1.1702576456120543E-2</v>
      </c>
      <c r="FS67" s="86">
        <f ca="1">Control!$C$7*Calculations!$C$82*INDEX('Monthly Data'!N:N,Calculations!$C$116+MOD(BC67,Calculations!$C$118))+Control!$C$7*Calculations!$C$83*INDEX('Monthly Data'!O:O,Calculations!$C$116+MOD(BC67,Calculations!$C$118))+Control!$C$7*Calculations!$C$84*INDEX('Monthly Data'!P:P,Calculations!$C$116+MOD(BC67,Calculations!$C$118))+Control!$C$7*Calculations!$C$85*INDEX('Monthly Data'!Q:Q,Calculations!$C$116+MOD(BC67,Calculations!$C$118))+(1-Control!$C$7*Calculations!$C$87)*INDEX('Monthly Data'!R:R,Calculations!$C$116+MOD(BC67,Calculations!$C$118))</f>
        <v>4.089189590407355E-3</v>
      </c>
      <c r="FT67" s="86">
        <f ca="1">Control!$C$7*Calculations!$C$82*INDEX('Monthly Data'!N:N,Calculations!$C$116+MOD(BD67,Calculations!$C$118))+Control!$C$7*Calculations!$C$83*INDEX('Monthly Data'!O:O,Calculations!$C$116+MOD(BD67,Calculations!$C$118))+Control!$C$7*Calculations!$C$84*INDEX('Monthly Data'!P:P,Calculations!$C$116+MOD(BD67,Calculations!$C$118))+Control!$C$7*Calculations!$C$85*INDEX('Monthly Data'!Q:Q,Calculations!$C$116+MOD(BD67,Calculations!$C$118))+(1-Control!$C$7*Calculations!$C$87)*INDEX('Monthly Data'!R:R,Calculations!$C$116+MOD(BD67,Calculations!$C$118))</f>
        <v>-3.53368065312233E-2</v>
      </c>
      <c r="FU67" s="86">
        <f ca="1">Control!$C$7*Calculations!$C$82*INDEX('Monthly Data'!N:N,Calculations!$C$116+MOD(BE67,Calculations!$C$118))+Control!$C$7*Calculations!$C$83*INDEX('Monthly Data'!O:O,Calculations!$C$116+MOD(BE67,Calculations!$C$118))+Control!$C$7*Calculations!$C$84*INDEX('Monthly Data'!P:P,Calculations!$C$116+MOD(BE67,Calculations!$C$118))+Control!$C$7*Calculations!$C$85*INDEX('Monthly Data'!Q:Q,Calculations!$C$116+MOD(BE67,Calculations!$C$118))+(1-Control!$C$7*Calculations!$C$87)*INDEX('Monthly Data'!R:R,Calculations!$C$116+MOD(BE67,Calculations!$C$118))</f>
        <v>2.4842166689046628E-2</v>
      </c>
      <c r="FV67" s="86">
        <f ca="1">Control!$C$7*Calculations!$C$82*INDEX('Monthly Data'!N:N,Calculations!$C$116+MOD(BF67,Calculations!$C$118))+Control!$C$7*Calculations!$C$83*INDEX('Monthly Data'!O:O,Calculations!$C$116+MOD(BF67,Calculations!$C$118))+Control!$C$7*Calculations!$C$84*INDEX('Monthly Data'!P:P,Calculations!$C$116+MOD(BF67,Calculations!$C$118))+Control!$C$7*Calculations!$C$85*INDEX('Monthly Data'!Q:Q,Calculations!$C$116+MOD(BF67,Calculations!$C$118))+(1-Control!$C$7*Calculations!$C$87)*INDEX('Monthly Data'!R:R,Calculations!$C$116+MOD(BF67,Calculations!$C$118))</f>
        <v>4.7768166384148329E-3</v>
      </c>
      <c r="FW67" s="86">
        <f ca="1">Control!$C$7*Calculations!$C$82*INDEX('Monthly Data'!N:N,Calculations!$C$116+MOD(BG67,Calculations!$C$118))+Control!$C$7*Calculations!$C$83*INDEX('Monthly Data'!O:O,Calculations!$C$116+MOD(BG67,Calculations!$C$118))+Control!$C$7*Calculations!$C$84*INDEX('Monthly Data'!P:P,Calculations!$C$116+MOD(BG67,Calculations!$C$118))+Control!$C$7*Calculations!$C$85*INDEX('Monthly Data'!Q:Q,Calculations!$C$116+MOD(BG67,Calculations!$C$118))+(1-Control!$C$7*Calculations!$C$87)*INDEX('Monthly Data'!R:R,Calculations!$C$116+MOD(BG67,Calculations!$C$118))</f>
        <v>1.142101364887867E-2</v>
      </c>
      <c r="FX67" s="86">
        <f ca="1">Control!$C$7*Calculations!$C$82*INDEX('Monthly Data'!N:N,Calculations!$C$116+MOD(BH67,Calculations!$C$118))+Control!$C$7*Calculations!$C$83*INDEX('Monthly Data'!O:O,Calculations!$C$116+MOD(BH67,Calculations!$C$118))+Control!$C$7*Calculations!$C$84*INDEX('Monthly Data'!P:P,Calculations!$C$116+MOD(BH67,Calculations!$C$118))+Control!$C$7*Calculations!$C$85*INDEX('Monthly Data'!Q:Q,Calculations!$C$116+MOD(BH67,Calculations!$C$118))+(1-Control!$C$7*Calculations!$C$87)*INDEX('Monthly Data'!R:R,Calculations!$C$116+MOD(BH67,Calculations!$C$118))</f>
        <v>-9.5555592256394619E-3</v>
      </c>
      <c r="FY67" s="86">
        <f ca="1">Control!$C$7*Calculations!$C$82*INDEX('Monthly Data'!N:N,Calculations!$C$116+MOD(BI67,Calculations!$C$118))+Control!$C$7*Calculations!$C$83*INDEX('Monthly Data'!O:O,Calculations!$C$116+MOD(BI67,Calculations!$C$118))+Control!$C$7*Calculations!$C$84*INDEX('Monthly Data'!P:P,Calculations!$C$116+MOD(BI67,Calculations!$C$118))+Control!$C$7*Calculations!$C$85*INDEX('Monthly Data'!Q:Q,Calculations!$C$116+MOD(BI67,Calculations!$C$118))+(1-Control!$C$7*Calculations!$C$87)*INDEX('Monthly Data'!R:R,Calculations!$C$116+MOD(BI67,Calculations!$C$118))</f>
        <v>1.1786765492207996E-2</v>
      </c>
      <c r="FZ67" s="86">
        <f ca="1">Control!$C$7*Calculations!$C$82*INDEX('Monthly Data'!N:N,Calculations!$C$116+MOD(BJ67,Calculations!$C$118))+Control!$C$7*Calculations!$C$83*INDEX('Monthly Data'!O:O,Calculations!$C$116+MOD(BJ67,Calculations!$C$118))+Control!$C$7*Calculations!$C$84*INDEX('Monthly Data'!P:P,Calculations!$C$116+MOD(BJ67,Calculations!$C$118))+Control!$C$7*Calculations!$C$85*INDEX('Monthly Data'!Q:Q,Calculations!$C$116+MOD(BJ67,Calculations!$C$118))+(1-Control!$C$7*Calculations!$C$87)*INDEX('Monthly Data'!R:R,Calculations!$C$116+MOD(BJ67,Calculations!$C$118))</f>
        <v>9.9787204839310462E-3</v>
      </c>
      <c r="GA67" s="86">
        <f ca="1">Control!$C$7*Calculations!$C$82*INDEX('Monthly Data'!N:N,Calculations!$C$116+MOD(BK67,Calculations!$C$118))+Control!$C$7*Calculations!$C$83*INDEX('Monthly Data'!O:O,Calculations!$C$116+MOD(BK67,Calculations!$C$118))+Control!$C$7*Calculations!$C$84*INDEX('Monthly Data'!P:P,Calculations!$C$116+MOD(BK67,Calculations!$C$118))+Control!$C$7*Calculations!$C$85*INDEX('Monthly Data'!Q:Q,Calculations!$C$116+MOD(BK67,Calculations!$C$118))+(1-Control!$C$7*Calculations!$C$87)*INDEX('Monthly Data'!R:R,Calculations!$C$116+MOD(BK67,Calculations!$C$118))</f>
        <v>1.5108777406081684E-3</v>
      </c>
      <c r="GB67" s="86">
        <f ca="1">Control!$C$7*Calculations!$C$82*INDEX('Monthly Data'!N:N,Calculations!$C$116+MOD(BL67,Calculations!$C$118))+Control!$C$7*Calculations!$C$83*INDEX('Monthly Data'!O:O,Calculations!$C$116+MOD(BL67,Calculations!$C$118))+Control!$C$7*Calculations!$C$84*INDEX('Monthly Data'!P:P,Calculations!$C$116+MOD(BL67,Calculations!$C$118))+Control!$C$7*Calculations!$C$85*INDEX('Monthly Data'!Q:Q,Calculations!$C$116+MOD(BL67,Calculations!$C$118))+(1-Control!$C$7*Calculations!$C$87)*INDEX('Monthly Data'!R:R,Calculations!$C$116+MOD(BL67,Calculations!$C$118))</f>
        <v>1.5216630695380906E-2</v>
      </c>
      <c r="GC67" s="86">
        <f ca="1">Control!$C$7*Calculations!$C$82*INDEX('Monthly Data'!N:N,Calculations!$C$116+MOD(BM67,Calculations!$C$118))+Control!$C$7*Calculations!$C$83*INDEX('Monthly Data'!O:O,Calculations!$C$116+MOD(BM67,Calculations!$C$118))+Control!$C$7*Calculations!$C$84*INDEX('Monthly Data'!P:P,Calculations!$C$116+MOD(BM67,Calculations!$C$118))+Control!$C$7*Calculations!$C$85*INDEX('Monthly Data'!Q:Q,Calculations!$C$116+MOD(BM67,Calculations!$C$118))+(1-Control!$C$7*Calculations!$C$87)*INDEX('Monthly Data'!R:R,Calculations!$C$116+MOD(BM67,Calculations!$C$118))</f>
        <v>4.5735623984309991E-2</v>
      </c>
      <c r="GD67" s="86">
        <f ca="1">Control!$C$7*Calculations!$C$82*INDEX('Monthly Data'!N:N,Calculations!$C$116+MOD(BN67,Calculations!$C$118))+Control!$C$7*Calculations!$C$83*INDEX('Monthly Data'!O:O,Calculations!$C$116+MOD(BN67,Calculations!$C$118))+Control!$C$7*Calculations!$C$84*INDEX('Monthly Data'!P:P,Calculations!$C$116+MOD(BN67,Calculations!$C$118))+Control!$C$7*Calculations!$C$85*INDEX('Monthly Data'!Q:Q,Calculations!$C$116+MOD(BN67,Calculations!$C$118))+(1-Control!$C$7*Calculations!$C$87)*INDEX('Monthly Data'!R:R,Calculations!$C$116+MOD(BN67,Calculations!$C$118))</f>
        <v>7.9764341593600071E-3</v>
      </c>
      <c r="GE67" s="86">
        <f ca="1">Control!$C$7*Calculations!$C$82*INDEX('Monthly Data'!N:N,Calculations!$C$116+MOD(BO67,Calculations!$C$118))+Control!$C$7*Calculations!$C$83*INDEX('Monthly Data'!O:O,Calculations!$C$116+MOD(BO67,Calculations!$C$118))+Control!$C$7*Calculations!$C$84*INDEX('Monthly Data'!P:P,Calculations!$C$116+MOD(BO67,Calculations!$C$118))+Control!$C$7*Calculations!$C$85*INDEX('Monthly Data'!Q:Q,Calculations!$C$116+MOD(BO67,Calculations!$C$118))+(1-Control!$C$7*Calculations!$C$87)*INDEX('Monthly Data'!R:R,Calculations!$C$116+MOD(BO67,Calculations!$C$118))</f>
        <v>1.5758278480433856E-2</v>
      </c>
      <c r="GF67" s="86">
        <f ca="1">Control!$C$7*Calculations!$C$82*INDEX('Monthly Data'!N:N,Calculations!$C$116+MOD(BP67,Calculations!$C$118))+Control!$C$7*Calculations!$C$83*INDEX('Monthly Data'!O:O,Calculations!$C$116+MOD(BP67,Calculations!$C$118))+Control!$C$7*Calculations!$C$84*INDEX('Monthly Data'!P:P,Calculations!$C$116+MOD(BP67,Calculations!$C$118))+Control!$C$7*Calculations!$C$85*INDEX('Monthly Data'!Q:Q,Calculations!$C$116+MOD(BP67,Calculations!$C$118))+(1-Control!$C$7*Calculations!$C$87)*INDEX('Monthly Data'!R:R,Calculations!$C$116+MOD(BP67,Calculations!$C$118))</f>
        <v>-2.5168357537820856E-4</v>
      </c>
      <c r="GG67" s="86">
        <f ca="1">Control!$C$7*Calculations!$C$82*INDEX('Monthly Data'!N:N,Calculations!$C$116+MOD(BQ67,Calculations!$C$118))+Control!$C$7*Calculations!$C$83*INDEX('Monthly Data'!O:O,Calculations!$C$116+MOD(BQ67,Calculations!$C$118))+Control!$C$7*Calculations!$C$84*INDEX('Monthly Data'!P:P,Calculations!$C$116+MOD(BQ67,Calculations!$C$118))+Control!$C$7*Calculations!$C$85*INDEX('Monthly Data'!Q:Q,Calculations!$C$116+MOD(BQ67,Calculations!$C$118))+(1-Control!$C$7*Calculations!$C$87)*INDEX('Monthly Data'!R:R,Calculations!$C$116+MOD(BQ67,Calculations!$C$118))</f>
        <v>2.2757992058453024E-3</v>
      </c>
      <c r="GH67" s="86">
        <f ca="1">Control!$C$7*Calculations!$C$82*INDEX('Monthly Data'!N:N,Calculations!$C$116+MOD(BR67,Calculations!$C$118))+Control!$C$7*Calculations!$C$83*INDEX('Monthly Data'!O:O,Calculations!$C$116+MOD(BR67,Calculations!$C$118))+Control!$C$7*Calculations!$C$84*INDEX('Monthly Data'!P:P,Calculations!$C$116+MOD(BR67,Calculations!$C$118))+Control!$C$7*Calculations!$C$85*INDEX('Monthly Data'!Q:Q,Calculations!$C$116+MOD(BR67,Calculations!$C$118))+(1-Control!$C$7*Calculations!$C$87)*INDEX('Monthly Data'!R:R,Calculations!$C$116+MOD(BR67,Calculations!$C$118))</f>
        <v>1.0415351832335435E-2</v>
      </c>
      <c r="GI67" s="86">
        <f ca="1">Control!$C$7*Calculations!$C$82*INDEX('Monthly Data'!N:N,Calculations!$C$116+MOD(BS67,Calculations!$C$118))+Control!$C$7*Calculations!$C$83*INDEX('Monthly Data'!O:O,Calculations!$C$116+MOD(BS67,Calculations!$C$118))+Control!$C$7*Calculations!$C$84*INDEX('Monthly Data'!P:P,Calculations!$C$116+MOD(BS67,Calculations!$C$118))+Control!$C$7*Calculations!$C$85*INDEX('Monthly Data'!Q:Q,Calculations!$C$116+MOD(BS67,Calculations!$C$118))+(1-Control!$C$7*Calculations!$C$87)*INDEX('Monthly Data'!R:R,Calculations!$C$116+MOD(BS67,Calculations!$C$118))</f>
        <v>1.8695385296339444E-2</v>
      </c>
      <c r="GJ67" s="86">
        <f ca="1">Control!$C$7*Calculations!$C$82*INDEX('Monthly Data'!N:N,Calculations!$C$116+MOD(BT67,Calculations!$C$118))+Control!$C$7*Calculations!$C$83*INDEX('Monthly Data'!O:O,Calculations!$C$116+MOD(BT67,Calculations!$C$118))+Control!$C$7*Calculations!$C$84*INDEX('Monthly Data'!P:P,Calculations!$C$116+MOD(BT67,Calculations!$C$118))+Control!$C$7*Calculations!$C$85*INDEX('Monthly Data'!Q:Q,Calculations!$C$116+MOD(BT67,Calculations!$C$118))+(1-Control!$C$7*Calculations!$C$87)*INDEX('Monthly Data'!R:R,Calculations!$C$116+MOD(BT67,Calculations!$C$118))</f>
        <v>1.50127906355989E-2</v>
      </c>
      <c r="GK67" s="86">
        <f ca="1">Control!$C$7*Calculations!$C$82*INDEX('Monthly Data'!N:N,Calculations!$C$116+MOD(BU67,Calculations!$C$118))+Control!$C$7*Calculations!$C$83*INDEX('Monthly Data'!O:O,Calculations!$C$116+MOD(BU67,Calculations!$C$118))+Control!$C$7*Calculations!$C$84*INDEX('Monthly Data'!P:P,Calculations!$C$116+MOD(BU67,Calculations!$C$118))+Control!$C$7*Calculations!$C$85*INDEX('Monthly Data'!Q:Q,Calculations!$C$116+MOD(BU67,Calculations!$C$118))+(1-Control!$C$7*Calculations!$C$87)*INDEX('Monthly Data'!R:R,Calculations!$C$116+MOD(BU67,Calculations!$C$118))</f>
        <v>2.1918137743539623E-2</v>
      </c>
      <c r="GL67" s="86">
        <f ca="1">Control!$C$7*Calculations!$C$82*INDEX('Monthly Data'!N:N,Calculations!$C$116+MOD(BV67,Calculations!$C$118))+Control!$C$7*Calculations!$C$83*INDEX('Monthly Data'!O:O,Calculations!$C$116+MOD(BV67,Calculations!$C$118))+Control!$C$7*Calculations!$C$84*INDEX('Monthly Data'!P:P,Calculations!$C$116+MOD(BV67,Calculations!$C$118))+Control!$C$7*Calculations!$C$85*INDEX('Monthly Data'!Q:Q,Calculations!$C$116+MOD(BV67,Calculations!$C$118))+(1-Control!$C$7*Calculations!$C$87)*INDEX('Monthly Data'!R:R,Calculations!$C$116+MOD(BV67,Calculations!$C$118))</f>
        <v>3.9251937367756782E-3</v>
      </c>
      <c r="GM67" s="86">
        <f ca="1">Control!$C$7*Calculations!$C$82*INDEX('Monthly Data'!N:N,Calculations!$C$116+MOD(BW67,Calculations!$C$118))+Control!$C$7*Calculations!$C$83*INDEX('Monthly Data'!O:O,Calculations!$C$116+MOD(BW67,Calculations!$C$118))+Control!$C$7*Calculations!$C$84*INDEX('Monthly Data'!P:P,Calculations!$C$116+MOD(BW67,Calculations!$C$118))+Control!$C$7*Calculations!$C$85*INDEX('Monthly Data'!Q:Q,Calculations!$C$116+MOD(BW67,Calculations!$C$118))+(1-Control!$C$7*Calculations!$C$87)*INDEX('Monthly Data'!R:R,Calculations!$C$116+MOD(BW67,Calculations!$C$118))</f>
        <v>2.9708469559001142E-2</v>
      </c>
      <c r="GN67" s="86">
        <f ca="1">Control!$C$7*Calculations!$C$82*INDEX('Monthly Data'!N:N,Calculations!$C$116+MOD(BX67,Calculations!$C$118))+Control!$C$7*Calculations!$C$83*INDEX('Monthly Data'!O:O,Calculations!$C$116+MOD(BX67,Calculations!$C$118))+Control!$C$7*Calculations!$C$84*INDEX('Monthly Data'!P:P,Calculations!$C$116+MOD(BX67,Calculations!$C$118))+Control!$C$7*Calculations!$C$85*INDEX('Monthly Data'!Q:Q,Calculations!$C$116+MOD(BX67,Calculations!$C$118))+(1-Control!$C$7*Calculations!$C$87)*INDEX('Monthly Data'!R:R,Calculations!$C$116+MOD(BX67,Calculations!$C$118))</f>
        <v>1.1809891087585166E-2</v>
      </c>
      <c r="GO67" s="86">
        <f ca="1">Control!$C$7*Calculations!$C$82*INDEX('Monthly Data'!N:N,Calculations!$C$116+MOD(BY67,Calculations!$C$118))+Control!$C$7*Calculations!$C$83*INDEX('Monthly Data'!O:O,Calculations!$C$116+MOD(BY67,Calculations!$C$118))+Control!$C$7*Calculations!$C$84*INDEX('Monthly Data'!P:P,Calculations!$C$116+MOD(BY67,Calculations!$C$118))+Control!$C$7*Calculations!$C$85*INDEX('Monthly Data'!Q:Q,Calculations!$C$116+MOD(BY67,Calculations!$C$118))+(1-Control!$C$7*Calculations!$C$87)*INDEX('Monthly Data'!R:R,Calculations!$C$116+MOD(BY67,Calculations!$C$118))</f>
        <v>-2.6378232493851243E-2</v>
      </c>
      <c r="GP67" s="86">
        <f ca="1">Control!$C$7*Calculations!$C$82*INDEX('Monthly Data'!N:N,Calculations!$C$116+MOD(BZ67,Calculations!$C$118))+Control!$C$7*Calculations!$C$83*INDEX('Monthly Data'!O:O,Calculations!$C$116+MOD(BZ67,Calculations!$C$118))+Control!$C$7*Calculations!$C$84*INDEX('Monthly Data'!P:P,Calculations!$C$116+MOD(BZ67,Calculations!$C$118))+Control!$C$7*Calculations!$C$85*INDEX('Monthly Data'!Q:Q,Calculations!$C$116+MOD(BZ67,Calculations!$C$118))+(1-Control!$C$7*Calculations!$C$87)*INDEX('Monthly Data'!R:R,Calculations!$C$116+MOD(BZ67,Calculations!$C$118))</f>
        <v>1.7831091590102856E-2</v>
      </c>
      <c r="GQ67" s="86">
        <f ca="1">Control!$C$7*Calculations!$C$82*INDEX('Monthly Data'!N:N,Calculations!$C$116+MOD(CA67,Calculations!$C$118))+Control!$C$7*Calculations!$C$83*INDEX('Monthly Data'!O:O,Calculations!$C$116+MOD(CA67,Calculations!$C$118))+Control!$C$7*Calculations!$C$84*INDEX('Monthly Data'!P:P,Calculations!$C$116+MOD(CA67,Calculations!$C$118))+Control!$C$7*Calculations!$C$85*INDEX('Monthly Data'!Q:Q,Calculations!$C$116+MOD(CA67,Calculations!$C$118))+(1-Control!$C$7*Calculations!$C$87)*INDEX('Monthly Data'!R:R,Calculations!$C$116+MOD(CA67,Calculations!$C$118))</f>
        <v>-2.5419860972892394E-2</v>
      </c>
      <c r="GR67" s="86">
        <f ca="1">Control!$C$7*Calculations!$C$82*INDEX('Monthly Data'!N:N,Calculations!$C$116+MOD(CB67,Calculations!$C$118))+Control!$C$7*Calculations!$C$83*INDEX('Monthly Data'!O:O,Calculations!$C$116+MOD(CB67,Calculations!$C$118))+Control!$C$7*Calculations!$C$84*INDEX('Monthly Data'!P:P,Calculations!$C$116+MOD(CB67,Calculations!$C$118))+Control!$C$7*Calculations!$C$85*INDEX('Monthly Data'!Q:Q,Calculations!$C$116+MOD(CB67,Calculations!$C$118))+(1-Control!$C$7*Calculations!$C$87)*INDEX('Monthly Data'!R:R,Calculations!$C$116+MOD(CB67,Calculations!$C$118))</f>
        <v>1.5758278480433856E-2</v>
      </c>
      <c r="GS67" s="86">
        <f ca="1">Control!$C$7*Calculations!$C$82*INDEX('Monthly Data'!N:N,Calculations!$C$116+MOD(CC67,Calculations!$C$118))+Control!$C$7*Calculations!$C$83*INDEX('Monthly Data'!O:O,Calculations!$C$116+MOD(CC67,Calculations!$C$118))+Control!$C$7*Calculations!$C$84*INDEX('Monthly Data'!P:P,Calculations!$C$116+MOD(CC67,Calculations!$C$118))+Control!$C$7*Calculations!$C$85*INDEX('Monthly Data'!Q:Q,Calculations!$C$116+MOD(CC67,Calculations!$C$118))+(1-Control!$C$7*Calculations!$C$87)*INDEX('Monthly Data'!R:R,Calculations!$C$116+MOD(CC67,Calculations!$C$118))</f>
        <v>-9.9526758408448549E-3</v>
      </c>
      <c r="GT67" s="86">
        <f ca="1">Control!$C$7*Calculations!$C$82*INDEX('Monthly Data'!N:N,Calculations!$C$116+MOD(CD67,Calculations!$C$118))+Control!$C$7*Calculations!$C$83*INDEX('Monthly Data'!O:O,Calculations!$C$116+MOD(CD67,Calculations!$C$118))+Control!$C$7*Calculations!$C$84*INDEX('Monthly Data'!P:P,Calculations!$C$116+MOD(CD67,Calculations!$C$118))+Control!$C$7*Calculations!$C$85*INDEX('Monthly Data'!Q:Q,Calculations!$C$116+MOD(CD67,Calculations!$C$118))+(1-Control!$C$7*Calculations!$C$87)*INDEX('Monthly Data'!R:R,Calculations!$C$116+MOD(CD67,Calculations!$C$118))</f>
        <v>1.2954540023127663E-2</v>
      </c>
      <c r="GU67" s="86">
        <f ca="1">Control!$C$7*Calculations!$C$82*INDEX('Monthly Data'!N:N,Calculations!$C$116+MOD(CE67,Calculations!$C$118))+Control!$C$7*Calculations!$C$83*INDEX('Monthly Data'!O:O,Calculations!$C$116+MOD(CE67,Calculations!$C$118))+Control!$C$7*Calculations!$C$84*INDEX('Monthly Data'!P:P,Calculations!$C$116+MOD(CE67,Calculations!$C$118))+Control!$C$7*Calculations!$C$85*INDEX('Monthly Data'!Q:Q,Calculations!$C$116+MOD(CE67,Calculations!$C$118))+(1-Control!$C$7*Calculations!$C$87)*INDEX('Monthly Data'!R:R,Calculations!$C$116+MOD(CE67,Calculations!$C$118))</f>
        <v>4.2795950888382334E-3</v>
      </c>
      <c r="GV67" s="86">
        <f ca="1">Control!$C$7*Calculations!$C$82*INDEX('Monthly Data'!N:N,Calculations!$C$116+MOD(CF67,Calculations!$C$118))+Control!$C$7*Calculations!$C$83*INDEX('Monthly Data'!O:O,Calculations!$C$116+MOD(CF67,Calculations!$C$118))+Control!$C$7*Calculations!$C$84*INDEX('Monthly Data'!P:P,Calculations!$C$116+MOD(CF67,Calculations!$C$118))+Control!$C$7*Calculations!$C$85*INDEX('Monthly Data'!Q:Q,Calculations!$C$116+MOD(CF67,Calculations!$C$118))+(1-Control!$C$7*Calculations!$C$87)*INDEX('Monthly Data'!R:R,Calculations!$C$116+MOD(CF67,Calculations!$C$118))</f>
        <v>1.7361594973213587E-2</v>
      </c>
      <c r="GW67" s="86">
        <f ca="1">Control!$C$7*Calculations!$C$82*INDEX('Monthly Data'!N:N,Calculations!$C$116+MOD(CG67,Calculations!$C$118))+Control!$C$7*Calculations!$C$83*INDEX('Monthly Data'!O:O,Calculations!$C$116+MOD(CG67,Calculations!$C$118))+Control!$C$7*Calculations!$C$84*INDEX('Monthly Data'!P:P,Calculations!$C$116+MOD(CG67,Calculations!$C$118))+Control!$C$7*Calculations!$C$85*INDEX('Monthly Data'!Q:Q,Calculations!$C$116+MOD(CG67,Calculations!$C$118))+(1-Control!$C$7*Calculations!$C$87)*INDEX('Monthly Data'!R:R,Calculations!$C$116+MOD(CG67,Calculations!$C$118))</f>
        <v>1.4915555251167555E-3</v>
      </c>
      <c r="GX67" s="86">
        <f ca="1">Control!$C$7*Calculations!$C$82*INDEX('Monthly Data'!N:N,Calculations!$C$116+MOD(CH67,Calculations!$C$118))+Control!$C$7*Calculations!$C$83*INDEX('Monthly Data'!O:O,Calculations!$C$116+MOD(CH67,Calculations!$C$118))+Control!$C$7*Calculations!$C$84*INDEX('Monthly Data'!P:P,Calculations!$C$116+MOD(CH67,Calculations!$C$118))+Control!$C$7*Calculations!$C$85*INDEX('Monthly Data'!Q:Q,Calculations!$C$116+MOD(CH67,Calculations!$C$118))+(1-Control!$C$7*Calculations!$C$87)*INDEX('Monthly Data'!R:R,Calculations!$C$116+MOD(CH67,Calculations!$C$118))</f>
        <v>4.5132804118240749E-2</v>
      </c>
      <c r="GY67" s="86">
        <f ca="1">Control!$C$7*Calculations!$C$82*INDEX('Monthly Data'!N:N,Calculations!$C$116+MOD(CI67,Calculations!$C$118))+Control!$C$7*Calculations!$C$83*INDEX('Monthly Data'!O:O,Calculations!$C$116+MOD(CI67,Calculations!$C$118))+Control!$C$7*Calculations!$C$84*INDEX('Monthly Data'!P:P,Calculations!$C$116+MOD(CI67,Calculations!$C$118))+Control!$C$7*Calculations!$C$85*INDEX('Monthly Data'!Q:Q,Calculations!$C$116+MOD(CI67,Calculations!$C$118))+(1-Control!$C$7*Calculations!$C$87)*INDEX('Monthly Data'!R:R,Calculations!$C$116+MOD(CI67,Calculations!$C$118))</f>
        <v>4.7768166384148329E-3</v>
      </c>
      <c r="GZ67" s="86">
        <f ca="1">Control!$C$7*Calculations!$C$82*INDEX('Monthly Data'!N:N,Calculations!$C$116+MOD(CJ67,Calculations!$C$118))+Control!$C$7*Calculations!$C$83*INDEX('Monthly Data'!O:O,Calculations!$C$116+MOD(CJ67,Calculations!$C$118))+Control!$C$7*Calculations!$C$84*INDEX('Monthly Data'!P:P,Calculations!$C$116+MOD(CJ67,Calculations!$C$118))+Control!$C$7*Calculations!$C$85*INDEX('Monthly Data'!Q:Q,Calculations!$C$116+MOD(CJ67,Calculations!$C$118))+(1-Control!$C$7*Calculations!$C$87)*INDEX('Monthly Data'!R:R,Calculations!$C$116+MOD(CJ67,Calculations!$C$118))</f>
        <v>-3.9863250714949353E-2</v>
      </c>
      <c r="HA67" s="86">
        <f ca="1">Control!$C$7*Calculations!$C$82*INDEX('Monthly Data'!N:N,Calculations!$C$116+MOD(CK67,Calculations!$C$118))+Control!$C$7*Calculations!$C$83*INDEX('Monthly Data'!O:O,Calculations!$C$116+MOD(CK67,Calculations!$C$118))+Control!$C$7*Calculations!$C$84*INDEX('Monthly Data'!P:P,Calculations!$C$116+MOD(CK67,Calculations!$C$118))+Control!$C$7*Calculations!$C$85*INDEX('Monthly Data'!Q:Q,Calculations!$C$116+MOD(CK67,Calculations!$C$118))+(1-Control!$C$7*Calculations!$C$87)*INDEX('Monthly Data'!R:R,Calculations!$C$116+MOD(CK67,Calculations!$C$118))</f>
        <v>3.0957942835585645E-2</v>
      </c>
      <c r="HB67" s="86">
        <f ca="1">Control!$C$7*Calculations!$C$82*INDEX('Monthly Data'!N:N,Calculations!$C$116+MOD(CL67,Calculations!$C$118))+Control!$C$7*Calculations!$C$83*INDEX('Monthly Data'!O:O,Calculations!$C$116+MOD(CL67,Calculations!$C$118))+Control!$C$7*Calculations!$C$84*INDEX('Monthly Data'!P:P,Calculations!$C$116+MOD(CL67,Calculations!$C$118))+Control!$C$7*Calculations!$C$85*INDEX('Monthly Data'!Q:Q,Calculations!$C$116+MOD(CL67,Calculations!$C$118))+(1-Control!$C$7*Calculations!$C$87)*INDEX('Monthly Data'!R:R,Calculations!$C$116+MOD(CL67,Calculations!$C$118))</f>
        <v>1.3423979074716584E-2</v>
      </c>
      <c r="HC67" s="86">
        <f ca="1">Control!$C$7*Calculations!$C$82*INDEX('Monthly Data'!N:N,Calculations!$C$116+MOD(CM67,Calculations!$C$118))+Control!$C$7*Calculations!$C$83*INDEX('Monthly Data'!O:O,Calculations!$C$116+MOD(CM67,Calculations!$C$118))+Control!$C$7*Calculations!$C$84*INDEX('Monthly Data'!P:P,Calculations!$C$116+MOD(CM67,Calculations!$C$118))+Control!$C$7*Calculations!$C$85*INDEX('Monthly Data'!Q:Q,Calculations!$C$116+MOD(CM67,Calculations!$C$118))+(1-Control!$C$7*Calculations!$C$87)*INDEX('Monthly Data'!R:R,Calculations!$C$116+MOD(CM67,Calculations!$C$118))</f>
        <v>1.0415351832335435E-2</v>
      </c>
      <c r="HD67" s="86">
        <f ca="1">Control!$C$7*Calculations!$C$82*INDEX('Monthly Data'!N:N,Calculations!$C$116+MOD(CN67,Calculations!$C$118))+Control!$C$7*Calculations!$C$83*INDEX('Monthly Data'!O:O,Calculations!$C$116+MOD(CN67,Calculations!$C$118))+Control!$C$7*Calculations!$C$84*INDEX('Monthly Data'!P:P,Calculations!$C$116+MOD(CN67,Calculations!$C$118))+Control!$C$7*Calculations!$C$85*INDEX('Monthly Data'!Q:Q,Calculations!$C$116+MOD(CN67,Calculations!$C$118))+(1-Control!$C$7*Calculations!$C$87)*INDEX('Monthly Data'!R:R,Calculations!$C$116+MOD(CN67,Calculations!$C$118))</f>
        <v>3.4808428836917149E-3</v>
      </c>
      <c r="HE67" s="86">
        <f ca="1">Control!$C$7*Calculations!$C$82*INDEX('Monthly Data'!N:N,Calculations!$C$116+MOD(CO67,Calculations!$C$118))+Control!$C$7*Calculations!$C$83*INDEX('Monthly Data'!O:O,Calculations!$C$116+MOD(CO67,Calculations!$C$118))+Control!$C$7*Calculations!$C$84*INDEX('Monthly Data'!P:P,Calculations!$C$116+MOD(CO67,Calculations!$C$118))+Control!$C$7*Calculations!$C$85*INDEX('Monthly Data'!Q:Q,Calculations!$C$116+MOD(CO67,Calculations!$C$118))+(1-Control!$C$7*Calculations!$C$87)*INDEX('Monthly Data'!R:R,Calculations!$C$116+MOD(CO67,Calculations!$C$118))</f>
        <v>-2.5419860972892394E-2</v>
      </c>
      <c r="HF67" s="86">
        <f ca="1">Control!$C$7*Calculations!$C$82*INDEX('Monthly Data'!N:N,Calculations!$C$116+MOD(CP67,Calculations!$C$118))+Control!$C$7*Calculations!$C$83*INDEX('Monthly Data'!O:O,Calculations!$C$116+MOD(CP67,Calculations!$C$118))+Control!$C$7*Calculations!$C$84*INDEX('Monthly Data'!P:P,Calculations!$C$116+MOD(CP67,Calculations!$C$118))+Control!$C$7*Calculations!$C$85*INDEX('Monthly Data'!Q:Q,Calculations!$C$116+MOD(CP67,Calculations!$C$118))+(1-Control!$C$7*Calculations!$C$87)*INDEX('Monthly Data'!R:R,Calculations!$C$116+MOD(CP67,Calculations!$C$118))</f>
        <v>9.5791276036140301E-3</v>
      </c>
      <c r="HG67" s="86">
        <f ca="1">Control!$C$7*Calculations!$C$82*INDEX('Monthly Data'!N:N,Calculations!$C$116+MOD(CQ67,Calculations!$C$118))+Control!$C$7*Calculations!$C$83*INDEX('Monthly Data'!O:O,Calculations!$C$116+MOD(CQ67,Calculations!$C$118))+Control!$C$7*Calculations!$C$84*INDEX('Monthly Data'!P:P,Calculations!$C$116+MOD(CQ67,Calculations!$C$118))+Control!$C$7*Calculations!$C$85*INDEX('Monthly Data'!Q:Q,Calculations!$C$116+MOD(CQ67,Calculations!$C$118))+(1-Control!$C$7*Calculations!$C$87)*INDEX('Monthly Data'!R:R,Calculations!$C$116+MOD(CQ67,Calculations!$C$118))</f>
        <v>8.4240675975201049E-3</v>
      </c>
      <c r="HH67" s="86">
        <f ca="1">Control!$C$7*Calculations!$C$82*INDEX('Monthly Data'!N:N,Calculations!$C$116+MOD(CR67,Calculations!$C$118))+Control!$C$7*Calculations!$C$83*INDEX('Monthly Data'!O:O,Calculations!$C$116+MOD(CR67,Calculations!$C$118))+Control!$C$7*Calculations!$C$84*INDEX('Monthly Data'!P:P,Calculations!$C$116+MOD(CR67,Calculations!$C$118))+Control!$C$7*Calculations!$C$85*INDEX('Monthly Data'!Q:Q,Calculations!$C$116+MOD(CR67,Calculations!$C$118))+(1-Control!$C$7*Calculations!$C$87)*INDEX('Monthly Data'!R:R,Calculations!$C$116+MOD(CR67,Calculations!$C$118))</f>
        <v>1.3423979074716584E-2</v>
      </c>
      <c r="HI67" s="86">
        <f ca="1">Control!$C$7*Calculations!$C$82*INDEX('Monthly Data'!N:N,Calculations!$C$116+MOD(CS67,Calculations!$C$118))+Control!$C$7*Calculations!$C$83*INDEX('Monthly Data'!O:O,Calculations!$C$116+MOD(CS67,Calculations!$C$118))+Control!$C$7*Calculations!$C$84*INDEX('Monthly Data'!P:P,Calculations!$C$116+MOD(CS67,Calculations!$C$118))+Control!$C$7*Calculations!$C$85*INDEX('Monthly Data'!Q:Q,Calculations!$C$116+MOD(CS67,Calculations!$C$118))+(1-Control!$C$7*Calculations!$C$87)*INDEX('Monthly Data'!R:R,Calculations!$C$116+MOD(CS67,Calculations!$C$118))</f>
        <v>-1.880155173376722E-2</v>
      </c>
      <c r="HJ67" s="86">
        <f ca="1">Control!$C$7*Calculations!$C$82*INDEX('Monthly Data'!N:N,Calculations!$C$116+MOD(CT67,Calculations!$C$118))+Control!$C$7*Calculations!$C$83*INDEX('Monthly Data'!O:O,Calculations!$C$116+MOD(CT67,Calculations!$C$118))+Control!$C$7*Calculations!$C$84*INDEX('Monthly Data'!P:P,Calculations!$C$116+MOD(CT67,Calculations!$C$118))+Control!$C$7*Calculations!$C$85*INDEX('Monthly Data'!Q:Q,Calculations!$C$116+MOD(CT67,Calculations!$C$118))+(1-Control!$C$7*Calculations!$C$87)*INDEX('Monthly Data'!R:R,Calculations!$C$116+MOD(CT67,Calculations!$C$118))</f>
        <v>1.1809891087585166E-2</v>
      </c>
      <c r="HK67" s="86">
        <f ca="1">Control!$C$7*Calculations!$C$82*INDEX('Monthly Data'!N:N,Calculations!$C$116+MOD(CU67,Calculations!$C$118))+Control!$C$7*Calculations!$C$83*INDEX('Monthly Data'!O:O,Calculations!$C$116+MOD(CU67,Calculations!$C$118))+Control!$C$7*Calculations!$C$84*INDEX('Monthly Data'!P:P,Calculations!$C$116+MOD(CU67,Calculations!$C$118))+Control!$C$7*Calculations!$C$85*INDEX('Monthly Data'!Q:Q,Calculations!$C$116+MOD(CU67,Calculations!$C$118))+(1-Control!$C$7*Calculations!$C$87)*INDEX('Monthly Data'!R:R,Calculations!$C$116+MOD(CU67,Calculations!$C$118))</f>
        <v>-1.4213734788548189E-2</v>
      </c>
      <c r="HL67" s="86">
        <f ca="1">Control!$C$7*Calculations!$C$82*INDEX('Monthly Data'!N:N,Calculations!$C$116+MOD(CV67,Calculations!$C$118))+Control!$C$7*Calculations!$C$83*INDEX('Monthly Data'!O:O,Calculations!$C$116+MOD(CV67,Calculations!$C$118))+Control!$C$7*Calculations!$C$84*INDEX('Monthly Data'!P:P,Calculations!$C$116+MOD(CV67,Calculations!$C$118))+Control!$C$7*Calculations!$C$85*INDEX('Monthly Data'!Q:Q,Calculations!$C$116+MOD(CV67,Calculations!$C$118))+(1-Control!$C$7*Calculations!$C$87)*INDEX('Monthly Data'!R:R,Calculations!$C$116+MOD(CV67,Calculations!$C$118))</f>
        <v>1.5108777406081684E-3</v>
      </c>
      <c r="HM67" s="86">
        <f ca="1">Control!$C$7*Calculations!$C$82*INDEX('Monthly Data'!N:N,Calculations!$C$116+MOD(CW67,Calculations!$C$118))+Control!$C$7*Calculations!$C$83*INDEX('Monthly Data'!O:O,Calculations!$C$116+MOD(CW67,Calculations!$C$118))+Control!$C$7*Calculations!$C$84*INDEX('Monthly Data'!P:P,Calculations!$C$116+MOD(CW67,Calculations!$C$118))+Control!$C$7*Calculations!$C$85*INDEX('Monthly Data'!Q:Q,Calculations!$C$116+MOD(CW67,Calculations!$C$118))+(1-Control!$C$7*Calculations!$C$87)*INDEX('Monthly Data'!R:R,Calculations!$C$116+MOD(CW67,Calculations!$C$118))</f>
        <v>-4.417423226995453E-3</v>
      </c>
      <c r="HN67" s="86">
        <f ca="1">Control!$C$7*Calculations!$C$82*INDEX('Monthly Data'!N:N,Calculations!$C$116+MOD(CX67,Calculations!$C$118))+Control!$C$7*Calculations!$C$83*INDEX('Monthly Data'!O:O,Calculations!$C$116+MOD(CX67,Calculations!$C$118))+Control!$C$7*Calculations!$C$84*INDEX('Monthly Data'!P:P,Calculations!$C$116+MOD(CX67,Calculations!$C$118))+Control!$C$7*Calculations!$C$85*INDEX('Monthly Data'!Q:Q,Calculations!$C$116+MOD(CX67,Calculations!$C$118))+(1-Control!$C$7*Calculations!$C$87)*INDEX('Monthly Data'!R:R,Calculations!$C$116+MOD(CX67,Calculations!$C$118))</f>
        <v>3.0957942835585645E-2</v>
      </c>
      <c r="HO67" s="86">
        <f ca="1">Control!$C$7*Calculations!$C$82*INDEX('Monthly Data'!N:N,Calculations!$C$116+MOD(CY67,Calculations!$C$118))+Control!$C$7*Calculations!$C$83*INDEX('Monthly Data'!O:O,Calculations!$C$116+MOD(CY67,Calculations!$C$118))+Control!$C$7*Calculations!$C$84*INDEX('Monthly Data'!P:P,Calculations!$C$116+MOD(CY67,Calculations!$C$118))+Control!$C$7*Calculations!$C$85*INDEX('Monthly Data'!Q:Q,Calculations!$C$116+MOD(CY67,Calculations!$C$118))+(1-Control!$C$7*Calculations!$C$87)*INDEX('Monthly Data'!R:R,Calculations!$C$116+MOD(CY67,Calculations!$C$118))</f>
        <v>-2.0269389991732112E-2</v>
      </c>
      <c r="HP67" s="86">
        <f ca="1">Control!$C$7*Calculations!$C$82*INDEX('Monthly Data'!N:N,Calculations!$C$116+MOD(CZ67,Calculations!$C$118))+Control!$C$7*Calculations!$C$83*INDEX('Monthly Data'!O:O,Calculations!$C$116+MOD(CZ67,Calculations!$C$118))+Control!$C$7*Calculations!$C$84*INDEX('Monthly Data'!P:P,Calculations!$C$116+MOD(CZ67,Calculations!$C$118))+Control!$C$7*Calculations!$C$85*INDEX('Monthly Data'!Q:Q,Calculations!$C$116+MOD(CZ67,Calculations!$C$118))+(1-Control!$C$7*Calculations!$C$87)*INDEX('Monthly Data'!R:R,Calculations!$C$116+MOD(CZ67,Calculations!$C$118))</f>
        <v>1.7073665854433945E-2</v>
      </c>
      <c r="HQ67" s="86">
        <f ca="1">Control!$C$7*Calculations!$C$82*INDEX('Monthly Data'!N:N,Calculations!$C$116+MOD(DA67,Calculations!$C$118))+Control!$C$7*Calculations!$C$83*INDEX('Monthly Data'!O:O,Calculations!$C$116+MOD(DA67,Calculations!$C$118))+Control!$C$7*Calculations!$C$84*INDEX('Monthly Data'!P:P,Calculations!$C$116+MOD(DA67,Calculations!$C$118))+Control!$C$7*Calculations!$C$85*INDEX('Monthly Data'!Q:Q,Calculations!$C$116+MOD(DA67,Calculations!$C$118))+(1-Control!$C$7*Calculations!$C$87)*INDEX('Monthly Data'!R:R,Calculations!$C$116+MOD(DA67,Calculations!$C$118))</f>
        <v>1.3891304280773396E-2</v>
      </c>
      <c r="HR67" s="86">
        <f ca="1">Control!$C$7*Calculations!$C$82*INDEX('Monthly Data'!N:N,Calculations!$C$116+MOD(DB67,Calculations!$C$118))+Control!$C$7*Calculations!$C$83*INDEX('Monthly Data'!O:O,Calculations!$C$116+MOD(DB67,Calculations!$C$118))+Control!$C$7*Calculations!$C$84*INDEX('Monthly Data'!P:P,Calculations!$C$116+MOD(DB67,Calculations!$C$118))+Control!$C$7*Calculations!$C$85*INDEX('Monthly Data'!Q:Q,Calculations!$C$116+MOD(DB67,Calculations!$C$118))+(1-Control!$C$7*Calculations!$C$87)*INDEX('Monthly Data'!R:R,Calculations!$C$116+MOD(DB67,Calculations!$C$118))</f>
        <v>1.1786765492207996E-2</v>
      </c>
      <c r="HS67" s="86">
        <f ca="1">Control!$C$7*Calculations!$C$82*INDEX('Monthly Data'!N:N,Calculations!$C$116+MOD(DC67,Calculations!$C$118))+Control!$C$7*Calculations!$C$83*INDEX('Monthly Data'!O:O,Calculations!$C$116+MOD(DC67,Calculations!$C$118))+Control!$C$7*Calculations!$C$84*INDEX('Monthly Data'!P:P,Calculations!$C$116+MOD(DC67,Calculations!$C$118))+Control!$C$7*Calculations!$C$85*INDEX('Monthly Data'!Q:Q,Calculations!$C$116+MOD(DC67,Calculations!$C$118))+(1-Control!$C$7*Calculations!$C$87)*INDEX('Monthly Data'!R:R,Calculations!$C$116+MOD(DC67,Calculations!$C$118))</f>
        <v>2.3307359621218403E-2</v>
      </c>
      <c r="HT67" s="86">
        <f ca="1">Control!$C$7*Calculations!$C$82*INDEX('Monthly Data'!N:N,Calculations!$C$116+MOD(DD67,Calculations!$C$118))+Control!$C$7*Calculations!$C$83*INDEX('Monthly Data'!O:O,Calculations!$C$116+MOD(DD67,Calculations!$C$118))+Control!$C$7*Calculations!$C$84*INDEX('Monthly Data'!P:P,Calculations!$C$116+MOD(DD67,Calculations!$C$118))+Control!$C$7*Calculations!$C$85*INDEX('Monthly Data'!Q:Q,Calculations!$C$116+MOD(DD67,Calculations!$C$118))+(1-Control!$C$7*Calculations!$C$87)*INDEX('Monthly Data'!R:R,Calculations!$C$116+MOD(DD67,Calculations!$C$118))</f>
        <v>-2.6378232493851243E-2</v>
      </c>
      <c r="HU67" s="86">
        <f ca="1">Control!$C$7*Calculations!$C$82*INDEX('Monthly Data'!N:N,Calculations!$C$116+MOD(DE67,Calculations!$C$118))+Control!$C$7*Calculations!$C$83*INDEX('Monthly Data'!O:O,Calculations!$C$116+MOD(DE67,Calculations!$C$118))+Control!$C$7*Calculations!$C$84*INDEX('Monthly Data'!P:P,Calculations!$C$116+MOD(DE67,Calculations!$C$118))+Control!$C$7*Calculations!$C$85*INDEX('Monthly Data'!Q:Q,Calculations!$C$116+MOD(DE67,Calculations!$C$118))+(1-Control!$C$7*Calculations!$C$87)*INDEX('Monthly Data'!R:R,Calculations!$C$116+MOD(DE67,Calculations!$C$118))</f>
        <v>9.9787204839310462E-3</v>
      </c>
      <c r="HV67" s="86">
        <f ca="1">Control!$C$7*Calculations!$C$82*INDEX('Monthly Data'!N:N,Calculations!$C$116+MOD(DF67,Calculations!$C$118))+Control!$C$7*Calculations!$C$83*INDEX('Monthly Data'!O:O,Calculations!$C$116+MOD(DF67,Calculations!$C$118))+Control!$C$7*Calculations!$C$84*INDEX('Monthly Data'!P:P,Calculations!$C$116+MOD(DF67,Calculations!$C$118))+Control!$C$7*Calculations!$C$85*INDEX('Monthly Data'!Q:Q,Calculations!$C$116+MOD(DF67,Calculations!$C$118))+(1-Control!$C$7*Calculations!$C$87)*INDEX('Monthly Data'!R:R,Calculations!$C$116+MOD(DF67,Calculations!$C$118))</f>
        <v>-2.6378232493851243E-2</v>
      </c>
      <c r="HW67" s="86">
        <f ca="1">Control!$C$7*Calculations!$C$82*INDEX('Monthly Data'!N:N,Calculations!$C$116+MOD(DG67,Calculations!$C$118))+Control!$C$7*Calculations!$C$83*INDEX('Monthly Data'!O:O,Calculations!$C$116+MOD(DG67,Calculations!$C$118))+Control!$C$7*Calculations!$C$84*INDEX('Monthly Data'!P:P,Calculations!$C$116+MOD(DG67,Calculations!$C$118))+Control!$C$7*Calculations!$C$85*INDEX('Monthly Data'!Q:Q,Calculations!$C$116+MOD(DG67,Calculations!$C$118))+(1-Control!$C$7*Calculations!$C$87)*INDEX('Monthly Data'!R:R,Calculations!$C$116+MOD(DG67,Calculations!$C$118))</f>
        <v>3.7118215575026904E-2</v>
      </c>
      <c r="HX67" s="86">
        <f ca="1">Control!$C$7*Calculations!$C$82*INDEX('Monthly Data'!N:N,Calculations!$C$116+MOD(DH67,Calculations!$C$118))+Control!$C$7*Calculations!$C$83*INDEX('Monthly Data'!O:O,Calculations!$C$116+MOD(DH67,Calculations!$C$118))+Control!$C$7*Calculations!$C$84*INDEX('Monthly Data'!P:P,Calculations!$C$116+MOD(DH67,Calculations!$C$118))+Control!$C$7*Calculations!$C$85*INDEX('Monthly Data'!Q:Q,Calculations!$C$116+MOD(DH67,Calculations!$C$118))+(1-Control!$C$7*Calculations!$C$87)*INDEX('Monthly Data'!R:R,Calculations!$C$116+MOD(DH67,Calculations!$C$118))</f>
        <v>-2.5168357537820856E-4</v>
      </c>
      <c r="HY67" s="86">
        <f ca="1">Control!$C$7*Calculations!$C$82*INDEX('Monthly Data'!N:N,Calculations!$C$116+MOD(DI67,Calculations!$C$118))+Control!$C$7*Calculations!$C$83*INDEX('Monthly Data'!O:O,Calculations!$C$116+MOD(DI67,Calculations!$C$118))+Control!$C$7*Calculations!$C$84*INDEX('Monthly Data'!P:P,Calculations!$C$116+MOD(DI67,Calculations!$C$118))+Control!$C$7*Calculations!$C$85*INDEX('Monthly Data'!Q:Q,Calculations!$C$116+MOD(DI67,Calculations!$C$118))+(1-Control!$C$7*Calculations!$C$87)*INDEX('Monthly Data'!R:R,Calculations!$C$116+MOD(DI67,Calculations!$C$118))</f>
        <v>1.8665061640915637E-2</v>
      </c>
      <c r="HZ67" s="86">
        <f ca="1">Control!$C$7*Calculations!$C$82*INDEX('Monthly Data'!N:N,Calculations!$C$116+MOD(DJ67,Calculations!$C$118))+Control!$C$7*Calculations!$C$83*INDEX('Monthly Data'!O:O,Calculations!$C$116+MOD(DJ67,Calculations!$C$118))+Control!$C$7*Calculations!$C$84*INDEX('Monthly Data'!P:P,Calculations!$C$116+MOD(DJ67,Calculations!$C$118))+Control!$C$7*Calculations!$C$85*INDEX('Monthly Data'!Q:Q,Calculations!$C$116+MOD(DJ67,Calculations!$C$118))+(1-Control!$C$7*Calculations!$C$87)*INDEX('Monthly Data'!R:R,Calculations!$C$116+MOD(DJ67,Calculations!$C$118))</f>
        <v>3.127051071655923E-3</v>
      </c>
      <c r="IA67" s="86">
        <f ca="1">Control!$C$7*Calculations!$C$82*INDEX('Monthly Data'!N:N,Calculations!$C$116+MOD(DK67,Calculations!$C$118))+Control!$C$7*Calculations!$C$83*INDEX('Monthly Data'!O:O,Calculations!$C$116+MOD(DK67,Calculations!$C$118))+Control!$C$7*Calculations!$C$84*INDEX('Monthly Data'!P:P,Calculations!$C$116+MOD(DK67,Calculations!$C$118))+Control!$C$7*Calculations!$C$85*INDEX('Monthly Data'!Q:Q,Calculations!$C$116+MOD(DK67,Calculations!$C$118))+(1-Control!$C$7*Calculations!$C$87)*INDEX('Monthly Data'!R:R,Calculations!$C$116+MOD(DK67,Calculations!$C$118))</f>
        <v>1.1704119272391494E-2</v>
      </c>
      <c r="IB67" s="86">
        <f ca="1">Control!$C$7*Calculations!$C$82*INDEX('Monthly Data'!N:N,Calculations!$C$116+MOD(DL67,Calculations!$C$118))+Control!$C$7*Calculations!$C$83*INDEX('Monthly Data'!O:O,Calculations!$C$116+MOD(DL67,Calculations!$C$118))+Control!$C$7*Calculations!$C$84*INDEX('Monthly Data'!P:P,Calculations!$C$116+MOD(DL67,Calculations!$C$118))+Control!$C$7*Calculations!$C$85*INDEX('Monthly Data'!Q:Q,Calculations!$C$116+MOD(DL67,Calculations!$C$118))+(1-Control!$C$7*Calculations!$C$87)*INDEX('Monthly Data'!R:R,Calculations!$C$116+MOD(DL67,Calculations!$C$118))</f>
        <v>-1.4213734788548189E-2</v>
      </c>
      <c r="IC67" s="86">
        <f ca="1">Control!$C$7*Calculations!$C$82*INDEX('Monthly Data'!N:N,Calculations!$C$116+MOD(DM67,Calculations!$C$118))+Control!$C$7*Calculations!$C$83*INDEX('Monthly Data'!O:O,Calculations!$C$116+MOD(DM67,Calculations!$C$118))+Control!$C$7*Calculations!$C$84*INDEX('Monthly Data'!P:P,Calculations!$C$116+MOD(DM67,Calculations!$C$118))+Control!$C$7*Calculations!$C$85*INDEX('Monthly Data'!Q:Q,Calculations!$C$116+MOD(DM67,Calculations!$C$118))+(1-Control!$C$7*Calculations!$C$87)*INDEX('Monthly Data'!R:R,Calculations!$C$116+MOD(DM67,Calculations!$C$118))</f>
        <v>1.0018681835149534E-3</v>
      </c>
      <c r="ID67" s="86">
        <f ca="1">Control!$C$7*Calculations!$C$82*INDEX('Monthly Data'!N:N,Calculations!$C$116+MOD(DN67,Calculations!$C$118))+Control!$C$7*Calculations!$C$83*INDEX('Monthly Data'!O:O,Calculations!$C$116+MOD(DN67,Calculations!$C$118))+Control!$C$7*Calculations!$C$84*INDEX('Monthly Data'!P:P,Calculations!$C$116+MOD(DN67,Calculations!$C$118))+Control!$C$7*Calculations!$C$85*INDEX('Monthly Data'!Q:Q,Calculations!$C$116+MOD(DN67,Calculations!$C$118))+(1-Control!$C$7*Calculations!$C$87)*INDEX('Monthly Data'!R:R,Calculations!$C$116+MOD(DN67,Calculations!$C$118))</f>
        <v>1.0018681835149534E-3</v>
      </c>
      <c r="IE67" s="86">
        <f ca="1">Control!$C$7*Calculations!$C$82*INDEX('Monthly Data'!N:N,Calculations!$C$116+MOD(DO67,Calculations!$C$118))+Control!$C$7*Calculations!$C$83*INDEX('Monthly Data'!O:O,Calculations!$C$116+MOD(DO67,Calculations!$C$118))+Control!$C$7*Calculations!$C$84*INDEX('Monthly Data'!P:P,Calculations!$C$116+MOD(DO67,Calculations!$C$118))+Control!$C$7*Calculations!$C$85*INDEX('Monthly Data'!Q:Q,Calculations!$C$116+MOD(DO67,Calculations!$C$118))+(1-Control!$C$7*Calculations!$C$87)*INDEX('Monthly Data'!R:R,Calculations!$C$116+MOD(DO67,Calculations!$C$118))</f>
        <v>1.7484305259657981E-2</v>
      </c>
      <c r="IF67" s="86">
        <f ca="1">Control!$C$7*Calculations!$C$82*INDEX('Monthly Data'!N:N,Calculations!$C$116+MOD(DP67,Calculations!$C$118))+Control!$C$7*Calculations!$C$83*INDEX('Monthly Data'!O:O,Calculations!$C$116+MOD(DP67,Calculations!$C$118))+Control!$C$7*Calculations!$C$84*INDEX('Monthly Data'!P:P,Calculations!$C$116+MOD(DP67,Calculations!$C$118))+Control!$C$7*Calculations!$C$85*INDEX('Monthly Data'!Q:Q,Calculations!$C$116+MOD(DP67,Calculations!$C$118))+(1-Control!$C$7*Calculations!$C$87)*INDEX('Monthly Data'!R:R,Calculations!$C$116+MOD(DP67,Calculations!$C$118))</f>
        <v>9.9787204839310462E-3</v>
      </c>
      <c r="IG67" s="88">
        <f ca="1">Control!$C$8*(1+DQ67)*(1+DR67)*(1+DS67)*(1+DT67)*(1+DU67)*(1+DV67)*(1+DW67)*(1+DX67)*(1+DY67)*(1+DZ67)*(1+EA67)*(1+EB67)*(1+EC67)*(1+ED67)*(1+EE67)*(1+EF67)*(1+EG67)*(1+EH67)*(1+EI67)*(1+EJ67)*(1+EK67)*(1+EL67)*(1+EM67)*(1+EN67)*(1+EO67)*(1+EP67)*(1+EQ67)*(1+ER67)*(1+ES67)*(1+ET67)*(1+EU67)*(1+EV67)*(1+EW67)*(1+EX67)*(1+EY67)*(1+EZ67)*(1+FA67)*(1+FB67)*(1+FC67)*(1+FD67)*(1+FE67)*(1+FF67)*(1+FG67)*(1+FH67)*(1+FI67)*(1+FJ67)*(1+FK67)*(1+FL67)*(1+FM67)*(1+FN67)*(1+FO67)*(1+FP67)*(1+FQ67)*(1+FR67)*(1+FS67)*(1+FT67)*(1+FU67)*(1+FV67)*(1+FW67)*(1+FX67)*(1+FY67)*(1+FZ67)*(1+GA67)*(1+GB67)*(1+GC67)*(1+GD67)*(1+GE67)*(1+GF67)*(1+GG67)*(1+GH67)*(1+GI67)*(1+GJ67)*(1+GK67)*(1+GL67)*(1+GM67)*(1+GN67)*(1+GO67)*(1+GP67)*(1+GQ67)*(1+GR67)*(1+GS67)*(1+GT67)*(1+GU67)*(1+GV67)*(1+GW67)*(1+GX67)*(1+GY67)*(1+GZ67)*(1+HA67)*(1+HB67)*(1+HC67)*(1+HD67)*(1+HE67)*(1+HF67)*(1+HG67)*(1+HH67)*(1+HI67)*(1+HJ67)*(1+HK67)*(1+HL67)*(1+HM67)*(1+HN67)*(1+HO67)*(1+HP67)*(1+HQ67)*(1+HR67)*(1+HS67)*(1+HT67)*(1+HU67)*(1+HV67)*(1+HW67)*(1+HX67)*(1+HY67)*(1+HZ67)*(1+IA67)*(1+IB67)*(1+IC67)*(1+ID67)*(1+IE67)*(1+IF67)</f>
        <v>102444.85849131808</v>
      </c>
    </row>
    <row r="68" spans="1:241" x14ac:dyDescent="0.25">
      <c r="A68">
        <v>9</v>
      </c>
      <c r="B68">
        <v>72</v>
      </c>
      <c r="C68">
        <v>114</v>
      </c>
      <c r="D68">
        <v>89</v>
      </c>
      <c r="E68">
        <v>95</v>
      </c>
      <c r="F68">
        <v>72</v>
      </c>
      <c r="G68">
        <v>47</v>
      </c>
      <c r="H68">
        <v>73</v>
      </c>
      <c r="I68">
        <v>115</v>
      </c>
      <c r="J68">
        <v>108</v>
      </c>
      <c r="K68">
        <v>76</v>
      </c>
      <c r="L68">
        <v>11</v>
      </c>
      <c r="M68">
        <v>69</v>
      </c>
      <c r="N68">
        <v>57</v>
      </c>
      <c r="O68">
        <v>118</v>
      </c>
      <c r="P68">
        <v>94</v>
      </c>
      <c r="Q68">
        <v>44</v>
      </c>
      <c r="R68">
        <v>3</v>
      </c>
      <c r="S68">
        <v>21</v>
      </c>
      <c r="T68">
        <v>110</v>
      </c>
      <c r="U68">
        <v>64</v>
      </c>
      <c r="V68">
        <v>31</v>
      </c>
      <c r="W68">
        <v>43</v>
      </c>
      <c r="X68">
        <v>36</v>
      </c>
      <c r="Y68">
        <v>86</v>
      </c>
      <c r="Z68">
        <v>59</v>
      </c>
      <c r="AA68">
        <v>15</v>
      </c>
      <c r="AB68">
        <v>39</v>
      </c>
      <c r="AC68">
        <v>68</v>
      </c>
      <c r="AD68">
        <v>1</v>
      </c>
      <c r="AE68">
        <v>103</v>
      </c>
      <c r="AF68">
        <v>114</v>
      </c>
      <c r="AG68">
        <v>14</v>
      </c>
      <c r="AH68">
        <v>82</v>
      </c>
      <c r="AI68">
        <v>77</v>
      </c>
      <c r="AJ68">
        <v>68</v>
      </c>
      <c r="AK68">
        <v>31</v>
      </c>
      <c r="AL68">
        <v>56</v>
      </c>
      <c r="AM68">
        <v>37</v>
      </c>
      <c r="AN68">
        <v>29</v>
      </c>
      <c r="AO68">
        <v>47</v>
      </c>
      <c r="AP68">
        <v>69</v>
      </c>
      <c r="AQ68">
        <v>5</v>
      </c>
      <c r="AR68">
        <v>34</v>
      </c>
      <c r="AS68">
        <v>27</v>
      </c>
      <c r="AT68">
        <v>63</v>
      </c>
      <c r="AU68">
        <v>62</v>
      </c>
      <c r="AV68">
        <v>11</v>
      </c>
      <c r="AW68">
        <v>58</v>
      </c>
      <c r="AX68">
        <v>112</v>
      </c>
      <c r="AY68">
        <v>8</v>
      </c>
      <c r="AZ68">
        <v>53</v>
      </c>
      <c r="BA68">
        <v>36</v>
      </c>
      <c r="BB68">
        <v>74</v>
      </c>
      <c r="BC68">
        <v>12</v>
      </c>
      <c r="BD68">
        <v>26</v>
      </c>
      <c r="BE68">
        <v>76</v>
      </c>
      <c r="BF68">
        <v>2</v>
      </c>
      <c r="BG68">
        <v>85</v>
      </c>
      <c r="BH68">
        <v>70</v>
      </c>
      <c r="BI68">
        <v>20</v>
      </c>
      <c r="BJ68">
        <v>105</v>
      </c>
      <c r="BK68">
        <v>47</v>
      </c>
      <c r="BL68">
        <v>46</v>
      </c>
      <c r="BM68">
        <v>0</v>
      </c>
      <c r="BN68">
        <v>52</v>
      </c>
      <c r="BO68">
        <v>97</v>
      </c>
      <c r="BP68">
        <v>5</v>
      </c>
      <c r="BQ68">
        <v>16</v>
      </c>
      <c r="BR68">
        <v>44</v>
      </c>
      <c r="BS68">
        <v>103</v>
      </c>
      <c r="BT68">
        <v>29</v>
      </c>
      <c r="BU68">
        <v>48</v>
      </c>
      <c r="BV68">
        <v>50</v>
      </c>
      <c r="BW68">
        <v>86</v>
      </c>
      <c r="BX68">
        <v>114</v>
      </c>
      <c r="BY68">
        <v>17</v>
      </c>
      <c r="BZ68">
        <v>96</v>
      </c>
      <c r="CA68">
        <v>57</v>
      </c>
      <c r="CB68">
        <v>32</v>
      </c>
      <c r="CC68">
        <v>78</v>
      </c>
      <c r="CD68">
        <v>1</v>
      </c>
      <c r="CE68">
        <v>21</v>
      </c>
      <c r="CF68">
        <v>94</v>
      </c>
      <c r="CG68">
        <v>0</v>
      </c>
      <c r="CH68">
        <v>76</v>
      </c>
      <c r="CI68">
        <v>21</v>
      </c>
      <c r="CJ68">
        <v>84</v>
      </c>
      <c r="CK68">
        <v>91</v>
      </c>
      <c r="CL68">
        <v>79</v>
      </c>
      <c r="CM68">
        <v>52</v>
      </c>
      <c r="CN68">
        <v>56</v>
      </c>
      <c r="CO68">
        <v>66</v>
      </c>
      <c r="CP68">
        <v>91</v>
      </c>
      <c r="CQ68">
        <v>88</v>
      </c>
      <c r="CR68">
        <v>78</v>
      </c>
      <c r="CS68">
        <v>95</v>
      </c>
      <c r="CT68">
        <v>56</v>
      </c>
      <c r="CU68">
        <v>9</v>
      </c>
      <c r="CV68">
        <v>11</v>
      </c>
      <c r="CW68">
        <v>84</v>
      </c>
      <c r="CX68">
        <v>59</v>
      </c>
      <c r="CY68">
        <v>13</v>
      </c>
      <c r="CZ68">
        <v>48</v>
      </c>
      <c r="DA68">
        <v>111</v>
      </c>
      <c r="DB68">
        <v>32</v>
      </c>
      <c r="DC68">
        <v>45</v>
      </c>
      <c r="DD68">
        <v>113</v>
      </c>
      <c r="DE68">
        <v>19</v>
      </c>
      <c r="DF68">
        <v>83</v>
      </c>
      <c r="DG68">
        <v>33</v>
      </c>
      <c r="DH68">
        <v>106</v>
      </c>
      <c r="DI68">
        <v>105</v>
      </c>
      <c r="DJ68">
        <v>83</v>
      </c>
      <c r="DK68">
        <v>117</v>
      </c>
      <c r="DL68">
        <v>46</v>
      </c>
      <c r="DM68">
        <v>54</v>
      </c>
      <c r="DN68">
        <v>72</v>
      </c>
      <c r="DO68">
        <v>65</v>
      </c>
      <c r="DP68">
        <v>71</v>
      </c>
      <c r="DQ68" s="86">
        <f ca="1">Control!$C$7*Calculations!$C$82*INDEX('Monthly Data'!N:N,Calculations!$C$116+MOD(A68,Calculations!$C$118))+Control!$C$7*Calculations!$C$83*INDEX('Monthly Data'!O:O,Calculations!$C$116+MOD(A68,Calculations!$C$118))+Control!$C$7*Calculations!$C$84*INDEX('Monthly Data'!P:P,Calculations!$C$116+MOD(A68,Calculations!$C$118))+Control!$C$7*Calculations!$C$85*INDEX('Monthly Data'!Q:Q,Calculations!$C$116+MOD(A68,Calculations!$C$118))+(1-Control!$C$7*Calculations!$C$87)*INDEX('Monthly Data'!R:R,Calculations!$C$116+MOD(A68,Calculations!$C$118))</f>
        <v>2.4470405846852006E-3</v>
      </c>
      <c r="DR68" s="86">
        <f ca="1">Control!$C$7*Calculations!$C$82*INDEX('Monthly Data'!N:N,Calculations!$C$116+MOD(B68,Calculations!$C$118))+Control!$C$7*Calculations!$C$83*INDEX('Monthly Data'!O:O,Calculations!$C$116+MOD(B68,Calculations!$C$118))+Control!$C$7*Calculations!$C$84*INDEX('Monthly Data'!P:P,Calculations!$C$116+MOD(B68,Calculations!$C$118))+Control!$C$7*Calculations!$C$85*INDEX('Monthly Data'!Q:Q,Calculations!$C$116+MOD(B68,Calculations!$C$118))+(1-Control!$C$7*Calculations!$C$87)*INDEX('Monthly Data'!R:R,Calculations!$C$116+MOD(B68,Calculations!$C$118))</f>
        <v>-4.3408051735618014E-2</v>
      </c>
      <c r="DS68" s="86">
        <f ca="1">Control!$C$7*Calculations!$C$82*INDEX('Monthly Data'!N:N,Calculations!$C$116+MOD(C68,Calculations!$C$118))+Control!$C$7*Calculations!$C$83*INDEX('Monthly Data'!O:O,Calculations!$C$116+MOD(C68,Calculations!$C$118))+Control!$C$7*Calculations!$C$84*INDEX('Monthly Data'!P:P,Calculations!$C$116+MOD(C68,Calculations!$C$118))+Control!$C$7*Calculations!$C$85*INDEX('Monthly Data'!Q:Q,Calculations!$C$116+MOD(C68,Calculations!$C$118))+(1-Control!$C$7*Calculations!$C$87)*INDEX('Monthly Data'!R:R,Calculations!$C$116+MOD(C68,Calculations!$C$118))</f>
        <v>-2.5419860972892394E-2</v>
      </c>
      <c r="DT68" s="86">
        <f ca="1">Control!$C$7*Calculations!$C$82*INDEX('Monthly Data'!N:N,Calculations!$C$116+MOD(D68,Calculations!$C$118))+Control!$C$7*Calculations!$C$83*INDEX('Monthly Data'!O:O,Calculations!$C$116+MOD(D68,Calculations!$C$118))+Control!$C$7*Calculations!$C$84*INDEX('Monthly Data'!P:P,Calculations!$C$116+MOD(D68,Calculations!$C$118))+Control!$C$7*Calculations!$C$85*INDEX('Monthly Data'!Q:Q,Calculations!$C$116+MOD(D68,Calculations!$C$118))+(1-Control!$C$7*Calculations!$C$87)*INDEX('Monthly Data'!R:R,Calculations!$C$116+MOD(D68,Calculations!$C$118))</f>
        <v>2.3852824346838646E-2</v>
      </c>
      <c r="DU68" s="86">
        <f ca="1">Control!$C$7*Calculations!$C$82*INDEX('Monthly Data'!N:N,Calculations!$C$116+MOD(E68,Calculations!$C$118))+Control!$C$7*Calculations!$C$83*INDEX('Monthly Data'!O:O,Calculations!$C$116+MOD(E68,Calculations!$C$118))+Control!$C$7*Calculations!$C$84*INDEX('Monthly Data'!P:P,Calculations!$C$116+MOD(E68,Calculations!$C$118))+Control!$C$7*Calculations!$C$85*INDEX('Monthly Data'!Q:Q,Calculations!$C$116+MOD(E68,Calculations!$C$118))+(1-Control!$C$7*Calculations!$C$87)*INDEX('Monthly Data'!R:R,Calculations!$C$116+MOD(E68,Calculations!$C$118))</f>
        <v>1.5758278480433856E-2</v>
      </c>
      <c r="DV68" s="86">
        <f ca="1">Control!$C$7*Calculations!$C$82*INDEX('Monthly Data'!N:N,Calculations!$C$116+MOD(F68,Calculations!$C$118))+Control!$C$7*Calculations!$C$83*INDEX('Monthly Data'!O:O,Calculations!$C$116+MOD(F68,Calculations!$C$118))+Control!$C$7*Calculations!$C$84*INDEX('Monthly Data'!P:P,Calculations!$C$116+MOD(F68,Calculations!$C$118))+Control!$C$7*Calculations!$C$85*INDEX('Monthly Data'!Q:Q,Calculations!$C$116+MOD(F68,Calculations!$C$118))+(1-Control!$C$7*Calculations!$C$87)*INDEX('Monthly Data'!R:R,Calculations!$C$116+MOD(F68,Calculations!$C$118))</f>
        <v>-4.3408051735618014E-2</v>
      </c>
      <c r="DW68" s="86">
        <f ca="1">Control!$C$7*Calculations!$C$82*INDEX('Monthly Data'!N:N,Calculations!$C$116+MOD(G68,Calculations!$C$118))+Control!$C$7*Calculations!$C$83*INDEX('Monthly Data'!O:O,Calculations!$C$116+MOD(G68,Calculations!$C$118))+Control!$C$7*Calculations!$C$84*INDEX('Monthly Data'!P:P,Calculations!$C$116+MOD(G68,Calculations!$C$118))+Control!$C$7*Calculations!$C$85*INDEX('Monthly Data'!Q:Q,Calculations!$C$116+MOD(G68,Calculations!$C$118))+(1-Control!$C$7*Calculations!$C$87)*INDEX('Monthly Data'!R:R,Calculations!$C$116+MOD(G68,Calculations!$C$118))</f>
        <v>3.1011313347584085E-2</v>
      </c>
      <c r="DX68" s="86">
        <f ca="1">Control!$C$7*Calculations!$C$82*INDEX('Monthly Data'!N:N,Calculations!$C$116+MOD(H68,Calculations!$C$118))+Control!$C$7*Calculations!$C$83*INDEX('Monthly Data'!O:O,Calculations!$C$116+MOD(H68,Calculations!$C$118))+Control!$C$7*Calculations!$C$84*INDEX('Monthly Data'!P:P,Calculations!$C$116+MOD(H68,Calculations!$C$118))+Control!$C$7*Calculations!$C$85*INDEX('Monthly Data'!Q:Q,Calculations!$C$116+MOD(H68,Calculations!$C$118))+(1-Control!$C$7*Calculations!$C$87)*INDEX('Monthly Data'!R:R,Calculations!$C$116+MOD(H68,Calculations!$C$118))</f>
        <v>3.6332715283247441E-2</v>
      </c>
      <c r="DY68" s="86">
        <f ca="1">Control!$C$7*Calculations!$C$82*INDEX('Monthly Data'!N:N,Calculations!$C$116+MOD(I68,Calculations!$C$118))+Control!$C$7*Calculations!$C$83*INDEX('Monthly Data'!O:O,Calculations!$C$116+MOD(I68,Calculations!$C$118))+Control!$C$7*Calculations!$C$84*INDEX('Monthly Data'!P:P,Calculations!$C$116+MOD(I68,Calculations!$C$118))+Control!$C$7*Calculations!$C$85*INDEX('Monthly Data'!Q:Q,Calculations!$C$116+MOD(I68,Calculations!$C$118))+(1-Control!$C$7*Calculations!$C$87)*INDEX('Monthly Data'!R:R,Calculations!$C$116+MOD(I68,Calculations!$C$118))</f>
        <v>4.5132804118240749E-2</v>
      </c>
      <c r="DZ68" s="86">
        <f ca="1">Control!$C$7*Calculations!$C$82*INDEX('Monthly Data'!N:N,Calculations!$C$116+MOD(J68,Calculations!$C$118))+Control!$C$7*Calculations!$C$83*INDEX('Monthly Data'!O:O,Calculations!$C$116+MOD(J68,Calculations!$C$118))+Control!$C$7*Calculations!$C$84*INDEX('Monthly Data'!P:P,Calculations!$C$116+MOD(J68,Calculations!$C$118))+Control!$C$7*Calculations!$C$85*INDEX('Monthly Data'!Q:Q,Calculations!$C$116+MOD(J68,Calculations!$C$118))+(1-Control!$C$7*Calculations!$C$87)*INDEX('Monthly Data'!R:R,Calculations!$C$116+MOD(J68,Calculations!$C$118))</f>
        <v>1.7073665854433945E-2</v>
      </c>
      <c r="EA68" s="86">
        <f ca="1">Control!$C$7*Calculations!$C$82*INDEX('Monthly Data'!N:N,Calculations!$C$116+MOD(K68,Calculations!$C$118))+Control!$C$7*Calculations!$C$83*INDEX('Monthly Data'!O:O,Calculations!$C$116+MOD(K68,Calculations!$C$118))+Control!$C$7*Calculations!$C$84*INDEX('Monthly Data'!P:P,Calculations!$C$116+MOD(K68,Calculations!$C$118))+Control!$C$7*Calculations!$C$85*INDEX('Monthly Data'!Q:Q,Calculations!$C$116+MOD(K68,Calculations!$C$118))+(1-Control!$C$7*Calculations!$C$87)*INDEX('Monthly Data'!R:R,Calculations!$C$116+MOD(K68,Calculations!$C$118))</f>
        <v>3.5231336013669103E-2</v>
      </c>
      <c r="EB68" s="86">
        <f ca="1">Control!$C$7*Calculations!$C$82*INDEX('Monthly Data'!N:N,Calculations!$C$116+MOD(L68,Calculations!$C$118))+Control!$C$7*Calculations!$C$83*INDEX('Monthly Data'!O:O,Calculations!$C$116+MOD(L68,Calculations!$C$118))+Control!$C$7*Calculations!$C$84*INDEX('Monthly Data'!P:P,Calculations!$C$116+MOD(L68,Calculations!$C$118))+Control!$C$7*Calculations!$C$85*INDEX('Monthly Data'!Q:Q,Calculations!$C$116+MOD(L68,Calculations!$C$118))+(1-Control!$C$7*Calculations!$C$87)*INDEX('Monthly Data'!R:R,Calculations!$C$116+MOD(L68,Calculations!$C$118))</f>
        <v>1.0018681835149534E-3</v>
      </c>
      <c r="EC68" s="86">
        <f ca="1">Control!$C$7*Calculations!$C$82*INDEX('Monthly Data'!N:N,Calculations!$C$116+MOD(M68,Calculations!$C$118))+Control!$C$7*Calculations!$C$83*INDEX('Monthly Data'!O:O,Calculations!$C$116+MOD(M68,Calculations!$C$118))+Control!$C$7*Calculations!$C$84*INDEX('Monthly Data'!P:P,Calculations!$C$116+MOD(M68,Calculations!$C$118))+Control!$C$7*Calculations!$C$85*INDEX('Monthly Data'!Q:Q,Calculations!$C$116+MOD(M68,Calculations!$C$118))+(1-Control!$C$7*Calculations!$C$87)*INDEX('Monthly Data'!R:R,Calculations!$C$116+MOD(M68,Calculations!$C$118))</f>
        <v>-4.0413381192162513E-2</v>
      </c>
      <c r="ED68" s="86">
        <f ca="1">Control!$C$7*Calculations!$C$82*INDEX('Monthly Data'!N:N,Calculations!$C$116+MOD(N68,Calculations!$C$118))+Control!$C$7*Calculations!$C$83*INDEX('Monthly Data'!O:O,Calculations!$C$116+MOD(N68,Calculations!$C$118))+Control!$C$7*Calculations!$C$84*INDEX('Monthly Data'!P:P,Calculations!$C$116+MOD(N68,Calculations!$C$118))+Control!$C$7*Calculations!$C$85*INDEX('Monthly Data'!Q:Q,Calculations!$C$116+MOD(N68,Calculations!$C$118))+(1-Control!$C$7*Calculations!$C$87)*INDEX('Monthly Data'!R:R,Calculations!$C$116+MOD(N68,Calculations!$C$118))</f>
        <v>7.3538285850108537E-3</v>
      </c>
      <c r="EE68" s="86">
        <f ca="1">Control!$C$7*Calculations!$C$82*INDEX('Monthly Data'!N:N,Calculations!$C$116+MOD(O68,Calculations!$C$118))+Control!$C$7*Calculations!$C$83*INDEX('Monthly Data'!O:O,Calculations!$C$116+MOD(O68,Calculations!$C$118))+Control!$C$7*Calculations!$C$84*INDEX('Monthly Data'!P:P,Calculations!$C$116+MOD(O68,Calculations!$C$118))+Control!$C$7*Calculations!$C$85*INDEX('Monthly Data'!Q:Q,Calculations!$C$116+MOD(O68,Calculations!$C$118))+(1-Control!$C$7*Calculations!$C$87)*INDEX('Monthly Data'!R:R,Calculations!$C$116+MOD(O68,Calculations!$C$118))</f>
        <v>3.4808428836917149E-3</v>
      </c>
      <c r="EF68" s="86">
        <f ca="1">Control!$C$7*Calculations!$C$82*INDEX('Monthly Data'!N:N,Calculations!$C$116+MOD(P68,Calculations!$C$118))+Control!$C$7*Calculations!$C$83*INDEX('Monthly Data'!O:O,Calculations!$C$116+MOD(P68,Calculations!$C$118))+Control!$C$7*Calculations!$C$84*INDEX('Monthly Data'!P:P,Calculations!$C$116+MOD(P68,Calculations!$C$118))+Control!$C$7*Calculations!$C$85*INDEX('Monthly Data'!Q:Q,Calculations!$C$116+MOD(P68,Calculations!$C$118))+(1-Control!$C$7*Calculations!$C$87)*INDEX('Monthly Data'!R:R,Calculations!$C$116+MOD(P68,Calculations!$C$118))</f>
        <v>1.0353752315110615E-2</v>
      </c>
      <c r="EG68" s="86">
        <f ca="1">Control!$C$7*Calculations!$C$82*INDEX('Monthly Data'!N:N,Calculations!$C$116+MOD(Q68,Calculations!$C$118))+Control!$C$7*Calculations!$C$83*INDEX('Monthly Data'!O:O,Calculations!$C$116+MOD(Q68,Calculations!$C$118))+Control!$C$7*Calculations!$C$84*INDEX('Monthly Data'!P:P,Calculations!$C$116+MOD(Q68,Calculations!$C$118))+Control!$C$7*Calculations!$C$85*INDEX('Monthly Data'!Q:Q,Calculations!$C$116+MOD(Q68,Calculations!$C$118))+(1-Control!$C$7*Calculations!$C$87)*INDEX('Monthly Data'!R:R,Calculations!$C$116+MOD(Q68,Calculations!$C$118))</f>
        <v>2.377894462657602E-2</v>
      </c>
      <c r="EH68" s="86">
        <f ca="1">Control!$C$7*Calculations!$C$82*INDEX('Monthly Data'!N:N,Calculations!$C$116+MOD(R68,Calculations!$C$118))+Control!$C$7*Calculations!$C$83*INDEX('Monthly Data'!O:O,Calculations!$C$116+MOD(R68,Calculations!$C$118))+Control!$C$7*Calculations!$C$84*INDEX('Monthly Data'!P:P,Calculations!$C$116+MOD(R68,Calculations!$C$118))+Control!$C$7*Calculations!$C$85*INDEX('Monthly Data'!Q:Q,Calculations!$C$116+MOD(R68,Calculations!$C$118))+(1-Control!$C$7*Calculations!$C$87)*INDEX('Monthly Data'!R:R,Calculations!$C$116+MOD(R68,Calculations!$C$118))</f>
        <v>9.9793409618087695E-3</v>
      </c>
      <c r="EI68" s="86">
        <f ca="1">Control!$C$7*Calculations!$C$82*INDEX('Monthly Data'!N:N,Calculations!$C$116+MOD(S68,Calculations!$C$118))+Control!$C$7*Calculations!$C$83*INDEX('Monthly Data'!O:O,Calculations!$C$116+MOD(S68,Calculations!$C$118))+Control!$C$7*Calculations!$C$84*INDEX('Monthly Data'!P:P,Calculations!$C$116+MOD(S68,Calculations!$C$118))+Control!$C$7*Calculations!$C$85*INDEX('Monthly Data'!Q:Q,Calculations!$C$116+MOD(S68,Calculations!$C$118))+(1-Control!$C$7*Calculations!$C$87)*INDEX('Monthly Data'!R:R,Calculations!$C$116+MOD(S68,Calculations!$C$118))</f>
        <v>1.5108777406081684E-3</v>
      </c>
      <c r="EJ68" s="86">
        <f ca="1">Control!$C$7*Calculations!$C$82*INDEX('Monthly Data'!N:N,Calculations!$C$116+MOD(T68,Calculations!$C$118))+Control!$C$7*Calculations!$C$83*INDEX('Monthly Data'!O:O,Calculations!$C$116+MOD(T68,Calculations!$C$118))+Control!$C$7*Calculations!$C$84*INDEX('Monthly Data'!P:P,Calculations!$C$116+MOD(T68,Calculations!$C$118))+Control!$C$7*Calculations!$C$85*INDEX('Monthly Data'!Q:Q,Calculations!$C$116+MOD(T68,Calculations!$C$118))+(1-Control!$C$7*Calculations!$C$87)*INDEX('Monthly Data'!R:R,Calculations!$C$116+MOD(T68,Calculations!$C$118))</f>
        <v>3.127051071655923E-3</v>
      </c>
      <c r="EK68" s="86">
        <f ca="1">Control!$C$7*Calculations!$C$82*INDEX('Monthly Data'!N:N,Calculations!$C$116+MOD(U68,Calculations!$C$118))+Control!$C$7*Calculations!$C$83*INDEX('Monthly Data'!O:O,Calculations!$C$116+MOD(U68,Calculations!$C$118))+Control!$C$7*Calculations!$C$84*INDEX('Monthly Data'!P:P,Calculations!$C$116+MOD(U68,Calculations!$C$118))+Control!$C$7*Calculations!$C$85*INDEX('Monthly Data'!Q:Q,Calculations!$C$116+MOD(U68,Calculations!$C$118))+(1-Control!$C$7*Calculations!$C$87)*INDEX('Monthly Data'!R:R,Calculations!$C$116+MOD(U68,Calculations!$C$118))</f>
        <v>-2.4571433440223247E-2</v>
      </c>
      <c r="EL68" s="86">
        <f ca="1">Control!$C$7*Calculations!$C$82*INDEX('Monthly Data'!N:N,Calculations!$C$116+MOD(V68,Calculations!$C$118))+Control!$C$7*Calculations!$C$83*INDEX('Monthly Data'!O:O,Calculations!$C$116+MOD(V68,Calculations!$C$118))+Control!$C$7*Calculations!$C$84*INDEX('Monthly Data'!P:P,Calculations!$C$116+MOD(V68,Calculations!$C$118))+Control!$C$7*Calculations!$C$85*INDEX('Monthly Data'!Q:Q,Calculations!$C$116+MOD(V68,Calculations!$C$118))+(1-Control!$C$7*Calculations!$C$87)*INDEX('Monthly Data'!R:R,Calculations!$C$116+MOD(V68,Calculations!$C$118))</f>
        <v>1.8665061640915637E-2</v>
      </c>
      <c r="EM68" s="86">
        <f ca="1">Control!$C$7*Calculations!$C$82*INDEX('Monthly Data'!N:N,Calculations!$C$116+MOD(W68,Calculations!$C$118))+Control!$C$7*Calculations!$C$83*INDEX('Monthly Data'!O:O,Calculations!$C$116+MOD(W68,Calculations!$C$118))+Control!$C$7*Calculations!$C$84*INDEX('Monthly Data'!P:P,Calculations!$C$116+MOD(W68,Calculations!$C$118))+Control!$C$7*Calculations!$C$85*INDEX('Monthly Data'!Q:Q,Calculations!$C$116+MOD(W68,Calculations!$C$118))+(1-Control!$C$7*Calculations!$C$87)*INDEX('Monthly Data'!R:R,Calculations!$C$116+MOD(W68,Calculations!$C$118))</f>
        <v>5.1279584938936244E-2</v>
      </c>
      <c r="EN68" s="86">
        <f ca="1">Control!$C$7*Calculations!$C$82*INDEX('Monthly Data'!N:N,Calculations!$C$116+MOD(X68,Calculations!$C$118))+Control!$C$7*Calculations!$C$83*INDEX('Monthly Data'!O:O,Calculations!$C$116+MOD(X68,Calculations!$C$118))+Control!$C$7*Calculations!$C$84*INDEX('Monthly Data'!P:P,Calculations!$C$116+MOD(X68,Calculations!$C$118))+Control!$C$7*Calculations!$C$85*INDEX('Monthly Data'!Q:Q,Calculations!$C$116+MOD(X68,Calculations!$C$118))+(1-Control!$C$7*Calculations!$C$87)*INDEX('Monthly Data'!R:R,Calculations!$C$116+MOD(X68,Calculations!$C$118))</f>
        <v>1.1106855739851785E-2</v>
      </c>
      <c r="EO68" s="86">
        <f ca="1">Control!$C$7*Calculations!$C$82*INDEX('Monthly Data'!N:N,Calculations!$C$116+MOD(Y68,Calculations!$C$118))+Control!$C$7*Calculations!$C$83*INDEX('Monthly Data'!O:O,Calculations!$C$116+MOD(Y68,Calculations!$C$118))+Control!$C$7*Calculations!$C$84*INDEX('Monthly Data'!P:P,Calculations!$C$116+MOD(Y68,Calculations!$C$118))+Control!$C$7*Calculations!$C$85*INDEX('Monthly Data'!Q:Q,Calculations!$C$116+MOD(Y68,Calculations!$C$118))+(1-Control!$C$7*Calculations!$C$87)*INDEX('Monthly Data'!R:R,Calculations!$C$116+MOD(Y68,Calculations!$C$118))</f>
        <v>4.5735623984309991E-2</v>
      </c>
      <c r="EP68" s="86">
        <f ca="1">Control!$C$7*Calculations!$C$82*INDEX('Monthly Data'!N:N,Calculations!$C$116+MOD(Z68,Calculations!$C$118))+Control!$C$7*Calculations!$C$83*INDEX('Monthly Data'!O:O,Calculations!$C$116+MOD(Z68,Calculations!$C$118))+Control!$C$7*Calculations!$C$84*INDEX('Monthly Data'!P:P,Calculations!$C$116+MOD(Z68,Calculations!$C$118))+Control!$C$7*Calculations!$C$85*INDEX('Monthly Data'!Q:Q,Calculations!$C$116+MOD(Z68,Calculations!$C$118))+(1-Control!$C$7*Calculations!$C$87)*INDEX('Monthly Data'!R:R,Calculations!$C$116+MOD(Z68,Calculations!$C$118))</f>
        <v>1.1704119272391494E-2</v>
      </c>
      <c r="EQ68" s="86">
        <f ca="1">Control!$C$7*Calculations!$C$82*INDEX('Monthly Data'!N:N,Calculations!$C$116+MOD(AA68,Calculations!$C$118))+Control!$C$7*Calculations!$C$83*INDEX('Monthly Data'!O:O,Calculations!$C$116+MOD(AA68,Calculations!$C$118))+Control!$C$7*Calculations!$C$84*INDEX('Monthly Data'!P:P,Calculations!$C$116+MOD(AA68,Calculations!$C$118))+Control!$C$7*Calculations!$C$85*INDEX('Monthly Data'!Q:Q,Calculations!$C$116+MOD(AA68,Calculations!$C$118))+(1-Control!$C$7*Calculations!$C$87)*INDEX('Monthly Data'!R:R,Calculations!$C$116+MOD(AA68,Calculations!$C$118))</f>
        <v>7.857567536297622E-3</v>
      </c>
      <c r="ER68" s="86">
        <f ca="1">Control!$C$7*Calculations!$C$82*INDEX('Monthly Data'!N:N,Calculations!$C$116+MOD(AB68,Calculations!$C$118))+Control!$C$7*Calculations!$C$83*INDEX('Monthly Data'!O:O,Calculations!$C$116+MOD(AB68,Calculations!$C$118))+Control!$C$7*Calculations!$C$84*INDEX('Monthly Data'!P:P,Calculations!$C$116+MOD(AB68,Calculations!$C$118))+Control!$C$7*Calculations!$C$85*INDEX('Monthly Data'!Q:Q,Calculations!$C$116+MOD(AB68,Calculations!$C$118))+(1-Control!$C$7*Calculations!$C$87)*INDEX('Monthly Data'!R:R,Calculations!$C$116+MOD(AB68,Calculations!$C$118))</f>
        <v>1.5063457444773597E-2</v>
      </c>
      <c r="ES68" s="86">
        <f ca="1">Control!$C$7*Calculations!$C$82*INDEX('Monthly Data'!N:N,Calculations!$C$116+MOD(AC68,Calculations!$C$118))+Control!$C$7*Calculations!$C$83*INDEX('Monthly Data'!O:O,Calculations!$C$116+MOD(AC68,Calculations!$C$118))+Control!$C$7*Calculations!$C$84*INDEX('Monthly Data'!P:P,Calculations!$C$116+MOD(AC68,Calculations!$C$118))+Control!$C$7*Calculations!$C$85*INDEX('Monthly Data'!Q:Q,Calculations!$C$116+MOD(AC68,Calculations!$C$118))+(1-Control!$C$7*Calculations!$C$87)*INDEX('Monthly Data'!R:R,Calculations!$C$116+MOD(AC68,Calculations!$C$118))</f>
        <v>2.2757992058453024E-3</v>
      </c>
      <c r="ET68" s="86">
        <f ca="1">Control!$C$7*Calculations!$C$82*INDEX('Monthly Data'!N:N,Calculations!$C$116+MOD(AD68,Calculations!$C$118))+Control!$C$7*Calculations!$C$83*INDEX('Monthly Data'!O:O,Calculations!$C$116+MOD(AD68,Calculations!$C$118))+Control!$C$7*Calculations!$C$84*INDEX('Monthly Data'!P:P,Calculations!$C$116+MOD(AD68,Calculations!$C$118))+Control!$C$7*Calculations!$C$85*INDEX('Monthly Data'!Q:Q,Calculations!$C$116+MOD(AD68,Calculations!$C$118))+(1-Control!$C$7*Calculations!$C$87)*INDEX('Monthly Data'!R:R,Calculations!$C$116+MOD(AD68,Calculations!$C$118))</f>
        <v>-9.9526758408448549E-3</v>
      </c>
      <c r="EU68" s="86">
        <f ca="1">Control!$C$7*Calculations!$C$82*INDEX('Monthly Data'!N:N,Calculations!$C$116+MOD(AE68,Calculations!$C$118))+Control!$C$7*Calculations!$C$83*INDEX('Monthly Data'!O:O,Calculations!$C$116+MOD(AE68,Calculations!$C$118))+Control!$C$7*Calculations!$C$84*INDEX('Monthly Data'!P:P,Calculations!$C$116+MOD(AE68,Calculations!$C$118))+Control!$C$7*Calculations!$C$85*INDEX('Monthly Data'!Q:Q,Calculations!$C$116+MOD(AE68,Calculations!$C$118))+(1-Control!$C$7*Calculations!$C$87)*INDEX('Monthly Data'!R:R,Calculations!$C$116+MOD(AE68,Calculations!$C$118))</f>
        <v>5.1972609868760735E-3</v>
      </c>
      <c r="EV68" s="86">
        <f ca="1">Control!$C$7*Calculations!$C$82*INDEX('Monthly Data'!N:N,Calculations!$C$116+MOD(AF68,Calculations!$C$118))+Control!$C$7*Calculations!$C$83*INDEX('Monthly Data'!O:O,Calculations!$C$116+MOD(AF68,Calculations!$C$118))+Control!$C$7*Calculations!$C$84*INDEX('Monthly Data'!P:P,Calculations!$C$116+MOD(AF68,Calculations!$C$118))+Control!$C$7*Calculations!$C$85*INDEX('Monthly Data'!Q:Q,Calculations!$C$116+MOD(AF68,Calculations!$C$118))+(1-Control!$C$7*Calculations!$C$87)*INDEX('Monthly Data'!R:R,Calculations!$C$116+MOD(AF68,Calculations!$C$118))</f>
        <v>-2.5419860972892394E-2</v>
      </c>
      <c r="EW68" s="86">
        <f ca="1">Control!$C$7*Calculations!$C$82*INDEX('Monthly Data'!N:N,Calculations!$C$116+MOD(AG68,Calculations!$C$118))+Control!$C$7*Calculations!$C$83*INDEX('Monthly Data'!O:O,Calculations!$C$116+MOD(AG68,Calculations!$C$118))+Control!$C$7*Calculations!$C$84*INDEX('Monthly Data'!P:P,Calculations!$C$116+MOD(AG68,Calculations!$C$118))+Control!$C$7*Calculations!$C$85*INDEX('Monthly Data'!Q:Q,Calculations!$C$116+MOD(AG68,Calculations!$C$118))+(1-Control!$C$7*Calculations!$C$87)*INDEX('Monthly Data'!R:R,Calculations!$C$116+MOD(AG68,Calculations!$C$118))</f>
        <v>9.5791276036140301E-3</v>
      </c>
      <c r="EX68" s="86">
        <f ca="1">Control!$C$7*Calculations!$C$82*INDEX('Monthly Data'!N:N,Calculations!$C$116+MOD(AH68,Calculations!$C$118))+Control!$C$7*Calculations!$C$83*INDEX('Monthly Data'!O:O,Calculations!$C$116+MOD(AH68,Calculations!$C$118))+Control!$C$7*Calculations!$C$84*INDEX('Monthly Data'!P:P,Calculations!$C$116+MOD(AH68,Calculations!$C$118))+Control!$C$7*Calculations!$C$85*INDEX('Monthly Data'!Q:Q,Calculations!$C$116+MOD(AH68,Calculations!$C$118))+(1-Control!$C$7*Calculations!$C$87)*INDEX('Monthly Data'!R:R,Calculations!$C$116+MOD(AH68,Calculations!$C$118))</f>
        <v>1.7361594973213587E-2</v>
      </c>
      <c r="EY68" s="86">
        <f ca="1">Control!$C$7*Calculations!$C$82*INDEX('Monthly Data'!N:N,Calculations!$C$116+MOD(AI68,Calculations!$C$118))+Control!$C$7*Calculations!$C$83*INDEX('Monthly Data'!O:O,Calculations!$C$116+MOD(AI68,Calculations!$C$118))+Control!$C$7*Calculations!$C$84*INDEX('Monthly Data'!P:P,Calculations!$C$116+MOD(AI68,Calculations!$C$118))+Control!$C$7*Calculations!$C$85*INDEX('Monthly Data'!Q:Q,Calculations!$C$116+MOD(AI68,Calculations!$C$118))+(1-Control!$C$7*Calculations!$C$87)*INDEX('Monthly Data'!R:R,Calculations!$C$116+MOD(AI68,Calculations!$C$118))</f>
        <v>-1.0485101266941802E-2</v>
      </c>
      <c r="EZ68" s="86">
        <f ca="1">Control!$C$7*Calculations!$C$82*INDEX('Monthly Data'!N:N,Calculations!$C$116+MOD(AJ68,Calculations!$C$118))+Control!$C$7*Calculations!$C$83*INDEX('Monthly Data'!O:O,Calculations!$C$116+MOD(AJ68,Calculations!$C$118))+Control!$C$7*Calculations!$C$84*INDEX('Monthly Data'!P:P,Calculations!$C$116+MOD(AJ68,Calculations!$C$118))+Control!$C$7*Calculations!$C$85*INDEX('Monthly Data'!Q:Q,Calculations!$C$116+MOD(AJ68,Calculations!$C$118))+(1-Control!$C$7*Calculations!$C$87)*INDEX('Monthly Data'!R:R,Calculations!$C$116+MOD(AJ68,Calculations!$C$118))</f>
        <v>2.2757992058453024E-3</v>
      </c>
      <c r="FA68" s="86">
        <f ca="1">Control!$C$7*Calculations!$C$82*INDEX('Monthly Data'!N:N,Calculations!$C$116+MOD(AK68,Calculations!$C$118))+Control!$C$7*Calculations!$C$83*INDEX('Monthly Data'!O:O,Calculations!$C$116+MOD(AK68,Calculations!$C$118))+Control!$C$7*Calculations!$C$84*INDEX('Monthly Data'!P:P,Calculations!$C$116+MOD(AK68,Calculations!$C$118))+Control!$C$7*Calculations!$C$85*INDEX('Monthly Data'!Q:Q,Calculations!$C$116+MOD(AK68,Calculations!$C$118))+(1-Control!$C$7*Calculations!$C$87)*INDEX('Monthly Data'!R:R,Calculations!$C$116+MOD(AK68,Calculations!$C$118))</f>
        <v>1.8665061640915637E-2</v>
      </c>
      <c r="FB68" s="86">
        <f ca="1">Control!$C$7*Calculations!$C$82*INDEX('Monthly Data'!N:N,Calculations!$C$116+MOD(AL68,Calculations!$C$118))+Control!$C$7*Calculations!$C$83*INDEX('Monthly Data'!O:O,Calculations!$C$116+MOD(AL68,Calculations!$C$118))+Control!$C$7*Calculations!$C$84*INDEX('Monthly Data'!P:P,Calculations!$C$116+MOD(AL68,Calculations!$C$118))+Control!$C$7*Calculations!$C$85*INDEX('Monthly Data'!Q:Q,Calculations!$C$116+MOD(AL68,Calculations!$C$118))+(1-Control!$C$7*Calculations!$C$87)*INDEX('Monthly Data'!R:R,Calculations!$C$116+MOD(AL68,Calculations!$C$118))</f>
        <v>7.5897487599915015E-3</v>
      </c>
      <c r="FC68" s="86">
        <f ca="1">Control!$C$7*Calculations!$C$82*INDEX('Monthly Data'!N:N,Calculations!$C$116+MOD(AM68,Calculations!$C$118))+Control!$C$7*Calculations!$C$83*INDEX('Monthly Data'!O:O,Calculations!$C$116+MOD(AM68,Calculations!$C$118))+Control!$C$7*Calculations!$C$84*INDEX('Monthly Data'!P:P,Calculations!$C$116+MOD(AM68,Calculations!$C$118))+Control!$C$7*Calculations!$C$85*INDEX('Monthly Data'!Q:Q,Calculations!$C$116+MOD(AM68,Calculations!$C$118))+(1-Control!$C$7*Calculations!$C$87)*INDEX('Monthly Data'!R:R,Calculations!$C$116+MOD(AM68,Calculations!$C$118))</f>
        <v>1.2954540023127663E-2</v>
      </c>
      <c r="FD68" s="86">
        <f ca="1">Control!$C$7*Calculations!$C$82*INDEX('Monthly Data'!N:N,Calculations!$C$116+MOD(AN68,Calculations!$C$118))+Control!$C$7*Calculations!$C$83*INDEX('Monthly Data'!O:O,Calculations!$C$116+MOD(AN68,Calculations!$C$118))+Control!$C$7*Calculations!$C$84*INDEX('Monthly Data'!P:P,Calculations!$C$116+MOD(AN68,Calculations!$C$118))+Control!$C$7*Calculations!$C$85*INDEX('Monthly Data'!Q:Q,Calculations!$C$116+MOD(AN68,Calculations!$C$118))+(1-Control!$C$7*Calculations!$C$87)*INDEX('Monthly Data'!R:R,Calculations!$C$116+MOD(AN68,Calculations!$C$118))</f>
        <v>1.5115046179922851E-2</v>
      </c>
      <c r="FE68" s="86">
        <f ca="1">Control!$C$7*Calculations!$C$82*INDEX('Monthly Data'!N:N,Calculations!$C$116+MOD(AO68,Calculations!$C$118))+Control!$C$7*Calculations!$C$83*INDEX('Monthly Data'!O:O,Calculations!$C$116+MOD(AO68,Calculations!$C$118))+Control!$C$7*Calculations!$C$84*INDEX('Monthly Data'!P:P,Calculations!$C$116+MOD(AO68,Calculations!$C$118))+Control!$C$7*Calculations!$C$85*INDEX('Monthly Data'!Q:Q,Calculations!$C$116+MOD(AO68,Calculations!$C$118))+(1-Control!$C$7*Calculations!$C$87)*INDEX('Monthly Data'!R:R,Calculations!$C$116+MOD(AO68,Calculations!$C$118))</f>
        <v>3.1011313347584085E-2</v>
      </c>
      <c r="FF68" s="86">
        <f ca="1">Control!$C$7*Calculations!$C$82*INDEX('Monthly Data'!N:N,Calculations!$C$116+MOD(AP68,Calculations!$C$118))+Control!$C$7*Calculations!$C$83*INDEX('Monthly Data'!O:O,Calculations!$C$116+MOD(AP68,Calculations!$C$118))+Control!$C$7*Calculations!$C$84*INDEX('Monthly Data'!P:P,Calculations!$C$116+MOD(AP68,Calculations!$C$118))+Control!$C$7*Calculations!$C$85*INDEX('Monthly Data'!Q:Q,Calculations!$C$116+MOD(AP68,Calculations!$C$118))+(1-Control!$C$7*Calculations!$C$87)*INDEX('Monthly Data'!R:R,Calculations!$C$116+MOD(AP68,Calculations!$C$118))</f>
        <v>-4.0413381192162513E-2</v>
      </c>
      <c r="FG68" s="86">
        <f ca="1">Control!$C$7*Calculations!$C$82*INDEX('Monthly Data'!N:N,Calculations!$C$116+MOD(AQ68,Calculations!$C$118))+Control!$C$7*Calculations!$C$83*INDEX('Monthly Data'!O:O,Calculations!$C$116+MOD(AQ68,Calculations!$C$118))+Control!$C$7*Calculations!$C$84*INDEX('Monthly Data'!P:P,Calculations!$C$116+MOD(AQ68,Calculations!$C$118))+Control!$C$7*Calculations!$C$85*INDEX('Monthly Data'!Q:Q,Calculations!$C$116+MOD(AQ68,Calculations!$C$118))+(1-Control!$C$7*Calculations!$C$87)*INDEX('Monthly Data'!R:R,Calculations!$C$116+MOD(AQ68,Calculations!$C$118))</f>
        <v>1.2722494017511032E-2</v>
      </c>
      <c r="FH68" s="86">
        <f ca="1">Control!$C$7*Calculations!$C$82*INDEX('Monthly Data'!N:N,Calculations!$C$116+MOD(AR68,Calculations!$C$118))+Control!$C$7*Calculations!$C$83*INDEX('Monthly Data'!O:O,Calculations!$C$116+MOD(AR68,Calculations!$C$118))+Control!$C$7*Calculations!$C$84*INDEX('Monthly Data'!P:P,Calculations!$C$116+MOD(AR68,Calculations!$C$118))+Control!$C$7*Calculations!$C$85*INDEX('Monthly Data'!Q:Q,Calculations!$C$116+MOD(AR68,Calculations!$C$118))+(1-Control!$C$7*Calculations!$C$87)*INDEX('Monthly Data'!R:R,Calculations!$C$116+MOD(AR68,Calculations!$C$118))</f>
        <v>5.3309355465453899E-3</v>
      </c>
      <c r="FI68" s="86">
        <f ca="1">Control!$C$7*Calculations!$C$82*INDEX('Monthly Data'!N:N,Calculations!$C$116+MOD(AS68,Calculations!$C$118))+Control!$C$7*Calculations!$C$83*INDEX('Monthly Data'!O:O,Calculations!$C$116+MOD(AS68,Calculations!$C$118))+Control!$C$7*Calculations!$C$84*INDEX('Monthly Data'!P:P,Calculations!$C$116+MOD(AS68,Calculations!$C$118))+Control!$C$7*Calculations!$C$85*INDEX('Monthly Data'!Q:Q,Calculations!$C$116+MOD(AS68,Calculations!$C$118))+(1-Control!$C$7*Calculations!$C$87)*INDEX('Monthly Data'!R:R,Calculations!$C$116+MOD(AS68,Calculations!$C$118))</f>
        <v>-3.53368065312233E-2</v>
      </c>
      <c r="FJ68" s="86">
        <f ca="1">Control!$C$7*Calculations!$C$82*INDEX('Monthly Data'!N:N,Calculations!$C$116+MOD(AT68,Calculations!$C$118))+Control!$C$7*Calculations!$C$83*INDEX('Monthly Data'!O:O,Calculations!$C$116+MOD(AT68,Calculations!$C$118))+Control!$C$7*Calculations!$C$84*INDEX('Monthly Data'!P:P,Calculations!$C$116+MOD(AT68,Calculations!$C$118))+Control!$C$7*Calculations!$C$85*INDEX('Monthly Data'!Q:Q,Calculations!$C$116+MOD(AT68,Calculations!$C$118))+(1-Control!$C$7*Calculations!$C$87)*INDEX('Monthly Data'!R:R,Calculations!$C$116+MOD(AT68,Calculations!$C$118))</f>
        <v>1.9073822767906517E-2</v>
      </c>
      <c r="FK68" s="86">
        <f ca="1">Control!$C$7*Calculations!$C$82*INDEX('Monthly Data'!N:N,Calculations!$C$116+MOD(AU68,Calculations!$C$118))+Control!$C$7*Calculations!$C$83*INDEX('Monthly Data'!O:O,Calculations!$C$116+MOD(AU68,Calculations!$C$118))+Control!$C$7*Calculations!$C$84*INDEX('Monthly Data'!P:P,Calculations!$C$116+MOD(AU68,Calculations!$C$118))+Control!$C$7*Calculations!$C$85*INDEX('Monthly Data'!Q:Q,Calculations!$C$116+MOD(AU68,Calculations!$C$118))+(1-Control!$C$7*Calculations!$C$87)*INDEX('Monthly Data'!R:R,Calculations!$C$116+MOD(AU68,Calculations!$C$118))</f>
        <v>-9.839093431862074E-3</v>
      </c>
      <c r="FL68" s="86">
        <f ca="1">Control!$C$7*Calculations!$C$82*INDEX('Monthly Data'!N:N,Calculations!$C$116+MOD(AV68,Calculations!$C$118))+Control!$C$7*Calculations!$C$83*INDEX('Monthly Data'!O:O,Calculations!$C$116+MOD(AV68,Calculations!$C$118))+Control!$C$7*Calculations!$C$84*INDEX('Monthly Data'!P:P,Calculations!$C$116+MOD(AV68,Calculations!$C$118))+Control!$C$7*Calculations!$C$85*INDEX('Monthly Data'!Q:Q,Calculations!$C$116+MOD(AV68,Calculations!$C$118))+(1-Control!$C$7*Calculations!$C$87)*INDEX('Monthly Data'!R:R,Calculations!$C$116+MOD(AV68,Calculations!$C$118))</f>
        <v>1.0018681835149534E-3</v>
      </c>
      <c r="FM68" s="86">
        <f ca="1">Control!$C$7*Calculations!$C$82*INDEX('Monthly Data'!N:N,Calculations!$C$116+MOD(AW68,Calculations!$C$118))+Control!$C$7*Calculations!$C$83*INDEX('Monthly Data'!O:O,Calculations!$C$116+MOD(AW68,Calculations!$C$118))+Control!$C$7*Calculations!$C$84*INDEX('Monthly Data'!P:P,Calculations!$C$116+MOD(AW68,Calculations!$C$118))+Control!$C$7*Calculations!$C$85*INDEX('Monthly Data'!Q:Q,Calculations!$C$116+MOD(AW68,Calculations!$C$118))+(1-Control!$C$7*Calculations!$C$87)*INDEX('Monthly Data'!R:R,Calculations!$C$116+MOD(AW68,Calculations!$C$118))</f>
        <v>8.4240675975201049E-3</v>
      </c>
      <c r="FN68" s="86">
        <f ca="1">Control!$C$7*Calculations!$C$82*INDEX('Monthly Data'!N:N,Calculations!$C$116+MOD(AX68,Calculations!$C$118))+Control!$C$7*Calculations!$C$83*INDEX('Monthly Data'!O:O,Calculations!$C$116+MOD(AX68,Calculations!$C$118))+Control!$C$7*Calculations!$C$84*INDEX('Monthly Data'!P:P,Calculations!$C$116+MOD(AX68,Calculations!$C$118))+Control!$C$7*Calculations!$C$85*INDEX('Monthly Data'!Q:Q,Calculations!$C$116+MOD(AX68,Calculations!$C$118))+(1-Control!$C$7*Calculations!$C$87)*INDEX('Monthly Data'!R:R,Calculations!$C$116+MOD(AX68,Calculations!$C$118))</f>
        <v>1.142101364887867E-2</v>
      </c>
      <c r="FO68" s="86">
        <f ca="1">Control!$C$7*Calculations!$C$82*INDEX('Monthly Data'!N:N,Calculations!$C$116+MOD(AY68,Calculations!$C$118))+Control!$C$7*Calculations!$C$83*INDEX('Monthly Data'!O:O,Calculations!$C$116+MOD(AY68,Calculations!$C$118))+Control!$C$7*Calculations!$C$84*INDEX('Monthly Data'!P:P,Calculations!$C$116+MOD(AY68,Calculations!$C$118))+Control!$C$7*Calculations!$C$85*INDEX('Monthly Data'!Q:Q,Calculations!$C$116+MOD(AY68,Calculations!$C$118))+(1-Control!$C$7*Calculations!$C$87)*INDEX('Monthly Data'!R:R,Calculations!$C$116+MOD(AY68,Calculations!$C$118))</f>
        <v>9.9787204839310462E-3</v>
      </c>
      <c r="FP68" s="86">
        <f ca="1">Control!$C$7*Calculations!$C$82*INDEX('Monthly Data'!N:N,Calculations!$C$116+MOD(AZ68,Calculations!$C$118))+Control!$C$7*Calculations!$C$83*INDEX('Monthly Data'!O:O,Calculations!$C$116+MOD(AZ68,Calculations!$C$118))+Control!$C$7*Calculations!$C$84*INDEX('Monthly Data'!P:P,Calculations!$C$116+MOD(AZ68,Calculations!$C$118))+Control!$C$7*Calculations!$C$85*INDEX('Monthly Data'!Q:Q,Calculations!$C$116+MOD(AZ68,Calculations!$C$118))+(1-Control!$C$7*Calculations!$C$87)*INDEX('Monthly Data'!R:R,Calculations!$C$116+MOD(AZ68,Calculations!$C$118))</f>
        <v>1.1786765492207996E-2</v>
      </c>
      <c r="FQ68" s="86">
        <f ca="1">Control!$C$7*Calculations!$C$82*INDEX('Monthly Data'!N:N,Calculations!$C$116+MOD(BA68,Calculations!$C$118))+Control!$C$7*Calculations!$C$83*INDEX('Monthly Data'!O:O,Calculations!$C$116+MOD(BA68,Calculations!$C$118))+Control!$C$7*Calculations!$C$84*INDEX('Monthly Data'!P:P,Calculations!$C$116+MOD(BA68,Calculations!$C$118))+Control!$C$7*Calculations!$C$85*INDEX('Monthly Data'!Q:Q,Calculations!$C$116+MOD(BA68,Calculations!$C$118))+(1-Control!$C$7*Calculations!$C$87)*INDEX('Monthly Data'!R:R,Calculations!$C$116+MOD(BA68,Calculations!$C$118))</f>
        <v>1.1106855739851785E-2</v>
      </c>
      <c r="FR68" s="86">
        <f ca="1">Control!$C$7*Calculations!$C$82*INDEX('Monthly Data'!N:N,Calculations!$C$116+MOD(BB68,Calculations!$C$118))+Control!$C$7*Calculations!$C$83*INDEX('Monthly Data'!O:O,Calculations!$C$116+MOD(BB68,Calculations!$C$118))+Control!$C$7*Calculations!$C$84*INDEX('Monthly Data'!P:P,Calculations!$C$116+MOD(BB68,Calculations!$C$118))+Control!$C$7*Calculations!$C$85*INDEX('Monthly Data'!Q:Q,Calculations!$C$116+MOD(BB68,Calculations!$C$118))+(1-Control!$C$7*Calculations!$C$87)*INDEX('Monthly Data'!R:R,Calculations!$C$116+MOD(BB68,Calculations!$C$118))</f>
        <v>3.7118215575026904E-2</v>
      </c>
      <c r="FS68" s="86">
        <f ca="1">Control!$C$7*Calculations!$C$82*INDEX('Monthly Data'!N:N,Calculations!$C$116+MOD(BC68,Calculations!$C$118))+Control!$C$7*Calculations!$C$83*INDEX('Monthly Data'!O:O,Calculations!$C$116+MOD(BC68,Calculations!$C$118))+Control!$C$7*Calculations!$C$84*INDEX('Monthly Data'!P:P,Calculations!$C$116+MOD(BC68,Calculations!$C$118))+Control!$C$7*Calculations!$C$85*INDEX('Monthly Data'!Q:Q,Calculations!$C$116+MOD(BC68,Calculations!$C$118))+(1-Control!$C$7*Calculations!$C$87)*INDEX('Monthly Data'!R:R,Calculations!$C$116+MOD(BC68,Calculations!$C$118))</f>
        <v>1.0415351832335435E-2</v>
      </c>
      <c r="FT68" s="86">
        <f ca="1">Control!$C$7*Calculations!$C$82*INDEX('Monthly Data'!N:N,Calculations!$C$116+MOD(BD68,Calculations!$C$118))+Control!$C$7*Calculations!$C$83*INDEX('Monthly Data'!O:O,Calculations!$C$116+MOD(BD68,Calculations!$C$118))+Control!$C$7*Calculations!$C$84*INDEX('Monthly Data'!P:P,Calculations!$C$116+MOD(BD68,Calculations!$C$118))+Control!$C$7*Calculations!$C$85*INDEX('Monthly Data'!Q:Q,Calculations!$C$116+MOD(BD68,Calculations!$C$118))+(1-Control!$C$7*Calculations!$C$87)*INDEX('Monthly Data'!R:R,Calculations!$C$116+MOD(BD68,Calculations!$C$118))</f>
        <v>6.3250222980707482E-3</v>
      </c>
      <c r="FU68" s="86">
        <f ca="1">Control!$C$7*Calculations!$C$82*INDEX('Monthly Data'!N:N,Calculations!$C$116+MOD(BE68,Calculations!$C$118))+Control!$C$7*Calculations!$C$83*INDEX('Monthly Data'!O:O,Calculations!$C$116+MOD(BE68,Calculations!$C$118))+Control!$C$7*Calculations!$C$84*INDEX('Monthly Data'!P:P,Calculations!$C$116+MOD(BE68,Calculations!$C$118))+Control!$C$7*Calculations!$C$85*INDEX('Monthly Data'!Q:Q,Calculations!$C$116+MOD(BE68,Calculations!$C$118))+(1-Control!$C$7*Calculations!$C$87)*INDEX('Monthly Data'!R:R,Calculations!$C$116+MOD(BE68,Calculations!$C$118))</f>
        <v>3.5231336013669103E-2</v>
      </c>
      <c r="FV68" s="86">
        <f ca="1">Control!$C$7*Calculations!$C$82*INDEX('Monthly Data'!N:N,Calculations!$C$116+MOD(BF68,Calculations!$C$118))+Control!$C$7*Calculations!$C$83*INDEX('Monthly Data'!O:O,Calculations!$C$116+MOD(BF68,Calculations!$C$118))+Control!$C$7*Calculations!$C$84*INDEX('Monthly Data'!P:P,Calculations!$C$116+MOD(BF68,Calculations!$C$118))+Control!$C$7*Calculations!$C$85*INDEX('Monthly Data'!Q:Q,Calculations!$C$116+MOD(BF68,Calculations!$C$118))+(1-Control!$C$7*Calculations!$C$87)*INDEX('Monthly Data'!R:R,Calculations!$C$116+MOD(BF68,Calculations!$C$118))</f>
        <v>7.7184133340106598E-3</v>
      </c>
      <c r="FW68" s="86">
        <f ca="1">Control!$C$7*Calculations!$C$82*INDEX('Monthly Data'!N:N,Calculations!$C$116+MOD(BG68,Calculations!$C$118))+Control!$C$7*Calculations!$C$83*INDEX('Monthly Data'!O:O,Calculations!$C$116+MOD(BG68,Calculations!$C$118))+Control!$C$7*Calculations!$C$84*INDEX('Monthly Data'!P:P,Calculations!$C$116+MOD(BG68,Calculations!$C$118))+Control!$C$7*Calculations!$C$85*INDEX('Monthly Data'!Q:Q,Calculations!$C$116+MOD(BG68,Calculations!$C$118))+(1-Control!$C$7*Calculations!$C$87)*INDEX('Monthly Data'!R:R,Calculations!$C$116+MOD(BG68,Calculations!$C$118))</f>
        <v>-9.8327855560634558E-3</v>
      </c>
      <c r="FX68" s="86">
        <f ca="1">Control!$C$7*Calculations!$C$82*INDEX('Monthly Data'!N:N,Calculations!$C$116+MOD(BH68,Calculations!$C$118))+Control!$C$7*Calculations!$C$83*INDEX('Monthly Data'!O:O,Calculations!$C$116+MOD(BH68,Calculations!$C$118))+Control!$C$7*Calculations!$C$84*INDEX('Monthly Data'!P:P,Calculations!$C$116+MOD(BH68,Calculations!$C$118))+Control!$C$7*Calculations!$C$85*INDEX('Monthly Data'!Q:Q,Calculations!$C$116+MOD(BH68,Calculations!$C$118))+(1-Control!$C$7*Calculations!$C$87)*INDEX('Monthly Data'!R:R,Calculations!$C$116+MOD(BH68,Calculations!$C$118))</f>
        <v>3.8809817903524786E-2</v>
      </c>
      <c r="FY68" s="86">
        <f ca="1">Control!$C$7*Calculations!$C$82*INDEX('Monthly Data'!N:N,Calculations!$C$116+MOD(BI68,Calculations!$C$118))+Control!$C$7*Calculations!$C$83*INDEX('Monthly Data'!O:O,Calculations!$C$116+MOD(BI68,Calculations!$C$118))+Control!$C$7*Calculations!$C$84*INDEX('Monthly Data'!P:P,Calculations!$C$116+MOD(BI68,Calculations!$C$118))+Control!$C$7*Calculations!$C$85*INDEX('Monthly Data'!Q:Q,Calculations!$C$116+MOD(BI68,Calculations!$C$118))+(1-Control!$C$7*Calculations!$C$87)*INDEX('Monthly Data'!R:R,Calculations!$C$116+MOD(BI68,Calculations!$C$118))</f>
        <v>3.9251937367756782E-3</v>
      </c>
      <c r="FZ68" s="86">
        <f ca="1">Control!$C$7*Calculations!$C$82*INDEX('Monthly Data'!N:N,Calculations!$C$116+MOD(BJ68,Calculations!$C$118))+Control!$C$7*Calculations!$C$83*INDEX('Monthly Data'!O:O,Calculations!$C$116+MOD(BJ68,Calculations!$C$118))+Control!$C$7*Calculations!$C$84*INDEX('Monthly Data'!P:P,Calculations!$C$116+MOD(BJ68,Calculations!$C$118))+Control!$C$7*Calculations!$C$85*INDEX('Monthly Data'!Q:Q,Calculations!$C$116+MOD(BJ68,Calculations!$C$118))+(1-Control!$C$7*Calculations!$C$87)*INDEX('Monthly Data'!R:R,Calculations!$C$116+MOD(BJ68,Calculations!$C$118))</f>
        <v>2.3206536303657571E-2</v>
      </c>
      <c r="GA68" s="86">
        <f ca="1">Control!$C$7*Calculations!$C$82*INDEX('Monthly Data'!N:N,Calculations!$C$116+MOD(BK68,Calculations!$C$118))+Control!$C$7*Calculations!$C$83*INDEX('Monthly Data'!O:O,Calculations!$C$116+MOD(BK68,Calculations!$C$118))+Control!$C$7*Calculations!$C$84*INDEX('Monthly Data'!P:P,Calculations!$C$116+MOD(BK68,Calculations!$C$118))+Control!$C$7*Calculations!$C$85*INDEX('Monthly Data'!Q:Q,Calculations!$C$116+MOD(BK68,Calculations!$C$118))+(1-Control!$C$7*Calculations!$C$87)*INDEX('Monthly Data'!R:R,Calculations!$C$116+MOD(BK68,Calculations!$C$118))</f>
        <v>3.1011313347584085E-2</v>
      </c>
      <c r="GB68" s="86">
        <f ca="1">Control!$C$7*Calculations!$C$82*INDEX('Monthly Data'!N:N,Calculations!$C$116+MOD(BL68,Calculations!$C$118))+Control!$C$7*Calculations!$C$83*INDEX('Monthly Data'!O:O,Calculations!$C$116+MOD(BL68,Calculations!$C$118))+Control!$C$7*Calculations!$C$84*INDEX('Monthly Data'!P:P,Calculations!$C$116+MOD(BL68,Calculations!$C$118))+Control!$C$7*Calculations!$C$85*INDEX('Monthly Data'!Q:Q,Calculations!$C$116+MOD(BL68,Calculations!$C$118))+(1-Control!$C$7*Calculations!$C$87)*INDEX('Monthly Data'!R:R,Calculations!$C$116+MOD(BL68,Calculations!$C$118))</f>
        <v>2.3307359621218403E-2</v>
      </c>
      <c r="GC68" s="86">
        <f ca="1">Control!$C$7*Calculations!$C$82*INDEX('Monthly Data'!N:N,Calculations!$C$116+MOD(BM68,Calculations!$C$118))+Control!$C$7*Calculations!$C$83*INDEX('Monthly Data'!O:O,Calculations!$C$116+MOD(BM68,Calculations!$C$118))+Control!$C$7*Calculations!$C$84*INDEX('Monthly Data'!P:P,Calculations!$C$116+MOD(BM68,Calculations!$C$118))+Control!$C$7*Calculations!$C$85*INDEX('Monthly Data'!Q:Q,Calculations!$C$116+MOD(BM68,Calculations!$C$118))+(1-Control!$C$7*Calculations!$C$87)*INDEX('Monthly Data'!R:R,Calculations!$C$116+MOD(BM68,Calculations!$C$118))</f>
        <v>1.4915555251167555E-3</v>
      </c>
      <c r="GD68" s="86">
        <f ca="1">Control!$C$7*Calculations!$C$82*INDEX('Monthly Data'!N:N,Calculations!$C$116+MOD(BN68,Calculations!$C$118))+Control!$C$7*Calculations!$C$83*INDEX('Monthly Data'!O:O,Calculations!$C$116+MOD(BN68,Calculations!$C$118))+Control!$C$7*Calculations!$C$84*INDEX('Monthly Data'!P:P,Calculations!$C$116+MOD(BN68,Calculations!$C$118))+Control!$C$7*Calculations!$C$85*INDEX('Monthly Data'!Q:Q,Calculations!$C$116+MOD(BN68,Calculations!$C$118))+(1-Control!$C$7*Calculations!$C$87)*INDEX('Monthly Data'!R:R,Calculations!$C$116+MOD(BN68,Calculations!$C$118))</f>
        <v>-3.8875517825435772E-3</v>
      </c>
      <c r="GE68" s="86">
        <f ca="1">Control!$C$7*Calculations!$C$82*INDEX('Monthly Data'!N:N,Calculations!$C$116+MOD(BO68,Calculations!$C$118))+Control!$C$7*Calculations!$C$83*INDEX('Monthly Data'!O:O,Calculations!$C$116+MOD(BO68,Calculations!$C$118))+Control!$C$7*Calculations!$C$84*INDEX('Monthly Data'!P:P,Calculations!$C$116+MOD(BO68,Calculations!$C$118))+Control!$C$7*Calculations!$C$85*INDEX('Monthly Data'!Q:Q,Calculations!$C$116+MOD(BO68,Calculations!$C$118))+(1-Control!$C$7*Calculations!$C$87)*INDEX('Monthly Data'!R:R,Calculations!$C$116+MOD(BO68,Calculations!$C$118))</f>
        <v>-7.5539743260223157E-3</v>
      </c>
      <c r="GF68" s="86">
        <f ca="1">Control!$C$7*Calculations!$C$82*INDEX('Monthly Data'!N:N,Calculations!$C$116+MOD(BP68,Calculations!$C$118))+Control!$C$7*Calculations!$C$83*INDEX('Monthly Data'!O:O,Calculations!$C$116+MOD(BP68,Calculations!$C$118))+Control!$C$7*Calculations!$C$84*INDEX('Monthly Data'!P:P,Calculations!$C$116+MOD(BP68,Calculations!$C$118))+Control!$C$7*Calculations!$C$85*INDEX('Monthly Data'!Q:Q,Calculations!$C$116+MOD(BP68,Calculations!$C$118))+(1-Control!$C$7*Calculations!$C$87)*INDEX('Monthly Data'!R:R,Calculations!$C$116+MOD(BP68,Calculations!$C$118))</f>
        <v>1.2722494017511032E-2</v>
      </c>
      <c r="GG68" s="86">
        <f ca="1">Control!$C$7*Calculations!$C$82*INDEX('Monthly Data'!N:N,Calculations!$C$116+MOD(BQ68,Calculations!$C$118))+Control!$C$7*Calculations!$C$83*INDEX('Monthly Data'!O:O,Calculations!$C$116+MOD(BQ68,Calculations!$C$118))+Control!$C$7*Calculations!$C$84*INDEX('Monthly Data'!P:P,Calculations!$C$116+MOD(BQ68,Calculations!$C$118))+Control!$C$7*Calculations!$C$85*INDEX('Monthly Data'!Q:Q,Calculations!$C$116+MOD(BQ68,Calculations!$C$118))+(1-Control!$C$7*Calculations!$C$87)*INDEX('Monthly Data'!R:R,Calculations!$C$116+MOD(BQ68,Calculations!$C$118))</f>
        <v>2.5325873776067674E-2</v>
      </c>
      <c r="GH68" s="86">
        <f ca="1">Control!$C$7*Calculations!$C$82*INDEX('Monthly Data'!N:N,Calculations!$C$116+MOD(BR68,Calculations!$C$118))+Control!$C$7*Calculations!$C$83*INDEX('Monthly Data'!O:O,Calculations!$C$116+MOD(BR68,Calculations!$C$118))+Control!$C$7*Calculations!$C$84*INDEX('Monthly Data'!P:P,Calculations!$C$116+MOD(BR68,Calculations!$C$118))+Control!$C$7*Calculations!$C$85*INDEX('Monthly Data'!Q:Q,Calculations!$C$116+MOD(BR68,Calculations!$C$118))+(1-Control!$C$7*Calculations!$C$87)*INDEX('Monthly Data'!R:R,Calculations!$C$116+MOD(BR68,Calculations!$C$118))</f>
        <v>2.377894462657602E-2</v>
      </c>
      <c r="GI68" s="86">
        <f ca="1">Control!$C$7*Calculations!$C$82*INDEX('Monthly Data'!N:N,Calculations!$C$116+MOD(BS68,Calculations!$C$118))+Control!$C$7*Calculations!$C$83*INDEX('Monthly Data'!O:O,Calculations!$C$116+MOD(BS68,Calculations!$C$118))+Control!$C$7*Calculations!$C$84*INDEX('Monthly Data'!P:P,Calculations!$C$116+MOD(BS68,Calculations!$C$118))+Control!$C$7*Calculations!$C$85*INDEX('Monthly Data'!Q:Q,Calculations!$C$116+MOD(BS68,Calculations!$C$118))+(1-Control!$C$7*Calculations!$C$87)*INDEX('Monthly Data'!R:R,Calculations!$C$116+MOD(BS68,Calculations!$C$118))</f>
        <v>5.1972609868760735E-3</v>
      </c>
      <c r="GJ68" s="86">
        <f ca="1">Control!$C$7*Calculations!$C$82*INDEX('Monthly Data'!N:N,Calculations!$C$116+MOD(BT68,Calculations!$C$118))+Control!$C$7*Calculations!$C$83*INDEX('Monthly Data'!O:O,Calculations!$C$116+MOD(BT68,Calculations!$C$118))+Control!$C$7*Calculations!$C$84*INDEX('Monthly Data'!P:P,Calculations!$C$116+MOD(BT68,Calculations!$C$118))+Control!$C$7*Calculations!$C$85*INDEX('Monthly Data'!Q:Q,Calculations!$C$116+MOD(BT68,Calculations!$C$118))+(1-Control!$C$7*Calculations!$C$87)*INDEX('Monthly Data'!R:R,Calculations!$C$116+MOD(BT68,Calculations!$C$118))</f>
        <v>1.5115046179922851E-2</v>
      </c>
      <c r="GK68" s="86">
        <f ca="1">Control!$C$7*Calculations!$C$82*INDEX('Monthly Data'!N:N,Calculations!$C$116+MOD(BU68,Calculations!$C$118))+Control!$C$7*Calculations!$C$83*INDEX('Monthly Data'!O:O,Calculations!$C$116+MOD(BU68,Calculations!$C$118))+Control!$C$7*Calculations!$C$84*INDEX('Monthly Data'!P:P,Calculations!$C$116+MOD(BU68,Calculations!$C$118))+Control!$C$7*Calculations!$C$85*INDEX('Monthly Data'!Q:Q,Calculations!$C$116+MOD(BU68,Calculations!$C$118))+(1-Control!$C$7*Calculations!$C$87)*INDEX('Monthly Data'!R:R,Calculations!$C$116+MOD(BU68,Calculations!$C$118))</f>
        <v>-1.5984879994281095E-2</v>
      </c>
      <c r="GL68" s="86">
        <f ca="1">Control!$C$7*Calculations!$C$82*INDEX('Monthly Data'!N:N,Calculations!$C$116+MOD(BV68,Calculations!$C$118))+Control!$C$7*Calculations!$C$83*INDEX('Monthly Data'!O:O,Calculations!$C$116+MOD(BV68,Calculations!$C$118))+Control!$C$7*Calculations!$C$84*INDEX('Monthly Data'!P:P,Calculations!$C$116+MOD(BV68,Calculations!$C$118))+Control!$C$7*Calculations!$C$85*INDEX('Monthly Data'!Q:Q,Calculations!$C$116+MOD(BV68,Calculations!$C$118))+(1-Control!$C$7*Calculations!$C$87)*INDEX('Monthly Data'!R:R,Calculations!$C$116+MOD(BV68,Calculations!$C$118))</f>
        <v>6.1009361253630504E-2</v>
      </c>
      <c r="GM68" s="86">
        <f ca="1">Control!$C$7*Calculations!$C$82*INDEX('Monthly Data'!N:N,Calculations!$C$116+MOD(BW68,Calculations!$C$118))+Control!$C$7*Calculations!$C$83*INDEX('Monthly Data'!O:O,Calculations!$C$116+MOD(BW68,Calculations!$C$118))+Control!$C$7*Calculations!$C$84*INDEX('Monthly Data'!P:P,Calculations!$C$116+MOD(BW68,Calculations!$C$118))+Control!$C$7*Calculations!$C$85*INDEX('Monthly Data'!Q:Q,Calculations!$C$116+MOD(BW68,Calculations!$C$118))+(1-Control!$C$7*Calculations!$C$87)*INDEX('Monthly Data'!R:R,Calculations!$C$116+MOD(BW68,Calculations!$C$118))</f>
        <v>4.5735623984309991E-2</v>
      </c>
      <c r="GN68" s="86">
        <f ca="1">Control!$C$7*Calculations!$C$82*INDEX('Monthly Data'!N:N,Calculations!$C$116+MOD(BX68,Calculations!$C$118))+Control!$C$7*Calculations!$C$83*INDEX('Monthly Data'!O:O,Calculations!$C$116+MOD(BX68,Calculations!$C$118))+Control!$C$7*Calculations!$C$84*INDEX('Monthly Data'!P:P,Calculations!$C$116+MOD(BX68,Calculations!$C$118))+Control!$C$7*Calculations!$C$85*INDEX('Monthly Data'!Q:Q,Calculations!$C$116+MOD(BX68,Calculations!$C$118))+(1-Control!$C$7*Calculations!$C$87)*INDEX('Monthly Data'!R:R,Calculations!$C$116+MOD(BX68,Calculations!$C$118))</f>
        <v>-2.5419860972892394E-2</v>
      </c>
      <c r="GO68" s="86">
        <f ca="1">Control!$C$7*Calculations!$C$82*INDEX('Monthly Data'!N:N,Calculations!$C$116+MOD(BY68,Calculations!$C$118))+Control!$C$7*Calculations!$C$83*INDEX('Monthly Data'!O:O,Calculations!$C$116+MOD(BY68,Calculations!$C$118))+Control!$C$7*Calculations!$C$84*INDEX('Monthly Data'!P:P,Calculations!$C$116+MOD(BY68,Calculations!$C$118))+Control!$C$7*Calculations!$C$85*INDEX('Monthly Data'!Q:Q,Calculations!$C$116+MOD(BY68,Calculations!$C$118))+(1-Control!$C$7*Calculations!$C$87)*INDEX('Monthly Data'!R:R,Calculations!$C$116+MOD(BY68,Calculations!$C$118))</f>
        <v>-2.0269389991732112E-2</v>
      </c>
      <c r="GP68" s="86">
        <f ca="1">Control!$C$7*Calculations!$C$82*INDEX('Monthly Data'!N:N,Calculations!$C$116+MOD(BZ68,Calculations!$C$118))+Control!$C$7*Calculations!$C$83*INDEX('Monthly Data'!O:O,Calculations!$C$116+MOD(BZ68,Calculations!$C$118))+Control!$C$7*Calculations!$C$84*INDEX('Monthly Data'!P:P,Calculations!$C$116+MOD(BZ68,Calculations!$C$118))+Control!$C$7*Calculations!$C$85*INDEX('Monthly Data'!Q:Q,Calculations!$C$116+MOD(BZ68,Calculations!$C$118))+(1-Control!$C$7*Calculations!$C$87)*INDEX('Monthly Data'!R:R,Calculations!$C$116+MOD(BZ68,Calculations!$C$118))</f>
        <v>1.0627294914941248E-2</v>
      </c>
      <c r="GQ68" s="86">
        <f ca="1">Control!$C$7*Calculations!$C$82*INDEX('Monthly Data'!N:N,Calculations!$C$116+MOD(CA68,Calculations!$C$118))+Control!$C$7*Calculations!$C$83*INDEX('Monthly Data'!O:O,Calculations!$C$116+MOD(CA68,Calculations!$C$118))+Control!$C$7*Calculations!$C$84*INDEX('Monthly Data'!P:P,Calculations!$C$116+MOD(CA68,Calculations!$C$118))+Control!$C$7*Calculations!$C$85*INDEX('Monthly Data'!Q:Q,Calculations!$C$116+MOD(CA68,Calculations!$C$118))+(1-Control!$C$7*Calculations!$C$87)*INDEX('Monthly Data'!R:R,Calculations!$C$116+MOD(CA68,Calculations!$C$118))</f>
        <v>7.3538285850108537E-3</v>
      </c>
      <c r="GR68" s="86">
        <f ca="1">Control!$C$7*Calculations!$C$82*INDEX('Monthly Data'!N:N,Calculations!$C$116+MOD(CB68,Calculations!$C$118))+Control!$C$7*Calculations!$C$83*INDEX('Monthly Data'!O:O,Calculations!$C$116+MOD(CB68,Calculations!$C$118))+Control!$C$7*Calculations!$C$84*INDEX('Monthly Data'!P:P,Calculations!$C$116+MOD(CB68,Calculations!$C$118))+Control!$C$7*Calculations!$C$85*INDEX('Monthly Data'!Q:Q,Calculations!$C$116+MOD(CB68,Calculations!$C$118))+(1-Control!$C$7*Calculations!$C$87)*INDEX('Monthly Data'!R:R,Calculations!$C$116+MOD(CB68,Calculations!$C$118))</f>
        <v>-2.6378232493851243E-2</v>
      </c>
      <c r="GS68" s="86">
        <f ca="1">Control!$C$7*Calculations!$C$82*INDEX('Monthly Data'!N:N,Calculations!$C$116+MOD(CC68,Calculations!$C$118))+Control!$C$7*Calculations!$C$83*INDEX('Monthly Data'!O:O,Calculations!$C$116+MOD(CC68,Calculations!$C$118))+Control!$C$7*Calculations!$C$84*INDEX('Monthly Data'!P:P,Calculations!$C$116+MOD(CC68,Calculations!$C$118))+Control!$C$7*Calculations!$C$85*INDEX('Monthly Data'!Q:Q,Calculations!$C$116+MOD(CC68,Calculations!$C$118))+(1-Control!$C$7*Calculations!$C$87)*INDEX('Monthly Data'!R:R,Calculations!$C$116+MOD(CC68,Calculations!$C$118))</f>
        <v>1.7472933988537529E-2</v>
      </c>
      <c r="GT68" s="86">
        <f ca="1">Control!$C$7*Calculations!$C$82*INDEX('Monthly Data'!N:N,Calculations!$C$116+MOD(CD68,Calculations!$C$118))+Control!$C$7*Calculations!$C$83*INDEX('Monthly Data'!O:O,Calculations!$C$116+MOD(CD68,Calculations!$C$118))+Control!$C$7*Calculations!$C$84*INDEX('Monthly Data'!P:P,Calculations!$C$116+MOD(CD68,Calculations!$C$118))+Control!$C$7*Calculations!$C$85*INDEX('Monthly Data'!Q:Q,Calculations!$C$116+MOD(CD68,Calculations!$C$118))+(1-Control!$C$7*Calculations!$C$87)*INDEX('Monthly Data'!R:R,Calculations!$C$116+MOD(CD68,Calculations!$C$118))</f>
        <v>-9.9526758408448549E-3</v>
      </c>
      <c r="GU68" s="86">
        <f ca="1">Control!$C$7*Calculations!$C$82*INDEX('Monthly Data'!N:N,Calculations!$C$116+MOD(CE68,Calculations!$C$118))+Control!$C$7*Calculations!$C$83*INDEX('Monthly Data'!O:O,Calculations!$C$116+MOD(CE68,Calculations!$C$118))+Control!$C$7*Calculations!$C$84*INDEX('Monthly Data'!P:P,Calculations!$C$116+MOD(CE68,Calculations!$C$118))+Control!$C$7*Calculations!$C$85*INDEX('Monthly Data'!Q:Q,Calculations!$C$116+MOD(CE68,Calculations!$C$118))+(1-Control!$C$7*Calculations!$C$87)*INDEX('Monthly Data'!R:R,Calculations!$C$116+MOD(CE68,Calculations!$C$118))</f>
        <v>1.5108777406081684E-3</v>
      </c>
      <c r="GV68" s="86">
        <f ca="1">Control!$C$7*Calculations!$C$82*INDEX('Monthly Data'!N:N,Calculations!$C$116+MOD(CF68,Calculations!$C$118))+Control!$C$7*Calculations!$C$83*INDEX('Monthly Data'!O:O,Calculations!$C$116+MOD(CF68,Calculations!$C$118))+Control!$C$7*Calculations!$C$84*INDEX('Monthly Data'!P:P,Calculations!$C$116+MOD(CF68,Calculations!$C$118))+Control!$C$7*Calculations!$C$85*INDEX('Monthly Data'!Q:Q,Calculations!$C$116+MOD(CF68,Calculations!$C$118))+(1-Control!$C$7*Calculations!$C$87)*INDEX('Monthly Data'!R:R,Calculations!$C$116+MOD(CF68,Calculations!$C$118))</f>
        <v>1.0353752315110615E-2</v>
      </c>
      <c r="GW68" s="86">
        <f ca="1">Control!$C$7*Calculations!$C$82*INDEX('Monthly Data'!N:N,Calculations!$C$116+MOD(CG68,Calculations!$C$118))+Control!$C$7*Calculations!$C$83*INDEX('Monthly Data'!O:O,Calculations!$C$116+MOD(CG68,Calculations!$C$118))+Control!$C$7*Calculations!$C$84*INDEX('Monthly Data'!P:P,Calculations!$C$116+MOD(CG68,Calculations!$C$118))+Control!$C$7*Calculations!$C$85*INDEX('Monthly Data'!Q:Q,Calculations!$C$116+MOD(CG68,Calculations!$C$118))+(1-Control!$C$7*Calculations!$C$87)*INDEX('Monthly Data'!R:R,Calculations!$C$116+MOD(CG68,Calculations!$C$118))</f>
        <v>1.4915555251167555E-3</v>
      </c>
      <c r="GX68" s="86">
        <f ca="1">Control!$C$7*Calculations!$C$82*INDEX('Monthly Data'!N:N,Calculations!$C$116+MOD(CH68,Calculations!$C$118))+Control!$C$7*Calculations!$C$83*INDEX('Monthly Data'!O:O,Calculations!$C$116+MOD(CH68,Calculations!$C$118))+Control!$C$7*Calculations!$C$84*INDEX('Monthly Data'!P:P,Calculations!$C$116+MOD(CH68,Calculations!$C$118))+Control!$C$7*Calculations!$C$85*INDEX('Monthly Data'!Q:Q,Calculations!$C$116+MOD(CH68,Calculations!$C$118))+(1-Control!$C$7*Calculations!$C$87)*INDEX('Monthly Data'!R:R,Calculations!$C$116+MOD(CH68,Calculations!$C$118))</f>
        <v>3.5231336013669103E-2</v>
      </c>
      <c r="GY68" s="86">
        <f ca="1">Control!$C$7*Calculations!$C$82*INDEX('Monthly Data'!N:N,Calculations!$C$116+MOD(CI68,Calculations!$C$118))+Control!$C$7*Calculations!$C$83*INDEX('Monthly Data'!O:O,Calculations!$C$116+MOD(CI68,Calculations!$C$118))+Control!$C$7*Calculations!$C$84*INDEX('Monthly Data'!P:P,Calculations!$C$116+MOD(CI68,Calculations!$C$118))+Control!$C$7*Calculations!$C$85*INDEX('Monthly Data'!Q:Q,Calculations!$C$116+MOD(CI68,Calculations!$C$118))+(1-Control!$C$7*Calculations!$C$87)*INDEX('Monthly Data'!R:R,Calculations!$C$116+MOD(CI68,Calculations!$C$118))</f>
        <v>1.5108777406081684E-3</v>
      </c>
      <c r="GZ68" s="86">
        <f ca="1">Control!$C$7*Calculations!$C$82*INDEX('Monthly Data'!N:N,Calculations!$C$116+MOD(CJ68,Calculations!$C$118))+Control!$C$7*Calculations!$C$83*INDEX('Monthly Data'!O:O,Calculations!$C$116+MOD(CJ68,Calculations!$C$118))+Control!$C$7*Calculations!$C$84*INDEX('Monthly Data'!P:P,Calculations!$C$116+MOD(CJ68,Calculations!$C$118))+Control!$C$7*Calculations!$C$85*INDEX('Monthly Data'!Q:Q,Calculations!$C$116+MOD(CJ68,Calculations!$C$118))+(1-Control!$C$7*Calculations!$C$87)*INDEX('Monthly Data'!R:R,Calculations!$C$116+MOD(CJ68,Calculations!$C$118))</f>
        <v>-1.880155173376722E-2</v>
      </c>
      <c r="HA68" s="86">
        <f ca="1">Control!$C$7*Calculations!$C$82*INDEX('Monthly Data'!N:N,Calculations!$C$116+MOD(CK68,Calculations!$C$118))+Control!$C$7*Calculations!$C$83*INDEX('Monthly Data'!O:O,Calculations!$C$116+MOD(CK68,Calculations!$C$118))+Control!$C$7*Calculations!$C$84*INDEX('Monthly Data'!P:P,Calculations!$C$116+MOD(CK68,Calculations!$C$118))+Control!$C$7*Calculations!$C$85*INDEX('Monthly Data'!Q:Q,Calculations!$C$116+MOD(CK68,Calculations!$C$118))+(1-Control!$C$7*Calculations!$C$87)*INDEX('Monthly Data'!R:R,Calculations!$C$116+MOD(CK68,Calculations!$C$118))</f>
        <v>-1.6546126717384396E-2</v>
      </c>
      <c r="HB68" s="86">
        <f ca="1">Control!$C$7*Calculations!$C$82*INDEX('Monthly Data'!N:N,Calculations!$C$116+MOD(CL68,Calculations!$C$118))+Control!$C$7*Calculations!$C$83*INDEX('Monthly Data'!O:O,Calculations!$C$116+MOD(CL68,Calculations!$C$118))+Control!$C$7*Calculations!$C$84*INDEX('Monthly Data'!P:P,Calculations!$C$116+MOD(CL68,Calculations!$C$118))+Control!$C$7*Calculations!$C$85*INDEX('Monthly Data'!Q:Q,Calculations!$C$116+MOD(CL68,Calculations!$C$118))+(1-Control!$C$7*Calculations!$C$87)*INDEX('Monthly Data'!R:R,Calculations!$C$116+MOD(CL68,Calculations!$C$118))</f>
        <v>1.046389543479892E-2</v>
      </c>
      <c r="HC68" s="86">
        <f ca="1">Control!$C$7*Calculations!$C$82*INDEX('Monthly Data'!N:N,Calculations!$C$116+MOD(CM68,Calculations!$C$118))+Control!$C$7*Calculations!$C$83*INDEX('Monthly Data'!O:O,Calculations!$C$116+MOD(CM68,Calculations!$C$118))+Control!$C$7*Calculations!$C$84*INDEX('Monthly Data'!P:P,Calculations!$C$116+MOD(CM68,Calculations!$C$118))+Control!$C$7*Calculations!$C$85*INDEX('Monthly Data'!Q:Q,Calculations!$C$116+MOD(CM68,Calculations!$C$118))+(1-Control!$C$7*Calculations!$C$87)*INDEX('Monthly Data'!R:R,Calculations!$C$116+MOD(CM68,Calculations!$C$118))</f>
        <v>-3.8875517825435772E-3</v>
      </c>
      <c r="HD68" s="86">
        <f ca="1">Control!$C$7*Calculations!$C$82*INDEX('Monthly Data'!N:N,Calculations!$C$116+MOD(CN68,Calculations!$C$118))+Control!$C$7*Calculations!$C$83*INDEX('Monthly Data'!O:O,Calculations!$C$116+MOD(CN68,Calculations!$C$118))+Control!$C$7*Calculations!$C$84*INDEX('Monthly Data'!P:P,Calculations!$C$116+MOD(CN68,Calculations!$C$118))+Control!$C$7*Calculations!$C$85*INDEX('Monthly Data'!Q:Q,Calculations!$C$116+MOD(CN68,Calculations!$C$118))+(1-Control!$C$7*Calculations!$C$87)*INDEX('Monthly Data'!R:R,Calculations!$C$116+MOD(CN68,Calculations!$C$118))</f>
        <v>7.5897487599915015E-3</v>
      </c>
      <c r="HE68" s="86">
        <f ca="1">Control!$C$7*Calculations!$C$82*INDEX('Monthly Data'!N:N,Calculations!$C$116+MOD(CO68,Calculations!$C$118))+Control!$C$7*Calculations!$C$83*INDEX('Monthly Data'!O:O,Calculations!$C$116+MOD(CO68,Calculations!$C$118))+Control!$C$7*Calculations!$C$84*INDEX('Monthly Data'!P:P,Calculations!$C$116+MOD(CO68,Calculations!$C$118))+Control!$C$7*Calculations!$C$85*INDEX('Monthly Data'!Q:Q,Calculations!$C$116+MOD(CO68,Calculations!$C$118))+(1-Control!$C$7*Calculations!$C$87)*INDEX('Monthly Data'!R:R,Calculations!$C$116+MOD(CO68,Calculations!$C$118))</f>
        <v>1.3891304280773396E-2</v>
      </c>
      <c r="HF68" s="86">
        <f ca="1">Control!$C$7*Calculations!$C$82*INDEX('Monthly Data'!N:N,Calculations!$C$116+MOD(CP68,Calculations!$C$118))+Control!$C$7*Calculations!$C$83*INDEX('Monthly Data'!O:O,Calculations!$C$116+MOD(CP68,Calculations!$C$118))+Control!$C$7*Calculations!$C$84*INDEX('Monthly Data'!P:P,Calculations!$C$116+MOD(CP68,Calculations!$C$118))+Control!$C$7*Calculations!$C$85*INDEX('Monthly Data'!Q:Q,Calculations!$C$116+MOD(CP68,Calculations!$C$118))+(1-Control!$C$7*Calculations!$C$87)*INDEX('Monthly Data'!R:R,Calculations!$C$116+MOD(CP68,Calculations!$C$118))</f>
        <v>-1.6546126717384396E-2</v>
      </c>
      <c r="HG68" s="86">
        <f ca="1">Control!$C$7*Calculations!$C$82*INDEX('Monthly Data'!N:N,Calculations!$C$116+MOD(CQ68,Calculations!$C$118))+Control!$C$7*Calculations!$C$83*INDEX('Monthly Data'!O:O,Calculations!$C$116+MOD(CQ68,Calculations!$C$118))+Control!$C$7*Calculations!$C$84*INDEX('Monthly Data'!P:P,Calculations!$C$116+MOD(CQ68,Calculations!$C$118))+Control!$C$7*Calculations!$C$85*INDEX('Monthly Data'!Q:Q,Calculations!$C$116+MOD(CQ68,Calculations!$C$118))+(1-Control!$C$7*Calculations!$C$87)*INDEX('Monthly Data'!R:R,Calculations!$C$116+MOD(CQ68,Calculations!$C$118))</f>
        <v>6.4539397490030407E-3</v>
      </c>
      <c r="HH68" s="86">
        <f ca="1">Control!$C$7*Calculations!$C$82*INDEX('Monthly Data'!N:N,Calculations!$C$116+MOD(CR68,Calculations!$C$118))+Control!$C$7*Calculations!$C$83*INDEX('Monthly Data'!O:O,Calculations!$C$116+MOD(CR68,Calculations!$C$118))+Control!$C$7*Calculations!$C$84*INDEX('Monthly Data'!P:P,Calculations!$C$116+MOD(CR68,Calculations!$C$118))+Control!$C$7*Calculations!$C$85*INDEX('Monthly Data'!Q:Q,Calculations!$C$116+MOD(CR68,Calculations!$C$118))+(1-Control!$C$7*Calculations!$C$87)*INDEX('Monthly Data'!R:R,Calculations!$C$116+MOD(CR68,Calculations!$C$118))</f>
        <v>1.7472933988537529E-2</v>
      </c>
      <c r="HI68" s="86">
        <f ca="1">Control!$C$7*Calculations!$C$82*INDEX('Monthly Data'!N:N,Calculations!$C$116+MOD(CS68,Calculations!$C$118))+Control!$C$7*Calculations!$C$83*INDEX('Monthly Data'!O:O,Calculations!$C$116+MOD(CS68,Calculations!$C$118))+Control!$C$7*Calculations!$C$84*INDEX('Monthly Data'!P:P,Calculations!$C$116+MOD(CS68,Calculations!$C$118))+Control!$C$7*Calculations!$C$85*INDEX('Monthly Data'!Q:Q,Calculations!$C$116+MOD(CS68,Calculations!$C$118))+(1-Control!$C$7*Calculations!$C$87)*INDEX('Monthly Data'!R:R,Calculations!$C$116+MOD(CS68,Calculations!$C$118))</f>
        <v>1.5758278480433856E-2</v>
      </c>
      <c r="HJ68" s="86">
        <f ca="1">Control!$C$7*Calculations!$C$82*INDEX('Monthly Data'!N:N,Calculations!$C$116+MOD(CT68,Calculations!$C$118))+Control!$C$7*Calculations!$C$83*INDEX('Monthly Data'!O:O,Calculations!$C$116+MOD(CT68,Calculations!$C$118))+Control!$C$7*Calculations!$C$84*INDEX('Monthly Data'!P:P,Calculations!$C$116+MOD(CT68,Calculations!$C$118))+Control!$C$7*Calculations!$C$85*INDEX('Monthly Data'!Q:Q,Calculations!$C$116+MOD(CT68,Calculations!$C$118))+(1-Control!$C$7*Calculations!$C$87)*INDEX('Monthly Data'!R:R,Calculations!$C$116+MOD(CT68,Calculations!$C$118))</f>
        <v>7.5897487599915015E-3</v>
      </c>
      <c r="HK68" s="86">
        <f ca="1">Control!$C$7*Calculations!$C$82*INDEX('Monthly Data'!N:N,Calculations!$C$116+MOD(CU68,Calculations!$C$118))+Control!$C$7*Calculations!$C$83*INDEX('Monthly Data'!O:O,Calculations!$C$116+MOD(CU68,Calculations!$C$118))+Control!$C$7*Calculations!$C$84*INDEX('Monthly Data'!P:P,Calculations!$C$116+MOD(CU68,Calculations!$C$118))+Control!$C$7*Calculations!$C$85*INDEX('Monthly Data'!Q:Q,Calculations!$C$116+MOD(CU68,Calculations!$C$118))+(1-Control!$C$7*Calculations!$C$87)*INDEX('Monthly Data'!R:R,Calculations!$C$116+MOD(CU68,Calculations!$C$118))</f>
        <v>2.4470405846852006E-3</v>
      </c>
      <c r="HL68" s="86">
        <f ca="1">Control!$C$7*Calculations!$C$82*INDEX('Monthly Data'!N:N,Calculations!$C$116+MOD(CV68,Calculations!$C$118))+Control!$C$7*Calculations!$C$83*INDEX('Monthly Data'!O:O,Calculations!$C$116+MOD(CV68,Calculations!$C$118))+Control!$C$7*Calculations!$C$84*INDEX('Monthly Data'!P:P,Calculations!$C$116+MOD(CV68,Calculations!$C$118))+Control!$C$7*Calculations!$C$85*INDEX('Monthly Data'!Q:Q,Calculations!$C$116+MOD(CV68,Calculations!$C$118))+(1-Control!$C$7*Calculations!$C$87)*INDEX('Monthly Data'!R:R,Calculations!$C$116+MOD(CV68,Calculations!$C$118))</f>
        <v>1.0018681835149534E-3</v>
      </c>
      <c r="HM68" s="86">
        <f ca="1">Control!$C$7*Calculations!$C$82*INDEX('Monthly Data'!N:N,Calculations!$C$116+MOD(CW68,Calculations!$C$118))+Control!$C$7*Calculations!$C$83*INDEX('Monthly Data'!O:O,Calculations!$C$116+MOD(CW68,Calculations!$C$118))+Control!$C$7*Calculations!$C$84*INDEX('Monthly Data'!P:P,Calculations!$C$116+MOD(CW68,Calculations!$C$118))+Control!$C$7*Calculations!$C$85*INDEX('Monthly Data'!Q:Q,Calculations!$C$116+MOD(CW68,Calculations!$C$118))+(1-Control!$C$7*Calculations!$C$87)*INDEX('Monthly Data'!R:R,Calculations!$C$116+MOD(CW68,Calculations!$C$118))</f>
        <v>-1.880155173376722E-2</v>
      </c>
      <c r="HN68" s="86">
        <f ca="1">Control!$C$7*Calculations!$C$82*INDEX('Monthly Data'!N:N,Calculations!$C$116+MOD(CX68,Calculations!$C$118))+Control!$C$7*Calculations!$C$83*INDEX('Monthly Data'!O:O,Calculations!$C$116+MOD(CX68,Calculations!$C$118))+Control!$C$7*Calculations!$C$84*INDEX('Monthly Data'!P:P,Calculations!$C$116+MOD(CX68,Calculations!$C$118))+Control!$C$7*Calculations!$C$85*INDEX('Monthly Data'!Q:Q,Calculations!$C$116+MOD(CX68,Calculations!$C$118))+(1-Control!$C$7*Calculations!$C$87)*INDEX('Monthly Data'!R:R,Calculations!$C$116+MOD(CX68,Calculations!$C$118))</f>
        <v>1.1704119272391494E-2</v>
      </c>
      <c r="HO68" s="86">
        <f ca="1">Control!$C$7*Calculations!$C$82*INDEX('Monthly Data'!N:N,Calculations!$C$116+MOD(CY68,Calculations!$C$118))+Control!$C$7*Calculations!$C$83*INDEX('Monthly Data'!O:O,Calculations!$C$116+MOD(CY68,Calculations!$C$118))+Control!$C$7*Calculations!$C$84*INDEX('Monthly Data'!P:P,Calculations!$C$116+MOD(CY68,Calculations!$C$118))+Control!$C$7*Calculations!$C$85*INDEX('Monthly Data'!Q:Q,Calculations!$C$116+MOD(CY68,Calculations!$C$118))+(1-Control!$C$7*Calculations!$C$87)*INDEX('Monthly Data'!R:R,Calculations!$C$116+MOD(CY68,Calculations!$C$118))</f>
        <v>1.0478379486191123E-2</v>
      </c>
      <c r="HP68" s="86">
        <f ca="1">Control!$C$7*Calculations!$C$82*INDEX('Monthly Data'!N:N,Calculations!$C$116+MOD(CZ68,Calculations!$C$118))+Control!$C$7*Calculations!$C$83*INDEX('Monthly Data'!O:O,Calculations!$C$116+MOD(CZ68,Calculations!$C$118))+Control!$C$7*Calculations!$C$84*INDEX('Monthly Data'!P:P,Calculations!$C$116+MOD(CZ68,Calculations!$C$118))+Control!$C$7*Calculations!$C$85*INDEX('Monthly Data'!Q:Q,Calculations!$C$116+MOD(CZ68,Calculations!$C$118))+(1-Control!$C$7*Calculations!$C$87)*INDEX('Monthly Data'!R:R,Calculations!$C$116+MOD(CZ68,Calculations!$C$118))</f>
        <v>-1.5984879994281095E-2</v>
      </c>
      <c r="HQ68" s="86">
        <f ca="1">Control!$C$7*Calculations!$C$82*INDEX('Monthly Data'!N:N,Calculations!$C$116+MOD(DA68,Calculations!$C$118))+Control!$C$7*Calculations!$C$83*INDEX('Monthly Data'!O:O,Calculations!$C$116+MOD(DA68,Calculations!$C$118))+Control!$C$7*Calculations!$C$84*INDEX('Monthly Data'!P:P,Calculations!$C$116+MOD(DA68,Calculations!$C$118))+Control!$C$7*Calculations!$C$85*INDEX('Monthly Data'!Q:Q,Calculations!$C$116+MOD(DA68,Calculations!$C$118))+(1-Control!$C$7*Calculations!$C$87)*INDEX('Monthly Data'!R:R,Calculations!$C$116+MOD(DA68,Calculations!$C$118))</f>
        <v>5.8868730207813358E-3</v>
      </c>
      <c r="HR68" s="86">
        <f ca="1">Control!$C$7*Calculations!$C$82*INDEX('Monthly Data'!N:N,Calculations!$C$116+MOD(DB68,Calculations!$C$118))+Control!$C$7*Calculations!$C$83*INDEX('Monthly Data'!O:O,Calculations!$C$116+MOD(DB68,Calculations!$C$118))+Control!$C$7*Calculations!$C$84*INDEX('Monthly Data'!P:P,Calculations!$C$116+MOD(DB68,Calculations!$C$118))+Control!$C$7*Calculations!$C$85*INDEX('Monthly Data'!Q:Q,Calculations!$C$116+MOD(DB68,Calculations!$C$118))+(1-Control!$C$7*Calculations!$C$87)*INDEX('Monthly Data'!R:R,Calculations!$C$116+MOD(DB68,Calculations!$C$118))</f>
        <v>-2.6378232493851243E-2</v>
      </c>
      <c r="HS68" s="86">
        <f ca="1">Control!$C$7*Calculations!$C$82*INDEX('Monthly Data'!N:N,Calculations!$C$116+MOD(DC68,Calculations!$C$118))+Control!$C$7*Calculations!$C$83*INDEX('Monthly Data'!O:O,Calculations!$C$116+MOD(DC68,Calculations!$C$118))+Control!$C$7*Calculations!$C$84*INDEX('Monthly Data'!P:P,Calculations!$C$116+MOD(DC68,Calculations!$C$118))+Control!$C$7*Calculations!$C$85*INDEX('Monthly Data'!Q:Q,Calculations!$C$116+MOD(DC68,Calculations!$C$118))+(1-Control!$C$7*Calculations!$C$87)*INDEX('Monthly Data'!R:R,Calculations!$C$116+MOD(DC68,Calculations!$C$118))</f>
        <v>1.2435425892067014E-2</v>
      </c>
      <c r="HT68" s="86">
        <f ca="1">Control!$C$7*Calculations!$C$82*INDEX('Monthly Data'!N:N,Calculations!$C$116+MOD(DD68,Calculations!$C$118))+Control!$C$7*Calculations!$C$83*INDEX('Monthly Data'!O:O,Calculations!$C$116+MOD(DD68,Calculations!$C$118))+Control!$C$7*Calculations!$C$84*INDEX('Monthly Data'!P:P,Calculations!$C$116+MOD(DD68,Calculations!$C$118))+Control!$C$7*Calculations!$C$85*INDEX('Monthly Data'!Q:Q,Calculations!$C$116+MOD(DD68,Calculations!$C$118))+(1-Control!$C$7*Calculations!$C$87)*INDEX('Monthly Data'!R:R,Calculations!$C$116+MOD(DD68,Calculations!$C$118))</f>
        <v>4.4327772793586687E-3</v>
      </c>
      <c r="HU68" s="86">
        <f ca="1">Control!$C$7*Calculations!$C$82*INDEX('Monthly Data'!N:N,Calculations!$C$116+MOD(DE68,Calculations!$C$118))+Control!$C$7*Calculations!$C$83*INDEX('Monthly Data'!O:O,Calculations!$C$116+MOD(DE68,Calculations!$C$118))+Control!$C$7*Calculations!$C$84*INDEX('Monthly Data'!P:P,Calculations!$C$116+MOD(DE68,Calculations!$C$118))+Control!$C$7*Calculations!$C$85*INDEX('Monthly Data'!Q:Q,Calculations!$C$116+MOD(DE68,Calculations!$C$118))+(1-Control!$C$7*Calculations!$C$87)*INDEX('Monthly Data'!R:R,Calculations!$C$116+MOD(DE68,Calculations!$C$118))</f>
        <v>4.089189590407355E-3</v>
      </c>
      <c r="HV68" s="86">
        <f ca="1">Control!$C$7*Calculations!$C$82*INDEX('Monthly Data'!N:N,Calculations!$C$116+MOD(DF68,Calculations!$C$118))+Control!$C$7*Calculations!$C$83*INDEX('Monthly Data'!O:O,Calculations!$C$116+MOD(DF68,Calculations!$C$118))+Control!$C$7*Calculations!$C$84*INDEX('Monthly Data'!P:P,Calculations!$C$116+MOD(DF68,Calculations!$C$118))+Control!$C$7*Calculations!$C$85*INDEX('Monthly Data'!Q:Q,Calculations!$C$116+MOD(DF68,Calculations!$C$118))+(1-Control!$C$7*Calculations!$C$87)*INDEX('Monthly Data'!R:R,Calculations!$C$116+MOD(DF68,Calculations!$C$118))</f>
        <v>-7.8872955230675015E-3</v>
      </c>
      <c r="HW68" s="86">
        <f ca="1">Control!$C$7*Calculations!$C$82*INDEX('Monthly Data'!N:N,Calculations!$C$116+MOD(DG68,Calculations!$C$118))+Control!$C$7*Calculations!$C$83*INDEX('Monthly Data'!O:O,Calculations!$C$116+MOD(DG68,Calculations!$C$118))+Control!$C$7*Calculations!$C$84*INDEX('Monthly Data'!P:P,Calculations!$C$116+MOD(DG68,Calculations!$C$118))+Control!$C$7*Calculations!$C$85*INDEX('Monthly Data'!Q:Q,Calculations!$C$116+MOD(DG68,Calculations!$C$118))+(1-Control!$C$7*Calculations!$C$87)*INDEX('Monthly Data'!R:R,Calculations!$C$116+MOD(DG68,Calculations!$C$118))</f>
        <v>3.1070573055362403E-2</v>
      </c>
      <c r="HX68" s="86">
        <f ca="1">Control!$C$7*Calculations!$C$82*INDEX('Monthly Data'!N:N,Calculations!$C$116+MOD(DH68,Calculations!$C$118))+Control!$C$7*Calculations!$C$83*INDEX('Monthly Data'!O:O,Calculations!$C$116+MOD(DH68,Calculations!$C$118))+Control!$C$7*Calculations!$C$84*INDEX('Monthly Data'!P:P,Calculations!$C$116+MOD(DH68,Calculations!$C$118))+Control!$C$7*Calculations!$C$85*INDEX('Monthly Data'!Q:Q,Calculations!$C$116+MOD(DH68,Calculations!$C$118))+(1-Control!$C$7*Calculations!$C$87)*INDEX('Monthly Data'!R:R,Calculations!$C$116+MOD(DH68,Calculations!$C$118))</f>
        <v>6.6954569943530936E-3</v>
      </c>
      <c r="HY68" s="86">
        <f ca="1">Control!$C$7*Calculations!$C$82*INDEX('Monthly Data'!N:N,Calculations!$C$116+MOD(DI68,Calculations!$C$118))+Control!$C$7*Calculations!$C$83*INDEX('Monthly Data'!O:O,Calculations!$C$116+MOD(DI68,Calculations!$C$118))+Control!$C$7*Calculations!$C$84*INDEX('Monthly Data'!P:P,Calculations!$C$116+MOD(DI68,Calculations!$C$118))+Control!$C$7*Calculations!$C$85*INDEX('Monthly Data'!Q:Q,Calculations!$C$116+MOD(DI68,Calculations!$C$118))+(1-Control!$C$7*Calculations!$C$87)*INDEX('Monthly Data'!R:R,Calculations!$C$116+MOD(DI68,Calculations!$C$118))</f>
        <v>2.3206536303657571E-2</v>
      </c>
      <c r="HZ68" s="86">
        <f ca="1">Control!$C$7*Calculations!$C$82*INDEX('Monthly Data'!N:N,Calculations!$C$116+MOD(DJ68,Calculations!$C$118))+Control!$C$7*Calculations!$C$83*INDEX('Monthly Data'!O:O,Calculations!$C$116+MOD(DJ68,Calculations!$C$118))+Control!$C$7*Calculations!$C$84*INDEX('Monthly Data'!P:P,Calculations!$C$116+MOD(DJ68,Calculations!$C$118))+Control!$C$7*Calculations!$C$85*INDEX('Monthly Data'!Q:Q,Calculations!$C$116+MOD(DJ68,Calculations!$C$118))+(1-Control!$C$7*Calculations!$C$87)*INDEX('Monthly Data'!R:R,Calculations!$C$116+MOD(DJ68,Calculations!$C$118))</f>
        <v>-7.8872955230675015E-3</v>
      </c>
      <c r="IA68" s="86">
        <f ca="1">Control!$C$7*Calculations!$C$82*INDEX('Monthly Data'!N:N,Calculations!$C$116+MOD(DK68,Calculations!$C$118))+Control!$C$7*Calculations!$C$83*INDEX('Monthly Data'!O:O,Calculations!$C$116+MOD(DK68,Calculations!$C$118))+Control!$C$7*Calculations!$C$84*INDEX('Monthly Data'!P:P,Calculations!$C$116+MOD(DK68,Calculations!$C$118))+Control!$C$7*Calculations!$C$85*INDEX('Monthly Data'!Q:Q,Calculations!$C$116+MOD(DK68,Calculations!$C$118))+(1-Control!$C$7*Calculations!$C$87)*INDEX('Monthly Data'!R:R,Calculations!$C$116+MOD(DK68,Calculations!$C$118))</f>
        <v>-7.3651264633385334E-4</v>
      </c>
      <c r="IB68" s="86">
        <f ca="1">Control!$C$7*Calculations!$C$82*INDEX('Monthly Data'!N:N,Calculations!$C$116+MOD(DL68,Calculations!$C$118))+Control!$C$7*Calculations!$C$83*INDEX('Monthly Data'!O:O,Calculations!$C$116+MOD(DL68,Calculations!$C$118))+Control!$C$7*Calculations!$C$84*INDEX('Monthly Data'!P:P,Calculations!$C$116+MOD(DL68,Calculations!$C$118))+Control!$C$7*Calculations!$C$85*INDEX('Monthly Data'!Q:Q,Calculations!$C$116+MOD(DL68,Calculations!$C$118))+(1-Control!$C$7*Calculations!$C$87)*INDEX('Monthly Data'!R:R,Calculations!$C$116+MOD(DL68,Calculations!$C$118))</f>
        <v>2.3307359621218403E-2</v>
      </c>
      <c r="IC68" s="86">
        <f ca="1">Control!$C$7*Calculations!$C$82*INDEX('Monthly Data'!N:N,Calculations!$C$116+MOD(DM68,Calculations!$C$118))+Control!$C$7*Calculations!$C$83*INDEX('Monthly Data'!O:O,Calculations!$C$116+MOD(DM68,Calculations!$C$118))+Control!$C$7*Calculations!$C$84*INDEX('Monthly Data'!P:P,Calculations!$C$116+MOD(DM68,Calculations!$C$118))+Control!$C$7*Calculations!$C$85*INDEX('Monthly Data'!Q:Q,Calculations!$C$116+MOD(DM68,Calculations!$C$118))+(1-Control!$C$7*Calculations!$C$87)*INDEX('Monthly Data'!R:R,Calculations!$C$116+MOD(DM68,Calculations!$C$118))</f>
        <v>1.7484305259657981E-2</v>
      </c>
      <c r="ID68" s="86">
        <f ca="1">Control!$C$7*Calculations!$C$82*INDEX('Monthly Data'!N:N,Calculations!$C$116+MOD(DN68,Calculations!$C$118))+Control!$C$7*Calculations!$C$83*INDEX('Monthly Data'!O:O,Calculations!$C$116+MOD(DN68,Calculations!$C$118))+Control!$C$7*Calculations!$C$84*INDEX('Monthly Data'!P:P,Calculations!$C$116+MOD(DN68,Calculations!$C$118))+Control!$C$7*Calculations!$C$85*INDEX('Monthly Data'!Q:Q,Calculations!$C$116+MOD(DN68,Calculations!$C$118))+(1-Control!$C$7*Calculations!$C$87)*INDEX('Monthly Data'!R:R,Calculations!$C$116+MOD(DN68,Calculations!$C$118))</f>
        <v>-4.3408051735618014E-2</v>
      </c>
      <c r="IE68" s="86">
        <f ca="1">Control!$C$7*Calculations!$C$82*INDEX('Monthly Data'!N:N,Calculations!$C$116+MOD(DO68,Calculations!$C$118))+Control!$C$7*Calculations!$C$83*INDEX('Monthly Data'!O:O,Calculations!$C$116+MOD(DO68,Calculations!$C$118))+Control!$C$7*Calculations!$C$84*INDEX('Monthly Data'!P:P,Calculations!$C$116+MOD(DO68,Calculations!$C$118))+Control!$C$7*Calculations!$C$85*INDEX('Monthly Data'!Q:Q,Calculations!$C$116+MOD(DO68,Calculations!$C$118))+(1-Control!$C$7*Calculations!$C$87)*INDEX('Monthly Data'!R:R,Calculations!$C$116+MOD(DO68,Calculations!$C$118))</f>
        <v>-1.3959200237295809E-2</v>
      </c>
      <c r="IF68" s="86">
        <f ca="1">Control!$C$7*Calculations!$C$82*INDEX('Monthly Data'!N:N,Calculations!$C$116+MOD(DP68,Calculations!$C$118))+Control!$C$7*Calculations!$C$83*INDEX('Monthly Data'!O:O,Calculations!$C$116+MOD(DP68,Calculations!$C$118))+Control!$C$7*Calculations!$C$84*INDEX('Monthly Data'!P:P,Calculations!$C$116+MOD(DP68,Calculations!$C$118))+Control!$C$7*Calculations!$C$85*INDEX('Monthly Data'!Q:Q,Calculations!$C$116+MOD(DP68,Calculations!$C$118))+(1-Control!$C$7*Calculations!$C$87)*INDEX('Monthly Data'!R:R,Calculations!$C$116+MOD(DP68,Calculations!$C$118))</f>
        <v>-2.072517756005474E-2</v>
      </c>
      <c r="IG68" s="88">
        <f ca="1">Control!$C$8*(1+DQ68)*(1+DR68)*(1+DS68)*(1+DT68)*(1+DU68)*(1+DV68)*(1+DW68)*(1+DX68)*(1+DY68)*(1+DZ68)*(1+EA68)*(1+EB68)*(1+EC68)*(1+ED68)*(1+EE68)*(1+EF68)*(1+EG68)*(1+EH68)*(1+EI68)*(1+EJ68)*(1+EK68)*(1+EL68)*(1+EM68)*(1+EN68)*(1+EO68)*(1+EP68)*(1+EQ68)*(1+ER68)*(1+ES68)*(1+ET68)*(1+EU68)*(1+EV68)*(1+EW68)*(1+EX68)*(1+EY68)*(1+EZ68)*(1+FA68)*(1+FB68)*(1+FC68)*(1+FD68)*(1+FE68)*(1+FF68)*(1+FG68)*(1+FH68)*(1+FI68)*(1+FJ68)*(1+FK68)*(1+FL68)*(1+FM68)*(1+FN68)*(1+FO68)*(1+FP68)*(1+FQ68)*(1+FR68)*(1+FS68)*(1+FT68)*(1+FU68)*(1+FV68)*(1+FW68)*(1+FX68)*(1+FY68)*(1+FZ68)*(1+GA68)*(1+GB68)*(1+GC68)*(1+GD68)*(1+GE68)*(1+GF68)*(1+GG68)*(1+GH68)*(1+GI68)*(1+GJ68)*(1+GK68)*(1+GL68)*(1+GM68)*(1+GN68)*(1+GO68)*(1+GP68)*(1+GQ68)*(1+GR68)*(1+GS68)*(1+GT68)*(1+GU68)*(1+GV68)*(1+GW68)*(1+GX68)*(1+GY68)*(1+GZ68)*(1+HA68)*(1+HB68)*(1+HC68)*(1+HD68)*(1+HE68)*(1+HF68)*(1+HG68)*(1+HH68)*(1+HI68)*(1+HJ68)*(1+HK68)*(1+HL68)*(1+HM68)*(1+HN68)*(1+HO68)*(1+HP68)*(1+HQ68)*(1+HR68)*(1+HS68)*(1+HT68)*(1+HU68)*(1+HV68)*(1+HW68)*(1+HX68)*(1+HY68)*(1+HZ68)*(1+IA68)*(1+IB68)*(1+IC68)*(1+ID68)*(1+IE68)*(1+IF68)</f>
        <v>100896.03170257169</v>
      </c>
    </row>
    <row r="69" spans="1:241" x14ac:dyDescent="0.25">
      <c r="A69">
        <v>56</v>
      </c>
      <c r="B69">
        <v>33</v>
      </c>
      <c r="C69">
        <v>53</v>
      </c>
      <c r="D69">
        <v>59</v>
      </c>
      <c r="E69">
        <v>73</v>
      </c>
      <c r="F69">
        <v>68</v>
      </c>
      <c r="G69">
        <v>113</v>
      </c>
      <c r="H69">
        <v>49</v>
      </c>
      <c r="I69">
        <v>35</v>
      </c>
      <c r="J69">
        <v>68</v>
      </c>
      <c r="K69">
        <v>71</v>
      </c>
      <c r="L69">
        <v>99</v>
      </c>
      <c r="M69">
        <v>99</v>
      </c>
      <c r="N69">
        <v>51</v>
      </c>
      <c r="O69">
        <v>96</v>
      </c>
      <c r="P69">
        <v>6</v>
      </c>
      <c r="Q69">
        <v>84</v>
      </c>
      <c r="R69">
        <v>4</v>
      </c>
      <c r="S69">
        <v>23</v>
      </c>
      <c r="T69">
        <v>21</v>
      </c>
      <c r="U69">
        <v>99</v>
      </c>
      <c r="V69">
        <v>35</v>
      </c>
      <c r="W69">
        <v>59</v>
      </c>
      <c r="X69">
        <v>39</v>
      </c>
      <c r="Y69">
        <v>66</v>
      </c>
      <c r="Z69">
        <v>60</v>
      </c>
      <c r="AA69">
        <v>33</v>
      </c>
      <c r="AB69">
        <v>8</v>
      </c>
      <c r="AC69">
        <v>3</v>
      </c>
      <c r="AD69">
        <v>68</v>
      </c>
      <c r="AE69">
        <v>6</v>
      </c>
      <c r="AF69">
        <v>103</v>
      </c>
      <c r="AG69">
        <v>7</v>
      </c>
      <c r="AH69">
        <v>67</v>
      </c>
      <c r="AI69">
        <v>29</v>
      </c>
      <c r="AJ69">
        <v>94</v>
      </c>
      <c r="AK69">
        <v>105</v>
      </c>
      <c r="AL69">
        <v>77</v>
      </c>
      <c r="AM69">
        <v>97</v>
      </c>
      <c r="AN69">
        <v>36</v>
      </c>
      <c r="AO69">
        <v>74</v>
      </c>
      <c r="AP69">
        <v>29</v>
      </c>
      <c r="AQ69">
        <v>90</v>
      </c>
      <c r="AR69">
        <v>100</v>
      </c>
      <c r="AS69">
        <v>55</v>
      </c>
      <c r="AT69">
        <v>49</v>
      </c>
      <c r="AU69">
        <v>81</v>
      </c>
      <c r="AV69">
        <v>45</v>
      </c>
      <c r="AW69">
        <v>10</v>
      </c>
      <c r="AX69">
        <v>15</v>
      </c>
      <c r="AY69">
        <v>70</v>
      </c>
      <c r="AZ69">
        <v>113</v>
      </c>
      <c r="BA69">
        <v>23</v>
      </c>
      <c r="BB69">
        <v>36</v>
      </c>
      <c r="BC69">
        <v>114</v>
      </c>
      <c r="BD69">
        <v>24</v>
      </c>
      <c r="BE69">
        <v>69</v>
      </c>
      <c r="BF69">
        <v>25</v>
      </c>
      <c r="BG69">
        <v>112</v>
      </c>
      <c r="BH69">
        <v>72</v>
      </c>
      <c r="BI69">
        <v>98</v>
      </c>
      <c r="BJ69">
        <v>76</v>
      </c>
      <c r="BK69">
        <v>111</v>
      </c>
      <c r="BL69">
        <v>118</v>
      </c>
      <c r="BM69">
        <v>116</v>
      </c>
      <c r="BN69">
        <v>78</v>
      </c>
      <c r="BO69">
        <v>101</v>
      </c>
      <c r="BP69">
        <v>44</v>
      </c>
      <c r="BQ69">
        <v>96</v>
      </c>
      <c r="BR69">
        <v>11</v>
      </c>
      <c r="BS69">
        <v>10</v>
      </c>
      <c r="BT69">
        <v>83</v>
      </c>
      <c r="BU69">
        <v>93</v>
      </c>
      <c r="BV69">
        <v>52</v>
      </c>
      <c r="BW69">
        <v>30</v>
      </c>
      <c r="BX69">
        <v>30</v>
      </c>
      <c r="BY69">
        <v>62</v>
      </c>
      <c r="BZ69">
        <v>21</v>
      </c>
      <c r="CA69">
        <v>110</v>
      </c>
      <c r="CB69">
        <v>22</v>
      </c>
      <c r="CC69">
        <v>99</v>
      </c>
      <c r="CD69">
        <v>42</v>
      </c>
      <c r="CE69">
        <v>56</v>
      </c>
      <c r="CF69">
        <v>95</v>
      </c>
      <c r="CG69">
        <v>92</v>
      </c>
      <c r="CH69">
        <v>37</v>
      </c>
      <c r="CI69">
        <v>43</v>
      </c>
      <c r="CJ69">
        <v>85</v>
      </c>
      <c r="CK69">
        <v>95</v>
      </c>
      <c r="CL69">
        <v>72</v>
      </c>
      <c r="CM69">
        <v>94</v>
      </c>
      <c r="CN69">
        <v>1</v>
      </c>
      <c r="CO69">
        <v>16</v>
      </c>
      <c r="CP69">
        <v>26</v>
      </c>
      <c r="CQ69">
        <v>1</v>
      </c>
      <c r="CR69">
        <v>97</v>
      </c>
      <c r="CS69">
        <v>52</v>
      </c>
      <c r="CT69">
        <v>59</v>
      </c>
      <c r="CU69">
        <v>53</v>
      </c>
      <c r="CV69">
        <v>79</v>
      </c>
      <c r="CW69">
        <v>55</v>
      </c>
      <c r="CX69">
        <v>75</v>
      </c>
      <c r="CY69">
        <v>95</v>
      </c>
      <c r="CZ69">
        <v>84</v>
      </c>
      <c r="DA69">
        <v>28</v>
      </c>
      <c r="DB69">
        <v>54</v>
      </c>
      <c r="DC69">
        <v>13</v>
      </c>
      <c r="DD69">
        <v>7</v>
      </c>
      <c r="DE69">
        <v>15</v>
      </c>
      <c r="DF69">
        <v>83</v>
      </c>
      <c r="DG69">
        <v>34</v>
      </c>
      <c r="DH69">
        <v>51</v>
      </c>
      <c r="DI69">
        <v>111</v>
      </c>
      <c r="DJ69">
        <v>111</v>
      </c>
      <c r="DK69">
        <v>43</v>
      </c>
      <c r="DL69">
        <v>90</v>
      </c>
      <c r="DM69">
        <v>75</v>
      </c>
      <c r="DN69">
        <v>107</v>
      </c>
      <c r="DO69">
        <v>78</v>
      </c>
      <c r="DP69">
        <v>51</v>
      </c>
      <c r="DQ69" s="86">
        <f ca="1">Control!$C$7*Calculations!$C$82*INDEX('Monthly Data'!N:N,Calculations!$C$116+MOD(A69,Calculations!$C$118))+Control!$C$7*Calculations!$C$83*INDEX('Monthly Data'!O:O,Calculations!$C$116+MOD(A69,Calculations!$C$118))+Control!$C$7*Calculations!$C$84*INDEX('Monthly Data'!P:P,Calculations!$C$116+MOD(A69,Calculations!$C$118))+Control!$C$7*Calculations!$C$85*INDEX('Monthly Data'!Q:Q,Calculations!$C$116+MOD(A69,Calculations!$C$118))+(1-Control!$C$7*Calculations!$C$87)*INDEX('Monthly Data'!R:R,Calculations!$C$116+MOD(A69,Calculations!$C$118))</f>
        <v>7.5897487599915015E-3</v>
      </c>
      <c r="DR69" s="86">
        <f ca="1">Control!$C$7*Calculations!$C$82*INDEX('Monthly Data'!N:N,Calculations!$C$116+MOD(B69,Calculations!$C$118))+Control!$C$7*Calculations!$C$83*INDEX('Monthly Data'!O:O,Calculations!$C$116+MOD(B69,Calculations!$C$118))+Control!$C$7*Calculations!$C$84*INDEX('Monthly Data'!P:P,Calculations!$C$116+MOD(B69,Calculations!$C$118))+Control!$C$7*Calculations!$C$85*INDEX('Monthly Data'!Q:Q,Calculations!$C$116+MOD(B69,Calculations!$C$118))+(1-Control!$C$7*Calculations!$C$87)*INDEX('Monthly Data'!R:R,Calculations!$C$116+MOD(B69,Calculations!$C$118))</f>
        <v>3.1070573055362403E-2</v>
      </c>
      <c r="DS69" s="86">
        <f ca="1">Control!$C$7*Calculations!$C$82*INDEX('Monthly Data'!N:N,Calculations!$C$116+MOD(C69,Calculations!$C$118))+Control!$C$7*Calculations!$C$83*INDEX('Monthly Data'!O:O,Calculations!$C$116+MOD(C69,Calculations!$C$118))+Control!$C$7*Calculations!$C$84*INDEX('Monthly Data'!P:P,Calculations!$C$116+MOD(C69,Calculations!$C$118))+Control!$C$7*Calculations!$C$85*INDEX('Monthly Data'!Q:Q,Calculations!$C$116+MOD(C69,Calculations!$C$118))+(1-Control!$C$7*Calculations!$C$87)*INDEX('Monthly Data'!R:R,Calculations!$C$116+MOD(C69,Calculations!$C$118))</f>
        <v>1.1786765492207996E-2</v>
      </c>
      <c r="DT69" s="86">
        <f ca="1">Control!$C$7*Calculations!$C$82*INDEX('Monthly Data'!N:N,Calculations!$C$116+MOD(D69,Calculations!$C$118))+Control!$C$7*Calculations!$C$83*INDEX('Monthly Data'!O:O,Calculations!$C$116+MOD(D69,Calculations!$C$118))+Control!$C$7*Calculations!$C$84*INDEX('Monthly Data'!P:P,Calculations!$C$116+MOD(D69,Calculations!$C$118))+Control!$C$7*Calculations!$C$85*INDEX('Monthly Data'!Q:Q,Calculations!$C$116+MOD(D69,Calculations!$C$118))+(1-Control!$C$7*Calculations!$C$87)*INDEX('Monthly Data'!R:R,Calculations!$C$116+MOD(D69,Calculations!$C$118))</f>
        <v>1.1704119272391494E-2</v>
      </c>
      <c r="DU69" s="86">
        <f ca="1">Control!$C$7*Calculations!$C$82*INDEX('Monthly Data'!N:N,Calculations!$C$116+MOD(E69,Calculations!$C$118))+Control!$C$7*Calculations!$C$83*INDEX('Monthly Data'!O:O,Calculations!$C$116+MOD(E69,Calculations!$C$118))+Control!$C$7*Calculations!$C$84*INDEX('Monthly Data'!P:P,Calculations!$C$116+MOD(E69,Calculations!$C$118))+Control!$C$7*Calculations!$C$85*INDEX('Monthly Data'!Q:Q,Calculations!$C$116+MOD(E69,Calculations!$C$118))+(1-Control!$C$7*Calculations!$C$87)*INDEX('Monthly Data'!R:R,Calculations!$C$116+MOD(E69,Calculations!$C$118))</f>
        <v>3.6332715283247441E-2</v>
      </c>
      <c r="DV69" s="86">
        <f ca="1">Control!$C$7*Calculations!$C$82*INDEX('Monthly Data'!N:N,Calculations!$C$116+MOD(F69,Calculations!$C$118))+Control!$C$7*Calculations!$C$83*INDEX('Monthly Data'!O:O,Calculations!$C$116+MOD(F69,Calculations!$C$118))+Control!$C$7*Calculations!$C$84*INDEX('Monthly Data'!P:P,Calculations!$C$116+MOD(F69,Calculations!$C$118))+Control!$C$7*Calculations!$C$85*INDEX('Monthly Data'!Q:Q,Calculations!$C$116+MOD(F69,Calculations!$C$118))+(1-Control!$C$7*Calculations!$C$87)*INDEX('Monthly Data'!R:R,Calculations!$C$116+MOD(F69,Calculations!$C$118))</f>
        <v>2.2757992058453024E-3</v>
      </c>
      <c r="DW69" s="86">
        <f ca="1">Control!$C$7*Calculations!$C$82*INDEX('Monthly Data'!N:N,Calculations!$C$116+MOD(G69,Calculations!$C$118))+Control!$C$7*Calculations!$C$83*INDEX('Monthly Data'!O:O,Calculations!$C$116+MOD(G69,Calculations!$C$118))+Control!$C$7*Calculations!$C$84*INDEX('Monthly Data'!P:P,Calculations!$C$116+MOD(G69,Calculations!$C$118))+Control!$C$7*Calculations!$C$85*INDEX('Monthly Data'!Q:Q,Calculations!$C$116+MOD(G69,Calculations!$C$118))+(1-Control!$C$7*Calculations!$C$87)*INDEX('Monthly Data'!R:R,Calculations!$C$116+MOD(G69,Calculations!$C$118))</f>
        <v>4.4327772793586687E-3</v>
      </c>
      <c r="DX69" s="86">
        <f ca="1">Control!$C$7*Calculations!$C$82*INDEX('Monthly Data'!N:N,Calculations!$C$116+MOD(H69,Calculations!$C$118))+Control!$C$7*Calculations!$C$83*INDEX('Monthly Data'!O:O,Calculations!$C$116+MOD(H69,Calculations!$C$118))+Control!$C$7*Calculations!$C$84*INDEX('Monthly Data'!P:P,Calculations!$C$116+MOD(H69,Calculations!$C$118))+Control!$C$7*Calculations!$C$85*INDEX('Monthly Data'!Q:Q,Calculations!$C$116+MOD(H69,Calculations!$C$118))+(1-Control!$C$7*Calculations!$C$87)*INDEX('Monthly Data'!R:R,Calculations!$C$116+MOD(H69,Calculations!$C$118))</f>
        <v>-1.4213734788548189E-2</v>
      </c>
      <c r="DY69" s="86">
        <f ca="1">Control!$C$7*Calculations!$C$82*INDEX('Monthly Data'!N:N,Calculations!$C$116+MOD(I69,Calculations!$C$118))+Control!$C$7*Calculations!$C$83*INDEX('Monthly Data'!O:O,Calculations!$C$116+MOD(I69,Calculations!$C$118))+Control!$C$7*Calculations!$C$84*INDEX('Monthly Data'!P:P,Calculations!$C$116+MOD(I69,Calculations!$C$118))+Control!$C$7*Calculations!$C$85*INDEX('Monthly Data'!Q:Q,Calculations!$C$116+MOD(I69,Calculations!$C$118))+(1-Control!$C$7*Calculations!$C$87)*INDEX('Monthly Data'!R:R,Calculations!$C$116+MOD(I69,Calculations!$C$118))</f>
        <v>-9.5555592256394619E-3</v>
      </c>
      <c r="DZ69" s="86">
        <f ca="1">Control!$C$7*Calculations!$C$82*INDEX('Monthly Data'!N:N,Calculations!$C$116+MOD(J69,Calculations!$C$118))+Control!$C$7*Calculations!$C$83*INDEX('Monthly Data'!O:O,Calculations!$C$116+MOD(J69,Calculations!$C$118))+Control!$C$7*Calculations!$C$84*INDEX('Monthly Data'!P:P,Calculations!$C$116+MOD(J69,Calculations!$C$118))+Control!$C$7*Calculations!$C$85*INDEX('Monthly Data'!Q:Q,Calculations!$C$116+MOD(J69,Calculations!$C$118))+(1-Control!$C$7*Calculations!$C$87)*INDEX('Monthly Data'!R:R,Calculations!$C$116+MOD(J69,Calculations!$C$118))</f>
        <v>2.2757992058453024E-3</v>
      </c>
      <c r="EA69" s="86">
        <f ca="1">Control!$C$7*Calculations!$C$82*INDEX('Monthly Data'!N:N,Calculations!$C$116+MOD(K69,Calculations!$C$118))+Control!$C$7*Calculations!$C$83*INDEX('Monthly Data'!O:O,Calculations!$C$116+MOD(K69,Calculations!$C$118))+Control!$C$7*Calculations!$C$84*INDEX('Monthly Data'!P:P,Calculations!$C$116+MOD(K69,Calculations!$C$118))+Control!$C$7*Calculations!$C$85*INDEX('Monthly Data'!Q:Q,Calculations!$C$116+MOD(K69,Calculations!$C$118))+(1-Control!$C$7*Calculations!$C$87)*INDEX('Monthly Data'!R:R,Calculations!$C$116+MOD(K69,Calculations!$C$118))</f>
        <v>-2.072517756005474E-2</v>
      </c>
      <c r="EB69" s="86">
        <f ca="1">Control!$C$7*Calculations!$C$82*INDEX('Monthly Data'!N:N,Calculations!$C$116+MOD(L69,Calculations!$C$118))+Control!$C$7*Calculations!$C$83*INDEX('Monthly Data'!O:O,Calculations!$C$116+MOD(L69,Calculations!$C$118))+Control!$C$7*Calculations!$C$84*INDEX('Monthly Data'!P:P,Calculations!$C$116+MOD(L69,Calculations!$C$118))+Control!$C$7*Calculations!$C$85*INDEX('Monthly Data'!Q:Q,Calculations!$C$116+MOD(L69,Calculations!$C$118))+(1-Control!$C$7*Calculations!$C$87)*INDEX('Monthly Data'!R:R,Calculations!$C$116+MOD(L69,Calculations!$C$118))</f>
        <v>-1.1360801645249321E-2</v>
      </c>
      <c r="EC69" s="86">
        <f ca="1">Control!$C$7*Calculations!$C$82*INDEX('Monthly Data'!N:N,Calculations!$C$116+MOD(M69,Calculations!$C$118))+Control!$C$7*Calculations!$C$83*INDEX('Monthly Data'!O:O,Calculations!$C$116+MOD(M69,Calculations!$C$118))+Control!$C$7*Calculations!$C$84*INDEX('Monthly Data'!P:P,Calculations!$C$116+MOD(M69,Calculations!$C$118))+Control!$C$7*Calculations!$C$85*INDEX('Monthly Data'!Q:Q,Calculations!$C$116+MOD(M69,Calculations!$C$118))+(1-Control!$C$7*Calculations!$C$87)*INDEX('Monthly Data'!R:R,Calculations!$C$116+MOD(M69,Calculations!$C$118))</f>
        <v>-1.1360801645249321E-2</v>
      </c>
      <c r="ED69" s="86">
        <f ca="1">Control!$C$7*Calculations!$C$82*INDEX('Monthly Data'!N:N,Calculations!$C$116+MOD(N69,Calculations!$C$118))+Control!$C$7*Calculations!$C$83*INDEX('Monthly Data'!O:O,Calculations!$C$116+MOD(N69,Calculations!$C$118))+Control!$C$7*Calculations!$C$84*INDEX('Monthly Data'!P:P,Calculations!$C$116+MOD(N69,Calculations!$C$118))+Control!$C$7*Calculations!$C$85*INDEX('Monthly Data'!Q:Q,Calculations!$C$116+MOD(N69,Calculations!$C$118))+(1-Control!$C$7*Calculations!$C$87)*INDEX('Monthly Data'!R:R,Calculations!$C$116+MOD(N69,Calculations!$C$118))</f>
        <v>1.8695385296339444E-2</v>
      </c>
      <c r="EE69" s="86">
        <f ca="1">Control!$C$7*Calculations!$C$82*INDEX('Monthly Data'!N:N,Calculations!$C$116+MOD(O69,Calculations!$C$118))+Control!$C$7*Calculations!$C$83*INDEX('Monthly Data'!O:O,Calculations!$C$116+MOD(O69,Calculations!$C$118))+Control!$C$7*Calculations!$C$84*INDEX('Monthly Data'!P:P,Calculations!$C$116+MOD(O69,Calculations!$C$118))+Control!$C$7*Calculations!$C$85*INDEX('Monthly Data'!Q:Q,Calculations!$C$116+MOD(O69,Calculations!$C$118))+(1-Control!$C$7*Calculations!$C$87)*INDEX('Monthly Data'!R:R,Calculations!$C$116+MOD(O69,Calculations!$C$118))</f>
        <v>1.0627294914941248E-2</v>
      </c>
      <c r="EF69" s="86">
        <f ca="1">Control!$C$7*Calculations!$C$82*INDEX('Monthly Data'!N:N,Calculations!$C$116+MOD(P69,Calculations!$C$118))+Control!$C$7*Calculations!$C$83*INDEX('Monthly Data'!O:O,Calculations!$C$116+MOD(P69,Calculations!$C$118))+Control!$C$7*Calculations!$C$84*INDEX('Monthly Data'!P:P,Calculations!$C$116+MOD(P69,Calculations!$C$118))+Control!$C$7*Calculations!$C$85*INDEX('Monthly Data'!Q:Q,Calculations!$C$116+MOD(P69,Calculations!$C$118))+(1-Control!$C$7*Calculations!$C$87)*INDEX('Monthly Data'!R:R,Calculations!$C$116+MOD(P69,Calculations!$C$118))</f>
        <v>4.7768166384148329E-3</v>
      </c>
      <c r="EG69" s="86">
        <f ca="1">Control!$C$7*Calculations!$C$82*INDEX('Monthly Data'!N:N,Calculations!$C$116+MOD(Q69,Calculations!$C$118))+Control!$C$7*Calculations!$C$83*INDEX('Monthly Data'!O:O,Calculations!$C$116+MOD(Q69,Calculations!$C$118))+Control!$C$7*Calculations!$C$84*INDEX('Monthly Data'!P:P,Calculations!$C$116+MOD(Q69,Calculations!$C$118))+Control!$C$7*Calculations!$C$85*INDEX('Monthly Data'!Q:Q,Calculations!$C$116+MOD(Q69,Calculations!$C$118))+(1-Control!$C$7*Calculations!$C$87)*INDEX('Monthly Data'!R:R,Calculations!$C$116+MOD(Q69,Calculations!$C$118))</f>
        <v>-1.880155173376722E-2</v>
      </c>
      <c r="EH69" s="86">
        <f ca="1">Control!$C$7*Calculations!$C$82*INDEX('Monthly Data'!N:N,Calculations!$C$116+MOD(R69,Calculations!$C$118))+Control!$C$7*Calculations!$C$83*INDEX('Monthly Data'!O:O,Calculations!$C$116+MOD(R69,Calculations!$C$118))+Control!$C$7*Calculations!$C$84*INDEX('Monthly Data'!P:P,Calculations!$C$116+MOD(R69,Calculations!$C$118))+Control!$C$7*Calculations!$C$85*INDEX('Monthly Data'!Q:Q,Calculations!$C$116+MOD(R69,Calculations!$C$118))+(1-Control!$C$7*Calculations!$C$87)*INDEX('Monthly Data'!R:R,Calculations!$C$116+MOD(R69,Calculations!$C$118))</f>
        <v>1.3423979074716584E-2</v>
      </c>
      <c r="EI69" s="86">
        <f ca="1">Control!$C$7*Calculations!$C$82*INDEX('Monthly Data'!N:N,Calculations!$C$116+MOD(S69,Calculations!$C$118))+Control!$C$7*Calculations!$C$83*INDEX('Monthly Data'!O:O,Calculations!$C$116+MOD(S69,Calculations!$C$118))+Control!$C$7*Calculations!$C$84*INDEX('Monthly Data'!P:P,Calculations!$C$116+MOD(S69,Calculations!$C$118))+Control!$C$7*Calculations!$C$85*INDEX('Monthly Data'!Q:Q,Calculations!$C$116+MOD(S69,Calculations!$C$118))+(1-Control!$C$7*Calculations!$C$87)*INDEX('Monthly Data'!R:R,Calculations!$C$116+MOD(S69,Calculations!$C$118))</f>
        <v>6.2631896128884862E-3</v>
      </c>
      <c r="EJ69" s="86">
        <f ca="1">Control!$C$7*Calculations!$C$82*INDEX('Monthly Data'!N:N,Calculations!$C$116+MOD(T69,Calculations!$C$118))+Control!$C$7*Calculations!$C$83*INDEX('Monthly Data'!O:O,Calculations!$C$116+MOD(T69,Calculations!$C$118))+Control!$C$7*Calculations!$C$84*INDEX('Monthly Data'!P:P,Calculations!$C$116+MOD(T69,Calculations!$C$118))+Control!$C$7*Calculations!$C$85*INDEX('Monthly Data'!Q:Q,Calculations!$C$116+MOD(T69,Calculations!$C$118))+(1-Control!$C$7*Calculations!$C$87)*INDEX('Monthly Data'!R:R,Calculations!$C$116+MOD(T69,Calculations!$C$118))</f>
        <v>1.5108777406081684E-3</v>
      </c>
      <c r="EK69" s="86">
        <f ca="1">Control!$C$7*Calculations!$C$82*INDEX('Monthly Data'!N:N,Calculations!$C$116+MOD(U69,Calculations!$C$118))+Control!$C$7*Calculations!$C$83*INDEX('Monthly Data'!O:O,Calculations!$C$116+MOD(U69,Calculations!$C$118))+Control!$C$7*Calculations!$C$84*INDEX('Monthly Data'!P:P,Calculations!$C$116+MOD(U69,Calculations!$C$118))+Control!$C$7*Calculations!$C$85*INDEX('Monthly Data'!Q:Q,Calculations!$C$116+MOD(U69,Calculations!$C$118))+(1-Control!$C$7*Calculations!$C$87)*INDEX('Monthly Data'!R:R,Calculations!$C$116+MOD(U69,Calculations!$C$118))</f>
        <v>-1.1360801645249321E-2</v>
      </c>
      <c r="EL69" s="86">
        <f ca="1">Control!$C$7*Calculations!$C$82*INDEX('Monthly Data'!N:N,Calculations!$C$116+MOD(V69,Calculations!$C$118))+Control!$C$7*Calculations!$C$83*INDEX('Monthly Data'!O:O,Calculations!$C$116+MOD(V69,Calculations!$C$118))+Control!$C$7*Calculations!$C$84*INDEX('Monthly Data'!P:P,Calculations!$C$116+MOD(V69,Calculations!$C$118))+Control!$C$7*Calculations!$C$85*INDEX('Monthly Data'!Q:Q,Calculations!$C$116+MOD(V69,Calculations!$C$118))+(1-Control!$C$7*Calculations!$C$87)*INDEX('Monthly Data'!R:R,Calculations!$C$116+MOD(V69,Calculations!$C$118))</f>
        <v>-9.5555592256394619E-3</v>
      </c>
      <c r="EM69" s="86">
        <f ca="1">Control!$C$7*Calculations!$C$82*INDEX('Monthly Data'!N:N,Calculations!$C$116+MOD(W69,Calculations!$C$118))+Control!$C$7*Calculations!$C$83*INDEX('Monthly Data'!O:O,Calculations!$C$116+MOD(W69,Calculations!$C$118))+Control!$C$7*Calculations!$C$84*INDEX('Monthly Data'!P:P,Calculations!$C$116+MOD(W69,Calculations!$C$118))+Control!$C$7*Calculations!$C$85*INDEX('Monthly Data'!Q:Q,Calculations!$C$116+MOD(W69,Calculations!$C$118))+(1-Control!$C$7*Calculations!$C$87)*INDEX('Monthly Data'!R:R,Calculations!$C$116+MOD(W69,Calculations!$C$118))</f>
        <v>1.1704119272391494E-2</v>
      </c>
      <c r="EN69" s="86">
        <f ca="1">Control!$C$7*Calculations!$C$82*INDEX('Monthly Data'!N:N,Calculations!$C$116+MOD(X69,Calculations!$C$118))+Control!$C$7*Calculations!$C$83*INDEX('Monthly Data'!O:O,Calculations!$C$116+MOD(X69,Calculations!$C$118))+Control!$C$7*Calculations!$C$84*INDEX('Monthly Data'!P:P,Calculations!$C$116+MOD(X69,Calculations!$C$118))+Control!$C$7*Calculations!$C$85*INDEX('Monthly Data'!Q:Q,Calculations!$C$116+MOD(X69,Calculations!$C$118))+(1-Control!$C$7*Calculations!$C$87)*INDEX('Monthly Data'!R:R,Calculations!$C$116+MOD(X69,Calculations!$C$118))</f>
        <v>1.5063457444773597E-2</v>
      </c>
      <c r="EO69" s="86">
        <f ca="1">Control!$C$7*Calculations!$C$82*INDEX('Monthly Data'!N:N,Calculations!$C$116+MOD(Y69,Calculations!$C$118))+Control!$C$7*Calculations!$C$83*INDEX('Monthly Data'!O:O,Calculations!$C$116+MOD(Y69,Calculations!$C$118))+Control!$C$7*Calculations!$C$84*INDEX('Monthly Data'!P:P,Calculations!$C$116+MOD(Y69,Calculations!$C$118))+Control!$C$7*Calculations!$C$85*INDEX('Monthly Data'!Q:Q,Calculations!$C$116+MOD(Y69,Calculations!$C$118))+(1-Control!$C$7*Calculations!$C$87)*INDEX('Monthly Data'!R:R,Calculations!$C$116+MOD(Y69,Calculations!$C$118))</f>
        <v>1.3891304280773396E-2</v>
      </c>
      <c r="EP69" s="86">
        <f ca="1">Control!$C$7*Calculations!$C$82*INDEX('Monthly Data'!N:N,Calculations!$C$116+MOD(Z69,Calculations!$C$118))+Control!$C$7*Calculations!$C$83*INDEX('Monthly Data'!O:O,Calculations!$C$116+MOD(Z69,Calculations!$C$118))+Control!$C$7*Calculations!$C$84*INDEX('Monthly Data'!P:P,Calculations!$C$116+MOD(Z69,Calculations!$C$118))+Control!$C$7*Calculations!$C$85*INDEX('Monthly Data'!Q:Q,Calculations!$C$116+MOD(Z69,Calculations!$C$118))+(1-Control!$C$7*Calculations!$C$87)*INDEX('Monthly Data'!R:R,Calculations!$C$116+MOD(Z69,Calculations!$C$118))</f>
        <v>-1.9947061878162777E-2</v>
      </c>
      <c r="EQ69" s="86">
        <f ca="1">Control!$C$7*Calculations!$C$82*INDEX('Monthly Data'!N:N,Calculations!$C$116+MOD(AA69,Calculations!$C$118))+Control!$C$7*Calculations!$C$83*INDEX('Monthly Data'!O:O,Calculations!$C$116+MOD(AA69,Calculations!$C$118))+Control!$C$7*Calculations!$C$84*INDEX('Monthly Data'!P:P,Calculations!$C$116+MOD(AA69,Calculations!$C$118))+Control!$C$7*Calculations!$C$85*INDEX('Monthly Data'!Q:Q,Calculations!$C$116+MOD(AA69,Calculations!$C$118))+(1-Control!$C$7*Calculations!$C$87)*INDEX('Monthly Data'!R:R,Calculations!$C$116+MOD(AA69,Calculations!$C$118))</f>
        <v>3.1070573055362403E-2</v>
      </c>
      <c r="ER69" s="86">
        <f ca="1">Control!$C$7*Calculations!$C$82*INDEX('Monthly Data'!N:N,Calculations!$C$116+MOD(AB69,Calculations!$C$118))+Control!$C$7*Calculations!$C$83*INDEX('Monthly Data'!O:O,Calculations!$C$116+MOD(AB69,Calculations!$C$118))+Control!$C$7*Calculations!$C$84*INDEX('Monthly Data'!P:P,Calculations!$C$116+MOD(AB69,Calculations!$C$118))+Control!$C$7*Calculations!$C$85*INDEX('Monthly Data'!Q:Q,Calculations!$C$116+MOD(AB69,Calculations!$C$118))+(1-Control!$C$7*Calculations!$C$87)*INDEX('Monthly Data'!R:R,Calculations!$C$116+MOD(AB69,Calculations!$C$118))</f>
        <v>9.9787204839310462E-3</v>
      </c>
      <c r="ES69" s="86">
        <f ca="1">Control!$C$7*Calculations!$C$82*INDEX('Monthly Data'!N:N,Calculations!$C$116+MOD(AC69,Calculations!$C$118))+Control!$C$7*Calculations!$C$83*INDEX('Monthly Data'!O:O,Calculations!$C$116+MOD(AC69,Calculations!$C$118))+Control!$C$7*Calculations!$C$84*INDEX('Monthly Data'!P:P,Calculations!$C$116+MOD(AC69,Calculations!$C$118))+Control!$C$7*Calculations!$C$85*INDEX('Monthly Data'!Q:Q,Calculations!$C$116+MOD(AC69,Calculations!$C$118))+(1-Control!$C$7*Calculations!$C$87)*INDEX('Monthly Data'!R:R,Calculations!$C$116+MOD(AC69,Calculations!$C$118))</f>
        <v>9.9793409618087695E-3</v>
      </c>
      <c r="ET69" s="86">
        <f ca="1">Control!$C$7*Calculations!$C$82*INDEX('Monthly Data'!N:N,Calculations!$C$116+MOD(AD69,Calculations!$C$118))+Control!$C$7*Calculations!$C$83*INDEX('Monthly Data'!O:O,Calculations!$C$116+MOD(AD69,Calculations!$C$118))+Control!$C$7*Calculations!$C$84*INDEX('Monthly Data'!P:P,Calculations!$C$116+MOD(AD69,Calculations!$C$118))+Control!$C$7*Calculations!$C$85*INDEX('Monthly Data'!Q:Q,Calculations!$C$116+MOD(AD69,Calculations!$C$118))+(1-Control!$C$7*Calculations!$C$87)*INDEX('Monthly Data'!R:R,Calculations!$C$116+MOD(AD69,Calculations!$C$118))</f>
        <v>2.2757992058453024E-3</v>
      </c>
      <c r="EU69" s="86">
        <f ca="1">Control!$C$7*Calculations!$C$82*INDEX('Monthly Data'!N:N,Calculations!$C$116+MOD(AE69,Calculations!$C$118))+Control!$C$7*Calculations!$C$83*INDEX('Monthly Data'!O:O,Calculations!$C$116+MOD(AE69,Calculations!$C$118))+Control!$C$7*Calculations!$C$84*INDEX('Monthly Data'!P:P,Calculations!$C$116+MOD(AE69,Calculations!$C$118))+Control!$C$7*Calculations!$C$85*INDEX('Monthly Data'!Q:Q,Calculations!$C$116+MOD(AE69,Calculations!$C$118))+(1-Control!$C$7*Calculations!$C$87)*INDEX('Monthly Data'!R:R,Calculations!$C$116+MOD(AE69,Calculations!$C$118))</f>
        <v>4.7768166384148329E-3</v>
      </c>
      <c r="EV69" s="86">
        <f ca="1">Control!$C$7*Calculations!$C$82*INDEX('Monthly Data'!N:N,Calculations!$C$116+MOD(AF69,Calculations!$C$118))+Control!$C$7*Calculations!$C$83*INDEX('Monthly Data'!O:O,Calculations!$C$116+MOD(AF69,Calculations!$C$118))+Control!$C$7*Calculations!$C$84*INDEX('Monthly Data'!P:P,Calculations!$C$116+MOD(AF69,Calculations!$C$118))+Control!$C$7*Calculations!$C$85*INDEX('Monthly Data'!Q:Q,Calculations!$C$116+MOD(AF69,Calculations!$C$118))+(1-Control!$C$7*Calculations!$C$87)*INDEX('Monthly Data'!R:R,Calculations!$C$116+MOD(AF69,Calculations!$C$118))</f>
        <v>5.1972609868760735E-3</v>
      </c>
      <c r="EW69" s="86">
        <f ca="1">Control!$C$7*Calculations!$C$82*INDEX('Monthly Data'!N:N,Calculations!$C$116+MOD(AG69,Calculations!$C$118))+Control!$C$7*Calculations!$C$83*INDEX('Monthly Data'!O:O,Calculations!$C$116+MOD(AG69,Calculations!$C$118))+Control!$C$7*Calculations!$C$84*INDEX('Monthly Data'!P:P,Calculations!$C$116+MOD(AG69,Calculations!$C$118))+Control!$C$7*Calculations!$C$85*INDEX('Monthly Data'!Q:Q,Calculations!$C$116+MOD(AG69,Calculations!$C$118))+(1-Control!$C$7*Calculations!$C$87)*INDEX('Monthly Data'!R:R,Calculations!$C$116+MOD(AG69,Calculations!$C$118))</f>
        <v>8.3814116887657771E-3</v>
      </c>
      <c r="EX69" s="86">
        <f ca="1">Control!$C$7*Calculations!$C$82*INDEX('Monthly Data'!N:N,Calculations!$C$116+MOD(AH69,Calculations!$C$118))+Control!$C$7*Calculations!$C$83*INDEX('Monthly Data'!O:O,Calculations!$C$116+MOD(AH69,Calculations!$C$118))+Control!$C$7*Calculations!$C$84*INDEX('Monthly Data'!P:P,Calculations!$C$116+MOD(AH69,Calculations!$C$118))+Control!$C$7*Calculations!$C$85*INDEX('Monthly Data'!Q:Q,Calculations!$C$116+MOD(AH69,Calculations!$C$118))+(1-Control!$C$7*Calculations!$C$87)*INDEX('Monthly Data'!R:R,Calculations!$C$116+MOD(AH69,Calculations!$C$118))</f>
        <v>-3.9863250714949353E-2</v>
      </c>
      <c r="EY69" s="86">
        <f ca="1">Control!$C$7*Calculations!$C$82*INDEX('Monthly Data'!N:N,Calculations!$C$116+MOD(AI69,Calculations!$C$118))+Control!$C$7*Calculations!$C$83*INDEX('Monthly Data'!O:O,Calculations!$C$116+MOD(AI69,Calculations!$C$118))+Control!$C$7*Calculations!$C$84*INDEX('Monthly Data'!P:P,Calculations!$C$116+MOD(AI69,Calculations!$C$118))+Control!$C$7*Calculations!$C$85*INDEX('Monthly Data'!Q:Q,Calculations!$C$116+MOD(AI69,Calculations!$C$118))+(1-Control!$C$7*Calculations!$C$87)*INDEX('Monthly Data'!R:R,Calculations!$C$116+MOD(AI69,Calculations!$C$118))</f>
        <v>1.5115046179922851E-2</v>
      </c>
      <c r="EZ69" s="86">
        <f ca="1">Control!$C$7*Calculations!$C$82*INDEX('Monthly Data'!N:N,Calculations!$C$116+MOD(AJ69,Calculations!$C$118))+Control!$C$7*Calculations!$C$83*INDEX('Monthly Data'!O:O,Calculations!$C$116+MOD(AJ69,Calculations!$C$118))+Control!$C$7*Calculations!$C$84*INDEX('Monthly Data'!P:P,Calculations!$C$116+MOD(AJ69,Calculations!$C$118))+Control!$C$7*Calculations!$C$85*INDEX('Monthly Data'!Q:Q,Calculations!$C$116+MOD(AJ69,Calculations!$C$118))+(1-Control!$C$7*Calculations!$C$87)*INDEX('Monthly Data'!R:R,Calculations!$C$116+MOD(AJ69,Calculations!$C$118))</f>
        <v>1.0353752315110615E-2</v>
      </c>
      <c r="FA69" s="86">
        <f ca="1">Control!$C$7*Calculations!$C$82*INDEX('Monthly Data'!N:N,Calculations!$C$116+MOD(AK69,Calculations!$C$118))+Control!$C$7*Calculations!$C$83*INDEX('Monthly Data'!O:O,Calculations!$C$116+MOD(AK69,Calculations!$C$118))+Control!$C$7*Calculations!$C$84*INDEX('Monthly Data'!P:P,Calculations!$C$116+MOD(AK69,Calculations!$C$118))+Control!$C$7*Calculations!$C$85*INDEX('Monthly Data'!Q:Q,Calculations!$C$116+MOD(AK69,Calculations!$C$118))+(1-Control!$C$7*Calculations!$C$87)*INDEX('Monthly Data'!R:R,Calculations!$C$116+MOD(AK69,Calculations!$C$118))</f>
        <v>2.3206536303657571E-2</v>
      </c>
      <c r="FB69" s="86">
        <f ca="1">Control!$C$7*Calculations!$C$82*INDEX('Monthly Data'!N:N,Calculations!$C$116+MOD(AL69,Calculations!$C$118))+Control!$C$7*Calculations!$C$83*INDEX('Monthly Data'!O:O,Calculations!$C$116+MOD(AL69,Calculations!$C$118))+Control!$C$7*Calculations!$C$84*INDEX('Monthly Data'!P:P,Calculations!$C$116+MOD(AL69,Calculations!$C$118))+Control!$C$7*Calculations!$C$85*INDEX('Monthly Data'!Q:Q,Calculations!$C$116+MOD(AL69,Calculations!$C$118))+(1-Control!$C$7*Calculations!$C$87)*INDEX('Monthly Data'!R:R,Calculations!$C$116+MOD(AL69,Calculations!$C$118))</f>
        <v>-1.0485101266941802E-2</v>
      </c>
      <c r="FC69" s="86">
        <f ca="1">Control!$C$7*Calculations!$C$82*INDEX('Monthly Data'!N:N,Calculations!$C$116+MOD(AM69,Calculations!$C$118))+Control!$C$7*Calculations!$C$83*INDEX('Monthly Data'!O:O,Calculations!$C$116+MOD(AM69,Calculations!$C$118))+Control!$C$7*Calculations!$C$84*INDEX('Monthly Data'!P:P,Calculations!$C$116+MOD(AM69,Calculations!$C$118))+Control!$C$7*Calculations!$C$85*INDEX('Monthly Data'!Q:Q,Calculations!$C$116+MOD(AM69,Calculations!$C$118))+(1-Control!$C$7*Calculations!$C$87)*INDEX('Monthly Data'!R:R,Calculations!$C$116+MOD(AM69,Calculations!$C$118))</f>
        <v>-7.5539743260223157E-3</v>
      </c>
      <c r="FD69" s="86">
        <f ca="1">Control!$C$7*Calculations!$C$82*INDEX('Monthly Data'!N:N,Calculations!$C$116+MOD(AN69,Calculations!$C$118))+Control!$C$7*Calculations!$C$83*INDEX('Monthly Data'!O:O,Calculations!$C$116+MOD(AN69,Calculations!$C$118))+Control!$C$7*Calculations!$C$84*INDEX('Monthly Data'!P:P,Calculations!$C$116+MOD(AN69,Calculations!$C$118))+Control!$C$7*Calculations!$C$85*INDEX('Monthly Data'!Q:Q,Calculations!$C$116+MOD(AN69,Calculations!$C$118))+(1-Control!$C$7*Calculations!$C$87)*INDEX('Monthly Data'!R:R,Calculations!$C$116+MOD(AN69,Calculations!$C$118))</f>
        <v>1.1106855739851785E-2</v>
      </c>
      <c r="FE69" s="86">
        <f ca="1">Control!$C$7*Calculations!$C$82*INDEX('Monthly Data'!N:N,Calculations!$C$116+MOD(AO69,Calculations!$C$118))+Control!$C$7*Calculations!$C$83*INDEX('Monthly Data'!O:O,Calculations!$C$116+MOD(AO69,Calculations!$C$118))+Control!$C$7*Calculations!$C$84*INDEX('Monthly Data'!P:P,Calculations!$C$116+MOD(AO69,Calculations!$C$118))+Control!$C$7*Calculations!$C$85*INDEX('Monthly Data'!Q:Q,Calculations!$C$116+MOD(AO69,Calculations!$C$118))+(1-Control!$C$7*Calculations!$C$87)*INDEX('Monthly Data'!R:R,Calculations!$C$116+MOD(AO69,Calculations!$C$118))</f>
        <v>3.7118215575026904E-2</v>
      </c>
      <c r="FF69" s="86">
        <f ca="1">Control!$C$7*Calculations!$C$82*INDEX('Monthly Data'!N:N,Calculations!$C$116+MOD(AP69,Calculations!$C$118))+Control!$C$7*Calculations!$C$83*INDEX('Monthly Data'!O:O,Calculations!$C$116+MOD(AP69,Calculations!$C$118))+Control!$C$7*Calculations!$C$84*INDEX('Monthly Data'!P:P,Calculations!$C$116+MOD(AP69,Calculations!$C$118))+Control!$C$7*Calculations!$C$85*INDEX('Monthly Data'!Q:Q,Calculations!$C$116+MOD(AP69,Calculations!$C$118))+(1-Control!$C$7*Calculations!$C$87)*INDEX('Monthly Data'!R:R,Calculations!$C$116+MOD(AP69,Calculations!$C$118))</f>
        <v>1.5115046179922851E-2</v>
      </c>
      <c r="FG69" s="86">
        <f ca="1">Control!$C$7*Calculations!$C$82*INDEX('Monthly Data'!N:N,Calculations!$C$116+MOD(AQ69,Calculations!$C$118))+Control!$C$7*Calculations!$C$83*INDEX('Monthly Data'!O:O,Calculations!$C$116+MOD(AQ69,Calculations!$C$118))+Control!$C$7*Calculations!$C$84*INDEX('Monthly Data'!P:P,Calculations!$C$116+MOD(AQ69,Calculations!$C$118))+Control!$C$7*Calculations!$C$85*INDEX('Monthly Data'!Q:Q,Calculations!$C$116+MOD(AQ69,Calculations!$C$118))+(1-Control!$C$7*Calculations!$C$87)*INDEX('Monthly Data'!R:R,Calculations!$C$116+MOD(AQ69,Calculations!$C$118))</f>
        <v>1.7831091590102856E-2</v>
      </c>
      <c r="FH69" s="86">
        <f ca="1">Control!$C$7*Calculations!$C$82*INDEX('Monthly Data'!N:N,Calculations!$C$116+MOD(AR69,Calculations!$C$118))+Control!$C$7*Calculations!$C$83*INDEX('Monthly Data'!O:O,Calculations!$C$116+MOD(AR69,Calculations!$C$118))+Control!$C$7*Calculations!$C$84*INDEX('Monthly Data'!P:P,Calculations!$C$116+MOD(AR69,Calculations!$C$118))+Control!$C$7*Calculations!$C$85*INDEX('Monthly Data'!Q:Q,Calculations!$C$116+MOD(AR69,Calculations!$C$118))+(1-Control!$C$7*Calculations!$C$87)*INDEX('Monthly Data'!R:R,Calculations!$C$116+MOD(AR69,Calculations!$C$118))</f>
        <v>1.7599621212565995E-2</v>
      </c>
      <c r="FI69" s="86">
        <f ca="1">Control!$C$7*Calculations!$C$82*INDEX('Monthly Data'!N:N,Calculations!$C$116+MOD(AS69,Calculations!$C$118))+Control!$C$7*Calculations!$C$83*INDEX('Monthly Data'!O:O,Calculations!$C$116+MOD(AS69,Calculations!$C$118))+Control!$C$7*Calculations!$C$84*INDEX('Monthly Data'!P:P,Calculations!$C$116+MOD(AS69,Calculations!$C$118))+Control!$C$7*Calculations!$C$85*INDEX('Monthly Data'!Q:Q,Calculations!$C$116+MOD(AS69,Calculations!$C$118))+(1-Control!$C$7*Calculations!$C$87)*INDEX('Monthly Data'!R:R,Calculations!$C$116+MOD(AS69,Calculations!$C$118))</f>
        <v>2.0524935548016137E-2</v>
      </c>
      <c r="FJ69" s="86">
        <f ca="1">Control!$C$7*Calculations!$C$82*INDEX('Monthly Data'!N:N,Calculations!$C$116+MOD(AT69,Calculations!$C$118))+Control!$C$7*Calculations!$C$83*INDEX('Monthly Data'!O:O,Calculations!$C$116+MOD(AT69,Calculations!$C$118))+Control!$C$7*Calculations!$C$84*INDEX('Monthly Data'!P:P,Calculations!$C$116+MOD(AT69,Calculations!$C$118))+Control!$C$7*Calculations!$C$85*INDEX('Monthly Data'!Q:Q,Calculations!$C$116+MOD(AT69,Calculations!$C$118))+(1-Control!$C$7*Calculations!$C$87)*INDEX('Monthly Data'!R:R,Calculations!$C$116+MOD(AT69,Calculations!$C$118))</f>
        <v>-1.4213734788548189E-2</v>
      </c>
      <c r="FK69" s="86">
        <f ca="1">Control!$C$7*Calculations!$C$82*INDEX('Monthly Data'!N:N,Calculations!$C$116+MOD(AU69,Calculations!$C$118))+Control!$C$7*Calculations!$C$83*INDEX('Monthly Data'!O:O,Calculations!$C$116+MOD(AU69,Calculations!$C$118))+Control!$C$7*Calculations!$C$84*INDEX('Monthly Data'!P:P,Calculations!$C$116+MOD(AU69,Calculations!$C$118))+Control!$C$7*Calculations!$C$85*INDEX('Monthly Data'!Q:Q,Calculations!$C$116+MOD(AU69,Calculations!$C$118))+(1-Control!$C$7*Calculations!$C$87)*INDEX('Monthly Data'!R:R,Calculations!$C$116+MOD(AU69,Calculations!$C$118))</f>
        <v>3.0957942835585645E-2</v>
      </c>
      <c r="FL69" s="86">
        <f ca="1">Control!$C$7*Calculations!$C$82*INDEX('Monthly Data'!N:N,Calculations!$C$116+MOD(AV69,Calculations!$C$118))+Control!$C$7*Calculations!$C$83*INDEX('Monthly Data'!O:O,Calculations!$C$116+MOD(AV69,Calculations!$C$118))+Control!$C$7*Calculations!$C$84*INDEX('Monthly Data'!P:P,Calculations!$C$116+MOD(AV69,Calculations!$C$118))+Control!$C$7*Calculations!$C$85*INDEX('Monthly Data'!Q:Q,Calculations!$C$116+MOD(AV69,Calculations!$C$118))+(1-Control!$C$7*Calculations!$C$87)*INDEX('Monthly Data'!R:R,Calculations!$C$116+MOD(AV69,Calculations!$C$118))</f>
        <v>1.2435425892067014E-2</v>
      </c>
      <c r="FM69" s="86">
        <f ca="1">Control!$C$7*Calculations!$C$82*INDEX('Monthly Data'!N:N,Calculations!$C$116+MOD(AW69,Calculations!$C$118))+Control!$C$7*Calculations!$C$83*INDEX('Monthly Data'!O:O,Calculations!$C$116+MOD(AW69,Calculations!$C$118))+Control!$C$7*Calculations!$C$84*INDEX('Monthly Data'!P:P,Calculations!$C$116+MOD(AW69,Calculations!$C$118))+Control!$C$7*Calculations!$C$85*INDEX('Monthly Data'!Q:Q,Calculations!$C$116+MOD(AW69,Calculations!$C$118))+(1-Control!$C$7*Calculations!$C$87)*INDEX('Monthly Data'!R:R,Calculations!$C$116+MOD(AW69,Calculations!$C$118))</f>
        <v>1.1702576456120543E-2</v>
      </c>
      <c r="FN69" s="86">
        <f ca="1">Control!$C$7*Calculations!$C$82*INDEX('Monthly Data'!N:N,Calculations!$C$116+MOD(AX69,Calculations!$C$118))+Control!$C$7*Calculations!$C$83*INDEX('Monthly Data'!O:O,Calculations!$C$116+MOD(AX69,Calculations!$C$118))+Control!$C$7*Calculations!$C$84*INDEX('Monthly Data'!P:P,Calculations!$C$116+MOD(AX69,Calculations!$C$118))+Control!$C$7*Calculations!$C$85*INDEX('Monthly Data'!Q:Q,Calculations!$C$116+MOD(AX69,Calculations!$C$118))+(1-Control!$C$7*Calculations!$C$87)*INDEX('Monthly Data'!R:R,Calculations!$C$116+MOD(AX69,Calculations!$C$118))</f>
        <v>7.857567536297622E-3</v>
      </c>
      <c r="FO69" s="86">
        <f ca="1">Control!$C$7*Calculations!$C$82*INDEX('Monthly Data'!N:N,Calculations!$C$116+MOD(AY69,Calculations!$C$118))+Control!$C$7*Calculations!$C$83*INDEX('Monthly Data'!O:O,Calculations!$C$116+MOD(AY69,Calculations!$C$118))+Control!$C$7*Calculations!$C$84*INDEX('Monthly Data'!P:P,Calculations!$C$116+MOD(AY69,Calculations!$C$118))+Control!$C$7*Calculations!$C$85*INDEX('Monthly Data'!Q:Q,Calculations!$C$116+MOD(AY69,Calculations!$C$118))+(1-Control!$C$7*Calculations!$C$87)*INDEX('Monthly Data'!R:R,Calculations!$C$116+MOD(AY69,Calculations!$C$118))</f>
        <v>3.8809817903524786E-2</v>
      </c>
      <c r="FP69" s="86">
        <f ca="1">Control!$C$7*Calculations!$C$82*INDEX('Monthly Data'!N:N,Calculations!$C$116+MOD(AZ69,Calculations!$C$118))+Control!$C$7*Calculations!$C$83*INDEX('Monthly Data'!O:O,Calculations!$C$116+MOD(AZ69,Calculations!$C$118))+Control!$C$7*Calculations!$C$84*INDEX('Monthly Data'!P:P,Calculations!$C$116+MOD(AZ69,Calculations!$C$118))+Control!$C$7*Calculations!$C$85*INDEX('Monthly Data'!Q:Q,Calculations!$C$116+MOD(AZ69,Calculations!$C$118))+(1-Control!$C$7*Calculations!$C$87)*INDEX('Monthly Data'!R:R,Calculations!$C$116+MOD(AZ69,Calculations!$C$118))</f>
        <v>4.4327772793586687E-3</v>
      </c>
      <c r="FQ69" s="86">
        <f ca="1">Control!$C$7*Calculations!$C$82*INDEX('Monthly Data'!N:N,Calculations!$C$116+MOD(BA69,Calculations!$C$118))+Control!$C$7*Calculations!$C$83*INDEX('Monthly Data'!O:O,Calculations!$C$116+MOD(BA69,Calculations!$C$118))+Control!$C$7*Calculations!$C$84*INDEX('Monthly Data'!P:P,Calculations!$C$116+MOD(BA69,Calculations!$C$118))+Control!$C$7*Calculations!$C$85*INDEX('Monthly Data'!Q:Q,Calculations!$C$116+MOD(BA69,Calculations!$C$118))+(1-Control!$C$7*Calculations!$C$87)*INDEX('Monthly Data'!R:R,Calculations!$C$116+MOD(BA69,Calculations!$C$118))</f>
        <v>6.2631896128884862E-3</v>
      </c>
      <c r="FR69" s="86">
        <f ca="1">Control!$C$7*Calculations!$C$82*INDEX('Monthly Data'!N:N,Calculations!$C$116+MOD(BB69,Calculations!$C$118))+Control!$C$7*Calculations!$C$83*INDEX('Monthly Data'!O:O,Calculations!$C$116+MOD(BB69,Calculations!$C$118))+Control!$C$7*Calculations!$C$84*INDEX('Monthly Data'!P:P,Calculations!$C$116+MOD(BB69,Calculations!$C$118))+Control!$C$7*Calculations!$C$85*INDEX('Monthly Data'!Q:Q,Calculations!$C$116+MOD(BB69,Calculations!$C$118))+(1-Control!$C$7*Calculations!$C$87)*INDEX('Monthly Data'!R:R,Calculations!$C$116+MOD(BB69,Calculations!$C$118))</f>
        <v>1.1106855739851785E-2</v>
      </c>
      <c r="FS69" s="86">
        <f ca="1">Control!$C$7*Calculations!$C$82*INDEX('Monthly Data'!N:N,Calculations!$C$116+MOD(BC69,Calculations!$C$118))+Control!$C$7*Calculations!$C$83*INDEX('Monthly Data'!O:O,Calculations!$C$116+MOD(BC69,Calculations!$C$118))+Control!$C$7*Calculations!$C$84*INDEX('Monthly Data'!P:P,Calculations!$C$116+MOD(BC69,Calculations!$C$118))+Control!$C$7*Calculations!$C$85*INDEX('Monthly Data'!Q:Q,Calculations!$C$116+MOD(BC69,Calculations!$C$118))+(1-Control!$C$7*Calculations!$C$87)*INDEX('Monthly Data'!R:R,Calculations!$C$116+MOD(BC69,Calculations!$C$118))</f>
        <v>-2.5419860972892394E-2</v>
      </c>
      <c r="FT69" s="86">
        <f ca="1">Control!$C$7*Calculations!$C$82*INDEX('Monthly Data'!N:N,Calculations!$C$116+MOD(BD69,Calculations!$C$118))+Control!$C$7*Calculations!$C$83*INDEX('Monthly Data'!O:O,Calculations!$C$116+MOD(BD69,Calculations!$C$118))+Control!$C$7*Calculations!$C$84*INDEX('Monthly Data'!P:P,Calculations!$C$116+MOD(BD69,Calculations!$C$118))+Control!$C$7*Calculations!$C$85*INDEX('Monthly Data'!Q:Q,Calculations!$C$116+MOD(BD69,Calculations!$C$118))+(1-Control!$C$7*Calculations!$C$87)*INDEX('Monthly Data'!R:R,Calculations!$C$116+MOD(BD69,Calculations!$C$118))</f>
        <v>4.2795950888382334E-3</v>
      </c>
      <c r="FU69" s="86">
        <f ca="1">Control!$C$7*Calculations!$C$82*INDEX('Monthly Data'!N:N,Calculations!$C$116+MOD(BE69,Calculations!$C$118))+Control!$C$7*Calculations!$C$83*INDEX('Monthly Data'!O:O,Calculations!$C$116+MOD(BE69,Calculations!$C$118))+Control!$C$7*Calculations!$C$84*INDEX('Monthly Data'!P:P,Calculations!$C$116+MOD(BE69,Calculations!$C$118))+Control!$C$7*Calculations!$C$85*INDEX('Monthly Data'!Q:Q,Calculations!$C$116+MOD(BE69,Calculations!$C$118))+(1-Control!$C$7*Calculations!$C$87)*INDEX('Monthly Data'!R:R,Calculations!$C$116+MOD(BE69,Calculations!$C$118))</f>
        <v>-4.0413381192162513E-2</v>
      </c>
      <c r="FV69" s="86">
        <f ca="1">Control!$C$7*Calculations!$C$82*INDEX('Monthly Data'!N:N,Calculations!$C$116+MOD(BF69,Calculations!$C$118))+Control!$C$7*Calculations!$C$83*INDEX('Monthly Data'!O:O,Calculations!$C$116+MOD(BF69,Calculations!$C$118))+Control!$C$7*Calculations!$C$84*INDEX('Monthly Data'!P:P,Calculations!$C$116+MOD(BF69,Calculations!$C$118))+Control!$C$7*Calculations!$C$85*INDEX('Monthly Data'!Q:Q,Calculations!$C$116+MOD(BF69,Calculations!$C$118))+(1-Control!$C$7*Calculations!$C$87)*INDEX('Monthly Data'!R:R,Calculations!$C$116+MOD(BF69,Calculations!$C$118))</f>
        <v>-3.299557342782896E-2</v>
      </c>
      <c r="FW69" s="86">
        <f ca="1">Control!$C$7*Calculations!$C$82*INDEX('Monthly Data'!N:N,Calculations!$C$116+MOD(BG69,Calculations!$C$118))+Control!$C$7*Calculations!$C$83*INDEX('Monthly Data'!O:O,Calculations!$C$116+MOD(BG69,Calculations!$C$118))+Control!$C$7*Calculations!$C$84*INDEX('Monthly Data'!P:P,Calculations!$C$116+MOD(BG69,Calculations!$C$118))+Control!$C$7*Calculations!$C$85*INDEX('Monthly Data'!Q:Q,Calculations!$C$116+MOD(BG69,Calculations!$C$118))+(1-Control!$C$7*Calculations!$C$87)*INDEX('Monthly Data'!R:R,Calculations!$C$116+MOD(BG69,Calculations!$C$118))</f>
        <v>1.142101364887867E-2</v>
      </c>
      <c r="FX69" s="86">
        <f ca="1">Control!$C$7*Calculations!$C$82*INDEX('Monthly Data'!N:N,Calculations!$C$116+MOD(BH69,Calculations!$C$118))+Control!$C$7*Calculations!$C$83*INDEX('Monthly Data'!O:O,Calculations!$C$116+MOD(BH69,Calculations!$C$118))+Control!$C$7*Calculations!$C$84*INDEX('Monthly Data'!P:P,Calculations!$C$116+MOD(BH69,Calculations!$C$118))+Control!$C$7*Calculations!$C$85*INDEX('Monthly Data'!Q:Q,Calculations!$C$116+MOD(BH69,Calculations!$C$118))+(1-Control!$C$7*Calculations!$C$87)*INDEX('Monthly Data'!R:R,Calculations!$C$116+MOD(BH69,Calculations!$C$118))</f>
        <v>-4.3408051735618014E-2</v>
      </c>
      <c r="FY69" s="86">
        <f ca="1">Control!$C$7*Calculations!$C$82*INDEX('Monthly Data'!N:N,Calculations!$C$116+MOD(BI69,Calculations!$C$118))+Control!$C$7*Calculations!$C$83*INDEX('Monthly Data'!O:O,Calculations!$C$116+MOD(BI69,Calculations!$C$118))+Control!$C$7*Calculations!$C$84*INDEX('Monthly Data'!P:P,Calculations!$C$116+MOD(BI69,Calculations!$C$118))+Control!$C$7*Calculations!$C$85*INDEX('Monthly Data'!Q:Q,Calculations!$C$116+MOD(BI69,Calculations!$C$118))+(1-Control!$C$7*Calculations!$C$87)*INDEX('Monthly Data'!R:R,Calculations!$C$116+MOD(BI69,Calculations!$C$118))</f>
        <v>2.4842166689046628E-2</v>
      </c>
      <c r="FZ69" s="86">
        <f ca="1">Control!$C$7*Calculations!$C$82*INDEX('Monthly Data'!N:N,Calculations!$C$116+MOD(BJ69,Calculations!$C$118))+Control!$C$7*Calculations!$C$83*INDEX('Monthly Data'!O:O,Calculations!$C$116+MOD(BJ69,Calculations!$C$118))+Control!$C$7*Calculations!$C$84*INDEX('Monthly Data'!P:P,Calculations!$C$116+MOD(BJ69,Calculations!$C$118))+Control!$C$7*Calculations!$C$85*INDEX('Monthly Data'!Q:Q,Calculations!$C$116+MOD(BJ69,Calculations!$C$118))+(1-Control!$C$7*Calculations!$C$87)*INDEX('Monthly Data'!R:R,Calculations!$C$116+MOD(BJ69,Calculations!$C$118))</f>
        <v>3.5231336013669103E-2</v>
      </c>
      <c r="GA69" s="86">
        <f ca="1">Control!$C$7*Calculations!$C$82*INDEX('Monthly Data'!N:N,Calculations!$C$116+MOD(BK69,Calculations!$C$118))+Control!$C$7*Calculations!$C$83*INDEX('Monthly Data'!O:O,Calculations!$C$116+MOD(BK69,Calculations!$C$118))+Control!$C$7*Calculations!$C$84*INDEX('Monthly Data'!P:P,Calculations!$C$116+MOD(BK69,Calculations!$C$118))+Control!$C$7*Calculations!$C$85*INDEX('Monthly Data'!Q:Q,Calculations!$C$116+MOD(BK69,Calculations!$C$118))+(1-Control!$C$7*Calculations!$C$87)*INDEX('Monthly Data'!R:R,Calculations!$C$116+MOD(BK69,Calculations!$C$118))</f>
        <v>5.8868730207813358E-3</v>
      </c>
      <c r="GB69" s="86">
        <f ca="1">Control!$C$7*Calculations!$C$82*INDEX('Monthly Data'!N:N,Calculations!$C$116+MOD(BL69,Calculations!$C$118))+Control!$C$7*Calculations!$C$83*INDEX('Monthly Data'!O:O,Calculations!$C$116+MOD(BL69,Calculations!$C$118))+Control!$C$7*Calculations!$C$84*INDEX('Monthly Data'!P:P,Calculations!$C$116+MOD(BL69,Calculations!$C$118))+Control!$C$7*Calculations!$C$85*INDEX('Monthly Data'!Q:Q,Calculations!$C$116+MOD(BL69,Calculations!$C$118))+(1-Control!$C$7*Calculations!$C$87)*INDEX('Monthly Data'!R:R,Calculations!$C$116+MOD(BL69,Calculations!$C$118))</f>
        <v>3.4808428836917149E-3</v>
      </c>
      <c r="GC69" s="86">
        <f ca="1">Control!$C$7*Calculations!$C$82*INDEX('Monthly Data'!N:N,Calculations!$C$116+MOD(BM69,Calculations!$C$118))+Control!$C$7*Calculations!$C$83*INDEX('Monthly Data'!O:O,Calculations!$C$116+MOD(BM69,Calculations!$C$118))+Control!$C$7*Calculations!$C$84*INDEX('Monthly Data'!P:P,Calculations!$C$116+MOD(BM69,Calculations!$C$118))+Control!$C$7*Calculations!$C$85*INDEX('Monthly Data'!Q:Q,Calculations!$C$116+MOD(BM69,Calculations!$C$118))+(1-Control!$C$7*Calculations!$C$87)*INDEX('Monthly Data'!R:R,Calculations!$C$116+MOD(BM69,Calculations!$C$118))</f>
        <v>2.1918137743539623E-2</v>
      </c>
      <c r="GD69" s="86">
        <f ca="1">Control!$C$7*Calculations!$C$82*INDEX('Monthly Data'!N:N,Calculations!$C$116+MOD(BN69,Calculations!$C$118))+Control!$C$7*Calculations!$C$83*INDEX('Monthly Data'!O:O,Calculations!$C$116+MOD(BN69,Calculations!$C$118))+Control!$C$7*Calculations!$C$84*INDEX('Monthly Data'!P:P,Calculations!$C$116+MOD(BN69,Calculations!$C$118))+Control!$C$7*Calculations!$C$85*INDEX('Monthly Data'!Q:Q,Calculations!$C$116+MOD(BN69,Calculations!$C$118))+(1-Control!$C$7*Calculations!$C$87)*INDEX('Monthly Data'!R:R,Calculations!$C$116+MOD(BN69,Calculations!$C$118))</f>
        <v>1.7472933988537529E-2</v>
      </c>
      <c r="GE69" s="86">
        <f ca="1">Control!$C$7*Calculations!$C$82*INDEX('Monthly Data'!N:N,Calculations!$C$116+MOD(BO69,Calculations!$C$118))+Control!$C$7*Calculations!$C$83*INDEX('Monthly Data'!O:O,Calculations!$C$116+MOD(BO69,Calculations!$C$118))+Control!$C$7*Calculations!$C$84*INDEX('Monthly Data'!P:P,Calculations!$C$116+MOD(BO69,Calculations!$C$118))+Control!$C$7*Calculations!$C$85*INDEX('Monthly Data'!Q:Q,Calculations!$C$116+MOD(BO69,Calculations!$C$118))+(1-Control!$C$7*Calculations!$C$87)*INDEX('Monthly Data'!R:R,Calculations!$C$116+MOD(BO69,Calculations!$C$118))</f>
        <v>-2.5168357537820856E-4</v>
      </c>
      <c r="GF69" s="86">
        <f ca="1">Control!$C$7*Calculations!$C$82*INDEX('Monthly Data'!N:N,Calculations!$C$116+MOD(BP69,Calculations!$C$118))+Control!$C$7*Calculations!$C$83*INDEX('Monthly Data'!O:O,Calculations!$C$116+MOD(BP69,Calculations!$C$118))+Control!$C$7*Calculations!$C$84*INDEX('Monthly Data'!P:P,Calculations!$C$116+MOD(BP69,Calculations!$C$118))+Control!$C$7*Calculations!$C$85*INDEX('Monthly Data'!Q:Q,Calculations!$C$116+MOD(BP69,Calculations!$C$118))+(1-Control!$C$7*Calculations!$C$87)*INDEX('Monthly Data'!R:R,Calculations!$C$116+MOD(BP69,Calculations!$C$118))</f>
        <v>2.377894462657602E-2</v>
      </c>
      <c r="GG69" s="86">
        <f ca="1">Control!$C$7*Calculations!$C$82*INDEX('Monthly Data'!N:N,Calculations!$C$116+MOD(BQ69,Calculations!$C$118))+Control!$C$7*Calculations!$C$83*INDEX('Monthly Data'!O:O,Calculations!$C$116+MOD(BQ69,Calculations!$C$118))+Control!$C$7*Calculations!$C$84*INDEX('Monthly Data'!P:P,Calculations!$C$116+MOD(BQ69,Calculations!$C$118))+Control!$C$7*Calculations!$C$85*INDEX('Monthly Data'!Q:Q,Calculations!$C$116+MOD(BQ69,Calculations!$C$118))+(1-Control!$C$7*Calculations!$C$87)*INDEX('Monthly Data'!R:R,Calculations!$C$116+MOD(BQ69,Calculations!$C$118))</f>
        <v>1.0627294914941248E-2</v>
      </c>
      <c r="GH69" s="86">
        <f ca="1">Control!$C$7*Calculations!$C$82*INDEX('Monthly Data'!N:N,Calculations!$C$116+MOD(BR69,Calculations!$C$118))+Control!$C$7*Calculations!$C$83*INDEX('Monthly Data'!O:O,Calculations!$C$116+MOD(BR69,Calculations!$C$118))+Control!$C$7*Calculations!$C$84*INDEX('Monthly Data'!P:P,Calculations!$C$116+MOD(BR69,Calculations!$C$118))+Control!$C$7*Calculations!$C$85*INDEX('Monthly Data'!Q:Q,Calculations!$C$116+MOD(BR69,Calculations!$C$118))+(1-Control!$C$7*Calculations!$C$87)*INDEX('Monthly Data'!R:R,Calculations!$C$116+MOD(BR69,Calculations!$C$118))</f>
        <v>1.0018681835149534E-3</v>
      </c>
      <c r="GI69" s="86">
        <f ca="1">Control!$C$7*Calculations!$C$82*INDEX('Monthly Data'!N:N,Calculations!$C$116+MOD(BS69,Calculations!$C$118))+Control!$C$7*Calculations!$C$83*INDEX('Monthly Data'!O:O,Calculations!$C$116+MOD(BS69,Calculations!$C$118))+Control!$C$7*Calculations!$C$84*INDEX('Monthly Data'!P:P,Calculations!$C$116+MOD(BS69,Calculations!$C$118))+Control!$C$7*Calculations!$C$85*INDEX('Monthly Data'!Q:Q,Calculations!$C$116+MOD(BS69,Calculations!$C$118))+(1-Control!$C$7*Calculations!$C$87)*INDEX('Monthly Data'!R:R,Calculations!$C$116+MOD(BS69,Calculations!$C$118))</f>
        <v>1.1702576456120543E-2</v>
      </c>
      <c r="GJ69" s="86">
        <f ca="1">Control!$C$7*Calculations!$C$82*INDEX('Monthly Data'!N:N,Calculations!$C$116+MOD(BT69,Calculations!$C$118))+Control!$C$7*Calculations!$C$83*INDEX('Monthly Data'!O:O,Calculations!$C$116+MOD(BT69,Calculations!$C$118))+Control!$C$7*Calculations!$C$84*INDEX('Monthly Data'!P:P,Calculations!$C$116+MOD(BT69,Calculations!$C$118))+Control!$C$7*Calculations!$C$85*INDEX('Monthly Data'!Q:Q,Calculations!$C$116+MOD(BT69,Calculations!$C$118))+(1-Control!$C$7*Calculations!$C$87)*INDEX('Monthly Data'!R:R,Calculations!$C$116+MOD(BT69,Calculations!$C$118))</f>
        <v>-7.8872955230675015E-3</v>
      </c>
      <c r="GK69" s="86">
        <f ca="1">Control!$C$7*Calculations!$C$82*INDEX('Monthly Data'!N:N,Calculations!$C$116+MOD(BU69,Calculations!$C$118))+Control!$C$7*Calculations!$C$83*INDEX('Monthly Data'!O:O,Calculations!$C$116+MOD(BU69,Calculations!$C$118))+Control!$C$7*Calculations!$C$84*INDEX('Monthly Data'!P:P,Calculations!$C$116+MOD(BU69,Calculations!$C$118))+Control!$C$7*Calculations!$C$85*INDEX('Monthly Data'!Q:Q,Calculations!$C$116+MOD(BU69,Calculations!$C$118))+(1-Control!$C$7*Calculations!$C$87)*INDEX('Monthly Data'!R:R,Calculations!$C$116+MOD(BU69,Calculations!$C$118))</f>
        <v>1.1809891087585166E-2</v>
      </c>
      <c r="GL69" s="86">
        <f ca="1">Control!$C$7*Calculations!$C$82*INDEX('Monthly Data'!N:N,Calculations!$C$116+MOD(BV69,Calculations!$C$118))+Control!$C$7*Calculations!$C$83*INDEX('Monthly Data'!O:O,Calculations!$C$116+MOD(BV69,Calculations!$C$118))+Control!$C$7*Calculations!$C$84*INDEX('Monthly Data'!P:P,Calculations!$C$116+MOD(BV69,Calculations!$C$118))+Control!$C$7*Calculations!$C$85*INDEX('Monthly Data'!Q:Q,Calculations!$C$116+MOD(BV69,Calculations!$C$118))+(1-Control!$C$7*Calculations!$C$87)*INDEX('Monthly Data'!R:R,Calculations!$C$116+MOD(BV69,Calculations!$C$118))</f>
        <v>-3.8875517825435772E-3</v>
      </c>
      <c r="GM69" s="86">
        <f ca="1">Control!$C$7*Calculations!$C$82*INDEX('Monthly Data'!N:N,Calculations!$C$116+MOD(BW69,Calculations!$C$118))+Control!$C$7*Calculations!$C$83*INDEX('Monthly Data'!O:O,Calculations!$C$116+MOD(BW69,Calculations!$C$118))+Control!$C$7*Calculations!$C$84*INDEX('Monthly Data'!P:P,Calculations!$C$116+MOD(BW69,Calculations!$C$118))+Control!$C$7*Calculations!$C$85*INDEX('Monthly Data'!Q:Q,Calculations!$C$116+MOD(BW69,Calculations!$C$118))+(1-Control!$C$7*Calculations!$C$87)*INDEX('Monthly Data'!R:R,Calculations!$C$116+MOD(BW69,Calculations!$C$118))</f>
        <v>7.9764341593600071E-3</v>
      </c>
      <c r="GN69" s="86">
        <f ca="1">Control!$C$7*Calculations!$C$82*INDEX('Monthly Data'!N:N,Calculations!$C$116+MOD(BX69,Calculations!$C$118))+Control!$C$7*Calculations!$C$83*INDEX('Monthly Data'!O:O,Calculations!$C$116+MOD(BX69,Calculations!$C$118))+Control!$C$7*Calculations!$C$84*INDEX('Monthly Data'!P:P,Calculations!$C$116+MOD(BX69,Calculations!$C$118))+Control!$C$7*Calculations!$C$85*INDEX('Monthly Data'!Q:Q,Calculations!$C$116+MOD(BX69,Calculations!$C$118))+(1-Control!$C$7*Calculations!$C$87)*INDEX('Monthly Data'!R:R,Calculations!$C$116+MOD(BX69,Calculations!$C$118))</f>
        <v>7.9764341593600071E-3</v>
      </c>
      <c r="GO69" s="86">
        <f ca="1">Control!$C$7*Calculations!$C$82*INDEX('Monthly Data'!N:N,Calculations!$C$116+MOD(BY69,Calculations!$C$118))+Control!$C$7*Calculations!$C$83*INDEX('Monthly Data'!O:O,Calculations!$C$116+MOD(BY69,Calculations!$C$118))+Control!$C$7*Calculations!$C$84*INDEX('Monthly Data'!P:P,Calculations!$C$116+MOD(BY69,Calculations!$C$118))+Control!$C$7*Calculations!$C$85*INDEX('Monthly Data'!Q:Q,Calculations!$C$116+MOD(BY69,Calculations!$C$118))+(1-Control!$C$7*Calculations!$C$87)*INDEX('Monthly Data'!R:R,Calculations!$C$116+MOD(BY69,Calculations!$C$118))</f>
        <v>-9.839093431862074E-3</v>
      </c>
      <c r="GP69" s="86">
        <f ca="1">Control!$C$7*Calculations!$C$82*INDEX('Monthly Data'!N:N,Calculations!$C$116+MOD(BZ69,Calculations!$C$118))+Control!$C$7*Calculations!$C$83*INDEX('Monthly Data'!O:O,Calculations!$C$116+MOD(BZ69,Calculations!$C$118))+Control!$C$7*Calculations!$C$84*INDEX('Monthly Data'!P:P,Calculations!$C$116+MOD(BZ69,Calculations!$C$118))+Control!$C$7*Calculations!$C$85*INDEX('Monthly Data'!Q:Q,Calculations!$C$116+MOD(BZ69,Calculations!$C$118))+(1-Control!$C$7*Calculations!$C$87)*INDEX('Monthly Data'!R:R,Calculations!$C$116+MOD(BZ69,Calculations!$C$118))</f>
        <v>1.5108777406081684E-3</v>
      </c>
      <c r="GQ69" s="86">
        <f ca="1">Control!$C$7*Calculations!$C$82*INDEX('Monthly Data'!N:N,Calculations!$C$116+MOD(CA69,Calculations!$C$118))+Control!$C$7*Calculations!$C$83*INDEX('Monthly Data'!O:O,Calculations!$C$116+MOD(CA69,Calculations!$C$118))+Control!$C$7*Calculations!$C$84*INDEX('Monthly Data'!P:P,Calculations!$C$116+MOD(CA69,Calculations!$C$118))+Control!$C$7*Calculations!$C$85*INDEX('Monthly Data'!Q:Q,Calculations!$C$116+MOD(CA69,Calculations!$C$118))+(1-Control!$C$7*Calculations!$C$87)*INDEX('Monthly Data'!R:R,Calculations!$C$116+MOD(CA69,Calculations!$C$118))</f>
        <v>3.127051071655923E-3</v>
      </c>
      <c r="GR69" s="86">
        <f ca="1">Control!$C$7*Calculations!$C$82*INDEX('Monthly Data'!N:N,Calculations!$C$116+MOD(CB69,Calculations!$C$118))+Control!$C$7*Calculations!$C$83*INDEX('Monthly Data'!O:O,Calculations!$C$116+MOD(CB69,Calculations!$C$118))+Control!$C$7*Calculations!$C$84*INDEX('Monthly Data'!P:P,Calculations!$C$116+MOD(CB69,Calculations!$C$118))+Control!$C$7*Calculations!$C$85*INDEX('Monthly Data'!Q:Q,Calculations!$C$116+MOD(CB69,Calculations!$C$118))+(1-Control!$C$7*Calculations!$C$87)*INDEX('Monthly Data'!R:R,Calculations!$C$116+MOD(CB69,Calculations!$C$118))</f>
        <v>1.50127906355989E-2</v>
      </c>
      <c r="GS69" s="86">
        <f ca="1">Control!$C$7*Calculations!$C$82*INDEX('Monthly Data'!N:N,Calculations!$C$116+MOD(CC69,Calculations!$C$118))+Control!$C$7*Calculations!$C$83*INDEX('Monthly Data'!O:O,Calculations!$C$116+MOD(CC69,Calculations!$C$118))+Control!$C$7*Calculations!$C$84*INDEX('Monthly Data'!P:P,Calculations!$C$116+MOD(CC69,Calculations!$C$118))+Control!$C$7*Calculations!$C$85*INDEX('Monthly Data'!Q:Q,Calculations!$C$116+MOD(CC69,Calculations!$C$118))+(1-Control!$C$7*Calculations!$C$87)*INDEX('Monthly Data'!R:R,Calculations!$C$116+MOD(CC69,Calculations!$C$118))</f>
        <v>-1.1360801645249321E-2</v>
      </c>
      <c r="GT69" s="86">
        <f ca="1">Control!$C$7*Calculations!$C$82*INDEX('Monthly Data'!N:N,Calculations!$C$116+MOD(CD69,Calculations!$C$118))+Control!$C$7*Calculations!$C$83*INDEX('Monthly Data'!O:O,Calculations!$C$116+MOD(CD69,Calculations!$C$118))+Control!$C$7*Calculations!$C$84*INDEX('Monthly Data'!P:P,Calculations!$C$116+MOD(CD69,Calculations!$C$118))+Control!$C$7*Calculations!$C$85*INDEX('Monthly Data'!Q:Q,Calculations!$C$116+MOD(CD69,Calculations!$C$118))+(1-Control!$C$7*Calculations!$C$87)*INDEX('Monthly Data'!R:R,Calculations!$C$116+MOD(CD69,Calculations!$C$118))</f>
        <v>-6.1115617667135171E-2</v>
      </c>
      <c r="GU69" s="86">
        <f ca="1">Control!$C$7*Calculations!$C$82*INDEX('Monthly Data'!N:N,Calculations!$C$116+MOD(CE69,Calculations!$C$118))+Control!$C$7*Calculations!$C$83*INDEX('Monthly Data'!O:O,Calculations!$C$116+MOD(CE69,Calculations!$C$118))+Control!$C$7*Calculations!$C$84*INDEX('Monthly Data'!P:P,Calculations!$C$116+MOD(CE69,Calculations!$C$118))+Control!$C$7*Calculations!$C$85*INDEX('Monthly Data'!Q:Q,Calculations!$C$116+MOD(CE69,Calculations!$C$118))+(1-Control!$C$7*Calculations!$C$87)*INDEX('Monthly Data'!R:R,Calculations!$C$116+MOD(CE69,Calculations!$C$118))</f>
        <v>7.5897487599915015E-3</v>
      </c>
      <c r="GV69" s="86">
        <f ca="1">Control!$C$7*Calculations!$C$82*INDEX('Monthly Data'!N:N,Calculations!$C$116+MOD(CF69,Calculations!$C$118))+Control!$C$7*Calculations!$C$83*INDEX('Monthly Data'!O:O,Calculations!$C$116+MOD(CF69,Calculations!$C$118))+Control!$C$7*Calculations!$C$84*INDEX('Monthly Data'!P:P,Calculations!$C$116+MOD(CF69,Calculations!$C$118))+Control!$C$7*Calculations!$C$85*INDEX('Monthly Data'!Q:Q,Calculations!$C$116+MOD(CF69,Calculations!$C$118))+(1-Control!$C$7*Calculations!$C$87)*INDEX('Monthly Data'!R:R,Calculations!$C$116+MOD(CF69,Calculations!$C$118))</f>
        <v>1.5758278480433856E-2</v>
      </c>
      <c r="GW69" s="86">
        <f ca="1">Control!$C$7*Calculations!$C$82*INDEX('Monthly Data'!N:N,Calculations!$C$116+MOD(CG69,Calculations!$C$118))+Control!$C$7*Calculations!$C$83*INDEX('Monthly Data'!O:O,Calculations!$C$116+MOD(CG69,Calculations!$C$118))+Control!$C$7*Calculations!$C$84*INDEX('Monthly Data'!P:P,Calculations!$C$116+MOD(CG69,Calculations!$C$118))+Control!$C$7*Calculations!$C$85*INDEX('Monthly Data'!Q:Q,Calculations!$C$116+MOD(CG69,Calculations!$C$118))+(1-Control!$C$7*Calculations!$C$87)*INDEX('Monthly Data'!R:R,Calculations!$C$116+MOD(CG69,Calculations!$C$118))</f>
        <v>2.4722579420195831E-2</v>
      </c>
      <c r="GX69" s="86">
        <f ca="1">Control!$C$7*Calculations!$C$82*INDEX('Monthly Data'!N:N,Calculations!$C$116+MOD(CH69,Calculations!$C$118))+Control!$C$7*Calculations!$C$83*INDEX('Monthly Data'!O:O,Calculations!$C$116+MOD(CH69,Calculations!$C$118))+Control!$C$7*Calculations!$C$84*INDEX('Monthly Data'!P:P,Calculations!$C$116+MOD(CH69,Calculations!$C$118))+Control!$C$7*Calculations!$C$85*INDEX('Monthly Data'!Q:Q,Calculations!$C$116+MOD(CH69,Calculations!$C$118))+(1-Control!$C$7*Calculations!$C$87)*INDEX('Monthly Data'!R:R,Calculations!$C$116+MOD(CH69,Calculations!$C$118))</f>
        <v>1.2954540023127663E-2</v>
      </c>
      <c r="GY69" s="86">
        <f ca="1">Control!$C$7*Calculations!$C$82*INDEX('Monthly Data'!N:N,Calculations!$C$116+MOD(CI69,Calculations!$C$118))+Control!$C$7*Calculations!$C$83*INDEX('Monthly Data'!O:O,Calculations!$C$116+MOD(CI69,Calculations!$C$118))+Control!$C$7*Calculations!$C$84*INDEX('Monthly Data'!P:P,Calculations!$C$116+MOD(CI69,Calculations!$C$118))+Control!$C$7*Calculations!$C$85*INDEX('Monthly Data'!Q:Q,Calculations!$C$116+MOD(CI69,Calculations!$C$118))+(1-Control!$C$7*Calculations!$C$87)*INDEX('Monthly Data'!R:R,Calculations!$C$116+MOD(CI69,Calculations!$C$118))</f>
        <v>5.1279584938936244E-2</v>
      </c>
      <c r="GZ69" s="86">
        <f ca="1">Control!$C$7*Calculations!$C$82*INDEX('Monthly Data'!N:N,Calculations!$C$116+MOD(CJ69,Calculations!$C$118))+Control!$C$7*Calculations!$C$83*INDEX('Monthly Data'!O:O,Calculations!$C$116+MOD(CJ69,Calculations!$C$118))+Control!$C$7*Calculations!$C$84*INDEX('Monthly Data'!P:P,Calculations!$C$116+MOD(CJ69,Calculations!$C$118))+Control!$C$7*Calculations!$C$85*INDEX('Monthly Data'!Q:Q,Calculations!$C$116+MOD(CJ69,Calculations!$C$118))+(1-Control!$C$7*Calculations!$C$87)*INDEX('Monthly Data'!R:R,Calculations!$C$116+MOD(CJ69,Calculations!$C$118))</f>
        <v>-9.8327855560634558E-3</v>
      </c>
      <c r="HA69" s="86">
        <f ca="1">Control!$C$7*Calculations!$C$82*INDEX('Monthly Data'!N:N,Calculations!$C$116+MOD(CK69,Calculations!$C$118))+Control!$C$7*Calculations!$C$83*INDEX('Monthly Data'!O:O,Calculations!$C$116+MOD(CK69,Calculations!$C$118))+Control!$C$7*Calculations!$C$84*INDEX('Monthly Data'!P:P,Calculations!$C$116+MOD(CK69,Calculations!$C$118))+Control!$C$7*Calculations!$C$85*INDEX('Monthly Data'!Q:Q,Calculations!$C$116+MOD(CK69,Calculations!$C$118))+(1-Control!$C$7*Calculations!$C$87)*INDEX('Monthly Data'!R:R,Calculations!$C$116+MOD(CK69,Calculations!$C$118))</f>
        <v>1.5758278480433856E-2</v>
      </c>
      <c r="HB69" s="86">
        <f ca="1">Control!$C$7*Calculations!$C$82*INDEX('Monthly Data'!N:N,Calculations!$C$116+MOD(CL69,Calculations!$C$118))+Control!$C$7*Calculations!$C$83*INDEX('Monthly Data'!O:O,Calculations!$C$116+MOD(CL69,Calculations!$C$118))+Control!$C$7*Calculations!$C$84*INDEX('Monthly Data'!P:P,Calculations!$C$116+MOD(CL69,Calculations!$C$118))+Control!$C$7*Calculations!$C$85*INDEX('Monthly Data'!Q:Q,Calculations!$C$116+MOD(CL69,Calculations!$C$118))+(1-Control!$C$7*Calculations!$C$87)*INDEX('Monthly Data'!R:R,Calculations!$C$116+MOD(CL69,Calculations!$C$118))</f>
        <v>-4.3408051735618014E-2</v>
      </c>
      <c r="HC69" s="86">
        <f ca="1">Control!$C$7*Calculations!$C$82*INDEX('Monthly Data'!N:N,Calculations!$C$116+MOD(CM69,Calculations!$C$118))+Control!$C$7*Calculations!$C$83*INDEX('Monthly Data'!O:O,Calculations!$C$116+MOD(CM69,Calculations!$C$118))+Control!$C$7*Calculations!$C$84*INDEX('Monthly Data'!P:P,Calculations!$C$116+MOD(CM69,Calculations!$C$118))+Control!$C$7*Calculations!$C$85*INDEX('Monthly Data'!Q:Q,Calculations!$C$116+MOD(CM69,Calculations!$C$118))+(1-Control!$C$7*Calculations!$C$87)*INDEX('Monthly Data'!R:R,Calculations!$C$116+MOD(CM69,Calculations!$C$118))</f>
        <v>1.0353752315110615E-2</v>
      </c>
      <c r="HD69" s="86">
        <f ca="1">Control!$C$7*Calculations!$C$82*INDEX('Monthly Data'!N:N,Calculations!$C$116+MOD(CN69,Calculations!$C$118))+Control!$C$7*Calculations!$C$83*INDEX('Monthly Data'!O:O,Calculations!$C$116+MOD(CN69,Calculations!$C$118))+Control!$C$7*Calculations!$C$84*INDEX('Monthly Data'!P:P,Calculations!$C$116+MOD(CN69,Calculations!$C$118))+Control!$C$7*Calculations!$C$85*INDEX('Monthly Data'!Q:Q,Calculations!$C$116+MOD(CN69,Calculations!$C$118))+(1-Control!$C$7*Calculations!$C$87)*INDEX('Monthly Data'!R:R,Calculations!$C$116+MOD(CN69,Calculations!$C$118))</f>
        <v>-9.9526758408448549E-3</v>
      </c>
      <c r="HE69" s="86">
        <f ca="1">Control!$C$7*Calculations!$C$82*INDEX('Monthly Data'!N:N,Calculations!$C$116+MOD(CO69,Calculations!$C$118))+Control!$C$7*Calculations!$C$83*INDEX('Monthly Data'!O:O,Calculations!$C$116+MOD(CO69,Calculations!$C$118))+Control!$C$7*Calculations!$C$84*INDEX('Monthly Data'!P:P,Calculations!$C$116+MOD(CO69,Calculations!$C$118))+Control!$C$7*Calculations!$C$85*INDEX('Monthly Data'!Q:Q,Calculations!$C$116+MOD(CO69,Calculations!$C$118))+(1-Control!$C$7*Calculations!$C$87)*INDEX('Monthly Data'!R:R,Calculations!$C$116+MOD(CO69,Calculations!$C$118))</f>
        <v>2.5325873776067674E-2</v>
      </c>
      <c r="HF69" s="86">
        <f ca="1">Control!$C$7*Calculations!$C$82*INDEX('Monthly Data'!N:N,Calculations!$C$116+MOD(CP69,Calculations!$C$118))+Control!$C$7*Calculations!$C$83*INDEX('Monthly Data'!O:O,Calculations!$C$116+MOD(CP69,Calculations!$C$118))+Control!$C$7*Calculations!$C$84*INDEX('Monthly Data'!P:P,Calculations!$C$116+MOD(CP69,Calculations!$C$118))+Control!$C$7*Calculations!$C$85*INDEX('Monthly Data'!Q:Q,Calculations!$C$116+MOD(CP69,Calculations!$C$118))+(1-Control!$C$7*Calculations!$C$87)*INDEX('Monthly Data'!R:R,Calculations!$C$116+MOD(CP69,Calculations!$C$118))</f>
        <v>6.3250222980707482E-3</v>
      </c>
      <c r="HG69" s="86">
        <f ca="1">Control!$C$7*Calculations!$C$82*INDEX('Monthly Data'!N:N,Calculations!$C$116+MOD(CQ69,Calculations!$C$118))+Control!$C$7*Calculations!$C$83*INDEX('Monthly Data'!O:O,Calculations!$C$116+MOD(CQ69,Calculations!$C$118))+Control!$C$7*Calculations!$C$84*INDEX('Monthly Data'!P:P,Calculations!$C$116+MOD(CQ69,Calculations!$C$118))+Control!$C$7*Calculations!$C$85*INDEX('Monthly Data'!Q:Q,Calculations!$C$116+MOD(CQ69,Calculations!$C$118))+(1-Control!$C$7*Calculations!$C$87)*INDEX('Monthly Data'!R:R,Calculations!$C$116+MOD(CQ69,Calculations!$C$118))</f>
        <v>-9.9526758408448549E-3</v>
      </c>
      <c r="HH69" s="86">
        <f ca="1">Control!$C$7*Calculations!$C$82*INDEX('Monthly Data'!N:N,Calculations!$C$116+MOD(CR69,Calculations!$C$118))+Control!$C$7*Calculations!$C$83*INDEX('Monthly Data'!O:O,Calculations!$C$116+MOD(CR69,Calculations!$C$118))+Control!$C$7*Calculations!$C$84*INDEX('Monthly Data'!P:P,Calculations!$C$116+MOD(CR69,Calculations!$C$118))+Control!$C$7*Calculations!$C$85*INDEX('Monthly Data'!Q:Q,Calculations!$C$116+MOD(CR69,Calculations!$C$118))+(1-Control!$C$7*Calculations!$C$87)*INDEX('Monthly Data'!R:R,Calculations!$C$116+MOD(CR69,Calculations!$C$118))</f>
        <v>-7.5539743260223157E-3</v>
      </c>
      <c r="HI69" s="86">
        <f ca="1">Control!$C$7*Calculations!$C$82*INDEX('Monthly Data'!N:N,Calculations!$C$116+MOD(CS69,Calculations!$C$118))+Control!$C$7*Calculations!$C$83*INDEX('Monthly Data'!O:O,Calculations!$C$116+MOD(CS69,Calculations!$C$118))+Control!$C$7*Calculations!$C$84*INDEX('Monthly Data'!P:P,Calculations!$C$116+MOD(CS69,Calculations!$C$118))+Control!$C$7*Calculations!$C$85*INDEX('Monthly Data'!Q:Q,Calculations!$C$116+MOD(CS69,Calculations!$C$118))+(1-Control!$C$7*Calculations!$C$87)*INDEX('Monthly Data'!R:R,Calculations!$C$116+MOD(CS69,Calculations!$C$118))</f>
        <v>-3.8875517825435772E-3</v>
      </c>
      <c r="HJ69" s="86">
        <f ca="1">Control!$C$7*Calculations!$C$82*INDEX('Monthly Data'!N:N,Calculations!$C$116+MOD(CT69,Calculations!$C$118))+Control!$C$7*Calculations!$C$83*INDEX('Monthly Data'!O:O,Calculations!$C$116+MOD(CT69,Calculations!$C$118))+Control!$C$7*Calculations!$C$84*INDEX('Monthly Data'!P:P,Calculations!$C$116+MOD(CT69,Calculations!$C$118))+Control!$C$7*Calculations!$C$85*INDEX('Monthly Data'!Q:Q,Calculations!$C$116+MOD(CT69,Calculations!$C$118))+(1-Control!$C$7*Calculations!$C$87)*INDEX('Monthly Data'!R:R,Calculations!$C$116+MOD(CT69,Calculations!$C$118))</f>
        <v>1.1704119272391494E-2</v>
      </c>
      <c r="HK69" s="86">
        <f ca="1">Control!$C$7*Calculations!$C$82*INDEX('Monthly Data'!N:N,Calculations!$C$116+MOD(CU69,Calculations!$C$118))+Control!$C$7*Calculations!$C$83*INDEX('Monthly Data'!O:O,Calculations!$C$116+MOD(CU69,Calculations!$C$118))+Control!$C$7*Calculations!$C$84*INDEX('Monthly Data'!P:P,Calculations!$C$116+MOD(CU69,Calculations!$C$118))+Control!$C$7*Calculations!$C$85*INDEX('Monthly Data'!Q:Q,Calculations!$C$116+MOD(CU69,Calculations!$C$118))+(1-Control!$C$7*Calculations!$C$87)*INDEX('Monthly Data'!R:R,Calculations!$C$116+MOD(CU69,Calculations!$C$118))</f>
        <v>1.1786765492207996E-2</v>
      </c>
      <c r="HL69" s="86">
        <f ca="1">Control!$C$7*Calculations!$C$82*INDEX('Monthly Data'!N:N,Calculations!$C$116+MOD(CV69,Calculations!$C$118))+Control!$C$7*Calculations!$C$83*INDEX('Monthly Data'!O:O,Calculations!$C$116+MOD(CV69,Calculations!$C$118))+Control!$C$7*Calculations!$C$84*INDEX('Monthly Data'!P:P,Calculations!$C$116+MOD(CV69,Calculations!$C$118))+Control!$C$7*Calculations!$C$85*INDEX('Monthly Data'!Q:Q,Calculations!$C$116+MOD(CV69,Calculations!$C$118))+(1-Control!$C$7*Calculations!$C$87)*INDEX('Monthly Data'!R:R,Calculations!$C$116+MOD(CV69,Calculations!$C$118))</f>
        <v>1.046389543479892E-2</v>
      </c>
      <c r="HM69" s="86">
        <f ca="1">Control!$C$7*Calculations!$C$82*INDEX('Monthly Data'!N:N,Calculations!$C$116+MOD(CW69,Calculations!$C$118))+Control!$C$7*Calculations!$C$83*INDEX('Monthly Data'!O:O,Calculations!$C$116+MOD(CW69,Calculations!$C$118))+Control!$C$7*Calculations!$C$84*INDEX('Monthly Data'!P:P,Calculations!$C$116+MOD(CW69,Calculations!$C$118))+Control!$C$7*Calculations!$C$85*INDEX('Monthly Data'!Q:Q,Calculations!$C$116+MOD(CW69,Calculations!$C$118))+(1-Control!$C$7*Calculations!$C$87)*INDEX('Monthly Data'!R:R,Calculations!$C$116+MOD(CW69,Calculations!$C$118))</f>
        <v>2.0524935548016137E-2</v>
      </c>
      <c r="HN69" s="86">
        <f ca="1">Control!$C$7*Calculations!$C$82*INDEX('Monthly Data'!N:N,Calculations!$C$116+MOD(CX69,Calculations!$C$118))+Control!$C$7*Calculations!$C$83*INDEX('Monthly Data'!O:O,Calculations!$C$116+MOD(CX69,Calculations!$C$118))+Control!$C$7*Calculations!$C$84*INDEX('Monthly Data'!P:P,Calculations!$C$116+MOD(CX69,Calculations!$C$118))+Control!$C$7*Calculations!$C$85*INDEX('Monthly Data'!Q:Q,Calculations!$C$116+MOD(CX69,Calculations!$C$118))+(1-Control!$C$7*Calculations!$C$87)*INDEX('Monthly Data'!R:R,Calculations!$C$116+MOD(CX69,Calculations!$C$118))</f>
        <v>-2.0259958308006688E-2</v>
      </c>
      <c r="HO69" s="86">
        <f ca="1">Control!$C$7*Calculations!$C$82*INDEX('Monthly Data'!N:N,Calculations!$C$116+MOD(CY69,Calculations!$C$118))+Control!$C$7*Calculations!$C$83*INDEX('Monthly Data'!O:O,Calculations!$C$116+MOD(CY69,Calculations!$C$118))+Control!$C$7*Calculations!$C$84*INDEX('Monthly Data'!P:P,Calculations!$C$116+MOD(CY69,Calculations!$C$118))+Control!$C$7*Calculations!$C$85*INDEX('Monthly Data'!Q:Q,Calculations!$C$116+MOD(CY69,Calculations!$C$118))+(1-Control!$C$7*Calculations!$C$87)*INDEX('Monthly Data'!R:R,Calculations!$C$116+MOD(CY69,Calculations!$C$118))</f>
        <v>1.5758278480433856E-2</v>
      </c>
      <c r="HP69" s="86">
        <f ca="1">Control!$C$7*Calculations!$C$82*INDEX('Monthly Data'!N:N,Calculations!$C$116+MOD(CZ69,Calculations!$C$118))+Control!$C$7*Calculations!$C$83*INDEX('Monthly Data'!O:O,Calculations!$C$116+MOD(CZ69,Calculations!$C$118))+Control!$C$7*Calculations!$C$84*INDEX('Monthly Data'!P:P,Calculations!$C$116+MOD(CZ69,Calculations!$C$118))+Control!$C$7*Calculations!$C$85*INDEX('Monthly Data'!Q:Q,Calculations!$C$116+MOD(CZ69,Calculations!$C$118))+(1-Control!$C$7*Calculations!$C$87)*INDEX('Monthly Data'!R:R,Calculations!$C$116+MOD(CZ69,Calculations!$C$118))</f>
        <v>-1.880155173376722E-2</v>
      </c>
      <c r="HQ69" s="86">
        <f ca="1">Control!$C$7*Calculations!$C$82*INDEX('Monthly Data'!N:N,Calculations!$C$116+MOD(DA69,Calculations!$C$118))+Control!$C$7*Calculations!$C$83*INDEX('Monthly Data'!O:O,Calculations!$C$116+MOD(DA69,Calculations!$C$118))+Control!$C$7*Calculations!$C$84*INDEX('Monthly Data'!P:P,Calculations!$C$116+MOD(DA69,Calculations!$C$118))+Control!$C$7*Calculations!$C$85*INDEX('Monthly Data'!Q:Q,Calculations!$C$116+MOD(DA69,Calculations!$C$118))+(1-Control!$C$7*Calculations!$C$87)*INDEX('Monthly Data'!R:R,Calculations!$C$116+MOD(DA69,Calculations!$C$118))</f>
        <v>3.7596120283497965E-2</v>
      </c>
      <c r="HR69" s="86">
        <f ca="1">Control!$C$7*Calculations!$C$82*INDEX('Monthly Data'!N:N,Calculations!$C$116+MOD(DB69,Calculations!$C$118))+Control!$C$7*Calculations!$C$83*INDEX('Monthly Data'!O:O,Calculations!$C$116+MOD(DB69,Calculations!$C$118))+Control!$C$7*Calculations!$C$84*INDEX('Monthly Data'!P:P,Calculations!$C$116+MOD(DB69,Calculations!$C$118))+Control!$C$7*Calculations!$C$85*INDEX('Monthly Data'!Q:Q,Calculations!$C$116+MOD(DB69,Calculations!$C$118))+(1-Control!$C$7*Calculations!$C$87)*INDEX('Monthly Data'!R:R,Calculations!$C$116+MOD(DB69,Calculations!$C$118))</f>
        <v>1.7484305259657981E-2</v>
      </c>
      <c r="HS69" s="86">
        <f ca="1">Control!$C$7*Calculations!$C$82*INDEX('Monthly Data'!N:N,Calculations!$C$116+MOD(DC69,Calculations!$C$118))+Control!$C$7*Calculations!$C$83*INDEX('Monthly Data'!O:O,Calculations!$C$116+MOD(DC69,Calculations!$C$118))+Control!$C$7*Calculations!$C$84*INDEX('Monthly Data'!P:P,Calculations!$C$116+MOD(DC69,Calculations!$C$118))+Control!$C$7*Calculations!$C$85*INDEX('Monthly Data'!Q:Q,Calculations!$C$116+MOD(DC69,Calculations!$C$118))+(1-Control!$C$7*Calculations!$C$87)*INDEX('Monthly Data'!R:R,Calculations!$C$116+MOD(DC69,Calculations!$C$118))</f>
        <v>1.0478379486191123E-2</v>
      </c>
      <c r="HT69" s="86">
        <f ca="1">Control!$C$7*Calculations!$C$82*INDEX('Monthly Data'!N:N,Calculations!$C$116+MOD(DD69,Calculations!$C$118))+Control!$C$7*Calculations!$C$83*INDEX('Monthly Data'!O:O,Calculations!$C$116+MOD(DD69,Calculations!$C$118))+Control!$C$7*Calculations!$C$84*INDEX('Monthly Data'!P:P,Calculations!$C$116+MOD(DD69,Calculations!$C$118))+Control!$C$7*Calculations!$C$85*INDEX('Monthly Data'!Q:Q,Calculations!$C$116+MOD(DD69,Calculations!$C$118))+(1-Control!$C$7*Calculations!$C$87)*INDEX('Monthly Data'!R:R,Calculations!$C$116+MOD(DD69,Calculations!$C$118))</f>
        <v>8.3814116887657771E-3</v>
      </c>
      <c r="HU69" s="86">
        <f ca="1">Control!$C$7*Calculations!$C$82*INDEX('Monthly Data'!N:N,Calculations!$C$116+MOD(DE69,Calculations!$C$118))+Control!$C$7*Calculations!$C$83*INDEX('Monthly Data'!O:O,Calculations!$C$116+MOD(DE69,Calculations!$C$118))+Control!$C$7*Calculations!$C$84*INDEX('Monthly Data'!P:P,Calculations!$C$116+MOD(DE69,Calculations!$C$118))+Control!$C$7*Calculations!$C$85*INDEX('Monthly Data'!Q:Q,Calculations!$C$116+MOD(DE69,Calculations!$C$118))+(1-Control!$C$7*Calculations!$C$87)*INDEX('Monthly Data'!R:R,Calculations!$C$116+MOD(DE69,Calculations!$C$118))</f>
        <v>7.857567536297622E-3</v>
      </c>
      <c r="HV69" s="86">
        <f ca="1">Control!$C$7*Calculations!$C$82*INDEX('Monthly Data'!N:N,Calculations!$C$116+MOD(DF69,Calculations!$C$118))+Control!$C$7*Calculations!$C$83*INDEX('Monthly Data'!O:O,Calculations!$C$116+MOD(DF69,Calculations!$C$118))+Control!$C$7*Calculations!$C$84*INDEX('Monthly Data'!P:P,Calculations!$C$116+MOD(DF69,Calculations!$C$118))+Control!$C$7*Calculations!$C$85*INDEX('Monthly Data'!Q:Q,Calculations!$C$116+MOD(DF69,Calculations!$C$118))+(1-Control!$C$7*Calculations!$C$87)*INDEX('Monthly Data'!R:R,Calculations!$C$116+MOD(DF69,Calculations!$C$118))</f>
        <v>-7.8872955230675015E-3</v>
      </c>
      <c r="HW69" s="86">
        <f ca="1">Control!$C$7*Calculations!$C$82*INDEX('Monthly Data'!N:N,Calculations!$C$116+MOD(DG69,Calculations!$C$118))+Control!$C$7*Calculations!$C$83*INDEX('Monthly Data'!O:O,Calculations!$C$116+MOD(DG69,Calculations!$C$118))+Control!$C$7*Calculations!$C$84*INDEX('Monthly Data'!P:P,Calculations!$C$116+MOD(DG69,Calculations!$C$118))+Control!$C$7*Calculations!$C$85*INDEX('Monthly Data'!Q:Q,Calculations!$C$116+MOD(DG69,Calculations!$C$118))+(1-Control!$C$7*Calculations!$C$87)*INDEX('Monthly Data'!R:R,Calculations!$C$116+MOD(DG69,Calculations!$C$118))</f>
        <v>5.3309355465453899E-3</v>
      </c>
      <c r="HX69" s="86">
        <f ca="1">Control!$C$7*Calculations!$C$82*INDEX('Monthly Data'!N:N,Calculations!$C$116+MOD(DH69,Calculations!$C$118))+Control!$C$7*Calculations!$C$83*INDEX('Monthly Data'!O:O,Calculations!$C$116+MOD(DH69,Calculations!$C$118))+Control!$C$7*Calculations!$C$84*INDEX('Monthly Data'!P:P,Calculations!$C$116+MOD(DH69,Calculations!$C$118))+Control!$C$7*Calculations!$C$85*INDEX('Monthly Data'!Q:Q,Calculations!$C$116+MOD(DH69,Calculations!$C$118))+(1-Control!$C$7*Calculations!$C$87)*INDEX('Monthly Data'!R:R,Calculations!$C$116+MOD(DH69,Calculations!$C$118))</f>
        <v>1.8695385296339444E-2</v>
      </c>
      <c r="HY69" s="86">
        <f ca="1">Control!$C$7*Calculations!$C$82*INDEX('Monthly Data'!N:N,Calculations!$C$116+MOD(DI69,Calculations!$C$118))+Control!$C$7*Calculations!$C$83*INDEX('Monthly Data'!O:O,Calculations!$C$116+MOD(DI69,Calculations!$C$118))+Control!$C$7*Calculations!$C$84*INDEX('Monthly Data'!P:P,Calculations!$C$116+MOD(DI69,Calculations!$C$118))+Control!$C$7*Calculations!$C$85*INDEX('Monthly Data'!Q:Q,Calculations!$C$116+MOD(DI69,Calculations!$C$118))+(1-Control!$C$7*Calculations!$C$87)*INDEX('Monthly Data'!R:R,Calculations!$C$116+MOD(DI69,Calculations!$C$118))</f>
        <v>5.8868730207813358E-3</v>
      </c>
      <c r="HZ69" s="86">
        <f ca="1">Control!$C$7*Calculations!$C$82*INDEX('Monthly Data'!N:N,Calculations!$C$116+MOD(DJ69,Calculations!$C$118))+Control!$C$7*Calculations!$C$83*INDEX('Monthly Data'!O:O,Calculations!$C$116+MOD(DJ69,Calculations!$C$118))+Control!$C$7*Calculations!$C$84*INDEX('Monthly Data'!P:P,Calculations!$C$116+MOD(DJ69,Calculations!$C$118))+Control!$C$7*Calculations!$C$85*INDEX('Monthly Data'!Q:Q,Calculations!$C$116+MOD(DJ69,Calculations!$C$118))+(1-Control!$C$7*Calculations!$C$87)*INDEX('Monthly Data'!R:R,Calculations!$C$116+MOD(DJ69,Calculations!$C$118))</f>
        <v>5.8868730207813358E-3</v>
      </c>
      <c r="IA69" s="86">
        <f ca="1">Control!$C$7*Calculations!$C$82*INDEX('Monthly Data'!N:N,Calculations!$C$116+MOD(DK69,Calculations!$C$118))+Control!$C$7*Calculations!$C$83*INDEX('Monthly Data'!O:O,Calculations!$C$116+MOD(DK69,Calculations!$C$118))+Control!$C$7*Calculations!$C$84*INDEX('Monthly Data'!P:P,Calculations!$C$116+MOD(DK69,Calculations!$C$118))+Control!$C$7*Calculations!$C$85*INDEX('Monthly Data'!Q:Q,Calculations!$C$116+MOD(DK69,Calculations!$C$118))+(1-Control!$C$7*Calculations!$C$87)*INDEX('Monthly Data'!R:R,Calculations!$C$116+MOD(DK69,Calculations!$C$118))</f>
        <v>5.1279584938936244E-2</v>
      </c>
      <c r="IB69" s="86">
        <f ca="1">Control!$C$7*Calculations!$C$82*INDEX('Monthly Data'!N:N,Calculations!$C$116+MOD(DL69,Calculations!$C$118))+Control!$C$7*Calculations!$C$83*INDEX('Monthly Data'!O:O,Calculations!$C$116+MOD(DL69,Calculations!$C$118))+Control!$C$7*Calculations!$C$84*INDEX('Monthly Data'!P:P,Calculations!$C$116+MOD(DL69,Calculations!$C$118))+Control!$C$7*Calculations!$C$85*INDEX('Monthly Data'!Q:Q,Calculations!$C$116+MOD(DL69,Calculations!$C$118))+(1-Control!$C$7*Calculations!$C$87)*INDEX('Monthly Data'!R:R,Calculations!$C$116+MOD(DL69,Calculations!$C$118))</f>
        <v>1.7831091590102856E-2</v>
      </c>
      <c r="IC69" s="86">
        <f ca="1">Control!$C$7*Calculations!$C$82*INDEX('Monthly Data'!N:N,Calculations!$C$116+MOD(DM69,Calculations!$C$118))+Control!$C$7*Calculations!$C$83*INDEX('Monthly Data'!O:O,Calculations!$C$116+MOD(DM69,Calculations!$C$118))+Control!$C$7*Calculations!$C$84*INDEX('Monthly Data'!P:P,Calculations!$C$116+MOD(DM69,Calculations!$C$118))+Control!$C$7*Calculations!$C$85*INDEX('Monthly Data'!Q:Q,Calculations!$C$116+MOD(DM69,Calculations!$C$118))+(1-Control!$C$7*Calculations!$C$87)*INDEX('Monthly Data'!R:R,Calculations!$C$116+MOD(DM69,Calculations!$C$118))</f>
        <v>-2.0259958308006688E-2</v>
      </c>
      <c r="ID69" s="86">
        <f ca="1">Control!$C$7*Calculations!$C$82*INDEX('Monthly Data'!N:N,Calculations!$C$116+MOD(DN69,Calculations!$C$118))+Control!$C$7*Calculations!$C$83*INDEX('Monthly Data'!O:O,Calculations!$C$116+MOD(DN69,Calculations!$C$118))+Control!$C$7*Calculations!$C$84*INDEX('Monthly Data'!P:P,Calculations!$C$116+MOD(DN69,Calculations!$C$118))+Control!$C$7*Calculations!$C$85*INDEX('Monthly Data'!Q:Q,Calculations!$C$116+MOD(DN69,Calculations!$C$118))+(1-Control!$C$7*Calculations!$C$87)*INDEX('Monthly Data'!R:R,Calculations!$C$116+MOD(DN69,Calculations!$C$118))</f>
        <v>1.5216630695380906E-2</v>
      </c>
      <c r="IE69" s="86">
        <f ca="1">Control!$C$7*Calculations!$C$82*INDEX('Monthly Data'!N:N,Calculations!$C$116+MOD(DO69,Calculations!$C$118))+Control!$C$7*Calculations!$C$83*INDEX('Monthly Data'!O:O,Calculations!$C$116+MOD(DO69,Calculations!$C$118))+Control!$C$7*Calculations!$C$84*INDEX('Monthly Data'!P:P,Calculations!$C$116+MOD(DO69,Calculations!$C$118))+Control!$C$7*Calculations!$C$85*INDEX('Monthly Data'!Q:Q,Calculations!$C$116+MOD(DO69,Calculations!$C$118))+(1-Control!$C$7*Calculations!$C$87)*INDEX('Monthly Data'!R:R,Calculations!$C$116+MOD(DO69,Calculations!$C$118))</f>
        <v>1.7472933988537529E-2</v>
      </c>
      <c r="IF69" s="86">
        <f ca="1">Control!$C$7*Calculations!$C$82*INDEX('Monthly Data'!N:N,Calculations!$C$116+MOD(DP69,Calculations!$C$118))+Control!$C$7*Calculations!$C$83*INDEX('Monthly Data'!O:O,Calculations!$C$116+MOD(DP69,Calculations!$C$118))+Control!$C$7*Calculations!$C$84*INDEX('Monthly Data'!P:P,Calculations!$C$116+MOD(DP69,Calculations!$C$118))+Control!$C$7*Calculations!$C$85*INDEX('Monthly Data'!Q:Q,Calculations!$C$116+MOD(DP69,Calculations!$C$118))+(1-Control!$C$7*Calculations!$C$87)*INDEX('Monthly Data'!R:R,Calculations!$C$116+MOD(DP69,Calculations!$C$118))</f>
        <v>1.8695385296339444E-2</v>
      </c>
      <c r="IG69" s="88">
        <f ca="1">Control!$C$8*(1+DQ69)*(1+DR69)*(1+DS69)*(1+DT69)*(1+DU69)*(1+DV69)*(1+DW69)*(1+DX69)*(1+DY69)*(1+DZ69)*(1+EA69)*(1+EB69)*(1+EC69)*(1+ED69)*(1+EE69)*(1+EF69)*(1+EG69)*(1+EH69)*(1+EI69)*(1+EJ69)*(1+EK69)*(1+EL69)*(1+EM69)*(1+EN69)*(1+EO69)*(1+EP69)*(1+EQ69)*(1+ER69)*(1+ES69)*(1+ET69)*(1+EU69)*(1+EV69)*(1+EW69)*(1+EX69)*(1+EY69)*(1+EZ69)*(1+FA69)*(1+FB69)*(1+FC69)*(1+FD69)*(1+FE69)*(1+FF69)*(1+FG69)*(1+FH69)*(1+FI69)*(1+FJ69)*(1+FK69)*(1+FL69)*(1+FM69)*(1+FN69)*(1+FO69)*(1+FP69)*(1+FQ69)*(1+FR69)*(1+FS69)*(1+FT69)*(1+FU69)*(1+FV69)*(1+FW69)*(1+FX69)*(1+FY69)*(1+FZ69)*(1+GA69)*(1+GB69)*(1+GC69)*(1+GD69)*(1+GE69)*(1+GF69)*(1+GG69)*(1+GH69)*(1+GI69)*(1+GJ69)*(1+GK69)*(1+GL69)*(1+GM69)*(1+GN69)*(1+GO69)*(1+GP69)*(1+GQ69)*(1+GR69)*(1+GS69)*(1+GT69)*(1+GU69)*(1+GV69)*(1+GW69)*(1+GX69)*(1+GY69)*(1+GZ69)*(1+HA69)*(1+HB69)*(1+HC69)*(1+HD69)*(1+HE69)*(1+HF69)*(1+HG69)*(1+HH69)*(1+HI69)*(1+HJ69)*(1+HK69)*(1+HL69)*(1+HM69)*(1+HN69)*(1+HO69)*(1+HP69)*(1+HQ69)*(1+HR69)*(1+HS69)*(1+HT69)*(1+HU69)*(1+HV69)*(1+HW69)*(1+HX69)*(1+HY69)*(1+HZ69)*(1+IA69)*(1+IB69)*(1+IC69)*(1+ID69)*(1+IE69)*(1+IF69)</f>
        <v>96197.399612230613</v>
      </c>
    </row>
    <row r="70" spans="1:241" x14ac:dyDescent="0.25">
      <c r="A70">
        <v>57</v>
      </c>
      <c r="B70">
        <v>29</v>
      </c>
      <c r="C70">
        <v>68</v>
      </c>
      <c r="D70">
        <v>107</v>
      </c>
      <c r="E70">
        <v>60</v>
      </c>
      <c r="F70">
        <v>49</v>
      </c>
      <c r="G70">
        <v>80</v>
      </c>
      <c r="H70">
        <v>101</v>
      </c>
      <c r="I70">
        <v>2</v>
      </c>
      <c r="J70">
        <v>3</v>
      </c>
      <c r="K70">
        <v>78</v>
      </c>
      <c r="L70">
        <v>87</v>
      </c>
      <c r="M70">
        <v>72</v>
      </c>
      <c r="N70">
        <v>105</v>
      </c>
      <c r="O70">
        <v>25</v>
      </c>
      <c r="P70">
        <v>39</v>
      </c>
      <c r="Q70">
        <v>99</v>
      </c>
      <c r="R70">
        <v>108</v>
      </c>
      <c r="S70">
        <v>9</v>
      </c>
      <c r="T70">
        <v>43</v>
      </c>
      <c r="U70">
        <v>56</v>
      </c>
      <c r="V70">
        <v>64</v>
      </c>
      <c r="W70">
        <v>9</v>
      </c>
      <c r="X70">
        <v>1</v>
      </c>
      <c r="Y70">
        <v>81</v>
      </c>
      <c r="Z70">
        <v>15</v>
      </c>
      <c r="AA70">
        <v>86</v>
      </c>
      <c r="AB70">
        <v>83</v>
      </c>
      <c r="AC70">
        <v>79</v>
      </c>
      <c r="AD70">
        <v>63</v>
      </c>
      <c r="AE70">
        <v>92</v>
      </c>
      <c r="AF70">
        <v>5</v>
      </c>
      <c r="AG70">
        <v>100</v>
      </c>
      <c r="AH70">
        <v>81</v>
      </c>
      <c r="AI70">
        <v>64</v>
      </c>
      <c r="AJ70">
        <v>100</v>
      </c>
      <c r="AK70">
        <v>27</v>
      </c>
      <c r="AL70">
        <v>104</v>
      </c>
      <c r="AM70">
        <v>18</v>
      </c>
      <c r="AN70">
        <v>116</v>
      </c>
      <c r="AO70">
        <v>117</v>
      </c>
      <c r="AP70">
        <v>15</v>
      </c>
      <c r="AQ70">
        <v>11</v>
      </c>
      <c r="AR70">
        <v>70</v>
      </c>
      <c r="AS70">
        <v>91</v>
      </c>
      <c r="AT70">
        <v>51</v>
      </c>
      <c r="AU70">
        <v>5</v>
      </c>
      <c r="AV70">
        <v>68</v>
      </c>
      <c r="AW70">
        <v>20</v>
      </c>
      <c r="AX70">
        <v>52</v>
      </c>
      <c r="AY70">
        <v>59</v>
      </c>
      <c r="AZ70">
        <v>36</v>
      </c>
      <c r="BA70">
        <v>2</v>
      </c>
      <c r="BB70">
        <v>106</v>
      </c>
      <c r="BC70">
        <v>68</v>
      </c>
      <c r="BD70">
        <v>103</v>
      </c>
      <c r="BE70">
        <v>26</v>
      </c>
      <c r="BF70">
        <v>21</v>
      </c>
      <c r="BG70">
        <v>44</v>
      </c>
      <c r="BH70">
        <v>42</v>
      </c>
      <c r="BI70">
        <v>42</v>
      </c>
      <c r="BJ70">
        <v>48</v>
      </c>
      <c r="BK70">
        <v>53</v>
      </c>
      <c r="BL70">
        <v>4</v>
      </c>
      <c r="BM70">
        <v>111</v>
      </c>
      <c r="BN70">
        <v>16</v>
      </c>
      <c r="BO70">
        <v>49</v>
      </c>
      <c r="BP70">
        <v>20</v>
      </c>
      <c r="BQ70">
        <v>19</v>
      </c>
      <c r="BR70">
        <v>33</v>
      </c>
      <c r="BS70">
        <v>64</v>
      </c>
      <c r="BT70">
        <v>109</v>
      </c>
      <c r="BU70">
        <v>84</v>
      </c>
      <c r="BV70">
        <v>45</v>
      </c>
      <c r="BW70">
        <v>34</v>
      </c>
      <c r="BX70">
        <v>35</v>
      </c>
      <c r="BY70">
        <v>88</v>
      </c>
      <c r="BZ70">
        <v>24</v>
      </c>
      <c r="CA70">
        <v>60</v>
      </c>
      <c r="CB70">
        <v>12</v>
      </c>
      <c r="CC70">
        <v>81</v>
      </c>
      <c r="CD70">
        <v>36</v>
      </c>
      <c r="CE70">
        <v>38</v>
      </c>
      <c r="CF70">
        <v>105</v>
      </c>
      <c r="CG70">
        <v>15</v>
      </c>
      <c r="CH70">
        <v>85</v>
      </c>
      <c r="CI70">
        <v>89</v>
      </c>
      <c r="CJ70">
        <v>83</v>
      </c>
      <c r="CK70">
        <v>42</v>
      </c>
      <c r="CL70">
        <v>89</v>
      </c>
      <c r="CM70">
        <v>66</v>
      </c>
      <c r="CN70">
        <v>96</v>
      </c>
      <c r="CO70">
        <v>74</v>
      </c>
      <c r="CP70">
        <v>39</v>
      </c>
      <c r="CQ70">
        <v>94</v>
      </c>
      <c r="CR70">
        <v>116</v>
      </c>
      <c r="CS70">
        <v>0</v>
      </c>
      <c r="CT70">
        <v>10</v>
      </c>
      <c r="CU70">
        <v>115</v>
      </c>
      <c r="CV70">
        <v>103</v>
      </c>
      <c r="CW70">
        <v>117</v>
      </c>
      <c r="CX70">
        <v>32</v>
      </c>
      <c r="CY70">
        <v>1</v>
      </c>
      <c r="CZ70">
        <v>109</v>
      </c>
      <c r="DA70">
        <v>87</v>
      </c>
      <c r="DB70">
        <v>26</v>
      </c>
      <c r="DC70">
        <v>35</v>
      </c>
      <c r="DD70">
        <v>39</v>
      </c>
      <c r="DE70">
        <v>30</v>
      </c>
      <c r="DF70">
        <v>6</v>
      </c>
      <c r="DG70">
        <v>65</v>
      </c>
      <c r="DH70">
        <v>79</v>
      </c>
      <c r="DI70">
        <v>54</v>
      </c>
      <c r="DJ70">
        <v>58</v>
      </c>
      <c r="DK70">
        <v>44</v>
      </c>
      <c r="DL70">
        <v>81</v>
      </c>
      <c r="DM70">
        <v>16</v>
      </c>
      <c r="DN70">
        <v>91</v>
      </c>
      <c r="DO70">
        <v>61</v>
      </c>
      <c r="DP70">
        <v>76</v>
      </c>
      <c r="DQ70" s="86">
        <f ca="1">Control!$C$7*Calculations!$C$82*INDEX('Monthly Data'!N:N,Calculations!$C$116+MOD(A70,Calculations!$C$118))+Control!$C$7*Calculations!$C$83*INDEX('Monthly Data'!O:O,Calculations!$C$116+MOD(A70,Calculations!$C$118))+Control!$C$7*Calculations!$C$84*INDEX('Monthly Data'!P:P,Calculations!$C$116+MOD(A70,Calculations!$C$118))+Control!$C$7*Calculations!$C$85*INDEX('Monthly Data'!Q:Q,Calculations!$C$116+MOD(A70,Calculations!$C$118))+(1-Control!$C$7*Calculations!$C$87)*INDEX('Monthly Data'!R:R,Calculations!$C$116+MOD(A70,Calculations!$C$118))</f>
        <v>7.3538285850108537E-3</v>
      </c>
      <c r="DR70" s="86">
        <f ca="1">Control!$C$7*Calculations!$C$82*INDEX('Monthly Data'!N:N,Calculations!$C$116+MOD(B70,Calculations!$C$118))+Control!$C$7*Calculations!$C$83*INDEX('Monthly Data'!O:O,Calculations!$C$116+MOD(B70,Calculations!$C$118))+Control!$C$7*Calculations!$C$84*INDEX('Monthly Data'!P:P,Calculations!$C$116+MOD(B70,Calculations!$C$118))+Control!$C$7*Calculations!$C$85*INDEX('Monthly Data'!Q:Q,Calculations!$C$116+MOD(B70,Calculations!$C$118))+(1-Control!$C$7*Calculations!$C$87)*INDEX('Monthly Data'!R:R,Calculations!$C$116+MOD(B70,Calculations!$C$118))</f>
        <v>1.5115046179922851E-2</v>
      </c>
      <c r="DS70" s="86">
        <f ca="1">Control!$C$7*Calculations!$C$82*INDEX('Monthly Data'!N:N,Calculations!$C$116+MOD(C70,Calculations!$C$118))+Control!$C$7*Calculations!$C$83*INDEX('Monthly Data'!O:O,Calculations!$C$116+MOD(C70,Calculations!$C$118))+Control!$C$7*Calculations!$C$84*INDEX('Monthly Data'!P:P,Calculations!$C$116+MOD(C70,Calculations!$C$118))+Control!$C$7*Calculations!$C$85*INDEX('Monthly Data'!Q:Q,Calculations!$C$116+MOD(C70,Calculations!$C$118))+(1-Control!$C$7*Calculations!$C$87)*INDEX('Monthly Data'!R:R,Calculations!$C$116+MOD(C70,Calculations!$C$118))</f>
        <v>2.2757992058453024E-3</v>
      </c>
      <c r="DT70" s="86">
        <f ca="1">Control!$C$7*Calculations!$C$82*INDEX('Monthly Data'!N:N,Calculations!$C$116+MOD(D70,Calculations!$C$118))+Control!$C$7*Calculations!$C$83*INDEX('Monthly Data'!O:O,Calculations!$C$116+MOD(D70,Calculations!$C$118))+Control!$C$7*Calculations!$C$84*INDEX('Monthly Data'!P:P,Calculations!$C$116+MOD(D70,Calculations!$C$118))+Control!$C$7*Calculations!$C$85*INDEX('Monthly Data'!Q:Q,Calculations!$C$116+MOD(D70,Calculations!$C$118))+(1-Control!$C$7*Calculations!$C$87)*INDEX('Monthly Data'!R:R,Calculations!$C$116+MOD(D70,Calculations!$C$118))</f>
        <v>1.5216630695380906E-2</v>
      </c>
      <c r="DU70" s="86">
        <f ca="1">Control!$C$7*Calculations!$C$82*INDEX('Monthly Data'!N:N,Calculations!$C$116+MOD(E70,Calculations!$C$118))+Control!$C$7*Calculations!$C$83*INDEX('Monthly Data'!O:O,Calculations!$C$116+MOD(E70,Calculations!$C$118))+Control!$C$7*Calculations!$C$84*INDEX('Monthly Data'!P:P,Calculations!$C$116+MOD(E70,Calculations!$C$118))+Control!$C$7*Calculations!$C$85*INDEX('Monthly Data'!Q:Q,Calculations!$C$116+MOD(E70,Calculations!$C$118))+(1-Control!$C$7*Calculations!$C$87)*INDEX('Monthly Data'!R:R,Calculations!$C$116+MOD(E70,Calculations!$C$118))</f>
        <v>-1.9947061878162777E-2</v>
      </c>
      <c r="DV70" s="86">
        <f ca="1">Control!$C$7*Calculations!$C$82*INDEX('Monthly Data'!N:N,Calculations!$C$116+MOD(F70,Calculations!$C$118))+Control!$C$7*Calculations!$C$83*INDEX('Monthly Data'!O:O,Calculations!$C$116+MOD(F70,Calculations!$C$118))+Control!$C$7*Calculations!$C$84*INDEX('Monthly Data'!P:P,Calculations!$C$116+MOD(F70,Calculations!$C$118))+Control!$C$7*Calculations!$C$85*INDEX('Monthly Data'!Q:Q,Calculations!$C$116+MOD(F70,Calculations!$C$118))+(1-Control!$C$7*Calculations!$C$87)*INDEX('Monthly Data'!R:R,Calculations!$C$116+MOD(F70,Calculations!$C$118))</f>
        <v>-1.4213734788548189E-2</v>
      </c>
      <c r="DW70" s="86">
        <f ca="1">Control!$C$7*Calculations!$C$82*INDEX('Monthly Data'!N:N,Calculations!$C$116+MOD(G70,Calculations!$C$118))+Control!$C$7*Calculations!$C$83*INDEX('Monthly Data'!O:O,Calculations!$C$116+MOD(G70,Calculations!$C$118))+Control!$C$7*Calculations!$C$84*INDEX('Monthly Data'!P:P,Calculations!$C$116+MOD(G70,Calculations!$C$118))+Control!$C$7*Calculations!$C$85*INDEX('Monthly Data'!Q:Q,Calculations!$C$116+MOD(G70,Calculations!$C$118))+(1-Control!$C$7*Calculations!$C$87)*INDEX('Monthly Data'!R:R,Calculations!$C$116+MOD(G70,Calculations!$C$118))</f>
        <v>-2.7490061308214487E-3</v>
      </c>
      <c r="DX70" s="86">
        <f ca="1">Control!$C$7*Calculations!$C$82*INDEX('Monthly Data'!N:N,Calculations!$C$116+MOD(H70,Calculations!$C$118))+Control!$C$7*Calculations!$C$83*INDEX('Monthly Data'!O:O,Calculations!$C$116+MOD(H70,Calculations!$C$118))+Control!$C$7*Calculations!$C$84*INDEX('Monthly Data'!P:P,Calculations!$C$116+MOD(H70,Calculations!$C$118))+Control!$C$7*Calculations!$C$85*INDEX('Monthly Data'!Q:Q,Calculations!$C$116+MOD(H70,Calculations!$C$118))+(1-Control!$C$7*Calculations!$C$87)*INDEX('Monthly Data'!R:R,Calculations!$C$116+MOD(H70,Calculations!$C$118))</f>
        <v>-2.5168357537820856E-4</v>
      </c>
      <c r="DY70" s="86">
        <f ca="1">Control!$C$7*Calculations!$C$82*INDEX('Monthly Data'!N:N,Calculations!$C$116+MOD(I70,Calculations!$C$118))+Control!$C$7*Calculations!$C$83*INDEX('Monthly Data'!O:O,Calculations!$C$116+MOD(I70,Calculations!$C$118))+Control!$C$7*Calculations!$C$84*INDEX('Monthly Data'!P:P,Calculations!$C$116+MOD(I70,Calculations!$C$118))+Control!$C$7*Calculations!$C$85*INDEX('Monthly Data'!Q:Q,Calculations!$C$116+MOD(I70,Calculations!$C$118))+(1-Control!$C$7*Calculations!$C$87)*INDEX('Monthly Data'!R:R,Calculations!$C$116+MOD(I70,Calculations!$C$118))</f>
        <v>7.7184133340106598E-3</v>
      </c>
      <c r="DZ70" s="86">
        <f ca="1">Control!$C$7*Calculations!$C$82*INDEX('Monthly Data'!N:N,Calculations!$C$116+MOD(J70,Calculations!$C$118))+Control!$C$7*Calculations!$C$83*INDEX('Monthly Data'!O:O,Calculations!$C$116+MOD(J70,Calculations!$C$118))+Control!$C$7*Calculations!$C$84*INDEX('Monthly Data'!P:P,Calculations!$C$116+MOD(J70,Calculations!$C$118))+Control!$C$7*Calculations!$C$85*INDEX('Monthly Data'!Q:Q,Calculations!$C$116+MOD(J70,Calculations!$C$118))+(1-Control!$C$7*Calculations!$C$87)*INDEX('Monthly Data'!R:R,Calculations!$C$116+MOD(J70,Calculations!$C$118))</f>
        <v>9.9793409618087695E-3</v>
      </c>
      <c r="EA70" s="86">
        <f ca="1">Control!$C$7*Calculations!$C$82*INDEX('Monthly Data'!N:N,Calculations!$C$116+MOD(K70,Calculations!$C$118))+Control!$C$7*Calculations!$C$83*INDEX('Monthly Data'!O:O,Calculations!$C$116+MOD(K70,Calculations!$C$118))+Control!$C$7*Calculations!$C$84*INDEX('Monthly Data'!P:P,Calculations!$C$116+MOD(K70,Calculations!$C$118))+Control!$C$7*Calculations!$C$85*INDEX('Monthly Data'!Q:Q,Calculations!$C$116+MOD(K70,Calculations!$C$118))+(1-Control!$C$7*Calculations!$C$87)*INDEX('Monthly Data'!R:R,Calculations!$C$116+MOD(K70,Calculations!$C$118))</f>
        <v>1.7472933988537529E-2</v>
      </c>
      <c r="EB70" s="86">
        <f ca="1">Control!$C$7*Calculations!$C$82*INDEX('Monthly Data'!N:N,Calculations!$C$116+MOD(L70,Calculations!$C$118))+Control!$C$7*Calculations!$C$83*INDEX('Monthly Data'!O:O,Calculations!$C$116+MOD(L70,Calculations!$C$118))+Control!$C$7*Calculations!$C$84*INDEX('Monthly Data'!P:P,Calculations!$C$116+MOD(L70,Calculations!$C$118))+Control!$C$7*Calculations!$C$85*INDEX('Monthly Data'!Q:Q,Calculations!$C$116+MOD(L70,Calculations!$C$118))+(1-Control!$C$7*Calculations!$C$87)*INDEX('Monthly Data'!R:R,Calculations!$C$116+MOD(L70,Calculations!$C$118))</f>
        <v>2.5790695379256122E-2</v>
      </c>
      <c r="EC70" s="86">
        <f ca="1">Control!$C$7*Calculations!$C$82*INDEX('Monthly Data'!N:N,Calculations!$C$116+MOD(M70,Calculations!$C$118))+Control!$C$7*Calculations!$C$83*INDEX('Monthly Data'!O:O,Calculations!$C$116+MOD(M70,Calculations!$C$118))+Control!$C$7*Calculations!$C$84*INDEX('Monthly Data'!P:P,Calculations!$C$116+MOD(M70,Calculations!$C$118))+Control!$C$7*Calculations!$C$85*INDEX('Monthly Data'!Q:Q,Calculations!$C$116+MOD(M70,Calculations!$C$118))+(1-Control!$C$7*Calculations!$C$87)*INDEX('Monthly Data'!R:R,Calculations!$C$116+MOD(M70,Calculations!$C$118))</f>
        <v>-4.3408051735618014E-2</v>
      </c>
      <c r="ED70" s="86">
        <f ca="1">Control!$C$7*Calculations!$C$82*INDEX('Monthly Data'!N:N,Calculations!$C$116+MOD(N70,Calculations!$C$118))+Control!$C$7*Calculations!$C$83*INDEX('Monthly Data'!O:O,Calculations!$C$116+MOD(N70,Calculations!$C$118))+Control!$C$7*Calculations!$C$84*INDEX('Monthly Data'!P:P,Calculations!$C$116+MOD(N70,Calculations!$C$118))+Control!$C$7*Calculations!$C$85*INDEX('Monthly Data'!Q:Q,Calculations!$C$116+MOD(N70,Calculations!$C$118))+(1-Control!$C$7*Calculations!$C$87)*INDEX('Monthly Data'!R:R,Calculations!$C$116+MOD(N70,Calculations!$C$118))</f>
        <v>2.3206536303657571E-2</v>
      </c>
      <c r="EE70" s="86">
        <f ca="1">Control!$C$7*Calculations!$C$82*INDEX('Monthly Data'!N:N,Calculations!$C$116+MOD(O70,Calculations!$C$118))+Control!$C$7*Calculations!$C$83*INDEX('Monthly Data'!O:O,Calculations!$C$116+MOD(O70,Calculations!$C$118))+Control!$C$7*Calculations!$C$84*INDEX('Monthly Data'!P:P,Calculations!$C$116+MOD(O70,Calculations!$C$118))+Control!$C$7*Calculations!$C$85*INDEX('Monthly Data'!Q:Q,Calculations!$C$116+MOD(O70,Calculations!$C$118))+(1-Control!$C$7*Calculations!$C$87)*INDEX('Monthly Data'!R:R,Calculations!$C$116+MOD(O70,Calculations!$C$118))</f>
        <v>-3.299557342782896E-2</v>
      </c>
      <c r="EF70" s="86">
        <f ca="1">Control!$C$7*Calculations!$C$82*INDEX('Monthly Data'!N:N,Calculations!$C$116+MOD(P70,Calculations!$C$118))+Control!$C$7*Calculations!$C$83*INDEX('Monthly Data'!O:O,Calculations!$C$116+MOD(P70,Calculations!$C$118))+Control!$C$7*Calculations!$C$84*INDEX('Monthly Data'!P:P,Calculations!$C$116+MOD(P70,Calculations!$C$118))+Control!$C$7*Calculations!$C$85*INDEX('Monthly Data'!Q:Q,Calculations!$C$116+MOD(P70,Calculations!$C$118))+(1-Control!$C$7*Calculations!$C$87)*INDEX('Monthly Data'!R:R,Calculations!$C$116+MOD(P70,Calculations!$C$118))</f>
        <v>1.5063457444773597E-2</v>
      </c>
      <c r="EG70" s="86">
        <f ca="1">Control!$C$7*Calculations!$C$82*INDEX('Monthly Data'!N:N,Calculations!$C$116+MOD(Q70,Calculations!$C$118))+Control!$C$7*Calculations!$C$83*INDEX('Monthly Data'!O:O,Calculations!$C$116+MOD(Q70,Calculations!$C$118))+Control!$C$7*Calculations!$C$84*INDEX('Monthly Data'!P:P,Calculations!$C$116+MOD(Q70,Calculations!$C$118))+Control!$C$7*Calculations!$C$85*INDEX('Monthly Data'!Q:Q,Calculations!$C$116+MOD(Q70,Calculations!$C$118))+(1-Control!$C$7*Calculations!$C$87)*INDEX('Monthly Data'!R:R,Calculations!$C$116+MOD(Q70,Calculations!$C$118))</f>
        <v>-1.1360801645249321E-2</v>
      </c>
      <c r="EH70" s="86">
        <f ca="1">Control!$C$7*Calculations!$C$82*INDEX('Monthly Data'!N:N,Calculations!$C$116+MOD(R70,Calculations!$C$118))+Control!$C$7*Calculations!$C$83*INDEX('Monthly Data'!O:O,Calculations!$C$116+MOD(R70,Calculations!$C$118))+Control!$C$7*Calculations!$C$84*INDEX('Monthly Data'!P:P,Calculations!$C$116+MOD(R70,Calculations!$C$118))+Control!$C$7*Calculations!$C$85*INDEX('Monthly Data'!Q:Q,Calculations!$C$116+MOD(R70,Calculations!$C$118))+(1-Control!$C$7*Calculations!$C$87)*INDEX('Monthly Data'!R:R,Calculations!$C$116+MOD(R70,Calculations!$C$118))</f>
        <v>1.7073665854433945E-2</v>
      </c>
      <c r="EI70" s="86">
        <f ca="1">Control!$C$7*Calculations!$C$82*INDEX('Monthly Data'!N:N,Calculations!$C$116+MOD(S70,Calculations!$C$118))+Control!$C$7*Calculations!$C$83*INDEX('Monthly Data'!O:O,Calculations!$C$116+MOD(S70,Calculations!$C$118))+Control!$C$7*Calculations!$C$84*INDEX('Monthly Data'!P:P,Calculations!$C$116+MOD(S70,Calculations!$C$118))+Control!$C$7*Calculations!$C$85*INDEX('Monthly Data'!Q:Q,Calculations!$C$116+MOD(S70,Calculations!$C$118))+(1-Control!$C$7*Calculations!$C$87)*INDEX('Monthly Data'!R:R,Calculations!$C$116+MOD(S70,Calculations!$C$118))</f>
        <v>2.4470405846852006E-3</v>
      </c>
      <c r="EJ70" s="86">
        <f ca="1">Control!$C$7*Calculations!$C$82*INDEX('Monthly Data'!N:N,Calculations!$C$116+MOD(T70,Calculations!$C$118))+Control!$C$7*Calculations!$C$83*INDEX('Monthly Data'!O:O,Calculations!$C$116+MOD(T70,Calculations!$C$118))+Control!$C$7*Calculations!$C$84*INDEX('Monthly Data'!P:P,Calculations!$C$116+MOD(T70,Calculations!$C$118))+Control!$C$7*Calculations!$C$85*INDEX('Monthly Data'!Q:Q,Calculations!$C$116+MOD(T70,Calculations!$C$118))+(1-Control!$C$7*Calculations!$C$87)*INDEX('Monthly Data'!R:R,Calculations!$C$116+MOD(T70,Calculations!$C$118))</f>
        <v>5.1279584938936244E-2</v>
      </c>
      <c r="EK70" s="86">
        <f ca="1">Control!$C$7*Calculations!$C$82*INDEX('Monthly Data'!N:N,Calculations!$C$116+MOD(U70,Calculations!$C$118))+Control!$C$7*Calculations!$C$83*INDEX('Monthly Data'!O:O,Calculations!$C$116+MOD(U70,Calculations!$C$118))+Control!$C$7*Calculations!$C$84*INDEX('Monthly Data'!P:P,Calculations!$C$116+MOD(U70,Calculations!$C$118))+Control!$C$7*Calculations!$C$85*INDEX('Monthly Data'!Q:Q,Calculations!$C$116+MOD(U70,Calculations!$C$118))+(1-Control!$C$7*Calculations!$C$87)*INDEX('Monthly Data'!R:R,Calculations!$C$116+MOD(U70,Calculations!$C$118))</f>
        <v>7.5897487599915015E-3</v>
      </c>
      <c r="EL70" s="86">
        <f ca="1">Control!$C$7*Calculations!$C$82*INDEX('Monthly Data'!N:N,Calculations!$C$116+MOD(V70,Calculations!$C$118))+Control!$C$7*Calculations!$C$83*INDEX('Monthly Data'!O:O,Calculations!$C$116+MOD(V70,Calculations!$C$118))+Control!$C$7*Calculations!$C$84*INDEX('Monthly Data'!P:P,Calculations!$C$116+MOD(V70,Calculations!$C$118))+Control!$C$7*Calculations!$C$85*INDEX('Monthly Data'!Q:Q,Calculations!$C$116+MOD(V70,Calculations!$C$118))+(1-Control!$C$7*Calculations!$C$87)*INDEX('Monthly Data'!R:R,Calculations!$C$116+MOD(V70,Calculations!$C$118))</f>
        <v>-2.4571433440223247E-2</v>
      </c>
      <c r="EM70" s="86">
        <f ca="1">Control!$C$7*Calculations!$C$82*INDEX('Monthly Data'!N:N,Calculations!$C$116+MOD(W70,Calculations!$C$118))+Control!$C$7*Calculations!$C$83*INDEX('Monthly Data'!O:O,Calculations!$C$116+MOD(W70,Calculations!$C$118))+Control!$C$7*Calculations!$C$84*INDEX('Monthly Data'!P:P,Calculations!$C$116+MOD(W70,Calculations!$C$118))+Control!$C$7*Calculations!$C$85*INDEX('Monthly Data'!Q:Q,Calculations!$C$116+MOD(W70,Calculations!$C$118))+(1-Control!$C$7*Calculations!$C$87)*INDEX('Monthly Data'!R:R,Calculations!$C$116+MOD(W70,Calculations!$C$118))</f>
        <v>2.4470405846852006E-3</v>
      </c>
      <c r="EN70" s="86">
        <f ca="1">Control!$C$7*Calculations!$C$82*INDEX('Monthly Data'!N:N,Calculations!$C$116+MOD(X70,Calculations!$C$118))+Control!$C$7*Calculations!$C$83*INDEX('Monthly Data'!O:O,Calculations!$C$116+MOD(X70,Calculations!$C$118))+Control!$C$7*Calculations!$C$84*INDEX('Monthly Data'!P:P,Calculations!$C$116+MOD(X70,Calculations!$C$118))+Control!$C$7*Calculations!$C$85*INDEX('Monthly Data'!Q:Q,Calculations!$C$116+MOD(X70,Calculations!$C$118))+(1-Control!$C$7*Calculations!$C$87)*INDEX('Monthly Data'!R:R,Calculations!$C$116+MOD(X70,Calculations!$C$118))</f>
        <v>-9.9526758408448549E-3</v>
      </c>
      <c r="EO70" s="86">
        <f ca="1">Control!$C$7*Calculations!$C$82*INDEX('Monthly Data'!N:N,Calculations!$C$116+MOD(Y70,Calculations!$C$118))+Control!$C$7*Calculations!$C$83*INDEX('Monthly Data'!O:O,Calculations!$C$116+MOD(Y70,Calculations!$C$118))+Control!$C$7*Calculations!$C$84*INDEX('Monthly Data'!P:P,Calculations!$C$116+MOD(Y70,Calculations!$C$118))+Control!$C$7*Calculations!$C$85*INDEX('Monthly Data'!Q:Q,Calculations!$C$116+MOD(Y70,Calculations!$C$118))+(1-Control!$C$7*Calculations!$C$87)*INDEX('Monthly Data'!R:R,Calculations!$C$116+MOD(Y70,Calculations!$C$118))</f>
        <v>3.0957942835585645E-2</v>
      </c>
      <c r="EP70" s="86">
        <f ca="1">Control!$C$7*Calculations!$C$82*INDEX('Monthly Data'!N:N,Calculations!$C$116+MOD(Z70,Calculations!$C$118))+Control!$C$7*Calculations!$C$83*INDEX('Monthly Data'!O:O,Calculations!$C$116+MOD(Z70,Calculations!$C$118))+Control!$C$7*Calculations!$C$84*INDEX('Monthly Data'!P:P,Calculations!$C$116+MOD(Z70,Calculations!$C$118))+Control!$C$7*Calculations!$C$85*INDEX('Monthly Data'!Q:Q,Calculations!$C$116+MOD(Z70,Calculations!$C$118))+(1-Control!$C$7*Calculations!$C$87)*INDEX('Monthly Data'!R:R,Calculations!$C$116+MOD(Z70,Calculations!$C$118))</f>
        <v>7.857567536297622E-3</v>
      </c>
      <c r="EQ70" s="86">
        <f ca="1">Control!$C$7*Calculations!$C$82*INDEX('Monthly Data'!N:N,Calculations!$C$116+MOD(AA70,Calculations!$C$118))+Control!$C$7*Calculations!$C$83*INDEX('Monthly Data'!O:O,Calculations!$C$116+MOD(AA70,Calculations!$C$118))+Control!$C$7*Calculations!$C$84*INDEX('Monthly Data'!P:P,Calculations!$C$116+MOD(AA70,Calculations!$C$118))+Control!$C$7*Calculations!$C$85*INDEX('Monthly Data'!Q:Q,Calculations!$C$116+MOD(AA70,Calculations!$C$118))+(1-Control!$C$7*Calculations!$C$87)*INDEX('Monthly Data'!R:R,Calculations!$C$116+MOD(AA70,Calculations!$C$118))</f>
        <v>4.5735623984309991E-2</v>
      </c>
      <c r="ER70" s="86">
        <f ca="1">Control!$C$7*Calculations!$C$82*INDEX('Monthly Data'!N:N,Calculations!$C$116+MOD(AB70,Calculations!$C$118))+Control!$C$7*Calculations!$C$83*INDEX('Monthly Data'!O:O,Calculations!$C$116+MOD(AB70,Calculations!$C$118))+Control!$C$7*Calculations!$C$84*INDEX('Monthly Data'!P:P,Calculations!$C$116+MOD(AB70,Calculations!$C$118))+Control!$C$7*Calculations!$C$85*INDEX('Monthly Data'!Q:Q,Calculations!$C$116+MOD(AB70,Calculations!$C$118))+(1-Control!$C$7*Calculations!$C$87)*INDEX('Monthly Data'!R:R,Calculations!$C$116+MOD(AB70,Calculations!$C$118))</f>
        <v>-7.8872955230675015E-3</v>
      </c>
      <c r="ES70" s="86">
        <f ca="1">Control!$C$7*Calculations!$C$82*INDEX('Monthly Data'!N:N,Calculations!$C$116+MOD(AC70,Calculations!$C$118))+Control!$C$7*Calculations!$C$83*INDEX('Monthly Data'!O:O,Calculations!$C$116+MOD(AC70,Calculations!$C$118))+Control!$C$7*Calculations!$C$84*INDEX('Monthly Data'!P:P,Calculations!$C$116+MOD(AC70,Calculations!$C$118))+Control!$C$7*Calculations!$C$85*INDEX('Monthly Data'!Q:Q,Calculations!$C$116+MOD(AC70,Calculations!$C$118))+(1-Control!$C$7*Calculations!$C$87)*INDEX('Monthly Data'!R:R,Calculations!$C$116+MOD(AC70,Calculations!$C$118))</f>
        <v>1.046389543479892E-2</v>
      </c>
      <c r="ET70" s="86">
        <f ca="1">Control!$C$7*Calculations!$C$82*INDEX('Monthly Data'!N:N,Calculations!$C$116+MOD(AD70,Calculations!$C$118))+Control!$C$7*Calculations!$C$83*INDEX('Monthly Data'!O:O,Calculations!$C$116+MOD(AD70,Calculations!$C$118))+Control!$C$7*Calculations!$C$84*INDEX('Monthly Data'!P:P,Calculations!$C$116+MOD(AD70,Calculations!$C$118))+Control!$C$7*Calculations!$C$85*INDEX('Monthly Data'!Q:Q,Calculations!$C$116+MOD(AD70,Calculations!$C$118))+(1-Control!$C$7*Calculations!$C$87)*INDEX('Monthly Data'!R:R,Calculations!$C$116+MOD(AD70,Calculations!$C$118))</f>
        <v>1.9073822767906517E-2</v>
      </c>
      <c r="EU70" s="86">
        <f ca="1">Control!$C$7*Calculations!$C$82*INDEX('Monthly Data'!N:N,Calculations!$C$116+MOD(AE70,Calculations!$C$118))+Control!$C$7*Calculations!$C$83*INDEX('Monthly Data'!O:O,Calculations!$C$116+MOD(AE70,Calculations!$C$118))+Control!$C$7*Calculations!$C$84*INDEX('Monthly Data'!P:P,Calculations!$C$116+MOD(AE70,Calculations!$C$118))+Control!$C$7*Calculations!$C$85*INDEX('Monthly Data'!Q:Q,Calculations!$C$116+MOD(AE70,Calculations!$C$118))+(1-Control!$C$7*Calculations!$C$87)*INDEX('Monthly Data'!R:R,Calculations!$C$116+MOD(AE70,Calculations!$C$118))</f>
        <v>2.4722579420195831E-2</v>
      </c>
      <c r="EV70" s="86">
        <f ca="1">Control!$C$7*Calculations!$C$82*INDEX('Monthly Data'!N:N,Calculations!$C$116+MOD(AF70,Calculations!$C$118))+Control!$C$7*Calculations!$C$83*INDEX('Monthly Data'!O:O,Calculations!$C$116+MOD(AF70,Calculations!$C$118))+Control!$C$7*Calculations!$C$84*INDEX('Monthly Data'!P:P,Calculations!$C$116+MOD(AF70,Calculations!$C$118))+Control!$C$7*Calculations!$C$85*INDEX('Monthly Data'!Q:Q,Calculations!$C$116+MOD(AF70,Calculations!$C$118))+(1-Control!$C$7*Calculations!$C$87)*INDEX('Monthly Data'!R:R,Calculations!$C$116+MOD(AF70,Calculations!$C$118))</f>
        <v>1.2722494017511032E-2</v>
      </c>
      <c r="EW70" s="86">
        <f ca="1">Control!$C$7*Calculations!$C$82*INDEX('Monthly Data'!N:N,Calculations!$C$116+MOD(AG70,Calculations!$C$118))+Control!$C$7*Calculations!$C$83*INDEX('Monthly Data'!O:O,Calculations!$C$116+MOD(AG70,Calculations!$C$118))+Control!$C$7*Calculations!$C$84*INDEX('Monthly Data'!P:P,Calculations!$C$116+MOD(AG70,Calculations!$C$118))+Control!$C$7*Calculations!$C$85*INDEX('Monthly Data'!Q:Q,Calculations!$C$116+MOD(AG70,Calculations!$C$118))+(1-Control!$C$7*Calculations!$C$87)*INDEX('Monthly Data'!R:R,Calculations!$C$116+MOD(AG70,Calculations!$C$118))</f>
        <v>1.7599621212565995E-2</v>
      </c>
      <c r="EX70" s="86">
        <f ca="1">Control!$C$7*Calculations!$C$82*INDEX('Monthly Data'!N:N,Calculations!$C$116+MOD(AH70,Calculations!$C$118))+Control!$C$7*Calculations!$C$83*INDEX('Monthly Data'!O:O,Calculations!$C$116+MOD(AH70,Calculations!$C$118))+Control!$C$7*Calculations!$C$84*INDEX('Monthly Data'!P:P,Calculations!$C$116+MOD(AH70,Calculations!$C$118))+Control!$C$7*Calculations!$C$85*INDEX('Monthly Data'!Q:Q,Calculations!$C$116+MOD(AH70,Calculations!$C$118))+(1-Control!$C$7*Calculations!$C$87)*INDEX('Monthly Data'!R:R,Calculations!$C$116+MOD(AH70,Calculations!$C$118))</f>
        <v>3.0957942835585645E-2</v>
      </c>
      <c r="EY70" s="86">
        <f ca="1">Control!$C$7*Calculations!$C$82*INDEX('Monthly Data'!N:N,Calculations!$C$116+MOD(AI70,Calculations!$C$118))+Control!$C$7*Calculations!$C$83*INDEX('Monthly Data'!O:O,Calculations!$C$116+MOD(AI70,Calculations!$C$118))+Control!$C$7*Calculations!$C$84*INDEX('Monthly Data'!P:P,Calculations!$C$116+MOD(AI70,Calculations!$C$118))+Control!$C$7*Calculations!$C$85*INDEX('Monthly Data'!Q:Q,Calculations!$C$116+MOD(AI70,Calculations!$C$118))+(1-Control!$C$7*Calculations!$C$87)*INDEX('Monthly Data'!R:R,Calculations!$C$116+MOD(AI70,Calculations!$C$118))</f>
        <v>-2.4571433440223247E-2</v>
      </c>
      <c r="EZ70" s="86">
        <f ca="1">Control!$C$7*Calculations!$C$82*INDEX('Monthly Data'!N:N,Calculations!$C$116+MOD(AJ70,Calculations!$C$118))+Control!$C$7*Calculations!$C$83*INDEX('Monthly Data'!O:O,Calculations!$C$116+MOD(AJ70,Calculations!$C$118))+Control!$C$7*Calculations!$C$84*INDEX('Monthly Data'!P:P,Calculations!$C$116+MOD(AJ70,Calculations!$C$118))+Control!$C$7*Calculations!$C$85*INDEX('Monthly Data'!Q:Q,Calculations!$C$116+MOD(AJ70,Calculations!$C$118))+(1-Control!$C$7*Calculations!$C$87)*INDEX('Monthly Data'!R:R,Calculations!$C$116+MOD(AJ70,Calculations!$C$118))</f>
        <v>1.7599621212565995E-2</v>
      </c>
      <c r="FA70" s="86">
        <f ca="1">Control!$C$7*Calculations!$C$82*INDEX('Monthly Data'!N:N,Calculations!$C$116+MOD(AK70,Calculations!$C$118))+Control!$C$7*Calculations!$C$83*INDEX('Monthly Data'!O:O,Calculations!$C$116+MOD(AK70,Calculations!$C$118))+Control!$C$7*Calculations!$C$84*INDEX('Monthly Data'!P:P,Calculations!$C$116+MOD(AK70,Calculations!$C$118))+Control!$C$7*Calculations!$C$85*INDEX('Monthly Data'!Q:Q,Calculations!$C$116+MOD(AK70,Calculations!$C$118))+(1-Control!$C$7*Calculations!$C$87)*INDEX('Monthly Data'!R:R,Calculations!$C$116+MOD(AK70,Calculations!$C$118))</f>
        <v>-3.53368065312233E-2</v>
      </c>
      <c r="FB70" s="86">
        <f ca="1">Control!$C$7*Calculations!$C$82*INDEX('Monthly Data'!N:N,Calculations!$C$116+MOD(AL70,Calculations!$C$118))+Control!$C$7*Calculations!$C$83*INDEX('Monthly Data'!O:O,Calculations!$C$116+MOD(AL70,Calculations!$C$118))+Control!$C$7*Calculations!$C$84*INDEX('Monthly Data'!P:P,Calculations!$C$116+MOD(AL70,Calculations!$C$118))+Control!$C$7*Calculations!$C$85*INDEX('Monthly Data'!Q:Q,Calculations!$C$116+MOD(AL70,Calculations!$C$118))+(1-Control!$C$7*Calculations!$C$87)*INDEX('Monthly Data'!R:R,Calculations!$C$116+MOD(AL70,Calculations!$C$118))</f>
        <v>2.9708469559001142E-2</v>
      </c>
      <c r="FC70" s="86">
        <f ca="1">Control!$C$7*Calculations!$C$82*INDEX('Monthly Data'!N:N,Calculations!$C$116+MOD(AM70,Calculations!$C$118))+Control!$C$7*Calculations!$C$83*INDEX('Monthly Data'!O:O,Calculations!$C$116+MOD(AM70,Calculations!$C$118))+Control!$C$7*Calculations!$C$84*INDEX('Monthly Data'!P:P,Calculations!$C$116+MOD(AM70,Calculations!$C$118))+Control!$C$7*Calculations!$C$85*INDEX('Monthly Data'!Q:Q,Calculations!$C$116+MOD(AM70,Calculations!$C$118))+(1-Control!$C$7*Calculations!$C$87)*INDEX('Monthly Data'!R:R,Calculations!$C$116+MOD(AM70,Calculations!$C$118))</f>
        <v>-7.4084874653726545E-3</v>
      </c>
      <c r="FD70" s="86">
        <f ca="1">Control!$C$7*Calculations!$C$82*INDEX('Monthly Data'!N:N,Calculations!$C$116+MOD(AN70,Calculations!$C$118))+Control!$C$7*Calculations!$C$83*INDEX('Monthly Data'!O:O,Calculations!$C$116+MOD(AN70,Calculations!$C$118))+Control!$C$7*Calculations!$C$84*INDEX('Monthly Data'!P:P,Calculations!$C$116+MOD(AN70,Calculations!$C$118))+Control!$C$7*Calculations!$C$85*INDEX('Monthly Data'!Q:Q,Calculations!$C$116+MOD(AN70,Calculations!$C$118))+(1-Control!$C$7*Calculations!$C$87)*INDEX('Monthly Data'!R:R,Calculations!$C$116+MOD(AN70,Calculations!$C$118))</f>
        <v>2.1918137743539623E-2</v>
      </c>
      <c r="FE70" s="86">
        <f ca="1">Control!$C$7*Calculations!$C$82*INDEX('Monthly Data'!N:N,Calculations!$C$116+MOD(AO70,Calculations!$C$118))+Control!$C$7*Calculations!$C$83*INDEX('Monthly Data'!O:O,Calculations!$C$116+MOD(AO70,Calculations!$C$118))+Control!$C$7*Calculations!$C$84*INDEX('Monthly Data'!P:P,Calculations!$C$116+MOD(AO70,Calculations!$C$118))+Control!$C$7*Calculations!$C$85*INDEX('Monthly Data'!Q:Q,Calculations!$C$116+MOD(AO70,Calculations!$C$118))+(1-Control!$C$7*Calculations!$C$87)*INDEX('Monthly Data'!R:R,Calculations!$C$116+MOD(AO70,Calculations!$C$118))</f>
        <v>-7.3651264633385334E-4</v>
      </c>
      <c r="FF70" s="86">
        <f ca="1">Control!$C$7*Calculations!$C$82*INDEX('Monthly Data'!N:N,Calculations!$C$116+MOD(AP70,Calculations!$C$118))+Control!$C$7*Calculations!$C$83*INDEX('Monthly Data'!O:O,Calculations!$C$116+MOD(AP70,Calculations!$C$118))+Control!$C$7*Calculations!$C$84*INDEX('Monthly Data'!P:P,Calculations!$C$116+MOD(AP70,Calculations!$C$118))+Control!$C$7*Calculations!$C$85*INDEX('Monthly Data'!Q:Q,Calculations!$C$116+MOD(AP70,Calculations!$C$118))+(1-Control!$C$7*Calculations!$C$87)*INDEX('Monthly Data'!R:R,Calculations!$C$116+MOD(AP70,Calculations!$C$118))</f>
        <v>7.857567536297622E-3</v>
      </c>
      <c r="FG70" s="86">
        <f ca="1">Control!$C$7*Calculations!$C$82*INDEX('Monthly Data'!N:N,Calculations!$C$116+MOD(AQ70,Calculations!$C$118))+Control!$C$7*Calculations!$C$83*INDEX('Monthly Data'!O:O,Calculations!$C$116+MOD(AQ70,Calculations!$C$118))+Control!$C$7*Calculations!$C$84*INDEX('Monthly Data'!P:P,Calculations!$C$116+MOD(AQ70,Calculations!$C$118))+Control!$C$7*Calculations!$C$85*INDEX('Monthly Data'!Q:Q,Calculations!$C$116+MOD(AQ70,Calculations!$C$118))+(1-Control!$C$7*Calculations!$C$87)*INDEX('Monthly Data'!R:R,Calculations!$C$116+MOD(AQ70,Calculations!$C$118))</f>
        <v>1.0018681835149534E-3</v>
      </c>
      <c r="FH70" s="86">
        <f ca="1">Control!$C$7*Calculations!$C$82*INDEX('Monthly Data'!N:N,Calculations!$C$116+MOD(AR70,Calculations!$C$118))+Control!$C$7*Calculations!$C$83*INDEX('Monthly Data'!O:O,Calculations!$C$116+MOD(AR70,Calculations!$C$118))+Control!$C$7*Calculations!$C$84*INDEX('Monthly Data'!P:P,Calculations!$C$116+MOD(AR70,Calculations!$C$118))+Control!$C$7*Calculations!$C$85*INDEX('Monthly Data'!Q:Q,Calculations!$C$116+MOD(AR70,Calculations!$C$118))+(1-Control!$C$7*Calculations!$C$87)*INDEX('Monthly Data'!R:R,Calculations!$C$116+MOD(AR70,Calculations!$C$118))</f>
        <v>3.8809817903524786E-2</v>
      </c>
      <c r="FI70" s="86">
        <f ca="1">Control!$C$7*Calculations!$C$82*INDEX('Monthly Data'!N:N,Calculations!$C$116+MOD(AS70,Calculations!$C$118))+Control!$C$7*Calculations!$C$83*INDEX('Monthly Data'!O:O,Calculations!$C$116+MOD(AS70,Calculations!$C$118))+Control!$C$7*Calculations!$C$84*INDEX('Monthly Data'!P:P,Calculations!$C$116+MOD(AS70,Calculations!$C$118))+Control!$C$7*Calculations!$C$85*INDEX('Monthly Data'!Q:Q,Calculations!$C$116+MOD(AS70,Calculations!$C$118))+(1-Control!$C$7*Calculations!$C$87)*INDEX('Monthly Data'!R:R,Calculations!$C$116+MOD(AS70,Calculations!$C$118))</f>
        <v>-1.6546126717384396E-2</v>
      </c>
      <c r="FJ70" s="86">
        <f ca="1">Control!$C$7*Calculations!$C$82*INDEX('Monthly Data'!N:N,Calculations!$C$116+MOD(AT70,Calculations!$C$118))+Control!$C$7*Calculations!$C$83*INDEX('Monthly Data'!O:O,Calculations!$C$116+MOD(AT70,Calculations!$C$118))+Control!$C$7*Calculations!$C$84*INDEX('Monthly Data'!P:P,Calculations!$C$116+MOD(AT70,Calculations!$C$118))+Control!$C$7*Calculations!$C$85*INDEX('Monthly Data'!Q:Q,Calculations!$C$116+MOD(AT70,Calculations!$C$118))+(1-Control!$C$7*Calculations!$C$87)*INDEX('Monthly Data'!R:R,Calculations!$C$116+MOD(AT70,Calculations!$C$118))</f>
        <v>1.8695385296339444E-2</v>
      </c>
      <c r="FK70" s="86">
        <f ca="1">Control!$C$7*Calculations!$C$82*INDEX('Monthly Data'!N:N,Calculations!$C$116+MOD(AU70,Calculations!$C$118))+Control!$C$7*Calculations!$C$83*INDEX('Monthly Data'!O:O,Calculations!$C$116+MOD(AU70,Calculations!$C$118))+Control!$C$7*Calculations!$C$84*INDEX('Monthly Data'!P:P,Calculations!$C$116+MOD(AU70,Calculations!$C$118))+Control!$C$7*Calculations!$C$85*INDEX('Monthly Data'!Q:Q,Calculations!$C$116+MOD(AU70,Calculations!$C$118))+(1-Control!$C$7*Calculations!$C$87)*INDEX('Monthly Data'!R:R,Calculations!$C$116+MOD(AU70,Calculations!$C$118))</f>
        <v>1.2722494017511032E-2</v>
      </c>
      <c r="FL70" s="86">
        <f ca="1">Control!$C$7*Calculations!$C$82*INDEX('Monthly Data'!N:N,Calculations!$C$116+MOD(AV70,Calculations!$C$118))+Control!$C$7*Calculations!$C$83*INDEX('Monthly Data'!O:O,Calculations!$C$116+MOD(AV70,Calculations!$C$118))+Control!$C$7*Calculations!$C$84*INDEX('Monthly Data'!P:P,Calculations!$C$116+MOD(AV70,Calculations!$C$118))+Control!$C$7*Calculations!$C$85*INDEX('Monthly Data'!Q:Q,Calculations!$C$116+MOD(AV70,Calculations!$C$118))+(1-Control!$C$7*Calculations!$C$87)*INDEX('Monthly Data'!R:R,Calculations!$C$116+MOD(AV70,Calculations!$C$118))</f>
        <v>2.2757992058453024E-3</v>
      </c>
      <c r="FM70" s="86">
        <f ca="1">Control!$C$7*Calculations!$C$82*INDEX('Monthly Data'!N:N,Calculations!$C$116+MOD(AW70,Calculations!$C$118))+Control!$C$7*Calculations!$C$83*INDEX('Monthly Data'!O:O,Calculations!$C$116+MOD(AW70,Calculations!$C$118))+Control!$C$7*Calculations!$C$84*INDEX('Monthly Data'!P:P,Calculations!$C$116+MOD(AW70,Calculations!$C$118))+Control!$C$7*Calculations!$C$85*INDEX('Monthly Data'!Q:Q,Calculations!$C$116+MOD(AW70,Calculations!$C$118))+(1-Control!$C$7*Calculations!$C$87)*INDEX('Monthly Data'!R:R,Calculations!$C$116+MOD(AW70,Calculations!$C$118))</f>
        <v>3.9251937367756782E-3</v>
      </c>
      <c r="FN70" s="86">
        <f ca="1">Control!$C$7*Calculations!$C$82*INDEX('Monthly Data'!N:N,Calculations!$C$116+MOD(AX70,Calculations!$C$118))+Control!$C$7*Calculations!$C$83*INDEX('Monthly Data'!O:O,Calculations!$C$116+MOD(AX70,Calculations!$C$118))+Control!$C$7*Calculations!$C$84*INDEX('Monthly Data'!P:P,Calculations!$C$116+MOD(AX70,Calculations!$C$118))+Control!$C$7*Calculations!$C$85*INDEX('Monthly Data'!Q:Q,Calculations!$C$116+MOD(AX70,Calculations!$C$118))+(1-Control!$C$7*Calculations!$C$87)*INDEX('Monthly Data'!R:R,Calculations!$C$116+MOD(AX70,Calculations!$C$118))</f>
        <v>-3.8875517825435772E-3</v>
      </c>
      <c r="FO70" s="86">
        <f ca="1">Control!$C$7*Calculations!$C$82*INDEX('Monthly Data'!N:N,Calculations!$C$116+MOD(AY70,Calculations!$C$118))+Control!$C$7*Calculations!$C$83*INDEX('Monthly Data'!O:O,Calculations!$C$116+MOD(AY70,Calculations!$C$118))+Control!$C$7*Calculations!$C$84*INDEX('Monthly Data'!P:P,Calculations!$C$116+MOD(AY70,Calculations!$C$118))+Control!$C$7*Calculations!$C$85*INDEX('Monthly Data'!Q:Q,Calculations!$C$116+MOD(AY70,Calculations!$C$118))+(1-Control!$C$7*Calculations!$C$87)*INDEX('Monthly Data'!R:R,Calculations!$C$116+MOD(AY70,Calculations!$C$118))</f>
        <v>1.1704119272391494E-2</v>
      </c>
      <c r="FP70" s="86">
        <f ca="1">Control!$C$7*Calculations!$C$82*INDEX('Monthly Data'!N:N,Calculations!$C$116+MOD(AZ70,Calculations!$C$118))+Control!$C$7*Calculations!$C$83*INDEX('Monthly Data'!O:O,Calculations!$C$116+MOD(AZ70,Calculations!$C$118))+Control!$C$7*Calculations!$C$84*INDEX('Monthly Data'!P:P,Calculations!$C$116+MOD(AZ70,Calculations!$C$118))+Control!$C$7*Calculations!$C$85*INDEX('Monthly Data'!Q:Q,Calculations!$C$116+MOD(AZ70,Calculations!$C$118))+(1-Control!$C$7*Calculations!$C$87)*INDEX('Monthly Data'!R:R,Calculations!$C$116+MOD(AZ70,Calculations!$C$118))</f>
        <v>1.1106855739851785E-2</v>
      </c>
      <c r="FQ70" s="86">
        <f ca="1">Control!$C$7*Calculations!$C$82*INDEX('Monthly Data'!N:N,Calculations!$C$116+MOD(BA70,Calculations!$C$118))+Control!$C$7*Calculations!$C$83*INDEX('Monthly Data'!O:O,Calculations!$C$116+MOD(BA70,Calculations!$C$118))+Control!$C$7*Calculations!$C$84*INDEX('Monthly Data'!P:P,Calculations!$C$116+MOD(BA70,Calculations!$C$118))+Control!$C$7*Calculations!$C$85*INDEX('Monthly Data'!Q:Q,Calculations!$C$116+MOD(BA70,Calculations!$C$118))+(1-Control!$C$7*Calculations!$C$87)*INDEX('Monthly Data'!R:R,Calculations!$C$116+MOD(BA70,Calculations!$C$118))</f>
        <v>7.7184133340106598E-3</v>
      </c>
      <c r="FR70" s="86">
        <f ca="1">Control!$C$7*Calculations!$C$82*INDEX('Monthly Data'!N:N,Calculations!$C$116+MOD(BB70,Calculations!$C$118))+Control!$C$7*Calculations!$C$83*INDEX('Monthly Data'!O:O,Calculations!$C$116+MOD(BB70,Calculations!$C$118))+Control!$C$7*Calculations!$C$84*INDEX('Monthly Data'!P:P,Calculations!$C$116+MOD(BB70,Calculations!$C$118))+Control!$C$7*Calculations!$C$85*INDEX('Monthly Data'!Q:Q,Calculations!$C$116+MOD(BB70,Calculations!$C$118))+(1-Control!$C$7*Calculations!$C$87)*INDEX('Monthly Data'!R:R,Calculations!$C$116+MOD(BB70,Calculations!$C$118))</f>
        <v>6.6954569943530936E-3</v>
      </c>
      <c r="FS70" s="86">
        <f ca="1">Control!$C$7*Calculations!$C$82*INDEX('Monthly Data'!N:N,Calculations!$C$116+MOD(BC70,Calculations!$C$118))+Control!$C$7*Calculations!$C$83*INDEX('Monthly Data'!O:O,Calculations!$C$116+MOD(BC70,Calculations!$C$118))+Control!$C$7*Calculations!$C$84*INDEX('Monthly Data'!P:P,Calculations!$C$116+MOD(BC70,Calculations!$C$118))+Control!$C$7*Calculations!$C$85*INDEX('Monthly Data'!Q:Q,Calculations!$C$116+MOD(BC70,Calculations!$C$118))+(1-Control!$C$7*Calculations!$C$87)*INDEX('Monthly Data'!R:R,Calculations!$C$116+MOD(BC70,Calculations!$C$118))</f>
        <v>2.2757992058453024E-3</v>
      </c>
      <c r="FT70" s="86">
        <f ca="1">Control!$C$7*Calculations!$C$82*INDEX('Monthly Data'!N:N,Calculations!$C$116+MOD(BD70,Calculations!$C$118))+Control!$C$7*Calculations!$C$83*INDEX('Monthly Data'!O:O,Calculations!$C$116+MOD(BD70,Calculations!$C$118))+Control!$C$7*Calculations!$C$84*INDEX('Monthly Data'!P:P,Calculations!$C$116+MOD(BD70,Calculations!$C$118))+Control!$C$7*Calculations!$C$85*INDEX('Monthly Data'!Q:Q,Calculations!$C$116+MOD(BD70,Calculations!$C$118))+(1-Control!$C$7*Calculations!$C$87)*INDEX('Monthly Data'!R:R,Calculations!$C$116+MOD(BD70,Calculations!$C$118))</f>
        <v>5.1972609868760735E-3</v>
      </c>
      <c r="FU70" s="86">
        <f ca="1">Control!$C$7*Calculations!$C$82*INDEX('Monthly Data'!N:N,Calculations!$C$116+MOD(BE70,Calculations!$C$118))+Control!$C$7*Calculations!$C$83*INDEX('Monthly Data'!O:O,Calculations!$C$116+MOD(BE70,Calculations!$C$118))+Control!$C$7*Calculations!$C$84*INDEX('Monthly Data'!P:P,Calculations!$C$116+MOD(BE70,Calculations!$C$118))+Control!$C$7*Calculations!$C$85*INDEX('Monthly Data'!Q:Q,Calculations!$C$116+MOD(BE70,Calculations!$C$118))+(1-Control!$C$7*Calculations!$C$87)*INDEX('Monthly Data'!R:R,Calculations!$C$116+MOD(BE70,Calculations!$C$118))</f>
        <v>6.3250222980707482E-3</v>
      </c>
      <c r="FV70" s="86">
        <f ca="1">Control!$C$7*Calculations!$C$82*INDEX('Monthly Data'!N:N,Calculations!$C$116+MOD(BF70,Calculations!$C$118))+Control!$C$7*Calculations!$C$83*INDEX('Monthly Data'!O:O,Calculations!$C$116+MOD(BF70,Calculations!$C$118))+Control!$C$7*Calculations!$C$84*INDEX('Monthly Data'!P:P,Calculations!$C$116+MOD(BF70,Calculations!$C$118))+Control!$C$7*Calculations!$C$85*INDEX('Monthly Data'!Q:Q,Calculations!$C$116+MOD(BF70,Calculations!$C$118))+(1-Control!$C$7*Calculations!$C$87)*INDEX('Monthly Data'!R:R,Calculations!$C$116+MOD(BF70,Calculations!$C$118))</f>
        <v>1.5108777406081684E-3</v>
      </c>
      <c r="FW70" s="86">
        <f ca="1">Control!$C$7*Calculations!$C$82*INDEX('Monthly Data'!N:N,Calculations!$C$116+MOD(BG70,Calculations!$C$118))+Control!$C$7*Calculations!$C$83*INDEX('Monthly Data'!O:O,Calculations!$C$116+MOD(BG70,Calculations!$C$118))+Control!$C$7*Calculations!$C$84*INDEX('Monthly Data'!P:P,Calculations!$C$116+MOD(BG70,Calculations!$C$118))+Control!$C$7*Calculations!$C$85*INDEX('Monthly Data'!Q:Q,Calculations!$C$116+MOD(BG70,Calculations!$C$118))+(1-Control!$C$7*Calculations!$C$87)*INDEX('Monthly Data'!R:R,Calculations!$C$116+MOD(BG70,Calculations!$C$118))</f>
        <v>2.377894462657602E-2</v>
      </c>
      <c r="FX70" s="86">
        <f ca="1">Control!$C$7*Calculations!$C$82*INDEX('Monthly Data'!N:N,Calculations!$C$116+MOD(BH70,Calculations!$C$118))+Control!$C$7*Calculations!$C$83*INDEX('Monthly Data'!O:O,Calculations!$C$116+MOD(BH70,Calculations!$C$118))+Control!$C$7*Calculations!$C$84*INDEX('Monthly Data'!P:P,Calculations!$C$116+MOD(BH70,Calculations!$C$118))+Control!$C$7*Calculations!$C$85*INDEX('Monthly Data'!Q:Q,Calculations!$C$116+MOD(BH70,Calculations!$C$118))+(1-Control!$C$7*Calculations!$C$87)*INDEX('Monthly Data'!R:R,Calculations!$C$116+MOD(BH70,Calculations!$C$118))</f>
        <v>-6.1115617667135171E-2</v>
      </c>
      <c r="FY70" s="86">
        <f ca="1">Control!$C$7*Calculations!$C$82*INDEX('Monthly Data'!N:N,Calculations!$C$116+MOD(BI70,Calculations!$C$118))+Control!$C$7*Calculations!$C$83*INDEX('Monthly Data'!O:O,Calculations!$C$116+MOD(BI70,Calculations!$C$118))+Control!$C$7*Calculations!$C$84*INDEX('Monthly Data'!P:P,Calculations!$C$116+MOD(BI70,Calculations!$C$118))+Control!$C$7*Calculations!$C$85*INDEX('Monthly Data'!Q:Q,Calculations!$C$116+MOD(BI70,Calculations!$C$118))+(1-Control!$C$7*Calculations!$C$87)*INDEX('Monthly Data'!R:R,Calculations!$C$116+MOD(BI70,Calculations!$C$118))</f>
        <v>-6.1115617667135171E-2</v>
      </c>
      <c r="FZ70" s="86">
        <f ca="1">Control!$C$7*Calculations!$C$82*INDEX('Monthly Data'!N:N,Calculations!$C$116+MOD(BJ70,Calculations!$C$118))+Control!$C$7*Calculations!$C$83*INDEX('Monthly Data'!O:O,Calculations!$C$116+MOD(BJ70,Calculations!$C$118))+Control!$C$7*Calculations!$C$84*INDEX('Monthly Data'!P:P,Calculations!$C$116+MOD(BJ70,Calculations!$C$118))+Control!$C$7*Calculations!$C$85*INDEX('Monthly Data'!Q:Q,Calculations!$C$116+MOD(BJ70,Calculations!$C$118))+(1-Control!$C$7*Calculations!$C$87)*INDEX('Monthly Data'!R:R,Calculations!$C$116+MOD(BJ70,Calculations!$C$118))</f>
        <v>-1.5984879994281095E-2</v>
      </c>
      <c r="GA70" s="86">
        <f ca="1">Control!$C$7*Calculations!$C$82*INDEX('Monthly Data'!N:N,Calculations!$C$116+MOD(BK70,Calculations!$C$118))+Control!$C$7*Calculations!$C$83*INDEX('Monthly Data'!O:O,Calculations!$C$116+MOD(BK70,Calculations!$C$118))+Control!$C$7*Calculations!$C$84*INDEX('Monthly Data'!P:P,Calculations!$C$116+MOD(BK70,Calculations!$C$118))+Control!$C$7*Calculations!$C$85*INDEX('Monthly Data'!Q:Q,Calculations!$C$116+MOD(BK70,Calculations!$C$118))+(1-Control!$C$7*Calculations!$C$87)*INDEX('Monthly Data'!R:R,Calculations!$C$116+MOD(BK70,Calculations!$C$118))</f>
        <v>1.1786765492207996E-2</v>
      </c>
      <c r="GB70" s="86">
        <f ca="1">Control!$C$7*Calculations!$C$82*INDEX('Monthly Data'!N:N,Calculations!$C$116+MOD(BL70,Calculations!$C$118))+Control!$C$7*Calculations!$C$83*INDEX('Monthly Data'!O:O,Calculations!$C$116+MOD(BL70,Calculations!$C$118))+Control!$C$7*Calculations!$C$84*INDEX('Monthly Data'!P:P,Calculations!$C$116+MOD(BL70,Calculations!$C$118))+Control!$C$7*Calculations!$C$85*INDEX('Monthly Data'!Q:Q,Calculations!$C$116+MOD(BL70,Calculations!$C$118))+(1-Control!$C$7*Calculations!$C$87)*INDEX('Monthly Data'!R:R,Calculations!$C$116+MOD(BL70,Calculations!$C$118))</f>
        <v>1.3423979074716584E-2</v>
      </c>
      <c r="GC70" s="86">
        <f ca="1">Control!$C$7*Calculations!$C$82*INDEX('Monthly Data'!N:N,Calculations!$C$116+MOD(BM70,Calculations!$C$118))+Control!$C$7*Calculations!$C$83*INDEX('Monthly Data'!O:O,Calculations!$C$116+MOD(BM70,Calculations!$C$118))+Control!$C$7*Calculations!$C$84*INDEX('Monthly Data'!P:P,Calculations!$C$116+MOD(BM70,Calculations!$C$118))+Control!$C$7*Calculations!$C$85*INDEX('Monthly Data'!Q:Q,Calculations!$C$116+MOD(BM70,Calculations!$C$118))+(1-Control!$C$7*Calculations!$C$87)*INDEX('Monthly Data'!R:R,Calculations!$C$116+MOD(BM70,Calculations!$C$118))</f>
        <v>5.8868730207813358E-3</v>
      </c>
      <c r="GD70" s="86">
        <f ca="1">Control!$C$7*Calculations!$C$82*INDEX('Monthly Data'!N:N,Calculations!$C$116+MOD(BN70,Calculations!$C$118))+Control!$C$7*Calculations!$C$83*INDEX('Monthly Data'!O:O,Calculations!$C$116+MOD(BN70,Calculations!$C$118))+Control!$C$7*Calculations!$C$84*INDEX('Monthly Data'!P:P,Calculations!$C$116+MOD(BN70,Calculations!$C$118))+Control!$C$7*Calculations!$C$85*INDEX('Monthly Data'!Q:Q,Calculations!$C$116+MOD(BN70,Calculations!$C$118))+(1-Control!$C$7*Calculations!$C$87)*INDEX('Monthly Data'!R:R,Calculations!$C$116+MOD(BN70,Calculations!$C$118))</f>
        <v>2.5325873776067674E-2</v>
      </c>
      <c r="GE70" s="86">
        <f ca="1">Control!$C$7*Calculations!$C$82*INDEX('Monthly Data'!N:N,Calculations!$C$116+MOD(BO70,Calculations!$C$118))+Control!$C$7*Calculations!$C$83*INDEX('Monthly Data'!O:O,Calculations!$C$116+MOD(BO70,Calculations!$C$118))+Control!$C$7*Calculations!$C$84*INDEX('Monthly Data'!P:P,Calculations!$C$116+MOD(BO70,Calculations!$C$118))+Control!$C$7*Calculations!$C$85*INDEX('Monthly Data'!Q:Q,Calculations!$C$116+MOD(BO70,Calculations!$C$118))+(1-Control!$C$7*Calculations!$C$87)*INDEX('Monthly Data'!R:R,Calculations!$C$116+MOD(BO70,Calculations!$C$118))</f>
        <v>-1.4213734788548189E-2</v>
      </c>
      <c r="GF70" s="86">
        <f ca="1">Control!$C$7*Calculations!$C$82*INDEX('Monthly Data'!N:N,Calculations!$C$116+MOD(BP70,Calculations!$C$118))+Control!$C$7*Calculations!$C$83*INDEX('Monthly Data'!O:O,Calculations!$C$116+MOD(BP70,Calculations!$C$118))+Control!$C$7*Calculations!$C$84*INDEX('Monthly Data'!P:P,Calculations!$C$116+MOD(BP70,Calculations!$C$118))+Control!$C$7*Calculations!$C$85*INDEX('Monthly Data'!Q:Q,Calculations!$C$116+MOD(BP70,Calculations!$C$118))+(1-Control!$C$7*Calculations!$C$87)*INDEX('Monthly Data'!R:R,Calculations!$C$116+MOD(BP70,Calculations!$C$118))</f>
        <v>3.9251937367756782E-3</v>
      </c>
      <c r="GG70" s="86">
        <f ca="1">Control!$C$7*Calculations!$C$82*INDEX('Monthly Data'!N:N,Calculations!$C$116+MOD(BQ70,Calculations!$C$118))+Control!$C$7*Calculations!$C$83*INDEX('Monthly Data'!O:O,Calculations!$C$116+MOD(BQ70,Calculations!$C$118))+Control!$C$7*Calculations!$C$84*INDEX('Monthly Data'!P:P,Calculations!$C$116+MOD(BQ70,Calculations!$C$118))+Control!$C$7*Calculations!$C$85*INDEX('Monthly Data'!Q:Q,Calculations!$C$116+MOD(BQ70,Calculations!$C$118))+(1-Control!$C$7*Calculations!$C$87)*INDEX('Monthly Data'!R:R,Calculations!$C$116+MOD(BQ70,Calculations!$C$118))</f>
        <v>4.089189590407355E-3</v>
      </c>
      <c r="GH70" s="86">
        <f ca="1">Control!$C$7*Calculations!$C$82*INDEX('Monthly Data'!N:N,Calculations!$C$116+MOD(BR70,Calculations!$C$118))+Control!$C$7*Calculations!$C$83*INDEX('Monthly Data'!O:O,Calculations!$C$116+MOD(BR70,Calculations!$C$118))+Control!$C$7*Calculations!$C$84*INDEX('Monthly Data'!P:P,Calculations!$C$116+MOD(BR70,Calculations!$C$118))+Control!$C$7*Calculations!$C$85*INDEX('Monthly Data'!Q:Q,Calculations!$C$116+MOD(BR70,Calculations!$C$118))+(1-Control!$C$7*Calculations!$C$87)*INDEX('Monthly Data'!R:R,Calculations!$C$116+MOD(BR70,Calculations!$C$118))</f>
        <v>3.1070573055362403E-2</v>
      </c>
      <c r="GI70" s="86">
        <f ca="1">Control!$C$7*Calculations!$C$82*INDEX('Monthly Data'!N:N,Calculations!$C$116+MOD(BS70,Calculations!$C$118))+Control!$C$7*Calculations!$C$83*INDEX('Monthly Data'!O:O,Calculations!$C$116+MOD(BS70,Calculations!$C$118))+Control!$C$7*Calculations!$C$84*INDEX('Monthly Data'!P:P,Calculations!$C$116+MOD(BS70,Calculations!$C$118))+Control!$C$7*Calculations!$C$85*INDEX('Monthly Data'!Q:Q,Calculations!$C$116+MOD(BS70,Calculations!$C$118))+(1-Control!$C$7*Calculations!$C$87)*INDEX('Monthly Data'!R:R,Calculations!$C$116+MOD(BS70,Calculations!$C$118))</f>
        <v>-2.4571433440223247E-2</v>
      </c>
      <c r="GJ70" s="86">
        <f ca="1">Control!$C$7*Calculations!$C$82*INDEX('Monthly Data'!N:N,Calculations!$C$116+MOD(BT70,Calculations!$C$118))+Control!$C$7*Calculations!$C$83*INDEX('Monthly Data'!O:O,Calculations!$C$116+MOD(BT70,Calculations!$C$118))+Control!$C$7*Calculations!$C$84*INDEX('Monthly Data'!P:P,Calculations!$C$116+MOD(BT70,Calculations!$C$118))+Control!$C$7*Calculations!$C$85*INDEX('Monthly Data'!Q:Q,Calculations!$C$116+MOD(BT70,Calculations!$C$118))+(1-Control!$C$7*Calculations!$C$87)*INDEX('Monthly Data'!R:R,Calculations!$C$116+MOD(BT70,Calculations!$C$118))</f>
        <v>1.0921298083007208E-2</v>
      </c>
      <c r="GK70" s="86">
        <f ca="1">Control!$C$7*Calculations!$C$82*INDEX('Monthly Data'!N:N,Calculations!$C$116+MOD(BU70,Calculations!$C$118))+Control!$C$7*Calculations!$C$83*INDEX('Monthly Data'!O:O,Calculations!$C$116+MOD(BU70,Calculations!$C$118))+Control!$C$7*Calculations!$C$84*INDEX('Monthly Data'!P:P,Calculations!$C$116+MOD(BU70,Calculations!$C$118))+Control!$C$7*Calculations!$C$85*INDEX('Monthly Data'!Q:Q,Calculations!$C$116+MOD(BU70,Calculations!$C$118))+(1-Control!$C$7*Calculations!$C$87)*INDEX('Monthly Data'!R:R,Calculations!$C$116+MOD(BU70,Calculations!$C$118))</f>
        <v>-1.880155173376722E-2</v>
      </c>
      <c r="GL70" s="86">
        <f ca="1">Control!$C$7*Calculations!$C$82*INDEX('Monthly Data'!N:N,Calculations!$C$116+MOD(BV70,Calculations!$C$118))+Control!$C$7*Calculations!$C$83*INDEX('Monthly Data'!O:O,Calculations!$C$116+MOD(BV70,Calculations!$C$118))+Control!$C$7*Calculations!$C$84*INDEX('Monthly Data'!P:P,Calculations!$C$116+MOD(BV70,Calculations!$C$118))+Control!$C$7*Calculations!$C$85*INDEX('Monthly Data'!Q:Q,Calculations!$C$116+MOD(BV70,Calculations!$C$118))+(1-Control!$C$7*Calculations!$C$87)*INDEX('Monthly Data'!R:R,Calculations!$C$116+MOD(BV70,Calculations!$C$118))</f>
        <v>1.2435425892067014E-2</v>
      </c>
      <c r="GM70" s="86">
        <f ca="1">Control!$C$7*Calculations!$C$82*INDEX('Monthly Data'!N:N,Calculations!$C$116+MOD(BW70,Calculations!$C$118))+Control!$C$7*Calculations!$C$83*INDEX('Monthly Data'!O:O,Calculations!$C$116+MOD(BW70,Calculations!$C$118))+Control!$C$7*Calculations!$C$84*INDEX('Monthly Data'!P:P,Calculations!$C$116+MOD(BW70,Calculations!$C$118))+Control!$C$7*Calculations!$C$85*INDEX('Monthly Data'!Q:Q,Calculations!$C$116+MOD(BW70,Calculations!$C$118))+(1-Control!$C$7*Calculations!$C$87)*INDEX('Monthly Data'!R:R,Calculations!$C$116+MOD(BW70,Calculations!$C$118))</f>
        <v>5.3309355465453899E-3</v>
      </c>
      <c r="GN70" s="86">
        <f ca="1">Control!$C$7*Calculations!$C$82*INDEX('Monthly Data'!N:N,Calculations!$C$116+MOD(BX70,Calculations!$C$118))+Control!$C$7*Calculations!$C$83*INDEX('Monthly Data'!O:O,Calculations!$C$116+MOD(BX70,Calculations!$C$118))+Control!$C$7*Calculations!$C$84*INDEX('Monthly Data'!P:P,Calculations!$C$116+MOD(BX70,Calculations!$C$118))+Control!$C$7*Calculations!$C$85*INDEX('Monthly Data'!Q:Q,Calculations!$C$116+MOD(BX70,Calculations!$C$118))+(1-Control!$C$7*Calculations!$C$87)*INDEX('Monthly Data'!R:R,Calculations!$C$116+MOD(BX70,Calculations!$C$118))</f>
        <v>-9.5555592256394619E-3</v>
      </c>
      <c r="GO70" s="86">
        <f ca="1">Control!$C$7*Calculations!$C$82*INDEX('Monthly Data'!N:N,Calculations!$C$116+MOD(BY70,Calculations!$C$118))+Control!$C$7*Calculations!$C$83*INDEX('Monthly Data'!O:O,Calculations!$C$116+MOD(BY70,Calculations!$C$118))+Control!$C$7*Calculations!$C$84*INDEX('Monthly Data'!P:P,Calculations!$C$116+MOD(BY70,Calculations!$C$118))+Control!$C$7*Calculations!$C$85*INDEX('Monthly Data'!Q:Q,Calculations!$C$116+MOD(BY70,Calculations!$C$118))+(1-Control!$C$7*Calculations!$C$87)*INDEX('Monthly Data'!R:R,Calculations!$C$116+MOD(BY70,Calculations!$C$118))</f>
        <v>6.4539397490030407E-3</v>
      </c>
      <c r="GP70" s="86">
        <f ca="1">Control!$C$7*Calculations!$C$82*INDEX('Monthly Data'!N:N,Calculations!$C$116+MOD(BZ70,Calculations!$C$118))+Control!$C$7*Calculations!$C$83*INDEX('Monthly Data'!O:O,Calculations!$C$116+MOD(BZ70,Calculations!$C$118))+Control!$C$7*Calculations!$C$84*INDEX('Monthly Data'!P:P,Calculations!$C$116+MOD(BZ70,Calculations!$C$118))+Control!$C$7*Calculations!$C$85*INDEX('Monthly Data'!Q:Q,Calculations!$C$116+MOD(BZ70,Calculations!$C$118))+(1-Control!$C$7*Calculations!$C$87)*INDEX('Monthly Data'!R:R,Calculations!$C$116+MOD(BZ70,Calculations!$C$118))</f>
        <v>4.2795950888382334E-3</v>
      </c>
      <c r="GQ70" s="86">
        <f ca="1">Control!$C$7*Calculations!$C$82*INDEX('Monthly Data'!N:N,Calculations!$C$116+MOD(CA70,Calculations!$C$118))+Control!$C$7*Calculations!$C$83*INDEX('Monthly Data'!O:O,Calculations!$C$116+MOD(CA70,Calculations!$C$118))+Control!$C$7*Calculations!$C$84*INDEX('Monthly Data'!P:P,Calculations!$C$116+MOD(CA70,Calculations!$C$118))+Control!$C$7*Calculations!$C$85*INDEX('Monthly Data'!Q:Q,Calculations!$C$116+MOD(CA70,Calculations!$C$118))+(1-Control!$C$7*Calculations!$C$87)*INDEX('Monthly Data'!R:R,Calculations!$C$116+MOD(CA70,Calculations!$C$118))</f>
        <v>-1.9947061878162777E-2</v>
      </c>
      <c r="GR70" s="86">
        <f ca="1">Control!$C$7*Calculations!$C$82*INDEX('Monthly Data'!N:N,Calculations!$C$116+MOD(CB70,Calculations!$C$118))+Control!$C$7*Calculations!$C$83*INDEX('Monthly Data'!O:O,Calculations!$C$116+MOD(CB70,Calculations!$C$118))+Control!$C$7*Calculations!$C$84*INDEX('Monthly Data'!P:P,Calculations!$C$116+MOD(CB70,Calculations!$C$118))+Control!$C$7*Calculations!$C$85*INDEX('Monthly Data'!Q:Q,Calculations!$C$116+MOD(CB70,Calculations!$C$118))+(1-Control!$C$7*Calculations!$C$87)*INDEX('Monthly Data'!R:R,Calculations!$C$116+MOD(CB70,Calculations!$C$118))</f>
        <v>1.0415351832335435E-2</v>
      </c>
      <c r="GS70" s="86">
        <f ca="1">Control!$C$7*Calculations!$C$82*INDEX('Monthly Data'!N:N,Calculations!$C$116+MOD(CC70,Calculations!$C$118))+Control!$C$7*Calculations!$C$83*INDEX('Monthly Data'!O:O,Calculations!$C$116+MOD(CC70,Calculations!$C$118))+Control!$C$7*Calculations!$C$84*INDEX('Monthly Data'!P:P,Calculations!$C$116+MOD(CC70,Calculations!$C$118))+Control!$C$7*Calculations!$C$85*INDEX('Monthly Data'!Q:Q,Calculations!$C$116+MOD(CC70,Calculations!$C$118))+(1-Control!$C$7*Calculations!$C$87)*INDEX('Monthly Data'!R:R,Calculations!$C$116+MOD(CC70,Calculations!$C$118))</f>
        <v>3.0957942835585645E-2</v>
      </c>
      <c r="GT70" s="86">
        <f ca="1">Control!$C$7*Calculations!$C$82*INDEX('Monthly Data'!N:N,Calculations!$C$116+MOD(CD70,Calculations!$C$118))+Control!$C$7*Calculations!$C$83*INDEX('Monthly Data'!O:O,Calculations!$C$116+MOD(CD70,Calculations!$C$118))+Control!$C$7*Calculations!$C$84*INDEX('Monthly Data'!P:P,Calculations!$C$116+MOD(CD70,Calculations!$C$118))+Control!$C$7*Calculations!$C$85*INDEX('Monthly Data'!Q:Q,Calculations!$C$116+MOD(CD70,Calculations!$C$118))+(1-Control!$C$7*Calculations!$C$87)*INDEX('Monthly Data'!R:R,Calculations!$C$116+MOD(CD70,Calculations!$C$118))</f>
        <v>1.1106855739851785E-2</v>
      </c>
      <c r="GU70" s="86">
        <f ca="1">Control!$C$7*Calculations!$C$82*INDEX('Monthly Data'!N:N,Calculations!$C$116+MOD(CE70,Calculations!$C$118))+Control!$C$7*Calculations!$C$83*INDEX('Monthly Data'!O:O,Calculations!$C$116+MOD(CE70,Calculations!$C$118))+Control!$C$7*Calculations!$C$84*INDEX('Monthly Data'!P:P,Calculations!$C$116+MOD(CE70,Calculations!$C$118))+Control!$C$7*Calculations!$C$85*INDEX('Monthly Data'!Q:Q,Calculations!$C$116+MOD(CE70,Calculations!$C$118))+(1-Control!$C$7*Calculations!$C$87)*INDEX('Monthly Data'!R:R,Calculations!$C$116+MOD(CE70,Calculations!$C$118))</f>
        <v>1.3891563624307685E-2</v>
      </c>
      <c r="GV70" s="86">
        <f ca="1">Control!$C$7*Calculations!$C$82*INDEX('Monthly Data'!N:N,Calculations!$C$116+MOD(CF70,Calculations!$C$118))+Control!$C$7*Calculations!$C$83*INDEX('Monthly Data'!O:O,Calculations!$C$116+MOD(CF70,Calculations!$C$118))+Control!$C$7*Calculations!$C$84*INDEX('Monthly Data'!P:P,Calculations!$C$116+MOD(CF70,Calculations!$C$118))+Control!$C$7*Calculations!$C$85*INDEX('Monthly Data'!Q:Q,Calculations!$C$116+MOD(CF70,Calculations!$C$118))+(1-Control!$C$7*Calculations!$C$87)*INDEX('Monthly Data'!R:R,Calculations!$C$116+MOD(CF70,Calculations!$C$118))</f>
        <v>2.3206536303657571E-2</v>
      </c>
      <c r="GW70" s="86">
        <f ca="1">Control!$C$7*Calculations!$C$82*INDEX('Monthly Data'!N:N,Calculations!$C$116+MOD(CG70,Calculations!$C$118))+Control!$C$7*Calculations!$C$83*INDEX('Monthly Data'!O:O,Calculations!$C$116+MOD(CG70,Calculations!$C$118))+Control!$C$7*Calculations!$C$84*INDEX('Monthly Data'!P:P,Calculations!$C$116+MOD(CG70,Calculations!$C$118))+Control!$C$7*Calculations!$C$85*INDEX('Monthly Data'!Q:Q,Calculations!$C$116+MOD(CG70,Calculations!$C$118))+(1-Control!$C$7*Calculations!$C$87)*INDEX('Monthly Data'!R:R,Calculations!$C$116+MOD(CG70,Calculations!$C$118))</f>
        <v>7.857567536297622E-3</v>
      </c>
      <c r="GX70" s="86">
        <f ca="1">Control!$C$7*Calculations!$C$82*INDEX('Monthly Data'!N:N,Calculations!$C$116+MOD(CH70,Calculations!$C$118))+Control!$C$7*Calculations!$C$83*INDEX('Monthly Data'!O:O,Calculations!$C$116+MOD(CH70,Calculations!$C$118))+Control!$C$7*Calculations!$C$84*INDEX('Monthly Data'!P:P,Calculations!$C$116+MOD(CH70,Calculations!$C$118))+Control!$C$7*Calculations!$C$85*INDEX('Monthly Data'!Q:Q,Calculations!$C$116+MOD(CH70,Calculations!$C$118))+(1-Control!$C$7*Calculations!$C$87)*INDEX('Monthly Data'!R:R,Calculations!$C$116+MOD(CH70,Calculations!$C$118))</f>
        <v>-9.8327855560634558E-3</v>
      </c>
      <c r="GY70" s="86">
        <f ca="1">Control!$C$7*Calculations!$C$82*INDEX('Monthly Data'!N:N,Calculations!$C$116+MOD(CI70,Calculations!$C$118))+Control!$C$7*Calculations!$C$83*INDEX('Monthly Data'!O:O,Calculations!$C$116+MOD(CI70,Calculations!$C$118))+Control!$C$7*Calculations!$C$84*INDEX('Monthly Data'!P:P,Calculations!$C$116+MOD(CI70,Calculations!$C$118))+Control!$C$7*Calculations!$C$85*INDEX('Monthly Data'!Q:Q,Calculations!$C$116+MOD(CI70,Calculations!$C$118))+(1-Control!$C$7*Calculations!$C$87)*INDEX('Monthly Data'!R:R,Calculations!$C$116+MOD(CI70,Calculations!$C$118))</f>
        <v>2.3852824346838646E-2</v>
      </c>
      <c r="GZ70" s="86">
        <f ca="1">Control!$C$7*Calculations!$C$82*INDEX('Monthly Data'!N:N,Calculations!$C$116+MOD(CJ70,Calculations!$C$118))+Control!$C$7*Calculations!$C$83*INDEX('Monthly Data'!O:O,Calculations!$C$116+MOD(CJ70,Calculations!$C$118))+Control!$C$7*Calculations!$C$84*INDEX('Monthly Data'!P:P,Calculations!$C$116+MOD(CJ70,Calculations!$C$118))+Control!$C$7*Calculations!$C$85*INDEX('Monthly Data'!Q:Q,Calculations!$C$116+MOD(CJ70,Calculations!$C$118))+(1-Control!$C$7*Calculations!$C$87)*INDEX('Monthly Data'!R:R,Calculations!$C$116+MOD(CJ70,Calculations!$C$118))</f>
        <v>-7.8872955230675015E-3</v>
      </c>
      <c r="HA70" s="86">
        <f ca="1">Control!$C$7*Calculations!$C$82*INDEX('Monthly Data'!N:N,Calculations!$C$116+MOD(CK70,Calculations!$C$118))+Control!$C$7*Calculations!$C$83*INDEX('Monthly Data'!O:O,Calculations!$C$116+MOD(CK70,Calculations!$C$118))+Control!$C$7*Calculations!$C$84*INDEX('Monthly Data'!P:P,Calculations!$C$116+MOD(CK70,Calculations!$C$118))+Control!$C$7*Calculations!$C$85*INDEX('Monthly Data'!Q:Q,Calculations!$C$116+MOD(CK70,Calculations!$C$118))+(1-Control!$C$7*Calculations!$C$87)*INDEX('Monthly Data'!R:R,Calculations!$C$116+MOD(CK70,Calculations!$C$118))</f>
        <v>-6.1115617667135171E-2</v>
      </c>
      <c r="HB70" s="86">
        <f ca="1">Control!$C$7*Calculations!$C$82*INDEX('Monthly Data'!N:N,Calculations!$C$116+MOD(CL70,Calculations!$C$118))+Control!$C$7*Calculations!$C$83*INDEX('Monthly Data'!O:O,Calculations!$C$116+MOD(CL70,Calculations!$C$118))+Control!$C$7*Calculations!$C$84*INDEX('Monthly Data'!P:P,Calculations!$C$116+MOD(CL70,Calculations!$C$118))+Control!$C$7*Calculations!$C$85*INDEX('Monthly Data'!Q:Q,Calculations!$C$116+MOD(CL70,Calculations!$C$118))+(1-Control!$C$7*Calculations!$C$87)*INDEX('Monthly Data'!R:R,Calculations!$C$116+MOD(CL70,Calculations!$C$118))</f>
        <v>2.3852824346838646E-2</v>
      </c>
      <c r="HC70" s="86">
        <f ca="1">Control!$C$7*Calculations!$C$82*INDEX('Monthly Data'!N:N,Calculations!$C$116+MOD(CM70,Calculations!$C$118))+Control!$C$7*Calculations!$C$83*INDEX('Monthly Data'!O:O,Calculations!$C$116+MOD(CM70,Calculations!$C$118))+Control!$C$7*Calculations!$C$84*INDEX('Monthly Data'!P:P,Calculations!$C$116+MOD(CM70,Calculations!$C$118))+Control!$C$7*Calculations!$C$85*INDEX('Monthly Data'!Q:Q,Calculations!$C$116+MOD(CM70,Calculations!$C$118))+(1-Control!$C$7*Calculations!$C$87)*INDEX('Monthly Data'!R:R,Calculations!$C$116+MOD(CM70,Calculations!$C$118))</f>
        <v>1.3891304280773396E-2</v>
      </c>
      <c r="HD70" s="86">
        <f ca="1">Control!$C$7*Calculations!$C$82*INDEX('Monthly Data'!N:N,Calculations!$C$116+MOD(CN70,Calculations!$C$118))+Control!$C$7*Calculations!$C$83*INDEX('Monthly Data'!O:O,Calculations!$C$116+MOD(CN70,Calculations!$C$118))+Control!$C$7*Calculations!$C$84*INDEX('Monthly Data'!P:P,Calculations!$C$116+MOD(CN70,Calculations!$C$118))+Control!$C$7*Calculations!$C$85*INDEX('Monthly Data'!Q:Q,Calculations!$C$116+MOD(CN70,Calculations!$C$118))+(1-Control!$C$7*Calculations!$C$87)*INDEX('Monthly Data'!R:R,Calculations!$C$116+MOD(CN70,Calculations!$C$118))</f>
        <v>1.0627294914941248E-2</v>
      </c>
      <c r="HE70" s="86">
        <f ca="1">Control!$C$7*Calculations!$C$82*INDEX('Monthly Data'!N:N,Calculations!$C$116+MOD(CO70,Calculations!$C$118))+Control!$C$7*Calculations!$C$83*INDEX('Monthly Data'!O:O,Calculations!$C$116+MOD(CO70,Calculations!$C$118))+Control!$C$7*Calculations!$C$84*INDEX('Monthly Data'!P:P,Calculations!$C$116+MOD(CO70,Calculations!$C$118))+Control!$C$7*Calculations!$C$85*INDEX('Monthly Data'!Q:Q,Calculations!$C$116+MOD(CO70,Calculations!$C$118))+(1-Control!$C$7*Calculations!$C$87)*INDEX('Monthly Data'!R:R,Calculations!$C$116+MOD(CO70,Calculations!$C$118))</f>
        <v>3.7118215575026904E-2</v>
      </c>
      <c r="HF70" s="86">
        <f ca="1">Control!$C$7*Calculations!$C$82*INDEX('Monthly Data'!N:N,Calculations!$C$116+MOD(CP70,Calculations!$C$118))+Control!$C$7*Calculations!$C$83*INDEX('Monthly Data'!O:O,Calculations!$C$116+MOD(CP70,Calculations!$C$118))+Control!$C$7*Calculations!$C$84*INDEX('Monthly Data'!P:P,Calculations!$C$116+MOD(CP70,Calculations!$C$118))+Control!$C$7*Calculations!$C$85*INDEX('Monthly Data'!Q:Q,Calculations!$C$116+MOD(CP70,Calculations!$C$118))+(1-Control!$C$7*Calculations!$C$87)*INDEX('Monthly Data'!R:R,Calculations!$C$116+MOD(CP70,Calculations!$C$118))</f>
        <v>1.5063457444773597E-2</v>
      </c>
      <c r="HG70" s="86">
        <f ca="1">Control!$C$7*Calculations!$C$82*INDEX('Monthly Data'!N:N,Calculations!$C$116+MOD(CQ70,Calculations!$C$118))+Control!$C$7*Calculations!$C$83*INDEX('Monthly Data'!O:O,Calculations!$C$116+MOD(CQ70,Calculations!$C$118))+Control!$C$7*Calculations!$C$84*INDEX('Monthly Data'!P:P,Calculations!$C$116+MOD(CQ70,Calculations!$C$118))+Control!$C$7*Calculations!$C$85*INDEX('Monthly Data'!Q:Q,Calculations!$C$116+MOD(CQ70,Calculations!$C$118))+(1-Control!$C$7*Calculations!$C$87)*INDEX('Monthly Data'!R:R,Calculations!$C$116+MOD(CQ70,Calculations!$C$118))</f>
        <v>1.0353752315110615E-2</v>
      </c>
      <c r="HH70" s="86">
        <f ca="1">Control!$C$7*Calculations!$C$82*INDEX('Monthly Data'!N:N,Calculations!$C$116+MOD(CR70,Calculations!$C$118))+Control!$C$7*Calculations!$C$83*INDEX('Monthly Data'!O:O,Calculations!$C$116+MOD(CR70,Calculations!$C$118))+Control!$C$7*Calculations!$C$84*INDEX('Monthly Data'!P:P,Calculations!$C$116+MOD(CR70,Calculations!$C$118))+Control!$C$7*Calculations!$C$85*INDEX('Monthly Data'!Q:Q,Calculations!$C$116+MOD(CR70,Calculations!$C$118))+(1-Control!$C$7*Calculations!$C$87)*INDEX('Monthly Data'!R:R,Calculations!$C$116+MOD(CR70,Calculations!$C$118))</f>
        <v>2.1918137743539623E-2</v>
      </c>
      <c r="HI70" s="86">
        <f ca="1">Control!$C$7*Calculations!$C$82*INDEX('Monthly Data'!N:N,Calculations!$C$116+MOD(CS70,Calculations!$C$118))+Control!$C$7*Calculations!$C$83*INDEX('Monthly Data'!O:O,Calculations!$C$116+MOD(CS70,Calculations!$C$118))+Control!$C$7*Calculations!$C$84*INDEX('Monthly Data'!P:P,Calculations!$C$116+MOD(CS70,Calculations!$C$118))+Control!$C$7*Calculations!$C$85*INDEX('Monthly Data'!Q:Q,Calculations!$C$116+MOD(CS70,Calculations!$C$118))+(1-Control!$C$7*Calculations!$C$87)*INDEX('Monthly Data'!R:R,Calculations!$C$116+MOD(CS70,Calculations!$C$118))</f>
        <v>1.4915555251167555E-3</v>
      </c>
      <c r="HJ70" s="86">
        <f ca="1">Control!$C$7*Calculations!$C$82*INDEX('Monthly Data'!N:N,Calculations!$C$116+MOD(CT70,Calculations!$C$118))+Control!$C$7*Calculations!$C$83*INDEX('Monthly Data'!O:O,Calculations!$C$116+MOD(CT70,Calculations!$C$118))+Control!$C$7*Calculations!$C$84*INDEX('Monthly Data'!P:P,Calculations!$C$116+MOD(CT70,Calculations!$C$118))+Control!$C$7*Calculations!$C$85*INDEX('Monthly Data'!Q:Q,Calculations!$C$116+MOD(CT70,Calculations!$C$118))+(1-Control!$C$7*Calculations!$C$87)*INDEX('Monthly Data'!R:R,Calculations!$C$116+MOD(CT70,Calculations!$C$118))</f>
        <v>1.1702576456120543E-2</v>
      </c>
      <c r="HK70" s="86">
        <f ca="1">Control!$C$7*Calculations!$C$82*INDEX('Monthly Data'!N:N,Calculations!$C$116+MOD(CU70,Calculations!$C$118))+Control!$C$7*Calculations!$C$83*INDEX('Monthly Data'!O:O,Calculations!$C$116+MOD(CU70,Calculations!$C$118))+Control!$C$7*Calculations!$C$84*INDEX('Monthly Data'!P:P,Calculations!$C$116+MOD(CU70,Calculations!$C$118))+Control!$C$7*Calculations!$C$85*INDEX('Monthly Data'!Q:Q,Calculations!$C$116+MOD(CU70,Calculations!$C$118))+(1-Control!$C$7*Calculations!$C$87)*INDEX('Monthly Data'!R:R,Calculations!$C$116+MOD(CU70,Calculations!$C$118))</f>
        <v>4.5132804118240749E-2</v>
      </c>
      <c r="HL70" s="86">
        <f ca="1">Control!$C$7*Calculations!$C$82*INDEX('Monthly Data'!N:N,Calculations!$C$116+MOD(CV70,Calculations!$C$118))+Control!$C$7*Calculations!$C$83*INDEX('Monthly Data'!O:O,Calculations!$C$116+MOD(CV70,Calculations!$C$118))+Control!$C$7*Calculations!$C$84*INDEX('Monthly Data'!P:P,Calculations!$C$116+MOD(CV70,Calculations!$C$118))+Control!$C$7*Calculations!$C$85*INDEX('Monthly Data'!Q:Q,Calculations!$C$116+MOD(CV70,Calculations!$C$118))+(1-Control!$C$7*Calculations!$C$87)*INDEX('Monthly Data'!R:R,Calculations!$C$116+MOD(CV70,Calculations!$C$118))</f>
        <v>5.1972609868760735E-3</v>
      </c>
      <c r="HM70" s="86">
        <f ca="1">Control!$C$7*Calculations!$C$82*INDEX('Monthly Data'!N:N,Calculations!$C$116+MOD(CW70,Calculations!$C$118))+Control!$C$7*Calculations!$C$83*INDEX('Monthly Data'!O:O,Calculations!$C$116+MOD(CW70,Calculations!$C$118))+Control!$C$7*Calculations!$C$84*INDEX('Monthly Data'!P:P,Calculations!$C$116+MOD(CW70,Calculations!$C$118))+Control!$C$7*Calculations!$C$85*INDEX('Monthly Data'!Q:Q,Calculations!$C$116+MOD(CW70,Calculations!$C$118))+(1-Control!$C$7*Calculations!$C$87)*INDEX('Monthly Data'!R:R,Calculations!$C$116+MOD(CW70,Calculations!$C$118))</f>
        <v>-7.3651264633385334E-4</v>
      </c>
      <c r="HN70" s="86">
        <f ca="1">Control!$C$7*Calculations!$C$82*INDEX('Monthly Data'!N:N,Calculations!$C$116+MOD(CX70,Calculations!$C$118))+Control!$C$7*Calculations!$C$83*INDEX('Monthly Data'!O:O,Calculations!$C$116+MOD(CX70,Calculations!$C$118))+Control!$C$7*Calculations!$C$84*INDEX('Monthly Data'!P:P,Calculations!$C$116+MOD(CX70,Calculations!$C$118))+Control!$C$7*Calculations!$C$85*INDEX('Monthly Data'!Q:Q,Calculations!$C$116+MOD(CX70,Calculations!$C$118))+(1-Control!$C$7*Calculations!$C$87)*INDEX('Monthly Data'!R:R,Calculations!$C$116+MOD(CX70,Calculations!$C$118))</f>
        <v>-2.6378232493851243E-2</v>
      </c>
      <c r="HO70" s="86">
        <f ca="1">Control!$C$7*Calculations!$C$82*INDEX('Monthly Data'!N:N,Calculations!$C$116+MOD(CY70,Calculations!$C$118))+Control!$C$7*Calculations!$C$83*INDEX('Monthly Data'!O:O,Calculations!$C$116+MOD(CY70,Calculations!$C$118))+Control!$C$7*Calculations!$C$84*INDEX('Monthly Data'!P:P,Calculations!$C$116+MOD(CY70,Calculations!$C$118))+Control!$C$7*Calculations!$C$85*INDEX('Monthly Data'!Q:Q,Calculations!$C$116+MOD(CY70,Calculations!$C$118))+(1-Control!$C$7*Calculations!$C$87)*INDEX('Monthly Data'!R:R,Calculations!$C$116+MOD(CY70,Calculations!$C$118))</f>
        <v>-9.9526758408448549E-3</v>
      </c>
      <c r="HP70" s="86">
        <f ca="1">Control!$C$7*Calculations!$C$82*INDEX('Monthly Data'!N:N,Calculations!$C$116+MOD(CZ70,Calculations!$C$118))+Control!$C$7*Calculations!$C$83*INDEX('Monthly Data'!O:O,Calculations!$C$116+MOD(CZ70,Calculations!$C$118))+Control!$C$7*Calculations!$C$84*INDEX('Monthly Data'!P:P,Calculations!$C$116+MOD(CZ70,Calculations!$C$118))+Control!$C$7*Calculations!$C$85*INDEX('Monthly Data'!Q:Q,Calculations!$C$116+MOD(CZ70,Calculations!$C$118))+(1-Control!$C$7*Calculations!$C$87)*INDEX('Monthly Data'!R:R,Calculations!$C$116+MOD(CZ70,Calculations!$C$118))</f>
        <v>1.0921298083007208E-2</v>
      </c>
      <c r="HQ70" s="86">
        <f ca="1">Control!$C$7*Calculations!$C$82*INDEX('Monthly Data'!N:N,Calculations!$C$116+MOD(DA70,Calculations!$C$118))+Control!$C$7*Calculations!$C$83*INDEX('Monthly Data'!O:O,Calculations!$C$116+MOD(DA70,Calculations!$C$118))+Control!$C$7*Calculations!$C$84*INDEX('Monthly Data'!P:P,Calculations!$C$116+MOD(DA70,Calculations!$C$118))+Control!$C$7*Calculations!$C$85*INDEX('Monthly Data'!Q:Q,Calculations!$C$116+MOD(DA70,Calculations!$C$118))+(1-Control!$C$7*Calculations!$C$87)*INDEX('Monthly Data'!R:R,Calculations!$C$116+MOD(DA70,Calculations!$C$118))</f>
        <v>2.5790695379256122E-2</v>
      </c>
      <c r="HR70" s="86">
        <f ca="1">Control!$C$7*Calculations!$C$82*INDEX('Monthly Data'!N:N,Calculations!$C$116+MOD(DB70,Calculations!$C$118))+Control!$C$7*Calculations!$C$83*INDEX('Monthly Data'!O:O,Calculations!$C$116+MOD(DB70,Calculations!$C$118))+Control!$C$7*Calculations!$C$84*INDEX('Monthly Data'!P:P,Calculations!$C$116+MOD(DB70,Calculations!$C$118))+Control!$C$7*Calculations!$C$85*INDEX('Monthly Data'!Q:Q,Calculations!$C$116+MOD(DB70,Calculations!$C$118))+(1-Control!$C$7*Calculations!$C$87)*INDEX('Monthly Data'!R:R,Calculations!$C$116+MOD(DB70,Calculations!$C$118))</f>
        <v>6.3250222980707482E-3</v>
      </c>
      <c r="HS70" s="86">
        <f ca="1">Control!$C$7*Calculations!$C$82*INDEX('Monthly Data'!N:N,Calculations!$C$116+MOD(DC70,Calculations!$C$118))+Control!$C$7*Calculations!$C$83*INDEX('Monthly Data'!O:O,Calculations!$C$116+MOD(DC70,Calculations!$C$118))+Control!$C$7*Calculations!$C$84*INDEX('Monthly Data'!P:P,Calculations!$C$116+MOD(DC70,Calculations!$C$118))+Control!$C$7*Calculations!$C$85*INDEX('Monthly Data'!Q:Q,Calculations!$C$116+MOD(DC70,Calculations!$C$118))+(1-Control!$C$7*Calculations!$C$87)*INDEX('Monthly Data'!R:R,Calculations!$C$116+MOD(DC70,Calculations!$C$118))</f>
        <v>-9.5555592256394619E-3</v>
      </c>
      <c r="HT70" s="86">
        <f ca="1">Control!$C$7*Calculations!$C$82*INDEX('Monthly Data'!N:N,Calculations!$C$116+MOD(DD70,Calculations!$C$118))+Control!$C$7*Calculations!$C$83*INDEX('Monthly Data'!O:O,Calculations!$C$116+MOD(DD70,Calculations!$C$118))+Control!$C$7*Calculations!$C$84*INDEX('Monthly Data'!P:P,Calculations!$C$116+MOD(DD70,Calculations!$C$118))+Control!$C$7*Calculations!$C$85*INDEX('Monthly Data'!Q:Q,Calculations!$C$116+MOD(DD70,Calculations!$C$118))+(1-Control!$C$7*Calculations!$C$87)*INDEX('Monthly Data'!R:R,Calculations!$C$116+MOD(DD70,Calculations!$C$118))</f>
        <v>1.5063457444773597E-2</v>
      </c>
      <c r="HU70" s="86">
        <f ca="1">Control!$C$7*Calculations!$C$82*INDEX('Monthly Data'!N:N,Calculations!$C$116+MOD(DE70,Calculations!$C$118))+Control!$C$7*Calculations!$C$83*INDEX('Monthly Data'!O:O,Calculations!$C$116+MOD(DE70,Calculations!$C$118))+Control!$C$7*Calculations!$C$84*INDEX('Monthly Data'!P:P,Calculations!$C$116+MOD(DE70,Calculations!$C$118))+Control!$C$7*Calculations!$C$85*INDEX('Monthly Data'!Q:Q,Calculations!$C$116+MOD(DE70,Calculations!$C$118))+(1-Control!$C$7*Calculations!$C$87)*INDEX('Monthly Data'!R:R,Calculations!$C$116+MOD(DE70,Calculations!$C$118))</f>
        <v>7.9764341593600071E-3</v>
      </c>
      <c r="HV70" s="86">
        <f ca="1">Control!$C$7*Calculations!$C$82*INDEX('Monthly Data'!N:N,Calculations!$C$116+MOD(DF70,Calculations!$C$118))+Control!$C$7*Calculations!$C$83*INDEX('Monthly Data'!O:O,Calculations!$C$116+MOD(DF70,Calculations!$C$118))+Control!$C$7*Calculations!$C$84*INDEX('Monthly Data'!P:P,Calculations!$C$116+MOD(DF70,Calculations!$C$118))+Control!$C$7*Calculations!$C$85*INDEX('Monthly Data'!Q:Q,Calculations!$C$116+MOD(DF70,Calculations!$C$118))+(1-Control!$C$7*Calculations!$C$87)*INDEX('Monthly Data'!R:R,Calculations!$C$116+MOD(DF70,Calculations!$C$118))</f>
        <v>4.7768166384148329E-3</v>
      </c>
      <c r="HW70" s="86">
        <f ca="1">Control!$C$7*Calculations!$C$82*INDEX('Monthly Data'!N:N,Calculations!$C$116+MOD(DG70,Calculations!$C$118))+Control!$C$7*Calculations!$C$83*INDEX('Monthly Data'!O:O,Calculations!$C$116+MOD(DG70,Calculations!$C$118))+Control!$C$7*Calculations!$C$84*INDEX('Monthly Data'!P:P,Calculations!$C$116+MOD(DG70,Calculations!$C$118))+Control!$C$7*Calculations!$C$85*INDEX('Monthly Data'!Q:Q,Calculations!$C$116+MOD(DG70,Calculations!$C$118))+(1-Control!$C$7*Calculations!$C$87)*INDEX('Monthly Data'!R:R,Calculations!$C$116+MOD(DG70,Calculations!$C$118))</f>
        <v>-1.3959200237295809E-2</v>
      </c>
      <c r="HX70" s="86">
        <f ca="1">Control!$C$7*Calculations!$C$82*INDEX('Monthly Data'!N:N,Calculations!$C$116+MOD(DH70,Calculations!$C$118))+Control!$C$7*Calculations!$C$83*INDEX('Monthly Data'!O:O,Calculations!$C$116+MOD(DH70,Calculations!$C$118))+Control!$C$7*Calculations!$C$84*INDEX('Monthly Data'!P:P,Calculations!$C$116+MOD(DH70,Calculations!$C$118))+Control!$C$7*Calculations!$C$85*INDEX('Monthly Data'!Q:Q,Calculations!$C$116+MOD(DH70,Calculations!$C$118))+(1-Control!$C$7*Calculations!$C$87)*INDEX('Monthly Data'!R:R,Calculations!$C$116+MOD(DH70,Calculations!$C$118))</f>
        <v>1.046389543479892E-2</v>
      </c>
      <c r="HY70" s="86">
        <f ca="1">Control!$C$7*Calculations!$C$82*INDEX('Monthly Data'!N:N,Calculations!$C$116+MOD(DI70,Calculations!$C$118))+Control!$C$7*Calculations!$C$83*INDEX('Monthly Data'!O:O,Calculations!$C$116+MOD(DI70,Calculations!$C$118))+Control!$C$7*Calculations!$C$84*INDEX('Monthly Data'!P:P,Calculations!$C$116+MOD(DI70,Calculations!$C$118))+Control!$C$7*Calculations!$C$85*INDEX('Monthly Data'!Q:Q,Calculations!$C$116+MOD(DI70,Calculations!$C$118))+(1-Control!$C$7*Calculations!$C$87)*INDEX('Monthly Data'!R:R,Calculations!$C$116+MOD(DI70,Calculations!$C$118))</f>
        <v>1.7484305259657981E-2</v>
      </c>
      <c r="HZ70" s="86">
        <f ca="1">Control!$C$7*Calculations!$C$82*INDEX('Monthly Data'!N:N,Calculations!$C$116+MOD(DJ70,Calculations!$C$118))+Control!$C$7*Calculations!$C$83*INDEX('Monthly Data'!O:O,Calculations!$C$116+MOD(DJ70,Calculations!$C$118))+Control!$C$7*Calculations!$C$84*INDEX('Monthly Data'!P:P,Calculations!$C$116+MOD(DJ70,Calculations!$C$118))+Control!$C$7*Calculations!$C$85*INDEX('Monthly Data'!Q:Q,Calculations!$C$116+MOD(DJ70,Calculations!$C$118))+(1-Control!$C$7*Calculations!$C$87)*INDEX('Monthly Data'!R:R,Calculations!$C$116+MOD(DJ70,Calculations!$C$118))</f>
        <v>8.4240675975201049E-3</v>
      </c>
      <c r="IA70" s="86">
        <f ca="1">Control!$C$7*Calculations!$C$82*INDEX('Monthly Data'!N:N,Calculations!$C$116+MOD(DK70,Calculations!$C$118))+Control!$C$7*Calculations!$C$83*INDEX('Monthly Data'!O:O,Calculations!$C$116+MOD(DK70,Calculations!$C$118))+Control!$C$7*Calculations!$C$84*INDEX('Monthly Data'!P:P,Calculations!$C$116+MOD(DK70,Calculations!$C$118))+Control!$C$7*Calculations!$C$85*INDEX('Monthly Data'!Q:Q,Calculations!$C$116+MOD(DK70,Calculations!$C$118))+(1-Control!$C$7*Calculations!$C$87)*INDEX('Monthly Data'!R:R,Calculations!$C$116+MOD(DK70,Calculations!$C$118))</f>
        <v>2.377894462657602E-2</v>
      </c>
      <c r="IB70" s="86">
        <f ca="1">Control!$C$7*Calculations!$C$82*INDEX('Monthly Data'!N:N,Calculations!$C$116+MOD(DL70,Calculations!$C$118))+Control!$C$7*Calculations!$C$83*INDEX('Monthly Data'!O:O,Calculations!$C$116+MOD(DL70,Calculations!$C$118))+Control!$C$7*Calculations!$C$84*INDEX('Monthly Data'!P:P,Calculations!$C$116+MOD(DL70,Calculations!$C$118))+Control!$C$7*Calculations!$C$85*INDEX('Monthly Data'!Q:Q,Calculations!$C$116+MOD(DL70,Calculations!$C$118))+(1-Control!$C$7*Calculations!$C$87)*INDEX('Monthly Data'!R:R,Calculations!$C$116+MOD(DL70,Calculations!$C$118))</f>
        <v>3.0957942835585645E-2</v>
      </c>
      <c r="IC70" s="86">
        <f ca="1">Control!$C$7*Calculations!$C$82*INDEX('Monthly Data'!N:N,Calculations!$C$116+MOD(DM70,Calculations!$C$118))+Control!$C$7*Calculations!$C$83*INDEX('Monthly Data'!O:O,Calculations!$C$116+MOD(DM70,Calculations!$C$118))+Control!$C$7*Calculations!$C$84*INDEX('Monthly Data'!P:P,Calculations!$C$116+MOD(DM70,Calculations!$C$118))+Control!$C$7*Calculations!$C$85*INDEX('Monthly Data'!Q:Q,Calculations!$C$116+MOD(DM70,Calculations!$C$118))+(1-Control!$C$7*Calculations!$C$87)*INDEX('Monthly Data'!R:R,Calculations!$C$116+MOD(DM70,Calculations!$C$118))</f>
        <v>2.5325873776067674E-2</v>
      </c>
      <c r="ID70" s="86">
        <f ca="1">Control!$C$7*Calculations!$C$82*INDEX('Monthly Data'!N:N,Calculations!$C$116+MOD(DN70,Calculations!$C$118))+Control!$C$7*Calculations!$C$83*INDEX('Monthly Data'!O:O,Calculations!$C$116+MOD(DN70,Calculations!$C$118))+Control!$C$7*Calculations!$C$84*INDEX('Monthly Data'!P:P,Calculations!$C$116+MOD(DN70,Calculations!$C$118))+Control!$C$7*Calculations!$C$85*INDEX('Monthly Data'!Q:Q,Calculations!$C$116+MOD(DN70,Calculations!$C$118))+(1-Control!$C$7*Calculations!$C$87)*INDEX('Monthly Data'!R:R,Calculations!$C$116+MOD(DN70,Calculations!$C$118))</f>
        <v>-1.6546126717384396E-2</v>
      </c>
      <c r="IE70" s="86">
        <f ca="1">Control!$C$7*Calculations!$C$82*INDEX('Monthly Data'!N:N,Calculations!$C$116+MOD(DO70,Calculations!$C$118))+Control!$C$7*Calculations!$C$83*INDEX('Monthly Data'!O:O,Calculations!$C$116+MOD(DO70,Calculations!$C$118))+Control!$C$7*Calculations!$C$84*INDEX('Monthly Data'!P:P,Calculations!$C$116+MOD(DO70,Calculations!$C$118))+Control!$C$7*Calculations!$C$85*INDEX('Monthly Data'!Q:Q,Calculations!$C$116+MOD(DO70,Calculations!$C$118))+(1-Control!$C$7*Calculations!$C$87)*INDEX('Monthly Data'!R:R,Calculations!$C$116+MOD(DO70,Calculations!$C$118))</f>
        <v>2.766281641786093E-2</v>
      </c>
      <c r="IF70" s="86">
        <f ca="1">Control!$C$7*Calculations!$C$82*INDEX('Monthly Data'!N:N,Calculations!$C$116+MOD(DP70,Calculations!$C$118))+Control!$C$7*Calculations!$C$83*INDEX('Monthly Data'!O:O,Calculations!$C$116+MOD(DP70,Calculations!$C$118))+Control!$C$7*Calculations!$C$84*INDEX('Monthly Data'!P:P,Calculations!$C$116+MOD(DP70,Calculations!$C$118))+Control!$C$7*Calculations!$C$85*INDEX('Monthly Data'!Q:Q,Calculations!$C$116+MOD(DP70,Calculations!$C$118))+(1-Control!$C$7*Calculations!$C$87)*INDEX('Monthly Data'!R:R,Calculations!$C$116+MOD(DP70,Calculations!$C$118))</f>
        <v>3.5231336013669103E-2</v>
      </c>
      <c r="IG70" s="88">
        <f ca="1">Control!$C$8*(1+DQ70)*(1+DR70)*(1+DS70)*(1+DT70)*(1+DU70)*(1+DV70)*(1+DW70)*(1+DX70)*(1+DY70)*(1+DZ70)*(1+EA70)*(1+EB70)*(1+EC70)*(1+ED70)*(1+EE70)*(1+EF70)*(1+EG70)*(1+EH70)*(1+EI70)*(1+EJ70)*(1+EK70)*(1+EL70)*(1+EM70)*(1+EN70)*(1+EO70)*(1+EP70)*(1+EQ70)*(1+ER70)*(1+ES70)*(1+ET70)*(1+EU70)*(1+EV70)*(1+EW70)*(1+EX70)*(1+EY70)*(1+EZ70)*(1+FA70)*(1+FB70)*(1+FC70)*(1+FD70)*(1+FE70)*(1+FF70)*(1+FG70)*(1+FH70)*(1+FI70)*(1+FJ70)*(1+FK70)*(1+FL70)*(1+FM70)*(1+FN70)*(1+FO70)*(1+FP70)*(1+FQ70)*(1+FR70)*(1+FS70)*(1+FT70)*(1+FU70)*(1+FV70)*(1+FW70)*(1+FX70)*(1+FY70)*(1+FZ70)*(1+GA70)*(1+GB70)*(1+GC70)*(1+GD70)*(1+GE70)*(1+GF70)*(1+GG70)*(1+GH70)*(1+GI70)*(1+GJ70)*(1+GK70)*(1+GL70)*(1+GM70)*(1+GN70)*(1+GO70)*(1+GP70)*(1+GQ70)*(1+GR70)*(1+GS70)*(1+GT70)*(1+GU70)*(1+GV70)*(1+GW70)*(1+GX70)*(1+GY70)*(1+GZ70)*(1+HA70)*(1+HB70)*(1+HC70)*(1+HD70)*(1+HE70)*(1+HF70)*(1+HG70)*(1+HH70)*(1+HI70)*(1+HJ70)*(1+HK70)*(1+HL70)*(1+HM70)*(1+HN70)*(1+HO70)*(1+HP70)*(1+HQ70)*(1+HR70)*(1+HS70)*(1+HT70)*(1+HU70)*(1+HV70)*(1+HW70)*(1+HX70)*(1+HY70)*(1+HZ70)*(1+IA70)*(1+IB70)*(1+IC70)*(1+ID70)*(1+IE70)*(1+IF70)</f>
        <v>99689.807519468479</v>
      </c>
    </row>
    <row r="71" spans="1:241" x14ac:dyDescent="0.25">
      <c r="A71">
        <v>83</v>
      </c>
      <c r="B71">
        <v>84</v>
      </c>
      <c r="C71">
        <v>2</v>
      </c>
      <c r="D71">
        <v>86</v>
      </c>
      <c r="E71">
        <v>117</v>
      </c>
      <c r="F71">
        <v>34</v>
      </c>
      <c r="G71">
        <v>76</v>
      </c>
      <c r="H71">
        <v>101</v>
      </c>
      <c r="I71">
        <v>103</v>
      </c>
      <c r="J71">
        <v>106</v>
      </c>
      <c r="K71">
        <v>85</v>
      </c>
      <c r="L71">
        <v>113</v>
      </c>
      <c r="M71">
        <v>43</v>
      </c>
      <c r="N71">
        <v>22</v>
      </c>
      <c r="O71">
        <v>71</v>
      </c>
      <c r="P71">
        <v>21</v>
      </c>
      <c r="Q71">
        <v>79</v>
      </c>
      <c r="R71">
        <v>97</v>
      </c>
      <c r="S71">
        <v>114</v>
      </c>
      <c r="T71">
        <v>47</v>
      </c>
      <c r="U71">
        <v>59</v>
      </c>
      <c r="V71">
        <v>71</v>
      </c>
      <c r="W71">
        <v>63</v>
      </c>
      <c r="X71">
        <v>101</v>
      </c>
      <c r="Y71">
        <v>35</v>
      </c>
      <c r="Z71">
        <v>29</v>
      </c>
      <c r="AA71">
        <v>53</v>
      </c>
      <c r="AB71">
        <v>34</v>
      </c>
      <c r="AC71">
        <v>13</v>
      </c>
      <c r="AD71">
        <v>69</v>
      </c>
      <c r="AE71">
        <v>47</v>
      </c>
      <c r="AF71">
        <v>90</v>
      </c>
      <c r="AG71">
        <v>5</v>
      </c>
      <c r="AH71">
        <v>54</v>
      </c>
      <c r="AI71">
        <v>97</v>
      </c>
      <c r="AJ71">
        <v>32</v>
      </c>
      <c r="AK71">
        <v>12</v>
      </c>
      <c r="AL71">
        <v>105</v>
      </c>
      <c r="AM71">
        <v>27</v>
      </c>
      <c r="AN71">
        <v>91</v>
      </c>
      <c r="AO71">
        <v>98</v>
      </c>
      <c r="AP71">
        <v>69</v>
      </c>
      <c r="AQ71">
        <v>17</v>
      </c>
      <c r="AR71">
        <v>30</v>
      </c>
      <c r="AS71">
        <v>33</v>
      </c>
      <c r="AT71">
        <v>57</v>
      </c>
      <c r="AU71">
        <v>13</v>
      </c>
      <c r="AV71">
        <v>2</v>
      </c>
      <c r="AW71">
        <v>73</v>
      </c>
      <c r="AX71">
        <v>34</v>
      </c>
      <c r="AY71">
        <v>51</v>
      </c>
      <c r="AZ71">
        <v>15</v>
      </c>
      <c r="BA71">
        <v>7</v>
      </c>
      <c r="BB71">
        <v>108</v>
      </c>
      <c r="BC71">
        <v>71</v>
      </c>
      <c r="BD71">
        <v>76</v>
      </c>
      <c r="BE71">
        <v>12</v>
      </c>
      <c r="BF71">
        <v>21</v>
      </c>
      <c r="BG71">
        <v>105</v>
      </c>
      <c r="BH71">
        <v>102</v>
      </c>
      <c r="BI71">
        <v>66</v>
      </c>
      <c r="BJ71">
        <v>9</v>
      </c>
      <c r="BK71">
        <v>36</v>
      </c>
      <c r="BL71">
        <v>59</v>
      </c>
      <c r="BM71">
        <v>71</v>
      </c>
      <c r="BN71">
        <v>45</v>
      </c>
      <c r="BO71">
        <v>33</v>
      </c>
      <c r="BP71">
        <v>91</v>
      </c>
      <c r="BQ71">
        <v>105</v>
      </c>
      <c r="BR71">
        <v>77</v>
      </c>
      <c r="BS71">
        <v>33</v>
      </c>
      <c r="BT71">
        <v>73</v>
      </c>
      <c r="BU71">
        <v>97</v>
      </c>
      <c r="BV71">
        <v>84</v>
      </c>
      <c r="BW71">
        <v>38</v>
      </c>
      <c r="BX71">
        <v>104</v>
      </c>
      <c r="BY71">
        <v>70</v>
      </c>
      <c r="BZ71">
        <v>85</v>
      </c>
      <c r="CA71">
        <v>36</v>
      </c>
      <c r="CB71">
        <v>94</v>
      </c>
      <c r="CC71">
        <v>12</v>
      </c>
      <c r="CD71">
        <v>42</v>
      </c>
      <c r="CE71">
        <v>68</v>
      </c>
      <c r="CF71">
        <v>25</v>
      </c>
      <c r="CG71">
        <v>88</v>
      </c>
      <c r="CH71">
        <v>94</v>
      </c>
      <c r="CI71">
        <v>40</v>
      </c>
      <c r="CJ71">
        <v>81</v>
      </c>
      <c r="CK71">
        <v>109</v>
      </c>
      <c r="CL71">
        <v>86</v>
      </c>
      <c r="CM71">
        <v>57</v>
      </c>
      <c r="CN71">
        <v>56</v>
      </c>
      <c r="CO71">
        <v>81</v>
      </c>
      <c r="CP71">
        <v>53</v>
      </c>
      <c r="CQ71">
        <v>2</v>
      </c>
      <c r="CR71">
        <v>109</v>
      </c>
      <c r="CS71">
        <v>12</v>
      </c>
      <c r="CT71">
        <v>110</v>
      </c>
      <c r="CU71">
        <v>5</v>
      </c>
      <c r="CV71">
        <v>28</v>
      </c>
      <c r="CW71">
        <v>21</v>
      </c>
      <c r="CX71">
        <v>101</v>
      </c>
      <c r="CY71">
        <v>100</v>
      </c>
      <c r="CZ71">
        <v>46</v>
      </c>
      <c r="DA71">
        <v>103</v>
      </c>
      <c r="DB71">
        <v>89</v>
      </c>
      <c r="DC71">
        <v>93</v>
      </c>
      <c r="DD71">
        <v>22</v>
      </c>
      <c r="DE71">
        <v>97</v>
      </c>
      <c r="DF71">
        <v>50</v>
      </c>
      <c r="DG71">
        <v>97</v>
      </c>
      <c r="DH71">
        <v>14</v>
      </c>
      <c r="DI71">
        <v>81</v>
      </c>
      <c r="DJ71">
        <v>68</v>
      </c>
      <c r="DK71">
        <v>81</v>
      </c>
      <c r="DL71">
        <v>102</v>
      </c>
      <c r="DM71">
        <v>21</v>
      </c>
      <c r="DN71">
        <v>3</v>
      </c>
      <c r="DO71">
        <v>89</v>
      </c>
      <c r="DP71">
        <v>72</v>
      </c>
      <c r="DQ71" s="86">
        <f ca="1">Control!$C$7*Calculations!$C$82*INDEX('Monthly Data'!N:N,Calculations!$C$116+MOD(A71,Calculations!$C$118))+Control!$C$7*Calculations!$C$83*INDEX('Monthly Data'!O:O,Calculations!$C$116+MOD(A71,Calculations!$C$118))+Control!$C$7*Calculations!$C$84*INDEX('Monthly Data'!P:P,Calculations!$C$116+MOD(A71,Calculations!$C$118))+Control!$C$7*Calculations!$C$85*INDEX('Monthly Data'!Q:Q,Calculations!$C$116+MOD(A71,Calculations!$C$118))+(1-Control!$C$7*Calculations!$C$87)*INDEX('Monthly Data'!R:R,Calculations!$C$116+MOD(A71,Calculations!$C$118))</f>
        <v>-7.8872955230675015E-3</v>
      </c>
      <c r="DR71" s="86">
        <f ca="1">Control!$C$7*Calculations!$C$82*INDEX('Monthly Data'!N:N,Calculations!$C$116+MOD(B71,Calculations!$C$118))+Control!$C$7*Calculations!$C$83*INDEX('Monthly Data'!O:O,Calculations!$C$116+MOD(B71,Calculations!$C$118))+Control!$C$7*Calculations!$C$84*INDEX('Monthly Data'!P:P,Calculations!$C$116+MOD(B71,Calculations!$C$118))+Control!$C$7*Calculations!$C$85*INDEX('Monthly Data'!Q:Q,Calculations!$C$116+MOD(B71,Calculations!$C$118))+(1-Control!$C$7*Calculations!$C$87)*INDEX('Monthly Data'!R:R,Calculations!$C$116+MOD(B71,Calculations!$C$118))</f>
        <v>-1.880155173376722E-2</v>
      </c>
      <c r="DS71" s="86">
        <f ca="1">Control!$C$7*Calculations!$C$82*INDEX('Monthly Data'!N:N,Calculations!$C$116+MOD(C71,Calculations!$C$118))+Control!$C$7*Calculations!$C$83*INDEX('Monthly Data'!O:O,Calculations!$C$116+MOD(C71,Calculations!$C$118))+Control!$C$7*Calculations!$C$84*INDEX('Monthly Data'!P:P,Calculations!$C$116+MOD(C71,Calculations!$C$118))+Control!$C$7*Calculations!$C$85*INDEX('Monthly Data'!Q:Q,Calculations!$C$116+MOD(C71,Calculations!$C$118))+(1-Control!$C$7*Calculations!$C$87)*INDEX('Monthly Data'!R:R,Calculations!$C$116+MOD(C71,Calculations!$C$118))</f>
        <v>7.7184133340106598E-3</v>
      </c>
      <c r="DT71" s="86">
        <f ca="1">Control!$C$7*Calculations!$C$82*INDEX('Monthly Data'!N:N,Calculations!$C$116+MOD(D71,Calculations!$C$118))+Control!$C$7*Calculations!$C$83*INDEX('Monthly Data'!O:O,Calculations!$C$116+MOD(D71,Calculations!$C$118))+Control!$C$7*Calculations!$C$84*INDEX('Monthly Data'!P:P,Calculations!$C$116+MOD(D71,Calculations!$C$118))+Control!$C$7*Calculations!$C$85*INDEX('Monthly Data'!Q:Q,Calculations!$C$116+MOD(D71,Calculations!$C$118))+(1-Control!$C$7*Calculations!$C$87)*INDEX('Monthly Data'!R:R,Calculations!$C$116+MOD(D71,Calculations!$C$118))</f>
        <v>4.5735623984309991E-2</v>
      </c>
      <c r="DU71" s="86">
        <f ca="1">Control!$C$7*Calculations!$C$82*INDEX('Monthly Data'!N:N,Calculations!$C$116+MOD(E71,Calculations!$C$118))+Control!$C$7*Calculations!$C$83*INDEX('Monthly Data'!O:O,Calculations!$C$116+MOD(E71,Calculations!$C$118))+Control!$C$7*Calculations!$C$84*INDEX('Monthly Data'!P:P,Calculations!$C$116+MOD(E71,Calculations!$C$118))+Control!$C$7*Calculations!$C$85*INDEX('Monthly Data'!Q:Q,Calculations!$C$116+MOD(E71,Calculations!$C$118))+(1-Control!$C$7*Calculations!$C$87)*INDEX('Monthly Data'!R:R,Calculations!$C$116+MOD(E71,Calculations!$C$118))</f>
        <v>-7.3651264633385334E-4</v>
      </c>
      <c r="DV71" s="86">
        <f ca="1">Control!$C$7*Calculations!$C$82*INDEX('Monthly Data'!N:N,Calculations!$C$116+MOD(F71,Calculations!$C$118))+Control!$C$7*Calculations!$C$83*INDEX('Monthly Data'!O:O,Calculations!$C$116+MOD(F71,Calculations!$C$118))+Control!$C$7*Calculations!$C$84*INDEX('Monthly Data'!P:P,Calculations!$C$116+MOD(F71,Calculations!$C$118))+Control!$C$7*Calculations!$C$85*INDEX('Monthly Data'!Q:Q,Calculations!$C$116+MOD(F71,Calculations!$C$118))+(1-Control!$C$7*Calculations!$C$87)*INDEX('Monthly Data'!R:R,Calculations!$C$116+MOD(F71,Calculations!$C$118))</f>
        <v>5.3309355465453899E-3</v>
      </c>
      <c r="DW71" s="86">
        <f ca="1">Control!$C$7*Calculations!$C$82*INDEX('Monthly Data'!N:N,Calculations!$C$116+MOD(G71,Calculations!$C$118))+Control!$C$7*Calculations!$C$83*INDEX('Monthly Data'!O:O,Calculations!$C$116+MOD(G71,Calculations!$C$118))+Control!$C$7*Calculations!$C$84*INDEX('Monthly Data'!P:P,Calculations!$C$116+MOD(G71,Calculations!$C$118))+Control!$C$7*Calculations!$C$85*INDEX('Monthly Data'!Q:Q,Calculations!$C$116+MOD(G71,Calculations!$C$118))+(1-Control!$C$7*Calculations!$C$87)*INDEX('Monthly Data'!R:R,Calculations!$C$116+MOD(G71,Calculations!$C$118))</f>
        <v>3.5231336013669103E-2</v>
      </c>
      <c r="DX71" s="86">
        <f ca="1">Control!$C$7*Calculations!$C$82*INDEX('Monthly Data'!N:N,Calculations!$C$116+MOD(H71,Calculations!$C$118))+Control!$C$7*Calculations!$C$83*INDEX('Monthly Data'!O:O,Calculations!$C$116+MOD(H71,Calculations!$C$118))+Control!$C$7*Calculations!$C$84*INDEX('Monthly Data'!P:P,Calculations!$C$116+MOD(H71,Calculations!$C$118))+Control!$C$7*Calculations!$C$85*INDEX('Monthly Data'!Q:Q,Calculations!$C$116+MOD(H71,Calculations!$C$118))+(1-Control!$C$7*Calculations!$C$87)*INDEX('Monthly Data'!R:R,Calculations!$C$116+MOD(H71,Calculations!$C$118))</f>
        <v>-2.5168357537820856E-4</v>
      </c>
      <c r="DY71" s="86">
        <f ca="1">Control!$C$7*Calculations!$C$82*INDEX('Monthly Data'!N:N,Calculations!$C$116+MOD(I71,Calculations!$C$118))+Control!$C$7*Calculations!$C$83*INDEX('Monthly Data'!O:O,Calculations!$C$116+MOD(I71,Calculations!$C$118))+Control!$C$7*Calculations!$C$84*INDEX('Monthly Data'!P:P,Calculations!$C$116+MOD(I71,Calculations!$C$118))+Control!$C$7*Calculations!$C$85*INDEX('Monthly Data'!Q:Q,Calculations!$C$116+MOD(I71,Calculations!$C$118))+(1-Control!$C$7*Calculations!$C$87)*INDEX('Monthly Data'!R:R,Calculations!$C$116+MOD(I71,Calculations!$C$118))</f>
        <v>5.1972609868760735E-3</v>
      </c>
      <c r="DZ71" s="86">
        <f ca="1">Control!$C$7*Calculations!$C$82*INDEX('Monthly Data'!N:N,Calculations!$C$116+MOD(J71,Calculations!$C$118))+Control!$C$7*Calculations!$C$83*INDEX('Monthly Data'!O:O,Calculations!$C$116+MOD(J71,Calculations!$C$118))+Control!$C$7*Calculations!$C$84*INDEX('Monthly Data'!P:P,Calculations!$C$116+MOD(J71,Calculations!$C$118))+Control!$C$7*Calculations!$C$85*INDEX('Monthly Data'!Q:Q,Calculations!$C$116+MOD(J71,Calculations!$C$118))+(1-Control!$C$7*Calculations!$C$87)*INDEX('Monthly Data'!R:R,Calculations!$C$116+MOD(J71,Calculations!$C$118))</f>
        <v>6.6954569943530936E-3</v>
      </c>
      <c r="EA71" s="86">
        <f ca="1">Control!$C$7*Calculations!$C$82*INDEX('Monthly Data'!N:N,Calculations!$C$116+MOD(K71,Calculations!$C$118))+Control!$C$7*Calculations!$C$83*INDEX('Monthly Data'!O:O,Calculations!$C$116+MOD(K71,Calculations!$C$118))+Control!$C$7*Calculations!$C$84*INDEX('Monthly Data'!P:P,Calculations!$C$116+MOD(K71,Calculations!$C$118))+Control!$C$7*Calculations!$C$85*INDEX('Monthly Data'!Q:Q,Calculations!$C$116+MOD(K71,Calculations!$C$118))+(1-Control!$C$7*Calculations!$C$87)*INDEX('Monthly Data'!R:R,Calculations!$C$116+MOD(K71,Calculations!$C$118))</f>
        <v>-9.8327855560634558E-3</v>
      </c>
      <c r="EB71" s="86">
        <f ca="1">Control!$C$7*Calculations!$C$82*INDEX('Monthly Data'!N:N,Calculations!$C$116+MOD(L71,Calculations!$C$118))+Control!$C$7*Calculations!$C$83*INDEX('Monthly Data'!O:O,Calculations!$C$116+MOD(L71,Calculations!$C$118))+Control!$C$7*Calculations!$C$84*INDEX('Monthly Data'!P:P,Calculations!$C$116+MOD(L71,Calculations!$C$118))+Control!$C$7*Calculations!$C$85*INDEX('Monthly Data'!Q:Q,Calculations!$C$116+MOD(L71,Calculations!$C$118))+(1-Control!$C$7*Calculations!$C$87)*INDEX('Monthly Data'!R:R,Calculations!$C$116+MOD(L71,Calculations!$C$118))</f>
        <v>4.4327772793586687E-3</v>
      </c>
      <c r="EC71" s="86">
        <f ca="1">Control!$C$7*Calculations!$C$82*INDEX('Monthly Data'!N:N,Calculations!$C$116+MOD(M71,Calculations!$C$118))+Control!$C$7*Calculations!$C$83*INDEX('Monthly Data'!O:O,Calculations!$C$116+MOD(M71,Calculations!$C$118))+Control!$C$7*Calculations!$C$84*INDEX('Monthly Data'!P:P,Calculations!$C$116+MOD(M71,Calculations!$C$118))+Control!$C$7*Calculations!$C$85*INDEX('Monthly Data'!Q:Q,Calculations!$C$116+MOD(M71,Calculations!$C$118))+(1-Control!$C$7*Calculations!$C$87)*INDEX('Monthly Data'!R:R,Calculations!$C$116+MOD(M71,Calculations!$C$118))</f>
        <v>5.1279584938936244E-2</v>
      </c>
      <c r="ED71" s="86">
        <f ca="1">Control!$C$7*Calculations!$C$82*INDEX('Monthly Data'!N:N,Calculations!$C$116+MOD(N71,Calculations!$C$118))+Control!$C$7*Calculations!$C$83*INDEX('Monthly Data'!O:O,Calculations!$C$116+MOD(N71,Calculations!$C$118))+Control!$C$7*Calculations!$C$84*INDEX('Monthly Data'!P:P,Calculations!$C$116+MOD(N71,Calculations!$C$118))+Control!$C$7*Calculations!$C$85*INDEX('Monthly Data'!Q:Q,Calculations!$C$116+MOD(N71,Calculations!$C$118))+(1-Control!$C$7*Calculations!$C$87)*INDEX('Monthly Data'!R:R,Calculations!$C$116+MOD(N71,Calculations!$C$118))</f>
        <v>1.50127906355989E-2</v>
      </c>
      <c r="EE71" s="86">
        <f ca="1">Control!$C$7*Calculations!$C$82*INDEX('Monthly Data'!N:N,Calculations!$C$116+MOD(O71,Calculations!$C$118))+Control!$C$7*Calculations!$C$83*INDEX('Monthly Data'!O:O,Calculations!$C$116+MOD(O71,Calculations!$C$118))+Control!$C$7*Calculations!$C$84*INDEX('Monthly Data'!P:P,Calculations!$C$116+MOD(O71,Calculations!$C$118))+Control!$C$7*Calculations!$C$85*INDEX('Monthly Data'!Q:Q,Calculations!$C$116+MOD(O71,Calculations!$C$118))+(1-Control!$C$7*Calculations!$C$87)*INDEX('Monthly Data'!R:R,Calculations!$C$116+MOD(O71,Calculations!$C$118))</f>
        <v>-2.072517756005474E-2</v>
      </c>
      <c r="EF71" s="86">
        <f ca="1">Control!$C$7*Calculations!$C$82*INDEX('Monthly Data'!N:N,Calculations!$C$116+MOD(P71,Calculations!$C$118))+Control!$C$7*Calculations!$C$83*INDEX('Monthly Data'!O:O,Calculations!$C$116+MOD(P71,Calculations!$C$118))+Control!$C$7*Calculations!$C$84*INDEX('Monthly Data'!P:P,Calculations!$C$116+MOD(P71,Calculations!$C$118))+Control!$C$7*Calculations!$C$85*INDEX('Monthly Data'!Q:Q,Calculations!$C$116+MOD(P71,Calculations!$C$118))+(1-Control!$C$7*Calculations!$C$87)*INDEX('Monthly Data'!R:R,Calculations!$C$116+MOD(P71,Calculations!$C$118))</f>
        <v>1.5108777406081684E-3</v>
      </c>
      <c r="EG71" s="86">
        <f ca="1">Control!$C$7*Calculations!$C$82*INDEX('Monthly Data'!N:N,Calculations!$C$116+MOD(Q71,Calculations!$C$118))+Control!$C$7*Calculations!$C$83*INDEX('Monthly Data'!O:O,Calculations!$C$116+MOD(Q71,Calculations!$C$118))+Control!$C$7*Calculations!$C$84*INDEX('Monthly Data'!P:P,Calculations!$C$116+MOD(Q71,Calculations!$C$118))+Control!$C$7*Calculations!$C$85*INDEX('Monthly Data'!Q:Q,Calculations!$C$116+MOD(Q71,Calculations!$C$118))+(1-Control!$C$7*Calculations!$C$87)*INDEX('Monthly Data'!R:R,Calculations!$C$116+MOD(Q71,Calculations!$C$118))</f>
        <v>1.046389543479892E-2</v>
      </c>
      <c r="EH71" s="86">
        <f ca="1">Control!$C$7*Calculations!$C$82*INDEX('Monthly Data'!N:N,Calculations!$C$116+MOD(R71,Calculations!$C$118))+Control!$C$7*Calculations!$C$83*INDEX('Monthly Data'!O:O,Calculations!$C$116+MOD(R71,Calculations!$C$118))+Control!$C$7*Calculations!$C$84*INDEX('Monthly Data'!P:P,Calculations!$C$116+MOD(R71,Calculations!$C$118))+Control!$C$7*Calculations!$C$85*INDEX('Monthly Data'!Q:Q,Calculations!$C$116+MOD(R71,Calculations!$C$118))+(1-Control!$C$7*Calculations!$C$87)*INDEX('Monthly Data'!R:R,Calculations!$C$116+MOD(R71,Calculations!$C$118))</f>
        <v>-7.5539743260223157E-3</v>
      </c>
      <c r="EI71" s="86">
        <f ca="1">Control!$C$7*Calculations!$C$82*INDEX('Monthly Data'!N:N,Calculations!$C$116+MOD(S71,Calculations!$C$118))+Control!$C$7*Calculations!$C$83*INDEX('Monthly Data'!O:O,Calculations!$C$116+MOD(S71,Calculations!$C$118))+Control!$C$7*Calculations!$C$84*INDEX('Monthly Data'!P:P,Calculations!$C$116+MOD(S71,Calculations!$C$118))+Control!$C$7*Calculations!$C$85*INDEX('Monthly Data'!Q:Q,Calculations!$C$116+MOD(S71,Calculations!$C$118))+(1-Control!$C$7*Calculations!$C$87)*INDEX('Monthly Data'!R:R,Calculations!$C$116+MOD(S71,Calculations!$C$118))</f>
        <v>-2.5419860972892394E-2</v>
      </c>
      <c r="EJ71" s="86">
        <f ca="1">Control!$C$7*Calculations!$C$82*INDEX('Monthly Data'!N:N,Calculations!$C$116+MOD(T71,Calculations!$C$118))+Control!$C$7*Calculations!$C$83*INDEX('Monthly Data'!O:O,Calculations!$C$116+MOD(T71,Calculations!$C$118))+Control!$C$7*Calculations!$C$84*INDEX('Monthly Data'!P:P,Calculations!$C$116+MOD(T71,Calculations!$C$118))+Control!$C$7*Calculations!$C$85*INDEX('Monthly Data'!Q:Q,Calculations!$C$116+MOD(T71,Calculations!$C$118))+(1-Control!$C$7*Calculations!$C$87)*INDEX('Monthly Data'!R:R,Calculations!$C$116+MOD(T71,Calculations!$C$118))</f>
        <v>3.1011313347584085E-2</v>
      </c>
      <c r="EK71" s="86">
        <f ca="1">Control!$C$7*Calculations!$C$82*INDEX('Monthly Data'!N:N,Calculations!$C$116+MOD(U71,Calculations!$C$118))+Control!$C$7*Calculations!$C$83*INDEX('Monthly Data'!O:O,Calculations!$C$116+MOD(U71,Calculations!$C$118))+Control!$C$7*Calculations!$C$84*INDEX('Monthly Data'!P:P,Calculations!$C$116+MOD(U71,Calculations!$C$118))+Control!$C$7*Calculations!$C$85*INDEX('Monthly Data'!Q:Q,Calculations!$C$116+MOD(U71,Calculations!$C$118))+(1-Control!$C$7*Calculations!$C$87)*INDEX('Monthly Data'!R:R,Calculations!$C$116+MOD(U71,Calculations!$C$118))</f>
        <v>1.1704119272391494E-2</v>
      </c>
      <c r="EL71" s="86">
        <f ca="1">Control!$C$7*Calculations!$C$82*INDEX('Monthly Data'!N:N,Calculations!$C$116+MOD(V71,Calculations!$C$118))+Control!$C$7*Calculations!$C$83*INDEX('Monthly Data'!O:O,Calculations!$C$116+MOD(V71,Calculations!$C$118))+Control!$C$7*Calculations!$C$84*INDEX('Monthly Data'!P:P,Calculations!$C$116+MOD(V71,Calculations!$C$118))+Control!$C$7*Calculations!$C$85*INDEX('Monthly Data'!Q:Q,Calculations!$C$116+MOD(V71,Calculations!$C$118))+(1-Control!$C$7*Calculations!$C$87)*INDEX('Monthly Data'!R:R,Calculations!$C$116+MOD(V71,Calculations!$C$118))</f>
        <v>-2.072517756005474E-2</v>
      </c>
      <c r="EM71" s="86">
        <f ca="1">Control!$C$7*Calculations!$C$82*INDEX('Monthly Data'!N:N,Calculations!$C$116+MOD(W71,Calculations!$C$118))+Control!$C$7*Calculations!$C$83*INDEX('Monthly Data'!O:O,Calculations!$C$116+MOD(W71,Calculations!$C$118))+Control!$C$7*Calculations!$C$84*INDEX('Monthly Data'!P:P,Calculations!$C$116+MOD(W71,Calculations!$C$118))+Control!$C$7*Calculations!$C$85*INDEX('Monthly Data'!Q:Q,Calculations!$C$116+MOD(W71,Calculations!$C$118))+(1-Control!$C$7*Calculations!$C$87)*INDEX('Monthly Data'!R:R,Calculations!$C$116+MOD(W71,Calculations!$C$118))</f>
        <v>1.9073822767906517E-2</v>
      </c>
      <c r="EN71" s="86">
        <f ca="1">Control!$C$7*Calculations!$C$82*INDEX('Monthly Data'!N:N,Calculations!$C$116+MOD(X71,Calculations!$C$118))+Control!$C$7*Calculations!$C$83*INDEX('Monthly Data'!O:O,Calculations!$C$116+MOD(X71,Calculations!$C$118))+Control!$C$7*Calculations!$C$84*INDEX('Monthly Data'!P:P,Calculations!$C$116+MOD(X71,Calculations!$C$118))+Control!$C$7*Calculations!$C$85*INDEX('Monthly Data'!Q:Q,Calculations!$C$116+MOD(X71,Calculations!$C$118))+(1-Control!$C$7*Calculations!$C$87)*INDEX('Monthly Data'!R:R,Calculations!$C$116+MOD(X71,Calculations!$C$118))</f>
        <v>-2.5168357537820856E-4</v>
      </c>
      <c r="EO71" s="86">
        <f ca="1">Control!$C$7*Calculations!$C$82*INDEX('Monthly Data'!N:N,Calculations!$C$116+MOD(Y71,Calculations!$C$118))+Control!$C$7*Calculations!$C$83*INDEX('Monthly Data'!O:O,Calculations!$C$116+MOD(Y71,Calculations!$C$118))+Control!$C$7*Calculations!$C$84*INDEX('Monthly Data'!P:P,Calculations!$C$116+MOD(Y71,Calculations!$C$118))+Control!$C$7*Calculations!$C$85*INDEX('Monthly Data'!Q:Q,Calculations!$C$116+MOD(Y71,Calculations!$C$118))+(1-Control!$C$7*Calculations!$C$87)*INDEX('Monthly Data'!R:R,Calculations!$C$116+MOD(Y71,Calculations!$C$118))</f>
        <v>-9.5555592256394619E-3</v>
      </c>
      <c r="EP71" s="86">
        <f ca="1">Control!$C$7*Calculations!$C$82*INDEX('Monthly Data'!N:N,Calculations!$C$116+MOD(Z71,Calculations!$C$118))+Control!$C$7*Calculations!$C$83*INDEX('Monthly Data'!O:O,Calculations!$C$116+MOD(Z71,Calculations!$C$118))+Control!$C$7*Calculations!$C$84*INDEX('Monthly Data'!P:P,Calculations!$C$116+MOD(Z71,Calculations!$C$118))+Control!$C$7*Calculations!$C$85*INDEX('Monthly Data'!Q:Q,Calculations!$C$116+MOD(Z71,Calculations!$C$118))+(1-Control!$C$7*Calculations!$C$87)*INDEX('Monthly Data'!R:R,Calculations!$C$116+MOD(Z71,Calculations!$C$118))</f>
        <v>1.5115046179922851E-2</v>
      </c>
      <c r="EQ71" s="86">
        <f ca="1">Control!$C$7*Calculations!$C$82*INDEX('Monthly Data'!N:N,Calculations!$C$116+MOD(AA71,Calculations!$C$118))+Control!$C$7*Calculations!$C$83*INDEX('Monthly Data'!O:O,Calculations!$C$116+MOD(AA71,Calculations!$C$118))+Control!$C$7*Calculations!$C$84*INDEX('Monthly Data'!P:P,Calculations!$C$116+MOD(AA71,Calculations!$C$118))+Control!$C$7*Calculations!$C$85*INDEX('Monthly Data'!Q:Q,Calculations!$C$116+MOD(AA71,Calculations!$C$118))+(1-Control!$C$7*Calculations!$C$87)*INDEX('Monthly Data'!R:R,Calculations!$C$116+MOD(AA71,Calculations!$C$118))</f>
        <v>1.1786765492207996E-2</v>
      </c>
      <c r="ER71" s="86">
        <f ca="1">Control!$C$7*Calculations!$C$82*INDEX('Monthly Data'!N:N,Calculations!$C$116+MOD(AB71,Calculations!$C$118))+Control!$C$7*Calculations!$C$83*INDEX('Monthly Data'!O:O,Calculations!$C$116+MOD(AB71,Calculations!$C$118))+Control!$C$7*Calculations!$C$84*INDEX('Monthly Data'!P:P,Calculations!$C$116+MOD(AB71,Calculations!$C$118))+Control!$C$7*Calculations!$C$85*INDEX('Monthly Data'!Q:Q,Calculations!$C$116+MOD(AB71,Calculations!$C$118))+(1-Control!$C$7*Calculations!$C$87)*INDEX('Monthly Data'!R:R,Calculations!$C$116+MOD(AB71,Calculations!$C$118))</f>
        <v>5.3309355465453899E-3</v>
      </c>
      <c r="ES71" s="86">
        <f ca="1">Control!$C$7*Calculations!$C$82*INDEX('Monthly Data'!N:N,Calculations!$C$116+MOD(AC71,Calculations!$C$118))+Control!$C$7*Calculations!$C$83*INDEX('Monthly Data'!O:O,Calculations!$C$116+MOD(AC71,Calculations!$C$118))+Control!$C$7*Calculations!$C$84*INDEX('Monthly Data'!P:P,Calculations!$C$116+MOD(AC71,Calculations!$C$118))+Control!$C$7*Calculations!$C$85*INDEX('Monthly Data'!Q:Q,Calculations!$C$116+MOD(AC71,Calculations!$C$118))+(1-Control!$C$7*Calculations!$C$87)*INDEX('Monthly Data'!R:R,Calculations!$C$116+MOD(AC71,Calculations!$C$118))</f>
        <v>1.0478379486191123E-2</v>
      </c>
      <c r="ET71" s="86">
        <f ca="1">Control!$C$7*Calculations!$C$82*INDEX('Monthly Data'!N:N,Calculations!$C$116+MOD(AD71,Calculations!$C$118))+Control!$C$7*Calculations!$C$83*INDEX('Monthly Data'!O:O,Calculations!$C$116+MOD(AD71,Calculations!$C$118))+Control!$C$7*Calculations!$C$84*INDEX('Monthly Data'!P:P,Calculations!$C$116+MOD(AD71,Calculations!$C$118))+Control!$C$7*Calculations!$C$85*INDEX('Monthly Data'!Q:Q,Calculations!$C$116+MOD(AD71,Calculations!$C$118))+(1-Control!$C$7*Calculations!$C$87)*INDEX('Monthly Data'!R:R,Calculations!$C$116+MOD(AD71,Calculations!$C$118))</f>
        <v>-4.0413381192162513E-2</v>
      </c>
      <c r="EU71" s="86">
        <f ca="1">Control!$C$7*Calculations!$C$82*INDEX('Monthly Data'!N:N,Calculations!$C$116+MOD(AE71,Calculations!$C$118))+Control!$C$7*Calculations!$C$83*INDEX('Monthly Data'!O:O,Calculations!$C$116+MOD(AE71,Calculations!$C$118))+Control!$C$7*Calculations!$C$84*INDEX('Monthly Data'!P:P,Calculations!$C$116+MOD(AE71,Calculations!$C$118))+Control!$C$7*Calculations!$C$85*INDEX('Monthly Data'!Q:Q,Calculations!$C$116+MOD(AE71,Calculations!$C$118))+(1-Control!$C$7*Calculations!$C$87)*INDEX('Monthly Data'!R:R,Calculations!$C$116+MOD(AE71,Calculations!$C$118))</f>
        <v>3.1011313347584085E-2</v>
      </c>
      <c r="EV71" s="86">
        <f ca="1">Control!$C$7*Calculations!$C$82*INDEX('Monthly Data'!N:N,Calculations!$C$116+MOD(AF71,Calculations!$C$118))+Control!$C$7*Calculations!$C$83*INDEX('Monthly Data'!O:O,Calculations!$C$116+MOD(AF71,Calculations!$C$118))+Control!$C$7*Calculations!$C$84*INDEX('Monthly Data'!P:P,Calculations!$C$116+MOD(AF71,Calculations!$C$118))+Control!$C$7*Calculations!$C$85*INDEX('Monthly Data'!Q:Q,Calculations!$C$116+MOD(AF71,Calculations!$C$118))+(1-Control!$C$7*Calculations!$C$87)*INDEX('Monthly Data'!R:R,Calculations!$C$116+MOD(AF71,Calculations!$C$118))</f>
        <v>1.7831091590102856E-2</v>
      </c>
      <c r="EW71" s="86">
        <f ca="1">Control!$C$7*Calculations!$C$82*INDEX('Monthly Data'!N:N,Calculations!$C$116+MOD(AG71,Calculations!$C$118))+Control!$C$7*Calculations!$C$83*INDEX('Monthly Data'!O:O,Calculations!$C$116+MOD(AG71,Calculations!$C$118))+Control!$C$7*Calculations!$C$84*INDEX('Monthly Data'!P:P,Calculations!$C$116+MOD(AG71,Calculations!$C$118))+Control!$C$7*Calculations!$C$85*INDEX('Monthly Data'!Q:Q,Calculations!$C$116+MOD(AG71,Calculations!$C$118))+(1-Control!$C$7*Calculations!$C$87)*INDEX('Monthly Data'!R:R,Calculations!$C$116+MOD(AG71,Calculations!$C$118))</f>
        <v>1.2722494017511032E-2</v>
      </c>
      <c r="EX71" s="86">
        <f ca="1">Control!$C$7*Calculations!$C$82*INDEX('Monthly Data'!N:N,Calculations!$C$116+MOD(AH71,Calculations!$C$118))+Control!$C$7*Calculations!$C$83*INDEX('Monthly Data'!O:O,Calculations!$C$116+MOD(AH71,Calculations!$C$118))+Control!$C$7*Calculations!$C$84*INDEX('Monthly Data'!P:P,Calculations!$C$116+MOD(AH71,Calculations!$C$118))+Control!$C$7*Calculations!$C$85*INDEX('Monthly Data'!Q:Q,Calculations!$C$116+MOD(AH71,Calculations!$C$118))+(1-Control!$C$7*Calculations!$C$87)*INDEX('Monthly Data'!R:R,Calculations!$C$116+MOD(AH71,Calculations!$C$118))</f>
        <v>1.7484305259657981E-2</v>
      </c>
      <c r="EY71" s="86">
        <f ca="1">Control!$C$7*Calculations!$C$82*INDEX('Monthly Data'!N:N,Calculations!$C$116+MOD(AI71,Calculations!$C$118))+Control!$C$7*Calculations!$C$83*INDEX('Monthly Data'!O:O,Calculations!$C$116+MOD(AI71,Calculations!$C$118))+Control!$C$7*Calculations!$C$84*INDEX('Monthly Data'!P:P,Calculations!$C$116+MOD(AI71,Calculations!$C$118))+Control!$C$7*Calculations!$C$85*INDEX('Monthly Data'!Q:Q,Calculations!$C$116+MOD(AI71,Calculations!$C$118))+(1-Control!$C$7*Calculations!$C$87)*INDEX('Monthly Data'!R:R,Calculations!$C$116+MOD(AI71,Calculations!$C$118))</f>
        <v>-7.5539743260223157E-3</v>
      </c>
      <c r="EZ71" s="86">
        <f ca="1">Control!$C$7*Calculations!$C$82*INDEX('Monthly Data'!N:N,Calculations!$C$116+MOD(AJ71,Calculations!$C$118))+Control!$C$7*Calculations!$C$83*INDEX('Monthly Data'!O:O,Calculations!$C$116+MOD(AJ71,Calculations!$C$118))+Control!$C$7*Calculations!$C$84*INDEX('Monthly Data'!P:P,Calculations!$C$116+MOD(AJ71,Calculations!$C$118))+Control!$C$7*Calculations!$C$85*INDEX('Monthly Data'!Q:Q,Calculations!$C$116+MOD(AJ71,Calculations!$C$118))+(1-Control!$C$7*Calculations!$C$87)*INDEX('Monthly Data'!R:R,Calculations!$C$116+MOD(AJ71,Calculations!$C$118))</f>
        <v>-2.6378232493851243E-2</v>
      </c>
      <c r="FA71" s="86">
        <f ca="1">Control!$C$7*Calculations!$C$82*INDEX('Monthly Data'!N:N,Calculations!$C$116+MOD(AK71,Calculations!$C$118))+Control!$C$7*Calculations!$C$83*INDEX('Monthly Data'!O:O,Calculations!$C$116+MOD(AK71,Calculations!$C$118))+Control!$C$7*Calculations!$C$84*INDEX('Monthly Data'!P:P,Calculations!$C$116+MOD(AK71,Calculations!$C$118))+Control!$C$7*Calculations!$C$85*INDEX('Monthly Data'!Q:Q,Calculations!$C$116+MOD(AK71,Calculations!$C$118))+(1-Control!$C$7*Calculations!$C$87)*INDEX('Monthly Data'!R:R,Calculations!$C$116+MOD(AK71,Calculations!$C$118))</f>
        <v>1.0415351832335435E-2</v>
      </c>
      <c r="FB71" s="86">
        <f ca="1">Control!$C$7*Calculations!$C$82*INDEX('Monthly Data'!N:N,Calculations!$C$116+MOD(AL71,Calculations!$C$118))+Control!$C$7*Calculations!$C$83*INDEX('Monthly Data'!O:O,Calculations!$C$116+MOD(AL71,Calculations!$C$118))+Control!$C$7*Calculations!$C$84*INDEX('Monthly Data'!P:P,Calculations!$C$116+MOD(AL71,Calculations!$C$118))+Control!$C$7*Calculations!$C$85*INDEX('Monthly Data'!Q:Q,Calculations!$C$116+MOD(AL71,Calculations!$C$118))+(1-Control!$C$7*Calculations!$C$87)*INDEX('Monthly Data'!R:R,Calculations!$C$116+MOD(AL71,Calculations!$C$118))</f>
        <v>2.3206536303657571E-2</v>
      </c>
      <c r="FC71" s="86">
        <f ca="1">Control!$C$7*Calculations!$C$82*INDEX('Monthly Data'!N:N,Calculations!$C$116+MOD(AM71,Calculations!$C$118))+Control!$C$7*Calculations!$C$83*INDEX('Monthly Data'!O:O,Calculations!$C$116+MOD(AM71,Calculations!$C$118))+Control!$C$7*Calculations!$C$84*INDEX('Monthly Data'!P:P,Calculations!$C$116+MOD(AM71,Calculations!$C$118))+Control!$C$7*Calculations!$C$85*INDEX('Monthly Data'!Q:Q,Calculations!$C$116+MOD(AM71,Calculations!$C$118))+(1-Control!$C$7*Calculations!$C$87)*INDEX('Monthly Data'!R:R,Calculations!$C$116+MOD(AM71,Calculations!$C$118))</f>
        <v>-3.53368065312233E-2</v>
      </c>
      <c r="FD71" s="86">
        <f ca="1">Control!$C$7*Calculations!$C$82*INDEX('Monthly Data'!N:N,Calculations!$C$116+MOD(AN71,Calculations!$C$118))+Control!$C$7*Calculations!$C$83*INDEX('Monthly Data'!O:O,Calculations!$C$116+MOD(AN71,Calculations!$C$118))+Control!$C$7*Calculations!$C$84*INDEX('Monthly Data'!P:P,Calculations!$C$116+MOD(AN71,Calculations!$C$118))+Control!$C$7*Calculations!$C$85*INDEX('Monthly Data'!Q:Q,Calculations!$C$116+MOD(AN71,Calculations!$C$118))+(1-Control!$C$7*Calculations!$C$87)*INDEX('Monthly Data'!R:R,Calculations!$C$116+MOD(AN71,Calculations!$C$118))</f>
        <v>-1.6546126717384396E-2</v>
      </c>
      <c r="FE71" s="86">
        <f ca="1">Control!$C$7*Calculations!$C$82*INDEX('Monthly Data'!N:N,Calculations!$C$116+MOD(AO71,Calculations!$C$118))+Control!$C$7*Calculations!$C$83*INDEX('Monthly Data'!O:O,Calculations!$C$116+MOD(AO71,Calculations!$C$118))+Control!$C$7*Calculations!$C$84*INDEX('Monthly Data'!P:P,Calculations!$C$116+MOD(AO71,Calculations!$C$118))+Control!$C$7*Calculations!$C$85*INDEX('Monthly Data'!Q:Q,Calculations!$C$116+MOD(AO71,Calculations!$C$118))+(1-Control!$C$7*Calculations!$C$87)*INDEX('Monthly Data'!R:R,Calculations!$C$116+MOD(AO71,Calculations!$C$118))</f>
        <v>2.4842166689046628E-2</v>
      </c>
      <c r="FF71" s="86">
        <f ca="1">Control!$C$7*Calculations!$C$82*INDEX('Monthly Data'!N:N,Calculations!$C$116+MOD(AP71,Calculations!$C$118))+Control!$C$7*Calculations!$C$83*INDEX('Monthly Data'!O:O,Calculations!$C$116+MOD(AP71,Calculations!$C$118))+Control!$C$7*Calculations!$C$84*INDEX('Monthly Data'!P:P,Calculations!$C$116+MOD(AP71,Calculations!$C$118))+Control!$C$7*Calculations!$C$85*INDEX('Monthly Data'!Q:Q,Calculations!$C$116+MOD(AP71,Calculations!$C$118))+(1-Control!$C$7*Calculations!$C$87)*INDEX('Monthly Data'!R:R,Calculations!$C$116+MOD(AP71,Calculations!$C$118))</f>
        <v>-4.0413381192162513E-2</v>
      </c>
      <c r="FG71" s="86">
        <f ca="1">Control!$C$7*Calculations!$C$82*INDEX('Monthly Data'!N:N,Calculations!$C$116+MOD(AQ71,Calculations!$C$118))+Control!$C$7*Calculations!$C$83*INDEX('Monthly Data'!O:O,Calculations!$C$116+MOD(AQ71,Calculations!$C$118))+Control!$C$7*Calculations!$C$84*INDEX('Monthly Data'!P:P,Calculations!$C$116+MOD(AQ71,Calculations!$C$118))+Control!$C$7*Calculations!$C$85*INDEX('Monthly Data'!Q:Q,Calculations!$C$116+MOD(AQ71,Calculations!$C$118))+(1-Control!$C$7*Calculations!$C$87)*INDEX('Monthly Data'!R:R,Calculations!$C$116+MOD(AQ71,Calculations!$C$118))</f>
        <v>-2.0269389991732112E-2</v>
      </c>
      <c r="FH71" s="86">
        <f ca="1">Control!$C$7*Calculations!$C$82*INDEX('Monthly Data'!N:N,Calculations!$C$116+MOD(AR71,Calculations!$C$118))+Control!$C$7*Calculations!$C$83*INDEX('Monthly Data'!O:O,Calculations!$C$116+MOD(AR71,Calculations!$C$118))+Control!$C$7*Calculations!$C$84*INDEX('Monthly Data'!P:P,Calculations!$C$116+MOD(AR71,Calculations!$C$118))+Control!$C$7*Calculations!$C$85*INDEX('Monthly Data'!Q:Q,Calculations!$C$116+MOD(AR71,Calculations!$C$118))+(1-Control!$C$7*Calculations!$C$87)*INDEX('Monthly Data'!R:R,Calculations!$C$116+MOD(AR71,Calculations!$C$118))</f>
        <v>7.9764341593600071E-3</v>
      </c>
      <c r="FI71" s="86">
        <f ca="1">Control!$C$7*Calculations!$C$82*INDEX('Monthly Data'!N:N,Calculations!$C$116+MOD(AS71,Calculations!$C$118))+Control!$C$7*Calculations!$C$83*INDEX('Monthly Data'!O:O,Calculations!$C$116+MOD(AS71,Calculations!$C$118))+Control!$C$7*Calculations!$C$84*INDEX('Monthly Data'!P:P,Calculations!$C$116+MOD(AS71,Calculations!$C$118))+Control!$C$7*Calculations!$C$85*INDEX('Monthly Data'!Q:Q,Calculations!$C$116+MOD(AS71,Calculations!$C$118))+(1-Control!$C$7*Calculations!$C$87)*INDEX('Monthly Data'!R:R,Calculations!$C$116+MOD(AS71,Calculations!$C$118))</f>
        <v>3.1070573055362403E-2</v>
      </c>
      <c r="FJ71" s="86">
        <f ca="1">Control!$C$7*Calculations!$C$82*INDEX('Monthly Data'!N:N,Calculations!$C$116+MOD(AT71,Calculations!$C$118))+Control!$C$7*Calculations!$C$83*INDEX('Monthly Data'!O:O,Calculations!$C$116+MOD(AT71,Calculations!$C$118))+Control!$C$7*Calculations!$C$84*INDEX('Monthly Data'!P:P,Calculations!$C$116+MOD(AT71,Calculations!$C$118))+Control!$C$7*Calculations!$C$85*INDEX('Monthly Data'!Q:Q,Calculations!$C$116+MOD(AT71,Calculations!$C$118))+(1-Control!$C$7*Calculations!$C$87)*INDEX('Monthly Data'!R:R,Calculations!$C$116+MOD(AT71,Calculations!$C$118))</f>
        <v>7.3538285850108537E-3</v>
      </c>
      <c r="FK71" s="86">
        <f ca="1">Control!$C$7*Calculations!$C$82*INDEX('Monthly Data'!N:N,Calculations!$C$116+MOD(AU71,Calculations!$C$118))+Control!$C$7*Calculations!$C$83*INDEX('Monthly Data'!O:O,Calculations!$C$116+MOD(AU71,Calculations!$C$118))+Control!$C$7*Calculations!$C$84*INDEX('Monthly Data'!P:P,Calculations!$C$116+MOD(AU71,Calculations!$C$118))+Control!$C$7*Calculations!$C$85*INDEX('Monthly Data'!Q:Q,Calculations!$C$116+MOD(AU71,Calculations!$C$118))+(1-Control!$C$7*Calculations!$C$87)*INDEX('Monthly Data'!R:R,Calculations!$C$116+MOD(AU71,Calculations!$C$118))</f>
        <v>1.0478379486191123E-2</v>
      </c>
      <c r="FL71" s="86">
        <f ca="1">Control!$C$7*Calculations!$C$82*INDEX('Monthly Data'!N:N,Calculations!$C$116+MOD(AV71,Calculations!$C$118))+Control!$C$7*Calculations!$C$83*INDEX('Monthly Data'!O:O,Calculations!$C$116+MOD(AV71,Calculations!$C$118))+Control!$C$7*Calculations!$C$84*INDEX('Monthly Data'!P:P,Calculations!$C$116+MOD(AV71,Calculations!$C$118))+Control!$C$7*Calculations!$C$85*INDEX('Monthly Data'!Q:Q,Calculations!$C$116+MOD(AV71,Calculations!$C$118))+(1-Control!$C$7*Calculations!$C$87)*INDEX('Monthly Data'!R:R,Calculations!$C$116+MOD(AV71,Calculations!$C$118))</f>
        <v>7.7184133340106598E-3</v>
      </c>
      <c r="FM71" s="86">
        <f ca="1">Control!$C$7*Calculations!$C$82*INDEX('Monthly Data'!N:N,Calculations!$C$116+MOD(AW71,Calculations!$C$118))+Control!$C$7*Calculations!$C$83*INDEX('Monthly Data'!O:O,Calculations!$C$116+MOD(AW71,Calculations!$C$118))+Control!$C$7*Calculations!$C$84*INDEX('Monthly Data'!P:P,Calculations!$C$116+MOD(AW71,Calculations!$C$118))+Control!$C$7*Calculations!$C$85*INDEX('Monthly Data'!Q:Q,Calculations!$C$116+MOD(AW71,Calculations!$C$118))+(1-Control!$C$7*Calculations!$C$87)*INDEX('Monthly Data'!R:R,Calculations!$C$116+MOD(AW71,Calculations!$C$118))</f>
        <v>3.6332715283247441E-2</v>
      </c>
      <c r="FN71" s="86">
        <f ca="1">Control!$C$7*Calculations!$C$82*INDEX('Monthly Data'!N:N,Calculations!$C$116+MOD(AX71,Calculations!$C$118))+Control!$C$7*Calculations!$C$83*INDEX('Monthly Data'!O:O,Calculations!$C$116+MOD(AX71,Calculations!$C$118))+Control!$C$7*Calculations!$C$84*INDEX('Monthly Data'!P:P,Calculations!$C$116+MOD(AX71,Calculations!$C$118))+Control!$C$7*Calculations!$C$85*INDEX('Monthly Data'!Q:Q,Calculations!$C$116+MOD(AX71,Calculations!$C$118))+(1-Control!$C$7*Calculations!$C$87)*INDEX('Monthly Data'!R:R,Calculations!$C$116+MOD(AX71,Calculations!$C$118))</f>
        <v>5.3309355465453899E-3</v>
      </c>
      <c r="FO71" s="86">
        <f ca="1">Control!$C$7*Calculations!$C$82*INDEX('Monthly Data'!N:N,Calculations!$C$116+MOD(AY71,Calculations!$C$118))+Control!$C$7*Calculations!$C$83*INDEX('Monthly Data'!O:O,Calculations!$C$116+MOD(AY71,Calculations!$C$118))+Control!$C$7*Calculations!$C$84*INDEX('Monthly Data'!P:P,Calculations!$C$116+MOD(AY71,Calculations!$C$118))+Control!$C$7*Calculations!$C$85*INDEX('Monthly Data'!Q:Q,Calculations!$C$116+MOD(AY71,Calculations!$C$118))+(1-Control!$C$7*Calculations!$C$87)*INDEX('Monthly Data'!R:R,Calculations!$C$116+MOD(AY71,Calculations!$C$118))</f>
        <v>1.8695385296339444E-2</v>
      </c>
      <c r="FP71" s="86">
        <f ca="1">Control!$C$7*Calculations!$C$82*INDEX('Monthly Data'!N:N,Calculations!$C$116+MOD(AZ71,Calculations!$C$118))+Control!$C$7*Calculations!$C$83*INDEX('Monthly Data'!O:O,Calculations!$C$116+MOD(AZ71,Calculations!$C$118))+Control!$C$7*Calculations!$C$84*INDEX('Monthly Data'!P:P,Calculations!$C$116+MOD(AZ71,Calculations!$C$118))+Control!$C$7*Calculations!$C$85*INDEX('Monthly Data'!Q:Q,Calculations!$C$116+MOD(AZ71,Calculations!$C$118))+(1-Control!$C$7*Calculations!$C$87)*INDEX('Monthly Data'!R:R,Calculations!$C$116+MOD(AZ71,Calculations!$C$118))</f>
        <v>7.857567536297622E-3</v>
      </c>
      <c r="FQ71" s="86">
        <f ca="1">Control!$C$7*Calculations!$C$82*INDEX('Monthly Data'!N:N,Calculations!$C$116+MOD(BA71,Calculations!$C$118))+Control!$C$7*Calculations!$C$83*INDEX('Monthly Data'!O:O,Calculations!$C$116+MOD(BA71,Calculations!$C$118))+Control!$C$7*Calculations!$C$84*INDEX('Monthly Data'!P:P,Calculations!$C$116+MOD(BA71,Calculations!$C$118))+Control!$C$7*Calculations!$C$85*INDEX('Monthly Data'!Q:Q,Calculations!$C$116+MOD(BA71,Calculations!$C$118))+(1-Control!$C$7*Calculations!$C$87)*INDEX('Monthly Data'!R:R,Calculations!$C$116+MOD(BA71,Calculations!$C$118))</f>
        <v>8.3814116887657771E-3</v>
      </c>
      <c r="FR71" s="86">
        <f ca="1">Control!$C$7*Calculations!$C$82*INDEX('Monthly Data'!N:N,Calculations!$C$116+MOD(BB71,Calculations!$C$118))+Control!$C$7*Calculations!$C$83*INDEX('Monthly Data'!O:O,Calculations!$C$116+MOD(BB71,Calculations!$C$118))+Control!$C$7*Calculations!$C$84*INDEX('Monthly Data'!P:P,Calculations!$C$116+MOD(BB71,Calculations!$C$118))+Control!$C$7*Calculations!$C$85*INDEX('Monthly Data'!Q:Q,Calculations!$C$116+MOD(BB71,Calculations!$C$118))+(1-Control!$C$7*Calculations!$C$87)*INDEX('Monthly Data'!R:R,Calculations!$C$116+MOD(BB71,Calculations!$C$118))</f>
        <v>1.7073665854433945E-2</v>
      </c>
      <c r="FS71" s="86">
        <f ca="1">Control!$C$7*Calculations!$C$82*INDEX('Monthly Data'!N:N,Calculations!$C$116+MOD(BC71,Calculations!$C$118))+Control!$C$7*Calculations!$C$83*INDEX('Monthly Data'!O:O,Calculations!$C$116+MOD(BC71,Calculations!$C$118))+Control!$C$7*Calculations!$C$84*INDEX('Monthly Data'!P:P,Calculations!$C$116+MOD(BC71,Calculations!$C$118))+Control!$C$7*Calculations!$C$85*INDEX('Monthly Data'!Q:Q,Calculations!$C$116+MOD(BC71,Calculations!$C$118))+(1-Control!$C$7*Calculations!$C$87)*INDEX('Monthly Data'!R:R,Calculations!$C$116+MOD(BC71,Calculations!$C$118))</f>
        <v>-2.072517756005474E-2</v>
      </c>
      <c r="FT71" s="86">
        <f ca="1">Control!$C$7*Calculations!$C$82*INDEX('Monthly Data'!N:N,Calculations!$C$116+MOD(BD71,Calculations!$C$118))+Control!$C$7*Calculations!$C$83*INDEX('Monthly Data'!O:O,Calculations!$C$116+MOD(BD71,Calculations!$C$118))+Control!$C$7*Calculations!$C$84*INDEX('Monthly Data'!P:P,Calculations!$C$116+MOD(BD71,Calculations!$C$118))+Control!$C$7*Calculations!$C$85*INDEX('Monthly Data'!Q:Q,Calculations!$C$116+MOD(BD71,Calculations!$C$118))+(1-Control!$C$7*Calculations!$C$87)*INDEX('Monthly Data'!R:R,Calculations!$C$116+MOD(BD71,Calculations!$C$118))</f>
        <v>3.5231336013669103E-2</v>
      </c>
      <c r="FU71" s="86">
        <f ca="1">Control!$C$7*Calculations!$C$82*INDEX('Monthly Data'!N:N,Calculations!$C$116+MOD(BE71,Calculations!$C$118))+Control!$C$7*Calculations!$C$83*INDEX('Monthly Data'!O:O,Calculations!$C$116+MOD(BE71,Calculations!$C$118))+Control!$C$7*Calculations!$C$84*INDEX('Monthly Data'!P:P,Calculations!$C$116+MOD(BE71,Calculations!$C$118))+Control!$C$7*Calculations!$C$85*INDEX('Monthly Data'!Q:Q,Calculations!$C$116+MOD(BE71,Calculations!$C$118))+(1-Control!$C$7*Calculations!$C$87)*INDEX('Monthly Data'!R:R,Calculations!$C$116+MOD(BE71,Calculations!$C$118))</f>
        <v>1.0415351832335435E-2</v>
      </c>
      <c r="FV71" s="86">
        <f ca="1">Control!$C$7*Calculations!$C$82*INDEX('Monthly Data'!N:N,Calculations!$C$116+MOD(BF71,Calculations!$C$118))+Control!$C$7*Calculations!$C$83*INDEX('Monthly Data'!O:O,Calculations!$C$116+MOD(BF71,Calculations!$C$118))+Control!$C$7*Calculations!$C$84*INDEX('Monthly Data'!P:P,Calculations!$C$116+MOD(BF71,Calculations!$C$118))+Control!$C$7*Calculations!$C$85*INDEX('Monthly Data'!Q:Q,Calculations!$C$116+MOD(BF71,Calculations!$C$118))+(1-Control!$C$7*Calculations!$C$87)*INDEX('Monthly Data'!R:R,Calculations!$C$116+MOD(BF71,Calculations!$C$118))</f>
        <v>1.5108777406081684E-3</v>
      </c>
      <c r="FW71" s="86">
        <f ca="1">Control!$C$7*Calculations!$C$82*INDEX('Monthly Data'!N:N,Calculations!$C$116+MOD(BG71,Calculations!$C$118))+Control!$C$7*Calculations!$C$83*INDEX('Monthly Data'!O:O,Calculations!$C$116+MOD(BG71,Calculations!$C$118))+Control!$C$7*Calculations!$C$84*INDEX('Monthly Data'!P:P,Calculations!$C$116+MOD(BG71,Calculations!$C$118))+Control!$C$7*Calculations!$C$85*INDEX('Monthly Data'!Q:Q,Calculations!$C$116+MOD(BG71,Calculations!$C$118))+(1-Control!$C$7*Calculations!$C$87)*INDEX('Monthly Data'!R:R,Calculations!$C$116+MOD(BG71,Calculations!$C$118))</f>
        <v>2.3206536303657571E-2</v>
      </c>
      <c r="FX71" s="86">
        <f ca="1">Control!$C$7*Calculations!$C$82*INDEX('Monthly Data'!N:N,Calculations!$C$116+MOD(BH71,Calculations!$C$118))+Control!$C$7*Calculations!$C$83*INDEX('Monthly Data'!O:O,Calculations!$C$116+MOD(BH71,Calculations!$C$118))+Control!$C$7*Calculations!$C$84*INDEX('Monthly Data'!P:P,Calculations!$C$116+MOD(BH71,Calculations!$C$118))+Control!$C$7*Calculations!$C$85*INDEX('Monthly Data'!Q:Q,Calculations!$C$116+MOD(BH71,Calculations!$C$118))+(1-Control!$C$7*Calculations!$C$87)*INDEX('Monthly Data'!R:R,Calculations!$C$116+MOD(BH71,Calculations!$C$118))</f>
        <v>-1.8530040247387896E-2</v>
      </c>
      <c r="FY71" s="86">
        <f ca="1">Control!$C$7*Calculations!$C$82*INDEX('Monthly Data'!N:N,Calculations!$C$116+MOD(BI71,Calculations!$C$118))+Control!$C$7*Calculations!$C$83*INDEX('Monthly Data'!O:O,Calculations!$C$116+MOD(BI71,Calculations!$C$118))+Control!$C$7*Calculations!$C$84*INDEX('Monthly Data'!P:P,Calculations!$C$116+MOD(BI71,Calculations!$C$118))+Control!$C$7*Calculations!$C$85*INDEX('Monthly Data'!Q:Q,Calculations!$C$116+MOD(BI71,Calculations!$C$118))+(1-Control!$C$7*Calculations!$C$87)*INDEX('Monthly Data'!R:R,Calculations!$C$116+MOD(BI71,Calculations!$C$118))</f>
        <v>1.3891304280773396E-2</v>
      </c>
      <c r="FZ71" s="86">
        <f ca="1">Control!$C$7*Calculations!$C$82*INDEX('Monthly Data'!N:N,Calculations!$C$116+MOD(BJ71,Calculations!$C$118))+Control!$C$7*Calculations!$C$83*INDEX('Monthly Data'!O:O,Calculations!$C$116+MOD(BJ71,Calculations!$C$118))+Control!$C$7*Calculations!$C$84*INDEX('Monthly Data'!P:P,Calculations!$C$116+MOD(BJ71,Calculations!$C$118))+Control!$C$7*Calculations!$C$85*INDEX('Monthly Data'!Q:Q,Calculations!$C$116+MOD(BJ71,Calculations!$C$118))+(1-Control!$C$7*Calculations!$C$87)*INDEX('Monthly Data'!R:R,Calculations!$C$116+MOD(BJ71,Calculations!$C$118))</f>
        <v>2.4470405846852006E-3</v>
      </c>
      <c r="GA71" s="86">
        <f ca="1">Control!$C$7*Calculations!$C$82*INDEX('Monthly Data'!N:N,Calculations!$C$116+MOD(BK71,Calculations!$C$118))+Control!$C$7*Calculations!$C$83*INDEX('Monthly Data'!O:O,Calculations!$C$116+MOD(BK71,Calculations!$C$118))+Control!$C$7*Calculations!$C$84*INDEX('Monthly Data'!P:P,Calculations!$C$116+MOD(BK71,Calculations!$C$118))+Control!$C$7*Calculations!$C$85*INDEX('Monthly Data'!Q:Q,Calculations!$C$116+MOD(BK71,Calculations!$C$118))+(1-Control!$C$7*Calculations!$C$87)*INDEX('Monthly Data'!R:R,Calculations!$C$116+MOD(BK71,Calculations!$C$118))</f>
        <v>1.1106855739851785E-2</v>
      </c>
      <c r="GB71" s="86">
        <f ca="1">Control!$C$7*Calculations!$C$82*INDEX('Monthly Data'!N:N,Calculations!$C$116+MOD(BL71,Calculations!$C$118))+Control!$C$7*Calculations!$C$83*INDEX('Monthly Data'!O:O,Calculations!$C$116+MOD(BL71,Calculations!$C$118))+Control!$C$7*Calculations!$C$84*INDEX('Monthly Data'!P:P,Calculations!$C$116+MOD(BL71,Calculations!$C$118))+Control!$C$7*Calculations!$C$85*INDEX('Monthly Data'!Q:Q,Calculations!$C$116+MOD(BL71,Calculations!$C$118))+(1-Control!$C$7*Calculations!$C$87)*INDEX('Monthly Data'!R:R,Calculations!$C$116+MOD(BL71,Calculations!$C$118))</f>
        <v>1.1704119272391494E-2</v>
      </c>
      <c r="GC71" s="86">
        <f ca="1">Control!$C$7*Calculations!$C$82*INDEX('Monthly Data'!N:N,Calculations!$C$116+MOD(BM71,Calculations!$C$118))+Control!$C$7*Calculations!$C$83*INDEX('Monthly Data'!O:O,Calculations!$C$116+MOD(BM71,Calculations!$C$118))+Control!$C$7*Calculations!$C$84*INDEX('Monthly Data'!P:P,Calculations!$C$116+MOD(BM71,Calculations!$C$118))+Control!$C$7*Calculations!$C$85*INDEX('Monthly Data'!Q:Q,Calculations!$C$116+MOD(BM71,Calculations!$C$118))+(1-Control!$C$7*Calculations!$C$87)*INDEX('Monthly Data'!R:R,Calculations!$C$116+MOD(BM71,Calculations!$C$118))</f>
        <v>-2.072517756005474E-2</v>
      </c>
      <c r="GD71" s="86">
        <f ca="1">Control!$C$7*Calculations!$C$82*INDEX('Monthly Data'!N:N,Calculations!$C$116+MOD(BN71,Calculations!$C$118))+Control!$C$7*Calculations!$C$83*INDEX('Monthly Data'!O:O,Calculations!$C$116+MOD(BN71,Calculations!$C$118))+Control!$C$7*Calculations!$C$84*INDEX('Monthly Data'!P:P,Calculations!$C$116+MOD(BN71,Calculations!$C$118))+Control!$C$7*Calculations!$C$85*INDEX('Monthly Data'!Q:Q,Calculations!$C$116+MOD(BN71,Calculations!$C$118))+(1-Control!$C$7*Calculations!$C$87)*INDEX('Monthly Data'!R:R,Calculations!$C$116+MOD(BN71,Calculations!$C$118))</f>
        <v>1.2435425892067014E-2</v>
      </c>
      <c r="GE71" s="86">
        <f ca="1">Control!$C$7*Calculations!$C$82*INDEX('Monthly Data'!N:N,Calculations!$C$116+MOD(BO71,Calculations!$C$118))+Control!$C$7*Calculations!$C$83*INDEX('Monthly Data'!O:O,Calculations!$C$116+MOD(BO71,Calculations!$C$118))+Control!$C$7*Calculations!$C$84*INDEX('Monthly Data'!P:P,Calculations!$C$116+MOD(BO71,Calculations!$C$118))+Control!$C$7*Calculations!$C$85*INDEX('Monthly Data'!Q:Q,Calculations!$C$116+MOD(BO71,Calculations!$C$118))+(1-Control!$C$7*Calculations!$C$87)*INDEX('Monthly Data'!R:R,Calculations!$C$116+MOD(BO71,Calculations!$C$118))</f>
        <v>3.1070573055362403E-2</v>
      </c>
      <c r="GF71" s="86">
        <f ca="1">Control!$C$7*Calculations!$C$82*INDEX('Monthly Data'!N:N,Calculations!$C$116+MOD(BP71,Calculations!$C$118))+Control!$C$7*Calculations!$C$83*INDEX('Monthly Data'!O:O,Calculations!$C$116+MOD(BP71,Calculations!$C$118))+Control!$C$7*Calculations!$C$84*INDEX('Monthly Data'!P:P,Calculations!$C$116+MOD(BP71,Calculations!$C$118))+Control!$C$7*Calculations!$C$85*INDEX('Monthly Data'!Q:Q,Calculations!$C$116+MOD(BP71,Calculations!$C$118))+(1-Control!$C$7*Calculations!$C$87)*INDEX('Monthly Data'!R:R,Calculations!$C$116+MOD(BP71,Calculations!$C$118))</f>
        <v>-1.6546126717384396E-2</v>
      </c>
      <c r="GG71" s="86">
        <f ca="1">Control!$C$7*Calculations!$C$82*INDEX('Monthly Data'!N:N,Calculations!$C$116+MOD(BQ71,Calculations!$C$118))+Control!$C$7*Calculations!$C$83*INDEX('Monthly Data'!O:O,Calculations!$C$116+MOD(BQ71,Calculations!$C$118))+Control!$C$7*Calculations!$C$84*INDEX('Monthly Data'!P:P,Calculations!$C$116+MOD(BQ71,Calculations!$C$118))+Control!$C$7*Calculations!$C$85*INDEX('Monthly Data'!Q:Q,Calculations!$C$116+MOD(BQ71,Calculations!$C$118))+(1-Control!$C$7*Calculations!$C$87)*INDEX('Monthly Data'!R:R,Calculations!$C$116+MOD(BQ71,Calculations!$C$118))</f>
        <v>2.3206536303657571E-2</v>
      </c>
      <c r="GH71" s="86">
        <f ca="1">Control!$C$7*Calculations!$C$82*INDEX('Monthly Data'!N:N,Calculations!$C$116+MOD(BR71,Calculations!$C$118))+Control!$C$7*Calculations!$C$83*INDEX('Monthly Data'!O:O,Calculations!$C$116+MOD(BR71,Calculations!$C$118))+Control!$C$7*Calculations!$C$84*INDEX('Monthly Data'!P:P,Calculations!$C$116+MOD(BR71,Calculations!$C$118))+Control!$C$7*Calculations!$C$85*INDEX('Monthly Data'!Q:Q,Calculations!$C$116+MOD(BR71,Calculations!$C$118))+(1-Control!$C$7*Calculations!$C$87)*INDEX('Monthly Data'!R:R,Calculations!$C$116+MOD(BR71,Calculations!$C$118))</f>
        <v>-1.0485101266941802E-2</v>
      </c>
      <c r="GI71" s="86">
        <f ca="1">Control!$C$7*Calculations!$C$82*INDEX('Monthly Data'!N:N,Calculations!$C$116+MOD(BS71,Calculations!$C$118))+Control!$C$7*Calculations!$C$83*INDEX('Monthly Data'!O:O,Calculations!$C$116+MOD(BS71,Calculations!$C$118))+Control!$C$7*Calculations!$C$84*INDEX('Monthly Data'!P:P,Calculations!$C$116+MOD(BS71,Calculations!$C$118))+Control!$C$7*Calculations!$C$85*INDEX('Monthly Data'!Q:Q,Calculations!$C$116+MOD(BS71,Calculations!$C$118))+(1-Control!$C$7*Calculations!$C$87)*INDEX('Monthly Data'!R:R,Calculations!$C$116+MOD(BS71,Calculations!$C$118))</f>
        <v>3.1070573055362403E-2</v>
      </c>
      <c r="GJ71" s="86">
        <f ca="1">Control!$C$7*Calculations!$C$82*INDEX('Monthly Data'!N:N,Calculations!$C$116+MOD(BT71,Calculations!$C$118))+Control!$C$7*Calculations!$C$83*INDEX('Monthly Data'!O:O,Calculations!$C$116+MOD(BT71,Calculations!$C$118))+Control!$C$7*Calculations!$C$84*INDEX('Monthly Data'!P:P,Calculations!$C$116+MOD(BT71,Calculations!$C$118))+Control!$C$7*Calculations!$C$85*INDEX('Monthly Data'!Q:Q,Calculations!$C$116+MOD(BT71,Calculations!$C$118))+(1-Control!$C$7*Calculations!$C$87)*INDEX('Monthly Data'!R:R,Calculations!$C$116+MOD(BT71,Calculations!$C$118))</f>
        <v>3.6332715283247441E-2</v>
      </c>
      <c r="GK71" s="86">
        <f ca="1">Control!$C$7*Calculations!$C$82*INDEX('Monthly Data'!N:N,Calculations!$C$116+MOD(BU71,Calculations!$C$118))+Control!$C$7*Calculations!$C$83*INDEX('Monthly Data'!O:O,Calculations!$C$116+MOD(BU71,Calculations!$C$118))+Control!$C$7*Calculations!$C$84*INDEX('Monthly Data'!P:P,Calculations!$C$116+MOD(BU71,Calculations!$C$118))+Control!$C$7*Calculations!$C$85*INDEX('Monthly Data'!Q:Q,Calculations!$C$116+MOD(BU71,Calculations!$C$118))+(1-Control!$C$7*Calculations!$C$87)*INDEX('Monthly Data'!R:R,Calculations!$C$116+MOD(BU71,Calculations!$C$118))</f>
        <v>-7.5539743260223157E-3</v>
      </c>
      <c r="GL71" s="86">
        <f ca="1">Control!$C$7*Calculations!$C$82*INDEX('Monthly Data'!N:N,Calculations!$C$116+MOD(BV71,Calculations!$C$118))+Control!$C$7*Calculations!$C$83*INDEX('Monthly Data'!O:O,Calculations!$C$116+MOD(BV71,Calculations!$C$118))+Control!$C$7*Calculations!$C$84*INDEX('Monthly Data'!P:P,Calculations!$C$116+MOD(BV71,Calculations!$C$118))+Control!$C$7*Calculations!$C$85*INDEX('Monthly Data'!Q:Q,Calculations!$C$116+MOD(BV71,Calculations!$C$118))+(1-Control!$C$7*Calculations!$C$87)*INDEX('Monthly Data'!R:R,Calculations!$C$116+MOD(BV71,Calculations!$C$118))</f>
        <v>-1.880155173376722E-2</v>
      </c>
      <c r="GM71" s="86">
        <f ca="1">Control!$C$7*Calculations!$C$82*INDEX('Monthly Data'!N:N,Calculations!$C$116+MOD(BW71,Calculations!$C$118))+Control!$C$7*Calculations!$C$83*INDEX('Monthly Data'!O:O,Calculations!$C$116+MOD(BW71,Calculations!$C$118))+Control!$C$7*Calculations!$C$84*INDEX('Monthly Data'!P:P,Calculations!$C$116+MOD(BW71,Calculations!$C$118))+Control!$C$7*Calculations!$C$85*INDEX('Monthly Data'!Q:Q,Calculations!$C$116+MOD(BW71,Calculations!$C$118))+(1-Control!$C$7*Calculations!$C$87)*INDEX('Monthly Data'!R:R,Calculations!$C$116+MOD(BW71,Calculations!$C$118))</f>
        <v>1.3891563624307685E-2</v>
      </c>
      <c r="GN71" s="86">
        <f ca="1">Control!$C$7*Calculations!$C$82*INDEX('Monthly Data'!N:N,Calculations!$C$116+MOD(BX71,Calculations!$C$118))+Control!$C$7*Calculations!$C$83*INDEX('Monthly Data'!O:O,Calculations!$C$116+MOD(BX71,Calculations!$C$118))+Control!$C$7*Calculations!$C$84*INDEX('Monthly Data'!P:P,Calculations!$C$116+MOD(BX71,Calculations!$C$118))+Control!$C$7*Calculations!$C$85*INDEX('Monthly Data'!Q:Q,Calculations!$C$116+MOD(BX71,Calculations!$C$118))+(1-Control!$C$7*Calculations!$C$87)*INDEX('Monthly Data'!R:R,Calculations!$C$116+MOD(BX71,Calculations!$C$118))</f>
        <v>2.9708469559001142E-2</v>
      </c>
      <c r="GO71" s="86">
        <f ca="1">Control!$C$7*Calculations!$C$82*INDEX('Monthly Data'!N:N,Calculations!$C$116+MOD(BY71,Calculations!$C$118))+Control!$C$7*Calculations!$C$83*INDEX('Monthly Data'!O:O,Calculations!$C$116+MOD(BY71,Calculations!$C$118))+Control!$C$7*Calculations!$C$84*INDEX('Monthly Data'!P:P,Calculations!$C$116+MOD(BY71,Calculations!$C$118))+Control!$C$7*Calculations!$C$85*INDEX('Monthly Data'!Q:Q,Calculations!$C$116+MOD(BY71,Calculations!$C$118))+(1-Control!$C$7*Calculations!$C$87)*INDEX('Monthly Data'!R:R,Calculations!$C$116+MOD(BY71,Calculations!$C$118))</f>
        <v>3.8809817903524786E-2</v>
      </c>
      <c r="GP71" s="86">
        <f ca="1">Control!$C$7*Calculations!$C$82*INDEX('Monthly Data'!N:N,Calculations!$C$116+MOD(BZ71,Calculations!$C$118))+Control!$C$7*Calculations!$C$83*INDEX('Monthly Data'!O:O,Calculations!$C$116+MOD(BZ71,Calculations!$C$118))+Control!$C$7*Calculations!$C$84*INDEX('Monthly Data'!P:P,Calculations!$C$116+MOD(BZ71,Calculations!$C$118))+Control!$C$7*Calculations!$C$85*INDEX('Monthly Data'!Q:Q,Calculations!$C$116+MOD(BZ71,Calculations!$C$118))+(1-Control!$C$7*Calculations!$C$87)*INDEX('Monthly Data'!R:R,Calculations!$C$116+MOD(BZ71,Calculations!$C$118))</f>
        <v>-9.8327855560634558E-3</v>
      </c>
      <c r="GQ71" s="86">
        <f ca="1">Control!$C$7*Calculations!$C$82*INDEX('Monthly Data'!N:N,Calculations!$C$116+MOD(CA71,Calculations!$C$118))+Control!$C$7*Calculations!$C$83*INDEX('Monthly Data'!O:O,Calculations!$C$116+MOD(CA71,Calculations!$C$118))+Control!$C$7*Calculations!$C$84*INDEX('Monthly Data'!P:P,Calculations!$C$116+MOD(CA71,Calculations!$C$118))+Control!$C$7*Calculations!$C$85*INDEX('Monthly Data'!Q:Q,Calculations!$C$116+MOD(CA71,Calculations!$C$118))+(1-Control!$C$7*Calculations!$C$87)*INDEX('Monthly Data'!R:R,Calculations!$C$116+MOD(CA71,Calculations!$C$118))</f>
        <v>1.1106855739851785E-2</v>
      </c>
      <c r="GR71" s="86">
        <f ca="1">Control!$C$7*Calculations!$C$82*INDEX('Monthly Data'!N:N,Calculations!$C$116+MOD(CB71,Calculations!$C$118))+Control!$C$7*Calculations!$C$83*INDEX('Monthly Data'!O:O,Calculations!$C$116+MOD(CB71,Calculations!$C$118))+Control!$C$7*Calculations!$C$84*INDEX('Monthly Data'!P:P,Calculations!$C$116+MOD(CB71,Calculations!$C$118))+Control!$C$7*Calculations!$C$85*INDEX('Monthly Data'!Q:Q,Calculations!$C$116+MOD(CB71,Calculations!$C$118))+(1-Control!$C$7*Calculations!$C$87)*INDEX('Monthly Data'!R:R,Calculations!$C$116+MOD(CB71,Calculations!$C$118))</f>
        <v>1.0353752315110615E-2</v>
      </c>
      <c r="GS71" s="86">
        <f ca="1">Control!$C$7*Calculations!$C$82*INDEX('Monthly Data'!N:N,Calculations!$C$116+MOD(CC71,Calculations!$C$118))+Control!$C$7*Calculations!$C$83*INDEX('Monthly Data'!O:O,Calculations!$C$116+MOD(CC71,Calculations!$C$118))+Control!$C$7*Calculations!$C$84*INDEX('Monthly Data'!P:P,Calculations!$C$116+MOD(CC71,Calculations!$C$118))+Control!$C$7*Calculations!$C$85*INDEX('Monthly Data'!Q:Q,Calculations!$C$116+MOD(CC71,Calculations!$C$118))+(1-Control!$C$7*Calculations!$C$87)*INDEX('Monthly Data'!R:R,Calculations!$C$116+MOD(CC71,Calculations!$C$118))</f>
        <v>1.0415351832335435E-2</v>
      </c>
      <c r="GT71" s="86">
        <f ca="1">Control!$C$7*Calculations!$C$82*INDEX('Monthly Data'!N:N,Calculations!$C$116+MOD(CD71,Calculations!$C$118))+Control!$C$7*Calculations!$C$83*INDEX('Monthly Data'!O:O,Calculations!$C$116+MOD(CD71,Calculations!$C$118))+Control!$C$7*Calculations!$C$84*INDEX('Monthly Data'!P:P,Calculations!$C$116+MOD(CD71,Calculations!$C$118))+Control!$C$7*Calculations!$C$85*INDEX('Monthly Data'!Q:Q,Calculations!$C$116+MOD(CD71,Calculations!$C$118))+(1-Control!$C$7*Calculations!$C$87)*INDEX('Monthly Data'!R:R,Calculations!$C$116+MOD(CD71,Calculations!$C$118))</f>
        <v>-6.1115617667135171E-2</v>
      </c>
      <c r="GU71" s="86">
        <f ca="1">Control!$C$7*Calculations!$C$82*INDEX('Monthly Data'!N:N,Calculations!$C$116+MOD(CE71,Calculations!$C$118))+Control!$C$7*Calculations!$C$83*INDEX('Monthly Data'!O:O,Calculations!$C$116+MOD(CE71,Calculations!$C$118))+Control!$C$7*Calculations!$C$84*INDEX('Monthly Data'!P:P,Calculations!$C$116+MOD(CE71,Calculations!$C$118))+Control!$C$7*Calculations!$C$85*INDEX('Monthly Data'!Q:Q,Calculations!$C$116+MOD(CE71,Calculations!$C$118))+(1-Control!$C$7*Calculations!$C$87)*INDEX('Monthly Data'!R:R,Calculations!$C$116+MOD(CE71,Calculations!$C$118))</f>
        <v>2.2757992058453024E-3</v>
      </c>
      <c r="GV71" s="86">
        <f ca="1">Control!$C$7*Calculations!$C$82*INDEX('Monthly Data'!N:N,Calculations!$C$116+MOD(CF71,Calculations!$C$118))+Control!$C$7*Calculations!$C$83*INDEX('Monthly Data'!O:O,Calculations!$C$116+MOD(CF71,Calculations!$C$118))+Control!$C$7*Calculations!$C$84*INDEX('Monthly Data'!P:P,Calculations!$C$116+MOD(CF71,Calculations!$C$118))+Control!$C$7*Calculations!$C$85*INDEX('Monthly Data'!Q:Q,Calculations!$C$116+MOD(CF71,Calculations!$C$118))+(1-Control!$C$7*Calculations!$C$87)*INDEX('Monthly Data'!R:R,Calculations!$C$116+MOD(CF71,Calculations!$C$118))</f>
        <v>-3.299557342782896E-2</v>
      </c>
      <c r="GW71" s="86">
        <f ca="1">Control!$C$7*Calculations!$C$82*INDEX('Monthly Data'!N:N,Calculations!$C$116+MOD(CG71,Calculations!$C$118))+Control!$C$7*Calculations!$C$83*INDEX('Monthly Data'!O:O,Calculations!$C$116+MOD(CG71,Calculations!$C$118))+Control!$C$7*Calculations!$C$84*INDEX('Monthly Data'!P:P,Calculations!$C$116+MOD(CG71,Calculations!$C$118))+Control!$C$7*Calculations!$C$85*INDEX('Monthly Data'!Q:Q,Calculations!$C$116+MOD(CG71,Calculations!$C$118))+(1-Control!$C$7*Calculations!$C$87)*INDEX('Monthly Data'!R:R,Calculations!$C$116+MOD(CG71,Calculations!$C$118))</f>
        <v>6.4539397490030407E-3</v>
      </c>
      <c r="GX71" s="86">
        <f ca="1">Control!$C$7*Calculations!$C$82*INDEX('Monthly Data'!N:N,Calculations!$C$116+MOD(CH71,Calculations!$C$118))+Control!$C$7*Calculations!$C$83*INDEX('Monthly Data'!O:O,Calculations!$C$116+MOD(CH71,Calculations!$C$118))+Control!$C$7*Calculations!$C$84*INDEX('Monthly Data'!P:P,Calculations!$C$116+MOD(CH71,Calculations!$C$118))+Control!$C$7*Calculations!$C$85*INDEX('Monthly Data'!Q:Q,Calculations!$C$116+MOD(CH71,Calculations!$C$118))+(1-Control!$C$7*Calculations!$C$87)*INDEX('Monthly Data'!R:R,Calculations!$C$116+MOD(CH71,Calculations!$C$118))</f>
        <v>1.0353752315110615E-2</v>
      </c>
      <c r="GY71" s="86">
        <f ca="1">Control!$C$7*Calculations!$C$82*INDEX('Monthly Data'!N:N,Calculations!$C$116+MOD(CI71,Calculations!$C$118))+Control!$C$7*Calculations!$C$83*INDEX('Monthly Data'!O:O,Calculations!$C$116+MOD(CI71,Calculations!$C$118))+Control!$C$7*Calculations!$C$84*INDEX('Monthly Data'!P:P,Calculations!$C$116+MOD(CI71,Calculations!$C$118))+Control!$C$7*Calculations!$C$85*INDEX('Monthly Data'!Q:Q,Calculations!$C$116+MOD(CI71,Calculations!$C$118))+(1-Control!$C$7*Calculations!$C$87)*INDEX('Monthly Data'!R:R,Calculations!$C$116+MOD(CI71,Calculations!$C$118))</f>
        <v>-4.417423226995453E-3</v>
      </c>
      <c r="GZ71" s="86">
        <f ca="1">Control!$C$7*Calculations!$C$82*INDEX('Monthly Data'!N:N,Calculations!$C$116+MOD(CJ71,Calculations!$C$118))+Control!$C$7*Calculations!$C$83*INDEX('Monthly Data'!O:O,Calculations!$C$116+MOD(CJ71,Calculations!$C$118))+Control!$C$7*Calculations!$C$84*INDEX('Monthly Data'!P:P,Calculations!$C$116+MOD(CJ71,Calculations!$C$118))+Control!$C$7*Calculations!$C$85*INDEX('Monthly Data'!Q:Q,Calculations!$C$116+MOD(CJ71,Calculations!$C$118))+(1-Control!$C$7*Calculations!$C$87)*INDEX('Monthly Data'!R:R,Calculations!$C$116+MOD(CJ71,Calculations!$C$118))</f>
        <v>3.0957942835585645E-2</v>
      </c>
      <c r="HA71" s="86">
        <f ca="1">Control!$C$7*Calculations!$C$82*INDEX('Monthly Data'!N:N,Calculations!$C$116+MOD(CK71,Calculations!$C$118))+Control!$C$7*Calculations!$C$83*INDEX('Monthly Data'!O:O,Calculations!$C$116+MOD(CK71,Calculations!$C$118))+Control!$C$7*Calculations!$C$84*INDEX('Monthly Data'!P:P,Calculations!$C$116+MOD(CK71,Calculations!$C$118))+Control!$C$7*Calculations!$C$85*INDEX('Monthly Data'!Q:Q,Calculations!$C$116+MOD(CK71,Calculations!$C$118))+(1-Control!$C$7*Calculations!$C$87)*INDEX('Monthly Data'!R:R,Calculations!$C$116+MOD(CK71,Calculations!$C$118))</f>
        <v>1.0921298083007208E-2</v>
      </c>
      <c r="HB71" s="86">
        <f ca="1">Control!$C$7*Calculations!$C$82*INDEX('Monthly Data'!N:N,Calculations!$C$116+MOD(CL71,Calculations!$C$118))+Control!$C$7*Calculations!$C$83*INDEX('Monthly Data'!O:O,Calculations!$C$116+MOD(CL71,Calculations!$C$118))+Control!$C$7*Calculations!$C$84*INDEX('Monthly Data'!P:P,Calculations!$C$116+MOD(CL71,Calculations!$C$118))+Control!$C$7*Calculations!$C$85*INDEX('Monthly Data'!Q:Q,Calculations!$C$116+MOD(CL71,Calculations!$C$118))+(1-Control!$C$7*Calculations!$C$87)*INDEX('Monthly Data'!R:R,Calculations!$C$116+MOD(CL71,Calculations!$C$118))</f>
        <v>4.5735623984309991E-2</v>
      </c>
      <c r="HC71" s="86">
        <f ca="1">Control!$C$7*Calculations!$C$82*INDEX('Monthly Data'!N:N,Calculations!$C$116+MOD(CM71,Calculations!$C$118))+Control!$C$7*Calculations!$C$83*INDEX('Monthly Data'!O:O,Calculations!$C$116+MOD(CM71,Calculations!$C$118))+Control!$C$7*Calculations!$C$84*INDEX('Monthly Data'!P:P,Calculations!$C$116+MOD(CM71,Calculations!$C$118))+Control!$C$7*Calculations!$C$85*INDEX('Monthly Data'!Q:Q,Calculations!$C$116+MOD(CM71,Calculations!$C$118))+(1-Control!$C$7*Calculations!$C$87)*INDEX('Monthly Data'!R:R,Calculations!$C$116+MOD(CM71,Calculations!$C$118))</f>
        <v>7.3538285850108537E-3</v>
      </c>
      <c r="HD71" s="86">
        <f ca="1">Control!$C$7*Calculations!$C$82*INDEX('Monthly Data'!N:N,Calculations!$C$116+MOD(CN71,Calculations!$C$118))+Control!$C$7*Calculations!$C$83*INDEX('Monthly Data'!O:O,Calculations!$C$116+MOD(CN71,Calculations!$C$118))+Control!$C$7*Calculations!$C$84*INDEX('Monthly Data'!P:P,Calculations!$C$116+MOD(CN71,Calculations!$C$118))+Control!$C$7*Calculations!$C$85*INDEX('Monthly Data'!Q:Q,Calculations!$C$116+MOD(CN71,Calculations!$C$118))+(1-Control!$C$7*Calculations!$C$87)*INDEX('Monthly Data'!R:R,Calculations!$C$116+MOD(CN71,Calculations!$C$118))</f>
        <v>7.5897487599915015E-3</v>
      </c>
      <c r="HE71" s="86">
        <f ca="1">Control!$C$7*Calculations!$C$82*INDEX('Monthly Data'!N:N,Calculations!$C$116+MOD(CO71,Calculations!$C$118))+Control!$C$7*Calculations!$C$83*INDEX('Monthly Data'!O:O,Calculations!$C$116+MOD(CO71,Calculations!$C$118))+Control!$C$7*Calculations!$C$84*INDEX('Monthly Data'!P:P,Calculations!$C$116+MOD(CO71,Calculations!$C$118))+Control!$C$7*Calculations!$C$85*INDEX('Monthly Data'!Q:Q,Calculations!$C$116+MOD(CO71,Calculations!$C$118))+(1-Control!$C$7*Calculations!$C$87)*INDEX('Monthly Data'!R:R,Calculations!$C$116+MOD(CO71,Calculations!$C$118))</f>
        <v>3.0957942835585645E-2</v>
      </c>
      <c r="HF71" s="86">
        <f ca="1">Control!$C$7*Calculations!$C$82*INDEX('Monthly Data'!N:N,Calculations!$C$116+MOD(CP71,Calculations!$C$118))+Control!$C$7*Calculations!$C$83*INDEX('Monthly Data'!O:O,Calculations!$C$116+MOD(CP71,Calculations!$C$118))+Control!$C$7*Calculations!$C$84*INDEX('Monthly Data'!P:P,Calculations!$C$116+MOD(CP71,Calculations!$C$118))+Control!$C$7*Calculations!$C$85*INDEX('Monthly Data'!Q:Q,Calculations!$C$116+MOD(CP71,Calculations!$C$118))+(1-Control!$C$7*Calculations!$C$87)*INDEX('Monthly Data'!R:R,Calculations!$C$116+MOD(CP71,Calculations!$C$118))</f>
        <v>1.1786765492207996E-2</v>
      </c>
      <c r="HG71" s="86">
        <f ca="1">Control!$C$7*Calculations!$C$82*INDEX('Monthly Data'!N:N,Calculations!$C$116+MOD(CQ71,Calculations!$C$118))+Control!$C$7*Calculations!$C$83*INDEX('Monthly Data'!O:O,Calculations!$C$116+MOD(CQ71,Calculations!$C$118))+Control!$C$7*Calculations!$C$84*INDEX('Monthly Data'!P:P,Calculations!$C$116+MOD(CQ71,Calculations!$C$118))+Control!$C$7*Calculations!$C$85*INDEX('Monthly Data'!Q:Q,Calculations!$C$116+MOD(CQ71,Calculations!$C$118))+(1-Control!$C$7*Calculations!$C$87)*INDEX('Monthly Data'!R:R,Calculations!$C$116+MOD(CQ71,Calculations!$C$118))</f>
        <v>7.7184133340106598E-3</v>
      </c>
      <c r="HH71" s="86">
        <f ca="1">Control!$C$7*Calculations!$C$82*INDEX('Monthly Data'!N:N,Calculations!$C$116+MOD(CR71,Calculations!$C$118))+Control!$C$7*Calculations!$C$83*INDEX('Monthly Data'!O:O,Calculations!$C$116+MOD(CR71,Calculations!$C$118))+Control!$C$7*Calculations!$C$84*INDEX('Monthly Data'!P:P,Calculations!$C$116+MOD(CR71,Calculations!$C$118))+Control!$C$7*Calculations!$C$85*INDEX('Monthly Data'!Q:Q,Calculations!$C$116+MOD(CR71,Calculations!$C$118))+(1-Control!$C$7*Calculations!$C$87)*INDEX('Monthly Data'!R:R,Calculations!$C$116+MOD(CR71,Calculations!$C$118))</f>
        <v>1.0921298083007208E-2</v>
      </c>
      <c r="HI71" s="86">
        <f ca="1">Control!$C$7*Calculations!$C$82*INDEX('Monthly Data'!N:N,Calculations!$C$116+MOD(CS71,Calculations!$C$118))+Control!$C$7*Calculations!$C$83*INDEX('Monthly Data'!O:O,Calculations!$C$116+MOD(CS71,Calculations!$C$118))+Control!$C$7*Calculations!$C$84*INDEX('Monthly Data'!P:P,Calculations!$C$116+MOD(CS71,Calculations!$C$118))+Control!$C$7*Calculations!$C$85*INDEX('Monthly Data'!Q:Q,Calculations!$C$116+MOD(CS71,Calculations!$C$118))+(1-Control!$C$7*Calculations!$C$87)*INDEX('Monthly Data'!R:R,Calculations!$C$116+MOD(CS71,Calculations!$C$118))</f>
        <v>1.0415351832335435E-2</v>
      </c>
      <c r="HJ71" s="86">
        <f ca="1">Control!$C$7*Calculations!$C$82*INDEX('Monthly Data'!N:N,Calculations!$C$116+MOD(CT71,Calculations!$C$118))+Control!$C$7*Calculations!$C$83*INDEX('Monthly Data'!O:O,Calculations!$C$116+MOD(CT71,Calculations!$C$118))+Control!$C$7*Calculations!$C$84*INDEX('Monthly Data'!P:P,Calculations!$C$116+MOD(CT71,Calculations!$C$118))+Control!$C$7*Calculations!$C$85*INDEX('Monthly Data'!Q:Q,Calculations!$C$116+MOD(CT71,Calculations!$C$118))+(1-Control!$C$7*Calculations!$C$87)*INDEX('Monthly Data'!R:R,Calculations!$C$116+MOD(CT71,Calculations!$C$118))</f>
        <v>3.127051071655923E-3</v>
      </c>
      <c r="HK71" s="86">
        <f ca="1">Control!$C$7*Calculations!$C$82*INDEX('Monthly Data'!N:N,Calculations!$C$116+MOD(CU71,Calculations!$C$118))+Control!$C$7*Calculations!$C$83*INDEX('Monthly Data'!O:O,Calculations!$C$116+MOD(CU71,Calculations!$C$118))+Control!$C$7*Calculations!$C$84*INDEX('Monthly Data'!P:P,Calculations!$C$116+MOD(CU71,Calculations!$C$118))+Control!$C$7*Calculations!$C$85*INDEX('Monthly Data'!Q:Q,Calculations!$C$116+MOD(CU71,Calculations!$C$118))+(1-Control!$C$7*Calculations!$C$87)*INDEX('Monthly Data'!R:R,Calculations!$C$116+MOD(CU71,Calculations!$C$118))</f>
        <v>1.2722494017511032E-2</v>
      </c>
      <c r="HL71" s="86">
        <f ca="1">Control!$C$7*Calculations!$C$82*INDEX('Monthly Data'!N:N,Calculations!$C$116+MOD(CV71,Calculations!$C$118))+Control!$C$7*Calculations!$C$83*INDEX('Monthly Data'!O:O,Calculations!$C$116+MOD(CV71,Calculations!$C$118))+Control!$C$7*Calculations!$C$84*INDEX('Monthly Data'!P:P,Calculations!$C$116+MOD(CV71,Calculations!$C$118))+Control!$C$7*Calculations!$C$85*INDEX('Monthly Data'!Q:Q,Calculations!$C$116+MOD(CV71,Calculations!$C$118))+(1-Control!$C$7*Calculations!$C$87)*INDEX('Monthly Data'!R:R,Calculations!$C$116+MOD(CV71,Calculations!$C$118))</f>
        <v>3.7596120283497965E-2</v>
      </c>
      <c r="HM71" s="86">
        <f ca="1">Control!$C$7*Calculations!$C$82*INDEX('Monthly Data'!N:N,Calculations!$C$116+MOD(CW71,Calculations!$C$118))+Control!$C$7*Calculations!$C$83*INDEX('Monthly Data'!O:O,Calculations!$C$116+MOD(CW71,Calculations!$C$118))+Control!$C$7*Calculations!$C$84*INDEX('Monthly Data'!P:P,Calculations!$C$116+MOD(CW71,Calculations!$C$118))+Control!$C$7*Calculations!$C$85*INDEX('Monthly Data'!Q:Q,Calculations!$C$116+MOD(CW71,Calculations!$C$118))+(1-Control!$C$7*Calculations!$C$87)*INDEX('Monthly Data'!R:R,Calculations!$C$116+MOD(CW71,Calculations!$C$118))</f>
        <v>1.5108777406081684E-3</v>
      </c>
      <c r="HN71" s="86">
        <f ca="1">Control!$C$7*Calculations!$C$82*INDEX('Monthly Data'!N:N,Calculations!$C$116+MOD(CX71,Calculations!$C$118))+Control!$C$7*Calculations!$C$83*INDEX('Monthly Data'!O:O,Calculations!$C$116+MOD(CX71,Calculations!$C$118))+Control!$C$7*Calculations!$C$84*INDEX('Monthly Data'!P:P,Calculations!$C$116+MOD(CX71,Calculations!$C$118))+Control!$C$7*Calculations!$C$85*INDEX('Monthly Data'!Q:Q,Calculations!$C$116+MOD(CX71,Calculations!$C$118))+(1-Control!$C$7*Calculations!$C$87)*INDEX('Monthly Data'!R:R,Calculations!$C$116+MOD(CX71,Calculations!$C$118))</f>
        <v>-2.5168357537820856E-4</v>
      </c>
      <c r="HO71" s="86">
        <f ca="1">Control!$C$7*Calculations!$C$82*INDEX('Monthly Data'!N:N,Calculations!$C$116+MOD(CY71,Calculations!$C$118))+Control!$C$7*Calculations!$C$83*INDEX('Monthly Data'!O:O,Calculations!$C$116+MOD(CY71,Calculations!$C$118))+Control!$C$7*Calculations!$C$84*INDEX('Monthly Data'!P:P,Calculations!$C$116+MOD(CY71,Calculations!$C$118))+Control!$C$7*Calculations!$C$85*INDEX('Monthly Data'!Q:Q,Calculations!$C$116+MOD(CY71,Calculations!$C$118))+(1-Control!$C$7*Calculations!$C$87)*INDEX('Monthly Data'!R:R,Calculations!$C$116+MOD(CY71,Calculations!$C$118))</f>
        <v>1.7599621212565995E-2</v>
      </c>
      <c r="HP71" s="86">
        <f ca="1">Control!$C$7*Calculations!$C$82*INDEX('Monthly Data'!N:N,Calculations!$C$116+MOD(CZ71,Calculations!$C$118))+Control!$C$7*Calculations!$C$83*INDEX('Monthly Data'!O:O,Calculations!$C$116+MOD(CZ71,Calculations!$C$118))+Control!$C$7*Calculations!$C$84*INDEX('Monthly Data'!P:P,Calculations!$C$116+MOD(CZ71,Calculations!$C$118))+Control!$C$7*Calculations!$C$85*INDEX('Monthly Data'!Q:Q,Calculations!$C$116+MOD(CZ71,Calculations!$C$118))+(1-Control!$C$7*Calculations!$C$87)*INDEX('Monthly Data'!R:R,Calculations!$C$116+MOD(CZ71,Calculations!$C$118))</f>
        <v>2.3307359621218403E-2</v>
      </c>
      <c r="HQ71" s="86">
        <f ca="1">Control!$C$7*Calculations!$C$82*INDEX('Monthly Data'!N:N,Calculations!$C$116+MOD(DA71,Calculations!$C$118))+Control!$C$7*Calculations!$C$83*INDEX('Monthly Data'!O:O,Calculations!$C$116+MOD(DA71,Calculations!$C$118))+Control!$C$7*Calculations!$C$84*INDEX('Monthly Data'!P:P,Calculations!$C$116+MOD(DA71,Calculations!$C$118))+Control!$C$7*Calculations!$C$85*INDEX('Monthly Data'!Q:Q,Calculations!$C$116+MOD(DA71,Calculations!$C$118))+(1-Control!$C$7*Calculations!$C$87)*INDEX('Monthly Data'!R:R,Calculations!$C$116+MOD(DA71,Calculations!$C$118))</f>
        <v>5.1972609868760735E-3</v>
      </c>
      <c r="HR71" s="86">
        <f ca="1">Control!$C$7*Calculations!$C$82*INDEX('Monthly Data'!N:N,Calculations!$C$116+MOD(DB71,Calculations!$C$118))+Control!$C$7*Calculations!$C$83*INDEX('Monthly Data'!O:O,Calculations!$C$116+MOD(DB71,Calculations!$C$118))+Control!$C$7*Calculations!$C$84*INDEX('Monthly Data'!P:P,Calculations!$C$116+MOD(DB71,Calculations!$C$118))+Control!$C$7*Calculations!$C$85*INDEX('Monthly Data'!Q:Q,Calculations!$C$116+MOD(DB71,Calculations!$C$118))+(1-Control!$C$7*Calculations!$C$87)*INDEX('Monthly Data'!R:R,Calculations!$C$116+MOD(DB71,Calculations!$C$118))</f>
        <v>2.3852824346838646E-2</v>
      </c>
      <c r="HS71" s="86">
        <f ca="1">Control!$C$7*Calculations!$C$82*INDEX('Monthly Data'!N:N,Calculations!$C$116+MOD(DC71,Calculations!$C$118))+Control!$C$7*Calculations!$C$83*INDEX('Monthly Data'!O:O,Calculations!$C$116+MOD(DC71,Calculations!$C$118))+Control!$C$7*Calculations!$C$84*INDEX('Monthly Data'!P:P,Calculations!$C$116+MOD(DC71,Calculations!$C$118))+Control!$C$7*Calculations!$C$85*INDEX('Monthly Data'!Q:Q,Calculations!$C$116+MOD(DC71,Calculations!$C$118))+(1-Control!$C$7*Calculations!$C$87)*INDEX('Monthly Data'!R:R,Calculations!$C$116+MOD(DC71,Calculations!$C$118))</f>
        <v>1.1809891087585166E-2</v>
      </c>
      <c r="HT71" s="86">
        <f ca="1">Control!$C$7*Calculations!$C$82*INDEX('Monthly Data'!N:N,Calculations!$C$116+MOD(DD71,Calculations!$C$118))+Control!$C$7*Calculations!$C$83*INDEX('Monthly Data'!O:O,Calculations!$C$116+MOD(DD71,Calculations!$C$118))+Control!$C$7*Calculations!$C$84*INDEX('Monthly Data'!P:P,Calculations!$C$116+MOD(DD71,Calculations!$C$118))+Control!$C$7*Calculations!$C$85*INDEX('Monthly Data'!Q:Q,Calculations!$C$116+MOD(DD71,Calculations!$C$118))+(1-Control!$C$7*Calculations!$C$87)*INDEX('Monthly Data'!R:R,Calculations!$C$116+MOD(DD71,Calculations!$C$118))</f>
        <v>1.50127906355989E-2</v>
      </c>
      <c r="HU71" s="86">
        <f ca="1">Control!$C$7*Calculations!$C$82*INDEX('Monthly Data'!N:N,Calculations!$C$116+MOD(DE71,Calculations!$C$118))+Control!$C$7*Calculations!$C$83*INDEX('Monthly Data'!O:O,Calculations!$C$116+MOD(DE71,Calculations!$C$118))+Control!$C$7*Calculations!$C$84*INDEX('Monthly Data'!P:P,Calculations!$C$116+MOD(DE71,Calculations!$C$118))+Control!$C$7*Calculations!$C$85*INDEX('Monthly Data'!Q:Q,Calculations!$C$116+MOD(DE71,Calculations!$C$118))+(1-Control!$C$7*Calculations!$C$87)*INDEX('Monthly Data'!R:R,Calculations!$C$116+MOD(DE71,Calculations!$C$118))</f>
        <v>-7.5539743260223157E-3</v>
      </c>
      <c r="HV71" s="86">
        <f ca="1">Control!$C$7*Calculations!$C$82*INDEX('Monthly Data'!N:N,Calculations!$C$116+MOD(DF71,Calculations!$C$118))+Control!$C$7*Calculations!$C$83*INDEX('Monthly Data'!O:O,Calculations!$C$116+MOD(DF71,Calculations!$C$118))+Control!$C$7*Calculations!$C$84*INDEX('Monthly Data'!P:P,Calculations!$C$116+MOD(DF71,Calculations!$C$118))+Control!$C$7*Calculations!$C$85*INDEX('Monthly Data'!Q:Q,Calculations!$C$116+MOD(DF71,Calculations!$C$118))+(1-Control!$C$7*Calculations!$C$87)*INDEX('Monthly Data'!R:R,Calculations!$C$116+MOD(DF71,Calculations!$C$118))</f>
        <v>6.1009361253630504E-2</v>
      </c>
      <c r="HW71" s="86">
        <f ca="1">Control!$C$7*Calculations!$C$82*INDEX('Monthly Data'!N:N,Calculations!$C$116+MOD(DG71,Calculations!$C$118))+Control!$C$7*Calculations!$C$83*INDEX('Monthly Data'!O:O,Calculations!$C$116+MOD(DG71,Calculations!$C$118))+Control!$C$7*Calculations!$C$84*INDEX('Monthly Data'!P:P,Calculations!$C$116+MOD(DG71,Calculations!$C$118))+Control!$C$7*Calculations!$C$85*INDEX('Monthly Data'!Q:Q,Calculations!$C$116+MOD(DG71,Calculations!$C$118))+(1-Control!$C$7*Calculations!$C$87)*INDEX('Monthly Data'!R:R,Calculations!$C$116+MOD(DG71,Calculations!$C$118))</f>
        <v>-7.5539743260223157E-3</v>
      </c>
      <c r="HX71" s="86">
        <f ca="1">Control!$C$7*Calculations!$C$82*INDEX('Monthly Data'!N:N,Calculations!$C$116+MOD(DH71,Calculations!$C$118))+Control!$C$7*Calculations!$C$83*INDEX('Monthly Data'!O:O,Calculations!$C$116+MOD(DH71,Calculations!$C$118))+Control!$C$7*Calculations!$C$84*INDEX('Monthly Data'!P:P,Calculations!$C$116+MOD(DH71,Calculations!$C$118))+Control!$C$7*Calculations!$C$85*INDEX('Monthly Data'!Q:Q,Calculations!$C$116+MOD(DH71,Calculations!$C$118))+(1-Control!$C$7*Calculations!$C$87)*INDEX('Monthly Data'!R:R,Calculations!$C$116+MOD(DH71,Calculations!$C$118))</f>
        <v>9.5791276036140301E-3</v>
      </c>
      <c r="HY71" s="86">
        <f ca="1">Control!$C$7*Calculations!$C$82*INDEX('Monthly Data'!N:N,Calculations!$C$116+MOD(DI71,Calculations!$C$118))+Control!$C$7*Calculations!$C$83*INDEX('Monthly Data'!O:O,Calculations!$C$116+MOD(DI71,Calculations!$C$118))+Control!$C$7*Calculations!$C$84*INDEX('Monthly Data'!P:P,Calculations!$C$116+MOD(DI71,Calculations!$C$118))+Control!$C$7*Calculations!$C$85*INDEX('Monthly Data'!Q:Q,Calculations!$C$116+MOD(DI71,Calculations!$C$118))+(1-Control!$C$7*Calculations!$C$87)*INDEX('Monthly Data'!R:R,Calculations!$C$116+MOD(DI71,Calculations!$C$118))</f>
        <v>3.0957942835585645E-2</v>
      </c>
      <c r="HZ71" s="86">
        <f ca="1">Control!$C$7*Calculations!$C$82*INDEX('Monthly Data'!N:N,Calculations!$C$116+MOD(DJ71,Calculations!$C$118))+Control!$C$7*Calculations!$C$83*INDEX('Monthly Data'!O:O,Calculations!$C$116+MOD(DJ71,Calculations!$C$118))+Control!$C$7*Calculations!$C$84*INDEX('Monthly Data'!P:P,Calculations!$C$116+MOD(DJ71,Calculations!$C$118))+Control!$C$7*Calculations!$C$85*INDEX('Monthly Data'!Q:Q,Calculations!$C$116+MOD(DJ71,Calculations!$C$118))+(1-Control!$C$7*Calculations!$C$87)*INDEX('Monthly Data'!R:R,Calculations!$C$116+MOD(DJ71,Calculations!$C$118))</f>
        <v>2.2757992058453024E-3</v>
      </c>
      <c r="IA71" s="86">
        <f ca="1">Control!$C$7*Calculations!$C$82*INDEX('Monthly Data'!N:N,Calculations!$C$116+MOD(DK71,Calculations!$C$118))+Control!$C$7*Calculations!$C$83*INDEX('Monthly Data'!O:O,Calculations!$C$116+MOD(DK71,Calculations!$C$118))+Control!$C$7*Calculations!$C$84*INDEX('Monthly Data'!P:P,Calculations!$C$116+MOD(DK71,Calculations!$C$118))+Control!$C$7*Calculations!$C$85*INDEX('Monthly Data'!Q:Q,Calculations!$C$116+MOD(DK71,Calculations!$C$118))+(1-Control!$C$7*Calculations!$C$87)*INDEX('Monthly Data'!R:R,Calculations!$C$116+MOD(DK71,Calculations!$C$118))</f>
        <v>3.0957942835585645E-2</v>
      </c>
      <c r="IB71" s="86">
        <f ca="1">Control!$C$7*Calculations!$C$82*INDEX('Monthly Data'!N:N,Calculations!$C$116+MOD(DL71,Calculations!$C$118))+Control!$C$7*Calculations!$C$83*INDEX('Monthly Data'!O:O,Calculations!$C$116+MOD(DL71,Calculations!$C$118))+Control!$C$7*Calculations!$C$84*INDEX('Monthly Data'!P:P,Calculations!$C$116+MOD(DL71,Calculations!$C$118))+Control!$C$7*Calculations!$C$85*INDEX('Monthly Data'!Q:Q,Calculations!$C$116+MOD(DL71,Calculations!$C$118))+(1-Control!$C$7*Calculations!$C$87)*INDEX('Monthly Data'!R:R,Calculations!$C$116+MOD(DL71,Calculations!$C$118))</f>
        <v>-1.8530040247387896E-2</v>
      </c>
      <c r="IC71" s="86">
        <f ca="1">Control!$C$7*Calculations!$C$82*INDEX('Monthly Data'!N:N,Calculations!$C$116+MOD(DM71,Calculations!$C$118))+Control!$C$7*Calculations!$C$83*INDEX('Monthly Data'!O:O,Calculations!$C$116+MOD(DM71,Calculations!$C$118))+Control!$C$7*Calculations!$C$84*INDEX('Monthly Data'!P:P,Calculations!$C$116+MOD(DM71,Calculations!$C$118))+Control!$C$7*Calculations!$C$85*INDEX('Monthly Data'!Q:Q,Calculations!$C$116+MOD(DM71,Calculations!$C$118))+(1-Control!$C$7*Calculations!$C$87)*INDEX('Monthly Data'!R:R,Calculations!$C$116+MOD(DM71,Calculations!$C$118))</f>
        <v>1.5108777406081684E-3</v>
      </c>
      <c r="ID71" s="86">
        <f ca="1">Control!$C$7*Calculations!$C$82*INDEX('Monthly Data'!N:N,Calculations!$C$116+MOD(DN71,Calculations!$C$118))+Control!$C$7*Calculations!$C$83*INDEX('Monthly Data'!O:O,Calculations!$C$116+MOD(DN71,Calculations!$C$118))+Control!$C$7*Calculations!$C$84*INDEX('Monthly Data'!P:P,Calculations!$C$116+MOD(DN71,Calculations!$C$118))+Control!$C$7*Calculations!$C$85*INDEX('Monthly Data'!Q:Q,Calculations!$C$116+MOD(DN71,Calculations!$C$118))+(1-Control!$C$7*Calculations!$C$87)*INDEX('Monthly Data'!R:R,Calculations!$C$116+MOD(DN71,Calculations!$C$118))</f>
        <v>9.9793409618087695E-3</v>
      </c>
      <c r="IE71" s="86">
        <f ca="1">Control!$C$7*Calculations!$C$82*INDEX('Monthly Data'!N:N,Calculations!$C$116+MOD(DO71,Calculations!$C$118))+Control!$C$7*Calculations!$C$83*INDEX('Monthly Data'!O:O,Calculations!$C$116+MOD(DO71,Calculations!$C$118))+Control!$C$7*Calculations!$C$84*INDEX('Monthly Data'!P:P,Calculations!$C$116+MOD(DO71,Calculations!$C$118))+Control!$C$7*Calculations!$C$85*INDEX('Monthly Data'!Q:Q,Calculations!$C$116+MOD(DO71,Calculations!$C$118))+(1-Control!$C$7*Calculations!$C$87)*INDEX('Monthly Data'!R:R,Calculations!$C$116+MOD(DO71,Calculations!$C$118))</f>
        <v>2.3852824346838646E-2</v>
      </c>
      <c r="IF71" s="86">
        <f ca="1">Control!$C$7*Calculations!$C$82*INDEX('Monthly Data'!N:N,Calculations!$C$116+MOD(DP71,Calculations!$C$118))+Control!$C$7*Calculations!$C$83*INDEX('Monthly Data'!O:O,Calculations!$C$116+MOD(DP71,Calculations!$C$118))+Control!$C$7*Calculations!$C$84*INDEX('Monthly Data'!P:P,Calculations!$C$116+MOD(DP71,Calculations!$C$118))+Control!$C$7*Calculations!$C$85*INDEX('Monthly Data'!Q:Q,Calculations!$C$116+MOD(DP71,Calculations!$C$118))+(1-Control!$C$7*Calculations!$C$87)*INDEX('Monthly Data'!R:R,Calculations!$C$116+MOD(DP71,Calculations!$C$118))</f>
        <v>-4.3408051735618014E-2</v>
      </c>
      <c r="IG71" s="88">
        <f ca="1">Control!$C$8*(1+DQ71)*(1+DR71)*(1+DS71)*(1+DT71)*(1+DU71)*(1+DV71)*(1+DW71)*(1+DX71)*(1+DY71)*(1+DZ71)*(1+EA71)*(1+EB71)*(1+EC71)*(1+ED71)*(1+EE71)*(1+EF71)*(1+EG71)*(1+EH71)*(1+EI71)*(1+EJ71)*(1+EK71)*(1+EL71)*(1+EM71)*(1+EN71)*(1+EO71)*(1+EP71)*(1+EQ71)*(1+ER71)*(1+ES71)*(1+ET71)*(1+EU71)*(1+EV71)*(1+EW71)*(1+EX71)*(1+EY71)*(1+EZ71)*(1+FA71)*(1+FB71)*(1+FC71)*(1+FD71)*(1+FE71)*(1+FF71)*(1+FG71)*(1+FH71)*(1+FI71)*(1+FJ71)*(1+FK71)*(1+FL71)*(1+FM71)*(1+FN71)*(1+FO71)*(1+FP71)*(1+FQ71)*(1+FR71)*(1+FS71)*(1+FT71)*(1+FU71)*(1+FV71)*(1+FW71)*(1+FX71)*(1+FY71)*(1+FZ71)*(1+GA71)*(1+GB71)*(1+GC71)*(1+GD71)*(1+GE71)*(1+GF71)*(1+GG71)*(1+GH71)*(1+GI71)*(1+GJ71)*(1+GK71)*(1+GL71)*(1+GM71)*(1+GN71)*(1+GO71)*(1+GP71)*(1+GQ71)*(1+GR71)*(1+GS71)*(1+GT71)*(1+GU71)*(1+GV71)*(1+GW71)*(1+GX71)*(1+GY71)*(1+GZ71)*(1+HA71)*(1+HB71)*(1+HC71)*(1+HD71)*(1+HE71)*(1+HF71)*(1+HG71)*(1+HH71)*(1+HI71)*(1+HJ71)*(1+HK71)*(1+HL71)*(1+HM71)*(1+HN71)*(1+HO71)*(1+HP71)*(1+HQ71)*(1+HR71)*(1+HS71)*(1+HT71)*(1+HU71)*(1+HV71)*(1+HW71)*(1+HX71)*(1+HY71)*(1+HZ71)*(1+IA71)*(1+IB71)*(1+IC71)*(1+ID71)*(1+IE71)*(1+IF71)</f>
        <v>114276.69781605255</v>
      </c>
    </row>
    <row r="72" spans="1:241" x14ac:dyDescent="0.25">
      <c r="A72">
        <v>50</v>
      </c>
      <c r="B72">
        <v>51</v>
      </c>
      <c r="C72">
        <v>19</v>
      </c>
      <c r="D72">
        <v>52</v>
      </c>
      <c r="E72">
        <v>19</v>
      </c>
      <c r="F72">
        <v>106</v>
      </c>
      <c r="G72">
        <v>59</v>
      </c>
      <c r="H72">
        <v>23</v>
      </c>
      <c r="I72">
        <v>58</v>
      </c>
      <c r="J72">
        <v>76</v>
      </c>
      <c r="K72">
        <v>35</v>
      </c>
      <c r="L72">
        <v>72</v>
      </c>
      <c r="M72">
        <v>109</v>
      </c>
      <c r="N72">
        <v>101</v>
      </c>
      <c r="O72">
        <v>70</v>
      </c>
      <c r="P72">
        <v>30</v>
      </c>
      <c r="Q72">
        <v>80</v>
      </c>
      <c r="R72">
        <v>89</v>
      </c>
      <c r="S72">
        <v>51</v>
      </c>
      <c r="T72">
        <v>62</v>
      </c>
      <c r="U72">
        <v>112</v>
      </c>
      <c r="V72">
        <v>49</v>
      </c>
      <c r="W72">
        <v>43</v>
      </c>
      <c r="X72">
        <v>12</v>
      </c>
      <c r="Y72">
        <v>96</v>
      </c>
      <c r="Z72">
        <v>114</v>
      </c>
      <c r="AA72">
        <v>99</v>
      </c>
      <c r="AB72">
        <v>50</v>
      </c>
      <c r="AC72">
        <v>32</v>
      </c>
      <c r="AD72">
        <v>34</v>
      </c>
      <c r="AE72">
        <v>102</v>
      </c>
      <c r="AF72">
        <v>54</v>
      </c>
      <c r="AG72">
        <v>99</v>
      </c>
      <c r="AH72">
        <v>83</v>
      </c>
      <c r="AI72">
        <v>90</v>
      </c>
      <c r="AJ72">
        <v>45</v>
      </c>
      <c r="AK72">
        <v>45</v>
      </c>
      <c r="AL72">
        <v>8</v>
      </c>
      <c r="AM72">
        <v>113</v>
      </c>
      <c r="AN72">
        <v>52</v>
      </c>
      <c r="AO72">
        <v>78</v>
      </c>
      <c r="AP72">
        <v>89</v>
      </c>
      <c r="AQ72">
        <v>21</v>
      </c>
      <c r="AR72">
        <v>63</v>
      </c>
      <c r="AS72">
        <v>31</v>
      </c>
      <c r="AT72">
        <v>5</v>
      </c>
      <c r="AU72">
        <v>71</v>
      </c>
      <c r="AV72">
        <v>7</v>
      </c>
      <c r="AW72">
        <v>38</v>
      </c>
      <c r="AX72">
        <v>8</v>
      </c>
      <c r="AY72">
        <v>59</v>
      </c>
      <c r="AZ72">
        <v>93</v>
      </c>
      <c r="BA72">
        <v>71</v>
      </c>
      <c r="BB72">
        <v>93</v>
      </c>
      <c r="BC72">
        <v>97</v>
      </c>
      <c r="BD72">
        <v>82</v>
      </c>
      <c r="BE72">
        <v>1</v>
      </c>
      <c r="BF72">
        <v>107</v>
      </c>
      <c r="BG72">
        <v>117</v>
      </c>
      <c r="BH72">
        <v>111</v>
      </c>
      <c r="BI72">
        <v>66</v>
      </c>
      <c r="BJ72">
        <v>42</v>
      </c>
      <c r="BK72">
        <v>98</v>
      </c>
      <c r="BL72">
        <v>46</v>
      </c>
      <c r="BM72">
        <v>59</v>
      </c>
      <c r="BN72">
        <v>58</v>
      </c>
      <c r="BO72">
        <v>57</v>
      </c>
      <c r="BP72">
        <v>15</v>
      </c>
      <c r="BQ72">
        <v>82</v>
      </c>
      <c r="BR72">
        <v>43</v>
      </c>
      <c r="BS72">
        <v>109</v>
      </c>
      <c r="BT72">
        <v>10</v>
      </c>
      <c r="BU72">
        <v>60</v>
      </c>
      <c r="BV72">
        <v>58</v>
      </c>
      <c r="BW72">
        <v>50</v>
      </c>
      <c r="BX72">
        <v>66</v>
      </c>
      <c r="BY72">
        <v>64</v>
      </c>
      <c r="BZ72">
        <v>33</v>
      </c>
      <c r="CA72">
        <v>67</v>
      </c>
      <c r="CB72">
        <v>52</v>
      </c>
      <c r="CC72">
        <v>58</v>
      </c>
      <c r="CD72">
        <v>47</v>
      </c>
      <c r="CE72">
        <v>90</v>
      </c>
      <c r="CF72">
        <v>23</v>
      </c>
      <c r="CG72">
        <v>14</v>
      </c>
      <c r="CH72">
        <v>7</v>
      </c>
      <c r="CI72">
        <v>31</v>
      </c>
      <c r="CJ72">
        <v>62</v>
      </c>
      <c r="CK72">
        <v>112</v>
      </c>
      <c r="CL72">
        <v>77</v>
      </c>
      <c r="CM72">
        <v>3</v>
      </c>
      <c r="CN72">
        <v>18</v>
      </c>
      <c r="CO72">
        <v>118</v>
      </c>
      <c r="CP72">
        <v>8</v>
      </c>
      <c r="CQ72">
        <v>44</v>
      </c>
      <c r="CR72">
        <v>93</v>
      </c>
      <c r="CS72">
        <v>89</v>
      </c>
      <c r="CT72">
        <v>67</v>
      </c>
      <c r="CU72">
        <v>25</v>
      </c>
      <c r="CV72">
        <v>87</v>
      </c>
      <c r="CW72">
        <v>20</v>
      </c>
      <c r="CX72">
        <v>0</v>
      </c>
      <c r="CY72">
        <v>37</v>
      </c>
      <c r="CZ72">
        <v>71</v>
      </c>
      <c r="DA72">
        <v>86</v>
      </c>
      <c r="DB72">
        <v>73</v>
      </c>
      <c r="DC72">
        <v>25</v>
      </c>
      <c r="DD72">
        <v>32</v>
      </c>
      <c r="DE72">
        <v>90</v>
      </c>
      <c r="DF72">
        <v>31</v>
      </c>
      <c r="DG72">
        <v>108</v>
      </c>
      <c r="DH72">
        <v>98</v>
      </c>
      <c r="DI72">
        <v>111</v>
      </c>
      <c r="DJ72">
        <v>63</v>
      </c>
      <c r="DK72">
        <v>9</v>
      </c>
      <c r="DL72">
        <v>105</v>
      </c>
      <c r="DM72">
        <v>32</v>
      </c>
      <c r="DN72">
        <v>113</v>
      </c>
      <c r="DO72">
        <v>66</v>
      </c>
      <c r="DP72">
        <v>68</v>
      </c>
      <c r="DQ72" s="86">
        <f ca="1">Control!$C$7*Calculations!$C$82*INDEX('Monthly Data'!N:N,Calculations!$C$116+MOD(A72,Calculations!$C$118))+Control!$C$7*Calculations!$C$83*INDEX('Monthly Data'!O:O,Calculations!$C$116+MOD(A72,Calculations!$C$118))+Control!$C$7*Calculations!$C$84*INDEX('Monthly Data'!P:P,Calculations!$C$116+MOD(A72,Calculations!$C$118))+Control!$C$7*Calculations!$C$85*INDEX('Monthly Data'!Q:Q,Calculations!$C$116+MOD(A72,Calculations!$C$118))+(1-Control!$C$7*Calculations!$C$87)*INDEX('Monthly Data'!R:R,Calculations!$C$116+MOD(A72,Calculations!$C$118))</f>
        <v>6.1009361253630504E-2</v>
      </c>
      <c r="DR72" s="86">
        <f ca="1">Control!$C$7*Calculations!$C$82*INDEX('Monthly Data'!N:N,Calculations!$C$116+MOD(B72,Calculations!$C$118))+Control!$C$7*Calculations!$C$83*INDEX('Monthly Data'!O:O,Calculations!$C$116+MOD(B72,Calculations!$C$118))+Control!$C$7*Calculations!$C$84*INDEX('Monthly Data'!P:P,Calculations!$C$116+MOD(B72,Calculations!$C$118))+Control!$C$7*Calculations!$C$85*INDEX('Monthly Data'!Q:Q,Calculations!$C$116+MOD(B72,Calculations!$C$118))+(1-Control!$C$7*Calculations!$C$87)*INDEX('Monthly Data'!R:R,Calculations!$C$116+MOD(B72,Calculations!$C$118))</f>
        <v>1.8695385296339444E-2</v>
      </c>
      <c r="DS72" s="86">
        <f ca="1">Control!$C$7*Calculations!$C$82*INDEX('Monthly Data'!N:N,Calculations!$C$116+MOD(C72,Calculations!$C$118))+Control!$C$7*Calculations!$C$83*INDEX('Monthly Data'!O:O,Calculations!$C$116+MOD(C72,Calculations!$C$118))+Control!$C$7*Calculations!$C$84*INDEX('Monthly Data'!P:P,Calculations!$C$116+MOD(C72,Calculations!$C$118))+Control!$C$7*Calculations!$C$85*INDEX('Monthly Data'!Q:Q,Calculations!$C$116+MOD(C72,Calculations!$C$118))+(1-Control!$C$7*Calculations!$C$87)*INDEX('Monthly Data'!R:R,Calculations!$C$116+MOD(C72,Calculations!$C$118))</f>
        <v>4.089189590407355E-3</v>
      </c>
      <c r="DT72" s="86">
        <f ca="1">Control!$C$7*Calculations!$C$82*INDEX('Monthly Data'!N:N,Calculations!$C$116+MOD(D72,Calculations!$C$118))+Control!$C$7*Calculations!$C$83*INDEX('Monthly Data'!O:O,Calculations!$C$116+MOD(D72,Calculations!$C$118))+Control!$C$7*Calculations!$C$84*INDEX('Monthly Data'!P:P,Calculations!$C$116+MOD(D72,Calculations!$C$118))+Control!$C$7*Calculations!$C$85*INDEX('Monthly Data'!Q:Q,Calculations!$C$116+MOD(D72,Calculations!$C$118))+(1-Control!$C$7*Calculations!$C$87)*INDEX('Monthly Data'!R:R,Calculations!$C$116+MOD(D72,Calculations!$C$118))</f>
        <v>-3.8875517825435772E-3</v>
      </c>
      <c r="DU72" s="86">
        <f ca="1">Control!$C$7*Calculations!$C$82*INDEX('Monthly Data'!N:N,Calculations!$C$116+MOD(E72,Calculations!$C$118))+Control!$C$7*Calculations!$C$83*INDEX('Monthly Data'!O:O,Calculations!$C$116+MOD(E72,Calculations!$C$118))+Control!$C$7*Calculations!$C$84*INDEX('Monthly Data'!P:P,Calculations!$C$116+MOD(E72,Calculations!$C$118))+Control!$C$7*Calculations!$C$85*INDEX('Monthly Data'!Q:Q,Calculations!$C$116+MOD(E72,Calculations!$C$118))+(1-Control!$C$7*Calculations!$C$87)*INDEX('Monthly Data'!R:R,Calculations!$C$116+MOD(E72,Calculations!$C$118))</f>
        <v>4.089189590407355E-3</v>
      </c>
      <c r="DV72" s="86">
        <f ca="1">Control!$C$7*Calculations!$C$82*INDEX('Monthly Data'!N:N,Calculations!$C$116+MOD(F72,Calculations!$C$118))+Control!$C$7*Calculations!$C$83*INDEX('Monthly Data'!O:O,Calculations!$C$116+MOD(F72,Calculations!$C$118))+Control!$C$7*Calculations!$C$84*INDEX('Monthly Data'!P:P,Calculations!$C$116+MOD(F72,Calculations!$C$118))+Control!$C$7*Calculations!$C$85*INDEX('Monthly Data'!Q:Q,Calculations!$C$116+MOD(F72,Calculations!$C$118))+(1-Control!$C$7*Calculations!$C$87)*INDEX('Monthly Data'!R:R,Calculations!$C$116+MOD(F72,Calculations!$C$118))</f>
        <v>6.6954569943530936E-3</v>
      </c>
      <c r="DW72" s="86">
        <f ca="1">Control!$C$7*Calculations!$C$82*INDEX('Monthly Data'!N:N,Calculations!$C$116+MOD(G72,Calculations!$C$118))+Control!$C$7*Calculations!$C$83*INDEX('Monthly Data'!O:O,Calculations!$C$116+MOD(G72,Calculations!$C$118))+Control!$C$7*Calculations!$C$84*INDEX('Monthly Data'!P:P,Calculations!$C$116+MOD(G72,Calculations!$C$118))+Control!$C$7*Calculations!$C$85*INDEX('Monthly Data'!Q:Q,Calculations!$C$116+MOD(G72,Calculations!$C$118))+(1-Control!$C$7*Calculations!$C$87)*INDEX('Monthly Data'!R:R,Calculations!$C$116+MOD(G72,Calculations!$C$118))</f>
        <v>1.1704119272391494E-2</v>
      </c>
      <c r="DX72" s="86">
        <f ca="1">Control!$C$7*Calculations!$C$82*INDEX('Monthly Data'!N:N,Calculations!$C$116+MOD(H72,Calculations!$C$118))+Control!$C$7*Calculations!$C$83*INDEX('Monthly Data'!O:O,Calculations!$C$116+MOD(H72,Calculations!$C$118))+Control!$C$7*Calculations!$C$84*INDEX('Monthly Data'!P:P,Calculations!$C$116+MOD(H72,Calculations!$C$118))+Control!$C$7*Calculations!$C$85*INDEX('Monthly Data'!Q:Q,Calculations!$C$116+MOD(H72,Calculations!$C$118))+(1-Control!$C$7*Calculations!$C$87)*INDEX('Monthly Data'!R:R,Calculations!$C$116+MOD(H72,Calculations!$C$118))</f>
        <v>6.2631896128884862E-3</v>
      </c>
      <c r="DY72" s="86">
        <f ca="1">Control!$C$7*Calculations!$C$82*INDEX('Monthly Data'!N:N,Calculations!$C$116+MOD(I72,Calculations!$C$118))+Control!$C$7*Calculations!$C$83*INDEX('Monthly Data'!O:O,Calculations!$C$116+MOD(I72,Calculations!$C$118))+Control!$C$7*Calculations!$C$84*INDEX('Monthly Data'!P:P,Calculations!$C$116+MOD(I72,Calculations!$C$118))+Control!$C$7*Calculations!$C$85*INDEX('Monthly Data'!Q:Q,Calculations!$C$116+MOD(I72,Calculations!$C$118))+(1-Control!$C$7*Calculations!$C$87)*INDEX('Monthly Data'!R:R,Calculations!$C$116+MOD(I72,Calculations!$C$118))</f>
        <v>8.4240675975201049E-3</v>
      </c>
      <c r="DZ72" s="86">
        <f ca="1">Control!$C$7*Calculations!$C$82*INDEX('Monthly Data'!N:N,Calculations!$C$116+MOD(J72,Calculations!$C$118))+Control!$C$7*Calculations!$C$83*INDEX('Monthly Data'!O:O,Calculations!$C$116+MOD(J72,Calculations!$C$118))+Control!$C$7*Calculations!$C$84*INDEX('Monthly Data'!P:P,Calculations!$C$116+MOD(J72,Calculations!$C$118))+Control!$C$7*Calculations!$C$85*INDEX('Monthly Data'!Q:Q,Calculations!$C$116+MOD(J72,Calculations!$C$118))+(1-Control!$C$7*Calculations!$C$87)*INDEX('Monthly Data'!R:R,Calculations!$C$116+MOD(J72,Calculations!$C$118))</f>
        <v>3.5231336013669103E-2</v>
      </c>
      <c r="EA72" s="86">
        <f ca="1">Control!$C$7*Calculations!$C$82*INDEX('Monthly Data'!N:N,Calculations!$C$116+MOD(K72,Calculations!$C$118))+Control!$C$7*Calculations!$C$83*INDEX('Monthly Data'!O:O,Calculations!$C$116+MOD(K72,Calculations!$C$118))+Control!$C$7*Calculations!$C$84*INDEX('Monthly Data'!P:P,Calculations!$C$116+MOD(K72,Calculations!$C$118))+Control!$C$7*Calculations!$C$85*INDEX('Monthly Data'!Q:Q,Calculations!$C$116+MOD(K72,Calculations!$C$118))+(1-Control!$C$7*Calculations!$C$87)*INDEX('Monthly Data'!R:R,Calculations!$C$116+MOD(K72,Calculations!$C$118))</f>
        <v>-9.5555592256394619E-3</v>
      </c>
      <c r="EB72" s="86">
        <f ca="1">Control!$C$7*Calculations!$C$82*INDEX('Monthly Data'!N:N,Calculations!$C$116+MOD(L72,Calculations!$C$118))+Control!$C$7*Calculations!$C$83*INDEX('Monthly Data'!O:O,Calculations!$C$116+MOD(L72,Calculations!$C$118))+Control!$C$7*Calculations!$C$84*INDEX('Monthly Data'!P:P,Calculations!$C$116+MOD(L72,Calculations!$C$118))+Control!$C$7*Calculations!$C$85*INDEX('Monthly Data'!Q:Q,Calculations!$C$116+MOD(L72,Calculations!$C$118))+(1-Control!$C$7*Calculations!$C$87)*INDEX('Monthly Data'!R:R,Calculations!$C$116+MOD(L72,Calculations!$C$118))</f>
        <v>-4.3408051735618014E-2</v>
      </c>
      <c r="EC72" s="86">
        <f ca="1">Control!$C$7*Calculations!$C$82*INDEX('Monthly Data'!N:N,Calculations!$C$116+MOD(M72,Calculations!$C$118))+Control!$C$7*Calculations!$C$83*INDEX('Monthly Data'!O:O,Calculations!$C$116+MOD(M72,Calculations!$C$118))+Control!$C$7*Calculations!$C$84*INDEX('Monthly Data'!P:P,Calculations!$C$116+MOD(M72,Calculations!$C$118))+Control!$C$7*Calculations!$C$85*INDEX('Monthly Data'!Q:Q,Calculations!$C$116+MOD(M72,Calculations!$C$118))+(1-Control!$C$7*Calculations!$C$87)*INDEX('Monthly Data'!R:R,Calculations!$C$116+MOD(M72,Calculations!$C$118))</f>
        <v>1.0921298083007208E-2</v>
      </c>
      <c r="ED72" s="86">
        <f ca="1">Control!$C$7*Calculations!$C$82*INDEX('Monthly Data'!N:N,Calculations!$C$116+MOD(N72,Calculations!$C$118))+Control!$C$7*Calculations!$C$83*INDEX('Monthly Data'!O:O,Calculations!$C$116+MOD(N72,Calculations!$C$118))+Control!$C$7*Calculations!$C$84*INDEX('Monthly Data'!P:P,Calculations!$C$116+MOD(N72,Calculations!$C$118))+Control!$C$7*Calculations!$C$85*INDEX('Monthly Data'!Q:Q,Calculations!$C$116+MOD(N72,Calculations!$C$118))+(1-Control!$C$7*Calculations!$C$87)*INDEX('Monthly Data'!R:R,Calculations!$C$116+MOD(N72,Calculations!$C$118))</f>
        <v>-2.5168357537820856E-4</v>
      </c>
      <c r="EE72" s="86">
        <f ca="1">Control!$C$7*Calculations!$C$82*INDEX('Monthly Data'!N:N,Calculations!$C$116+MOD(O72,Calculations!$C$118))+Control!$C$7*Calculations!$C$83*INDEX('Monthly Data'!O:O,Calculations!$C$116+MOD(O72,Calculations!$C$118))+Control!$C$7*Calculations!$C$84*INDEX('Monthly Data'!P:P,Calculations!$C$116+MOD(O72,Calculations!$C$118))+Control!$C$7*Calculations!$C$85*INDEX('Monthly Data'!Q:Q,Calculations!$C$116+MOD(O72,Calculations!$C$118))+(1-Control!$C$7*Calculations!$C$87)*INDEX('Monthly Data'!R:R,Calculations!$C$116+MOD(O72,Calculations!$C$118))</f>
        <v>3.8809817903524786E-2</v>
      </c>
      <c r="EF72" s="86">
        <f ca="1">Control!$C$7*Calculations!$C$82*INDEX('Monthly Data'!N:N,Calculations!$C$116+MOD(P72,Calculations!$C$118))+Control!$C$7*Calculations!$C$83*INDEX('Monthly Data'!O:O,Calculations!$C$116+MOD(P72,Calculations!$C$118))+Control!$C$7*Calculations!$C$84*INDEX('Monthly Data'!P:P,Calculations!$C$116+MOD(P72,Calculations!$C$118))+Control!$C$7*Calculations!$C$85*INDEX('Monthly Data'!Q:Q,Calculations!$C$116+MOD(P72,Calculations!$C$118))+(1-Control!$C$7*Calculations!$C$87)*INDEX('Monthly Data'!R:R,Calculations!$C$116+MOD(P72,Calculations!$C$118))</f>
        <v>7.9764341593600071E-3</v>
      </c>
      <c r="EG72" s="86">
        <f ca="1">Control!$C$7*Calculations!$C$82*INDEX('Monthly Data'!N:N,Calculations!$C$116+MOD(Q72,Calculations!$C$118))+Control!$C$7*Calculations!$C$83*INDEX('Monthly Data'!O:O,Calculations!$C$116+MOD(Q72,Calculations!$C$118))+Control!$C$7*Calculations!$C$84*INDEX('Monthly Data'!P:P,Calculations!$C$116+MOD(Q72,Calculations!$C$118))+Control!$C$7*Calculations!$C$85*INDEX('Monthly Data'!Q:Q,Calculations!$C$116+MOD(Q72,Calculations!$C$118))+(1-Control!$C$7*Calculations!$C$87)*INDEX('Monthly Data'!R:R,Calculations!$C$116+MOD(Q72,Calculations!$C$118))</f>
        <v>-2.7490061308214487E-3</v>
      </c>
      <c r="EH72" s="86">
        <f ca="1">Control!$C$7*Calculations!$C$82*INDEX('Monthly Data'!N:N,Calculations!$C$116+MOD(R72,Calculations!$C$118))+Control!$C$7*Calculations!$C$83*INDEX('Monthly Data'!O:O,Calculations!$C$116+MOD(R72,Calculations!$C$118))+Control!$C$7*Calculations!$C$84*INDEX('Monthly Data'!P:P,Calculations!$C$116+MOD(R72,Calculations!$C$118))+Control!$C$7*Calculations!$C$85*INDEX('Monthly Data'!Q:Q,Calculations!$C$116+MOD(R72,Calculations!$C$118))+(1-Control!$C$7*Calculations!$C$87)*INDEX('Monthly Data'!R:R,Calculations!$C$116+MOD(R72,Calculations!$C$118))</f>
        <v>2.3852824346838646E-2</v>
      </c>
      <c r="EI72" s="86">
        <f ca="1">Control!$C$7*Calculations!$C$82*INDEX('Monthly Data'!N:N,Calculations!$C$116+MOD(S72,Calculations!$C$118))+Control!$C$7*Calculations!$C$83*INDEX('Monthly Data'!O:O,Calculations!$C$116+MOD(S72,Calculations!$C$118))+Control!$C$7*Calculations!$C$84*INDEX('Monthly Data'!P:P,Calculations!$C$116+MOD(S72,Calculations!$C$118))+Control!$C$7*Calculations!$C$85*INDEX('Monthly Data'!Q:Q,Calculations!$C$116+MOD(S72,Calculations!$C$118))+(1-Control!$C$7*Calculations!$C$87)*INDEX('Monthly Data'!R:R,Calculations!$C$116+MOD(S72,Calculations!$C$118))</f>
        <v>1.8695385296339444E-2</v>
      </c>
      <c r="EJ72" s="86">
        <f ca="1">Control!$C$7*Calculations!$C$82*INDEX('Monthly Data'!N:N,Calculations!$C$116+MOD(T72,Calculations!$C$118))+Control!$C$7*Calculations!$C$83*INDEX('Monthly Data'!O:O,Calculations!$C$116+MOD(T72,Calculations!$C$118))+Control!$C$7*Calculations!$C$84*INDEX('Monthly Data'!P:P,Calculations!$C$116+MOD(T72,Calculations!$C$118))+Control!$C$7*Calculations!$C$85*INDEX('Monthly Data'!Q:Q,Calculations!$C$116+MOD(T72,Calculations!$C$118))+(1-Control!$C$7*Calculations!$C$87)*INDEX('Monthly Data'!R:R,Calculations!$C$116+MOD(T72,Calculations!$C$118))</f>
        <v>-9.839093431862074E-3</v>
      </c>
      <c r="EK72" s="86">
        <f ca="1">Control!$C$7*Calculations!$C$82*INDEX('Monthly Data'!N:N,Calculations!$C$116+MOD(U72,Calculations!$C$118))+Control!$C$7*Calculations!$C$83*INDEX('Monthly Data'!O:O,Calculations!$C$116+MOD(U72,Calculations!$C$118))+Control!$C$7*Calculations!$C$84*INDEX('Monthly Data'!P:P,Calculations!$C$116+MOD(U72,Calculations!$C$118))+Control!$C$7*Calculations!$C$85*INDEX('Monthly Data'!Q:Q,Calculations!$C$116+MOD(U72,Calculations!$C$118))+(1-Control!$C$7*Calculations!$C$87)*INDEX('Monthly Data'!R:R,Calculations!$C$116+MOD(U72,Calculations!$C$118))</f>
        <v>1.142101364887867E-2</v>
      </c>
      <c r="EL72" s="86">
        <f ca="1">Control!$C$7*Calculations!$C$82*INDEX('Monthly Data'!N:N,Calculations!$C$116+MOD(V72,Calculations!$C$118))+Control!$C$7*Calculations!$C$83*INDEX('Monthly Data'!O:O,Calculations!$C$116+MOD(V72,Calculations!$C$118))+Control!$C$7*Calculations!$C$84*INDEX('Monthly Data'!P:P,Calculations!$C$116+MOD(V72,Calculations!$C$118))+Control!$C$7*Calculations!$C$85*INDEX('Monthly Data'!Q:Q,Calculations!$C$116+MOD(V72,Calculations!$C$118))+(1-Control!$C$7*Calculations!$C$87)*INDEX('Monthly Data'!R:R,Calculations!$C$116+MOD(V72,Calculations!$C$118))</f>
        <v>-1.4213734788548189E-2</v>
      </c>
      <c r="EM72" s="86">
        <f ca="1">Control!$C$7*Calculations!$C$82*INDEX('Monthly Data'!N:N,Calculations!$C$116+MOD(W72,Calculations!$C$118))+Control!$C$7*Calculations!$C$83*INDEX('Monthly Data'!O:O,Calculations!$C$116+MOD(W72,Calculations!$C$118))+Control!$C$7*Calculations!$C$84*INDEX('Monthly Data'!P:P,Calculations!$C$116+MOD(W72,Calculations!$C$118))+Control!$C$7*Calculations!$C$85*INDEX('Monthly Data'!Q:Q,Calculations!$C$116+MOD(W72,Calculations!$C$118))+(1-Control!$C$7*Calculations!$C$87)*INDEX('Monthly Data'!R:R,Calculations!$C$116+MOD(W72,Calculations!$C$118))</f>
        <v>5.1279584938936244E-2</v>
      </c>
      <c r="EN72" s="86">
        <f ca="1">Control!$C$7*Calculations!$C$82*INDEX('Monthly Data'!N:N,Calculations!$C$116+MOD(X72,Calculations!$C$118))+Control!$C$7*Calculations!$C$83*INDEX('Monthly Data'!O:O,Calculations!$C$116+MOD(X72,Calculations!$C$118))+Control!$C$7*Calculations!$C$84*INDEX('Monthly Data'!P:P,Calculations!$C$116+MOD(X72,Calculations!$C$118))+Control!$C$7*Calculations!$C$85*INDEX('Monthly Data'!Q:Q,Calculations!$C$116+MOD(X72,Calculations!$C$118))+(1-Control!$C$7*Calculations!$C$87)*INDEX('Monthly Data'!R:R,Calculations!$C$116+MOD(X72,Calculations!$C$118))</f>
        <v>1.0415351832335435E-2</v>
      </c>
      <c r="EO72" s="86">
        <f ca="1">Control!$C$7*Calculations!$C$82*INDEX('Monthly Data'!N:N,Calculations!$C$116+MOD(Y72,Calculations!$C$118))+Control!$C$7*Calculations!$C$83*INDEX('Monthly Data'!O:O,Calculations!$C$116+MOD(Y72,Calculations!$C$118))+Control!$C$7*Calculations!$C$84*INDEX('Monthly Data'!P:P,Calculations!$C$116+MOD(Y72,Calculations!$C$118))+Control!$C$7*Calculations!$C$85*INDEX('Monthly Data'!Q:Q,Calculations!$C$116+MOD(Y72,Calculations!$C$118))+(1-Control!$C$7*Calculations!$C$87)*INDEX('Monthly Data'!R:R,Calculations!$C$116+MOD(Y72,Calculations!$C$118))</f>
        <v>1.0627294914941248E-2</v>
      </c>
      <c r="EP72" s="86">
        <f ca="1">Control!$C$7*Calculations!$C$82*INDEX('Monthly Data'!N:N,Calculations!$C$116+MOD(Z72,Calculations!$C$118))+Control!$C$7*Calculations!$C$83*INDEX('Monthly Data'!O:O,Calculations!$C$116+MOD(Z72,Calculations!$C$118))+Control!$C$7*Calculations!$C$84*INDEX('Monthly Data'!P:P,Calculations!$C$116+MOD(Z72,Calculations!$C$118))+Control!$C$7*Calculations!$C$85*INDEX('Monthly Data'!Q:Q,Calculations!$C$116+MOD(Z72,Calculations!$C$118))+(1-Control!$C$7*Calculations!$C$87)*INDEX('Monthly Data'!R:R,Calculations!$C$116+MOD(Z72,Calculations!$C$118))</f>
        <v>-2.5419860972892394E-2</v>
      </c>
      <c r="EQ72" s="86">
        <f ca="1">Control!$C$7*Calculations!$C$82*INDEX('Monthly Data'!N:N,Calculations!$C$116+MOD(AA72,Calculations!$C$118))+Control!$C$7*Calculations!$C$83*INDEX('Monthly Data'!O:O,Calculations!$C$116+MOD(AA72,Calculations!$C$118))+Control!$C$7*Calculations!$C$84*INDEX('Monthly Data'!P:P,Calculations!$C$116+MOD(AA72,Calculations!$C$118))+Control!$C$7*Calculations!$C$85*INDEX('Monthly Data'!Q:Q,Calculations!$C$116+MOD(AA72,Calculations!$C$118))+(1-Control!$C$7*Calculations!$C$87)*INDEX('Monthly Data'!R:R,Calculations!$C$116+MOD(AA72,Calculations!$C$118))</f>
        <v>-1.1360801645249321E-2</v>
      </c>
      <c r="ER72" s="86">
        <f ca="1">Control!$C$7*Calculations!$C$82*INDEX('Monthly Data'!N:N,Calculations!$C$116+MOD(AB72,Calculations!$C$118))+Control!$C$7*Calculations!$C$83*INDEX('Monthly Data'!O:O,Calculations!$C$116+MOD(AB72,Calculations!$C$118))+Control!$C$7*Calculations!$C$84*INDEX('Monthly Data'!P:P,Calculations!$C$116+MOD(AB72,Calculations!$C$118))+Control!$C$7*Calculations!$C$85*INDEX('Monthly Data'!Q:Q,Calculations!$C$116+MOD(AB72,Calculations!$C$118))+(1-Control!$C$7*Calculations!$C$87)*INDEX('Monthly Data'!R:R,Calculations!$C$116+MOD(AB72,Calculations!$C$118))</f>
        <v>6.1009361253630504E-2</v>
      </c>
      <c r="ES72" s="86">
        <f ca="1">Control!$C$7*Calculations!$C$82*INDEX('Monthly Data'!N:N,Calculations!$C$116+MOD(AC72,Calculations!$C$118))+Control!$C$7*Calculations!$C$83*INDEX('Monthly Data'!O:O,Calculations!$C$116+MOD(AC72,Calculations!$C$118))+Control!$C$7*Calculations!$C$84*INDEX('Monthly Data'!P:P,Calculations!$C$116+MOD(AC72,Calculations!$C$118))+Control!$C$7*Calculations!$C$85*INDEX('Monthly Data'!Q:Q,Calculations!$C$116+MOD(AC72,Calculations!$C$118))+(1-Control!$C$7*Calculations!$C$87)*INDEX('Monthly Data'!R:R,Calculations!$C$116+MOD(AC72,Calculations!$C$118))</f>
        <v>-2.6378232493851243E-2</v>
      </c>
      <c r="ET72" s="86">
        <f ca="1">Control!$C$7*Calculations!$C$82*INDEX('Monthly Data'!N:N,Calculations!$C$116+MOD(AD72,Calculations!$C$118))+Control!$C$7*Calculations!$C$83*INDEX('Monthly Data'!O:O,Calculations!$C$116+MOD(AD72,Calculations!$C$118))+Control!$C$7*Calculations!$C$84*INDEX('Monthly Data'!P:P,Calculations!$C$116+MOD(AD72,Calculations!$C$118))+Control!$C$7*Calculations!$C$85*INDEX('Monthly Data'!Q:Q,Calculations!$C$116+MOD(AD72,Calculations!$C$118))+(1-Control!$C$7*Calculations!$C$87)*INDEX('Monthly Data'!R:R,Calculations!$C$116+MOD(AD72,Calculations!$C$118))</f>
        <v>5.3309355465453899E-3</v>
      </c>
      <c r="EU72" s="86">
        <f ca="1">Control!$C$7*Calculations!$C$82*INDEX('Monthly Data'!N:N,Calculations!$C$116+MOD(AE72,Calculations!$C$118))+Control!$C$7*Calculations!$C$83*INDEX('Monthly Data'!O:O,Calculations!$C$116+MOD(AE72,Calculations!$C$118))+Control!$C$7*Calculations!$C$84*INDEX('Monthly Data'!P:P,Calculations!$C$116+MOD(AE72,Calculations!$C$118))+Control!$C$7*Calculations!$C$85*INDEX('Monthly Data'!Q:Q,Calculations!$C$116+MOD(AE72,Calculations!$C$118))+(1-Control!$C$7*Calculations!$C$87)*INDEX('Monthly Data'!R:R,Calculations!$C$116+MOD(AE72,Calculations!$C$118))</f>
        <v>-1.8530040247387896E-2</v>
      </c>
      <c r="EV72" s="86">
        <f ca="1">Control!$C$7*Calculations!$C$82*INDEX('Monthly Data'!N:N,Calculations!$C$116+MOD(AF72,Calculations!$C$118))+Control!$C$7*Calculations!$C$83*INDEX('Monthly Data'!O:O,Calculations!$C$116+MOD(AF72,Calculations!$C$118))+Control!$C$7*Calculations!$C$84*INDEX('Monthly Data'!P:P,Calculations!$C$116+MOD(AF72,Calculations!$C$118))+Control!$C$7*Calculations!$C$85*INDEX('Monthly Data'!Q:Q,Calculations!$C$116+MOD(AF72,Calculations!$C$118))+(1-Control!$C$7*Calculations!$C$87)*INDEX('Monthly Data'!R:R,Calculations!$C$116+MOD(AF72,Calculations!$C$118))</f>
        <v>1.7484305259657981E-2</v>
      </c>
      <c r="EW72" s="86">
        <f ca="1">Control!$C$7*Calculations!$C$82*INDEX('Monthly Data'!N:N,Calculations!$C$116+MOD(AG72,Calculations!$C$118))+Control!$C$7*Calculations!$C$83*INDEX('Monthly Data'!O:O,Calculations!$C$116+MOD(AG72,Calculations!$C$118))+Control!$C$7*Calculations!$C$84*INDEX('Monthly Data'!P:P,Calculations!$C$116+MOD(AG72,Calculations!$C$118))+Control!$C$7*Calculations!$C$85*INDEX('Monthly Data'!Q:Q,Calculations!$C$116+MOD(AG72,Calculations!$C$118))+(1-Control!$C$7*Calculations!$C$87)*INDEX('Monthly Data'!R:R,Calculations!$C$116+MOD(AG72,Calculations!$C$118))</f>
        <v>-1.1360801645249321E-2</v>
      </c>
      <c r="EX72" s="86">
        <f ca="1">Control!$C$7*Calculations!$C$82*INDEX('Monthly Data'!N:N,Calculations!$C$116+MOD(AH72,Calculations!$C$118))+Control!$C$7*Calculations!$C$83*INDEX('Monthly Data'!O:O,Calculations!$C$116+MOD(AH72,Calculations!$C$118))+Control!$C$7*Calculations!$C$84*INDEX('Monthly Data'!P:P,Calculations!$C$116+MOD(AH72,Calculations!$C$118))+Control!$C$7*Calculations!$C$85*INDEX('Monthly Data'!Q:Q,Calculations!$C$116+MOD(AH72,Calculations!$C$118))+(1-Control!$C$7*Calculations!$C$87)*INDEX('Monthly Data'!R:R,Calculations!$C$116+MOD(AH72,Calculations!$C$118))</f>
        <v>-7.8872955230675015E-3</v>
      </c>
      <c r="EY72" s="86">
        <f ca="1">Control!$C$7*Calculations!$C$82*INDEX('Monthly Data'!N:N,Calculations!$C$116+MOD(AI72,Calculations!$C$118))+Control!$C$7*Calculations!$C$83*INDEX('Monthly Data'!O:O,Calculations!$C$116+MOD(AI72,Calculations!$C$118))+Control!$C$7*Calculations!$C$84*INDEX('Monthly Data'!P:P,Calculations!$C$116+MOD(AI72,Calculations!$C$118))+Control!$C$7*Calculations!$C$85*INDEX('Monthly Data'!Q:Q,Calculations!$C$116+MOD(AI72,Calculations!$C$118))+(1-Control!$C$7*Calculations!$C$87)*INDEX('Monthly Data'!R:R,Calculations!$C$116+MOD(AI72,Calculations!$C$118))</f>
        <v>1.7831091590102856E-2</v>
      </c>
      <c r="EZ72" s="86">
        <f ca="1">Control!$C$7*Calculations!$C$82*INDEX('Monthly Data'!N:N,Calculations!$C$116+MOD(AJ72,Calculations!$C$118))+Control!$C$7*Calculations!$C$83*INDEX('Monthly Data'!O:O,Calculations!$C$116+MOD(AJ72,Calculations!$C$118))+Control!$C$7*Calculations!$C$84*INDEX('Monthly Data'!P:P,Calculations!$C$116+MOD(AJ72,Calculations!$C$118))+Control!$C$7*Calculations!$C$85*INDEX('Monthly Data'!Q:Q,Calculations!$C$116+MOD(AJ72,Calculations!$C$118))+(1-Control!$C$7*Calculations!$C$87)*INDEX('Monthly Data'!R:R,Calculations!$C$116+MOD(AJ72,Calculations!$C$118))</f>
        <v>1.2435425892067014E-2</v>
      </c>
      <c r="FA72" s="86">
        <f ca="1">Control!$C$7*Calculations!$C$82*INDEX('Monthly Data'!N:N,Calculations!$C$116+MOD(AK72,Calculations!$C$118))+Control!$C$7*Calculations!$C$83*INDEX('Monthly Data'!O:O,Calculations!$C$116+MOD(AK72,Calculations!$C$118))+Control!$C$7*Calculations!$C$84*INDEX('Monthly Data'!P:P,Calculations!$C$116+MOD(AK72,Calculations!$C$118))+Control!$C$7*Calculations!$C$85*INDEX('Monthly Data'!Q:Q,Calculations!$C$116+MOD(AK72,Calculations!$C$118))+(1-Control!$C$7*Calculations!$C$87)*INDEX('Monthly Data'!R:R,Calculations!$C$116+MOD(AK72,Calculations!$C$118))</f>
        <v>1.2435425892067014E-2</v>
      </c>
      <c r="FB72" s="86">
        <f ca="1">Control!$C$7*Calculations!$C$82*INDEX('Monthly Data'!N:N,Calculations!$C$116+MOD(AL72,Calculations!$C$118))+Control!$C$7*Calculations!$C$83*INDEX('Monthly Data'!O:O,Calculations!$C$116+MOD(AL72,Calculations!$C$118))+Control!$C$7*Calculations!$C$84*INDEX('Monthly Data'!P:P,Calculations!$C$116+MOD(AL72,Calculations!$C$118))+Control!$C$7*Calculations!$C$85*INDEX('Monthly Data'!Q:Q,Calculations!$C$116+MOD(AL72,Calculations!$C$118))+(1-Control!$C$7*Calculations!$C$87)*INDEX('Monthly Data'!R:R,Calculations!$C$116+MOD(AL72,Calculations!$C$118))</f>
        <v>9.9787204839310462E-3</v>
      </c>
      <c r="FC72" s="86">
        <f ca="1">Control!$C$7*Calculations!$C$82*INDEX('Monthly Data'!N:N,Calculations!$C$116+MOD(AM72,Calculations!$C$118))+Control!$C$7*Calculations!$C$83*INDEX('Monthly Data'!O:O,Calculations!$C$116+MOD(AM72,Calculations!$C$118))+Control!$C$7*Calculations!$C$84*INDEX('Monthly Data'!P:P,Calculations!$C$116+MOD(AM72,Calculations!$C$118))+Control!$C$7*Calculations!$C$85*INDEX('Monthly Data'!Q:Q,Calculations!$C$116+MOD(AM72,Calculations!$C$118))+(1-Control!$C$7*Calculations!$C$87)*INDEX('Monthly Data'!R:R,Calculations!$C$116+MOD(AM72,Calculations!$C$118))</f>
        <v>4.4327772793586687E-3</v>
      </c>
      <c r="FD72" s="86">
        <f ca="1">Control!$C$7*Calculations!$C$82*INDEX('Monthly Data'!N:N,Calculations!$C$116+MOD(AN72,Calculations!$C$118))+Control!$C$7*Calculations!$C$83*INDEX('Monthly Data'!O:O,Calculations!$C$116+MOD(AN72,Calculations!$C$118))+Control!$C$7*Calculations!$C$84*INDEX('Monthly Data'!P:P,Calculations!$C$116+MOD(AN72,Calculations!$C$118))+Control!$C$7*Calculations!$C$85*INDEX('Monthly Data'!Q:Q,Calculations!$C$116+MOD(AN72,Calculations!$C$118))+(1-Control!$C$7*Calculations!$C$87)*INDEX('Monthly Data'!R:R,Calculations!$C$116+MOD(AN72,Calculations!$C$118))</f>
        <v>-3.8875517825435772E-3</v>
      </c>
      <c r="FE72" s="86">
        <f ca="1">Control!$C$7*Calculations!$C$82*INDEX('Monthly Data'!N:N,Calculations!$C$116+MOD(AO72,Calculations!$C$118))+Control!$C$7*Calculations!$C$83*INDEX('Monthly Data'!O:O,Calculations!$C$116+MOD(AO72,Calculations!$C$118))+Control!$C$7*Calculations!$C$84*INDEX('Monthly Data'!P:P,Calculations!$C$116+MOD(AO72,Calculations!$C$118))+Control!$C$7*Calculations!$C$85*INDEX('Monthly Data'!Q:Q,Calculations!$C$116+MOD(AO72,Calculations!$C$118))+(1-Control!$C$7*Calculations!$C$87)*INDEX('Monthly Data'!R:R,Calculations!$C$116+MOD(AO72,Calculations!$C$118))</f>
        <v>1.7472933988537529E-2</v>
      </c>
      <c r="FF72" s="86">
        <f ca="1">Control!$C$7*Calculations!$C$82*INDEX('Monthly Data'!N:N,Calculations!$C$116+MOD(AP72,Calculations!$C$118))+Control!$C$7*Calculations!$C$83*INDEX('Monthly Data'!O:O,Calculations!$C$116+MOD(AP72,Calculations!$C$118))+Control!$C$7*Calculations!$C$84*INDEX('Monthly Data'!P:P,Calculations!$C$116+MOD(AP72,Calculations!$C$118))+Control!$C$7*Calculations!$C$85*INDEX('Monthly Data'!Q:Q,Calculations!$C$116+MOD(AP72,Calculations!$C$118))+(1-Control!$C$7*Calculations!$C$87)*INDEX('Monthly Data'!R:R,Calculations!$C$116+MOD(AP72,Calculations!$C$118))</f>
        <v>2.3852824346838646E-2</v>
      </c>
      <c r="FG72" s="86">
        <f ca="1">Control!$C$7*Calculations!$C$82*INDEX('Monthly Data'!N:N,Calculations!$C$116+MOD(AQ72,Calculations!$C$118))+Control!$C$7*Calculations!$C$83*INDEX('Monthly Data'!O:O,Calculations!$C$116+MOD(AQ72,Calculations!$C$118))+Control!$C$7*Calculations!$C$84*INDEX('Monthly Data'!P:P,Calculations!$C$116+MOD(AQ72,Calculations!$C$118))+Control!$C$7*Calculations!$C$85*INDEX('Monthly Data'!Q:Q,Calculations!$C$116+MOD(AQ72,Calculations!$C$118))+(1-Control!$C$7*Calculations!$C$87)*INDEX('Monthly Data'!R:R,Calculations!$C$116+MOD(AQ72,Calculations!$C$118))</f>
        <v>1.5108777406081684E-3</v>
      </c>
      <c r="FH72" s="86">
        <f ca="1">Control!$C$7*Calculations!$C$82*INDEX('Monthly Data'!N:N,Calculations!$C$116+MOD(AR72,Calculations!$C$118))+Control!$C$7*Calculations!$C$83*INDEX('Monthly Data'!O:O,Calculations!$C$116+MOD(AR72,Calculations!$C$118))+Control!$C$7*Calculations!$C$84*INDEX('Monthly Data'!P:P,Calculations!$C$116+MOD(AR72,Calculations!$C$118))+Control!$C$7*Calculations!$C$85*INDEX('Monthly Data'!Q:Q,Calculations!$C$116+MOD(AR72,Calculations!$C$118))+(1-Control!$C$7*Calculations!$C$87)*INDEX('Monthly Data'!R:R,Calculations!$C$116+MOD(AR72,Calculations!$C$118))</f>
        <v>1.9073822767906517E-2</v>
      </c>
      <c r="FI72" s="86">
        <f ca="1">Control!$C$7*Calculations!$C$82*INDEX('Monthly Data'!N:N,Calculations!$C$116+MOD(AS72,Calculations!$C$118))+Control!$C$7*Calculations!$C$83*INDEX('Monthly Data'!O:O,Calculations!$C$116+MOD(AS72,Calculations!$C$118))+Control!$C$7*Calculations!$C$84*INDEX('Monthly Data'!P:P,Calculations!$C$116+MOD(AS72,Calculations!$C$118))+Control!$C$7*Calculations!$C$85*INDEX('Monthly Data'!Q:Q,Calculations!$C$116+MOD(AS72,Calculations!$C$118))+(1-Control!$C$7*Calculations!$C$87)*INDEX('Monthly Data'!R:R,Calculations!$C$116+MOD(AS72,Calculations!$C$118))</f>
        <v>1.8665061640915637E-2</v>
      </c>
      <c r="FJ72" s="86">
        <f ca="1">Control!$C$7*Calculations!$C$82*INDEX('Monthly Data'!N:N,Calculations!$C$116+MOD(AT72,Calculations!$C$118))+Control!$C$7*Calculations!$C$83*INDEX('Monthly Data'!O:O,Calculations!$C$116+MOD(AT72,Calculations!$C$118))+Control!$C$7*Calculations!$C$84*INDEX('Monthly Data'!P:P,Calculations!$C$116+MOD(AT72,Calculations!$C$118))+Control!$C$7*Calculations!$C$85*INDEX('Monthly Data'!Q:Q,Calculations!$C$116+MOD(AT72,Calculations!$C$118))+(1-Control!$C$7*Calculations!$C$87)*INDEX('Monthly Data'!R:R,Calculations!$C$116+MOD(AT72,Calculations!$C$118))</f>
        <v>1.2722494017511032E-2</v>
      </c>
      <c r="FK72" s="86">
        <f ca="1">Control!$C$7*Calculations!$C$82*INDEX('Monthly Data'!N:N,Calculations!$C$116+MOD(AU72,Calculations!$C$118))+Control!$C$7*Calculations!$C$83*INDEX('Monthly Data'!O:O,Calculations!$C$116+MOD(AU72,Calculations!$C$118))+Control!$C$7*Calculations!$C$84*INDEX('Monthly Data'!P:P,Calculations!$C$116+MOD(AU72,Calculations!$C$118))+Control!$C$7*Calculations!$C$85*INDEX('Monthly Data'!Q:Q,Calculations!$C$116+MOD(AU72,Calculations!$C$118))+(1-Control!$C$7*Calculations!$C$87)*INDEX('Monthly Data'!R:R,Calculations!$C$116+MOD(AU72,Calculations!$C$118))</f>
        <v>-2.072517756005474E-2</v>
      </c>
      <c r="FL72" s="86">
        <f ca="1">Control!$C$7*Calculations!$C$82*INDEX('Monthly Data'!N:N,Calculations!$C$116+MOD(AV72,Calculations!$C$118))+Control!$C$7*Calculations!$C$83*INDEX('Monthly Data'!O:O,Calculations!$C$116+MOD(AV72,Calculations!$C$118))+Control!$C$7*Calculations!$C$84*INDEX('Monthly Data'!P:P,Calculations!$C$116+MOD(AV72,Calculations!$C$118))+Control!$C$7*Calculations!$C$85*INDEX('Monthly Data'!Q:Q,Calculations!$C$116+MOD(AV72,Calculations!$C$118))+(1-Control!$C$7*Calculations!$C$87)*INDEX('Monthly Data'!R:R,Calculations!$C$116+MOD(AV72,Calculations!$C$118))</f>
        <v>8.3814116887657771E-3</v>
      </c>
      <c r="FM72" s="86">
        <f ca="1">Control!$C$7*Calculations!$C$82*INDEX('Monthly Data'!N:N,Calculations!$C$116+MOD(AW72,Calculations!$C$118))+Control!$C$7*Calculations!$C$83*INDEX('Monthly Data'!O:O,Calculations!$C$116+MOD(AW72,Calculations!$C$118))+Control!$C$7*Calculations!$C$84*INDEX('Monthly Data'!P:P,Calculations!$C$116+MOD(AW72,Calculations!$C$118))+Control!$C$7*Calculations!$C$85*INDEX('Monthly Data'!Q:Q,Calculations!$C$116+MOD(AW72,Calculations!$C$118))+(1-Control!$C$7*Calculations!$C$87)*INDEX('Monthly Data'!R:R,Calculations!$C$116+MOD(AW72,Calculations!$C$118))</f>
        <v>1.3891563624307685E-2</v>
      </c>
      <c r="FN72" s="86">
        <f ca="1">Control!$C$7*Calculations!$C$82*INDEX('Monthly Data'!N:N,Calculations!$C$116+MOD(AX72,Calculations!$C$118))+Control!$C$7*Calculations!$C$83*INDEX('Monthly Data'!O:O,Calculations!$C$116+MOD(AX72,Calculations!$C$118))+Control!$C$7*Calculations!$C$84*INDEX('Monthly Data'!P:P,Calculations!$C$116+MOD(AX72,Calculations!$C$118))+Control!$C$7*Calculations!$C$85*INDEX('Monthly Data'!Q:Q,Calculations!$C$116+MOD(AX72,Calculations!$C$118))+(1-Control!$C$7*Calculations!$C$87)*INDEX('Monthly Data'!R:R,Calculations!$C$116+MOD(AX72,Calculations!$C$118))</f>
        <v>9.9787204839310462E-3</v>
      </c>
      <c r="FO72" s="86">
        <f ca="1">Control!$C$7*Calculations!$C$82*INDEX('Monthly Data'!N:N,Calculations!$C$116+MOD(AY72,Calculations!$C$118))+Control!$C$7*Calculations!$C$83*INDEX('Monthly Data'!O:O,Calculations!$C$116+MOD(AY72,Calculations!$C$118))+Control!$C$7*Calculations!$C$84*INDEX('Monthly Data'!P:P,Calculations!$C$116+MOD(AY72,Calculations!$C$118))+Control!$C$7*Calculations!$C$85*INDEX('Monthly Data'!Q:Q,Calculations!$C$116+MOD(AY72,Calculations!$C$118))+(1-Control!$C$7*Calculations!$C$87)*INDEX('Monthly Data'!R:R,Calculations!$C$116+MOD(AY72,Calculations!$C$118))</f>
        <v>1.1704119272391494E-2</v>
      </c>
      <c r="FP72" s="86">
        <f ca="1">Control!$C$7*Calculations!$C$82*INDEX('Monthly Data'!N:N,Calculations!$C$116+MOD(AZ72,Calculations!$C$118))+Control!$C$7*Calculations!$C$83*INDEX('Monthly Data'!O:O,Calculations!$C$116+MOD(AZ72,Calculations!$C$118))+Control!$C$7*Calculations!$C$84*INDEX('Monthly Data'!P:P,Calculations!$C$116+MOD(AZ72,Calculations!$C$118))+Control!$C$7*Calculations!$C$85*INDEX('Monthly Data'!Q:Q,Calculations!$C$116+MOD(AZ72,Calculations!$C$118))+(1-Control!$C$7*Calculations!$C$87)*INDEX('Monthly Data'!R:R,Calculations!$C$116+MOD(AZ72,Calculations!$C$118))</f>
        <v>1.1809891087585166E-2</v>
      </c>
      <c r="FQ72" s="86">
        <f ca="1">Control!$C$7*Calculations!$C$82*INDEX('Monthly Data'!N:N,Calculations!$C$116+MOD(BA72,Calculations!$C$118))+Control!$C$7*Calculations!$C$83*INDEX('Monthly Data'!O:O,Calculations!$C$116+MOD(BA72,Calculations!$C$118))+Control!$C$7*Calculations!$C$84*INDEX('Monthly Data'!P:P,Calculations!$C$116+MOD(BA72,Calculations!$C$118))+Control!$C$7*Calculations!$C$85*INDEX('Monthly Data'!Q:Q,Calculations!$C$116+MOD(BA72,Calculations!$C$118))+(1-Control!$C$7*Calculations!$C$87)*INDEX('Monthly Data'!R:R,Calculations!$C$116+MOD(BA72,Calculations!$C$118))</f>
        <v>-2.072517756005474E-2</v>
      </c>
      <c r="FR72" s="86">
        <f ca="1">Control!$C$7*Calculations!$C$82*INDEX('Monthly Data'!N:N,Calculations!$C$116+MOD(BB72,Calculations!$C$118))+Control!$C$7*Calculations!$C$83*INDEX('Monthly Data'!O:O,Calculations!$C$116+MOD(BB72,Calculations!$C$118))+Control!$C$7*Calculations!$C$84*INDEX('Monthly Data'!P:P,Calculations!$C$116+MOD(BB72,Calculations!$C$118))+Control!$C$7*Calculations!$C$85*INDEX('Monthly Data'!Q:Q,Calculations!$C$116+MOD(BB72,Calculations!$C$118))+(1-Control!$C$7*Calculations!$C$87)*INDEX('Monthly Data'!R:R,Calculations!$C$116+MOD(BB72,Calculations!$C$118))</f>
        <v>1.1809891087585166E-2</v>
      </c>
      <c r="FS72" s="86">
        <f ca="1">Control!$C$7*Calculations!$C$82*INDEX('Monthly Data'!N:N,Calculations!$C$116+MOD(BC72,Calculations!$C$118))+Control!$C$7*Calculations!$C$83*INDEX('Monthly Data'!O:O,Calculations!$C$116+MOD(BC72,Calculations!$C$118))+Control!$C$7*Calculations!$C$84*INDEX('Monthly Data'!P:P,Calculations!$C$116+MOD(BC72,Calculations!$C$118))+Control!$C$7*Calculations!$C$85*INDEX('Monthly Data'!Q:Q,Calculations!$C$116+MOD(BC72,Calculations!$C$118))+(1-Control!$C$7*Calculations!$C$87)*INDEX('Monthly Data'!R:R,Calculations!$C$116+MOD(BC72,Calculations!$C$118))</f>
        <v>-7.5539743260223157E-3</v>
      </c>
      <c r="FT72" s="86">
        <f ca="1">Control!$C$7*Calculations!$C$82*INDEX('Monthly Data'!N:N,Calculations!$C$116+MOD(BD72,Calculations!$C$118))+Control!$C$7*Calculations!$C$83*INDEX('Monthly Data'!O:O,Calculations!$C$116+MOD(BD72,Calculations!$C$118))+Control!$C$7*Calculations!$C$84*INDEX('Monthly Data'!P:P,Calculations!$C$116+MOD(BD72,Calculations!$C$118))+Control!$C$7*Calculations!$C$85*INDEX('Monthly Data'!Q:Q,Calculations!$C$116+MOD(BD72,Calculations!$C$118))+(1-Control!$C$7*Calculations!$C$87)*INDEX('Monthly Data'!R:R,Calculations!$C$116+MOD(BD72,Calculations!$C$118))</f>
        <v>1.7361594973213587E-2</v>
      </c>
      <c r="FU72" s="86">
        <f ca="1">Control!$C$7*Calculations!$C$82*INDEX('Monthly Data'!N:N,Calculations!$C$116+MOD(BE72,Calculations!$C$118))+Control!$C$7*Calculations!$C$83*INDEX('Monthly Data'!O:O,Calculations!$C$116+MOD(BE72,Calculations!$C$118))+Control!$C$7*Calculations!$C$84*INDEX('Monthly Data'!P:P,Calculations!$C$116+MOD(BE72,Calculations!$C$118))+Control!$C$7*Calculations!$C$85*INDEX('Monthly Data'!Q:Q,Calculations!$C$116+MOD(BE72,Calculations!$C$118))+(1-Control!$C$7*Calculations!$C$87)*INDEX('Monthly Data'!R:R,Calculations!$C$116+MOD(BE72,Calculations!$C$118))</f>
        <v>-9.9526758408448549E-3</v>
      </c>
      <c r="FV72" s="86">
        <f ca="1">Control!$C$7*Calculations!$C$82*INDEX('Monthly Data'!N:N,Calculations!$C$116+MOD(BF72,Calculations!$C$118))+Control!$C$7*Calculations!$C$83*INDEX('Monthly Data'!O:O,Calculations!$C$116+MOD(BF72,Calculations!$C$118))+Control!$C$7*Calculations!$C$84*INDEX('Monthly Data'!P:P,Calculations!$C$116+MOD(BF72,Calculations!$C$118))+Control!$C$7*Calculations!$C$85*INDEX('Monthly Data'!Q:Q,Calculations!$C$116+MOD(BF72,Calculations!$C$118))+(1-Control!$C$7*Calculations!$C$87)*INDEX('Monthly Data'!R:R,Calculations!$C$116+MOD(BF72,Calculations!$C$118))</f>
        <v>1.5216630695380906E-2</v>
      </c>
      <c r="FW72" s="86">
        <f ca="1">Control!$C$7*Calculations!$C$82*INDEX('Monthly Data'!N:N,Calculations!$C$116+MOD(BG72,Calculations!$C$118))+Control!$C$7*Calculations!$C$83*INDEX('Monthly Data'!O:O,Calculations!$C$116+MOD(BG72,Calculations!$C$118))+Control!$C$7*Calculations!$C$84*INDEX('Monthly Data'!P:P,Calculations!$C$116+MOD(BG72,Calculations!$C$118))+Control!$C$7*Calculations!$C$85*INDEX('Monthly Data'!Q:Q,Calculations!$C$116+MOD(BG72,Calculations!$C$118))+(1-Control!$C$7*Calculations!$C$87)*INDEX('Monthly Data'!R:R,Calculations!$C$116+MOD(BG72,Calculations!$C$118))</f>
        <v>-7.3651264633385334E-4</v>
      </c>
      <c r="FX72" s="86">
        <f ca="1">Control!$C$7*Calculations!$C$82*INDEX('Monthly Data'!N:N,Calculations!$C$116+MOD(BH72,Calculations!$C$118))+Control!$C$7*Calculations!$C$83*INDEX('Monthly Data'!O:O,Calculations!$C$116+MOD(BH72,Calculations!$C$118))+Control!$C$7*Calculations!$C$84*INDEX('Monthly Data'!P:P,Calculations!$C$116+MOD(BH72,Calculations!$C$118))+Control!$C$7*Calculations!$C$85*INDEX('Monthly Data'!Q:Q,Calculations!$C$116+MOD(BH72,Calculations!$C$118))+(1-Control!$C$7*Calculations!$C$87)*INDEX('Monthly Data'!R:R,Calculations!$C$116+MOD(BH72,Calculations!$C$118))</f>
        <v>5.8868730207813358E-3</v>
      </c>
      <c r="FY72" s="86">
        <f ca="1">Control!$C$7*Calculations!$C$82*INDEX('Monthly Data'!N:N,Calculations!$C$116+MOD(BI72,Calculations!$C$118))+Control!$C$7*Calculations!$C$83*INDEX('Monthly Data'!O:O,Calculations!$C$116+MOD(BI72,Calculations!$C$118))+Control!$C$7*Calculations!$C$84*INDEX('Monthly Data'!P:P,Calculations!$C$116+MOD(BI72,Calculations!$C$118))+Control!$C$7*Calculations!$C$85*INDEX('Monthly Data'!Q:Q,Calculations!$C$116+MOD(BI72,Calculations!$C$118))+(1-Control!$C$7*Calculations!$C$87)*INDEX('Monthly Data'!R:R,Calculations!$C$116+MOD(BI72,Calculations!$C$118))</f>
        <v>1.3891304280773396E-2</v>
      </c>
      <c r="FZ72" s="86">
        <f ca="1">Control!$C$7*Calculations!$C$82*INDEX('Monthly Data'!N:N,Calculations!$C$116+MOD(BJ72,Calculations!$C$118))+Control!$C$7*Calculations!$C$83*INDEX('Monthly Data'!O:O,Calculations!$C$116+MOD(BJ72,Calculations!$C$118))+Control!$C$7*Calculations!$C$84*INDEX('Monthly Data'!P:P,Calculations!$C$116+MOD(BJ72,Calculations!$C$118))+Control!$C$7*Calculations!$C$85*INDEX('Monthly Data'!Q:Q,Calculations!$C$116+MOD(BJ72,Calculations!$C$118))+(1-Control!$C$7*Calculations!$C$87)*INDEX('Monthly Data'!R:R,Calculations!$C$116+MOD(BJ72,Calculations!$C$118))</f>
        <v>-6.1115617667135171E-2</v>
      </c>
      <c r="GA72" s="86">
        <f ca="1">Control!$C$7*Calculations!$C$82*INDEX('Monthly Data'!N:N,Calculations!$C$116+MOD(BK72,Calculations!$C$118))+Control!$C$7*Calculations!$C$83*INDEX('Monthly Data'!O:O,Calculations!$C$116+MOD(BK72,Calculations!$C$118))+Control!$C$7*Calculations!$C$84*INDEX('Monthly Data'!P:P,Calculations!$C$116+MOD(BK72,Calculations!$C$118))+Control!$C$7*Calculations!$C$85*INDEX('Monthly Data'!Q:Q,Calculations!$C$116+MOD(BK72,Calculations!$C$118))+(1-Control!$C$7*Calculations!$C$87)*INDEX('Monthly Data'!R:R,Calculations!$C$116+MOD(BK72,Calculations!$C$118))</f>
        <v>2.4842166689046628E-2</v>
      </c>
      <c r="GB72" s="86">
        <f ca="1">Control!$C$7*Calculations!$C$82*INDEX('Monthly Data'!N:N,Calculations!$C$116+MOD(BL72,Calculations!$C$118))+Control!$C$7*Calculations!$C$83*INDEX('Monthly Data'!O:O,Calculations!$C$116+MOD(BL72,Calculations!$C$118))+Control!$C$7*Calculations!$C$84*INDEX('Monthly Data'!P:P,Calculations!$C$116+MOD(BL72,Calculations!$C$118))+Control!$C$7*Calculations!$C$85*INDEX('Monthly Data'!Q:Q,Calculations!$C$116+MOD(BL72,Calculations!$C$118))+(1-Control!$C$7*Calculations!$C$87)*INDEX('Monthly Data'!R:R,Calculations!$C$116+MOD(BL72,Calculations!$C$118))</f>
        <v>2.3307359621218403E-2</v>
      </c>
      <c r="GC72" s="86">
        <f ca="1">Control!$C$7*Calculations!$C$82*INDEX('Monthly Data'!N:N,Calculations!$C$116+MOD(BM72,Calculations!$C$118))+Control!$C$7*Calculations!$C$83*INDEX('Monthly Data'!O:O,Calculations!$C$116+MOD(BM72,Calculations!$C$118))+Control!$C$7*Calculations!$C$84*INDEX('Monthly Data'!P:P,Calculations!$C$116+MOD(BM72,Calculations!$C$118))+Control!$C$7*Calculations!$C$85*INDEX('Monthly Data'!Q:Q,Calculations!$C$116+MOD(BM72,Calculations!$C$118))+(1-Control!$C$7*Calculations!$C$87)*INDEX('Monthly Data'!R:R,Calculations!$C$116+MOD(BM72,Calculations!$C$118))</f>
        <v>1.1704119272391494E-2</v>
      </c>
      <c r="GD72" s="86">
        <f ca="1">Control!$C$7*Calculations!$C$82*INDEX('Monthly Data'!N:N,Calculations!$C$116+MOD(BN72,Calculations!$C$118))+Control!$C$7*Calculations!$C$83*INDEX('Monthly Data'!O:O,Calculations!$C$116+MOD(BN72,Calculations!$C$118))+Control!$C$7*Calculations!$C$84*INDEX('Monthly Data'!P:P,Calculations!$C$116+MOD(BN72,Calculations!$C$118))+Control!$C$7*Calculations!$C$85*INDEX('Monthly Data'!Q:Q,Calculations!$C$116+MOD(BN72,Calculations!$C$118))+(1-Control!$C$7*Calculations!$C$87)*INDEX('Monthly Data'!R:R,Calculations!$C$116+MOD(BN72,Calculations!$C$118))</f>
        <v>8.4240675975201049E-3</v>
      </c>
      <c r="GE72" s="86">
        <f ca="1">Control!$C$7*Calculations!$C$82*INDEX('Monthly Data'!N:N,Calculations!$C$116+MOD(BO72,Calculations!$C$118))+Control!$C$7*Calculations!$C$83*INDEX('Monthly Data'!O:O,Calculations!$C$116+MOD(BO72,Calculations!$C$118))+Control!$C$7*Calculations!$C$84*INDEX('Monthly Data'!P:P,Calculations!$C$116+MOD(BO72,Calculations!$C$118))+Control!$C$7*Calculations!$C$85*INDEX('Monthly Data'!Q:Q,Calculations!$C$116+MOD(BO72,Calculations!$C$118))+(1-Control!$C$7*Calculations!$C$87)*INDEX('Monthly Data'!R:R,Calculations!$C$116+MOD(BO72,Calculations!$C$118))</f>
        <v>7.3538285850108537E-3</v>
      </c>
      <c r="GF72" s="86">
        <f ca="1">Control!$C$7*Calculations!$C$82*INDEX('Monthly Data'!N:N,Calculations!$C$116+MOD(BP72,Calculations!$C$118))+Control!$C$7*Calculations!$C$83*INDEX('Monthly Data'!O:O,Calculations!$C$116+MOD(BP72,Calculations!$C$118))+Control!$C$7*Calculations!$C$84*INDEX('Monthly Data'!P:P,Calculations!$C$116+MOD(BP72,Calculations!$C$118))+Control!$C$7*Calculations!$C$85*INDEX('Monthly Data'!Q:Q,Calculations!$C$116+MOD(BP72,Calculations!$C$118))+(1-Control!$C$7*Calculations!$C$87)*INDEX('Monthly Data'!R:R,Calculations!$C$116+MOD(BP72,Calculations!$C$118))</f>
        <v>7.857567536297622E-3</v>
      </c>
      <c r="GG72" s="86">
        <f ca="1">Control!$C$7*Calculations!$C$82*INDEX('Monthly Data'!N:N,Calculations!$C$116+MOD(BQ72,Calculations!$C$118))+Control!$C$7*Calculations!$C$83*INDEX('Monthly Data'!O:O,Calculations!$C$116+MOD(BQ72,Calculations!$C$118))+Control!$C$7*Calculations!$C$84*INDEX('Monthly Data'!P:P,Calculations!$C$116+MOD(BQ72,Calculations!$C$118))+Control!$C$7*Calculations!$C$85*INDEX('Monthly Data'!Q:Q,Calculations!$C$116+MOD(BQ72,Calculations!$C$118))+(1-Control!$C$7*Calculations!$C$87)*INDEX('Monthly Data'!R:R,Calculations!$C$116+MOD(BQ72,Calculations!$C$118))</f>
        <v>1.7361594973213587E-2</v>
      </c>
      <c r="GH72" s="86">
        <f ca="1">Control!$C$7*Calculations!$C$82*INDEX('Monthly Data'!N:N,Calculations!$C$116+MOD(BR72,Calculations!$C$118))+Control!$C$7*Calculations!$C$83*INDEX('Monthly Data'!O:O,Calculations!$C$116+MOD(BR72,Calculations!$C$118))+Control!$C$7*Calculations!$C$84*INDEX('Monthly Data'!P:P,Calculations!$C$116+MOD(BR72,Calculations!$C$118))+Control!$C$7*Calculations!$C$85*INDEX('Monthly Data'!Q:Q,Calculations!$C$116+MOD(BR72,Calculations!$C$118))+(1-Control!$C$7*Calculations!$C$87)*INDEX('Monthly Data'!R:R,Calculations!$C$116+MOD(BR72,Calculations!$C$118))</f>
        <v>5.1279584938936244E-2</v>
      </c>
      <c r="GI72" s="86">
        <f ca="1">Control!$C$7*Calculations!$C$82*INDEX('Monthly Data'!N:N,Calculations!$C$116+MOD(BS72,Calculations!$C$118))+Control!$C$7*Calculations!$C$83*INDEX('Monthly Data'!O:O,Calculations!$C$116+MOD(BS72,Calculations!$C$118))+Control!$C$7*Calculations!$C$84*INDEX('Monthly Data'!P:P,Calculations!$C$116+MOD(BS72,Calculations!$C$118))+Control!$C$7*Calculations!$C$85*INDEX('Monthly Data'!Q:Q,Calculations!$C$116+MOD(BS72,Calculations!$C$118))+(1-Control!$C$7*Calculations!$C$87)*INDEX('Monthly Data'!R:R,Calculations!$C$116+MOD(BS72,Calculations!$C$118))</f>
        <v>1.0921298083007208E-2</v>
      </c>
      <c r="GJ72" s="86">
        <f ca="1">Control!$C$7*Calculations!$C$82*INDEX('Monthly Data'!N:N,Calculations!$C$116+MOD(BT72,Calculations!$C$118))+Control!$C$7*Calculations!$C$83*INDEX('Monthly Data'!O:O,Calculations!$C$116+MOD(BT72,Calculations!$C$118))+Control!$C$7*Calculations!$C$84*INDEX('Monthly Data'!P:P,Calculations!$C$116+MOD(BT72,Calculations!$C$118))+Control!$C$7*Calculations!$C$85*INDEX('Monthly Data'!Q:Q,Calculations!$C$116+MOD(BT72,Calculations!$C$118))+(1-Control!$C$7*Calculations!$C$87)*INDEX('Monthly Data'!R:R,Calculations!$C$116+MOD(BT72,Calculations!$C$118))</f>
        <v>1.1702576456120543E-2</v>
      </c>
      <c r="GK72" s="86">
        <f ca="1">Control!$C$7*Calculations!$C$82*INDEX('Monthly Data'!N:N,Calculations!$C$116+MOD(BU72,Calculations!$C$118))+Control!$C$7*Calculations!$C$83*INDEX('Monthly Data'!O:O,Calculations!$C$116+MOD(BU72,Calculations!$C$118))+Control!$C$7*Calculations!$C$84*INDEX('Monthly Data'!P:P,Calculations!$C$116+MOD(BU72,Calculations!$C$118))+Control!$C$7*Calculations!$C$85*INDEX('Monthly Data'!Q:Q,Calculations!$C$116+MOD(BU72,Calculations!$C$118))+(1-Control!$C$7*Calculations!$C$87)*INDEX('Monthly Data'!R:R,Calculations!$C$116+MOD(BU72,Calculations!$C$118))</f>
        <v>-1.9947061878162777E-2</v>
      </c>
      <c r="GL72" s="86">
        <f ca="1">Control!$C$7*Calculations!$C$82*INDEX('Monthly Data'!N:N,Calculations!$C$116+MOD(BV72,Calculations!$C$118))+Control!$C$7*Calculations!$C$83*INDEX('Monthly Data'!O:O,Calculations!$C$116+MOD(BV72,Calculations!$C$118))+Control!$C$7*Calculations!$C$84*INDEX('Monthly Data'!P:P,Calculations!$C$116+MOD(BV72,Calculations!$C$118))+Control!$C$7*Calculations!$C$85*INDEX('Monthly Data'!Q:Q,Calculations!$C$116+MOD(BV72,Calculations!$C$118))+(1-Control!$C$7*Calculations!$C$87)*INDEX('Monthly Data'!R:R,Calculations!$C$116+MOD(BV72,Calculations!$C$118))</f>
        <v>8.4240675975201049E-3</v>
      </c>
      <c r="GM72" s="86">
        <f ca="1">Control!$C$7*Calculations!$C$82*INDEX('Monthly Data'!N:N,Calculations!$C$116+MOD(BW72,Calculations!$C$118))+Control!$C$7*Calculations!$C$83*INDEX('Monthly Data'!O:O,Calculations!$C$116+MOD(BW72,Calculations!$C$118))+Control!$C$7*Calculations!$C$84*INDEX('Monthly Data'!P:P,Calculations!$C$116+MOD(BW72,Calculations!$C$118))+Control!$C$7*Calculations!$C$85*INDEX('Monthly Data'!Q:Q,Calculations!$C$116+MOD(BW72,Calculations!$C$118))+(1-Control!$C$7*Calculations!$C$87)*INDEX('Monthly Data'!R:R,Calculations!$C$116+MOD(BW72,Calculations!$C$118))</f>
        <v>6.1009361253630504E-2</v>
      </c>
      <c r="GN72" s="86">
        <f ca="1">Control!$C$7*Calculations!$C$82*INDEX('Monthly Data'!N:N,Calculations!$C$116+MOD(BX72,Calculations!$C$118))+Control!$C$7*Calculations!$C$83*INDEX('Monthly Data'!O:O,Calculations!$C$116+MOD(BX72,Calculations!$C$118))+Control!$C$7*Calculations!$C$84*INDEX('Monthly Data'!P:P,Calculations!$C$116+MOD(BX72,Calculations!$C$118))+Control!$C$7*Calculations!$C$85*INDEX('Monthly Data'!Q:Q,Calculations!$C$116+MOD(BX72,Calculations!$C$118))+(1-Control!$C$7*Calculations!$C$87)*INDEX('Monthly Data'!R:R,Calculations!$C$116+MOD(BX72,Calculations!$C$118))</f>
        <v>1.3891304280773396E-2</v>
      </c>
      <c r="GO72" s="86">
        <f ca="1">Control!$C$7*Calculations!$C$82*INDEX('Monthly Data'!N:N,Calculations!$C$116+MOD(BY72,Calculations!$C$118))+Control!$C$7*Calculations!$C$83*INDEX('Monthly Data'!O:O,Calculations!$C$116+MOD(BY72,Calculations!$C$118))+Control!$C$7*Calculations!$C$84*INDEX('Monthly Data'!P:P,Calculations!$C$116+MOD(BY72,Calculations!$C$118))+Control!$C$7*Calculations!$C$85*INDEX('Monthly Data'!Q:Q,Calculations!$C$116+MOD(BY72,Calculations!$C$118))+(1-Control!$C$7*Calculations!$C$87)*INDEX('Monthly Data'!R:R,Calculations!$C$116+MOD(BY72,Calculations!$C$118))</f>
        <v>-2.4571433440223247E-2</v>
      </c>
      <c r="GP72" s="86">
        <f ca="1">Control!$C$7*Calculations!$C$82*INDEX('Monthly Data'!N:N,Calculations!$C$116+MOD(BZ72,Calculations!$C$118))+Control!$C$7*Calculations!$C$83*INDEX('Monthly Data'!O:O,Calculations!$C$116+MOD(BZ72,Calculations!$C$118))+Control!$C$7*Calculations!$C$84*INDEX('Monthly Data'!P:P,Calculations!$C$116+MOD(BZ72,Calculations!$C$118))+Control!$C$7*Calculations!$C$85*INDEX('Monthly Data'!Q:Q,Calculations!$C$116+MOD(BZ72,Calculations!$C$118))+(1-Control!$C$7*Calculations!$C$87)*INDEX('Monthly Data'!R:R,Calculations!$C$116+MOD(BZ72,Calculations!$C$118))</f>
        <v>3.1070573055362403E-2</v>
      </c>
      <c r="GQ72" s="86">
        <f ca="1">Control!$C$7*Calculations!$C$82*INDEX('Monthly Data'!N:N,Calculations!$C$116+MOD(CA72,Calculations!$C$118))+Control!$C$7*Calculations!$C$83*INDEX('Monthly Data'!O:O,Calculations!$C$116+MOD(CA72,Calculations!$C$118))+Control!$C$7*Calculations!$C$84*INDEX('Monthly Data'!P:P,Calculations!$C$116+MOD(CA72,Calculations!$C$118))+Control!$C$7*Calculations!$C$85*INDEX('Monthly Data'!Q:Q,Calculations!$C$116+MOD(CA72,Calculations!$C$118))+(1-Control!$C$7*Calculations!$C$87)*INDEX('Monthly Data'!R:R,Calculations!$C$116+MOD(CA72,Calculations!$C$118))</f>
        <v>-3.9863250714949353E-2</v>
      </c>
      <c r="GR72" s="86">
        <f ca="1">Control!$C$7*Calculations!$C$82*INDEX('Monthly Data'!N:N,Calculations!$C$116+MOD(CB72,Calculations!$C$118))+Control!$C$7*Calculations!$C$83*INDEX('Monthly Data'!O:O,Calculations!$C$116+MOD(CB72,Calculations!$C$118))+Control!$C$7*Calculations!$C$84*INDEX('Monthly Data'!P:P,Calculations!$C$116+MOD(CB72,Calculations!$C$118))+Control!$C$7*Calculations!$C$85*INDEX('Monthly Data'!Q:Q,Calculations!$C$116+MOD(CB72,Calculations!$C$118))+(1-Control!$C$7*Calculations!$C$87)*INDEX('Monthly Data'!R:R,Calculations!$C$116+MOD(CB72,Calculations!$C$118))</f>
        <v>-3.8875517825435772E-3</v>
      </c>
      <c r="GS72" s="86">
        <f ca="1">Control!$C$7*Calculations!$C$82*INDEX('Monthly Data'!N:N,Calculations!$C$116+MOD(CC72,Calculations!$C$118))+Control!$C$7*Calculations!$C$83*INDEX('Monthly Data'!O:O,Calculations!$C$116+MOD(CC72,Calculations!$C$118))+Control!$C$7*Calculations!$C$84*INDEX('Monthly Data'!P:P,Calculations!$C$116+MOD(CC72,Calculations!$C$118))+Control!$C$7*Calculations!$C$85*INDEX('Monthly Data'!Q:Q,Calculations!$C$116+MOD(CC72,Calculations!$C$118))+(1-Control!$C$7*Calculations!$C$87)*INDEX('Monthly Data'!R:R,Calculations!$C$116+MOD(CC72,Calculations!$C$118))</f>
        <v>8.4240675975201049E-3</v>
      </c>
      <c r="GT72" s="86">
        <f ca="1">Control!$C$7*Calculations!$C$82*INDEX('Monthly Data'!N:N,Calculations!$C$116+MOD(CD72,Calculations!$C$118))+Control!$C$7*Calculations!$C$83*INDEX('Monthly Data'!O:O,Calculations!$C$116+MOD(CD72,Calculations!$C$118))+Control!$C$7*Calculations!$C$84*INDEX('Monthly Data'!P:P,Calculations!$C$116+MOD(CD72,Calculations!$C$118))+Control!$C$7*Calculations!$C$85*INDEX('Monthly Data'!Q:Q,Calculations!$C$116+MOD(CD72,Calculations!$C$118))+(1-Control!$C$7*Calculations!$C$87)*INDEX('Monthly Data'!R:R,Calculations!$C$116+MOD(CD72,Calculations!$C$118))</f>
        <v>3.1011313347584085E-2</v>
      </c>
      <c r="GU72" s="86">
        <f ca="1">Control!$C$7*Calculations!$C$82*INDEX('Monthly Data'!N:N,Calculations!$C$116+MOD(CE72,Calculations!$C$118))+Control!$C$7*Calculations!$C$83*INDEX('Monthly Data'!O:O,Calculations!$C$116+MOD(CE72,Calculations!$C$118))+Control!$C$7*Calculations!$C$84*INDEX('Monthly Data'!P:P,Calculations!$C$116+MOD(CE72,Calculations!$C$118))+Control!$C$7*Calculations!$C$85*INDEX('Monthly Data'!Q:Q,Calculations!$C$116+MOD(CE72,Calculations!$C$118))+(1-Control!$C$7*Calculations!$C$87)*INDEX('Monthly Data'!R:R,Calculations!$C$116+MOD(CE72,Calculations!$C$118))</f>
        <v>1.7831091590102856E-2</v>
      </c>
      <c r="GV72" s="86">
        <f ca="1">Control!$C$7*Calculations!$C$82*INDEX('Monthly Data'!N:N,Calculations!$C$116+MOD(CF72,Calculations!$C$118))+Control!$C$7*Calculations!$C$83*INDEX('Monthly Data'!O:O,Calculations!$C$116+MOD(CF72,Calculations!$C$118))+Control!$C$7*Calculations!$C$84*INDEX('Monthly Data'!P:P,Calculations!$C$116+MOD(CF72,Calculations!$C$118))+Control!$C$7*Calculations!$C$85*INDEX('Monthly Data'!Q:Q,Calculations!$C$116+MOD(CF72,Calculations!$C$118))+(1-Control!$C$7*Calculations!$C$87)*INDEX('Monthly Data'!R:R,Calculations!$C$116+MOD(CF72,Calculations!$C$118))</f>
        <v>6.2631896128884862E-3</v>
      </c>
      <c r="GW72" s="86">
        <f ca="1">Control!$C$7*Calculations!$C$82*INDEX('Monthly Data'!N:N,Calculations!$C$116+MOD(CG72,Calculations!$C$118))+Control!$C$7*Calculations!$C$83*INDEX('Monthly Data'!O:O,Calculations!$C$116+MOD(CG72,Calculations!$C$118))+Control!$C$7*Calculations!$C$84*INDEX('Monthly Data'!P:P,Calculations!$C$116+MOD(CG72,Calculations!$C$118))+Control!$C$7*Calculations!$C$85*INDEX('Monthly Data'!Q:Q,Calculations!$C$116+MOD(CG72,Calculations!$C$118))+(1-Control!$C$7*Calculations!$C$87)*INDEX('Monthly Data'!R:R,Calculations!$C$116+MOD(CG72,Calculations!$C$118))</f>
        <v>9.5791276036140301E-3</v>
      </c>
      <c r="GX72" s="86">
        <f ca="1">Control!$C$7*Calculations!$C$82*INDEX('Monthly Data'!N:N,Calculations!$C$116+MOD(CH72,Calculations!$C$118))+Control!$C$7*Calculations!$C$83*INDEX('Monthly Data'!O:O,Calculations!$C$116+MOD(CH72,Calculations!$C$118))+Control!$C$7*Calculations!$C$84*INDEX('Monthly Data'!P:P,Calculations!$C$116+MOD(CH72,Calculations!$C$118))+Control!$C$7*Calculations!$C$85*INDEX('Monthly Data'!Q:Q,Calculations!$C$116+MOD(CH72,Calculations!$C$118))+(1-Control!$C$7*Calculations!$C$87)*INDEX('Monthly Data'!R:R,Calculations!$C$116+MOD(CH72,Calculations!$C$118))</f>
        <v>8.3814116887657771E-3</v>
      </c>
      <c r="GY72" s="86">
        <f ca="1">Control!$C$7*Calculations!$C$82*INDEX('Monthly Data'!N:N,Calculations!$C$116+MOD(CI72,Calculations!$C$118))+Control!$C$7*Calculations!$C$83*INDEX('Monthly Data'!O:O,Calculations!$C$116+MOD(CI72,Calculations!$C$118))+Control!$C$7*Calculations!$C$84*INDEX('Monthly Data'!P:P,Calculations!$C$116+MOD(CI72,Calculations!$C$118))+Control!$C$7*Calculations!$C$85*INDEX('Monthly Data'!Q:Q,Calculations!$C$116+MOD(CI72,Calculations!$C$118))+(1-Control!$C$7*Calculations!$C$87)*INDEX('Monthly Data'!R:R,Calculations!$C$116+MOD(CI72,Calculations!$C$118))</f>
        <v>1.8665061640915637E-2</v>
      </c>
      <c r="GZ72" s="86">
        <f ca="1">Control!$C$7*Calculations!$C$82*INDEX('Monthly Data'!N:N,Calculations!$C$116+MOD(CJ72,Calculations!$C$118))+Control!$C$7*Calculations!$C$83*INDEX('Monthly Data'!O:O,Calculations!$C$116+MOD(CJ72,Calculations!$C$118))+Control!$C$7*Calculations!$C$84*INDEX('Monthly Data'!P:P,Calculations!$C$116+MOD(CJ72,Calculations!$C$118))+Control!$C$7*Calculations!$C$85*INDEX('Monthly Data'!Q:Q,Calculations!$C$116+MOD(CJ72,Calculations!$C$118))+(1-Control!$C$7*Calculations!$C$87)*INDEX('Monthly Data'!R:R,Calculations!$C$116+MOD(CJ72,Calculations!$C$118))</f>
        <v>-9.839093431862074E-3</v>
      </c>
      <c r="HA72" s="86">
        <f ca="1">Control!$C$7*Calculations!$C$82*INDEX('Monthly Data'!N:N,Calculations!$C$116+MOD(CK72,Calculations!$C$118))+Control!$C$7*Calculations!$C$83*INDEX('Monthly Data'!O:O,Calculations!$C$116+MOD(CK72,Calculations!$C$118))+Control!$C$7*Calculations!$C$84*INDEX('Monthly Data'!P:P,Calculations!$C$116+MOD(CK72,Calculations!$C$118))+Control!$C$7*Calculations!$C$85*INDEX('Monthly Data'!Q:Q,Calculations!$C$116+MOD(CK72,Calculations!$C$118))+(1-Control!$C$7*Calculations!$C$87)*INDEX('Monthly Data'!R:R,Calculations!$C$116+MOD(CK72,Calculations!$C$118))</f>
        <v>1.142101364887867E-2</v>
      </c>
      <c r="HB72" s="86">
        <f ca="1">Control!$C$7*Calculations!$C$82*INDEX('Monthly Data'!N:N,Calculations!$C$116+MOD(CL72,Calculations!$C$118))+Control!$C$7*Calculations!$C$83*INDEX('Monthly Data'!O:O,Calculations!$C$116+MOD(CL72,Calculations!$C$118))+Control!$C$7*Calculations!$C$84*INDEX('Monthly Data'!P:P,Calculations!$C$116+MOD(CL72,Calculations!$C$118))+Control!$C$7*Calculations!$C$85*INDEX('Monthly Data'!Q:Q,Calculations!$C$116+MOD(CL72,Calculations!$C$118))+(1-Control!$C$7*Calculations!$C$87)*INDEX('Monthly Data'!R:R,Calculations!$C$116+MOD(CL72,Calculations!$C$118))</f>
        <v>-1.0485101266941802E-2</v>
      </c>
      <c r="HC72" s="86">
        <f ca="1">Control!$C$7*Calculations!$C$82*INDEX('Monthly Data'!N:N,Calculations!$C$116+MOD(CM72,Calculations!$C$118))+Control!$C$7*Calculations!$C$83*INDEX('Monthly Data'!O:O,Calculations!$C$116+MOD(CM72,Calculations!$C$118))+Control!$C$7*Calculations!$C$84*INDEX('Monthly Data'!P:P,Calculations!$C$116+MOD(CM72,Calculations!$C$118))+Control!$C$7*Calculations!$C$85*INDEX('Monthly Data'!Q:Q,Calculations!$C$116+MOD(CM72,Calculations!$C$118))+(1-Control!$C$7*Calculations!$C$87)*INDEX('Monthly Data'!R:R,Calculations!$C$116+MOD(CM72,Calculations!$C$118))</f>
        <v>9.9793409618087695E-3</v>
      </c>
      <c r="HD72" s="86">
        <f ca="1">Control!$C$7*Calculations!$C$82*INDEX('Monthly Data'!N:N,Calculations!$C$116+MOD(CN72,Calculations!$C$118))+Control!$C$7*Calculations!$C$83*INDEX('Monthly Data'!O:O,Calculations!$C$116+MOD(CN72,Calculations!$C$118))+Control!$C$7*Calculations!$C$84*INDEX('Monthly Data'!P:P,Calculations!$C$116+MOD(CN72,Calculations!$C$118))+Control!$C$7*Calculations!$C$85*INDEX('Monthly Data'!Q:Q,Calculations!$C$116+MOD(CN72,Calculations!$C$118))+(1-Control!$C$7*Calculations!$C$87)*INDEX('Monthly Data'!R:R,Calculations!$C$116+MOD(CN72,Calculations!$C$118))</f>
        <v>-7.4084874653726545E-3</v>
      </c>
      <c r="HE72" s="86">
        <f ca="1">Control!$C$7*Calculations!$C$82*INDEX('Monthly Data'!N:N,Calculations!$C$116+MOD(CO72,Calculations!$C$118))+Control!$C$7*Calculations!$C$83*INDEX('Monthly Data'!O:O,Calculations!$C$116+MOD(CO72,Calculations!$C$118))+Control!$C$7*Calculations!$C$84*INDEX('Monthly Data'!P:P,Calculations!$C$116+MOD(CO72,Calculations!$C$118))+Control!$C$7*Calculations!$C$85*INDEX('Monthly Data'!Q:Q,Calculations!$C$116+MOD(CO72,Calculations!$C$118))+(1-Control!$C$7*Calculations!$C$87)*INDEX('Monthly Data'!R:R,Calculations!$C$116+MOD(CO72,Calculations!$C$118))</f>
        <v>3.4808428836917149E-3</v>
      </c>
      <c r="HF72" s="86">
        <f ca="1">Control!$C$7*Calculations!$C$82*INDEX('Monthly Data'!N:N,Calculations!$C$116+MOD(CP72,Calculations!$C$118))+Control!$C$7*Calculations!$C$83*INDEX('Monthly Data'!O:O,Calculations!$C$116+MOD(CP72,Calculations!$C$118))+Control!$C$7*Calculations!$C$84*INDEX('Monthly Data'!P:P,Calculations!$C$116+MOD(CP72,Calculations!$C$118))+Control!$C$7*Calculations!$C$85*INDEX('Monthly Data'!Q:Q,Calculations!$C$116+MOD(CP72,Calculations!$C$118))+(1-Control!$C$7*Calculations!$C$87)*INDEX('Monthly Data'!R:R,Calculations!$C$116+MOD(CP72,Calculations!$C$118))</f>
        <v>9.9787204839310462E-3</v>
      </c>
      <c r="HG72" s="86">
        <f ca="1">Control!$C$7*Calculations!$C$82*INDEX('Monthly Data'!N:N,Calculations!$C$116+MOD(CQ72,Calculations!$C$118))+Control!$C$7*Calculations!$C$83*INDEX('Monthly Data'!O:O,Calculations!$C$116+MOD(CQ72,Calculations!$C$118))+Control!$C$7*Calculations!$C$84*INDEX('Monthly Data'!P:P,Calculations!$C$116+MOD(CQ72,Calculations!$C$118))+Control!$C$7*Calculations!$C$85*INDEX('Monthly Data'!Q:Q,Calculations!$C$116+MOD(CQ72,Calculations!$C$118))+(1-Control!$C$7*Calculations!$C$87)*INDEX('Monthly Data'!R:R,Calculations!$C$116+MOD(CQ72,Calculations!$C$118))</f>
        <v>2.377894462657602E-2</v>
      </c>
      <c r="HH72" s="86">
        <f ca="1">Control!$C$7*Calculations!$C$82*INDEX('Monthly Data'!N:N,Calculations!$C$116+MOD(CR72,Calculations!$C$118))+Control!$C$7*Calculations!$C$83*INDEX('Monthly Data'!O:O,Calculations!$C$116+MOD(CR72,Calculations!$C$118))+Control!$C$7*Calculations!$C$84*INDEX('Monthly Data'!P:P,Calculations!$C$116+MOD(CR72,Calculations!$C$118))+Control!$C$7*Calculations!$C$85*INDEX('Monthly Data'!Q:Q,Calculations!$C$116+MOD(CR72,Calculations!$C$118))+(1-Control!$C$7*Calculations!$C$87)*INDEX('Monthly Data'!R:R,Calculations!$C$116+MOD(CR72,Calculations!$C$118))</f>
        <v>1.1809891087585166E-2</v>
      </c>
      <c r="HI72" s="86">
        <f ca="1">Control!$C$7*Calculations!$C$82*INDEX('Monthly Data'!N:N,Calculations!$C$116+MOD(CS72,Calculations!$C$118))+Control!$C$7*Calculations!$C$83*INDEX('Monthly Data'!O:O,Calculations!$C$116+MOD(CS72,Calculations!$C$118))+Control!$C$7*Calculations!$C$84*INDEX('Monthly Data'!P:P,Calculations!$C$116+MOD(CS72,Calculations!$C$118))+Control!$C$7*Calculations!$C$85*INDEX('Monthly Data'!Q:Q,Calculations!$C$116+MOD(CS72,Calculations!$C$118))+(1-Control!$C$7*Calculations!$C$87)*INDEX('Monthly Data'!R:R,Calculations!$C$116+MOD(CS72,Calculations!$C$118))</f>
        <v>2.3852824346838646E-2</v>
      </c>
      <c r="HJ72" s="86">
        <f ca="1">Control!$C$7*Calculations!$C$82*INDEX('Monthly Data'!N:N,Calculations!$C$116+MOD(CT72,Calculations!$C$118))+Control!$C$7*Calculations!$C$83*INDEX('Monthly Data'!O:O,Calculations!$C$116+MOD(CT72,Calculations!$C$118))+Control!$C$7*Calculations!$C$84*INDEX('Monthly Data'!P:P,Calculations!$C$116+MOD(CT72,Calculations!$C$118))+Control!$C$7*Calculations!$C$85*INDEX('Monthly Data'!Q:Q,Calculations!$C$116+MOD(CT72,Calculations!$C$118))+(1-Control!$C$7*Calculations!$C$87)*INDEX('Monthly Data'!R:R,Calculations!$C$116+MOD(CT72,Calculations!$C$118))</f>
        <v>-3.9863250714949353E-2</v>
      </c>
      <c r="HK72" s="86">
        <f ca="1">Control!$C$7*Calculations!$C$82*INDEX('Monthly Data'!N:N,Calculations!$C$116+MOD(CU72,Calculations!$C$118))+Control!$C$7*Calculations!$C$83*INDEX('Monthly Data'!O:O,Calculations!$C$116+MOD(CU72,Calculations!$C$118))+Control!$C$7*Calculations!$C$84*INDEX('Monthly Data'!P:P,Calculations!$C$116+MOD(CU72,Calculations!$C$118))+Control!$C$7*Calculations!$C$85*INDEX('Monthly Data'!Q:Q,Calculations!$C$116+MOD(CU72,Calculations!$C$118))+(1-Control!$C$7*Calculations!$C$87)*INDEX('Monthly Data'!R:R,Calculations!$C$116+MOD(CU72,Calculations!$C$118))</f>
        <v>-3.299557342782896E-2</v>
      </c>
      <c r="HL72" s="86">
        <f ca="1">Control!$C$7*Calculations!$C$82*INDEX('Monthly Data'!N:N,Calculations!$C$116+MOD(CV72,Calculations!$C$118))+Control!$C$7*Calculations!$C$83*INDEX('Monthly Data'!O:O,Calculations!$C$116+MOD(CV72,Calculations!$C$118))+Control!$C$7*Calculations!$C$84*INDEX('Monthly Data'!P:P,Calculations!$C$116+MOD(CV72,Calculations!$C$118))+Control!$C$7*Calculations!$C$85*INDEX('Monthly Data'!Q:Q,Calculations!$C$116+MOD(CV72,Calculations!$C$118))+(1-Control!$C$7*Calculations!$C$87)*INDEX('Monthly Data'!R:R,Calculations!$C$116+MOD(CV72,Calculations!$C$118))</f>
        <v>2.5790695379256122E-2</v>
      </c>
      <c r="HM72" s="86">
        <f ca="1">Control!$C$7*Calculations!$C$82*INDEX('Monthly Data'!N:N,Calculations!$C$116+MOD(CW72,Calculations!$C$118))+Control!$C$7*Calculations!$C$83*INDEX('Monthly Data'!O:O,Calculations!$C$116+MOD(CW72,Calculations!$C$118))+Control!$C$7*Calculations!$C$84*INDEX('Monthly Data'!P:P,Calculations!$C$116+MOD(CW72,Calculations!$C$118))+Control!$C$7*Calculations!$C$85*INDEX('Monthly Data'!Q:Q,Calculations!$C$116+MOD(CW72,Calculations!$C$118))+(1-Control!$C$7*Calculations!$C$87)*INDEX('Monthly Data'!R:R,Calculations!$C$116+MOD(CW72,Calculations!$C$118))</f>
        <v>3.9251937367756782E-3</v>
      </c>
      <c r="HN72" s="86">
        <f ca="1">Control!$C$7*Calculations!$C$82*INDEX('Monthly Data'!N:N,Calculations!$C$116+MOD(CX72,Calculations!$C$118))+Control!$C$7*Calculations!$C$83*INDEX('Monthly Data'!O:O,Calculations!$C$116+MOD(CX72,Calculations!$C$118))+Control!$C$7*Calculations!$C$84*INDEX('Monthly Data'!P:P,Calculations!$C$116+MOD(CX72,Calculations!$C$118))+Control!$C$7*Calculations!$C$85*INDEX('Monthly Data'!Q:Q,Calculations!$C$116+MOD(CX72,Calculations!$C$118))+(1-Control!$C$7*Calculations!$C$87)*INDEX('Monthly Data'!R:R,Calculations!$C$116+MOD(CX72,Calculations!$C$118))</f>
        <v>1.4915555251167555E-3</v>
      </c>
      <c r="HO72" s="86">
        <f ca="1">Control!$C$7*Calculations!$C$82*INDEX('Monthly Data'!N:N,Calculations!$C$116+MOD(CY72,Calculations!$C$118))+Control!$C$7*Calculations!$C$83*INDEX('Monthly Data'!O:O,Calculations!$C$116+MOD(CY72,Calculations!$C$118))+Control!$C$7*Calculations!$C$84*INDEX('Monthly Data'!P:P,Calculations!$C$116+MOD(CY72,Calculations!$C$118))+Control!$C$7*Calculations!$C$85*INDEX('Monthly Data'!Q:Q,Calculations!$C$116+MOD(CY72,Calculations!$C$118))+(1-Control!$C$7*Calculations!$C$87)*INDEX('Monthly Data'!R:R,Calculations!$C$116+MOD(CY72,Calculations!$C$118))</f>
        <v>1.2954540023127663E-2</v>
      </c>
      <c r="HP72" s="86">
        <f ca="1">Control!$C$7*Calculations!$C$82*INDEX('Monthly Data'!N:N,Calculations!$C$116+MOD(CZ72,Calculations!$C$118))+Control!$C$7*Calculations!$C$83*INDEX('Monthly Data'!O:O,Calculations!$C$116+MOD(CZ72,Calculations!$C$118))+Control!$C$7*Calculations!$C$84*INDEX('Monthly Data'!P:P,Calculations!$C$116+MOD(CZ72,Calculations!$C$118))+Control!$C$7*Calculations!$C$85*INDEX('Monthly Data'!Q:Q,Calculations!$C$116+MOD(CZ72,Calculations!$C$118))+(1-Control!$C$7*Calculations!$C$87)*INDEX('Monthly Data'!R:R,Calculations!$C$116+MOD(CZ72,Calculations!$C$118))</f>
        <v>-2.072517756005474E-2</v>
      </c>
      <c r="HQ72" s="86">
        <f ca="1">Control!$C$7*Calculations!$C$82*INDEX('Monthly Data'!N:N,Calculations!$C$116+MOD(DA72,Calculations!$C$118))+Control!$C$7*Calculations!$C$83*INDEX('Monthly Data'!O:O,Calculations!$C$116+MOD(DA72,Calculations!$C$118))+Control!$C$7*Calculations!$C$84*INDEX('Monthly Data'!P:P,Calculations!$C$116+MOD(DA72,Calculations!$C$118))+Control!$C$7*Calculations!$C$85*INDEX('Monthly Data'!Q:Q,Calculations!$C$116+MOD(DA72,Calculations!$C$118))+(1-Control!$C$7*Calculations!$C$87)*INDEX('Monthly Data'!R:R,Calculations!$C$116+MOD(DA72,Calculations!$C$118))</f>
        <v>4.5735623984309991E-2</v>
      </c>
      <c r="HR72" s="86">
        <f ca="1">Control!$C$7*Calculations!$C$82*INDEX('Monthly Data'!N:N,Calculations!$C$116+MOD(DB72,Calculations!$C$118))+Control!$C$7*Calculations!$C$83*INDEX('Monthly Data'!O:O,Calculations!$C$116+MOD(DB72,Calculations!$C$118))+Control!$C$7*Calculations!$C$84*INDEX('Monthly Data'!P:P,Calculations!$C$116+MOD(DB72,Calculations!$C$118))+Control!$C$7*Calculations!$C$85*INDEX('Monthly Data'!Q:Q,Calculations!$C$116+MOD(DB72,Calculations!$C$118))+(1-Control!$C$7*Calculations!$C$87)*INDEX('Monthly Data'!R:R,Calculations!$C$116+MOD(DB72,Calculations!$C$118))</f>
        <v>3.6332715283247441E-2</v>
      </c>
      <c r="HS72" s="86">
        <f ca="1">Control!$C$7*Calculations!$C$82*INDEX('Monthly Data'!N:N,Calculations!$C$116+MOD(DC72,Calculations!$C$118))+Control!$C$7*Calculations!$C$83*INDEX('Monthly Data'!O:O,Calculations!$C$116+MOD(DC72,Calculations!$C$118))+Control!$C$7*Calculations!$C$84*INDEX('Monthly Data'!P:P,Calculations!$C$116+MOD(DC72,Calculations!$C$118))+Control!$C$7*Calculations!$C$85*INDEX('Monthly Data'!Q:Q,Calculations!$C$116+MOD(DC72,Calculations!$C$118))+(1-Control!$C$7*Calculations!$C$87)*INDEX('Monthly Data'!R:R,Calculations!$C$116+MOD(DC72,Calculations!$C$118))</f>
        <v>-3.299557342782896E-2</v>
      </c>
      <c r="HT72" s="86">
        <f ca="1">Control!$C$7*Calculations!$C$82*INDEX('Monthly Data'!N:N,Calculations!$C$116+MOD(DD72,Calculations!$C$118))+Control!$C$7*Calculations!$C$83*INDEX('Monthly Data'!O:O,Calculations!$C$116+MOD(DD72,Calculations!$C$118))+Control!$C$7*Calculations!$C$84*INDEX('Monthly Data'!P:P,Calculations!$C$116+MOD(DD72,Calculations!$C$118))+Control!$C$7*Calculations!$C$85*INDEX('Monthly Data'!Q:Q,Calculations!$C$116+MOD(DD72,Calculations!$C$118))+(1-Control!$C$7*Calculations!$C$87)*INDEX('Monthly Data'!R:R,Calculations!$C$116+MOD(DD72,Calculations!$C$118))</f>
        <v>-2.6378232493851243E-2</v>
      </c>
      <c r="HU72" s="86">
        <f ca="1">Control!$C$7*Calculations!$C$82*INDEX('Monthly Data'!N:N,Calculations!$C$116+MOD(DE72,Calculations!$C$118))+Control!$C$7*Calculations!$C$83*INDEX('Monthly Data'!O:O,Calculations!$C$116+MOD(DE72,Calculations!$C$118))+Control!$C$7*Calculations!$C$84*INDEX('Monthly Data'!P:P,Calculations!$C$116+MOD(DE72,Calculations!$C$118))+Control!$C$7*Calculations!$C$85*INDEX('Monthly Data'!Q:Q,Calculations!$C$116+MOD(DE72,Calculations!$C$118))+(1-Control!$C$7*Calculations!$C$87)*INDEX('Monthly Data'!R:R,Calculations!$C$116+MOD(DE72,Calculations!$C$118))</f>
        <v>1.7831091590102856E-2</v>
      </c>
      <c r="HV72" s="86">
        <f ca="1">Control!$C$7*Calculations!$C$82*INDEX('Monthly Data'!N:N,Calculations!$C$116+MOD(DF72,Calculations!$C$118))+Control!$C$7*Calculations!$C$83*INDEX('Monthly Data'!O:O,Calculations!$C$116+MOD(DF72,Calculations!$C$118))+Control!$C$7*Calculations!$C$84*INDEX('Monthly Data'!P:P,Calculations!$C$116+MOD(DF72,Calculations!$C$118))+Control!$C$7*Calculations!$C$85*INDEX('Monthly Data'!Q:Q,Calculations!$C$116+MOD(DF72,Calculations!$C$118))+(1-Control!$C$7*Calculations!$C$87)*INDEX('Monthly Data'!R:R,Calculations!$C$116+MOD(DF72,Calculations!$C$118))</f>
        <v>1.8665061640915637E-2</v>
      </c>
      <c r="HW72" s="86">
        <f ca="1">Control!$C$7*Calculations!$C$82*INDEX('Monthly Data'!N:N,Calculations!$C$116+MOD(DG72,Calculations!$C$118))+Control!$C$7*Calculations!$C$83*INDEX('Monthly Data'!O:O,Calculations!$C$116+MOD(DG72,Calculations!$C$118))+Control!$C$7*Calculations!$C$84*INDEX('Monthly Data'!P:P,Calculations!$C$116+MOD(DG72,Calculations!$C$118))+Control!$C$7*Calculations!$C$85*INDEX('Monthly Data'!Q:Q,Calculations!$C$116+MOD(DG72,Calculations!$C$118))+(1-Control!$C$7*Calculations!$C$87)*INDEX('Monthly Data'!R:R,Calculations!$C$116+MOD(DG72,Calculations!$C$118))</f>
        <v>1.7073665854433945E-2</v>
      </c>
      <c r="HX72" s="86">
        <f ca="1">Control!$C$7*Calculations!$C$82*INDEX('Monthly Data'!N:N,Calculations!$C$116+MOD(DH72,Calculations!$C$118))+Control!$C$7*Calculations!$C$83*INDEX('Monthly Data'!O:O,Calculations!$C$116+MOD(DH72,Calculations!$C$118))+Control!$C$7*Calculations!$C$84*INDEX('Monthly Data'!P:P,Calculations!$C$116+MOD(DH72,Calculations!$C$118))+Control!$C$7*Calculations!$C$85*INDEX('Monthly Data'!Q:Q,Calculations!$C$116+MOD(DH72,Calculations!$C$118))+(1-Control!$C$7*Calculations!$C$87)*INDEX('Monthly Data'!R:R,Calculations!$C$116+MOD(DH72,Calculations!$C$118))</f>
        <v>2.4842166689046628E-2</v>
      </c>
      <c r="HY72" s="86">
        <f ca="1">Control!$C$7*Calculations!$C$82*INDEX('Monthly Data'!N:N,Calculations!$C$116+MOD(DI72,Calculations!$C$118))+Control!$C$7*Calculations!$C$83*INDEX('Monthly Data'!O:O,Calculations!$C$116+MOD(DI72,Calculations!$C$118))+Control!$C$7*Calculations!$C$84*INDEX('Monthly Data'!P:P,Calculations!$C$116+MOD(DI72,Calculations!$C$118))+Control!$C$7*Calculations!$C$85*INDEX('Monthly Data'!Q:Q,Calculations!$C$116+MOD(DI72,Calculations!$C$118))+(1-Control!$C$7*Calculations!$C$87)*INDEX('Monthly Data'!R:R,Calculations!$C$116+MOD(DI72,Calculations!$C$118))</f>
        <v>5.8868730207813358E-3</v>
      </c>
      <c r="HZ72" s="86">
        <f ca="1">Control!$C$7*Calculations!$C$82*INDEX('Monthly Data'!N:N,Calculations!$C$116+MOD(DJ72,Calculations!$C$118))+Control!$C$7*Calculations!$C$83*INDEX('Monthly Data'!O:O,Calculations!$C$116+MOD(DJ72,Calculations!$C$118))+Control!$C$7*Calculations!$C$84*INDEX('Monthly Data'!P:P,Calculations!$C$116+MOD(DJ72,Calculations!$C$118))+Control!$C$7*Calculations!$C$85*INDEX('Monthly Data'!Q:Q,Calculations!$C$116+MOD(DJ72,Calculations!$C$118))+(1-Control!$C$7*Calculations!$C$87)*INDEX('Monthly Data'!R:R,Calculations!$C$116+MOD(DJ72,Calculations!$C$118))</f>
        <v>1.9073822767906517E-2</v>
      </c>
      <c r="IA72" s="86">
        <f ca="1">Control!$C$7*Calculations!$C$82*INDEX('Monthly Data'!N:N,Calculations!$C$116+MOD(DK72,Calculations!$C$118))+Control!$C$7*Calculations!$C$83*INDEX('Monthly Data'!O:O,Calculations!$C$116+MOD(DK72,Calculations!$C$118))+Control!$C$7*Calculations!$C$84*INDEX('Monthly Data'!P:P,Calculations!$C$116+MOD(DK72,Calculations!$C$118))+Control!$C$7*Calculations!$C$85*INDEX('Monthly Data'!Q:Q,Calculations!$C$116+MOD(DK72,Calculations!$C$118))+(1-Control!$C$7*Calculations!$C$87)*INDEX('Monthly Data'!R:R,Calculations!$C$116+MOD(DK72,Calculations!$C$118))</f>
        <v>2.4470405846852006E-3</v>
      </c>
      <c r="IB72" s="86">
        <f ca="1">Control!$C$7*Calculations!$C$82*INDEX('Monthly Data'!N:N,Calculations!$C$116+MOD(DL72,Calculations!$C$118))+Control!$C$7*Calculations!$C$83*INDEX('Monthly Data'!O:O,Calculations!$C$116+MOD(DL72,Calculations!$C$118))+Control!$C$7*Calculations!$C$84*INDEX('Monthly Data'!P:P,Calculations!$C$116+MOD(DL72,Calculations!$C$118))+Control!$C$7*Calculations!$C$85*INDEX('Monthly Data'!Q:Q,Calculations!$C$116+MOD(DL72,Calculations!$C$118))+(1-Control!$C$7*Calculations!$C$87)*INDEX('Monthly Data'!R:R,Calculations!$C$116+MOD(DL72,Calculations!$C$118))</f>
        <v>2.3206536303657571E-2</v>
      </c>
      <c r="IC72" s="86">
        <f ca="1">Control!$C$7*Calculations!$C$82*INDEX('Monthly Data'!N:N,Calculations!$C$116+MOD(DM72,Calculations!$C$118))+Control!$C$7*Calculations!$C$83*INDEX('Monthly Data'!O:O,Calculations!$C$116+MOD(DM72,Calculations!$C$118))+Control!$C$7*Calculations!$C$84*INDEX('Monthly Data'!P:P,Calculations!$C$116+MOD(DM72,Calculations!$C$118))+Control!$C$7*Calculations!$C$85*INDEX('Monthly Data'!Q:Q,Calculations!$C$116+MOD(DM72,Calculations!$C$118))+(1-Control!$C$7*Calculations!$C$87)*INDEX('Monthly Data'!R:R,Calculations!$C$116+MOD(DM72,Calculations!$C$118))</f>
        <v>-2.6378232493851243E-2</v>
      </c>
      <c r="ID72" s="86">
        <f ca="1">Control!$C$7*Calculations!$C$82*INDEX('Monthly Data'!N:N,Calculations!$C$116+MOD(DN72,Calculations!$C$118))+Control!$C$7*Calculations!$C$83*INDEX('Monthly Data'!O:O,Calculations!$C$116+MOD(DN72,Calculations!$C$118))+Control!$C$7*Calculations!$C$84*INDEX('Monthly Data'!P:P,Calculations!$C$116+MOD(DN72,Calculations!$C$118))+Control!$C$7*Calculations!$C$85*INDEX('Monthly Data'!Q:Q,Calculations!$C$116+MOD(DN72,Calculations!$C$118))+(1-Control!$C$7*Calculations!$C$87)*INDEX('Monthly Data'!R:R,Calculations!$C$116+MOD(DN72,Calculations!$C$118))</f>
        <v>4.4327772793586687E-3</v>
      </c>
      <c r="IE72" s="86">
        <f ca="1">Control!$C$7*Calculations!$C$82*INDEX('Monthly Data'!N:N,Calculations!$C$116+MOD(DO72,Calculations!$C$118))+Control!$C$7*Calculations!$C$83*INDEX('Monthly Data'!O:O,Calculations!$C$116+MOD(DO72,Calculations!$C$118))+Control!$C$7*Calculations!$C$84*INDEX('Monthly Data'!P:P,Calculations!$C$116+MOD(DO72,Calculations!$C$118))+Control!$C$7*Calculations!$C$85*INDEX('Monthly Data'!Q:Q,Calculations!$C$116+MOD(DO72,Calculations!$C$118))+(1-Control!$C$7*Calculations!$C$87)*INDEX('Monthly Data'!R:R,Calculations!$C$116+MOD(DO72,Calculations!$C$118))</f>
        <v>1.3891304280773396E-2</v>
      </c>
      <c r="IF72" s="86">
        <f ca="1">Control!$C$7*Calculations!$C$82*INDEX('Monthly Data'!N:N,Calculations!$C$116+MOD(DP72,Calculations!$C$118))+Control!$C$7*Calculations!$C$83*INDEX('Monthly Data'!O:O,Calculations!$C$116+MOD(DP72,Calculations!$C$118))+Control!$C$7*Calculations!$C$84*INDEX('Monthly Data'!P:P,Calculations!$C$116+MOD(DP72,Calculations!$C$118))+Control!$C$7*Calculations!$C$85*INDEX('Monthly Data'!Q:Q,Calculations!$C$116+MOD(DP72,Calculations!$C$118))+(1-Control!$C$7*Calculations!$C$87)*INDEX('Monthly Data'!R:R,Calculations!$C$116+MOD(DP72,Calculations!$C$118))</f>
        <v>2.2757992058453024E-3</v>
      </c>
      <c r="IG72" s="88">
        <f ca="1">Control!$C$8*(1+DQ72)*(1+DR72)*(1+DS72)*(1+DT72)*(1+DU72)*(1+DV72)*(1+DW72)*(1+DX72)*(1+DY72)*(1+DZ72)*(1+EA72)*(1+EB72)*(1+EC72)*(1+ED72)*(1+EE72)*(1+EF72)*(1+EG72)*(1+EH72)*(1+EI72)*(1+EJ72)*(1+EK72)*(1+EL72)*(1+EM72)*(1+EN72)*(1+EO72)*(1+EP72)*(1+EQ72)*(1+ER72)*(1+ES72)*(1+ET72)*(1+EU72)*(1+EV72)*(1+EW72)*(1+EX72)*(1+EY72)*(1+EZ72)*(1+FA72)*(1+FB72)*(1+FC72)*(1+FD72)*(1+FE72)*(1+FF72)*(1+FG72)*(1+FH72)*(1+FI72)*(1+FJ72)*(1+FK72)*(1+FL72)*(1+FM72)*(1+FN72)*(1+FO72)*(1+FP72)*(1+FQ72)*(1+FR72)*(1+FS72)*(1+FT72)*(1+FU72)*(1+FV72)*(1+FW72)*(1+FX72)*(1+FY72)*(1+FZ72)*(1+GA72)*(1+GB72)*(1+GC72)*(1+GD72)*(1+GE72)*(1+GF72)*(1+GG72)*(1+GH72)*(1+GI72)*(1+GJ72)*(1+GK72)*(1+GL72)*(1+GM72)*(1+GN72)*(1+GO72)*(1+GP72)*(1+GQ72)*(1+GR72)*(1+GS72)*(1+GT72)*(1+GU72)*(1+GV72)*(1+GW72)*(1+GX72)*(1+GY72)*(1+GZ72)*(1+HA72)*(1+HB72)*(1+HC72)*(1+HD72)*(1+HE72)*(1+HF72)*(1+HG72)*(1+HH72)*(1+HI72)*(1+HJ72)*(1+HK72)*(1+HL72)*(1+HM72)*(1+HN72)*(1+HO72)*(1+HP72)*(1+HQ72)*(1+HR72)*(1+HS72)*(1+HT72)*(1+HU72)*(1+HV72)*(1+HW72)*(1+HX72)*(1+HY72)*(1+HZ72)*(1+IA72)*(1+IB72)*(1+IC72)*(1+ID72)*(1+IE72)*(1+IF72)</f>
        <v>113608.16623068989</v>
      </c>
    </row>
    <row r="73" spans="1:241" x14ac:dyDescent="0.25">
      <c r="A73">
        <v>117</v>
      </c>
      <c r="B73">
        <v>116</v>
      </c>
      <c r="C73">
        <v>76</v>
      </c>
      <c r="D73">
        <v>114</v>
      </c>
      <c r="E73">
        <v>64</v>
      </c>
      <c r="F73">
        <v>34</v>
      </c>
      <c r="G73">
        <v>1</v>
      </c>
      <c r="H73">
        <v>24</v>
      </c>
      <c r="I73">
        <v>64</v>
      </c>
      <c r="J73">
        <v>16</v>
      </c>
      <c r="K73">
        <v>4</v>
      </c>
      <c r="L73">
        <v>86</v>
      </c>
      <c r="M73">
        <v>101</v>
      </c>
      <c r="N73">
        <v>77</v>
      </c>
      <c r="O73">
        <v>23</v>
      </c>
      <c r="P73">
        <v>71</v>
      </c>
      <c r="Q73">
        <v>80</v>
      </c>
      <c r="R73">
        <v>21</v>
      </c>
      <c r="S73">
        <v>93</v>
      </c>
      <c r="T73">
        <v>60</v>
      </c>
      <c r="U73">
        <v>47</v>
      </c>
      <c r="V73">
        <v>98</v>
      </c>
      <c r="W73">
        <v>18</v>
      </c>
      <c r="X73">
        <v>104</v>
      </c>
      <c r="Y73">
        <v>82</v>
      </c>
      <c r="Z73">
        <v>110</v>
      </c>
      <c r="AA73">
        <v>14</v>
      </c>
      <c r="AB73">
        <v>109</v>
      </c>
      <c r="AC73">
        <v>27</v>
      </c>
      <c r="AD73">
        <v>61</v>
      </c>
      <c r="AE73">
        <v>118</v>
      </c>
      <c r="AF73">
        <v>26</v>
      </c>
      <c r="AG73">
        <v>68</v>
      </c>
      <c r="AH73">
        <v>79</v>
      </c>
      <c r="AI73">
        <v>84</v>
      </c>
      <c r="AJ73">
        <v>75</v>
      </c>
      <c r="AK73">
        <v>59</v>
      </c>
      <c r="AL73">
        <v>8</v>
      </c>
      <c r="AM73">
        <v>2</v>
      </c>
      <c r="AN73">
        <v>80</v>
      </c>
      <c r="AO73">
        <v>24</v>
      </c>
      <c r="AP73">
        <v>62</v>
      </c>
      <c r="AQ73">
        <v>32</v>
      </c>
      <c r="AR73">
        <v>60</v>
      </c>
      <c r="AS73">
        <v>95</v>
      </c>
      <c r="AT73">
        <v>113</v>
      </c>
      <c r="AU73">
        <v>44</v>
      </c>
      <c r="AV73">
        <v>20</v>
      </c>
      <c r="AW73">
        <v>106</v>
      </c>
      <c r="AX73">
        <v>85</v>
      </c>
      <c r="AY73">
        <v>91</v>
      </c>
      <c r="AZ73">
        <v>89</v>
      </c>
      <c r="BA73">
        <v>7</v>
      </c>
      <c r="BB73">
        <v>18</v>
      </c>
      <c r="BC73">
        <v>48</v>
      </c>
      <c r="BD73">
        <v>76</v>
      </c>
      <c r="BE73">
        <v>36</v>
      </c>
      <c r="BF73">
        <v>62</v>
      </c>
      <c r="BG73">
        <v>54</v>
      </c>
      <c r="BH73">
        <v>101</v>
      </c>
      <c r="BI73">
        <v>30</v>
      </c>
      <c r="BJ73">
        <v>110</v>
      </c>
      <c r="BK73">
        <v>2</v>
      </c>
      <c r="BL73">
        <v>3</v>
      </c>
      <c r="BM73">
        <v>6</v>
      </c>
      <c r="BN73">
        <v>115</v>
      </c>
      <c r="BO73">
        <v>65</v>
      </c>
      <c r="BP73">
        <v>76</v>
      </c>
      <c r="BQ73">
        <v>109</v>
      </c>
      <c r="BR73">
        <v>10</v>
      </c>
      <c r="BS73">
        <v>35</v>
      </c>
      <c r="BT73">
        <v>66</v>
      </c>
      <c r="BU73">
        <v>102</v>
      </c>
      <c r="BV73">
        <v>65</v>
      </c>
      <c r="BW73">
        <v>75</v>
      </c>
      <c r="BX73">
        <v>115</v>
      </c>
      <c r="BY73">
        <v>31</v>
      </c>
      <c r="BZ73">
        <v>55</v>
      </c>
      <c r="CA73">
        <v>105</v>
      </c>
      <c r="CB73">
        <v>102</v>
      </c>
      <c r="CC73">
        <v>19</v>
      </c>
      <c r="CD73">
        <v>84</v>
      </c>
      <c r="CE73">
        <v>70</v>
      </c>
      <c r="CF73">
        <v>44</v>
      </c>
      <c r="CG73">
        <v>66</v>
      </c>
      <c r="CH73">
        <v>101</v>
      </c>
      <c r="CI73">
        <v>55</v>
      </c>
      <c r="CJ73">
        <v>85</v>
      </c>
      <c r="CK73">
        <v>95</v>
      </c>
      <c r="CL73">
        <v>59</v>
      </c>
      <c r="CM73">
        <v>118</v>
      </c>
      <c r="CN73">
        <v>108</v>
      </c>
      <c r="CO73">
        <v>62</v>
      </c>
      <c r="CP73">
        <v>76</v>
      </c>
      <c r="CQ73">
        <v>80</v>
      </c>
      <c r="CR73">
        <v>95</v>
      </c>
      <c r="CS73">
        <v>12</v>
      </c>
      <c r="CT73">
        <v>80</v>
      </c>
      <c r="CU73">
        <v>113</v>
      </c>
      <c r="CV73">
        <v>18</v>
      </c>
      <c r="CW73">
        <v>18</v>
      </c>
      <c r="CX73">
        <v>8</v>
      </c>
      <c r="CY73">
        <v>116</v>
      </c>
      <c r="CZ73">
        <v>59</v>
      </c>
      <c r="DA73">
        <v>46</v>
      </c>
      <c r="DB73">
        <v>71</v>
      </c>
      <c r="DC73">
        <v>97</v>
      </c>
      <c r="DD73">
        <v>111</v>
      </c>
      <c r="DE73">
        <v>100</v>
      </c>
      <c r="DF73">
        <v>74</v>
      </c>
      <c r="DG73">
        <v>64</v>
      </c>
      <c r="DH73">
        <v>111</v>
      </c>
      <c r="DI73">
        <v>77</v>
      </c>
      <c r="DJ73">
        <v>78</v>
      </c>
      <c r="DK73">
        <v>46</v>
      </c>
      <c r="DL73">
        <v>1</v>
      </c>
      <c r="DM73">
        <v>35</v>
      </c>
      <c r="DN73">
        <v>82</v>
      </c>
      <c r="DO73">
        <v>65</v>
      </c>
      <c r="DP73">
        <v>6</v>
      </c>
      <c r="DQ73" s="86">
        <f ca="1">Control!$C$7*Calculations!$C$82*INDEX('Monthly Data'!N:N,Calculations!$C$116+MOD(A73,Calculations!$C$118))+Control!$C$7*Calculations!$C$83*INDEX('Monthly Data'!O:O,Calculations!$C$116+MOD(A73,Calculations!$C$118))+Control!$C$7*Calculations!$C$84*INDEX('Monthly Data'!P:P,Calculations!$C$116+MOD(A73,Calculations!$C$118))+Control!$C$7*Calculations!$C$85*INDEX('Monthly Data'!Q:Q,Calculations!$C$116+MOD(A73,Calculations!$C$118))+(1-Control!$C$7*Calculations!$C$87)*INDEX('Monthly Data'!R:R,Calculations!$C$116+MOD(A73,Calculations!$C$118))</f>
        <v>-7.3651264633385334E-4</v>
      </c>
      <c r="DR73" s="86">
        <f ca="1">Control!$C$7*Calculations!$C$82*INDEX('Monthly Data'!N:N,Calculations!$C$116+MOD(B73,Calculations!$C$118))+Control!$C$7*Calculations!$C$83*INDEX('Monthly Data'!O:O,Calculations!$C$116+MOD(B73,Calculations!$C$118))+Control!$C$7*Calculations!$C$84*INDEX('Monthly Data'!P:P,Calculations!$C$116+MOD(B73,Calculations!$C$118))+Control!$C$7*Calculations!$C$85*INDEX('Monthly Data'!Q:Q,Calculations!$C$116+MOD(B73,Calculations!$C$118))+(1-Control!$C$7*Calculations!$C$87)*INDEX('Monthly Data'!R:R,Calculations!$C$116+MOD(B73,Calculations!$C$118))</f>
        <v>2.1918137743539623E-2</v>
      </c>
      <c r="DS73" s="86">
        <f ca="1">Control!$C$7*Calculations!$C$82*INDEX('Monthly Data'!N:N,Calculations!$C$116+MOD(C73,Calculations!$C$118))+Control!$C$7*Calculations!$C$83*INDEX('Monthly Data'!O:O,Calculations!$C$116+MOD(C73,Calculations!$C$118))+Control!$C$7*Calculations!$C$84*INDEX('Monthly Data'!P:P,Calculations!$C$116+MOD(C73,Calculations!$C$118))+Control!$C$7*Calculations!$C$85*INDEX('Monthly Data'!Q:Q,Calculations!$C$116+MOD(C73,Calculations!$C$118))+(1-Control!$C$7*Calculations!$C$87)*INDEX('Monthly Data'!R:R,Calculations!$C$116+MOD(C73,Calculations!$C$118))</f>
        <v>3.5231336013669103E-2</v>
      </c>
      <c r="DT73" s="86">
        <f ca="1">Control!$C$7*Calculations!$C$82*INDEX('Monthly Data'!N:N,Calculations!$C$116+MOD(D73,Calculations!$C$118))+Control!$C$7*Calculations!$C$83*INDEX('Monthly Data'!O:O,Calculations!$C$116+MOD(D73,Calculations!$C$118))+Control!$C$7*Calculations!$C$84*INDEX('Monthly Data'!P:P,Calculations!$C$116+MOD(D73,Calculations!$C$118))+Control!$C$7*Calculations!$C$85*INDEX('Monthly Data'!Q:Q,Calculations!$C$116+MOD(D73,Calculations!$C$118))+(1-Control!$C$7*Calculations!$C$87)*INDEX('Monthly Data'!R:R,Calculations!$C$116+MOD(D73,Calculations!$C$118))</f>
        <v>-2.5419860972892394E-2</v>
      </c>
      <c r="DU73" s="86">
        <f ca="1">Control!$C$7*Calculations!$C$82*INDEX('Monthly Data'!N:N,Calculations!$C$116+MOD(E73,Calculations!$C$118))+Control!$C$7*Calculations!$C$83*INDEX('Monthly Data'!O:O,Calculations!$C$116+MOD(E73,Calculations!$C$118))+Control!$C$7*Calculations!$C$84*INDEX('Monthly Data'!P:P,Calculations!$C$116+MOD(E73,Calculations!$C$118))+Control!$C$7*Calculations!$C$85*INDEX('Monthly Data'!Q:Q,Calculations!$C$116+MOD(E73,Calculations!$C$118))+(1-Control!$C$7*Calculations!$C$87)*INDEX('Monthly Data'!R:R,Calculations!$C$116+MOD(E73,Calculations!$C$118))</f>
        <v>-2.4571433440223247E-2</v>
      </c>
      <c r="DV73" s="86">
        <f ca="1">Control!$C$7*Calculations!$C$82*INDEX('Monthly Data'!N:N,Calculations!$C$116+MOD(F73,Calculations!$C$118))+Control!$C$7*Calculations!$C$83*INDEX('Monthly Data'!O:O,Calculations!$C$116+MOD(F73,Calculations!$C$118))+Control!$C$7*Calculations!$C$84*INDEX('Monthly Data'!P:P,Calculations!$C$116+MOD(F73,Calculations!$C$118))+Control!$C$7*Calculations!$C$85*INDEX('Monthly Data'!Q:Q,Calculations!$C$116+MOD(F73,Calculations!$C$118))+(1-Control!$C$7*Calculations!$C$87)*INDEX('Monthly Data'!R:R,Calculations!$C$116+MOD(F73,Calculations!$C$118))</f>
        <v>5.3309355465453899E-3</v>
      </c>
      <c r="DW73" s="86">
        <f ca="1">Control!$C$7*Calculations!$C$82*INDEX('Monthly Data'!N:N,Calculations!$C$116+MOD(G73,Calculations!$C$118))+Control!$C$7*Calculations!$C$83*INDEX('Monthly Data'!O:O,Calculations!$C$116+MOD(G73,Calculations!$C$118))+Control!$C$7*Calculations!$C$84*INDEX('Monthly Data'!P:P,Calculations!$C$116+MOD(G73,Calculations!$C$118))+Control!$C$7*Calculations!$C$85*INDEX('Monthly Data'!Q:Q,Calculations!$C$116+MOD(G73,Calculations!$C$118))+(1-Control!$C$7*Calculations!$C$87)*INDEX('Monthly Data'!R:R,Calculations!$C$116+MOD(G73,Calculations!$C$118))</f>
        <v>-9.9526758408448549E-3</v>
      </c>
      <c r="DX73" s="86">
        <f ca="1">Control!$C$7*Calculations!$C$82*INDEX('Monthly Data'!N:N,Calculations!$C$116+MOD(H73,Calculations!$C$118))+Control!$C$7*Calculations!$C$83*INDEX('Monthly Data'!O:O,Calculations!$C$116+MOD(H73,Calculations!$C$118))+Control!$C$7*Calculations!$C$84*INDEX('Monthly Data'!P:P,Calculations!$C$116+MOD(H73,Calculations!$C$118))+Control!$C$7*Calculations!$C$85*INDEX('Monthly Data'!Q:Q,Calculations!$C$116+MOD(H73,Calculations!$C$118))+(1-Control!$C$7*Calculations!$C$87)*INDEX('Monthly Data'!R:R,Calculations!$C$116+MOD(H73,Calculations!$C$118))</f>
        <v>4.2795950888382334E-3</v>
      </c>
      <c r="DY73" s="86">
        <f ca="1">Control!$C$7*Calculations!$C$82*INDEX('Monthly Data'!N:N,Calculations!$C$116+MOD(I73,Calculations!$C$118))+Control!$C$7*Calculations!$C$83*INDEX('Monthly Data'!O:O,Calculations!$C$116+MOD(I73,Calculations!$C$118))+Control!$C$7*Calculations!$C$84*INDEX('Monthly Data'!P:P,Calculations!$C$116+MOD(I73,Calculations!$C$118))+Control!$C$7*Calculations!$C$85*INDEX('Monthly Data'!Q:Q,Calculations!$C$116+MOD(I73,Calculations!$C$118))+(1-Control!$C$7*Calculations!$C$87)*INDEX('Monthly Data'!R:R,Calculations!$C$116+MOD(I73,Calculations!$C$118))</f>
        <v>-2.4571433440223247E-2</v>
      </c>
      <c r="DZ73" s="86">
        <f ca="1">Control!$C$7*Calculations!$C$82*INDEX('Monthly Data'!N:N,Calculations!$C$116+MOD(J73,Calculations!$C$118))+Control!$C$7*Calculations!$C$83*INDEX('Monthly Data'!O:O,Calculations!$C$116+MOD(J73,Calculations!$C$118))+Control!$C$7*Calculations!$C$84*INDEX('Monthly Data'!P:P,Calculations!$C$116+MOD(J73,Calculations!$C$118))+Control!$C$7*Calculations!$C$85*INDEX('Monthly Data'!Q:Q,Calculations!$C$116+MOD(J73,Calculations!$C$118))+(1-Control!$C$7*Calculations!$C$87)*INDEX('Monthly Data'!R:R,Calculations!$C$116+MOD(J73,Calculations!$C$118))</f>
        <v>2.5325873776067674E-2</v>
      </c>
      <c r="EA73" s="86">
        <f ca="1">Control!$C$7*Calculations!$C$82*INDEX('Monthly Data'!N:N,Calculations!$C$116+MOD(K73,Calculations!$C$118))+Control!$C$7*Calculations!$C$83*INDEX('Monthly Data'!O:O,Calculations!$C$116+MOD(K73,Calculations!$C$118))+Control!$C$7*Calculations!$C$84*INDEX('Monthly Data'!P:P,Calculations!$C$116+MOD(K73,Calculations!$C$118))+Control!$C$7*Calculations!$C$85*INDEX('Monthly Data'!Q:Q,Calculations!$C$116+MOD(K73,Calculations!$C$118))+(1-Control!$C$7*Calculations!$C$87)*INDEX('Monthly Data'!R:R,Calculations!$C$116+MOD(K73,Calculations!$C$118))</f>
        <v>1.3423979074716584E-2</v>
      </c>
      <c r="EB73" s="86">
        <f ca="1">Control!$C$7*Calculations!$C$82*INDEX('Monthly Data'!N:N,Calculations!$C$116+MOD(L73,Calculations!$C$118))+Control!$C$7*Calculations!$C$83*INDEX('Monthly Data'!O:O,Calculations!$C$116+MOD(L73,Calculations!$C$118))+Control!$C$7*Calculations!$C$84*INDEX('Monthly Data'!P:P,Calculations!$C$116+MOD(L73,Calculations!$C$118))+Control!$C$7*Calculations!$C$85*INDEX('Monthly Data'!Q:Q,Calculations!$C$116+MOD(L73,Calculations!$C$118))+(1-Control!$C$7*Calculations!$C$87)*INDEX('Monthly Data'!R:R,Calculations!$C$116+MOD(L73,Calculations!$C$118))</f>
        <v>4.5735623984309991E-2</v>
      </c>
      <c r="EC73" s="86">
        <f ca="1">Control!$C$7*Calculations!$C$82*INDEX('Monthly Data'!N:N,Calculations!$C$116+MOD(M73,Calculations!$C$118))+Control!$C$7*Calculations!$C$83*INDEX('Monthly Data'!O:O,Calculations!$C$116+MOD(M73,Calculations!$C$118))+Control!$C$7*Calculations!$C$84*INDEX('Monthly Data'!P:P,Calculations!$C$116+MOD(M73,Calculations!$C$118))+Control!$C$7*Calculations!$C$85*INDEX('Monthly Data'!Q:Q,Calculations!$C$116+MOD(M73,Calculations!$C$118))+(1-Control!$C$7*Calculations!$C$87)*INDEX('Monthly Data'!R:R,Calculations!$C$116+MOD(M73,Calculations!$C$118))</f>
        <v>-2.5168357537820856E-4</v>
      </c>
      <c r="ED73" s="86">
        <f ca="1">Control!$C$7*Calculations!$C$82*INDEX('Monthly Data'!N:N,Calculations!$C$116+MOD(N73,Calculations!$C$118))+Control!$C$7*Calculations!$C$83*INDEX('Monthly Data'!O:O,Calculations!$C$116+MOD(N73,Calculations!$C$118))+Control!$C$7*Calculations!$C$84*INDEX('Monthly Data'!P:P,Calculations!$C$116+MOD(N73,Calculations!$C$118))+Control!$C$7*Calculations!$C$85*INDEX('Monthly Data'!Q:Q,Calculations!$C$116+MOD(N73,Calculations!$C$118))+(1-Control!$C$7*Calculations!$C$87)*INDEX('Monthly Data'!R:R,Calculations!$C$116+MOD(N73,Calculations!$C$118))</f>
        <v>-1.0485101266941802E-2</v>
      </c>
      <c r="EE73" s="86">
        <f ca="1">Control!$C$7*Calculations!$C$82*INDEX('Monthly Data'!N:N,Calculations!$C$116+MOD(O73,Calculations!$C$118))+Control!$C$7*Calculations!$C$83*INDEX('Monthly Data'!O:O,Calculations!$C$116+MOD(O73,Calculations!$C$118))+Control!$C$7*Calculations!$C$84*INDEX('Monthly Data'!P:P,Calculations!$C$116+MOD(O73,Calculations!$C$118))+Control!$C$7*Calculations!$C$85*INDEX('Monthly Data'!Q:Q,Calculations!$C$116+MOD(O73,Calculations!$C$118))+(1-Control!$C$7*Calculations!$C$87)*INDEX('Monthly Data'!R:R,Calculations!$C$116+MOD(O73,Calculations!$C$118))</f>
        <v>6.2631896128884862E-3</v>
      </c>
      <c r="EF73" s="86">
        <f ca="1">Control!$C$7*Calculations!$C$82*INDEX('Monthly Data'!N:N,Calculations!$C$116+MOD(P73,Calculations!$C$118))+Control!$C$7*Calculations!$C$83*INDEX('Monthly Data'!O:O,Calculations!$C$116+MOD(P73,Calculations!$C$118))+Control!$C$7*Calculations!$C$84*INDEX('Monthly Data'!P:P,Calculations!$C$116+MOD(P73,Calculations!$C$118))+Control!$C$7*Calculations!$C$85*INDEX('Monthly Data'!Q:Q,Calculations!$C$116+MOD(P73,Calculations!$C$118))+(1-Control!$C$7*Calculations!$C$87)*INDEX('Monthly Data'!R:R,Calculations!$C$116+MOD(P73,Calculations!$C$118))</f>
        <v>-2.072517756005474E-2</v>
      </c>
      <c r="EG73" s="86">
        <f ca="1">Control!$C$7*Calculations!$C$82*INDEX('Monthly Data'!N:N,Calculations!$C$116+MOD(Q73,Calculations!$C$118))+Control!$C$7*Calculations!$C$83*INDEX('Monthly Data'!O:O,Calculations!$C$116+MOD(Q73,Calculations!$C$118))+Control!$C$7*Calculations!$C$84*INDEX('Monthly Data'!P:P,Calculations!$C$116+MOD(Q73,Calculations!$C$118))+Control!$C$7*Calculations!$C$85*INDEX('Monthly Data'!Q:Q,Calculations!$C$116+MOD(Q73,Calculations!$C$118))+(1-Control!$C$7*Calculations!$C$87)*INDEX('Monthly Data'!R:R,Calculations!$C$116+MOD(Q73,Calculations!$C$118))</f>
        <v>-2.7490061308214487E-3</v>
      </c>
      <c r="EH73" s="86">
        <f ca="1">Control!$C$7*Calculations!$C$82*INDEX('Monthly Data'!N:N,Calculations!$C$116+MOD(R73,Calculations!$C$118))+Control!$C$7*Calculations!$C$83*INDEX('Monthly Data'!O:O,Calculations!$C$116+MOD(R73,Calculations!$C$118))+Control!$C$7*Calculations!$C$84*INDEX('Monthly Data'!P:P,Calculations!$C$116+MOD(R73,Calculations!$C$118))+Control!$C$7*Calculations!$C$85*INDEX('Monthly Data'!Q:Q,Calculations!$C$116+MOD(R73,Calculations!$C$118))+(1-Control!$C$7*Calculations!$C$87)*INDEX('Monthly Data'!R:R,Calculations!$C$116+MOD(R73,Calculations!$C$118))</f>
        <v>1.5108777406081684E-3</v>
      </c>
      <c r="EI73" s="86">
        <f ca="1">Control!$C$7*Calculations!$C$82*INDEX('Monthly Data'!N:N,Calculations!$C$116+MOD(S73,Calculations!$C$118))+Control!$C$7*Calculations!$C$83*INDEX('Monthly Data'!O:O,Calculations!$C$116+MOD(S73,Calculations!$C$118))+Control!$C$7*Calculations!$C$84*INDEX('Monthly Data'!P:P,Calculations!$C$116+MOD(S73,Calculations!$C$118))+Control!$C$7*Calculations!$C$85*INDEX('Monthly Data'!Q:Q,Calculations!$C$116+MOD(S73,Calculations!$C$118))+(1-Control!$C$7*Calculations!$C$87)*INDEX('Monthly Data'!R:R,Calculations!$C$116+MOD(S73,Calculations!$C$118))</f>
        <v>1.1809891087585166E-2</v>
      </c>
      <c r="EJ73" s="86">
        <f ca="1">Control!$C$7*Calculations!$C$82*INDEX('Monthly Data'!N:N,Calculations!$C$116+MOD(T73,Calculations!$C$118))+Control!$C$7*Calculations!$C$83*INDEX('Monthly Data'!O:O,Calculations!$C$116+MOD(T73,Calculations!$C$118))+Control!$C$7*Calculations!$C$84*INDEX('Monthly Data'!P:P,Calculations!$C$116+MOD(T73,Calculations!$C$118))+Control!$C$7*Calculations!$C$85*INDEX('Monthly Data'!Q:Q,Calculations!$C$116+MOD(T73,Calculations!$C$118))+(1-Control!$C$7*Calculations!$C$87)*INDEX('Monthly Data'!R:R,Calculations!$C$116+MOD(T73,Calculations!$C$118))</f>
        <v>-1.9947061878162777E-2</v>
      </c>
      <c r="EK73" s="86">
        <f ca="1">Control!$C$7*Calculations!$C$82*INDEX('Monthly Data'!N:N,Calculations!$C$116+MOD(U73,Calculations!$C$118))+Control!$C$7*Calculations!$C$83*INDEX('Monthly Data'!O:O,Calculations!$C$116+MOD(U73,Calculations!$C$118))+Control!$C$7*Calculations!$C$84*INDEX('Monthly Data'!P:P,Calculations!$C$116+MOD(U73,Calculations!$C$118))+Control!$C$7*Calculations!$C$85*INDEX('Monthly Data'!Q:Q,Calculations!$C$116+MOD(U73,Calculations!$C$118))+(1-Control!$C$7*Calculations!$C$87)*INDEX('Monthly Data'!R:R,Calculations!$C$116+MOD(U73,Calculations!$C$118))</f>
        <v>3.1011313347584085E-2</v>
      </c>
      <c r="EL73" s="86">
        <f ca="1">Control!$C$7*Calculations!$C$82*INDEX('Monthly Data'!N:N,Calculations!$C$116+MOD(V73,Calculations!$C$118))+Control!$C$7*Calculations!$C$83*INDEX('Monthly Data'!O:O,Calculations!$C$116+MOD(V73,Calculations!$C$118))+Control!$C$7*Calculations!$C$84*INDEX('Monthly Data'!P:P,Calculations!$C$116+MOD(V73,Calculations!$C$118))+Control!$C$7*Calculations!$C$85*INDEX('Monthly Data'!Q:Q,Calculations!$C$116+MOD(V73,Calculations!$C$118))+(1-Control!$C$7*Calculations!$C$87)*INDEX('Monthly Data'!R:R,Calculations!$C$116+MOD(V73,Calculations!$C$118))</f>
        <v>2.4842166689046628E-2</v>
      </c>
      <c r="EM73" s="86">
        <f ca="1">Control!$C$7*Calculations!$C$82*INDEX('Monthly Data'!N:N,Calculations!$C$116+MOD(W73,Calculations!$C$118))+Control!$C$7*Calculations!$C$83*INDEX('Monthly Data'!O:O,Calculations!$C$116+MOD(W73,Calculations!$C$118))+Control!$C$7*Calculations!$C$84*INDEX('Monthly Data'!P:P,Calculations!$C$116+MOD(W73,Calculations!$C$118))+Control!$C$7*Calculations!$C$85*INDEX('Monthly Data'!Q:Q,Calculations!$C$116+MOD(W73,Calculations!$C$118))+(1-Control!$C$7*Calculations!$C$87)*INDEX('Monthly Data'!R:R,Calculations!$C$116+MOD(W73,Calculations!$C$118))</f>
        <v>-7.4084874653726545E-3</v>
      </c>
      <c r="EN73" s="86">
        <f ca="1">Control!$C$7*Calculations!$C$82*INDEX('Monthly Data'!N:N,Calculations!$C$116+MOD(X73,Calculations!$C$118))+Control!$C$7*Calculations!$C$83*INDEX('Monthly Data'!O:O,Calculations!$C$116+MOD(X73,Calculations!$C$118))+Control!$C$7*Calculations!$C$84*INDEX('Monthly Data'!P:P,Calculations!$C$116+MOD(X73,Calculations!$C$118))+Control!$C$7*Calculations!$C$85*INDEX('Monthly Data'!Q:Q,Calculations!$C$116+MOD(X73,Calculations!$C$118))+(1-Control!$C$7*Calculations!$C$87)*INDEX('Monthly Data'!R:R,Calculations!$C$116+MOD(X73,Calculations!$C$118))</f>
        <v>2.9708469559001142E-2</v>
      </c>
      <c r="EO73" s="86">
        <f ca="1">Control!$C$7*Calculations!$C$82*INDEX('Monthly Data'!N:N,Calculations!$C$116+MOD(Y73,Calculations!$C$118))+Control!$C$7*Calculations!$C$83*INDEX('Monthly Data'!O:O,Calculations!$C$116+MOD(Y73,Calculations!$C$118))+Control!$C$7*Calculations!$C$84*INDEX('Monthly Data'!P:P,Calculations!$C$116+MOD(Y73,Calculations!$C$118))+Control!$C$7*Calculations!$C$85*INDEX('Monthly Data'!Q:Q,Calculations!$C$116+MOD(Y73,Calculations!$C$118))+(1-Control!$C$7*Calculations!$C$87)*INDEX('Monthly Data'!R:R,Calculations!$C$116+MOD(Y73,Calculations!$C$118))</f>
        <v>1.7361594973213587E-2</v>
      </c>
      <c r="EP73" s="86">
        <f ca="1">Control!$C$7*Calculations!$C$82*INDEX('Monthly Data'!N:N,Calculations!$C$116+MOD(Z73,Calculations!$C$118))+Control!$C$7*Calculations!$C$83*INDEX('Monthly Data'!O:O,Calculations!$C$116+MOD(Z73,Calculations!$C$118))+Control!$C$7*Calculations!$C$84*INDEX('Monthly Data'!P:P,Calculations!$C$116+MOD(Z73,Calculations!$C$118))+Control!$C$7*Calculations!$C$85*INDEX('Monthly Data'!Q:Q,Calculations!$C$116+MOD(Z73,Calculations!$C$118))+(1-Control!$C$7*Calculations!$C$87)*INDEX('Monthly Data'!R:R,Calculations!$C$116+MOD(Z73,Calculations!$C$118))</f>
        <v>3.127051071655923E-3</v>
      </c>
      <c r="EQ73" s="86">
        <f ca="1">Control!$C$7*Calculations!$C$82*INDEX('Monthly Data'!N:N,Calculations!$C$116+MOD(AA73,Calculations!$C$118))+Control!$C$7*Calculations!$C$83*INDEX('Monthly Data'!O:O,Calculations!$C$116+MOD(AA73,Calculations!$C$118))+Control!$C$7*Calculations!$C$84*INDEX('Monthly Data'!P:P,Calculations!$C$116+MOD(AA73,Calculations!$C$118))+Control!$C$7*Calculations!$C$85*INDEX('Monthly Data'!Q:Q,Calculations!$C$116+MOD(AA73,Calculations!$C$118))+(1-Control!$C$7*Calculations!$C$87)*INDEX('Monthly Data'!R:R,Calculations!$C$116+MOD(AA73,Calculations!$C$118))</f>
        <v>9.5791276036140301E-3</v>
      </c>
      <c r="ER73" s="86">
        <f ca="1">Control!$C$7*Calculations!$C$82*INDEX('Monthly Data'!N:N,Calculations!$C$116+MOD(AB73,Calculations!$C$118))+Control!$C$7*Calculations!$C$83*INDEX('Monthly Data'!O:O,Calculations!$C$116+MOD(AB73,Calculations!$C$118))+Control!$C$7*Calculations!$C$84*INDEX('Monthly Data'!P:P,Calculations!$C$116+MOD(AB73,Calculations!$C$118))+Control!$C$7*Calculations!$C$85*INDEX('Monthly Data'!Q:Q,Calculations!$C$116+MOD(AB73,Calculations!$C$118))+(1-Control!$C$7*Calculations!$C$87)*INDEX('Monthly Data'!R:R,Calculations!$C$116+MOD(AB73,Calculations!$C$118))</f>
        <v>1.0921298083007208E-2</v>
      </c>
      <c r="ES73" s="86">
        <f ca="1">Control!$C$7*Calculations!$C$82*INDEX('Monthly Data'!N:N,Calculations!$C$116+MOD(AC73,Calculations!$C$118))+Control!$C$7*Calculations!$C$83*INDEX('Monthly Data'!O:O,Calculations!$C$116+MOD(AC73,Calculations!$C$118))+Control!$C$7*Calculations!$C$84*INDEX('Monthly Data'!P:P,Calculations!$C$116+MOD(AC73,Calculations!$C$118))+Control!$C$7*Calculations!$C$85*INDEX('Monthly Data'!Q:Q,Calculations!$C$116+MOD(AC73,Calculations!$C$118))+(1-Control!$C$7*Calculations!$C$87)*INDEX('Monthly Data'!R:R,Calculations!$C$116+MOD(AC73,Calculations!$C$118))</f>
        <v>-3.53368065312233E-2</v>
      </c>
      <c r="ET73" s="86">
        <f ca="1">Control!$C$7*Calculations!$C$82*INDEX('Monthly Data'!N:N,Calculations!$C$116+MOD(AD73,Calculations!$C$118))+Control!$C$7*Calculations!$C$83*INDEX('Monthly Data'!O:O,Calculations!$C$116+MOD(AD73,Calculations!$C$118))+Control!$C$7*Calculations!$C$84*INDEX('Monthly Data'!P:P,Calculations!$C$116+MOD(AD73,Calculations!$C$118))+Control!$C$7*Calculations!$C$85*INDEX('Monthly Data'!Q:Q,Calculations!$C$116+MOD(AD73,Calculations!$C$118))+(1-Control!$C$7*Calculations!$C$87)*INDEX('Monthly Data'!R:R,Calculations!$C$116+MOD(AD73,Calculations!$C$118))</f>
        <v>2.766281641786093E-2</v>
      </c>
      <c r="EU73" s="86">
        <f ca="1">Control!$C$7*Calculations!$C$82*INDEX('Monthly Data'!N:N,Calculations!$C$116+MOD(AE73,Calculations!$C$118))+Control!$C$7*Calculations!$C$83*INDEX('Monthly Data'!O:O,Calculations!$C$116+MOD(AE73,Calculations!$C$118))+Control!$C$7*Calculations!$C$84*INDEX('Monthly Data'!P:P,Calculations!$C$116+MOD(AE73,Calculations!$C$118))+Control!$C$7*Calculations!$C$85*INDEX('Monthly Data'!Q:Q,Calculations!$C$116+MOD(AE73,Calculations!$C$118))+(1-Control!$C$7*Calculations!$C$87)*INDEX('Monthly Data'!R:R,Calculations!$C$116+MOD(AE73,Calculations!$C$118))</f>
        <v>3.4808428836917149E-3</v>
      </c>
      <c r="EV73" s="86">
        <f ca="1">Control!$C$7*Calculations!$C$82*INDEX('Monthly Data'!N:N,Calculations!$C$116+MOD(AF73,Calculations!$C$118))+Control!$C$7*Calculations!$C$83*INDEX('Monthly Data'!O:O,Calculations!$C$116+MOD(AF73,Calculations!$C$118))+Control!$C$7*Calculations!$C$84*INDEX('Monthly Data'!P:P,Calculations!$C$116+MOD(AF73,Calculations!$C$118))+Control!$C$7*Calculations!$C$85*INDEX('Monthly Data'!Q:Q,Calculations!$C$116+MOD(AF73,Calculations!$C$118))+(1-Control!$C$7*Calculations!$C$87)*INDEX('Monthly Data'!R:R,Calculations!$C$116+MOD(AF73,Calculations!$C$118))</f>
        <v>6.3250222980707482E-3</v>
      </c>
      <c r="EW73" s="86">
        <f ca="1">Control!$C$7*Calculations!$C$82*INDEX('Monthly Data'!N:N,Calculations!$C$116+MOD(AG73,Calculations!$C$118))+Control!$C$7*Calculations!$C$83*INDEX('Monthly Data'!O:O,Calculations!$C$116+MOD(AG73,Calculations!$C$118))+Control!$C$7*Calculations!$C$84*INDEX('Monthly Data'!P:P,Calculations!$C$116+MOD(AG73,Calculations!$C$118))+Control!$C$7*Calculations!$C$85*INDEX('Monthly Data'!Q:Q,Calculations!$C$116+MOD(AG73,Calculations!$C$118))+(1-Control!$C$7*Calculations!$C$87)*INDEX('Monthly Data'!R:R,Calculations!$C$116+MOD(AG73,Calculations!$C$118))</f>
        <v>2.2757992058453024E-3</v>
      </c>
      <c r="EX73" s="86">
        <f ca="1">Control!$C$7*Calculations!$C$82*INDEX('Monthly Data'!N:N,Calculations!$C$116+MOD(AH73,Calculations!$C$118))+Control!$C$7*Calculations!$C$83*INDEX('Monthly Data'!O:O,Calculations!$C$116+MOD(AH73,Calculations!$C$118))+Control!$C$7*Calculations!$C$84*INDEX('Monthly Data'!P:P,Calculations!$C$116+MOD(AH73,Calculations!$C$118))+Control!$C$7*Calculations!$C$85*INDEX('Monthly Data'!Q:Q,Calculations!$C$116+MOD(AH73,Calculations!$C$118))+(1-Control!$C$7*Calculations!$C$87)*INDEX('Monthly Data'!R:R,Calculations!$C$116+MOD(AH73,Calculations!$C$118))</f>
        <v>1.046389543479892E-2</v>
      </c>
      <c r="EY73" s="86">
        <f ca="1">Control!$C$7*Calculations!$C$82*INDEX('Monthly Data'!N:N,Calculations!$C$116+MOD(AI73,Calculations!$C$118))+Control!$C$7*Calculations!$C$83*INDEX('Monthly Data'!O:O,Calculations!$C$116+MOD(AI73,Calculations!$C$118))+Control!$C$7*Calculations!$C$84*INDEX('Monthly Data'!P:P,Calculations!$C$116+MOD(AI73,Calculations!$C$118))+Control!$C$7*Calculations!$C$85*INDEX('Monthly Data'!Q:Q,Calculations!$C$116+MOD(AI73,Calculations!$C$118))+(1-Control!$C$7*Calculations!$C$87)*INDEX('Monthly Data'!R:R,Calculations!$C$116+MOD(AI73,Calculations!$C$118))</f>
        <v>-1.880155173376722E-2</v>
      </c>
      <c r="EZ73" s="86">
        <f ca="1">Control!$C$7*Calculations!$C$82*INDEX('Monthly Data'!N:N,Calculations!$C$116+MOD(AJ73,Calculations!$C$118))+Control!$C$7*Calculations!$C$83*INDEX('Monthly Data'!O:O,Calculations!$C$116+MOD(AJ73,Calculations!$C$118))+Control!$C$7*Calculations!$C$84*INDEX('Monthly Data'!P:P,Calculations!$C$116+MOD(AJ73,Calculations!$C$118))+Control!$C$7*Calculations!$C$85*INDEX('Monthly Data'!Q:Q,Calculations!$C$116+MOD(AJ73,Calculations!$C$118))+(1-Control!$C$7*Calculations!$C$87)*INDEX('Monthly Data'!R:R,Calculations!$C$116+MOD(AJ73,Calculations!$C$118))</f>
        <v>-2.0259958308006688E-2</v>
      </c>
      <c r="FA73" s="86">
        <f ca="1">Control!$C$7*Calculations!$C$82*INDEX('Monthly Data'!N:N,Calculations!$C$116+MOD(AK73,Calculations!$C$118))+Control!$C$7*Calculations!$C$83*INDEX('Monthly Data'!O:O,Calculations!$C$116+MOD(AK73,Calculations!$C$118))+Control!$C$7*Calculations!$C$84*INDEX('Monthly Data'!P:P,Calculations!$C$116+MOD(AK73,Calculations!$C$118))+Control!$C$7*Calculations!$C$85*INDEX('Monthly Data'!Q:Q,Calculations!$C$116+MOD(AK73,Calculations!$C$118))+(1-Control!$C$7*Calculations!$C$87)*INDEX('Monthly Data'!R:R,Calculations!$C$116+MOD(AK73,Calculations!$C$118))</f>
        <v>1.1704119272391494E-2</v>
      </c>
      <c r="FB73" s="86">
        <f ca="1">Control!$C$7*Calculations!$C$82*INDEX('Monthly Data'!N:N,Calculations!$C$116+MOD(AL73,Calculations!$C$118))+Control!$C$7*Calculations!$C$83*INDEX('Monthly Data'!O:O,Calculations!$C$116+MOD(AL73,Calculations!$C$118))+Control!$C$7*Calculations!$C$84*INDEX('Monthly Data'!P:P,Calculations!$C$116+MOD(AL73,Calculations!$C$118))+Control!$C$7*Calculations!$C$85*INDEX('Monthly Data'!Q:Q,Calculations!$C$116+MOD(AL73,Calculations!$C$118))+(1-Control!$C$7*Calculations!$C$87)*INDEX('Monthly Data'!R:R,Calculations!$C$116+MOD(AL73,Calculations!$C$118))</f>
        <v>9.9787204839310462E-3</v>
      </c>
      <c r="FC73" s="86">
        <f ca="1">Control!$C$7*Calculations!$C$82*INDEX('Monthly Data'!N:N,Calculations!$C$116+MOD(AM73,Calculations!$C$118))+Control!$C$7*Calculations!$C$83*INDEX('Monthly Data'!O:O,Calculations!$C$116+MOD(AM73,Calculations!$C$118))+Control!$C$7*Calculations!$C$84*INDEX('Monthly Data'!P:P,Calculations!$C$116+MOD(AM73,Calculations!$C$118))+Control!$C$7*Calculations!$C$85*INDEX('Monthly Data'!Q:Q,Calculations!$C$116+MOD(AM73,Calculations!$C$118))+(1-Control!$C$7*Calculations!$C$87)*INDEX('Monthly Data'!R:R,Calculations!$C$116+MOD(AM73,Calculations!$C$118))</f>
        <v>7.7184133340106598E-3</v>
      </c>
      <c r="FD73" s="86">
        <f ca="1">Control!$C$7*Calculations!$C$82*INDEX('Monthly Data'!N:N,Calculations!$C$116+MOD(AN73,Calculations!$C$118))+Control!$C$7*Calculations!$C$83*INDEX('Monthly Data'!O:O,Calculations!$C$116+MOD(AN73,Calculations!$C$118))+Control!$C$7*Calculations!$C$84*INDEX('Monthly Data'!P:P,Calculations!$C$116+MOD(AN73,Calculations!$C$118))+Control!$C$7*Calculations!$C$85*INDEX('Monthly Data'!Q:Q,Calculations!$C$116+MOD(AN73,Calculations!$C$118))+(1-Control!$C$7*Calculations!$C$87)*INDEX('Monthly Data'!R:R,Calculations!$C$116+MOD(AN73,Calculations!$C$118))</f>
        <v>-2.7490061308214487E-3</v>
      </c>
      <c r="FE73" s="86">
        <f ca="1">Control!$C$7*Calculations!$C$82*INDEX('Monthly Data'!N:N,Calculations!$C$116+MOD(AO73,Calculations!$C$118))+Control!$C$7*Calculations!$C$83*INDEX('Monthly Data'!O:O,Calculations!$C$116+MOD(AO73,Calculations!$C$118))+Control!$C$7*Calculations!$C$84*INDEX('Monthly Data'!P:P,Calculations!$C$116+MOD(AO73,Calculations!$C$118))+Control!$C$7*Calculations!$C$85*INDEX('Monthly Data'!Q:Q,Calculations!$C$116+MOD(AO73,Calculations!$C$118))+(1-Control!$C$7*Calculations!$C$87)*INDEX('Monthly Data'!R:R,Calculations!$C$116+MOD(AO73,Calculations!$C$118))</f>
        <v>4.2795950888382334E-3</v>
      </c>
      <c r="FF73" s="86">
        <f ca="1">Control!$C$7*Calculations!$C$82*INDEX('Monthly Data'!N:N,Calculations!$C$116+MOD(AP73,Calculations!$C$118))+Control!$C$7*Calculations!$C$83*INDEX('Monthly Data'!O:O,Calculations!$C$116+MOD(AP73,Calculations!$C$118))+Control!$C$7*Calculations!$C$84*INDEX('Monthly Data'!P:P,Calculations!$C$116+MOD(AP73,Calculations!$C$118))+Control!$C$7*Calculations!$C$85*INDEX('Monthly Data'!Q:Q,Calculations!$C$116+MOD(AP73,Calculations!$C$118))+(1-Control!$C$7*Calculations!$C$87)*INDEX('Monthly Data'!R:R,Calculations!$C$116+MOD(AP73,Calculations!$C$118))</f>
        <v>-9.839093431862074E-3</v>
      </c>
      <c r="FG73" s="86">
        <f ca="1">Control!$C$7*Calculations!$C$82*INDEX('Monthly Data'!N:N,Calculations!$C$116+MOD(AQ73,Calculations!$C$118))+Control!$C$7*Calculations!$C$83*INDEX('Monthly Data'!O:O,Calculations!$C$116+MOD(AQ73,Calculations!$C$118))+Control!$C$7*Calculations!$C$84*INDEX('Monthly Data'!P:P,Calculations!$C$116+MOD(AQ73,Calculations!$C$118))+Control!$C$7*Calculations!$C$85*INDEX('Monthly Data'!Q:Q,Calculations!$C$116+MOD(AQ73,Calculations!$C$118))+(1-Control!$C$7*Calculations!$C$87)*INDEX('Monthly Data'!R:R,Calculations!$C$116+MOD(AQ73,Calculations!$C$118))</f>
        <v>-2.6378232493851243E-2</v>
      </c>
      <c r="FH73" s="86">
        <f ca="1">Control!$C$7*Calculations!$C$82*INDEX('Monthly Data'!N:N,Calculations!$C$116+MOD(AR73,Calculations!$C$118))+Control!$C$7*Calculations!$C$83*INDEX('Monthly Data'!O:O,Calculations!$C$116+MOD(AR73,Calculations!$C$118))+Control!$C$7*Calculations!$C$84*INDEX('Monthly Data'!P:P,Calculations!$C$116+MOD(AR73,Calculations!$C$118))+Control!$C$7*Calculations!$C$85*INDEX('Monthly Data'!Q:Q,Calculations!$C$116+MOD(AR73,Calculations!$C$118))+(1-Control!$C$7*Calculations!$C$87)*INDEX('Monthly Data'!R:R,Calculations!$C$116+MOD(AR73,Calculations!$C$118))</f>
        <v>-1.9947061878162777E-2</v>
      </c>
      <c r="FI73" s="86">
        <f ca="1">Control!$C$7*Calculations!$C$82*INDEX('Monthly Data'!N:N,Calculations!$C$116+MOD(AS73,Calculations!$C$118))+Control!$C$7*Calculations!$C$83*INDEX('Monthly Data'!O:O,Calculations!$C$116+MOD(AS73,Calculations!$C$118))+Control!$C$7*Calculations!$C$84*INDEX('Monthly Data'!P:P,Calculations!$C$116+MOD(AS73,Calculations!$C$118))+Control!$C$7*Calculations!$C$85*INDEX('Monthly Data'!Q:Q,Calculations!$C$116+MOD(AS73,Calculations!$C$118))+(1-Control!$C$7*Calculations!$C$87)*INDEX('Monthly Data'!R:R,Calculations!$C$116+MOD(AS73,Calculations!$C$118))</f>
        <v>1.5758278480433856E-2</v>
      </c>
      <c r="FJ73" s="86">
        <f ca="1">Control!$C$7*Calculations!$C$82*INDEX('Monthly Data'!N:N,Calculations!$C$116+MOD(AT73,Calculations!$C$118))+Control!$C$7*Calculations!$C$83*INDEX('Monthly Data'!O:O,Calculations!$C$116+MOD(AT73,Calculations!$C$118))+Control!$C$7*Calculations!$C$84*INDEX('Monthly Data'!P:P,Calculations!$C$116+MOD(AT73,Calculations!$C$118))+Control!$C$7*Calculations!$C$85*INDEX('Monthly Data'!Q:Q,Calculations!$C$116+MOD(AT73,Calculations!$C$118))+(1-Control!$C$7*Calculations!$C$87)*INDEX('Monthly Data'!R:R,Calculations!$C$116+MOD(AT73,Calculations!$C$118))</f>
        <v>4.4327772793586687E-3</v>
      </c>
      <c r="FK73" s="86">
        <f ca="1">Control!$C$7*Calculations!$C$82*INDEX('Monthly Data'!N:N,Calculations!$C$116+MOD(AU73,Calculations!$C$118))+Control!$C$7*Calculations!$C$83*INDEX('Monthly Data'!O:O,Calculations!$C$116+MOD(AU73,Calculations!$C$118))+Control!$C$7*Calculations!$C$84*INDEX('Monthly Data'!P:P,Calculations!$C$116+MOD(AU73,Calculations!$C$118))+Control!$C$7*Calculations!$C$85*INDEX('Monthly Data'!Q:Q,Calculations!$C$116+MOD(AU73,Calculations!$C$118))+(1-Control!$C$7*Calculations!$C$87)*INDEX('Monthly Data'!R:R,Calculations!$C$116+MOD(AU73,Calculations!$C$118))</f>
        <v>2.377894462657602E-2</v>
      </c>
      <c r="FL73" s="86">
        <f ca="1">Control!$C$7*Calculations!$C$82*INDEX('Monthly Data'!N:N,Calculations!$C$116+MOD(AV73,Calculations!$C$118))+Control!$C$7*Calculations!$C$83*INDEX('Monthly Data'!O:O,Calculations!$C$116+MOD(AV73,Calculations!$C$118))+Control!$C$7*Calculations!$C$84*INDEX('Monthly Data'!P:P,Calculations!$C$116+MOD(AV73,Calculations!$C$118))+Control!$C$7*Calculations!$C$85*INDEX('Monthly Data'!Q:Q,Calculations!$C$116+MOD(AV73,Calculations!$C$118))+(1-Control!$C$7*Calculations!$C$87)*INDEX('Monthly Data'!R:R,Calculations!$C$116+MOD(AV73,Calculations!$C$118))</f>
        <v>3.9251937367756782E-3</v>
      </c>
      <c r="FM73" s="86">
        <f ca="1">Control!$C$7*Calculations!$C$82*INDEX('Monthly Data'!N:N,Calculations!$C$116+MOD(AW73,Calculations!$C$118))+Control!$C$7*Calculations!$C$83*INDEX('Monthly Data'!O:O,Calculations!$C$116+MOD(AW73,Calculations!$C$118))+Control!$C$7*Calculations!$C$84*INDEX('Monthly Data'!P:P,Calculations!$C$116+MOD(AW73,Calculations!$C$118))+Control!$C$7*Calculations!$C$85*INDEX('Monthly Data'!Q:Q,Calculations!$C$116+MOD(AW73,Calculations!$C$118))+(1-Control!$C$7*Calculations!$C$87)*INDEX('Monthly Data'!R:R,Calculations!$C$116+MOD(AW73,Calculations!$C$118))</f>
        <v>6.6954569943530936E-3</v>
      </c>
      <c r="FN73" s="86">
        <f ca="1">Control!$C$7*Calculations!$C$82*INDEX('Monthly Data'!N:N,Calculations!$C$116+MOD(AX73,Calculations!$C$118))+Control!$C$7*Calculations!$C$83*INDEX('Monthly Data'!O:O,Calculations!$C$116+MOD(AX73,Calculations!$C$118))+Control!$C$7*Calculations!$C$84*INDEX('Monthly Data'!P:P,Calculations!$C$116+MOD(AX73,Calculations!$C$118))+Control!$C$7*Calculations!$C$85*INDEX('Monthly Data'!Q:Q,Calculations!$C$116+MOD(AX73,Calculations!$C$118))+(1-Control!$C$7*Calculations!$C$87)*INDEX('Monthly Data'!R:R,Calculations!$C$116+MOD(AX73,Calculations!$C$118))</f>
        <v>-9.8327855560634558E-3</v>
      </c>
      <c r="FO73" s="86">
        <f ca="1">Control!$C$7*Calculations!$C$82*INDEX('Monthly Data'!N:N,Calculations!$C$116+MOD(AY73,Calculations!$C$118))+Control!$C$7*Calculations!$C$83*INDEX('Monthly Data'!O:O,Calculations!$C$116+MOD(AY73,Calculations!$C$118))+Control!$C$7*Calculations!$C$84*INDEX('Monthly Data'!P:P,Calculations!$C$116+MOD(AY73,Calculations!$C$118))+Control!$C$7*Calculations!$C$85*INDEX('Monthly Data'!Q:Q,Calculations!$C$116+MOD(AY73,Calculations!$C$118))+(1-Control!$C$7*Calculations!$C$87)*INDEX('Monthly Data'!R:R,Calculations!$C$116+MOD(AY73,Calculations!$C$118))</f>
        <v>-1.6546126717384396E-2</v>
      </c>
      <c r="FP73" s="86">
        <f ca="1">Control!$C$7*Calculations!$C$82*INDEX('Monthly Data'!N:N,Calculations!$C$116+MOD(AZ73,Calculations!$C$118))+Control!$C$7*Calculations!$C$83*INDEX('Monthly Data'!O:O,Calculations!$C$116+MOD(AZ73,Calculations!$C$118))+Control!$C$7*Calculations!$C$84*INDEX('Monthly Data'!P:P,Calculations!$C$116+MOD(AZ73,Calculations!$C$118))+Control!$C$7*Calculations!$C$85*INDEX('Monthly Data'!Q:Q,Calculations!$C$116+MOD(AZ73,Calculations!$C$118))+(1-Control!$C$7*Calculations!$C$87)*INDEX('Monthly Data'!R:R,Calculations!$C$116+MOD(AZ73,Calculations!$C$118))</f>
        <v>2.3852824346838646E-2</v>
      </c>
      <c r="FQ73" s="86">
        <f ca="1">Control!$C$7*Calculations!$C$82*INDEX('Monthly Data'!N:N,Calculations!$C$116+MOD(BA73,Calculations!$C$118))+Control!$C$7*Calculations!$C$83*INDEX('Monthly Data'!O:O,Calculations!$C$116+MOD(BA73,Calculations!$C$118))+Control!$C$7*Calculations!$C$84*INDEX('Monthly Data'!P:P,Calculations!$C$116+MOD(BA73,Calculations!$C$118))+Control!$C$7*Calculations!$C$85*INDEX('Monthly Data'!Q:Q,Calculations!$C$116+MOD(BA73,Calculations!$C$118))+(1-Control!$C$7*Calculations!$C$87)*INDEX('Monthly Data'!R:R,Calculations!$C$116+MOD(BA73,Calculations!$C$118))</f>
        <v>8.3814116887657771E-3</v>
      </c>
      <c r="FR73" s="86">
        <f ca="1">Control!$C$7*Calculations!$C$82*INDEX('Monthly Data'!N:N,Calculations!$C$116+MOD(BB73,Calculations!$C$118))+Control!$C$7*Calculations!$C$83*INDEX('Monthly Data'!O:O,Calculations!$C$116+MOD(BB73,Calculations!$C$118))+Control!$C$7*Calculations!$C$84*INDEX('Monthly Data'!P:P,Calculations!$C$116+MOD(BB73,Calculations!$C$118))+Control!$C$7*Calculations!$C$85*INDEX('Monthly Data'!Q:Q,Calculations!$C$116+MOD(BB73,Calculations!$C$118))+(1-Control!$C$7*Calculations!$C$87)*INDEX('Monthly Data'!R:R,Calculations!$C$116+MOD(BB73,Calculations!$C$118))</f>
        <v>-7.4084874653726545E-3</v>
      </c>
      <c r="FS73" s="86">
        <f ca="1">Control!$C$7*Calculations!$C$82*INDEX('Monthly Data'!N:N,Calculations!$C$116+MOD(BC73,Calculations!$C$118))+Control!$C$7*Calculations!$C$83*INDEX('Monthly Data'!O:O,Calculations!$C$116+MOD(BC73,Calculations!$C$118))+Control!$C$7*Calculations!$C$84*INDEX('Monthly Data'!P:P,Calculations!$C$116+MOD(BC73,Calculations!$C$118))+Control!$C$7*Calculations!$C$85*INDEX('Monthly Data'!Q:Q,Calculations!$C$116+MOD(BC73,Calculations!$C$118))+(1-Control!$C$7*Calculations!$C$87)*INDEX('Monthly Data'!R:R,Calculations!$C$116+MOD(BC73,Calculations!$C$118))</f>
        <v>-1.5984879994281095E-2</v>
      </c>
      <c r="FT73" s="86">
        <f ca="1">Control!$C$7*Calculations!$C$82*INDEX('Monthly Data'!N:N,Calculations!$C$116+MOD(BD73,Calculations!$C$118))+Control!$C$7*Calculations!$C$83*INDEX('Monthly Data'!O:O,Calculations!$C$116+MOD(BD73,Calculations!$C$118))+Control!$C$7*Calculations!$C$84*INDEX('Monthly Data'!P:P,Calculations!$C$116+MOD(BD73,Calculations!$C$118))+Control!$C$7*Calculations!$C$85*INDEX('Monthly Data'!Q:Q,Calculations!$C$116+MOD(BD73,Calculations!$C$118))+(1-Control!$C$7*Calculations!$C$87)*INDEX('Monthly Data'!R:R,Calculations!$C$116+MOD(BD73,Calculations!$C$118))</f>
        <v>3.5231336013669103E-2</v>
      </c>
      <c r="FU73" s="86">
        <f ca="1">Control!$C$7*Calculations!$C$82*INDEX('Monthly Data'!N:N,Calculations!$C$116+MOD(BE73,Calculations!$C$118))+Control!$C$7*Calculations!$C$83*INDEX('Monthly Data'!O:O,Calculations!$C$116+MOD(BE73,Calculations!$C$118))+Control!$C$7*Calculations!$C$84*INDEX('Monthly Data'!P:P,Calculations!$C$116+MOD(BE73,Calculations!$C$118))+Control!$C$7*Calculations!$C$85*INDEX('Monthly Data'!Q:Q,Calculations!$C$116+MOD(BE73,Calculations!$C$118))+(1-Control!$C$7*Calculations!$C$87)*INDEX('Monthly Data'!R:R,Calculations!$C$116+MOD(BE73,Calculations!$C$118))</f>
        <v>1.1106855739851785E-2</v>
      </c>
      <c r="FV73" s="86">
        <f ca="1">Control!$C$7*Calculations!$C$82*INDEX('Monthly Data'!N:N,Calculations!$C$116+MOD(BF73,Calculations!$C$118))+Control!$C$7*Calculations!$C$83*INDEX('Monthly Data'!O:O,Calculations!$C$116+MOD(BF73,Calculations!$C$118))+Control!$C$7*Calculations!$C$84*INDEX('Monthly Data'!P:P,Calculations!$C$116+MOD(BF73,Calculations!$C$118))+Control!$C$7*Calculations!$C$85*INDEX('Monthly Data'!Q:Q,Calculations!$C$116+MOD(BF73,Calculations!$C$118))+(1-Control!$C$7*Calculations!$C$87)*INDEX('Monthly Data'!R:R,Calculations!$C$116+MOD(BF73,Calculations!$C$118))</f>
        <v>-9.839093431862074E-3</v>
      </c>
      <c r="FW73" s="86">
        <f ca="1">Control!$C$7*Calculations!$C$82*INDEX('Monthly Data'!N:N,Calculations!$C$116+MOD(BG73,Calculations!$C$118))+Control!$C$7*Calculations!$C$83*INDEX('Monthly Data'!O:O,Calculations!$C$116+MOD(BG73,Calculations!$C$118))+Control!$C$7*Calculations!$C$84*INDEX('Monthly Data'!P:P,Calculations!$C$116+MOD(BG73,Calculations!$C$118))+Control!$C$7*Calculations!$C$85*INDEX('Monthly Data'!Q:Q,Calculations!$C$116+MOD(BG73,Calculations!$C$118))+(1-Control!$C$7*Calculations!$C$87)*INDEX('Monthly Data'!R:R,Calculations!$C$116+MOD(BG73,Calculations!$C$118))</f>
        <v>1.7484305259657981E-2</v>
      </c>
      <c r="FX73" s="86">
        <f ca="1">Control!$C$7*Calculations!$C$82*INDEX('Monthly Data'!N:N,Calculations!$C$116+MOD(BH73,Calculations!$C$118))+Control!$C$7*Calculations!$C$83*INDEX('Monthly Data'!O:O,Calculations!$C$116+MOD(BH73,Calculations!$C$118))+Control!$C$7*Calculations!$C$84*INDEX('Monthly Data'!P:P,Calculations!$C$116+MOD(BH73,Calculations!$C$118))+Control!$C$7*Calculations!$C$85*INDEX('Monthly Data'!Q:Q,Calculations!$C$116+MOD(BH73,Calculations!$C$118))+(1-Control!$C$7*Calculations!$C$87)*INDEX('Monthly Data'!R:R,Calculations!$C$116+MOD(BH73,Calculations!$C$118))</f>
        <v>-2.5168357537820856E-4</v>
      </c>
      <c r="FY73" s="86">
        <f ca="1">Control!$C$7*Calculations!$C$82*INDEX('Monthly Data'!N:N,Calculations!$C$116+MOD(BI73,Calculations!$C$118))+Control!$C$7*Calculations!$C$83*INDEX('Monthly Data'!O:O,Calculations!$C$116+MOD(BI73,Calculations!$C$118))+Control!$C$7*Calculations!$C$84*INDEX('Monthly Data'!P:P,Calculations!$C$116+MOD(BI73,Calculations!$C$118))+Control!$C$7*Calculations!$C$85*INDEX('Monthly Data'!Q:Q,Calculations!$C$116+MOD(BI73,Calculations!$C$118))+(1-Control!$C$7*Calculations!$C$87)*INDEX('Monthly Data'!R:R,Calculations!$C$116+MOD(BI73,Calculations!$C$118))</f>
        <v>7.9764341593600071E-3</v>
      </c>
      <c r="FZ73" s="86">
        <f ca="1">Control!$C$7*Calculations!$C$82*INDEX('Monthly Data'!N:N,Calculations!$C$116+MOD(BJ73,Calculations!$C$118))+Control!$C$7*Calculations!$C$83*INDEX('Monthly Data'!O:O,Calculations!$C$116+MOD(BJ73,Calculations!$C$118))+Control!$C$7*Calculations!$C$84*INDEX('Monthly Data'!P:P,Calculations!$C$116+MOD(BJ73,Calculations!$C$118))+Control!$C$7*Calculations!$C$85*INDEX('Monthly Data'!Q:Q,Calculations!$C$116+MOD(BJ73,Calculations!$C$118))+(1-Control!$C$7*Calculations!$C$87)*INDEX('Monthly Data'!R:R,Calculations!$C$116+MOD(BJ73,Calculations!$C$118))</f>
        <v>3.127051071655923E-3</v>
      </c>
      <c r="GA73" s="86">
        <f ca="1">Control!$C$7*Calculations!$C$82*INDEX('Monthly Data'!N:N,Calculations!$C$116+MOD(BK73,Calculations!$C$118))+Control!$C$7*Calculations!$C$83*INDEX('Monthly Data'!O:O,Calculations!$C$116+MOD(BK73,Calculations!$C$118))+Control!$C$7*Calculations!$C$84*INDEX('Monthly Data'!P:P,Calculations!$C$116+MOD(BK73,Calculations!$C$118))+Control!$C$7*Calculations!$C$85*INDEX('Monthly Data'!Q:Q,Calculations!$C$116+MOD(BK73,Calculations!$C$118))+(1-Control!$C$7*Calculations!$C$87)*INDEX('Monthly Data'!R:R,Calculations!$C$116+MOD(BK73,Calculations!$C$118))</f>
        <v>7.7184133340106598E-3</v>
      </c>
      <c r="GB73" s="86">
        <f ca="1">Control!$C$7*Calculations!$C$82*INDEX('Monthly Data'!N:N,Calculations!$C$116+MOD(BL73,Calculations!$C$118))+Control!$C$7*Calculations!$C$83*INDEX('Monthly Data'!O:O,Calculations!$C$116+MOD(BL73,Calculations!$C$118))+Control!$C$7*Calculations!$C$84*INDEX('Monthly Data'!P:P,Calculations!$C$116+MOD(BL73,Calculations!$C$118))+Control!$C$7*Calculations!$C$85*INDEX('Monthly Data'!Q:Q,Calculations!$C$116+MOD(BL73,Calculations!$C$118))+(1-Control!$C$7*Calculations!$C$87)*INDEX('Monthly Data'!R:R,Calculations!$C$116+MOD(BL73,Calculations!$C$118))</f>
        <v>9.9793409618087695E-3</v>
      </c>
      <c r="GC73" s="86">
        <f ca="1">Control!$C$7*Calculations!$C$82*INDEX('Monthly Data'!N:N,Calculations!$C$116+MOD(BM73,Calculations!$C$118))+Control!$C$7*Calculations!$C$83*INDEX('Monthly Data'!O:O,Calculations!$C$116+MOD(BM73,Calculations!$C$118))+Control!$C$7*Calculations!$C$84*INDEX('Monthly Data'!P:P,Calculations!$C$116+MOD(BM73,Calculations!$C$118))+Control!$C$7*Calculations!$C$85*INDEX('Monthly Data'!Q:Q,Calculations!$C$116+MOD(BM73,Calculations!$C$118))+(1-Control!$C$7*Calculations!$C$87)*INDEX('Monthly Data'!R:R,Calculations!$C$116+MOD(BM73,Calculations!$C$118))</f>
        <v>4.7768166384148329E-3</v>
      </c>
      <c r="GD73" s="86">
        <f ca="1">Control!$C$7*Calculations!$C$82*INDEX('Monthly Data'!N:N,Calculations!$C$116+MOD(BN73,Calculations!$C$118))+Control!$C$7*Calculations!$C$83*INDEX('Monthly Data'!O:O,Calculations!$C$116+MOD(BN73,Calculations!$C$118))+Control!$C$7*Calculations!$C$84*INDEX('Monthly Data'!P:P,Calculations!$C$116+MOD(BN73,Calculations!$C$118))+Control!$C$7*Calculations!$C$85*INDEX('Monthly Data'!Q:Q,Calculations!$C$116+MOD(BN73,Calculations!$C$118))+(1-Control!$C$7*Calculations!$C$87)*INDEX('Monthly Data'!R:R,Calculations!$C$116+MOD(BN73,Calculations!$C$118))</f>
        <v>4.5132804118240749E-2</v>
      </c>
      <c r="GE73" s="86">
        <f ca="1">Control!$C$7*Calculations!$C$82*INDEX('Monthly Data'!N:N,Calculations!$C$116+MOD(BO73,Calculations!$C$118))+Control!$C$7*Calculations!$C$83*INDEX('Monthly Data'!O:O,Calculations!$C$116+MOD(BO73,Calculations!$C$118))+Control!$C$7*Calculations!$C$84*INDEX('Monthly Data'!P:P,Calculations!$C$116+MOD(BO73,Calculations!$C$118))+Control!$C$7*Calculations!$C$85*INDEX('Monthly Data'!Q:Q,Calculations!$C$116+MOD(BO73,Calculations!$C$118))+(1-Control!$C$7*Calculations!$C$87)*INDEX('Monthly Data'!R:R,Calculations!$C$116+MOD(BO73,Calculations!$C$118))</f>
        <v>-1.3959200237295809E-2</v>
      </c>
      <c r="GF73" s="86">
        <f ca="1">Control!$C$7*Calculations!$C$82*INDEX('Monthly Data'!N:N,Calculations!$C$116+MOD(BP73,Calculations!$C$118))+Control!$C$7*Calculations!$C$83*INDEX('Monthly Data'!O:O,Calculations!$C$116+MOD(BP73,Calculations!$C$118))+Control!$C$7*Calculations!$C$84*INDEX('Monthly Data'!P:P,Calculations!$C$116+MOD(BP73,Calculations!$C$118))+Control!$C$7*Calculations!$C$85*INDEX('Monthly Data'!Q:Q,Calculations!$C$116+MOD(BP73,Calculations!$C$118))+(1-Control!$C$7*Calculations!$C$87)*INDEX('Monthly Data'!R:R,Calculations!$C$116+MOD(BP73,Calculations!$C$118))</f>
        <v>3.5231336013669103E-2</v>
      </c>
      <c r="GG73" s="86">
        <f ca="1">Control!$C$7*Calculations!$C$82*INDEX('Monthly Data'!N:N,Calculations!$C$116+MOD(BQ73,Calculations!$C$118))+Control!$C$7*Calculations!$C$83*INDEX('Monthly Data'!O:O,Calculations!$C$116+MOD(BQ73,Calculations!$C$118))+Control!$C$7*Calculations!$C$84*INDEX('Monthly Data'!P:P,Calculations!$C$116+MOD(BQ73,Calculations!$C$118))+Control!$C$7*Calculations!$C$85*INDEX('Monthly Data'!Q:Q,Calculations!$C$116+MOD(BQ73,Calculations!$C$118))+(1-Control!$C$7*Calculations!$C$87)*INDEX('Monthly Data'!R:R,Calculations!$C$116+MOD(BQ73,Calculations!$C$118))</f>
        <v>1.0921298083007208E-2</v>
      </c>
      <c r="GH73" s="86">
        <f ca="1">Control!$C$7*Calculations!$C$82*INDEX('Monthly Data'!N:N,Calculations!$C$116+MOD(BR73,Calculations!$C$118))+Control!$C$7*Calculations!$C$83*INDEX('Monthly Data'!O:O,Calculations!$C$116+MOD(BR73,Calculations!$C$118))+Control!$C$7*Calculations!$C$84*INDEX('Monthly Data'!P:P,Calculations!$C$116+MOD(BR73,Calculations!$C$118))+Control!$C$7*Calculations!$C$85*INDEX('Monthly Data'!Q:Q,Calculations!$C$116+MOD(BR73,Calculations!$C$118))+(1-Control!$C$7*Calculations!$C$87)*INDEX('Monthly Data'!R:R,Calculations!$C$116+MOD(BR73,Calculations!$C$118))</f>
        <v>1.1702576456120543E-2</v>
      </c>
      <c r="GI73" s="86">
        <f ca="1">Control!$C$7*Calculations!$C$82*INDEX('Monthly Data'!N:N,Calculations!$C$116+MOD(BS73,Calculations!$C$118))+Control!$C$7*Calculations!$C$83*INDEX('Monthly Data'!O:O,Calculations!$C$116+MOD(BS73,Calculations!$C$118))+Control!$C$7*Calculations!$C$84*INDEX('Monthly Data'!P:P,Calculations!$C$116+MOD(BS73,Calculations!$C$118))+Control!$C$7*Calculations!$C$85*INDEX('Monthly Data'!Q:Q,Calculations!$C$116+MOD(BS73,Calculations!$C$118))+(1-Control!$C$7*Calculations!$C$87)*INDEX('Monthly Data'!R:R,Calculations!$C$116+MOD(BS73,Calculations!$C$118))</f>
        <v>-9.5555592256394619E-3</v>
      </c>
      <c r="GJ73" s="86">
        <f ca="1">Control!$C$7*Calculations!$C$82*INDEX('Monthly Data'!N:N,Calculations!$C$116+MOD(BT73,Calculations!$C$118))+Control!$C$7*Calculations!$C$83*INDEX('Monthly Data'!O:O,Calculations!$C$116+MOD(BT73,Calculations!$C$118))+Control!$C$7*Calculations!$C$84*INDEX('Monthly Data'!P:P,Calculations!$C$116+MOD(BT73,Calculations!$C$118))+Control!$C$7*Calculations!$C$85*INDEX('Monthly Data'!Q:Q,Calculations!$C$116+MOD(BT73,Calculations!$C$118))+(1-Control!$C$7*Calculations!$C$87)*INDEX('Monthly Data'!R:R,Calculations!$C$116+MOD(BT73,Calculations!$C$118))</f>
        <v>1.3891304280773396E-2</v>
      </c>
      <c r="GK73" s="86">
        <f ca="1">Control!$C$7*Calculations!$C$82*INDEX('Monthly Data'!N:N,Calculations!$C$116+MOD(BU73,Calculations!$C$118))+Control!$C$7*Calculations!$C$83*INDEX('Monthly Data'!O:O,Calculations!$C$116+MOD(BU73,Calculations!$C$118))+Control!$C$7*Calculations!$C$84*INDEX('Monthly Data'!P:P,Calculations!$C$116+MOD(BU73,Calculations!$C$118))+Control!$C$7*Calculations!$C$85*INDEX('Monthly Data'!Q:Q,Calculations!$C$116+MOD(BU73,Calculations!$C$118))+(1-Control!$C$7*Calculations!$C$87)*INDEX('Monthly Data'!R:R,Calculations!$C$116+MOD(BU73,Calculations!$C$118))</f>
        <v>-1.8530040247387896E-2</v>
      </c>
      <c r="GL73" s="86">
        <f ca="1">Control!$C$7*Calculations!$C$82*INDEX('Monthly Data'!N:N,Calculations!$C$116+MOD(BV73,Calculations!$C$118))+Control!$C$7*Calculations!$C$83*INDEX('Monthly Data'!O:O,Calculations!$C$116+MOD(BV73,Calculations!$C$118))+Control!$C$7*Calculations!$C$84*INDEX('Monthly Data'!P:P,Calculations!$C$116+MOD(BV73,Calculations!$C$118))+Control!$C$7*Calculations!$C$85*INDEX('Monthly Data'!Q:Q,Calculations!$C$116+MOD(BV73,Calculations!$C$118))+(1-Control!$C$7*Calculations!$C$87)*INDEX('Monthly Data'!R:R,Calculations!$C$116+MOD(BV73,Calculations!$C$118))</f>
        <v>-1.3959200237295809E-2</v>
      </c>
      <c r="GM73" s="86">
        <f ca="1">Control!$C$7*Calculations!$C$82*INDEX('Monthly Data'!N:N,Calculations!$C$116+MOD(BW73,Calculations!$C$118))+Control!$C$7*Calculations!$C$83*INDEX('Monthly Data'!O:O,Calculations!$C$116+MOD(BW73,Calculations!$C$118))+Control!$C$7*Calculations!$C$84*INDEX('Monthly Data'!P:P,Calculations!$C$116+MOD(BW73,Calculations!$C$118))+Control!$C$7*Calculations!$C$85*INDEX('Monthly Data'!Q:Q,Calculations!$C$116+MOD(BW73,Calculations!$C$118))+(1-Control!$C$7*Calculations!$C$87)*INDEX('Monthly Data'!R:R,Calculations!$C$116+MOD(BW73,Calculations!$C$118))</f>
        <v>-2.0259958308006688E-2</v>
      </c>
      <c r="GN73" s="86">
        <f ca="1">Control!$C$7*Calculations!$C$82*INDEX('Monthly Data'!N:N,Calculations!$C$116+MOD(BX73,Calculations!$C$118))+Control!$C$7*Calculations!$C$83*INDEX('Monthly Data'!O:O,Calculations!$C$116+MOD(BX73,Calculations!$C$118))+Control!$C$7*Calculations!$C$84*INDEX('Monthly Data'!P:P,Calculations!$C$116+MOD(BX73,Calculations!$C$118))+Control!$C$7*Calculations!$C$85*INDEX('Monthly Data'!Q:Q,Calculations!$C$116+MOD(BX73,Calculations!$C$118))+(1-Control!$C$7*Calculations!$C$87)*INDEX('Monthly Data'!R:R,Calculations!$C$116+MOD(BX73,Calculations!$C$118))</f>
        <v>4.5132804118240749E-2</v>
      </c>
      <c r="GO73" s="86">
        <f ca="1">Control!$C$7*Calculations!$C$82*INDEX('Monthly Data'!N:N,Calculations!$C$116+MOD(BY73,Calculations!$C$118))+Control!$C$7*Calculations!$C$83*INDEX('Monthly Data'!O:O,Calculations!$C$116+MOD(BY73,Calculations!$C$118))+Control!$C$7*Calculations!$C$84*INDEX('Monthly Data'!P:P,Calculations!$C$116+MOD(BY73,Calculations!$C$118))+Control!$C$7*Calculations!$C$85*INDEX('Monthly Data'!Q:Q,Calculations!$C$116+MOD(BY73,Calculations!$C$118))+(1-Control!$C$7*Calculations!$C$87)*INDEX('Monthly Data'!R:R,Calculations!$C$116+MOD(BY73,Calculations!$C$118))</f>
        <v>1.8665061640915637E-2</v>
      </c>
      <c r="GP73" s="86">
        <f ca="1">Control!$C$7*Calculations!$C$82*INDEX('Monthly Data'!N:N,Calculations!$C$116+MOD(BZ73,Calculations!$C$118))+Control!$C$7*Calculations!$C$83*INDEX('Monthly Data'!O:O,Calculations!$C$116+MOD(BZ73,Calculations!$C$118))+Control!$C$7*Calculations!$C$84*INDEX('Monthly Data'!P:P,Calculations!$C$116+MOD(BZ73,Calculations!$C$118))+Control!$C$7*Calculations!$C$85*INDEX('Monthly Data'!Q:Q,Calculations!$C$116+MOD(BZ73,Calculations!$C$118))+(1-Control!$C$7*Calculations!$C$87)*INDEX('Monthly Data'!R:R,Calculations!$C$116+MOD(BZ73,Calculations!$C$118))</f>
        <v>2.0524935548016137E-2</v>
      </c>
      <c r="GQ73" s="86">
        <f ca="1">Control!$C$7*Calculations!$C$82*INDEX('Monthly Data'!N:N,Calculations!$C$116+MOD(CA73,Calculations!$C$118))+Control!$C$7*Calculations!$C$83*INDEX('Monthly Data'!O:O,Calculations!$C$116+MOD(CA73,Calculations!$C$118))+Control!$C$7*Calculations!$C$84*INDEX('Monthly Data'!P:P,Calculations!$C$116+MOD(CA73,Calculations!$C$118))+Control!$C$7*Calculations!$C$85*INDEX('Monthly Data'!Q:Q,Calculations!$C$116+MOD(CA73,Calculations!$C$118))+(1-Control!$C$7*Calculations!$C$87)*INDEX('Monthly Data'!R:R,Calculations!$C$116+MOD(CA73,Calculations!$C$118))</f>
        <v>2.3206536303657571E-2</v>
      </c>
      <c r="GR73" s="86">
        <f ca="1">Control!$C$7*Calculations!$C$82*INDEX('Monthly Data'!N:N,Calculations!$C$116+MOD(CB73,Calculations!$C$118))+Control!$C$7*Calculations!$C$83*INDEX('Monthly Data'!O:O,Calculations!$C$116+MOD(CB73,Calculations!$C$118))+Control!$C$7*Calculations!$C$84*INDEX('Monthly Data'!P:P,Calculations!$C$116+MOD(CB73,Calculations!$C$118))+Control!$C$7*Calculations!$C$85*INDEX('Monthly Data'!Q:Q,Calculations!$C$116+MOD(CB73,Calculations!$C$118))+(1-Control!$C$7*Calculations!$C$87)*INDEX('Monthly Data'!R:R,Calculations!$C$116+MOD(CB73,Calculations!$C$118))</f>
        <v>-1.8530040247387896E-2</v>
      </c>
      <c r="GS73" s="86">
        <f ca="1">Control!$C$7*Calculations!$C$82*INDEX('Monthly Data'!N:N,Calculations!$C$116+MOD(CC73,Calculations!$C$118))+Control!$C$7*Calculations!$C$83*INDEX('Monthly Data'!O:O,Calculations!$C$116+MOD(CC73,Calculations!$C$118))+Control!$C$7*Calculations!$C$84*INDEX('Monthly Data'!P:P,Calculations!$C$116+MOD(CC73,Calculations!$C$118))+Control!$C$7*Calculations!$C$85*INDEX('Monthly Data'!Q:Q,Calculations!$C$116+MOD(CC73,Calculations!$C$118))+(1-Control!$C$7*Calculations!$C$87)*INDEX('Monthly Data'!R:R,Calculations!$C$116+MOD(CC73,Calculations!$C$118))</f>
        <v>4.089189590407355E-3</v>
      </c>
      <c r="GT73" s="86">
        <f ca="1">Control!$C$7*Calculations!$C$82*INDEX('Monthly Data'!N:N,Calculations!$C$116+MOD(CD73,Calculations!$C$118))+Control!$C$7*Calculations!$C$83*INDEX('Monthly Data'!O:O,Calculations!$C$116+MOD(CD73,Calculations!$C$118))+Control!$C$7*Calculations!$C$84*INDEX('Monthly Data'!P:P,Calculations!$C$116+MOD(CD73,Calculations!$C$118))+Control!$C$7*Calculations!$C$85*INDEX('Monthly Data'!Q:Q,Calculations!$C$116+MOD(CD73,Calculations!$C$118))+(1-Control!$C$7*Calculations!$C$87)*INDEX('Monthly Data'!R:R,Calculations!$C$116+MOD(CD73,Calculations!$C$118))</f>
        <v>-1.880155173376722E-2</v>
      </c>
      <c r="GU73" s="86">
        <f ca="1">Control!$C$7*Calculations!$C$82*INDEX('Monthly Data'!N:N,Calculations!$C$116+MOD(CE73,Calculations!$C$118))+Control!$C$7*Calculations!$C$83*INDEX('Monthly Data'!O:O,Calculations!$C$116+MOD(CE73,Calculations!$C$118))+Control!$C$7*Calculations!$C$84*INDEX('Monthly Data'!P:P,Calculations!$C$116+MOD(CE73,Calculations!$C$118))+Control!$C$7*Calculations!$C$85*INDEX('Monthly Data'!Q:Q,Calculations!$C$116+MOD(CE73,Calculations!$C$118))+(1-Control!$C$7*Calculations!$C$87)*INDEX('Monthly Data'!R:R,Calculations!$C$116+MOD(CE73,Calculations!$C$118))</f>
        <v>3.8809817903524786E-2</v>
      </c>
      <c r="GV73" s="86">
        <f ca="1">Control!$C$7*Calculations!$C$82*INDEX('Monthly Data'!N:N,Calculations!$C$116+MOD(CF73,Calculations!$C$118))+Control!$C$7*Calculations!$C$83*INDEX('Monthly Data'!O:O,Calculations!$C$116+MOD(CF73,Calculations!$C$118))+Control!$C$7*Calculations!$C$84*INDEX('Monthly Data'!P:P,Calculations!$C$116+MOD(CF73,Calculations!$C$118))+Control!$C$7*Calculations!$C$85*INDEX('Monthly Data'!Q:Q,Calculations!$C$116+MOD(CF73,Calculations!$C$118))+(1-Control!$C$7*Calculations!$C$87)*INDEX('Monthly Data'!R:R,Calculations!$C$116+MOD(CF73,Calculations!$C$118))</f>
        <v>2.377894462657602E-2</v>
      </c>
      <c r="GW73" s="86">
        <f ca="1">Control!$C$7*Calculations!$C$82*INDEX('Monthly Data'!N:N,Calculations!$C$116+MOD(CG73,Calculations!$C$118))+Control!$C$7*Calculations!$C$83*INDEX('Monthly Data'!O:O,Calculations!$C$116+MOD(CG73,Calculations!$C$118))+Control!$C$7*Calculations!$C$84*INDEX('Monthly Data'!P:P,Calculations!$C$116+MOD(CG73,Calculations!$C$118))+Control!$C$7*Calculations!$C$85*INDEX('Monthly Data'!Q:Q,Calculations!$C$116+MOD(CG73,Calculations!$C$118))+(1-Control!$C$7*Calculations!$C$87)*INDEX('Monthly Data'!R:R,Calculations!$C$116+MOD(CG73,Calculations!$C$118))</f>
        <v>1.3891304280773396E-2</v>
      </c>
      <c r="GX73" s="86">
        <f ca="1">Control!$C$7*Calculations!$C$82*INDEX('Monthly Data'!N:N,Calculations!$C$116+MOD(CH73,Calculations!$C$118))+Control!$C$7*Calculations!$C$83*INDEX('Monthly Data'!O:O,Calculations!$C$116+MOD(CH73,Calculations!$C$118))+Control!$C$7*Calculations!$C$84*INDEX('Monthly Data'!P:P,Calculations!$C$116+MOD(CH73,Calculations!$C$118))+Control!$C$7*Calculations!$C$85*INDEX('Monthly Data'!Q:Q,Calculations!$C$116+MOD(CH73,Calculations!$C$118))+(1-Control!$C$7*Calculations!$C$87)*INDEX('Monthly Data'!R:R,Calculations!$C$116+MOD(CH73,Calculations!$C$118))</f>
        <v>-2.5168357537820856E-4</v>
      </c>
      <c r="GY73" s="86">
        <f ca="1">Control!$C$7*Calculations!$C$82*INDEX('Monthly Data'!N:N,Calculations!$C$116+MOD(CI73,Calculations!$C$118))+Control!$C$7*Calculations!$C$83*INDEX('Monthly Data'!O:O,Calculations!$C$116+MOD(CI73,Calculations!$C$118))+Control!$C$7*Calculations!$C$84*INDEX('Monthly Data'!P:P,Calculations!$C$116+MOD(CI73,Calculations!$C$118))+Control!$C$7*Calculations!$C$85*INDEX('Monthly Data'!Q:Q,Calculations!$C$116+MOD(CI73,Calculations!$C$118))+(1-Control!$C$7*Calculations!$C$87)*INDEX('Monthly Data'!R:R,Calculations!$C$116+MOD(CI73,Calculations!$C$118))</f>
        <v>2.0524935548016137E-2</v>
      </c>
      <c r="GZ73" s="86">
        <f ca="1">Control!$C$7*Calculations!$C$82*INDEX('Monthly Data'!N:N,Calculations!$C$116+MOD(CJ73,Calculations!$C$118))+Control!$C$7*Calculations!$C$83*INDEX('Monthly Data'!O:O,Calculations!$C$116+MOD(CJ73,Calculations!$C$118))+Control!$C$7*Calculations!$C$84*INDEX('Monthly Data'!P:P,Calculations!$C$116+MOD(CJ73,Calculations!$C$118))+Control!$C$7*Calculations!$C$85*INDEX('Monthly Data'!Q:Q,Calculations!$C$116+MOD(CJ73,Calculations!$C$118))+(1-Control!$C$7*Calculations!$C$87)*INDEX('Monthly Data'!R:R,Calculations!$C$116+MOD(CJ73,Calculations!$C$118))</f>
        <v>-9.8327855560634558E-3</v>
      </c>
      <c r="HA73" s="86">
        <f ca="1">Control!$C$7*Calculations!$C$82*INDEX('Monthly Data'!N:N,Calculations!$C$116+MOD(CK73,Calculations!$C$118))+Control!$C$7*Calculations!$C$83*INDEX('Monthly Data'!O:O,Calculations!$C$116+MOD(CK73,Calculations!$C$118))+Control!$C$7*Calculations!$C$84*INDEX('Monthly Data'!P:P,Calculations!$C$116+MOD(CK73,Calculations!$C$118))+Control!$C$7*Calculations!$C$85*INDEX('Monthly Data'!Q:Q,Calculations!$C$116+MOD(CK73,Calculations!$C$118))+(1-Control!$C$7*Calculations!$C$87)*INDEX('Monthly Data'!R:R,Calculations!$C$116+MOD(CK73,Calculations!$C$118))</f>
        <v>1.5758278480433856E-2</v>
      </c>
      <c r="HB73" s="86">
        <f ca="1">Control!$C$7*Calculations!$C$82*INDEX('Monthly Data'!N:N,Calculations!$C$116+MOD(CL73,Calculations!$C$118))+Control!$C$7*Calculations!$C$83*INDEX('Monthly Data'!O:O,Calculations!$C$116+MOD(CL73,Calculations!$C$118))+Control!$C$7*Calculations!$C$84*INDEX('Monthly Data'!P:P,Calculations!$C$116+MOD(CL73,Calculations!$C$118))+Control!$C$7*Calculations!$C$85*INDEX('Monthly Data'!Q:Q,Calculations!$C$116+MOD(CL73,Calculations!$C$118))+(1-Control!$C$7*Calculations!$C$87)*INDEX('Monthly Data'!R:R,Calculations!$C$116+MOD(CL73,Calculations!$C$118))</f>
        <v>1.1704119272391494E-2</v>
      </c>
      <c r="HC73" s="86">
        <f ca="1">Control!$C$7*Calculations!$C$82*INDEX('Monthly Data'!N:N,Calculations!$C$116+MOD(CM73,Calculations!$C$118))+Control!$C$7*Calculations!$C$83*INDEX('Monthly Data'!O:O,Calculations!$C$116+MOD(CM73,Calculations!$C$118))+Control!$C$7*Calculations!$C$84*INDEX('Monthly Data'!P:P,Calculations!$C$116+MOD(CM73,Calculations!$C$118))+Control!$C$7*Calculations!$C$85*INDEX('Monthly Data'!Q:Q,Calculations!$C$116+MOD(CM73,Calculations!$C$118))+(1-Control!$C$7*Calculations!$C$87)*INDEX('Monthly Data'!R:R,Calculations!$C$116+MOD(CM73,Calculations!$C$118))</f>
        <v>3.4808428836917149E-3</v>
      </c>
      <c r="HD73" s="86">
        <f ca="1">Control!$C$7*Calculations!$C$82*INDEX('Monthly Data'!N:N,Calculations!$C$116+MOD(CN73,Calculations!$C$118))+Control!$C$7*Calculations!$C$83*INDEX('Monthly Data'!O:O,Calculations!$C$116+MOD(CN73,Calculations!$C$118))+Control!$C$7*Calculations!$C$84*INDEX('Monthly Data'!P:P,Calculations!$C$116+MOD(CN73,Calculations!$C$118))+Control!$C$7*Calculations!$C$85*INDEX('Monthly Data'!Q:Q,Calculations!$C$116+MOD(CN73,Calculations!$C$118))+(1-Control!$C$7*Calculations!$C$87)*INDEX('Monthly Data'!R:R,Calculations!$C$116+MOD(CN73,Calculations!$C$118))</f>
        <v>1.7073665854433945E-2</v>
      </c>
      <c r="HE73" s="86">
        <f ca="1">Control!$C$7*Calculations!$C$82*INDEX('Monthly Data'!N:N,Calculations!$C$116+MOD(CO73,Calculations!$C$118))+Control!$C$7*Calculations!$C$83*INDEX('Monthly Data'!O:O,Calculations!$C$116+MOD(CO73,Calculations!$C$118))+Control!$C$7*Calculations!$C$84*INDEX('Monthly Data'!P:P,Calculations!$C$116+MOD(CO73,Calculations!$C$118))+Control!$C$7*Calculations!$C$85*INDEX('Monthly Data'!Q:Q,Calculations!$C$116+MOD(CO73,Calculations!$C$118))+(1-Control!$C$7*Calculations!$C$87)*INDEX('Monthly Data'!R:R,Calculations!$C$116+MOD(CO73,Calculations!$C$118))</f>
        <v>-9.839093431862074E-3</v>
      </c>
      <c r="HF73" s="86">
        <f ca="1">Control!$C$7*Calculations!$C$82*INDEX('Monthly Data'!N:N,Calculations!$C$116+MOD(CP73,Calculations!$C$118))+Control!$C$7*Calculations!$C$83*INDEX('Monthly Data'!O:O,Calculations!$C$116+MOD(CP73,Calculations!$C$118))+Control!$C$7*Calculations!$C$84*INDEX('Monthly Data'!P:P,Calculations!$C$116+MOD(CP73,Calculations!$C$118))+Control!$C$7*Calculations!$C$85*INDEX('Monthly Data'!Q:Q,Calculations!$C$116+MOD(CP73,Calculations!$C$118))+(1-Control!$C$7*Calculations!$C$87)*INDEX('Monthly Data'!R:R,Calculations!$C$116+MOD(CP73,Calculations!$C$118))</f>
        <v>3.5231336013669103E-2</v>
      </c>
      <c r="HG73" s="86">
        <f ca="1">Control!$C$7*Calculations!$C$82*INDEX('Monthly Data'!N:N,Calculations!$C$116+MOD(CQ73,Calculations!$C$118))+Control!$C$7*Calculations!$C$83*INDEX('Monthly Data'!O:O,Calculations!$C$116+MOD(CQ73,Calculations!$C$118))+Control!$C$7*Calculations!$C$84*INDEX('Monthly Data'!P:P,Calculations!$C$116+MOD(CQ73,Calculations!$C$118))+Control!$C$7*Calculations!$C$85*INDEX('Monthly Data'!Q:Q,Calculations!$C$116+MOD(CQ73,Calculations!$C$118))+(1-Control!$C$7*Calculations!$C$87)*INDEX('Monthly Data'!R:R,Calculations!$C$116+MOD(CQ73,Calculations!$C$118))</f>
        <v>-2.7490061308214487E-3</v>
      </c>
      <c r="HH73" s="86">
        <f ca="1">Control!$C$7*Calculations!$C$82*INDEX('Monthly Data'!N:N,Calculations!$C$116+MOD(CR73,Calculations!$C$118))+Control!$C$7*Calculations!$C$83*INDEX('Monthly Data'!O:O,Calculations!$C$116+MOD(CR73,Calculations!$C$118))+Control!$C$7*Calculations!$C$84*INDEX('Monthly Data'!P:P,Calculations!$C$116+MOD(CR73,Calculations!$C$118))+Control!$C$7*Calculations!$C$85*INDEX('Monthly Data'!Q:Q,Calculations!$C$116+MOD(CR73,Calculations!$C$118))+(1-Control!$C$7*Calculations!$C$87)*INDEX('Monthly Data'!R:R,Calculations!$C$116+MOD(CR73,Calculations!$C$118))</f>
        <v>1.5758278480433856E-2</v>
      </c>
      <c r="HI73" s="86">
        <f ca="1">Control!$C$7*Calculations!$C$82*INDEX('Monthly Data'!N:N,Calculations!$C$116+MOD(CS73,Calculations!$C$118))+Control!$C$7*Calculations!$C$83*INDEX('Monthly Data'!O:O,Calculations!$C$116+MOD(CS73,Calculations!$C$118))+Control!$C$7*Calculations!$C$84*INDEX('Monthly Data'!P:P,Calculations!$C$116+MOD(CS73,Calculations!$C$118))+Control!$C$7*Calculations!$C$85*INDEX('Monthly Data'!Q:Q,Calculations!$C$116+MOD(CS73,Calculations!$C$118))+(1-Control!$C$7*Calculations!$C$87)*INDEX('Monthly Data'!R:R,Calculations!$C$116+MOD(CS73,Calculations!$C$118))</f>
        <v>1.0415351832335435E-2</v>
      </c>
      <c r="HJ73" s="86">
        <f ca="1">Control!$C$7*Calculations!$C$82*INDEX('Monthly Data'!N:N,Calculations!$C$116+MOD(CT73,Calculations!$C$118))+Control!$C$7*Calculations!$C$83*INDEX('Monthly Data'!O:O,Calculations!$C$116+MOD(CT73,Calculations!$C$118))+Control!$C$7*Calculations!$C$84*INDEX('Monthly Data'!P:P,Calculations!$C$116+MOD(CT73,Calculations!$C$118))+Control!$C$7*Calculations!$C$85*INDEX('Monthly Data'!Q:Q,Calculations!$C$116+MOD(CT73,Calculations!$C$118))+(1-Control!$C$7*Calculations!$C$87)*INDEX('Monthly Data'!R:R,Calculations!$C$116+MOD(CT73,Calculations!$C$118))</f>
        <v>-2.7490061308214487E-3</v>
      </c>
      <c r="HK73" s="86">
        <f ca="1">Control!$C$7*Calculations!$C$82*INDEX('Monthly Data'!N:N,Calculations!$C$116+MOD(CU73,Calculations!$C$118))+Control!$C$7*Calculations!$C$83*INDEX('Monthly Data'!O:O,Calculations!$C$116+MOD(CU73,Calculations!$C$118))+Control!$C$7*Calculations!$C$84*INDEX('Monthly Data'!P:P,Calculations!$C$116+MOD(CU73,Calculations!$C$118))+Control!$C$7*Calculations!$C$85*INDEX('Monthly Data'!Q:Q,Calculations!$C$116+MOD(CU73,Calculations!$C$118))+(1-Control!$C$7*Calculations!$C$87)*INDEX('Monthly Data'!R:R,Calculations!$C$116+MOD(CU73,Calculations!$C$118))</f>
        <v>4.4327772793586687E-3</v>
      </c>
      <c r="HL73" s="86">
        <f ca="1">Control!$C$7*Calculations!$C$82*INDEX('Monthly Data'!N:N,Calculations!$C$116+MOD(CV73,Calculations!$C$118))+Control!$C$7*Calculations!$C$83*INDEX('Monthly Data'!O:O,Calculations!$C$116+MOD(CV73,Calculations!$C$118))+Control!$C$7*Calculations!$C$84*INDEX('Monthly Data'!P:P,Calculations!$C$116+MOD(CV73,Calculations!$C$118))+Control!$C$7*Calculations!$C$85*INDEX('Monthly Data'!Q:Q,Calculations!$C$116+MOD(CV73,Calculations!$C$118))+(1-Control!$C$7*Calculations!$C$87)*INDEX('Monthly Data'!R:R,Calculations!$C$116+MOD(CV73,Calculations!$C$118))</f>
        <v>-7.4084874653726545E-3</v>
      </c>
      <c r="HM73" s="86">
        <f ca="1">Control!$C$7*Calculations!$C$82*INDEX('Monthly Data'!N:N,Calculations!$C$116+MOD(CW73,Calculations!$C$118))+Control!$C$7*Calculations!$C$83*INDEX('Monthly Data'!O:O,Calculations!$C$116+MOD(CW73,Calculations!$C$118))+Control!$C$7*Calculations!$C$84*INDEX('Monthly Data'!P:P,Calculations!$C$116+MOD(CW73,Calculations!$C$118))+Control!$C$7*Calculations!$C$85*INDEX('Monthly Data'!Q:Q,Calculations!$C$116+MOD(CW73,Calculations!$C$118))+(1-Control!$C$7*Calculations!$C$87)*INDEX('Monthly Data'!R:R,Calculations!$C$116+MOD(CW73,Calculations!$C$118))</f>
        <v>-7.4084874653726545E-3</v>
      </c>
      <c r="HN73" s="86">
        <f ca="1">Control!$C$7*Calculations!$C$82*INDEX('Monthly Data'!N:N,Calculations!$C$116+MOD(CX73,Calculations!$C$118))+Control!$C$7*Calculations!$C$83*INDEX('Monthly Data'!O:O,Calculations!$C$116+MOD(CX73,Calculations!$C$118))+Control!$C$7*Calculations!$C$84*INDEX('Monthly Data'!P:P,Calculations!$C$116+MOD(CX73,Calculations!$C$118))+Control!$C$7*Calculations!$C$85*INDEX('Monthly Data'!Q:Q,Calculations!$C$116+MOD(CX73,Calculations!$C$118))+(1-Control!$C$7*Calculations!$C$87)*INDEX('Monthly Data'!R:R,Calculations!$C$116+MOD(CX73,Calculations!$C$118))</f>
        <v>9.9787204839310462E-3</v>
      </c>
      <c r="HO73" s="86">
        <f ca="1">Control!$C$7*Calculations!$C$82*INDEX('Monthly Data'!N:N,Calculations!$C$116+MOD(CY73,Calculations!$C$118))+Control!$C$7*Calculations!$C$83*INDEX('Monthly Data'!O:O,Calculations!$C$116+MOD(CY73,Calculations!$C$118))+Control!$C$7*Calculations!$C$84*INDEX('Monthly Data'!P:P,Calculations!$C$116+MOD(CY73,Calculations!$C$118))+Control!$C$7*Calculations!$C$85*INDEX('Monthly Data'!Q:Q,Calculations!$C$116+MOD(CY73,Calculations!$C$118))+(1-Control!$C$7*Calculations!$C$87)*INDEX('Monthly Data'!R:R,Calculations!$C$116+MOD(CY73,Calculations!$C$118))</f>
        <v>2.1918137743539623E-2</v>
      </c>
      <c r="HP73" s="86">
        <f ca="1">Control!$C$7*Calculations!$C$82*INDEX('Monthly Data'!N:N,Calculations!$C$116+MOD(CZ73,Calculations!$C$118))+Control!$C$7*Calculations!$C$83*INDEX('Monthly Data'!O:O,Calculations!$C$116+MOD(CZ73,Calculations!$C$118))+Control!$C$7*Calculations!$C$84*INDEX('Monthly Data'!P:P,Calculations!$C$116+MOD(CZ73,Calculations!$C$118))+Control!$C$7*Calculations!$C$85*INDEX('Monthly Data'!Q:Q,Calculations!$C$116+MOD(CZ73,Calculations!$C$118))+(1-Control!$C$7*Calculations!$C$87)*INDEX('Monthly Data'!R:R,Calculations!$C$116+MOD(CZ73,Calculations!$C$118))</f>
        <v>1.1704119272391494E-2</v>
      </c>
      <c r="HQ73" s="86">
        <f ca="1">Control!$C$7*Calculations!$C$82*INDEX('Monthly Data'!N:N,Calculations!$C$116+MOD(DA73,Calculations!$C$118))+Control!$C$7*Calculations!$C$83*INDEX('Monthly Data'!O:O,Calculations!$C$116+MOD(DA73,Calculations!$C$118))+Control!$C$7*Calculations!$C$84*INDEX('Monthly Data'!P:P,Calculations!$C$116+MOD(DA73,Calculations!$C$118))+Control!$C$7*Calculations!$C$85*INDEX('Monthly Data'!Q:Q,Calculations!$C$116+MOD(DA73,Calculations!$C$118))+(1-Control!$C$7*Calculations!$C$87)*INDEX('Monthly Data'!R:R,Calculations!$C$116+MOD(DA73,Calculations!$C$118))</f>
        <v>2.3307359621218403E-2</v>
      </c>
      <c r="HR73" s="86">
        <f ca="1">Control!$C$7*Calculations!$C$82*INDEX('Monthly Data'!N:N,Calculations!$C$116+MOD(DB73,Calculations!$C$118))+Control!$C$7*Calculations!$C$83*INDEX('Monthly Data'!O:O,Calculations!$C$116+MOD(DB73,Calculations!$C$118))+Control!$C$7*Calculations!$C$84*INDEX('Monthly Data'!P:P,Calculations!$C$116+MOD(DB73,Calculations!$C$118))+Control!$C$7*Calculations!$C$85*INDEX('Monthly Data'!Q:Q,Calculations!$C$116+MOD(DB73,Calculations!$C$118))+(1-Control!$C$7*Calculations!$C$87)*INDEX('Monthly Data'!R:R,Calculations!$C$116+MOD(DB73,Calculations!$C$118))</f>
        <v>-2.072517756005474E-2</v>
      </c>
      <c r="HS73" s="86">
        <f ca="1">Control!$C$7*Calculations!$C$82*INDEX('Monthly Data'!N:N,Calculations!$C$116+MOD(DC73,Calculations!$C$118))+Control!$C$7*Calculations!$C$83*INDEX('Monthly Data'!O:O,Calculations!$C$116+MOD(DC73,Calculations!$C$118))+Control!$C$7*Calculations!$C$84*INDEX('Monthly Data'!P:P,Calculations!$C$116+MOD(DC73,Calculations!$C$118))+Control!$C$7*Calculations!$C$85*INDEX('Monthly Data'!Q:Q,Calculations!$C$116+MOD(DC73,Calculations!$C$118))+(1-Control!$C$7*Calculations!$C$87)*INDEX('Monthly Data'!R:R,Calculations!$C$116+MOD(DC73,Calculations!$C$118))</f>
        <v>-7.5539743260223157E-3</v>
      </c>
      <c r="HT73" s="86">
        <f ca="1">Control!$C$7*Calculations!$C$82*INDEX('Monthly Data'!N:N,Calculations!$C$116+MOD(DD73,Calculations!$C$118))+Control!$C$7*Calculations!$C$83*INDEX('Monthly Data'!O:O,Calculations!$C$116+MOD(DD73,Calculations!$C$118))+Control!$C$7*Calculations!$C$84*INDEX('Monthly Data'!P:P,Calculations!$C$116+MOD(DD73,Calculations!$C$118))+Control!$C$7*Calculations!$C$85*INDEX('Monthly Data'!Q:Q,Calculations!$C$116+MOD(DD73,Calculations!$C$118))+(1-Control!$C$7*Calculations!$C$87)*INDEX('Monthly Data'!R:R,Calculations!$C$116+MOD(DD73,Calculations!$C$118))</f>
        <v>5.8868730207813358E-3</v>
      </c>
      <c r="HU73" s="86">
        <f ca="1">Control!$C$7*Calculations!$C$82*INDEX('Monthly Data'!N:N,Calculations!$C$116+MOD(DE73,Calculations!$C$118))+Control!$C$7*Calculations!$C$83*INDEX('Monthly Data'!O:O,Calculations!$C$116+MOD(DE73,Calculations!$C$118))+Control!$C$7*Calculations!$C$84*INDEX('Monthly Data'!P:P,Calculations!$C$116+MOD(DE73,Calculations!$C$118))+Control!$C$7*Calculations!$C$85*INDEX('Monthly Data'!Q:Q,Calculations!$C$116+MOD(DE73,Calculations!$C$118))+(1-Control!$C$7*Calculations!$C$87)*INDEX('Monthly Data'!R:R,Calculations!$C$116+MOD(DE73,Calculations!$C$118))</f>
        <v>1.7599621212565995E-2</v>
      </c>
      <c r="HV73" s="86">
        <f ca="1">Control!$C$7*Calculations!$C$82*INDEX('Monthly Data'!N:N,Calculations!$C$116+MOD(DF73,Calculations!$C$118))+Control!$C$7*Calculations!$C$83*INDEX('Monthly Data'!O:O,Calculations!$C$116+MOD(DF73,Calculations!$C$118))+Control!$C$7*Calculations!$C$84*INDEX('Monthly Data'!P:P,Calculations!$C$116+MOD(DF73,Calculations!$C$118))+Control!$C$7*Calculations!$C$85*INDEX('Monthly Data'!Q:Q,Calculations!$C$116+MOD(DF73,Calculations!$C$118))+(1-Control!$C$7*Calculations!$C$87)*INDEX('Monthly Data'!R:R,Calculations!$C$116+MOD(DF73,Calculations!$C$118))</f>
        <v>3.7118215575026904E-2</v>
      </c>
      <c r="HW73" s="86">
        <f ca="1">Control!$C$7*Calculations!$C$82*INDEX('Monthly Data'!N:N,Calculations!$C$116+MOD(DG73,Calculations!$C$118))+Control!$C$7*Calculations!$C$83*INDEX('Monthly Data'!O:O,Calculations!$C$116+MOD(DG73,Calculations!$C$118))+Control!$C$7*Calculations!$C$84*INDEX('Monthly Data'!P:P,Calculations!$C$116+MOD(DG73,Calculations!$C$118))+Control!$C$7*Calculations!$C$85*INDEX('Monthly Data'!Q:Q,Calculations!$C$116+MOD(DG73,Calculations!$C$118))+(1-Control!$C$7*Calculations!$C$87)*INDEX('Monthly Data'!R:R,Calculations!$C$116+MOD(DG73,Calculations!$C$118))</f>
        <v>-2.4571433440223247E-2</v>
      </c>
      <c r="HX73" s="86">
        <f ca="1">Control!$C$7*Calculations!$C$82*INDEX('Monthly Data'!N:N,Calculations!$C$116+MOD(DH73,Calculations!$C$118))+Control!$C$7*Calculations!$C$83*INDEX('Monthly Data'!O:O,Calculations!$C$116+MOD(DH73,Calculations!$C$118))+Control!$C$7*Calculations!$C$84*INDEX('Monthly Data'!P:P,Calculations!$C$116+MOD(DH73,Calculations!$C$118))+Control!$C$7*Calculations!$C$85*INDEX('Monthly Data'!Q:Q,Calculations!$C$116+MOD(DH73,Calculations!$C$118))+(1-Control!$C$7*Calculations!$C$87)*INDEX('Monthly Data'!R:R,Calculations!$C$116+MOD(DH73,Calculations!$C$118))</f>
        <v>5.8868730207813358E-3</v>
      </c>
      <c r="HY73" s="86">
        <f ca="1">Control!$C$7*Calculations!$C$82*INDEX('Monthly Data'!N:N,Calculations!$C$116+MOD(DI73,Calculations!$C$118))+Control!$C$7*Calculations!$C$83*INDEX('Monthly Data'!O:O,Calculations!$C$116+MOD(DI73,Calculations!$C$118))+Control!$C$7*Calculations!$C$84*INDEX('Monthly Data'!P:P,Calculations!$C$116+MOD(DI73,Calculations!$C$118))+Control!$C$7*Calculations!$C$85*INDEX('Monthly Data'!Q:Q,Calculations!$C$116+MOD(DI73,Calculations!$C$118))+(1-Control!$C$7*Calculations!$C$87)*INDEX('Monthly Data'!R:R,Calculations!$C$116+MOD(DI73,Calculations!$C$118))</f>
        <v>-1.0485101266941802E-2</v>
      </c>
      <c r="HZ73" s="86">
        <f ca="1">Control!$C$7*Calculations!$C$82*INDEX('Monthly Data'!N:N,Calculations!$C$116+MOD(DJ73,Calculations!$C$118))+Control!$C$7*Calculations!$C$83*INDEX('Monthly Data'!O:O,Calculations!$C$116+MOD(DJ73,Calculations!$C$118))+Control!$C$7*Calculations!$C$84*INDEX('Monthly Data'!P:P,Calculations!$C$116+MOD(DJ73,Calculations!$C$118))+Control!$C$7*Calculations!$C$85*INDEX('Monthly Data'!Q:Q,Calculations!$C$116+MOD(DJ73,Calculations!$C$118))+(1-Control!$C$7*Calculations!$C$87)*INDEX('Monthly Data'!R:R,Calculations!$C$116+MOD(DJ73,Calculations!$C$118))</f>
        <v>1.7472933988537529E-2</v>
      </c>
      <c r="IA73" s="86">
        <f ca="1">Control!$C$7*Calculations!$C$82*INDEX('Monthly Data'!N:N,Calculations!$C$116+MOD(DK73,Calculations!$C$118))+Control!$C$7*Calculations!$C$83*INDEX('Monthly Data'!O:O,Calculations!$C$116+MOD(DK73,Calculations!$C$118))+Control!$C$7*Calculations!$C$84*INDEX('Monthly Data'!P:P,Calculations!$C$116+MOD(DK73,Calculations!$C$118))+Control!$C$7*Calculations!$C$85*INDEX('Monthly Data'!Q:Q,Calculations!$C$116+MOD(DK73,Calculations!$C$118))+(1-Control!$C$7*Calculations!$C$87)*INDEX('Monthly Data'!R:R,Calculations!$C$116+MOD(DK73,Calculations!$C$118))</f>
        <v>2.3307359621218403E-2</v>
      </c>
      <c r="IB73" s="86">
        <f ca="1">Control!$C$7*Calculations!$C$82*INDEX('Monthly Data'!N:N,Calculations!$C$116+MOD(DL73,Calculations!$C$118))+Control!$C$7*Calculations!$C$83*INDEX('Monthly Data'!O:O,Calculations!$C$116+MOD(DL73,Calculations!$C$118))+Control!$C$7*Calculations!$C$84*INDEX('Monthly Data'!P:P,Calculations!$C$116+MOD(DL73,Calculations!$C$118))+Control!$C$7*Calculations!$C$85*INDEX('Monthly Data'!Q:Q,Calculations!$C$116+MOD(DL73,Calculations!$C$118))+(1-Control!$C$7*Calculations!$C$87)*INDEX('Monthly Data'!R:R,Calculations!$C$116+MOD(DL73,Calculations!$C$118))</f>
        <v>-9.9526758408448549E-3</v>
      </c>
      <c r="IC73" s="86">
        <f ca="1">Control!$C$7*Calculations!$C$82*INDEX('Monthly Data'!N:N,Calculations!$C$116+MOD(DM73,Calculations!$C$118))+Control!$C$7*Calculations!$C$83*INDEX('Monthly Data'!O:O,Calculations!$C$116+MOD(DM73,Calculations!$C$118))+Control!$C$7*Calculations!$C$84*INDEX('Monthly Data'!P:P,Calculations!$C$116+MOD(DM73,Calculations!$C$118))+Control!$C$7*Calculations!$C$85*INDEX('Monthly Data'!Q:Q,Calculations!$C$116+MOD(DM73,Calculations!$C$118))+(1-Control!$C$7*Calculations!$C$87)*INDEX('Monthly Data'!R:R,Calculations!$C$116+MOD(DM73,Calculations!$C$118))</f>
        <v>-9.5555592256394619E-3</v>
      </c>
      <c r="ID73" s="86">
        <f ca="1">Control!$C$7*Calculations!$C$82*INDEX('Monthly Data'!N:N,Calculations!$C$116+MOD(DN73,Calculations!$C$118))+Control!$C$7*Calculations!$C$83*INDEX('Monthly Data'!O:O,Calculations!$C$116+MOD(DN73,Calculations!$C$118))+Control!$C$7*Calculations!$C$84*INDEX('Monthly Data'!P:P,Calculations!$C$116+MOD(DN73,Calculations!$C$118))+Control!$C$7*Calculations!$C$85*INDEX('Monthly Data'!Q:Q,Calculations!$C$116+MOD(DN73,Calculations!$C$118))+(1-Control!$C$7*Calculations!$C$87)*INDEX('Monthly Data'!R:R,Calculations!$C$116+MOD(DN73,Calculations!$C$118))</f>
        <v>1.7361594973213587E-2</v>
      </c>
      <c r="IE73" s="86">
        <f ca="1">Control!$C$7*Calculations!$C$82*INDEX('Monthly Data'!N:N,Calculations!$C$116+MOD(DO73,Calculations!$C$118))+Control!$C$7*Calculations!$C$83*INDEX('Monthly Data'!O:O,Calculations!$C$116+MOD(DO73,Calculations!$C$118))+Control!$C$7*Calculations!$C$84*INDEX('Monthly Data'!P:P,Calculations!$C$116+MOD(DO73,Calculations!$C$118))+Control!$C$7*Calculations!$C$85*INDEX('Monthly Data'!Q:Q,Calculations!$C$116+MOD(DO73,Calculations!$C$118))+(1-Control!$C$7*Calculations!$C$87)*INDEX('Monthly Data'!R:R,Calculations!$C$116+MOD(DO73,Calculations!$C$118))</f>
        <v>-1.3959200237295809E-2</v>
      </c>
      <c r="IF73" s="86">
        <f ca="1">Control!$C$7*Calculations!$C$82*INDEX('Monthly Data'!N:N,Calculations!$C$116+MOD(DP73,Calculations!$C$118))+Control!$C$7*Calculations!$C$83*INDEX('Monthly Data'!O:O,Calculations!$C$116+MOD(DP73,Calculations!$C$118))+Control!$C$7*Calculations!$C$84*INDEX('Monthly Data'!P:P,Calculations!$C$116+MOD(DP73,Calculations!$C$118))+Control!$C$7*Calculations!$C$85*INDEX('Monthly Data'!Q:Q,Calculations!$C$116+MOD(DP73,Calculations!$C$118))+(1-Control!$C$7*Calculations!$C$87)*INDEX('Monthly Data'!R:R,Calculations!$C$116+MOD(DP73,Calculations!$C$118))</f>
        <v>4.7768166384148329E-3</v>
      </c>
      <c r="IG73" s="88">
        <f ca="1">Control!$C$8*(1+DQ73)*(1+DR73)*(1+DS73)*(1+DT73)*(1+DU73)*(1+DV73)*(1+DW73)*(1+DX73)*(1+DY73)*(1+DZ73)*(1+EA73)*(1+EB73)*(1+EC73)*(1+ED73)*(1+EE73)*(1+EF73)*(1+EG73)*(1+EH73)*(1+EI73)*(1+EJ73)*(1+EK73)*(1+EL73)*(1+EM73)*(1+EN73)*(1+EO73)*(1+EP73)*(1+EQ73)*(1+ER73)*(1+ES73)*(1+ET73)*(1+EU73)*(1+EV73)*(1+EW73)*(1+EX73)*(1+EY73)*(1+EZ73)*(1+FA73)*(1+FB73)*(1+FC73)*(1+FD73)*(1+FE73)*(1+FF73)*(1+FG73)*(1+FH73)*(1+FI73)*(1+FJ73)*(1+FK73)*(1+FL73)*(1+FM73)*(1+FN73)*(1+FO73)*(1+FP73)*(1+FQ73)*(1+FR73)*(1+FS73)*(1+FT73)*(1+FU73)*(1+FV73)*(1+FW73)*(1+FX73)*(1+FY73)*(1+FZ73)*(1+GA73)*(1+GB73)*(1+GC73)*(1+GD73)*(1+GE73)*(1+GF73)*(1+GG73)*(1+GH73)*(1+GI73)*(1+GJ73)*(1+GK73)*(1+GL73)*(1+GM73)*(1+GN73)*(1+GO73)*(1+GP73)*(1+GQ73)*(1+GR73)*(1+GS73)*(1+GT73)*(1+GU73)*(1+GV73)*(1+GW73)*(1+GX73)*(1+GY73)*(1+GZ73)*(1+HA73)*(1+HB73)*(1+HC73)*(1+HD73)*(1+HE73)*(1+HF73)*(1+HG73)*(1+HH73)*(1+HI73)*(1+HJ73)*(1+HK73)*(1+HL73)*(1+HM73)*(1+HN73)*(1+HO73)*(1+HP73)*(1+HQ73)*(1+HR73)*(1+HS73)*(1+HT73)*(1+HU73)*(1+HV73)*(1+HW73)*(1+HX73)*(1+HY73)*(1+HZ73)*(1+IA73)*(1+IB73)*(1+IC73)*(1+ID73)*(1+IE73)*(1+IF73)</f>
        <v>90284.733118801698</v>
      </c>
    </row>
    <row r="74" spans="1:241" x14ac:dyDescent="0.25">
      <c r="A74">
        <v>48</v>
      </c>
      <c r="B74">
        <v>63</v>
      </c>
      <c r="C74">
        <v>11</v>
      </c>
      <c r="D74">
        <v>86</v>
      </c>
      <c r="E74">
        <v>81</v>
      </c>
      <c r="F74">
        <v>58</v>
      </c>
      <c r="G74">
        <v>94</v>
      </c>
      <c r="H74">
        <v>101</v>
      </c>
      <c r="I74">
        <v>99</v>
      </c>
      <c r="J74">
        <v>27</v>
      </c>
      <c r="K74">
        <v>107</v>
      </c>
      <c r="L74">
        <v>30</v>
      </c>
      <c r="M74">
        <v>17</v>
      </c>
      <c r="N74">
        <v>58</v>
      </c>
      <c r="O74">
        <v>43</v>
      </c>
      <c r="P74">
        <v>71</v>
      </c>
      <c r="Q74">
        <v>46</v>
      </c>
      <c r="R74">
        <v>35</v>
      </c>
      <c r="S74">
        <v>117</v>
      </c>
      <c r="T74">
        <v>6</v>
      </c>
      <c r="U74">
        <v>18</v>
      </c>
      <c r="V74">
        <v>44</v>
      </c>
      <c r="W74">
        <v>40</v>
      </c>
      <c r="X74">
        <v>81</v>
      </c>
      <c r="Y74">
        <v>47</v>
      </c>
      <c r="Z74">
        <v>40</v>
      </c>
      <c r="AA74">
        <v>74</v>
      </c>
      <c r="AB74">
        <v>72</v>
      </c>
      <c r="AC74">
        <v>57</v>
      </c>
      <c r="AD74">
        <v>58</v>
      </c>
      <c r="AE74">
        <v>84</v>
      </c>
      <c r="AF74">
        <v>3</v>
      </c>
      <c r="AG74">
        <v>29</v>
      </c>
      <c r="AH74">
        <v>117</v>
      </c>
      <c r="AI74">
        <v>57</v>
      </c>
      <c r="AJ74">
        <v>44</v>
      </c>
      <c r="AK74">
        <v>25</v>
      </c>
      <c r="AL74">
        <v>60</v>
      </c>
      <c r="AM74">
        <v>8</v>
      </c>
      <c r="AN74">
        <v>48</v>
      </c>
      <c r="AO74">
        <v>25</v>
      </c>
      <c r="AP74">
        <v>28</v>
      </c>
      <c r="AQ74">
        <v>45</v>
      </c>
      <c r="AR74">
        <v>74</v>
      </c>
      <c r="AS74">
        <v>53</v>
      </c>
      <c r="AT74">
        <v>23</v>
      </c>
      <c r="AU74">
        <v>18</v>
      </c>
      <c r="AV74">
        <v>96</v>
      </c>
      <c r="AW74">
        <v>80</v>
      </c>
      <c r="AX74">
        <v>113</v>
      </c>
      <c r="AY74">
        <v>18</v>
      </c>
      <c r="AZ74">
        <v>118</v>
      </c>
      <c r="BA74">
        <v>94</v>
      </c>
      <c r="BB74">
        <v>23</v>
      </c>
      <c r="BC74">
        <v>91</v>
      </c>
      <c r="BD74">
        <v>36</v>
      </c>
      <c r="BE74">
        <v>15</v>
      </c>
      <c r="BF74">
        <v>100</v>
      </c>
      <c r="BG74">
        <v>99</v>
      </c>
      <c r="BH74">
        <v>112</v>
      </c>
      <c r="BI74">
        <v>14</v>
      </c>
      <c r="BJ74">
        <v>65</v>
      </c>
      <c r="BK74">
        <v>77</v>
      </c>
      <c r="BL74">
        <v>30</v>
      </c>
      <c r="BM74">
        <v>53</v>
      </c>
      <c r="BN74">
        <v>60</v>
      </c>
      <c r="BO74">
        <v>67</v>
      </c>
      <c r="BP74">
        <v>84</v>
      </c>
      <c r="BQ74">
        <v>95</v>
      </c>
      <c r="BR74">
        <v>84</v>
      </c>
      <c r="BS74">
        <v>85</v>
      </c>
      <c r="BT74">
        <v>104</v>
      </c>
      <c r="BU74">
        <v>63</v>
      </c>
      <c r="BV74">
        <v>68</v>
      </c>
      <c r="BW74">
        <v>68</v>
      </c>
      <c r="BX74">
        <v>21</v>
      </c>
      <c r="BY74">
        <v>26</v>
      </c>
      <c r="BZ74">
        <v>43</v>
      </c>
      <c r="CA74">
        <v>111</v>
      </c>
      <c r="CB74">
        <v>37</v>
      </c>
      <c r="CC74">
        <v>4</v>
      </c>
      <c r="CD74">
        <v>115</v>
      </c>
      <c r="CE74">
        <v>33</v>
      </c>
      <c r="CF74">
        <v>40</v>
      </c>
      <c r="CG74">
        <v>44</v>
      </c>
      <c r="CH74">
        <v>94</v>
      </c>
      <c r="CI74">
        <v>31</v>
      </c>
      <c r="CJ74">
        <v>56</v>
      </c>
      <c r="CK74">
        <v>56</v>
      </c>
      <c r="CL74">
        <v>98</v>
      </c>
      <c r="CM74">
        <v>84</v>
      </c>
      <c r="CN74">
        <v>14</v>
      </c>
      <c r="CO74">
        <v>27</v>
      </c>
      <c r="CP74">
        <v>18</v>
      </c>
      <c r="CQ74">
        <v>76</v>
      </c>
      <c r="CR74">
        <v>12</v>
      </c>
      <c r="CS74">
        <v>24</v>
      </c>
      <c r="CT74">
        <v>54</v>
      </c>
      <c r="CU74">
        <v>48</v>
      </c>
      <c r="CV74">
        <v>47</v>
      </c>
      <c r="CW74">
        <v>43</v>
      </c>
      <c r="CX74">
        <v>61</v>
      </c>
      <c r="CY74">
        <v>99</v>
      </c>
      <c r="CZ74">
        <v>7</v>
      </c>
      <c r="DA74">
        <v>19</v>
      </c>
      <c r="DB74">
        <v>46</v>
      </c>
      <c r="DC74">
        <v>19</v>
      </c>
      <c r="DD74">
        <v>79</v>
      </c>
      <c r="DE74">
        <v>58</v>
      </c>
      <c r="DF74">
        <v>94</v>
      </c>
      <c r="DG74">
        <v>60</v>
      </c>
      <c r="DH74">
        <v>113</v>
      </c>
      <c r="DI74">
        <v>53</v>
      </c>
      <c r="DJ74">
        <v>13</v>
      </c>
      <c r="DK74">
        <v>30</v>
      </c>
      <c r="DL74">
        <v>28</v>
      </c>
      <c r="DM74">
        <v>2</v>
      </c>
      <c r="DN74">
        <v>75</v>
      </c>
      <c r="DO74">
        <v>92</v>
      </c>
      <c r="DP74">
        <v>43</v>
      </c>
      <c r="DQ74" s="86">
        <f ca="1">Control!$C$7*Calculations!$C$82*INDEX('Monthly Data'!N:N,Calculations!$C$116+MOD(A74,Calculations!$C$118))+Control!$C$7*Calculations!$C$83*INDEX('Monthly Data'!O:O,Calculations!$C$116+MOD(A74,Calculations!$C$118))+Control!$C$7*Calculations!$C$84*INDEX('Monthly Data'!P:P,Calculations!$C$116+MOD(A74,Calculations!$C$118))+Control!$C$7*Calculations!$C$85*INDEX('Monthly Data'!Q:Q,Calculations!$C$116+MOD(A74,Calculations!$C$118))+(1-Control!$C$7*Calculations!$C$87)*INDEX('Monthly Data'!R:R,Calculations!$C$116+MOD(A74,Calculations!$C$118))</f>
        <v>-1.5984879994281095E-2</v>
      </c>
      <c r="DR74" s="86">
        <f ca="1">Control!$C$7*Calculations!$C$82*INDEX('Monthly Data'!N:N,Calculations!$C$116+MOD(B74,Calculations!$C$118))+Control!$C$7*Calculations!$C$83*INDEX('Monthly Data'!O:O,Calculations!$C$116+MOD(B74,Calculations!$C$118))+Control!$C$7*Calculations!$C$84*INDEX('Monthly Data'!P:P,Calculations!$C$116+MOD(B74,Calculations!$C$118))+Control!$C$7*Calculations!$C$85*INDEX('Monthly Data'!Q:Q,Calculations!$C$116+MOD(B74,Calculations!$C$118))+(1-Control!$C$7*Calculations!$C$87)*INDEX('Monthly Data'!R:R,Calculations!$C$116+MOD(B74,Calculations!$C$118))</f>
        <v>1.9073822767906517E-2</v>
      </c>
      <c r="DS74" s="86">
        <f ca="1">Control!$C$7*Calculations!$C$82*INDEX('Monthly Data'!N:N,Calculations!$C$116+MOD(C74,Calculations!$C$118))+Control!$C$7*Calculations!$C$83*INDEX('Monthly Data'!O:O,Calculations!$C$116+MOD(C74,Calculations!$C$118))+Control!$C$7*Calculations!$C$84*INDEX('Monthly Data'!P:P,Calculations!$C$116+MOD(C74,Calculations!$C$118))+Control!$C$7*Calculations!$C$85*INDEX('Monthly Data'!Q:Q,Calculations!$C$116+MOD(C74,Calculations!$C$118))+(1-Control!$C$7*Calculations!$C$87)*INDEX('Monthly Data'!R:R,Calculations!$C$116+MOD(C74,Calculations!$C$118))</f>
        <v>1.0018681835149534E-3</v>
      </c>
      <c r="DT74" s="86">
        <f ca="1">Control!$C$7*Calculations!$C$82*INDEX('Monthly Data'!N:N,Calculations!$C$116+MOD(D74,Calculations!$C$118))+Control!$C$7*Calculations!$C$83*INDEX('Monthly Data'!O:O,Calculations!$C$116+MOD(D74,Calculations!$C$118))+Control!$C$7*Calculations!$C$84*INDEX('Monthly Data'!P:P,Calculations!$C$116+MOD(D74,Calculations!$C$118))+Control!$C$7*Calculations!$C$85*INDEX('Monthly Data'!Q:Q,Calculations!$C$116+MOD(D74,Calculations!$C$118))+(1-Control!$C$7*Calculations!$C$87)*INDEX('Monthly Data'!R:R,Calculations!$C$116+MOD(D74,Calculations!$C$118))</f>
        <v>4.5735623984309991E-2</v>
      </c>
      <c r="DU74" s="86">
        <f ca="1">Control!$C$7*Calculations!$C$82*INDEX('Monthly Data'!N:N,Calculations!$C$116+MOD(E74,Calculations!$C$118))+Control!$C$7*Calculations!$C$83*INDEX('Monthly Data'!O:O,Calculations!$C$116+MOD(E74,Calculations!$C$118))+Control!$C$7*Calculations!$C$84*INDEX('Monthly Data'!P:P,Calculations!$C$116+MOD(E74,Calculations!$C$118))+Control!$C$7*Calculations!$C$85*INDEX('Monthly Data'!Q:Q,Calculations!$C$116+MOD(E74,Calculations!$C$118))+(1-Control!$C$7*Calculations!$C$87)*INDEX('Monthly Data'!R:R,Calculations!$C$116+MOD(E74,Calculations!$C$118))</f>
        <v>3.0957942835585645E-2</v>
      </c>
      <c r="DV74" s="86">
        <f ca="1">Control!$C$7*Calculations!$C$82*INDEX('Monthly Data'!N:N,Calculations!$C$116+MOD(F74,Calculations!$C$118))+Control!$C$7*Calculations!$C$83*INDEX('Monthly Data'!O:O,Calculations!$C$116+MOD(F74,Calculations!$C$118))+Control!$C$7*Calculations!$C$84*INDEX('Monthly Data'!P:P,Calculations!$C$116+MOD(F74,Calculations!$C$118))+Control!$C$7*Calculations!$C$85*INDEX('Monthly Data'!Q:Q,Calculations!$C$116+MOD(F74,Calculations!$C$118))+(1-Control!$C$7*Calculations!$C$87)*INDEX('Monthly Data'!R:R,Calculations!$C$116+MOD(F74,Calculations!$C$118))</f>
        <v>8.4240675975201049E-3</v>
      </c>
      <c r="DW74" s="86">
        <f ca="1">Control!$C$7*Calculations!$C$82*INDEX('Monthly Data'!N:N,Calculations!$C$116+MOD(G74,Calculations!$C$118))+Control!$C$7*Calculations!$C$83*INDEX('Monthly Data'!O:O,Calculations!$C$116+MOD(G74,Calculations!$C$118))+Control!$C$7*Calculations!$C$84*INDEX('Monthly Data'!P:P,Calculations!$C$116+MOD(G74,Calculations!$C$118))+Control!$C$7*Calculations!$C$85*INDEX('Monthly Data'!Q:Q,Calculations!$C$116+MOD(G74,Calculations!$C$118))+(1-Control!$C$7*Calculations!$C$87)*INDEX('Monthly Data'!R:R,Calculations!$C$116+MOD(G74,Calculations!$C$118))</f>
        <v>1.0353752315110615E-2</v>
      </c>
      <c r="DX74" s="86">
        <f ca="1">Control!$C$7*Calculations!$C$82*INDEX('Monthly Data'!N:N,Calculations!$C$116+MOD(H74,Calculations!$C$118))+Control!$C$7*Calculations!$C$83*INDEX('Monthly Data'!O:O,Calculations!$C$116+MOD(H74,Calculations!$C$118))+Control!$C$7*Calculations!$C$84*INDEX('Monthly Data'!P:P,Calculations!$C$116+MOD(H74,Calculations!$C$118))+Control!$C$7*Calculations!$C$85*INDEX('Monthly Data'!Q:Q,Calculations!$C$116+MOD(H74,Calculations!$C$118))+(1-Control!$C$7*Calculations!$C$87)*INDEX('Monthly Data'!R:R,Calculations!$C$116+MOD(H74,Calculations!$C$118))</f>
        <v>-2.5168357537820856E-4</v>
      </c>
      <c r="DY74" s="86">
        <f ca="1">Control!$C$7*Calculations!$C$82*INDEX('Monthly Data'!N:N,Calculations!$C$116+MOD(I74,Calculations!$C$118))+Control!$C$7*Calculations!$C$83*INDEX('Monthly Data'!O:O,Calculations!$C$116+MOD(I74,Calculations!$C$118))+Control!$C$7*Calculations!$C$84*INDEX('Monthly Data'!P:P,Calculations!$C$116+MOD(I74,Calculations!$C$118))+Control!$C$7*Calculations!$C$85*INDEX('Monthly Data'!Q:Q,Calculations!$C$116+MOD(I74,Calculations!$C$118))+(1-Control!$C$7*Calculations!$C$87)*INDEX('Monthly Data'!R:R,Calculations!$C$116+MOD(I74,Calculations!$C$118))</f>
        <v>-1.1360801645249321E-2</v>
      </c>
      <c r="DZ74" s="86">
        <f ca="1">Control!$C$7*Calculations!$C$82*INDEX('Monthly Data'!N:N,Calculations!$C$116+MOD(J74,Calculations!$C$118))+Control!$C$7*Calculations!$C$83*INDEX('Monthly Data'!O:O,Calculations!$C$116+MOD(J74,Calculations!$C$118))+Control!$C$7*Calculations!$C$84*INDEX('Monthly Data'!P:P,Calculations!$C$116+MOD(J74,Calculations!$C$118))+Control!$C$7*Calculations!$C$85*INDEX('Monthly Data'!Q:Q,Calculations!$C$116+MOD(J74,Calculations!$C$118))+(1-Control!$C$7*Calculations!$C$87)*INDEX('Monthly Data'!R:R,Calculations!$C$116+MOD(J74,Calculations!$C$118))</f>
        <v>-3.53368065312233E-2</v>
      </c>
      <c r="EA74" s="86">
        <f ca="1">Control!$C$7*Calculations!$C$82*INDEX('Monthly Data'!N:N,Calculations!$C$116+MOD(K74,Calculations!$C$118))+Control!$C$7*Calculations!$C$83*INDEX('Monthly Data'!O:O,Calculations!$C$116+MOD(K74,Calculations!$C$118))+Control!$C$7*Calculations!$C$84*INDEX('Monthly Data'!P:P,Calculations!$C$116+MOD(K74,Calculations!$C$118))+Control!$C$7*Calculations!$C$85*INDEX('Monthly Data'!Q:Q,Calculations!$C$116+MOD(K74,Calculations!$C$118))+(1-Control!$C$7*Calculations!$C$87)*INDEX('Monthly Data'!R:R,Calculations!$C$116+MOD(K74,Calculations!$C$118))</f>
        <v>1.5216630695380906E-2</v>
      </c>
      <c r="EB74" s="86">
        <f ca="1">Control!$C$7*Calculations!$C$82*INDEX('Monthly Data'!N:N,Calculations!$C$116+MOD(L74,Calculations!$C$118))+Control!$C$7*Calculations!$C$83*INDEX('Monthly Data'!O:O,Calculations!$C$116+MOD(L74,Calculations!$C$118))+Control!$C$7*Calculations!$C$84*INDEX('Monthly Data'!P:P,Calculations!$C$116+MOD(L74,Calculations!$C$118))+Control!$C$7*Calculations!$C$85*INDEX('Monthly Data'!Q:Q,Calculations!$C$116+MOD(L74,Calculations!$C$118))+(1-Control!$C$7*Calculations!$C$87)*INDEX('Monthly Data'!R:R,Calculations!$C$116+MOD(L74,Calculations!$C$118))</f>
        <v>7.9764341593600071E-3</v>
      </c>
      <c r="EC74" s="86">
        <f ca="1">Control!$C$7*Calculations!$C$82*INDEX('Monthly Data'!N:N,Calculations!$C$116+MOD(M74,Calculations!$C$118))+Control!$C$7*Calculations!$C$83*INDEX('Monthly Data'!O:O,Calculations!$C$116+MOD(M74,Calculations!$C$118))+Control!$C$7*Calculations!$C$84*INDEX('Monthly Data'!P:P,Calculations!$C$116+MOD(M74,Calculations!$C$118))+Control!$C$7*Calculations!$C$85*INDEX('Monthly Data'!Q:Q,Calculations!$C$116+MOD(M74,Calculations!$C$118))+(1-Control!$C$7*Calculations!$C$87)*INDEX('Monthly Data'!R:R,Calculations!$C$116+MOD(M74,Calculations!$C$118))</f>
        <v>-2.0269389991732112E-2</v>
      </c>
      <c r="ED74" s="86">
        <f ca="1">Control!$C$7*Calculations!$C$82*INDEX('Monthly Data'!N:N,Calculations!$C$116+MOD(N74,Calculations!$C$118))+Control!$C$7*Calculations!$C$83*INDEX('Monthly Data'!O:O,Calculations!$C$116+MOD(N74,Calculations!$C$118))+Control!$C$7*Calculations!$C$84*INDEX('Monthly Data'!P:P,Calculations!$C$116+MOD(N74,Calculations!$C$118))+Control!$C$7*Calculations!$C$85*INDEX('Monthly Data'!Q:Q,Calculations!$C$116+MOD(N74,Calculations!$C$118))+(1-Control!$C$7*Calculations!$C$87)*INDEX('Monthly Data'!R:R,Calculations!$C$116+MOD(N74,Calculations!$C$118))</f>
        <v>8.4240675975201049E-3</v>
      </c>
      <c r="EE74" s="86">
        <f ca="1">Control!$C$7*Calculations!$C$82*INDEX('Monthly Data'!N:N,Calculations!$C$116+MOD(O74,Calculations!$C$118))+Control!$C$7*Calculations!$C$83*INDEX('Monthly Data'!O:O,Calculations!$C$116+MOD(O74,Calculations!$C$118))+Control!$C$7*Calculations!$C$84*INDEX('Monthly Data'!P:P,Calculations!$C$116+MOD(O74,Calculations!$C$118))+Control!$C$7*Calculations!$C$85*INDEX('Monthly Data'!Q:Q,Calculations!$C$116+MOD(O74,Calculations!$C$118))+(1-Control!$C$7*Calculations!$C$87)*INDEX('Monthly Data'!R:R,Calculations!$C$116+MOD(O74,Calculations!$C$118))</f>
        <v>5.1279584938936244E-2</v>
      </c>
      <c r="EF74" s="86">
        <f ca="1">Control!$C$7*Calculations!$C$82*INDEX('Monthly Data'!N:N,Calculations!$C$116+MOD(P74,Calculations!$C$118))+Control!$C$7*Calculations!$C$83*INDEX('Monthly Data'!O:O,Calculations!$C$116+MOD(P74,Calculations!$C$118))+Control!$C$7*Calculations!$C$84*INDEX('Monthly Data'!P:P,Calculations!$C$116+MOD(P74,Calculations!$C$118))+Control!$C$7*Calculations!$C$85*INDEX('Monthly Data'!Q:Q,Calculations!$C$116+MOD(P74,Calculations!$C$118))+(1-Control!$C$7*Calculations!$C$87)*INDEX('Monthly Data'!R:R,Calculations!$C$116+MOD(P74,Calculations!$C$118))</f>
        <v>-2.072517756005474E-2</v>
      </c>
      <c r="EG74" s="86">
        <f ca="1">Control!$C$7*Calculations!$C$82*INDEX('Monthly Data'!N:N,Calculations!$C$116+MOD(Q74,Calculations!$C$118))+Control!$C$7*Calculations!$C$83*INDEX('Monthly Data'!O:O,Calculations!$C$116+MOD(Q74,Calculations!$C$118))+Control!$C$7*Calculations!$C$84*INDEX('Monthly Data'!P:P,Calculations!$C$116+MOD(Q74,Calculations!$C$118))+Control!$C$7*Calculations!$C$85*INDEX('Monthly Data'!Q:Q,Calculations!$C$116+MOD(Q74,Calculations!$C$118))+(1-Control!$C$7*Calculations!$C$87)*INDEX('Monthly Data'!R:R,Calculations!$C$116+MOD(Q74,Calculations!$C$118))</f>
        <v>2.3307359621218403E-2</v>
      </c>
      <c r="EH74" s="86">
        <f ca="1">Control!$C$7*Calculations!$C$82*INDEX('Monthly Data'!N:N,Calculations!$C$116+MOD(R74,Calculations!$C$118))+Control!$C$7*Calculations!$C$83*INDEX('Monthly Data'!O:O,Calculations!$C$116+MOD(R74,Calculations!$C$118))+Control!$C$7*Calculations!$C$84*INDEX('Monthly Data'!P:P,Calculations!$C$116+MOD(R74,Calculations!$C$118))+Control!$C$7*Calculations!$C$85*INDEX('Monthly Data'!Q:Q,Calculations!$C$116+MOD(R74,Calculations!$C$118))+(1-Control!$C$7*Calculations!$C$87)*INDEX('Monthly Data'!R:R,Calculations!$C$116+MOD(R74,Calculations!$C$118))</f>
        <v>-9.5555592256394619E-3</v>
      </c>
      <c r="EI74" s="86">
        <f ca="1">Control!$C$7*Calculations!$C$82*INDEX('Monthly Data'!N:N,Calculations!$C$116+MOD(S74,Calculations!$C$118))+Control!$C$7*Calculations!$C$83*INDEX('Monthly Data'!O:O,Calculations!$C$116+MOD(S74,Calculations!$C$118))+Control!$C$7*Calculations!$C$84*INDEX('Monthly Data'!P:P,Calculations!$C$116+MOD(S74,Calculations!$C$118))+Control!$C$7*Calculations!$C$85*INDEX('Monthly Data'!Q:Q,Calculations!$C$116+MOD(S74,Calculations!$C$118))+(1-Control!$C$7*Calculations!$C$87)*INDEX('Monthly Data'!R:R,Calculations!$C$116+MOD(S74,Calculations!$C$118))</f>
        <v>-7.3651264633385334E-4</v>
      </c>
      <c r="EJ74" s="86">
        <f ca="1">Control!$C$7*Calculations!$C$82*INDEX('Monthly Data'!N:N,Calculations!$C$116+MOD(T74,Calculations!$C$118))+Control!$C$7*Calculations!$C$83*INDEX('Monthly Data'!O:O,Calculations!$C$116+MOD(T74,Calculations!$C$118))+Control!$C$7*Calculations!$C$84*INDEX('Monthly Data'!P:P,Calculations!$C$116+MOD(T74,Calculations!$C$118))+Control!$C$7*Calculations!$C$85*INDEX('Monthly Data'!Q:Q,Calculations!$C$116+MOD(T74,Calculations!$C$118))+(1-Control!$C$7*Calculations!$C$87)*INDEX('Monthly Data'!R:R,Calculations!$C$116+MOD(T74,Calculations!$C$118))</f>
        <v>4.7768166384148329E-3</v>
      </c>
      <c r="EK74" s="86">
        <f ca="1">Control!$C$7*Calculations!$C$82*INDEX('Monthly Data'!N:N,Calculations!$C$116+MOD(U74,Calculations!$C$118))+Control!$C$7*Calculations!$C$83*INDEX('Monthly Data'!O:O,Calculations!$C$116+MOD(U74,Calculations!$C$118))+Control!$C$7*Calculations!$C$84*INDEX('Monthly Data'!P:P,Calculations!$C$116+MOD(U74,Calculations!$C$118))+Control!$C$7*Calculations!$C$85*INDEX('Monthly Data'!Q:Q,Calculations!$C$116+MOD(U74,Calculations!$C$118))+(1-Control!$C$7*Calculations!$C$87)*INDEX('Monthly Data'!R:R,Calculations!$C$116+MOD(U74,Calculations!$C$118))</f>
        <v>-7.4084874653726545E-3</v>
      </c>
      <c r="EL74" s="86">
        <f ca="1">Control!$C$7*Calculations!$C$82*INDEX('Monthly Data'!N:N,Calculations!$C$116+MOD(V74,Calculations!$C$118))+Control!$C$7*Calculations!$C$83*INDEX('Monthly Data'!O:O,Calculations!$C$116+MOD(V74,Calculations!$C$118))+Control!$C$7*Calculations!$C$84*INDEX('Monthly Data'!P:P,Calculations!$C$116+MOD(V74,Calculations!$C$118))+Control!$C$7*Calculations!$C$85*INDEX('Monthly Data'!Q:Q,Calculations!$C$116+MOD(V74,Calculations!$C$118))+(1-Control!$C$7*Calculations!$C$87)*INDEX('Monthly Data'!R:R,Calculations!$C$116+MOD(V74,Calculations!$C$118))</f>
        <v>2.377894462657602E-2</v>
      </c>
      <c r="EM74" s="86">
        <f ca="1">Control!$C$7*Calculations!$C$82*INDEX('Monthly Data'!N:N,Calculations!$C$116+MOD(W74,Calculations!$C$118))+Control!$C$7*Calculations!$C$83*INDEX('Monthly Data'!O:O,Calculations!$C$116+MOD(W74,Calculations!$C$118))+Control!$C$7*Calculations!$C$84*INDEX('Monthly Data'!P:P,Calculations!$C$116+MOD(W74,Calculations!$C$118))+Control!$C$7*Calculations!$C$85*INDEX('Monthly Data'!Q:Q,Calculations!$C$116+MOD(W74,Calculations!$C$118))+(1-Control!$C$7*Calculations!$C$87)*INDEX('Monthly Data'!R:R,Calculations!$C$116+MOD(W74,Calculations!$C$118))</f>
        <v>-4.417423226995453E-3</v>
      </c>
      <c r="EN74" s="86">
        <f ca="1">Control!$C$7*Calculations!$C$82*INDEX('Monthly Data'!N:N,Calculations!$C$116+MOD(X74,Calculations!$C$118))+Control!$C$7*Calculations!$C$83*INDEX('Monthly Data'!O:O,Calculations!$C$116+MOD(X74,Calculations!$C$118))+Control!$C$7*Calculations!$C$84*INDEX('Monthly Data'!P:P,Calculations!$C$116+MOD(X74,Calculations!$C$118))+Control!$C$7*Calculations!$C$85*INDEX('Monthly Data'!Q:Q,Calculations!$C$116+MOD(X74,Calculations!$C$118))+(1-Control!$C$7*Calculations!$C$87)*INDEX('Monthly Data'!R:R,Calculations!$C$116+MOD(X74,Calculations!$C$118))</f>
        <v>3.0957942835585645E-2</v>
      </c>
      <c r="EO74" s="86">
        <f ca="1">Control!$C$7*Calculations!$C$82*INDEX('Monthly Data'!N:N,Calculations!$C$116+MOD(Y74,Calculations!$C$118))+Control!$C$7*Calculations!$C$83*INDEX('Monthly Data'!O:O,Calculations!$C$116+MOD(Y74,Calculations!$C$118))+Control!$C$7*Calculations!$C$84*INDEX('Monthly Data'!P:P,Calculations!$C$116+MOD(Y74,Calculations!$C$118))+Control!$C$7*Calculations!$C$85*INDEX('Monthly Data'!Q:Q,Calculations!$C$116+MOD(Y74,Calculations!$C$118))+(1-Control!$C$7*Calculations!$C$87)*INDEX('Monthly Data'!R:R,Calculations!$C$116+MOD(Y74,Calculations!$C$118))</f>
        <v>3.1011313347584085E-2</v>
      </c>
      <c r="EP74" s="86">
        <f ca="1">Control!$C$7*Calculations!$C$82*INDEX('Monthly Data'!N:N,Calculations!$C$116+MOD(Z74,Calculations!$C$118))+Control!$C$7*Calculations!$C$83*INDEX('Monthly Data'!O:O,Calculations!$C$116+MOD(Z74,Calculations!$C$118))+Control!$C$7*Calculations!$C$84*INDEX('Monthly Data'!P:P,Calculations!$C$116+MOD(Z74,Calculations!$C$118))+Control!$C$7*Calculations!$C$85*INDEX('Monthly Data'!Q:Q,Calculations!$C$116+MOD(Z74,Calculations!$C$118))+(1-Control!$C$7*Calculations!$C$87)*INDEX('Monthly Data'!R:R,Calculations!$C$116+MOD(Z74,Calculations!$C$118))</f>
        <v>-4.417423226995453E-3</v>
      </c>
      <c r="EQ74" s="86">
        <f ca="1">Control!$C$7*Calculations!$C$82*INDEX('Monthly Data'!N:N,Calculations!$C$116+MOD(AA74,Calculations!$C$118))+Control!$C$7*Calculations!$C$83*INDEX('Monthly Data'!O:O,Calculations!$C$116+MOD(AA74,Calculations!$C$118))+Control!$C$7*Calculations!$C$84*INDEX('Monthly Data'!P:P,Calculations!$C$116+MOD(AA74,Calculations!$C$118))+Control!$C$7*Calculations!$C$85*INDEX('Monthly Data'!Q:Q,Calculations!$C$116+MOD(AA74,Calculations!$C$118))+(1-Control!$C$7*Calculations!$C$87)*INDEX('Monthly Data'!R:R,Calculations!$C$116+MOD(AA74,Calculations!$C$118))</f>
        <v>3.7118215575026904E-2</v>
      </c>
      <c r="ER74" s="86">
        <f ca="1">Control!$C$7*Calculations!$C$82*INDEX('Monthly Data'!N:N,Calculations!$C$116+MOD(AB74,Calculations!$C$118))+Control!$C$7*Calculations!$C$83*INDEX('Monthly Data'!O:O,Calculations!$C$116+MOD(AB74,Calculations!$C$118))+Control!$C$7*Calculations!$C$84*INDEX('Monthly Data'!P:P,Calculations!$C$116+MOD(AB74,Calculations!$C$118))+Control!$C$7*Calculations!$C$85*INDEX('Monthly Data'!Q:Q,Calculations!$C$116+MOD(AB74,Calculations!$C$118))+(1-Control!$C$7*Calculations!$C$87)*INDEX('Monthly Data'!R:R,Calculations!$C$116+MOD(AB74,Calculations!$C$118))</f>
        <v>-4.3408051735618014E-2</v>
      </c>
      <c r="ES74" s="86">
        <f ca="1">Control!$C$7*Calculations!$C$82*INDEX('Monthly Data'!N:N,Calculations!$C$116+MOD(AC74,Calculations!$C$118))+Control!$C$7*Calculations!$C$83*INDEX('Monthly Data'!O:O,Calculations!$C$116+MOD(AC74,Calculations!$C$118))+Control!$C$7*Calculations!$C$84*INDEX('Monthly Data'!P:P,Calculations!$C$116+MOD(AC74,Calculations!$C$118))+Control!$C$7*Calculations!$C$85*INDEX('Monthly Data'!Q:Q,Calculations!$C$116+MOD(AC74,Calculations!$C$118))+(1-Control!$C$7*Calculations!$C$87)*INDEX('Monthly Data'!R:R,Calculations!$C$116+MOD(AC74,Calculations!$C$118))</f>
        <v>7.3538285850108537E-3</v>
      </c>
      <c r="ET74" s="86">
        <f ca="1">Control!$C$7*Calculations!$C$82*INDEX('Monthly Data'!N:N,Calculations!$C$116+MOD(AD74,Calculations!$C$118))+Control!$C$7*Calculations!$C$83*INDEX('Monthly Data'!O:O,Calculations!$C$116+MOD(AD74,Calculations!$C$118))+Control!$C$7*Calculations!$C$84*INDEX('Monthly Data'!P:P,Calculations!$C$116+MOD(AD74,Calculations!$C$118))+Control!$C$7*Calculations!$C$85*INDEX('Monthly Data'!Q:Q,Calculations!$C$116+MOD(AD74,Calculations!$C$118))+(1-Control!$C$7*Calculations!$C$87)*INDEX('Monthly Data'!R:R,Calculations!$C$116+MOD(AD74,Calculations!$C$118))</f>
        <v>8.4240675975201049E-3</v>
      </c>
      <c r="EU74" s="86">
        <f ca="1">Control!$C$7*Calculations!$C$82*INDEX('Monthly Data'!N:N,Calculations!$C$116+MOD(AE74,Calculations!$C$118))+Control!$C$7*Calculations!$C$83*INDEX('Monthly Data'!O:O,Calculations!$C$116+MOD(AE74,Calculations!$C$118))+Control!$C$7*Calculations!$C$84*INDEX('Monthly Data'!P:P,Calculations!$C$116+MOD(AE74,Calculations!$C$118))+Control!$C$7*Calculations!$C$85*INDEX('Monthly Data'!Q:Q,Calculations!$C$116+MOD(AE74,Calculations!$C$118))+(1-Control!$C$7*Calculations!$C$87)*INDEX('Monthly Data'!R:R,Calculations!$C$116+MOD(AE74,Calculations!$C$118))</f>
        <v>-1.880155173376722E-2</v>
      </c>
      <c r="EV74" s="86">
        <f ca="1">Control!$C$7*Calculations!$C$82*INDEX('Monthly Data'!N:N,Calculations!$C$116+MOD(AF74,Calculations!$C$118))+Control!$C$7*Calculations!$C$83*INDEX('Monthly Data'!O:O,Calculations!$C$116+MOD(AF74,Calculations!$C$118))+Control!$C$7*Calculations!$C$84*INDEX('Monthly Data'!P:P,Calculations!$C$116+MOD(AF74,Calculations!$C$118))+Control!$C$7*Calculations!$C$85*INDEX('Monthly Data'!Q:Q,Calculations!$C$116+MOD(AF74,Calculations!$C$118))+(1-Control!$C$7*Calculations!$C$87)*INDEX('Monthly Data'!R:R,Calculations!$C$116+MOD(AF74,Calculations!$C$118))</f>
        <v>9.9793409618087695E-3</v>
      </c>
      <c r="EW74" s="86">
        <f ca="1">Control!$C$7*Calculations!$C$82*INDEX('Monthly Data'!N:N,Calculations!$C$116+MOD(AG74,Calculations!$C$118))+Control!$C$7*Calculations!$C$83*INDEX('Monthly Data'!O:O,Calculations!$C$116+MOD(AG74,Calculations!$C$118))+Control!$C$7*Calculations!$C$84*INDEX('Monthly Data'!P:P,Calculations!$C$116+MOD(AG74,Calculations!$C$118))+Control!$C$7*Calculations!$C$85*INDEX('Monthly Data'!Q:Q,Calculations!$C$116+MOD(AG74,Calculations!$C$118))+(1-Control!$C$7*Calculations!$C$87)*INDEX('Monthly Data'!R:R,Calculations!$C$116+MOD(AG74,Calculations!$C$118))</f>
        <v>1.5115046179922851E-2</v>
      </c>
      <c r="EX74" s="86">
        <f ca="1">Control!$C$7*Calculations!$C$82*INDEX('Monthly Data'!N:N,Calculations!$C$116+MOD(AH74,Calculations!$C$118))+Control!$C$7*Calculations!$C$83*INDEX('Monthly Data'!O:O,Calculations!$C$116+MOD(AH74,Calculations!$C$118))+Control!$C$7*Calculations!$C$84*INDEX('Monthly Data'!P:P,Calculations!$C$116+MOD(AH74,Calculations!$C$118))+Control!$C$7*Calculations!$C$85*INDEX('Monthly Data'!Q:Q,Calculations!$C$116+MOD(AH74,Calculations!$C$118))+(1-Control!$C$7*Calculations!$C$87)*INDEX('Monthly Data'!R:R,Calculations!$C$116+MOD(AH74,Calculations!$C$118))</f>
        <v>-7.3651264633385334E-4</v>
      </c>
      <c r="EY74" s="86">
        <f ca="1">Control!$C$7*Calculations!$C$82*INDEX('Monthly Data'!N:N,Calculations!$C$116+MOD(AI74,Calculations!$C$118))+Control!$C$7*Calculations!$C$83*INDEX('Monthly Data'!O:O,Calculations!$C$116+MOD(AI74,Calculations!$C$118))+Control!$C$7*Calculations!$C$84*INDEX('Monthly Data'!P:P,Calculations!$C$116+MOD(AI74,Calculations!$C$118))+Control!$C$7*Calculations!$C$85*INDEX('Monthly Data'!Q:Q,Calculations!$C$116+MOD(AI74,Calculations!$C$118))+(1-Control!$C$7*Calculations!$C$87)*INDEX('Monthly Data'!R:R,Calculations!$C$116+MOD(AI74,Calculations!$C$118))</f>
        <v>7.3538285850108537E-3</v>
      </c>
      <c r="EZ74" s="86">
        <f ca="1">Control!$C$7*Calculations!$C$82*INDEX('Monthly Data'!N:N,Calculations!$C$116+MOD(AJ74,Calculations!$C$118))+Control!$C$7*Calculations!$C$83*INDEX('Monthly Data'!O:O,Calculations!$C$116+MOD(AJ74,Calculations!$C$118))+Control!$C$7*Calculations!$C$84*INDEX('Monthly Data'!P:P,Calculations!$C$116+MOD(AJ74,Calculations!$C$118))+Control!$C$7*Calculations!$C$85*INDEX('Monthly Data'!Q:Q,Calculations!$C$116+MOD(AJ74,Calculations!$C$118))+(1-Control!$C$7*Calculations!$C$87)*INDEX('Monthly Data'!R:R,Calculations!$C$116+MOD(AJ74,Calculations!$C$118))</f>
        <v>2.377894462657602E-2</v>
      </c>
      <c r="FA74" s="86">
        <f ca="1">Control!$C$7*Calculations!$C$82*INDEX('Monthly Data'!N:N,Calculations!$C$116+MOD(AK74,Calculations!$C$118))+Control!$C$7*Calculations!$C$83*INDEX('Monthly Data'!O:O,Calculations!$C$116+MOD(AK74,Calculations!$C$118))+Control!$C$7*Calculations!$C$84*INDEX('Monthly Data'!P:P,Calculations!$C$116+MOD(AK74,Calculations!$C$118))+Control!$C$7*Calculations!$C$85*INDEX('Monthly Data'!Q:Q,Calculations!$C$116+MOD(AK74,Calculations!$C$118))+(1-Control!$C$7*Calculations!$C$87)*INDEX('Monthly Data'!R:R,Calculations!$C$116+MOD(AK74,Calculations!$C$118))</f>
        <v>-3.299557342782896E-2</v>
      </c>
      <c r="FB74" s="86">
        <f ca="1">Control!$C$7*Calculations!$C$82*INDEX('Monthly Data'!N:N,Calculations!$C$116+MOD(AL74,Calculations!$C$118))+Control!$C$7*Calculations!$C$83*INDEX('Monthly Data'!O:O,Calculations!$C$116+MOD(AL74,Calculations!$C$118))+Control!$C$7*Calculations!$C$84*INDEX('Monthly Data'!P:P,Calculations!$C$116+MOD(AL74,Calculations!$C$118))+Control!$C$7*Calculations!$C$85*INDEX('Monthly Data'!Q:Q,Calculations!$C$116+MOD(AL74,Calculations!$C$118))+(1-Control!$C$7*Calculations!$C$87)*INDEX('Monthly Data'!R:R,Calculations!$C$116+MOD(AL74,Calculations!$C$118))</f>
        <v>-1.9947061878162777E-2</v>
      </c>
      <c r="FC74" s="86">
        <f ca="1">Control!$C$7*Calculations!$C$82*INDEX('Monthly Data'!N:N,Calculations!$C$116+MOD(AM74,Calculations!$C$118))+Control!$C$7*Calculations!$C$83*INDEX('Monthly Data'!O:O,Calculations!$C$116+MOD(AM74,Calculations!$C$118))+Control!$C$7*Calculations!$C$84*INDEX('Monthly Data'!P:P,Calculations!$C$116+MOD(AM74,Calculations!$C$118))+Control!$C$7*Calculations!$C$85*INDEX('Monthly Data'!Q:Q,Calculations!$C$116+MOD(AM74,Calculations!$C$118))+(1-Control!$C$7*Calculations!$C$87)*INDEX('Monthly Data'!R:R,Calculations!$C$116+MOD(AM74,Calculations!$C$118))</f>
        <v>9.9787204839310462E-3</v>
      </c>
      <c r="FD74" s="86">
        <f ca="1">Control!$C$7*Calculations!$C$82*INDEX('Monthly Data'!N:N,Calculations!$C$116+MOD(AN74,Calculations!$C$118))+Control!$C$7*Calculations!$C$83*INDEX('Monthly Data'!O:O,Calculations!$C$116+MOD(AN74,Calculations!$C$118))+Control!$C$7*Calculations!$C$84*INDEX('Monthly Data'!P:P,Calculations!$C$116+MOD(AN74,Calculations!$C$118))+Control!$C$7*Calculations!$C$85*INDEX('Monthly Data'!Q:Q,Calculations!$C$116+MOD(AN74,Calculations!$C$118))+(1-Control!$C$7*Calculations!$C$87)*INDEX('Monthly Data'!R:R,Calculations!$C$116+MOD(AN74,Calculations!$C$118))</f>
        <v>-1.5984879994281095E-2</v>
      </c>
      <c r="FE74" s="86">
        <f ca="1">Control!$C$7*Calculations!$C$82*INDEX('Monthly Data'!N:N,Calculations!$C$116+MOD(AO74,Calculations!$C$118))+Control!$C$7*Calculations!$C$83*INDEX('Monthly Data'!O:O,Calculations!$C$116+MOD(AO74,Calculations!$C$118))+Control!$C$7*Calculations!$C$84*INDEX('Monthly Data'!P:P,Calculations!$C$116+MOD(AO74,Calculations!$C$118))+Control!$C$7*Calculations!$C$85*INDEX('Monthly Data'!Q:Q,Calculations!$C$116+MOD(AO74,Calculations!$C$118))+(1-Control!$C$7*Calculations!$C$87)*INDEX('Monthly Data'!R:R,Calculations!$C$116+MOD(AO74,Calculations!$C$118))</f>
        <v>-3.299557342782896E-2</v>
      </c>
      <c r="FF74" s="86">
        <f ca="1">Control!$C$7*Calculations!$C$82*INDEX('Monthly Data'!N:N,Calculations!$C$116+MOD(AP74,Calculations!$C$118))+Control!$C$7*Calculations!$C$83*INDEX('Monthly Data'!O:O,Calculations!$C$116+MOD(AP74,Calculations!$C$118))+Control!$C$7*Calculations!$C$84*INDEX('Monthly Data'!P:P,Calculations!$C$116+MOD(AP74,Calculations!$C$118))+Control!$C$7*Calculations!$C$85*INDEX('Monthly Data'!Q:Q,Calculations!$C$116+MOD(AP74,Calculations!$C$118))+(1-Control!$C$7*Calculations!$C$87)*INDEX('Monthly Data'!R:R,Calculations!$C$116+MOD(AP74,Calculations!$C$118))</f>
        <v>3.7596120283497965E-2</v>
      </c>
      <c r="FG74" s="86">
        <f ca="1">Control!$C$7*Calculations!$C$82*INDEX('Monthly Data'!N:N,Calculations!$C$116+MOD(AQ74,Calculations!$C$118))+Control!$C$7*Calculations!$C$83*INDEX('Monthly Data'!O:O,Calculations!$C$116+MOD(AQ74,Calculations!$C$118))+Control!$C$7*Calculations!$C$84*INDEX('Monthly Data'!P:P,Calculations!$C$116+MOD(AQ74,Calculations!$C$118))+Control!$C$7*Calculations!$C$85*INDEX('Monthly Data'!Q:Q,Calculations!$C$116+MOD(AQ74,Calculations!$C$118))+(1-Control!$C$7*Calculations!$C$87)*INDEX('Monthly Data'!R:R,Calculations!$C$116+MOD(AQ74,Calculations!$C$118))</f>
        <v>1.2435425892067014E-2</v>
      </c>
      <c r="FH74" s="86">
        <f ca="1">Control!$C$7*Calculations!$C$82*INDEX('Monthly Data'!N:N,Calculations!$C$116+MOD(AR74,Calculations!$C$118))+Control!$C$7*Calculations!$C$83*INDEX('Monthly Data'!O:O,Calculations!$C$116+MOD(AR74,Calculations!$C$118))+Control!$C$7*Calculations!$C$84*INDEX('Monthly Data'!P:P,Calculations!$C$116+MOD(AR74,Calculations!$C$118))+Control!$C$7*Calculations!$C$85*INDEX('Monthly Data'!Q:Q,Calculations!$C$116+MOD(AR74,Calculations!$C$118))+(1-Control!$C$7*Calculations!$C$87)*INDEX('Monthly Data'!R:R,Calculations!$C$116+MOD(AR74,Calculations!$C$118))</f>
        <v>3.7118215575026904E-2</v>
      </c>
      <c r="FI74" s="86">
        <f ca="1">Control!$C$7*Calculations!$C$82*INDEX('Monthly Data'!N:N,Calculations!$C$116+MOD(AS74,Calculations!$C$118))+Control!$C$7*Calculations!$C$83*INDEX('Monthly Data'!O:O,Calculations!$C$116+MOD(AS74,Calculations!$C$118))+Control!$C$7*Calculations!$C$84*INDEX('Monthly Data'!P:P,Calculations!$C$116+MOD(AS74,Calculations!$C$118))+Control!$C$7*Calculations!$C$85*INDEX('Monthly Data'!Q:Q,Calculations!$C$116+MOD(AS74,Calculations!$C$118))+(1-Control!$C$7*Calculations!$C$87)*INDEX('Monthly Data'!R:R,Calculations!$C$116+MOD(AS74,Calculations!$C$118))</f>
        <v>1.1786765492207996E-2</v>
      </c>
      <c r="FJ74" s="86">
        <f ca="1">Control!$C$7*Calculations!$C$82*INDEX('Monthly Data'!N:N,Calculations!$C$116+MOD(AT74,Calculations!$C$118))+Control!$C$7*Calculations!$C$83*INDEX('Monthly Data'!O:O,Calculations!$C$116+MOD(AT74,Calculations!$C$118))+Control!$C$7*Calculations!$C$84*INDEX('Monthly Data'!P:P,Calculations!$C$116+MOD(AT74,Calculations!$C$118))+Control!$C$7*Calculations!$C$85*INDEX('Monthly Data'!Q:Q,Calculations!$C$116+MOD(AT74,Calculations!$C$118))+(1-Control!$C$7*Calculations!$C$87)*INDEX('Monthly Data'!R:R,Calculations!$C$116+MOD(AT74,Calculations!$C$118))</f>
        <v>6.2631896128884862E-3</v>
      </c>
      <c r="FK74" s="86">
        <f ca="1">Control!$C$7*Calculations!$C$82*INDEX('Monthly Data'!N:N,Calculations!$C$116+MOD(AU74,Calculations!$C$118))+Control!$C$7*Calculations!$C$83*INDEX('Monthly Data'!O:O,Calculations!$C$116+MOD(AU74,Calculations!$C$118))+Control!$C$7*Calculations!$C$84*INDEX('Monthly Data'!P:P,Calculations!$C$116+MOD(AU74,Calculations!$C$118))+Control!$C$7*Calculations!$C$85*INDEX('Monthly Data'!Q:Q,Calculations!$C$116+MOD(AU74,Calculations!$C$118))+(1-Control!$C$7*Calculations!$C$87)*INDEX('Monthly Data'!R:R,Calculations!$C$116+MOD(AU74,Calculations!$C$118))</f>
        <v>-7.4084874653726545E-3</v>
      </c>
      <c r="FL74" s="86">
        <f ca="1">Control!$C$7*Calculations!$C$82*INDEX('Monthly Data'!N:N,Calculations!$C$116+MOD(AV74,Calculations!$C$118))+Control!$C$7*Calculations!$C$83*INDEX('Monthly Data'!O:O,Calculations!$C$116+MOD(AV74,Calculations!$C$118))+Control!$C$7*Calculations!$C$84*INDEX('Monthly Data'!P:P,Calculations!$C$116+MOD(AV74,Calculations!$C$118))+Control!$C$7*Calculations!$C$85*INDEX('Monthly Data'!Q:Q,Calculations!$C$116+MOD(AV74,Calculations!$C$118))+(1-Control!$C$7*Calculations!$C$87)*INDEX('Monthly Data'!R:R,Calculations!$C$116+MOD(AV74,Calculations!$C$118))</f>
        <v>1.0627294914941248E-2</v>
      </c>
      <c r="FM74" s="86">
        <f ca="1">Control!$C$7*Calculations!$C$82*INDEX('Monthly Data'!N:N,Calculations!$C$116+MOD(AW74,Calculations!$C$118))+Control!$C$7*Calculations!$C$83*INDEX('Monthly Data'!O:O,Calculations!$C$116+MOD(AW74,Calculations!$C$118))+Control!$C$7*Calculations!$C$84*INDEX('Monthly Data'!P:P,Calculations!$C$116+MOD(AW74,Calculations!$C$118))+Control!$C$7*Calculations!$C$85*INDEX('Monthly Data'!Q:Q,Calculations!$C$116+MOD(AW74,Calculations!$C$118))+(1-Control!$C$7*Calculations!$C$87)*INDEX('Monthly Data'!R:R,Calculations!$C$116+MOD(AW74,Calculations!$C$118))</f>
        <v>-2.7490061308214487E-3</v>
      </c>
      <c r="FN74" s="86">
        <f ca="1">Control!$C$7*Calculations!$C$82*INDEX('Monthly Data'!N:N,Calculations!$C$116+MOD(AX74,Calculations!$C$118))+Control!$C$7*Calculations!$C$83*INDEX('Monthly Data'!O:O,Calculations!$C$116+MOD(AX74,Calculations!$C$118))+Control!$C$7*Calculations!$C$84*INDEX('Monthly Data'!P:P,Calculations!$C$116+MOD(AX74,Calculations!$C$118))+Control!$C$7*Calculations!$C$85*INDEX('Monthly Data'!Q:Q,Calculations!$C$116+MOD(AX74,Calculations!$C$118))+(1-Control!$C$7*Calculations!$C$87)*INDEX('Monthly Data'!R:R,Calculations!$C$116+MOD(AX74,Calculations!$C$118))</f>
        <v>4.4327772793586687E-3</v>
      </c>
      <c r="FO74" s="86">
        <f ca="1">Control!$C$7*Calculations!$C$82*INDEX('Monthly Data'!N:N,Calculations!$C$116+MOD(AY74,Calculations!$C$118))+Control!$C$7*Calculations!$C$83*INDEX('Monthly Data'!O:O,Calculations!$C$116+MOD(AY74,Calculations!$C$118))+Control!$C$7*Calculations!$C$84*INDEX('Monthly Data'!P:P,Calculations!$C$116+MOD(AY74,Calculations!$C$118))+Control!$C$7*Calculations!$C$85*INDEX('Monthly Data'!Q:Q,Calculations!$C$116+MOD(AY74,Calculations!$C$118))+(1-Control!$C$7*Calculations!$C$87)*INDEX('Monthly Data'!R:R,Calculations!$C$116+MOD(AY74,Calculations!$C$118))</f>
        <v>-7.4084874653726545E-3</v>
      </c>
      <c r="FP74" s="86">
        <f ca="1">Control!$C$7*Calculations!$C$82*INDEX('Monthly Data'!N:N,Calculations!$C$116+MOD(AZ74,Calculations!$C$118))+Control!$C$7*Calculations!$C$83*INDEX('Monthly Data'!O:O,Calculations!$C$116+MOD(AZ74,Calculations!$C$118))+Control!$C$7*Calculations!$C$84*INDEX('Monthly Data'!P:P,Calculations!$C$116+MOD(AZ74,Calculations!$C$118))+Control!$C$7*Calculations!$C$85*INDEX('Monthly Data'!Q:Q,Calculations!$C$116+MOD(AZ74,Calculations!$C$118))+(1-Control!$C$7*Calculations!$C$87)*INDEX('Monthly Data'!R:R,Calculations!$C$116+MOD(AZ74,Calculations!$C$118))</f>
        <v>3.4808428836917149E-3</v>
      </c>
      <c r="FQ74" s="86">
        <f ca="1">Control!$C$7*Calculations!$C$82*INDEX('Monthly Data'!N:N,Calculations!$C$116+MOD(BA74,Calculations!$C$118))+Control!$C$7*Calculations!$C$83*INDEX('Monthly Data'!O:O,Calculations!$C$116+MOD(BA74,Calculations!$C$118))+Control!$C$7*Calculations!$C$84*INDEX('Monthly Data'!P:P,Calculations!$C$116+MOD(BA74,Calculations!$C$118))+Control!$C$7*Calculations!$C$85*INDEX('Monthly Data'!Q:Q,Calculations!$C$116+MOD(BA74,Calculations!$C$118))+(1-Control!$C$7*Calculations!$C$87)*INDEX('Monthly Data'!R:R,Calculations!$C$116+MOD(BA74,Calculations!$C$118))</f>
        <v>1.0353752315110615E-2</v>
      </c>
      <c r="FR74" s="86">
        <f ca="1">Control!$C$7*Calculations!$C$82*INDEX('Monthly Data'!N:N,Calculations!$C$116+MOD(BB74,Calculations!$C$118))+Control!$C$7*Calculations!$C$83*INDEX('Monthly Data'!O:O,Calculations!$C$116+MOD(BB74,Calculations!$C$118))+Control!$C$7*Calculations!$C$84*INDEX('Monthly Data'!P:P,Calculations!$C$116+MOD(BB74,Calculations!$C$118))+Control!$C$7*Calculations!$C$85*INDEX('Monthly Data'!Q:Q,Calculations!$C$116+MOD(BB74,Calculations!$C$118))+(1-Control!$C$7*Calculations!$C$87)*INDEX('Monthly Data'!R:R,Calculations!$C$116+MOD(BB74,Calculations!$C$118))</f>
        <v>6.2631896128884862E-3</v>
      </c>
      <c r="FS74" s="86">
        <f ca="1">Control!$C$7*Calculations!$C$82*INDEX('Monthly Data'!N:N,Calculations!$C$116+MOD(BC74,Calculations!$C$118))+Control!$C$7*Calculations!$C$83*INDEX('Monthly Data'!O:O,Calculations!$C$116+MOD(BC74,Calculations!$C$118))+Control!$C$7*Calculations!$C$84*INDEX('Monthly Data'!P:P,Calculations!$C$116+MOD(BC74,Calculations!$C$118))+Control!$C$7*Calculations!$C$85*INDEX('Monthly Data'!Q:Q,Calculations!$C$116+MOD(BC74,Calculations!$C$118))+(1-Control!$C$7*Calculations!$C$87)*INDEX('Monthly Data'!R:R,Calculations!$C$116+MOD(BC74,Calculations!$C$118))</f>
        <v>-1.6546126717384396E-2</v>
      </c>
      <c r="FT74" s="86">
        <f ca="1">Control!$C$7*Calculations!$C$82*INDEX('Monthly Data'!N:N,Calculations!$C$116+MOD(BD74,Calculations!$C$118))+Control!$C$7*Calculations!$C$83*INDEX('Monthly Data'!O:O,Calculations!$C$116+MOD(BD74,Calculations!$C$118))+Control!$C$7*Calculations!$C$84*INDEX('Monthly Data'!P:P,Calculations!$C$116+MOD(BD74,Calculations!$C$118))+Control!$C$7*Calculations!$C$85*INDEX('Monthly Data'!Q:Q,Calculations!$C$116+MOD(BD74,Calculations!$C$118))+(1-Control!$C$7*Calculations!$C$87)*INDEX('Monthly Data'!R:R,Calculations!$C$116+MOD(BD74,Calculations!$C$118))</f>
        <v>1.1106855739851785E-2</v>
      </c>
      <c r="FU74" s="86">
        <f ca="1">Control!$C$7*Calculations!$C$82*INDEX('Monthly Data'!N:N,Calculations!$C$116+MOD(BE74,Calculations!$C$118))+Control!$C$7*Calculations!$C$83*INDEX('Monthly Data'!O:O,Calculations!$C$116+MOD(BE74,Calculations!$C$118))+Control!$C$7*Calculations!$C$84*INDEX('Monthly Data'!P:P,Calculations!$C$116+MOD(BE74,Calculations!$C$118))+Control!$C$7*Calculations!$C$85*INDEX('Monthly Data'!Q:Q,Calculations!$C$116+MOD(BE74,Calculations!$C$118))+(1-Control!$C$7*Calculations!$C$87)*INDEX('Monthly Data'!R:R,Calculations!$C$116+MOD(BE74,Calculations!$C$118))</f>
        <v>7.857567536297622E-3</v>
      </c>
      <c r="FV74" s="86">
        <f ca="1">Control!$C$7*Calculations!$C$82*INDEX('Monthly Data'!N:N,Calculations!$C$116+MOD(BF74,Calculations!$C$118))+Control!$C$7*Calculations!$C$83*INDEX('Monthly Data'!O:O,Calculations!$C$116+MOD(BF74,Calculations!$C$118))+Control!$C$7*Calculations!$C$84*INDEX('Monthly Data'!P:P,Calculations!$C$116+MOD(BF74,Calculations!$C$118))+Control!$C$7*Calculations!$C$85*INDEX('Monthly Data'!Q:Q,Calculations!$C$116+MOD(BF74,Calculations!$C$118))+(1-Control!$C$7*Calculations!$C$87)*INDEX('Monthly Data'!R:R,Calculations!$C$116+MOD(BF74,Calculations!$C$118))</f>
        <v>1.7599621212565995E-2</v>
      </c>
      <c r="FW74" s="86">
        <f ca="1">Control!$C$7*Calculations!$C$82*INDEX('Monthly Data'!N:N,Calculations!$C$116+MOD(BG74,Calculations!$C$118))+Control!$C$7*Calculations!$C$83*INDEX('Monthly Data'!O:O,Calculations!$C$116+MOD(BG74,Calculations!$C$118))+Control!$C$7*Calculations!$C$84*INDEX('Monthly Data'!P:P,Calculations!$C$116+MOD(BG74,Calculations!$C$118))+Control!$C$7*Calculations!$C$85*INDEX('Monthly Data'!Q:Q,Calculations!$C$116+MOD(BG74,Calculations!$C$118))+(1-Control!$C$7*Calculations!$C$87)*INDEX('Monthly Data'!R:R,Calculations!$C$116+MOD(BG74,Calculations!$C$118))</f>
        <v>-1.1360801645249321E-2</v>
      </c>
      <c r="FX74" s="86">
        <f ca="1">Control!$C$7*Calculations!$C$82*INDEX('Monthly Data'!N:N,Calculations!$C$116+MOD(BH74,Calculations!$C$118))+Control!$C$7*Calculations!$C$83*INDEX('Monthly Data'!O:O,Calculations!$C$116+MOD(BH74,Calculations!$C$118))+Control!$C$7*Calculations!$C$84*INDEX('Monthly Data'!P:P,Calculations!$C$116+MOD(BH74,Calculations!$C$118))+Control!$C$7*Calculations!$C$85*INDEX('Monthly Data'!Q:Q,Calculations!$C$116+MOD(BH74,Calculations!$C$118))+(1-Control!$C$7*Calculations!$C$87)*INDEX('Monthly Data'!R:R,Calculations!$C$116+MOD(BH74,Calculations!$C$118))</f>
        <v>1.142101364887867E-2</v>
      </c>
      <c r="FY74" s="86">
        <f ca="1">Control!$C$7*Calculations!$C$82*INDEX('Monthly Data'!N:N,Calculations!$C$116+MOD(BI74,Calculations!$C$118))+Control!$C$7*Calculations!$C$83*INDEX('Monthly Data'!O:O,Calculations!$C$116+MOD(BI74,Calculations!$C$118))+Control!$C$7*Calculations!$C$84*INDEX('Monthly Data'!P:P,Calculations!$C$116+MOD(BI74,Calculations!$C$118))+Control!$C$7*Calculations!$C$85*INDEX('Monthly Data'!Q:Q,Calculations!$C$116+MOD(BI74,Calculations!$C$118))+(1-Control!$C$7*Calculations!$C$87)*INDEX('Monthly Data'!R:R,Calculations!$C$116+MOD(BI74,Calculations!$C$118))</f>
        <v>9.5791276036140301E-3</v>
      </c>
      <c r="FZ74" s="86">
        <f ca="1">Control!$C$7*Calculations!$C$82*INDEX('Monthly Data'!N:N,Calculations!$C$116+MOD(BJ74,Calculations!$C$118))+Control!$C$7*Calculations!$C$83*INDEX('Monthly Data'!O:O,Calculations!$C$116+MOD(BJ74,Calculations!$C$118))+Control!$C$7*Calculations!$C$84*INDEX('Monthly Data'!P:P,Calculations!$C$116+MOD(BJ74,Calculations!$C$118))+Control!$C$7*Calculations!$C$85*INDEX('Monthly Data'!Q:Q,Calculations!$C$116+MOD(BJ74,Calculations!$C$118))+(1-Control!$C$7*Calculations!$C$87)*INDEX('Monthly Data'!R:R,Calculations!$C$116+MOD(BJ74,Calculations!$C$118))</f>
        <v>-1.3959200237295809E-2</v>
      </c>
      <c r="GA74" s="86">
        <f ca="1">Control!$C$7*Calculations!$C$82*INDEX('Monthly Data'!N:N,Calculations!$C$116+MOD(BK74,Calculations!$C$118))+Control!$C$7*Calculations!$C$83*INDEX('Monthly Data'!O:O,Calculations!$C$116+MOD(BK74,Calculations!$C$118))+Control!$C$7*Calculations!$C$84*INDEX('Monthly Data'!P:P,Calculations!$C$116+MOD(BK74,Calculations!$C$118))+Control!$C$7*Calculations!$C$85*INDEX('Monthly Data'!Q:Q,Calculations!$C$116+MOD(BK74,Calculations!$C$118))+(1-Control!$C$7*Calculations!$C$87)*INDEX('Monthly Data'!R:R,Calculations!$C$116+MOD(BK74,Calculations!$C$118))</f>
        <v>-1.0485101266941802E-2</v>
      </c>
      <c r="GB74" s="86">
        <f ca="1">Control!$C$7*Calculations!$C$82*INDEX('Monthly Data'!N:N,Calculations!$C$116+MOD(BL74,Calculations!$C$118))+Control!$C$7*Calculations!$C$83*INDEX('Monthly Data'!O:O,Calculations!$C$116+MOD(BL74,Calculations!$C$118))+Control!$C$7*Calculations!$C$84*INDEX('Monthly Data'!P:P,Calculations!$C$116+MOD(BL74,Calculations!$C$118))+Control!$C$7*Calculations!$C$85*INDEX('Monthly Data'!Q:Q,Calculations!$C$116+MOD(BL74,Calculations!$C$118))+(1-Control!$C$7*Calculations!$C$87)*INDEX('Monthly Data'!R:R,Calculations!$C$116+MOD(BL74,Calculations!$C$118))</f>
        <v>7.9764341593600071E-3</v>
      </c>
      <c r="GC74" s="86">
        <f ca="1">Control!$C$7*Calculations!$C$82*INDEX('Monthly Data'!N:N,Calculations!$C$116+MOD(BM74,Calculations!$C$118))+Control!$C$7*Calculations!$C$83*INDEX('Monthly Data'!O:O,Calculations!$C$116+MOD(BM74,Calculations!$C$118))+Control!$C$7*Calculations!$C$84*INDEX('Monthly Data'!P:P,Calculations!$C$116+MOD(BM74,Calculations!$C$118))+Control!$C$7*Calculations!$C$85*INDEX('Monthly Data'!Q:Q,Calculations!$C$116+MOD(BM74,Calculations!$C$118))+(1-Control!$C$7*Calculations!$C$87)*INDEX('Monthly Data'!R:R,Calculations!$C$116+MOD(BM74,Calculations!$C$118))</f>
        <v>1.1786765492207996E-2</v>
      </c>
      <c r="GD74" s="86">
        <f ca="1">Control!$C$7*Calculations!$C$82*INDEX('Monthly Data'!N:N,Calculations!$C$116+MOD(BN74,Calculations!$C$118))+Control!$C$7*Calculations!$C$83*INDEX('Monthly Data'!O:O,Calculations!$C$116+MOD(BN74,Calculations!$C$118))+Control!$C$7*Calculations!$C$84*INDEX('Monthly Data'!P:P,Calculations!$C$116+MOD(BN74,Calculations!$C$118))+Control!$C$7*Calculations!$C$85*INDEX('Monthly Data'!Q:Q,Calculations!$C$116+MOD(BN74,Calculations!$C$118))+(1-Control!$C$7*Calculations!$C$87)*INDEX('Monthly Data'!R:R,Calculations!$C$116+MOD(BN74,Calculations!$C$118))</f>
        <v>-1.9947061878162777E-2</v>
      </c>
      <c r="GE74" s="86">
        <f ca="1">Control!$C$7*Calculations!$C$82*INDEX('Monthly Data'!N:N,Calculations!$C$116+MOD(BO74,Calculations!$C$118))+Control!$C$7*Calculations!$C$83*INDEX('Monthly Data'!O:O,Calculations!$C$116+MOD(BO74,Calculations!$C$118))+Control!$C$7*Calculations!$C$84*INDEX('Monthly Data'!P:P,Calculations!$C$116+MOD(BO74,Calculations!$C$118))+Control!$C$7*Calculations!$C$85*INDEX('Monthly Data'!Q:Q,Calculations!$C$116+MOD(BO74,Calculations!$C$118))+(1-Control!$C$7*Calculations!$C$87)*INDEX('Monthly Data'!R:R,Calculations!$C$116+MOD(BO74,Calculations!$C$118))</f>
        <v>-3.9863250714949353E-2</v>
      </c>
      <c r="GF74" s="86">
        <f ca="1">Control!$C$7*Calculations!$C$82*INDEX('Monthly Data'!N:N,Calculations!$C$116+MOD(BP74,Calculations!$C$118))+Control!$C$7*Calculations!$C$83*INDEX('Monthly Data'!O:O,Calculations!$C$116+MOD(BP74,Calculations!$C$118))+Control!$C$7*Calculations!$C$84*INDEX('Monthly Data'!P:P,Calculations!$C$116+MOD(BP74,Calculations!$C$118))+Control!$C$7*Calculations!$C$85*INDEX('Monthly Data'!Q:Q,Calculations!$C$116+MOD(BP74,Calculations!$C$118))+(1-Control!$C$7*Calculations!$C$87)*INDEX('Monthly Data'!R:R,Calculations!$C$116+MOD(BP74,Calculations!$C$118))</f>
        <v>-1.880155173376722E-2</v>
      </c>
      <c r="GG74" s="86">
        <f ca="1">Control!$C$7*Calculations!$C$82*INDEX('Monthly Data'!N:N,Calculations!$C$116+MOD(BQ74,Calculations!$C$118))+Control!$C$7*Calculations!$C$83*INDEX('Monthly Data'!O:O,Calculations!$C$116+MOD(BQ74,Calculations!$C$118))+Control!$C$7*Calculations!$C$84*INDEX('Monthly Data'!P:P,Calculations!$C$116+MOD(BQ74,Calculations!$C$118))+Control!$C$7*Calculations!$C$85*INDEX('Monthly Data'!Q:Q,Calculations!$C$116+MOD(BQ74,Calculations!$C$118))+(1-Control!$C$7*Calculations!$C$87)*INDEX('Monthly Data'!R:R,Calculations!$C$116+MOD(BQ74,Calculations!$C$118))</f>
        <v>1.5758278480433856E-2</v>
      </c>
      <c r="GH74" s="86">
        <f ca="1">Control!$C$7*Calculations!$C$82*INDEX('Monthly Data'!N:N,Calculations!$C$116+MOD(BR74,Calculations!$C$118))+Control!$C$7*Calculations!$C$83*INDEX('Monthly Data'!O:O,Calculations!$C$116+MOD(BR74,Calculations!$C$118))+Control!$C$7*Calculations!$C$84*INDEX('Monthly Data'!P:P,Calculations!$C$116+MOD(BR74,Calculations!$C$118))+Control!$C$7*Calculations!$C$85*INDEX('Monthly Data'!Q:Q,Calculations!$C$116+MOD(BR74,Calculations!$C$118))+(1-Control!$C$7*Calculations!$C$87)*INDEX('Monthly Data'!R:R,Calculations!$C$116+MOD(BR74,Calculations!$C$118))</f>
        <v>-1.880155173376722E-2</v>
      </c>
      <c r="GI74" s="86">
        <f ca="1">Control!$C$7*Calculations!$C$82*INDEX('Monthly Data'!N:N,Calculations!$C$116+MOD(BS74,Calculations!$C$118))+Control!$C$7*Calculations!$C$83*INDEX('Monthly Data'!O:O,Calculations!$C$116+MOD(BS74,Calculations!$C$118))+Control!$C$7*Calculations!$C$84*INDEX('Monthly Data'!P:P,Calculations!$C$116+MOD(BS74,Calculations!$C$118))+Control!$C$7*Calculations!$C$85*INDEX('Monthly Data'!Q:Q,Calculations!$C$116+MOD(BS74,Calculations!$C$118))+(1-Control!$C$7*Calculations!$C$87)*INDEX('Monthly Data'!R:R,Calculations!$C$116+MOD(BS74,Calculations!$C$118))</f>
        <v>-9.8327855560634558E-3</v>
      </c>
      <c r="GJ74" s="86">
        <f ca="1">Control!$C$7*Calculations!$C$82*INDEX('Monthly Data'!N:N,Calculations!$C$116+MOD(BT74,Calculations!$C$118))+Control!$C$7*Calculations!$C$83*INDEX('Monthly Data'!O:O,Calculations!$C$116+MOD(BT74,Calculations!$C$118))+Control!$C$7*Calculations!$C$84*INDEX('Monthly Data'!P:P,Calculations!$C$116+MOD(BT74,Calculations!$C$118))+Control!$C$7*Calculations!$C$85*INDEX('Monthly Data'!Q:Q,Calculations!$C$116+MOD(BT74,Calculations!$C$118))+(1-Control!$C$7*Calculations!$C$87)*INDEX('Monthly Data'!R:R,Calculations!$C$116+MOD(BT74,Calculations!$C$118))</f>
        <v>2.9708469559001142E-2</v>
      </c>
      <c r="GK74" s="86">
        <f ca="1">Control!$C$7*Calculations!$C$82*INDEX('Monthly Data'!N:N,Calculations!$C$116+MOD(BU74,Calculations!$C$118))+Control!$C$7*Calculations!$C$83*INDEX('Monthly Data'!O:O,Calculations!$C$116+MOD(BU74,Calculations!$C$118))+Control!$C$7*Calculations!$C$84*INDEX('Monthly Data'!P:P,Calculations!$C$116+MOD(BU74,Calculations!$C$118))+Control!$C$7*Calculations!$C$85*INDEX('Monthly Data'!Q:Q,Calculations!$C$116+MOD(BU74,Calculations!$C$118))+(1-Control!$C$7*Calculations!$C$87)*INDEX('Monthly Data'!R:R,Calculations!$C$116+MOD(BU74,Calculations!$C$118))</f>
        <v>1.9073822767906517E-2</v>
      </c>
      <c r="GL74" s="86">
        <f ca="1">Control!$C$7*Calculations!$C$82*INDEX('Monthly Data'!N:N,Calculations!$C$116+MOD(BV74,Calculations!$C$118))+Control!$C$7*Calculations!$C$83*INDEX('Monthly Data'!O:O,Calculations!$C$116+MOD(BV74,Calculations!$C$118))+Control!$C$7*Calculations!$C$84*INDEX('Monthly Data'!P:P,Calculations!$C$116+MOD(BV74,Calculations!$C$118))+Control!$C$7*Calculations!$C$85*INDEX('Monthly Data'!Q:Q,Calculations!$C$116+MOD(BV74,Calculations!$C$118))+(1-Control!$C$7*Calculations!$C$87)*INDEX('Monthly Data'!R:R,Calculations!$C$116+MOD(BV74,Calculations!$C$118))</f>
        <v>2.2757992058453024E-3</v>
      </c>
      <c r="GM74" s="86">
        <f ca="1">Control!$C$7*Calculations!$C$82*INDEX('Monthly Data'!N:N,Calculations!$C$116+MOD(BW74,Calculations!$C$118))+Control!$C$7*Calculations!$C$83*INDEX('Monthly Data'!O:O,Calculations!$C$116+MOD(BW74,Calculations!$C$118))+Control!$C$7*Calculations!$C$84*INDEX('Monthly Data'!P:P,Calculations!$C$116+MOD(BW74,Calculations!$C$118))+Control!$C$7*Calculations!$C$85*INDEX('Monthly Data'!Q:Q,Calculations!$C$116+MOD(BW74,Calculations!$C$118))+(1-Control!$C$7*Calculations!$C$87)*INDEX('Monthly Data'!R:R,Calculations!$C$116+MOD(BW74,Calculations!$C$118))</f>
        <v>2.2757992058453024E-3</v>
      </c>
      <c r="GN74" s="86">
        <f ca="1">Control!$C$7*Calculations!$C$82*INDEX('Monthly Data'!N:N,Calculations!$C$116+MOD(BX74,Calculations!$C$118))+Control!$C$7*Calculations!$C$83*INDEX('Monthly Data'!O:O,Calculations!$C$116+MOD(BX74,Calculations!$C$118))+Control!$C$7*Calculations!$C$84*INDEX('Monthly Data'!P:P,Calculations!$C$116+MOD(BX74,Calculations!$C$118))+Control!$C$7*Calculations!$C$85*INDEX('Monthly Data'!Q:Q,Calculations!$C$116+MOD(BX74,Calculations!$C$118))+(1-Control!$C$7*Calculations!$C$87)*INDEX('Monthly Data'!R:R,Calculations!$C$116+MOD(BX74,Calculations!$C$118))</f>
        <v>1.5108777406081684E-3</v>
      </c>
      <c r="GO74" s="86">
        <f ca="1">Control!$C$7*Calculations!$C$82*INDEX('Monthly Data'!N:N,Calculations!$C$116+MOD(BY74,Calculations!$C$118))+Control!$C$7*Calculations!$C$83*INDEX('Monthly Data'!O:O,Calculations!$C$116+MOD(BY74,Calculations!$C$118))+Control!$C$7*Calculations!$C$84*INDEX('Monthly Data'!P:P,Calculations!$C$116+MOD(BY74,Calculations!$C$118))+Control!$C$7*Calculations!$C$85*INDEX('Monthly Data'!Q:Q,Calculations!$C$116+MOD(BY74,Calculations!$C$118))+(1-Control!$C$7*Calculations!$C$87)*INDEX('Monthly Data'!R:R,Calculations!$C$116+MOD(BY74,Calculations!$C$118))</f>
        <v>6.3250222980707482E-3</v>
      </c>
      <c r="GP74" s="86">
        <f ca="1">Control!$C$7*Calculations!$C$82*INDEX('Monthly Data'!N:N,Calculations!$C$116+MOD(BZ74,Calculations!$C$118))+Control!$C$7*Calculations!$C$83*INDEX('Monthly Data'!O:O,Calculations!$C$116+MOD(BZ74,Calculations!$C$118))+Control!$C$7*Calculations!$C$84*INDEX('Monthly Data'!P:P,Calculations!$C$116+MOD(BZ74,Calculations!$C$118))+Control!$C$7*Calculations!$C$85*INDEX('Monthly Data'!Q:Q,Calculations!$C$116+MOD(BZ74,Calculations!$C$118))+(1-Control!$C$7*Calculations!$C$87)*INDEX('Monthly Data'!R:R,Calculations!$C$116+MOD(BZ74,Calculations!$C$118))</f>
        <v>5.1279584938936244E-2</v>
      </c>
      <c r="GQ74" s="86">
        <f ca="1">Control!$C$7*Calculations!$C$82*INDEX('Monthly Data'!N:N,Calculations!$C$116+MOD(CA74,Calculations!$C$118))+Control!$C$7*Calculations!$C$83*INDEX('Monthly Data'!O:O,Calculations!$C$116+MOD(CA74,Calculations!$C$118))+Control!$C$7*Calculations!$C$84*INDEX('Monthly Data'!P:P,Calculations!$C$116+MOD(CA74,Calculations!$C$118))+Control!$C$7*Calculations!$C$85*INDEX('Monthly Data'!Q:Q,Calculations!$C$116+MOD(CA74,Calculations!$C$118))+(1-Control!$C$7*Calculations!$C$87)*INDEX('Monthly Data'!R:R,Calculations!$C$116+MOD(CA74,Calculations!$C$118))</f>
        <v>5.8868730207813358E-3</v>
      </c>
      <c r="GR74" s="86">
        <f ca="1">Control!$C$7*Calculations!$C$82*INDEX('Monthly Data'!N:N,Calculations!$C$116+MOD(CB74,Calculations!$C$118))+Control!$C$7*Calculations!$C$83*INDEX('Monthly Data'!O:O,Calculations!$C$116+MOD(CB74,Calculations!$C$118))+Control!$C$7*Calculations!$C$84*INDEX('Monthly Data'!P:P,Calculations!$C$116+MOD(CB74,Calculations!$C$118))+Control!$C$7*Calculations!$C$85*INDEX('Monthly Data'!Q:Q,Calculations!$C$116+MOD(CB74,Calculations!$C$118))+(1-Control!$C$7*Calculations!$C$87)*INDEX('Monthly Data'!R:R,Calculations!$C$116+MOD(CB74,Calculations!$C$118))</f>
        <v>1.2954540023127663E-2</v>
      </c>
      <c r="GS74" s="86">
        <f ca="1">Control!$C$7*Calculations!$C$82*INDEX('Monthly Data'!N:N,Calculations!$C$116+MOD(CC74,Calculations!$C$118))+Control!$C$7*Calculations!$C$83*INDEX('Monthly Data'!O:O,Calculations!$C$116+MOD(CC74,Calculations!$C$118))+Control!$C$7*Calculations!$C$84*INDEX('Monthly Data'!P:P,Calculations!$C$116+MOD(CC74,Calculations!$C$118))+Control!$C$7*Calculations!$C$85*INDEX('Monthly Data'!Q:Q,Calculations!$C$116+MOD(CC74,Calculations!$C$118))+(1-Control!$C$7*Calculations!$C$87)*INDEX('Monthly Data'!R:R,Calculations!$C$116+MOD(CC74,Calculations!$C$118))</f>
        <v>1.3423979074716584E-2</v>
      </c>
      <c r="GT74" s="86">
        <f ca="1">Control!$C$7*Calculations!$C$82*INDEX('Monthly Data'!N:N,Calculations!$C$116+MOD(CD74,Calculations!$C$118))+Control!$C$7*Calculations!$C$83*INDEX('Monthly Data'!O:O,Calculations!$C$116+MOD(CD74,Calculations!$C$118))+Control!$C$7*Calculations!$C$84*INDEX('Monthly Data'!P:P,Calculations!$C$116+MOD(CD74,Calculations!$C$118))+Control!$C$7*Calculations!$C$85*INDEX('Monthly Data'!Q:Q,Calculations!$C$116+MOD(CD74,Calculations!$C$118))+(1-Control!$C$7*Calculations!$C$87)*INDEX('Monthly Data'!R:R,Calculations!$C$116+MOD(CD74,Calculations!$C$118))</f>
        <v>4.5132804118240749E-2</v>
      </c>
      <c r="GU74" s="86">
        <f ca="1">Control!$C$7*Calculations!$C$82*INDEX('Monthly Data'!N:N,Calculations!$C$116+MOD(CE74,Calculations!$C$118))+Control!$C$7*Calculations!$C$83*INDEX('Monthly Data'!O:O,Calculations!$C$116+MOD(CE74,Calculations!$C$118))+Control!$C$7*Calculations!$C$84*INDEX('Monthly Data'!P:P,Calculations!$C$116+MOD(CE74,Calculations!$C$118))+Control!$C$7*Calculations!$C$85*INDEX('Monthly Data'!Q:Q,Calculations!$C$116+MOD(CE74,Calculations!$C$118))+(1-Control!$C$7*Calculations!$C$87)*INDEX('Monthly Data'!R:R,Calculations!$C$116+MOD(CE74,Calculations!$C$118))</f>
        <v>3.1070573055362403E-2</v>
      </c>
      <c r="GV74" s="86">
        <f ca="1">Control!$C$7*Calculations!$C$82*INDEX('Monthly Data'!N:N,Calculations!$C$116+MOD(CF74,Calculations!$C$118))+Control!$C$7*Calculations!$C$83*INDEX('Monthly Data'!O:O,Calculations!$C$116+MOD(CF74,Calculations!$C$118))+Control!$C$7*Calculations!$C$84*INDEX('Monthly Data'!P:P,Calculations!$C$116+MOD(CF74,Calculations!$C$118))+Control!$C$7*Calculations!$C$85*INDEX('Monthly Data'!Q:Q,Calculations!$C$116+MOD(CF74,Calculations!$C$118))+(1-Control!$C$7*Calculations!$C$87)*INDEX('Monthly Data'!R:R,Calculations!$C$116+MOD(CF74,Calculations!$C$118))</f>
        <v>-4.417423226995453E-3</v>
      </c>
      <c r="GW74" s="86">
        <f ca="1">Control!$C$7*Calculations!$C$82*INDEX('Monthly Data'!N:N,Calculations!$C$116+MOD(CG74,Calculations!$C$118))+Control!$C$7*Calculations!$C$83*INDEX('Monthly Data'!O:O,Calculations!$C$116+MOD(CG74,Calculations!$C$118))+Control!$C$7*Calculations!$C$84*INDEX('Monthly Data'!P:P,Calculations!$C$116+MOD(CG74,Calculations!$C$118))+Control!$C$7*Calculations!$C$85*INDEX('Monthly Data'!Q:Q,Calculations!$C$116+MOD(CG74,Calculations!$C$118))+(1-Control!$C$7*Calculations!$C$87)*INDEX('Monthly Data'!R:R,Calculations!$C$116+MOD(CG74,Calculations!$C$118))</f>
        <v>2.377894462657602E-2</v>
      </c>
      <c r="GX74" s="86">
        <f ca="1">Control!$C$7*Calculations!$C$82*INDEX('Monthly Data'!N:N,Calculations!$C$116+MOD(CH74,Calculations!$C$118))+Control!$C$7*Calculations!$C$83*INDEX('Monthly Data'!O:O,Calculations!$C$116+MOD(CH74,Calculations!$C$118))+Control!$C$7*Calculations!$C$84*INDEX('Monthly Data'!P:P,Calculations!$C$116+MOD(CH74,Calculations!$C$118))+Control!$C$7*Calculations!$C$85*INDEX('Monthly Data'!Q:Q,Calculations!$C$116+MOD(CH74,Calculations!$C$118))+(1-Control!$C$7*Calculations!$C$87)*INDEX('Monthly Data'!R:R,Calculations!$C$116+MOD(CH74,Calculations!$C$118))</f>
        <v>1.0353752315110615E-2</v>
      </c>
      <c r="GY74" s="86">
        <f ca="1">Control!$C$7*Calculations!$C$82*INDEX('Monthly Data'!N:N,Calculations!$C$116+MOD(CI74,Calculations!$C$118))+Control!$C$7*Calculations!$C$83*INDEX('Monthly Data'!O:O,Calculations!$C$116+MOD(CI74,Calculations!$C$118))+Control!$C$7*Calculations!$C$84*INDEX('Monthly Data'!P:P,Calculations!$C$116+MOD(CI74,Calculations!$C$118))+Control!$C$7*Calculations!$C$85*INDEX('Monthly Data'!Q:Q,Calculations!$C$116+MOD(CI74,Calculations!$C$118))+(1-Control!$C$7*Calculations!$C$87)*INDEX('Monthly Data'!R:R,Calculations!$C$116+MOD(CI74,Calculations!$C$118))</f>
        <v>1.8665061640915637E-2</v>
      </c>
      <c r="GZ74" s="86">
        <f ca="1">Control!$C$7*Calculations!$C$82*INDEX('Monthly Data'!N:N,Calculations!$C$116+MOD(CJ74,Calculations!$C$118))+Control!$C$7*Calculations!$C$83*INDEX('Monthly Data'!O:O,Calculations!$C$116+MOD(CJ74,Calculations!$C$118))+Control!$C$7*Calculations!$C$84*INDEX('Monthly Data'!P:P,Calculations!$C$116+MOD(CJ74,Calculations!$C$118))+Control!$C$7*Calculations!$C$85*INDEX('Monthly Data'!Q:Q,Calculations!$C$116+MOD(CJ74,Calculations!$C$118))+(1-Control!$C$7*Calculations!$C$87)*INDEX('Monthly Data'!R:R,Calculations!$C$116+MOD(CJ74,Calculations!$C$118))</f>
        <v>7.5897487599915015E-3</v>
      </c>
      <c r="HA74" s="86">
        <f ca="1">Control!$C$7*Calculations!$C$82*INDEX('Monthly Data'!N:N,Calculations!$C$116+MOD(CK74,Calculations!$C$118))+Control!$C$7*Calculations!$C$83*INDEX('Monthly Data'!O:O,Calculations!$C$116+MOD(CK74,Calculations!$C$118))+Control!$C$7*Calculations!$C$84*INDEX('Monthly Data'!P:P,Calculations!$C$116+MOD(CK74,Calculations!$C$118))+Control!$C$7*Calculations!$C$85*INDEX('Monthly Data'!Q:Q,Calculations!$C$116+MOD(CK74,Calculations!$C$118))+(1-Control!$C$7*Calculations!$C$87)*INDEX('Monthly Data'!R:R,Calculations!$C$116+MOD(CK74,Calculations!$C$118))</f>
        <v>7.5897487599915015E-3</v>
      </c>
      <c r="HB74" s="86">
        <f ca="1">Control!$C$7*Calculations!$C$82*INDEX('Monthly Data'!N:N,Calculations!$C$116+MOD(CL74,Calculations!$C$118))+Control!$C$7*Calculations!$C$83*INDEX('Monthly Data'!O:O,Calculations!$C$116+MOD(CL74,Calculations!$C$118))+Control!$C$7*Calculations!$C$84*INDEX('Monthly Data'!P:P,Calculations!$C$116+MOD(CL74,Calculations!$C$118))+Control!$C$7*Calculations!$C$85*INDEX('Monthly Data'!Q:Q,Calculations!$C$116+MOD(CL74,Calculations!$C$118))+(1-Control!$C$7*Calculations!$C$87)*INDEX('Monthly Data'!R:R,Calculations!$C$116+MOD(CL74,Calculations!$C$118))</f>
        <v>2.4842166689046628E-2</v>
      </c>
      <c r="HC74" s="86">
        <f ca="1">Control!$C$7*Calculations!$C$82*INDEX('Monthly Data'!N:N,Calculations!$C$116+MOD(CM74,Calculations!$C$118))+Control!$C$7*Calculations!$C$83*INDEX('Monthly Data'!O:O,Calculations!$C$116+MOD(CM74,Calculations!$C$118))+Control!$C$7*Calculations!$C$84*INDEX('Monthly Data'!P:P,Calculations!$C$116+MOD(CM74,Calculations!$C$118))+Control!$C$7*Calculations!$C$85*INDEX('Monthly Data'!Q:Q,Calculations!$C$116+MOD(CM74,Calculations!$C$118))+(1-Control!$C$7*Calculations!$C$87)*INDEX('Monthly Data'!R:R,Calculations!$C$116+MOD(CM74,Calculations!$C$118))</f>
        <v>-1.880155173376722E-2</v>
      </c>
      <c r="HD74" s="86">
        <f ca="1">Control!$C$7*Calculations!$C$82*INDEX('Monthly Data'!N:N,Calculations!$C$116+MOD(CN74,Calculations!$C$118))+Control!$C$7*Calculations!$C$83*INDEX('Monthly Data'!O:O,Calculations!$C$116+MOD(CN74,Calculations!$C$118))+Control!$C$7*Calculations!$C$84*INDEX('Monthly Data'!P:P,Calculations!$C$116+MOD(CN74,Calculations!$C$118))+Control!$C$7*Calculations!$C$85*INDEX('Monthly Data'!Q:Q,Calculations!$C$116+MOD(CN74,Calculations!$C$118))+(1-Control!$C$7*Calculations!$C$87)*INDEX('Monthly Data'!R:R,Calculations!$C$116+MOD(CN74,Calculations!$C$118))</f>
        <v>9.5791276036140301E-3</v>
      </c>
      <c r="HE74" s="86">
        <f ca="1">Control!$C$7*Calculations!$C$82*INDEX('Monthly Data'!N:N,Calculations!$C$116+MOD(CO74,Calculations!$C$118))+Control!$C$7*Calculations!$C$83*INDEX('Monthly Data'!O:O,Calculations!$C$116+MOD(CO74,Calculations!$C$118))+Control!$C$7*Calculations!$C$84*INDEX('Monthly Data'!P:P,Calculations!$C$116+MOD(CO74,Calculations!$C$118))+Control!$C$7*Calculations!$C$85*INDEX('Monthly Data'!Q:Q,Calculations!$C$116+MOD(CO74,Calculations!$C$118))+(1-Control!$C$7*Calculations!$C$87)*INDEX('Monthly Data'!R:R,Calculations!$C$116+MOD(CO74,Calculations!$C$118))</f>
        <v>-3.53368065312233E-2</v>
      </c>
      <c r="HF74" s="86">
        <f ca="1">Control!$C$7*Calculations!$C$82*INDEX('Monthly Data'!N:N,Calculations!$C$116+MOD(CP74,Calculations!$C$118))+Control!$C$7*Calculations!$C$83*INDEX('Monthly Data'!O:O,Calculations!$C$116+MOD(CP74,Calculations!$C$118))+Control!$C$7*Calculations!$C$84*INDEX('Monthly Data'!P:P,Calculations!$C$116+MOD(CP74,Calculations!$C$118))+Control!$C$7*Calculations!$C$85*INDEX('Monthly Data'!Q:Q,Calculations!$C$116+MOD(CP74,Calculations!$C$118))+(1-Control!$C$7*Calculations!$C$87)*INDEX('Monthly Data'!R:R,Calculations!$C$116+MOD(CP74,Calculations!$C$118))</f>
        <v>-7.4084874653726545E-3</v>
      </c>
      <c r="HG74" s="86">
        <f ca="1">Control!$C$7*Calculations!$C$82*INDEX('Monthly Data'!N:N,Calculations!$C$116+MOD(CQ74,Calculations!$C$118))+Control!$C$7*Calculations!$C$83*INDEX('Monthly Data'!O:O,Calculations!$C$116+MOD(CQ74,Calculations!$C$118))+Control!$C$7*Calculations!$C$84*INDEX('Monthly Data'!P:P,Calculations!$C$116+MOD(CQ74,Calculations!$C$118))+Control!$C$7*Calculations!$C$85*INDEX('Monthly Data'!Q:Q,Calculations!$C$116+MOD(CQ74,Calculations!$C$118))+(1-Control!$C$7*Calculations!$C$87)*INDEX('Monthly Data'!R:R,Calculations!$C$116+MOD(CQ74,Calculations!$C$118))</f>
        <v>3.5231336013669103E-2</v>
      </c>
      <c r="HH74" s="86">
        <f ca="1">Control!$C$7*Calculations!$C$82*INDEX('Monthly Data'!N:N,Calculations!$C$116+MOD(CR74,Calculations!$C$118))+Control!$C$7*Calculations!$C$83*INDEX('Monthly Data'!O:O,Calculations!$C$116+MOD(CR74,Calculations!$C$118))+Control!$C$7*Calculations!$C$84*INDEX('Monthly Data'!P:P,Calculations!$C$116+MOD(CR74,Calculations!$C$118))+Control!$C$7*Calculations!$C$85*INDEX('Monthly Data'!Q:Q,Calculations!$C$116+MOD(CR74,Calculations!$C$118))+(1-Control!$C$7*Calculations!$C$87)*INDEX('Monthly Data'!R:R,Calculations!$C$116+MOD(CR74,Calculations!$C$118))</f>
        <v>1.0415351832335435E-2</v>
      </c>
      <c r="HI74" s="86">
        <f ca="1">Control!$C$7*Calculations!$C$82*INDEX('Monthly Data'!N:N,Calculations!$C$116+MOD(CS74,Calculations!$C$118))+Control!$C$7*Calculations!$C$83*INDEX('Monthly Data'!O:O,Calculations!$C$116+MOD(CS74,Calculations!$C$118))+Control!$C$7*Calculations!$C$84*INDEX('Monthly Data'!P:P,Calculations!$C$116+MOD(CS74,Calculations!$C$118))+Control!$C$7*Calculations!$C$85*INDEX('Monthly Data'!Q:Q,Calculations!$C$116+MOD(CS74,Calculations!$C$118))+(1-Control!$C$7*Calculations!$C$87)*INDEX('Monthly Data'!R:R,Calculations!$C$116+MOD(CS74,Calculations!$C$118))</f>
        <v>4.2795950888382334E-3</v>
      </c>
      <c r="HJ74" s="86">
        <f ca="1">Control!$C$7*Calculations!$C$82*INDEX('Monthly Data'!N:N,Calculations!$C$116+MOD(CT74,Calculations!$C$118))+Control!$C$7*Calculations!$C$83*INDEX('Monthly Data'!O:O,Calculations!$C$116+MOD(CT74,Calculations!$C$118))+Control!$C$7*Calculations!$C$84*INDEX('Monthly Data'!P:P,Calculations!$C$116+MOD(CT74,Calculations!$C$118))+Control!$C$7*Calculations!$C$85*INDEX('Monthly Data'!Q:Q,Calculations!$C$116+MOD(CT74,Calculations!$C$118))+(1-Control!$C$7*Calculations!$C$87)*INDEX('Monthly Data'!R:R,Calculations!$C$116+MOD(CT74,Calculations!$C$118))</f>
        <v>1.7484305259657981E-2</v>
      </c>
      <c r="HK74" s="86">
        <f ca="1">Control!$C$7*Calculations!$C$82*INDEX('Monthly Data'!N:N,Calculations!$C$116+MOD(CU74,Calculations!$C$118))+Control!$C$7*Calculations!$C$83*INDEX('Monthly Data'!O:O,Calculations!$C$116+MOD(CU74,Calculations!$C$118))+Control!$C$7*Calculations!$C$84*INDEX('Monthly Data'!P:P,Calculations!$C$116+MOD(CU74,Calculations!$C$118))+Control!$C$7*Calculations!$C$85*INDEX('Monthly Data'!Q:Q,Calculations!$C$116+MOD(CU74,Calculations!$C$118))+(1-Control!$C$7*Calculations!$C$87)*INDEX('Monthly Data'!R:R,Calculations!$C$116+MOD(CU74,Calculations!$C$118))</f>
        <v>-1.5984879994281095E-2</v>
      </c>
      <c r="HL74" s="86">
        <f ca="1">Control!$C$7*Calculations!$C$82*INDEX('Monthly Data'!N:N,Calculations!$C$116+MOD(CV74,Calculations!$C$118))+Control!$C$7*Calculations!$C$83*INDEX('Monthly Data'!O:O,Calculations!$C$116+MOD(CV74,Calculations!$C$118))+Control!$C$7*Calculations!$C$84*INDEX('Monthly Data'!P:P,Calculations!$C$116+MOD(CV74,Calculations!$C$118))+Control!$C$7*Calculations!$C$85*INDEX('Monthly Data'!Q:Q,Calculations!$C$116+MOD(CV74,Calculations!$C$118))+(1-Control!$C$7*Calculations!$C$87)*INDEX('Monthly Data'!R:R,Calculations!$C$116+MOD(CV74,Calculations!$C$118))</f>
        <v>3.1011313347584085E-2</v>
      </c>
      <c r="HM74" s="86">
        <f ca="1">Control!$C$7*Calculations!$C$82*INDEX('Monthly Data'!N:N,Calculations!$C$116+MOD(CW74,Calculations!$C$118))+Control!$C$7*Calculations!$C$83*INDEX('Monthly Data'!O:O,Calculations!$C$116+MOD(CW74,Calculations!$C$118))+Control!$C$7*Calculations!$C$84*INDEX('Monthly Data'!P:P,Calculations!$C$116+MOD(CW74,Calculations!$C$118))+Control!$C$7*Calculations!$C$85*INDEX('Monthly Data'!Q:Q,Calculations!$C$116+MOD(CW74,Calculations!$C$118))+(1-Control!$C$7*Calculations!$C$87)*INDEX('Monthly Data'!R:R,Calculations!$C$116+MOD(CW74,Calculations!$C$118))</f>
        <v>5.1279584938936244E-2</v>
      </c>
      <c r="HN74" s="86">
        <f ca="1">Control!$C$7*Calculations!$C$82*INDEX('Monthly Data'!N:N,Calculations!$C$116+MOD(CX74,Calculations!$C$118))+Control!$C$7*Calculations!$C$83*INDEX('Monthly Data'!O:O,Calculations!$C$116+MOD(CX74,Calculations!$C$118))+Control!$C$7*Calculations!$C$84*INDEX('Monthly Data'!P:P,Calculations!$C$116+MOD(CX74,Calculations!$C$118))+Control!$C$7*Calculations!$C$85*INDEX('Monthly Data'!Q:Q,Calculations!$C$116+MOD(CX74,Calculations!$C$118))+(1-Control!$C$7*Calculations!$C$87)*INDEX('Monthly Data'!R:R,Calculations!$C$116+MOD(CX74,Calculations!$C$118))</f>
        <v>2.766281641786093E-2</v>
      </c>
      <c r="HO74" s="86">
        <f ca="1">Control!$C$7*Calculations!$C$82*INDEX('Monthly Data'!N:N,Calculations!$C$116+MOD(CY74,Calculations!$C$118))+Control!$C$7*Calculations!$C$83*INDEX('Monthly Data'!O:O,Calculations!$C$116+MOD(CY74,Calculations!$C$118))+Control!$C$7*Calculations!$C$84*INDEX('Monthly Data'!P:P,Calculations!$C$116+MOD(CY74,Calculations!$C$118))+Control!$C$7*Calculations!$C$85*INDEX('Monthly Data'!Q:Q,Calculations!$C$116+MOD(CY74,Calculations!$C$118))+(1-Control!$C$7*Calculations!$C$87)*INDEX('Monthly Data'!R:R,Calculations!$C$116+MOD(CY74,Calculations!$C$118))</f>
        <v>-1.1360801645249321E-2</v>
      </c>
      <c r="HP74" s="86">
        <f ca="1">Control!$C$7*Calculations!$C$82*INDEX('Monthly Data'!N:N,Calculations!$C$116+MOD(CZ74,Calculations!$C$118))+Control!$C$7*Calculations!$C$83*INDEX('Monthly Data'!O:O,Calculations!$C$116+MOD(CZ74,Calculations!$C$118))+Control!$C$7*Calculations!$C$84*INDEX('Monthly Data'!P:P,Calculations!$C$116+MOD(CZ74,Calculations!$C$118))+Control!$C$7*Calculations!$C$85*INDEX('Monthly Data'!Q:Q,Calculations!$C$116+MOD(CZ74,Calculations!$C$118))+(1-Control!$C$7*Calculations!$C$87)*INDEX('Monthly Data'!R:R,Calculations!$C$116+MOD(CZ74,Calculations!$C$118))</f>
        <v>8.3814116887657771E-3</v>
      </c>
      <c r="HQ74" s="86">
        <f ca="1">Control!$C$7*Calculations!$C$82*INDEX('Monthly Data'!N:N,Calculations!$C$116+MOD(DA74,Calculations!$C$118))+Control!$C$7*Calculations!$C$83*INDEX('Monthly Data'!O:O,Calculations!$C$116+MOD(DA74,Calculations!$C$118))+Control!$C$7*Calculations!$C$84*INDEX('Monthly Data'!P:P,Calculations!$C$116+MOD(DA74,Calculations!$C$118))+Control!$C$7*Calculations!$C$85*INDEX('Monthly Data'!Q:Q,Calculations!$C$116+MOD(DA74,Calculations!$C$118))+(1-Control!$C$7*Calculations!$C$87)*INDEX('Monthly Data'!R:R,Calculations!$C$116+MOD(DA74,Calculations!$C$118))</f>
        <v>4.089189590407355E-3</v>
      </c>
      <c r="HR74" s="86">
        <f ca="1">Control!$C$7*Calculations!$C$82*INDEX('Monthly Data'!N:N,Calculations!$C$116+MOD(DB74,Calculations!$C$118))+Control!$C$7*Calculations!$C$83*INDEX('Monthly Data'!O:O,Calculations!$C$116+MOD(DB74,Calculations!$C$118))+Control!$C$7*Calculations!$C$84*INDEX('Monthly Data'!P:P,Calculations!$C$116+MOD(DB74,Calculations!$C$118))+Control!$C$7*Calculations!$C$85*INDEX('Monthly Data'!Q:Q,Calculations!$C$116+MOD(DB74,Calculations!$C$118))+(1-Control!$C$7*Calculations!$C$87)*INDEX('Monthly Data'!R:R,Calculations!$C$116+MOD(DB74,Calculations!$C$118))</f>
        <v>2.3307359621218403E-2</v>
      </c>
      <c r="HS74" s="86">
        <f ca="1">Control!$C$7*Calculations!$C$82*INDEX('Monthly Data'!N:N,Calculations!$C$116+MOD(DC74,Calculations!$C$118))+Control!$C$7*Calculations!$C$83*INDEX('Monthly Data'!O:O,Calculations!$C$116+MOD(DC74,Calculations!$C$118))+Control!$C$7*Calculations!$C$84*INDEX('Monthly Data'!P:P,Calculations!$C$116+MOD(DC74,Calculations!$C$118))+Control!$C$7*Calculations!$C$85*INDEX('Monthly Data'!Q:Q,Calculations!$C$116+MOD(DC74,Calculations!$C$118))+(1-Control!$C$7*Calculations!$C$87)*INDEX('Monthly Data'!R:R,Calculations!$C$116+MOD(DC74,Calculations!$C$118))</f>
        <v>4.089189590407355E-3</v>
      </c>
      <c r="HT74" s="86">
        <f ca="1">Control!$C$7*Calculations!$C$82*INDEX('Monthly Data'!N:N,Calculations!$C$116+MOD(DD74,Calculations!$C$118))+Control!$C$7*Calculations!$C$83*INDEX('Monthly Data'!O:O,Calculations!$C$116+MOD(DD74,Calculations!$C$118))+Control!$C$7*Calculations!$C$84*INDEX('Monthly Data'!P:P,Calculations!$C$116+MOD(DD74,Calculations!$C$118))+Control!$C$7*Calculations!$C$85*INDEX('Monthly Data'!Q:Q,Calculations!$C$116+MOD(DD74,Calculations!$C$118))+(1-Control!$C$7*Calculations!$C$87)*INDEX('Monthly Data'!R:R,Calculations!$C$116+MOD(DD74,Calculations!$C$118))</f>
        <v>1.046389543479892E-2</v>
      </c>
      <c r="HU74" s="86">
        <f ca="1">Control!$C$7*Calculations!$C$82*INDEX('Monthly Data'!N:N,Calculations!$C$116+MOD(DE74,Calculations!$C$118))+Control!$C$7*Calculations!$C$83*INDEX('Monthly Data'!O:O,Calculations!$C$116+MOD(DE74,Calculations!$C$118))+Control!$C$7*Calculations!$C$84*INDEX('Monthly Data'!P:P,Calculations!$C$116+MOD(DE74,Calculations!$C$118))+Control!$C$7*Calculations!$C$85*INDEX('Monthly Data'!Q:Q,Calculations!$C$116+MOD(DE74,Calculations!$C$118))+(1-Control!$C$7*Calculations!$C$87)*INDEX('Monthly Data'!R:R,Calculations!$C$116+MOD(DE74,Calculations!$C$118))</f>
        <v>8.4240675975201049E-3</v>
      </c>
      <c r="HV74" s="86">
        <f ca="1">Control!$C$7*Calculations!$C$82*INDEX('Monthly Data'!N:N,Calculations!$C$116+MOD(DF74,Calculations!$C$118))+Control!$C$7*Calculations!$C$83*INDEX('Monthly Data'!O:O,Calculations!$C$116+MOD(DF74,Calculations!$C$118))+Control!$C$7*Calculations!$C$84*INDEX('Monthly Data'!P:P,Calculations!$C$116+MOD(DF74,Calculations!$C$118))+Control!$C$7*Calculations!$C$85*INDEX('Monthly Data'!Q:Q,Calculations!$C$116+MOD(DF74,Calculations!$C$118))+(1-Control!$C$7*Calculations!$C$87)*INDEX('Monthly Data'!R:R,Calculations!$C$116+MOD(DF74,Calculations!$C$118))</f>
        <v>1.0353752315110615E-2</v>
      </c>
      <c r="HW74" s="86">
        <f ca="1">Control!$C$7*Calculations!$C$82*INDEX('Monthly Data'!N:N,Calculations!$C$116+MOD(DG74,Calculations!$C$118))+Control!$C$7*Calculations!$C$83*INDEX('Monthly Data'!O:O,Calculations!$C$116+MOD(DG74,Calculations!$C$118))+Control!$C$7*Calculations!$C$84*INDEX('Monthly Data'!P:P,Calculations!$C$116+MOD(DG74,Calculations!$C$118))+Control!$C$7*Calculations!$C$85*INDEX('Monthly Data'!Q:Q,Calculations!$C$116+MOD(DG74,Calculations!$C$118))+(1-Control!$C$7*Calculations!$C$87)*INDEX('Monthly Data'!R:R,Calculations!$C$116+MOD(DG74,Calculations!$C$118))</f>
        <v>-1.9947061878162777E-2</v>
      </c>
      <c r="HX74" s="86">
        <f ca="1">Control!$C$7*Calculations!$C$82*INDEX('Monthly Data'!N:N,Calculations!$C$116+MOD(DH74,Calculations!$C$118))+Control!$C$7*Calculations!$C$83*INDEX('Monthly Data'!O:O,Calculations!$C$116+MOD(DH74,Calculations!$C$118))+Control!$C$7*Calculations!$C$84*INDEX('Monthly Data'!P:P,Calculations!$C$116+MOD(DH74,Calculations!$C$118))+Control!$C$7*Calculations!$C$85*INDEX('Monthly Data'!Q:Q,Calculations!$C$116+MOD(DH74,Calculations!$C$118))+(1-Control!$C$7*Calculations!$C$87)*INDEX('Monthly Data'!R:R,Calculations!$C$116+MOD(DH74,Calculations!$C$118))</f>
        <v>4.4327772793586687E-3</v>
      </c>
      <c r="HY74" s="86">
        <f ca="1">Control!$C$7*Calculations!$C$82*INDEX('Monthly Data'!N:N,Calculations!$C$116+MOD(DI74,Calculations!$C$118))+Control!$C$7*Calculations!$C$83*INDEX('Monthly Data'!O:O,Calculations!$C$116+MOD(DI74,Calculations!$C$118))+Control!$C$7*Calculations!$C$84*INDEX('Monthly Data'!P:P,Calculations!$C$116+MOD(DI74,Calculations!$C$118))+Control!$C$7*Calculations!$C$85*INDEX('Monthly Data'!Q:Q,Calculations!$C$116+MOD(DI74,Calculations!$C$118))+(1-Control!$C$7*Calculations!$C$87)*INDEX('Monthly Data'!R:R,Calculations!$C$116+MOD(DI74,Calculations!$C$118))</f>
        <v>1.1786765492207996E-2</v>
      </c>
      <c r="HZ74" s="86">
        <f ca="1">Control!$C$7*Calculations!$C$82*INDEX('Monthly Data'!N:N,Calculations!$C$116+MOD(DJ74,Calculations!$C$118))+Control!$C$7*Calculations!$C$83*INDEX('Monthly Data'!O:O,Calculations!$C$116+MOD(DJ74,Calculations!$C$118))+Control!$C$7*Calculations!$C$84*INDEX('Monthly Data'!P:P,Calculations!$C$116+MOD(DJ74,Calculations!$C$118))+Control!$C$7*Calculations!$C$85*INDEX('Monthly Data'!Q:Q,Calculations!$C$116+MOD(DJ74,Calculations!$C$118))+(1-Control!$C$7*Calculations!$C$87)*INDEX('Monthly Data'!R:R,Calculations!$C$116+MOD(DJ74,Calculations!$C$118))</f>
        <v>1.0478379486191123E-2</v>
      </c>
      <c r="IA74" s="86">
        <f ca="1">Control!$C$7*Calculations!$C$82*INDEX('Monthly Data'!N:N,Calculations!$C$116+MOD(DK74,Calculations!$C$118))+Control!$C$7*Calculations!$C$83*INDEX('Monthly Data'!O:O,Calculations!$C$116+MOD(DK74,Calculations!$C$118))+Control!$C$7*Calculations!$C$84*INDEX('Monthly Data'!P:P,Calculations!$C$116+MOD(DK74,Calculations!$C$118))+Control!$C$7*Calculations!$C$85*INDEX('Monthly Data'!Q:Q,Calculations!$C$116+MOD(DK74,Calculations!$C$118))+(1-Control!$C$7*Calculations!$C$87)*INDEX('Monthly Data'!R:R,Calculations!$C$116+MOD(DK74,Calculations!$C$118))</f>
        <v>7.9764341593600071E-3</v>
      </c>
      <c r="IB74" s="86">
        <f ca="1">Control!$C$7*Calculations!$C$82*INDEX('Monthly Data'!N:N,Calculations!$C$116+MOD(DL74,Calculations!$C$118))+Control!$C$7*Calculations!$C$83*INDEX('Monthly Data'!O:O,Calculations!$C$116+MOD(DL74,Calculations!$C$118))+Control!$C$7*Calculations!$C$84*INDEX('Monthly Data'!P:P,Calculations!$C$116+MOD(DL74,Calculations!$C$118))+Control!$C$7*Calculations!$C$85*INDEX('Monthly Data'!Q:Q,Calculations!$C$116+MOD(DL74,Calculations!$C$118))+(1-Control!$C$7*Calculations!$C$87)*INDEX('Monthly Data'!R:R,Calculations!$C$116+MOD(DL74,Calculations!$C$118))</f>
        <v>3.7596120283497965E-2</v>
      </c>
      <c r="IC74" s="86">
        <f ca="1">Control!$C$7*Calculations!$C$82*INDEX('Monthly Data'!N:N,Calculations!$C$116+MOD(DM74,Calculations!$C$118))+Control!$C$7*Calculations!$C$83*INDEX('Monthly Data'!O:O,Calculations!$C$116+MOD(DM74,Calculations!$C$118))+Control!$C$7*Calculations!$C$84*INDEX('Monthly Data'!P:P,Calculations!$C$116+MOD(DM74,Calculations!$C$118))+Control!$C$7*Calculations!$C$85*INDEX('Monthly Data'!Q:Q,Calculations!$C$116+MOD(DM74,Calculations!$C$118))+(1-Control!$C$7*Calculations!$C$87)*INDEX('Monthly Data'!R:R,Calculations!$C$116+MOD(DM74,Calculations!$C$118))</f>
        <v>7.7184133340106598E-3</v>
      </c>
      <c r="ID74" s="86">
        <f ca="1">Control!$C$7*Calculations!$C$82*INDEX('Monthly Data'!N:N,Calculations!$C$116+MOD(DN74,Calculations!$C$118))+Control!$C$7*Calculations!$C$83*INDEX('Monthly Data'!O:O,Calculations!$C$116+MOD(DN74,Calculations!$C$118))+Control!$C$7*Calculations!$C$84*INDEX('Monthly Data'!P:P,Calculations!$C$116+MOD(DN74,Calculations!$C$118))+Control!$C$7*Calculations!$C$85*INDEX('Monthly Data'!Q:Q,Calculations!$C$116+MOD(DN74,Calculations!$C$118))+(1-Control!$C$7*Calculations!$C$87)*INDEX('Monthly Data'!R:R,Calculations!$C$116+MOD(DN74,Calculations!$C$118))</f>
        <v>-2.0259958308006688E-2</v>
      </c>
      <c r="IE74" s="86">
        <f ca="1">Control!$C$7*Calculations!$C$82*INDEX('Monthly Data'!N:N,Calculations!$C$116+MOD(DO74,Calculations!$C$118))+Control!$C$7*Calculations!$C$83*INDEX('Monthly Data'!O:O,Calculations!$C$116+MOD(DO74,Calculations!$C$118))+Control!$C$7*Calculations!$C$84*INDEX('Monthly Data'!P:P,Calculations!$C$116+MOD(DO74,Calculations!$C$118))+Control!$C$7*Calculations!$C$85*INDEX('Monthly Data'!Q:Q,Calculations!$C$116+MOD(DO74,Calculations!$C$118))+(1-Control!$C$7*Calculations!$C$87)*INDEX('Monthly Data'!R:R,Calculations!$C$116+MOD(DO74,Calculations!$C$118))</f>
        <v>2.4722579420195831E-2</v>
      </c>
      <c r="IF74" s="86">
        <f ca="1">Control!$C$7*Calculations!$C$82*INDEX('Monthly Data'!N:N,Calculations!$C$116+MOD(DP74,Calculations!$C$118))+Control!$C$7*Calculations!$C$83*INDEX('Monthly Data'!O:O,Calculations!$C$116+MOD(DP74,Calculations!$C$118))+Control!$C$7*Calculations!$C$84*INDEX('Monthly Data'!P:P,Calculations!$C$116+MOD(DP74,Calculations!$C$118))+Control!$C$7*Calculations!$C$85*INDEX('Monthly Data'!Q:Q,Calculations!$C$116+MOD(DP74,Calculations!$C$118))+(1-Control!$C$7*Calculations!$C$87)*INDEX('Monthly Data'!R:R,Calculations!$C$116+MOD(DP74,Calculations!$C$118))</f>
        <v>5.1279584938936244E-2</v>
      </c>
      <c r="IG74" s="88">
        <f ca="1">Control!$C$8*(1+DQ74)*(1+DR74)*(1+DS74)*(1+DT74)*(1+DU74)*(1+DV74)*(1+DW74)*(1+DX74)*(1+DY74)*(1+DZ74)*(1+EA74)*(1+EB74)*(1+EC74)*(1+ED74)*(1+EE74)*(1+EF74)*(1+EG74)*(1+EH74)*(1+EI74)*(1+EJ74)*(1+EK74)*(1+EL74)*(1+EM74)*(1+EN74)*(1+EO74)*(1+EP74)*(1+EQ74)*(1+ER74)*(1+ES74)*(1+ET74)*(1+EU74)*(1+EV74)*(1+EW74)*(1+EX74)*(1+EY74)*(1+EZ74)*(1+FA74)*(1+FB74)*(1+FC74)*(1+FD74)*(1+FE74)*(1+FF74)*(1+FG74)*(1+FH74)*(1+FI74)*(1+FJ74)*(1+FK74)*(1+FL74)*(1+FM74)*(1+FN74)*(1+FO74)*(1+FP74)*(1+FQ74)*(1+FR74)*(1+FS74)*(1+FT74)*(1+FU74)*(1+FV74)*(1+FW74)*(1+FX74)*(1+FY74)*(1+FZ74)*(1+GA74)*(1+GB74)*(1+GC74)*(1+GD74)*(1+GE74)*(1+GF74)*(1+GG74)*(1+GH74)*(1+GI74)*(1+GJ74)*(1+GK74)*(1+GL74)*(1+GM74)*(1+GN74)*(1+GO74)*(1+GP74)*(1+GQ74)*(1+GR74)*(1+GS74)*(1+GT74)*(1+GU74)*(1+GV74)*(1+GW74)*(1+GX74)*(1+GY74)*(1+GZ74)*(1+HA74)*(1+HB74)*(1+HC74)*(1+HD74)*(1+HE74)*(1+HF74)*(1+HG74)*(1+HH74)*(1+HI74)*(1+HJ74)*(1+HK74)*(1+HL74)*(1+HM74)*(1+HN74)*(1+HO74)*(1+HP74)*(1+HQ74)*(1+HR74)*(1+HS74)*(1+HT74)*(1+HU74)*(1+HV74)*(1+HW74)*(1+HX74)*(1+HY74)*(1+HZ74)*(1+IA74)*(1+IB74)*(1+IC74)*(1+ID74)*(1+IE74)*(1+IF74)</f>
        <v>106786.30733701271</v>
      </c>
    </row>
    <row r="75" spans="1:241" x14ac:dyDescent="0.25">
      <c r="A75">
        <v>29</v>
      </c>
      <c r="B75">
        <v>90</v>
      </c>
      <c r="C75">
        <v>79</v>
      </c>
      <c r="D75">
        <v>47</v>
      </c>
      <c r="E75">
        <v>34</v>
      </c>
      <c r="F75">
        <v>28</v>
      </c>
      <c r="G75">
        <v>9</v>
      </c>
      <c r="H75">
        <v>109</v>
      </c>
      <c r="I75">
        <v>52</v>
      </c>
      <c r="J75">
        <v>24</v>
      </c>
      <c r="K75">
        <v>72</v>
      </c>
      <c r="L75">
        <v>88</v>
      </c>
      <c r="M75">
        <v>110</v>
      </c>
      <c r="N75">
        <v>87</v>
      </c>
      <c r="O75">
        <v>0</v>
      </c>
      <c r="P75">
        <v>23</v>
      </c>
      <c r="Q75">
        <v>16</v>
      </c>
      <c r="R75">
        <v>14</v>
      </c>
      <c r="S75">
        <v>89</v>
      </c>
      <c r="T75">
        <v>43</v>
      </c>
      <c r="U75">
        <v>6</v>
      </c>
      <c r="V75">
        <v>75</v>
      </c>
      <c r="W75">
        <v>36</v>
      </c>
      <c r="X75">
        <v>41</v>
      </c>
      <c r="Y75">
        <v>21</v>
      </c>
      <c r="Z75">
        <v>1</v>
      </c>
      <c r="AA75">
        <v>84</v>
      </c>
      <c r="AB75">
        <v>104</v>
      </c>
      <c r="AC75">
        <v>34</v>
      </c>
      <c r="AD75">
        <v>87</v>
      </c>
      <c r="AE75">
        <v>85</v>
      </c>
      <c r="AF75">
        <v>71</v>
      </c>
      <c r="AG75">
        <v>14</v>
      </c>
      <c r="AH75">
        <v>82</v>
      </c>
      <c r="AI75">
        <v>3</v>
      </c>
      <c r="AJ75">
        <v>104</v>
      </c>
      <c r="AK75">
        <v>9</v>
      </c>
      <c r="AL75">
        <v>44</v>
      </c>
      <c r="AM75">
        <v>25</v>
      </c>
      <c r="AN75">
        <v>48</v>
      </c>
      <c r="AO75">
        <v>87</v>
      </c>
      <c r="AP75">
        <v>69</v>
      </c>
      <c r="AQ75">
        <v>109</v>
      </c>
      <c r="AR75">
        <v>116</v>
      </c>
      <c r="AS75">
        <v>93</v>
      </c>
      <c r="AT75">
        <v>77</v>
      </c>
      <c r="AU75">
        <v>114</v>
      </c>
      <c r="AV75">
        <v>34</v>
      </c>
      <c r="AW75">
        <v>75</v>
      </c>
      <c r="AX75">
        <v>39</v>
      </c>
      <c r="AY75">
        <v>27</v>
      </c>
      <c r="AZ75">
        <v>101</v>
      </c>
      <c r="BA75">
        <v>13</v>
      </c>
      <c r="BB75">
        <v>45</v>
      </c>
      <c r="BC75">
        <v>89</v>
      </c>
      <c r="BD75">
        <v>18</v>
      </c>
      <c r="BE75">
        <v>1</v>
      </c>
      <c r="BF75">
        <v>37</v>
      </c>
      <c r="BG75">
        <v>68</v>
      </c>
      <c r="BH75">
        <v>20</v>
      </c>
      <c r="BI75">
        <v>113</v>
      </c>
      <c r="BJ75">
        <v>30</v>
      </c>
      <c r="BK75">
        <v>83</v>
      </c>
      <c r="BL75">
        <v>102</v>
      </c>
      <c r="BM75">
        <v>114</v>
      </c>
      <c r="BN75">
        <v>96</v>
      </c>
      <c r="BO75">
        <v>88</v>
      </c>
      <c r="BP75">
        <v>11</v>
      </c>
      <c r="BQ75">
        <v>41</v>
      </c>
      <c r="BR75">
        <v>75</v>
      </c>
      <c r="BS75">
        <v>72</v>
      </c>
      <c r="BT75">
        <v>5</v>
      </c>
      <c r="BU75">
        <v>86</v>
      </c>
      <c r="BV75">
        <v>43</v>
      </c>
      <c r="BW75">
        <v>37</v>
      </c>
      <c r="BX75">
        <v>100</v>
      </c>
      <c r="BY75">
        <v>97</v>
      </c>
      <c r="BZ75">
        <v>75</v>
      </c>
      <c r="CA75">
        <v>118</v>
      </c>
      <c r="CB75">
        <v>39</v>
      </c>
      <c r="CC75">
        <v>93</v>
      </c>
      <c r="CD75">
        <v>33</v>
      </c>
      <c r="CE75">
        <v>14</v>
      </c>
      <c r="CF75">
        <v>100</v>
      </c>
      <c r="CG75">
        <v>77</v>
      </c>
      <c r="CH75">
        <v>96</v>
      </c>
      <c r="CI75">
        <v>17</v>
      </c>
      <c r="CJ75">
        <v>72</v>
      </c>
      <c r="CK75">
        <v>99</v>
      </c>
      <c r="CL75">
        <v>82</v>
      </c>
      <c r="CM75">
        <v>101</v>
      </c>
      <c r="CN75">
        <v>96</v>
      </c>
      <c r="CO75">
        <v>36</v>
      </c>
      <c r="CP75">
        <v>62</v>
      </c>
      <c r="CQ75">
        <v>12</v>
      </c>
      <c r="CR75">
        <v>107</v>
      </c>
      <c r="CS75">
        <v>79</v>
      </c>
      <c r="CT75">
        <v>57</v>
      </c>
      <c r="CU75">
        <v>83</v>
      </c>
      <c r="CV75">
        <v>23</v>
      </c>
      <c r="CW75">
        <v>85</v>
      </c>
      <c r="CX75">
        <v>31</v>
      </c>
      <c r="CY75">
        <v>19</v>
      </c>
      <c r="CZ75">
        <v>95</v>
      </c>
      <c r="DA75">
        <v>51</v>
      </c>
      <c r="DB75">
        <v>68</v>
      </c>
      <c r="DC75">
        <v>15</v>
      </c>
      <c r="DD75">
        <v>38</v>
      </c>
      <c r="DE75">
        <v>54</v>
      </c>
      <c r="DF75">
        <v>67</v>
      </c>
      <c r="DG75">
        <v>43</v>
      </c>
      <c r="DH75">
        <v>32</v>
      </c>
      <c r="DI75">
        <v>100</v>
      </c>
      <c r="DJ75">
        <v>72</v>
      </c>
      <c r="DK75">
        <v>33</v>
      </c>
      <c r="DL75">
        <v>92</v>
      </c>
      <c r="DM75">
        <v>36</v>
      </c>
      <c r="DN75">
        <v>12</v>
      </c>
      <c r="DO75">
        <v>106</v>
      </c>
      <c r="DP75">
        <v>54</v>
      </c>
      <c r="DQ75" s="86">
        <f ca="1">Control!$C$7*Calculations!$C$82*INDEX('Monthly Data'!N:N,Calculations!$C$116+MOD(A75,Calculations!$C$118))+Control!$C$7*Calculations!$C$83*INDEX('Monthly Data'!O:O,Calculations!$C$116+MOD(A75,Calculations!$C$118))+Control!$C$7*Calculations!$C$84*INDEX('Monthly Data'!P:P,Calculations!$C$116+MOD(A75,Calculations!$C$118))+Control!$C$7*Calculations!$C$85*INDEX('Monthly Data'!Q:Q,Calculations!$C$116+MOD(A75,Calculations!$C$118))+(1-Control!$C$7*Calculations!$C$87)*INDEX('Monthly Data'!R:R,Calculations!$C$116+MOD(A75,Calculations!$C$118))</f>
        <v>1.5115046179922851E-2</v>
      </c>
      <c r="DR75" s="86">
        <f ca="1">Control!$C$7*Calculations!$C$82*INDEX('Monthly Data'!N:N,Calculations!$C$116+MOD(B75,Calculations!$C$118))+Control!$C$7*Calculations!$C$83*INDEX('Monthly Data'!O:O,Calculations!$C$116+MOD(B75,Calculations!$C$118))+Control!$C$7*Calculations!$C$84*INDEX('Monthly Data'!P:P,Calculations!$C$116+MOD(B75,Calculations!$C$118))+Control!$C$7*Calculations!$C$85*INDEX('Monthly Data'!Q:Q,Calculations!$C$116+MOD(B75,Calculations!$C$118))+(1-Control!$C$7*Calculations!$C$87)*INDEX('Monthly Data'!R:R,Calculations!$C$116+MOD(B75,Calculations!$C$118))</f>
        <v>1.7831091590102856E-2</v>
      </c>
      <c r="DS75" s="86">
        <f ca="1">Control!$C$7*Calculations!$C$82*INDEX('Monthly Data'!N:N,Calculations!$C$116+MOD(C75,Calculations!$C$118))+Control!$C$7*Calculations!$C$83*INDEX('Monthly Data'!O:O,Calculations!$C$116+MOD(C75,Calculations!$C$118))+Control!$C$7*Calculations!$C$84*INDEX('Monthly Data'!P:P,Calculations!$C$116+MOD(C75,Calculations!$C$118))+Control!$C$7*Calculations!$C$85*INDEX('Monthly Data'!Q:Q,Calculations!$C$116+MOD(C75,Calculations!$C$118))+(1-Control!$C$7*Calculations!$C$87)*INDEX('Monthly Data'!R:R,Calculations!$C$116+MOD(C75,Calculations!$C$118))</f>
        <v>1.046389543479892E-2</v>
      </c>
      <c r="DT75" s="86">
        <f ca="1">Control!$C$7*Calculations!$C$82*INDEX('Monthly Data'!N:N,Calculations!$C$116+MOD(D75,Calculations!$C$118))+Control!$C$7*Calculations!$C$83*INDEX('Monthly Data'!O:O,Calculations!$C$116+MOD(D75,Calculations!$C$118))+Control!$C$7*Calculations!$C$84*INDEX('Monthly Data'!P:P,Calculations!$C$116+MOD(D75,Calculations!$C$118))+Control!$C$7*Calculations!$C$85*INDEX('Monthly Data'!Q:Q,Calculations!$C$116+MOD(D75,Calculations!$C$118))+(1-Control!$C$7*Calculations!$C$87)*INDEX('Monthly Data'!R:R,Calculations!$C$116+MOD(D75,Calculations!$C$118))</f>
        <v>3.1011313347584085E-2</v>
      </c>
      <c r="DU75" s="86">
        <f ca="1">Control!$C$7*Calculations!$C$82*INDEX('Monthly Data'!N:N,Calculations!$C$116+MOD(E75,Calculations!$C$118))+Control!$C$7*Calculations!$C$83*INDEX('Monthly Data'!O:O,Calculations!$C$116+MOD(E75,Calculations!$C$118))+Control!$C$7*Calculations!$C$84*INDEX('Monthly Data'!P:P,Calculations!$C$116+MOD(E75,Calculations!$C$118))+Control!$C$7*Calculations!$C$85*INDEX('Monthly Data'!Q:Q,Calculations!$C$116+MOD(E75,Calculations!$C$118))+(1-Control!$C$7*Calculations!$C$87)*INDEX('Monthly Data'!R:R,Calculations!$C$116+MOD(E75,Calculations!$C$118))</f>
        <v>5.3309355465453899E-3</v>
      </c>
      <c r="DV75" s="86">
        <f ca="1">Control!$C$7*Calculations!$C$82*INDEX('Monthly Data'!N:N,Calculations!$C$116+MOD(F75,Calculations!$C$118))+Control!$C$7*Calculations!$C$83*INDEX('Monthly Data'!O:O,Calculations!$C$116+MOD(F75,Calculations!$C$118))+Control!$C$7*Calculations!$C$84*INDEX('Monthly Data'!P:P,Calculations!$C$116+MOD(F75,Calculations!$C$118))+Control!$C$7*Calculations!$C$85*INDEX('Monthly Data'!Q:Q,Calculations!$C$116+MOD(F75,Calculations!$C$118))+(1-Control!$C$7*Calculations!$C$87)*INDEX('Monthly Data'!R:R,Calculations!$C$116+MOD(F75,Calculations!$C$118))</f>
        <v>3.7596120283497965E-2</v>
      </c>
      <c r="DW75" s="86">
        <f ca="1">Control!$C$7*Calculations!$C$82*INDEX('Monthly Data'!N:N,Calculations!$C$116+MOD(G75,Calculations!$C$118))+Control!$C$7*Calculations!$C$83*INDEX('Monthly Data'!O:O,Calculations!$C$116+MOD(G75,Calculations!$C$118))+Control!$C$7*Calculations!$C$84*INDEX('Monthly Data'!P:P,Calculations!$C$116+MOD(G75,Calculations!$C$118))+Control!$C$7*Calculations!$C$85*INDEX('Monthly Data'!Q:Q,Calculations!$C$116+MOD(G75,Calculations!$C$118))+(1-Control!$C$7*Calculations!$C$87)*INDEX('Monthly Data'!R:R,Calculations!$C$116+MOD(G75,Calculations!$C$118))</f>
        <v>2.4470405846852006E-3</v>
      </c>
      <c r="DX75" s="86">
        <f ca="1">Control!$C$7*Calculations!$C$82*INDEX('Monthly Data'!N:N,Calculations!$C$116+MOD(H75,Calculations!$C$118))+Control!$C$7*Calculations!$C$83*INDEX('Monthly Data'!O:O,Calculations!$C$116+MOD(H75,Calculations!$C$118))+Control!$C$7*Calculations!$C$84*INDEX('Monthly Data'!P:P,Calculations!$C$116+MOD(H75,Calculations!$C$118))+Control!$C$7*Calculations!$C$85*INDEX('Monthly Data'!Q:Q,Calculations!$C$116+MOD(H75,Calculations!$C$118))+(1-Control!$C$7*Calculations!$C$87)*INDEX('Monthly Data'!R:R,Calculations!$C$116+MOD(H75,Calculations!$C$118))</f>
        <v>1.0921298083007208E-2</v>
      </c>
      <c r="DY75" s="86">
        <f ca="1">Control!$C$7*Calculations!$C$82*INDEX('Monthly Data'!N:N,Calculations!$C$116+MOD(I75,Calculations!$C$118))+Control!$C$7*Calculations!$C$83*INDEX('Monthly Data'!O:O,Calculations!$C$116+MOD(I75,Calculations!$C$118))+Control!$C$7*Calculations!$C$84*INDEX('Monthly Data'!P:P,Calculations!$C$116+MOD(I75,Calculations!$C$118))+Control!$C$7*Calculations!$C$85*INDEX('Monthly Data'!Q:Q,Calculations!$C$116+MOD(I75,Calculations!$C$118))+(1-Control!$C$7*Calculations!$C$87)*INDEX('Monthly Data'!R:R,Calculations!$C$116+MOD(I75,Calculations!$C$118))</f>
        <v>-3.8875517825435772E-3</v>
      </c>
      <c r="DZ75" s="86">
        <f ca="1">Control!$C$7*Calculations!$C$82*INDEX('Monthly Data'!N:N,Calculations!$C$116+MOD(J75,Calculations!$C$118))+Control!$C$7*Calculations!$C$83*INDEX('Monthly Data'!O:O,Calculations!$C$116+MOD(J75,Calculations!$C$118))+Control!$C$7*Calculations!$C$84*INDEX('Monthly Data'!P:P,Calculations!$C$116+MOD(J75,Calculations!$C$118))+Control!$C$7*Calculations!$C$85*INDEX('Monthly Data'!Q:Q,Calculations!$C$116+MOD(J75,Calculations!$C$118))+(1-Control!$C$7*Calculations!$C$87)*INDEX('Monthly Data'!R:R,Calculations!$C$116+MOD(J75,Calculations!$C$118))</f>
        <v>4.2795950888382334E-3</v>
      </c>
      <c r="EA75" s="86">
        <f ca="1">Control!$C$7*Calculations!$C$82*INDEX('Monthly Data'!N:N,Calculations!$C$116+MOD(K75,Calculations!$C$118))+Control!$C$7*Calculations!$C$83*INDEX('Monthly Data'!O:O,Calculations!$C$116+MOD(K75,Calculations!$C$118))+Control!$C$7*Calculations!$C$84*INDEX('Monthly Data'!P:P,Calculations!$C$116+MOD(K75,Calculations!$C$118))+Control!$C$7*Calculations!$C$85*INDEX('Monthly Data'!Q:Q,Calculations!$C$116+MOD(K75,Calculations!$C$118))+(1-Control!$C$7*Calculations!$C$87)*INDEX('Monthly Data'!R:R,Calculations!$C$116+MOD(K75,Calculations!$C$118))</f>
        <v>-4.3408051735618014E-2</v>
      </c>
      <c r="EB75" s="86">
        <f ca="1">Control!$C$7*Calculations!$C$82*INDEX('Monthly Data'!N:N,Calculations!$C$116+MOD(L75,Calculations!$C$118))+Control!$C$7*Calculations!$C$83*INDEX('Monthly Data'!O:O,Calculations!$C$116+MOD(L75,Calculations!$C$118))+Control!$C$7*Calculations!$C$84*INDEX('Monthly Data'!P:P,Calculations!$C$116+MOD(L75,Calculations!$C$118))+Control!$C$7*Calculations!$C$85*INDEX('Monthly Data'!Q:Q,Calculations!$C$116+MOD(L75,Calculations!$C$118))+(1-Control!$C$7*Calculations!$C$87)*INDEX('Monthly Data'!R:R,Calculations!$C$116+MOD(L75,Calculations!$C$118))</f>
        <v>6.4539397490030407E-3</v>
      </c>
      <c r="EC75" s="86">
        <f ca="1">Control!$C$7*Calculations!$C$82*INDEX('Monthly Data'!N:N,Calculations!$C$116+MOD(M75,Calculations!$C$118))+Control!$C$7*Calculations!$C$83*INDEX('Monthly Data'!O:O,Calculations!$C$116+MOD(M75,Calculations!$C$118))+Control!$C$7*Calculations!$C$84*INDEX('Monthly Data'!P:P,Calculations!$C$116+MOD(M75,Calculations!$C$118))+Control!$C$7*Calculations!$C$85*INDEX('Monthly Data'!Q:Q,Calculations!$C$116+MOD(M75,Calculations!$C$118))+(1-Control!$C$7*Calculations!$C$87)*INDEX('Monthly Data'!R:R,Calculations!$C$116+MOD(M75,Calculations!$C$118))</f>
        <v>3.127051071655923E-3</v>
      </c>
      <c r="ED75" s="86">
        <f ca="1">Control!$C$7*Calculations!$C$82*INDEX('Monthly Data'!N:N,Calculations!$C$116+MOD(N75,Calculations!$C$118))+Control!$C$7*Calculations!$C$83*INDEX('Monthly Data'!O:O,Calculations!$C$116+MOD(N75,Calculations!$C$118))+Control!$C$7*Calculations!$C$84*INDEX('Monthly Data'!P:P,Calculations!$C$116+MOD(N75,Calculations!$C$118))+Control!$C$7*Calculations!$C$85*INDEX('Monthly Data'!Q:Q,Calculations!$C$116+MOD(N75,Calculations!$C$118))+(1-Control!$C$7*Calculations!$C$87)*INDEX('Monthly Data'!R:R,Calculations!$C$116+MOD(N75,Calculations!$C$118))</f>
        <v>2.5790695379256122E-2</v>
      </c>
      <c r="EE75" s="86">
        <f ca="1">Control!$C$7*Calculations!$C$82*INDEX('Monthly Data'!N:N,Calculations!$C$116+MOD(O75,Calculations!$C$118))+Control!$C$7*Calculations!$C$83*INDEX('Monthly Data'!O:O,Calculations!$C$116+MOD(O75,Calculations!$C$118))+Control!$C$7*Calculations!$C$84*INDEX('Monthly Data'!P:P,Calculations!$C$116+MOD(O75,Calculations!$C$118))+Control!$C$7*Calculations!$C$85*INDEX('Monthly Data'!Q:Q,Calculations!$C$116+MOD(O75,Calculations!$C$118))+(1-Control!$C$7*Calculations!$C$87)*INDEX('Monthly Data'!R:R,Calculations!$C$116+MOD(O75,Calculations!$C$118))</f>
        <v>1.4915555251167555E-3</v>
      </c>
      <c r="EF75" s="86">
        <f ca="1">Control!$C$7*Calculations!$C$82*INDEX('Monthly Data'!N:N,Calculations!$C$116+MOD(P75,Calculations!$C$118))+Control!$C$7*Calculations!$C$83*INDEX('Monthly Data'!O:O,Calculations!$C$116+MOD(P75,Calculations!$C$118))+Control!$C$7*Calculations!$C$84*INDEX('Monthly Data'!P:P,Calculations!$C$116+MOD(P75,Calculations!$C$118))+Control!$C$7*Calculations!$C$85*INDEX('Monthly Data'!Q:Q,Calculations!$C$116+MOD(P75,Calculations!$C$118))+(1-Control!$C$7*Calculations!$C$87)*INDEX('Monthly Data'!R:R,Calculations!$C$116+MOD(P75,Calculations!$C$118))</f>
        <v>6.2631896128884862E-3</v>
      </c>
      <c r="EG75" s="86">
        <f ca="1">Control!$C$7*Calculations!$C$82*INDEX('Monthly Data'!N:N,Calculations!$C$116+MOD(Q75,Calculations!$C$118))+Control!$C$7*Calculations!$C$83*INDEX('Monthly Data'!O:O,Calculations!$C$116+MOD(Q75,Calculations!$C$118))+Control!$C$7*Calculations!$C$84*INDEX('Monthly Data'!P:P,Calculations!$C$116+MOD(Q75,Calculations!$C$118))+Control!$C$7*Calculations!$C$85*INDEX('Monthly Data'!Q:Q,Calculations!$C$116+MOD(Q75,Calculations!$C$118))+(1-Control!$C$7*Calculations!$C$87)*INDEX('Monthly Data'!R:R,Calculations!$C$116+MOD(Q75,Calculations!$C$118))</f>
        <v>2.5325873776067674E-2</v>
      </c>
      <c r="EH75" s="86">
        <f ca="1">Control!$C$7*Calculations!$C$82*INDEX('Monthly Data'!N:N,Calculations!$C$116+MOD(R75,Calculations!$C$118))+Control!$C$7*Calculations!$C$83*INDEX('Monthly Data'!O:O,Calculations!$C$116+MOD(R75,Calculations!$C$118))+Control!$C$7*Calculations!$C$84*INDEX('Monthly Data'!P:P,Calculations!$C$116+MOD(R75,Calculations!$C$118))+Control!$C$7*Calculations!$C$85*INDEX('Monthly Data'!Q:Q,Calculations!$C$116+MOD(R75,Calculations!$C$118))+(1-Control!$C$7*Calculations!$C$87)*INDEX('Monthly Data'!R:R,Calculations!$C$116+MOD(R75,Calculations!$C$118))</f>
        <v>9.5791276036140301E-3</v>
      </c>
      <c r="EI75" s="86">
        <f ca="1">Control!$C$7*Calculations!$C$82*INDEX('Monthly Data'!N:N,Calculations!$C$116+MOD(S75,Calculations!$C$118))+Control!$C$7*Calculations!$C$83*INDEX('Monthly Data'!O:O,Calculations!$C$116+MOD(S75,Calculations!$C$118))+Control!$C$7*Calculations!$C$84*INDEX('Monthly Data'!P:P,Calculations!$C$116+MOD(S75,Calculations!$C$118))+Control!$C$7*Calculations!$C$85*INDEX('Monthly Data'!Q:Q,Calculations!$C$116+MOD(S75,Calculations!$C$118))+(1-Control!$C$7*Calculations!$C$87)*INDEX('Monthly Data'!R:R,Calculations!$C$116+MOD(S75,Calculations!$C$118))</f>
        <v>2.3852824346838646E-2</v>
      </c>
      <c r="EJ75" s="86">
        <f ca="1">Control!$C$7*Calculations!$C$82*INDEX('Monthly Data'!N:N,Calculations!$C$116+MOD(T75,Calculations!$C$118))+Control!$C$7*Calculations!$C$83*INDEX('Monthly Data'!O:O,Calculations!$C$116+MOD(T75,Calculations!$C$118))+Control!$C$7*Calculations!$C$84*INDEX('Monthly Data'!P:P,Calculations!$C$116+MOD(T75,Calculations!$C$118))+Control!$C$7*Calculations!$C$85*INDEX('Monthly Data'!Q:Q,Calculations!$C$116+MOD(T75,Calculations!$C$118))+(1-Control!$C$7*Calculations!$C$87)*INDEX('Monthly Data'!R:R,Calculations!$C$116+MOD(T75,Calculations!$C$118))</f>
        <v>5.1279584938936244E-2</v>
      </c>
      <c r="EK75" s="86">
        <f ca="1">Control!$C$7*Calculations!$C$82*INDEX('Monthly Data'!N:N,Calculations!$C$116+MOD(U75,Calculations!$C$118))+Control!$C$7*Calculations!$C$83*INDEX('Monthly Data'!O:O,Calculations!$C$116+MOD(U75,Calculations!$C$118))+Control!$C$7*Calculations!$C$84*INDEX('Monthly Data'!P:P,Calculations!$C$116+MOD(U75,Calculations!$C$118))+Control!$C$7*Calculations!$C$85*INDEX('Monthly Data'!Q:Q,Calculations!$C$116+MOD(U75,Calculations!$C$118))+(1-Control!$C$7*Calculations!$C$87)*INDEX('Monthly Data'!R:R,Calculations!$C$116+MOD(U75,Calculations!$C$118))</f>
        <v>4.7768166384148329E-3</v>
      </c>
      <c r="EL75" s="86">
        <f ca="1">Control!$C$7*Calculations!$C$82*INDEX('Monthly Data'!N:N,Calculations!$C$116+MOD(V75,Calculations!$C$118))+Control!$C$7*Calculations!$C$83*INDEX('Monthly Data'!O:O,Calculations!$C$116+MOD(V75,Calculations!$C$118))+Control!$C$7*Calculations!$C$84*INDEX('Monthly Data'!P:P,Calculations!$C$116+MOD(V75,Calculations!$C$118))+Control!$C$7*Calculations!$C$85*INDEX('Monthly Data'!Q:Q,Calculations!$C$116+MOD(V75,Calculations!$C$118))+(1-Control!$C$7*Calculations!$C$87)*INDEX('Monthly Data'!R:R,Calculations!$C$116+MOD(V75,Calculations!$C$118))</f>
        <v>-2.0259958308006688E-2</v>
      </c>
      <c r="EM75" s="86">
        <f ca="1">Control!$C$7*Calculations!$C$82*INDEX('Monthly Data'!N:N,Calculations!$C$116+MOD(W75,Calculations!$C$118))+Control!$C$7*Calculations!$C$83*INDEX('Monthly Data'!O:O,Calculations!$C$116+MOD(W75,Calculations!$C$118))+Control!$C$7*Calculations!$C$84*INDEX('Monthly Data'!P:P,Calculations!$C$116+MOD(W75,Calculations!$C$118))+Control!$C$7*Calculations!$C$85*INDEX('Monthly Data'!Q:Q,Calculations!$C$116+MOD(W75,Calculations!$C$118))+(1-Control!$C$7*Calculations!$C$87)*INDEX('Monthly Data'!R:R,Calculations!$C$116+MOD(W75,Calculations!$C$118))</f>
        <v>1.1106855739851785E-2</v>
      </c>
      <c r="EN75" s="86">
        <f ca="1">Control!$C$7*Calculations!$C$82*INDEX('Monthly Data'!N:N,Calculations!$C$116+MOD(X75,Calculations!$C$118))+Control!$C$7*Calculations!$C$83*INDEX('Monthly Data'!O:O,Calculations!$C$116+MOD(X75,Calculations!$C$118))+Control!$C$7*Calculations!$C$84*INDEX('Monthly Data'!P:P,Calculations!$C$116+MOD(X75,Calculations!$C$118))+Control!$C$7*Calculations!$C$85*INDEX('Monthly Data'!Q:Q,Calculations!$C$116+MOD(X75,Calculations!$C$118))+(1-Control!$C$7*Calculations!$C$87)*INDEX('Monthly Data'!R:R,Calculations!$C$116+MOD(X75,Calculations!$C$118))</f>
        <v>-3.8554137824290124E-2</v>
      </c>
      <c r="EO75" s="86">
        <f ca="1">Control!$C$7*Calculations!$C$82*INDEX('Monthly Data'!N:N,Calculations!$C$116+MOD(Y75,Calculations!$C$118))+Control!$C$7*Calculations!$C$83*INDEX('Monthly Data'!O:O,Calculations!$C$116+MOD(Y75,Calculations!$C$118))+Control!$C$7*Calculations!$C$84*INDEX('Monthly Data'!P:P,Calculations!$C$116+MOD(Y75,Calculations!$C$118))+Control!$C$7*Calculations!$C$85*INDEX('Monthly Data'!Q:Q,Calculations!$C$116+MOD(Y75,Calculations!$C$118))+(1-Control!$C$7*Calculations!$C$87)*INDEX('Monthly Data'!R:R,Calculations!$C$116+MOD(Y75,Calculations!$C$118))</f>
        <v>1.5108777406081684E-3</v>
      </c>
      <c r="EP75" s="86">
        <f ca="1">Control!$C$7*Calculations!$C$82*INDEX('Monthly Data'!N:N,Calculations!$C$116+MOD(Z75,Calculations!$C$118))+Control!$C$7*Calculations!$C$83*INDEX('Monthly Data'!O:O,Calculations!$C$116+MOD(Z75,Calculations!$C$118))+Control!$C$7*Calculations!$C$84*INDEX('Monthly Data'!P:P,Calculations!$C$116+MOD(Z75,Calculations!$C$118))+Control!$C$7*Calculations!$C$85*INDEX('Monthly Data'!Q:Q,Calculations!$C$116+MOD(Z75,Calculations!$C$118))+(1-Control!$C$7*Calculations!$C$87)*INDEX('Monthly Data'!R:R,Calculations!$C$116+MOD(Z75,Calculations!$C$118))</f>
        <v>-9.9526758408448549E-3</v>
      </c>
      <c r="EQ75" s="86">
        <f ca="1">Control!$C$7*Calculations!$C$82*INDEX('Monthly Data'!N:N,Calculations!$C$116+MOD(AA75,Calculations!$C$118))+Control!$C$7*Calculations!$C$83*INDEX('Monthly Data'!O:O,Calculations!$C$116+MOD(AA75,Calculations!$C$118))+Control!$C$7*Calculations!$C$84*INDEX('Monthly Data'!P:P,Calculations!$C$116+MOD(AA75,Calculations!$C$118))+Control!$C$7*Calculations!$C$85*INDEX('Monthly Data'!Q:Q,Calculations!$C$116+MOD(AA75,Calculations!$C$118))+(1-Control!$C$7*Calculations!$C$87)*INDEX('Monthly Data'!R:R,Calculations!$C$116+MOD(AA75,Calculations!$C$118))</f>
        <v>-1.880155173376722E-2</v>
      </c>
      <c r="ER75" s="86">
        <f ca="1">Control!$C$7*Calculations!$C$82*INDEX('Monthly Data'!N:N,Calculations!$C$116+MOD(AB75,Calculations!$C$118))+Control!$C$7*Calculations!$C$83*INDEX('Monthly Data'!O:O,Calculations!$C$116+MOD(AB75,Calculations!$C$118))+Control!$C$7*Calculations!$C$84*INDEX('Monthly Data'!P:P,Calculations!$C$116+MOD(AB75,Calculations!$C$118))+Control!$C$7*Calculations!$C$85*INDEX('Monthly Data'!Q:Q,Calculations!$C$116+MOD(AB75,Calculations!$C$118))+(1-Control!$C$7*Calculations!$C$87)*INDEX('Monthly Data'!R:R,Calculations!$C$116+MOD(AB75,Calculations!$C$118))</f>
        <v>2.9708469559001142E-2</v>
      </c>
      <c r="ES75" s="86">
        <f ca="1">Control!$C$7*Calculations!$C$82*INDEX('Monthly Data'!N:N,Calculations!$C$116+MOD(AC75,Calculations!$C$118))+Control!$C$7*Calculations!$C$83*INDEX('Monthly Data'!O:O,Calculations!$C$116+MOD(AC75,Calculations!$C$118))+Control!$C$7*Calculations!$C$84*INDEX('Monthly Data'!P:P,Calculations!$C$116+MOD(AC75,Calculations!$C$118))+Control!$C$7*Calculations!$C$85*INDEX('Monthly Data'!Q:Q,Calculations!$C$116+MOD(AC75,Calculations!$C$118))+(1-Control!$C$7*Calculations!$C$87)*INDEX('Monthly Data'!R:R,Calculations!$C$116+MOD(AC75,Calculations!$C$118))</f>
        <v>5.3309355465453899E-3</v>
      </c>
      <c r="ET75" s="86">
        <f ca="1">Control!$C$7*Calculations!$C$82*INDEX('Monthly Data'!N:N,Calculations!$C$116+MOD(AD75,Calculations!$C$118))+Control!$C$7*Calculations!$C$83*INDEX('Monthly Data'!O:O,Calculations!$C$116+MOD(AD75,Calculations!$C$118))+Control!$C$7*Calculations!$C$84*INDEX('Monthly Data'!P:P,Calculations!$C$116+MOD(AD75,Calculations!$C$118))+Control!$C$7*Calculations!$C$85*INDEX('Monthly Data'!Q:Q,Calculations!$C$116+MOD(AD75,Calculations!$C$118))+(1-Control!$C$7*Calculations!$C$87)*INDEX('Monthly Data'!R:R,Calculations!$C$116+MOD(AD75,Calculations!$C$118))</f>
        <v>2.5790695379256122E-2</v>
      </c>
      <c r="EU75" s="86">
        <f ca="1">Control!$C$7*Calculations!$C$82*INDEX('Monthly Data'!N:N,Calculations!$C$116+MOD(AE75,Calculations!$C$118))+Control!$C$7*Calculations!$C$83*INDEX('Monthly Data'!O:O,Calculations!$C$116+MOD(AE75,Calculations!$C$118))+Control!$C$7*Calculations!$C$84*INDEX('Monthly Data'!P:P,Calculations!$C$116+MOD(AE75,Calculations!$C$118))+Control!$C$7*Calculations!$C$85*INDEX('Monthly Data'!Q:Q,Calculations!$C$116+MOD(AE75,Calculations!$C$118))+(1-Control!$C$7*Calculations!$C$87)*INDEX('Monthly Data'!R:R,Calculations!$C$116+MOD(AE75,Calculations!$C$118))</f>
        <v>-9.8327855560634558E-3</v>
      </c>
      <c r="EV75" s="86">
        <f ca="1">Control!$C$7*Calculations!$C$82*INDEX('Monthly Data'!N:N,Calculations!$C$116+MOD(AF75,Calculations!$C$118))+Control!$C$7*Calculations!$C$83*INDEX('Monthly Data'!O:O,Calculations!$C$116+MOD(AF75,Calculations!$C$118))+Control!$C$7*Calculations!$C$84*INDEX('Monthly Data'!P:P,Calculations!$C$116+MOD(AF75,Calculations!$C$118))+Control!$C$7*Calculations!$C$85*INDEX('Monthly Data'!Q:Q,Calculations!$C$116+MOD(AF75,Calculations!$C$118))+(1-Control!$C$7*Calculations!$C$87)*INDEX('Monthly Data'!R:R,Calculations!$C$116+MOD(AF75,Calculations!$C$118))</f>
        <v>-2.072517756005474E-2</v>
      </c>
      <c r="EW75" s="86">
        <f ca="1">Control!$C$7*Calculations!$C$82*INDEX('Monthly Data'!N:N,Calculations!$C$116+MOD(AG75,Calculations!$C$118))+Control!$C$7*Calculations!$C$83*INDEX('Monthly Data'!O:O,Calculations!$C$116+MOD(AG75,Calculations!$C$118))+Control!$C$7*Calculations!$C$84*INDEX('Monthly Data'!P:P,Calculations!$C$116+MOD(AG75,Calculations!$C$118))+Control!$C$7*Calculations!$C$85*INDEX('Monthly Data'!Q:Q,Calculations!$C$116+MOD(AG75,Calculations!$C$118))+(1-Control!$C$7*Calculations!$C$87)*INDEX('Monthly Data'!R:R,Calculations!$C$116+MOD(AG75,Calculations!$C$118))</f>
        <v>9.5791276036140301E-3</v>
      </c>
      <c r="EX75" s="86">
        <f ca="1">Control!$C$7*Calculations!$C$82*INDEX('Monthly Data'!N:N,Calculations!$C$116+MOD(AH75,Calculations!$C$118))+Control!$C$7*Calculations!$C$83*INDEX('Monthly Data'!O:O,Calculations!$C$116+MOD(AH75,Calculations!$C$118))+Control!$C$7*Calculations!$C$84*INDEX('Monthly Data'!P:P,Calculations!$C$116+MOD(AH75,Calculations!$C$118))+Control!$C$7*Calculations!$C$85*INDEX('Monthly Data'!Q:Q,Calculations!$C$116+MOD(AH75,Calculations!$C$118))+(1-Control!$C$7*Calculations!$C$87)*INDEX('Monthly Data'!R:R,Calculations!$C$116+MOD(AH75,Calculations!$C$118))</f>
        <v>1.7361594973213587E-2</v>
      </c>
      <c r="EY75" s="86">
        <f ca="1">Control!$C$7*Calculations!$C$82*INDEX('Monthly Data'!N:N,Calculations!$C$116+MOD(AI75,Calculations!$C$118))+Control!$C$7*Calculations!$C$83*INDEX('Monthly Data'!O:O,Calculations!$C$116+MOD(AI75,Calculations!$C$118))+Control!$C$7*Calculations!$C$84*INDEX('Monthly Data'!P:P,Calculations!$C$116+MOD(AI75,Calculations!$C$118))+Control!$C$7*Calculations!$C$85*INDEX('Monthly Data'!Q:Q,Calculations!$C$116+MOD(AI75,Calculations!$C$118))+(1-Control!$C$7*Calculations!$C$87)*INDEX('Monthly Data'!R:R,Calculations!$C$116+MOD(AI75,Calculations!$C$118))</f>
        <v>9.9793409618087695E-3</v>
      </c>
      <c r="EZ75" s="86">
        <f ca="1">Control!$C$7*Calculations!$C$82*INDEX('Monthly Data'!N:N,Calculations!$C$116+MOD(AJ75,Calculations!$C$118))+Control!$C$7*Calculations!$C$83*INDEX('Monthly Data'!O:O,Calculations!$C$116+MOD(AJ75,Calculations!$C$118))+Control!$C$7*Calculations!$C$84*INDEX('Monthly Data'!P:P,Calculations!$C$116+MOD(AJ75,Calculations!$C$118))+Control!$C$7*Calculations!$C$85*INDEX('Monthly Data'!Q:Q,Calculations!$C$116+MOD(AJ75,Calculations!$C$118))+(1-Control!$C$7*Calculations!$C$87)*INDEX('Monthly Data'!R:R,Calculations!$C$116+MOD(AJ75,Calculations!$C$118))</f>
        <v>2.9708469559001142E-2</v>
      </c>
      <c r="FA75" s="86">
        <f ca="1">Control!$C$7*Calculations!$C$82*INDEX('Monthly Data'!N:N,Calculations!$C$116+MOD(AK75,Calculations!$C$118))+Control!$C$7*Calculations!$C$83*INDEX('Monthly Data'!O:O,Calculations!$C$116+MOD(AK75,Calculations!$C$118))+Control!$C$7*Calculations!$C$84*INDEX('Monthly Data'!P:P,Calculations!$C$116+MOD(AK75,Calculations!$C$118))+Control!$C$7*Calculations!$C$85*INDEX('Monthly Data'!Q:Q,Calculations!$C$116+MOD(AK75,Calculations!$C$118))+(1-Control!$C$7*Calculations!$C$87)*INDEX('Monthly Data'!R:R,Calculations!$C$116+MOD(AK75,Calculations!$C$118))</f>
        <v>2.4470405846852006E-3</v>
      </c>
      <c r="FB75" s="86">
        <f ca="1">Control!$C$7*Calculations!$C$82*INDEX('Monthly Data'!N:N,Calculations!$C$116+MOD(AL75,Calculations!$C$118))+Control!$C$7*Calculations!$C$83*INDEX('Monthly Data'!O:O,Calculations!$C$116+MOD(AL75,Calculations!$C$118))+Control!$C$7*Calculations!$C$84*INDEX('Monthly Data'!P:P,Calculations!$C$116+MOD(AL75,Calculations!$C$118))+Control!$C$7*Calculations!$C$85*INDEX('Monthly Data'!Q:Q,Calculations!$C$116+MOD(AL75,Calculations!$C$118))+(1-Control!$C$7*Calculations!$C$87)*INDEX('Monthly Data'!R:R,Calculations!$C$116+MOD(AL75,Calculations!$C$118))</f>
        <v>2.377894462657602E-2</v>
      </c>
      <c r="FC75" s="86">
        <f ca="1">Control!$C$7*Calculations!$C$82*INDEX('Monthly Data'!N:N,Calculations!$C$116+MOD(AM75,Calculations!$C$118))+Control!$C$7*Calculations!$C$83*INDEX('Monthly Data'!O:O,Calculations!$C$116+MOD(AM75,Calculations!$C$118))+Control!$C$7*Calculations!$C$84*INDEX('Monthly Data'!P:P,Calculations!$C$116+MOD(AM75,Calculations!$C$118))+Control!$C$7*Calculations!$C$85*INDEX('Monthly Data'!Q:Q,Calculations!$C$116+MOD(AM75,Calculations!$C$118))+(1-Control!$C$7*Calculations!$C$87)*INDEX('Monthly Data'!R:R,Calculations!$C$116+MOD(AM75,Calculations!$C$118))</f>
        <v>-3.299557342782896E-2</v>
      </c>
      <c r="FD75" s="86">
        <f ca="1">Control!$C$7*Calculations!$C$82*INDEX('Monthly Data'!N:N,Calculations!$C$116+MOD(AN75,Calculations!$C$118))+Control!$C$7*Calculations!$C$83*INDEX('Monthly Data'!O:O,Calculations!$C$116+MOD(AN75,Calculations!$C$118))+Control!$C$7*Calculations!$C$84*INDEX('Monthly Data'!P:P,Calculations!$C$116+MOD(AN75,Calculations!$C$118))+Control!$C$7*Calculations!$C$85*INDEX('Monthly Data'!Q:Q,Calculations!$C$116+MOD(AN75,Calculations!$C$118))+(1-Control!$C$7*Calculations!$C$87)*INDEX('Monthly Data'!R:R,Calculations!$C$116+MOD(AN75,Calculations!$C$118))</f>
        <v>-1.5984879994281095E-2</v>
      </c>
      <c r="FE75" s="86">
        <f ca="1">Control!$C$7*Calculations!$C$82*INDEX('Monthly Data'!N:N,Calculations!$C$116+MOD(AO75,Calculations!$C$118))+Control!$C$7*Calculations!$C$83*INDEX('Monthly Data'!O:O,Calculations!$C$116+MOD(AO75,Calculations!$C$118))+Control!$C$7*Calculations!$C$84*INDEX('Monthly Data'!P:P,Calculations!$C$116+MOD(AO75,Calculations!$C$118))+Control!$C$7*Calculations!$C$85*INDEX('Monthly Data'!Q:Q,Calculations!$C$116+MOD(AO75,Calculations!$C$118))+(1-Control!$C$7*Calculations!$C$87)*INDEX('Monthly Data'!R:R,Calculations!$C$116+MOD(AO75,Calculations!$C$118))</f>
        <v>2.5790695379256122E-2</v>
      </c>
      <c r="FF75" s="86">
        <f ca="1">Control!$C$7*Calculations!$C$82*INDEX('Monthly Data'!N:N,Calculations!$C$116+MOD(AP75,Calculations!$C$118))+Control!$C$7*Calculations!$C$83*INDEX('Monthly Data'!O:O,Calculations!$C$116+MOD(AP75,Calculations!$C$118))+Control!$C$7*Calculations!$C$84*INDEX('Monthly Data'!P:P,Calculations!$C$116+MOD(AP75,Calculations!$C$118))+Control!$C$7*Calculations!$C$85*INDEX('Monthly Data'!Q:Q,Calculations!$C$116+MOD(AP75,Calculations!$C$118))+(1-Control!$C$7*Calculations!$C$87)*INDEX('Monthly Data'!R:R,Calculations!$C$116+MOD(AP75,Calculations!$C$118))</f>
        <v>-4.0413381192162513E-2</v>
      </c>
      <c r="FG75" s="86">
        <f ca="1">Control!$C$7*Calculations!$C$82*INDEX('Monthly Data'!N:N,Calculations!$C$116+MOD(AQ75,Calculations!$C$118))+Control!$C$7*Calculations!$C$83*INDEX('Monthly Data'!O:O,Calculations!$C$116+MOD(AQ75,Calculations!$C$118))+Control!$C$7*Calculations!$C$84*INDEX('Monthly Data'!P:P,Calculations!$C$116+MOD(AQ75,Calculations!$C$118))+Control!$C$7*Calculations!$C$85*INDEX('Monthly Data'!Q:Q,Calculations!$C$116+MOD(AQ75,Calculations!$C$118))+(1-Control!$C$7*Calculations!$C$87)*INDEX('Monthly Data'!R:R,Calculations!$C$116+MOD(AQ75,Calculations!$C$118))</f>
        <v>1.0921298083007208E-2</v>
      </c>
      <c r="FH75" s="86">
        <f ca="1">Control!$C$7*Calculations!$C$82*INDEX('Monthly Data'!N:N,Calculations!$C$116+MOD(AR75,Calculations!$C$118))+Control!$C$7*Calculations!$C$83*INDEX('Monthly Data'!O:O,Calculations!$C$116+MOD(AR75,Calculations!$C$118))+Control!$C$7*Calculations!$C$84*INDEX('Monthly Data'!P:P,Calculations!$C$116+MOD(AR75,Calculations!$C$118))+Control!$C$7*Calculations!$C$85*INDEX('Monthly Data'!Q:Q,Calculations!$C$116+MOD(AR75,Calculations!$C$118))+(1-Control!$C$7*Calculations!$C$87)*INDEX('Monthly Data'!R:R,Calculations!$C$116+MOD(AR75,Calculations!$C$118))</f>
        <v>2.1918137743539623E-2</v>
      </c>
      <c r="FI75" s="86">
        <f ca="1">Control!$C$7*Calculations!$C$82*INDEX('Monthly Data'!N:N,Calculations!$C$116+MOD(AS75,Calculations!$C$118))+Control!$C$7*Calculations!$C$83*INDEX('Monthly Data'!O:O,Calculations!$C$116+MOD(AS75,Calculations!$C$118))+Control!$C$7*Calculations!$C$84*INDEX('Monthly Data'!P:P,Calculations!$C$116+MOD(AS75,Calculations!$C$118))+Control!$C$7*Calculations!$C$85*INDEX('Monthly Data'!Q:Q,Calculations!$C$116+MOD(AS75,Calculations!$C$118))+(1-Control!$C$7*Calculations!$C$87)*INDEX('Monthly Data'!R:R,Calculations!$C$116+MOD(AS75,Calculations!$C$118))</f>
        <v>1.1809891087585166E-2</v>
      </c>
      <c r="FJ75" s="86">
        <f ca="1">Control!$C$7*Calculations!$C$82*INDEX('Monthly Data'!N:N,Calculations!$C$116+MOD(AT75,Calculations!$C$118))+Control!$C$7*Calculations!$C$83*INDEX('Monthly Data'!O:O,Calculations!$C$116+MOD(AT75,Calculations!$C$118))+Control!$C$7*Calculations!$C$84*INDEX('Monthly Data'!P:P,Calculations!$C$116+MOD(AT75,Calculations!$C$118))+Control!$C$7*Calculations!$C$85*INDEX('Monthly Data'!Q:Q,Calculations!$C$116+MOD(AT75,Calculations!$C$118))+(1-Control!$C$7*Calculations!$C$87)*INDEX('Monthly Data'!R:R,Calculations!$C$116+MOD(AT75,Calculations!$C$118))</f>
        <v>-1.0485101266941802E-2</v>
      </c>
      <c r="FK75" s="86">
        <f ca="1">Control!$C$7*Calculations!$C$82*INDEX('Monthly Data'!N:N,Calculations!$C$116+MOD(AU75,Calculations!$C$118))+Control!$C$7*Calculations!$C$83*INDEX('Monthly Data'!O:O,Calculations!$C$116+MOD(AU75,Calculations!$C$118))+Control!$C$7*Calculations!$C$84*INDEX('Monthly Data'!P:P,Calculations!$C$116+MOD(AU75,Calculations!$C$118))+Control!$C$7*Calculations!$C$85*INDEX('Monthly Data'!Q:Q,Calculations!$C$116+MOD(AU75,Calculations!$C$118))+(1-Control!$C$7*Calculations!$C$87)*INDEX('Monthly Data'!R:R,Calculations!$C$116+MOD(AU75,Calculations!$C$118))</f>
        <v>-2.5419860972892394E-2</v>
      </c>
      <c r="FL75" s="86">
        <f ca="1">Control!$C$7*Calculations!$C$82*INDEX('Monthly Data'!N:N,Calculations!$C$116+MOD(AV75,Calculations!$C$118))+Control!$C$7*Calculations!$C$83*INDEX('Monthly Data'!O:O,Calculations!$C$116+MOD(AV75,Calculations!$C$118))+Control!$C$7*Calculations!$C$84*INDEX('Monthly Data'!P:P,Calculations!$C$116+MOD(AV75,Calculations!$C$118))+Control!$C$7*Calculations!$C$85*INDEX('Monthly Data'!Q:Q,Calculations!$C$116+MOD(AV75,Calculations!$C$118))+(1-Control!$C$7*Calculations!$C$87)*INDEX('Monthly Data'!R:R,Calculations!$C$116+MOD(AV75,Calculations!$C$118))</f>
        <v>5.3309355465453899E-3</v>
      </c>
      <c r="FM75" s="86">
        <f ca="1">Control!$C$7*Calculations!$C$82*INDEX('Monthly Data'!N:N,Calculations!$C$116+MOD(AW75,Calculations!$C$118))+Control!$C$7*Calculations!$C$83*INDEX('Monthly Data'!O:O,Calculations!$C$116+MOD(AW75,Calculations!$C$118))+Control!$C$7*Calculations!$C$84*INDEX('Monthly Data'!P:P,Calculations!$C$116+MOD(AW75,Calculations!$C$118))+Control!$C$7*Calculations!$C$85*INDEX('Monthly Data'!Q:Q,Calculations!$C$116+MOD(AW75,Calculations!$C$118))+(1-Control!$C$7*Calculations!$C$87)*INDEX('Monthly Data'!R:R,Calculations!$C$116+MOD(AW75,Calculations!$C$118))</f>
        <v>-2.0259958308006688E-2</v>
      </c>
      <c r="FN75" s="86">
        <f ca="1">Control!$C$7*Calculations!$C$82*INDEX('Monthly Data'!N:N,Calculations!$C$116+MOD(AX75,Calculations!$C$118))+Control!$C$7*Calculations!$C$83*INDEX('Monthly Data'!O:O,Calculations!$C$116+MOD(AX75,Calculations!$C$118))+Control!$C$7*Calculations!$C$84*INDEX('Monthly Data'!P:P,Calculations!$C$116+MOD(AX75,Calculations!$C$118))+Control!$C$7*Calculations!$C$85*INDEX('Monthly Data'!Q:Q,Calculations!$C$116+MOD(AX75,Calculations!$C$118))+(1-Control!$C$7*Calculations!$C$87)*INDEX('Monthly Data'!R:R,Calculations!$C$116+MOD(AX75,Calculations!$C$118))</f>
        <v>1.5063457444773597E-2</v>
      </c>
      <c r="FO75" s="86">
        <f ca="1">Control!$C$7*Calculations!$C$82*INDEX('Monthly Data'!N:N,Calculations!$C$116+MOD(AY75,Calculations!$C$118))+Control!$C$7*Calculations!$C$83*INDEX('Monthly Data'!O:O,Calculations!$C$116+MOD(AY75,Calculations!$C$118))+Control!$C$7*Calculations!$C$84*INDEX('Monthly Data'!P:P,Calculations!$C$116+MOD(AY75,Calculations!$C$118))+Control!$C$7*Calculations!$C$85*INDEX('Monthly Data'!Q:Q,Calculations!$C$116+MOD(AY75,Calculations!$C$118))+(1-Control!$C$7*Calculations!$C$87)*INDEX('Monthly Data'!R:R,Calculations!$C$116+MOD(AY75,Calculations!$C$118))</f>
        <v>-3.53368065312233E-2</v>
      </c>
      <c r="FP75" s="86">
        <f ca="1">Control!$C$7*Calculations!$C$82*INDEX('Monthly Data'!N:N,Calculations!$C$116+MOD(AZ75,Calculations!$C$118))+Control!$C$7*Calculations!$C$83*INDEX('Monthly Data'!O:O,Calculations!$C$116+MOD(AZ75,Calculations!$C$118))+Control!$C$7*Calculations!$C$84*INDEX('Monthly Data'!P:P,Calculations!$C$116+MOD(AZ75,Calculations!$C$118))+Control!$C$7*Calculations!$C$85*INDEX('Monthly Data'!Q:Q,Calculations!$C$116+MOD(AZ75,Calculations!$C$118))+(1-Control!$C$7*Calculations!$C$87)*INDEX('Monthly Data'!R:R,Calculations!$C$116+MOD(AZ75,Calculations!$C$118))</f>
        <v>-2.5168357537820856E-4</v>
      </c>
      <c r="FQ75" s="86">
        <f ca="1">Control!$C$7*Calculations!$C$82*INDEX('Monthly Data'!N:N,Calculations!$C$116+MOD(BA75,Calculations!$C$118))+Control!$C$7*Calculations!$C$83*INDEX('Monthly Data'!O:O,Calculations!$C$116+MOD(BA75,Calculations!$C$118))+Control!$C$7*Calculations!$C$84*INDEX('Monthly Data'!P:P,Calculations!$C$116+MOD(BA75,Calculations!$C$118))+Control!$C$7*Calculations!$C$85*INDEX('Monthly Data'!Q:Q,Calculations!$C$116+MOD(BA75,Calculations!$C$118))+(1-Control!$C$7*Calculations!$C$87)*INDEX('Monthly Data'!R:R,Calculations!$C$116+MOD(BA75,Calculations!$C$118))</f>
        <v>1.0478379486191123E-2</v>
      </c>
      <c r="FR75" s="86">
        <f ca="1">Control!$C$7*Calculations!$C$82*INDEX('Monthly Data'!N:N,Calculations!$C$116+MOD(BB75,Calculations!$C$118))+Control!$C$7*Calculations!$C$83*INDEX('Monthly Data'!O:O,Calculations!$C$116+MOD(BB75,Calculations!$C$118))+Control!$C$7*Calculations!$C$84*INDEX('Monthly Data'!P:P,Calculations!$C$116+MOD(BB75,Calculations!$C$118))+Control!$C$7*Calculations!$C$85*INDEX('Monthly Data'!Q:Q,Calculations!$C$116+MOD(BB75,Calculations!$C$118))+(1-Control!$C$7*Calculations!$C$87)*INDEX('Monthly Data'!R:R,Calculations!$C$116+MOD(BB75,Calculations!$C$118))</f>
        <v>1.2435425892067014E-2</v>
      </c>
      <c r="FS75" s="86">
        <f ca="1">Control!$C$7*Calculations!$C$82*INDEX('Monthly Data'!N:N,Calculations!$C$116+MOD(BC75,Calculations!$C$118))+Control!$C$7*Calculations!$C$83*INDEX('Monthly Data'!O:O,Calculations!$C$116+MOD(BC75,Calculations!$C$118))+Control!$C$7*Calculations!$C$84*INDEX('Monthly Data'!P:P,Calculations!$C$116+MOD(BC75,Calculations!$C$118))+Control!$C$7*Calculations!$C$85*INDEX('Monthly Data'!Q:Q,Calculations!$C$116+MOD(BC75,Calculations!$C$118))+(1-Control!$C$7*Calculations!$C$87)*INDEX('Monthly Data'!R:R,Calculations!$C$116+MOD(BC75,Calculations!$C$118))</f>
        <v>2.3852824346838646E-2</v>
      </c>
      <c r="FT75" s="86">
        <f ca="1">Control!$C$7*Calculations!$C$82*INDEX('Monthly Data'!N:N,Calculations!$C$116+MOD(BD75,Calculations!$C$118))+Control!$C$7*Calculations!$C$83*INDEX('Monthly Data'!O:O,Calculations!$C$116+MOD(BD75,Calculations!$C$118))+Control!$C$7*Calculations!$C$84*INDEX('Monthly Data'!P:P,Calculations!$C$116+MOD(BD75,Calculations!$C$118))+Control!$C$7*Calculations!$C$85*INDEX('Monthly Data'!Q:Q,Calculations!$C$116+MOD(BD75,Calculations!$C$118))+(1-Control!$C$7*Calculations!$C$87)*INDEX('Monthly Data'!R:R,Calculations!$C$116+MOD(BD75,Calculations!$C$118))</f>
        <v>-7.4084874653726545E-3</v>
      </c>
      <c r="FU75" s="86">
        <f ca="1">Control!$C$7*Calculations!$C$82*INDEX('Monthly Data'!N:N,Calculations!$C$116+MOD(BE75,Calculations!$C$118))+Control!$C$7*Calculations!$C$83*INDEX('Monthly Data'!O:O,Calculations!$C$116+MOD(BE75,Calculations!$C$118))+Control!$C$7*Calculations!$C$84*INDEX('Monthly Data'!P:P,Calculations!$C$116+MOD(BE75,Calculations!$C$118))+Control!$C$7*Calculations!$C$85*INDEX('Monthly Data'!Q:Q,Calculations!$C$116+MOD(BE75,Calculations!$C$118))+(1-Control!$C$7*Calculations!$C$87)*INDEX('Monthly Data'!R:R,Calculations!$C$116+MOD(BE75,Calculations!$C$118))</f>
        <v>-9.9526758408448549E-3</v>
      </c>
      <c r="FV75" s="86">
        <f ca="1">Control!$C$7*Calculations!$C$82*INDEX('Monthly Data'!N:N,Calculations!$C$116+MOD(BF75,Calculations!$C$118))+Control!$C$7*Calculations!$C$83*INDEX('Monthly Data'!O:O,Calculations!$C$116+MOD(BF75,Calculations!$C$118))+Control!$C$7*Calculations!$C$84*INDEX('Monthly Data'!P:P,Calculations!$C$116+MOD(BF75,Calculations!$C$118))+Control!$C$7*Calculations!$C$85*INDEX('Monthly Data'!Q:Q,Calculations!$C$116+MOD(BF75,Calculations!$C$118))+(1-Control!$C$7*Calculations!$C$87)*INDEX('Monthly Data'!R:R,Calculations!$C$116+MOD(BF75,Calculations!$C$118))</f>
        <v>1.2954540023127663E-2</v>
      </c>
      <c r="FW75" s="86">
        <f ca="1">Control!$C$7*Calculations!$C$82*INDEX('Monthly Data'!N:N,Calculations!$C$116+MOD(BG75,Calculations!$C$118))+Control!$C$7*Calculations!$C$83*INDEX('Monthly Data'!O:O,Calculations!$C$116+MOD(BG75,Calculations!$C$118))+Control!$C$7*Calculations!$C$84*INDEX('Monthly Data'!P:P,Calculations!$C$116+MOD(BG75,Calculations!$C$118))+Control!$C$7*Calculations!$C$85*INDEX('Monthly Data'!Q:Q,Calculations!$C$116+MOD(BG75,Calculations!$C$118))+(1-Control!$C$7*Calculations!$C$87)*INDEX('Monthly Data'!R:R,Calculations!$C$116+MOD(BG75,Calculations!$C$118))</f>
        <v>2.2757992058453024E-3</v>
      </c>
      <c r="FX75" s="86">
        <f ca="1">Control!$C$7*Calculations!$C$82*INDEX('Monthly Data'!N:N,Calculations!$C$116+MOD(BH75,Calculations!$C$118))+Control!$C$7*Calculations!$C$83*INDEX('Monthly Data'!O:O,Calculations!$C$116+MOD(BH75,Calculations!$C$118))+Control!$C$7*Calculations!$C$84*INDEX('Monthly Data'!P:P,Calculations!$C$116+MOD(BH75,Calculations!$C$118))+Control!$C$7*Calculations!$C$85*INDEX('Monthly Data'!Q:Q,Calculations!$C$116+MOD(BH75,Calculations!$C$118))+(1-Control!$C$7*Calculations!$C$87)*INDEX('Monthly Data'!R:R,Calculations!$C$116+MOD(BH75,Calculations!$C$118))</f>
        <v>3.9251937367756782E-3</v>
      </c>
      <c r="FY75" s="86">
        <f ca="1">Control!$C$7*Calculations!$C$82*INDEX('Monthly Data'!N:N,Calculations!$C$116+MOD(BI75,Calculations!$C$118))+Control!$C$7*Calculations!$C$83*INDEX('Monthly Data'!O:O,Calculations!$C$116+MOD(BI75,Calculations!$C$118))+Control!$C$7*Calculations!$C$84*INDEX('Monthly Data'!P:P,Calculations!$C$116+MOD(BI75,Calculations!$C$118))+Control!$C$7*Calculations!$C$85*INDEX('Monthly Data'!Q:Q,Calculations!$C$116+MOD(BI75,Calculations!$C$118))+(1-Control!$C$7*Calculations!$C$87)*INDEX('Monthly Data'!R:R,Calculations!$C$116+MOD(BI75,Calculations!$C$118))</f>
        <v>4.4327772793586687E-3</v>
      </c>
      <c r="FZ75" s="86">
        <f ca="1">Control!$C$7*Calculations!$C$82*INDEX('Monthly Data'!N:N,Calculations!$C$116+MOD(BJ75,Calculations!$C$118))+Control!$C$7*Calculations!$C$83*INDEX('Monthly Data'!O:O,Calculations!$C$116+MOD(BJ75,Calculations!$C$118))+Control!$C$7*Calculations!$C$84*INDEX('Monthly Data'!P:P,Calculations!$C$116+MOD(BJ75,Calculations!$C$118))+Control!$C$7*Calculations!$C$85*INDEX('Monthly Data'!Q:Q,Calculations!$C$116+MOD(BJ75,Calculations!$C$118))+(1-Control!$C$7*Calculations!$C$87)*INDEX('Monthly Data'!R:R,Calculations!$C$116+MOD(BJ75,Calculations!$C$118))</f>
        <v>7.9764341593600071E-3</v>
      </c>
      <c r="GA75" s="86">
        <f ca="1">Control!$C$7*Calculations!$C$82*INDEX('Monthly Data'!N:N,Calculations!$C$116+MOD(BK75,Calculations!$C$118))+Control!$C$7*Calculations!$C$83*INDEX('Monthly Data'!O:O,Calculations!$C$116+MOD(BK75,Calculations!$C$118))+Control!$C$7*Calculations!$C$84*INDEX('Monthly Data'!P:P,Calculations!$C$116+MOD(BK75,Calculations!$C$118))+Control!$C$7*Calculations!$C$85*INDEX('Monthly Data'!Q:Q,Calculations!$C$116+MOD(BK75,Calculations!$C$118))+(1-Control!$C$7*Calculations!$C$87)*INDEX('Monthly Data'!R:R,Calculations!$C$116+MOD(BK75,Calculations!$C$118))</f>
        <v>-7.8872955230675015E-3</v>
      </c>
      <c r="GB75" s="86">
        <f ca="1">Control!$C$7*Calculations!$C$82*INDEX('Monthly Data'!N:N,Calculations!$C$116+MOD(BL75,Calculations!$C$118))+Control!$C$7*Calculations!$C$83*INDEX('Monthly Data'!O:O,Calculations!$C$116+MOD(BL75,Calculations!$C$118))+Control!$C$7*Calculations!$C$84*INDEX('Monthly Data'!P:P,Calculations!$C$116+MOD(BL75,Calculations!$C$118))+Control!$C$7*Calculations!$C$85*INDEX('Monthly Data'!Q:Q,Calculations!$C$116+MOD(BL75,Calculations!$C$118))+(1-Control!$C$7*Calculations!$C$87)*INDEX('Monthly Data'!R:R,Calculations!$C$116+MOD(BL75,Calculations!$C$118))</f>
        <v>-1.8530040247387896E-2</v>
      </c>
      <c r="GC75" s="86">
        <f ca="1">Control!$C$7*Calculations!$C$82*INDEX('Monthly Data'!N:N,Calculations!$C$116+MOD(BM75,Calculations!$C$118))+Control!$C$7*Calculations!$C$83*INDEX('Monthly Data'!O:O,Calculations!$C$116+MOD(BM75,Calculations!$C$118))+Control!$C$7*Calculations!$C$84*INDEX('Monthly Data'!P:P,Calculations!$C$116+MOD(BM75,Calculations!$C$118))+Control!$C$7*Calculations!$C$85*INDEX('Monthly Data'!Q:Q,Calculations!$C$116+MOD(BM75,Calculations!$C$118))+(1-Control!$C$7*Calculations!$C$87)*INDEX('Monthly Data'!R:R,Calculations!$C$116+MOD(BM75,Calculations!$C$118))</f>
        <v>-2.5419860972892394E-2</v>
      </c>
      <c r="GD75" s="86">
        <f ca="1">Control!$C$7*Calculations!$C$82*INDEX('Monthly Data'!N:N,Calculations!$C$116+MOD(BN75,Calculations!$C$118))+Control!$C$7*Calculations!$C$83*INDEX('Monthly Data'!O:O,Calculations!$C$116+MOD(BN75,Calculations!$C$118))+Control!$C$7*Calculations!$C$84*INDEX('Monthly Data'!P:P,Calculations!$C$116+MOD(BN75,Calculations!$C$118))+Control!$C$7*Calculations!$C$85*INDEX('Monthly Data'!Q:Q,Calculations!$C$116+MOD(BN75,Calculations!$C$118))+(1-Control!$C$7*Calculations!$C$87)*INDEX('Monthly Data'!R:R,Calculations!$C$116+MOD(BN75,Calculations!$C$118))</f>
        <v>1.0627294914941248E-2</v>
      </c>
      <c r="GE75" s="86">
        <f ca="1">Control!$C$7*Calculations!$C$82*INDEX('Monthly Data'!N:N,Calculations!$C$116+MOD(BO75,Calculations!$C$118))+Control!$C$7*Calculations!$C$83*INDEX('Monthly Data'!O:O,Calculations!$C$116+MOD(BO75,Calculations!$C$118))+Control!$C$7*Calculations!$C$84*INDEX('Monthly Data'!P:P,Calculations!$C$116+MOD(BO75,Calculations!$C$118))+Control!$C$7*Calculations!$C$85*INDEX('Monthly Data'!Q:Q,Calculations!$C$116+MOD(BO75,Calculations!$C$118))+(1-Control!$C$7*Calculations!$C$87)*INDEX('Monthly Data'!R:R,Calculations!$C$116+MOD(BO75,Calculations!$C$118))</f>
        <v>6.4539397490030407E-3</v>
      </c>
      <c r="GF75" s="86">
        <f ca="1">Control!$C$7*Calculations!$C$82*INDEX('Monthly Data'!N:N,Calculations!$C$116+MOD(BP75,Calculations!$C$118))+Control!$C$7*Calculations!$C$83*INDEX('Monthly Data'!O:O,Calculations!$C$116+MOD(BP75,Calculations!$C$118))+Control!$C$7*Calculations!$C$84*INDEX('Monthly Data'!P:P,Calculations!$C$116+MOD(BP75,Calculations!$C$118))+Control!$C$7*Calculations!$C$85*INDEX('Monthly Data'!Q:Q,Calculations!$C$116+MOD(BP75,Calculations!$C$118))+(1-Control!$C$7*Calculations!$C$87)*INDEX('Monthly Data'!R:R,Calculations!$C$116+MOD(BP75,Calculations!$C$118))</f>
        <v>1.0018681835149534E-3</v>
      </c>
      <c r="GG75" s="86">
        <f ca="1">Control!$C$7*Calculations!$C$82*INDEX('Monthly Data'!N:N,Calculations!$C$116+MOD(BQ75,Calculations!$C$118))+Control!$C$7*Calculations!$C$83*INDEX('Monthly Data'!O:O,Calculations!$C$116+MOD(BQ75,Calculations!$C$118))+Control!$C$7*Calculations!$C$84*INDEX('Monthly Data'!P:P,Calculations!$C$116+MOD(BQ75,Calculations!$C$118))+Control!$C$7*Calculations!$C$85*INDEX('Monthly Data'!Q:Q,Calculations!$C$116+MOD(BQ75,Calculations!$C$118))+(1-Control!$C$7*Calculations!$C$87)*INDEX('Monthly Data'!R:R,Calculations!$C$116+MOD(BQ75,Calculations!$C$118))</f>
        <v>-3.8554137824290124E-2</v>
      </c>
      <c r="GH75" s="86">
        <f ca="1">Control!$C$7*Calculations!$C$82*INDEX('Monthly Data'!N:N,Calculations!$C$116+MOD(BR75,Calculations!$C$118))+Control!$C$7*Calculations!$C$83*INDEX('Monthly Data'!O:O,Calculations!$C$116+MOD(BR75,Calculations!$C$118))+Control!$C$7*Calculations!$C$84*INDEX('Monthly Data'!P:P,Calculations!$C$116+MOD(BR75,Calculations!$C$118))+Control!$C$7*Calculations!$C$85*INDEX('Monthly Data'!Q:Q,Calculations!$C$116+MOD(BR75,Calculations!$C$118))+(1-Control!$C$7*Calculations!$C$87)*INDEX('Monthly Data'!R:R,Calculations!$C$116+MOD(BR75,Calculations!$C$118))</f>
        <v>-2.0259958308006688E-2</v>
      </c>
      <c r="GI75" s="86">
        <f ca="1">Control!$C$7*Calculations!$C$82*INDEX('Monthly Data'!N:N,Calculations!$C$116+MOD(BS75,Calculations!$C$118))+Control!$C$7*Calculations!$C$83*INDEX('Monthly Data'!O:O,Calculations!$C$116+MOD(BS75,Calculations!$C$118))+Control!$C$7*Calculations!$C$84*INDEX('Monthly Data'!P:P,Calculations!$C$116+MOD(BS75,Calculations!$C$118))+Control!$C$7*Calculations!$C$85*INDEX('Monthly Data'!Q:Q,Calculations!$C$116+MOD(BS75,Calculations!$C$118))+(1-Control!$C$7*Calculations!$C$87)*INDEX('Monthly Data'!R:R,Calculations!$C$116+MOD(BS75,Calculations!$C$118))</f>
        <v>-4.3408051735618014E-2</v>
      </c>
      <c r="GJ75" s="86">
        <f ca="1">Control!$C$7*Calculations!$C$82*INDEX('Monthly Data'!N:N,Calculations!$C$116+MOD(BT75,Calculations!$C$118))+Control!$C$7*Calculations!$C$83*INDEX('Monthly Data'!O:O,Calculations!$C$116+MOD(BT75,Calculations!$C$118))+Control!$C$7*Calculations!$C$84*INDEX('Monthly Data'!P:P,Calculations!$C$116+MOD(BT75,Calculations!$C$118))+Control!$C$7*Calculations!$C$85*INDEX('Monthly Data'!Q:Q,Calculations!$C$116+MOD(BT75,Calculations!$C$118))+(1-Control!$C$7*Calculations!$C$87)*INDEX('Monthly Data'!R:R,Calculations!$C$116+MOD(BT75,Calculations!$C$118))</f>
        <v>1.2722494017511032E-2</v>
      </c>
      <c r="GK75" s="86">
        <f ca="1">Control!$C$7*Calculations!$C$82*INDEX('Monthly Data'!N:N,Calculations!$C$116+MOD(BU75,Calculations!$C$118))+Control!$C$7*Calculations!$C$83*INDEX('Monthly Data'!O:O,Calculations!$C$116+MOD(BU75,Calculations!$C$118))+Control!$C$7*Calculations!$C$84*INDEX('Monthly Data'!P:P,Calculations!$C$116+MOD(BU75,Calculations!$C$118))+Control!$C$7*Calculations!$C$85*INDEX('Monthly Data'!Q:Q,Calculations!$C$116+MOD(BU75,Calculations!$C$118))+(1-Control!$C$7*Calculations!$C$87)*INDEX('Monthly Data'!R:R,Calculations!$C$116+MOD(BU75,Calculations!$C$118))</f>
        <v>4.5735623984309991E-2</v>
      </c>
      <c r="GL75" s="86">
        <f ca="1">Control!$C$7*Calculations!$C$82*INDEX('Monthly Data'!N:N,Calculations!$C$116+MOD(BV75,Calculations!$C$118))+Control!$C$7*Calculations!$C$83*INDEX('Monthly Data'!O:O,Calculations!$C$116+MOD(BV75,Calculations!$C$118))+Control!$C$7*Calculations!$C$84*INDEX('Monthly Data'!P:P,Calculations!$C$116+MOD(BV75,Calculations!$C$118))+Control!$C$7*Calculations!$C$85*INDEX('Monthly Data'!Q:Q,Calculations!$C$116+MOD(BV75,Calculations!$C$118))+(1-Control!$C$7*Calculations!$C$87)*INDEX('Monthly Data'!R:R,Calculations!$C$116+MOD(BV75,Calculations!$C$118))</f>
        <v>5.1279584938936244E-2</v>
      </c>
      <c r="GM75" s="86">
        <f ca="1">Control!$C$7*Calculations!$C$82*INDEX('Monthly Data'!N:N,Calculations!$C$116+MOD(BW75,Calculations!$C$118))+Control!$C$7*Calculations!$C$83*INDEX('Monthly Data'!O:O,Calculations!$C$116+MOD(BW75,Calculations!$C$118))+Control!$C$7*Calculations!$C$84*INDEX('Monthly Data'!P:P,Calculations!$C$116+MOD(BW75,Calculations!$C$118))+Control!$C$7*Calculations!$C$85*INDEX('Monthly Data'!Q:Q,Calculations!$C$116+MOD(BW75,Calculations!$C$118))+(1-Control!$C$7*Calculations!$C$87)*INDEX('Monthly Data'!R:R,Calculations!$C$116+MOD(BW75,Calculations!$C$118))</f>
        <v>1.2954540023127663E-2</v>
      </c>
      <c r="GN75" s="86">
        <f ca="1">Control!$C$7*Calculations!$C$82*INDEX('Monthly Data'!N:N,Calculations!$C$116+MOD(BX75,Calculations!$C$118))+Control!$C$7*Calculations!$C$83*INDEX('Monthly Data'!O:O,Calculations!$C$116+MOD(BX75,Calculations!$C$118))+Control!$C$7*Calculations!$C$84*INDEX('Monthly Data'!P:P,Calculations!$C$116+MOD(BX75,Calculations!$C$118))+Control!$C$7*Calculations!$C$85*INDEX('Monthly Data'!Q:Q,Calculations!$C$116+MOD(BX75,Calculations!$C$118))+(1-Control!$C$7*Calculations!$C$87)*INDEX('Monthly Data'!R:R,Calculations!$C$116+MOD(BX75,Calculations!$C$118))</f>
        <v>1.7599621212565995E-2</v>
      </c>
      <c r="GO75" s="86">
        <f ca="1">Control!$C$7*Calculations!$C$82*INDEX('Monthly Data'!N:N,Calculations!$C$116+MOD(BY75,Calculations!$C$118))+Control!$C$7*Calculations!$C$83*INDEX('Monthly Data'!O:O,Calculations!$C$116+MOD(BY75,Calculations!$C$118))+Control!$C$7*Calculations!$C$84*INDEX('Monthly Data'!P:P,Calculations!$C$116+MOD(BY75,Calculations!$C$118))+Control!$C$7*Calculations!$C$85*INDEX('Monthly Data'!Q:Q,Calculations!$C$116+MOD(BY75,Calculations!$C$118))+(1-Control!$C$7*Calculations!$C$87)*INDEX('Monthly Data'!R:R,Calculations!$C$116+MOD(BY75,Calculations!$C$118))</f>
        <v>-7.5539743260223157E-3</v>
      </c>
      <c r="GP75" s="86">
        <f ca="1">Control!$C$7*Calculations!$C$82*INDEX('Monthly Data'!N:N,Calculations!$C$116+MOD(BZ75,Calculations!$C$118))+Control!$C$7*Calculations!$C$83*INDEX('Monthly Data'!O:O,Calculations!$C$116+MOD(BZ75,Calculations!$C$118))+Control!$C$7*Calculations!$C$84*INDEX('Monthly Data'!P:P,Calculations!$C$116+MOD(BZ75,Calculations!$C$118))+Control!$C$7*Calculations!$C$85*INDEX('Monthly Data'!Q:Q,Calculations!$C$116+MOD(BZ75,Calculations!$C$118))+(1-Control!$C$7*Calculations!$C$87)*INDEX('Monthly Data'!R:R,Calculations!$C$116+MOD(BZ75,Calculations!$C$118))</f>
        <v>-2.0259958308006688E-2</v>
      </c>
      <c r="GQ75" s="86">
        <f ca="1">Control!$C$7*Calculations!$C$82*INDEX('Monthly Data'!N:N,Calculations!$C$116+MOD(CA75,Calculations!$C$118))+Control!$C$7*Calculations!$C$83*INDEX('Monthly Data'!O:O,Calculations!$C$116+MOD(CA75,Calculations!$C$118))+Control!$C$7*Calculations!$C$84*INDEX('Monthly Data'!P:P,Calculations!$C$116+MOD(CA75,Calculations!$C$118))+Control!$C$7*Calculations!$C$85*INDEX('Monthly Data'!Q:Q,Calculations!$C$116+MOD(CA75,Calculations!$C$118))+(1-Control!$C$7*Calculations!$C$87)*INDEX('Monthly Data'!R:R,Calculations!$C$116+MOD(CA75,Calculations!$C$118))</f>
        <v>3.4808428836917149E-3</v>
      </c>
      <c r="GR75" s="86">
        <f ca="1">Control!$C$7*Calculations!$C$82*INDEX('Monthly Data'!N:N,Calculations!$C$116+MOD(CB75,Calculations!$C$118))+Control!$C$7*Calculations!$C$83*INDEX('Monthly Data'!O:O,Calculations!$C$116+MOD(CB75,Calculations!$C$118))+Control!$C$7*Calculations!$C$84*INDEX('Monthly Data'!P:P,Calculations!$C$116+MOD(CB75,Calculations!$C$118))+Control!$C$7*Calculations!$C$85*INDEX('Monthly Data'!Q:Q,Calculations!$C$116+MOD(CB75,Calculations!$C$118))+(1-Control!$C$7*Calculations!$C$87)*INDEX('Monthly Data'!R:R,Calculations!$C$116+MOD(CB75,Calculations!$C$118))</f>
        <v>1.5063457444773597E-2</v>
      </c>
      <c r="GS75" s="86">
        <f ca="1">Control!$C$7*Calculations!$C$82*INDEX('Monthly Data'!N:N,Calculations!$C$116+MOD(CC75,Calculations!$C$118))+Control!$C$7*Calculations!$C$83*INDEX('Monthly Data'!O:O,Calculations!$C$116+MOD(CC75,Calculations!$C$118))+Control!$C$7*Calculations!$C$84*INDEX('Monthly Data'!P:P,Calculations!$C$116+MOD(CC75,Calculations!$C$118))+Control!$C$7*Calculations!$C$85*INDEX('Monthly Data'!Q:Q,Calculations!$C$116+MOD(CC75,Calculations!$C$118))+(1-Control!$C$7*Calculations!$C$87)*INDEX('Monthly Data'!R:R,Calculations!$C$116+MOD(CC75,Calculations!$C$118))</f>
        <v>1.1809891087585166E-2</v>
      </c>
      <c r="GT75" s="86">
        <f ca="1">Control!$C$7*Calculations!$C$82*INDEX('Monthly Data'!N:N,Calculations!$C$116+MOD(CD75,Calculations!$C$118))+Control!$C$7*Calculations!$C$83*INDEX('Monthly Data'!O:O,Calculations!$C$116+MOD(CD75,Calculations!$C$118))+Control!$C$7*Calculations!$C$84*INDEX('Monthly Data'!P:P,Calculations!$C$116+MOD(CD75,Calculations!$C$118))+Control!$C$7*Calculations!$C$85*INDEX('Monthly Data'!Q:Q,Calculations!$C$116+MOD(CD75,Calculations!$C$118))+(1-Control!$C$7*Calculations!$C$87)*INDEX('Monthly Data'!R:R,Calculations!$C$116+MOD(CD75,Calculations!$C$118))</f>
        <v>3.1070573055362403E-2</v>
      </c>
      <c r="GU75" s="86">
        <f ca="1">Control!$C$7*Calculations!$C$82*INDEX('Monthly Data'!N:N,Calculations!$C$116+MOD(CE75,Calculations!$C$118))+Control!$C$7*Calculations!$C$83*INDEX('Monthly Data'!O:O,Calculations!$C$116+MOD(CE75,Calculations!$C$118))+Control!$C$7*Calculations!$C$84*INDEX('Monthly Data'!P:P,Calculations!$C$116+MOD(CE75,Calculations!$C$118))+Control!$C$7*Calculations!$C$85*INDEX('Monthly Data'!Q:Q,Calculations!$C$116+MOD(CE75,Calculations!$C$118))+(1-Control!$C$7*Calculations!$C$87)*INDEX('Monthly Data'!R:R,Calculations!$C$116+MOD(CE75,Calculations!$C$118))</f>
        <v>9.5791276036140301E-3</v>
      </c>
      <c r="GV75" s="86">
        <f ca="1">Control!$C$7*Calculations!$C$82*INDEX('Monthly Data'!N:N,Calculations!$C$116+MOD(CF75,Calculations!$C$118))+Control!$C$7*Calculations!$C$83*INDEX('Monthly Data'!O:O,Calculations!$C$116+MOD(CF75,Calculations!$C$118))+Control!$C$7*Calculations!$C$84*INDEX('Monthly Data'!P:P,Calculations!$C$116+MOD(CF75,Calculations!$C$118))+Control!$C$7*Calculations!$C$85*INDEX('Monthly Data'!Q:Q,Calculations!$C$116+MOD(CF75,Calculations!$C$118))+(1-Control!$C$7*Calculations!$C$87)*INDEX('Monthly Data'!R:R,Calculations!$C$116+MOD(CF75,Calculations!$C$118))</f>
        <v>1.7599621212565995E-2</v>
      </c>
      <c r="GW75" s="86">
        <f ca="1">Control!$C$7*Calculations!$C$82*INDEX('Monthly Data'!N:N,Calculations!$C$116+MOD(CG75,Calculations!$C$118))+Control!$C$7*Calculations!$C$83*INDEX('Monthly Data'!O:O,Calculations!$C$116+MOD(CG75,Calculations!$C$118))+Control!$C$7*Calculations!$C$84*INDEX('Monthly Data'!P:P,Calculations!$C$116+MOD(CG75,Calculations!$C$118))+Control!$C$7*Calculations!$C$85*INDEX('Monthly Data'!Q:Q,Calculations!$C$116+MOD(CG75,Calculations!$C$118))+(1-Control!$C$7*Calculations!$C$87)*INDEX('Monthly Data'!R:R,Calculations!$C$116+MOD(CG75,Calculations!$C$118))</f>
        <v>-1.0485101266941802E-2</v>
      </c>
      <c r="GX75" s="86">
        <f ca="1">Control!$C$7*Calculations!$C$82*INDEX('Monthly Data'!N:N,Calculations!$C$116+MOD(CH75,Calculations!$C$118))+Control!$C$7*Calculations!$C$83*INDEX('Monthly Data'!O:O,Calculations!$C$116+MOD(CH75,Calculations!$C$118))+Control!$C$7*Calculations!$C$84*INDEX('Monthly Data'!P:P,Calculations!$C$116+MOD(CH75,Calculations!$C$118))+Control!$C$7*Calculations!$C$85*INDEX('Monthly Data'!Q:Q,Calculations!$C$116+MOD(CH75,Calculations!$C$118))+(1-Control!$C$7*Calculations!$C$87)*INDEX('Monthly Data'!R:R,Calculations!$C$116+MOD(CH75,Calculations!$C$118))</f>
        <v>1.0627294914941248E-2</v>
      </c>
      <c r="GY75" s="86">
        <f ca="1">Control!$C$7*Calculations!$C$82*INDEX('Monthly Data'!N:N,Calculations!$C$116+MOD(CI75,Calculations!$C$118))+Control!$C$7*Calculations!$C$83*INDEX('Monthly Data'!O:O,Calculations!$C$116+MOD(CI75,Calculations!$C$118))+Control!$C$7*Calculations!$C$84*INDEX('Monthly Data'!P:P,Calculations!$C$116+MOD(CI75,Calculations!$C$118))+Control!$C$7*Calculations!$C$85*INDEX('Monthly Data'!Q:Q,Calculations!$C$116+MOD(CI75,Calculations!$C$118))+(1-Control!$C$7*Calculations!$C$87)*INDEX('Monthly Data'!R:R,Calculations!$C$116+MOD(CI75,Calculations!$C$118))</f>
        <v>-2.0269389991732112E-2</v>
      </c>
      <c r="GZ75" s="86">
        <f ca="1">Control!$C$7*Calculations!$C$82*INDEX('Monthly Data'!N:N,Calculations!$C$116+MOD(CJ75,Calculations!$C$118))+Control!$C$7*Calculations!$C$83*INDEX('Monthly Data'!O:O,Calculations!$C$116+MOD(CJ75,Calculations!$C$118))+Control!$C$7*Calculations!$C$84*INDEX('Monthly Data'!P:P,Calculations!$C$116+MOD(CJ75,Calculations!$C$118))+Control!$C$7*Calculations!$C$85*INDEX('Monthly Data'!Q:Q,Calculations!$C$116+MOD(CJ75,Calculations!$C$118))+(1-Control!$C$7*Calculations!$C$87)*INDEX('Monthly Data'!R:R,Calculations!$C$116+MOD(CJ75,Calculations!$C$118))</f>
        <v>-4.3408051735618014E-2</v>
      </c>
      <c r="HA75" s="86">
        <f ca="1">Control!$C$7*Calculations!$C$82*INDEX('Monthly Data'!N:N,Calculations!$C$116+MOD(CK75,Calculations!$C$118))+Control!$C$7*Calculations!$C$83*INDEX('Monthly Data'!O:O,Calculations!$C$116+MOD(CK75,Calculations!$C$118))+Control!$C$7*Calculations!$C$84*INDEX('Monthly Data'!P:P,Calculations!$C$116+MOD(CK75,Calculations!$C$118))+Control!$C$7*Calculations!$C$85*INDEX('Monthly Data'!Q:Q,Calculations!$C$116+MOD(CK75,Calculations!$C$118))+(1-Control!$C$7*Calculations!$C$87)*INDEX('Monthly Data'!R:R,Calculations!$C$116+MOD(CK75,Calculations!$C$118))</f>
        <v>-1.1360801645249321E-2</v>
      </c>
      <c r="HB75" s="86">
        <f ca="1">Control!$C$7*Calculations!$C$82*INDEX('Monthly Data'!N:N,Calculations!$C$116+MOD(CL75,Calculations!$C$118))+Control!$C$7*Calculations!$C$83*INDEX('Monthly Data'!O:O,Calculations!$C$116+MOD(CL75,Calculations!$C$118))+Control!$C$7*Calculations!$C$84*INDEX('Monthly Data'!P:P,Calculations!$C$116+MOD(CL75,Calculations!$C$118))+Control!$C$7*Calculations!$C$85*INDEX('Monthly Data'!Q:Q,Calculations!$C$116+MOD(CL75,Calculations!$C$118))+(1-Control!$C$7*Calculations!$C$87)*INDEX('Monthly Data'!R:R,Calculations!$C$116+MOD(CL75,Calculations!$C$118))</f>
        <v>1.7361594973213587E-2</v>
      </c>
      <c r="HC75" s="86">
        <f ca="1">Control!$C$7*Calculations!$C$82*INDEX('Monthly Data'!N:N,Calculations!$C$116+MOD(CM75,Calculations!$C$118))+Control!$C$7*Calculations!$C$83*INDEX('Monthly Data'!O:O,Calculations!$C$116+MOD(CM75,Calculations!$C$118))+Control!$C$7*Calculations!$C$84*INDEX('Monthly Data'!P:P,Calculations!$C$116+MOD(CM75,Calculations!$C$118))+Control!$C$7*Calculations!$C$85*INDEX('Monthly Data'!Q:Q,Calculations!$C$116+MOD(CM75,Calculations!$C$118))+(1-Control!$C$7*Calculations!$C$87)*INDEX('Monthly Data'!R:R,Calculations!$C$116+MOD(CM75,Calculations!$C$118))</f>
        <v>-2.5168357537820856E-4</v>
      </c>
      <c r="HD75" s="86">
        <f ca="1">Control!$C$7*Calculations!$C$82*INDEX('Monthly Data'!N:N,Calculations!$C$116+MOD(CN75,Calculations!$C$118))+Control!$C$7*Calculations!$C$83*INDEX('Monthly Data'!O:O,Calculations!$C$116+MOD(CN75,Calculations!$C$118))+Control!$C$7*Calculations!$C$84*INDEX('Monthly Data'!P:P,Calculations!$C$116+MOD(CN75,Calculations!$C$118))+Control!$C$7*Calculations!$C$85*INDEX('Monthly Data'!Q:Q,Calculations!$C$116+MOD(CN75,Calculations!$C$118))+(1-Control!$C$7*Calculations!$C$87)*INDEX('Monthly Data'!R:R,Calculations!$C$116+MOD(CN75,Calculations!$C$118))</f>
        <v>1.0627294914941248E-2</v>
      </c>
      <c r="HE75" s="86">
        <f ca="1">Control!$C$7*Calculations!$C$82*INDEX('Monthly Data'!N:N,Calculations!$C$116+MOD(CO75,Calculations!$C$118))+Control!$C$7*Calculations!$C$83*INDEX('Monthly Data'!O:O,Calculations!$C$116+MOD(CO75,Calculations!$C$118))+Control!$C$7*Calculations!$C$84*INDEX('Monthly Data'!P:P,Calculations!$C$116+MOD(CO75,Calculations!$C$118))+Control!$C$7*Calculations!$C$85*INDEX('Monthly Data'!Q:Q,Calculations!$C$116+MOD(CO75,Calculations!$C$118))+(1-Control!$C$7*Calculations!$C$87)*INDEX('Monthly Data'!R:R,Calculations!$C$116+MOD(CO75,Calculations!$C$118))</f>
        <v>1.1106855739851785E-2</v>
      </c>
      <c r="HF75" s="86">
        <f ca="1">Control!$C$7*Calculations!$C$82*INDEX('Monthly Data'!N:N,Calculations!$C$116+MOD(CP75,Calculations!$C$118))+Control!$C$7*Calculations!$C$83*INDEX('Monthly Data'!O:O,Calculations!$C$116+MOD(CP75,Calculations!$C$118))+Control!$C$7*Calculations!$C$84*INDEX('Monthly Data'!P:P,Calculations!$C$116+MOD(CP75,Calculations!$C$118))+Control!$C$7*Calculations!$C$85*INDEX('Monthly Data'!Q:Q,Calculations!$C$116+MOD(CP75,Calculations!$C$118))+(1-Control!$C$7*Calculations!$C$87)*INDEX('Monthly Data'!R:R,Calculations!$C$116+MOD(CP75,Calculations!$C$118))</f>
        <v>-9.839093431862074E-3</v>
      </c>
      <c r="HG75" s="86">
        <f ca="1">Control!$C$7*Calculations!$C$82*INDEX('Monthly Data'!N:N,Calculations!$C$116+MOD(CQ75,Calculations!$C$118))+Control!$C$7*Calculations!$C$83*INDEX('Monthly Data'!O:O,Calculations!$C$116+MOD(CQ75,Calculations!$C$118))+Control!$C$7*Calculations!$C$84*INDEX('Monthly Data'!P:P,Calculations!$C$116+MOD(CQ75,Calculations!$C$118))+Control!$C$7*Calculations!$C$85*INDEX('Monthly Data'!Q:Q,Calculations!$C$116+MOD(CQ75,Calculations!$C$118))+(1-Control!$C$7*Calculations!$C$87)*INDEX('Monthly Data'!R:R,Calculations!$C$116+MOD(CQ75,Calculations!$C$118))</f>
        <v>1.0415351832335435E-2</v>
      </c>
      <c r="HH75" s="86">
        <f ca="1">Control!$C$7*Calculations!$C$82*INDEX('Monthly Data'!N:N,Calculations!$C$116+MOD(CR75,Calculations!$C$118))+Control!$C$7*Calculations!$C$83*INDEX('Monthly Data'!O:O,Calculations!$C$116+MOD(CR75,Calculations!$C$118))+Control!$C$7*Calculations!$C$84*INDEX('Monthly Data'!P:P,Calculations!$C$116+MOD(CR75,Calculations!$C$118))+Control!$C$7*Calculations!$C$85*INDEX('Monthly Data'!Q:Q,Calculations!$C$116+MOD(CR75,Calculations!$C$118))+(1-Control!$C$7*Calculations!$C$87)*INDEX('Monthly Data'!R:R,Calculations!$C$116+MOD(CR75,Calculations!$C$118))</f>
        <v>1.5216630695380906E-2</v>
      </c>
      <c r="HI75" s="86">
        <f ca="1">Control!$C$7*Calculations!$C$82*INDEX('Monthly Data'!N:N,Calculations!$C$116+MOD(CS75,Calculations!$C$118))+Control!$C$7*Calculations!$C$83*INDEX('Monthly Data'!O:O,Calculations!$C$116+MOD(CS75,Calculations!$C$118))+Control!$C$7*Calculations!$C$84*INDEX('Monthly Data'!P:P,Calculations!$C$116+MOD(CS75,Calculations!$C$118))+Control!$C$7*Calculations!$C$85*INDEX('Monthly Data'!Q:Q,Calculations!$C$116+MOD(CS75,Calculations!$C$118))+(1-Control!$C$7*Calculations!$C$87)*INDEX('Monthly Data'!R:R,Calculations!$C$116+MOD(CS75,Calculations!$C$118))</f>
        <v>1.046389543479892E-2</v>
      </c>
      <c r="HJ75" s="86">
        <f ca="1">Control!$C$7*Calculations!$C$82*INDEX('Monthly Data'!N:N,Calculations!$C$116+MOD(CT75,Calculations!$C$118))+Control!$C$7*Calculations!$C$83*INDEX('Monthly Data'!O:O,Calculations!$C$116+MOD(CT75,Calculations!$C$118))+Control!$C$7*Calculations!$C$84*INDEX('Monthly Data'!P:P,Calculations!$C$116+MOD(CT75,Calculations!$C$118))+Control!$C$7*Calculations!$C$85*INDEX('Monthly Data'!Q:Q,Calculations!$C$116+MOD(CT75,Calculations!$C$118))+(1-Control!$C$7*Calculations!$C$87)*INDEX('Monthly Data'!R:R,Calculations!$C$116+MOD(CT75,Calculations!$C$118))</f>
        <v>7.3538285850108537E-3</v>
      </c>
      <c r="HK75" s="86">
        <f ca="1">Control!$C$7*Calculations!$C$82*INDEX('Monthly Data'!N:N,Calculations!$C$116+MOD(CU75,Calculations!$C$118))+Control!$C$7*Calculations!$C$83*INDEX('Monthly Data'!O:O,Calculations!$C$116+MOD(CU75,Calculations!$C$118))+Control!$C$7*Calculations!$C$84*INDEX('Monthly Data'!P:P,Calculations!$C$116+MOD(CU75,Calculations!$C$118))+Control!$C$7*Calculations!$C$85*INDEX('Monthly Data'!Q:Q,Calculations!$C$116+MOD(CU75,Calculations!$C$118))+(1-Control!$C$7*Calculations!$C$87)*INDEX('Monthly Data'!R:R,Calculations!$C$116+MOD(CU75,Calculations!$C$118))</f>
        <v>-7.8872955230675015E-3</v>
      </c>
      <c r="HL75" s="86">
        <f ca="1">Control!$C$7*Calculations!$C$82*INDEX('Monthly Data'!N:N,Calculations!$C$116+MOD(CV75,Calculations!$C$118))+Control!$C$7*Calculations!$C$83*INDEX('Monthly Data'!O:O,Calculations!$C$116+MOD(CV75,Calculations!$C$118))+Control!$C$7*Calculations!$C$84*INDEX('Monthly Data'!P:P,Calculations!$C$116+MOD(CV75,Calculations!$C$118))+Control!$C$7*Calculations!$C$85*INDEX('Monthly Data'!Q:Q,Calculations!$C$116+MOD(CV75,Calculations!$C$118))+(1-Control!$C$7*Calculations!$C$87)*INDEX('Monthly Data'!R:R,Calculations!$C$116+MOD(CV75,Calculations!$C$118))</f>
        <v>6.2631896128884862E-3</v>
      </c>
      <c r="HM75" s="86">
        <f ca="1">Control!$C$7*Calculations!$C$82*INDEX('Monthly Data'!N:N,Calculations!$C$116+MOD(CW75,Calculations!$C$118))+Control!$C$7*Calculations!$C$83*INDEX('Monthly Data'!O:O,Calculations!$C$116+MOD(CW75,Calculations!$C$118))+Control!$C$7*Calculations!$C$84*INDEX('Monthly Data'!P:P,Calculations!$C$116+MOD(CW75,Calculations!$C$118))+Control!$C$7*Calculations!$C$85*INDEX('Monthly Data'!Q:Q,Calculations!$C$116+MOD(CW75,Calculations!$C$118))+(1-Control!$C$7*Calculations!$C$87)*INDEX('Monthly Data'!R:R,Calculations!$C$116+MOD(CW75,Calculations!$C$118))</f>
        <v>-9.8327855560634558E-3</v>
      </c>
      <c r="HN75" s="86">
        <f ca="1">Control!$C$7*Calculations!$C$82*INDEX('Monthly Data'!N:N,Calculations!$C$116+MOD(CX75,Calculations!$C$118))+Control!$C$7*Calculations!$C$83*INDEX('Monthly Data'!O:O,Calculations!$C$116+MOD(CX75,Calculations!$C$118))+Control!$C$7*Calculations!$C$84*INDEX('Monthly Data'!P:P,Calculations!$C$116+MOD(CX75,Calculations!$C$118))+Control!$C$7*Calculations!$C$85*INDEX('Monthly Data'!Q:Q,Calculations!$C$116+MOD(CX75,Calculations!$C$118))+(1-Control!$C$7*Calculations!$C$87)*INDEX('Monthly Data'!R:R,Calculations!$C$116+MOD(CX75,Calculations!$C$118))</f>
        <v>1.8665061640915637E-2</v>
      </c>
      <c r="HO75" s="86">
        <f ca="1">Control!$C$7*Calculations!$C$82*INDEX('Monthly Data'!N:N,Calculations!$C$116+MOD(CY75,Calculations!$C$118))+Control!$C$7*Calculations!$C$83*INDEX('Monthly Data'!O:O,Calculations!$C$116+MOD(CY75,Calculations!$C$118))+Control!$C$7*Calculations!$C$84*INDEX('Monthly Data'!P:P,Calculations!$C$116+MOD(CY75,Calculations!$C$118))+Control!$C$7*Calculations!$C$85*INDEX('Monthly Data'!Q:Q,Calculations!$C$116+MOD(CY75,Calculations!$C$118))+(1-Control!$C$7*Calculations!$C$87)*INDEX('Monthly Data'!R:R,Calculations!$C$116+MOD(CY75,Calculations!$C$118))</f>
        <v>4.089189590407355E-3</v>
      </c>
      <c r="HP75" s="86">
        <f ca="1">Control!$C$7*Calculations!$C$82*INDEX('Monthly Data'!N:N,Calculations!$C$116+MOD(CZ75,Calculations!$C$118))+Control!$C$7*Calculations!$C$83*INDEX('Monthly Data'!O:O,Calculations!$C$116+MOD(CZ75,Calculations!$C$118))+Control!$C$7*Calculations!$C$84*INDEX('Monthly Data'!P:P,Calculations!$C$116+MOD(CZ75,Calculations!$C$118))+Control!$C$7*Calculations!$C$85*INDEX('Monthly Data'!Q:Q,Calculations!$C$116+MOD(CZ75,Calculations!$C$118))+(1-Control!$C$7*Calculations!$C$87)*INDEX('Monthly Data'!R:R,Calculations!$C$116+MOD(CZ75,Calculations!$C$118))</f>
        <v>1.5758278480433856E-2</v>
      </c>
      <c r="HQ75" s="86">
        <f ca="1">Control!$C$7*Calculations!$C$82*INDEX('Monthly Data'!N:N,Calculations!$C$116+MOD(DA75,Calculations!$C$118))+Control!$C$7*Calculations!$C$83*INDEX('Monthly Data'!O:O,Calculations!$C$116+MOD(DA75,Calculations!$C$118))+Control!$C$7*Calculations!$C$84*INDEX('Monthly Data'!P:P,Calculations!$C$116+MOD(DA75,Calculations!$C$118))+Control!$C$7*Calculations!$C$85*INDEX('Monthly Data'!Q:Q,Calculations!$C$116+MOD(DA75,Calculations!$C$118))+(1-Control!$C$7*Calculations!$C$87)*INDEX('Monthly Data'!R:R,Calculations!$C$116+MOD(DA75,Calculations!$C$118))</f>
        <v>1.8695385296339444E-2</v>
      </c>
      <c r="HR75" s="86">
        <f ca="1">Control!$C$7*Calculations!$C$82*INDEX('Monthly Data'!N:N,Calculations!$C$116+MOD(DB75,Calculations!$C$118))+Control!$C$7*Calculations!$C$83*INDEX('Monthly Data'!O:O,Calculations!$C$116+MOD(DB75,Calculations!$C$118))+Control!$C$7*Calculations!$C$84*INDEX('Monthly Data'!P:P,Calculations!$C$116+MOD(DB75,Calculations!$C$118))+Control!$C$7*Calculations!$C$85*INDEX('Monthly Data'!Q:Q,Calculations!$C$116+MOD(DB75,Calculations!$C$118))+(1-Control!$C$7*Calculations!$C$87)*INDEX('Monthly Data'!R:R,Calculations!$C$116+MOD(DB75,Calculations!$C$118))</f>
        <v>2.2757992058453024E-3</v>
      </c>
      <c r="HS75" s="86">
        <f ca="1">Control!$C$7*Calculations!$C$82*INDEX('Monthly Data'!N:N,Calculations!$C$116+MOD(DC75,Calculations!$C$118))+Control!$C$7*Calculations!$C$83*INDEX('Monthly Data'!O:O,Calculations!$C$116+MOD(DC75,Calculations!$C$118))+Control!$C$7*Calculations!$C$84*INDEX('Monthly Data'!P:P,Calculations!$C$116+MOD(DC75,Calculations!$C$118))+Control!$C$7*Calculations!$C$85*INDEX('Monthly Data'!Q:Q,Calculations!$C$116+MOD(DC75,Calculations!$C$118))+(1-Control!$C$7*Calculations!$C$87)*INDEX('Monthly Data'!R:R,Calculations!$C$116+MOD(DC75,Calculations!$C$118))</f>
        <v>7.857567536297622E-3</v>
      </c>
      <c r="HT75" s="86">
        <f ca="1">Control!$C$7*Calculations!$C$82*INDEX('Monthly Data'!N:N,Calculations!$C$116+MOD(DD75,Calculations!$C$118))+Control!$C$7*Calculations!$C$83*INDEX('Monthly Data'!O:O,Calculations!$C$116+MOD(DD75,Calculations!$C$118))+Control!$C$7*Calculations!$C$84*INDEX('Monthly Data'!P:P,Calculations!$C$116+MOD(DD75,Calculations!$C$118))+Control!$C$7*Calculations!$C$85*INDEX('Monthly Data'!Q:Q,Calculations!$C$116+MOD(DD75,Calculations!$C$118))+(1-Control!$C$7*Calculations!$C$87)*INDEX('Monthly Data'!R:R,Calculations!$C$116+MOD(DD75,Calculations!$C$118))</f>
        <v>1.3891563624307685E-2</v>
      </c>
      <c r="HU75" s="86">
        <f ca="1">Control!$C$7*Calculations!$C$82*INDEX('Monthly Data'!N:N,Calculations!$C$116+MOD(DE75,Calculations!$C$118))+Control!$C$7*Calculations!$C$83*INDEX('Monthly Data'!O:O,Calculations!$C$116+MOD(DE75,Calculations!$C$118))+Control!$C$7*Calculations!$C$84*INDEX('Monthly Data'!P:P,Calculations!$C$116+MOD(DE75,Calculations!$C$118))+Control!$C$7*Calculations!$C$85*INDEX('Monthly Data'!Q:Q,Calculations!$C$116+MOD(DE75,Calculations!$C$118))+(1-Control!$C$7*Calculations!$C$87)*INDEX('Monthly Data'!R:R,Calculations!$C$116+MOD(DE75,Calculations!$C$118))</f>
        <v>1.7484305259657981E-2</v>
      </c>
      <c r="HV75" s="86">
        <f ca="1">Control!$C$7*Calculations!$C$82*INDEX('Monthly Data'!N:N,Calculations!$C$116+MOD(DF75,Calculations!$C$118))+Control!$C$7*Calculations!$C$83*INDEX('Monthly Data'!O:O,Calculations!$C$116+MOD(DF75,Calculations!$C$118))+Control!$C$7*Calculations!$C$84*INDEX('Monthly Data'!P:P,Calculations!$C$116+MOD(DF75,Calculations!$C$118))+Control!$C$7*Calculations!$C$85*INDEX('Monthly Data'!Q:Q,Calculations!$C$116+MOD(DF75,Calculations!$C$118))+(1-Control!$C$7*Calculations!$C$87)*INDEX('Monthly Data'!R:R,Calculations!$C$116+MOD(DF75,Calculations!$C$118))</f>
        <v>-3.9863250714949353E-2</v>
      </c>
      <c r="HW75" s="86">
        <f ca="1">Control!$C$7*Calculations!$C$82*INDEX('Monthly Data'!N:N,Calculations!$C$116+MOD(DG75,Calculations!$C$118))+Control!$C$7*Calculations!$C$83*INDEX('Monthly Data'!O:O,Calculations!$C$116+MOD(DG75,Calculations!$C$118))+Control!$C$7*Calculations!$C$84*INDEX('Monthly Data'!P:P,Calculations!$C$116+MOD(DG75,Calculations!$C$118))+Control!$C$7*Calculations!$C$85*INDEX('Monthly Data'!Q:Q,Calculations!$C$116+MOD(DG75,Calculations!$C$118))+(1-Control!$C$7*Calculations!$C$87)*INDEX('Monthly Data'!R:R,Calculations!$C$116+MOD(DG75,Calculations!$C$118))</f>
        <v>5.1279584938936244E-2</v>
      </c>
      <c r="HX75" s="86">
        <f ca="1">Control!$C$7*Calculations!$C$82*INDEX('Monthly Data'!N:N,Calculations!$C$116+MOD(DH75,Calculations!$C$118))+Control!$C$7*Calculations!$C$83*INDEX('Monthly Data'!O:O,Calculations!$C$116+MOD(DH75,Calculations!$C$118))+Control!$C$7*Calculations!$C$84*INDEX('Monthly Data'!P:P,Calculations!$C$116+MOD(DH75,Calculations!$C$118))+Control!$C$7*Calculations!$C$85*INDEX('Monthly Data'!Q:Q,Calculations!$C$116+MOD(DH75,Calculations!$C$118))+(1-Control!$C$7*Calculations!$C$87)*INDEX('Monthly Data'!R:R,Calculations!$C$116+MOD(DH75,Calculations!$C$118))</f>
        <v>-2.6378232493851243E-2</v>
      </c>
      <c r="HY75" s="86">
        <f ca="1">Control!$C$7*Calculations!$C$82*INDEX('Monthly Data'!N:N,Calculations!$C$116+MOD(DI75,Calculations!$C$118))+Control!$C$7*Calculations!$C$83*INDEX('Monthly Data'!O:O,Calculations!$C$116+MOD(DI75,Calculations!$C$118))+Control!$C$7*Calculations!$C$84*INDEX('Monthly Data'!P:P,Calculations!$C$116+MOD(DI75,Calculations!$C$118))+Control!$C$7*Calculations!$C$85*INDEX('Monthly Data'!Q:Q,Calculations!$C$116+MOD(DI75,Calculations!$C$118))+(1-Control!$C$7*Calculations!$C$87)*INDEX('Monthly Data'!R:R,Calculations!$C$116+MOD(DI75,Calculations!$C$118))</f>
        <v>1.7599621212565995E-2</v>
      </c>
      <c r="HZ75" s="86">
        <f ca="1">Control!$C$7*Calculations!$C$82*INDEX('Monthly Data'!N:N,Calculations!$C$116+MOD(DJ75,Calculations!$C$118))+Control!$C$7*Calculations!$C$83*INDEX('Monthly Data'!O:O,Calculations!$C$116+MOD(DJ75,Calculations!$C$118))+Control!$C$7*Calculations!$C$84*INDEX('Monthly Data'!P:P,Calculations!$C$116+MOD(DJ75,Calculations!$C$118))+Control!$C$7*Calculations!$C$85*INDEX('Monthly Data'!Q:Q,Calculations!$C$116+MOD(DJ75,Calculations!$C$118))+(1-Control!$C$7*Calculations!$C$87)*INDEX('Monthly Data'!R:R,Calculations!$C$116+MOD(DJ75,Calculations!$C$118))</f>
        <v>-4.3408051735618014E-2</v>
      </c>
      <c r="IA75" s="86">
        <f ca="1">Control!$C$7*Calculations!$C$82*INDEX('Monthly Data'!N:N,Calculations!$C$116+MOD(DK75,Calculations!$C$118))+Control!$C$7*Calculations!$C$83*INDEX('Monthly Data'!O:O,Calculations!$C$116+MOD(DK75,Calculations!$C$118))+Control!$C$7*Calculations!$C$84*INDEX('Monthly Data'!P:P,Calculations!$C$116+MOD(DK75,Calculations!$C$118))+Control!$C$7*Calculations!$C$85*INDEX('Monthly Data'!Q:Q,Calculations!$C$116+MOD(DK75,Calculations!$C$118))+(1-Control!$C$7*Calculations!$C$87)*INDEX('Monthly Data'!R:R,Calculations!$C$116+MOD(DK75,Calculations!$C$118))</f>
        <v>3.1070573055362403E-2</v>
      </c>
      <c r="IB75" s="86">
        <f ca="1">Control!$C$7*Calculations!$C$82*INDEX('Monthly Data'!N:N,Calculations!$C$116+MOD(DL75,Calculations!$C$118))+Control!$C$7*Calculations!$C$83*INDEX('Monthly Data'!O:O,Calculations!$C$116+MOD(DL75,Calculations!$C$118))+Control!$C$7*Calculations!$C$84*INDEX('Monthly Data'!P:P,Calculations!$C$116+MOD(DL75,Calculations!$C$118))+Control!$C$7*Calculations!$C$85*INDEX('Monthly Data'!Q:Q,Calculations!$C$116+MOD(DL75,Calculations!$C$118))+(1-Control!$C$7*Calculations!$C$87)*INDEX('Monthly Data'!R:R,Calculations!$C$116+MOD(DL75,Calculations!$C$118))</f>
        <v>2.4722579420195831E-2</v>
      </c>
      <c r="IC75" s="86">
        <f ca="1">Control!$C$7*Calculations!$C$82*INDEX('Monthly Data'!N:N,Calculations!$C$116+MOD(DM75,Calculations!$C$118))+Control!$C$7*Calculations!$C$83*INDEX('Monthly Data'!O:O,Calculations!$C$116+MOD(DM75,Calculations!$C$118))+Control!$C$7*Calculations!$C$84*INDEX('Monthly Data'!P:P,Calculations!$C$116+MOD(DM75,Calculations!$C$118))+Control!$C$7*Calculations!$C$85*INDEX('Monthly Data'!Q:Q,Calculations!$C$116+MOD(DM75,Calculations!$C$118))+(1-Control!$C$7*Calculations!$C$87)*INDEX('Monthly Data'!R:R,Calculations!$C$116+MOD(DM75,Calculations!$C$118))</f>
        <v>1.1106855739851785E-2</v>
      </c>
      <c r="ID75" s="86">
        <f ca="1">Control!$C$7*Calculations!$C$82*INDEX('Monthly Data'!N:N,Calculations!$C$116+MOD(DN75,Calculations!$C$118))+Control!$C$7*Calculations!$C$83*INDEX('Monthly Data'!O:O,Calculations!$C$116+MOD(DN75,Calculations!$C$118))+Control!$C$7*Calculations!$C$84*INDEX('Monthly Data'!P:P,Calculations!$C$116+MOD(DN75,Calculations!$C$118))+Control!$C$7*Calculations!$C$85*INDEX('Monthly Data'!Q:Q,Calculations!$C$116+MOD(DN75,Calculations!$C$118))+(1-Control!$C$7*Calculations!$C$87)*INDEX('Monthly Data'!R:R,Calculations!$C$116+MOD(DN75,Calculations!$C$118))</f>
        <v>1.0415351832335435E-2</v>
      </c>
      <c r="IE75" s="86">
        <f ca="1">Control!$C$7*Calculations!$C$82*INDEX('Monthly Data'!N:N,Calculations!$C$116+MOD(DO75,Calculations!$C$118))+Control!$C$7*Calculations!$C$83*INDEX('Monthly Data'!O:O,Calculations!$C$116+MOD(DO75,Calculations!$C$118))+Control!$C$7*Calculations!$C$84*INDEX('Monthly Data'!P:P,Calculations!$C$116+MOD(DO75,Calculations!$C$118))+Control!$C$7*Calculations!$C$85*INDEX('Monthly Data'!Q:Q,Calculations!$C$116+MOD(DO75,Calculations!$C$118))+(1-Control!$C$7*Calculations!$C$87)*INDEX('Monthly Data'!R:R,Calculations!$C$116+MOD(DO75,Calculations!$C$118))</f>
        <v>6.6954569943530936E-3</v>
      </c>
      <c r="IF75" s="86">
        <f ca="1">Control!$C$7*Calculations!$C$82*INDEX('Monthly Data'!N:N,Calculations!$C$116+MOD(DP75,Calculations!$C$118))+Control!$C$7*Calculations!$C$83*INDEX('Monthly Data'!O:O,Calculations!$C$116+MOD(DP75,Calculations!$C$118))+Control!$C$7*Calculations!$C$84*INDEX('Monthly Data'!P:P,Calculations!$C$116+MOD(DP75,Calculations!$C$118))+Control!$C$7*Calculations!$C$85*INDEX('Monthly Data'!Q:Q,Calculations!$C$116+MOD(DP75,Calculations!$C$118))+(1-Control!$C$7*Calculations!$C$87)*INDEX('Monthly Data'!R:R,Calculations!$C$116+MOD(DP75,Calculations!$C$118))</f>
        <v>1.7484305259657981E-2</v>
      </c>
      <c r="IG75" s="88">
        <f ca="1">Control!$C$8*(1+DQ75)*(1+DR75)*(1+DS75)*(1+DT75)*(1+DU75)*(1+DV75)*(1+DW75)*(1+DX75)*(1+DY75)*(1+DZ75)*(1+EA75)*(1+EB75)*(1+EC75)*(1+ED75)*(1+EE75)*(1+EF75)*(1+EG75)*(1+EH75)*(1+EI75)*(1+EJ75)*(1+EK75)*(1+EL75)*(1+EM75)*(1+EN75)*(1+EO75)*(1+EP75)*(1+EQ75)*(1+ER75)*(1+ES75)*(1+ET75)*(1+EU75)*(1+EV75)*(1+EW75)*(1+EX75)*(1+EY75)*(1+EZ75)*(1+FA75)*(1+FB75)*(1+FC75)*(1+FD75)*(1+FE75)*(1+FF75)*(1+FG75)*(1+FH75)*(1+FI75)*(1+FJ75)*(1+FK75)*(1+FL75)*(1+FM75)*(1+FN75)*(1+FO75)*(1+FP75)*(1+FQ75)*(1+FR75)*(1+FS75)*(1+FT75)*(1+FU75)*(1+FV75)*(1+FW75)*(1+FX75)*(1+FY75)*(1+FZ75)*(1+GA75)*(1+GB75)*(1+GC75)*(1+GD75)*(1+GE75)*(1+GF75)*(1+GG75)*(1+GH75)*(1+GI75)*(1+GJ75)*(1+GK75)*(1+GL75)*(1+GM75)*(1+GN75)*(1+GO75)*(1+GP75)*(1+GQ75)*(1+GR75)*(1+GS75)*(1+GT75)*(1+GU75)*(1+GV75)*(1+GW75)*(1+GX75)*(1+GY75)*(1+GZ75)*(1+HA75)*(1+HB75)*(1+HC75)*(1+HD75)*(1+HE75)*(1+HF75)*(1+HG75)*(1+HH75)*(1+HI75)*(1+HJ75)*(1+HK75)*(1+HL75)*(1+HM75)*(1+HN75)*(1+HO75)*(1+HP75)*(1+HQ75)*(1+HR75)*(1+HS75)*(1+HT75)*(1+HU75)*(1+HV75)*(1+HW75)*(1+HX75)*(1+HY75)*(1+HZ75)*(1+IA75)*(1+IB75)*(1+IC75)*(1+ID75)*(1+IE75)*(1+IF75)</f>
        <v>78350.141961527901</v>
      </c>
    </row>
    <row r="76" spans="1:241" x14ac:dyDescent="0.25">
      <c r="A76">
        <v>108</v>
      </c>
      <c r="B76">
        <v>88</v>
      </c>
      <c r="C76">
        <v>118</v>
      </c>
      <c r="D76">
        <v>35</v>
      </c>
      <c r="E76">
        <v>91</v>
      </c>
      <c r="F76">
        <v>99</v>
      </c>
      <c r="G76">
        <v>94</v>
      </c>
      <c r="H76">
        <v>10</v>
      </c>
      <c r="I76">
        <v>102</v>
      </c>
      <c r="J76">
        <v>96</v>
      </c>
      <c r="K76">
        <v>87</v>
      </c>
      <c r="L76">
        <v>67</v>
      </c>
      <c r="M76">
        <v>30</v>
      </c>
      <c r="N76">
        <v>66</v>
      </c>
      <c r="O76">
        <v>38</v>
      </c>
      <c r="P76">
        <v>30</v>
      </c>
      <c r="Q76">
        <v>44</v>
      </c>
      <c r="R76">
        <v>64</v>
      </c>
      <c r="S76">
        <v>89</v>
      </c>
      <c r="T76">
        <v>16</v>
      </c>
      <c r="U76">
        <v>98</v>
      </c>
      <c r="V76">
        <v>75</v>
      </c>
      <c r="W76">
        <v>113</v>
      </c>
      <c r="X76">
        <v>67</v>
      </c>
      <c r="Y76">
        <v>31</v>
      </c>
      <c r="Z76">
        <v>0</v>
      </c>
      <c r="AA76">
        <v>23</v>
      </c>
      <c r="AB76">
        <v>116</v>
      </c>
      <c r="AC76">
        <v>108</v>
      </c>
      <c r="AD76">
        <v>83</v>
      </c>
      <c r="AE76">
        <v>77</v>
      </c>
      <c r="AF76">
        <v>89</v>
      </c>
      <c r="AG76">
        <v>9</v>
      </c>
      <c r="AH76">
        <v>116</v>
      </c>
      <c r="AI76">
        <v>27</v>
      </c>
      <c r="AJ76">
        <v>39</v>
      </c>
      <c r="AK76">
        <v>90</v>
      </c>
      <c r="AL76">
        <v>17</v>
      </c>
      <c r="AM76">
        <v>75</v>
      </c>
      <c r="AN76">
        <v>62</v>
      </c>
      <c r="AO76">
        <v>37</v>
      </c>
      <c r="AP76">
        <v>60</v>
      </c>
      <c r="AQ76">
        <v>43</v>
      </c>
      <c r="AR76">
        <v>118</v>
      </c>
      <c r="AS76">
        <v>41</v>
      </c>
      <c r="AT76">
        <v>38</v>
      </c>
      <c r="AU76">
        <v>16</v>
      </c>
      <c r="AV76">
        <v>83</v>
      </c>
      <c r="AW76">
        <v>110</v>
      </c>
      <c r="AX76">
        <v>84</v>
      </c>
      <c r="AY76">
        <v>88</v>
      </c>
      <c r="AZ76">
        <v>18</v>
      </c>
      <c r="BA76">
        <v>65</v>
      </c>
      <c r="BB76">
        <v>9</v>
      </c>
      <c r="BC76">
        <v>14</v>
      </c>
      <c r="BD76">
        <v>101</v>
      </c>
      <c r="BE76">
        <v>55</v>
      </c>
      <c r="BF76">
        <v>30</v>
      </c>
      <c r="BG76">
        <v>100</v>
      </c>
      <c r="BH76">
        <v>7</v>
      </c>
      <c r="BI76">
        <v>112</v>
      </c>
      <c r="BJ76">
        <v>82</v>
      </c>
      <c r="BK76">
        <v>3</v>
      </c>
      <c r="BL76">
        <v>21</v>
      </c>
      <c r="BM76">
        <v>117</v>
      </c>
      <c r="BN76">
        <v>73</v>
      </c>
      <c r="BO76">
        <v>113</v>
      </c>
      <c r="BP76">
        <v>105</v>
      </c>
      <c r="BQ76">
        <v>22</v>
      </c>
      <c r="BR76">
        <v>12</v>
      </c>
      <c r="BS76">
        <v>114</v>
      </c>
      <c r="BT76">
        <v>15</v>
      </c>
      <c r="BU76">
        <v>90</v>
      </c>
      <c r="BV76">
        <v>46</v>
      </c>
      <c r="BW76">
        <v>114</v>
      </c>
      <c r="BX76">
        <v>36</v>
      </c>
      <c r="BY76">
        <v>29</v>
      </c>
      <c r="BZ76">
        <v>71</v>
      </c>
      <c r="CA76">
        <v>100</v>
      </c>
      <c r="CB76">
        <v>41</v>
      </c>
      <c r="CC76">
        <v>115</v>
      </c>
      <c r="CD76">
        <v>40</v>
      </c>
      <c r="CE76">
        <v>74</v>
      </c>
      <c r="CF76">
        <v>72</v>
      </c>
      <c r="CG76">
        <v>59</v>
      </c>
      <c r="CH76">
        <v>57</v>
      </c>
      <c r="CI76">
        <v>1</v>
      </c>
      <c r="CJ76">
        <v>20</v>
      </c>
      <c r="CK76">
        <v>97</v>
      </c>
      <c r="CL76">
        <v>17</v>
      </c>
      <c r="CM76">
        <v>113</v>
      </c>
      <c r="CN76">
        <v>32</v>
      </c>
      <c r="CO76">
        <v>100</v>
      </c>
      <c r="CP76">
        <v>1</v>
      </c>
      <c r="CQ76">
        <v>86</v>
      </c>
      <c r="CR76">
        <v>81</v>
      </c>
      <c r="CS76">
        <v>34</v>
      </c>
      <c r="CT76">
        <v>46</v>
      </c>
      <c r="CU76">
        <v>40</v>
      </c>
      <c r="CV76">
        <v>21</v>
      </c>
      <c r="CW76">
        <v>64</v>
      </c>
      <c r="CX76">
        <v>112</v>
      </c>
      <c r="CY76">
        <v>88</v>
      </c>
      <c r="CZ76">
        <v>103</v>
      </c>
      <c r="DA76">
        <v>18</v>
      </c>
      <c r="DB76">
        <v>17</v>
      </c>
      <c r="DC76">
        <v>50</v>
      </c>
      <c r="DD76">
        <v>16</v>
      </c>
      <c r="DE76">
        <v>31</v>
      </c>
      <c r="DF76">
        <v>111</v>
      </c>
      <c r="DG76">
        <v>19</v>
      </c>
      <c r="DH76">
        <v>117</v>
      </c>
      <c r="DI76">
        <v>79</v>
      </c>
      <c r="DJ76">
        <v>95</v>
      </c>
      <c r="DK76">
        <v>40</v>
      </c>
      <c r="DL76">
        <v>30</v>
      </c>
      <c r="DM76">
        <v>53</v>
      </c>
      <c r="DN76">
        <v>102</v>
      </c>
      <c r="DO76">
        <v>65</v>
      </c>
      <c r="DP76">
        <v>50</v>
      </c>
      <c r="DQ76" s="86">
        <f ca="1">Control!$C$7*Calculations!$C$82*INDEX('Monthly Data'!N:N,Calculations!$C$116+MOD(A76,Calculations!$C$118))+Control!$C$7*Calculations!$C$83*INDEX('Monthly Data'!O:O,Calculations!$C$116+MOD(A76,Calculations!$C$118))+Control!$C$7*Calculations!$C$84*INDEX('Monthly Data'!P:P,Calculations!$C$116+MOD(A76,Calculations!$C$118))+Control!$C$7*Calculations!$C$85*INDEX('Monthly Data'!Q:Q,Calculations!$C$116+MOD(A76,Calculations!$C$118))+(1-Control!$C$7*Calculations!$C$87)*INDEX('Monthly Data'!R:R,Calculations!$C$116+MOD(A76,Calculations!$C$118))</f>
        <v>1.7073665854433945E-2</v>
      </c>
      <c r="DR76" s="86">
        <f ca="1">Control!$C$7*Calculations!$C$82*INDEX('Monthly Data'!N:N,Calculations!$C$116+MOD(B76,Calculations!$C$118))+Control!$C$7*Calculations!$C$83*INDEX('Monthly Data'!O:O,Calculations!$C$116+MOD(B76,Calculations!$C$118))+Control!$C$7*Calculations!$C$84*INDEX('Monthly Data'!P:P,Calculations!$C$116+MOD(B76,Calculations!$C$118))+Control!$C$7*Calculations!$C$85*INDEX('Monthly Data'!Q:Q,Calculations!$C$116+MOD(B76,Calculations!$C$118))+(1-Control!$C$7*Calculations!$C$87)*INDEX('Monthly Data'!R:R,Calculations!$C$116+MOD(B76,Calculations!$C$118))</f>
        <v>6.4539397490030407E-3</v>
      </c>
      <c r="DS76" s="86">
        <f ca="1">Control!$C$7*Calculations!$C$82*INDEX('Monthly Data'!N:N,Calculations!$C$116+MOD(C76,Calculations!$C$118))+Control!$C$7*Calculations!$C$83*INDEX('Monthly Data'!O:O,Calculations!$C$116+MOD(C76,Calculations!$C$118))+Control!$C$7*Calculations!$C$84*INDEX('Monthly Data'!P:P,Calculations!$C$116+MOD(C76,Calculations!$C$118))+Control!$C$7*Calculations!$C$85*INDEX('Monthly Data'!Q:Q,Calculations!$C$116+MOD(C76,Calculations!$C$118))+(1-Control!$C$7*Calculations!$C$87)*INDEX('Monthly Data'!R:R,Calculations!$C$116+MOD(C76,Calculations!$C$118))</f>
        <v>3.4808428836917149E-3</v>
      </c>
      <c r="DT76" s="86">
        <f ca="1">Control!$C$7*Calculations!$C$82*INDEX('Monthly Data'!N:N,Calculations!$C$116+MOD(D76,Calculations!$C$118))+Control!$C$7*Calculations!$C$83*INDEX('Monthly Data'!O:O,Calculations!$C$116+MOD(D76,Calculations!$C$118))+Control!$C$7*Calculations!$C$84*INDEX('Monthly Data'!P:P,Calculations!$C$116+MOD(D76,Calculations!$C$118))+Control!$C$7*Calculations!$C$85*INDEX('Monthly Data'!Q:Q,Calculations!$C$116+MOD(D76,Calculations!$C$118))+(1-Control!$C$7*Calculations!$C$87)*INDEX('Monthly Data'!R:R,Calculations!$C$116+MOD(D76,Calculations!$C$118))</f>
        <v>-9.5555592256394619E-3</v>
      </c>
      <c r="DU76" s="86">
        <f ca="1">Control!$C$7*Calculations!$C$82*INDEX('Monthly Data'!N:N,Calculations!$C$116+MOD(E76,Calculations!$C$118))+Control!$C$7*Calculations!$C$83*INDEX('Monthly Data'!O:O,Calculations!$C$116+MOD(E76,Calculations!$C$118))+Control!$C$7*Calculations!$C$84*INDEX('Monthly Data'!P:P,Calculations!$C$116+MOD(E76,Calculations!$C$118))+Control!$C$7*Calculations!$C$85*INDEX('Monthly Data'!Q:Q,Calculations!$C$116+MOD(E76,Calculations!$C$118))+(1-Control!$C$7*Calculations!$C$87)*INDEX('Monthly Data'!R:R,Calculations!$C$116+MOD(E76,Calculations!$C$118))</f>
        <v>-1.6546126717384396E-2</v>
      </c>
      <c r="DV76" s="86">
        <f ca="1">Control!$C$7*Calculations!$C$82*INDEX('Monthly Data'!N:N,Calculations!$C$116+MOD(F76,Calculations!$C$118))+Control!$C$7*Calculations!$C$83*INDEX('Monthly Data'!O:O,Calculations!$C$116+MOD(F76,Calculations!$C$118))+Control!$C$7*Calculations!$C$84*INDEX('Monthly Data'!P:P,Calculations!$C$116+MOD(F76,Calculations!$C$118))+Control!$C$7*Calculations!$C$85*INDEX('Monthly Data'!Q:Q,Calculations!$C$116+MOD(F76,Calculations!$C$118))+(1-Control!$C$7*Calculations!$C$87)*INDEX('Monthly Data'!R:R,Calculations!$C$116+MOD(F76,Calculations!$C$118))</f>
        <v>-1.1360801645249321E-2</v>
      </c>
      <c r="DW76" s="86">
        <f ca="1">Control!$C$7*Calculations!$C$82*INDEX('Monthly Data'!N:N,Calculations!$C$116+MOD(G76,Calculations!$C$118))+Control!$C$7*Calculations!$C$83*INDEX('Monthly Data'!O:O,Calculations!$C$116+MOD(G76,Calculations!$C$118))+Control!$C$7*Calculations!$C$84*INDEX('Monthly Data'!P:P,Calculations!$C$116+MOD(G76,Calculations!$C$118))+Control!$C$7*Calculations!$C$85*INDEX('Monthly Data'!Q:Q,Calculations!$C$116+MOD(G76,Calculations!$C$118))+(1-Control!$C$7*Calculations!$C$87)*INDEX('Monthly Data'!R:R,Calculations!$C$116+MOD(G76,Calculations!$C$118))</f>
        <v>1.0353752315110615E-2</v>
      </c>
      <c r="DX76" s="86">
        <f ca="1">Control!$C$7*Calculations!$C$82*INDEX('Monthly Data'!N:N,Calculations!$C$116+MOD(H76,Calculations!$C$118))+Control!$C$7*Calculations!$C$83*INDEX('Monthly Data'!O:O,Calculations!$C$116+MOD(H76,Calculations!$C$118))+Control!$C$7*Calculations!$C$84*INDEX('Monthly Data'!P:P,Calculations!$C$116+MOD(H76,Calculations!$C$118))+Control!$C$7*Calculations!$C$85*INDEX('Monthly Data'!Q:Q,Calculations!$C$116+MOD(H76,Calculations!$C$118))+(1-Control!$C$7*Calculations!$C$87)*INDEX('Monthly Data'!R:R,Calculations!$C$116+MOD(H76,Calculations!$C$118))</f>
        <v>1.1702576456120543E-2</v>
      </c>
      <c r="DY76" s="86">
        <f ca="1">Control!$C$7*Calculations!$C$82*INDEX('Monthly Data'!N:N,Calculations!$C$116+MOD(I76,Calculations!$C$118))+Control!$C$7*Calculations!$C$83*INDEX('Monthly Data'!O:O,Calculations!$C$116+MOD(I76,Calculations!$C$118))+Control!$C$7*Calculations!$C$84*INDEX('Monthly Data'!P:P,Calculations!$C$116+MOD(I76,Calculations!$C$118))+Control!$C$7*Calculations!$C$85*INDEX('Monthly Data'!Q:Q,Calculations!$C$116+MOD(I76,Calculations!$C$118))+(1-Control!$C$7*Calculations!$C$87)*INDEX('Monthly Data'!R:R,Calculations!$C$116+MOD(I76,Calculations!$C$118))</f>
        <v>-1.8530040247387896E-2</v>
      </c>
      <c r="DZ76" s="86">
        <f ca="1">Control!$C$7*Calculations!$C$82*INDEX('Monthly Data'!N:N,Calculations!$C$116+MOD(J76,Calculations!$C$118))+Control!$C$7*Calculations!$C$83*INDEX('Monthly Data'!O:O,Calculations!$C$116+MOD(J76,Calculations!$C$118))+Control!$C$7*Calculations!$C$84*INDEX('Monthly Data'!P:P,Calculations!$C$116+MOD(J76,Calculations!$C$118))+Control!$C$7*Calculations!$C$85*INDEX('Monthly Data'!Q:Q,Calculations!$C$116+MOD(J76,Calculations!$C$118))+(1-Control!$C$7*Calculations!$C$87)*INDEX('Monthly Data'!R:R,Calculations!$C$116+MOD(J76,Calculations!$C$118))</f>
        <v>1.0627294914941248E-2</v>
      </c>
      <c r="EA76" s="86">
        <f ca="1">Control!$C$7*Calculations!$C$82*INDEX('Monthly Data'!N:N,Calculations!$C$116+MOD(K76,Calculations!$C$118))+Control!$C$7*Calculations!$C$83*INDEX('Monthly Data'!O:O,Calculations!$C$116+MOD(K76,Calculations!$C$118))+Control!$C$7*Calculations!$C$84*INDEX('Monthly Data'!P:P,Calculations!$C$116+MOD(K76,Calculations!$C$118))+Control!$C$7*Calculations!$C$85*INDEX('Monthly Data'!Q:Q,Calculations!$C$116+MOD(K76,Calculations!$C$118))+(1-Control!$C$7*Calculations!$C$87)*INDEX('Monthly Data'!R:R,Calculations!$C$116+MOD(K76,Calculations!$C$118))</f>
        <v>2.5790695379256122E-2</v>
      </c>
      <c r="EB76" s="86">
        <f ca="1">Control!$C$7*Calculations!$C$82*INDEX('Monthly Data'!N:N,Calculations!$C$116+MOD(L76,Calculations!$C$118))+Control!$C$7*Calculations!$C$83*INDEX('Monthly Data'!O:O,Calculations!$C$116+MOD(L76,Calculations!$C$118))+Control!$C$7*Calculations!$C$84*INDEX('Monthly Data'!P:P,Calculations!$C$116+MOD(L76,Calculations!$C$118))+Control!$C$7*Calculations!$C$85*INDEX('Monthly Data'!Q:Q,Calculations!$C$116+MOD(L76,Calculations!$C$118))+(1-Control!$C$7*Calculations!$C$87)*INDEX('Monthly Data'!R:R,Calculations!$C$116+MOD(L76,Calculations!$C$118))</f>
        <v>-3.9863250714949353E-2</v>
      </c>
      <c r="EC76" s="86">
        <f ca="1">Control!$C$7*Calculations!$C$82*INDEX('Monthly Data'!N:N,Calculations!$C$116+MOD(M76,Calculations!$C$118))+Control!$C$7*Calculations!$C$83*INDEX('Monthly Data'!O:O,Calculations!$C$116+MOD(M76,Calculations!$C$118))+Control!$C$7*Calculations!$C$84*INDEX('Monthly Data'!P:P,Calculations!$C$116+MOD(M76,Calculations!$C$118))+Control!$C$7*Calculations!$C$85*INDEX('Monthly Data'!Q:Q,Calculations!$C$116+MOD(M76,Calculations!$C$118))+(1-Control!$C$7*Calculations!$C$87)*INDEX('Monthly Data'!R:R,Calculations!$C$116+MOD(M76,Calculations!$C$118))</f>
        <v>7.9764341593600071E-3</v>
      </c>
      <c r="ED76" s="86">
        <f ca="1">Control!$C$7*Calculations!$C$82*INDEX('Monthly Data'!N:N,Calculations!$C$116+MOD(N76,Calculations!$C$118))+Control!$C$7*Calculations!$C$83*INDEX('Monthly Data'!O:O,Calculations!$C$116+MOD(N76,Calculations!$C$118))+Control!$C$7*Calculations!$C$84*INDEX('Monthly Data'!P:P,Calculations!$C$116+MOD(N76,Calculations!$C$118))+Control!$C$7*Calculations!$C$85*INDEX('Monthly Data'!Q:Q,Calculations!$C$116+MOD(N76,Calculations!$C$118))+(1-Control!$C$7*Calculations!$C$87)*INDEX('Monthly Data'!R:R,Calculations!$C$116+MOD(N76,Calculations!$C$118))</f>
        <v>1.3891304280773396E-2</v>
      </c>
      <c r="EE76" s="86">
        <f ca="1">Control!$C$7*Calculations!$C$82*INDEX('Monthly Data'!N:N,Calculations!$C$116+MOD(O76,Calculations!$C$118))+Control!$C$7*Calculations!$C$83*INDEX('Monthly Data'!O:O,Calculations!$C$116+MOD(O76,Calculations!$C$118))+Control!$C$7*Calculations!$C$84*INDEX('Monthly Data'!P:P,Calculations!$C$116+MOD(O76,Calculations!$C$118))+Control!$C$7*Calculations!$C$85*INDEX('Monthly Data'!Q:Q,Calculations!$C$116+MOD(O76,Calculations!$C$118))+(1-Control!$C$7*Calculations!$C$87)*INDEX('Monthly Data'!R:R,Calculations!$C$116+MOD(O76,Calculations!$C$118))</f>
        <v>1.3891563624307685E-2</v>
      </c>
      <c r="EF76" s="86">
        <f ca="1">Control!$C$7*Calculations!$C$82*INDEX('Monthly Data'!N:N,Calculations!$C$116+MOD(P76,Calculations!$C$118))+Control!$C$7*Calculations!$C$83*INDEX('Monthly Data'!O:O,Calculations!$C$116+MOD(P76,Calculations!$C$118))+Control!$C$7*Calculations!$C$84*INDEX('Monthly Data'!P:P,Calculations!$C$116+MOD(P76,Calculations!$C$118))+Control!$C$7*Calculations!$C$85*INDEX('Monthly Data'!Q:Q,Calculations!$C$116+MOD(P76,Calculations!$C$118))+(1-Control!$C$7*Calculations!$C$87)*INDEX('Monthly Data'!R:R,Calculations!$C$116+MOD(P76,Calculations!$C$118))</f>
        <v>7.9764341593600071E-3</v>
      </c>
      <c r="EG76" s="86">
        <f ca="1">Control!$C$7*Calculations!$C$82*INDEX('Monthly Data'!N:N,Calculations!$C$116+MOD(Q76,Calculations!$C$118))+Control!$C$7*Calculations!$C$83*INDEX('Monthly Data'!O:O,Calculations!$C$116+MOD(Q76,Calculations!$C$118))+Control!$C$7*Calculations!$C$84*INDEX('Monthly Data'!P:P,Calculations!$C$116+MOD(Q76,Calculations!$C$118))+Control!$C$7*Calculations!$C$85*INDEX('Monthly Data'!Q:Q,Calculations!$C$116+MOD(Q76,Calculations!$C$118))+(1-Control!$C$7*Calculations!$C$87)*INDEX('Monthly Data'!R:R,Calculations!$C$116+MOD(Q76,Calculations!$C$118))</f>
        <v>2.377894462657602E-2</v>
      </c>
      <c r="EH76" s="86">
        <f ca="1">Control!$C$7*Calculations!$C$82*INDEX('Monthly Data'!N:N,Calculations!$C$116+MOD(R76,Calculations!$C$118))+Control!$C$7*Calculations!$C$83*INDEX('Monthly Data'!O:O,Calculations!$C$116+MOD(R76,Calculations!$C$118))+Control!$C$7*Calculations!$C$84*INDEX('Monthly Data'!P:P,Calculations!$C$116+MOD(R76,Calculations!$C$118))+Control!$C$7*Calculations!$C$85*INDEX('Monthly Data'!Q:Q,Calculations!$C$116+MOD(R76,Calculations!$C$118))+(1-Control!$C$7*Calculations!$C$87)*INDEX('Monthly Data'!R:R,Calculations!$C$116+MOD(R76,Calculations!$C$118))</f>
        <v>-2.4571433440223247E-2</v>
      </c>
      <c r="EI76" s="86">
        <f ca="1">Control!$C$7*Calculations!$C$82*INDEX('Monthly Data'!N:N,Calculations!$C$116+MOD(S76,Calculations!$C$118))+Control!$C$7*Calculations!$C$83*INDEX('Monthly Data'!O:O,Calculations!$C$116+MOD(S76,Calculations!$C$118))+Control!$C$7*Calculations!$C$84*INDEX('Monthly Data'!P:P,Calculations!$C$116+MOD(S76,Calculations!$C$118))+Control!$C$7*Calculations!$C$85*INDEX('Monthly Data'!Q:Q,Calculations!$C$116+MOD(S76,Calculations!$C$118))+(1-Control!$C$7*Calculations!$C$87)*INDEX('Monthly Data'!R:R,Calculations!$C$116+MOD(S76,Calculations!$C$118))</f>
        <v>2.3852824346838646E-2</v>
      </c>
      <c r="EJ76" s="86">
        <f ca="1">Control!$C$7*Calculations!$C$82*INDEX('Monthly Data'!N:N,Calculations!$C$116+MOD(T76,Calculations!$C$118))+Control!$C$7*Calculations!$C$83*INDEX('Monthly Data'!O:O,Calculations!$C$116+MOD(T76,Calculations!$C$118))+Control!$C$7*Calculations!$C$84*INDEX('Monthly Data'!P:P,Calculations!$C$116+MOD(T76,Calculations!$C$118))+Control!$C$7*Calculations!$C$85*INDEX('Monthly Data'!Q:Q,Calculations!$C$116+MOD(T76,Calculations!$C$118))+(1-Control!$C$7*Calculations!$C$87)*INDEX('Monthly Data'!R:R,Calculations!$C$116+MOD(T76,Calculations!$C$118))</f>
        <v>2.5325873776067674E-2</v>
      </c>
      <c r="EK76" s="86">
        <f ca="1">Control!$C$7*Calculations!$C$82*INDEX('Monthly Data'!N:N,Calculations!$C$116+MOD(U76,Calculations!$C$118))+Control!$C$7*Calculations!$C$83*INDEX('Monthly Data'!O:O,Calculations!$C$116+MOD(U76,Calculations!$C$118))+Control!$C$7*Calculations!$C$84*INDEX('Monthly Data'!P:P,Calculations!$C$116+MOD(U76,Calculations!$C$118))+Control!$C$7*Calculations!$C$85*INDEX('Monthly Data'!Q:Q,Calculations!$C$116+MOD(U76,Calculations!$C$118))+(1-Control!$C$7*Calculations!$C$87)*INDEX('Monthly Data'!R:R,Calculations!$C$116+MOD(U76,Calculations!$C$118))</f>
        <v>2.4842166689046628E-2</v>
      </c>
      <c r="EL76" s="86">
        <f ca="1">Control!$C$7*Calculations!$C$82*INDEX('Monthly Data'!N:N,Calculations!$C$116+MOD(V76,Calculations!$C$118))+Control!$C$7*Calculations!$C$83*INDEX('Monthly Data'!O:O,Calculations!$C$116+MOD(V76,Calculations!$C$118))+Control!$C$7*Calculations!$C$84*INDEX('Monthly Data'!P:P,Calculations!$C$116+MOD(V76,Calculations!$C$118))+Control!$C$7*Calculations!$C$85*INDEX('Monthly Data'!Q:Q,Calculations!$C$116+MOD(V76,Calculations!$C$118))+(1-Control!$C$7*Calculations!$C$87)*INDEX('Monthly Data'!R:R,Calculations!$C$116+MOD(V76,Calculations!$C$118))</f>
        <v>-2.0259958308006688E-2</v>
      </c>
      <c r="EM76" s="86">
        <f ca="1">Control!$C$7*Calculations!$C$82*INDEX('Monthly Data'!N:N,Calculations!$C$116+MOD(W76,Calculations!$C$118))+Control!$C$7*Calculations!$C$83*INDEX('Monthly Data'!O:O,Calculations!$C$116+MOD(W76,Calculations!$C$118))+Control!$C$7*Calculations!$C$84*INDEX('Monthly Data'!P:P,Calculations!$C$116+MOD(W76,Calculations!$C$118))+Control!$C$7*Calculations!$C$85*INDEX('Monthly Data'!Q:Q,Calculations!$C$116+MOD(W76,Calculations!$C$118))+(1-Control!$C$7*Calculations!$C$87)*INDEX('Monthly Data'!R:R,Calculations!$C$116+MOD(W76,Calculations!$C$118))</f>
        <v>4.4327772793586687E-3</v>
      </c>
      <c r="EN76" s="86">
        <f ca="1">Control!$C$7*Calculations!$C$82*INDEX('Monthly Data'!N:N,Calculations!$C$116+MOD(X76,Calculations!$C$118))+Control!$C$7*Calculations!$C$83*INDEX('Monthly Data'!O:O,Calculations!$C$116+MOD(X76,Calculations!$C$118))+Control!$C$7*Calculations!$C$84*INDEX('Monthly Data'!P:P,Calculations!$C$116+MOD(X76,Calculations!$C$118))+Control!$C$7*Calculations!$C$85*INDEX('Monthly Data'!Q:Q,Calculations!$C$116+MOD(X76,Calculations!$C$118))+(1-Control!$C$7*Calculations!$C$87)*INDEX('Monthly Data'!R:R,Calculations!$C$116+MOD(X76,Calculations!$C$118))</f>
        <v>-3.9863250714949353E-2</v>
      </c>
      <c r="EO76" s="86">
        <f ca="1">Control!$C$7*Calculations!$C$82*INDEX('Monthly Data'!N:N,Calculations!$C$116+MOD(Y76,Calculations!$C$118))+Control!$C$7*Calculations!$C$83*INDEX('Monthly Data'!O:O,Calculations!$C$116+MOD(Y76,Calculations!$C$118))+Control!$C$7*Calculations!$C$84*INDEX('Monthly Data'!P:P,Calculations!$C$116+MOD(Y76,Calculations!$C$118))+Control!$C$7*Calculations!$C$85*INDEX('Monthly Data'!Q:Q,Calculations!$C$116+MOD(Y76,Calculations!$C$118))+(1-Control!$C$7*Calculations!$C$87)*INDEX('Monthly Data'!R:R,Calculations!$C$116+MOD(Y76,Calculations!$C$118))</f>
        <v>1.8665061640915637E-2</v>
      </c>
      <c r="EP76" s="86">
        <f ca="1">Control!$C$7*Calculations!$C$82*INDEX('Monthly Data'!N:N,Calculations!$C$116+MOD(Z76,Calculations!$C$118))+Control!$C$7*Calculations!$C$83*INDEX('Monthly Data'!O:O,Calculations!$C$116+MOD(Z76,Calculations!$C$118))+Control!$C$7*Calculations!$C$84*INDEX('Monthly Data'!P:P,Calculations!$C$116+MOD(Z76,Calculations!$C$118))+Control!$C$7*Calculations!$C$85*INDEX('Monthly Data'!Q:Q,Calculations!$C$116+MOD(Z76,Calculations!$C$118))+(1-Control!$C$7*Calculations!$C$87)*INDEX('Monthly Data'!R:R,Calculations!$C$116+MOD(Z76,Calculations!$C$118))</f>
        <v>1.4915555251167555E-3</v>
      </c>
      <c r="EQ76" s="86">
        <f ca="1">Control!$C$7*Calculations!$C$82*INDEX('Monthly Data'!N:N,Calculations!$C$116+MOD(AA76,Calculations!$C$118))+Control!$C$7*Calculations!$C$83*INDEX('Monthly Data'!O:O,Calculations!$C$116+MOD(AA76,Calculations!$C$118))+Control!$C$7*Calculations!$C$84*INDEX('Monthly Data'!P:P,Calculations!$C$116+MOD(AA76,Calculations!$C$118))+Control!$C$7*Calculations!$C$85*INDEX('Monthly Data'!Q:Q,Calculations!$C$116+MOD(AA76,Calculations!$C$118))+(1-Control!$C$7*Calculations!$C$87)*INDEX('Monthly Data'!R:R,Calculations!$C$116+MOD(AA76,Calculations!$C$118))</f>
        <v>6.2631896128884862E-3</v>
      </c>
      <c r="ER76" s="86">
        <f ca="1">Control!$C$7*Calculations!$C$82*INDEX('Monthly Data'!N:N,Calculations!$C$116+MOD(AB76,Calculations!$C$118))+Control!$C$7*Calculations!$C$83*INDEX('Monthly Data'!O:O,Calculations!$C$116+MOD(AB76,Calculations!$C$118))+Control!$C$7*Calculations!$C$84*INDEX('Monthly Data'!P:P,Calculations!$C$116+MOD(AB76,Calculations!$C$118))+Control!$C$7*Calculations!$C$85*INDEX('Monthly Data'!Q:Q,Calculations!$C$116+MOD(AB76,Calculations!$C$118))+(1-Control!$C$7*Calculations!$C$87)*INDEX('Monthly Data'!R:R,Calculations!$C$116+MOD(AB76,Calculations!$C$118))</f>
        <v>2.1918137743539623E-2</v>
      </c>
      <c r="ES76" s="86">
        <f ca="1">Control!$C$7*Calculations!$C$82*INDEX('Monthly Data'!N:N,Calculations!$C$116+MOD(AC76,Calculations!$C$118))+Control!$C$7*Calculations!$C$83*INDEX('Monthly Data'!O:O,Calculations!$C$116+MOD(AC76,Calculations!$C$118))+Control!$C$7*Calculations!$C$84*INDEX('Monthly Data'!P:P,Calculations!$C$116+MOD(AC76,Calculations!$C$118))+Control!$C$7*Calculations!$C$85*INDEX('Monthly Data'!Q:Q,Calculations!$C$116+MOD(AC76,Calculations!$C$118))+(1-Control!$C$7*Calculations!$C$87)*INDEX('Monthly Data'!R:R,Calculations!$C$116+MOD(AC76,Calculations!$C$118))</f>
        <v>1.7073665854433945E-2</v>
      </c>
      <c r="ET76" s="86">
        <f ca="1">Control!$C$7*Calculations!$C$82*INDEX('Monthly Data'!N:N,Calculations!$C$116+MOD(AD76,Calculations!$C$118))+Control!$C$7*Calculations!$C$83*INDEX('Monthly Data'!O:O,Calculations!$C$116+MOD(AD76,Calculations!$C$118))+Control!$C$7*Calculations!$C$84*INDEX('Monthly Data'!P:P,Calculations!$C$116+MOD(AD76,Calculations!$C$118))+Control!$C$7*Calculations!$C$85*INDEX('Monthly Data'!Q:Q,Calculations!$C$116+MOD(AD76,Calculations!$C$118))+(1-Control!$C$7*Calculations!$C$87)*INDEX('Monthly Data'!R:R,Calculations!$C$116+MOD(AD76,Calculations!$C$118))</f>
        <v>-7.8872955230675015E-3</v>
      </c>
      <c r="EU76" s="86">
        <f ca="1">Control!$C$7*Calculations!$C$82*INDEX('Monthly Data'!N:N,Calculations!$C$116+MOD(AE76,Calculations!$C$118))+Control!$C$7*Calculations!$C$83*INDEX('Monthly Data'!O:O,Calculations!$C$116+MOD(AE76,Calculations!$C$118))+Control!$C$7*Calculations!$C$84*INDEX('Monthly Data'!P:P,Calculations!$C$116+MOD(AE76,Calculations!$C$118))+Control!$C$7*Calculations!$C$85*INDEX('Monthly Data'!Q:Q,Calculations!$C$116+MOD(AE76,Calculations!$C$118))+(1-Control!$C$7*Calculations!$C$87)*INDEX('Monthly Data'!R:R,Calculations!$C$116+MOD(AE76,Calculations!$C$118))</f>
        <v>-1.0485101266941802E-2</v>
      </c>
      <c r="EV76" s="86">
        <f ca="1">Control!$C$7*Calculations!$C$82*INDEX('Monthly Data'!N:N,Calculations!$C$116+MOD(AF76,Calculations!$C$118))+Control!$C$7*Calculations!$C$83*INDEX('Monthly Data'!O:O,Calculations!$C$116+MOD(AF76,Calculations!$C$118))+Control!$C$7*Calculations!$C$84*INDEX('Monthly Data'!P:P,Calculations!$C$116+MOD(AF76,Calculations!$C$118))+Control!$C$7*Calculations!$C$85*INDEX('Monthly Data'!Q:Q,Calculations!$C$116+MOD(AF76,Calculations!$C$118))+(1-Control!$C$7*Calculations!$C$87)*INDEX('Monthly Data'!R:R,Calculations!$C$116+MOD(AF76,Calculations!$C$118))</f>
        <v>2.3852824346838646E-2</v>
      </c>
      <c r="EW76" s="86">
        <f ca="1">Control!$C$7*Calculations!$C$82*INDEX('Monthly Data'!N:N,Calculations!$C$116+MOD(AG76,Calculations!$C$118))+Control!$C$7*Calculations!$C$83*INDEX('Monthly Data'!O:O,Calculations!$C$116+MOD(AG76,Calculations!$C$118))+Control!$C$7*Calculations!$C$84*INDEX('Monthly Data'!P:P,Calculations!$C$116+MOD(AG76,Calculations!$C$118))+Control!$C$7*Calculations!$C$85*INDEX('Monthly Data'!Q:Q,Calculations!$C$116+MOD(AG76,Calculations!$C$118))+(1-Control!$C$7*Calculations!$C$87)*INDEX('Monthly Data'!R:R,Calculations!$C$116+MOD(AG76,Calculations!$C$118))</f>
        <v>2.4470405846852006E-3</v>
      </c>
      <c r="EX76" s="86">
        <f ca="1">Control!$C$7*Calculations!$C$82*INDEX('Monthly Data'!N:N,Calculations!$C$116+MOD(AH76,Calculations!$C$118))+Control!$C$7*Calculations!$C$83*INDEX('Monthly Data'!O:O,Calculations!$C$116+MOD(AH76,Calculations!$C$118))+Control!$C$7*Calculations!$C$84*INDEX('Monthly Data'!P:P,Calculations!$C$116+MOD(AH76,Calculations!$C$118))+Control!$C$7*Calculations!$C$85*INDEX('Monthly Data'!Q:Q,Calculations!$C$116+MOD(AH76,Calculations!$C$118))+(1-Control!$C$7*Calculations!$C$87)*INDEX('Monthly Data'!R:R,Calculations!$C$116+MOD(AH76,Calculations!$C$118))</f>
        <v>2.1918137743539623E-2</v>
      </c>
      <c r="EY76" s="86">
        <f ca="1">Control!$C$7*Calculations!$C$82*INDEX('Monthly Data'!N:N,Calculations!$C$116+MOD(AI76,Calculations!$C$118))+Control!$C$7*Calculations!$C$83*INDEX('Monthly Data'!O:O,Calculations!$C$116+MOD(AI76,Calculations!$C$118))+Control!$C$7*Calculations!$C$84*INDEX('Monthly Data'!P:P,Calculations!$C$116+MOD(AI76,Calculations!$C$118))+Control!$C$7*Calculations!$C$85*INDEX('Monthly Data'!Q:Q,Calculations!$C$116+MOD(AI76,Calculations!$C$118))+(1-Control!$C$7*Calculations!$C$87)*INDEX('Monthly Data'!R:R,Calculations!$C$116+MOD(AI76,Calculations!$C$118))</f>
        <v>-3.53368065312233E-2</v>
      </c>
      <c r="EZ76" s="86">
        <f ca="1">Control!$C$7*Calculations!$C$82*INDEX('Monthly Data'!N:N,Calculations!$C$116+MOD(AJ76,Calculations!$C$118))+Control!$C$7*Calculations!$C$83*INDEX('Monthly Data'!O:O,Calculations!$C$116+MOD(AJ76,Calculations!$C$118))+Control!$C$7*Calculations!$C$84*INDEX('Monthly Data'!P:P,Calculations!$C$116+MOD(AJ76,Calculations!$C$118))+Control!$C$7*Calculations!$C$85*INDEX('Monthly Data'!Q:Q,Calculations!$C$116+MOD(AJ76,Calculations!$C$118))+(1-Control!$C$7*Calculations!$C$87)*INDEX('Monthly Data'!R:R,Calculations!$C$116+MOD(AJ76,Calculations!$C$118))</f>
        <v>1.5063457444773597E-2</v>
      </c>
      <c r="FA76" s="86">
        <f ca="1">Control!$C$7*Calculations!$C$82*INDEX('Monthly Data'!N:N,Calculations!$C$116+MOD(AK76,Calculations!$C$118))+Control!$C$7*Calculations!$C$83*INDEX('Monthly Data'!O:O,Calculations!$C$116+MOD(AK76,Calculations!$C$118))+Control!$C$7*Calculations!$C$84*INDEX('Monthly Data'!P:P,Calculations!$C$116+MOD(AK76,Calculations!$C$118))+Control!$C$7*Calculations!$C$85*INDEX('Monthly Data'!Q:Q,Calculations!$C$116+MOD(AK76,Calculations!$C$118))+(1-Control!$C$7*Calculations!$C$87)*INDEX('Monthly Data'!R:R,Calculations!$C$116+MOD(AK76,Calculations!$C$118))</f>
        <v>1.7831091590102856E-2</v>
      </c>
      <c r="FB76" s="86">
        <f ca="1">Control!$C$7*Calculations!$C$82*INDEX('Monthly Data'!N:N,Calculations!$C$116+MOD(AL76,Calculations!$C$118))+Control!$C$7*Calculations!$C$83*INDEX('Monthly Data'!O:O,Calculations!$C$116+MOD(AL76,Calculations!$C$118))+Control!$C$7*Calculations!$C$84*INDEX('Monthly Data'!P:P,Calculations!$C$116+MOD(AL76,Calculations!$C$118))+Control!$C$7*Calculations!$C$85*INDEX('Monthly Data'!Q:Q,Calculations!$C$116+MOD(AL76,Calculations!$C$118))+(1-Control!$C$7*Calculations!$C$87)*INDEX('Monthly Data'!R:R,Calculations!$C$116+MOD(AL76,Calculations!$C$118))</f>
        <v>-2.0269389991732112E-2</v>
      </c>
      <c r="FC76" s="86">
        <f ca="1">Control!$C$7*Calculations!$C$82*INDEX('Monthly Data'!N:N,Calculations!$C$116+MOD(AM76,Calculations!$C$118))+Control!$C$7*Calculations!$C$83*INDEX('Monthly Data'!O:O,Calculations!$C$116+MOD(AM76,Calculations!$C$118))+Control!$C$7*Calculations!$C$84*INDEX('Monthly Data'!P:P,Calculations!$C$116+MOD(AM76,Calculations!$C$118))+Control!$C$7*Calculations!$C$85*INDEX('Monthly Data'!Q:Q,Calculations!$C$116+MOD(AM76,Calculations!$C$118))+(1-Control!$C$7*Calculations!$C$87)*INDEX('Monthly Data'!R:R,Calculations!$C$116+MOD(AM76,Calculations!$C$118))</f>
        <v>-2.0259958308006688E-2</v>
      </c>
      <c r="FD76" s="86">
        <f ca="1">Control!$C$7*Calculations!$C$82*INDEX('Monthly Data'!N:N,Calculations!$C$116+MOD(AN76,Calculations!$C$118))+Control!$C$7*Calculations!$C$83*INDEX('Monthly Data'!O:O,Calculations!$C$116+MOD(AN76,Calculations!$C$118))+Control!$C$7*Calculations!$C$84*INDEX('Monthly Data'!P:P,Calculations!$C$116+MOD(AN76,Calculations!$C$118))+Control!$C$7*Calculations!$C$85*INDEX('Monthly Data'!Q:Q,Calculations!$C$116+MOD(AN76,Calculations!$C$118))+(1-Control!$C$7*Calculations!$C$87)*INDEX('Monthly Data'!R:R,Calculations!$C$116+MOD(AN76,Calculations!$C$118))</f>
        <v>-9.839093431862074E-3</v>
      </c>
      <c r="FE76" s="86">
        <f ca="1">Control!$C$7*Calculations!$C$82*INDEX('Monthly Data'!N:N,Calculations!$C$116+MOD(AO76,Calculations!$C$118))+Control!$C$7*Calculations!$C$83*INDEX('Monthly Data'!O:O,Calculations!$C$116+MOD(AO76,Calculations!$C$118))+Control!$C$7*Calculations!$C$84*INDEX('Monthly Data'!P:P,Calculations!$C$116+MOD(AO76,Calculations!$C$118))+Control!$C$7*Calculations!$C$85*INDEX('Monthly Data'!Q:Q,Calculations!$C$116+MOD(AO76,Calculations!$C$118))+(1-Control!$C$7*Calculations!$C$87)*INDEX('Monthly Data'!R:R,Calculations!$C$116+MOD(AO76,Calculations!$C$118))</f>
        <v>1.2954540023127663E-2</v>
      </c>
      <c r="FF76" s="86">
        <f ca="1">Control!$C$7*Calculations!$C$82*INDEX('Monthly Data'!N:N,Calculations!$C$116+MOD(AP76,Calculations!$C$118))+Control!$C$7*Calculations!$C$83*INDEX('Monthly Data'!O:O,Calculations!$C$116+MOD(AP76,Calculations!$C$118))+Control!$C$7*Calculations!$C$84*INDEX('Monthly Data'!P:P,Calculations!$C$116+MOD(AP76,Calculations!$C$118))+Control!$C$7*Calculations!$C$85*INDEX('Monthly Data'!Q:Q,Calculations!$C$116+MOD(AP76,Calculations!$C$118))+(1-Control!$C$7*Calculations!$C$87)*INDEX('Monthly Data'!R:R,Calculations!$C$116+MOD(AP76,Calculations!$C$118))</f>
        <v>-1.9947061878162777E-2</v>
      </c>
      <c r="FG76" s="86">
        <f ca="1">Control!$C$7*Calculations!$C$82*INDEX('Monthly Data'!N:N,Calculations!$C$116+MOD(AQ76,Calculations!$C$118))+Control!$C$7*Calculations!$C$83*INDEX('Monthly Data'!O:O,Calculations!$C$116+MOD(AQ76,Calculations!$C$118))+Control!$C$7*Calculations!$C$84*INDEX('Monthly Data'!P:P,Calculations!$C$116+MOD(AQ76,Calculations!$C$118))+Control!$C$7*Calculations!$C$85*INDEX('Monthly Data'!Q:Q,Calculations!$C$116+MOD(AQ76,Calculations!$C$118))+(1-Control!$C$7*Calculations!$C$87)*INDEX('Monthly Data'!R:R,Calculations!$C$116+MOD(AQ76,Calculations!$C$118))</f>
        <v>5.1279584938936244E-2</v>
      </c>
      <c r="FH76" s="86">
        <f ca="1">Control!$C$7*Calculations!$C$82*INDEX('Monthly Data'!N:N,Calculations!$C$116+MOD(AR76,Calculations!$C$118))+Control!$C$7*Calculations!$C$83*INDEX('Monthly Data'!O:O,Calculations!$C$116+MOD(AR76,Calculations!$C$118))+Control!$C$7*Calculations!$C$84*INDEX('Monthly Data'!P:P,Calculations!$C$116+MOD(AR76,Calculations!$C$118))+Control!$C$7*Calculations!$C$85*INDEX('Monthly Data'!Q:Q,Calculations!$C$116+MOD(AR76,Calculations!$C$118))+(1-Control!$C$7*Calculations!$C$87)*INDEX('Monthly Data'!R:R,Calculations!$C$116+MOD(AR76,Calculations!$C$118))</f>
        <v>3.4808428836917149E-3</v>
      </c>
      <c r="FI76" s="86">
        <f ca="1">Control!$C$7*Calculations!$C$82*INDEX('Monthly Data'!N:N,Calculations!$C$116+MOD(AS76,Calculations!$C$118))+Control!$C$7*Calculations!$C$83*INDEX('Monthly Data'!O:O,Calculations!$C$116+MOD(AS76,Calculations!$C$118))+Control!$C$7*Calculations!$C$84*INDEX('Monthly Data'!P:P,Calculations!$C$116+MOD(AS76,Calculations!$C$118))+Control!$C$7*Calculations!$C$85*INDEX('Monthly Data'!Q:Q,Calculations!$C$116+MOD(AS76,Calculations!$C$118))+(1-Control!$C$7*Calculations!$C$87)*INDEX('Monthly Data'!R:R,Calculations!$C$116+MOD(AS76,Calculations!$C$118))</f>
        <v>-3.8554137824290124E-2</v>
      </c>
      <c r="FJ76" s="86">
        <f ca="1">Control!$C$7*Calculations!$C$82*INDEX('Monthly Data'!N:N,Calculations!$C$116+MOD(AT76,Calculations!$C$118))+Control!$C$7*Calculations!$C$83*INDEX('Monthly Data'!O:O,Calculations!$C$116+MOD(AT76,Calculations!$C$118))+Control!$C$7*Calculations!$C$84*INDEX('Monthly Data'!P:P,Calculations!$C$116+MOD(AT76,Calculations!$C$118))+Control!$C$7*Calculations!$C$85*INDEX('Monthly Data'!Q:Q,Calculations!$C$116+MOD(AT76,Calculations!$C$118))+(1-Control!$C$7*Calculations!$C$87)*INDEX('Monthly Data'!R:R,Calculations!$C$116+MOD(AT76,Calculations!$C$118))</f>
        <v>1.3891563624307685E-2</v>
      </c>
      <c r="FK76" s="86">
        <f ca="1">Control!$C$7*Calculations!$C$82*INDEX('Monthly Data'!N:N,Calculations!$C$116+MOD(AU76,Calculations!$C$118))+Control!$C$7*Calculations!$C$83*INDEX('Monthly Data'!O:O,Calculations!$C$116+MOD(AU76,Calculations!$C$118))+Control!$C$7*Calculations!$C$84*INDEX('Monthly Data'!P:P,Calculations!$C$116+MOD(AU76,Calculations!$C$118))+Control!$C$7*Calculations!$C$85*INDEX('Monthly Data'!Q:Q,Calculations!$C$116+MOD(AU76,Calculations!$C$118))+(1-Control!$C$7*Calculations!$C$87)*INDEX('Monthly Data'!R:R,Calculations!$C$116+MOD(AU76,Calculations!$C$118))</f>
        <v>2.5325873776067674E-2</v>
      </c>
      <c r="FL76" s="86">
        <f ca="1">Control!$C$7*Calculations!$C$82*INDEX('Monthly Data'!N:N,Calculations!$C$116+MOD(AV76,Calculations!$C$118))+Control!$C$7*Calculations!$C$83*INDEX('Monthly Data'!O:O,Calculations!$C$116+MOD(AV76,Calculations!$C$118))+Control!$C$7*Calculations!$C$84*INDEX('Monthly Data'!P:P,Calculations!$C$116+MOD(AV76,Calculations!$C$118))+Control!$C$7*Calculations!$C$85*INDEX('Monthly Data'!Q:Q,Calculations!$C$116+MOD(AV76,Calculations!$C$118))+(1-Control!$C$7*Calculations!$C$87)*INDEX('Monthly Data'!R:R,Calculations!$C$116+MOD(AV76,Calculations!$C$118))</f>
        <v>-7.8872955230675015E-3</v>
      </c>
      <c r="FM76" s="86">
        <f ca="1">Control!$C$7*Calculations!$C$82*INDEX('Monthly Data'!N:N,Calculations!$C$116+MOD(AW76,Calculations!$C$118))+Control!$C$7*Calculations!$C$83*INDEX('Monthly Data'!O:O,Calculations!$C$116+MOD(AW76,Calculations!$C$118))+Control!$C$7*Calculations!$C$84*INDEX('Monthly Data'!P:P,Calculations!$C$116+MOD(AW76,Calculations!$C$118))+Control!$C$7*Calculations!$C$85*INDEX('Monthly Data'!Q:Q,Calculations!$C$116+MOD(AW76,Calculations!$C$118))+(1-Control!$C$7*Calculations!$C$87)*INDEX('Monthly Data'!R:R,Calculations!$C$116+MOD(AW76,Calculations!$C$118))</f>
        <v>3.127051071655923E-3</v>
      </c>
      <c r="FN76" s="86">
        <f ca="1">Control!$C$7*Calculations!$C$82*INDEX('Monthly Data'!N:N,Calculations!$C$116+MOD(AX76,Calculations!$C$118))+Control!$C$7*Calculations!$C$83*INDEX('Monthly Data'!O:O,Calculations!$C$116+MOD(AX76,Calculations!$C$118))+Control!$C$7*Calculations!$C$84*INDEX('Monthly Data'!P:P,Calculations!$C$116+MOD(AX76,Calculations!$C$118))+Control!$C$7*Calculations!$C$85*INDEX('Monthly Data'!Q:Q,Calculations!$C$116+MOD(AX76,Calculations!$C$118))+(1-Control!$C$7*Calculations!$C$87)*INDEX('Monthly Data'!R:R,Calculations!$C$116+MOD(AX76,Calculations!$C$118))</f>
        <v>-1.880155173376722E-2</v>
      </c>
      <c r="FO76" s="86">
        <f ca="1">Control!$C$7*Calculations!$C$82*INDEX('Monthly Data'!N:N,Calculations!$C$116+MOD(AY76,Calculations!$C$118))+Control!$C$7*Calculations!$C$83*INDEX('Monthly Data'!O:O,Calculations!$C$116+MOD(AY76,Calculations!$C$118))+Control!$C$7*Calculations!$C$84*INDEX('Monthly Data'!P:P,Calculations!$C$116+MOD(AY76,Calculations!$C$118))+Control!$C$7*Calculations!$C$85*INDEX('Monthly Data'!Q:Q,Calculations!$C$116+MOD(AY76,Calculations!$C$118))+(1-Control!$C$7*Calculations!$C$87)*INDEX('Monthly Data'!R:R,Calculations!$C$116+MOD(AY76,Calculations!$C$118))</f>
        <v>6.4539397490030407E-3</v>
      </c>
      <c r="FP76" s="86">
        <f ca="1">Control!$C$7*Calculations!$C$82*INDEX('Monthly Data'!N:N,Calculations!$C$116+MOD(AZ76,Calculations!$C$118))+Control!$C$7*Calculations!$C$83*INDEX('Monthly Data'!O:O,Calculations!$C$116+MOD(AZ76,Calculations!$C$118))+Control!$C$7*Calculations!$C$84*INDEX('Monthly Data'!P:P,Calculations!$C$116+MOD(AZ76,Calculations!$C$118))+Control!$C$7*Calculations!$C$85*INDEX('Monthly Data'!Q:Q,Calculations!$C$116+MOD(AZ76,Calculations!$C$118))+(1-Control!$C$7*Calculations!$C$87)*INDEX('Monthly Data'!R:R,Calculations!$C$116+MOD(AZ76,Calculations!$C$118))</f>
        <v>-7.4084874653726545E-3</v>
      </c>
      <c r="FQ76" s="86">
        <f ca="1">Control!$C$7*Calculations!$C$82*INDEX('Monthly Data'!N:N,Calculations!$C$116+MOD(BA76,Calculations!$C$118))+Control!$C$7*Calculations!$C$83*INDEX('Monthly Data'!O:O,Calculations!$C$116+MOD(BA76,Calculations!$C$118))+Control!$C$7*Calculations!$C$84*INDEX('Monthly Data'!P:P,Calculations!$C$116+MOD(BA76,Calculations!$C$118))+Control!$C$7*Calculations!$C$85*INDEX('Monthly Data'!Q:Q,Calculations!$C$116+MOD(BA76,Calculations!$C$118))+(1-Control!$C$7*Calculations!$C$87)*INDEX('Monthly Data'!R:R,Calculations!$C$116+MOD(BA76,Calculations!$C$118))</f>
        <v>-1.3959200237295809E-2</v>
      </c>
      <c r="FR76" s="86">
        <f ca="1">Control!$C$7*Calculations!$C$82*INDEX('Monthly Data'!N:N,Calculations!$C$116+MOD(BB76,Calculations!$C$118))+Control!$C$7*Calculations!$C$83*INDEX('Monthly Data'!O:O,Calculations!$C$116+MOD(BB76,Calculations!$C$118))+Control!$C$7*Calculations!$C$84*INDEX('Monthly Data'!P:P,Calculations!$C$116+MOD(BB76,Calculations!$C$118))+Control!$C$7*Calculations!$C$85*INDEX('Monthly Data'!Q:Q,Calculations!$C$116+MOD(BB76,Calculations!$C$118))+(1-Control!$C$7*Calculations!$C$87)*INDEX('Monthly Data'!R:R,Calculations!$C$116+MOD(BB76,Calculations!$C$118))</f>
        <v>2.4470405846852006E-3</v>
      </c>
      <c r="FS76" s="86">
        <f ca="1">Control!$C$7*Calculations!$C$82*INDEX('Monthly Data'!N:N,Calculations!$C$116+MOD(BC76,Calculations!$C$118))+Control!$C$7*Calculations!$C$83*INDEX('Monthly Data'!O:O,Calculations!$C$116+MOD(BC76,Calculations!$C$118))+Control!$C$7*Calculations!$C$84*INDEX('Monthly Data'!P:P,Calculations!$C$116+MOD(BC76,Calculations!$C$118))+Control!$C$7*Calculations!$C$85*INDEX('Monthly Data'!Q:Q,Calculations!$C$116+MOD(BC76,Calculations!$C$118))+(1-Control!$C$7*Calculations!$C$87)*INDEX('Monthly Data'!R:R,Calculations!$C$116+MOD(BC76,Calculations!$C$118))</f>
        <v>9.5791276036140301E-3</v>
      </c>
      <c r="FT76" s="86">
        <f ca="1">Control!$C$7*Calculations!$C$82*INDEX('Monthly Data'!N:N,Calculations!$C$116+MOD(BD76,Calculations!$C$118))+Control!$C$7*Calculations!$C$83*INDEX('Monthly Data'!O:O,Calculations!$C$116+MOD(BD76,Calculations!$C$118))+Control!$C$7*Calculations!$C$84*INDEX('Monthly Data'!P:P,Calculations!$C$116+MOD(BD76,Calculations!$C$118))+Control!$C$7*Calculations!$C$85*INDEX('Monthly Data'!Q:Q,Calculations!$C$116+MOD(BD76,Calculations!$C$118))+(1-Control!$C$7*Calculations!$C$87)*INDEX('Monthly Data'!R:R,Calculations!$C$116+MOD(BD76,Calculations!$C$118))</f>
        <v>-2.5168357537820856E-4</v>
      </c>
      <c r="FU76" s="86">
        <f ca="1">Control!$C$7*Calculations!$C$82*INDEX('Monthly Data'!N:N,Calculations!$C$116+MOD(BE76,Calculations!$C$118))+Control!$C$7*Calculations!$C$83*INDEX('Monthly Data'!O:O,Calculations!$C$116+MOD(BE76,Calculations!$C$118))+Control!$C$7*Calculations!$C$84*INDEX('Monthly Data'!P:P,Calculations!$C$116+MOD(BE76,Calculations!$C$118))+Control!$C$7*Calculations!$C$85*INDEX('Monthly Data'!Q:Q,Calculations!$C$116+MOD(BE76,Calculations!$C$118))+(1-Control!$C$7*Calculations!$C$87)*INDEX('Monthly Data'!R:R,Calculations!$C$116+MOD(BE76,Calculations!$C$118))</f>
        <v>2.0524935548016137E-2</v>
      </c>
      <c r="FV76" s="86">
        <f ca="1">Control!$C$7*Calculations!$C$82*INDEX('Monthly Data'!N:N,Calculations!$C$116+MOD(BF76,Calculations!$C$118))+Control!$C$7*Calculations!$C$83*INDEX('Monthly Data'!O:O,Calculations!$C$116+MOD(BF76,Calculations!$C$118))+Control!$C$7*Calculations!$C$84*INDEX('Monthly Data'!P:P,Calculations!$C$116+MOD(BF76,Calculations!$C$118))+Control!$C$7*Calculations!$C$85*INDEX('Monthly Data'!Q:Q,Calculations!$C$116+MOD(BF76,Calculations!$C$118))+(1-Control!$C$7*Calculations!$C$87)*INDEX('Monthly Data'!R:R,Calculations!$C$116+MOD(BF76,Calculations!$C$118))</f>
        <v>7.9764341593600071E-3</v>
      </c>
      <c r="FW76" s="86">
        <f ca="1">Control!$C$7*Calculations!$C$82*INDEX('Monthly Data'!N:N,Calculations!$C$116+MOD(BG76,Calculations!$C$118))+Control!$C$7*Calculations!$C$83*INDEX('Monthly Data'!O:O,Calculations!$C$116+MOD(BG76,Calculations!$C$118))+Control!$C$7*Calculations!$C$84*INDEX('Monthly Data'!P:P,Calculations!$C$116+MOD(BG76,Calculations!$C$118))+Control!$C$7*Calculations!$C$85*INDEX('Monthly Data'!Q:Q,Calculations!$C$116+MOD(BG76,Calculations!$C$118))+(1-Control!$C$7*Calculations!$C$87)*INDEX('Monthly Data'!R:R,Calculations!$C$116+MOD(BG76,Calculations!$C$118))</f>
        <v>1.7599621212565995E-2</v>
      </c>
      <c r="FX76" s="86">
        <f ca="1">Control!$C$7*Calculations!$C$82*INDEX('Monthly Data'!N:N,Calculations!$C$116+MOD(BH76,Calculations!$C$118))+Control!$C$7*Calculations!$C$83*INDEX('Monthly Data'!O:O,Calculations!$C$116+MOD(BH76,Calculations!$C$118))+Control!$C$7*Calculations!$C$84*INDEX('Monthly Data'!P:P,Calculations!$C$116+MOD(BH76,Calculations!$C$118))+Control!$C$7*Calculations!$C$85*INDEX('Monthly Data'!Q:Q,Calculations!$C$116+MOD(BH76,Calculations!$C$118))+(1-Control!$C$7*Calculations!$C$87)*INDEX('Monthly Data'!R:R,Calculations!$C$116+MOD(BH76,Calculations!$C$118))</f>
        <v>8.3814116887657771E-3</v>
      </c>
      <c r="FY76" s="86">
        <f ca="1">Control!$C$7*Calculations!$C$82*INDEX('Monthly Data'!N:N,Calculations!$C$116+MOD(BI76,Calculations!$C$118))+Control!$C$7*Calculations!$C$83*INDEX('Monthly Data'!O:O,Calculations!$C$116+MOD(BI76,Calculations!$C$118))+Control!$C$7*Calculations!$C$84*INDEX('Monthly Data'!P:P,Calculations!$C$116+MOD(BI76,Calculations!$C$118))+Control!$C$7*Calculations!$C$85*INDEX('Monthly Data'!Q:Q,Calculations!$C$116+MOD(BI76,Calculations!$C$118))+(1-Control!$C$7*Calculations!$C$87)*INDEX('Monthly Data'!R:R,Calculations!$C$116+MOD(BI76,Calculations!$C$118))</f>
        <v>1.142101364887867E-2</v>
      </c>
      <c r="FZ76" s="86">
        <f ca="1">Control!$C$7*Calculations!$C$82*INDEX('Monthly Data'!N:N,Calculations!$C$116+MOD(BJ76,Calculations!$C$118))+Control!$C$7*Calculations!$C$83*INDEX('Monthly Data'!O:O,Calculations!$C$116+MOD(BJ76,Calculations!$C$118))+Control!$C$7*Calculations!$C$84*INDEX('Monthly Data'!P:P,Calculations!$C$116+MOD(BJ76,Calculations!$C$118))+Control!$C$7*Calculations!$C$85*INDEX('Monthly Data'!Q:Q,Calculations!$C$116+MOD(BJ76,Calculations!$C$118))+(1-Control!$C$7*Calculations!$C$87)*INDEX('Monthly Data'!R:R,Calculations!$C$116+MOD(BJ76,Calculations!$C$118))</f>
        <v>1.7361594973213587E-2</v>
      </c>
      <c r="GA76" s="86">
        <f ca="1">Control!$C$7*Calculations!$C$82*INDEX('Monthly Data'!N:N,Calculations!$C$116+MOD(BK76,Calculations!$C$118))+Control!$C$7*Calculations!$C$83*INDEX('Monthly Data'!O:O,Calculations!$C$116+MOD(BK76,Calculations!$C$118))+Control!$C$7*Calculations!$C$84*INDEX('Monthly Data'!P:P,Calculations!$C$116+MOD(BK76,Calculations!$C$118))+Control!$C$7*Calculations!$C$85*INDEX('Monthly Data'!Q:Q,Calculations!$C$116+MOD(BK76,Calculations!$C$118))+(1-Control!$C$7*Calculations!$C$87)*INDEX('Monthly Data'!R:R,Calculations!$C$116+MOD(BK76,Calculations!$C$118))</f>
        <v>9.9793409618087695E-3</v>
      </c>
      <c r="GB76" s="86">
        <f ca="1">Control!$C$7*Calculations!$C$82*INDEX('Monthly Data'!N:N,Calculations!$C$116+MOD(BL76,Calculations!$C$118))+Control!$C$7*Calculations!$C$83*INDEX('Monthly Data'!O:O,Calculations!$C$116+MOD(BL76,Calculations!$C$118))+Control!$C$7*Calculations!$C$84*INDEX('Monthly Data'!P:P,Calculations!$C$116+MOD(BL76,Calculations!$C$118))+Control!$C$7*Calculations!$C$85*INDEX('Monthly Data'!Q:Q,Calculations!$C$116+MOD(BL76,Calculations!$C$118))+(1-Control!$C$7*Calculations!$C$87)*INDEX('Monthly Data'!R:R,Calculations!$C$116+MOD(BL76,Calculations!$C$118))</f>
        <v>1.5108777406081684E-3</v>
      </c>
      <c r="GC76" s="86">
        <f ca="1">Control!$C$7*Calculations!$C$82*INDEX('Monthly Data'!N:N,Calculations!$C$116+MOD(BM76,Calculations!$C$118))+Control!$C$7*Calculations!$C$83*INDEX('Monthly Data'!O:O,Calculations!$C$116+MOD(BM76,Calculations!$C$118))+Control!$C$7*Calculations!$C$84*INDEX('Monthly Data'!P:P,Calculations!$C$116+MOD(BM76,Calculations!$C$118))+Control!$C$7*Calculations!$C$85*INDEX('Monthly Data'!Q:Q,Calculations!$C$116+MOD(BM76,Calculations!$C$118))+(1-Control!$C$7*Calculations!$C$87)*INDEX('Monthly Data'!R:R,Calculations!$C$116+MOD(BM76,Calculations!$C$118))</f>
        <v>-7.3651264633385334E-4</v>
      </c>
      <c r="GD76" s="86">
        <f ca="1">Control!$C$7*Calculations!$C$82*INDEX('Monthly Data'!N:N,Calculations!$C$116+MOD(BN76,Calculations!$C$118))+Control!$C$7*Calculations!$C$83*INDEX('Monthly Data'!O:O,Calculations!$C$116+MOD(BN76,Calculations!$C$118))+Control!$C$7*Calculations!$C$84*INDEX('Monthly Data'!P:P,Calculations!$C$116+MOD(BN76,Calculations!$C$118))+Control!$C$7*Calculations!$C$85*INDEX('Monthly Data'!Q:Q,Calculations!$C$116+MOD(BN76,Calculations!$C$118))+(1-Control!$C$7*Calculations!$C$87)*INDEX('Monthly Data'!R:R,Calculations!$C$116+MOD(BN76,Calculations!$C$118))</f>
        <v>3.6332715283247441E-2</v>
      </c>
      <c r="GE76" s="86">
        <f ca="1">Control!$C$7*Calculations!$C$82*INDEX('Monthly Data'!N:N,Calculations!$C$116+MOD(BO76,Calculations!$C$118))+Control!$C$7*Calculations!$C$83*INDEX('Monthly Data'!O:O,Calculations!$C$116+MOD(BO76,Calculations!$C$118))+Control!$C$7*Calculations!$C$84*INDEX('Monthly Data'!P:P,Calculations!$C$116+MOD(BO76,Calculations!$C$118))+Control!$C$7*Calculations!$C$85*INDEX('Monthly Data'!Q:Q,Calculations!$C$116+MOD(BO76,Calculations!$C$118))+(1-Control!$C$7*Calculations!$C$87)*INDEX('Monthly Data'!R:R,Calculations!$C$116+MOD(BO76,Calculations!$C$118))</f>
        <v>4.4327772793586687E-3</v>
      </c>
      <c r="GF76" s="86">
        <f ca="1">Control!$C$7*Calculations!$C$82*INDEX('Monthly Data'!N:N,Calculations!$C$116+MOD(BP76,Calculations!$C$118))+Control!$C$7*Calculations!$C$83*INDEX('Monthly Data'!O:O,Calculations!$C$116+MOD(BP76,Calculations!$C$118))+Control!$C$7*Calculations!$C$84*INDEX('Monthly Data'!P:P,Calculations!$C$116+MOD(BP76,Calculations!$C$118))+Control!$C$7*Calculations!$C$85*INDEX('Monthly Data'!Q:Q,Calculations!$C$116+MOD(BP76,Calculations!$C$118))+(1-Control!$C$7*Calculations!$C$87)*INDEX('Monthly Data'!R:R,Calculations!$C$116+MOD(BP76,Calculations!$C$118))</f>
        <v>2.3206536303657571E-2</v>
      </c>
      <c r="GG76" s="86">
        <f ca="1">Control!$C$7*Calculations!$C$82*INDEX('Monthly Data'!N:N,Calculations!$C$116+MOD(BQ76,Calculations!$C$118))+Control!$C$7*Calculations!$C$83*INDEX('Monthly Data'!O:O,Calculations!$C$116+MOD(BQ76,Calculations!$C$118))+Control!$C$7*Calculations!$C$84*INDEX('Monthly Data'!P:P,Calculations!$C$116+MOD(BQ76,Calculations!$C$118))+Control!$C$7*Calculations!$C$85*INDEX('Monthly Data'!Q:Q,Calculations!$C$116+MOD(BQ76,Calculations!$C$118))+(1-Control!$C$7*Calculations!$C$87)*INDEX('Monthly Data'!R:R,Calculations!$C$116+MOD(BQ76,Calculations!$C$118))</f>
        <v>1.50127906355989E-2</v>
      </c>
      <c r="GH76" s="86">
        <f ca="1">Control!$C$7*Calculations!$C$82*INDEX('Monthly Data'!N:N,Calculations!$C$116+MOD(BR76,Calculations!$C$118))+Control!$C$7*Calculations!$C$83*INDEX('Monthly Data'!O:O,Calculations!$C$116+MOD(BR76,Calculations!$C$118))+Control!$C$7*Calculations!$C$84*INDEX('Monthly Data'!P:P,Calculations!$C$116+MOD(BR76,Calculations!$C$118))+Control!$C$7*Calculations!$C$85*INDEX('Monthly Data'!Q:Q,Calculations!$C$116+MOD(BR76,Calculations!$C$118))+(1-Control!$C$7*Calculations!$C$87)*INDEX('Monthly Data'!R:R,Calculations!$C$116+MOD(BR76,Calculations!$C$118))</f>
        <v>1.0415351832335435E-2</v>
      </c>
      <c r="GI76" s="86">
        <f ca="1">Control!$C$7*Calculations!$C$82*INDEX('Monthly Data'!N:N,Calculations!$C$116+MOD(BS76,Calculations!$C$118))+Control!$C$7*Calculations!$C$83*INDEX('Monthly Data'!O:O,Calculations!$C$116+MOD(BS76,Calculations!$C$118))+Control!$C$7*Calculations!$C$84*INDEX('Monthly Data'!P:P,Calculations!$C$116+MOD(BS76,Calculations!$C$118))+Control!$C$7*Calculations!$C$85*INDEX('Monthly Data'!Q:Q,Calculations!$C$116+MOD(BS76,Calculations!$C$118))+(1-Control!$C$7*Calculations!$C$87)*INDEX('Monthly Data'!R:R,Calculations!$C$116+MOD(BS76,Calculations!$C$118))</f>
        <v>-2.5419860972892394E-2</v>
      </c>
      <c r="GJ76" s="86">
        <f ca="1">Control!$C$7*Calculations!$C$82*INDEX('Monthly Data'!N:N,Calculations!$C$116+MOD(BT76,Calculations!$C$118))+Control!$C$7*Calculations!$C$83*INDEX('Monthly Data'!O:O,Calculations!$C$116+MOD(BT76,Calculations!$C$118))+Control!$C$7*Calculations!$C$84*INDEX('Monthly Data'!P:P,Calculations!$C$116+MOD(BT76,Calculations!$C$118))+Control!$C$7*Calculations!$C$85*INDEX('Monthly Data'!Q:Q,Calculations!$C$116+MOD(BT76,Calculations!$C$118))+(1-Control!$C$7*Calculations!$C$87)*INDEX('Monthly Data'!R:R,Calculations!$C$116+MOD(BT76,Calculations!$C$118))</f>
        <v>7.857567536297622E-3</v>
      </c>
      <c r="GK76" s="86">
        <f ca="1">Control!$C$7*Calculations!$C$82*INDEX('Monthly Data'!N:N,Calculations!$C$116+MOD(BU76,Calculations!$C$118))+Control!$C$7*Calculations!$C$83*INDEX('Monthly Data'!O:O,Calculations!$C$116+MOD(BU76,Calculations!$C$118))+Control!$C$7*Calculations!$C$84*INDEX('Monthly Data'!P:P,Calculations!$C$116+MOD(BU76,Calculations!$C$118))+Control!$C$7*Calculations!$C$85*INDEX('Monthly Data'!Q:Q,Calculations!$C$116+MOD(BU76,Calculations!$C$118))+(1-Control!$C$7*Calculations!$C$87)*INDEX('Monthly Data'!R:R,Calculations!$C$116+MOD(BU76,Calculations!$C$118))</f>
        <v>1.7831091590102856E-2</v>
      </c>
      <c r="GL76" s="86">
        <f ca="1">Control!$C$7*Calculations!$C$82*INDEX('Monthly Data'!N:N,Calculations!$C$116+MOD(BV76,Calculations!$C$118))+Control!$C$7*Calculations!$C$83*INDEX('Monthly Data'!O:O,Calculations!$C$116+MOD(BV76,Calculations!$C$118))+Control!$C$7*Calculations!$C$84*INDEX('Monthly Data'!P:P,Calculations!$C$116+MOD(BV76,Calculations!$C$118))+Control!$C$7*Calculations!$C$85*INDEX('Monthly Data'!Q:Q,Calculations!$C$116+MOD(BV76,Calculations!$C$118))+(1-Control!$C$7*Calculations!$C$87)*INDEX('Monthly Data'!R:R,Calculations!$C$116+MOD(BV76,Calculations!$C$118))</f>
        <v>2.3307359621218403E-2</v>
      </c>
      <c r="GM76" s="86">
        <f ca="1">Control!$C$7*Calculations!$C$82*INDEX('Monthly Data'!N:N,Calculations!$C$116+MOD(BW76,Calculations!$C$118))+Control!$C$7*Calculations!$C$83*INDEX('Monthly Data'!O:O,Calculations!$C$116+MOD(BW76,Calculations!$C$118))+Control!$C$7*Calculations!$C$84*INDEX('Monthly Data'!P:P,Calculations!$C$116+MOD(BW76,Calculations!$C$118))+Control!$C$7*Calculations!$C$85*INDEX('Monthly Data'!Q:Q,Calculations!$C$116+MOD(BW76,Calculations!$C$118))+(1-Control!$C$7*Calculations!$C$87)*INDEX('Monthly Data'!R:R,Calculations!$C$116+MOD(BW76,Calculations!$C$118))</f>
        <v>-2.5419860972892394E-2</v>
      </c>
      <c r="GN76" s="86">
        <f ca="1">Control!$C$7*Calculations!$C$82*INDEX('Monthly Data'!N:N,Calculations!$C$116+MOD(BX76,Calculations!$C$118))+Control!$C$7*Calculations!$C$83*INDEX('Monthly Data'!O:O,Calculations!$C$116+MOD(BX76,Calculations!$C$118))+Control!$C$7*Calculations!$C$84*INDEX('Monthly Data'!P:P,Calculations!$C$116+MOD(BX76,Calculations!$C$118))+Control!$C$7*Calculations!$C$85*INDEX('Monthly Data'!Q:Q,Calculations!$C$116+MOD(BX76,Calculations!$C$118))+(1-Control!$C$7*Calculations!$C$87)*INDEX('Monthly Data'!R:R,Calculations!$C$116+MOD(BX76,Calculations!$C$118))</f>
        <v>1.1106855739851785E-2</v>
      </c>
      <c r="GO76" s="86">
        <f ca="1">Control!$C$7*Calculations!$C$82*INDEX('Monthly Data'!N:N,Calculations!$C$116+MOD(BY76,Calculations!$C$118))+Control!$C$7*Calculations!$C$83*INDEX('Monthly Data'!O:O,Calculations!$C$116+MOD(BY76,Calculations!$C$118))+Control!$C$7*Calculations!$C$84*INDEX('Monthly Data'!P:P,Calculations!$C$116+MOD(BY76,Calculations!$C$118))+Control!$C$7*Calculations!$C$85*INDEX('Monthly Data'!Q:Q,Calculations!$C$116+MOD(BY76,Calculations!$C$118))+(1-Control!$C$7*Calculations!$C$87)*INDEX('Monthly Data'!R:R,Calculations!$C$116+MOD(BY76,Calculations!$C$118))</f>
        <v>1.5115046179922851E-2</v>
      </c>
      <c r="GP76" s="86">
        <f ca="1">Control!$C$7*Calculations!$C$82*INDEX('Monthly Data'!N:N,Calculations!$C$116+MOD(BZ76,Calculations!$C$118))+Control!$C$7*Calculations!$C$83*INDEX('Monthly Data'!O:O,Calculations!$C$116+MOD(BZ76,Calculations!$C$118))+Control!$C$7*Calculations!$C$84*INDEX('Monthly Data'!P:P,Calculations!$C$116+MOD(BZ76,Calculations!$C$118))+Control!$C$7*Calculations!$C$85*INDEX('Monthly Data'!Q:Q,Calculations!$C$116+MOD(BZ76,Calculations!$C$118))+(1-Control!$C$7*Calculations!$C$87)*INDEX('Monthly Data'!R:R,Calculations!$C$116+MOD(BZ76,Calculations!$C$118))</f>
        <v>-2.072517756005474E-2</v>
      </c>
      <c r="GQ76" s="86">
        <f ca="1">Control!$C$7*Calculations!$C$82*INDEX('Monthly Data'!N:N,Calculations!$C$116+MOD(CA76,Calculations!$C$118))+Control!$C$7*Calculations!$C$83*INDEX('Monthly Data'!O:O,Calculations!$C$116+MOD(CA76,Calculations!$C$118))+Control!$C$7*Calculations!$C$84*INDEX('Monthly Data'!P:P,Calculations!$C$116+MOD(CA76,Calculations!$C$118))+Control!$C$7*Calculations!$C$85*INDEX('Monthly Data'!Q:Q,Calculations!$C$116+MOD(CA76,Calculations!$C$118))+(1-Control!$C$7*Calculations!$C$87)*INDEX('Monthly Data'!R:R,Calculations!$C$116+MOD(CA76,Calculations!$C$118))</f>
        <v>1.7599621212565995E-2</v>
      </c>
      <c r="GR76" s="86">
        <f ca="1">Control!$C$7*Calculations!$C$82*INDEX('Monthly Data'!N:N,Calculations!$C$116+MOD(CB76,Calculations!$C$118))+Control!$C$7*Calculations!$C$83*INDEX('Monthly Data'!O:O,Calculations!$C$116+MOD(CB76,Calculations!$C$118))+Control!$C$7*Calculations!$C$84*INDEX('Monthly Data'!P:P,Calculations!$C$116+MOD(CB76,Calculations!$C$118))+Control!$C$7*Calculations!$C$85*INDEX('Monthly Data'!Q:Q,Calculations!$C$116+MOD(CB76,Calculations!$C$118))+(1-Control!$C$7*Calculations!$C$87)*INDEX('Monthly Data'!R:R,Calculations!$C$116+MOD(CB76,Calculations!$C$118))</f>
        <v>-3.8554137824290124E-2</v>
      </c>
      <c r="GS76" s="86">
        <f ca="1">Control!$C$7*Calculations!$C$82*INDEX('Monthly Data'!N:N,Calculations!$C$116+MOD(CC76,Calculations!$C$118))+Control!$C$7*Calculations!$C$83*INDEX('Monthly Data'!O:O,Calculations!$C$116+MOD(CC76,Calculations!$C$118))+Control!$C$7*Calculations!$C$84*INDEX('Monthly Data'!P:P,Calculations!$C$116+MOD(CC76,Calculations!$C$118))+Control!$C$7*Calculations!$C$85*INDEX('Monthly Data'!Q:Q,Calculations!$C$116+MOD(CC76,Calculations!$C$118))+(1-Control!$C$7*Calculations!$C$87)*INDEX('Monthly Data'!R:R,Calculations!$C$116+MOD(CC76,Calculations!$C$118))</f>
        <v>4.5132804118240749E-2</v>
      </c>
      <c r="GT76" s="86">
        <f ca="1">Control!$C$7*Calculations!$C$82*INDEX('Monthly Data'!N:N,Calculations!$C$116+MOD(CD76,Calculations!$C$118))+Control!$C$7*Calculations!$C$83*INDEX('Monthly Data'!O:O,Calculations!$C$116+MOD(CD76,Calculations!$C$118))+Control!$C$7*Calculations!$C$84*INDEX('Monthly Data'!P:P,Calculations!$C$116+MOD(CD76,Calculations!$C$118))+Control!$C$7*Calculations!$C$85*INDEX('Monthly Data'!Q:Q,Calculations!$C$116+MOD(CD76,Calculations!$C$118))+(1-Control!$C$7*Calculations!$C$87)*INDEX('Monthly Data'!R:R,Calculations!$C$116+MOD(CD76,Calculations!$C$118))</f>
        <v>-4.417423226995453E-3</v>
      </c>
      <c r="GU76" s="86">
        <f ca="1">Control!$C$7*Calculations!$C$82*INDEX('Monthly Data'!N:N,Calculations!$C$116+MOD(CE76,Calculations!$C$118))+Control!$C$7*Calculations!$C$83*INDEX('Monthly Data'!O:O,Calculations!$C$116+MOD(CE76,Calculations!$C$118))+Control!$C$7*Calculations!$C$84*INDEX('Monthly Data'!P:P,Calculations!$C$116+MOD(CE76,Calculations!$C$118))+Control!$C$7*Calculations!$C$85*INDEX('Monthly Data'!Q:Q,Calculations!$C$116+MOD(CE76,Calculations!$C$118))+(1-Control!$C$7*Calculations!$C$87)*INDEX('Monthly Data'!R:R,Calculations!$C$116+MOD(CE76,Calculations!$C$118))</f>
        <v>3.7118215575026904E-2</v>
      </c>
      <c r="GV76" s="86">
        <f ca="1">Control!$C$7*Calculations!$C$82*INDEX('Monthly Data'!N:N,Calculations!$C$116+MOD(CF76,Calculations!$C$118))+Control!$C$7*Calculations!$C$83*INDEX('Monthly Data'!O:O,Calculations!$C$116+MOD(CF76,Calculations!$C$118))+Control!$C$7*Calculations!$C$84*INDEX('Monthly Data'!P:P,Calculations!$C$116+MOD(CF76,Calculations!$C$118))+Control!$C$7*Calculations!$C$85*INDEX('Monthly Data'!Q:Q,Calculations!$C$116+MOD(CF76,Calculations!$C$118))+(1-Control!$C$7*Calculations!$C$87)*INDEX('Monthly Data'!R:R,Calculations!$C$116+MOD(CF76,Calculations!$C$118))</f>
        <v>-4.3408051735618014E-2</v>
      </c>
      <c r="GW76" s="86">
        <f ca="1">Control!$C$7*Calculations!$C$82*INDEX('Monthly Data'!N:N,Calculations!$C$116+MOD(CG76,Calculations!$C$118))+Control!$C$7*Calculations!$C$83*INDEX('Monthly Data'!O:O,Calculations!$C$116+MOD(CG76,Calculations!$C$118))+Control!$C$7*Calculations!$C$84*INDEX('Monthly Data'!P:P,Calculations!$C$116+MOD(CG76,Calculations!$C$118))+Control!$C$7*Calculations!$C$85*INDEX('Monthly Data'!Q:Q,Calculations!$C$116+MOD(CG76,Calculations!$C$118))+(1-Control!$C$7*Calculations!$C$87)*INDEX('Monthly Data'!R:R,Calculations!$C$116+MOD(CG76,Calculations!$C$118))</f>
        <v>1.1704119272391494E-2</v>
      </c>
      <c r="GX76" s="86">
        <f ca="1">Control!$C$7*Calculations!$C$82*INDEX('Monthly Data'!N:N,Calculations!$C$116+MOD(CH76,Calculations!$C$118))+Control!$C$7*Calculations!$C$83*INDEX('Monthly Data'!O:O,Calculations!$C$116+MOD(CH76,Calculations!$C$118))+Control!$C$7*Calculations!$C$84*INDEX('Monthly Data'!P:P,Calculations!$C$116+MOD(CH76,Calculations!$C$118))+Control!$C$7*Calculations!$C$85*INDEX('Monthly Data'!Q:Q,Calculations!$C$116+MOD(CH76,Calculations!$C$118))+(1-Control!$C$7*Calculations!$C$87)*INDEX('Monthly Data'!R:R,Calculations!$C$116+MOD(CH76,Calculations!$C$118))</f>
        <v>7.3538285850108537E-3</v>
      </c>
      <c r="GY76" s="86">
        <f ca="1">Control!$C$7*Calculations!$C$82*INDEX('Monthly Data'!N:N,Calculations!$C$116+MOD(CI76,Calculations!$C$118))+Control!$C$7*Calculations!$C$83*INDEX('Monthly Data'!O:O,Calculations!$C$116+MOD(CI76,Calculations!$C$118))+Control!$C$7*Calculations!$C$84*INDEX('Monthly Data'!P:P,Calculations!$C$116+MOD(CI76,Calculations!$C$118))+Control!$C$7*Calculations!$C$85*INDEX('Monthly Data'!Q:Q,Calculations!$C$116+MOD(CI76,Calculations!$C$118))+(1-Control!$C$7*Calculations!$C$87)*INDEX('Monthly Data'!R:R,Calculations!$C$116+MOD(CI76,Calculations!$C$118))</f>
        <v>-9.9526758408448549E-3</v>
      </c>
      <c r="GZ76" s="86">
        <f ca="1">Control!$C$7*Calculations!$C$82*INDEX('Monthly Data'!N:N,Calculations!$C$116+MOD(CJ76,Calculations!$C$118))+Control!$C$7*Calculations!$C$83*INDEX('Monthly Data'!O:O,Calculations!$C$116+MOD(CJ76,Calculations!$C$118))+Control!$C$7*Calculations!$C$84*INDEX('Monthly Data'!P:P,Calculations!$C$116+MOD(CJ76,Calculations!$C$118))+Control!$C$7*Calculations!$C$85*INDEX('Monthly Data'!Q:Q,Calculations!$C$116+MOD(CJ76,Calculations!$C$118))+(1-Control!$C$7*Calculations!$C$87)*INDEX('Monthly Data'!R:R,Calculations!$C$116+MOD(CJ76,Calculations!$C$118))</f>
        <v>3.9251937367756782E-3</v>
      </c>
      <c r="HA76" s="86">
        <f ca="1">Control!$C$7*Calculations!$C$82*INDEX('Monthly Data'!N:N,Calculations!$C$116+MOD(CK76,Calculations!$C$118))+Control!$C$7*Calculations!$C$83*INDEX('Monthly Data'!O:O,Calculations!$C$116+MOD(CK76,Calculations!$C$118))+Control!$C$7*Calculations!$C$84*INDEX('Monthly Data'!P:P,Calculations!$C$116+MOD(CK76,Calculations!$C$118))+Control!$C$7*Calculations!$C$85*INDEX('Monthly Data'!Q:Q,Calculations!$C$116+MOD(CK76,Calculations!$C$118))+(1-Control!$C$7*Calculations!$C$87)*INDEX('Monthly Data'!R:R,Calculations!$C$116+MOD(CK76,Calculations!$C$118))</f>
        <v>-7.5539743260223157E-3</v>
      </c>
      <c r="HB76" s="86">
        <f ca="1">Control!$C$7*Calculations!$C$82*INDEX('Monthly Data'!N:N,Calculations!$C$116+MOD(CL76,Calculations!$C$118))+Control!$C$7*Calculations!$C$83*INDEX('Monthly Data'!O:O,Calculations!$C$116+MOD(CL76,Calculations!$C$118))+Control!$C$7*Calculations!$C$84*INDEX('Monthly Data'!P:P,Calculations!$C$116+MOD(CL76,Calculations!$C$118))+Control!$C$7*Calculations!$C$85*INDEX('Monthly Data'!Q:Q,Calculations!$C$116+MOD(CL76,Calculations!$C$118))+(1-Control!$C$7*Calculations!$C$87)*INDEX('Monthly Data'!R:R,Calculations!$C$116+MOD(CL76,Calculations!$C$118))</f>
        <v>-2.0269389991732112E-2</v>
      </c>
      <c r="HC76" s="86">
        <f ca="1">Control!$C$7*Calculations!$C$82*INDEX('Monthly Data'!N:N,Calculations!$C$116+MOD(CM76,Calculations!$C$118))+Control!$C$7*Calculations!$C$83*INDEX('Monthly Data'!O:O,Calculations!$C$116+MOD(CM76,Calculations!$C$118))+Control!$C$7*Calculations!$C$84*INDEX('Monthly Data'!P:P,Calculations!$C$116+MOD(CM76,Calculations!$C$118))+Control!$C$7*Calculations!$C$85*INDEX('Monthly Data'!Q:Q,Calculations!$C$116+MOD(CM76,Calculations!$C$118))+(1-Control!$C$7*Calculations!$C$87)*INDEX('Monthly Data'!R:R,Calculations!$C$116+MOD(CM76,Calculations!$C$118))</f>
        <v>4.4327772793586687E-3</v>
      </c>
      <c r="HD76" s="86">
        <f ca="1">Control!$C$7*Calculations!$C$82*INDEX('Monthly Data'!N:N,Calculations!$C$116+MOD(CN76,Calculations!$C$118))+Control!$C$7*Calculations!$C$83*INDEX('Monthly Data'!O:O,Calculations!$C$116+MOD(CN76,Calculations!$C$118))+Control!$C$7*Calculations!$C$84*INDEX('Monthly Data'!P:P,Calculations!$C$116+MOD(CN76,Calculations!$C$118))+Control!$C$7*Calculations!$C$85*INDEX('Monthly Data'!Q:Q,Calculations!$C$116+MOD(CN76,Calculations!$C$118))+(1-Control!$C$7*Calculations!$C$87)*INDEX('Monthly Data'!R:R,Calculations!$C$116+MOD(CN76,Calculations!$C$118))</f>
        <v>-2.6378232493851243E-2</v>
      </c>
      <c r="HE76" s="86">
        <f ca="1">Control!$C$7*Calculations!$C$82*INDEX('Monthly Data'!N:N,Calculations!$C$116+MOD(CO76,Calculations!$C$118))+Control!$C$7*Calculations!$C$83*INDEX('Monthly Data'!O:O,Calculations!$C$116+MOD(CO76,Calculations!$C$118))+Control!$C$7*Calculations!$C$84*INDEX('Monthly Data'!P:P,Calculations!$C$116+MOD(CO76,Calculations!$C$118))+Control!$C$7*Calculations!$C$85*INDEX('Monthly Data'!Q:Q,Calculations!$C$116+MOD(CO76,Calculations!$C$118))+(1-Control!$C$7*Calculations!$C$87)*INDEX('Monthly Data'!R:R,Calculations!$C$116+MOD(CO76,Calculations!$C$118))</f>
        <v>1.7599621212565995E-2</v>
      </c>
      <c r="HF76" s="86">
        <f ca="1">Control!$C$7*Calculations!$C$82*INDEX('Monthly Data'!N:N,Calculations!$C$116+MOD(CP76,Calculations!$C$118))+Control!$C$7*Calculations!$C$83*INDEX('Monthly Data'!O:O,Calculations!$C$116+MOD(CP76,Calculations!$C$118))+Control!$C$7*Calculations!$C$84*INDEX('Monthly Data'!P:P,Calculations!$C$116+MOD(CP76,Calculations!$C$118))+Control!$C$7*Calculations!$C$85*INDEX('Monthly Data'!Q:Q,Calculations!$C$116+MOD(CP76,Calculations!$C$118))+(1-Control!$C$7*Calculations!$C$87)*INDEX('Monthly Data'!R:R,Calculations!$C$116+MOD(CP76,Calculations!$C$118))</f>
        <v>-9.9526758408448549E-3</v>
      </c>
      <c r="HG76" s="86">
        <f ca="1">Control!$C$7*Calculations!$C$82*INDEX('Monthly Data'!N:N,Calculations!$C$116+MOD(CQ76,Calculations!$C$118))+Control!$C$7*Calculations!$C$83*INDEX('Monthly Data'!O:O,Calculations!$C$116+MOD(CQ76,Calculations!$C$118))+Control!$C$7*Calculations!$C$84*INDEX('Monthly Data'!P:P,Calculations!$C$116+MOD(CQ76,Calculations!$C$118))+Control!$C$7*Calculations!$C$85*INDEX('Monthly Data'!Q:Q,Calculations!$C$116+MOD(CQ76,Calculations!$C$118))+(1-Control!$C$7*Calculations!$C$87)*INDEX('Monthly Data'!R:R,Calculations!$C$116+MOD(CQ76,Calculations!$C$118))</f>
        <v>4.5735623984309991E-2</v>
      </c>
      <c r="HH76" s="86">
        <f ca="1">Control!$C$7*Calculations!$C$82*INDEX('Monthly Data'!N:N,Calculations!$C$116+MOD(CR76,Calculations!$C$118))+Control!$C$7*Calculations!$C$83*INDEX('Monthly Data'!O:O,Calculations!$C$116+MOD(CR76,Calculations!$C$118))+Control!$C$7*Calculations!$C$84*INDEX('Monthly Data'!P:P,Calculations!$C$116+MOD(CR76,Calculations!$C$118))+Control!$C$7*Calculations!$C$85*INDEX('Monthly Data'!Q:Q,Calculations!$C$116+MOD(CR76,Calculations!$C$118))+(1-Control!$C$7*Calculations!$C$87)*INDEX('Monthly Data'!R:R,Calculations!$C$116+MOD(CR76,Calculations!$C$118))</f>
        <v>3.0957942835585645E-2</v>
      </c>
      <c r="HI76" s="86">
        <f ca="1">Control!$C$7*Calculations!$C$82*INDEX('Monthly Data'!N:N,Calculations!$C$116+MOD(CS76,Calculations!$C$118))+Control!$C$7*Calculations!$C$83*INDEX('Monthly Data'!O:O,Calculations!$C$116+MOD(CS76,Calculations!$C$118))+Control!$C$7*Calculations!$C$84*INDEX('Monthly Data'!P:P,Calculations!$C$116+MOD(CS76,Calculations!$C$118))+Control!$C$7*Calculations!$C$85*INDEX('Monthly Data'!Q:Q,Calculations!$C$116+MOD(CS76,Calculations!$C$118))+(1-Control!$C$7*Calculations!$C$87)*INDEX('Monthly Data'!R:R,Calculations!$C$116+MOD(CS76,Calculations!$C$118))</f>
        <v>5.3309355465453899E-3</v>
      </c>
      <c r="HJ76" s="86">
        <f ca="1">Control!$C$7*Calculations!$C$82*INDEX('Monthly Data'!N:N,Calculations!$C$116+MOD(CT76,Calculations!$C$118))+Control!$C$7*Calculations!$C$83*INDEX('Monthly Data'!O:O,Calculations!$C$116+MOD(CT76,Calculations!$C$118))+Control!$C$7*Calculations!$C$84*INDEX('Monthly Data'!P:P,Calculations!$C$116+MOD(CT76,Calculations!$C$118))+Control!$C$7*Calculations!$C$85*INDEX('Monthly Data'!Q:Q,Calculations!$C$116+MOD(CT76,Calculations!$C$118))+(1-Control!$C$7*Calculations!$C$87)*INDEX('Monthly Data'!R:R,Calculations!$C$116+MOD(CT76,Calculations!$C$118))</f>
        <v>2.3307359621218403E-2</v>
      </c>
      <c r="HK76" s="86">
        <f ca="1">Control!$C$7*Calculations!$C$82*INDEX('Monthly Data'!N:N,Calculations!$C$116+MOD(CU76,Calculations!$C$118))+Control!$C$7*Calculations!$C$83*INDEX('Monthly Data'!O:O,Calculations!$C$116+MOD(CU76,Calculations!$C$118))+Control!$C$7*Calculations!$C$84*INDEX('Monthly Data'!P:P,Calculations!$C$116+MOD(CU76,Calculations!$C$118))+Control!$C$7*Calculations!$C$85*INDEX('Monthly Data'!Q:Q,Calculations!$C$116+MOD(CU76,Calculations!$C$118))+(1-Control!$C$7*Calculations!$C$87)*INDEX('Monthly Data'!R:R,Calculations!$C$116+MOD(CU76,Calculations!$C$118))</f>
        <v>-4.417423226995453E-3</v>
      </c>
      <c r="HL76" s="86">
        <f ca="1">Control!$C$7*Calculations!$C$82*INDEX('Monthly Data'!N:N,Calculations!$C$116+MOD(CV76,Calculations!$C$118))+Control!$C$7*Calculations!$C$83*INDEX('Monthly Data'!O:O,Calculations!$C$116+MOD(CV76,Calculations!$C$118))+Control!$C$7*Calculations!$C$84*INDEX('Monthly Data'!P:P,Calculations!$C$116+MOD(CV76,Calculations!$C$118))+Control!$C$7*Calculations!$C$85*INDEX('Monthly Data'!Q:Q,Calculations!$C$116+MOD(CV76,Calculations!$C$118))+(1-Control!$C$7*Calculations!$C$87)*INDEX('Monthly Data'!R:R,Calculations!$C$116+MOD(CV76,Calculations!$C$118))</f>
        <v>1.5108777406081684E-3</v>
      </c>
      <c r="HM76" s="86">
        <f ca="1">Control!$C$7*Calculations!$C$82*INDEX('Monthly Data'!N:N,Calculations!$C$116+MOD(CW76,Calculations!$C$118))+Control!$C$7*Calculations!$C$83*INDEX('Monthly Data'!O:O,Calculations!$C$116+MOD(CW76,Calculations!$C$118))+Control!$C$7*Calculations!$C$84*INDEX('Monthly Data'!P:P,Calculations!$C$116+MOD(CW76,Calculations!$C$118))+Control!$C$7*Calculations!$C$85*INDEX('Monthly Data'!Q:Q,Calculations!$C$116+MOD(CW76,Calculations!$C$118))+(1-Control!$C$7*Calculations!$C$87)*INDEX('Monthly Data'!R:R,Calculations!$C$116+MOD(CW76,Calculations!$C$118))</f>
        <v>-2.4571433440223247E-2</v>
      </c>
      <c r="HN76" s="86">
        <f ca="1">Control!$C$7*Calculations!$C$82*INDEX('Monthly Data'!N:N,Calculations!$C$116+MOD(CX76,Calculations!$C$118))+Control!$C$7*Calculations!$C$83*INDEX('Monthly Data'!O:O,Calculations!$C$116+MOD(CX76,Calculations!$C$118))+Control!$C$7*Calculations!$C$84*INDEX('Monthly Data'!P:P,Calculations!$C$116+MOD(CX76,Calculations!$C$118))+Control!$C$7*Calculations!$C$85*INDEX('Monthly Data'!Q:Q,Calculations!$C$116+MOD(CX76,Calculations!$C$118))+(1-Control!$C$7*Calculations!$C$87)*INDEX('Monthly Data'!R:R,Calculations!$C$116+MOD(CX76,Calculations!$C$118))</f>
        <v>1.142101364887867E-2</v>
      </c>
      <c r="HO76" s="86">
        <f ca="1">Control!$C$7*Calculations!$C$82*INDEX('Monthly Data'!N:N,Calculations!$C$116+MOD(CY76,Calculations!$C$118))+Control!$C$7*Calculations!$C$83*INDEX('Monthly Data'!O:O,Calculations!$C$116+MOD(CY76,Calculations!$C$118))+Control!$C$7*Calculations!$C$84*INDEX('Monthly Data'!P:P,Calculations!$C$116+MOD(CY76,Calculations!$C$118))+Control!$C$7*Calculations!$C$85*INDEX('Monthly Data'!Q:Q,Calculations!$C$116+MOD(CY76,Calculations!$C$118))+(1-Control!$C$7*Calculations!$C$87)*INDEX('Monthly Data'!R:R,Calculations!$C$116+MOD(CY76,Calculations!$C$118))</f>
        <v>6.4539397490030407E-3</v>
      </c>
      <c r="HP76" s="86">
        <f ca="1">Control!$C$7*Calculations!$C$82*INDEX('Monthly Data'!N:N,Calculations!$C$116+MOD(CZ76,Calculations!$C$118))+Control!$C$7*Calculations!$C$83*INDEX('Monthly Data'!O:O,Calculations!$C$116+MOD(CZ76,Calculations!$C$118))+Control!$C$7*Calculations!$C$84*INDEX('Monthly Data'!P:P,Calculations!$C$116+MOD(CZ76,Calculations!$C$118))+Control!$C$7*Calculations!$C$85*INDEX('Monthly Data'!Q:Q,Calculations!$C$116+MOD(CZ76,Calculations!$C$118))+(1-Control!$C$7*Calculations!$C$87)*INDEX('Monthly Data'!R:R,Calculations!$C$116+MOD(CZ76,Calculations!$C$118))</f>
        <v>5.1972609868760735E-3</v>
      </c>
      <c r="HQ76" s="86">
        <f ca="1">Control!$C$7*Calculations!$C$82*INDEX('Monthly Data'!N:N,Calculations!$C$116+MOD(DA76,Calculations!$C$118))+Control!$C$7*Calculations!$C$83*INDEX('Monthly Data'!O:O,Calculations!$C$116+MOD(DA76,Calculations!$C$118))+Control!$C$7*Calculations!$C$84*INDEX('Monthly Data'!P:P,Calculations!$C$116+MOD(DA76,Calculations!$C$118))+Control!$C$7*Calculations!$C$85*INDEX('Monthly Data'!Q:Q,Calculations!$C$116+MOD(DA76,Calculations!$C$118))+(1-Control!$C$7*Calculations!$C$87)*INDEX('Monthly Data'!R:R,Calculations!$C$116+MOD(DA76,Calculations!$C$118))</f>
        <v>-7.4084874653726545E-3</v>
      </c>
      <c r="HR76" s="86">
        <f ca="1">Control!$C$7*Calculations!$C$82*INDEX('Monthly Data'!N:N,Calculations!$C$116+MOD(DB76,Calculations!$C$118))+Control!$C$7*Calculations!$C$83*INDEX('Monthly Data'!O:O,Calculations!$C$116+MOD(DB76,Calculations!$C$118))+Control!$C$7*Calculations!$C$84*INDEX('Monthly Data'!P:P,Calculations!$C$116+MOD(DB76,Calculations!$C$118))+Control!$C$7*Calculations!$C$85*INDEX('Monthly Data'!Q:Q,Calculations!$C$116+MOD(DB76,Calculations!$C$118))+(1-Control!$C$7*Calculations!$C$87)*INDEX('Monthly Data'!R:R,Calculations!$C$116+MOD(DB76,Calculations!$C$118))</f>
        <v>-2.0269389991732112E-2</v>
      </c>
      <c r="HS76" s="86">
        <f ca="1">Control!$C$7*Calculations!$C$82*INDEX('Monthly Data'!N:N,Calculations!$C$116+MOD(DC76,Calculations!$C$118))+Control!$C$7*Calculations!$C$83*INDEX('Monthly Data'!O:O,Calculations!$C$116+MOD(DC76,Calculations!$C$118))+Control!$C$7*Calculations!$C$84*INDEX('Monthly Data'!P:P,Calculations!$C$116+MOD(DC76,Calculations!$C$118))+Control!$C$7*Calculations!$C$85*INDEX('Monthly Data'!Q:Q,Calculations!$C$116+MOD(DC76,Calculations!$C$118))+(1-Control!$C$7*Calculations!$C$87)*INDEX('Monthly Data'!R:R,Calculations!$C$116+MOD(DC76,Calculations!$C$118))</f>
        <v>6.1009361253630504E-2</v>
      </c>
      <c r="HT76" s="86">
        <f ca="1">Control!$C$7*Calculations!$C$82*INDEX('Monthly Data'!N:N,Calculations!$C$116+MOD(DD76,Calculations!$C$118))+Control!$C$7*Calculations!$C$83*INDEX('Monthly Data'!O:O,Calculations!$C$116+MOD(DD76,Calculations!$C$118))+Control!$C$7*Calculations!$C$84*INDEX('Monthly Data'!P:P,Calculations!$C$116+MOD(DD76,Calculations!$C$118))+Control!$C$7*Calculations!$C$85*INDEX('Monthly Data'!Q:Q,Calculations!$C$116+MOD(DD76,Calculations!$C$118))+(1-Control!$C$7*Calculations!$C$87)*INDEX('Monthly Data'!R:R,Calculations!$C$116+MOD(DD76,Calculations!$C$118))</f>
        <v>2.5325873776067674E-2</v>
      </c>
      <c r="HU76" s="86">
        <f ca="1">Control!$C$7*Calculations!$C$82*INDEX('Monthly Data'!N:N,Calculations!$C$116+MOD(DE76,Calculations!$C$118))+Control!$C$7*Calculations!$C$83*INDEX('Monthly Data'!O:O,Calculations!$C$116+MOD(DE76,Calculations!$C$118))+Control!$C$7*Calculations!$C$84*INDEX('Monthly Data'!P:P,Calculations!$C$116+MOD(DE76,Calculations!$C$118))+Control!$C$7*Calculations!$C$85*INDEX('Monthly Data'!Q:Q,Calculations!$C$116+MOD(DE76,Calculations!$C$118))+(1-Control!$C$7*Calculations!$C$87)*INDEX('Monthly Data'!R:R,Calculations!$C$116+MOD(DE76,Calculations!$C$118))</f>
        <v>1.8665061640915637E-2</v>
      </c>
      <c r="HV76" s="86">
        <f ca="1">Control!$C$7*Calculations!$C$82*INDEX('Monthly Data'!N:N,Calculations!$C$116+MOD(DF76,Calculations!$C$118))+Control!$C$7*Calculations!$C$83*INDEX('Monthly Data'!O:O,Calculations!$C$116+MOD(DF76,Calculations!$C$118))+Control!$C$7*Calculations!$C$84*INDEX('Monthly Data'!P:P,Calculations!$C$116+MOD(DF76,Calculations!$C$118))+Control!$C$7*Calculations!$C$85*INDEX('Monthly Data'!Q:Q,Calculations!$C$116+MOD(DF76,Calculations!$C$118))+(1-Control!$C$7*Calculations!$C$87)*INDEX('Monthly Data'!R:R,Calculations!$C$116+MOD(DF76,Calculations!$C$118))</f>
        <v>5.8868730207813358E-3</v>
      </c>
      <c r="HW76" s="86">
        <f ca="1">Control!$C$7*Calculations!$C$82*INDEX('Monthly Data'!N:N,Calculations!$C$116+MOD(DG76,Calculations!$C$118))+Control!$C$7*Calculations!$C$83*INDEX('Monthly Data'!O:O,Calculations!$C$116+MOD(DG76,Calculations!$C$118))+Control!$C$7*Calculations!$C$84*INDEX('Monthly Data'!P:P,Calculations!$C$116+MOD(DG76,Calculations!$C$118))+Control!$C$7*Calculations!$C$85*INDEX('Monthly Data'!Q:Q,Calculations!$C$116+MOD(DG76,Calculations!$C$118))+(1-Control!$C$7*Calculations!$C$87)*INDEX('Monthly Data'!R:R,Calculations!$C$116+MOD(DG76,Calculations!$C$118))</f>
        <v>4.089189590407355E-3</v>
      </c>
      <c r="HX76" s="86">
        <f ca="1">Control!$C$7*Calculations!$C$82*INDEX('Monthly Data'!N:N,Calculations!$C$116+MOD(DH76,Calculations!$C$118))+Control!$C$7*Calculations!$C$83*INDEX('Monthly Data'!O:O,Calculations!$C$116+MOD(DH76,Calculations!$C$118))+Control!$C$7*Calculations!$C$84*INDEX('Monthly Data'!P:P,Calculations!$C$116+MOD(DH76,Calculations!$C$118))+Control!$C$7*Calculations!$C$85*INDEX('Monthly Data'!Q:Q,Calculations!$C$116+MOD(DH76,Calculations!$C$118))+(1-Control!$C$7*Calculations!$C$87)*INDEX('Monthly Data'!R:R,Calculations!$C$116+MOD(DH76,Calculations!$C$118))</f>
        <v>-7.3651264633385334E-4</v>
      </c>
      <c r="HY76" s="86">
        <f ca="1">Control!$C$7*Calculations!$C$82*INDEX('Monthly Data'!N:N,Calculations!$C$116+MOD(DI76,Calculations!$C$118))+Control!$C$7*Calculations!$C$83*INDEX('Monthly Data'!O:O,Calculations!$C$116+MOD(DI76,Calculations!$C$118))+Control!$C$7*Calculations!$C$84*INDEX('Monthly Data'!P:P,Calculations!$C$116+MOD(DI76,Calculations!$C$118))+Control!$C$7*Calculations!$C$85*INDEX('Monthly Data'!Q:Q,Calculations!$C$116+MOD(DI76,Calculations!$C$118))+(1-Control!$C$7*Calculations!$C$87)*INDEX('Monthly Data'!R:R,Calculations!$C$116+MOD(DI76,Calculations!$C$118))</f>
        <v>1.046389543479892E-2</v>
      </c>
      <c r="HZ76" s="86">
        <f ca="1">Control!$C$7*Calculations!$C$82*INDEX('Monthly Data'!N:N,Calculations!$C$116+MOD(DJ76,Calculations!$C$118))+Control!$C$7*Calculations!$C$83*INDEX('Monthly Data'!O:O,Calculations!$C$116+MOD(DJ76,Calculations!$C$118))+Control!$C$7*Calculations!$C$84*INDEX('Monthly Data'!P:P,Calculations!$C$116+MOD(DJ76,Calculations!$C$118))+Control!$C$7*Calculations!$C$85*INDEX('Monthly Data'!Q:Q,Calculations!$C$116+MOD(DJ76,Calculations!$C$118))+(1-Control!$C$7*Calculations!$C$87)*INDEX('Monthly Data'!R:R,Calculations!$C$116+MOD(DJ76,Calculations!$C$118))</f>
        <v>1.5758278480433856E-2</v>
      </c>
      <c r="IA76" s="86">
        <f ca="1">Control!$C$7*Calculations!$C$82*INDEX('Monthly Data'!N:N,Calculations!$C$116+MOD(DK76,Calculations!$C$118))+Control!$C$7*Calculations!$C$83*INDEX('Monthly Data'!O:O,Calculations!$C$116+MOD(DK76,Calculations!$C$118))+Control!$C$7*Calculations!$C$84*INDEX('Monthly Data'!P:P,Calculations!$C$116+MOD(DK76,Calculations!$C$118))+Control!$C$7*Calculations!$C$85*INDEX('Monthly Data'!Q:Q,Calculations!$C$116+MOD(DK76,Calculations!$C$118))+(1-Control!$C$7*Calculations!$C$87)*INDEX('Monthly Data'!R:R,Calculations!$C$116+MOD(DK76,Calculations!$C$118))</f>
        <v>-4.417423226995453E-3</v>
      </c>
      <c r="IB76" s="86">
        <f ca="1">Control!$C$7*Calculations!$C$82*INDEX('Monthly Data'!N:N,Calculations!$C$116+MOD(DL76,Calculations!$C$118))+Control!$C$7*Calculations!$C$83*INDEX('Monthly Data'!O:O,Calculations!$C$116+MOD(DL76,Calculations!$C$118))+Control!$C$7*Calculations!$C$84*INDEX('Monthly Data'!P:P,Calculations!$C$116+MOD(DL76,Calculations!$C$118))+Control!$C$7*Calculations!$C$85*INDEX('Monthly Data'!Q:Q,Calculations!$C$116+MOD(DL76,Calculations!$C$118))+(1-Control!$C$7*Calculations!$C$87)*INDEX('Monthly Data'!R:R,Calculations!$C$116+MOD(DL76,Calculations!$C$118))</f>
        <v>7.9764341593600071E-3</v>
      </c>
      <c r="IC76" s="86">
        <f ca="1">Control!$C$7*Calculations!$C$82*INDEX('Monthly Data'!N:N,Calculations!$C$116+MOD(DM76,Calculations!$C$118))+Control!$C$7*Calculations!$C$83*INDEX('Monthly Data'!O:O,Calculations!$C$116+MOD(DM76,Calculations!$C$118))+Control!$C$7*Calculations!$C$84*INDEX('Monthly Data'!P:P,Calculations!$C$116+MOD(DM76,Calculations!$C$118))+Control!$C$7*Calculations!$C$85*INDEX('Monthly Data'!Q:Q,Calculations!$C$116+MOD(DM76,Calculations!$C$118))+(1-Control!$C$7*Calculations!$C$87)*INDEX('Monthly Data'!R:R,Calculations!$C$116+MOD(DM76,Calculations!$C$118))</f>
        <v>1.1786765492207996E-2</v>
      </c>
      <c r="ID76" s="86">
        <f ca="1">Control!$C$7*Calculations!$C$82*INDEX('Monthly Data'!N:N,Calculations!$C$116+MOD(DN76,Calculations!$C$118))+Control!$C$7*Calculations!$C$83*INDEX('Monthly Data'!O:O,Calculations!$C$116+MOD(DN76,Calculations!$C$118))+Control!$C$7*Calculations!$C$84*INDEX('Monthly Data'!P:P,Calculations!$C$116+MOD(DN76,Calculations!$C$118))+Control!$C$7*Calculations!$C$85*INDEX('Monthly Data'!Q:Q,Calculations!$C$116+MOD(DN76,Calculations!$C$118))+(1-Control!$C$7*Calculations!$C$87)*INDEX('Monthly Data'!R:R,Calculations!$C$116+MOD(DN76,Calculations!$C$118))</f>
        <v>-1.8530040247387896E-2</v>
      </c>
      <c r="IE76" s="86">
        <f ca="1">Control!$C$7*Calculations!$C$82*INDEX('Monthly Data'!N:N,Calculations!$C$116+MOD(DO76,Calculations!$C$118))+Control!$C$7*Calculations!$C$83*INDEX('Monthly Data'!O:O,Calculations!$C$116+MOD(DO76,Calculations!$C$118))+Control!$C$7*Calculations!$C$84*INDEX('Monthly Data'!P:P,Calculations!$C$116+MOD(DO76,Calculations!$C$118))+Control!$C$7*Calculations!$C$85*INDEX('Monthly Data'!Q:Q,Calculations!$C$116+MOD(DO76,Calculations!$C$118))+(1-Control!$C$7*Calculations!$C$87)*INDEX('Monthly Data'!R:R,Calculations!$C$116+MOD(DO76,Calculations!$C$118))</f>
        <v>-1.3959200237295809E-2</v>
      </c>
      <c r="IF76" s="86">
        <f ca="1">Control!$C$7*Calculations!$C$82*INDEX('Monthly Data'!N:N,Calculations!$C$116+MOD(DP76,Calculations!$C$118))+Control!$C$7*Calculations!$C$83*INDEX('Monthly Data'!O:O,Calculations!$C$116+MOD(DP76,Calculations!$C$118))+Control!$C$7*Calculations!$C$84*INDEX('Monthly Data'!P:P,Calculations!$C$116+MOD(DP76,Calculations!$C$118))+Control!$C$7*Calculations!$C$85*INDEX('Monthly Data'!Q:Q,Calculations!$C$116+MOD(DP76,Calculations!$C$118))+(1-Control!$C$7*Calculations!$C$87)*INDEX('Monthly Data'!R:R,Calculations!$C$116+MOD(DP76,Calculations!$C$118))</f>
        <v>6.1009361253630504E-2</v>
      </c>
      <c r="IG76" s="88">
        <f ca="1">Control!$C$8*(1+DQ76)*(1+DR76)*(1+DS76)*(1+DT76)*(1+DU76)*(1+DV76)*(1+DW76)*(1+DX76)*(1+DY76)*(1+DZ76)*(1+EA76)*(1+EB76)*(1+EC76)*(1+ED76)*(1+EE76)*(1+EF76)*(1+EG76)*(1+EH76)*(1+EI76)*(1+EJ76)*(1+EK76)*(1+EL76)*(1+EM76)*(1+EN76)*(1+EO76)*(1+EP76)*(1+EQ76)*(1+ER76)*(1+ES76)*(1+ET76)*(1+EU76)*(1+EV76)*(1+EW76)*(1+EX76)*(1+EY76)*(1+EZ76)*(1+FA76)*(1+FB76)*(1+FC76)*(1+FD76)*(1+FE76)*(1+FF76)*(1+FG76)*(1+FH76)*(1+FI76)*(1+FJ76)*(1+FK76)*(1+FL76)*(1+FM76)*(1+FN76)*(1+FO76)*(1+FP76)*(1+FQ76)*(1+FR76)*(1+FS76)*(1+FT76)*(1+FU76)*(1+FV76)*(1+FW76)*(1+FX76)*(1+FY76)*(1+FZ76)*(1+GA76)*(1+GB76)*(1+GC76)*(1+GD76)*(1+GE76)*(1+GF76)*(1+GG76)*(1+GH76)*(1+GI76)*(1+GJ76)*(1+GK76)*(1+GL76)*(1+GM76)*(1+GN76)*(1+GO76)*(1+GP76)*(1+GQ76)*(1+GR76)*(1+GS76)*(1+GT76)*(1+GU76)*(1+GV76)*(1+GW76)*(1+GX76)*(1+GY76)*(1+GZ76)*(1+HA76)*(1+HB76)*(1+HC76)*(1+HD76)*(1+HE76)*(1+HF76)*(1+HG76)*(1+HH76)*(1+HI76)*(1+HJ76)*(1+HK76)*(1+HL76)*(1+HM76)*(1+HN76)*(1+HO76)*(1+HP76)*(1+HQ76)*(1+HR76)*(1+HS76)*(1+HT76)*(1+HU76)*(1+HV76)*(1+HW76)*(1+HX76)*(1+HY76)*(1+HZ76)*(1+IA76)*(1+IB76)*(1+IC76)*(1+ID76)*(1+IE76)*(1+IF76)</f>
        <v>84004.947259383436</v>
      </c>
    </row>
    <row r="77" spans="1:241" x14ac:dyDescent="0.25">
      <c r="A77">
        <v>84</v>
      </c>
      <c r="B77">
        <v>3</v>
      </c>
      <c r="C77">
        <v>28</v>
      </c>
      <c r="D77">
        <v>15</v>
      </c>
      <c r="E77">
        <v>73</v>
      </c>
      <c r="F77">
        <v>41</v>
      </c>
      <c r="G77">
        <v>41</v>
      </c>
      <c r="H77">
        <v>51</v>
      </c>
      <c r="I77">
        <v>43</v>
      </c>
      <c r="J77">
        <v>64</v>
      </c>
      <c r="K77">
        <v>74</v>
      </c>
      <c r="L77">
        <v>47</v>
      </c>
      <c r="M77">
        <v>83</v>
      </c>
      <c r="N77">
        <v>29</v>
      </c>
      <c r="O77">
        <v>76</v>
      </c>
      <c r="P77">
        <v>53</v>
      </c>
      <c r="Q77">
        <v>1</v>
      </c>
      <c r="R77">
        <v>89</v>
      </c>
      <c r="S77">
        <v>70</v>
      </c>
      <c r="T77">
        <v>35</v>
      </c>
      <c r="U77">
        <v>3</v>
      </c>
      <c r="V77">
        <v>107</v>
      </c>
      <c r="W77">
        <v>3</v>
      </c>
      <c r="X77">
        <v>6</v>
      </c>
      <c r="Y77">
        <v>6</v>
      </c>
      <c r="Z77">
        <v>87</v>
      </c>
      <c r="AA77">
        <v>108</v>
      </c>
      <c r="AB77">
        <v>35</v>
      </c>
      <c r="AC77">
        <v>60</v>
      </c>
      <c r="AD77">
        <v>111</v>
      </c>
      <c r="AE77">
        <v>115</v>
      </c>
      <c r="AF77">
        <v>29</v>
      </c>
      <c r="AG77">
        <v>76</v>
      </c>
      <c r="AH77">
        <v>75</v>
      </c>
      <c r="AI77">
        <v>41</v>
      </c>
      <c r="AJ77">
        <v>7</v>
      </c>
      <c r="AK77">
        <v>41</v>
      </c>
      <c r="AL77">
        <v>101</v>
      </c>
      <c r="AM77">
        <v>31</v>
      </c>
      <c r="AN77">
        <v>33</v>
      </c>
      <c r="AO77">
        <v>14</v>
      </c>
      <c r="AP77">
        <v>88</v>
      </c>
      <c r="AQ77">
        <v>115</v>
      </c>
      <c r="AR77">
        <v>101</v>
      </c>
      <c r="AS77">
        <v>90</v>
      </c>
      <c r="AT77">
        <v>67</v>
      </c>
      <c r="AU77">
        <v>10</v>
      </c>
      <c r="AV77">
        <v>111</v>
      </c>
      <c r="AW77">
        <v>76</v>
      </c>
      <c r="AX77">
        <v>49</v>
      </c>
      <c r="AY77">
        <v>19</v>
      </c>
      <c r="AZ77">
        <v>20</v>
      </c>
      <c r="BA77">
        <v>54</v>
      </c>
      <c r="BB77">
        <v>103</v>
      </c>
      <c r="BC77">
        <v>73</v>
      </c>
      <c r="BD77">
        <v>70</v>
      </c>
      <c r="BE77">
        <v>38</v>
      </c>
      <c r="BF77">
        <v>35</v>
      </c>
      <c r="BG77">
        <v>50</v>
      </c>
      <c r="BH77">
        <v>52</v>
      </c>
      <c r="BI77">
        <v>100</v>
      </c>
      <c r="BJ77">
        <v>41</v>
      </c>
      <c r="BK77">
        <v>92</v>
      </c>
      <c r="BL77">
        <v>98</v>
      </c>
      <c r="BM77">
        <v>12</v>
      </c>
      <c r="BN77">
        <v>83</v>
      </c>
      <c r="BO77">
        <v>58</v>
      </c>
      <c r="BP77">
        <v>28</v>
      </c>
      <c r="BQ77">
        <v>70</v>
      </c>
      <c r="BR77">
        <v>42</v>
      </c>
      <c r="BS77">
        <v>24</v>
      </c>
      <c r="BT77">
        <v>4</v>
      </c>
      <c r="BU77">
        <v>90</v>
      </c>
      <c r="BV77">
        <v>24</v>
      </c>
      <c r="BW77">
        <v>85</v>
      </c>
      <c r="BX77">
        <v>104</v>
      </c>
      <c r="BY77">
        <v>73</v>
      </c>
      <c r="BZ77">
        <v>28</v>
      </c>
      <c r="CA77">
        <v>101</v>
      </c>
      <c r="CB77">
        <v>87</v>
      </c>
      <c r="CC77">
        <v>97</v>
      </c>
      <c r="CD77">
        <v>56</v>
      </c>
      <c r="CE77">
        <v>14</v>
      </c>
      <c r="CF77">
        <v>9</v>
      </c>
      <c r="CG77">
        <v>19</v>
      </c>
      <c r="CH77">
        <v>64</v>
      </c>
      <c r="CI77">
        <v>72</v>
      </c>
      <c r="CJ77">
        <v>111</v>
      </c>
      <c r="CK77">
        <v>0</v>
      </c>
      <c r="CL77">
        <v>92</v>
      </c>
      <c r="CM77">
        <v>94</v>
      </c>
      <c r="CN77">
        <v>99</v>
      </c>
      <c r="CO77">
        <v>105</v>
      </c>
      <c r="CP77">
        <v>37</v>
      </c>
      <c r="CQ77">
        <v>41</v>
      </c>
      <c r="CR77">
        <v>29</v>
      </c>
      <c r="CS77">
        <v>55</v>
      </c>
      <c r="CT77">
        <v>49</v>
      </c>
      <c r="CU77">
        <v>18</v>
      </c>
      <c r="CV77">
        <v>15</v>
      </c>
      <c r="CW77">
        <v>57</v>
      </c>
      <c r="CX77">
        <v>59</v>
      </c>
      <c r="CY77">
        <v>88</v>
      </c>
      <c r="CZ77">
        <v>85</v>
      </c>
      <c r="DA77">
        <v>115</v>
      </c>
      <c r="DB77">
        <v>110</v>
      </c>
      <c r="DC77">
        <v>40</v>
      </c>
      <c r="DD77">
        <v>88</v>
      </c>
      <c r="DE77">
        <v>72</v>
      </c>
      <c r="DF77">
        <v>96</v>
      </c>
      <c r="DG77">
        <v>82</v>
      </c>
      <c r="DH77">
        <v>32</v>
      </c>
      <c r="DI77">
        <v>60</v>
      </c>
      <c r="DJ77">
        <v>41</v>
      </c>
      <c r="DK77">
        <v>100</v>
      </c>
      <c r="DL77">
        <v>110</v>
      </c>
      <c r="DM77">
        <v>59</v>
      </c>
      <c r="DN77">
        <v>61</v>
      </c>
      <c r="DO77">
        <v>82</v>
      </c>
      <c r="DP77">
        <v>105</v>
      </c>
      <c r="DQ77" s="86">
        <f ca="1">Control!$C$7*Calculations!$C$82*INDEX('Monthly Data'!N:N,Calculations!$C$116+MOD(A77,Calculations!$C$118))+Control!$C$7*Calculations!$C$83*INDEX('Monthly Data'!O:O,Calculations!$C$116+MOD(A77,Calculations!$C$118))+Control!$C$7*Calculations!$C$84*INDEX('Monthly Data'!P:P,Calculations!$C$116+MOD(A77,Calculations!$C$118))+Control!$C$7*Calculations!$C$85*INDEX('Monthly Data'!Q:Q,Calculations!$C$116+MOD(A77,Calculations!$C$118))+(1-Control!$C$7*Calculations!$C$87)*INDEX('Monthly Data'!R:R,Calculations!$C$116+MOD(A77,Calculations!$C$118))</f>
        <v>-1.880155173376722E-2</v>
      </c>
      <c r="DR77" s="86">
        <f ca="1">Control!$C$7*Calculations!$C$82*INDEX('Monthly Data'!N:N,Calculations!$C$116+MOD(B77,Calculations!$C$118))+Control!$C$7*Calculations!$C$83*INDEX('Monthly Data'!O:O,Calculations!$C$116+MOD(B77,Calculations!$C$118))+Control!$C$7*Calculations!$C$84*INDEX('Monthly Data'!P:P,Calculations!$C$116+MOD(B77,Calculations!$C$118))+Control!$C$7*Calculations!$C$85*INDEX('Monthly Data'!Q:Q,Calculations!$C$116+MOD(B77,Calculations!$C$118))+(1-Control!$C$7*Calculations!$C$87)*INDEX('Monthly Data'!R:R,Calculations!$C$116+MOD(B77,Calculations!$C$118))</f>
        <v>9.9793409618087695E-3</v>
      </c>
      <c r="DS77" s="86">
        <f ca="1">Control!$C$7*Calculations!$C$82*INDEX('Monthly Data'!N:N,Calculations!$C$116+MOD(C77,Calculations!$C$118))+Control!$C$7*Calculations!$C$83*INDEX('Monthly Data'!O:O,Calculations!$C$116+MOD(C77,Calculations!$C$118))+Control!$C$7*Calculations!$C$84*INDEX('Monthly Data'!P:P,Calculations!$C$116+MOD(C77,Calculations!$C$118))+Control!$C$7*Calculations!$C$85*INDEX('Monthly Data'!Q:Q,Calculations!$C$116+MOD(C77,Calculations!$C$118))+(1-Control!$C$7*Calculations!$C$87)*INDEX('Monthly Data'!R:R,Calculations!$C$116+MOD(C77,Calculations!$C$118))</f>
        <v>3.7596120283497965E-2</v>
      </c>
      <c r="DT77" s="86">
        <f ca="1">Control!$C$7*Calculations!$C$82*INDEX('Monthly Data'!N:N,Calculations!$C$116+MOD(D77,Calculations!$C$118))+Control!$C$7*Calculations!$C$83*INDEX('Monthly Data'!O:O,Calculations!$C$116+MOD(D77,Calculations!$C$118))+Control!$C$7*Calculations!$C$84*INDEX('Monthly Data'!P:P,Calculations!$C$116+MOD(D77,Calculations!$C$118))+Control!$C$7*Calculations!$C$85*INDEX('Monthly Data'!Q:Q,Calculations!$C$116+MOD(D77,Calculations!$C$118))+(1-Control!$C$7*Calculations!$C$87)*INDEX('Monthly Data'!R:R,Calculations!$C$116+MOD(D77,Calculations!$C$118))</f>
        <v>7.857567536297622E-3</v>
      </c>
      <c r="DU77" s="86">
        <f ca="1">Control!$C$7*Calculations!$C$82*INDEX('Monthly Data'!N:N,Calculations!$C$116+MOD(E77,Calculations!$C$118))+Control!$C$7*Calculations!$C$83*INDEX('Monthly Data'!O:O,Calculations!$C$116+MOD(E77,Calculations!$C$118))+Control!$C$7*Calculations!$C$84*INDEX('Monthly Data'!P:P,Calculations!$C$116+MOD(E77,Calculations!$C$118))+Control!$C$7*Calculations!$C$85*INDEX('Monthly Data'!Q:Q,Calculations!$C$116+MOD(E77,Calculations!$C$118))+(1-Control!$C$7*Calculations!$C$87)*INDEX('Monthly Data'!R:R,Calculations!$C$116+MOD(E77,Calculations!$C$118))</f>
        <v>3.6332715283247441E-2</v>
      </c>
      <c r="DV77" s="86">
        <f ca="1">Control!$C$7*Calculations!$C$82*INDEX('Monthly Data'!N:N,Calculations!$C$116+MOD(F77,Calculations!$C$118))+Control!$C$7*Calculations!$C$83*INDEX('Monthly Data'!O:O,Calculations!$C$116+MOD(F77,Calculations!$C$118))+Control!$C$7*Calculations!$C$84*INDEX('Monthly Data'!P:P,Calculations!$C$116+MOD(F77,Calculations!$C$118))+Control!$C$7*Calculations!$C$85*INDEX('Monthly Data'!Q:Q,Calculations!$C$116+MOD(F77,Calculations!$C$118))+(1-Control!$C$7*Calculations!$C$87)*INDEX('Monthly Data'!R:R,Calculations!$C$116+MOD(F77,Calculations!$C$118))</f>
        <v>-3.8554137824290124E-2</v>
      </c>
      <c r="DW77" s="86">
        <f ca="1">Control!$C$7*Calculations!$C$82*INDEX('Monthly Data'!N:N,Calculations!$C$116+MOD(G77,Calculations!$C$118))+Control!$C$7*Calculations!$C$83*INDEX('Monthly Data'!O:O,Calculations!$C$116+MOD(G77,Calculations!$C$118))+Control!$C$7*Calculations!$C$84*INDEX('Monthly Data'!P:P,Calculations!$C$116+MOD(G77,Calculations!$C$118))+Control!$C$7*Calculations!$C$85*INDEX('Monthly Data'!Q:Q,Calculations!$C$116+MOD(G77,Calculations!$C$118))+(1-Control!$C$7*Calculations!$C$87)*INDEX('Monthly Data'!R:R,Calculations!$C$116+MOD(G77,Calculations!$C$118))</f>
        <v>-3.8554137824290124E-2</v>
      </c>
      <c r="DX77" s="86">
        <f ca="1">Control!$C$7*Calculations!$C$82*INDEX('Monthly Data'!N:N,Calculations!$C$116+MOD(H77,Calculations!$C$118))+Control!$C$7*Calculations!$C$83*INDEX('Monthly Data'!O:O,Calculations!$C$116+MOD(H77,Calculations!$C$118))+Control!$C$7*Calculations!$C$84*INDEX('Monthly Data'!P:P,Calculations!$C$116+MOD(H77,Calculations!$C$118))+Control!$C$7*Calculations!$C$85*INDEX('Monthly Data'!Q:Q,Calculations!$C$116+MOD(H77,Calculations!$C$118))+(1-Control!$C$7*Calculations!$C$87)*INDEX('Monthly Data'!R:R,Calculations!$C$116+MOD(H77,Calculations!$C$118))</f>
        <v>1.8695385296339444E-2</v>
      </c>
      <c r="DY77" s="86">
        <f ca="1">Control!$C$7*Calculations!$C$82*INDEX('Monthly Data'!N:N,Calculations!$C$116+MOD(I77,Calculations!$C$118))+Control!$C$7*Calculations!$C$83*INDEX('Monthly Data'!O:O,Calculations!$C$116+MOD(I77,Calculations!$C$118))+Control!$C$7*Calculations!$C$84*INDEX('Monthly Data'!P:P,Calculations!$C$116+MOD(I77,Calculations!$C$118))+Control!$C$7*Calculations!$C$85*INDEX('Monthly Data'!Q:Q,Calculations!$C$116+MOD(I77,Calculations!$C$118))+(1-Control!$C$7*Calculations!$C$87)*INDEX('Monthly Data'!R:R,Calculations!$C$116+MOD(I77,Calculations!$C$118))</f>
        <v>5.1279584938936244E-2</v>
      </c>
      <c r="DZ77" s="86">
        <f ca="1">Control!$C$7*Calculations!$C$82*INDEX('Monthly Data'!N:N,Calculations!$C$116+MOD(J77,Calculations!$C$118))+Control!$C$7*Calculations!$C$83*INDEX('Monthly Data'!O:O,Calculations!$C$116+MOD(J77,Calculations!$C$118))+Control!$C$7*Calculations!$C$84*INDEX('Monthly Data'!P:P,Calculations!$C$116+MOD(J77,Calculations!$C$118))+Control!$C$7*Calculations!$C$85*INDEX('Monthly Data'!Q:Q,Calculations!$C$116+MOD(J77,Calculations!$C$118))+(1-Control!$C$7*Calculations!$C$87)*INDEX('Monthly Data'!R:R,Calculations!$C$116+MOD(J77,Calculations!$C$118))</f>
        <v>-2.4571433440223247E-2</v>
      </c>
      <c r="EA77" s="86">
        <f ca="1">Control!$C$7*Calculations!$C$82*INDEX('Monthly Data'!N:N,Calculations!$C$116+MOD(K77,Calculations!$C$118))+Control!$C$7*Calculations!$C$83*INDEX('Monthly Data'!O:O,Calculations!$C$116+MOD(K77,Calculations!$C$118))+Control!$C$7*Calculations!$C$84*INDEX('Monthly Data'!P:P,Calculations!$C$116+MOD(K77,Calculations!$C$118))+Control!$C$7*Calculations!$C$85*INDEX('Monthly Data'!Q:Q,Calculations!$C$116+MOD(K77,Calculations!$C$118))+(1-Control!$C$7*Calculations!$C$87)*INDEX('Monthly Data'!R:R,Calculations!$C$116+MOD(K77,Calculations!$C$118))</f>
        <v>3.7118215575026904E-2</v>
      </c>
      <c r="EB77" s="86">
        <f ca="1">Control!$C$7*Calculations!$C$82*INDEX('Monthly Data'!N:N,Calculations!$C$116+MOD(L77,Calculations!$C$118))+Control!$C$7*Calculations!$C$83*INDEX('Monthly Data'!O:O,Calculations!$C$116+MOD(L77,Calculations!$C$118))+Control!$C$7*Calculations!$C$84*INDEX('Monthly Data'!P:P,Calculations!$C$116+MOD(L77,Calculations!$C$118))+Control!$C$7*Calculations!$C$85*INDEX('Monthly Data'!Q:Q,Calculations!$C$116+MOD(L77,Calculations!$C$118))+(1-Control!$C$7*Calculations!$C$87)*INDEX('Monthly Data'!R:R,Calculations!$C$116+MOD(L77,Calculations!$C$118))</f>
        <v>3.1011313347584085E-2</v>
      </c>
      <c r="EC77" s="86">
        <f ca="1">Control!$C$7*Calculations!$C$82*INDEX('Monthly Data'!N:N,Calculations!$C$116+MOD(M77,Calculations!$C$118))+Control!$C$7*Calculations!$C$83*INDEX('Monthly Data'!O:O,Calculations!$C$116+MOD(M77,Calculations!$C$118))+Control!$C$7*Calculations!$C$84*INDEX('Monthly Data'!P:P,Calculations!$C$116+MOD(M77,Calculations!$C$118))+Control!$C$7*Calculations!$C$85*INDEX('Monthly Data'!Q:Q,Calculations!$C$116+MOD(M77,Calculations!$C$118))+(1-Control!$C$7*Calculations!$C$87)*INDEX('Monthly Data'!R:R,Calculations!$C$116+MOD(M77,Calculations!$C$118))</f>
        <v>-7.8872955230675015E-3</v>
      </c>
      <c r="ED77" s="86">
        <f ca="1">Control!$C$7*Calculations!$C$82*INDEX('Monthly Data'!N:N,Calculations!$C$116+MOD(N77,Calculations!$C$118))+Control!$C$7*Calculations!$C$83*INDEX('Monthly Data'!O:O,Calculations!$C$116+MOD(N77,Calculations!$C$118))+Control!$C$7*Calculations!$C$84*INDEX('Monthly Data'!P:P,Calculations!$C$116+MOD(N77,Calculations!$C$118))+Control!$C$7*Calculations!$C$85*INDEX('Monthly Data'!Q:Q,Calculations!$C$116+MOD(N77,Calculations!$C$118))+(1-Control!$C$7*Calculations!$C$87)*INDEX('Monthly Data'!R:R,Calculations!$C$116+MOD(N77,Calculations!$C$118))</f>
        <v>1.5115046179922851E-2</v>
      </c>
      <c r="EE77" s="86">
        <f ca="1">Control!$C$7*Calculations!$C$82*INDEX('Monthly Data'!N:N,Calculations!$C$116+MOD(O77,Calculations!$C$118))+Control!$C$7*Calculations!$C$83*INDEX('Monthly Data'!O:O,Calculations!$C$116+MOD(O77,Calculations!$C$118))+Control!$C$7*Calculations!$C$84*INDEX('Monthly Data'!P:P,Calculations!$C$116+MOD(O77,Calculations!$C$118))+Control!$C$7*Calculations!$C$85*INDEX('Monthly Data'!Q:Q,Calculations!$C$116+MOD(O77,Calculations!$C$118))+(1-Control!$C$7*Calculations!$C$87)*INDEX('Monthly Data'!R:R,Calculations!$C$116+MOD(O77,Calculations!$C$118))</f>
        <v>3.5231336013669103E-2</v>
      </c>
      <c r="EF77" s="86">
        <f ca="1">Control!$C$7*Calculations!$C$82*INDEX('Monthly Data'!N:N,Calculations!$C$116+MOD(P77,Calculations!$C$118))+Control!$C$7*Calculations!$C$83*INDEX('Monthly Data'!O:O,Calculations!$C$116+MOD(P77,Calculations!$C$118))+Control!$C$7*Calculations!$C$84*INDEX('Monthly Data'!P:P,Calculations!$C$116+MOD(P77,Calculations!$C$118))+Control!$C$7*Calculations!$C$85*INDEX('Monthly Data'!Q:Q,Calculations!$C$116+MOD(P77,Calculations!$C$118))+(1-Control!$C$7*Calculations!$C$87)*INDEX('Monthly Data'!R:R,Calculations!$C$116+MOD(P77,Calculations!$C$118))</f>
        <v>1.1786765492207996E-2</v>
      </c>
      <c r="EG77" s="86">
        <f ca="1">Control!$C$7*Calculations!$C$82*INDEX('Monthly Data'!N:N,Calculations!$C$116+MOD(Q77,Calculations!$C$118))+Control!$C$7*Calculations!$C$83*INDEX('Monthly Data'!O:O,Calculations!$C$116+MOD(Q77,Calculations!$C$118))+Control!$C$7*Calculations!$C$84*INDEX('Monthly Data'!P:P,Calculations!$C$116+MOD(Q77,Calculations!$C$118))+Control!$C$7*Calculations!$C$85*INDEX('Monthly Data'!Q:Q,Calculations!$C$116+MOD(Q77,Calculations!$C$118))+(1-Control!$C$7*Calculations!$C$87)*INDEX('Monthly Data'!R:R,Calculations!$C$116+MOD(Q77,Calculations!$C$118))</f>
        <v>-9.9526758408448549E-3</v>
      </c>
      <c r="EH77" s="86">
        <f ca="1">Control!$C$7*Calculations!$C$82*INDEX('Monthly Data'!N:N,Calculations!$C$116+MOD(R77,Calculations!$C$118))+Control!$C$7*Calculations!$C$83*INDEX('Monthly Data'!O:O,Calculations!$C$116+MOD(R77,Calculations!$C$118))+Control!$C$7*Calculations!$C$84*INDEX('Monthly Data'!P:P,Calculations!$C$116+MOD(R77,Calculations!$C$118))+Control!$C$7*Calculations!$C$85*INDEX('Monthly Data'!Q:Q,Calculations!$C$116+MOD(R77,Calculations!$C$118))+(1-Control!$C$7*Calculations!$C$87)*INDEX('Monthly Data'!R:R,Calculations!$C$116+MOD(R77,Calculations!$C$118))</f>
        <v>2.3852824346838646E-2</v>
      </c>
      <c r="EI77" s="86">
        <f ca="1">Control!$C$7*Calculations!$C$82*INDEX('Monthly Data'!N:N,Calculations!$C$116+MOD(S77,Calculations!$C$118))+Control!$C$7*Calculations!$C$83*INDEX('Monthly Data'!O:O,Calculations!$C$116+MOD(S77,Calculations!$C$118))+Control!$C$7*Calculations!$C$84*INDEX('Monthly Data'!P:P,Calculations!$C$116+MOD(S77,Calculations!$C$118))+Control!$C$7*Calculations!$C$85*INDEX('Monthly Data'!Q:Q,Calculations!$C$116+MOD(S77,Calculations!$C$118))+(1-Control!$C$7*Calculations!$C$87)*INDEX('Monthly Data'!R:R,Calculations!$C$116+MOD(S77,Calculations!$C$118))</f>
        <v>3.8809817903524786E-2</v>
      </c>
      <c r="EJ77" s="86">
        <f ca="1">Control!$C$7*Calculations!$C$82*INDEX('Monthly Data'!N:N,Calculations!$C$116+MOD(T77,Calculations!$C$118))+Control!$C$7*Calculations!$C$83*INDEX('Monthly Data'!O:O,Calculations!$C$116+MOD(T77,Calculations!$C$118))+Control!$C$7*Calculations!$C$84*INDEX('Monthly Data'!P:P,Calculations!$C$116+MOD(T77,Calculations!$C$118))+Control!$C$7*Calculations!$C$85*INDEX('Monthly Data'!Q:Q,Calculations!$C$116+MOD(T77,Calculations!$C$118))+(1-Control!$C$7*Calculations!$C$87)*INDEX('Monthly Data'!R:R,Calculations!$C$116+MOD(T77,Calculations!$C$118))</f>
        <v>-9.5555592256394619E-3</v>
      </c>
      <c r="EK77" s="86">
        <f ca="1">Control!$C$7*Calculations!$C$82*INDEX('Monthly Data'!N:N,Calculations!$C$116+MOD(U77,Calculations!$C$118))+Control!$C$7*Calculations!$C$83*INDEX('Monthly Data'!O:O,Calculations!$C$116+MOD(U77,Calculations!$C$118))+Control!$C$7*Calculations!$C$84*INDEX('Monthly Data'!P:P,Calculations!$C$116+MOD(U77,Calculations!$C$118))+Control!$C$7*Calculations!$C$85*INDEX('Monthly Data'!Q:Q,Calculations!$C$116+MOD(U77,Calculations!$C$118))+(1-Control!$C$7*Calculations!$C$87)*INDEX('Monthly Data'!R:R,Calculations!$C$116+MOD(U77,Calculations!$C$118))</f>
        <v>9.9793409618087695E-3</v>
      </c>
      <c r="EL77" s="86">
        <f ca="1">Control!$C$7*Calculations!$C$82*INDEX('Monthly Data'!N:N,Calculations!$C$116+MOD(V77,Calculations!$C$118))+Control!$C$7*Calculations!$C$83*INDEX('Monthly Data'!O:O,Calculations!$C$116+MOD(V77,Calculations!$C$118))+Control!$C$7*Calculations!$C$84*INDEX('Monthly Data'!P:P,Calculations!$C$116+MOD(V77,Calculations!$C$118))+Control!$C$7*Calculations!$C$85*INDEX('Monthly Data'!Q:Q,Calculations!$C$116+MOD(V77,Calculations!$C$118))+(1-Control!$C$7*Calculations!$C$87)*INDEX('Monthly Data'!R:R,Calculations!$C$116+MOD(V77,Calculations!$C$118))</f>
        <v>1.5216630695380906E-2</v>
      </c>
      <c r="EM77" s="86">
        <f ca="1">Control!$C$7*Calculations!$C$82*INDEX('Monthly Data'!N:N,Calculations!$C$116+MOD(W77,Calculations!$C$118))+Control!$C$7*Calculations!$C$83*INDEX('Monthly Data'!O:O,Calculations!$C$116+MOD(W77,Calculations!$C$118))+Control!$C$7*Calculations!$C$84*INDEX('Monthly Data'!P:P,Calculations!$C$116+MOD(W77,Calculations!$C$118))+Control!$C$7*Calculations!$C$85*INDEX('Monthly Data'!Q:Q,Calculations!$C$116+MOD(W77,Calculations!$C$118))+(1-Control!$C$7*Calculations!$C$87)*INDEX('Monthly Data'!R:R,Calculations!$C$116+MOD(W77,Calculations!$C$118))</f>
        <v>9.9793409618087695E-3</v>
      </c>
      <c r="EN77" s="86">
        <f ca="1">Control!$C$7*Calculations!$C$82*INDEX('Monthly Data'!N:N,Calculations!$C$116+MOD(X77,Calculations!$C$118))+Control!$C$7*Calculations!$C$83*INDEX('Monthly Data'!O:O,Calculations!$C$116+MOD(X77,Calculations!$C$118))+Control!$C$7*Calculations!$C$84*INDEX('Monthly Data'!P:P,Calculations!$C$116+MOD(X77,Calculations!$C$118))+Control!$C$7*Calculations!$C$85*INDEX('Monthly Data'!Q:Q,Calculations!$C$116+MOD(X77,Calculations!$C$118))+(1-Control!$C$7*Calculations!$C$87)*INDEX('Monthly Data'!R:R,Calculations!$C$116+MOD(X77,Calculations!$C$118))</f>
        <v>4.7768166384148329E-3</v>
      </c>
      <c r="EO77" s="86">
        <f ca="1">Control!$C$7*Calculations!$C$82*INDEX('Monthly Data'!N:N,Calculations!$C$116+MOD(Y77,Calculations!$C$118))+Control!$C$7*Calculations!$C$83*INDEX('Monthly Data'!O:O,Calculations!$C$116+MOD(Y77,Calculations!$C$118))+Control!$C$7*Calculations!$C$84*INDEX('Monthly Data'!P:P,Calculations!$C$116+MOD(Y77,Calculations!$C$118))+Control!$C$7*Calculations!$C$85*INDEX('Monthly Data'!Q:Q,Calculations!$C$116+MOD(Y77,Calculations!$C$118))+(1-Control!$C$7*Calculations!$C$87)*INDEX('Monthly Data'!R:R,Calculations!$C$116+MOD(Y77,Calculations!$C$118))</f>
        <v>4.7768166384148329E-3</v>
      </c>
      <c r="EP77" s="86">
        <f ca="1">Control!$C$7*Calculations!$C$82*INDEX('Monthly Data'!N:N,Calculations!$C$116+MOD(Z77,Calculations!$C$118))+Control!$C$7*Calculations!$C$83*INDEX('Monthly Data'!O:O,Calculations!$C$116+MOD(Z77,Calculations!$C$118))+Control!$C$7*Calculations!$C$84*INDEX('Monthly Data'!P:P,Calculations!$C$116+MOD(Z77,Calculations!$C$118))+Control!$C$7*Calculations!$C$85*INDEX('Monthly Data'!Q:Q,Calculations!$C$116+MOD(Z77,Calculations!$C$118))+(1-Control!$C$7*Calculations!$C$87)*INDEX('Monthly Data'!R:R,Calculations!$C$116+MOD(Z77,Calculations!$C$118))</f>
        <v>2.5790695379256122E-2</v>
      </c>
      <c r="EQ77" s="86">
        <f ca="1">Control!$C$7*Calculations!$C$82*INDEX('Monthly Data'!N:N,Calculations!$C$116+MOD(AA77,Calculations!$C$118))+Control!$C$7*Calculations!$C$83*INDEX('Monthly Data'!O:O,Calculations!$C$116+MOD(AA77,Calculations!$C$118))+Control!$C$7*Calculations!$C$84*INDEX('Monthly Data'!P:P,Calculations!$C$116+MOD(AA77,Calculations!$C$118))+Control!$C$7*Calculations!$C$85*INDEX('Monthly Data'!Q:Q,Calculations!$C$116+MOD(AA77,Calculations!$C$118))+(1-Control!$C$7*Calculations!$C$87)*INDEX('Monthly Data'!R:R,Calculations!$C$116+MOD(AA77,Calculations!$C$118))</f>
        <v>1.7073665854433945E-2</v>
      </c>
      <c r="ER77" s="86">
        <f ca="1">Control!$C$7*Calculations!$C$82*INDEX('Monthly Data'!N:N,Calculations!$C$116+MOD(AB77,Calculations!$C$118))+Control!$C$7*Calculations!$C$83*INDEX('Monthly Data'!O:O,Calculations!$C$116+MOD(AB77,Calculations!$C$118))+Control!$C$7*Calculations!$C$84*INDEX('Monthly Data'!P:P,Calculations!$C$116+MOD(AB77,Calculations!$C$118))+Control!$C$7*Calculations!$C$85*INDEX('Monthly Data'!Q:Q,Calculations!$C$116+MOD(AB77,Calculations!$C$118))+(1-Control!$C$7*Calculations!$C$87)*INDEX('Monthly Data'!R:R,Calculations!$C$116+MOD(AB77,Calculations!$C$118))</f>
        <v>-9.5555592256394619E-3</v>
      </c>
      <c r="ES77" s="86">
        <f ca="1">Control!$C$7*Calculations!$C$82*INDEX('Monthly Data'!N:N,Calculations!$C$116+MOD(AC77,Calculations!$C$118))+Control!$C$7*Calculations!$C$83*INDEX('Monthly Data'!O:O,Calculations!$C$116+MOD(AC77,Calculations!$C$118))+Control!$C$7*Calculations!$C$84*INDEX('Monthly Data'!P:P,Calculations!$C$116+MOD(AC77,Calculations!$C$118))+Control!$C$7*Calculations!$C$85*INDEX('Monthly Data'!Q:Q,Calculations!$C$116+MOD(AC77,Calculations!$C$118))+(1-Control!$C$7*Calculations!$C$87)*INDEX('Monthly Data'!R:R,Calculations!$C$116+MOD(AC77,Calculations!$C$118))</f>
        <v>-1.9947061878162777E-2</v>
      </c>
      <c r="ET77" s="86">
        <f ca="1">Control!$C$7*Calculations!$C$82*INDEX('Monthly Data'!N:N,Calculations!$C$116+MOD(AD77,Calculations!$C$118))+Control!$C$7*Calculations!$C$83*INDEX('Monthly Data'!O:O,Calculations!$C$116+MOD(AD77,Calculations!$C$118))+Control!$C$7*Calculations!$C$84*INDEX('Monthly Data'!P:P,Calculations!$C$116+MOD(AD77,Calculations!$C$118))+Control!$C$7*Calculations!$C$85*INDEX('Monthly Data'!Q:Q,Calculations!$C$116+MOD(AD77,Calculations!$C$118))+(1-Control!$C$7*Calculations!$C$87)*INDEX('Monthly Data'!R:R,Calculations!$C$116+MOD(AD77,Calculations!$C$118))</f>
        <v>5.8868730207813358E-3</v>
      </c>
      <c r="EU77" s="86">
        <f ca="1">Control!$C$7*Calculations!$C$82*INDEX('Monthly Data'!N:N,Calculations!$C$116+MOD(AE77,Calculations!$C$118))+Control!$C$7*Calculations!$C$83*INDEX('Monthly Data'!O:O,Calculations!$C$116+MOD(AE77,Calculations!$C$118))+Control!$C$7*Calculations!$C$84*INDEX('Monthly Data'!P:P,Calculations!$C$116+MOD(AE77,Calculations!$C$118))+Control!$C$7*Calculations!$C$85*INDEX('Monthly Data'!Q:Q,Calculations!$C$116+MOD(AE77,Calculations!$C$118))+(1-Control!$C$7*Calculations!$C$87)*INDEX('Monthly Data'!R:R,Calculations!$C$116+MOD(AE77,Calculations!$C$118))</f>
        <v>4.5132804118240749E-2</v>
      </c>
      <c r="EV77" s="86">
        <f ca="1">Control!$C$7*Calculations!$C$82*INDEX('Monthly Data'!N:N,Calculations!$C$116+MOD(AF77,Calculations!$C$118))+Control!$C$7*Calculations!$C$83*INDEX('Monthly Data'!O:O,Calculations!$C$116+MOD(AF77,Calculations!$C$118))+Control!$C$7*Calculations!$C$84*INDEX('Monthly Data'!P:P,Calculations!$C$116+MOD(AF77,Calculations!$C$118))+Control!$C$7*Calculations!$C$85*INDEX('Monthly Data'!Q:Q,Calculations!$C$116+MOD(AF77,Calculations!$C$118))+(1-Control!$C$7*Calculations!$C$87)*INDEX('Monthly Data'!R:R,Calculations!$C$116+MOD(AF77,Calculations!$C$118))</f>
        <v>1.5115046179922851E-2</v>
      </c>
      <c r="EW77" s="86">
        <f ca="1">Control!$C$7*Calculations!$C$82*INDEX('Monthly Data'!N:N,Calculations!$C$116+MOD(AG77,Calculations!$C$118))+Control!$C$7*Calculations!$C$83*INDEX('Monthly Data'!O:O,Calculations!$C$116+MOD(AG77,Calculations!$C$118))+Control!$C$7*Calculations!$C$84*INDEX('Monthly Data'!P:P,Calculations!$C$116+MOD(AG77,Calculations!$C$118))+Control!$C$7*Calculations!$C$85*INDEX('Monthly Data'!Q:Q,Calculations!$C$116+MOD(AG77,Calculations!$C$118))+(1-Control!$C$7*Calculations!$C$87)*INDEX('Monthly Data'!R:R,Calculations!$C$116+MOD(AG77,Calculations!$C$118))</f>
        <v>3.5231336013669103E-2</v>
      </c>
      <c r="EX77" s="86">
        <f ca="1">Control!$C$7*Calculations!$C$82*INDEX('Monthly Data'!N:N,Calculations!$C$116+MOD(AH77,Calculations!$C$118))+Control!$C$7*Calculations!$C$83*INDEX('Monthly Data'!O:O,Calculations!$C$116+MOD(AH77,Calculations!$C$118))+Control!$C$7*Calculations!$C$84*INDEX('Monthly Data'!P:P,Calculations!$C$116+MOD(AH77,Calculations!$C$118))+Control!$C$7*Calculations!$C$85*INDEX('Monthly Data'!Q:Q,Calculations!$C$116+MOD(AH77,Calculations!$C$118))+(1-Control!$C$7*Calculations!$C$87)*INDEX('Monthly Data'!R:R,Calculations!$C$116+MOD(AH77,Calculations!$C$118))</f>
        <v>-2.0259958308006688E-2</v>
      </c>
      <c r="EY77" s="86">
        <f ca="1">Control!$C$7*Calculations!$C$82*INDEX('Monthly Data'!N:N,Calculations!$C$116+MOD(AI77,Calculations!$C$118))+Control!$C$7*Calculations!$C$83*INDEX('Monthly Data'!O:O,Calculations!$C$116+MOD(AI77,Calculations!$C$118))+Control!$C$7*Calculations!$C$84*INDEX('Monthly Data'!P:P,Calculations!$C$116+MOD(AI77,Calculations!$C$118))+Control!$C$7*Calculations!$C$85*INDEX('Monthly Data'!Q:Q,Calculations!$C$116+MOD(AI77,Calculations!$C$118))+(1-Control!$C$7*Calculations!$C$87)*INDEX('Monthly Data'!R:R,Calculations!$C$116+MOD(AI77,Calculations!$C$118))</f>
        <v>-3.8554137824290124E-2</v>
      </c>
      <c r="EZ77" s="86">
        <f ca="1">Control!$C$7*Calculations!$C$82*INDEX('Monthly Data'!N:N,Calculations!$C$116+MOD(AJ77,Calculations!$C$118))+Control!$C$7*Calculations!$C$83*INDEX('Monthly Data'!O:O,Calculations!$C$116+MOD(AJ77,Calculations!$C$118))+Control!$C$7*Calculations!$C$84*INDEX('Monthly Data'!P:P,Calculations!$C$116+MOD(AJ77,Calculations!$C$118))+Control!$C$7*Calculations!$C$85*INDEX('Monthly Data'!Q:Q,Calculations!$C$116+MOD(AJ77,Calculations!$C$118))+(1-Control!$C$7*Calculations!$C$87)*INDEX('Monthly Data'!R:R,Calculations!$C$116+MOD(AJ77,Calculations!$C$118))</f>
        <v>8.3814116887657771E-3</v>
      </c>
      <c r="FA77" s="86">
        <f ca="1">Control!$C$7*Calculations!$C$82*INDEX('Monthly Data'!N:N,Calculations!$C$116+MOD(AK77,Calculations!$C$118))+Control!$C$7*Calculations!$C$83*INDEX('Monthly Data'!O:O,Calculations!$C$116+MOD(AK77,Calculations!$C$118))+Control!$C$7*Calculations!$C$84*INDEX('Monthly Data'!P:P,Calculations!$C$116+MOD(AK77,Calculations!$C$118))+Control!$C$7*Calculations!$C$85*INDEX('Monthly Data'!Q:Q,Calculations!$C$116+MOD(AK77,Calculations!$C$118))+(1-Control!$C$7*Calculations!$C$87)*INDEX('Monthly Data'!R:R,Calculations!$C$116+MOD(AK77,Calculations!$C$118))</f>
        <v>-3.8554137824290124E-2</v>
      </c>
      <c r="FB77" s="86">
        <f ca="1">Control!$C$7*Calculations!$C$82*INDEX('Monthly Data'!N:N,Calculations!$C$116+MOD(AL77,Calculations!$C$118))+Control!$C$7*Calculations!$C$83*INDEX('Monthly Data'!O:O,Calculations!$C$116+MOD(AL77,Calculations!$C$118))+Control!$C$7*Calculations!$C$84*INDEX('Monthly Data'!P:P,Calculations!$C$116+MOD(AL77,Calculations!$C$118))+Control!$C$7*Calculations!$C$85*INDEX('Monthly Data'!Q:Q,Calculations!$C$116+MOD(AL77,Calculations!$C$118))+(1-Control!$C$7*Calculations!$C$87)*INDEX('Monthly Data'!R:R,Calculations!$C$116+MOD(AL77,Calculations!$C$118))</f>
        <v>-2.5168357537820856E-4</v>
      </c>
      <c r="FC77" s="86">
        <f ca="1">Control!$C$7*Calculations!$C$82*INDEX('Monthly Data'!N:N,Calculations!$C$116+MOD(AM77,Calculations!$C$118))+Control!$C$7*Calculations!$C$83*INDEX('Monthly Data'!O:O,Calculations!$C$116+MOD(AM77,Calculations!$C$118))+Control!$C$7*Calculations!$C$84*INDEX('Monthly Data'!P:P,Calculations!$C$116+MOD(AM77,Calculations!$C$118))+Control!$C$7*Calculations!$C$85*INDEX('Monthly Data'!Q:Q,Calculations!$C$116+MOD(AM77,Calculations!$C$118))+(1-Control!$C$7*Calculations!$C$87)*INDEX('Monthly Data'!R:R,Calculations!$C$116+MOD(AM77,Calculations!$C$118))</f>
        <v>1.8665061640915637E-2</v>
      </c>
      <c r="FD77" s="86">
        <f ca="1">Control!$C$7*Calculations!$C$82*INDEX('Monthly Data'!N:N,Calculations!$C$116+MOD(AN77,Calculations!$C$118))+Control!$C$7*Calculations!$C$83*INDEX('Monthly Data'!O:O,Calculations!$C$116+MOD(AN77,Calculations!$C$118))+Control!$C$7*Calculations!$C$84*INDEX('Monthly Data'!P:P,Calculations!$C$116+MOD(AN77,Calculations!$C$118))+Control!$C$7*Calculations!$C$85*INDEX('Monthly Data'!Q:Q,Calculations!$C$116+MOD(AN77,Calculations!$C$118))+(1-Control!$C$7*Calculations!$C$87)*INDEX('Monthly Data'!R:R,Calculations!$C$116+MOD(AN77,Calculations!$C$118))</f>
        <v>3.1070573055362403E-2</v>
      </c>
      <c r="FE77" s="86">
        <f ca="1">Control!$C$7*Calculations!$C$82*INDEX('Monthly Data'!N:N,Calculations!$C$116+MOD(AO77,Calculations!$C$118))+Control!$C$7*Calculations!$C$83*INDEX('Monthly Data'!O:O,Calculations!$C$116+MOD(AO77,Calculations!$C$118))+Control!$C$7*Calculations!$C$84*INDEX('Monthly Data'!P:P,Calculations!$C$116+MOD(AO77,Calculations!$C$118))+Control!$C$7*Calculations!$C$85*INDEX('Monthly Data'!Q:Q,Calculations!$C$116+MOD(AO77,Calculations!$C$118))+(1-Control!$C$7*Calculations!$C$87)*INDEX('Monthly Data'!R:R,Calculations!$C$116+MOD(AO77,Calculations!$C$118))</f>
        <v>9.5791276036140301E-3</v>
      </c>
      <c r="FF77" s="86">
        <f ca="1">Control!$C$7*Calculations!$C$82*INDEX('Monthly Data'!N:N,Calculations!$C$116+MOD(AP77,Calculations!$C$118))+Control!$C$7*Calculations!$C$83*INDEX('Monthly Data'!O:O,Calculations!$C$116+MOD(AP77,Calculations!$C$118))+Control!$C$7*Calculations!$C$84*INDEX('Monthly Data'!P:P,Calculations!$C$116+MOD(AP77,Calculations!$C$118))+Control!$C$7*Calculations!$C$85*INDEX('Monthly Data'!Q:Q,Calculations!$C$116+MOD(AP77,Calculations!$C$118))+(1-Control!$C$7*Calculations!$C$87)*INDEX('Monthly Data'!R:R,Calculations!$C$116+MOD(AP77,Calculations!$C$118))</f>
        <v>6.4539397490030407E-3</v>
      </c>
      <c r="FG77" s="86">
        <f ca="1">Control!$C$7*Calculations!$C$82*INDEX('Monthly Data'!N:N,Calculations!$C$116+MOD(AQ77,Calculations!$C$118))+Control!$C$7*Calculations!$C$83*INDEX('Monthly Data'!O:O,Calculations!$C$116+MOD(AQ77,Calculations!$C$118))+Control!$C$7*Calculations!$C$84*INDEX('Monthly Data'!P:P,Calculations!$C$116+MOD(AQ77,Calculations!$C$118))+Control!$C$7*Calculations!$C$85*INDEX('Monthly Data'!Q:Q,Calculations!$C$116+MOD(AQ77,Calculations!$C$118))+(1-Control!$C$7*Calculations!$C$87)*INDEX('Monthly Data'!R:R,Calculations!$C$116+MOD(AQ77,Calculations!$C$118))</f>
        <v>4.5132804118240749E-2</v>
      </c>
      <c r="FH77" s="86">
        <f ca="1">Control!$C$7*Calculations!$C$82*INDEX('Monthly Data'!N:N,Calculations!$C$116+MOD(AR77,Calculations!$C$118))+Control!$C$7*Calculations!$C$83*INDEX('Monthly Data'!O:O,Calculations!$C$116+MOD(AR77,Calculations!$C$118))+Control!$C$7*Calculations!$C$84*INDEX('Monthly Data'!P:P,Calculations!$C$116+MOD(AR77,Calculations!$C$118))+Control!$C$7*Calculations!$C$85*INDEX('Monthly Data'!Q:Q,Calculations!$C$116+MOD(AR77,Calculations!$C$118))+(1-Control!$C$7*Calculations!$C$87)*INDEX('Monthly Data'!R:R,Calculations!$C$116+MOD(AR77,Calculations!$C$118))</f>
        <v>-2.5168357537820856E-4</v>
      </c>
      <c r="FI77" s="86">
        <f ca="1">Control!$C$7*Calculations!$C$82*INDEX('Monthly Data'!N:N,Calculations!$C$116+MOD(AS77,Calculations!$C$118))+Control!$C$7*Calculations!$C$83*INDEX('Monthly Data'!O:O,Calculations!$C$116+MOD(AS77,Calculations!$C$118))+Control!$C$7*Calculations!$C$84*INDEX('Monthly Data'!P:P,Calculations!$C$116+MOD(AS77,Calculations!$C$118))+Control!$C$7*Calculations!$C$85*INDEX('Monthly Data'!Q:Q,Calculations!$C$116+MOD(AS77,Calculations!$C$118))+(1-Control!$C$7*Calculations!$C$87)*INDEX('Monthly Data'!R:R,Calculations!$C$116+MOD(AS77,Calculations!$C$118))</f>
        <v>1.7831091590102856E-2</v>
      </c>
      <c r="FJ77" s="86">
        <f ca="1">Control!$C$7*Calculations!$C$82*INDEX('Monthly Data'!N:N,Calculations!$C$116+MOD(AT77,Calculations!$C$118))+Control!$C$7*Calculations!$C$83*INDEX('Monthly Data'!O:O,Calculations!$C$116+MOD(AT77,Calculations!$C$118))+Control!$C$7*Calculations!$C$84*INDEX('Monthly Data'!P:P,Calculations!$C$116+MOD(AT77,Calculations!$C$118))+Control!$C$7*Calculations!$C$85*INDEX('Monthly Data'!Q:Q,Calculations!$C$116+MOD(AT77,Calculations!$C$118))+(1-Control!$C$7*Calculations!$C$87)*INDEX('Monthly Data'!R:R,Calculations!$C$116+MOD(AT77,Calculations!$C$118))</f>
        <v>-3.9863250714949353E-2</v>
      </c>
      <c r="FK77" s="86">
        <f ca="1">Control!$C$7*Calculations!$C$82*INDEX('Monthly Data'!N:N,Calculations!$C$116+MOD(AU77,Calculations!$C$118))+Control!$C$7*Calculations!$C$83*INDEX('Monthly Data'!O:O,Calculations!$C$116+MOD(AU77,Calculations!$C$118))+Control!$C$7*Calculations!$C$84*INDEX('Monthly Data'!P:P,Calculations!$C$116+MOD(AU77,Calculations!$C$118))+Control!$C$7*Calculations!$C$85*INDEX('Monthly Data'!Q:Q,Calculations!$C$116+MOD(AU77,Calculations!$C$118))+(1-Control!$C$7*Calculations!$C$87)*INDEX('Monthly Data'!R:R,Calculations!$C$116+MOD(AU77,Calculations!$C$118))</f>
        <v>1.1702576456120543E-2</v>
      </c>
      <c r="FL77" s="86">
        <f ca="1">Control!$C$7*Calculations!$C$82*INDEX('Monthly Data'!N:N,Calculations!$C$116+MOD(AV77,Calculations!$C$118))+Control!$C$7*Calculations!$C$83*INDEX('Monthly Data'!O:O,Calculations!$C$116+MOD(AV77,Calculations!$C$118))+Control!$C$7*Calculations!$C$84*INDEX('Monthly Data'!P:P,Calculations!$C$116+MOD(AV77,Calculations!$C$118))+Control!$C$7*Calculations!$C$85*INDEX('Monthly Data'!Q:Q,Calculations!$C$116+MOD(AV77,Calculations!$C$118))+(1-Control!$C$7*Calculations!$C$87)*INDEX('Monthly Data'!R:R,Calculations!$C$116+MOD(AV77,Calculations!$C$118))</f>
        <v>5.8868730207813358E-3</v>
      </c>
      <c r="FM77" s="86">
        <f ca="1">Control!$C$7*Calculations!$C$82*INDEX('Monthly Data'!N:N,Calculations!$C$116+MOD(AW77,Calculations!$C$118))+Control!$C$7*Calculations!$C$83*INDEX('Monthly Data'!O:O,Calculations!$C$116+MOD(AW77,Calculations!$C$118))+Control!$C$7*Calculations!$C$84*INDEX('Monthly Data'!P:P,Calculations!$C$116+MOD(AW77,Calculations!$C$118))+Control!$C$7*Calculations!$C$85*INDEX('Monthly Data'!Q:Q,Calculations!$C$116+MOD(AW77,Calculations!$C$118))+(1-Control!$C$7*Calculations!$C$87)*INDEX('Monthly Data'!R:R,Calculations!$C$116+MOD(AW77,Calculations!$C$118))</f>
        <v>3.5231336013669103E-2</v>
      </c>
      <c r="FN77" s="86">
        <f ca="1">Control!$C$7*Calculations!$C$82*INDEX('Monthly Data'!N:N,Calculations!$C$116+MOD(AX77,Calculations!$C$118))+Control!$C$7*Calculations!$C$83*INDEX('Monthly Data'!O:O,Calculations!$C$116+MOD(AX77,Calculations!$C$118))+Control!$C$7*Calculations!$C$84*INDEX('Monthly Data'!P:P,Calculations!$C$116+MOD(AX77,Calculations!$C$118))+Control!$C$7*Calculations!$C$85*INDEX('Monthly Data'!Q:Q,Calculations!$C$116+MOD(AX77,Calculations!$C$118))+(1-Control!$C$7*Calculations!$C$87)*INDEX('Monthly Data'!R:R,Calculations!$C$116+MOD(AX77,Calculations!$C$118))</f>
        <v>-1.4213734788548189E-2</v>
      </c>
      <c r="FO77" s="86">
        <f ca="1">Control!$C$7*Calculations!$C$82*INDEX('Monthly Data'!N:N,Calculations!$C$116+MOD(AY77,Calculations!$C$118))+Control!$C$7*Calculations!$C$83*INDEX('Monthly Data'!O:O,Calculations!$C$116+MOD(AY77,Calculations!$C$118))+Control!$C$7*Calculations!$C$84*INDEX('Monthly Data'!P:P,Calculations!$C$116+MOD(AY77,Calculations!$C$118))+Control!$C$7*Calculations!$C$85*INDEX('Monthly Data'!Q:Q,Calculations!$C$116+MOD(AY77,Calculations!$C$118))+(1-Control!$C$7*Calculations!$C$87)*INDEX('Monthly Data'!R:R,Calculations!$C$116+MOD(AY77,Calculations!$C$118))</f>
        <v>4.089189590407355E-3</v>
      </c>
      <c r="FP77" s="86">
        <f ca="1">Control!$C$7*Calculations!$C$82*INDEX('Monthly Data'!N:N,Calculations!$C$116+MOD(AZ77,Calculations!$C$118))+Control!$C$7*Calculations!$C$83*INDEX('Monthly Data'!O:O,Calculations!$C$116+MOD(AZ77,Calculations!$C$118))+Control!$C$7*Calculations!$C$84*INDEX('Monthly Data'!P:P,Calculations!$C$116+MOD(AZ77,Calculations!$C$118))+Control!$C$7*Calculations!$C$85*INDEX('Monthly Data'!Q:Q,Calculations!$C$116+MOD(AZ77,Calculations!$C$118))+(1-Control!$C$7*Calculations!$C$87)*INDEX('Monthly Data'!R:R,Calculations!$C$116+MOD(AZ77,Calculations!$C$118))</f>
        <v>3.9251937367756782E-3</v>
      </c>
      <c r="FQ77" s="86">
        <f ca="1">Control!$C$7*Calculations!$C$82*INDEX('Monthly Data'!N:N,Calculations!$C$116+MOD(BA77,Calculations!$C$118))+Control!$C$7*Calculations!$C$83*INDEX('Monthly Data'!O:O,Calculations!$C$116+MOD(BA77,Calculations!$C$118))+Control!$C$7*Calculations!$C$84*INDEX('Monthly Data'!P:P,Calculations!$C$116+MOD(BA77,Calculations!$C$118))+Control!$C$7*Calculations!$C$85*INDEX('Monthly Data'!Q:Q,Calculations!$C$116+MOD(BA77,Calculations!$C$118))+(1-Control!$C$7*Calculations!$C$87)*INDEX('Monthly Data'!R:R,Calculations!$C$116+MOD(BA77,Calculations!$C$118))</f>
        <v>1.7484305259657981E-2</v>
      </c>
      <c r="FR77" s="86">
        <f ca="1">Control!$C$7*Calculations!$C$82*INDEX('Monthly Data'!N:N,Calculations!$C$116+MOD(BB77,Calculations!$C$118))+Control!$C$7*Calculations!$C$83*INDEX('Monthly Data'!O:O,Calculations!$C$116+MOD(BB77,Calculations!$C$118))+Control!$C$7*Calculations!$C$84*INDEX('Monthly Data'!P:P,Calculations!$C$116+MOD(BB77,Calculations!$C$118))+Control!$C$7*Calculations!$C$85*INDEX('Monthly Data'!Q:Q,Calculations!$C$116+MOD(BB77,Calculations!$C$118))+(1-Control!$C$7*Calculations!$C$87)*INDEX('Monthly Data'!R:R,Calculations!$C$116+MOD(BB77,Calculations!$C$118))</f>
        <v>5.1972609868760735E-3</v>
      </c>
      <c r="FS77" s="86">
        <f ca="1">Control!$C$7*Calculations!$C$82*INDEX('Monthly Data'!N:N,Calculations!$C$116+MOD(BC77,Calculations!$C$118))+Control!$C$7*Calculations!$C$83*INDEX('Monthly Data'!O:O,Calculations!$C$116+MOD(BC77,Calculations!$C$118))+Control!$C$7*Calculations!$C$84*INDEX('Monthly Data'!P:P,Calculations!$C$116+MOD(BC77,Calculations!$C$118))+Control!$C$7*Calculations!$C$85*INDEX('Monthly Data'!Q:Q,Calculations!$C$116+MOD(BC77,Calculations!$C$118))+(1-Control!$C$7*Calculations!$C$87)*INDEX('Monthly Data'!R:R,Calculations!$C$116+MOD(BC77,Calculations!$C$118))</f>
        <v>3.6332715283247441E-2</v>
      </c>
      <c r="FT77" s="86">
        <f ca="1">Control!$C$7*Calculations!$C$82*INDEX('Monthly Data'!N:N,Calculations!$C$116+MOD(BD77,Calculations!$C$118))+Control!$C$7*Calculations!$C$83*INDEX('Monthly Data'!O:O,Calculations!$C$116+MOD(BD77,Calculations!$C$118))+Control!$C$7*Calculations!$C$84*INDEX('Monthly Data'!P:P,Calculations!$C$116+MOD(BD77,Calculations!$C$118))+Control!$C$7*Calculations!$C$85*INDEX('Monthly Data'!Q:Q,Calculations!$C$116+MOD(BD77,Calculations!$C$118))+(1-Control!$C$7*Calculations!$C$87)*INDEX('Monthly Data'!R:R,Calculations!$C$116+MOD(BD77,Calculations!$C$118))</f>
        <v>3.8809817903524786E-2</v>
      </c>
      <c r="FU77" s="86">
        <f ca="1">Control!$C$7*Calculations!$C$82*INDEX('Monthly Data'!N:N,Calculations!$C$116+MOD(BE77,Calculations!$C$118))+Control!$C$7*Calculations!$C$83*INDEX('Monthly Data'!O:O,Calculations!$C$116+MOD(BE77,Calculations!$C$118))+Control!$C$7*Calculations!$C$84*INDEX('Monthly Data'!P:P,Calculations!$C$116+MOD(BE77,Calculations!$C$118))+Control!$C$7*Calculations!$C$85*INDEX('Monthly Data'!Q:Q,Calculations!$C$116+MOD(BE77,Calculations!$C$118))+(1-Control!$C$7*Calculations!$C$87)*INDEX('Monthly Data'!R:R,Calculations!$C$116+MOD(BE77,Calculations!$C$118))</f>
        <v>1.3891563624307685E-2</v>
      </c>
      <c r="FV77" s="86">
        <f ca="1">Control!$C$7*Calculations!$C$82*INDEX('Monthly Data'!N:N,Calculations!$C$116+MOD(BF77,Calculations!$C$118))+Control!$C$7*Calculations!$C$83*INDEX('Monthly Data'!O:O,Calculations!$C$116+MOD(BF77,Calculations!$C$118))+Control!$C$7*Calculations!$C$84*INDEX('Monthly Data'!P:P,Calculations!$C$116+MOD(BF77,Calculations!$C$118))+Control!$C$7*Calculations!$C$85*INDEX('Monthly Data'!Q:Q,Calculations!$C$116+MOD(BF77,Calculations!$C$118))+(1-Control!$C$7*Calculations!$C$87)*INDEX('Monthly Data'!R:R,Calculations!$C$116+MOD(BF77,Calculations!$C$118))</f>
        <v>-9.5555592256394619E-3</v>
      </c>
      <c r="FW77" s="86">
        <f ca="1">Control!$C$7*Calculations!$C$82*INDEX('Monthly Data'!N:N,Calculations!$C$116+MOD(BG77,Calculations!$C$118))+Control!$C$7*Calculations!$C$83*INDEX('Monthly Data'!O:O,Calculations!$C$116+MOD(BG77,Calculations!$C$118))+Control!$C$7*Calculations!$C$84*INDEX('Monthly Data'!P:P,Calculations!$C$116+MOD(BG77,Calculations!$C$118))+Control!$C$7*Calculations!$C$85*INDEX('Monthly Data'!Q:Q,Calculations!$C$116+MOD(BG77,Calculations!$C$118))+(1-Control!$C$7*Calculations!$C$87)*INDEX('Monthly Data'!R:R,Calculations!$C$116+MOD(BG77,Calculations!$C$118))</f>
        <v>6.1009361253630504E-2</v>
      </c>
      <c r="FX77" s="86">
        <f ca="1">Control!$C$7*Calculations!$C$82*INDEX('Monthly Data'!N:N,Calculations!$C$116+MOD(BH77,Calculations!$C$118))+Control!$C$7*Calculations!$C$83*INDEX('Monthly Data'!O:O,Calculations!$C$116+MOD(BH77,Calculations!$C$118))+Control!$C$7*Calculations!$C$84*INDEX('Monthly Data'!P:P,Calculations!$C$116+MOD(BH77,Calculations!$C$118))+Control!$C$7*Calculations!$C$85*INDEX('Monthly Data'!Q:Q,Calculations!$C$116+MOD(BH77,Calculations!$C$118))+(1-Control!$C$7*Calculations!$C$87)*INDEX('Monthly Data'!R:R,Calculations!$C$116+MOD(BH77,Calculations!$C$118))</f>
        <v>-3.8875517825435772E-3</v>
      </c>
      <c r="FY77" s="86">
        <f ca="1">Control!$C$7*Calculations!$C$82*INDEX('Monthly Data'!N:N,Calculations!$C$116+MOD(BI77,Calculations!$C$118))+Control!$C$7*Calculations!$C$83*INDEX('Monthly Data'!O:O,Calculations!$C$116+MOD(BI77,Calculations!$C$118))+Control!$C$7*Calculations!$C$84*INDEX('Monthly Data'!P:P,Calculations!$C$116+MOD(BI77,Calculations!$C$118))+Control!$C$7*Calculations!$C$85*INDEX('Monthly Data'!Q:Q,Calculations!$C$116+MOD(BI77,Calculations!$C$118))+(1-Control!$C$7*Calculations!$C$87)*INDEX('Monthly Data'!R:R,Calculations!$C$116+MOD(BI77,Calculations!$C$118))</f>
        <v>1.7599621212565995E-2</v>
      </c>
      <c r="FZ77" s="86">
        <f ca="1">Control!$C$7*Calculations!$C$82*INDEX('Monthly Data'!N:N,Calculations!$C$116+MOD(BJ77,Calculations!$C$118))+Control!$C$7*Calculations!$C$83*INDEX('Monthly Data'!O:O,Calculations!$C$116+MOD(BJ77,Calculations!$C$118))+Control!$C$7*Calculations!$C$84*INDEX('Monthly Data'!P:P,Calculations!$C$116+MOD(BJ77,Calculations!$C$118))+Control!$C$7*Calculations!$C$85*INDEX('Monthly Data'!Q:Q,Calculations!$C$116+MOD(BJ77,Calculations!$C$118))+(1-Control!$C$7*Calculations!$C$87)*INDEX('Monthly Data'!R:R,Calculations!$C$116+MOD(BJ77,Calculations!$C$118))</f>
        <v>-3.8554137824290124E-2</v>
      </c>
      <c r="GA77" s="86">
        <f ca="1">Control!$C$7*Calculations!$C$82*INDEX('Monthly Data'!N:N,Calculations!$C$116+MOD(BK77,Calculations!$C$118))+Control!$C$7*Calculations!$C$83*INDEX('Monthly Data'!O:O,Calculations!$C$116+MOD(BK77,Calculations!$C$118))+Control!$C$7*Calculations!$C$84*INDEX('Monthly Data'!P:P,Calculations!$C$116+MOD(BK77,Calculations!$C$118))+Control!$C$7*Calculations!$C$85*INDEX('Monthly Data'!Q:Q,Calculations!$C$116+MOD(BK77,Calculations!$C$118))+(1-Control!$C$7*Calculations!$C$87)*INDEX('Monthly Data'!R:R,Calculations!$C$116+MOD(BK77,Calculations!$C$118))</f>
        <v>2.4722579420195831E-2</v>
      </c>
      <c r="GB77" s="86">
        <f ca="1">Control!$C$7*Calculations!$C$82*INDEX('Monthly Data'!N:N,Calculations!$C$116+MOD(BL77,Calculations!$C$118))+Control!$C$7*Calculations!$C$83*INDEX('Monthly Data'!O:O,Calculations!$C$116+MOD(BL77,Calculations!$C$118))+Control!$C$7*Calculations!$C$84*INDEX('Monthly Data'!P:P,Calculations!$C$116+MOD(BL77,Calculations!$C$118))+Control!$C$7*Calculations!$C$85*INDEX('Monthly Data'!Q:Q,Calculations!$C$116+MOD(BL77,Calculations!$C$118))+(1-Control!$C$7*Calculations!$C$87)*INDEX('Monthly Data'!R:R,Calculations!$C$116+MOD(BL77,Calculations!$C$118))</f>
        <v>2.4842166689046628E-2</v>
      </c>
      <c r="GC77" s="86">
        <f ca="1">Control!$C$7*Calculations!$C$82*INDEX('Monthly Data'!N:N,Calculations!$C$116+MOD(BM77,Calculations!$C$118))+Control!$C$7*Calculations!$C$83*INDEX('Monthly Data'!O:O,Calculations!$C$116+MOD(BM77,Calculations!$C$118))+Control!$C$7*Calculations!$C$84*INDEX('Monthly Data'!P:P,Calculations!$C$116+MOD(BM77,Calculations!$C$118))+Control!$C$7*Calculations!$C$85*INDEX('Monthly Data'!Q:Q,Calculations!$C$116+MOD(BM77,Calculations!$C$118))+(1-Control!$C$7*Calculations!$C$87)*INDEX('Monthly Data'!R:R,Calculations!$C$116+MOD(BM77,Calculations!$C$118))</f>
        <v>1.0415351832335435E-2</v>
      </c>
      <c r="GD77" s="86">
        <f ca="1">Control!$C$7*Calculations!$C$82*INDEX('Monthly Data'!N:N,Calculations!$C$116+MOD(BN77,Calculations!$C$118))+Control!$C$7*Calculations!$C$83*INDEX('Monthly Data'!O:O,Calculations!$C$116+MOD(BN77,Calculations!$C$118))+Control!$C$7*Calculations!$C$84*INDEX('Monthly Data'!P:P,Calculations!$C$116+MOD(BN77,Calculations!$C$118))+Control!$C$7*Calculations!$C$85*INDEX('Monthly Data'!Q:Q,Calculations!$C$116+MOD(BN77,Calculations!$C$118))+(1-Control!$C$7*Calculations!$C$87)*INDEX('Monthly Data'!R:R,Calculations!$C$116+MOD(BN77,Calculations!$C$118))</f>
        <v>-7.8872955230675015E-3</v>
      </c>
      <c r="GE77" s="86">
        <f ca="1">Control!$C$7*Calculations!$C$82*INDEX('Monthly Data'!N:N,Calculations!$C$116+MOD(BO77,Calculations!$C$118))+Control!$C$7*Calculations!$C$83*INDEX('Monthly Data'!O:O,Calculations!$C$116+MOD(BO77,Calculations!$C$118))+Control!$C$7*Calculations!$C$84*INDEX('Monthly Data'!P:P,Calculations!$C$116+MOD(BO77,Calculations!$C$118))+Control!$C$7*Calculations!$C$85*INDEX('Monthly Data'!Q:Q,Calculations!$C$116+MOD(BO77,Calculations!$C$118))+(1-Control!$C$7*Calculations!$C$87)*INDEX('Monthly Data'!R:R,Calculations!$C$116+MOD(BO77,Calculations!$C$118))</f>
        <v>8.4240675975201049E-3</v>
      </c>
      <c r="GF77" s="86">
        <f ca="1">Control!$C$7*Calculations!$C$82*INDEX('Monthly Data'!N:N,Calculations!$C$116+MOD(BP77,Calculations!$C$118))+Control!$C$7*Calculations!$C$83*INDEX('Monthly Data'!O:O,Calculations!$C$116+MOD(BP77,Calculations!$C$118))+Control!$C$7*Calculations!$C$84*INDEX('Monthly Data'!P:P,Calculations!$C$116+MOD(BP77,Calculations!$C$118))+Control!$C$7*Calculations!$C$85*INDEX('Monthly Data'!Q:Q,Calculations!$C$116+MOD(BP77,Calculations!$C$118))+(1-Control!$C$7*Calculations!$C$87)*INDEX('Monthly Data'!R:R,Calculations!$C$116+MOD(BP77,Calculations!$C$118))</f>
        <v>3.7596120283497965E-2</v>
      </c>
      <c r="GG77" s="86">
        <f ca="1">Control!$C$7*Calculations!$C$82*INDEX('Monthly Data'!N:N,Calculations!$C$116+MOD(BQ77,Calculations!$C$118))+Control!$C$7*Calculations!$C$83*INDEX('Monthly Data'!O:O,Calculations!$C$116+MOD(BQ77,Calculations!$C$118))+Control!$C$7*Calculations!$C$84*INDEX('Monthly Data'!P:P,Calculations!$C$116+MOD(BQ77,Calculations!$C$118))+Control!$C$7*Calculations!$C$85*INDEX('Monthly Data'!Q:Q,Calculations!$C$116+MOD(BQ77,Calculations!$C$118))+(1-Control!$C$7*Calculations!$C$87)*INDEX('Monthly Data'!R:R,Calculations!$C$116+MOD(BQ77,Calculations!$C$118))</f>
        <v>3.8809817903524786E-2</v>
      </c>
      <c r="GH77" s="86">
        <f ca="1">Control!$C$7*Calculations!$C$82*INDEX('Monthly Data'!N:N,Calculations!$C$116+MOD(BR77,Calculations!$C$118))+Control!$C$7*Calculations!$C$83*INDEX('Monthly Data'!O:O,Calculations!$C$116+MOD(BR77,Calculations!$C$118))+Control!$C$7*Calculations!$C$84*INDEX('Monthly Data'!P:P,Calculations!$C$116+MOD(BR77,Calculations!$C$118))+Control!$C$7*Calculations!$C$85*INDEX('Monthly Data'!Q:Q,Calculations!$C$116+MOD(BR77,Calculations!$C$118))+(1-Control!$C$7*Calculations!$C$87)*INDEX('Monthly Data'!R:R,Calculations!$C$116+MOD(BR77,Calculations!$C$118))</f>
        <v>-6.1115617667135171E-2</v>
      </c>
      <c r="GI77" s="86">
        <f ca="1">Control!$C$7*Calculations!$C$82*INDEX('Monthly Data'!N:N,Calculations!$C$116+MOD(BS77,Calculations!$C$118))+Control!$C$7*Calculations!$C$83*INDEX('Monthly Data'!O:O,Calculations!$C$116+MOD(BS77,Calculations!$C$118))+Control!$C$7*Calculations!$C$84*INDEX('Monthly Data'!P:P,Calculations!$C$116+MOD(BS77,Calculations!$C$118))+Control!$C$7*Calculations!$C$85*INDEX('Monthly Data'!Q:Q,Calculations!$C$116+MOD(BS77,Calculations!$C$118))+(1-Control!$C$7*Calculations!$C$87)*INDEX('Monthly Data'!R:R,Calculations!$C$116+MOD(BS77,Calculations!$C$118))</f>
        <v>4.2795950888382334E-3</v>
      </c>
      <c r="GJ77" s="86">
        <f ca="1">Control!$C$7*Calculations!$C$82*INDEX('Monthly Data'!N:N,Calculations!$C$116+MOD(BT77,Calculations!$C$118))+Control!$C$7*Calculations!$C$83*INDEX('Monthly Data'!O:O,Calculations!$C$116+MOD(BT77,Calculations!$C$118))+Control!$C$7*Calculations!$C$84*INDEX('Monthly Data'!P:P,Calculations!$C$116+MOD(BT77,Calculations!$C$118))+Control!$C$7*Calculations!$C$85*INDEX('Monthly Data'!Q:Q,Calculations!$C$116+MOD(BT77,Calculations!$C$118))+(1-Control!$C$7*Calculations!$C$87)*INDEX('Monthly Data'!R:R,Calculations!$C$116+MOD(BT77,Calculations!$C$118))</f>
        <v>1.3423979074716584E-2</v>
      </c>
      <c r="GK77" s="86">
        <f ca="1">Control!$C$7*Calculations!$C$82*INDEX('Monthly Data'!N:N,Calculations!$C$116+MOD(BU77,Calculations!$C$118))+Control!$C$7*Calculations!$C$83*INDEX('Monthly Data'!O:O,Calculations!$C$116+MOD(BU77,Calculations!$C$118))+Control!$C$7*Calculations!$C$84*INDEX('Monthly Data'!P:P,Calculations!$C$116+MOD(BU77,Calculations!$C$118))+Control!$C$7*Calculations!$C$85*INDEX('Monthly Data'!Q:Q,Calculations!$C$116+MOD(BU77,Calculations!$C$118))+(1-Control!$C$7*Calculations!$C$87)*INDEX('Monthly Data'!R:R,Calculations!$C$116+MOD(BU77,Calculations!$C$118))</f>
        <v>1.7831091590102856E-2</v>
      </c>
      <c r="GL77" s="86">
        <f ca="1">Control!$C$7*Calculations!$C$82*INDEX('Monthly Data'!N:N,Calculations!$C$116+MOD(BV77,Calculations!$C$118))+Control!$C$7*Calculations!$C$83*INDEX('Monthly Data'!O:O,Calculations!$C$116+MOD(BV77,Calculations!$C$118))+Control!$C$7*Calculations!$C$84*INDEX('Monthly Data'!P:P,Calculations!$C$116+MOD(BV77,Calculations!$C$118))+Control!$C$7*Calculations!$C$85*INDEX('Monthly Data'!Q:Q,Calculations!$C$116+MOD(BV77,Calculations!$C$118))+(1-Control!$C$7*Calculations!$C$87)*INDEX('Monthly Data'!R:R,Calculations!$C$116+MOD(BV77,Calculations!$C$118))</f>
        <v>4.2795950888382334E-3</v>
      </c>
      <c r="GM77" s="86">
        <f ca="1">Control!$C$7*Calculations!$C$82*INDEX('Monthly Data'!N:N,Calculations!$C$116+MOD(BW77,Calculations!$C$118))+Control!$C$7*Calculations!$C$83*INDEX('Monthly Data'!O:O,Calculations!$C$116+MOD(BW77,Calculations!$C$118))+Control!$C$7*Calculations!$C$84*INDEX('Monthly Data'!P:P,Calculations!$C$116+MOD(BW77,Calculations!$C$118))+Control!$C$7*Calculations!$C$85*INDEX('Monthly Data'!Q:Q,Calculations!$C$116+MOD(BW77,Calculations!$C$118))+(1-Control!$C$7*Calculations!$C$87)*INDEX('Monthly Data'!R:R,Calculations!$C$116+MOD(BW77,Calculations!$C$118))</f>
        <v>-9.8327855560634558E-3</v>
      </c>
      <c r="GN77" s="86">
        <f ca="1">Control!$C$7*Calculations!$C$82*INDEX('Monthly Data'!N:N,Calculations!$C$116+MOD(BX77,Calculations!$C$118))+Control!$C$7*Calculations!$C$83*INDEX('Monthly Data'!O:O,Calculations!$C$116+MOD(BX77,Calculations!$C$118))+Control!$C$7*Calculations!$C$84*INDEX('Monthly Data'!P:P,Calculations!$C$116+MOD(BX77,Calculations!$C$118))+Control!$C$7*Calculations!$C$85*INDEX('Monthly Data'!Q:Q,Calculations!$C$116+MOD(BX77,Calculations!$C$118))+(1-Control!$C$7*Calculations!$C$87)*INDEX('Monthly Data'!R:R,Calculations!$C$116+MOD(BX77,Calculations!$C$118))</f>
        <v>2.9708469559001142E-2</v>
      </c>
      <c r="GO77" s="86">
        <f ca="1">Control!$C$7*Calculations!$C$82*INDEX('Monthly Data'!N:N,Calculations!$C$116+MOD(BY77,Calculations!$C$118))+Control!$C$7*Calculations!$C$83*INDEX('Monthly Data'!O:O,Calculations!$C$116+MOD(BY77,Calculations!$C$118))+Control!$C$7*Calculations!$C$84*INDEX('Monthly Data'!P:P,Calculations!$C$116+MOD(BY77,Calculations!$C$118))+Control!$C$7*Calculations!$C$85*INDEX('Monthly Data'!Q:Q,Calculations!$C$116+MOD(BY77,Calculations!$C$118))+(1-Control!$C$7*Calculations!$C$87)*INDEX('Monthly Data'!R:R,Calculations!$C$116+MOD(BY77,Calculations!$C$118))</f>
        <v>3.6332715283247441E-2</v>
      </c>
      <c r="GP77" s="86">
        <f ca="1">Control!$C$7*Calculations!$C$82*INDEX('Monthly Data'!N:N,Calculations!$C$116+MOD(BZ77,Calculations!$C$118))+Control!$C$7*Calculations!$C$83*INDEX('Monthly Data'!O:O,Calculations!$C$116+MOD(BZ77,Calculations!$C$118))+Control!$C$7*Calculations!$C$84*INDEX('Monthly Data'!P:P,Calculations!$C$116+MOD(BZ77,Calculations!$C$118))+Control!$C$7*Calculations!$C$85*INDEX('Monthly Data'!Q:Q,Calculations!$C$116+MOD(BZ77,Calculations!$C$118))+(1-Control!$C$7*Calculations!$C$87)*INDEX('Monthly Data'!R:R,Calculations!$C$116+MOD(BZ77,Calculations!$C$118))</f>
        <v>3.7596120283497965E-2</v>
      </c>
      <c r="GQ77" s="86">
        <f ca="1">Control!$C$7*Calculations!$C$82*INDEX('Monthly Data'!N:N,Calculations!$C$116+MOD(CA77,Calculations!$C$118))+Control!$C$7*Calculations!$C$83*INDEX('Monthly Data'!O:O,Calculations!$C$116+MOD(CA77,Calculations!$C$118))+Control!$C$7*Calculations!$C$84*INDEX('Monthly Data'!P:P,Calculations!$C$116+MOD(CA77,Calculations!$C$118))+Control!$C$7*Calculations!$C$85*INDEX('Monthly Data'!Q:Q,Calculations!$C$116+MOD(CA77,Calculations!$C$118))+(1-Control!$C$7*Calculations!$C$87)*INDEX('Monthly Data'!R:R,Calculations!$C$116+MOD(CA77,Calculations!$C$118))</f>
        <v>-2.5168357537820856E-4</v>
      </c>
      <c r="GR77" s="86">
        <f ca="1">Control!$C$7*Calculations!$C$82*INDEX('Monthly Data'!N:N,Calculations!$C$116+MOD(CB77,Calculations!$C$118))+Control!$C$7*Calculations!$C$83*INDEX('Monthly Data'!O:O,Calculations!$C$116+MOD(CB77,Calculations!$C$118))+Control!$C$7*Calculations!$C$84*INDEX('Monthly Data'!P:P,Calculations!$C$116+MOD(CB77,Calculations!$C$118))+Control!$C$7*Calculations!$C$85*INDEX('Monthly Data'!Q:Q,Calculations!$C$116+MOD(CB77,Calculations!$C$118))+(1-Control!$C$7*Calculations!$C$87)*INDEX('Monthly Data'!R:R,Calculations!$C$116+MOD(CB77,Calculations!$C$118))</f>
        <v>2.5790695379256122E-2</v>
      </c>
      <c r="GS77" s="86">
        <f ca="1">Control!$C$7*Calculations!$C$82*INDEX('Monthly Data'!N:N,Calculations!$C$116+MOD(CC77,Calculations!$C$118))+Control!$C$7*Calculations!$C$83*INDEX('Monthly Data'!O:O,Calculations!$C$116+MOD(CC77,Calculations!$C$118))+Control!$C$7*Calculations!$C$84*INDEX('Monthly Data'!P:P,Calculations!$C$116+MOD(CC77,Calculations!$C$118))+Control!$C$7*Calculations!$C$85*INDEX('Monthly Data'!Q:Q,Calculations!$C$116+MOD(CC77,Calculations!$C$118))+(1-Control!$C$7*Calculations!$C$87)*INDEX('Monthly Data'!R:R,Calculations!$C$116+MOD(CC77,Calculations!$C$118))</f>
        <v>-7.5539743260223157E-3</v>
      </c>
      <c r="GT77" s="86">
        <f ca="1">Control!$C$7*Calculations!$C$82*INDEX('Monthly Data'!N:N,Calculations!$C$116+MOD(CD77,Calculations!$C$118))+Control!$C$7*Calculations!$C$83*INDEX('Monthly Data'!O:O,Calculations!$C$116+MOD(CD77,Calculations!$C$118))+Control!$C$7*Calculations!$C$84*INDEX('Monthly Data'!P:P,Calculations!$C$116+MOD(CD77,Calculations!$C$118))+Control!$C$7*Calculations!$C$85*INDEX('Monthly Data'!Q:Q,Calculations!$C$116+MOD(CD77,Calculations!$C$118))+(1-Control!$C$7*Calculations!$C$87)*INDEX('Monthly Data'!R:R,Calculations!$C$116+MOD(CD77,Calculations!$C$118))</f>
        <v>7.5897487599915015E-3</v>
      </c>
      <c r="GU77" s="86">
        <f ca="1">Control!$C$7*Calculations!$C$82*INDEX('Monthly Data'!N:N,Calculations!$C$116+MOD(CE77,Calculations!$C$118))+Control!$C$7*Calculations!$C$83*INDEX('Monthly Data'!O:O,Calculations!$C$116+MOD(CE77,Calculations!$C$118))+Control!$C$7*Calculations!$C$84*INDEX('Monthly Data'!P:P,Calculations!$C$116+MOD(CE77,Calculations!$C$118))+Control!$C$7*Calculations!$C$85*INDEX('Monthly Data'!Q:Q,Calculations!$C$116+MOD(CE77,Calculations!$C$118))+(1-Control!$C$7*Calculations!$C$87)*INDEX('Monthly Data'!R:R,Calculations!$C$116+MOD(CE77,Calculations!$C$118))</f>
        <v>9.5791276036140301E-3</v>
      </c>
      <c r="GV77" s="86">
        <f ca="1">Control!$C$7*Calculations!$C$82*INDEX('Monthly Data'!N:N,Calculations!$C$116+MOD(CF77,Calculations!$C$118))+Control!$C$7*Calculations!$C$83*INDEX('Monthly Data'!O:O,Calculations!$C$116+MOD(CF77,Calculations!$C$118))+Control!$C$7*Calculations!$C$84*INDEX('Monthly Data'!P:P,Calculations!$C$116+MOD(CF77,Calculations!$C$118))+Control!$C$7*Calculations!$C$85*INDEX('Monthly Data'!Q:Q,Calculations!$C$116+MOD(CF77,Calculations!$C$118))+(1-Control!$C$7*Calculations!$C$87)*INDEX('Monthly Data'!R:R,Calculations!$C$116+MOD(CF77,Calculations!$C$118))</f>
        <v>2.4470405846852006E-3</v>
      </c>
      <c r="GW77" s="86">
        <f ca="1">Control!$C$7*Calculations!$C$82*INDEX('Monthly Data'!N:N,Calculations!$C$116+MOD(CG77,Calculations!$C$118))+Control!$C$7*Calculations!$C$83*INDEX('Monthly Data'!O:O,Calculations!$C$116+MOD(CG77,Calculations!$C$118))+Control!$C$7*Calculations!$C$84*INDEX('Monthly Data'!P:P,Calculations!$C$116+MOD(CG77,Calculations!$C$118))+Control!$C$7*Calculations!$C$85*INDEX('Monthly Data'!Q:Q,Calculations!$C$116+MOD(CG77,Calculations!$C$118))+(1-Control!$C$7*Calculations!$C$87)*INDEX('Monthly Data'!R:R,Calculations!$C$116+MOD(CG77,Calculations!$C$118))</f>
        <v>4.089189590407355E-3</v>
      </c>
      <c r="GX77" s="86">
        <f ca="1">Control!$C$7*Calculations!$C$82*INDEX('Monthly Data'!N:N,Calculations!$C$116+MOD(CH77,Calculations!$C$118))+Control!$C$7*Calculations!$C$83*INDEX('Monthly Data'!O:O,Calculations!$C$116+MOD(CH77,Calculations!$C$118))+Control!$C$7*Calculations!$C$84*INDEX('Monthly Data'!P:P,Calculations!$C$116+MOD(CH77,Calculations!$C$118))+Control!$C$7*Calculations!$C$85*INDEX('Monthly Data'!Q:Q,Calculations!$C$116+MOD(CH77,Calculations!$C$118))+(1-Control!$C$7*Calculations!$C$87)*INDEX('Monthly Data'!R:R,Calculations!$C$116+MOD(CH77,Calculations!$C$118))</f>
        <v>-2.4571433440223247E-2</v>
      </c>
      <c r="GY77" s="86">
        <f ca="1">Control!$C$7*Calculations!$C$82*INDEX('Monthly Data'!N:N,Calculations!$C$116+MOD(CI77,Calculations!$C$118))+Control!$C$7*Calculations!$C$83*INDEX('Monthly Data'!O:O,Calculations!$C$116+MOD(CI77,Calculations!$C$118))+Control!$C$7*Calculations!$C$84*INDEX('Monthly Data'!P:P,Calculations!$C$116+MOD(CI77,Calculations!$C$118))+Control!$C$7*Calculations!$C$85*INDEX('Monthly Data'!Q:Q,Calculations!$C$116+MOD(CI77,Calculations!$C$118))+(1-Control!$C$7*Calculations!$C$87)*INDEX('Monthly Data'!R:R,Calculations!$C$116+MOD(CI77,Calculations!$C$118))</f>
        <v>-4.3408051735618014E-2</v>
      </c>
      <c r="GZ77" s="86">
        <f ca="1">Control!$C$7*Calculations!$C$82*INDEX('Monthly Data'!N:N,Calculations!$C$116+MOD(CJ77,Calculations!$C$118))+Control!$C$7*Calculations!$C$83*INDEX('Monthly Data'!O:O,Calculations!$C$116+MOD(CJ77,Calculations!$C$118))+Control!$C$7*Calculations!$C$84*INDEX('Monthly Data'!P:P,Calculations!$C$116+MOD(CJ77,Calculations!$C$118))+Control!$C$7*Calculations!$C$85*INDEX('Monthly Data'!Q:Q,Calculations!$C$116+MOD(CJ77,Calculations!$C$118))+(1-Control!$C$7*Calculations!$C$87)*INDEX('Monthly Data'!R:R,Calculations!$C$116+MOD(CJ77,Calculations!$C$118))</f>
        <v>5.8868730207813358E-3</v>
      </c>
      <c r="HA77" s="86">
        <f ca="1">Control!$C$7*Calculations!$C$82*INDEX('Monthly Data'!N:N,Calculations!$C$116+MOD(CK77,Calculations!$C$118))+Control!$C$7*Calculations!$C$83*INDEX('Monthly Data'!O:O,Calculations!$C$116+MOD(CK77,Calculations!$C$118))+Control!$C$7*Calculations!$C$84*INDEX('Monthly Data'!P:P,Calculations!$C$116+MOD(CK77,Calculations!$C$118))+Control!$C$7*Calculations!$C$85*INDEX('Monthly Data'!Q:Q,Calculations!$C$116+MOD(CK77,Calculations!$C$118))+(1-Control!$C$7*Calculations!$C$87)*INDEX('Monthly Data'!R:R,Calculations!$C$116+MOD(CK77,Calculations!$C$118))</f>
        <v>1.4915555251167555E-3</v>
      </c>
      <c r="HB77" s="86">
        <f ca="1">Control!$C$7*Calculations!$C$82*INDEX('Monthly Data'!N:N,Calculations!$C$116+MOD(CL77,Calculations!$C$118))+Control!$C$7*Calculations!$C$83*INDEX('Monthly Data'!O:O,Calculations!$C$116+MOD(CL77,Calculations!$C$118))+Control!$C$7*Calculations!$C$84*INDEX('Monthly Data'!P:P,Calculations!$C$116+MOD(CL77,Calculations!$C$118))+Control!$C$7*Calculations!$C$85*INDEX('Monthly Data'!Q:Q,Calculations!$C$116+MOD(CL77,Calculations!$C$118))+(1-Control!$C$7*Calculations!$C$87)*INDEX('Monthly Data'!R:R,Calculations!$C$116+MOD(CL77,Calculations!$C$118))</f>
        <v>2.4722579420195831E-2</v>
      </c>
      <c r="HC77" s="86">
        <f ca="1">Control!$C$7*Calculations!$C$82*INDEX('Monthly Data'!N:N,Calculations!$C$116+MOD(CM77,Calculations!$C$118))+Control!$C$7*Calculations!$C$83*INDEX('Monthly Data'!O:O,Calculations!$C$116+MOD(CM77,Calculations!$C$118))+Control!$C$7*Calculations!$C$84*INDEX('Monthly Data'!P:P,Calculations!$C$116+MOD(CM77,Calculations!$C$118))+Control!$C$7*Calculations!$C$85*INDEX('Monthly Data'!Q:Q,Calculations!$C$116+MOD(CM77,Calculations!$C$118))+(1-Control!$C$7*Calculations!$C$87)*INDEX('Monthly Data'!R:R,Calculations!$C$116+MOD(CM77,Calculations!$C$118))</f>
        <v>1.0353752315110615E-2</v>
      </c>
      <c r="HD77" s="86">
        <f ca="1">Control!$C$7*Calculations!$C$82*INDEX('Monthly Data'!N:N,Calculations!$C$116+MOD(CN77,Calculations!$C$118))+Control!$C$7*Calculations!$C$83*INDEX('Monthly Data'!O:O,Calculations!$C$116+MOD(CN77,Calculations!$C$118))+Control!$C$7*Calculations!$C$84*INDEX('Monthly Data'!P:P,Calculations!$C$116+MOD(CN77,Calculations!$C$118))+Control!$C$7*Calculations!$C$85*INDEX('Monthly Data'!Q:Q,Calculations!$C$116+MOD(CN77,Calculations!$C$118))+(1-Control!$C$7*Calculations!$C$87)*INDEX('Monthly Data'!R:R,Calculations!$C$116+MOD(CN77,Calculations!$C$118))</f>
        <v>-1.1360801645249321E-2</v>
      </c>
      <c r="HE77" s="86">
        <f ca="1">Control!$C$7*Calculations!$C$82*INDEX('Monthly Data'!N:N,Calculations!$C$116+MOD(CO77,Calculations!$C$118))+Control!$C$7*Calculations!$C$83*INDEX('Monthly Data'!O:O,Calculations!$C$116+MOD(CO77,Calculations!$C$118))+Control!$C$7*Calculations!$C$84*INDEX('Monthly Data'!P:P,Calculations!$C$116+MOD(CO77,Calculations!$C$118))+Control!$C$7*Calculations!$C$85*INDEX('Monthly Data'!Q:Q,Calculations!$C$116+MOD(CO77,Calculations!$C$118))+(1-Control!$C$7*Calculations!$C$87)*INDEX('Monthly Data'!R:R,Calculations!$C$116+MOD(CO77,Calculations!$C$118))</f>
        <v>2.3206536303657571E-2</v>
      </c>
      <c r="HF77" s="86">
        <f ca="1">Control!$C$7*Calculations!$C$82*INDEX('Monthly Data'!N:N,Calculations!$C$116+MOD(CP77,Calculations!$C$118))+Control!$C$7*Calculations!$C$83*INDEX('Monthly Data'!O:O,Calculations!$C$116+MOD(CP77,Calculations!$C$118))+Control!$C$7*Calculations!$C$84*INDEX('Monthly Data'!P:P,Calculations!$C$116+MOD(CP77,Calculations!$C$118))+Control!$C$7*Calculations!$C$85*INDEX('Monthly Data'!Q:Q,Calculations!$C$116+MOD(CP77,Calculations!$C$118))+(1-Control!$C$7*Calculations!$C$87)*INDEX('Monthly Data'!R:R,Calculations!$C$116+MOD(CP77,Calculations!$C$118))</f>
        <v>1.2954540023127663E-2</v>
      </c>
      <c r="HG77" s="86">
        <f ca="1">Control!$C$7*Calculations!$C$82*INDEX('Monthly Data'!N:N,Calculations!$C$116+MOD(CQ77,Calculations!$C$118))+Control!$C$7*Calculations!$C$83*INDEX('Monthly Data'!O:O,Calculations!$C$116+MOD(CQ77,Calculations!$C$118))+Control!$C$7*Calculations!$C$84*INDEX('Monthly Data'!P:P,Calculations!$C$116+MOD(CQ77,Calculations!$C$118))+Control!$C$7*Calculations!$C$85*INDEX('Monthly Data'!Q:Q,Calculations!$C$116+MOD(CQ77,Calculations!$C$118))+(1-Control!$C$7*Calculations!$C$87)*INDEX('Monthly Data'!R:R,Calculations!$C$116+MOD(CQ77,Calculations!$C$118))</f>
        <v>-3.8554137824290124E-2</v>
      </c>
      <c r="HH77" s="86">
        <f ca="1">Control!$C$7*Calculations!$C$82*INDEX('Monthly Data'!N:N,Calculations!$C$116+MOD(CR77,Calculations!$C$118))+Control!$C$7*Calculations!$C$83*INDEX('Monthly Data'!O:O,Calculations!$C$116+MOD(CR77,Calculations!$C$118))+Control!$C$7*Calculations!$C$84*INDEX('Monthly Data'!P:P,Calculations!$C$116+MOD(CR77,Calculations!$C$118))+Control!$C$7*Calculations!$C$85*INDEX('Monthly Data'!Q:Q,Calculations!$C$116+MOD(CR77,Calculations!$C$118))+(1-Control!$C$7*Calculations!$C$87)*INDEX('Monthly Data'!R:R,Calculations!$C$116+MOD(CR77,Calculations!$C$118))</f>
        <v>1.5115046179922851E-2</v>
      </c>
      <c r="HI77" s="86">
        <f ca="1">Control!$C$7*Calculations!$C$82*INDEX('Monthly Data'!N:N,Calculations!$C$116+MOD(CS77,Calculations!$C$118))+Control!$C$7*Calculations!$C$83*INDEX('Monthly Data'!O:O,Calculations!$C$116+MOD(CS77,Calculations!$C$118))+Control!$C$7*Calculations!$C$84*INDEX('Monthly Data'!P:P,Calculations!$C$116+MOD(CS77,Calculations!$C$118))+Control!$C$7*Calculations!$C$85*INDEX('Monthly Data'!Q:Q,Calculations!$C$116+MOD(CS77,Calculations!$C$118))+(1-Control!$C$7*Calculations!$C$87)*INDEX('Monthly Data'!R:R,Calculations!$C$116+MOD(CS77,Calculations!$C$118))</f>
        <v>2.0524935548016137E-2</v>
      </c>
      <c r="HJ77" s="86">
        <f ca="1">Control!$C$7*Calculations!$C$82*INDEX('Monthly Data'!N:N,Calculations!$C$116+MOD(CT77,Calculations!$C$118))+Control!$C$7*Calculations!$C$83*INDEX('Monthly Data'!O:O,Calculations!$C$116+MOD(CT77,Calculations!$C$118))+Control!$C$7*Calculations!$C$84*INDEX('Monthly Data'!P:P,Calculations!$C$116+MOD(CT77,Calculations!$C$118))+Control!$C$7*Calculations!$C$85*INDEX('Monthly Data'!Q:Q,Calculations!$C$116+MOD(CT77,Calculations!$C$118))+(1-Control!$C$7*Calculations!$C$87)*INDEX('Monthly Data'!R:R,Calculations!$C$116+MOD(CT77,Calculations!$C$118))</f>
        <v>-1.4213734788548189E-2</v>
      </c>
      <c r="HK77" s="86">
        <f ca="1">Control!$C$7*Calculations!$C$82*INDEX('Monthly Data'!N:N,Calculations!$C$116+MOD(CU77,Calculations!$C$118))+Control!$C$7*Calculations!$C$83*INDEX('Monthly Data'!O:O,Calculations!$C$116+MOD(CU77,Calculations!$C$118))+Control!$C$7*Calculations!$C$84*INDEX('Monthly Data'!P:P,Calculations!$C$116+MOD(CU77,Calculations!$C$118))+Control!$C$7*Calculations!$C$85*INDEX('Monthly Data'!Q:Q,Calculations!$C$116+MOD(CU77,Calculations!$C$118))+(1-Control!$C$7*Calculations!$C$87)*INDEX('Monthly Data'!R:R,Calculations!$C$116+MOD(CU77,Calculations!$C$118))</f>
        <v>-7.4084874653726545E-3</v>
      </c>
      <c r="HL77" s="86">
        <f ca="1">Control!$C$7*Calculations!$C$82*INDEX('Monthly Data'!N:N,Calculations!$C$116+MOD(CV77,Calculations!$C$118))+Control!$C$7*Calculations!$C$83*INDEX('Monthly Data'!O:O,Calculations!$C$116+MOD(CV77,Calculations!$C$118))+Control!$C$7*Calculations!$C$84*INDEX('Monthly Data'!P:P,Calculations!$C$116+MOD(CV77,Calculations!$C$118))+Control!$C$7*Calculations!$C$85*INDEX('Monthly Data'!Q:Q,Calculations!$C$116+MOD(CV77,Calculations!$C$118))+(1-Control!$C$7*Calculations!$C$87)*INDEX('Monthly Data'!R:R,Calculations!$C$116+MOD(CV77,Calculations!$C$118))</f>
        <v>7.857567536297622E-3</v>
      </c>
      <c r="HM77" s="86">
        <f ca="1">Control!$C$7*Calculations!$C$82*INDEX('Monthly Data'!N:N,Calculations!$C$116+MOD(CW77,Calculations!$C$118))+Control!$C$7*Calculations!$C$83*INDEX('Monthly Data'!O:O,Calculations!$C$116+MOD(CW77,Calculations!$C$118))+Control!$C$7*Calculations!$C$84*INDEX('Monthly Data'!P:P,Calculations!$C$116+MOD(CW77,Calculations!$C$118))+Control!$C$7*Calculations!$C$85*INDEX('Monthly Data'!Q:Q,Calculations!$C$116+MOD(CW77,Calculations!$C$118))+(1-Control!$C$7*Calculations!$C$87)*INDEX('Monthly Data'!R:R,Calculations!$C$116+MOD(CW77,Calculations!$C$118))</f>
        <v>7.3538285850108537E-3</v>
      </c>
      <c r="HN77" s="86">
        <f ca="1">Control!$C$7*Calculations!$C$82*INDEX('Monthly Data'!N:N,Calculations!$C$116+MOD(CX77,Calculations!$C$118))+Control!$C$7*Calculations!$C$83*INDEX('Monthly Data'!O:O,Calculations!$C$116+MOD(CX77,Calculations!$C$118))+Control!$C$7*Calculations!$C$84*INDEX('Monthly Data'!P:P,Calculations!$C$116+MOD(CX77,Calculations!$C$118))+Control!$C$7*Calculations!$C$85*INDEX('Monthly Data'!Q:Q,Calculations!$C$116+MOD(CX77,Calculations!$C$118))+(1-Control!$C$7*Calculations!$C$87)*INDEX('Monthly Data'!R:R,Calculations!$C$116+MOD(CX77,Calculations!$C$118))</f>
        <v>1.1704119272391494E-2</v>
      </c>
      <c r="HO77" s="86">
        <f ca="1">Control!$C$7*Calculations!$C$82*INDEX('Monthly Data'!N:N,Calculations!$C$116+MOD(CY77,Calculations!$C$118))+Control!$C$7*Calculations!$C$83*INDEX('Monthly Data'!O:O,Calculations!$C$116+MOD(CY77,Calculations!$C$118))+Control!$C$7*Calculations!$C$84*INDEX('Monthly Data'!P:P,Calculations!$C$116+MOD(CY77,Calculations!$C$118))+Control!$C$7*Calculations!$C$85*INDEX('Monthly Data'!Q:Q,Calculations!$C$116+MOD(CY77,Calculations!$C$118))+(1-Control!$C$7*Calculations!$C$87)*INDEX('Monthly Data'!R:R,Calculations!$C$116+MOD(CY77,Calculations!$C$118))</f>
        <v>6.4539397490030407E-3</v>
      </c>
      <c r="HP77" s="86">
        <f ca="1">Control!$C$7*Calculations!$C$82*INDEX('Monthly Data'!N:N,Calculations!$C$116+MOD(CZ77,Calculations!$C$118))+Control!$C$7*Calculations!$C$83*INDEX('Monthly Data'!O:O,Calculations!$C$116+MOD(CZ77,Calculations!$C$118))+Control!$C$7*Calculations!$C$84*INDEX('Monthly Data'!P:P,Calculations!$C$116+MOD(CZ77,Calculations!$C$118))+Control!$C$7*Calculations!$C$85*INDEX('Monthly Data'!Q:Q,Calculations!$C$116+MOD(CZ77,Calculations!$C$118))+(1-Control!$C$7*Calculations!$C$87)*INDEX('Monthly Data'!R:R,Calculations!$C$116+MOD(CZ77,Calculations!$C$118))</f>
        <v>-9.8327855560634558E-3</v>
      </c>
      <c r="HQ77" s="86">
        <f ca="1">Control!$C$7*Calculations!$C$82*INDEX('Monthly Data'!N:N,Calculations!$C$116+MOD(DA77,Calculations!$C$118))+Control!$C$7*Calculations!$C$83*INDEX('Monthly Data'!O:O,Calculations!$C$116+MOD(DA77,Calculations!$C$118))+Control!$C$7*Calculations!$C$84*INDEX('Monthly Data'!P:P,Calculations!$C$116+MOD(DA77,Calculations!$C$118))+Control!$C$7*Calculations!$C$85*INDEX('Monthly Data'!Q:Q,Calculations!$C$116+MOD(DA77,Calculations!$C$118))+(1-Control!$C$7*Calculations!$C$87)*INDEX('Monthly Data'!R:R,Calculations!$C$116+MOD(DA77,Calculations!$C$118))</f>
        <v>4.5132804118240749E-2</v>
      </c>
      <c r="HR77" s="86">
        <f ca="1">Control!$C$7*Calculations!$C$82*INDEX('Monthly Data'!N:N,Calculations!$C$116+MOD(DB77,Calculations!$C$118))+Control!$C$7*Calculations!$C$83*INDEX('Monthly Data'!O:O,Calculations!$C$116+MOD(DB77,Calculations!$C$118))+Control!$C$7*Calculations!$C$84*INDEX('Monthly Data'!P:P,Calculations!$C$116+MOD(DB77,Calculations!$C$118))+Control!$C$7*Calculations!$C$85*INDEX('Monthly Data'!Q:Q,Calculations!$C$116+MOD(DB77,Calculations!$C$118))+(1-Control!$C$7*Calculations!$C$87)*INDEX('Monthly Data'!R:R,Calculations!$C$116+MOD(DB77,Calculations!$C$118))</f>
        <v>3.127051071655923E-3</v>
      </c>
      <c r="HS77" s="86">
        <f ca="1">Control!$C$7*Calculations!$C$82*INDEX('Monthly Data'!N:N,Calculations!$C$116+MOD(DC77,Calculations!$C$118))+Control!$C$7*Calculations!$C$83*INDEX('Monthly Data'!O:O,Calculations!$C$116+MOD(DC77,Calculations!$C$118))+Control!$C$7*Calculations!$C$84*INDEX('Monthly Data'!P:P,Calculations!$C$116+MOD(DC77,Calculations!$C$118))+Control!$C$7*Calculations!$C$85*INDEX('Monthly Data'!Q:Q,Calculations!$C$116+MOD(DC77,Calculations!$C$118))+(1-Control!$C$7*Calculations!$C$87)*INDEX('Monthly Data'!R:R,Calculations!$C$116+MOD(DC77,Calculations!$C$118))</f>
        <v>-4.417423226995453E-3</v>
      </c>
      <c r="HT77" s="86">
        <f ca="1">Control!$C$7*Calculations!$C$82*INDEX('Monthly Data'!N:N,Calculations!$C$116+MOD(DD77,Calculations!$C$118))+Control!$C$7*Calculations!$C$83*INDEX('Monthly Data'!O:O,Calculations!$C$116+MOD(DD77,Calculations!$C$118))+Control!$C$7*Calculations!$C$84*INDEX('Monthly Data'!P:P,Calculations!$C$116+MOD(DD77,Calculations!$C$118))+Control!$C$7*Calculations!$C$85*INDEX('Monthly Data'!Q:Q,Calculations!$C$116+MOD(DD77,Calculations!$C$118))+(1-Control!$C$7*Calculations!$C$87)*INDEX('Monthly Data'!R:R,Calculations!$C$116+MOD(DD77,Calculations!$C$118))</f>
        <v>6.4539397490030407E-3</v>
      </c>
      <c r="HU77" s="86">
        <f ca="1">Control!$C$7*Calculations!$C$82*INDEX('Monthly Data'!N:N,Calculations!$C$116+MOD(DE77,Calculations!$C$118))+Control!$C$7*Calculations!$C$83*INDEX('Monthly Data'!O:O,Calculations!$C$116+MOD(DE77,Calculations!$C$118))+Control!$C$7*Calculations!$C$84*INDEX('Monthly Data'!P:P,Calculations!$C$116+MOD(DE77,Calculations!$C$118))+Control!$C$7*Calculations!$C$85*INDEX('Monthly Data'!Q:Q,Calculations!$C$116+MOD(DE77,Calculations!$C$118))+(1-Control!$C$7*Calculations!$C$87)*INDEX('Monthly Data'!R:R,Calculations!$C$116+MOD(DE77,Calculations!$C$118))</f>
        <v>-4.3408051735618014E-2</v>
      </c>
      <c r="HV77" s="86">
        <f ca="1">Control!$C$7*Calculations!$C$82*INDEX('Monthly Data'!N:N,Calculations!$C$116+MOD(DF77,Calculations!$C$118))+Control!$C$7*Calculations!$C$83*INDEX('Monthly Data'!O:O,Calculations!$C$116+MOD(DF77,Calculations!$C$118))+Control!$C$7*Calculations!$C$84*INDEX('Monthly Data'!P:P,Calculations!$C$116+MOD(DF77,Calculations!$C$118))+Control!$C$7*Calculations!$C$85*INDEX('Monthly Data'!Q:Q,Calculations!$C$116+MOD(DF77,Calculations!$C$118))+(1-Control!$C$7*Calculations!$C$87)*INDEX('Monthly Data'!R:R,Calculations!$C$116+MOD(DF77,Calculations!$C$118))</f>
        <v>1.0627294914941248E-2</v>
      </c>
      <c r="HW77" s="86">
        <f ca="1">Control!$C$7*Calculations!$C$82*INDEX('Monthly Data'!N:N,Calculations!$C$116+MOD(DG77,Calculations!$C$118))+Control!$C$7*Calculations!$C$83*INDEX('Monthly Data'!O:O,Calculations!$C$116+MOD(DG77,Calculations!$C$118))+Control!$C$7*Calculations!$C$84*INDEX('Monthly Data'!P:P,Calculations!$C$116+MOD(DG77,Calculations!$C$118))+Control!$C$7*Calculations!$C$85*INDEX('Monthly Data'!Q:Q,Calculations!$C$116+MOD(DG77,Calculations!$C$118))+(1-Control!$C$7*Calculations!$C$87)*INDEX('Monthly Data'!R:R,Calculations!$C$116+MOD(DG77,Calculations!$C$118))</f>
        <v>1.7361594973213587E-2</v>
      </c>
      <c r="HX77" s="86">
        <f ca="1">Control!$C$7*Calculations!$C$82*INDEX('Monthly Data'!N:N,Calculations!$C$116+MOD(DH77,Calculations!$C$118))+Control!$C$7*Calculations!$C$83*INDEX('Monthly Data'!O:O,Calculations!$C$116+MOD(DH77,Calculations!$C$118))+Control!$C$7*Calculations!$C$84*INDEX('Monthly Data'!P:P,Calculations!$C$116+MOD(DH77,Calculations!$C$118))+Control!$C$7*Calculations!$C$85*INDEX('Monthly Data'!Q:Q,Calculations!$C$116+MOD(DH77,Calculations!$C$118))+(1-Control!$C$7*Calculations!$C$87)*INDEX('Monthly Data'!R:R,Calculations!$C$116+MOD(DH77,Calculations!$C$118))</f>
        <v>-2.6378232493851243E-2</v>
      </c>
      <c r="HY77" s="86">
        <f ca="1">Control!$C$7*Calculations!$C$82*INDEX('Monthly Data'!N:N,Calculations!$C$116+MOD(DI77,Calculations!$C$118))+Control!$C$7*Calculations!$C$83*INDEX('Monthly Data'!O:O,Calculations!$C$116+MOD(DI77,Calculations!$C$118))+Control!$C$7*Calculations!$C$84*INDEX('Monthly Data'!P:P,Calculations!$C$116+MOD(DI77,Calculations!$C$118))+Control!$C$7*Calculations!$C$85*INDEX('Monthly Data'!Q:Q,Calculations!$C$116+MOD(DI77,Calculations!$C$118))+(1-Control!$C$7*Calculations!$C$87)*INDEX('Monthly Data'!R:R,Calculations!$C$116+MOD(DI77,Calculations!$C$118))</f>
        <v>-1.9947061878162777E-2</v>
      </c>
      <c r="HZ77" s="86">
        <f ca="1">Control!$C$7*Calculations!$C$82*INDEX('Monthly Data'!N:N,Calculations!$C$116+MOD(DJ77,Calculations!$C$118))+Control!$C$7*Calculations!$C$83*INDEX('Monthly Data'!O:O,Calculations!$C$116+MOD(DJ77,Calculations!$C$118))+Control!$C$7*Calculations!$C$84*INDEX('Monthly Data'!P:P,Calculations!$C$116+MOD(DJ77,Calculations!$C$118))+Control!$C$7*Calculations!$C$85*INDEX('Monthly Data'!Q:Q,Calculations!$C$116+MOD(DJ77,Calculations!$C$118))+(1-Control!$C$7*Calculations!$C$87)*INDEX('Monthly Data'!R:R,Calculations!$C$116+MOD(DJ77,Calculations!$C$118))</f>
        <v>-3.8554137824290124E-2</v>
      </c>
      <c r="IA77" s="86">
        <f ca="1">Control!$C$7*Calculations!$C$82*INDEX('Monthly Data'!N:N,Calculations!$C$116+MOD(DK77,Calculations!$C$118))+Control!$C$7*Calculations!$C$83*INDEX('Monthly Data'!O:O,Calculations!$C$116+MOD(DK77,Calculations!$C$118))+Control!$C$7*Calculations!$C$84*INDEX('Monthly Data'!P:P,Calculations!$C$116+MOD(DK77,Calculations!$C$118))+Control!$C$7*Calculations!$C$85*INDEX('Monthly Data'!Q:Q,Calculations!$C$116+MOD(DK77,Calculations!$C$118))+(1-Control!$C$7*Calculations!$C$87)*INDEX('Monthly Data'!R:R,Calculations!$C$116+MOD(DK77,Calculations!$C$118))</f>
        <v>1.7599621212565995E-2</v>
      </c>
      <c r="IB77" s="86">
        <f ca="1">Control!$C$7*Calculations!$C$82*INDEX('Monthly Data'!N:N,Calculations!$C$116+MOD(DL77,Calculations!$C$118))+Control!$C$7*Calculations!$C$83*INDEX('Monthly Data'!O:O,Calculations!$C$116+MOD(DL77,Calculations!$C$118))+Control!$C$7*Calculations!$C$84*INDEX('Monthly Data'!P:P,Calculations!$C$116+MOD(DL77,Calculations!$C$118))+Control!$C$7*Calculations!$C$85*INDEX('Monthly Data'!Q:Q,Calculations!$C$116+MOD(DL77,Calculations!$C$118))+(1-Control!$C$7*Calculations!$C$87)*INDEX('Monthly Data'!R:R,Calculations!$C$116+MOD(DL77,Calculations!$C$118))</f>
        <v>3.127051071655923E-3</v>
      </c>
      <c r="IC77" s="86">
        <f ca="1">Control!$C$7*Calculations!$C$82*INDEX('Monthly Data'!N:N,Calculations!$C$116+MOD(DM77,Calculations!$C$118))+Control!$C$7*Calculations!$C$83*INDEX('Monthly Data'!O:O,Calculations!$C$116+MOD(DM77,Calculations!$C$118))+Control!$C$7*Calculations!$C$84*INDEX('Monthly Data'!P:P,Calculations!$C$116+MOD(DM77,Calculations!$C$118))+Control!$C$7*Calculations!$C$85*INDEX('Monthly Data'!Q:Q,Calculations!$C$116+MOD(DM77,Calculations!$C$118))+(1-Control!$C$7*Calculations!$C$87)*INDEX('Monthly Data'!R:R,Calculations!$C$116+MOD(DM77,Calculations!$C$118))</f>
        <v>1.1704119272391494E-2</v>
      </c>
      <c r="ID77" s="86">
        <f ca="1">Control!$C$7*Calculations!$C$82*INDEX('Monthly Data'!N:N,Calculations!$C$116+MOD(DN77,Calculations!$C$118))+Control!$C$7*Calculations!$C$83*INDEX('Monthly Data'!O:O,Calculations!$C$116+MOD(DN77,Calculations!$C$118))+Control!$C$7*Calculations!$C$84*INDEX('Monthly Data'!P:P,Calculations!$C$116+MOD(DN77,Calculations!$C$118))+Control!$C$7*Calculations!$C$85*INDEX('Monthly Data'!Q:Q,Calculations!$C$116+MOD(DN77,Calculations!$C$118))+(1-Control!$C$7*Calculations!$C$87)*INDEX('Monthly Data'!R:R,Calculations!$C$116+MOD(DN77,Calculations!$C$118))</f>
        <v>2.766281641786093E-2</v>
      </c>
      <c r="IE77" s="86">
        <f ca="1">Control!$C$7*Calculations!$C$82*INDEX('Monthly Data'!N:N,Calculations!$C$116+MOD(DO77,Calculations!$C$118))+Control!$C$7*Calculations!$C$83*INDEX('Monthly Data'!O:O,Calculations!$C$116+MOD(DO77,Calculations!$C$118))+Control!$C$7*Calculations!$C$84*INDEX('Monthly Data'!P:P,Calculations!$C$116+MOD(DO77,Calculations!$C$118))+Control!$C$7*Calculations!$C$85*INDEX('Monthly Data'!Q:Q,Calculations!$C$116+MOD(DO77,Calculations!$C$118))+(1-Control!$C$7*Calculations!$C$87)*INDEX('Monthly Data'!R:R,Calculations!$C$116+MOD(DO77,Calculations!$C$118))</f>
        <v>1.7361594973213587E-2</v>
      </c>
      <c r="IF77" s="86">
        <f ca="1">Control!$C$7*Calculations!$C$82*INDEX('Monthly Data'!N:N,Calculations!$C$116+MOD(DP77,Calculations!$C$118))+Control!$C$7*Calculations!$C$83*INDEX('Monthly Data'!O:O,Calculations!$C$116+MOD(DP77,Calculations!$C$118))+Control!$C$7*Calculations!$C$84*INDEX('Monthly Data'!P:P,Calculations!$C$116+MOD(DP77,Calculations!$C$118))+Control!$C$7*Calculations!$C$85*INDEX('Monthly Data'!Q:Q,Calculations!$C$116+MOD(DP77,Calculations!$C$118))+(1-Control!$C$7*Calculations!$C$87)*INDEX('Monthly Data'!R:R,Calculations!$C$116+MOD(DP77,Calculations!$C$118))</f>
        <v>2.3206536303657571E-2</v>
      </c>
      <c r="IG77" s="88">
        <f ca="1">Control!$C$8*(1+DQ77)*(1+DR77)*(1+DS77)*(1+DT77)*(1+DU77)*(1+DV77)*(1+DW77)*(1+DX77)*(1+DY77)*(1+DZ77)*(1+EA77)*(1+EB77)*(1+EC77)*(1+ED77)*(1+EE77)*(1+EF77)*(1+EG77)*(1+EH77)*(1+EI77)*(1+EJ77)*(1+EK77)*(1+EL77)*(1+EM77)*(1+EN77)*(1+EO77)*(1+EP77)*(1+EQ77)*(1+ER77)*(1+ES77)*(1+ET77)*(1+EU77)*(1+EV77)*(1+EW77)*(1+EX77)*(1+EY77)*(1+EZ77)*(1+FA77)*(1+FB77)*(1+FC77)*(1+FD77)*(1+FE77)*(1+FF77)*(1+FG77)*(1+FH77)*(1+FI77)*(1+FJ77)*(1+FK77)*(1+FL77)*(1+FM77)*(1+FN77)*(1+FO77)*(1+FP77)*(1+FQ77)*(1+FR77)*(1+FS77)*(1+FT77)*(1+FU77)*(1+FV77)*(1+FW77)*(1+FX77)*(1+FY77)*(1+FZ77)*(1+GA77)*(1+GB77)*(1+GC77)*(1+GD77)*(1+GE77)*(1+GF77)*(1+GG77)*(1+GH77)*(1+GI77)*(1+GJ77)*(1+GK77)*(1+GL77)*(1+GM77)*(1+GN77)*(1+GO77)*(1+GP77)*(1+GQ77)*(1+GR77)*(1+GS77)*(1+GT77)*(1+GU77)*(1+GV77)*(1+GW77)*(1+GX77)*(1+GY77)*(1+GZ77)*(1+HA77)*(1+HB77)*(1+HC77)*(1+HD77)*(1+HE77)*(1+HF77)*(1+HG77)*(1+HH77)*(1+HI77)*(1+HJ77)*(1+HK77)*(1+HL77)*(1+HM77)*(1+HN77)*(1+HO77)*(1+HP77)*(1+HQ77)*(1+HR77)*(1+HS77)*(1+HT77)*(1+HU77)*(1+HV77)*(1+HW77)*(1+HX77)*(1+HY77)*(1+HZ77)*(1+IA77)*(1+IB77)*(1+IC77)*(1+ID77)*(1+IE77)*(1+IF77)</f>
        <v>113041.34581850177</v>
      </c>
    </row>
    <row r="78" spans="1:241" x14ac:dyDescent="0.25">
      <c r="A78">
        <v>37</v>
      </c>
      <c r="B78">
        <v>22</v>
      </c>
      <c r="C78">
        <v>47</v>
      </c>
      <c r="D78">
        <v>87</v>
      </c>
      <c r="E78">
        <v>13</v>
      </c>
      <c r="F78">
        <v>23</v>
      </c>
      <c r="G78">
        <v>73</v>
      </c>
      <c r="H78">
        <v>27</v>
      </c>
      <c r="I78">
        <v>2</v>
      </c>
      <c r="J78">
        <v>53</v>
      </c>
      <c r="K78">
        <v>8</v>
      </c>
      <c r="L78">
        <v>5</v>
      </c>
      <c r="M78">
        <v>80</v>
      </c>
      <c r="N78">
        <v>10</v>
      </c>
      <c r="O78">
        <v>107</v>
      </c>
      <c r="P78">
        <v>104</v>
      </c>
      <c r="Q78">
        <v>70</v>
      </c>
      <c r="R78">
        <v>40</v>
      </c>
      <c r="S78">
        <v>65</v>
      </c>
      <c r="T78">
        <v>35</v>
      </c>
      <c r="U78">
        <v>72</v>
      </c>
      <c r="V78">
        <v>65</v>
      </c>
      <c r="W78">
        <v>51</v>
      </c>
      <c r="X78">
        <v>39</v>
      </c>
      <c r="Y78">
        <v>67</v>
      </c>
      <c r="Z78">
        <v>27</v>
      </c>
      <c r="AA78">
        <v>51</v>
      </c>
      <c r="AB78">
        <v>36</v>
      </c>
      <c r="AC78">
        <v>68</v>
      </c>
      <c r="AD78">
        <v>7</v>
      </c>
      <c r="AE78">
        <v>26</v>
      </c>
      <c r="AF78">
        <v>99</v>
      </c>
      <c r="AG78">
        <v>38</v>
      </c>
      <c r="AH78">
        <v>8</v>
      </c>
      <c r="AI78">
        <v>81</v>
      </c>
      <c r="AJ78">
        <v>10</v>
      </c>
      <c r="AK78">
        <v>63</v>
      </c>
      <c r="AL78">
        <v>15</v>
      </c>
      <c r="AM78">
        <v>79</v>
      </c>
      <c r="AN78">
        <v>107</v>
      </c>
      <c r="AO78">
        <v>58</v>
      </c>
      <c r="AP78">
        <v>21</v>
      </c>
      <c r="AQ78">
        <v>5</v>
      </c>
      <c r="AR78">
        <v>1</v>
      </c>
      <c r="AS78">
        <v>14</v>
      </c>
      <c r="AT78">
        <v>80</v>
      </c>
      <c r="AU78">
        <v>34</v>
      </c>
      <c r="AV78">
        <v>35</v>
      </c>
      <c r="AW78">
        <v>85</v>
      </c>
      <c r="AX78">
        <v>38</v>
      </c>
      <c r="AY78">
        <v>57</v>
      </c>
      <c r="AZ78">
        <v>116</v>
      </c>
      <c r="BA78">
        <v>7</v>
      </c>
      <c r="BB78">
        <v>56</v>
      </c>
      <c r="BC78">
        <v>118</v>
      </c>
      <c r="BD78">
        <v>80</v>
      </c>
      <c r="BE78">
        <v>17</v>
      </c>
      <c r="BF78">
        <v>44</v>
      </c>
      <c r="BG78">
        <v>85</v>
      </c>
      <c r="BH78">
        <v>76</v>
      </c>
      <c r="BI78">
        <v>106</v>
      </c>
      <c r="BJ78">
        <v>71</v>
      </c>
      <c r="BK78">
        <v>84</v>
      </c>
      <c r="BL78">
        <v>87</v>
      </c>
      <c r="BM78">
        <v>52</v>
      </c>
      <c r="BN78">
        <v>33</v>
      </c>
      <c r="BO78">
        <v>38</v>
      </c>
      <c r="BP78">
        <v>102</v>
      </c>
      <c r="BQ78">
        <v>79</v>
      </c>
      <c r="BR78">
        <v>29</v>
      </c>
      <c r="BS78">
        <v>4</v>
      </c>
      <c r="BT78">
        <v>59</v>
      </c>
      <c r="BU78">
        <v>102</v>
      </c>
      <c r="BV78">
        <v>31</v>
      </c>
      <c r="BW78">
        <v>77</v>
      </c>
      <c r="BX78">
        <v>8</v>
      </c>
      <c r="BY78">
        <v>91</v>
      </c>
      <c r="BZ78">
        <v>114</v>
      </c>
      <c r="CA78">
        <v>28</v>
      </c>
      <c r="CB78">
        <v>93</v>
      </c>
      <c r="CC78">
        <v>87</v>
      </c>
      <c r="CD78">
        <v>81</v>
      </c>
      <c r="CE78">
        <v>5</v>
      </c>
      <c r="CF78">
        <v>67</v>
      </c>
      <c r="CG78">
        <v>93</v>
      </c>
      <c r="CH78">
        <v>51</v>
      </c>
      <c r="CI78">
        <v>93</v>
      </c>
      <c r="CJ78">
        <v>47</v>
      </c>
      <c r="CK78">
        <v>87</v>
      </c>
      <c r="CL78">
        <v>40</v>
      </c>
      <c r="CM78">
        <v>17</v>
      </c>
      <c r="CN78">
        <v>36</v>
      </c>
      <c r="CO78">
        <v>47</v>
      </c>
      <c r="CP78">
        <v>51</v>
      </c>
      <c r="CQ78">
        <v>25</v>
      </c>
      <c r="CR78">
        <v>114</v>
      </c>
      <c r="CS78">
        <v>101</v>
      </c>
      <c r="CT78">
        <v>109</v>
      </c>
      <c r="CU78">
        <v>75</v>
      </c>
      <c r="CV78">
        <v>86</v>
      </c>
      <c r="CW78">
        <v>65</v>
      </c>
      <c r="CX78">
        <v>11</v>
      </c>
      <c r="CY78">
        <v>90</v>
      </c>
      <c r="CZ78">
        <v>16</v>
      </c>
      <c r="DA78">
        <v>89</v>
      </c>
      <c r="DB78">
        <v>117</v>
      </c>
      <c r="DC78">
        <v>72</v>
      </c>
      <c r="DD78">
        <v>66</v>
      </c>
      <c r="DE78">
        <v>31</v>
      </c>
      <c r="DF78">
        <v>6</v>
      </c>
      <c r="DG78">
        <v>13</v>
      </c>
      <c r="DH78">
        <v>38</v>
      </c>
      <c r="DI78">
        <v>85</v>
      </c>
      <c r="DJ78">
        <v>4</v>
      </c>
      <c r="DK78">
        <v>29</v>
      </c>
      <c r="DL78">
        <v>108</v>
      </c>
      <c r="DM78">
        <v>20</v>
      </c>
      <c r="DN78">
        <v>92</v>
      </c>
      <c r="DO78">
        <v>104</v>
      </c>
      <c r="DP78">
        <v>106</v>
      </c>
      <c r="DQ78" s="86">
        <f ca="1">Control!$C$7*Calculations!$C$82*INDEX('Monthly Data'!N:N,Calculations!$C$116+MOD(A78,Calculations!$C$118))+Control!$C$7*Calculations!$C$83*INDEX('Monthly Data'!O:O,Calculations!$C$116+MOD(A78,Calculations!$C$118))+Control!$C$7*Calculations!$C$84*INDEX('Monthly Data'!P:P,Calculations!$C$116+MOD(A78,Calculations!$C$118))+Control!$C$7*Calculations!$C$85*INDEX('Monthly Data'!Q:Q,Calculations!$C$116+MOD(A78,Calculations!$C$118))+(1-Control!$C$7*Calculations!$C$87)*INDEX('Monthly Data'!R:R,Calculations!$C$116+MOD(A78,Calculations!$C$118))</f>
        <v>1.2954540023127663E-2</v>
      </c>
      <c r="DR78" s="86">
        <f ca="1">Control!$C$7*Calculations!$C$82*INDEX('Monthly Data'!N:N,Calculations!$C$116+MOD(B78,Calculations!$C$118))+Control!$C$7*Calculations!$C$83*INDEX('Monthly Data'!O:O,Calculations!$C$116+MOD(B78,Calculations!$C$118))+Control!$C$7*Calculations!$C$84*INDEX('Monthly Data'!P:P,Calculations!$C$116+MOD(B78,Calculations!$C$118))+Control!$C$7*Calculations!$C$85*INDEX('Monthly Data'!Q:Q,Calculations!$C$116+MOD(B78,Calculations!$C$118))+(1-Control!$C$7*Calculations!$C$87)*INDEX('Monthly Data'!R:R,Calculations!$C$116+MOD(B78,Calculations!$C$118))</f>
        <v>1.50127906355989E-2</v>
      </c>
      <c r="DS78" s="86">
        <f ca="1">Control!$C$7*Calculations!$C$82*INDEX('Monthly Data'!N:N,Calculations!$C$116+MOD(C78,Calculations!$C$118))+Control!$C$7*Calculations!$C$83*INDEX('Monthly Data'!O:O,Calculations!$C$116+MOD(C78,Calculations!$C$118))+Control!$C$7*Calculations!$C$84*INDEX('Monthly Data'!P:P,Calculations!$C$116+MOD(C78,Calculations!$C$118))+Control!$C$7*Calculations!$C$85*INDEX('Monthly Data'!Q:Q,Calculations!$C$116+MOD(C78,Calculations!$C$118))+(1-Control!$C$7*Calculations!$C$87)*INDEX('Monthly Data'!R:R,Calculations!$C$116+MOD(C78,Calculations!$C$118))</f>
        <v>3.1011313347584085E-2</v>
      </c>
      <c r="DT78" s="86">
        <f ca="1">Control!$C$7*Calculations!$C$82*INDEX('Monthly Data'!N:N,Calculations!$C$116+MOD(D78,Calculations!$C$118))+Control!$C$7*Calculations!$C$83*INDEX('Monthly Data'!O:O,Calculations!$C$116+MOD(D78,Calculations!$C$118))+Control!$C$7*Calculations!$C$84*INDEX('Monthly Data'!P:P,Calculations!$C$116+MOD(D78,Calculations!$C$118))+Control!$C$7*Calculations!$C$85*INDEX('Monthly Data'!Q:Q,Calculations!$C$116+MOD(D78,Calculations!$C$118))+(1-Control!$C$7*Calculations!$C$87)*INDEX('Monthly Data'!R:R,Calculations!$C$116+MOD(D78,Calculations!$C$118))</f>
        <v>2.5790695379256122E-2</v>
      </c>
      <c r="DU78" s="86">
        <f ca="1">Control!$C$7*Calculations!$C$82*INDEX('Monthly Data'!N:N,Calculations!$C$116+MOD(E78,Calculations!$C$118))+Control!$C$7*Calculations!$C$83*INDEX('Monthly Data'!O:O,Calculations!$C$116+MOD(E78,Calculations!$C$118))+Control!$C$7*Calculations!$C$84*INDEX('Monthly Data'!P:P,Calculations!$C$116+MOD(E78,Calculations!$C$118))+Control!$C$7*Calculations!$C$85*INDEX('Monthly Data'!Q:Q,Calculations!$C$116+MOD(E78,Calculations!$C$118))+(1-Control!$C$7*Calculations!$C$87)*INDEX('Monthly Data'!R:R,Calculations!$C$116+MOD(E78,Calculations!$C$118))</f>
        <v>1.0478379486191123E-2</v>
      </c>
      <c r="DV78" s="86">
        <f ca="1">Control!$C$7*Calculations!$C$82*INDEX('Monthly Data'!N:N,Calculations!$C$116+MOD(F78,Calculations!$C$118))+Control!$C$7*Calculations!$C$83*INDEX('Monthly Data'!O:O,Calculations!$C$116+MOD(F78,Calculations!$C$118))+Control!$C$7*Calculations!$C$84*INDEX('Monthly Data'!P:P,Calculations!$C$116+MOD(F78,Calculations!$C$118))+Control!$C$7*Calculations!$C$85*INDEX('Monthly Data'!Q:Q,Calculations!$C$116+MOD(F78,Calculations!$C$118))+(1-Control!$C$7*Calculations!$C$87)*INDEX('Monthly Data'!R:R,Calculations!$C$116+MOD(F78,Calculations!$C$118))</f>
        <v>6.2631896128884862E-3</v>
      </c>
      <c r="DW78" s="86">
        <f ca="1">Control!$C$7*Calculations!$C$82*INDEX('Monthly Data'!N:N,Calculations!$C$116+MOD(G78,Calculations!$C$118))+Control!$C$7*Calculations!$C$83*INDEX('Monthly Data'!O:O,Calculations!$C$116+MOD(G78,Calculations!$C$118))+Control!$C$7*Calculations!$C$84*INDEX('Monthly Data'!P:P,Calculations!$C$116+MOD(G78,Calculations!$C$118))+Control!$C$7*Calculations!$C$85*INDEX('Monthly Data'!Q:Q,Calculations!$C$116+MOD(G78,Calculations!$C$118))+(1-Control!$C$7*Calculations!$C$87)*INDEX('Monthly Data'!R:R,Calculations!$C$116+MOD(G78,Calculations!$C$118))</f>
        <v>3.6332715283247441E-2</v>
      </c>
      <c r="DX78" s="86">
        <f ca="1">Control!$C$7*Calculations!$C$82*INDEX('Monthly Data'!N:N,Calculations!$C$116+MOD(H78,Calculations!$C$118))+Control!$C$7*Calculations!$C$83*INDEX('Monthly Data'!O:O,Calculations!$C$116+MOD(H78,Calculations!$C$118))+Control!$C$7*Calculations!$C$84*INDEX('Monthly Data'!P:P,Calculations!$C$116+MOD(H78,Calculations!$C$118))+Control!$C$7*Calculations!$C$85*INDEX('Monthly Data'!Q:Q,Calculations!$C$116+MOD(H78,Calculations!$C$118))+(1-Control!$C$7*Calculations!$C$87)*INDEX('Monthly Data'!R:R,Calculations!$C$116+MOD(H78,Calculations!$C$118))</f>
        <v>-3.53368065312233E-2</v>
      </c>
      <c r="DY78" s="86">
        <f ca="1">Control!$C$7*Calculations!$C$82*INDEX('Monthly Data'!N:N,Calculations!$C$116+MOD(I78,Calculations!$C$118))+Control!$C$7*Calculations!$C$83*INDEX('Monthly Data'!O:O,Calculations!$C$116+MOD(I78,Calculations!$C$118))+Control!$C$7*Calculations!$C$84*INDEX('Monthly Data'!P:P,Calculations!$C$116+MOD(I78,Calculations!$C$118))+Control!$C$7*Calculations!$C$85*INDEX('Monthly Data'!Q:Q,Calculations!$C$116+MOD(I78,Calculations!$C$118))+(1-Control!$C$7*Calculations!$C$87)*INDEX('Monthly Data'!R:R,Calculations!$C$116+MOD(I78,Calculations!$C$118))</f>
        <v>7.7184133340106598E-3</v>
      </c>
      <c r="DZ78" s="86">
        <f ca="1">Control!$C$7*Calculations!$C$82*INDEX('Monthly Data'!N:N,Calculations!$C$116+MOD(J78,Calculations!$C$118))+Control!$C$7*Calculations!$C$83*INDEX('Monthly Data'!O:O,Calculations!$C$116+MOD(J78,Calculations!$C$118))+Control!$C$7*Calculations!$C$84*INDEX('Monthly Data'!P:P,Calculations!$C$116+MOD(J78,Calculations!$C$118))+Control!$C$7*Calculations!$C$85*INDEX('Monthly Data'!Q:Q,Calculations!$C$116+MOD(J78,Calculations!$C$118))+(1-Control!$C$7*Calculations!$C$87)*INDEX('Monthly Data'!R:R,Calculations!$C$116+MOD(J78,Calculations!$C$118))</f>
        <v>1.1786765492207996E-2</v>
      </c>
      <c r="EA78" s="86">
        <f ca="1">Control!$C$7*Calculations!$C$82*INDEX('Monthly Data'!N:N,Calculations!$C$116+MOD(K78,Calculations!$C$118))+Control!$C$7*Calculations!$C$83*INDEX('Monthly Data'!O:O,Calculations!$C$116+MOD(K78,Calculations!$C$118))+Control!$C$7*Calculations!$C$84*INDEX('Monthly Data'!P:P,Calculations!$C$116+MOD(K78,Calculations!$C$118))+Control!$C$7*Calculations!$C$85*INDEX('Monthly Data'!Q:Q,Calculations!$C$116+MOD(K78,Calculations!$C$118))+(1-Control!$C$7*Calculations!$C$87)*INDEX('Monthly Data'!R:R,Calculations!$C$116+MOD(K78,Calculations!$C$118))</f>
        <v>9.9787204839310462E-3</v>
      </c>
      <c r="EB78" s="86">
        <f ca="1">Control!$C$7*Calculations!$C$82*INDEX('Monthly Data'!N:N,Calculations!$C$116+MOD(L78,Calculations!$C$118))+Control!$C$7*Calculations!$C$83*INDEX('Monthly Data'!O:O,Calculations!$C$116+MOD(L78,Calculations!$C$118))+Control!$C$7*Calculations!$C$84*INDEX('Monthly Data'!P:P,Calculations!$C$116+MOD(L78,Calculations!$C$118))+Control!$C$7*Calculations!$C$85*INDEX('Monthly Data'!Q:Q,Calculations!$C$116+MOD(L78,Calculations!$C$118))+(1-Control!$C$7*Calculations!$C$87)*INDEX('Monthly Data'!R:R,Calculations!$C$116+MOD(L78,Calculations!$C$118))</f>
        <v>1.2722494017511032E-2</v>
      </c>
      <c r="EC78" s="86">
        <f ca="1">Control!$C$7*Calculations!$C$82*INDEX('Monthly Data'!N:N,Calculations!$C$116+MOD(M78,Calculations!$C$118))+Control!$C$7*Calculations!$C$83*INDEX('Monthly Data'!O:O,Calculations!$C$116+MOD(M78,Calculations!$C$118))+Control!$C$7*Calculations!$C$84*INDEX('Monthly Data'!P:P,Calculations!$C$116+MOD(M78,Calculations!$C$118))+Control!$C$7*Calculations!$C$85*INDEX('Monthly Data'!Q:Q,Calculations!$C$116+MOD(M78,Calculations!$C$118))+(1-Control!$C$7*Calculations!$C$87)*INDEX('Monthly Data'!R:R,Calculations!$C$116+MOD(M78,Calculations!$C$118))</f>
        <v>-2.7490061308214487E-3</v>
      </c>
      <c r="ED78" s="86">
        <f ca="1">Control!$C$7*Calculations!$C$82*INDEX('Monthly Data'!N:N,Calculations!$C$116+MOD(N78,Calculations!$C$118))+Control!$C$7*Calculations!$C$83*INDEX('Monthly Data'!O:O,Calculations!$C$116+MOD(N78,Calculations!$C$118))+Control!$C$7*Calculations!$C$84*INDEX('Monthly Data'!P:P,Calculations!$C$116+MOD(N78,Calculations!$C$118))+Control!$C$7*Calculations!$C$85*INDEX('Monthly Data'!Q:Q,Calculations!$C$116+MOD(N78,Calculations!$C$118))+(1-Control!$C$7*Calculations!$C$87)*INDEX('Monthly Data'!R:R,Calculations!$C$116+MOD(N78,Calculations!$C$118))</f>
        <v>1.1702576456120543E-2</v>
      </c>
      <c r="EE78" s="86">
        <f ca="1">Control!$C$7*Calculations!$C$82*INDEX('Monthly Data'!N:N,Calculations!$C$116+MOD(O78,Calculations!$C$118))+Control!$C$7*Calculations!$C$83*INDEX('Monthly Data'!O:O,Calculations!$C$116+MOD(O78,Calculations!$C$118))+Control!$C$7*Calculations!$C$84*INDEX('Monthly Data'!P:P,Calculations!$C$116+MOD(O78,Calculations!$C$118))+Control!$C$7*Calculations!$C$85*INDEX('Monthly Data'!Q:Q,Calculations!$C$116+MOD(O78,Calculations!$C$118))+(1-Control!$C$7*Calculations!$C$87)*INDEX('Monthly Data'!R:R,Calculations!$C$116+MOD(O78,Calculations!$C$118))</f>
        <v>1.5216630695380906E-2</v>
      </c>
      <c r="EF78" s="86">
        <f ca="1">Control!$C$7*Calculations!$C$82*INDEX('Monthly Data'!N:N,Calculations!$C$116+MOD(P78,Calculations!$C$118))+Control!$C$7*Calculations!$C$83*INDEX('Monthly Data'!O:O,Calculations!$C$116+MOD(P78,Calculations!$C$118))+Control!$C$7*Calculations!$C$84*INDEX('Monthly Data'!P:P,Calculations!$C$116+MOD(P78,Calculations!$C$118))+Control!$C$7*Calculations!$C$85*INDEX('Monthly Data'!Q:Q,Calculations!$C$116+MOD(P78,Calculations!$C$118))+(1-Control!$C$7*Calculations!$C$87)*INDEX('Monthly Data'!R:R,Calculations!$C$116+MOD(P78,Calculations!$C$118))</f>
        <v>2.9708469559001142E-2</v>
      </c>
      <c r="EG78" s="86">
        <f ca="1">Control!$C$7*Calculations!$C$82*INDEX('Monthly Data'!N:N,Calculations!$C$116+MOD(Q78,Calculations!$C$118))+Control!$C$7*Calculations!$C$83*INDEX('Monthly Data'!O:O,Calculations!$C$116+MOD(Q78,Calculations!$C$118))+Control!$C$7*Calculations!$C$84*INDEX('Monthly Data'!P:P,Calculations!$C$116+MOD(Q78,Calculations!$C$118))+Control!$C$7*Calculations!$C$85*INDEX('Monthly Data'!Q:Q,Calculations!$C$116+MOD(Q78,Calculations!$C$118))+(1-Control!$C$7*Calculations!$C$87)*INDEX('Monthly Data'!R:R,Calculations!$C$116+MOD(Q78,Calculations!$C$118))</f>
        <v>3.8809817903524786E-2</v>
      </c>
      <c r="EH78" s="86">
        <f ca="1">Control!$C$7*Calculations!$C$82*INDEX('Monthly Data'!N:N,Calculations!$C$116+MOD(R78,Calculations!$C$118))+Control!$C$7*Calculations!$C$83*INDEX('Monthly Data'!O:O,Calculations!$C$116+MOD(R78,Calculations!$C$118))+Control!$C$7*Calculations!$C$84*INDEX('Monthly Data'!P:P,Calculations!$C$116+MOD(R78,Calculations!$C$118))+Control!$C$7*Calculations!$C$85*INDEX('Monthly Data'!Q:Q,Calculations!$C$116+MOD(R78,Calculations!$C$118))+(1-Control!$C$7*Calculations!$C$87)*INDEX('Monthly Data'!R:R,Calculations!$C$116+MOD(R78,Calculations!$C$118))</f>
        <v>-4.417423226995453E-3</v>
      </c>
      <c r="EI78" s="86">
        <f ca="1">Control!$C$7*Calculations!$C$82*INDEX('Monthly Data'!N:N,Calculations!$C$116+MOD(S78,Calculations!$C$118))+Control!$C$7*Calculations!$C$83*INDEX('Monthly Data'!O:O,Calculations!$C$116+MOD(S78,Calculations!$C$118))+Control!$C$7*Calculations!$C$84*INDEX('Monthly Data'!P:P,Calculations!$C$116+MOD(S78,Calculations!$C$118))+Control!$C$7*Calculations!$C$85*INDEX('Monthly Data'!Q:Q,Calculations!$C$116+MOD(S78,Calculations!$C$118))+(1-Control!$C$7*Calculations!$C$87)*INDEX('Monthly Data'!R:R,Calculations!$C$116+MOD(S78,Calculations!$C$118))</f>
        <v>-1.3959200237295809E-2</v>
      </c>
      <c r="EJ78" s="86">
        <f ca="1">Control!$C$7*Calculations!$C$82*INDEX('Monthly Data'!N:N,Calculations!$C$116+MOD(T78,Calculations!$C$118))+Control!$C$7*Calculations!$C$83*INDEX('Monthly Data'!O:O,Calculations!$C$116+MOD(T78,Calculations!$C$118))+Control!$C$7*Calculations!$C$84*INDEX('Monthly Data'!P:P,Calculations!$C$116+MOD(T78,Calculations!$C$118))+Control!$C$7*Calculations!$C$85*INDEX('Monthly Data'!Q:Q,Calculations!$C$116+MOD(T78,Calculations!$C$118))+(1-Control!$C$7*Calculations!$C$87)*INDEX('Monthly Data'!R:R,Calculations!$C$116+MOD(T78,Calculations!$C$118))</f>
        <v>-9.5555592256394619E-3</v>
      </c>
      <c r="EK78" s="86">
        <f ca="1">Control!$C$7*Calculations!$C$82*INDEX('Monthly Data'!N:N,Calculations!$C$116+MOD(U78,Calculations!$C$118))+Control!$C$7*Calculations!$C$83*INDEX('Monthly Data'!O:O,Calculations!$C$116+MOD(U78,Calculations!$C$118))+Control!$C$7*Calculations!$C$84*INDEX('Monthly Data'!P:P,Calculations!$C$116+MOD(U78,Calculations!$C$118))+Control!$C$7*Calculations!$C$85*INDEX('Monthly Data'!Q:Q,Calculations!$C$116+MOD(U78,Calculations!$C$118))+(1-Control!$C$7*Calculations!$C$87)*INDEX('Monthly Data'!R:R,Calculations!$C$116+MOD(U78,Calculations!$C$118))</f>
        <v>-4.3408051735618014E-2</v>
      </c>
      <c r="EL78" s="86">
        <f ca="1">Control!$C$7*Calculations!$C$82*INDEX('Monthly Data'!N:N,Calculations!$C$116+MOD(V78,Calculations!$C$118))+Control!$C$7*Calculations!$C$83*INDEX('Monthly Data'!O:O,Calculations!$C$116+MOD(V78,Calculations!$C$118))+Control!$C$7*Calculations!$C$84*INDEX('Monthly Data'!P:P,Calculations!$C$116+MOD(V78,Calculations!$C$118))+Control!$C$7*Calculations!$C$85*INDEX('Monthly Data'!Q:Q,Calculations!$C$116+MOD(V78,Calculations!$C$118))+(1-Control!$C$7*Calculations!$C$87)*INDEX('Monthly Data'!R:R,Calculations!$C$116+MOD(V78,Calculations!$C$118))</f>
        <v>-1.3959200237295809E-2</v>
      </c>
      <c r="EM78" s="86">
        <f ca="1">Control!$C$7*Calculations!$C$82*INDEX('Monthly Data'!N:N,Calculations!$C$116+MOD(W78,Calculations!$C$118))+Control!$C$7*Calculations!$C$83*INDEX('Monthly Data'!O:O,Calculations!$C$116+MOD(W78,Calculations!$C$118))+Control!$C$7*Calculations!$C$84*INDEX('Monthly Data'!P:P,Calculations!$C$116+MOD(W78,Calculations!$C$118))+Control!$C$7*Calculations!$C$85*INDEX('Monthly Data'!Q:Q,Calculations!$C$116+MOD(W78,Calculations!$C$118))+(1-Control!$C$7*Calculations!$C$87)*INDEX('Monthly Data'!R:R,Calculations!$C$116+MOD(W78,Calculations!$C$118))</f>
        <v>1.8695385296339444E-2</v>
      </c>
      <c r="EN78" s="86">
        <f ca="1">Control!$C$7*Calculations!$C$82*INDEX('Monthly Data'!N:N,Calculations!$C$116+MOD(X78,Calculations!$C$118))+Control!$C$7*Calculations!$C$83*INDEX('Monthly Data'!O:O,Calculations!$C$116+MOD(X78,Calculations!$C$118))+Control!$C$7*Calculations!$C$84*INDEX('Monthly Data'!P:P,Calculations!$C$116+MOD(X78,Calculations!$C$118))+Control!$C$7*Calculations!$C$85*INDEX('Monthly Data'!Q:Q,Calculations!$C$116+MOD(X78,Calculations!$C$118))+(1-Control!$C$7*Calculations!$C$87)*INDEX('Monthly Data'!R:R,Calculations!$C$116+MOD(X78,Calculations!$C$118))</f>
        <v>1.5063457444773597E-2</v>
      </c>
      <c r="EO78" s="86">
        <f ca="1">Control!$C$7*Calculations!$C$82*INDEX('Monthly Data'!N:N,Calculations!$C$116+MOD(Y78,Calculations!$C$118))+Control!$C$7*Calculations!$C$83*INDEX('Monthly Data'!O:O,Calculations!$C$116+MOD(Y78,Calculations!$C$118))+Control!$C$7*Calculations!$C$84*INDEX('Monthly Data'!P:P,Calculations!$C$116+MOD(Y78,Calculations!$C$118))+Control!$C$7*Calculations!$C$85*INDEX('Monthly Data'!Q:Q,Calculations!$C$116+MOD(Y78,Calculations!$C$118))+(1-Control!$C$7*Calculations!$C$87)*INDEX('Monthly Data'!R:R,Calculations!$C$116+MOD(Y78,Calculations!$C$118))</f>
        <v>-3.9863250714949353E-2</v>
      </c>
      <c r="EP78" s="86">
        <f ca="1">Control!$C$7*Calculations!$C$82*INDEX('Monthly Data'!N:N,Calculations!$C$116+MOD(Z78,Calculations!$C$118))+Control!$C$7*Calculations!$C$83*INDEX('Monthly Data'!O:O,Calculations!$C$116+MOD(Z78,Calculations!$C$118))+Control!$C$7*Calculations!$C$84*INDEX('Monthly Data'!P:P,Calculations!$C$116+MOD(Z78,Calculations!$C$118))+Control!$C$7*Calculations!$C$85*INDEX('Monthly Data'!Q:Q,Calculations!$C$116+MOD(Z78,Calculations!$C$118))+(1-Control!$C$7*Calculations!$C$87)*INDEX('Monthly Data'!R:R,Calculations!$C$116+MOD(Z78,Calculations!$C$118))</f>
        <v>-3.53368065312233E-2</v>
      </c>
      <c r="EQ78" s="86">
        <f ca="1">Control!$C$7*Calculations!$C$82*INDEX('Monthly Data'!N:N,Calculations!$C$116+MOD(AA78,Calculations!$C$118))+Control!$C$7*Calculations!$C$83*INDEX('Monthly Data'!O:O,Calculations!$C$116+MOD(AA78,Calculations!$C$118))+Control!$C$7*Calculations!$C$84*INDEX('Monthly Data'!P:P,Calculations!$C$116+MOD(AA78,Calculations!$C$118))+Control!$C$7*Calculations!$C$85*INDEX('Monthly Data'!Q:Q,Calculations!$C$116+MOD(AA78,Calculations!$C$118))+(1-Control!$C$7*Calculations!$C$87)*INDEX('Monthly Data'!R:R,Calculations!$C$116+MOD(AA78,Calculations!$C$118))</f>
        <v>1.8695385296339444E-2</v>
      </c>
      <c r="ER78" s="86">
        <f ca="1">Control!$C$7*Calculations!$C$82*INDEX('Monthly Data'!N:N,Calculations!$C$116+MOD(AB78,Calculations!$C$118))+Control!$C$7*Calculations!$C$83*INDEX('Monthly Data'!O:O,Calculations!$C$116+MOD(AB78,Calculations!$C$118))+Control!$C$7*Calculations!$C$84*INDEX('Monthly Data'!P:P,Calculations!$C$116+MOD(AB78,Calculations!$C$118))+Control!$C$7*Calculations!$C$85*INDEX('Monthly Data'!Q:Q,Calculations!$C$116+MOD(AB78,Calculations!$C$118))+(1-Control!$C$7*Calculations!$C$87)*INDEX('Monthly Data'!R:R,Calculations!$C$116+MOD(AB78,Calculations!$C$118))</f>
        <v>1.1106855739851785E-2</v>
      </c>
      <c r="ES78" s="86">
        <f ca="1">Control!$C$7*Calculations!$C$82*INDEX('Monthly Data'!N:N,Calculations!$C$116+MOD(AC78,Calculations!$C$118))+Control!$C$7*Calculations!$C$83*INDEX('Monthly Data'!O:O,Calculations!$C$116+MOD(AC78,Calculations!$C$118))+Control!$C$7*Calculations!$C$84*INDEX('Monthly Data'!P:P,Calculations!$C$116+MOD(AC78,Calculations!$C$118))+Control!$C$7*Calculations!$C$85*INDEX('Monthly Data'!Q:Q,Calculations!$C$116+MOD(AC78,Calculations!$C$118))+(1-Control!$C$7*Calculations!$C$87)*INDEX('Monthly Data'!R:R,Calculations!$C$116+MOD(AC78,Calculations!$C$118))</f>
        <v>2.2757992058453024E-3</v>
      </c>
      <c r="ET78" s="86">
        <f ca="1">Control!$C$7*Calculations!$C$82*INDEX('Monthly Data'!N:N,Calculations!$C$116+MOD(AD78,Calculations!$C$118))+Control!$C$7*Calculations!$C$83*INDEX('Monthly Data'!O:O,Calculations!$C$116+MOD(AD78,Calculations!$C$118))+Control!$C$7*Calculations!$C$84*INDEX('Monthly Data'!P:P,Calculations!$C$116+MOD(AD78,Calculations!$C$118))+Control!$C$7*Calculations!$C$85*INDEX('Monthly Data'!Q:Q,Calculations!$C$116+MOD(AD78,Calculations!$C$118))+(1-Control!$C$7*Calculations!$C$87)*INDEX('Monthly Data'!R:R,Calculations!$C$116+MOD(AD78,Calculations!$C$118))</f>
        <v>8.3814116887657771E-3</v>
      </c>
      <c r="EU78" s="86">
        <f ca="1">Control!$C$7*Calculations!$C$82*INDEX('Monthly Data'!N:N,Calculations!$C$116+MOD(AE78,Calculations!$C$118))+Control!$C$7*Calculations!$C$83*INDEX('Monthly Data'!O:O,Calculations!$C$116+MOD(AE78,Calculations!$C$118))+Control!$C$7*Calculations!$C$84*INDEX('Monthly Data'!P:P,Calculations!$C$116+MOD(AE78,Calculations!$C$118))+Control!$C$7*Calculations!$C$85*INDEX('Monthly Data'!Q:Q,Calculations!$C$116+MOD(AE78,Calculations!$C$118))+(1-Control!$C$7*Calculations!$C$87)*INDEX('Monthly Data'!R:R,Calculations!$C$116+MOD(AE78,Calculations!$C$118))</f>
        <v>6.3250222980707482E-3</v>
      </c>
      <c r="EV78" s="86">
        <f ca="1">Control!$C$7*Calculations!$C$82*INDEX('Monthly Data'!N:N,Calculations!$C$116+MOD(AF78,Calculations!$C$118))+Control!$C$7*Calculations!$C$83*INDEX('Monthly Data'!O:O,Calculations!$C$116+MOD(AF78,Calculations!$C$118))+Control!$C$7*Calculations!$C$84*INDEX('Monthly Data'!P:P,Calculations!$C$116+MOD(AF78,Calculations!$C$118))+Control!$C$7*Calculations!$C$85*INDEX('Monthly Data'!Q:Q,Calculations!$C$116+MOD(AF78,Calculations!$C$118))+(1-Control!$C$7*Calculations!$C$87)*INDEX('Monthly Data'!R:R,Calculations!$C$116+MOD(AF78,Calculations!$C$118))</f>
        <v>-1.1360801645249321E-2</v>
      </c>
      <c r="EW78" s="86">
        <f ca="1">Control!$C$7*Calculations!$C$82*INDEX('Monthly Data'!N:N,Calculations!$C$116+MOD(AG78,Calculations!$C$118))+Control!$C$7*Calculations!$C$83*INDEX('Monthly Data'!O:O,Calculations!$C$116+MOD(AG78,Calculations!$C$118))+Control!$C$7*Calculations!$C$84*INDEX('Monthly Data'!P:P,Calculations!$C$116+MOD(AG78,Calculations!$C$118))+Control!$C$7*Calculations!$C$85*INDEX('Monthly Data'!Q:Q,Calculations!$C$116+MOD(AG78,Calculations!$C$118))+(1-Control!$C$7*Calculations!$C$87)*INDEX('Monthly Data'!R:R,Calculations!$C$116+MOD(AG78,Calculations!$C$118))</f>
        <v>1.3891563624307685E-2</v>
      </c>
      <c r="EX78" s="86">
        <f ca="1">Control!$C$7*Calculations!$C$82*INDEX('Monthly Data'!N:N,Calculations!$C$116+MOD(AH78,Calculations!$C$118))+Control!$C$7*Calculations!$C$83*INDEX('Monthly Data'!O:O,Calculations!$C$116+MOD(AH78,Calculations!$C$118))+Control!$C$7*Calculations!$C$84*INDEX('Monthly Data'!P:P,Calculations!$C$116+MOD(AH78,Calculations!$C$118))+Control!$C$7*Calculations!$C$85*INDEX('Monthly Data'!Q:Q,Calculations!$C$116+MOD(AH78,Calculations!$C$118))+(1-Control!$C$7*Calculations!$C$87)*INDEX('Monthly Data'!R:R,Calculations!$C$116+MOD(AH78,Calculations!$C$118))</f>
        <v>9.9787204839310462E-3</v>
      </c>
      <c r="EY78" s="86">
        <f ca="1">Control!$C$7*Calculations!$C$82*INDEX('Monthly Data'!N:N,Calculations!$C$116+MOD(AI78,Calculations!$C$118))+Control!$C$7*Calculations!$C$83*INDEX('Monthly Data'!O:O,Calculations!$C$116+MOD(AI78,Calculations!$C$118))+Control!$C$7*Calculations!$C$84*INDEX('Monthly Data'!P:P,Calculations!$C$116+MOD(AI78,Calculations!$C$118))+Control!$C$7*Calculations!$C$85*INDEX('Monthly Data'!Q:Q,Calculations!$C$116+MOD(AI78,Calculations!$C$118))+(1-Control!$C$7*Calculations!$C$87)*INDEX('Monthly Data'!R:R,Calculations!$C$116+MOD(AI78,Calculations!$C$118))</f>
        <v>3.0957942835585645E-2</v>
      </c>
      <c r="EZ78" s="86">
        <f ca="1">Control!$C$7*Calculations!$C$82*INDEX('Monthly Data'!N:N,Calculations!$C$116+MOD(AJ78,Calculations!$C$118))+Control!$C$7*Calculations!$C$83*INDEX('Monthly Data'!O:O,Calculations!$C$116+MOD(AJ78,Calculations!$C$118))+Control!$C$7*Calculations!$C$84*INDEX('Monthly Data'!P:P,Calculations!$C$116+MOD(AJ78,Calculations!$C$118))+Control!$C$7*Calculations!$C$85*INDEX('Monthly Data'!Q:Q,Calculations!$C$116+MOD(AJ78,Calculations!$C$118))+(1-Control!$C$7*Calculations!$C$87)*INDEX('Monthly Data'!R:R,Calculations!$C$116+MOD(AJ78,Calculations!$C$118))</f>
        <v>1.1702576456120543E-2</v>
      </c>
      <c r="FA78" s="86">
        <f ca="1">Control!$C$7*Calculations!$C$82*INDEX('Monthly Data'!N:N,Calculations!$C$116+MOD(AK78,Calculations!$C$118))+Control!$C$7*Calculations!$C$83*INDEX('Monthly Data'!O:O,Calculations!$C$116+MOD(AK78,Calculations!$C$118))+Control!$C$7*Calculations!$C$84*INDEX('Monthly Data'!P:P,Calculations!$C$116+MOD(AK78,Calculations!$C$118))+Control!$C$7*Calculations!$C$85*INDEX('Monthly Data'!Q:Q,Calculations!$C$116+MOD(AK78,Calculations!$C$118))+(1-Control!$C$7*Calculations!$C$87)*INDEX('Monthly Data'!R:R,Calculations!$C$116+MOD(AK78,Calculations!$C$118))</f>
        <v>1.9073822767906517E-2</v>
      </c>
      <c r="FB78" s="86">
        <f ca="1">Control!$C$7*Calculations!$C$82*INDEX('Monthly Data'!N:N,Calculations!$C$116+MOD(AL78,Calculations!$C$118))+Control!$C$7*Calculations!$C$83*INDEX('Monthly Data'!O:O,Calculations!$C$116+MOD(AL78,Calculations!$C$118))+Control!$C$7*Calculations!$C$84*INDEX('Monthly Data'!P:P,Calculations!$C$116+MOD(AL78,Calculations!$C$118))+Control!$C$7*Calculations!$C$85*INDEX('Monthly Data'!Q:Q,Calculations!$C$116+MOD(AL78,Calculations!$C$118))+(1-Control!$C$7*Calculations!$C$87)*INDEX('Monthly Data'!R:R,Calculations!$C$116+MOD(AL78,Calculations!$C$118))</f>
        <v>7.857567536297622E-3</v>
      </c>
      <c r="FC78" s="86">
        <f ca="1">Control!$C$7*Calculations!$C$82*INDEX('Monthly Data'!N:N,Calculations!$C$116+MOD(AM78,Calculations!$C$118))+Control!$C$7*Calculations!$C$83*INDEX('Monthly Data'!O:O,Calculations!$C$116+MOD(AM78,Calculations!$C$118))+Control!$C$7*Calculations!$C$84*INDEX('Monthly Data'!P:P,Calculations!$C$116+MOD(AM78,Calculations!$C$118))+Control!$C$7*Calculations!$C$85*INDEX('Monthly Data'!Q:Q,Calculations!$C$116+MOD(AM78,Calculations!$C$118))+(1-Control!$C$7*Calculations!$C$87)*INDEX('Monthly Data'!R:R,Calculations!$C$116+MOD(AM78,Calculations!$C$118))</f>
        <v>1.046389543479892E-2</v>
      </c>
      <c r="FD78" s="86">
        <f ca="1">Control!$C$7*Calculations!$C$82*INDEX('Monthly Data'!N:N,Calculations!$C$116+MOD(AN78,Calculations!$C$118))+Control!$C$7*Calculations!$C$83*INDEX('Monthly Data'!O:O,Calculations!$C$116+MOD(AN78,Calculations!$C$118))+Control!$C$7*Calculations!$C$84*INDEX('Monthly Data'!P:P,Calculations!$C$116+MOD(AN78,Calculations!$C$118))+Control!$C$7*Calculations!$C$85*INDEX('Monthly Data'!Q:Q,Calculations!$C$116+MOD(AN78,Calculations!$C$118))+(1-Control!$C$7*Calculations!$C$87)*INDEX('Monthly Data'!R:R,Calculations!$C$116+MOD(AN78,Calculations!$C$118))</f>
        <v>1.5216630695380906E-2</v>
      </c>
      <c r="FE78" s="86">
        <f ca="1">Control!$C$7*Calculations!$C$82*INDEX('Monthly Data'!N:N,Calculations!$C$116+MOD(AO78,Calculations!$C$118))+Control!$C$7*Calculations!$C$83*INDEX('Monthly Data'!O:O,Calculations!$C$116+MOD(AO78,Calculations!$C$118))+Control!$C$7*Calculations!$C$84*INDEX('Monthly Data'!P:P,Calculations!$C$116+MOD(AO78,Calculations!$C$118))+Control!$C$7*Calculations!$C$85*INDEX('Monthly Data'!Q:Q,Calculations!$C$116+MOD(AO78,Calculations!$C$118))+(1-Control!$C$7*Calculations!$C$87)*INDEX('Monthly Data'!R:R,Calculations!$C$116+MOD(AO78,Calculations!$C$118))</f>
        <v>8.4240675975201049E-3</v>
      </c>
      <c r="FF78" s="86">
        <f ca="1">Control!$C$7*Calculations!$C$82*INDEX('Monthly Data'!N:N,Calculations!$C$116+MOD(AP78,Calculations!$C$118))+Control!$C$7*Calculations!$C$83*INDEX('Monthly Data'!O:O,Calculations!$C$116+MOD(AP78,Calculations!$C$118))+Control!$C$7*Calculations!$C$84*INDEX('Monthly Data'!P:P,Calculations!$C$116+MOD(AP78,Calculations!$C$118))+Control!$C$7*Calculations!$C$85*INDEX('Monthly Data'!Q:Q,Calculations!$C$116+MOD(AP78,Calculations!$C$118))+(1-Control!$C$7*Calculations!$C$87)*INDEX('Monthly Data'!R:R,Calculations!$C$116+MOD(AP78,Calculations!$C$118))</f>
        <v>1.5108777406081684E-3</v>
      </c>
      <c r="FG78" s="86">
        <f ca="1">Control!$C$7*Calculations!$C$82*INDEX('Monthly Data'!N:N,Calculations!$C$116+MOD(AQ78,Calculations!$C$118))+Control!$C$7*Calculations!$C$83*INDEX('Monthly Data'!O:O,Calculations!$C$116+MOD(AQ78,Calculations!$C$118))+Control!$C$7*Calculations!$C$84*INDEX('Monthly Data'!P:P,Calculations!$C$116+MOD(AQ78,Calculations!$C$118))+Control!$C$7*Calculations!$C$85*INDEX('Monthly Data'!Q:Q,Calculations!$C$116+MOD(AQ78,Calculations!$C$118))+(1-Control!$C$7*Calculations!$C$87)*INDEX('Monthly Data'!R:R,Calculations!$C$116+MOD(AQ78,Calculations!$C$118))</f>
        <v>1.2722494017511032E-2</v>
      </c>
      <c r="FH78" s="86">
        <f ca="1">Control!$C$7*Calculations!$C$82*INDEX('Monthly Data'!N:N,Calculations!$C$116+MOD(AR78,Calculations!$C$118))+Control!$C$7*Calculations!$C$83*INDEX('Monthly Data'!O:O,Calculations!$C$116+MOD(AR78,Calculations!$C$118))+Control!$C$7*Calculations!$C$84*INDEX('Monthly Data'!P:P,Calculations!$C$116+MOD(AR78,Calculations!$C$118))+Control!$C$7*Calculations!$C$85*INDEX('Monthly Data'!Q:Q,Calculations!$C$116+MOD(AR78,Calculations!$C$118))+(1-Control!$C$7*Calculations!$C$87)*INDEX('Monthly Data'!R:R,Calculations!$C$116+MOD(AR78,Calculations!$C$118))</f>
        <v>-9.9526758408448549E-3</v>
      </c>
      <c r="FI78" s="86">
        <f ca="1">Control!$C$7*Calculations!$C$82*INDEX('Monthly Data'!N:N,Calculations!$C$116+MOD(AS78,Calculations!$C$118))+Control!$C$7*Calculations!$C$83*INDEX('Monthly Data'!O:O,Calculations!$C$116+MOD(AS78,Calculations!$C$118))+Control!$C$7*Calculations!$C$84*INDEX('Monthly Data'!P:P,Calculations!$C$116+MOD(AS78,Calculations!$C$118))+Control!$C$7*Calculations!$C$85*INDEX('Monthly Data'!Q:Q,Calculations!$C$116+MOD(AS78,Calculations!$C$118))+(1-Control!$C$7*Calculations!$C$87)*INDEX('Monthly Data'!R:R,Calculations!$C$116+MOD(AS78,Calculations!$C$118))</f>
        <v>9.5791276036140301E-3</v>
      </c>
      <c r="FJ78" s="86">
        <f ca="1">Control!$C$7*Calculations!$C$82*INDEX('Monthly Data'!N:N,Calculations!$C$116+MOD(AT78,Calculations!$C$118))+Control!$C$7*Calculations!$C$83*INDEX('Monthly Data'!O:O,Calculations!$C$116+MOD(AT78,Calculations!$C$118))+Control!$C$7*Calculations!$C$84*INDEX('Monthly Data'!P:P,Calculations!$C$116+MOD(AT78,Calculations!$C$118))+Control!$C$7*Calculations!$C$85*INDEX('Monthly Data'!Q:Q,Calculations!$C$116+MOD(AT78,Calculations!$C$118))+(1-Control!$C$7*Calculations!$C$87)*INDEX('Monthly Data'!R:R,Calculations!$C$116+MOD(AT78,Calculations!$C$118))</f>
        <v>-2.7490061308214487E-3</v>
      </c>
      <c r="FK78" s="86">
        <f ca="1">Control!$C$7*Calculations!$C$82*INDEX('Monthly Data'!N:N,Calculations!$C$116+MOD(AU78,Calculations!$C$118))+Control!$C$7*Calculations!$C$83*INDEX('Monthly Data'!O:O,Calculations!$C$116+MOD(AU78,Calculations!$C$118))+Control!$C$7*Calculations!$C$84*INDEX('Monthly Data'!P:P,Calculations!$C$116+MOD(AU78,Calculations!$C$118))+Control!$C$7*Calculations!$C$85*INDEX('Monthly Data'!Q:Q,Calculations!$C$116+MOD(AU78,Calculations!$C$118))+(1-Control!$C$7*Calculations!$C$87)*INDEX('Monthly Data'!R:R,Calculations!$C$116+MOD(AU78,Calculations!$C$118))</f>
        <v>5.3309355465453899E-3</v>
      </c>
      <c r="FL78" s="86">
        <f ca="1">Control!$C$7*Calculations!$C$82*INDEX('Monthly Data'!N:N,Calculations!$C$116+MOD(AV78,Calculations!$C$118))+Control!$C$7*Calculations!$C$83*INDEX('Monthly Data'!O:O,Calculations!$C$116+MOD(AV78,Calculations!$C$118))+Control!$C$7*Calculations!$C$84*INDEX('Monthly Data'!P:P,Calculations!$C$116+MOD(AV78,Calculations!$C$118))+Control!$C$7*Calculations!$C$85*INDEX('Monthly Data'!Q:Q,Calculations!$C$116+MOD(AV78,Calculations!$C$118))+(1-Control!$C$7*Calculations!$C$87)*INDEX('Monthly Data'!R:R,Calculations!$C$116+MOD(AV78,Calculations!$C$118))</f>
        <v>-9.5555592256394619E-3</v>
      </c>
      <c r="FM78" s="86">
        <f ca="1">Control!$C$7*Calculations!$C$82*INDEX('Monthly Data'!N:N,Calculations!$C$116+MOD(AW78,Calculations!$C$118))+Control!$C$7*Calculations!$C$83*INDEX('Monthly Data'!O:O,Calculations!$C$116+MOD(AW78,Calculations!$C$118))+Control!$C$7*Calculations!$C$84*INDEX('Monthly Data'!P:P,Calculations!$C$116+MOD(AW78,Calculations!$C$118))+Control!$C$7*Calculations!$C$85*INDEX('Monthly Data'!Q:Q,Calculations!$C$116+MOD(AW78,Calculations!$C$118))+(1-Control!$C$7*Calculations!$C$87)*INDEX('Monthly Data'!R:R,Calculations!$C$116+MOD(AW78,Calculations!$C$118))</f>
        <v>-9.8327855560634558E-3</v>
      </c>
      <c r="FN78" s="86">
        <f ca="1">Control!$C$7*Calculations!$C$82*INDEX('Monthly Data'!N:N,Calculations!$C$116+MOD(AX78,Calculations!$C$118))+Control!$C$7*Calculations!$C$83*INDEX('Monthly Data'!O:O,Calculations!$C$116+MOD(AX78,Calculations!$C$118))+Control!$C$7*Calculations!$C$84*INDEX('Monthly Data'!P:P,Calculations!$C$116+MOD(AX78,Calculations!$C$118))+Control!$C$7*Calculations!$C$85*INDEX('Monthly Data'!Q:Q,Calculations!$C$116+MOD(AX78,Calculations!$C$118))+(1-Control!$C$7*Calculations!$C$87)*INDEX('Monthly Data'!R:R,Calculations!$C$116+MOD(AX78,Calculations!$C$118))</f>
        <v>1.3891563624307685E-2</v>
      </c>
      <c r="FO78" s="86">
        <f ca="1">Control!$C$7*Calculations!$C$82*INDEX('Monthly Data'!N:N,Calculations!$C$116+MOD(AY78,Calculations!$C$118))+Control!$C$7*Calculations!$C$83*INDEX('Monthly Data'!O:O,Calculations!$C$116+MOD(AY78,Calculations!$C$118))+Control!$C$7*Calculations!$C$84*INDEX('Monthly Data'!P:P,Calculations!$C$116+MOD(AY78,Calculations!$C$118))+Control!$C$7*Calculations!$C$85*INDEX('Monthly Data'!Q:Q,Calculations!$C$116+MOD(AY78,Calculations!$C$118))+(1-Control!$C$7*Calculations!$C$87)*INDEX('Monthly Data'!R:R,Calculations!$C$116+MOD(AY78,Calculations!$C$118))</f>
        <v>7.3538285850108537E-3</v>
      </c>
      <c r="FP78" s="86">
        <f ca="1">Control!$C$7*Calculations!$C$82*INDEX('Monthly Data'!N:N,Calculations!$C$116+MOD(AZ78,Calculations!$C$118))+Control!$C$7*Calculations!$C$83*INDEX('Monthly Data'!O:O,Calculations!$C$116+MOD(AZ78,Calculations!$C$118))+Control!$C$7*Calculations!$C$84*INDEX('Monthly Data'!P:P,Calculations!$C$116+MOD(AZ78,Calculations!$C$118))+Control!$C$7*Calculations!$C$85*INDEX('Monthly Data'!Q:Q,Calculations!$C$116+MOD(AZ78,Calculations!$C$118))+(1-Control!$C$7*Calculations!$C$87)*INDEX('Monthly Data'!R:R,Calculations!$C$116+MOD(AZ78,Calculations!$C$118))</f>
        <v>2.1918137743539623E-2</v>
      </c>
      <c r="FQ78" s="86">
        <f ca="1">Control!$C$7*Calculations!$C$82*INDEX('Monthly Data'!N:N,Calculations!$C$116+MOD(BA78,Calculations!$C$118))+Control!$C$7*Calculations!$C$83*INDEX('Monthly Data'!O:O,Calculations!$C$116+MOD(BA78,Calculations!$C$118))+Control!$C$7*Calculations!$C$84*INDEX('Monthly Data'!P:P,Calculations!$C$116+MOD(BA78,Calculations!$C$118))+Control!$C$7*Calculations!$C$85*INDEX('Monthly Data'!Q:Q,Calculations!$C$116+MOD(BA78,Calculations!$C$118))+(1-Control!$C$7*Calculations!$C$87)*INDEX('Monthly Data'!R:R,Calculations!$C$116+MOD(BA78,Calculations!$C$118))</f>
        <v>8.3814116887657771E-3</v>
      </c>
      <c r="FR78" s="86">
        <f ca="1">Control!$C$7*Calculations!$C$82*INDEX('Monthly Data'!N:N,Calculations!$C$116+MOD(BB78,Calculations!$C$118))+Control!$C$7*Calculations!$C$83*INDEX('Monthly Data'!O:O,Calculations!$C$116+MOD(BB78,Calculations!$C$118))+Control!$C$7*Calculations!$C$84*INDEX('Monthly Data'!P:P,Calculations!$C$116+MOD(BB78,Calculations!$C$118))+Control!$C$7*Calculations!$C$85*INDEX('Monthly Data'!Q:Q,Calculations!$C$116+MOD(BB78,Calculations!$C$118))+(1-Control!$C$7*Calculations!$C$87)*INDEX('Monthly Data'!R:R,Calculations!$C$116+MOD(BB78,Calculations!$C$118))</f>
        <v>7.5897487599915015E-3</v>
      </c>
      <c r="FS78" s="86">
        <f ca="1">Control!$C$7*Calculations!$C$82*INDEX('Monthly Data'!N:N,Calculations!$C$116+MOD(BC78,Calculations!$C$118))+Control!$C$7*Calculations!$C$83*INDEX('Monthly Data'!O:O,Calculations!$C$116+MOD(BC78,Calculations!$C$118))+Control!$C$7*Calculations!$C$84*INDEX('Monthly Data'!P:P,Calculations!$C$116+MOD(BC78,Calculations!$C$118))+Control!$C$7*Calculations!$C$85*INDEX('Monthly Data'!Q:Q,Calculations!$C$116+MOD(BC78,Calculations!$C$118))+(1-Control!$C$7*Calculations!$C$87)*INDEX('Monthly Data'!R:R,Calculations!$C$116+MOD(BC78,Calculations!$C$118))</f>
        <v>3.4808428836917149E-3</v>
      </c>
      <c r="FT78" s="86">
        <f ca="1">Control!$C$7*Calculations!$C$82*INDEX('Monthly Data'!N:N,Calculations!$C$116+MOD(BD78,Calculations!$C$118))+Control!$C$7*Calculations!$C$83*INDEX('Monthly Data'!O:O,Calculations!$C$116+MOD(BD78,Calculations!$C$118))+Control!$C$7*Calculations!$C$84*INDEX('Monthly Data'!P:P,Calculations!$C$116+MOD(BD78,Calculations!$C$118))+Control!$C$7*Calculations!$C$85*INDEX('Monthly Data'!Q:Q,Calculations!$C$116+MOD(BD78,Calculations!$C$118))+(1-Control!$C$7*Calculations!$C$87)*INDEX('Monthly Data'!R:R,Calculations!$C$116+MOD(BD78,Calculations!$C$118))</f>
        <v>-2.7490061308214487E-3</v>
      </c>
      <c r="FU78" s="86">
        <f ca="1">Control!$C$7*Calculations!$C$82*INDEX('Monthly Data'!N:N,Calculations!$C$116+MOD(BE78,Calculations!$C$118))+Control!$C$7*Calculations!$C$83*INDEX('Monthly Data'!O:O,Calculations!$C$116+MOD(BE78,Calculations!$C$118))+Control!$C$7*Calculations!$C$84*INDEX('Monthly Data'!P:P,Calculations!$C$116+MOD(BE78,Calculations!$C$118))+Control!$C$7*Calculations!$C$85*INDEX('Monthly Data'!Q:Q,Calculations!$C$116+MOD(BE78,Calculations!$C$118))+(1-Control!$C$7*Calculations!$C$87)*INDEX('Monthly Data'!R:R,Calculations!$C$116+MOD(BE78,Calculations!$C$118))</f>
        <v>-2.0269389991732112E-2</v>
      </c>
      <c r="FV78" s="86">
        <f ca="1">Control!$C$7*Calculations!$C$82*INDEX('Monthly Data'!N:N,Calculations!$C$116+MOD(BF78,Calculations!$C$118))+Control!$C$7*Calculations!$C$83*INDEX('Monthly Data'!O:O,Calculations!$C$116+MOD(BF78,Calculations!$C$118))+Control!$C$7*Calculations!$C$84*INDEX('Monthly Data'!P:P,Calculations!$C$116+MOD(BF78,Calculations!$C$118))+Control!$C$7*Calculations!$C$85*INDEX('Monthly Data'!Q:Q,Calculations!$C$116+MOD(BF78,Calculations!$C$118))+(1-Control!$C$7*Calculations!$C$87)*INDEX('Monthly Data'!R:R,Calculations!$C$116+MOD(BF78,Calculations!$C$118))</f>
        <v>2.377894462657602E-2</v>
      </c>
      <c r="FW78" s="86">
        <f ca="1">Control!$C$7*Calculations!$C$82*INDEX('Monthly Data'!N:N,Calculations!$C$116+MOD(BG78,Calculations!$C$118))+Control!$C$7*Calculations!$C$83*INDEX('Monthly Data'!O:O,Calculations!$C$116+MOD(BG78,Calculations!$C$118))+Control!$C$7*Calculations!$C$84*INDEX('Monthly Data'!P:P,Calculations!$C$116+MOD(BG78,Calculations!$C$118))+Control!$C$7*Calculations!$C$85*INDEX('Monthly Data'!Q:Q,Calculations!$C$116+MOD(BG78,Calculations!$C$118))+(1-Control!$C$7*Calculations!$C$87)*INDEX('Monthly Data'!R:R,Calculations!$C$116+MOD(BG78,Calculations!$C$118))</f>
        <v>-9.8327855560634558E-3</v>
      </c>
      <c r="FX78" s="86">
        <f ca="1">Control!$C$7*Calculations!$C$82*INDEX('Monthly Data'!N:N,Calculations!$C$116+MOD(BH78,Calculations!$C$118))+Control!$C$7*Calculations!$C$83*INDEX('Monthly Data'!O:O,Calculations!$C$116+MOD(BH78,Calculations!$C$118))+Control!$C$7*Calculations!$C$84*INDEX('Monthly Data'!P:P,Calculations!$C$116+MOD(BH78,Calculations!$C$118))+Control!$C$7*Calculations!$C$85*INDEX('Monthly Data'!Q:Q,Calculations!$C$116+MOD(BH78,Calculations!$C$118))+(1-Control!$C$7*Calculations!$C$87)*INDEX('Monthly Data'!R:R,Calculations!$C$116+MOD(BH78,Calculations!$C$118))</f>
        <v>3.5231336013669103E-2</v>
      </c>
      <c r="FY78" s="86">
        <f ca="1">Control!$C$7*Calculations!$C$82*INDEX('Monthly Data'!N:N,Calculations!$C$116+MOD(BI78,Calculations!$C$118))+Control!$C$7*Calculations!$C$83*INDEX('Monthly Data'!O:O,Calculations!$C$116+MOD(BI78,Calculations!$C$118))+Control!$C$7*Calculations!$C$84*INDEX('Monthly Data'!P:P,Calculations!$C$116+MOD(BI78,Calculations!$C$118))+Control!$C$7*Calculations!$C$85*INDEX('Monthly Data'!Q:Q,Calculations!$C$116+MOD(BI78,Calculations!$C$118))+(1-Control!$C$7*Calculations!$C$87)*INDEX('Monthly Data'!R:R,Calculations!$C$116+MOD(BI78,Calculations!$C$118))</f>
        <v>6.6954569943530936E-3</v>
      </c>
      <c r="FZ78" s="86">
        <f ca="1">Control!$C$7*Calculations!$C$82*INDEX('Monthly Data'!N:N,Calculations!$C$116+MOD(BJ78,Calculations!$C$118))+Control!$C$7*Calculations!$C$83*INDEX('Monthly Data'!O:O,Calculations!$C$116+MOD(BJ78,Calculations!$C$118))+Control!$C$7*Calculations!$C$84*INDEX('Monthly Data'!P:P,Calculations!$C$116+MOD(BJ78,Calculations!$C$118))+Control!$C$7*Calculations!$C$85*INDEX('Monthly Data'!Q:Q,Calculations!$C$116+MOD(BJ78,Calculations!$C$118))+(1-Control!$C$7*Calculations!$C$87)*INDEX('Monthly Data'!R:R,Calculations!$C$116+MOD(BJ78,Calculations!$C$118))</f>
        <v>-2.072517756005474E-2</v>
      </c>
      <c r="GA78" s="86">
        <f ca="1">Control!$C$7*Calculations!$C$82*INDEX('Monthly Data'!N:N,Calculations!$C$116+MOD(BK78,Calculations!$C$118))+Control!$C$7*Calculations!$C$83*INDEX('Monthly Data'!O:O,Calculations!$C$116+MOD(BK78,Calculations!$C$118))+Control!$C$7*Calculations!$C$84*INDEX('Monthly Data'!P:P,Calculations!$C$116+MOD(BK78,Calculations!$C$118))+Control!$C$7*Calculations!$C$85*INDEX('Monthly Data'!Q:Q,Calculations!$C$116+MOD(BK78,Calculations!$C$118))+(1-Control!$C$7*Calculations!$C$87)*INDEX('Monthly Data'!R:R,Calculations!$C$116+MOD(BK78,Calculations!$C$118))</f>
        <v>-1.880155173376722E-2</v>
      </c>
      <c r="GB78" s="86">
        <f ca="1">Control!$C$7*Calculations!$C$82*INDEX('Monthly Data'!N:N,Calculations!$C$116+MOD(BL78,Calculations!$C$118))+Control!$C$7*Calculations!$C$83*INDEX('Monthly Data'!O:O,Calculations!$C$116+MOD(BL78,Calculations!$C$118))+Control!$C$7*Calculations!$C$84*INDEX('Monthly Data'!P:P,Calculations!$C$116+MOD(BL78,Calculations!$C$118))+Control!$C$7*Calculations!$C$85*INDEX('Monthly Data'!Q:Q,Calculations!$C$116+MOD(BL78,Calculations!$C$118))+(1-Control!$C$7*Calculations!$C$87)*INDEX('Monthly Data'!R:R,Calculations!$C$116+MOD(BL78,Calculations!$C$118))</f>
        <v>2.5790695379256122E-2</v>
      </c>
      <c r="GC78" s="86">
        <f ca="1">Control!$C$7*Calculations!$C$82*INDEX('Monthly Data'!N:N,Calculations!$C$116+MOD(BM78,Calculations!$C$118))+Control!$C$7*Calculations!$C$83*INDEX('Monthly Data'!O:O,Calculations!$C$116+MOD(BM78,Calculations!$C$118))+Control!$C$7*Calculations!$C$84*INDEX('Monthly Data'!P:P,Calculations!$C$116+MOD(BM78,Calculations!$C$118))+Control!$C$7*Calculations!$C$85*INDEX('Monthly Data'!Q:Q,Calculations!$C$116+MOD(BM78,Calculations!$C$118))+(1-Control!$C$7*Calculations!$C$87)*INDEX('Monthly Data'!R:R,Calculations!$C$116+MOD(BM78,Calculations!$C$118))</f>
        <v>-3.8875517825435772E-3</v>
      </c>
      <c r="GD78" s="86">
        <f ca="1">Control!$C$7*Calculations!$C$82*INDEX('Monthly Data'!N:N,Calculations!$C$116+MOD(BN78,Calculations!$C$118))+Control!$C$7*Calculations!$C$83*INDEX('Monthly Data'!O:O,Calculations!$C$116+MOD(BN78,Calculations!$C$118))+Control!$C$7*Calculations!$C$84*INDEX('Monthly Data'!P:P,Calculations!$C$116+MOD(BN78,Calculations!$C$118))+Control!$C$7*Calculations!$C$85*INDEX('Monthly Data'!Q:Q,Calculations!$C$116+MOD(BN78,Calculations!$C$118))+(1-Control!$C$7*Calculations!$C$87)*INDEX('Monthly Data'!R:R,Calculations!$C$116+MOD(BN78,Calculations!$C$118))</f>
        <v>3.1070573055362403E-2</v>
      </c>
      <c r="GE78" s="86">
        <f ca="1">Control!$C$7*Calculations!$C$82*INDEX('Monthly Data'!N:N,Calculations!$C$116+MOD(BO78,Calculations!$C$118))+Control!$C$7*Calculations!$C$83*INDEX('Monthly Data'!O:O,Calculations!$C$116+MOD(BO78,Calculations!$C$118))+Control!$C$7*Calculations!$C$84*INDEX('Monthly Data'!P:P,Calculations!$C$116+MOD(BO78,Calculations!$C$118))+Control!$C$7*Calculations!$C$85*INDEX('Monthly Data'!Q:Q,Calculations!$C$116+MOD(BO78,Calculations!$C$118))+(1-Control!$C$7*Calculations!$C$87)*INDEX('Monthly Data'!R:R,Calculations!$C$116+MOD(BO78,Calculations!$C$118))</f>
        <v>1.3891563624307685E-2</v>
      </c>
      <c r="GF78" s="86">
        <f ca="1">Control!$C$7*Calculations!$C$82*INDEX('Monthly Data'!N:N,Calculations!$C$116+MOD(BP78,Calculations!$C$118))+Control!$C$7*Calculations!$C$83*INDEX('Monthly Data'!O:O,Calculations!$C$116+MOD(BP78,Calculations!$C$118))+Control!$C$7*Calculations!$C$84*INDEX('Monthly Data'!P:P,Calculations!$C$116+MOD(BP78,Calculations!$C$118))+Control!$C$7*Calculations!$C$85*INDEX('Monthly Data'!Q:Q,Calculations!$C$116+MOD(BP78,Calculations!$C$118))+(1-Control!$C$7*Calculations!$C$87)*INDEX('Monthly Data'!R:R,Calculations!$C$116+MOD(BP78,Calculations!$C$118))</f>
        <v>-1.8530040247387896E-2</v>
      </c>
      <c r="GG78" s="86">
        <f ca="1">Control!$C$7*Calculations!$C$82*INDEX('Monthly Data'!N:N,Calculations!$C$116+MOD(BQ78,Calculations!$C$118))+Control!$C$7*Calculations!$C$83*INDEX('Monthly Data'!O:O,Calculations!$C$116+MOD(BQ78,Calculations!$C$118))+Control!$C$7*Calculations!$C$84*INDEX('Monthly Data'!P:P,Calculations!$C$116+MOD(BQ78,Calculations!$C$118))+Control!$C$7*Calculations!$C$85*INDEX('Monthly Data'!Q:Q,Calculations!$C$116+MOD(BQ78,Calculations!$C$118))+(1-Control!$C$7*Calculations!$C$87)*INDEX('Monthly Data'!R:R,Calculations!$C$116+MOD(BQ78,Calculations!$C$118))</f>
        <v>1.046389543479892E-2</v>
      </c>
      <c r="GH78" s="86">
        <f ca="1">Control!$C$7*Calculations!$C$82*INDEX('Monthly Data'!N:N,Calculations!$C$116+MOD(BR78,Calculations!$C$118))+Control!$C$7*Calculations!$C$83*INDEX('Monthly Data'!O:O,Calculations!$C$116+MOD(BR78,Calculations!$C$118))+Control!$C$7*Calculations!$C$84*INDEX('Monthly Data'!P:P,Calculations!$C$116+MOD(BR78,Calculations!$C$118))+Control!$C$7*Calculations!$C$85*INDEX('Monthly Data'!Q:Q,Calculations!$C$116+MOD(BR78,Calculations!$C$118))+(1-Control!$C$7*Calculations!$C$87)*INDEX('Monthly Data'!R:R,Calculations!$C$116+MOD(BR78,Calculations!$C$118))</f>
        <v>1.5115046179922851E-2</v>
      </c>
      <c r="GI78" s="86">
        <f ca="1">Control!$C$7*Calculations!$C$82*INDEX('Monthly Data'!N:N,Calculations!$C$116+MOD(BS78,Calculations!$C$118))+Control!$C$7*Calculations!$C$83*INDEX('Monthly Data'!O:O,Calculations!$C$116+MOD(BS78,Calculations!$C$118))+Control!$C$7*Calculations!$C$84*INDEX('Monthly Data'!P:P,Calculations!$C$116+MOD(BS78,Calculations!$C$118))+Control!$C$7*Calculations!$C$85*INDEX('Monthly Data'!Q:Q,Calculations!$C$116+MOD(BS78,Calculations!$C$118))+(1-Control!$C$7*Calculations!$C$87)*INDEX('Monthly Data'!R:R,Calculations!$C$116+MOD(BS78,Calculations!$C$118))</f>
        <v>1.3423979074716584E-2</v>
      </c>
      <c r="GJ78" s="86">
        <f ca="1">Control!$C$7*Calculations!$C$82*INDEX('Monthly Data'!N:N,Calculations!$C$116+MOD(BT78,Calculations!$C$118))+Control!$C$7*Calculations!$C$83*INDEX('Monthly Data'!O:O,Calculations!$C$116+MOD(BT78,Calculations!$C$118))+Control!$C$7*Calculations!$C$84*INDEX('Monthly Data'!P:P,Calculations!$C$116+MOD(BT78,Calculations!$C$118))+Control!$C$7*Calculations!$C$85*INDEX('Monthly Data'!Q:Q,Calculations!$C$116+MOD(BT78,Calculations!$C$118))+(1-Control!$C$7*Calculations!$C$87)*INDEX('Monthly Data'!R:R,Calculations!$C$116+MOD(BT78,Calculations!$C$118))</f>
        <v>1.1704119272391494E-2</v>
      </c>
      <c r="GK78" s="86">
        <f ca="1">Control!$C$7*Calculations!$C$82*INDEX('Monthly Data'!N:N,Calculations!$C$116+MOD(BU78,Calculations!$C$118))+Control!$C$7*Calculations!$C$83*INDEX('Monthly Data'!O:O,Calculations!$C$116+MOD(BU78,Calculations!$C$118))+Control!$C$7*Calculations!$C$84*INDEX('Monthly Data'!P:P,Calculations!$C$116+MOD(BU78,Calculations!$C$118))+Control!$C$7*Calculations!$C$85*INDEX('Monthly Data'!Q:Q,Calculations!$C$116+MOD(BU78,Calculations!$C$118))+(1-Control!$C$7*Calculations!$C$87)*INDEX('Monthly Data'!R:R,Calculations!$C$116+MOD(BU78,Calculations!$C$118))</f>
        <v>-1.8530040247387896E-2</v>
      </c>
      <c r="GL78" s="86">
        <f ca="1">Control!$C$7*Calculations!$C$82*INDEX('Monthly Data'!N:N,Calculations!$C$116+MOD(BV78,Calculations!$C$118))+Control!$C$7*Calculations!$C$83*INDEX('Monthly Data'!O:O,Calculations!$C$116+MOD(BV78,Calculations!$C$118))+Control!$C$7*Calculations!$C$84*INDEX('Monthly Data'!P:P,Calculations!$C$116+MOD(BV78,Calculations!$C$118))+Control!$C$7*Calculations!$C$85*INDEX('Monthly Data'!Q:Q,Calculations!$C$116+MOD(BV78,Calculations!$C$118))+(1-Control!$C$7*Calculations!$C$87)*INDEX('Monthly Data'!R:R,Calculations!$C$116+MOD(BV78,Calculations!$C$118))</f>
        <v>1.8665061640915637E-2</v>
      </c>
      <c r="GM78" s="86">
        <f ca="1">Control!$C$7*Calculations!$C$82*INDEX('Monthly Data'!N:N,Calculations!$C$116+MOD(BW78,Calculations!$C$118))+Control!$C$7*Calculations!$C$83*INDEX('Monthly Data'!O:O,Calculations!$C$116+MOD(BW78,Calculations!$C$118))+Control!$C$7*Calculations!$C$84*INDEX('Monthly Data'!P:P,Calculations!$C$116+MOD(BW78,Calculations!$C$118))+Control!$C$7*Calculations!$C$85*INDEX('Monthly Data'!Q:Q,Calculations!$C$116+MOD(BW78,Calculations!$C$118))+(1-Control!$C$7*Calculations!$C$87)*INDEX('Monthly Data'!R:R,Calculations!$C$116+MOD(BW78,Calculations!$C$118))</f>
        <v>-1.0485101266941802E-2</v>
      </c>
      <c r="GN78" s="86">
        <f ca="1">Control!$C$7*Calculations!$C$82*INDEX('Monthly Data'!N:N,Calculations!$C$116+MOD(BX78,Calculations!$C$118))+Control!$C$7*Calculations!$C$83*INDEX('Monthly Data'!O:O,Calculations!$C$116+MOD(BX78,Calculations!$C$118))+Control!$C$7*Calculations!$C$84*INDEX('Monthly Data'!P:P,Calculations!$C$116+MOD(BX78,Calculations!$C$118))+Control!$C$7*Calculations!$C$85*INDEX('Monthly Data'!Q:Q,Calculations!$C$116+MOD(BX78,Calculations!$C$118))+(1-Control!$C$7*Calculations!$C$87)*INDEX('Monthly Data'!R:R,Calculations!$C$116+MOD(BX78,Calculations!$C$118))</f>
        <v>9.9787204839310462E-3</v>
      </c>
      <c r="GO78" s="86">
        <f ca="1">Control!$C$7*Calculations!$C$82*INDEX('Monthly Data'!N:N,Calculations!$C$116+MOD(BY78,Calculations!$C$118))+Control!$C$7*Calculations!$C$83*INDEX('Monthly Data'!O:O,Calculations!$C$116+MOD(BY78,Calculations!$C$118))+Control!$C$7*Calculations!$C$84*INDEX('Monthly Data'!P:P,Calculations!$C$116+MOD(BY78,Calculations!$C$118))+Control!$C$7*Calculations!$C$85*INDEX('Monthly Data'!Q:Q,Calculations!$C$116+MOD(BY78,Calculations!$C$118))+(1-Control!$C$7*Calculations!$C$87)*INDEX('Monthly Data'!R:R,Calculations!$C$116+MOD(BY78,Calculations!$C$118))</f>
        <v>-1.6546126717384396E-2</v>
      </c>
      <c r="GP78" s="86">
        <f ca="1">Control!$C$7*Calculations!$C$82*INDEX('Monthly Data'!N:N,Calculations!$C$116+MOD(BZ78,Calculations!$C$118))+Control!$C$7*Calculations!$C$83*INDEX('Monthly Data'!O:O,Calculations!$C$116+MOD(BZ78,Calculations!$C$118))+Control!$C$7*Calculations!$C$84*INDEX('Monthly Data'!P:P,Calculations!$C$116+MOD(BZ78,Calculations!$C$118))+Control!$C$7*Calculations!$C$85*INDEX('Monthly Data'!Q:Q,Calculations!$C$116+MOD(BZ78,Calculations!$C$118))+(1-Control!$C$7*Calculations!$C$87)*INDEX('Monthly Data'!R:R,Calculations!$C$116+MOD(BZ78,Calculations!$C$118))</f>
        <v>-2.5419860972892394E-2</v>
      </c>
      <c r="GQ78" s="86">
        <f ca="1">Control!$C$7*Calculations!$C$82*INDEX('Monthly Data'!N:N,Calculations!$C$116+MOD(CA78,Calculations!$C$118))+Control!$C$7*Calculations!$C$83*INDEX('Monthly Data'!O:O,Calculations!$C$116+MOD(CA78,Calculations!$C$118))+Control!$C$7*Calculations!$C$84*INDEX('Monthly Data'!P:P,Calculations!$C$116+MOD(CA78,Calculations!$C$118))+Control!$C$7*Calculations!$C$85*INDEX('Monthly Data'!Q:Q,Calculations!$C$116+MOD(CA78,Calculations!$C$118))+(1-Control!$C$7*Calculations!$C$87)*INDEX('Monthly Data'!R:R,Calculations!$C$116+MOD(CA78,Calculations!$C$118))</f>
        <v>3.7596120283497965E-2</v>
      </c>
      <c r="GR78" s="86">
        <f ca="1">Control!$C$7*Calculations!$C$82*INDEX('Monthly Data'!N:N,Calculations!$C$116+MOD(CB78,Calculations!$C$118))+Control!$C$7*Calculations!$C$83*INDEX('Monthly Data'!O:O,Calculations!$C$116+MOD(CB78,Calculations!$C$118))+Control!$C$7*Calculations!$C$84*INDEX('Monthly Data'!P:P,Calculations!$C$116+MOD(CB78,Calculations!$C$118))+Control!$C$7*Calculations!$C$85*INDEX('Monthly Data'!Q:Q,Calculations!$C$116+MOD(CB78,Calculations!$C$118))+(1-Control!$C$7*Calculations!$C$87)*INDEX('Monthly Data'!R:R,Calculations!$C$116+MOD(CB78,Calculations!$C$118))</f>
        <v>1.1809891087585166E-2</v>
      </c>
      <c r="GS78" s="86">
        <f ca="1">Control!$C$7*Calculations!$C$82*INDEX('Monthly Data'!N:N,Calculations!$C$116+MOD(CC78,Calculations!$C$118))+Control!$C$7*Calculations!$C$83*INDEX('Monthly Data'!O:O,Calculations!$C$116+MOD(CC78,Calculations!$C$118))+Control!$C$7*Calculations!$C$84*INDEX('Monthly Data'!P:P,Calculations!$C$116+MOD(CC78,Calculations!$C$118))+Control!$C$7*Calculations!$C$85*INDEX('Monthly Data'!Q:Q,Calculations!$C$116+MOD(CC78,Calculations!$C$118))+(1-Control!$C$7*Calculations!$C$87)*INDEX('Monthly Data'!R:R,Calculations!$C$116+MOD(CC78,Calculations!$C$118))</f>
        <v>2.5790695379256122E-2</v>
      </c>
      <c r="GT78" s="86">
        <f ca="1">Control!$C$7*Calculations!$C$82*INDEX('Monthly Data'!N:N,Calculations!$C$116+MOD(CD78,Calculations!$C$118))+Control!$C$7*Calculations!$C$83*INDEX('Monthly Data'!O:O,Calculations!$C$116+MOD(CD78,Calculations!$C$118))+Control!$C$7*Calculations!$C$84*INDEX('Monthly Data'!P:P,Calculations!$C$116+MOD(CD78,Calculations!$C$118))+Control!$C$7*Calculations!$C$85*INDEX('Monthly Data'!Q:Q,Calculations!$C$116+MOD(CD78,Calculations!$C$118))+(1-Control!$C$7*Calculations!$C$87)*INDEX('Monthly Data'!R:R,Calculations!$C$116+MOD(CD78,Calculations!$C$118))</f>
        <v>3.0957942835585645E-2</v>
      </c>
      <c r="GU78" s="86">
        <f ca="1">Control!$C$7*Calculations!$C$82*INDEX('Monthly Data'!N:N,Calculations!$C$116+MOD(CE78,Calculations!$C$118))+Control!$C$7*Calculations!$C$83*INDEX('Monthly Data'!O:O,Calculations!$C$116+MOD(CE78,Calculations!$C$118))+Control!$C$7*Calculations!$C$84*INDEX('Monthly Data'!P:P,Calculations!$C$116+MOD(CE78,Calculations!$C$118))+Control!$C$7*Calculations!$C$85*INDEX('Monthly Data'!Q:Q,Calculations!$C$116+MOD(CE78,Calculations!$C$118))+(1-Control!$C$7*Calculations!$C$87)*INDEX('Monthly Data'!R:R,Calculations!$C$116+MOD(CE78,Calculations!$C$118))</f>
        <v>1.2722494017511032E-2</v>
      </c>
      <c r="GV78" s="86">
        <f ca="1">Control!$C$7*Calculations!$C$82*INDEX('Monthly Data'!N:N,Calculations!$C$116+MOD(CF78,Calculations!$C$118))+Control!$C$7*Calculations!$C$83*INDEX('Monthly Data'!O:O,Calculations!$C$116+MOD(CF78,Calculations!$C$118))+Control!$C$7*Calculations!$C$84*INDEX('Monthly Data'!P:P,Calculations!$C$116+MOD(CF78,Calculations!$C$118))+Control!$C$7*Calculations!$C$85*INDEX('Monthly Data'!Q:Q,Calculations!$C$116+MOD(CF78,Calculations!$C$118))+(1-Control!$C$7*Calculations!$C$87)*INDEX('Monthly Data'!R:R,Calculations!$C$116+MOD(CF78,Calculations!$C$118))</f>
        <v>-3.9863250714949353E-2</v>
      </c>
      <c r="GW78" s="86">
        <f ca="1">Control!$C$7*Calculations!$C$82*INDEX('Monthly Data'!N:N,Calculations!$C$116+MOD(CG78,Calculations!$C$118))+Control!$C$7*Calculations!$C$83*INDEX('Monthly Data'!O:O,Calculations!$C$116+MOD(CG78,Calculations!$C$118))+Control!$C$7*Calculations!$C$84*INDEX('Monthly Data'!P:P,Calculations!$C$116+MOD(CG78,Calculations!$C$118))+Control!$C$7*Calculations!$C$85*INDEX('Monthly Data'!Q:Q,Calculations!$C$116+MOD(CG78,Calculations!$C$118))+(1-Control!$C$7*Calculations!$C$87)*INDEX('Monthly Data'!R:R,Calculations!$C$116+MOD(CG78,Calculations!$C$118))</f>
        <v>1.1809891087585166E-2</v>
      </c>
      <c r="GX78" s="86">
        <f ca="1">Control!$C$7*Calculations!$C$82*INDEX('Monthly Data'!N:N,Calculations!$C$116+MOD(CH78,Calculations!$C$118))+Control!$C$7*Calculations!$C$83*INDEX('Monthly Data'!O:O,Calculations!$C$116+MOD(CH78,Calculations!$C$118))+Control!$C$7*Calculations!$C$84*INDEX('Monthly Data'!P:P,Calculations!$C$116+MOD(CH78,Calculations!$C$118))+Control!$C$7*Calculations!$C$85*INDEX('Monthly Data'!Q:Q,Calculations!$C$116+MOD(CH78,Calculations!$C$118))+(1-Control!$C$7*Calculations!$C$87)*INDEX('Monthly Data'!R:R,Calculations!$C$116+MOD(CH78,Calculations!$C$118))</f>
        <v>1.8695385296339444E-2</v>
      </c>
      <c r="GY78" s="86">
        <f ca="1">Control!$C$7*Calculations!$C$82*INDEX('Monthly Data'!N:N,Calculations!$C$116+MOD(CI78,Calculations!$C$118))+Control!$C$7*Calculations!$C$83*INDEX('Monthly Data'!O:O,Calculations!$C$116+MOD(CI78,Calculations!$C$118))+Control!$C$7*Calculations!$C$84*INDEX('Monthly Data'!P:P,Calculations!$C$116+MOD(CI78,Calculations!$C$118))+Control!$C$7*Calculations!$C$85*INDEX('Monthly Data'!Q:Q,Calculations!$C$116+MOD(CI78,Calculations!$C$118))+(1-Control!$C$7*Calculations!$C$87)*INDEX('Monthly Data'!R:R,Calculations!$C$116+MOD(CI78,Calculations!$C$118))</f>
        <v>1.1809891087585166E-2</v>
      </c>
      <c r="GZ78" s="86">
        <f ca="1">Control!$C$7*Calculations!$C$82*INDEX('Monthly Data'!N:N,Calculations!$C$116+MOD(CJ78,Calculations!$C$118))+Control!$C$7*Calculations!$C$83*INDEX('Monthly Data'!O:O,Calculations!$C$116+MOD(CJ78,Calculations!$C$118))+Control!$C$7*Calculations!$C$84*INDEX('Monthly Data'!P:P,Calculations!$C$116+MOD(CJ78,Calculations!$C$118))+Control!$C$7*Calculations!$C$85*INDEX('Monthly Data'!Q:Q,Calculations!$C$116+MOD(CJ78,Calculations!$C$118))+(1-Control!$C$7*Calculations!$C$87)*INDEX('Monthly Data'!R:R,Calculations!$C$116+MOD(CJ78,Calculations!$C$118))</f>
        <v>3.1011313347584085E-2</v>
      </c>
      <c r="HA78" s="86">
        <f ca="1">Control!$C$7*Calculations!$C$82*INDEX('Monthly Data'!N:N,Calculations!$C$116+MOD(CK78,Calculations!$C$118))+Control!$C$7*Calculations!$C$83*INDEX('Monthly Data'!O:O,Calculations!$C$116+MOD(CK78,Calculations!$C$118))+Control!$C$7*Calculations!$C$84*INDEX('Monthly Data'!P:P,Calculations!$C$116+MOD(CK78,Calculations!$C$118))+Control!$C$7*Calculations!$C$85*INDEX('Monthly Data'!Q:Q,Calculations!$C$116+MOD(CK78,Calculations!$C$118))+(1-Control!$C$7*Calculations!$C$87)*INDEX('Monthly Data'!R:R,Calculations!$C$116+MOD(CK78,Calculations!$C$118))</f>
        <v>2.5790695379256122E-2</v>
      </c>
      <c r="HB78" s="86">
        <f ca="1">Control!$C$7*Calculations!$C$82*INDEX('Monthly Data'!N:N,Calculations!$C$116+MOD(CL78,Calculations!$C$118))+Control!$C$7*Calculations!$C$83*INDEX('Monthly Data'!O:O,Calculations!$C$116+MOD(CL78,Calculations!$C$118))+Control!$C$7*Calculations!$C$84*INDEX('Monthly Data'!P:P,Calculations!$C$116+MOD(CL78,Calculations!$C$118))+Control!$C$7*Calculations!$C$85*INDEX('Monthly Data'!Q:Q,Calculations!$C$116+MOD(CL78,Calculations!$C$118))+(1-Control!$C$7*Calculations!$C$87)*INDEX('Monthly Data'!R:R,Calculations!$C$116+MOD(CL78,Calculations!$C$118))</f>
        <v>-4.417423226995453E-3</v>
      </c>
      <c r="HC78" s="86">
        <f ca="1">Control!$C$7*Calculations!$C$82*INDEX('Monthly Data'!N:N,Calculations!$C$116+MOD(CM78,Calculations!$C$118))+Control!$C$7*Calculations!$C$83*INDEX('Monthly Data'!O:O,Calculations!$C$116+MOD(CM78,Calculations!$C$118))+Control!$C$7*Calculations!$C$84*INDEX('Monthly Data'!P:P,Calculations!$C$116+MOD(CM78,Calculations!$C$118))+Control!$C$7*Calculations!$C$85*INDEX('Monthly Data'!Q:Q,Calculations!$C$116+MOD(CM78,Calculations!$C$118))+(1-Control!$C$7*Calculations!$C$87)*INDEX('Monthly Data'!R:R,Calculations!$C$116+MOD(CM78,Calculations!$C$118))</f>
        <v>-2.0269389991732112E-2</v>
      </c>
      <c r="HD78" s="86">
        <f ca="1">Control!$C$7*Calculations!$C$82*INDEX('Monthly Data'!N:N,Calculations!$C$116+MOD(CN78,Calculations!$C$118))+Control!$C$7*Calculations!$C$83*INDEX('Monthly Data'!O:O,Calculations!$C$116+MOD(CN78,Calculations!$C$118))+Control!$C$7*Calculations!$C$84*INDEX('Monthly Data'!P:P,Calculations!$C$116+MOD(CN78,Calculations!$C$118))+Control!$C$7*Calculations!$C$85*INDEX('Monthly Data'!Q:Q,Calculations!$C$116+MOD(CN78,Calculations!$C$118))+(1-Control!$C$7*Calculations!$C$87)*INDEX('Monthly Data'!R:R,Calculations!$C$116+MOD(CN78,Calculations!$C$118))</f>
        <v>1.1106855739851785E-2</v>
      </c>
      <c r="HE78" s="86">
        <f ca="1">Control!$C$7*Calculations!$C$82*INDEX('Monthly Data'!N:N,Calculations!$C$116+MOD(CO78,Calculations!$C$118))+Control!$C$7*Calculations!$C$83*INDEX('Monthly Data'!O:O,Calculations!$C$116+MOD(CO78,Calculations!$C$118))+Control!$C$7*Calculations!$C$84*INDEX('Monthly Data'!P:P,Calculations!$C$116+MOD(CO78,Calculations!$C$118))+Control!$C$7*Calculations!$C$85*INDEX('Monthly Data'!Q:Q,Calculations!$C$116+MOD(CO78,Calculations!$C$118))+(1-Control!$C$7*Calculations!$C$87)*INDEX('Monthly Data'!R:R,Calculations!$C$116+MOD(CO78,Calculations!$C$118))</f>
        <v>3.1011313347584085E-2</v>
      </c>
      <c r="HF78" s="86">
        <f ca="1">Control!$C$7*Calculations!$C$82*INDEX('Monthly Data'!N:N,Calculations!$C$116+MOD(CP78,Calculations!$C$118))+Control!$C$7*Calculations!$C$83*INDEX('Monthly Data'!O:O,Calculations!$C$116+MOD(CP78,Calculations!$C$118))+Control!$C$7*Calculations!$C$84*INDEX('Monthly Data'!P:P,Calculations!$C$116+MOD(CP78,Calculations!$C$118))+Control!$C$7*Calculations!$C$85*INDEX('Monthly Data'!Q:Q,Calculations!$C$116+MOD(CP78,Calculations!$C$118))+(1-Control!$C$7*Calculations!$C$87)*INDEX('Monthly Data'!R:R,Calculations!$C$116+MOD(CP78,Calculations!$C$118))</f>
        <v>1.8695385296339444E-2</v>
      </c>
      <c r="HG78" s="86">
        <f ca="1">Control!$C$7*Calculations!$C$82*INDEX('Monthly Data'!N:N,Calculations!$C$116+MOD(CQ78,Calculations!$C$118))+Control!$C$7*Calculations!$C$83*INDEX('Monthly Data'!O:O,Calculations!$C$116+MOD(CQ78,Calculations!$C$118))+Control!$C$7*Calculations!$C$84*INDEX('Monthly Data'!P:P,Calculations!$C$116+MOD(CQ78,Calculations!$C$118))+Control!$C$7*Calculations!$C$85*INDEX('Monthly Data'!Q:Q,Calculations!$C$116+MOD(CQ78,Calculations!$C$118))+(1-Control!$C$7*Calculations!$C$87)*INDEX('Monthly Data'!R:R,Calculations!$C$116+MOD(CQ78,Calculations!$C$118))</f>
        <v>-3.299557342782896E-2</v>
      </c>
      <c r="HH78" s="86">
        <f ca="1">Control!$C$7*Calculations!$C$82*INDEX('Monthly Data'!N:N,Calculations!$C$116+MOD(CR78,Calculations!$C$118))+Control!$C$7*Calculations!$C$83*INDEX('Monthly Data'!O:O,Calculations!$C$116+MOD(CR78,Calculations!$C$118))+Control!$C$7*Calculations!$C$84*INDEX('Monthly Data'!P:P,Calculations!$C$116+MOD(CR78,Calculations!$C$118))+Control!$C$7*Calculations!$C$85*INDEX('Monthly Data'!Q:Q,Calculations!$C$116+MOD(CR78,Calculations!$C$118))+(1-Control!$C$7*Calculations!$C$87)*INDEX('Monthly Data'!R:R,Calculations!$C$116+MOD(CR78,Calculations!$C$118))</f>
        <v>-2.5419860972892394E-2</v>
      </c>
      <c r="HI78" s="86">
        <f ca="1">Control!$C$7*Calculations!$C$82*INDEX('Monthly Data'!N:N,Calculations!$C$116+MOD(CS78,Calculations!$C$118))+Control!$C$7*Calculations!$C$83*INDEX('Monthly Data'!O:O,Calculations!$C$116+MOD(CS78,Calculations!$C$118))+Control!$C$7*Calculations!$C$84*INDEX('Monthly Data'!P:P,Calculations!$C$116+MOD(CS78,Calculations!$C$118))+Control!$C$7*Calculations!$C$85*INDEX('Monthly Data'!Q:Q,Calculations!$C$116+MOD(CS78,Calculations!$C$118))+(1-Control!$C$7*Calculations!$C$87)*INDEX('Monthly Data'!R:R,Calculations!$C$116+MOD(CS78,Calculations!$C$118))</f>
        <v>-2.5168357537820856E-4</v>
      </c>
      <c r="HJ78" s="86">
        <f ca="1">Control!$C$7*Calculations!$C$82*INDEX('Monthly Data'!N:N,Calculations!$C$116+MOD(CT78,Calculations!$C$118))+Control!$C$7*Calculations!$C$83*INDEX('Monthly Data'!O:O,Calculations!$C$116+MOD(CT78,Calculations!$C$118))+Control!$C$7*Calculations!$C$84*INDEX('Monthly Data'!P:P,Calculations!$C$116+MOD(CT78,Calculations!$C$118))+Control!$C$7*Calculations!$C$85*INDEX('Monthly Data'!Q:Q,Calculations!$C$116+MOD(CT78,Calculations!$C$118))+(1-Control!$C$7*Calculations!$C$87)*INDEX('Monthly Data'!R:R,Calculations!$C$116+MOD(CT78,Calculations!$C$118))</f>
        <v>1.0921298083007208E-2</v>
      </c>
      <c r="HK78" s="86">
        <f ca="1">Control!$C$7*Calculations!$C$82*INDEX('Monthly Data'!N:N,Calculations!$C$116+MOD(CU78,Calculations!$C$118))+Control!$C$7*Calculations!$C$83*INDEX('Monthly Data'!O:O,Calculations!$C$116+MOD(CU78,Calculations!$C$118))+Control!$C$7*Calculations!$C$84*INDEX('Monthly Data'!P:P,Calculations!$C$116+MOD(CU78,Calculations!$C$118))+Control!$C$7*Calculations!$C$85*INDEX('Monthly Data'!Q:Q,Calculations!$C$116+MOD(CU78,Calculations!$C$118))+(1-Control!$C$7*Calculations!$C$87)*INDEX('Monthly Data'!R:R,Calculations!$C$116+MOD(CU78,Calculations!$C$118))</f>
        <v>-2.0259958308006688E-2</v>
      </c>
      <c r="HL78" s="86">
        <f ca="1">Control!$C$7*Calculations!$C$82*INDEX('Monthly Data'!N:N,Calculations!$C$116+MOD(CV78,Calculations!$C$118))+Control!$C$7*Calculations!$C$83*INDEX('Monthly Data'!O:O,Calculations!$C$116+MOD(CV78,Calculations!$C$118))+Control!$C$7*Calculations!$C$84*INDEX('Monthly Data'!P:P,Calculations!$C$116+MOD(CV78,Calculations!$C$118))+Control!$C$7*Calculations!$C$85*INDEX('Monthly Data'!Q:Q,Calculations!$C$116+MOD(CV78,Calculations!$C$118))+(1-Control!$C$7*Calculations!$C$87)*INDEX('Monthly Data'!R:R,Calculations!$C$116+MOD(CV78,Calculations!$C$118))</f>
        <v>4.5735623984309991E-2</v>
      </c>
      <c r="HM78" s="86">
        <f ca="1">Control!$C$7*Calculations!$C$82*INDEX('Monthly Data'!N:N,Calculations!$C$116+MOD(CW78,Calculations!$C$118))+Control!$C$7*Calculations!$C$83*INDEX('Monthly Data'!O:O,Calculations!$C$116+MOD(CW78,Calculations!$C$118))+Control!$C$7*Calculations!$C$84*INDEX('Monthly Data'!P:P,Calculations!$C$116+MOD(CW78,Calculations!$C$118))+Control!$C$7*Calculations!$C$85*INDEX('Monthly Data'!Q:Q,Calculations!$C$116+MOD(CW78,Calculations!$C$118))+(1-Control!$C$7*Calculations!$C$87)*INDEX('Monthly Data'!R:R,Calculations!$C$116+MOD(CW78,Calculations!$C$118))</f>
        <v>-1.3959200237295809E-2</v>
      </c>
      <c r="HN78" s="86">
        <f ca="1">Control!$C$7*Calculations!$C$82*INDEX('Monthly Data'!N:N,Calculations!$C$116+MOD(CX78,Calculations!$C$118))+Control!$C$7*Calculations!$C$83*INDEX('Monthly Data'!O:O,Calculations!$C$116+MOD(CX78,Calculations!$C$118))+Control!$C$7*Calculations!$C$84*INDEX('Monthly Data'!P:P,Calculations!$C$116+MOD(CX78,Calculations!$C$118))+Control!$C$7*Calculations!$C$85*INDEX('Monthly Data'!Q:Q,Calculations!$C$116+MOD(CX78,Calculations!$C$118))+(1-Control!$C$7*Calculations!$C$87)*INDEX('Monthly Data'!R:R,Calculations!$C$116+MOD(CX78,Calculations!$C$118))</f>
        <v>1.0018681835149534E-3</v>
      </c>
      <c r="HO78" s="86">
        <f ca="1">Control!$C$7*Calculations!$C$82*INDEX('Monthly Data'!N:N,Calculations!$C$116+MOD(CY78,Calculations!$C$118))+Control!$C$7*Calculations!$C$83*INDEX('Monthly Data'!O:O,Calculations!$C$116+MOD(CY78,Calculations!$C$118))+Control!$C$7*Calculations!$C$84*INDEX('Monthly Data'!P:P,Calculations!$C$116+MOD(CY78,Calculations!$C$118))+Control!$C$7*Calculations!$C$85*INDEX('Monthly Data'!Q:Q,Calculations!$C$116+MOD(CY78,Calculations!$C$118))+(1-Control!$C$7*Calculations!$C$87)*INDEX('Monthly Data'!R:R,Calculations!$C$116+MOD(CY78,Calculations!$C$118))</f>
        <v>1.7831091590102856E-2</v>
      </c>
      <c r="HP78" s="86">
        <f ca="1">Control!$C$7*Calculations!$C$82*INDEX('Monthly Data'!N:N,Calculations!$C$116+MOD(CZ78,Calculations!$C$118))+Control!$C$7*Calculations!$C$83*INDEX('Monthly Data'!O:O,Calculations!$C$116+MOD(CZ78,Calculations!$C$118))+Control!$C$7*Calculations!$C$84*INDEX('Monthly Data'!P:P,Calculations!$C$116+MOD(CZ78,Calculations!$C$118))+Control!$C$7*Calculations!$C$85*INDEX('Monthly Data'!Q:Q,Calculations!$C$116+MOD(CZ78,Calculations!$C$118))+(1-Control!$C$7*Calculations!$C$87)*INDEX('Monthly Data'!R:R,Calculations!$C$116+MOD(CZ78,Calculations!$C$118))</f>
        <v>2.5325873776067674E-2</v>
      </c>
      <c r="HQ78" s="86">
        <f ca="1">Control!$C$7*Calculations!$C$82*INDEX('Monthly Data'!N:N,Calculations!$C$116+MOD(DA78,Calculations!$C$118))+Control!$C$7*Calculations!$C$83*INDEX('Monthly Data'!O:O,Calculations!$C$116+MOD(DA78,Calculations!$C$118))+Control!$C$7*Calculations!$C$84*INDEX('Monthly Data'!P:P,Calculations!$C$116+MOD(DA78,Calculations!$C$118))+Control!$C$7*Calculations!$C$85*INDEX('Monthly Data'!Q:Q,Calculations!$C$116+MOD(DA78,Calculations!$C$118))+(1-Control!$C$7*Calculations!$C$87)*INDEX('Monthly Data'!R:R,Calculations!$C$116+MOD(DA78,Calculations!$C$118))</f>
        <v>2.3852824346838646E-2</v>
      </c>
      <c r="HR78" s="86">
        <f ca="1">Control!$C$7*Calculations!$C$82*INDEX('Monthly Data'!N:N,Calculations!$C$116+MOD(DB78,Calculations!$C$118))+Control!$C$7*Calculations!$C$83*INDEX('Monthly Data'!O:O,Calculations!$C$116+MOD(DB78,Calculations!$C$118))+Control!$C$7*Calculations!$C$84*INDEX('Monthly Data'!P:P,Calculations!$C$116+MOD(DB78,Calculations!$C$118))+Control!$C$7*Calculations!$C$85*INDEX('Monthly Data'!Q:Q,Calculations!$C$116+MOD(DB78,Calculations!$C$118))+(1-Control!$C$7*Calculations!$C$87)*INDEX('Monthly Data'!R:R,Calculations!$C$116+MOD(DB78,Calculations!$C$118))</f>
        <v>-7.3651264633385334E-4</v>
      </c>
      <c r="HS78" s="86">
        <f ca="1">Control!$C$7*Calculations!$C$82*INDEX('Monthly Data'!N:N,Calculations!$C$116+MOD(DC78,Calculations!$C$118))+Control!$C$7*Calculations!$C$83*INDEX('Monthly Data'!O:O,Calculations!$C$116+MOD(DC78,Calculations!$C$118))+Control!$C$7*Calculations!$C$84*INDEX('Monthly Data'!P:P,Calculations!$C$116+MOD(DC78,Calculations!$C$118))+Control!$C$7*Calculations!$C$85*INDEX('Monthly Data'!Q:Q,Calculations!$C$116+MOD(DC78,Calculations!$C$118))+(1-Control!$C$7*Calculations!$C$87)*INDEX('Monthly Data'!R:R,Calculations!$C$116+MOD(DC78,Calculations!$C$118))</f>
        <v>-4.3408051735618014E-2</v>
      </c>
      <c r="HT78" s="86">
        <f ca="1">Control!$C$7*Calculations!$C$82*INDEX('Monthly Data'!N:N,Calculations!$C$116+MOD(DD78,Calculations!$C$118))+Control!$C$7*Calculations!$C$83*INDEX('Monthly Data'!O:O,Calculations!$C$116+MOD(DD78,Calculations!$C$118))+Control!$C$7*Calculations!$C$84*INDEX('Monthly Data'!P:P,Calculations!$C$116+MOD(DD78,Calculations!$C$118))+Control!$C$7*Calculations!$C$85*INDEX('Monthly Data'!Q:Q,Calculations!$C$116+MOD(DD78,Calculations!$C$118))+(1-Control!$C$7*Calculations!$C$87)*INDEX('Monthly Data'!R:R,Calculations!$C$116+MOD(DD78,Calculations!$C$118))</f>
        <v>1.3891304280773396E-2</v>
      </c>
      <c r="HU78" s="86">
        <f ca="1">Control!$C$7*Calculations!$C$82*INDEX('Monthly Data'!N:N,Calculations!$C$116+MOD(DE78,Calculations!$C$118))+Control!$C$7*Calculations!$C$83*INDEX('Monthly Data'!O:O,Calculations!$C$116+MOD(DE78,Calculations!$C$118))+Control!$C$7*Calculations!$C$84*INDEX('Monthly Data'!P:P,Calculations!$C$116+MOD(DE78,Calculations!$C$118))+Control!$C$7*Calculations!$C$85*INDEX('Monthly Data'!Q:Q,Calculations!$C$116+MOD(DE78,Calculations!$C$118))+(1-Control!$C$7*Calculations!$C$87)*INDEX('Monthly Data'!R:R,Calculations!$C$116+MOD(DE78,Calculations!$C$118))</f>
        <v>1.8665061640915637E-2</v>
      </c>
      <c r="HV78" s="86">
        <f ca="1">Control!$C$7*Calculations!$C$82*INDEX('Monthly Data'!N:N,Calculations!$C$116+MOD(DF78,Calculations!$C$118))+Control!$C$7*Calculations!$C$83*INDEX('Monthly Data'!O:O,Calculations!$C$116+MOD(DF78,Calculations!$C$118))+Control!$C$7*Calculations!$C$84*INDEX('Monthly Data'!P:P,Calculations!$C$116+MOD(DF78,Calculations!$C$118))+Control!$C$7*Calculations!$C$85*INDEX('Monthly Data'!Q:Q,Calculations!$C$116+MOD(DF78,Calculations!$C$118))+(1-Control!$C$7*Calculations!$C$87)*INDEX('Monthly Data'!R:R,Calculations!$C$116+MOD(DF78,Calculations!$C$118))</f>
        <v>4.7768166384148329E-3</v>
      </c>
      <c r="HW78" s="86">
        <f ca="1">Control!$C$7*Calculations!$C$82*INDEX('Monthly Data'!N:N,Calculations!$C$116+MOD(DG78,Calculations!$C$118))+Control!$C$7*Calculations!$C$83*INDEX('Monthly Data'!O:O,Calculations!$C$116+MOD(DG78,Calculations!$C$118))+Control!$C$7*Calculations!$C$84*INDEX('Monthly Data'!P:P,Calculations!$C$116+MOD(DG78,Calculations!$C$118))+Control!$C$7*Calculations!$C$85*INDEX('Monthly Data'!Q:Q,Calculations!$C$116+MOD(DG78,Calculations!$C$118))+(1-Control!$C$7*Calculations!$C$87)*INDEX('Monthly Data'!R:R,Calculations!$C$116+MOD(DG78,Calculations!$C$118))</f>
        <v>1.0478379486191123E-2</v>
      </c>
      <c r="HX78" s="86">
        <f ca="1">Control!$C$7*Calculations!$C$82*INDEX('Monthly Data'!N:N,Calculations!$C$116+MOD(DH78,Calculations!$C$118))+Control!$C$7*Calculations!$C$83*INDEX('Monthly Data'!O:O,Calculations!$C$116+MOD(DH78,Calculations!$C$118))+Control!$C$7*Calculations!$C$84*INDEX('Monthly Data'!P:P,Calculations!$C$116+MOD(DH78,Calculations!$C$118))+Control!$C$7*Calculations!$C$85*INDEX('Monthly Data'!Q:Q,Calculations!$C$116+MOD(DH78,Calculations!$C$118))+(1-Control!$C$7*Calculations!$C$87)*INDEX('Monthly Data'!R:R,Calculations!$C$116+MOD(DH78,Calculations!$C$118))</f>
        <v>1.3891563624307685E-2</v>
      </c>
      <c r="HY78" s="86">
        <f ca="1">Control!$C$7*Calculations!$C$82*INDEX('Monthly Data'!N:N,Calculations!$C$116+MOD(DI78,Calculations!$C$118))+Control!$C$7*Calculations!$C$83*INDEX('Monthly Data'!O:O,Calculations!$C$116+MOD(DI78,Calculations!$C$118))+Control!$C$7*Calculations!$C$84*INDEX('Monthly Data'!P:P,Calculations!$C$116+MOD(DI78,Calculations!$C$118))+Control!$C$7*Calculations!$C$85*INDEX('Monthly Data'!Q:Q,Calculations!$C$116+MOD(DI78,Calculations!$C$118))+(1-Control!$C$7*Calculations!$C$87)*INDEX('Monthly Data'!R:R,Calculations!$C$116+MOD(DI78,Calculations!$C$118))</f>
        <v>-9.8327855560634558E-3</v>
      </c>
      <c r="HZ78" s="86">
        <f ca="1">Control!$C$7*Calculations!$C$82*INDEX('Monthly Data'!N:N,Calculations!$C$116+MOD(DJ78,Calculations!$C$118))+Control!$C$7*Calculations!$C$83*INDEX('Monthly Data'!O:O,Calculations!$C$116+MOD(DJ78,Calculations!$C$118))+Control!$C$7*Calculations!$C$84*INDEX('Monthly Data'!P:P,Calculations!$C$116+MOD(DJ78,Calculations!$C$118))+Control!$C$7*Calculations!$C$85*INDEX('Monthly Data'!Q:Q,Calculations!$C$116+MOD(DJ78,Calculations!$C$118))+(1-Control!$C$7*Calculations!$C$87)*INDEX('Monthly Data'!R:R,Calculations!$C$116+MOD(DJ78,Calculations!$C$118))</f>
        <v>1.3423979074716584E-2</v>
      </c>
      <c r="IA78" s="86">
        <f ca="1">Control!$C$7*Calculations!$C$82*INDEX('Monthly Data'!N:N,Calculations!$C$116+MOD(DK78,Calculations!$C$118))+Control!$C$7*Calculations!$C$83*INDEX('Monthly Data'!O:O,Calculations!$C$116+MOD(DK78,Calculations!$C$118))+Control!$C$7*Calculations!$C$84*INDEX('Monthly Data'!P:P,Calculations!$C$116+MOD(DK78,Calculations!$C$118))+Control!$C$7*Calculations!$C$85*INDEX('Monthly Data'!Q:Q,Calculations!$C$116+MOD(DK78,Calculations!$C$118))+(1-Control!$C$7*Calculations!$C$87)*INDEX('Monthly Data'!R:R,Calculations!$C$116+MOD(DK78,Calculations!$C$118))</f>
        <v>1.5115046179922851E-2</v>
      </c>
      <c r="IB78" s="86">
        <f ca="1">Control!$C$7*Calculations!$C$82*INDEX('Monthly Data'!N:N,Calculations!$C$116+MOD(DL78,Calculations!$C$118))+Control!$C$7*Calculations!$C$83*INDEX('Monthly Data'!O:O,Calculations!$C$116+MOD(DL78,Calculations!$C$118))+Control!$C$7*Calculations!$C$84*INDEX('Monthly Data'!P:P,Calculations!$C$116+MOD(DL78,Calculations!$C$118))+Control!$C$7*Calculations!$C$85*INDEX('Monthly Data'!Q:Q,Calculations!$C$116+MOD(DL78,Calculations!$C$118))+(1-Control!$C$7*Calculations!$C$87)*INDEX('Monthly Data'!R:R,Calculations!$C$116+MOD(DL78,Calculations!$C$118))</f>
        <v>1.7073665854433945E-2</v>
      </c>
      <c r="IC78" s="86">
        <f ca="1">Control!$C$7*Calculations!$C$82*INDEX('Monthly Data'!N:N,Calculations!$C$116+MOD(DM78,Calculations!$C$118))+Control!$C$7*Calculations!$C$83*INDEX('Monthly Data'!O:O,Calculations!$C$116+MOD(DM78,Calculations!$C$118))+Control!$C$7*Calculations!$C$84*INDEX('Monthly Data'!P:P,Calculations!$C$116+MOD(DM78,Calculations!$C$118))+Control!$C$7*Calculations!$C$85*INDEX('Monthly Data'!Q:Q,Calculations!$C$116+MOD(DM78,Calculations!$C$118))+(1-Control!$C$7*Calculations!$C$87)*INDEX('Monthly Data'!R:R,Calculations!$C$116+MOD(DM78,Calculations!$C$118))</f>
        <v>3.9251937367756782E-3</v>
      </c>
      <c r="ID78" s="86">
        <f ca="1">Control!$C$7*Calculations!$C$82*INDEX('Monthly Data'!N:N,Calculations!$C$116+MOD(DN78,Calculations!$C$118))+Control!$C$7*Calculations!$C$83*INDEX('Monthly Data'!O:O,Calculations!$C$116+MOD(DN78,Calculations!$C$118))+Control!$C$7*Calculations!$C$84*INDEX('Monthly Data'!P:P,Calculations!$C$116+MOD(DN78,Calculations!$C$118))+Control!$C$7*Calculations!$C$85*INDEX('Monthly Data'!Q:Q,Calculations!$C$116+MOD(DN78,Calculations!$C$118))+(1-Control!$C$7*Calculations!$C$87)*INDEX('Monthly Data'!R:R,Calculations!$C$116+MOD(DN78,Calculations!$C$118))</f>
        <v>2.4722579420195831E-2</v>
      </c>
      <c r="IE78" s="86">
        <f ca="1">Control!$C$7*Calculations!$C$82*INDEX('Monthly Data'!N:N,Calculations!$C$116+MOD(DO78,Calculations!$C$118))+Control!$C$7*Calculations!$C$83*INDEX('Monthly Data'!O:O,Calculations!$C$116+MOD(DO78,Calculations!$C$118))+Control!$C$7*Calculations!$C$84*INDEX('Monthly Data'!P:P,Calculations!$C$116+MOD(DO78,Calculations!$C$118))+Control!$C$7*Calculations!$C$85*INDEX('Monthly Data'!Q:Q,Calculations!$C$116+MOD(DO78,Calculations!$C$118))+(1-Control!$C$7*Calculations!$C$87)*INDEX('Monthly Data'!R:R,Calculations!$C$116+MOD(DO78,Calculations!$C$118))</f>
        <v>2.9708469559001142E-2</v>
      </c>
      <c r="IF78" s="86">
        <f ca="1">Control!$C$7*Calculations!$C$82*INDEX('Monthly Data'!N:N,Calculations!$C$116+MOD(DP78,Calculations!$C$118))+Control!$C$7*Calculations!$C$83*INDEX('Monthly Data'!O:O,Calculations!$C$116+MOD(DP78,Calculations!$C$118))+Control!$C$7*Calculations!$C$84*INDEX('Monthly Data'!P:P,Calculations!$C$116+MOD(DP78,Calculations!$C$118))+Control!$C$7*Calculations!$C$85*INDEX('Monthly Data'!Q:Q,Calculations!$C$116+MOD(DP78,Calculations!$C$118))+(1-Control!$C$7*Calculations!$C$87)*INDEX('Monthly Data'!R:R,Calculations!$C$116+MOD(DP78,Calculations!$C$118))</f>
        <v>6.6954569943530936E-3</v>
      </c>
      <c r="IG78" s="88">
        <f ca="1">Control!$C$8*(1+DQ78)*(1+DR78)*(1+DS78)*(1+DT78)*(1+DU78)*(1+DV78)*(1+DW78)*(1+DX78)*(1+DY78)*(1+DZ78)*(1+EA78)*(1+EB78)*(1+EC78)*(1+ED78)*(1+EE78)*(1+EF78)*(1+EG78)*(1+EH78)*(1+EI78)*(1+EJ78)*(1+EK78)*(1+EL78)*(1+EM78)*(1+EN78)*(1+EO78)*(1+EP78)*(1+EQ78)*(1+ER78)*(1+ES78)*(1+ET78)*(1+EU78)*(1+EV78)*(1+EW78)*(1+EX78)*(1+EY78)*(1+EZ78)*(1+FA78)*(1+FB78)*(1+FC78)*(1+FD78)*(1+FE78)*(1+FF78)*(1+FG78)*(1+FH78)*(1+FI78)*(1+FJ78)*(1+FK78)*(1+FL78)*(1+FM78)*(1+FN78)*(1+FO78)*(1+FP78)*(1+FQ78)*(1+FR78)*(1+FS78)*(1+FT78)*(1+FU78)*(1+FV78)*(1+FW78)*(1+FX78)*(1+FY78)*(1+FZ78)*(1+GA78)*(1+GB78)*(1+GC78)*(1+GD78)*(1+GE78)*(1+GF78)*(1+GG78)*(1+GH78)*(1+GI78)*(1+GJ78)*(1+GK78)*(1+GL78)*(1+GM78)*(1+GN78)*(1+GO78)*(1+GP78)*(1+GQ78)*(1+GR78)*(1+GS78)*(1+GT78)*(1+GU78)*(1+GV78)*(1+GW78)*(1+GX78)*(1+GY78)*(1+GZ78)*(1+HA78)*(1+HB78)*(1+HC78)*(1+HD78)*(1+HE78)*(1+HF78)*(1+HG78)*(1+HH78)*(1+HI78)*(1+HJ78)*(1+HK78)*(1+HL78)*(1+HM78)*(1+HN78)*(1+HO78)*(1+HP78)*(1+HQ78)*(1+HR78)*(1+HS78)*(1+HT78)*(1+HU78)*(1+HV78)*(1+HW78)*(1+HX78)*(1+HY78)*(1+HZ78)*(1+IA78)*(1+IB78)*(1+IC78)*(1+ID78)*(1+IE78)*(1+IF78)</f>
        <v>103212.90206446499</v>
      </c>
    </row>
    <row r="79" spans="1:241" x14ac:dyDescent="0.25">
      <c r="A79">
        <v>54</v>
      </c>
      <c r="B79">
        <v>60</v>
      </c>
      <c r="C79">
        <v>104</v>
      </c>
      <c r="D79">
        <v>22</v>
      </c>
      <c r="E79">
        <v>29</v>
      </c>
      <c r="F79">
        <v>83</v>
      </c>
      <c r="G79">
        <v>29</v>
      </c>
      <c r="H79">
        <v>84</v>
      </c>
      <c r="I79">
        <v>60</v>
      </c>
      <c r="J79">
        <v>39</v>
      </c>
      <c r="K79">
        <v>49</v>
      </c>
      <c r="L79">
        <v>78</v>
      </c>
      <c r="M79">
        <v>103</v>
      </c>
      <c r="N79">
        <v>66</v>
      </c>
      <c r="O79">
        <v>25</v>
      </c>
      <c r="P79">
        <v>65</v>
      </c>
      <c r="Q79">
        <v>59</v>
      </c>
      <c r="R79">
        <v>93</v>
      </c>
      <c r="S79">
        <v>103</v>
      </c>
      <c r="T79">
        <v>98</v>
      </c>
      <c r="U79">
        <v>79</v>
      </c>
      <c r="V79">
        <v>60</v>
      </c>
      <c r="W79">
        <v>49</v>
      </c>
      <c r="X79">
        <v>71</v>
      </c>
      <c r="Y79">
        <v>54</v>
      </c>
      <c r="Z79">
        <v>69</v>
      </c>
      <c r="AA79">
        <v>42</v>
      </c>
      <c r="AB79">
        <v>15</v>
      </c>
      <c r="AC79">
        <v>114</v>
      </c>
      <c r="AD79">
        <v>36</v>
      </c>
      <c r="AE79">
        <v>38</v>
      </c>
      <c r="AF79">
        <v>42</v>
      </c>
      <c r="AG79">
        <v>39</v>
      </c>
      <c r="AH79">
        <v>51</v>
      </c>
      <c r="AI79">
        <v>50</v>
      </c>
      <c r="AJ79">
        <v>117</v>
      </c>
      <c r="AK79">
        <v>10</v>
      </c>
      <c r="AL79">
        <v>12</v>
      </c>
      <c r="AM79">
        <v>56</v>
      </c>
      <c r="AN79">
        <v>71</v>
      </c>
      <c r="AO79">
        <v>74</v>
      </c>
      <c r="AP79">
        <v>93</v>
      </c>
      <c r="AQ79">
        <v>98</v>
      </c>
      <c r="AR79">
        <v>118</v>
      </c>
      <c r="AS79">
        <v>90</v>
      </c>
      <c r="AT79">
        <v>0</v>
      </c>
      <c r="AU79">
        <v>83</v>
      </c>
      <c r="AV79">
        <v>25</v>
      </c>
      <c r="AW79">
        <v>114</v>
      </c>
      <c r="AX79">
        <v>21</v>
      </c>
      <c r="AY79">
        <v>106</v>
      </c>
      <c r="AZ79">
        <v>68</v>
      </c>
      <c r="BA79">
        <v>40</v>
      </c>
      <c r="BB79">
        <v>1</v>
      </c>
      <c r="BC79">
        <v>6</v>
      </c>
      <c r="BD79">
        <v>14</v>
      </c>
      <c r="BE79">
        <v>20</v>
      </c>
      <c r="BF79">
        <v>33</v>
      </c>
      <c r="BG79">
        <v>73</v>
      </c>
      <c r="BH79">
        <v>66</v>
      </c>
      <c r="BI79">
        <v>25</v>
      </c>
      <c r="BJ79">
        <v>106</v>
      </c>
      <c r="BK79">
        <v>47</v>
      </c>
      <c r="BL79">
        <v>97</v>
      </c>
      <c r="BM79">
        <v>1</v>
      </c>
      <c r="BN79">
        <v>21</v>
      </c>
      <c r="BO79">
        <v>101</v>
      </c>
      <c r="BP79">
        <v>61</v>
      </c>
      <c r="BQ79">
        <v>61</v>
      </c>
      <c r="BR79">
        <v>19</v>
      </c>
      <c r="BS79">
        <v>9</v>
      </c>
      <c r="BT79">
        <v>19</v>
      </c>
      <c r="BU79">
        <v>43</v>
      </c>
      <c r="BV79">
        <v>12</v>
      </c>
      <c r="BW79">
        <v>78</v>
      </c>
      <c r="BX79">
        <v>78</v>
      </c>
      <c r="BY79">
        <v>37</v>
      </c>
      <c r="BZ79">
        <v>74</v>
      </c>
      <c r="CA79">
        <v>7</v>
      </c>
      <c r="CB79">
        <v>6</v>
      </c>
      <c r="CC79">
        <v>63</v>
      </c>
      <c r="CD79">
        <v>97</v>
      </c>
      <c r="CE79">
        <v>89</v>
      </c>
      <c r="CF79">
        <v>82</v>
      </c>
      <c r="CG79">
        <v>87</v>
      </c>
      <c r="CH79">
        <v>104</v>
      </c>
      <c r="CI79">
        <v>91</v>
      </c>
      <c r="CJ79">
        <v>0</v>
      </c>
      <c r="CK79">
        <v>15</v>
      </c>
      <c r="CL79">
        <v>71</v>
      </c>
      <c r="CM79">
        <v>30</v>
      </c>
      <c r="CN79">
        <v>101</v>
      </c>
      <c r="CO79">
        <v>81</v>
      </c>
      <c r="CP79">
        <v>87</v>
      </c>
      <c r="CQ79">
        <v>52</v>
      </c>
      <c r="CR79">
        <v>47</v>
      </c>
      <c r="CS79">
        <v>53</v>
      </c>
      <c r="CT79">
        <v>48</v>
      </c>
      <c r="CU79">
        <v>62</v>
      </c>
      <c r="CV79">
        <v>11</v>
      </c>
      <c r="CW79">
        <v>10</v>
      </c>
      <c r="CX79">
        <v>53</v>
      </c>
      <c r="CY79">
        <v>50</v>
      </c>
      <c r="CZ79">
        <v>70</v>
      </c>
      <c r="DA79">
        <v>52</v>
      </c>
      <c r="DB79">
        <v>63</v>
      </c>
      <c r="DC79">
        <v>49</v>
      </c>
      <c r="DD79">
        <v>17</v>
      </c>
      <c r="DE79">
        <v>44</v>
      </c>
      <c r="DF79">
        <v>101</v>
      </c>
      <c r="DG79">
        <v>28</v>
      </c>
      <c r="DH79">
        <v>95</v>
      </c>
      <c r="DI79">
        <v>88</v>
      </c>
      <c r="DJ79">
        <v>49</v>
      </c>
      <c r="DK79">
        <v>42</v>
      </c>
      <c r="DL79">
        <v>110</v>
      </c>
      <c r="DM79">
        <v>37</v>
      </c>
      <c r="DN79">
        <v>22</v>
      </c>
      <c r="DO79">
        <v>87</v>
      </c>
      <c r="DP79">
        <v>85</v>
      </c>
      <c r="DQ79" s="86">
        <f ca="1">Control!$C$7*Calculations!$C$82*INDEX('Monthly Data'!N:N,Calculations!$C$116+MOD(A79,Calculations!$C$118))+Control!$C$7*Calculations!$C$83*INDEX('Monthly Data'!O:O,Calculations!$C$116+MOD(A79,Calculations!$C$118))+Control!$C$7*Calculations!$C$84*INDEX('Monthly Data'!P:P,Calculations!$C$116+MOD(A79,Calculations!$C$118))+Control!$C$7*Calculations!$C$85*INDEX('Monthly Data'!Q:Q,Calculations!$C$116+MOD(A79,Calculations!$C$118))+(1-Control!$C$7*Calculations!$C$87)*INDEX('Monthly Data'!R:R,Calculations!$C$116+MOD(A79,Calculations!$C$118))</f>
        <v>1.7484305259657981E-2</v>
      </c>
      <c r="DR79" s="86">
        <f ca="1">Control!$C$7*Calculations!$C$82*INDEX('Monthly Data'!N:N,Calculations!$C$116+MOD(B79,Calculations!$C$118))+Control!$C$7*Calculations!$C$83*INDEX('Monthly Data'!O:O,Calculations!$C$116+MOD(B79,Calculations!$C$118))+Control!$C$7*Calculations!$C$84*INDEX('Monthly Data'!P:P,Calculations!$C$116+MOD(B79,Calculations!$C$118))+Control!$C$7*Calculations!$C$85*INDEX('Monthly Data'!Q:Q,Calculations!$C$116+MOD(B79,Calculations!$C$118))+(1-Control!$C$7*Calculations!$C$87)*INDEX('Monthly Data'!R:R,Calculations!$C$116+MOD(B79,Calculations!$C$118))</f>
        <v>-1.9947061878162777E-2</v>
      </c>
      <c r="DS79" s="86">
        <f ca="1">Control!$C$7*Calculations!$C$82*INDEX('Monthly Data'!N:N,Calculations!$C$116+MOD(C79,Calculations!$C$118))+Control!$C$7*Calculations!$C$83*INDEX('Monthly Data'!O:O,Calculations!$C$116+MOD(C79,Calculations!$C$118))+Control!$C$7*Calculations!$C$84*INDEX('Monthly Data'!P:P,Calculations!$C$116+MOD(C79,Calculations!$C$118))+Control!$C$7*Calculations!$C$85*INDEX('Monthly Data'!Q:Q,Calculations!$C$116+MOD(C79,Calculations!$C$118))+(1-Control!$C$7*Calculations!$C$87)*INDEX('Monthly Data'!R:R,Calculations!$C$116+MOD(C79,Calculations!$C$118))</f>
        <v>2.9708469559001142E-2</v>
      </c>
      <c r="DT79" s="86">
        <f ca="1">Control!$C$7*Calculations!$C$82*INDEX('Monthly Data'!N:N,Calculations!$C$116+MOD(D79,Calculations!$C$118))+Control!$C$7*Calculations!$C$83*INDEX('Monthly Data'!O:O,Calculations!$C$116+MOD(D79,Calculations!$C$118))+Control!$C$7*Calculations!$C$84*INDEX('Monthly Data'!P:P,Calculations!$C$116+MOD(D79,Calculations!$C$118))+Control!$C$7*Calculations!$C$85*INDEX('Monthly Data'!Q:Q,Calculations!$C$116+MOD(D79,Calculations!$C$118))+(1-Control!$C$7*Calculations!$C$87)*INDEX('Monthly Data'!R:R,Calculations!$C$116+MOD(D79,Calculations!$C$118))</f>
        <v>1.50127906355989E-2</v>
      </c>
      <c r="DU79" s="86">
        <f ca="1">Control!$C$7*Calculations!$C$82*INDEX('Monthly Data'!N:N,Calculations!$C$116+MOD(E79,Calculations!$C$118))+Control!$C$7*Calculations!$C$83*INDEX('Monthly Data'!O:O,Calculations!$C$116+MOD(E79,Calculations!$C$118))+Control!$C$7*Calculations!$C$84*INDEX('Monthly Data'!P:P,Calculations!$C$116+MOD(E79,Calculations!$C$118))+Control!$C$7*Calculations!$C$85*INDEX('Monthly Data'!Q:Q,Calculations!$C$116+MOD(E79,Calculations!$C$118))+(1-Control!$C$7*Calculations!$C$87)*INDEX('Monthly Data'!R:R,Calculations!$C$116+MOD(E79,Calculations!$C$118))</f>
        <v>1.5115046179922851E-2</v>
      </c>
      <c r="DV79" s="86">
        <f ca="1">Control!$C$7*Calculations!$C$82*INDEX('Monthly Data'!N:N,Calculations!$C$116+MOD(F79,Calculations!$C$118))+Control!$C$7*Calculations!$C$83*INDEX('Monthly Data'!O:O,Calculations!$C$116+MOD(F79,Calculations!$C$118))+Control!$C$7*Calculations!$C$84*INDEX('Monthly Data'!P:P,Calculations!$C$116+MOD(F79,Calculations!$C$118))+Control!$C$7*Calculations!$C$85*INDEX('Monthly Data'!Q:Q,Calculations!$C$116+MOD(F79,Calculations!$C$118))+(1-Control!$C$7*Calculations!$C$87)*INDEX('Monthly Data'!R:R,Calculations!$C$116+MOD(F79,Calculations!$C$118))</f>
        <v>-7.8872955230675015E-3</v>
      </c>
      <c r="DW79" s="86">
        <f ca="1">Control!$C$7*Calculations!$C$82*INDEX('Monthly Data'!N:N,Calculations!$C$116+MOD(G79,Calculations!$C$118))+Control!$C$7*Calculations!$C$83*INDEX('Monthly Data'!O:O,Calculations!$C$116+MOD(G79,Calculations!$C$118))+Control!$C$7*Calculations!$C$84*INDEX('Monthly Data'!P:P,Calculations!$C$116+MOD(G79,Calculations!$C$118))+Control!$C$7*Calculations!$C$85*INDEX('Monthly Data'!Q:Q,Calculations!$C$116+MOD(G79,Calculations!$C$118))+(1-Control!$C$7*Calculations!$C$87)*INDEX('Monthly Data'!R:R,Calculations!$C$116+MOD(G79,Calculations!$C$118))</f>
        <v>1.5115046179922851E-2</v>
      </c>
      <c r="DX79" s="86">
        <f ca="1">Control!$C$7*Calculations!$C$82*INDEX('Monthly Data'!N:N,Calculations!$C$116+MOD(H79,Calculations!$C$118))+Control!$C$7*Calculations!$C$83*INDEX('Monthly Data'!O:O,Calculations!$C$116+MOD(H79,Calculations!$C$118))+Control!$C$7*Calculations!$C$84*INDEX('Monthly Data'!P:P,Calculations!$C$116+MOD(H79,Calculations!$C$118))+Control!$C$7*Calculations!$C$85*INDEX('Monthly Data'!Q:Q,Calculations!$C$116+MOD(H79,Calculations!$C$118))+(1-Control!$C$7*Calculations!$C$87)*INDEX('Monthly Data'!R:R,Calculations!$C$116+MOD(H79,Calculations!$C$118))</f>
        <v>-1.880155173376722E-2</v>
      </c>
      <c r="DY79" s="86">
        <f ca="1">Control!$C$7*Calculations!$C$82*INDEX('Monthly Data'!N:N,Calculations!$C$116+MOD(I79,Calculations!$C$118))+Control!$C$7*Calculations!$C$83*INDEX('Monthly Data'!O:O,Calculations!$C$116+MOD(I79,Calculations!$C$118))+Control!$C$7*Calculations!$C$84*INDEX('Monthly Data'!P:P,Calculations!$C$116+MOD(I79,Calculations!$C$118))+Control!$C$7*Calculations!$C$85*INDEX('Monthly Data'!Q:Q,Calculations!$C$116+MOD(I79,Calculations!$C$118))+(1-Control!$C$7*Calculations!$C$87)*INDEX('Monthly Data'!R:R,Calculations!$C$116+MOD(I79,Calculations!$C$118))</f>
        <v>-1.9947061878162777E-2</v>
      </c>
      <c r="DZ79" s="86">
        <f ca="1">Control!$C$7*Calculations!$C$82*INDEX('Monthly Data'!N:N,Calculations!$C$116+MOD(J79,Calculations!$C$118))+Control!$C$7*Calculations!$C$83*INDEX('Monthly Data'!O:O,Calculations!$C$116+MOD(J79,Calculations!$C$118))+Control!$C$7*Calculations!$C$84*INDEX('Monthly Data'!P:P,Calculations!$C$116+MOD(J79,Calculations!$C$118))+Control!$C$7*Calculations!$C$85*INDEX('Monthly Data'!Q:Q,Calculations!$C$116+MOD(J79,Calculations!$C$118))+(1-Control!$C$7*Calculations!$C$87)*INDEX('Monthly Data'!R:R,Calculations!$C$116+MOD(J79,Calculations!$C$118))</f>
        <v>1.5063457444773597E-2</v>
      </c>
      <c r="EA79" s="86">
        <f ca="1">Control!$C$7*Calculations!$C$82*INDEX('Monthly Data'!N:N,Calculations!$C$116+MOD(K79,Calculations!$C$118))+Control!$C$7*Calculations!$C$83*INDEX('Monthly Data'!O:O,Calculations!$C$116+MOD(K79,Calculations!$C$118))+Control!$C$7*Calculations!$C$84*INDEX('Monthly Data'!P:P,Calculations!$C$116+MOD(K79,Calculations!$C$118))+Control!$C$7*Calculations!$C$85*INDEX('Monthly Data'!Q:Q,Calculations!$C$116+MOD(K79,Calculations!$C$118))+(1-Control!$C$7*Calculations!$C$87)*INDEX('Monthly Data'!R:R,Calculations!$C$116+MOD(K79,Calculations!$C$118))</f>
        <v>-1.4213734788548189E-2</v>
      </c>
      <c r="EB79" s="86">
        <f ca="1">Control!$C$7*Calculations!$C$82*INDEX('Monthly Data'!N:N,Calculations!$C$116+MOD(L79,Calculations!$C$118))+Control!$C$7*Calculations!$C$83*INDEX('Monthly Data'!O:O,Calculations!$C$116+MOD(L79,Calculations!$C$118))+Control!$C$7*Calculations!$C$84*INDEX('Monthly Data'!P:P,Calculations!$C$116+MOD(L79,Calculations!$C$118))+Control!$C$7*Calculations!$C$85*INDEX('Monthly Data'!Q:Q,Calculations!$C$116+MOD(L79,Calculations!$C$118))+(1-Control!$C$7*Calculations!$C$87)*INDEX('Monthly Data'!R:R,Calculations!$C$116+MOD(L79,Calculations!$C$118))</f>
        <v>1.7472933988537529E-2</v>
      </c>
      <c r="EC79" s="86">
        <f ca="1">Control!$C$7*Calculations!$C$82*INDEX('Monthly Data'!N:N,Calculations!$C$116+MOD(M79,Calculations!$C$118))+Control!$C$7*Calculations!$C$83*INDEX('Monthly Data'!O:O,Calculations!$C$116+MOD(M79,Calculations!$C$118))+Control!$C$7*Calculations!$C$84*INDEX('Monthly Data'!P:P,Calculations!$C$116+MOD(M79,Calculations!$C$118))+Control!$C$7*Calculations!$C$85*INDEX('Monthly Data'!Q:Q,Calculations!$C$116+MOD(M79,Calculations!$C$118))+(1-Control!$C$7*Calculations!$C$87)*INDEX('Monthly Data'!R:R,Calculations!$C$116+MOD(M79,Calculations!$C$118))</f>
        <v>5.1972609868760735E-3</v>
      </c>
      <c r="ED79" s="86">
        <f ca="1">Control!$C$7*Calculations!$C$82*INDEX('Monthly Data'!N:N,Calculations!$C$116+MOD(N79,Calculations!$C$118))+Control!$C$7*Calculations!$C$83*INDEX('Monthly Data'!O:O,Calculations!$C$116+MOD(N79,Calculations!$C$118))+Control!$C$7*Calculations!$C$84*INDEX('Monthly Data'!P:P,Calculations!$C$116+MOD(N79,Calculations!$C$118))+Control!$C$7*Calculations!$C$85*INDEX('Monthly Data'!Q:Q,Calculations!$C$116+MOD(N79,Calculations!$C$118))+(1-Control!$C$7*Calculations!$C$87)*INDEX('Monthly Data'!R:R,Calculations!$C$116+MOD(N79,Calculations!$C$118))</f>
        <v>1.3891304280773396E-2</v>
      </c>
      <c r="EE79" s="86">
        <f ca="1">Control!$C$7*Calculations!$C$82*INDEX('Monthly Data'!N:N,Calculations!$C$116+MOD(O79,Calculations!$C$118))+Control!$C$7*Calculations!$C$83*INDEX('Monthly Data'!O:O,Calculations!$C$116+MOD(O79,Calculations!$C$118))+Control!$C$7*Calculations!$C$84*INDEX('Monthly Data'!P:P,Calculations!$C$116+MOD(O79,Calculations!$C$118))+Control!$C$7*Calculations!$C$85*INDEX('Monthly Data'!Q:Q,Calculations!$C$116+MOD(O79,Calculations!$C$118))+(1-Control!$C$7*Calculations!$C$87)*INDEX('Monthly Data'!R:R,Calculations!$C$116+MOD(O79,Calculations!$C$118))</f>
        <v>-3.299557342782896E-2</v>
      </c>
      <c r="EF79" s="86">
        <f ca="1">Control!$C$7*Calculations!$C$82*INDEX('Monthly Data'!N:N,Calculations!$C$116+MOD(P79,Calculations!$C$118))+Control!$C$7*Calculations!$C$83*INDEX('Monthly Data'!O:O,Calculations!$C$116+MOD(P79,Calculations!$C$118))+Control!$C$7*Calculations!$C$84*INDEX('Monthly Data'!P:P,Calculations!$C$116+MOD(P79,Calculations!$C$118))+Control!$C$7*Calculations!$C$85*INDEX('Monthly Data'!Q:Q,Calculations!$C$116+MOD(P79,Calculations!$C$118))+(1-Control!$C$7*Calculations!$C$87)*INDEX('Monthly Data'!R:R,Calculations!$C$116+MOD(P79,Calculations!$C$118))</f>
        <v>-1.3959200237295809E-2</v>
      </c>
      <c r="EG79" s="86">
        <f ca="1">Control!$C$7*Calculations!$C$82*INDEX('Monthly Data'!N:N,Calculations!$C$116+MOD(Q79,Calculations!$C$118))+Control!$C$7*Calculations!$C$83*INDEX('Monthly Data'!O:O,Calculations!$C$116+MOD(Q79,Calculations!$C$118))+Control!$C$7*Calculations!$C$84*INDEX('Monthly Data'!P:P,Calculations!$C$116+MOD(Q79,Calculations!$C$118))+Control!$C$7*Calculations!$C$85*INDEX('Monthly Data'!Q:Q,Calculations!$C$116+MOD(Q79,Calculations!$C$118))+(1-Control!$C$7*Calculations!$C$87)*INDEX('Monthly Data'!R:R,Calculations!$C$116+MOD(Q79,Calculations!$C$118))</f>
        <v>1.1704119272391494E-2</v>
      </c>
      <c r="EH79" s="86">
        <f ca="1">Control!$C$7*Calculations!$C$82*INDEX('Monthly Data'!N:N,Calculations!$C$116+MOD(R79,Calculations!$C$118))+Control!$C$7*Calculations!$C$83*INDEX('Monthly Data'!O:O,Calculations!$C$116+MOD(R79,Calculations!$C$118))+Control!$C$7*Calculations!$C$84*INDEX('Monthly Data'!P:P,Calculations!$C$116+MOD(R79,Calculations!$C$118))+Control!$C$7*Calculations!$C$85*INDEX('Monthly Data'!Q:Q,Calculations!$C$116+MOD(R79,Calculations!$C$118))+(1-Control!$C$7*Calculations!$C$87)*INDEX('Monthly Data'!R:R,Calculations!$C$116+MOD(R79,Calculations!$C$118))</f>
        <v>1.1809891087585166E-2</v>
      </c>
      <c r="EI79" s="86">
        <f ca="1">Control!$C$7*Calculations!$C$82*INDEX('Monthly Data'!N:N,Calculations!$C$116+MOD(S79,Calculations!$C$118))+Control!$C$7*Calculations!$C$83*INDEX('Monthly Data'!O:O,Calculations!$C$116+MOD(S79,Calculations!$C$118))+Control!$C$7*Calculations!$C$84*INDEX('Monthly Data'!P:P,Calculations!$C$116+MOD(S79,Calculations!$C$118))+Control!$C$7*Calculations!$C$85*INDEX('Monthly Data'!Q:Q,Calculations!$C$116+MOD(S79,Calculations!$C$118))+(1-Control!$C$7*Calculations!$C$87)*INDEX('Monthly Data'!R:R,Calculations!$C$116+MOD(S79,Calculations!$C$118))</f>
        <v>5.1972609868760735E-3</v>
      </c>
      <c r="EJ79" s="86">
        <f ca="1">Control!$C$7*Calculations!$C$82*INDEX('Monthly Data'!N:N,Calculations!$C$116+MOD(T79,Calculations!$C$118))+Control!$C$7*Calculations!$C$83*INDEX('Monthly Data'!O:O,Calculations!$C$116+MOD(T79,Calculations!$C$118))+Control!$C$7*Calculations!$C$84*INDEX('Monthly Data'!P:P,Calculations!$C$116+MOD(T79,Calculations!$C$118))+Control!$C$7*Calculations!$C$85*INDEX('Monthly Data'!Q:Q,Calculations!$C$116+MOD(T79,Calculations!$C$118))+(1-Control!$C$7*Calculations!$C$87)*INDEX('Monthly Data'!R:R,Calculations!$C$116+MOD(T79,Calculations!$C$118))</f>
        <v>2.4842166689046628E-2</v>
      </c>
      <c r="EK79" s="86">
        <f ca="1">Control!$C$7*Calculations!$C$82*INDEX('Monthly Data'!N:N,Calculations!$C$116+MOD(U79,Calculations!$C$118))+Control!$C$7*Calculations!$C$83*INDEX('Monthly Data'!O:O,Calculations!$C$116+MOD(U79,Calculations!$C$118))+Control!$C$7*Calculations!$C$84*INDEX('Monthly Data'!P:P,Calculations!$C$116+MOD(U79,Calculations!$C$118))+Control!$C$7*Calculations!$C$85*INDEX('Monthly Data'!Q:Q,Calculations!$C$116+MOD(U79,Calculations!$C$118))+(1-Control!$C$7*Calculations!$C$87)*INDEX('Monthly Data'!R:R,Calculations!$C$116+MOD(U79,Calculations!$C$118))</f>
        <v>1.046389543479892E-2</v>
      </c>
      <c r="EL79" s="86">
        <f ca="1">Control!$C$7*Calculations!$C$82*INDEX('Monthly Data'!N:N,Calculations!$C$116+MOD(V79,Calculations!$C$118))+Control!$C$7*Calculations!$C$83*INDEX('Monthly Data'!O:O,Calculations!$C$116+MOD(V79,Calculations!$C$118))+Control!$C$7*Calculations!$C$84*INDEX('Monthly Data'!P:P,Calculations!$C$116+MOD(V79,Calculations!$C$118))+Control!$C$7*Calculations!$C$85*INDEX('Monthly Data'!Q:Q,Calculations!$C$116+MOD(V79,Calculations!$C$118))+(1-Control!$C$7*Calculations!$C$87)*INDEX('Monthly Data'!R:R,Calculations!$C$116+MOD(V79,Calculations!$C$118))</f>
        <v>-1.9947061878162777E-2</v>
      </c>
      <c r="EM79" s="86">
        <f ca="1">Control!$C$7*Calculations!$C$82*INDEX('Monthly Data'!N:N,Calculations!$C$116+MOD(W79,Calculations!$C$118))+Control!$C$7*Calculations!$C$83*INDEX('Monthly Data'!O:O,Calculations!$C$116+MOD(W79,Calculations!$C$118))+Control!$C$7*Calculations!$C$84*INDEX('Monthly Data'!P:P,Calculations!$C$116+MOD(W79,Calculations!$C$118))+Control!$C$7*Calculations!$C$85*INDEX('Monthly Data'!Q:Q,Calculations!$C$116+MOD(W79,Calculations!$C$118))+(1-Control!$C$7*Calculations!$C$87)*INDEX('Monthly Data'!R:R,Calculations!$C$116+MOD(W79,Calculations!$C$118))</f>
        <v>-1.4213734788548189E-2</v>
      </c>
      <c r="EN79" s="86">
        <f ca="1">Control!$C$7*Calculations!$C$82*INDEX('Monthly Data'!N:N,Calculations!$C$116+MOD(X79,Calculations!$C$118))+Control!$C$7*Calculations!$C$83*INDEX('Monthly Data'!O:O,Calculations!$C$116+MOD(X79,Calculations!$C$118))+Control!$C$7*Calculations!$C$84*INDEX('Monthly Data'!P:P,Calculations!$C$116+MOD(X79,Calculations!$C$118))+Control!$C$7*Calculations!$C$85*INDEX('Monthly Data'!Q:Q,Calculations!$C$116+MOD(X79,Calculations!$C$118))+(1-Control!$C$7*Calculations!$C$87)*INDEX('Monthly Data'!R:R,Calculations!$C$116+MOD(X79,Calculations!$C$118))</f>
        <v>-2.072517756005474E-2</v>
      </c>
      <c r="EO79" s="86">
        <f ca="1">Control!$C$7*Calculations!$C$82*INDEX('Monthly Data'!N:N,Calculations!$C$116+MOD(Y79,Calculations!$C$118))+Control!$C$7*Calculations!$C$83*INDEX('Monthly Data'!O:O,Calculations!$C$116+MOD(Y79,Calculations!$C$118))+Control!$C$7*Calculations!$C$84*INDEX('Monthly Data'!P:P,Calculations!$C$116+MOD(Y79,Calculations!$C$118))+Control!$C$7*Calculations!$C$85*INDEX('Monthly Data'!Q:Q,Calculations!$C$116+MOD(Y79,Calculations!$C$118))+(1-Control!$C$7*Calculations!$C$87)*INDEX('Monthly Data'!R:R,Calculations!$C$116+MOD(Y79,Calculations!$C$118))</f>
        <v>1.7484305259657981E-2</v>
      </c>
      <c r="EP79" s="86">
        <f ca="1">Control!$C$7*Calculations!$C$82*INDEX('Monthly Data'!N:N,Calculations!$C$116+MOD(Z79,Calculations!$C$118))+Control!$C$7*Calculations!$C$83*INDEX('Monthly Data'!O:O,Calculations!$C$116+MOD(Z79,Calculations!$C$118))+Control!$C$7*Calculations!$C$84*INDEX('Monthly Data'!P:P,Calculations!$C$116+MOD(Z79,Calculations!$C$118))+Control!$C$7*Calculations!$C$85*INDEX('Monthly Data'!Q:Q,Calculations!$C$116+MOD(Z79,Calculations!$C$118))+(1-Control!$C$7*Calculations!$C$87)*INDEX('Monthly Data'!R:R,Calculations!$C$116+MOD(Z79,Calculations!$C$118))</f>
        <v>-4.0413381192162513E-2</v>
      </c>
      <c r="EQ79" s="86">
        <f ca="1">Control!$C$7*Calculations!$C$82*INDEX('Monthly Data'!N:N,Calculations!$C$116+MOD(AA79,Calculations!$C$118))+Control!$C$7*Calculations!$C$83*INDEX('Monthly Data'!O:O,Calculations!$C$116+MOD(AA79,Calculations!$C$118))+Control!$C$7*Calculations!$C$84*INDEX('Monthly Data'!P:P,Calculations!$C$116+MOD(AA79,Calculations!$C$118))+Control!$C$7*Calculations!$C$85*INDEX('Monthly Data'!Q:Q,Calculations!$C$116+MOD(AA79,Calculations!$C$118))+(1-Control!$C$7*Calculations!$C$87)*INDEX('Monthly Data'!R:R,Calculations!$C$116+MOD(AA79,Calculations!$C$118))</f>
        <v>-6.1115617667135171E-2</v>
      </c>
      <c r="ER79" s="86">
        <f ca="1">Control!$C$7*Calculations!$C$82*INDEX('Monthly Data'!N:N,Calculations!$C$116+MOD(AB79,Calculations!$C$118))+Control!$C$7*Calculations!$C$83*INDEX('Monthly Data'!O:O,Calculations!$C$116+MOD(AB79,Calculations!$C$118))+Control!$C$7*Calculations!$C$84*INDEX('Monthly Data'!P:P,Calculations!$C$116+MOD(AB79,Calculations!$C$118))+Control!$C$7*Calculations!$C$85*INDEX('Monthly Data'!Q:Q,Calculations!$C$116+MOD(AB79,Calculations!$C$118))+(1-Control!$C$7*Calculations!$C$87)*INDEX('Monthly Data'!R:R,Calculations!$C$116+MOD(AB79,Calculations!$C$118))</f>
        <v>7.857567536297622E-3</v>
      </c>
      <c r="ES79" s="86">
        <f ca="1">Control!$C$7*Calculations!$C$82*INDEX('Monthly Data'!N:N,Calculations!$C$116+MOD(AC79,Calculations!$C$118))+Control!$C$7*Calculations!$C$83*INDEX('Monthly Data'!O:O,Calculations!$C$116+MOD(AC79,Calculations!$C$118))+Control!$C$7*Calculations!$C$84*INDEX('Monthly Data'!P:P,Calculations!$C$116+MOD(AC79,Calculations!$C$118))+Control!$C$7*Calculations!$C$85*INDEX('Monthly Data'!Q:Q,Calculations!$C$116+MOD(AC79,Calculations!$C$118))+(1-Control!$C$7*Calculations!$C$87)*INDEX('Monthly Data'!R:R,Calculations!$C$116+MOD(AC79,Calculations!$C$118))</f>
        <v>-2.5419860972892394E-2</v>
      </c>
      <c r="ET79" s="86">
        <f ca="1">Control!$C$7*Calculations!$C$82*INDEX('Monthly Data'!N:N,Calculations!$C$116+MOD(AD79,Calculations!$C$118))+Control!$C$7*Calculations!$C$83*INDEX('Monthly Data'!O:O,Calculations!$C$116+MOD(AD79,Calculations!$C$118))+Control!$C$7*Calculations!$C$84*INDEX('Monthly Data'!P:P,Calculations!$C$116+MOD(AD79,Calculations!$C$118))+Control!$C$7*Calculations!$C$85*INDEX('Monthly Data'!Q:Q,Calculations!$C$116+MOD(AD79,Calculations!$C$118))+(1-Control!$C$7*Calculations!$C$87)*INDEX('Monthly Data'!R:R,Calculations!$C$116+MOD(AD79,Calculations!$C$118))</f>
        <v>1.1106855739851785E-2</v>
      </c>
      <c r="EU79" s="86">
        <f ca="1">Control!$C$7*Calculations!$C$82*INDEX('Monthly Data'!N:N,Calculations!$C$116+MOD(AE79,Calculations!$C$118))+Control!$C$7*Calculations!$C$83*INDEX('Monthly Data'!O:O,Calculations!$C$116+MOD(AE79,Calculations!$C$118))+Control!$C$7*Calculations!$C$84*INDEX('Monthly Data'!P:P,Calculations!$C$116+MOD(AE79,Calculations!$C$118))+Control!$C$7*Calculations!$C$85*INDEX('Monthly Data'!Q:Q,Calculations!$C$116+MOD(AE79,Calculations!$C$118))+(1-Control!$C$7*Calculations!$C$87)*INDEX('Monthly Data'!R:R,Calculations!$C$116+MOD(AE79,Calculations!$C$118))</f>
        <v>1.3891563624307685E-2</v>
      </c>
      <c r="EV79" s="86">
        <f ca="1">Control!$C$7*Calculations!$C$82*INDEX('Monthly Data'!N:N,Calculations!$C$116+MOD(AF79,Calculations!$C$118))+Control!$C$7*Calculations!$C$83*INDEX('Monthly Data'!O:O,Calculations!$C$116+MOD(AF79,Calculations!$C$118))+Control!$C$7*Calculations!$C$84*INDEX('Monthly Data'!P:P,Calculations!$C$116+MOD(AF79,Calculations!$C$118))+Control!$C$7*Calculations!$C$85*INDEX('Monthly Data'!Q:Q,Calculations!$C$116+MOD(AF79,Calculations!$C$118))+(1-Control!$C$7*Calculations!$C$87)*INDEX('Monthly Data'!R:R,Calculations!$C$116+MOD(AF79,Calculations!$C$118))</f>
        <v>-6.1115617667135171E-2</v>
      </c>
      <c r="EW79" s="86">
        <f ca="1">Control!$C$7*Calculations!$C$82*INDEX('Monthly Data'!N:N,Calculations!$C$116+MOD(AG79,Calculations!$C$118))+Control!$C$7*Calculations!$C$83*INDEX('Monthly Data'!O:O,Calculations!$C$116+MOD(AG79,Calculations!$C$118))+Control!$C$7*Calculations!$C$84*INDEX('Monthly Data'!P:P,Calculations!$C$116+MOD(AG79,Calculations!$C$118))+Control!$C$7*Calculations!$C$85*INDEX('Monthly Data'!Q:Q,Calculations!$C$116+MOD(AG79,Calculations!$C$118))+(1-Control!$C$7*Calculations!$C$87)*INDEX('Monthly Data'!R:R,Calculations!$C$116+MOD(AG79,Calculations!$C$118))</f>
        <v>1.5063457444773597E-2</v>
      </c>
      <c r="EX79" s="86">
        <f ca="1">Control!$C$7*Calculations!$C$82*INDEX('Monthly Data'!N:N,Calculations!$C$116+MOD(AH79,Calculations!$C$118))+Control!$C$7*Calculations!$C$83*INDEX('Monthly Data'!O:O,Calculations!$C$116+MOD(AH79,Calculations!$C$118))+Control!$C$7*Calculations!$C$84*INDEX('Monthly Data'!P:P,Calculations!$C$116+MOD(AH79,Calculations!$C$118))+Control!$C$7*Calculations!$C$85*INDEX('Monthly Data'!Q:Q,Calculations!$C$116+MOD(AH79,Calculations!$C$118))+(1-Control!$C$7*Calculations!$C$87)*INDEX('Monthly Data'!R:R,Calculations!$C$116+MOD(AH79,Calculations!$C$118))</f>
        <v>1.8695385296339444E-2</v>
      </c>
      <c r="EY79" s="86">
        <f ca="1">Control!$C$7*Calculations!$C$82*INDEX('Monthly Data'!N:N,Calculations!$C$116+MOD(AI79,Calculations!$C$118))+Control!$C$7*Calculations!$C$83*INDEX('Monthly Data'!O:O,Calculations!$C$116+MOD(AI79,Calculations!$C$118))+Control!$C$7*Calculations!$C$84*INDEX('Monthly Data'!P:P,Calculations!$C$116+MOD(AI79,Calculations!$C$118))+Control!$C$7*Calculations!$C$85*INDEX('Monthly Data'!Q:Q,Calculations!$C$116+MOD(AI79,Calculations!$C$118))+(1-Control!$C$7*Calculations!$C$87)*INDEX('Monthly Data'!R:R,Calculations!$C$116+MOD(AI79,Calculations!$C$118))</f>
        <v>6.1009361253630504E-2</v>
      </c>
      <c r="EZ79" s="86">
        <f ca="1">Control!$C$7*Calculations!$C$82*INDEX('Monthly Data'!N:N,Calculations!$C$116+MOD(AJ79,Calculations!$C$118))+Control!$C$7*Calculations!$C$83*INDEX('Monthly Data'!O:O,Calculations!$C$116+MOD(AJ79,Calculations!$C$118))+Control!$C$7*Calculations!$C$84*INDEX('Monthly Data'!P:P,Calculations!$C$116+MOD(AJ79,Calculations!$C$118))+Control!$C$7*Calculations!$C$85*INDEX('Monthly Data'!Q:Q,Calculations!$C$116+MOD(AJ79,Calculations!$C$118))+(1-Control!$C$7*Calculations!$C$87)*INDEX('Monthly Data'!R:R,Calculations!$C$116+MOD(AJ79,Calculations!$C$118))</f>
        <v>-7.3651264633385334E-4</v>
      </c>
      <c r="FA79" s="86">
        <f ca="1">Control!$C$7*Calculations!$C$82*INDEX('Monthly Data'!N:N,Calculations!$C$116+MOD(AK79,Calculations!$C$118))+Control!$C$7*Calculations!$C$83*INDEX('Monthly Data'!O:O,Calculations!$C$116+MOD(AK79,Calculations!$C$118))+Control!$C$7*Calculations!$C$84*INDEX('Monthly Data'!P:P,Calculations!$C$116+MOD(AK79,Calculations!$C$118))+Control!$C$7*Calculations!$C$85*INDEX('Monthly Data'!Q:Q,Calculations!$C$116+MOD(AK79,Calculations!$C$118))+(1-Control!$C$7*Calculations!$C$87)*INDEX('Monthly Data'!R:R,Calculations!$C$116+MOD(AK79,Calculations!$C$118))</f>
        <v>1.1702576456120543E-2</v>
      </c>
      <c r="FB79" s="86">
        <f ca="1">Control!$C$7*Calculations!$C$82*INDEX('Monthly Data'!N:N,Calculations!$C$116+MOD(AL79,Calculations!$C$118))+Control!$C$7*Calculations!$C$83*INDEX('Monthly Data'!O:O,Calculations!$C$116+MOD(AL79,Calculations!$C$118))+Control!$C$7*Calculations!$C$84*INDEX('Monthly Data'!P:P,Calculations!$C$116+MOD(AL79,Calculations!$C$118))+Control!$C$7*Calculations!$C$85*INDEX('Monthly Data'!Q:Q,Calculations!$C$116+MOD(AL79,Calculations!$C$118))+(1-Control!$C$7*Calculations!$C$87)*INDEX('Monthly Data'!R:R,Calculations!$C$116+MOD(AL79,Calculations!$C$118))</f>
        <v>1.0415351832335435E-2</v>
      </c>
      <c r="FC79" s="86">
        <f ca="1">Control!$C$7*Calculations!$C$82*INDEX('Monthly Data'!N:N,Calculations!$C$116+MOD(AM79,Calculations!$C$118))+Control!$C$7*Calculations!$C$83*INDEX('Monthly Data'!O:O,Calculations!$C$116+MOD(AM79,Calculations!$C$118))+Control!$C$7*Calculations!$C$84*INDEX('Monthly Data'!P:P,Calculations!$C$116+MOD(AM79,Calculations!$C$118))+Control!$C$7*Calculations!$C$85*INDEX('Monthly Data'!Q:Q,Calculations!$C$116+MOD(AM79,Calculations!$C$118))+(1-Control!$C$7*Calculations!$C$87)*INDEX('Monthly Data'!R:R,Calculations!$C$116+MOD(AM79,Calculations!$C$118))</f>
        <v>7.5897487599915015E-3</v>
      </c>
      <c r="FD79" s="86">
        <f ca="1">Control!$C$7*Calculations!$C$82*INDEX('Monthly Data'!N:N,Calculations!$C$116+MOD(AN79,Calculations!$C$118))+Control!$C$7*Calculations!$C$83*INDEX('Monthly Data'!O:O,Calculations!$C$116+MOD(AN79,Calculations!$C$118))+Control!$C$7*Calculations!$C$84*INDEX('Monthly Data'!P:P,Calculations!$C$116+MOD(AN79,Calculations!$C$118))+Control!$C$7*Calculations!$C$85*INDEX('Monthly Data'!Q:Q,Calculations!$C$116+MOD(AN79,Calculations!$C$118))+(1-Control!$C$7*Calculations!$C$87)*INDEX('Monthly Data'!R:R,Calculations!$C$116+MOD(AN79,Calculations!$C$118))</f>
        <v>-2.072517756005474E-2</v>
      </c>
      <c r="FE79" s="86">
        <f ca="1">Control!$C$7*Calculations!$C$82*INDEX('Monthly Data'!N:N,Calculations!$C$116+MOD(AO79,Calculations!$C$118))+Control!$C$7*Calculations!$C$83*INDEX('Monthly Data'!O:O,Calculations!$C$116+MOD(AO79,Calculations!$C$118))+Control!$C$7*Calculations!$C$84*INDEX('Monthly Data'!P:P,Calculations!$C$116+MOD(AO79,Calculations!$C$118))+Control!$C$7*Calculations!$C$85*INDEX('Monthly Data'!Q:Q,Calculations!$C$116+MOD(AO79,Calculations!$C$118))+(1-Control!$C$7*Calculations!$C$87)*INDEX('Monthly Data'!R:R,Calculations!$C$116+MOD(AO79,Calculations!$C$118))</f>
        <v>3.7118215575026904E-2</v>
      </c>
      <c r="FF79" s="86">
        <f ca="1">Control!$C$7*Calculations!$C$82*INDEX('Monthly Data'!N:N,Calculations!$C$116+MOD(AP79,Calculations!$C$118))+Control!$C$7*Calculations!$C$83*INDEX('Monthly Data'!O:O,Calculations!$C$116+MOD(AP79,Calculations!$C$118))+Control!$C$7*Calculations!$C$84*INDEX('Monthly Data'!P:P,Calculations!$C$116+MOD(AP79,Calculations!$C$118))+Control!$C$7*Calculations!$C$85*INDEX('Monthly Data'!Q:Q,Calculations!$C$116+MOD(AP79,Calculations!$C$118))+(1-Control!$C$7*Calculations!$C$87)*INDEX('Monthly Data'!R:R,Calculations!$C$116+MOD(AP79,Calculations!$C$118))</f>
        <v>1.1809891087585166E-2</v>
      </c>
      <c r="FG79" s="86">
        <f ca="1">Control!$C$7*Calculations!$C$82*INDEX('Monthly Data'!N:N,Calculations!$C$116+MOD(AQ79,Calculations!$C$118))+Control!$C$7*Calculations!$C$83*INDEX('Monthly Data'!O:O,Calculations!$C$116+MOD(AQ79,Calculations!$C$118))+Control!$C$7*Calculations!$C$84*INDEX('Monthly Data'!P:P,Calculations!$C$116+MOD(AQ79,Calculations!$C$118))+Control!$C$7*Calculations!$C$85*INDEX('Monthly Data'!Q:Q,Calculations!$C$116+MOD(AQ79,Calculations!$C$118))+(1-Control!$C$7*Calculations!$C$87)*INDEX('Monthly Data'!R:R,Calculations!$C$116+MOD(AQ79,Calculations!$C$118))</f>
        <v>2.4842166689046628E-2</v>
      </c>
      <c r="FH79" s="86">
        <f ca="1">Control!$C$7*Calculations!$C$82*INDEX('Monthly Data'!N:N,Calculations!$C$116+MOD(AR79,Calculations!$C$118))+Control!$C$7*Calculations!$C$83*INDEX('Monthly Data'!O:O,Calculations!$C$116+MOD(AR79,Calculations!$C$118))+Control!$C$7*Calculations!$C$84*INDEX('Monthly Data'!P:P,Calculations!$C$116+MOD(AR79,Calculations!$C$118))+Control!$C$7*Calculations!$C$85*INDEX('Monthly Data'!Q:Q,Calculations!$C$116+MOD(AR79,Calculations!$C$118))+(1-Control!$C$7*Calculations!$C$87)*INDEX('Monthly Data'!R:R,Calculations!$C$116+MOD(AR79,Calculations!$C$118))</f>
        <v>3.4808428836917149E-3</v>
      </c>
      <c r="FI79" s="86">
        <f ca="1">Control!$C$7*Calculations!$C$82*INDEX('Monthly Data'!N:N,Calculations!$C$116+MOD(AS79,Calculations!$C$118))+Control!$C$7*Calculations!$C$83*INDEX('Monthly Data'!O:O,Calculations!$C$116+MOD(AS79,Calculations!$C$118))+Control!$C$7*Calculations!$C$84*INDEX('Monthly Data'!P:P,Calculations!$C$116+MOD(AS79,Calculations!$C$118))+Control!$C$7*Calculations!$C$85*INDEX('Monthly Data'!Q:Q,Calculations!$C$116+MOD(AS79,Calculations!$C$118))+(1-Control!$C$7*Calculations!$C$87)*INDEX('Monthly Data'!R:R,Calculations!$C$116+MOD(AS79,Calculations!$C$118))</f>
        <v>1.7831091590102856E-2</v>
      </c>
      <c r="FJ79" s="86">
        <f ca="1">Control!$C$7*Calculations!$C$82*INDEX('Monthly Data'!N:N,Calculations!$C$116+MOD(AT79,Calculations!$C$118))+Control!$C$7*Calculations!$C$83*INDEX('Monthly Data'!O:O,Calculations!$C$116+MOD(AT79,Calculations!$C$118))+Control!$C$7*Calculations!$C$84*INDEX('Monthly Data'!P:P,Calculations!$C$116+MOD(AT79,Calculations!$C$118))+Control!$C$7*Calculations!$C$85*INDEX('Monthly Data'!Q:Q,Calculations!$C$116+MOD(AT79,Calculations!$C$118))+(1-Control!$C$7*Calculations!$C$87)*INDEX('Monthly Data'!R:R,Calculations!$C$116+MOD(AT79,Calculations!$C$118))</f>
        <v>1.4915555251167555E-3</v>
      </c>
      <c r="FK79" s="86">
        <f ca="1">Control!$C$7*Calculations!$C$82*INDEX('Monthly Data'!N:N,Calculations!$C$116+MOD(AU79,Calculations!$C$118))+Control!$C$7*Calculations!$C$83*INDEX('Monthly Data'!O:O,Calculations!$C$116+MOD(AU79,Calculations!$C$118))+Control!$C$7*Calculations!$C$84*INDEX('Monthly Data'!P:P,Calculations!$C$116+MOD(AU79,Calculations!$C$118))+Control!$C$7*Calculations!$C$85*INDEX('Monthly Data'!Q:Q,Calculations!$C$116+MOD(AU79,Calculations!$C$118))+(1-Control!$C$7*Calculations!$C$87)*INDEX('Monthly Data'!R:R,Calculations!$C$116+MOD(AU79,Calculations!$C$118))</f>
        <v>-7.8872955230675015E-3</v>
      </c>
      <c r="FL79" s="86">
        <f ca="1">Control!$C$7*Calculations!$C$82*INDEX('Monthly Data'!N:N,Calculations!$C$116+MOD(AV79,Calculations!$C$118))+Control!$C$7*Calculations!$C$83*INDEX('Monthly Data'!O:O,Calculations!$C$116+MOD(AV79,Calculations!$C$118))+Control!$C$7*Calculations!$C$84*INDEX('Monthly Data'!P:P,Calculations!$C$116+MOD(AV79,Calculations!$C$118))+Control!$C$7*Calculations!$C$85*INDEX('Monthly Data'!Q:Q,Calculations!$C$116+MOD(AV79,Calculations!$C$118))+(1-Control!$C$7*Calculations!$C$87)*INDEX('Monthly Data'!R:R,Calculations!$C$116+MOD(AV79,Calculations!$C$118))</f>
        <v>-3.299557342782896E-2</v>
      </c>
      <c r="FM79" s="86">
        <f ca="1">Control!$C$7*Calculations!$C$82*INDEX('Monthly Data'!N:N,Calculations!$C$116+MOD(AW79,Calculations!$C$118))+Control!$C$7*Calculations!$C$83*INDEX('Monthly Data'!O:O,Calculations!$C$116+MOD(AW79,Calculations!$C$118))+Control!$C$7*Calculations!$C$84*INDEX('Monthly Data'!P:P,Calculations!$C$116+MOD(AW79,Calculations!$C$118))+Control!$C$7*Calculations!$C$85*INDEX('Monthly Data'!Q:Q,Calculations!$C$116+MOD(AW79,Calculations!$C$118))+(1-Control!$C$7*Calculations!$C$87)*INDEX('Monthly Data'!R:R,Calculations!$C$116+MOD(AW79,Calculations!$C$118))</f>
        <v>-2.5419860972892394E-2</v>
      </c>
      <c r="FN79" s="86">
        <f ca="1">Control!$C$7*Calculations!$C$82*INDEX('Monthly Data'!N:N,Calculations!$C$116+MOD(AX79,Calculations!$C$118))+Control!$C$7*Calculations!$C$83*INDEX('Monthly Data'!O:O,Calculations!$C$116+MOD(AX79,Calculations!$C$118))+Control!$C$7*Calculations!$C$84*INDEX('Monthly Data'!P:P,Calculations!$C$116+MOD(AX79,Calculations!$C$118))+Control!$C$7*Calculations!$C$85*INDEX('Monthly Data'!Q:Q,Calculations!$C$116+MOD(AX79,Calculations!$C$118))+(1-Control!$C$7*Calculations!$C$87)*INDEX('Monthly Data'!R:R,Calculations!$C$116+MOD(AX79,Calculations!$C$118))</f>
        <v>1.5108777406081684E-3</v>
      </c>
      <c r="FO79" s="86">
        <f ca="1">Control!$C$7*Calculations!$C$82*INDEX('Monthly Data'!N:N,Calculations!$C$116+MOD(AY79,Calculations!$C$118))+Control!$C$7*Calculations!$C$83*INDEX('Monthly Data'!O:O,Calculations!$C$116+MOD(AY79,Calculations!$C$118))+Control!$C$7*Calculations!$C$84*INDEX('Monthly Data'!P:P,Calculations!$C$116+MOD(AY79,Calculations!$C$118))+Control!$C$7*Calculations!$C$85*INDEX('Monthly Data'!Q:Q,Calculations!$C$116+MOD(AY79,Calculations!$C$118))+(1-Control!$C$7*Calculations!$C$87)*INDEX('Monthly Data'!R:R,Calculations!$C$116+MOD(AY79,Calculations!$C$118))</f>
        <v>6.6954569943530936E-3</v>
      </c>
      <c r="FP79" s="86">
        <f ca="1">Control!$C$7*Calculations!$C$82*INDEX('Monthly Data'!N:N,Calculations!$C$116+MOD(AZ79,Calculations!$C$118))+Control!$C$7*Calculations!$C$83*INDEX('Monthly Data'!O:O,Calculations!$C$116+MOD(AZ79,Calculations!$C$118))+Control!$C$7*Calculations!$C$84*INDEX('Monthly Data'!P:P,Calculations!$C$116+MOD(AZ79,Calculations!$C$118))+Control!$C$7*Calculations!$C$85*INDEX('Monthly Data'!Q:Q,Calculations!$C$116+MOD(AZ79,Calculations!$C$118))+(1-Control!$C$7*Calculations!$C$87)*INDEX('Monthly Data'!R:R,Calculations!$C$116+MOD(AZ79,Calculations!$C$118))</f>
        <v>2.2757992058453024E-3</v>
      </c>
      <c r="FQ79" s="86">
        <f ca="1">Control!$C$7*Calculations!$C$82*INDEX('Monthly Data'!N:N,Calculations!$C$116+MOD(BA79,Calculations!$C$118))+Control!$C$7*Calculations!$C$83*INDEX('Monthly Data'!O:O,Calculations!$C$116+MOD(BA79,Calculations!$C$118))+Control!$C$7*Calculations!$C$84*INDEX('Monthly Data'!P:P,Calculations!$C$116+MOD(BA79,Calculations!$C$118))+Control!$C$7*Calculations!$C$85*INDEX('Monthly Data'!Q:Q,Calculations!$C$116+MOD(BA79,Calculations!$C$118))+(1-Control!$C$7*Calculations!$C$87)*INDEX('Monthly Data'!R:R,Calculations!$C$116+MOD(BA79,Calculations!$C$118))</f>
        <v>-4.417423226995453E-3</v>
      </c>
      <c r="FR79" s="86">
        <f ca="1">Control!$C$7*Calculations!$C$82*INDEX('Monthly Data'!N:N,Calculations!$C$116+MOD(BB79,Calculations!$C$118))+Control!$C$7*Calculations!$C$83*INDEX('Monthly Data'!O:O,Calculations!$C$116+MOD(BB79,Calculations!$C$118))+Control!$C$7*Calculations!$C$84*INDEX('Monthly Data'!P:P,Calculations!$C$116+MOD(BB79,Calculations!$C$118))+Control!$C$7*Calculations!$C$85*INDEX('Monthly Data'!Q:Q,Calculations!$C$116+MOD(BB79,Calculations!$C$118))+(1-Control!$C$7*Calculations!$C$87)*INDEX('Monthly Data'!R:R,Calculations!$C$116+MOD(BB79,Calculations!$C$118))</f>
        <v>-9.9526758408448549E-3</v>
      </c>
      <c r="FS79" s="86">
        <f ca="1">Control!$C$7*Calculations!$C$82*INDEX('Monthly Data'!N:N,Calculations!$C$116+MOD(BC79,Calculations!$C$118))+Control!$C$7*Calculations!$C$83*INDEX('Monthly Data'!O:O,Calculations!$C$116+MOD(BC79,Calculations!$C$118))+Control!$C$7*Calculations!$C$84*INDEX('Monthly Data'!P:P,Calculations!$C$116+MOD(BC79,Calculations!$C$118))+Control!$C$7*Calculations!$C$85*INDEX('Monthly Data'!Q:Q,Calculations!$C$116+MOD(BC79,Calculations!$C$118))+(1-Control!$C$7*Calculations!$C$87)*INDEX('Monthly Data'!R:R,Calculations!$C$116+MOD(BC79,Calculations!$C$118))</f>
        <v>4.7768166384148329E-3</v>
      </c>
      <c r="FT79" s="86">
        <f ca="1">Control!$C$7*Calculations!$C$82*INDEX('Monthly Data'!N:N,Calculations!$C$116+MOD(BD79,Calculations!$C$118))+Control!$C$7*Calculations!$C$83*INDEX('Monthly Data'!O:O,Calculations!$C$116+MOD(BD79,Calculations!$C$118))+Control!$C$7*Calculations!$C$84*INDEX('Monthly Data'!P:P,Calculations!$C$116+MOD(BD79,Calculations!$C$118))+Control!$C$7*Calculations!$C$85*INDEX('Monthly Data'!Q:Q,Calculations!$C$116+MOD(BD79,Calculations!$C$118))+(1-Control!$C$7*Calculations!$C$87)*INDEX('Monthly Data'!R:R,Calculations!$C$116+MOD(BD79,Calculations!$C$118))</f>
        <v>9.5791276036140301E-3</v>
      </c>
      <c r="FU79" s="86">
        <f ca="1">Control!$C$7*Calculations!$C$82*INDEX('Monthly Data'!N:N,Calculations!$C$116+MOD(BE79,Calculations!$C$118))+Control!$C$7*Calculations!$C$83*INDEX('Monthly Data'!O:O,Calculations!$C$116+MOD(BE79,Calculations!$C$118))+Control!$C$7*Calculations!$C$84*INDEX('Monthly Data'!P:P,Calculations!$C$116+MOD(BE79,Calculations!$C$118))+Control!$C$7*Calculations!$C$85*INDEX('Monthly Data'!Q:Q,Calculations!$C$116+MOD(BE79,Calculations!$C$118))+(1-Control!$C$7*Calculations!$C$87)*INDEX('Monthly Data'!R:R,Calculations!$C$116+MOD(BE79,Calculations!$C$118))</f>
        <v>3.9251937367756782E-3</v>
      </c>
      <c r="FV79" s="86">
        <f ca="1">Control!$C$7*Calculations!$C$82*INDEX('Monthly Data'!N:N,Calculations!$C$116+MOD(BF79,Calculations!$C$118))+Control!$C$7*Calculations!$C$83*INDEX('Monthly Data'!O:O,Calculations!$C$116+MOD(BF79,Calculations!$C$118))+Control!$C$7*Calculations!$C$84*INDEX('Monthly Data'!P:P,Calculations!$C$116+MOD(BF79,Calculations!$C$118))+Control!$C$7*Calculations!$C$85*INDEX('Monthly Data'!Q:Q,Calculations!$C$116+MOD(BF79,Calculations!$C$118))+(1-Control!$C$7*Calculations!$C$87)*INDEX('Monthly Data'!R:R,Calculations!$C$116+MOD(BF79,Calculations!$C$118))</f>
        <v>3.1070573055362403E-2</v>
      </c>
      <c r="FW79" s="86">
        <f ca="1">Control!$C$7*Calculations!$C$82*INDEX('Monthly Data'!N:N,Calculations!$C$116+MOD(BG79,Calculations!$C$118))+Control!$C$7*Calculations!$C$83*INDEX('Monthly Data'!O:O,Calculations!$C$116+MOD(BG79,Calculations!$C$118))+Control!$C$7*Calculations!$C$84*INDEX('Monthly Data'!P:P,Calculations!$C$116+MOD(BG79,Calculations!$C$118))+Control!$C$7*Calculations!$C$85*INDEX('Monthly Data'!Q:Q,Calculations!$C$116+MOD(BG79,Calculations!$C$118))+(1-Control!$C$7*Calculations!$C$87)*INDEX('Monthly Data'!R:R,Calculations!$C$116+MOD(BG79,Calculations!$C$118))</f>
        <v>3.6332715283247441E-2</v>
      </c>
      <c r="FX79" s="86">
        <f ca="1">Control!$C$7*Calculations!$C$82*INDEX('Monthly Data'!N:N,Calculations!$C$116+MOD(BH79,Calculations!$C$118))+Control!$C$7*Calculations!$C$83*INDEX('Monthly Data'!O:O,Calculations!$C$116+MOD(BH79,Calculations!$C$118))+Control!$C$7*Calculations!$C$84*INDEX('Monthly Data'!P:P,Calculations!$C$116+MOD(BH79,Calculations!$C$118))+Control!$C$7*Calculations!$C$85*INDEX('Monthly Data'!Q:Q,Calculations!$C$116+MOD(BH79,Calculations!$C$118))+(1-Control!$C$7*Calculations!$C$87)*INDEX('Monthly Data'!R:R,Calculations!$C$116+MOD(BH79,Calculations!$C$118))</f>
        <v>1.3891304280773396E-2</v>
      </c>
      <c r="FY79" s="86">
        <f ca="1">Control!$C$7*Calculations!$C$82*INDEX('Monthly Data'!N:N,Calculations!$C$116+MOD(BI79,Calculations!$C$118))+Control!$C$7*Calculations!$C$83*INDEX('Monthly Data'!O:O,Calculations!$C$116+MOD(BI79,Calculations!$C$118))+Control!$C$7*Calculations!$C$84*INDEX('Monthly Data'!P:P,Calculations!$C$116+MOD(BI79,Calculations!$C$118))+Control!$C$7*Calculations!$C$85*INDEX('Monthly Data'!Q:Q,Calculations!$C$116+MOD(BI79,Calculations!$C$118))+(1-Control!$C$7*Calculations!$C$87)*INDEX('Monthly Data'!R:R,Calculations!$C$116+MOD(BI79,Calculations!$C$118))</f>
        <v>-3.299557342782896E-2</v>
      </c>
      <c r="FZ79" s="86">
        <f ca="1">Control!$C$7*Calculations!$C$82*INDEX('Monthly Data'!N:N,Calculations!$C$116+MOD(BJ79,Calculations!$C$118))+Control!$C$7*Calculations!$C$83*INDEX('Monthly Data'!O:O,Calculations!$C$116+MOD(BJ79,Calculations!$C$118))+Control!$C$7*Calculations!$C$84*INDEX('Monthly Data'!P:P,Calculations!$C$116+MOD(BJ79,Calculations!$C$118))+Control!$C$7*Calculations!$C$85*INDEX('Monthly Data'!Q:Q,Calculations!$C$116+MOD(BJ79,Calculations!$C$118))+(1-Control!$C$7*Calculations!$C$87)*INDEX('Monthly Data'!R:R,Calculations!$C$116+MOD(BJ79,Calculations!$C$118))</f>
        <v>6.6954569943530936E-3</v>
      </c>
      <c r="GA79" s="86">
        <f ca="1">Control!$C$7*Calculations!$C$82*INDEX('Monthly Data'!N:N,Calculations!$C$116+MOD(BK79,Calculations!$C$118))+Control!$C$7*Calculations!$C$83*INDEX('Monthly Data'!O:O,Calculations!$C$116+MOD(BK79,Calculations!$C$118))+Control!$C$7*Calculations!$C$84*INDEX('Monthly Data'!P:P,Calculations!$C$116+MOD(BK79,Calculations!$C$118))+Control!$C$7*Calculations!$C$85*INDEX('Monthly Data'!Q:Q,Calculations!$C$116+MOD(BK79,Calculations!$C$118))+(1-Control!$C$7*Calculations!$C$87)*INDEX('Monthly Data'!R:R,Calculations!$C$116+MOD(BK79,Calculations!$C$118))</f>
        <v>3.1011313347584085E-2</v>
      </c>
      <c r="GB79" s="86">
        <f ca="1">Control!$C$7*Calculations!$C$82*INDEX('Monthly Data'!N:N,Calculations!$C$116+MOD(BL79,Calculations!$C$118))+Control!$C$7*Calculations!$C$83*INDEX('Monthly Data'!O:O,Calculations!$C$116+MOD(BL79,Calculations!$C$118))+Control!$C$7*Calculations!$C$84*INDEX('Monthly Data'!P:P,Calculations!$C$116+MOD(BL79,Calculations!$C$118))+Control!$C$7*Calculations!$C$85*INDEX('Monthly Data'!Q:Q,Calculations!$C$116+MOD(BL79,Calculations!$C$118))+(1-Control!$C$7*Calculations!$C$87)*INDEX('Monthly Data'!R:R,Calculations!$C$116+MOD(BL79,Calculations!$C$118))</f>
        <v>-7.5539743260223157E-3</v>
      </c>
      <c r="GC79" s="86">
        <f ca="1">Control!$C$7*Calculations!$C$82*INDEX('Monthly Data'!N:N,Calculations!$C$116+MOD(BM79,Calculations!$C$118))+Control!$C$7*Calculations!$C$83*INDEX('Monthly Data'!O:O,Calculations!$C$116+MOD(BM79,Calculations!$C$118))+Control!$C$7*Calculations!$C$84*INDEX('Monthly Data'!P:P,Calculations!$C$116+MOD(BM79,Calculations!$C$118))+Control!$C$7*Calculations!$C$85*INDEX('Monthly Data'!Q:Q,Calculations!$C$116+MOD(BM79,Calculations!$C$118))+(1-Control!$C$7*Calculations!$C$87)*INDEX('Monthly Data'!R:R,Calculations!$C$116+MOD(BM79,Calculations!$C$118))</f>
        <v>-9.9526758408448549E-3</v>
      </c>
      <c r="GD79" s="86">
        <f ca="1">Control!$C$7*Calculations!$C$82*INDEX('Monthly Data'!N:N,Calculations!$C$116+MOD(BN79,Calculations!$C$118))+Control!$C$7*Calculations!$C$83*INDEX('Monthly Data'!O:O,Calculations!$C$116+MOD(BN79,Calculations!$C$118))+Control!$C$7*Calculations!$C$84*INDEX('Monthly Data'!P:P,Calculations!$C$116+MOD(BN79,Calculations!$C$118))+Control!$C$7*Calculations!$C$85*INDEX('Monthly Data'!Q:Q,Calculations!$C$116+MOD(BN79,Calculations!$C$118))+(1-Control!$C$7*Calculations!$C$87)*INDEX('Monthly Data'!R:R,Calculations!$C$116+MOD(BN79,Calculations!$C$118))</f>
        <v>1.5108777406081684E-3</v>
      </c>
      <c r="GE79" s="86">
        <f ca="1">Control!$C$7*Calculations!$C$82*INDEX('Monthly Data'!N:N,Calculations!$C$116+MOD(BO79,Calculations!$C$118))+Control!$C$7*Calculations!$C$83*INDEX('Monthly Data'!O:O,Calculations!$C$116+MOD(BO79,Calculations!$C$118))+Control!$C$7*Calculations!$C$84*INDEX('Monthly Data'!P:P,Calculations!$C$116+MOD(BO79,Calculations!$C$118))+Control!$C$7*Calculations!$C$85*INDEX('Monthly Data'!Q:Q,Calculations!$C$116+MOD(BO79,Calculations!$C$118))+(1-Control!$C$7*Calculations!$C$87)*INDEX('Monthly Data'!R:R,Calculations!$C$116+MOD(BO79,Calculations!$C$118))</f>
        <v>-2.5168357537820856E-4</v>
      </c>
      <c r="GF79" s="86">
        <f ca="1">Control!$C$7*Calculations!$C$82*INDEX('Monthly Data'!N:N,Calculations!$C$116+MOD(BP79,Calculations!$C$118))+Control!$C$7*Calculations!$C$83*INDEX('Monthly Data'!O:O,Calculations!$C$116+MOD(BP79,Calculations!$C$118))+Control!$C$7*Calculations!$C$84*INDEX('Monthly Data'!P:P,Calculations!$C$116+MOD(BP79,Calculations!$C$118))+Control!$C$7*Calculations!$C$85*INDEX('Monthly Data'!Q:Q,Calculations!$C$116+MOD(BP79,Calculations!$C$118))+(1-Control!$C$7*Calculations!$C$87)*INDEX('Monthly Data'!R:R,Calculations!$C$116+MOD(BP79,Calculations!$C$118))</f>
        <v>2.766281641786093E-2</v>
      </c>
      <c r="GG79" s="86">
        <f ca="1">Control!$C$7*Calculations!$C$82*INDEX('Monthly Data'!N:N,Calculations!$C$116+MOD(BQ79,Calculations!$C$118))+Control!$C$7*Calculations!$C$83*INDEX('Monthly Data'!O:O,Calculations!$C$116+MOD(BQ79,Calculations!$C$118))+Control!$C$7*Calculations!$C$84*INDEX('Monthly Data'!P:P,Calculations!$C$116+MOD(BQ79,Calculations!$C$118))+Control!$C$7*Calculations!$C$85*INDEX('Monthly Data'!Q:Q,Calculations!$C$116+MOD(BQ79,Calculations!$C$118))+(1-Control!$C$7*Calculations!$C$87)*INDEX('Monthly Data'!R:R,Calculations!$C$116+MOD(BQ79,Calculations!$C$118))</f>
        <v>2.766281641786093E-2</v>
      </c>
      <c r="GH79" s="86">
        <f ca="1">Control!$C$7*Calculations!$C$82*INDEX('Monthly Data'!N:N,Calculations!$C$116+MOD(BR79,Calculations!$C$118))+Control!$C$7*Calculations!$C$83*INDEX('Monthly Data'!O:O,Calculations!$C$116+MOD(BR79,Calculations!$C$118))+Control!$C$7*Calculations!$C$84*INDEX('Monthly Data'!P:P,Calculations!$C$116+MOD(BR79,Calculations!$C$118))+Control!$C$7*Calculations!$C$85*INDEX('Monthly Data'!Q:Q,Calculations!$C$116+MOD(BR79,Calculations!$C$118))+(1-Control!$C$7*Calculations!$C$87)*INDEX('Monthly Data'!R:R,Calculations!$C$116+MOD(BR79,Calculations!$C$118))</f>
        <v>4.089189590407355E-3</v>
      </c>
      <c r="GI79" s="86">
        <f ca="1">Control!$C$7*Calculations!$C$82*INDEX('Monthly Data'!N:N,Calculations!$C$116+MOD(BS79,Calculations!$C$118))+Control!$C$7*Calculations!$C$83*INDEX('Monthly Data'!O:O,Calculations!$C$116+MOD(BS79,Calculations!$C$118))+Control!$C$7*Calculations!$C$84*INDEX('Monthly Data'!P:P,Calculations!$C$116+MOD(BS79,Calculations!$C$118))+Control!$C$7*Calculations!$C$85*INDEX('Monthly Data'!Q:Q,Calculations!$C$116+MOD(BS79,Calculations!$C$118))+(1-Control!$C$7*Calculations!$C$87)*INDEX('Monthly Data'!R:R,Calculations!$C$116+MOD(BS79,Calculations!$C$118))</f>
        <v>2.4470405846852006E-3</v>
      </c>
      <c r="GJ79" s="86">
        <f ca="1">Control!$C$7*Calculations!$C$82*INDEX('Monthly Data'!N:N,Calculations!$C$116+MOD(BT79,Calculations!$C$118))+Control!$C$7*Calculations!$C$83*INDEX('Monthly Data'!O:O,Calculations!$C$116+MOD(BT79,Calculations!$C$118))+Control!$C$7*Calculations!$C$84*INDEX('Monthly Data'!P:P,Calculations!$C$116+MOD(BT79,Calculations!$C$118))+Control!$C$7*Calculations!$C$85*INDEX('Monthly Data'!Q:Q,Calculations!$C$116+MOD(BT79,Calculations!$C$118))+(1-Control!$C$7*Calculations!$C$87)*INDEX('Monthly Data'!R:R,Calculations!$C$116+MOD(BT79,Calculations!$C$118))</f>
        <v>4.089189590407355E-3</v>
      </c>
      <c r="GK79" s="86">
        <f ca="1">Control!$C$7*Calculations!$C$82*INDEX('Monthly Data'!N:N,Calculations!$C$116+MOD(BU79,Calculations!$C$118))+Control!$C$7*Calculations!$C$83*INDEX('Monthly Data'!O:O,Calculations!$C$116+MOD(BU79,Calculations!$C$118))+Control!$C$7*Calculations!$C$84*INDEX('Monthly Data'!P:P,Calculations!$C$116+MOD(BU79,Calculations!$C$118))+Control!$C$7*Calculations!$C$85*INDEX('Monthly Data'!Q:Q,Calculations!$C$116+MOD(BU79,Calculations!$C$118))+(1-Control!$C$7*Calculations!$C$87)*INDEX('Monthly Data'!R:R,Calculations!$C$116+MOD(BU79,Calculations!$C$118))</f>
        <v>5.1279584938936244E-2</v>
      </c>
      <c r="GL79" s="86">
        <f ca="1">Control!$C$7*Calculations!$C$82*INDEX('Monthly Data'!N:N,Calculations!$C$116+MOD(BV79,Calculations!$C$118))+Control!$C$7*Calculations!$C$83*INDEX('Monthly Data'!O:O,Calculations!$C$116+MOD(BV79,Calculations!$C$118))+Control!$C$7*Calculations!$C$84*INDEX('Monthly Data'!P:P,Calculations!$C$116+MOD(BV79,Calculations!$C$118))+Control!$C$7*Calculations!$C$85*INDEX('Monthly Data'!Q:Q,Calculations!$C$116+MOD(BV79,Calculations!$C$118))+(1-Control!$C$7*Calculations!$C$87)*INDEX('Monthly Data'!R:R,Calculations!$C$116+MOD(BV79,Calculations!$C$118))</f>
        <v>1.0415351832335435E-2</v>
      </c>
      <c r="GM79" s="86">
        <f ca="1">Control!$C$7*Calculations!$C$82*INDEX('Monthly Data'!N:N,Calculations!$C$116+MOD(BW79,Calculations!$C$118))+Control!$C$7*Calculations!$C$83*INDEX('Monthly Data'!O:O,Calculations!$C$116+MOD(BW79,Calculations!$C$118))+Control!$C$7*Calculations!$C$84*INDEX('Monthly Data'!P:P,Calculations!$C$116+MOD(BW79,Calculations!$C$118))+Control!$C$7*Calculations!$C$85*INDEX('Monthly Data'!Q:Q,Calculations!$C$116+MOD(BW79,Calculations!$C$118))+(1-Control!$C$7*Calculations!$C$87)*INDEX('Monthly Data'!R:R,Calculations!$C$116+MOD(BW79,Calculations!$C$118))</f>
        <v>1.7472933988537529E-2</v>
      </c>
      <c r="GN79" s="86">
        <f ca="1">Control!$C$7*Calculations!$C$82*INDEX('Monthly Data'!N:N,Calculations!$C$116+MOD(BX79,Calculations!$C$118))+Control!$C$7*Calculations!$C$83*INDEX('Monthly Data'!O:O,Calculations!$C$116+MOD(BX79,Calculations!$C$118))+Control!$C$7*Calculations!$C$84*INDEX('Monthly Data'!P:P,Calculations!$C$116+MOD(BX79,Calculations!$C$118))+Control!$C$7*Calculations!$C$85*INDEX('Monthly Data'!Q:Q,Calculations!$C$116+MOD(BX79,Calculations!$C$118))+(1-Control!$C$7*Calculations!$C$87)*INDEX('Monthly Data'!R:R,Calculations!$C$116+MOD(BX79,Calculations!$C$118))</f>
        <v>1.7472933988537529E-2</v>
      </c>
      <c r="GO79" s="86">
        <f ca="1">Control!$C$7*Calculations!$C$82*INDEX('Monthly Data'!N:N,Calculations!$C$116+MOD(BY79,Calculations!$C$118))+Control!$C$7*Calculations!$C$83*INDEX('Monthly Data'!O:O,Calculations!$C$116+MOD(BY79,Calculations!$C$118))+Control!$C$7*Calculations!$C$84*INDEX('Monthly Data'!P:P,Calculations!$C$116+MOD(BY79,Calculations!$C$118))+Control!$C$7*Calculations!$C$85*INDEX('Monthly Data'!Q:Q,Calculations!$C$116+MOD(BY79,Calculations!$C$118))+(1-Control!$C$7*Calculations!$C$87)*INDEX('Monthly Data'!R:R,Calculations!$C$116+MOD(BY79,Calculations!$C$118))</f>
        <v>1.2954540023127663E-2</v>
      </c>
      <c r="GP79" s="86">
        <f ca="1">Control!$C$7*Calculations!$C$82*INDEX('Monthly Data'!N:N,Calculations!$C$116+MOD(BZ79,Calculations!$C$118))+Control!$C$7*Calculations!$C$83*INDEX('Monthly Data'!O:O,Calculations!$C$116+MOD(BZ79,Calculations!$C$118))+Control!$C$7*Calculations!$C$84*INDEX('Monthly Data'!P:P,Calculations!$C$116+MOD(BZ79,Calculations!$C$118))+Control!$C$7*Calculations!$C$85*INDEX('Monthly Data'!Q:Q,Calculations!$C$116+MOD(BZ79,Calculations!$C$118))+(1-Control!$C$7*Calculations!$C$87)*INDEX('Monthly Data'!R:R,Calculations!$C$116+MOD(BZ79,Calculations!$C$118))</f>
        <v>3.7118215575026904E-2</v>
      </c>
      <c r="GQ79" s="86">
        <f ca="1">Control!$C$7*Calculations!$C$82*INDEX('Monthly Data'!N:N,Calculations!$C$116+MOD(CA79,Calculations!$C$118))+Control!$C$7*Calculations!$C$83*INDEX('Monthly Data'!O:O,Calculations!$C$116+MOD(CA79,Calculations!$C$118))+Control!$C$7*Calculations!$C$84*INDEX('Monthly Data'!P:P,Calculations!$C$116+MOD(CA79,Calculations!$C$118))+Control!$C$7*Calculations!$C$85*INDEX('Monthly Data'!Q:Q,Calculations!$C$116+MOD(CA79,Calculations!$C$118))+(1-Control!$C$7*Calculations!$C$87)*INDEX('Monthly Data'!R:R,Calculations!$C$116+MOD(CA79,Calculations!$C$118))</f>
        <v>8.3814116887657771E-3</v>
      </c>
      <c r="GR79" s="86">
        <f ca="1">Control!$C$7*Calculations!$C$82*INDEX('Monthly Data'!N:N,Calculations!$C$116+MOD(CB79,Calculations!$C$118))+Control!$C$7*Calculations!$C$83*INDEX('Monthly Data'!O:O,Calculations!$C$116+MOD(CB79,Calculations!$C$118))+Control!$C$7*Calculations!$C$84*INDEX('Monthly Data'!P:P,Calculations!$C$116+MOD(CB79,Calculations!$C$118))+Control!$C$7*Calculations!$C$85*INDEX('Monthly Data'!Q:Q,Calculations!$C$116+MOD(CB79,Calculations!$C$118))+(1-Control!$C$7*Calculations!$C$87)*INDEX('Monthly Data'!R:R,Calculations!$C$116+MOD(CB79,Calculations!$C$118))</f>
        <v>4.7768166384148329E-3</v>
      </c>
      <c r="GS79" s="86">
        <f ca="1">Control!$C$7*Calculations!$C$82*INDEX('Monthly Data'!N:N,Calculations!$C$116+MOD(CC79,Calculations!$C$118))+Control!$C$7*Calculations!$C$83*INDEX('Monthly Data'!O:O,Calculations!$C$116+MOD(CC79,Calculations!$C$118))+Control!$C$7*Calculations!$C$84*INDEX('Monthly Data'!P:P,Calculations!$C$116+MOD(CC79,Calculations!$C$118))+Control!$C$7*Calculations!$C$85*INDEX('Monthly Data'!Q:Q,Calculations!$C$116+MOD(CC79,Calculations!$C$118))+(1-Control!$C$7*Calculations!$C$87)*INDEX('Monthly Data'!R:R,Calculations!$C$116+MOD(CC79,Calculations!$C$118))</f>
        <v>1.9073822767906517E-2</v>
      </c>
      <c r="GT79" s="86">
        <f ca="1">Control!$C$7*Calculations!$C$82*INDEX('Monthly Data'!N:N,Calculations!$C$116+MOD(CD79,Calculations!$C$118))+Control!$C$7*Calculations!$C$83*INDEX('Monthly Data'!O:O,Calculations!$C$116+MOD(CD79,Calculations!$C$118))+Control!$C$7*Calculations!$C$84*INDEX('Monthly Data'!P:P,Calculations!$C$116+MOD(CD79,Calculations!$C$118))+Control!$C$7*Calculations!$C$85*INDEX('Monthly Data'!Q:Q,Calculations!$C$116+MOD(CD79,Calculations!$C$118))+(1-Control!$C$7*Calculations!$C$87)*INDEX('Monthly Data'!R:R,Calculations!$C$116+MOD(CD79,Calculations!$C$118))</f>
        <v>-7.5539743260223157E-3</v>
      </c>
      <c r="GU79" s="86">
        <f ca="1">Control!$C$7*Calculations!$C$82*INDEX('Monthly Data'!N:N,Calculations!$C$116+MOD(CE79,Calculations!$C$118))+Control!$C$7*Calculations!$C$83*INDEX('Monthly Data'!O:O,Calculations!$C$116+MOD(CE79,Calculations!$C$118))+Control!$C$7*Calculations!$C$84*INDEX('Monthly Data'!P:P,Calculations!$C$116+MOD(CE79,Calculations!$C$118))+Control!$C$7*Calculations!$C$85*INDEX('Monthly Data'!Q:Q,Calculations!$C$116+MOD(CE79,Calculations!$C$118))+(1-Control!$C$7*Calculations!$C$87)*INDEX('Monthly Data'!R:R,Calculations!$C$116+MOD(CE79,Calculations!$C$118))</f>
        <v>2.3852824346838646E-2</v>
      </c>
      <c r="GV79" s="86">
        <f ca="1">Control!$C$7*Calculations!$C$82*INDEX('Monthly Data'!N:N,Calculations!$C$116+MOD(CF79,Calculations!$C$118))+Control!$C$7*Calculations!$C$83*INDEX('Monthly Data'!O:O,Calculations!$C$116+MOD(CF79,Calculations!$C$118))+Control!$C$7*Calculations!$C$84*INDEX('Monthly Data'!P:P,Calculations!$C$116+MOD(CF79,Calculations!$C$118))+Control!$C$7*Calculations!$C$85*INDEX('Monthly Data'!Q:Q,Calculations!$C$116+MOD(CF79,Calculations!$C$118))+(1-Control!$C$7*Calculations!$C$87)*INDEX('Monthly Data'!R:R,Calculations!$C$116+MOD(CF79,Calculations!$C$118))</f>
        <v>1.7361594973213587E-2</v>
      </c>
      <c r="GW79" s="86">
        <f ca="1">Control!$C$7*Calculations!$C$82*INDEX('Monthly Data'!N:N,Calculations!$C$116+MOD(CG79,Calculations!$C$118))+Control!$C$7*Calculations!$C$83*INDEX('Monthly Data'!O:O,Calculations!$C$116+MOD(CG79,Calculations!$C$118))+Control!$C$7*Calculations!$C$84*INDEX('Monthly Data'!P:P,Calculations!$C$116+MOD(CG79,Calculations!$C$118))+Control!$C$7*Calculations!$C$85*INDEX('Monthly Data'!Q:Q,Calculations!$C$116+MOD(CG79,Calculations!$C$118))+(1-Control!$C$7*Calculations!$C$87)*INDEX('Monthly Data'!R:R,Calculations!$C$116+MOD(CG79,Calculations!$C$118))</f>
        <v>2.5790695379256122E-2</v>
      </c>
      <c r="GX79" s="86">
        <f ca="1">Control!$C$7*Calculations!$C$82*INDEX('Monthly Data'!N:N,Calculations!$C$116+MOD(CH79,Calculations!$C$118))+Control!$C$7*Calculations!$C$83*INDEX('Monthly Data'!O:O,Calculations!$C$116+MOD(CH79,Calculations!$C$118))+Control!$C$7*Calculations!$C$84*INDEX('Monthly Data'!P:P,Calculations!$C$116+MOD(CH79,Calculations!$C$118))+Control!$C$7*Calculations!$C$85*INDEX('Monthly Data'!Q:Q,Calculations!$C$116+MOD(CH79,Calculations!$C$118))+(1-Control!$C$7*Calculations!$C$87)*INDEX('Monthly Data'!R:R,Calculations!$C$116+MOD(CH79,Calculations!$C$118))</f>
        <v>2.9708469559001142E-2</v>
      </c>
      <c r="GY79" s="86">
        <f ca="1">Control!$C$7*Calculations!$C$82*INDEX('Monthly Data'!N:N,Calculations!$C$116+MOD(CI79,Calculations!$C$118))+Control!$C$7*Calculations!$C$83*INDEX('Monthly Data'!O:O,Calculations!$C$116+MOD(CI79,Calculations!$C$118))+Control!$C$7*Calculations!$C$84*INDEX('Monthly Data'!P:P,Calculations!$C$116+MOD(CI79,Calculations!$C$118))+Control!$C$7*Calculations!$C$85*INDEX('Monthly Data'!Q:Q,Calculations!$C$116+MOD(CI79,Calculations!$C$118))+(1-Control!$C$7*Calculations!$C$87)*INDEX('Monthly Data'!R:R,Calculations!$C$116+MOD(CI79,Calculations!$C$118))</f>
        <v>-1.6546126717384396E-2</v>
      </c>
      <c r="GZ79" s="86">
        <f ca="1">Control!$C$7*Calculations!$C$82*INDEX('Monthly Data'!N:N,Calculations!$C$116+MOD(CJ79,Calculations!$C$118))+Control!$C$7*Calculations!$C$83*INDEX('Monthly Data'!O:O,Calculations!$C$116+MOD(CJ79,Calculations!$C$118))+Control!$C$7*Calculations!$C$84*INDEX('Monthly Data'!P:P,Calculations!$C$116+MOD(CJ79,Calculations!$C$118))+Control!$C$7*Calculations!$C$85*INDEX('Monthly Data'!Q:Q,Calculations!$C$116+MOD(CJ79,Calculations!$C$118))+(1-Control!$C$7*Calculations!$C$87)*INDEX('Monthly Data'!R:R,Calculations!$C$116+MOD(CJ79,Calculations!$C$118))</f>
        <v>1.4915555251167555E-3</v>
      </c>
      <c r="HA79" s="86">
        <f ca="1">Control!$C$7*Calculations!$C$82*INDEX('Monthly Data'!N:N,Calculations!$C$116+MOD(CK79,Calculations!$C$118))+Control!$C$7*Calculations!$C$83*INDEX('Monthly Data'!O:O,Calculations!$C$116+MOD(CK79,Calculations!$C$118))+Control!$C$7*Calculations!$C$84*INDEX('Monthly Data'!P:P,Calculations!$C$116+MOD(CK79,Calculations!$C$118))+Control!$C$7*Calculations!$C$85*INDEX('Monthly Data'!Q:Q,Calculations!$C$116+MOD(CK79,Calculations!$C$118))+(1-Control!$C$7*Calculations!$C$87)*INDEX('Monthly Data'!R:R,Calculations!$C$116+MOD(CK79,Calculations!$C$118))</f>
        <v>7.857567536297622E-3</v>
      </c>
      <c r="HB79" s="86">
        <f ca="1">Control!$C$7*Calculations!$C$82*INDEX('Monthly Data'!N:N,Calculations!$C$116+MOD(CL79,Calculations!$C$118))+Control!$C$7*Calculations!$C$83*INDEX('Monthly Data'!O:O,Calculations!$C$116+MOD(CL79,Calculations!$C$118))+Control!$C$7*Calculations!$C$84*INDEX('Monthly Data'!P:P,Calculations!$C$116+MOD(CL79,Calculations!$C$118))+Control!$C$7*Calculations!$C$85*INDEX('Monthly Data'!Q:Q,Calculations!$C$116+MOD(CL79,Calculations!$C$118))+(1-Control!$C$7*Calculations!$C$87)*INDEX('Monthly Data'!R:R,Calculations!$C$116+MOD(CL79,Calculations!$C$118))</f>
        <v>-2.072517756005474E-2</v>
      </c>
      <c r="HC79" s="86">
        <f ca="1">Control!$C$7*Calculations!$C$82*INDEX('Monthly Data'!N:N,Calculations!$C$116+MOD(CM79,Calculations!$C$118))+Control!$C$7*Calculations!$C$83*INDEX('Monthly Data'!O:O,Calculations!$C$116+MOD(CM79,Calculations!$C$118))+Control!$C$7*Calculations!$C$84*INDEX('Monthly Data'!P:P,Calculations!$C$116+MOD(CM79,Calculations!$C$118))+Control!$C$7*Calculations!$C$85*INDEX('Monthly Data'!Q:Q,Calculations!$C$116+MOD(CM79,Calculations!$C$118))+(1-Control!$C$7*Calculations!$C$87)*INDEX('Monthly Data'!R:R,Calculations!$C$116+MOD(CM79,Calculations!$C$118))</f>
        <v>7.9764341593600071E-3</v>
      </c>
      <c r="HD79" s="86">
        <f ca="1">Control!$C$7*Calculations!$C$82*INDEX('Monthly Data'!N:N,Calculations!$C$116+MOD(CN79,Calculations!$C$118))+Control!$C$7*Calculations!$C$83*INDEX('Monthly Data'!O:O,Calculations!$C$116+MOD(CN79,Calculations!$C$118))+Control!$C$7*Calculations!$C$84*INDEX('Monthly Data'!P:P,Calculations!$C$116+MOD(CN79,Calculations!$C$118))+Control!$C$7*Calculations!$C$85*INDEX('Monthly Data'!Q:Q,Calculations!$C$116+MOD(CN79,Calculations!$C$118))+(1-Control!$C$7*Calculations!$C$87)*INDEX('Monthly Data'!R:R,Calculations!$C$116+MOD(CN79,Calculations!$C$118))</f>
        <v>-2.5168357537820856E-4</v>
      </c>
      <c r="HE79" s="86">
        <f ca="1">Control!$C$7*Calculations!$C$82*INDEX('Monthly Data'!N:N,Calculations!$C$116+MOD(CO79,Calculations!$C$118))+Control!$C$7*Calculations!$C$83*INDEX('Monthly Data'!O:O,Calculations!$C$116+MOD(CO79,Calculations!$C$118))+Control!$C$7*Calculations!$C$84*INDEX('Monthly Data'!P:P,Calculations!$C$116+MOD(CO79,Calculations!$C$118))+Control!$C$7*Calculations!$C$85*INDEX('Monthly Data'!Q:Q,Calculations!$C$116+MOD(CO79,Calculations!$C$118))+(1-Control!$C$7*Calculations!$C$87)*INDEX('Monthly Data'!R:R,Calculations!$C$116+MOD(CO79,Calculations!$C$118))</f>
        <v>3.0957942835585645E-2</v>
      </c>
      <c r="HF79" s="86">
        <f ca="1">Control!$C$7*Calculations!$C$82*INDEX('Monthly Data'!N:N,Calculations!$C$116+MOD(CP79,Calculations!$C$118))+Control!$C$7*Calculations!$C$83*INDEX('Monthly Data'!O:O,Calculations!$C$116+MOD(CP79,Calculations!$C$118))+Control!$C$7*Calculations!$C$84*INDEX('Monthly Data'!P:P,Calculations!$C$116+MOD(CP79,Calculations!$C$118))+Control!$C$7*Calculations!$C$85*INDEX('Monthly Data'!Q:Q,Calculations!$C$116+MOD(CP79,Calculations!$C$118))+(1-Control!$C$7*Calculations!$C$87)*INDEX('Monthly Data'!R:R,Calculations!$C$116+MOD(CP79,Calculations!$C$118))</f>
        <v>2.5790695379256122E-2</v>
      </c>
      <c r="HG79" s="86">
        <f ca="1">Control!$C$7*Calculations!$C$82*INDEX('Monthly Data'!N:N,Calculations!$C$116+MOD(CQ79,Calculations!$C$118))+Control!$C$7*Calculations!$C$83*INDEX('Monthly Data'!O:O,Calculations!$C$116+MOD(CQ79,Calculations!$C$118))+Control!$C$7*Calculations!$C$84*INDEX('Monthly Data'!P:P,Calculations!$C$116+MOD(CQ79,Calculations!$C$118))+Control!$C$7*Calculations!$C$85*INDEX('Monthly Data'!Q:Q,Calculations!$C$116+MOD(CQ79,Calculations!$C$118))+(1-Control!$C$7*Calculations!$C$87)*INDEX('Monthly Data'!R:R,Calculations!$C$116+MOD(CQ79,Calculations!$C$118))</f>
        <v>-3.8875517825435772E-3</v>
      </c>
      <c r="HH79" s="86">
        <f ca="1">Control!$C$7*Calculations!$C$82*INDEX('Monthly Data'!N:N,Calculations!$C$116+MOD(CR79,Calculations!$C$118))+Control!$C$7*Calculations!$C$83*INDEX('Monthly Data'!O:O,Calculations!$C$116+MOD(CR79,Calculations!$C$118))+Control!$C$7*Calculations!$C$84*INDEX('Monthly Data'!P:P,Calculations!$C$116+MOD(CR79,Calculations!$C$118))+Control!$C$7*Calculations!$C$85*INDEX('Monthly Data'!Q:Q,Calculations!$C$116+MOD(CR79,Calculations!$C$118))+(1-Control!$C$7*Calculations!$C$87)*INDEX('Monthly Data'!R:R,Calculations!$C$116+MOD(CR79,Calculations!$C$118))</f>
        <v>3.1011313347584085E-2</v>
      </c>
      <c r="HI79" s="86">
        <f ca="1">Control!$C$7*Calculations!$C$82*INDEX('Monthly Data'!N:N,Calculations!$C$116+MOD(CS79,Calculations!$C$118))+Control!$C$7*Calculations!$C$83*INDEX('Monthly Data'!O:O,Calculations!$C$116+MOD(CS79,Calculations!$C$118))+Control!$C$7*Calculations!$C$84*INDEX('Monthly Data'!P:P,Calculations!$C$116+MOD(CS79,Calculations!$C$118))+Control!$C$7*Calculations!$C$85*INDEX('Monthly Data'!Q:Q,Calculations!$C$116+MOD(CS79,Calculations!$C$118))+(1-Control!$C$7*Calculations!$C$87)*INDEX('Monthly Data'!R:R,Calculations!$C$116+MOD(CS79,Calculations!$C$118))</f>
        <v>1.1786765492207996E-2</v>
      </c>
      <c r="HJ79" s="86">
        <f ca="1">Control!$C$7*Calculations!$C$82*INDEX('Monthly Data'!N:N,Calculations!$C$116+MOD(CT79,Calculations!$C$118))+Control!$C$7*Calculations!$C$83*INDEX('Monthly Data'!O:O,Calculations!$C$116+MOD(CT79,Calculations!$C$118))+Control!$C$7*Calculations!$C$84*INDEX('Monthly Data'!P:P,Calculations!$C$116+MOD(CT79,Calculations!$C$118))+Control!$C$7*Calculations!$C$85*INDEX('Monthly Data'!Q:Q,Calculations!$C$116+MOD(CT79,Calculations!$C$118))+(1-Control!$C$7*Calculations!$C$87)*INDEX('Monthly Data'!R:R,Calculations!$C$116+MOD(CT79,Calculations!$C$118))</f>
        <v>-1.5984879994281095E-2</v>
      </c>
      <c r="HK79" s="86">
        <f ca="1">Control!$C$7*Calculations!$C$82*INDEX('Monthly Data'!N:N,Calculations!$C$116+MOD(CU79,Calculations!$C$118))+Control!$C$7*Calculations!$C$83*INDEX('Monthly Data'!O:O,Calculations!$C$116+MOD(CU79,Calculations!$C$118))+Control!$C$7*Calculations!$C$84*INDEX('Monthly Data'!P:P,Calculations!$C$116+MOD(CU79,Calculations!$C$118))+Control!$C$7*Calculations!$C$85*INDEX('Monthly Data'!Q:Q,Calculations!$C$116+MOD(CU79,Calculations!$C$118))+(1-Control!$C$7*Calculations!$C$87)*INDEX('Monthly Data'!R:R,Calculations!$C$116+MOD(CU79,Calculations!$C$118))</f>
        <v>-9.839093431862074E-3</v>
      </c>
      <c r="HL79" s="86">
        <f ca="1">Control!$C$7*Calculations!$C$82*INDEX('Monthly Data'!N:N,Calculations!$C$116+MOD(CV79,Calculations!$C$118))+Control!$C$7*Calculations!$C$83*INDEX('Monthly Data'!O:O,Calculations!$C$116+MOD(CV79,Calculations!$C$118))+Control!$C$7*Calculations!$C$84*INDEX('Monthly Data'!P:P,Calculations!$C$116+MOD(CV79,Calculations!$C$118))+Control!$C$7*Calculations!$C$85*INDEX('Monthly Data'!Q:Q,Calculations!$C$116+MOD(CV79,Calculations!$C$118))+(1-Control!$C$7*Calculations!$C$87)*INDEX('Monthly Data'!R:R,Calculations!$C$116+MOD(CV79,Calculations!$C$118))</f>
        <v>1.0018681835149534E-3</v>
      </c>
      <c r="HM79" s="86">
        <f ca="1">Control!$C$7*Calculations!$C$82*INDEX('Monthly Data'!N:N,Calculations!$C$116+MOD(CW79,Calculations!$C$118))+Control!$C$7*Calculations!$C$83*INDEX('Monthly Data'!O:O,Calculations!$C$116+MOD(CW79,Calculations!$C$118))+Control!$C$7*Calculations!$C$84*INDEX('Monthly Data'!P:P,Calculations!$C$116+MOD(CW79,Calculations!$C$118))+Control!$C$7*Calculations!$C$85*INDEX('Monthly Data'!Q:Q,Calculations!$C$116+MOD(CW79,Calculations!$C$118))+(1-Control!$C$7*Calculations!$C$87)*INDEX('Monthly Data'!R:R,Calculations!$C$116+MOD(CW79,Calculations!$C$118))</f>
        <v>1.1702576456120543E-2</v>
      </c>
      <c r="HN79" s="86">
        <f ca="1">Control!$C$7*Calculations!$C$82*INDEX('Monthly Data'!N:N,Calculations!$C$116+MOD(CX79,Calculations!$C$118))+Control!$C$7*Calculations!$C$83*INDEX('Monthly Data'!O:O,Calculations!$C$116+MOD(CX79,Calculations!$C$118))+Control!$C$7*Calculations!$C$84*INDEX('Monthly Data'!P:P,Calculations!$C$116+MOD(CX79,Calculations!$C$118))+Control!$C$7*Calculations!$C$85*INDEX('Monthly Data'!Q:Q,Calculations!$C$116+MOD(CX79,Calculations!$C$118))+(1-Control!$C$7*Calculations!$C$87)*INDEX('Monthly Data'!R:R,Calculations!$C$116+MOD(CX79,Calculations!$C$118))</f>
        <v>1.1786765492207996E-2</v>
      </c>
      <c r="HO79" s="86">
        <f ca="1">Control!$C$7*Calculations!$C$82*INDEX('Monthly Data'!N:N,Calculations!$C$116+MOD(CY79,Calculations!$C$118))+Control!$C$7*Calculations!$C$83*INDEX('Monthly Data'!O:O,Calculations!$C$116+MOD(CY79,Calculations!$C$118))+Control!$C$7*Calculations!$C$84*INDEX('Monthly Data'!P:P,Calculations!$C$116+MOD(CY79,Calculations!$C$118))+Control!$C$7*Calculations!$C$85*INDEX('Monthly Data'!Q:Q,Calculations!$C$116+MOD(CY79,Calculations!$C$118))+(1-Control!$C$7*Calculations!$C$87)*INDEX('Monthly Data'!R:R,Calculations!$C$116+MOD(CY79,Calculations!$C$118))</f>
        <v>6.1009361253630504E-2</v>
      </c>
      <c r="HP79" s="86">
        <f ca="1">Control!$C$7*Calculations!$C$82*INDEX('Monthly Data'!N:N,Calculations!$C$116+MOD(CZ79,Calculations!$C$118))+Control!$C$7*Calculations!$C$83*INDEX('Monthly Data'!O:O,Calculations!$C$116+MOD(CZ79,Calculations!$C$118))+Control!$C$7*Calculations!$C$84*INDEX('Monthly Data'!P:P,Calculations!$C$116+MOD(CZ79,Calculations!$C$118))+Control!$C$7*Calculations!$C$85*INDEX('Monthly Data'!Q:Q,Calculations!$C$116+MOD(CZ79,Calculations!$C$118))+(1-Control!$C$7*Calculations!$C$87)*INDEX('Monthly Data'!R:R,Calculations!$C$116+MOD(CZ79,Calculations!$C$118))</f>
        <v>3.8809817903524786E-2</v>
      </c>
      <c r="HQ79" s="86">
        <f ca="1">Control!$C$7*Calculations!$C$82*INDEX('Monthly Data'!N:N,Calculations!$C$116+MOD(DA79,Calculations!$C$118))+Control!$C$7*Calculations!$C$83*INDEX('Monthly Data'!O:O,Calculations!$C$116+MOD(DA79,Calculations!$C$118))+Control!$C$7*Calculations!$C$84*INDEX('Monthly Data'!P:P,Calculations!$C$116+MOD(DA79,Calculations!$C$118))+Control!$C$7*Calculations!$C$85*INDEX('Monthly Data'!Q:Q,Calculations!$C$116+MOD(DA79,Calculations!$C$118))+(1-Control!$C$7*Calculations!$C$87)*INDEX('Monthly Data'!R:R,Calculations!$C$116+MOD(DA79,Calculations!$C$118))</f>
        <v>-3.8875517825435772E-3</v>
      </c>
      <c r="HR79" s="86">
        <f ca="1">Control!$C$7*Calculations!$C$82*INDEX('Monthly Data'!N:N,Calculations!$C$116+MOD(DB79,Calculations!$C$118))+Control!$C$7*Calculations!$C$83*INDEX('Monthly Data'!O:O,Calculations!$C$116+MOD(DB79,Calculations!$C$118))+Control!$C$7*Calculations!$C$84*INDEX('Monthly Data'!P:P,Calculations!$C$116+MOD(DB79,Calculations!$C$118))+Control!$C$7*Calculations!$C$85*INDEX('Monthly Data'!Q:Q,Calculations!$C$116+MOD(DB79,Calculations!$C$118))+(1-Control!$C$7*Calculations!$C$87)*INDEX('Monthly Data'!R:R,Calculations!$C$116+MOD(DB79,Calculations!$C$118))</f>
        <v>1.9073822767906517E-2</v>
      </c>
      <c r="HS79" s="86">
        <f ca="1">Control!$C$7*Calculations!$C$82*INDEX('Monthly Data'!N:N,Calculations!$C$116+MOD(DC79,Calculations!$C$118))+Control!$C$7*Calculations!$C$83*INDEX('Monthly Data'!O:O,Calculations!$C$116+MOD(DC79,Calculations!$C$118))+Control!$C$7*Calculations!$C$84*INDEX('Monthly Data'!P:P,Calculations!$C$116+MOD(DC79,Calculations!$C$118))+Control!$C$7*Calculations!$C$85*INDEX('Monthly Data'!Q:Q,Calculations!$C$116+MOD(DC79,Calculations!$C$118))+(1-Control!$C$7*Calculations!$C$87)*INDEX('Monthly Data'!R:R,Calculations!$C$116+MOD(DC79,Calculations!$C$118))</f>
        <v>-1.4213734788548189E-2</v>
      </c>
      <c r="HT79" s="86">
        <f ca="1">Control!$C$7*Calculations!$C$82*INDEX('Monthly Data'!N:N,Calculations!$C$116+MOD(DD79,Calculations!$C$118))+Control!$C$7*Calculations!$C$83*INDEX('Monthly Data'!O:O,Calculations!$C$116+MOD(DD79,Calculations!$C$118))+Control!$C$7*Calculations!$C$84*INDEX('Monthly Data'!P:P,Calculations!$C$116+MOD(DD79,Calculations!$C$118))+Control!$C$7*Calculations!$C$85*INDEX('Monthly Data'!Q:Q,Calculations!$C$116+MOD(DD79,Calculations!$C$118))+(1-Control!$C$7*Calculations!$C$87)*INDEX('Monthly Data'!R:R,Calculations!$C$116+MOD(DD79,Calculations!$C$118))</f>
        <v>-2.0269389991732112E-2</v>
      </c>
      <c r="HU79" s="86">
        <f ca="1">Control!$C$7*Calculations!$C$82*INDEX('Monthly Data'!N:N,Calculations!$C$116+MOD(DE79,Calculations!$C$118))+Control!$C$7*Calculations!$C$83*INDEX('Monthly Data'!O:O,Calculations!$C$116+MOD(DE79,Calculations!$C$118))+Control!$C$7*Calculations!$C$84*INDEX('Monthly Data'!P:P,Calculations!$C$116+MOD(DE79,Calculations!$C$118))+Control!$C$7*Calculations!$C$85*INDEX('Monthly Data'!Q:Q,Calculations!$C$116+MOD(DE79,Calculations!$C$118))+(1-Control!$C$7*Calculations!$C$87)*INDEX('Monthly Data'!R:R,Calculations!$C$116+MOD(DE79,Calculations!$C$118))</f>
        <v>2.377894462657602E-2</v>
      </c>
      <c r="HV79" s="86">
        <f ca="1">Control!$C$7*Calculations!$C$82*INDEX('Monthly Data'!N:N,Calculations!$C$116+MOD(DF79,Calculations!$C$118))+Control!$C$7*Calculations!$C$83*INDEX('Monthly Data'!O:O,Calculations!$C$116+MOD(DF79,Calculations!$C$118))+Control!$C$7*Calculations!$C$84*INDEX('Monthly Data'!P:P,Calculations!$C$116+MOD(DF79,Calculations!$C$118))+Control!$C$7*Calculations!$C$85*INDEX('Monthly Data'!Q:Q,Calculations!$C$116+MOD(DF79,Calculations!$C$118))+(1-Control!$C$7*Calculations!$C$87)*INDEX('Monthly Data'!R:R,Calculations!$C$116+MOD(DF79,Calculations!$C$118))</f>
        <v>-2.5168357537820856E-4</v>
      </c>
      <c r="HW79" s="86">
        <f ca="1">Control!$C$7*Calculations!$C$82*INDEX('Monthly Data'!N:N,Calculations!$C$116+MOD(DG79,Calculations!$C$118))+Control!$C$7*Calculations!$C$83*INDEX('Monthly Data'!O:O,Calculations!$C$116+MOD(DG79,Calculations!$C$118))+Control!$C$7*Calculations!$C$84*INDEX('Monthly Data'!P:P,Calculations!$C$116+MOD(DG79,Calculations!$C$118))+Control!$C$7*Calculations!$C$85*INDEX('Monthly Data'!Q:Q,Calculations!$C$116+MOD(DG79,Calculations!$C$118))+(1-Control!$C$7*Calculations!$C$87)*INDEX('Monthly Data'!R:R,Calculations!$C$116+MOD(DG79,Calculations!$C$118))</f>
        <v>3.7596120283497965E-2</v>
      </c>
      <c r="HX79" s="86">
        <f ca="1">Control!$C$7*Calculations!$C$82*INDEX('Monthly Data'!N:N,Calculations!$C$116+MOD(DH79,Calculations!$C$118))+Control!$C$7*Calculations!$C$83*INDEX('Monthly Data'!O:O,Calculations!$C$116+MOD(DH79,Calculations!$C$118))+Control!$C$7*Calculations!$C$84*INDEX('Monthly Data'!P:P,Calculations!$C$116+MOD(DH79,Calculations!$C$118))+Control!$C$7*Calculations!$C$85*INDEX('Monthly Data'!Q:Q,Calculations!$C$116+MOD(DH79,Calculations!$C$118))+(1-Control!$C$7*Calculations!$C$87)*INDEX('Monthly Data'!R:R,Calculations!$C$116+MOD(DH79,Calculations!$C$118))</f>
        <v>1.5758278480433856E-2</v>
      </c>
      <c r="HY79" s="86">
        <f ca="1">Control!$C$7*Calculations!$C$82*INDEX('Monthly Data'!N:N,Calculations!$C$116+MOD(DI79,Calculations!$C$118))+Control!$C$7*Calculations!$C$83*INDEX('Monthly Data'!O:O,Calculations!$C$116+MOD(DI79,Calculations!$C$118))+Control!$C$7*Calculations!$C$84*INDEX('Monthly Data'!P:P,Calculations!$C$116+MOD(DI79,Calculations!$C$118))+Control!$C$7*Calculations!$C$85*INDEX('Monthly Data'!Q:Q,Calculations!$C$116+MOD(DI79,Calculations!$C$118))+(1-Control!$C$7*Calculations!$C$87)*INDEX('Monthly Data'!R:R,Calculations!$C$116+MOD(DI79,Calculations!$C$118))</f>
        <v>6.4539397490030407E-3</v>
      </c>
      <c r="HZ79" s="86">
        <f ca="1">Control!$C$7*Calculations!$C$82*INDEX('Monthly Data'!N:N,Calculations!$C$116+MOD(DJ79,Calculations!$C$118))+Control!$C$7*Calculations!$C$83*INDEX('Monthly Data'!O:O,Calculations!$C$116+MOD(DJ79,Calculations!$C$118))+Control!$C$7*Calculations!$C$84*INDEX('Monthly Data'!P:P,Calculations!$C$116+MOD(DJ79,Calculations!$C$118))+Control!$C$7*Calculations!$C$85*INDEX('Monthly Data'!Q:Q,Calculations!$C$116+MOD(DJ79,Calculations!$C$118))+(1-Control!$C$7*Calculations!$C$87)*INDEX('Monthly Data'!R:R,Calculations!$C$116+MOD(DJ79,Calculations!$C$118))</f>
        <v>-1.4213734788548189E-2</v>
      </c>
      <c r="IA79" s="86">
        <f ca="1">Control!$C$7*Calculations!$C$82*INDEX('Monthly Data'!N:N,Calculations!$C$116+MOD(DK79,Calculations!$C$118))+Control!$C$7*Calculations!$C$83*INDEX('Monthly Data'!O:O,Calculations!$C$116+MOD(DK79,Calculations!$C$118))+Control!$C$7*Calculations!$C$84*INDEX('Monthly Data'!P:P,Calculations!$C$116+MOD(DK79,Calculations!$C$118))+Control!$C$7*Calculations!$C$85*INDEX('Monthly Data'!Q:Q,Calculations!$C$116+MOD(DK79,Calculations!$C$118))+(1-Control!$C$7*Calculations!$C$87)*INDEX('Monthly Data'!R:R,Calculations!$C$116+MOD(DK79,Calculations!$C$118))</f>
        <v>-6.1115617667135171E-2</v>
      </c>
      <c r="IB79" s="86">
        <f ca="1">Control!$C$7*Calculations!$C$82*INDEX('Monthly Data'!N:N,Calculations!$C$116+MOD(DL79,Calculations!$C$118))+Control!$C$7*Calculations!$C$83*INDEX('Monthly Data'!O:O,Calculations!$C$116+MOD(DL79,Calculations!$C$118))+Control!$C$7*Calculations!$C$84*INDEX('Monthly Data'!P:P,Calculations!$C$116+MOD(DL79,Calculations!$C$118))+Control!$C$7*Calculations!$C$85*INDEX('Monthly Data'!Q:Q,Calculations!$C$116+MOD(DL79,Calculations!$C$118))+(1-Control!$C$7*Calculations!$C$87)*INDEX('Monthly Data'!R:R,Calculations!$C$116+MOD(DL79,Calculations!$C$118))</f>
        <v>3.127051071655923E-3</v>
      </c>
      <c r="IC79" s="86">
        <f ca="1">Control!$C$7*Calculations!$C$82*INDEX('Monthly Data'!N:N,Calculations!$C$116+MOD(DM79,Calculations!$C$118))+Control!$C$7*Calculations!$C$83*INDEX('Monthly Data'!O:O,Calculations!$C$116+MOD(DM79,Calculations!$C$118))+Control!$C$7*Calculations!$C$84*INDEX('Monthly Data'!P:P,Calculations!$C$116+MOD(DM79,Calculations!$C$118))+Control!$C$7*Calculations!$C$85*INDEX('Monthly Data'!Q:Q,Calculations!$C$116+MOD(DM79,Calculations!$C$118))+(1-Control!$C$7*Calculations!$C$87)*INDEX('Monthly Data'!R:R,Calculations!$C$116+MOD(DM79,Calculations!$C$118))</f>
        <v>1.2954540023127663E-2</v>
      </c>
      <c r="ID79" s="86">
        <f ca="1">Control!$C$7*Calculations!$C$82*INDEX('Monthly Data'!N:N,Calculations!$C$116+MOD(DN79,Calculations!$C$118))+Control!$C$7*Calculations!$C$83*INDEX('Monthly Data'!O:O,Calculations!$C$116+MOD(DN79,Calculations!$C$118))+Control!$C$7*Calculations!$C$84*INDEX('Monthly Data'!P:P,Calculations!$C$116+MOD(DN79,Calculations!$C$118))+Control!$C$7*Calculations!$C$85*INDEX('Monthly Data'!Q:Q,Calculations!$C$116+MOD(DN79,Calculations!$C$118))+(1-Control!$C$7*Calculations!$C$87)*INDEX('Monthly Data'!R:R,Calculations!$C$116+MOD(DN79,Calculations!$C$118))</f>
        <v>1.50127906355989E-2</v>
      </c>
      <c r="IE79" s="86">
        <f ca="1">Control!$C$7*Calculations!$C$82*INDEX('Monthly Data'!N:N,Calculations!$C$116+MOD(DO79,Calculations!$C$118))+Control!$C$7*Calculations!$C$83*INDEX('Monthly Data'!O:O,Calculations!$C$116+MOD(DO79,Calculations!$C$118))+Control!$C$7*Calculations!$C$84*INDEX('Monthly Data'!P:P,Calculations!$C$116+MOD(DO79,Calculations!$C$118))+Control!$C$7*Calculations!$C$85*INDEX('Monthly Data'!Q:Q,Calculations!$C$116+MOD(DO79,Calculations!$C$118))+(1-Control!$C$7*Calculations!$C$87)*INDEX('Monthly Data'!R:R,Calculations!$C$116+MOD(DO79,Calculations!$C$118))</f>
        <v>2.5790695379256122E-2</v>
      </c>
      <c r="IF79" s="86">
        <f ca="1">Control!$C$7*Calculations!$C$82*INDEX('Monthly Data'!N:N,Calculations!$C$116+MOD(DP79,Calculations!$C$118))+Control!$C$7*Calculations!$C$83*INDEX('Monthly Data'!O:O,Calculations!$C$116+MOD(DP79,Calculations!$C$118))+Control!$C$7*Calculations!$C$84*INDEX('Monthly Data'!P:P,Calculations!$C$116+MOD(DP79,Calculations!$C$118))+Control!$C$7*Calculations!$C$85*INDEX('Monthly Data'!Q:Q,Calculations!$C$116+MOD(DP79,Calculations!$C$118))+(1-Control!$C$7*Calculations!$C$87)*INDEX('Monthly Data'!R:R,Calculations!$C$116+MOD(DP79,Calculations!$C$118))</f>
        <v>-9.8327855560634558E-3</v>
      </c>
      <c r="IG79" s="88">
        <f ca="1">Control!$C$8*(1+DQ79)*(1+DR79)*(1+DS79)*(1+DT79)*(1+DU79)*(1+DV79)*(1+DW79)*(1+DX79)*(1+DY79)*(1+DZ79)*(1+EA79)*(1+EB79)*(1+EC79)*(1+ED79)*(1+EE79)*(1+EF79)*(1+EG79)*(1+EH79)*(1+EI79)*(1+EJ79)*(1+EK79)*(1+EL79)*(1+EM79)*(1+EN79)*(1+EO79)*(1+EP79)*(1+EQ79)*(1+ER79)*(1+ES79)*(1+ET79)*(1+EU79)*(1+EV79)*(1+EW79)*(1+EX79)*(1+EY79)*(1+EZ79)*(1+FA79)*(1+FB79)*(1+FC79)*(1+FD79)*(1+FE79)*(1+FF79)*(1+FG79)*(1+FH79)*(1+FI79)*(1+FJ79)*(1+FK79)*(1+FL79)*(1+FM79)*(1+FN79)*(1+FO79)*(1+FP79)*(1+FQ79)*(1+FR79)*(1+FS79)*(1+FT79)*(1+FU79)*(1+FV79)*(1+FW79)*(1+FX79)*(1+FY79)*(1+FZ79)*(1+GA79)*(1+GB79)*(1+GC79)*(1+GD79)*(1+GE79)*(1+GF79)*(1+GG79)*(1+GH79)*(1+GI79)*(1+GJ79)*(1+GK79)*(1+GL79)*(1+GM79)*(1+GN79)*(1+GO79)*(1+GP79)*(1+GQ79)*(1+GR79)*(1+GS79)*(1+GT79)*(1+GU79)*(1+GV79)*(1+GW79)*(1+GX79)*(1+GY79)*(1+GZ79)*(1+HA79)*(1+HB79)*(1+HC79)*(1+HD79)*(1+HE79)*(1+HF79)*(1+HG79)*(1+HH79)*(1+HI79)*(1+HJ79)*(1+HK79)*(1+HL79)*(1+HM79)*(1+HN79)*(1+HO79)*(1+HP79)*(1+HQ79)*(1+HR79)*(1+HS79)*(1+HT79)*(1+HU79)*(1+HV79)*(1+HW79)*(1+HX79)*(1+HY79)*(1+HZ79)*(1+IA79)*(1+IB79)*(1+IC79)*(1+ID79)*(1+IE79)*(1+IF79)</f>
        <v>92884.153262165055</v>
      </c>
    </row>
    <row r="80" spans="1:241" x14ac:dyDescent="0.25">
      <c r="A80">
        <v>19</v>
      </c>
      <c r="B80">
        <v>4</v>
      </c>
      <c r="C80">
        <v>39</v>
      </c>
      <c r="D80">
        <v>23</v>
      </c>
      <c r="E80">
        <v>26</v>
      </c>
      <c r="F80">
        <v>10</v>
      </c>
      <c r="G80">
        <v>19</v>
      </c>
      <c r="H80">
        <v>42</v>
      </c>
      <c r="I80">
        <v>118</v>
      </c>
      <c r="J80">
        <v>63</v>
      </c>
      <c r="K80">
        <v>89</v>
      </c>
      <c r="L80">
        <v>33</v>
      </c>
      <c r="M80">
        <v>85</v>
      </c>
      <c r="N80">
        <v>63</v>
      </c>
      <c r="O80">
        <v>56</v>
      </c>
      <c r="P80">
        <v>88</v>
      </c>
      <c r="Q80">
        <v>25</v>
      </c>
      <c r="R80">
        <v>84</v>
      </c>
      <c r="S80">
        <v>53</v>
      </c>
      <c r="T80">
        <v>34</v>
      </c>
      <c r="U80">
        <v>59</v>
      </c>
      <c r="V80">
        <v>44</v>
      </c>
      <c r="W80">
        <v>21</v>
      </c>
      <c r="X80">
        <v>93</v>
      </c>
      <c r="Y80">
        <v>89</v>
      </c>
      <c r="Z80">
        <v>58</v>
      </c>
      <c r="AA80">
        <v>59</v>
      </c>
      <c r="AB80">
        <v>7</v>
      </c>
      <c r="AC80">
        <v>70</v>
      </c>
      <c r="AD80">
        <v>70</v>
      </c>
      <c r="AE80">
        <v>49</v>
      </c>
      <c r="AF80">
        <v>115</v>
      </c>
      <c r="AG80">
        <v>12</v>
      </c>
      <c r="AH80">
        <v>3</v>
      </c>
      <c r="AI80">
        <v>81</v>
      </c>
      <c r="AJ80">
        <v>2</v>
      </c>
      <c r="AK80">
        <v>41</v>
      </c>
      <c r="AL80">
        <v>42</v>
      </c>
      <c r="AM80">
        <v>18</v>
      </c>
      <c r="AN80">
        <v>105</v>
      </c>
      <c r="AO80">
        <v>35</v>
      </c>
      <c r="AP80">
        <v>63</v>
      </c>
      <c r="AQ80">
        <v>106</v>
      </c>
      <c r="AR80">
        <v>59</v>
      </c>
      <c r="AS80">
        <v>32</v>
      </c>
      <c r="AT80">
        <v>93</v>
      </c>
      <c r="AU80">
        <v>57</v>
      </c>
      <c r="AV80">
        <v>27</v>
      </c>
      <c r="AW80">
        <v>112</v>
      </c>
      <c r="AX80">
        <v>76</v>
      </c>
      <c r="AY80">
        <v>88</v>
      </c>
      <c r="AZ80">
        <v>7</v>
      </c>
      <c r="BA80">
        <v>5</v>
      </c>
      <c r="BB80">
        <v>87</v>
      </c>
      <c r="BC80">
        <v>42</v>
      </c>
      <c r="BD80">
        <v>64</v>
      </c>
      <c r="BE80">
        <v>77</v>
      </c>
      <c r="BF80">
        <v>73</v>
      </c>
      <c r="BG80">
        <v>118</v>
      </c>
      <c r="BH80">
        <v>45</v>
      </c>
      <c r="BI80">
        <v>3</v>
      </c>
      <c r="BJ80">
        <v>69</v>
      </c>
      <c r="BK80">
        <v>76</v>
      </c>
      <c r="BL80">
        <v>96</v>
      </c>
      <c r="BM80">
        <v>98</v>
      </c>
      <c r="BN80">
        <v>26</v>
      </c>
      <c r="BO80">
        <v>53</v>
      </c>
      <c r="BP80">
        <v>77</v>
      </c>
      <c r="BQ80">
        <v>7</v>
      </c>
      <c r="BR80">
        <v>30</v>
      </c>
      <c r="BS80">
        <v>64</v>
      </c>
      <c r="BT80">
        <v>70</v>
      </c>
      <c r="BU80">
        <v>71</v>
      </c>
      <c r="BV80">
        <v>22</v>
      </c>
      <c r="BW80">
        <v>116</v>
      </c>
      <c r="BX80">
        <v>47</v>
      </c>
      <c r="BY80">
        <v>64</v>
      </c>
      <c r="BZ80">
        <v>91</v>
      </c>
      <c r="CA80">
        <v>96</v>
      </c>
      <c r="CB80">
        <v>97</v>
      </c>
      <c r="CC80">
        <v>74</v>
      </c>
      <c r="CD80">
        <v>35</v>
      </c>
      <c r="CE80">
        <v>9</v>
      </c>
      <c r="CF80">
        <v>37</v>
      </c>
      <c r="CG80">
        <v>9</v>
      </c>
      <c r="CH80">
        <v>113</v>
      </c>
      <c r="CI80">
        <v>47</v>
      </c>
      <c r="CJ80">
        <v>29</v>
      </c>
      <c r="CK80">
        <v>110</v>
      </c>
      <c r="CL80">
        <v>24</v>
      </c>
      <c r="CM80">
        <v>62</v>
      </c>
      <c r="CN80">
        <v>9</v>
      </c>
      <c r="CO80">
        <v>90</v>
      </c>
      <c r="CP80">
        <v>69</v>
      </c>
      <c r="CQ80">
        <v>54</v>
      </c>
      <c r="CR80">
        <v>48</v>
      </c>
      <c r="CS80">
        <v>54</v>
      </c>
      <c r="CT80">
        <v>84</v>
      </c>
      <c r="CU80">
        <v>37</v>
      </c>
      <c r="CV80">
        <v>1</v>
      </c>
      <c r="CW80">
        <v>48</v>
      </c>
      <c r="CX80">
        <v>96</v>
      </c>
      <c r="CY80">
        <v>10</v>
      </c>
      <c r="CZ80">
        <v>26</v>
      </c>
      <c r="DA80">
        <v>23</v>
      </c>
      <c r="DB80">
        <v>102</v>
      </c>
      <c r="DC80">
        <v>67</v>
      </c>
      <c r="DD80">
        <v>68</v>
      </c>
      <c r="DE80">
        <v>44</v>
      </c>
      <c r="DF80">
        <v>73</v>
      </c>
      <c r="DG80">
        <v>91</v>
      </c>
      <c r="DH80">
        <v>43</v>
      </c>
      <c r="DI80">
        <v>82</v>
      </c>
      <c r="DJ80">
        <v>57</v>
      </c>
      <c r="DK80">
        <v>41</v>
      </c>
      <c r="DL80">
        <v>3</v>
      </c>
      <c r="DM80">
        <v>72</v>
      </c>
      <c r="DN80">
        <v>1</v>
      </c>
      <c r="DO80">
        <v>50</v>
      </c>
      <c r="DP80">
        <v>64</v>
      </c>
      <c r="DQ80" s="86">
        <f ca="1">Control!$C$7*Calculations!$C$82*INDEX('Monthly Data'!N:N,Calculations!$C$116+MOD(A80,Calculations!$C$118))+Control!$C$7*Calculations!$C$83*INDEX('Monthly Data'!O:O,Calculations!$C$116+MOD(A80,Calculations!$C$118))+Control!$C$7*Calculations!$C$84*INDEX('Monthly Data'!P:P,Calculations!$C$116+MOD(A80,Calculations!$C$118))+Control!$C$7*Calculations!$C$85*INDEX('Monthly Data'!Q:Q,Calculations!$C$116+MOD(A80,Calculations!$C$118))+(1-Control!$C$7*Calculations!$C$87)*INDEX('Monthly Data'!R:R,Calculations!$C$116+MOD(A80,Calculations!$C$118))</f>
        <v>4.089189590407355E-3</v>
      </c>
      <c r="DR80" s="86">
        <f ca="1">Control!$C$7*Calculations!$C$82*INDEX('Monthly Data'!N:N,Calculations!$C$116+MOD(B80,Calculations!$C$118))+Control!$C$7*Calculations!$C$83*INDEX('Monthly Data'!O:O,Calculations!$C$116+MOD(B80,Calculations!$C$118))+Control!$C$7*Calculations!$C$84*INDEX('Monthly Data'!P:P,Calculations!$C$116+MOD(B80,Calculations!$C$118))+Control!$C$7*Calculations!$C$85*INDEX('Monthly Data'!Q:Q,Calculations!$C$116+MOD(B80,Calculations!$C$118))+(1-Control!$C$7*Calculations!$C$87)*INDEX('Monthly Data'!R:R,Calculations!$C$116+MOD(B80,Calculations!$C$118))</f>
        <v>1.3423979074716584E-2</v>
      </c>
      <c r="DS80" s="86">
        <f ca="1">Control!$C$7*Calculations!$C$82*INDEX('Monthly Data'!N:N,Calculations!$C$116+MOD(C80,Calculations!$C$118))+Control!$C$7*Calculations!$C$83*INDEX('Monthly Data'!O:O,Calculations!$C$116+MOD(C80,Calculations!$C$118))+Control!$C$7*Calculations!$C$84*INDEX('Monthly Data'!P:P,Calculations!$C$116+MOD(C80,Calculations!$C$118))+Control!$C$7*Calculations!$C$85*INDEX('Monthly Data'!Q:Q,Calculations!$C$116+MOD(C80,Calculations!$C$118))+(1-Control!$C$7*Calculations!$C$87)*INDEX('Monthly Data'!R:R,Calculations!$C$116+MOD(C80,Calculations!$C$118))</f>
        <v>1.5063457444773597E-2</v>
      </c>
      <c r="DT80" s="86">
        <f ca="1">Control!$C$7*Calculations!$C$82*INDEX('Monthly Data'!N:N,Calculations!$C$116+MOD(D80,Calculations!$C$118))+Control!$C$7*Calculations!$C$83*INDEX('Monthly Data'!O:O,Calculations!$C$116+MOD(D80,Calculations!$C$118))+Control!$C$7*Calculations!$C$84*INDEX('Monthly Data'!P:P,Calculations!$C$116+MOD(D80,Calculations!$C$118))+Control!$C$7*Calculations!$C$85*INDEX('Monthly Data'!Q:Q,Calculations!$C$116+MOD(D80,Calculations!$C$118))+(1-Control!$C$7*Calculations!$C$87)*INDEX('Monthly Data'!R:R,Calculations!$C$116+MOD(D80,Calculations!$C$118))</f>
        <v>6.2631896128884862E-3</v>
      </c>
      <c r="DU80" s="86">
        <f ca="1">Control!$C$7*Calculations!$C$82*INDEX('Monthly Data'!N:N,Calculations!$C$116+MOD(E80,Calculations!$C$118))+Control!$C$7*Calculations!$C$83*INDEX('Monthly Data'!O:O,Calculations!$C$116+MOD(E80,Calculations!$C$118))+Control!$C$7*Calculations!$C$84*INDEX('Monthly Data'!P:P,Calculations!$C$116+MOD(E80,Calculations!$C$118))+Control!$C$7*Calculations!$C$85*INDEX('Monthly Data'!Q:Q,Calculations!$C$116+MOD(E80,Calculations!$C$118))+(1-Control!$C$7*Calculations!$C$87)*INDEX('Monthly Data'!R:R,Calculations!$C$116+MOD(E80,Calculations!$C$118))</f>
        <v>6.3250222980707482E-3</v>
      </c>
      <c r="DV80" s="86">
        <f ca="1">Control!$C$7*Calculations!$C$82*INDEX('Monthly Data'!N:N,Calculations!$C$116+MOD(F80,Calculations!$C$118))+Control!$C$7*Calculations!$C$83*INDEX('Monthly Data'!O:O,Calculations!$C$116+MOD(F80,Calculations!$C$118))+Control!$C$7*Calculations!$C$84*INDEX('Monthly Data'!P:P,Calculations!$C$116+MOD(F80,Calculations!$C$118))+Control!$C$7*Calculations!$C$85*INDEX('Monthly Data'!Q:Q,Calculations!$C$116+MOD(F80,Calculations!$C$118))+(1-Control!$C$7*Calculations!$C$87)*INDEX('Monthly Data'!R:R,Calculations!$C$116+MOD(F80,Calculations!$C$118))</f>
        <v>1.1702576456120543E-2</v>
      </c>
      <c r="DW80" s="86">
        <f ca="1">Control!$C$7*Calculations!$C$82*INDEX('Monthly Data'!N:N,Calculations!$C$116+MOD(G80,Calculations!$C$118))+Control!$C$7*Calculations!$C$83*INDEX('Monthly Data'!O:O,Calculations!$C$116+MOD(G80,Calculations!$C$118))+Control!$C$7*Calculations!$C$84*INDEX('Monthly Data'!P:P,Calculations!$C$116+MOD(G80,Calculations!$C$118))+Control!$C$7*Calculations!$C$85*INDEX('Monthly Data'!Q:Q,Calculations!$C$116+MOD(G80,Calculations!$C$118))+(1-Control!$C$7*Calculations!$C$87)*INDEX('Monthly Data'!R:R,Calculations!$C$116+MOD(G80,Calculations!$C$118))</f>
        <v>4.089189590407355E-3</v>
      </c>
      <c r="DX80" s="86">
        <f ca="1">Control!$C$7*Calculations!$C$82*INDEX('Monthly Data'!N:N,Calculations!$C$116+MOD(H80,Calculations!$C$118))+Control!$C$7*Calculations!$C$83*INDEX('Monthly Data'!O:O,Calculations!$C$116+MOD(H80,Calculations!$C$118))+Control!$C$7*Calculations!$C$84*INDEX('Monthly Data'!P:P,Calculations!$C$116+MOD(H80,Calculations!$C$118))+Control!$C$7*Calculations!$C$85*INDEX('Monthly Data'!Q:Q,Calculations!$C$116+MOD(H80,Calculations!$C$118))+(1-Control!$C$7*Calculations!$C$87)*INDEX('Monthly Data'!R:R,Calculations!$C$116+MOD(H80,Calculations!$C$118))</f>
        <v>-6.1115617667135171E-2</v>
      </c>
      <c r="DY80" s="86">
        <f ca="1">Control!$C$7*Calculations!$C$82*INDEX('Monthly Data'!N:N,Calculations!$C$116+MOD(I80,Calculations!$C$118))+Control!$C$7*Calculations!$C$83*INDEX('Monthly Data'!O:O,Calculations!$C$116+MOD(I80,Calculations!$C$118))+Control!$C$7*Calculations!$C$84*INDEX('Monthly Data'!P:P,Calculations!$C$116+MOD(I80,Calculations!$C$118))+Control!$C$7*Calculations!$C$85*INDEX('Monthly Data'!Q:Q,Calculations!$C$116+MOD(I80,Calculations!$C$118))+(1-Control!$C$7*Calculations!$C$87)*INDEX('Monthly Data'!R:R,Calculations!$C$116+MOD(I80,Calculations!$C$118))</f>
        <v>3.4808428836917149E-3</v>
      </c>
      <c r="DZ80" s="86">
        <f ca="1">Control!$C$7*Calculations!$C$82*INDEX('Monthly Data'!N:N,Calculations!$C$116+MOD(J80,Calculations!$C$118))+Control!$C$7*Calculations!$C$83*INDEX('Monthly Data'!O:O,Calculations!$C$116+MOD(J80,Calculations!$C$118))+Control!$C$7*Calculations!$C$84*INDEX('Monthly Data'!P:P,Calculations!$C$116+MOD(J80,Calculations!$C$118))+Control!$C$7*Calculations!$C$85*INDEX('Monthly Data'!Q:Q,Calculations!$C$116+MOD(J80,Calculations!$C$118))+(1-Control!$C$7*Calculations!$C$87)*INDEX('Monthly Data'!R:R,Calculations!$C$116+MOD(J80,Calculations!$C$118))</f>
        <v>1.9073822767906517E-2</v>
      </c>
      <c r="EA80" s="86">
        <f ca="1">Control!$C$7*Calculations!$C$82*INDEX('Monthly Data'!N:N,Calculations!$C$116+MOD(K80,Calculations!$C$118))+Control!$C$7*Calculations!$C$83*INDEX('Monthly Data'!O:O,Calculations!$C$116+MOD(K80,Calculations!$C$118))+Control!$C$7*Calculations!$C$84*INDEX('Monthly Data'!P:P,Calculations!$C$116+MOD(K80,Calculations!$C$118))+Control!$C$7*Calculations!$C$85*INDEX('Monthly Data'!Q:Q,Calculations!$C$116+MOD(K80,Calculations!$C$118))+(1-Control!$C$7*Calculations!$C$87)*INDEX('Monthly Data'!R:R,Calculations!$C$116+MOD(K80,Calculations!$C$118))</f>
        <v>2.3852824346838646E-2</v>
      </c>
      <c r="EB80" s="86">
        <f ca="1">Control!$C$7*Calculations!$C$82*INDEX('Monthly Data'!N:N,Calculations!$C$116+MOD(L80,Calculations!$C$118))+Control!$C$7*Calculations!$C$83*INDEX('Monthly Data'!O:O,Calculations!$C$116+MOD(L80,Calculations!$C$118))+Control!$C$7*Calculations!$C$84*INDEX('Monthly Data'!P:P,Calculations!$C$116+MOD(L80,Calculations!$C$118))+Control!$C$7*Calculations!$C$85*INDEX('Monthly Data'!Q:Q,Calculations!$C$116+MOD(L80,Calculations!$C$118))+(1-Control!$C$7*Calculations!$C$87)*INDEX('Monthly Data'!R:R,Calculations!$C$116+MOD(L80,Calculations!$C$118))</f>
        <v>3.1070573055362403E-2</v>
      </c>
      <c r="EC80" s="86">
        <f ca="1">Control!$C$7*Calculations!$C$82*INDEX('Monthly Data'!N:N,Calculations!$C$116+MOD(M80,Calculations!$C$118))+Control!$C$7*Calculations!$C$83*INDEX('Monthly Data'!O:O,Calculations!$C$116+MOD(M80,Calculations!$C$118))+Control!$C$7*Calculations!$C$84*INDEX('Monthly Data'!P:P,Calculations!$C$116+MOD(M80,Calculations!$C$118))+Control!$C$7*Calculations!$C$85*INDEX('Monthly Data'!Q:Q,Calculations!$C$116+MOD(M80,Calculations!$C$118))+(1-Control!$C$7*Calculations!$C$87)*INDEX('Monthly Data'!R:R,Calculations!$C$116+MOD(M80,Calculations!$C$118))</f>
        <v>-9.8327855560634558E-3</v>
      </c>
      <c r="ED80" s="86">
        <f ca="1">Control!$C$7*Calculations!$C$82*INDEX('Monthly Data'!N:N,Calculations!$C$116+MOD(N80,Calculations!$C$118))+Control!$C$7*Calculations!$C$83*INDEX('Monthly Data'!O:O,Calculations!$C$116+MOD(N80,Calculations!$C$118))+Control!$C$7*Calculations!$C$84*INDEX('Monthly Data'!P:P,Calculations!$C$116+MOD(N80,Calculations!$C$118))+Control!$C$7*Calculations!$C$85*INDEX('Monthly Data'!Q:Q,Calculations!$C$116+MOD(N80,Calculations!$C$118))+(1-Control!$C$7*Calculations!$C$87)*INDEX('Monthly Data'!R:R,Calculations!$C$116+MOD(N80,Calculations!$C$118))</f>
        <v>1.9073822767906517E-2</v>
      </c>
      <c r="EE80" s="86">
        <f ca="1">Control!$C$7*Calculations!$C$82*INDEX('Monthly Data'!N:N,Calculations!$C$116+MOD(O80,Calculations!$C$118))+Control!$C$7*Calculations!$C$83*INDEX('Monthly Data'!O:O,Calculations!$C$116+MOD(O80,Calculations!$C$118))+Control!$C$7*Calculations!$C$84*INDEX('Monthly Data'!P:P,Calculations!$C$116+MOD(O80,Calculations!$C$118))+Control!$C$7*Calculations!$C$85*INDEX('Monthly Data'!Q:Q,Calculations!$C$116+MOD(O80,Calculations!$C$118))+(1-Control!$C$7*Calculations!$C$87)*INDEX('Monthly Data'!R:R,Calculations!$C$116+MOD(O80,Calculations!$C$118))</f>
        <v>7.5897487599915015E-3</v>
      </c>
      <c r="EF80" s="86">
        <f ca="1">Control!$C$7*Calculations!$C$82*INDEX('Monthly Data'!N:N,Calculations!$C$116+MOD(P80,Calculations!$C$118))+Control!$C$7*Calculations!$C$83*INDEX('Monthly Data'!O:O,Calculations!$C$116+MOD(P80,Calculations!$C$118))+Control!$C$7*Calculations!$C$84*INDEX('Monthly Data'!P:P,Calculations!$C$116+MOD(P80,Calculations!$C$118))+Control!$C$7*Calculations!$C$85*INDEX('Monthly Data'!Q:Q,Calculations!$C$116+MOD(P80,Calculations!$C$118))+(1-Control!$C$7*Calculations!$C$87)*INDEX('Monthly Data'!R:R,Calculations!$C$116+MOD(P80,Calculations!$C$118))</f>
        <v>6.4539397490030407E-3</v>
      </c>
      <c r="EG80" s="86">
        <f ca="1">Control!$C$7*Calculations!$C$82*INDEX('Monthly Data'!N:N,Calculations!$C$116+MOD(Q80,Calculations!$C$118))+Control!$C$7*Calculations!$C$83*INDEX('Monthly Data'!O:O,Calculations!$C$116+MOD(Q80,Calculations!$C$118))+Control!$C$7*Calculations!$C$84*INDEX('Monthly Data'!P:P,Calculations!$C$116+MOD(Q80,Calculations!$C$118))+Control!$C$7*Calculations!$C$85*INDEX('Monthly Data'!Q:Q,Calculations!$C$116+MOD(Q80,Calculations!$C$118))+(1-Control!$C$7*Calculations!$C$87)*INDEX('Monthly Data'!R:R,Calculations!$C$116+MOD(Q80,Calculations!$C$118))</f>
        <v>-3.299557342782896E-2</v>
      </c>
      <c r="EH80" s="86">
        <f ca="1">Control!$C$7*Calculations!$C$82*INDEX('Monthly Data'!N:N,Calculations!$C$116+MOD(R80,Calculations!$C$118))+Control!$C$7*Calculations!$C$83*INDEX('Monthly Data'!O:O,Calculations!$C$116+MOD(R80,Calculations!$C$118))+Control!$C$7*Calculations!$C$84*INDEX('Monthly Data'!P:P,Calculations!$C$116+MOD(R80,Calculations!$C$118))+Control!$C$7*Calculations!$C$85*INDEX('Monthly Data'!Q:Q,Calculations!$C$116+MOD(R80,Calculations!$C$118))+(1-Control!$C$7*Calculations!$C$87)*INDEX('Monthly Data'!R:R,Calculations!$C$116+MOD(R80,Calculations!$C$118))</f>
        <v>-1.880155173376722E-2</v>
      </c>
      <c r="EI80" s="86">
        <f ca="1">Control!$C$7*Calculations!$C$82*INDEX('Monthly Data'!N:N,Calculations!$C$116+MOD(S80,Calculations!$C$118))+Control!$C$7*Calculations!$C$83*INDEX('Monthly Data'!O:O,Calculations!$C$116+MOD(S80,Calculations!$C$118))+Control!$C$7*Calculations!$C$84*INDEX('Monthly Data'!P:P,Calculations!$C$116+MOD(S80,Calculations!$C$118))+Control!$C$7*Calculations!$C$85*INDEX('Monthly Data'!Q:Q,Calculations!$C$116+MOD(S80,Calculations!$C$118))+(1-Control!$C$7*Calculations!$C$87)*INDEX('Monthly Data'!R:R,Calculations!$C$116+MOD(S80,Calculations!$C$118))</f>
        <v>1.1786765492207996E-2</v>
      </c>
      <c r="EJ80" s="86">
        <f ca="1">Control!$C$7*Calculations!$C$82*INDEX('Monthly Data'!N:N,Calculations!$C$116+MOD(T80,Calculations!$C$118))+Control!$C$7*Calculations!$C$83*INDEX('Monthly Data'!O:O,Calculations!$C$116+MOD(T80,Calculations!$C$118))+Control!$C$7*Calculations!$C$84*INDEX('Monthly Data'!P:P,Calculations!$C$116+MOD(T80,Calculations!$C$118))+Control!$C$7*Calculations!$C$85*INDEX('Monthly Data'!Q:Q,Calculations!$C$116+MOD(T80,Calculations!$C$118))+(1-Control!$C$7*Calculations!$C$87)*INDEX('Monthly Data'!R:R,Calculations!$C$116+MOD(T80,Calculations!$C$118))</f>
        <v>5.3309355465453899E-3</v>
      </c>
      <c r="EK80" s="86">
        <f ca="1">Control!$C$7*Calculations!$C$82*INDEX('Monthly Data'!N:N,Calculations!$C$116+MOD(U80,Calculations!$C$118))+Control!$C$7*Calculations!$C$83*INDEX('Monthly Data'!O:O,Calculations!$C$116+MOD(U80,Calculations!$C$118))+Control!$C$7*Calculations!$C$84*INDEX('Monthly Data'!P:P,Calculations!$C$116+MOD(U80,Calculations!$C$118))+Control!$C$7*Calculations!$C$85*INDEX('Monthly Data'!Q:Q,Calculations!$C$116+MOD(U80,Calculations!$C$118))+(1-Control!$C$7*Calculations!$C$87)*INDEX('Monthly Data'!R:R,Calculations!$C$116+MOD(U80,Calculations!$C$118))</f>
        <v>1.1704119272391494E-2</v>
      </c>
      <c r="EL80" s="86">
        <f ca="1">Control!$C$7*Calculations!$C$82*INDEX('Monthly Data'!N:N,Calculations!$C$116+MOD(V80,Calculations!$C$118))+Control!$C$7*Calculations!$C$83*INDEX('Monthly Data'!O:O,Calculations!$C$116+MOD(V80,Calculations!$C$118))+Control!$C$7*Calculations!$C$84*INDEX('Monthly Data'!P:P,Calculations!$C$116+MOD(V80,Calculations!$C$118))+Control!$C$7*Calculations!$C$85*INDEX('Monthly Data'!Q:Q,Calculations!$C$116+MOD(V80,Calculations!$C$118))+(1-Control!$C$7*Calculations!$C$87)*INDEX('Monthly Data'!R:R,Calculations!$C$116+MOD(V80,Calculations!$C$118))</f>
        <v>2.377894462657602E-2</v>
      </c>
      <c r="EM80" s="86">
        <f ca="1">Control!$C$7*Calculations!$C$82*INDEX('Monthly Data'!N:N,Calculations!$C$116+MOD(W80,Calculations!$C$118))+Control!$C$7*Calculations!$C$83*INDEX('Monthly Data'!O:O,Calculations!$C$116+MOD(W80,Calculations!$C$118))+Control!$C$7*Calculations!$C$84*INDEX('Monthly Data'!P:P,Calculations!$C$116+MOD(W80,Calculations!$C$118))+Control!$C$7*Calculations!$C$85*INDEX('Monthly Data'!Q:Q,Calculations!$C$116+MOD(W80,Calculations!$C$118))+(1-Control!$C$7*Calculations!$C$87)*INDEX('Monthly Data'!R:R,Calculations!$C$116+MOD(W80,Calculations!$C$118))</f>
        <v>1.5108777406081684E-3</v>
      </c>
      <c r="EN80" s="86">
        <f ca="1">Control!$C$7*Calculations!$C$82*INDEX('Monthly Data'!N:N,Calculations!$C$116+MOD(X80,Calculations!$C$118))+Control!$C$7*Calculations!$C$83*INDEX('Monthly Data'!O:O,Calculations!$C$116+MOD(X80,Calculations!$C$118))+Control!$C$7*Calculations!$C$84*INDEX('Monthly Data'!P:P,Calculations!$C$116+MOD(X80,Calculations!$C$118))+Control!$C$7*Calculations!$C$85*INDEX('Monthly Data'!Q:Q,Calculations!$C$116+MOD(X80,Calculations!$C$118))+(1-Control!$C$7*Calculations!$C$87)*INDEX('Monthly Data'!R:R,Calculations!$C$116+MOD(X80,Calculations!$C$118))</f>
        <v>1.1809891087585166E-2</v>
      </c>
      <c r="EO80" s="86">
        <f ca="1">Control!$C$7*Calculations!$C$82*INDEX('Monthly Data'!N:N,Calculations!$C$116+MOD(Y80,Calculations!$C$118))+Control!$C$7*Calculations!$C$83*INDEX('Monthly Data'!O:O,Calculations!$C$116+MOD(Y80,Calculations!$C$118))+Control!$C$7*Calculations!$C$84*INDEX('Monthly Data'!P:P,Calculations!$C$116+MOD(Y80,Calculations!$C$118))+Control!$C$7*Calculations!$C$85*INDEX('Monthly Data'!Q:Q,Calculations!$C$116+MOD(Y80,Calculations!$C$118))+(1-Control!$C$7*Calculations!$C$87)*INDEX('Monthly Data'!R:R,Calculations!$C$116+MOD(Y80,Calculations!$C$118))</f>
        <v>2.3852824346838646E-2</v>
      </c>
      <c r="EP80" s="86">
        <f ca="1">Control!$C$7*Calculations!$C$82*INDEX('Monthly Data'!N:N,Calculations!$C$116+MOD(Z80,Calculations!$C$118))+Control!$C$7*Calculations!$C$83*INDEX('Monthly Data'!O:O,Calculations!$C$116+MOD(Z80,Calculations!$C$118))+Control!$C$7*Calculations!$C$84*INDEX('Monthly Data'!P:P,Calculations!$C$116+MOD(Z80,Calculations!$C$118))+Control!$C$7*Calculations!$C$85*INDEX('Monthly Data'!Q:Q,Calculations!$C$116+MOD(Z80,Calculations!$C$118))+(1-Control!$C$7*Calculations!$C$87)*INDEX('Monthly Data'!R:R,Calculations!$C$116+MOD(Z80,Calculations!$C$118))</f>
        <v>8.4240675975201049E-3</v>
      </c>
      <c r="EQ80" s="86">
        <f ca="1">Control!$C$7*Calculations!$C$82*INDEX('Monthly Data'!N:N,Calculations!$C$116+MOD(AA80,Calculations!$C$118))+Control!$C$7*Calculations!$C$83*INDEX('Monthly Data'!O:O,Calculations!$C$116+MOD(AA80,Calculations!$C$118))+Control!$C$7*Calculations!$C$84*INDEX('Monthly Data'!P:P,Calculations!$C$116+MOD(AA80,Calculations!$C$118))+Control!$C$7*Calculations!$C$85*INDEX('Monthly Data'!Q:Q,Calculations!$C$116+MOD(AA80,Calculations!$C$118))+(1-Control!$C$7*Calculations!$C$87)*INDEX('Monthly Data'!R:R,Calculations!$C$116+MOD(AA80,Calculations!$C$118))</f>
        <v>1.1704119272391494E-2</v>
      </c>
      <c r="ER80" s="86">
        <f ca="1">Control!$C$7*Calculations!$C$82*INDEX('Monthly Data'!N:N,Calculations!$C$116+MOD(AB80,Calculations!$C$118))+Control!$C$7*Calculations!$C$83*INDEX('Monthly Data'!O:O,Calculations!$C$116+MOD(AB80,Calculations!$C$118))+Control!$C$7*Calculations!$C$84*INDEX('Monthly Data'!P:P,Calculations!$C$116+MOD(AB80,Calculations!$C$118))+Control!$C$7*Calculations!$C$85*INDEX('Monthly Data'!Q:Q,Calculations!$C$116+MOD(AB80,Calculations!$C$118))+(1-Control!$C$7*Calculations!$C$87)*INDEX('Monthly Data'!R:R,Calculations!$C$116+MOD(AB80,Calculations!$C$118))</f>
        <v>8.3814116887657771E-3</v>
      </c>
      <c r="ES80" s="86">
        <f ca="1">Control!$C$7*Calculations!$C$82*INDEX('Monthly Data'!N:N,Calculations!$C$116+MOD(AC80,Calculations!$C$118))+Control!$C$7*Calculations!$C$83*INDEX('Monthly Data'!O:O,Calculations!$C$116+MOD(AC80,Calculations!$C$118))+Control!$C$7*Calculations!$C$84*INDEX('Monthly Data'!P:P,Calculations!$C$116+MOD(AC80,Calculations!$C$118))+Control!$C$7*Calculations!$C$85*INDEX('Monthly Data'!Q:Q,Calculations!$C$116+MOD(AC80,Calculations!$C$118))+(1-Control!$C$7*Calculations!$C$87)*INDEX('Monthly Data'!R:R,Calculations!$C$116+MOD(AC80,Calculations!$C$118))</f>
        <v>3.8809817903524786E-2</v>
      </c>
      <c r="ET80" s="86">
        <f ca="1">Control!$C$7*Calculations!$C$82*INDEX('Monthly Data'!N:N,Calculations!$C$116+MOD(AD80,Calculations!$C$118))+Control!$C$7*Calculations!$C$83*INDEX('Monthly Data'!O:O,Calculations!$C$116+MOD(AD80,Calculations!$C$118))+Control!$C$7*Calculations!$C$84*INDEX('Monthly Data'!P:P,Calculations!$C$116+MOD(AD80,Calculations!$C$118))+Control!$C$7*Calculations!$C$85*INDEX('Monthly Data'!Q:Q,Calculations!$C$116+MOD(AD80,Calculations!$C$118))+(1-Control!$C$7*Calculations!$C$87)*INDEX('Monthly Data'!R:R,Calculations!$C$116+MOD(AD80,Calculations!$C$118))</f>
        <v>3.8809817903524786E-2</v>
      </c>
      <c r="EU80" s="86">
        <f ca="1">Control!$C$7*Calculations!$C$82*INDEX('Monthly Data'!N:N,Calculations!$C$116+MOD(AE80,Calculations!$C$118))+Control!$C$7*Calculations!$C$83*INDEX('Monthly Data'!O:O,Calculations!$C$116+MOD(AE80,Calculations!$C$118))+Control!$C$7*Calculations!$C$84*INDEX('Monthly Data'!P:P,Calculations!$C$116+MOD(AE80,Calculations!$C$118))+Control!$C$7*Calculations!$C$85*INDEX('Monthly Data'!Q:Q,Calculations!$C$116+MOD(AE80,Calculations!$C$118))+(1-Control!$C$7*Calculations!$C$87)*INDEX('Monthly Data'!R:R,Calculations!$C$116+MOD(AE80,Calculations!$C$118))</f>
        <v>-1.4213734788548189E-2</v>
      </c>
      <c r="EV80" s="86">
        <f ca="1">Control!$C$7*Calculations!$C$82*INDEX('Monthly Data'!N:N,Calculations!$C$116+MOD(AF80,Calculations!$C$118))+Control!$C$7*Calculations!$C$83*INDEX('Monthly Data'!O:O,Calculations!$C$116+MOD(AF80,Calculations!$C$118))+Control!$C$7*Calculations!$C$84*INDEX('Monthly Data'!P:P,Calculations!$C$116+MOD(AF80,Calculations!$C$118))+Control!$C$7*Calculations!$C$85*INDEX('Monthly Data'!Q:Q,Calculations!$C$116+MOD(AF80,Calculations!$C$118))+(1-Control!$C$7*Calculations!$C$87)*INDEX('Monthly Data'!R:R,Calculations!$C$116+MOD(AF80,Calculations!$C$118))</f>
        <v>4.5132804118240749E-2</v>
      </c>
      <c r="EW80" s="86">
        <f ca="1">Control!$C$7*Calculations!$C$82*INDEX('Monthly Data'!N:N,Calculations!$C$116+MOD(AG80,Calculations!$C$118))+Control!$C$7*Calculations!$C$83*INDEX('Monthly Data'!O:O,Calculations!$C$116+MOD(AG80,Calculations!$C$118))+Control!$C$7*Calculations!$C$84*INDEX('Monthly Data'!P:P,Calculations!$C$116+MOD(AG80,Calculations!$C$118))+Control!$C$7*Calculations!$C$85*INDEX('Monthly Data'!Q:Q,Calculations!$C$116+MOD(AG80,Calculations!$C$118))+(1-Control!$C$7*Calculations!$C$87)*INDEX('Monthly Data'!R:R,Calculations!$C$116+MOD(AG80,Calculations!$C$118))</f>
        <v>1.0415351832335435E-2</v>
      </c>
      <c r="EX80" s="86">
        <f ca="1">Control!$C$7*Calculations!$C$82*INDEX('Monthly Data'!N:N,Calculations!$C$116+MOD(AH80,Calculations!$C$118))+Control!$C$7*Calculations!$C$83*INDEX('Monthly Data'!O:O,Calculations!$C$116+MOD(AH80,Calculations!$C$118))+Control!$C$7*Calculations!$C$84*INDEX('Monthly Data'!P:P,Calculations!$C$116+MOD(AH80,Calculations!$C$118))+Control!$C$7*Calculations!$C$85*INDEX('Monthly Data'!Q:Q,Calculations!$C$116+MOD(AH80,Calculations!$C$118))+(1-Control!$C$7*Calculations!$C$87)*INDEX('Monthly Data'!R:R,Calculations!$C$116+MOD(AH80,Calculations!$C$118))</f>
        <v>9.9793409618087695E-3</v>
      </c>
      <c r="EY80" s="86">
        <f ca="1">Control!$C$7*Calculations!$C$82*INDEX('Monthly Data'!N:N,Calculations!$C$116+MOD(AI80,Calculations!$C$118))+Control!$C$7*Calculations!$C$83*INDEX('Monthly Data'!O:O,Calculations!$C$116+MOD(AI80,Calculations!$C$118))+Control!$C$7*Calculations!$C$84*INDEX('Monthly Data'!P:P,Calculations!$C$116+MOD(AI80,Calculations!$C$118))+Control!$C$7*Calculations!$C$85*INDEX('Monthly Data'!Q:Q,Calculations!$C$116+MOD(AI80,Calculations!$C$118))+(1-Control!$C$7*Calculations!$C$87)*INDEX('Monthly Data'!R:R,Calculations!$C$116+MOD(AI80,Calculations!$C$118))</f>
        <v>3.0957942835585645E-2</v>
      </c>
      <c r="EZ80" s="86">
        <f ca="1">Control!$C$7*Calculations!$C$82*INDEX('Monthly Data'!N:N,Calculations!$C$116+MOD(AJ80,Calculations!$C$118))+Control!$C$7*Calculations!$C$83*INDEX('Monthly Data'!O:O,Calculations!$C$116+MOD(AJ80,Calculations!$C$118))+Control!$C$7*Calculations!$C$84*INDEX('Monthly Data'!P:P,Calculations!$C$116+MOD(AJ80,Calculations!$C$118))+Control!$C$7*Calculations!$C$85*INDEX('Monthly Data'!Q:Q,Calculations!$C$116+MOD(AJ80,Calculations!$C$118))+(1-Control!$C$7*Calculations!$C$87)*INDEX('Monthly Data'!R:R,Calculations!$C$116+MOD(AJ80,Calculations!$C$118))</f>
        <v>7.7184133340106598E-3</v>
      </c>
      <c r="FA80" s="86">
        <f ca="1">Control!$C$7*Calculations!$C$82*INDEX('Monthly Data'!N:N,Calculations!$C$116+MOD(AK80,Calculations!$C$118))+Control!$C$7*Calculations!$C$83*INDEX('Monthly Data'!O:O,Calculations!$C$116+MOD(AK80,Calculations!$C$118))+Control!$C$7*Calculations!$C$84*INDEX('Monthly Data'!P:P,Calculations!$C$116+MOD(AK80,Calculations!$C$118))+Control!$C$7*Calculations!$C$85*INDEX('Monthly Data'!Q:Q,Calculations!$C$116+MOD(AK80,Calculations!$C$118))+(1-Control!$C$7*Calculations!$C$87)*INDEX('Monthly Data'!R:R,Calculations!$C$116+MOD(AK80,Calculations!$C$118))</f>
        <v>-3.8554137824290124E-2</v>
      </c>
      <c r="FB80" s="86">
        <f ca="1">Control!$C$7*Calculations!$C$82*INDEX('Monthly Data'!N:N,Calculations!$C$116+MOD(AL80,Calculations!$C$118))+Control!$C$7*Calculations!$C$83*INDEX('Monthly Data'!O:O,Calculations!$C$116+MOD(AL80,Calculations!$C$118))+Control!$C$7*Calculations!$C$84*INDEX('Monthly Data'!P:P,Calculations!$C$116+MOD(AL80,Calculations!$C$118))+Control!$C$7*Calculations!$C$85*INDEX('Monthly Data'!Q:Q,Calculations!$C$116+MOD(AL80,Calculations!$C$118))+(1-Control!$C$7*Calculations!$C$87)*INDEX('Monthly Data'!R:R,Calculations!$C$116+MOD(AL80,Calculations!$C$118))</f>
        <v>-6.1115617667135171E-2</v>
      </c>
      <c r="FC80" s="86">
        <f ca="1">Control!$C$7*Calculations!$C$82*INDEX('Monthly Data'!N:N,Calculations!$C$116+MOD(AM80,Calculations!$C$118))+Control!$C$7*Calculations!$C$83*INDEX('Monthly Data'!O:O,Calculations!$C$116+MOD(AM80,Calculations!$C$118))+Control!$C$7*Calculations!$C$84*INDEX('Monthly Data'!P:P,Calculations!$C$116+MOD(AM80,Calculations!$C$118))+Control!$C$7*Calculations!$C$85*INDEX('Monthly Data'!Q:Q,Calculations!$C$116+MOD(AM80,Calculations!$C$118))+(1-Control!$C$7*Calculations!$C$87)*INDEX('Monthly Data'!R:R,Calculations!$C$116+MOD(AM80,Calculations!$C$118))</f>
        <v>-7.4084874653726545E-3</v>
      </c>
      <c r="FD80" s="86">
        <f ca="1">Control!$C$7*Calculations!$C$82*INDEX('Monthly Data'!N:N,Calculations!$C$116+MOD(AN80,Calculations!$C$118))+Control!$C$7*Calculations!$C$83*INDEX('Monthly Data'!O:O,Calculations!$C$116+MOD(AN80,Calculations!$C$118))+Control!$C$7*Calculations!$C$84*INDEX('Monthly Data'!P:P,Calculations!$C$116+MOD(AN80,Calculations!$C$118))+Control!$C$7*Calculations!$C$85*INDEX('Monthly Data'!Q:Q,Calculations!$C$116+MOD(AN80,Calculations!$C$118))+(1-Control!$C$7*Calculations!$C$87)*INDEX('Monthly Data'!R:R,Calculations!$C$116+MOD(AN80,Calculations!$C$118))</f>
        <v>2.3206536303657571E-2</v>
      </c>
      <c r="FE80" s="86">
        <f ca="1">Control!$C$7*Calculations!$C$82*INDEX('Monthly Data'!N:N,Calculations!$C$116+MOD(AO80,Calculations!$C$118))+Control!$C$7*Calculations!$C$83*INDEX('Monthly Data'!O:O,Calculations!$C$116+MOD(AO80,Calculations!$C$118))+Control!$C$7*Calculations!$C$84*INDEX('Monthly Data'!P:P,Calculations!$C$116+MOD(AO80,Calculations!$C$118))+Control!$C$7*Calculations!$C$85*INDEX('Monthly Data'!Q:Q,Calculations!$C$116+MOD(AO80,Calculations!$C$118))+(1-Control!$C$7*Calculations!$C$87)*INDEX('Monthly Data'!R:R,Calculations!$C$116+MOD(AO80,Calculations!$C$118))</f>
        <v>-9.5555592256394619E-3</v>
      </c>
      <c r="FF80" s="86">
        <f ca="1">Control!$C$7*Calculations!$C$82*INDEX('Monthly Data'!N:N,Calculations!$C$116+MOD(AP80,Calculations!$C$118))+Control!$C$7*Calculations!$C$83*INDEX('Monthly Data'!O:O,Calculations!$C$116+MOD(AP80,Calculations!$C$118))+Control!$C$7*Calculations!$C$84*INDEX('Monthly Data'!P:P,Calculations!$C$116+MOD(AP80,Calculations!$C$118))+Control!$C$7*Calculations!$C$85*INDEX('Monthly Data'!Q:Q,Calculations!$C$116+MOD(AP80,Calculations!$C$118))+(1-Control!$C$7*Calculations!$C$87)*INDEX('Monthly Data'!R:R,Calculations!$C$116+MOD(AP80,Calculations!$C$118))</f>
        <v>1.9073822767906517E-2</v>
      </c>
      <c r="FG80" s="86">
        <f ca="1">Control!$C$7*Calculations!$C$82*INDEX('Monthly Data'!N:N,Calculations!$C$116+MOD(AQ80,Calculations!$C$118))+Control!$C$7*Calculations!$C$83*INDEX('Monthly Data'!O:O,Calculations!$C$116+MOD(AQ80,Calculations!$C$118))+Control!$C$7*Calculations!$C$84*INDEX('Monthly Data'!P:P,Calculations!$C$116+MOD(AQ80,Calculations!$C$118))+Control!$C$7*Calculations!$C$85*INDEX('Monthly Data'!Q:Q,Calculations!$C$116+MOD(AQ80,Calculations!$C$118))+(1-Control!$C$7*Calculations!$C$87)*INDEX('Monthly Data'!R:R,Calculations!$C$116+MOD(AQ80,Calculations!$C$118))</f>
        <v>6.6954569943530936E-3</v>
      </c>
      <c r="FH80" s="86">
        <f ca="1">Control!$C$7*Calculations!$C$82*INDEX('Monthly Data'!N:N,Calculations!$C$116+MOD(AR80,Calculations!$C$118))+Control!$C$7*Calculations!$C$83*INDEX('Monthly Data'!O:O,Calculations!$C$116+MOD(AR80,Calculations!$C$118))+Control!$C$7*Calculations!$C$84*INDEX('Monthly Data'!P:P,Calculations!$C$116+MOD(AR80,Calculations!$C$118))+Control!$C$7*Calculations!$C$85*INDEX('Monthly Data'!Q:Q,Calculations!$C$116+MOD(AR80,Calculations!$C$118))+(1-Control!$C$7*Calculations!$C$87)*INDEX('Monthly Data'!R:R,Calculations!$C$116+MOD(AR80,Calculations!$C$118))</f>
        <v>1.1704119272391494E-2</v>
      </c>
      <c r="FI80" s="86">
        <f ca="1">Control!$C$7*Calculations!$C$82*INDEX('Monthly Data'!N:N,Calculations!$C$116+MOD(AS80,Calculations!$C$118))+Control!$C$7*Calculations!$C$83*INDEX('Monthly Data'!O:O,Calculations!$C$116+MOD(AS80,Calculations!$C$118))+Control!$C$7*Calculations!$C$84*INDEX('Monthly Data'!P:P,Calculations!$C$116+MOD(AS80,Calculations!$C$118))+Control!$C$7*Calculations!$C$85*INDEX('Monthly Data'!Q:Q,Calculations!$C$116+MOD(AS80,Calculations!$C$118))+(1-Control!$C$7*Calculations!$C$87)*INDEX('Monthly Data'!R:R,Calculations!$C$116+MOD(AS80,Calculations!$C$118))</f>
        <v>-2.6378232493851243E-2</v>
      </c>
      <c r="FJ80" s="86">
        <f ca="1">Control!$C$7*Calculations!$C$82*INDEX('Monthly Data'!N:N,Calculations!$C$116+MOD(AT80,Calculations!$C$118))+Control!$C$7*Calculations!$C$83*INDEX('Monthly Data'!O:O,Calculations!$C$116+MOD(AT80,Calculations!$C$118))+Control!$C$7*Calculations!$C$84*INDEX('Monthly Data'!P:P,Calculations!$C$116+MOD(AT80,Calculations!$C$118))+Control!$C$7*Calculations!$C$85*INDEX('Monthly Data'!Q:Q,Calculations!$C$116+MOD(AT80,Calculations!$C$118))+(1-Control!$C$7*Calculations!$C$87)*INDEX('Monthly Data'!R:R,Calculations!$C$116+MOD(AT80,Calculations!$C$118))</f>
        <v>1.1809891087585166E-2</v>
      </c>
      <c r="FK80" s="86">
        <f ca="1">Control!$C$7*Calculations!$C$82*INDEX('Monthly Data'!N:N,Calculations!$C$116+MOD(AU80,Calculations!$C$118))+Control!$C$7*Calculations!$C$83*INDEX('Monthly Data'!O:O,Calculations!$C$116+MOD(AU80,Calculations!$C$118))+Control!$C$7*Calculations!$C$84*INDEX('Monthly Data'!P:P,Calculations!$C$116+MOD(AU80,Calculations!$C$118))+Control!$C$7*Calculations!$C$85*INDEX('Monthly Data'!Q:Q,Calculations!$C$116+MOD(AU80,Calculations!$C$118))+(1-Control!$C$7*Calculations!$C$87)*INDEX('Monthly Data'!R:R,Calculations!$C$116+MOD(AU80,Calculations!$C$118))</f>
        <v>7.3538285850108537E-3</v>
      </c>
      <c r="FL80" s="86">
        <f ca="1">Control!$C$7*Calculations!$C$82*INDEX('Monthly Data'!N:N,Calculations!$C$116+MOD(AV80,Calculations!$C$118))+Control!$C$7*Calculations!$C$83*INDEX('Monthly Data'!O:O,Calculations!$C$116+MOD(AV80,Calculations!$C$118))+Control!$C$7*Calculations!$C$84*INDEX('Monthly Data'!P:P,Calculations!$C$116+MOD(AV80,Calculations!$C$118))+Control!$C$7*Calculations!$C$85*INDEX('Monthly Data'!Q:Q,Calculations!$C$116+MOD(AV80,Calculations!$C$118))+(1-Control!$C$7*Calculations!$C$87)*INDEX('Monthly Data'!R:R,Calculations!$C$116+MOD(AV80,Calculations!$C$118))</f>
        <v>-3.53368065312233E-2</v>
      </c>
      <c r="FM80" s="86">
        <f ca="1">Control!$C$7*Calculations!$C$82*INDEX('Monthly Data'!N:N,Calculations!$C$116+MOD(AW80,Calculations!$C$118))+Control!$C$7*Calculations!$C$83*INDEX('Monthly Data'!O:O,Calculations!$C$116+MOD(AW80,Calculations!$C$118))+Control!$C$7*Calculations!$C$84*INDEX('Monthly Data'!P:P,Calculations!$C$116+MOD(AW80,Calculations!$C$118))+Control!$C$7*Calculations!$C$85*INDEX('Monthly Data'!Q:Q,Calculations!$C$116+MOD(AW80,Calculations!$C$118))+(1-Control!$C$7*Calculations!$C$87)*INDEX('Monthly Data'!R:R,Calculations!$C$116+MOD(AW80,Calculations!$C$118))</f>
        <v>1.142101364887867E-2</v>
      </c>
      <c r="FN80" s="86">
        <f ca="1">Control!$C$7*Calculations!$C$82*INDEX('Monthly Data'!N:N,Calculations!$C$116+MOD(AX80,Calculations!$C$118))+Control!$C$7*Calculations!$C$83*INDEX('Monthly Data'!O:O,Calculations!$C$116+MOD(AX80,Calculations!$C$118))+Control!$C$7*Calculations!$C$84*INDEX('Monthly Data'!P:P,Calculations!$C$116+MOD(AX80,Calculations!$C$118))+Control!$C$7*Calculations!$C$85*INDEX('Monthly Data'!Q:Q,Calculations!$C$116+MOD(AX80,Calculations!$C$118))+(1-Control!$C$7*Calculations!$C$87)*INDEX('Monthly Data'!R:R,Calculations!$C$116+MOD(AX80,Calculations!$C$118))</f>
        <v>3.5231336013669103E-2</v>
      </c>
      <c r="FO80" s="86">
        <f ca="1">Control!$C$7*Calculations!$C$82*INDEX('Monthly Data'!N:N,Calculations!$C$116+MOD(AY80,Calculations!$C$118))+Control!$C$7*Calculations!$C$83*INDEX('Monthly Data'!O:O,Calculations!$C$116+MOD(AY80,Calculations!$C$118))+Control!$C$7*Calculations!$C$84*INDEX('Monthly Data'!P:P,Calculations!$C$116+MOD(AY80,Calculations!$C$118))+Control!$C$7*Calculations!$C$85*INDEX('Monthly Data'!Q:Q,Calculations!$C$116+MOD(AY80,Calculations!$C$118))+(1-Control!$C$7*Calculations!$C$87)*INDEX('Monthly Data'!R:R,Calculations!$C$116+MOD(AY80,Calculations!$C$118))</f>
        <v>6.4539397490030407E-3</v>
      </c>
      <c r="FP80" s="86">
        <f ca="1">Control!$C$7*Calculations!$C$82*INDEX('Monthly Data'!N:N,Calculations!$C$116+MOD(AZ80,Calculations!$C$118))+Control!$C$7*Calculations!$C$83*INDEX('Monthly Data'!O:O,Calculations!$C$116+MOD(AZ80,Calculations!$C$118))+Control!$C$7*Calculations!$C$84*INDEX('Monthly Data'!P:P,Calculations!$C$116+MOD(AZ80,Calculations!$C$118))+Control!$C$7*Calculations!$C$85*INDEX('Monthly Data'!Q:Q,Calculations!$C$116+MOD(AZ80,Calculations!$C$118))+(1-Control!$C$7*Calculations!$C$87)*INDEX('Monthly Data'!R:R,Calculations!$C$116+MOD(AZ80,Calculations!$C$118))</f>
        <v>8.3814116887657771E-3</v>
      </c>
      <c r="FQ80" s="86">
        <f ca="1">Control!$C$7*Calculations!$C$82*INDEX('Monthly Data'!N:N,Calculations!$C$116+MOD(BA80,Calculations!$C$118))+Control!$C$7*Calculations!$C$83*INDEX('Monthly Data'!O:O,Calculations!$C$116+MOD(BA80,Calculations!$C$118))+Control!$C$7*Calculations!$C$84*INDEX('Monthly Data'!P:P,Calculations!$C$116+MOD(BA80,Calculations!$C$118))+Control!$C$7*Calculations!$C$85*INDEX('Monthly Data'!Q:Q,Calculations!$C$116+MOD(BA80,Calculations!$C$118))+(1-Control!$C$7*Calculations!$C$87)*INDEX('Monthly Data'!R:R,Calculations!$C$116+MOD(BA80,Calculations!$C$118))</f>
        <v>1.2722494017511032E-2</v>
      </c>
      <c r="FR80" s="86">
        <f ca="1">Control!$C$7*Calculations!$C$82*INDEX('Monthly Data'!N:N,Calculations!$C$116+MOD(BB80,Calculations!$C$118))+Control!$C$7*Calculations!$C$83*INDEX('Monthly Data'!O:O,Calculations!$C$116+MOD(BB80,Calculations!$C$118))+Control!$C$7*Calculations!$C$84*INDEX('Monthly Data'!P:P,Calculations!$C$116+MOD(BB80,Calculations!$C$118))+Control!$C$7*Calculations!$C$85*INDEX('Monthly Data'!Q:Q,Calculations!$C$116+MOD(BB80,Calculations!$C$118))+(1-Control!$C$7*Calculations!$C$87)*INDEX('Monthly Data'!R:R,Calculations!$C$116+MOD(BB80,Calculations!$C$118))</f>
        <v>2.5790695379256122E-2</v>
      </c>
      <c r="FS80" s="86">
        <f ca="1">Control!$C$7*Calculations!$C$82*INDEX('Monthly Data'!N:N,Calculations!$C$116+MOD(BC80,Calculations!$C$118))+Control!$C$7*Calculations!$C$83*INDEX('Monthly Data'!O:O,Calculations!$C$116+MOD(BC80,Calculations!$C$118))+Control!$C$7*Calculations!$C$84*INDEX('Monthly Data'!P:P,Calculations!$C$116+MOD(BC80,Calculations!$C$118))+Control!$C$7*Calculations!$C$85*INDEX('Monthly Data'!Q:Q,Calculations!$C$116+MOD(BC80,Calculations!$C$118))+(1-Control!$C$7*Calculations!$C$87)*INDEX('Monthly Data'!R:R,Calculations!$C$116+MOD(BC80,Calculations!$C$118))</f>
        <v>-6.1115617667135171E-2</v>
      </c>
      <c r="FT80" s="86">
        <f ca="1">Control!$C$7*Calculations!$C$82*INDEX('Monthly Data'!N:N,Calculations!$C$116+MOD(BD80,Calculations!$C$118))+Control!$C$7*Calculations!$C$83*INDEX('Monthly Data'!O:O,Calculations!$C$116+MOD(BD80,Calculations!$C$118))+Control!$C$7*Calculations!$C$84*INDEX('Monthly Data'!P:P,Calculations!$C$116+MOD(BD80,Calculations!$C$118))+Control!$C$7*Calculations!$C$85*INDEX('Monthly Data'!Q:Q,Calculations!$C$116+MOD(BD80,Calculations!$C$118))+(1-Control!$C$7*Calculations!$C$87)*INDEX('Monthly Data'!R:R,Calculations!$C$116+MOD(BD80,Calculations!$C$118))</f>
        <v>-2.4571433440223247E-2</v>
      </c>
      <c r="FU80" s="86">
        <f ca="1">Control!$C$7*Calculations!$C$82*INDEX('Monthly Data'!N:N,Calculations!$C$116+MOD(BE80,Calculations!$C$118))+Control!$C$7*Calculations!$C$83*INDEX('Monthly Data'!O:O,Calculations!$C$116+MOD(BE80,Calculations!$C$118))+Control!$C$7*Calculations!$C$84*INDEX('Monthly Data'!P:P,Calculations!$C$116+MOD(BE80,Calculations!$C$118))+Control!$C$7*Calculations!$C$85*INDEX('Monthly Data'!Q:Q,Calculations!$C$116+MOD(BE80,Calculations!$C$118))+(1-Control!$C$7*Calculations!$C$87)*INDEX('Monthly Data'!R:R,Calculations!$C$116+MOD(BE80,Calculations!$C$118))</f>
        <v>-1.0485101266941802E-2</v>
      </c>
      <c r="FV80" s="86">
        <f ca="1">Control!$C$7*Calculations!$C$82*INDEX('Monthly Data'!N:N,Calculations!$C$116+MOD(BF80,Calculations!$C$118))+Control!$C$7*Calculations!$C$83*INDEX('Monthly Data'!O:O,Calculations!$C$116+MOD(BF80,Calculations!$C$118))+Control!$C$7*Calculations!$C$84*INDEX('Monthly Data'!P:P,Calculations!$C$116+MOD(BF80,Calculations!$C$118))+Control!$C$7*Calculations!$C$85*INDEX('Monthly Data'!Q:Q,Calculations!$C$116+MOD(BF80,Calculations!$C$118))+(1-Control!$C$7*Calculations!$C$87)*INDEX('Monthly Data'!R:R,Calculations!$C$116+MOD(BF80,Calculations!$C$118))</f>
        <v>3.6332715283247441E-2</v>
      </c>
      <c r="FW80" s="86">
        <f ca="1">Control!$C$7*Calculations!$C$82*INDEX('Monthly Data'!N:N,Calculations!$C$116+MOD(BG80,Calculations!$C$118))+Control!$C$7*Calculations!$C$83*INDEX('Monthly Data'!O:O,Calculations!$C$116+MOD(BG80,Calculations!$C$118))+Control!$C$7*Calculations!$C$84*INDEX('Monthly Data'!P:P,Calculations!$C$116+MOD(BG80,Calculations!$C$118))+Control!$C$7*Calculations!$C$85*INDEX('Monthly Data'!Q:Q,Calculations!$C$116+MOD(BG80,Calculations!$C$118))+(1-Control!$C$7*Calculations!$C$87)*INDEX('Monthly Data'!R:R,Calculations!$C$116+MOD(BG80,Calculations!$C$118))</f>
        <v>3.4808428836917149E-3</v>
      </c>
      <c r="FX80" s="86">
        <f ca="1">Control!$C$7*Calculations!$C$82*INDEX('Monthly Data'!N:N,Calculations!$C$116+MOD(BH80,Calculations!$C$118))+Control!$C$7*Calculations!$C$83*INDEX('Monthly Data'!O:O,Calculations!$C$116+MOD(BH80,Calculations!$C$118))+Control!$C$7*Calculations!$C$84*INDEX('Monthly Data'!P:P,Calculations!$C$116+MOD(BH80,Calculations!$C$118))+Control!$C$7*Calculations!$C$85*INDEX('Monthly Data'!Q:Q,Calculations!$C$116+MOD(BH80,Calculations!$C$118))+(1-Control!$C$7*Calculations!$C$87)*INDEX('Monthly Data'!R:R,Calculations!$C$116+MOD(BH80,Calculations!$C$118))</f>
        <v>1.2435425892067014E-2</v>
      </c>
      <c r="FY80" s="86">
        <f ca="1">Control!$C$7*Calculations!$C$82*INDEX('Monthly Data'!N:N,Calculations!$C$116+MOD(BI80,Calculations!$C$118))+Control!$C$7*Calculations!$C$83*INDEX('Monthly Data'!O:O,Calculations!$C$116+MOD(BI80,Calculations!$C$118))+Control!$C$7*Calculations!$C$84*INDEX('Monthly Data'!P:P,Calculations!$C$116+MOD(BI80,Calculations!$C$118))+Control!$C$7*Calculations!$C$85*INDEX('Monthly Data'!Q:Q,Calculations!$C$116+MOD(BI80,Calculations!$C$118))+(1-Control!$C$7*Calculations!$C$87)*INDEX('Monthly Data'!R:R,Calculations!$C$116+MOD(BI80,Calculations!$C$118))</f>
        <v>9.9793409618087695E-3</v>
      </c>
      <c r="FZ80" s="86">
        <f ca="1">Control!$C$7*Calculations!$C$82*INDEX('Monthly Data'!N:N,Calculations!$C$116+MOD(BJ80,Calculations!$C$118))+Control!$C$7*Calculations!$C$83*INDEX('Monthly Data'!O:O,Calculations!$C$116+MOD(BJ80,Calculations!$C$118))+Control!$C$7*Calculations!$C$84*INDEX('Monthly Data'!P:P,Calculations!$C$116+MOD(BJ80,Calculations!$C$118))+Control!$C$7*Calculations!$C$85*INDEX('Monthly Data'!Q:Q,Calculations!$C$116+MOD(BJ80,Calculations!$C$118))+(1-Control!$C$7*Calculations!$C$87)*INDEX('Monthly Data'!R:R,Calculations!$C$116+MOD(BJ80,Calculations!$C$118))</f>
        <v>-4.0413381192162513E-2</v>
      </c>
      <c r="GA80" s="86">
        <f ca="1">Control!$C$7*Calculations!$C$82*INDEX('Monthly Data'!N:N,Calculations!$C$116+MOD(BK80,Calculations!$C$118))+Control!$C$7*Calculations!$C$83*INDEX('Monthly Data'!O:O,Calculations!$C$116+MOD(BK80,Calculations!$C$118))+Control!$C$7*Calculations!$C$84*INDEX('Monthly Data'!P:P,Calculations!$C$116+MOD(BK80,Calculations!$C$118))+Control!$C$7*Calculations!$C$85*INDEX('Monthly Data'!Q:Q,Calculations!$C$116+MOD(BK80,Calculations!$C$118))+(1-Control!$C$7*Calculations!$C$87)*INDEX('Monthly Data'!R:R,Calculations!$C$116+MOD(BK80,Calculations!$C$118))</f>
        <v>3.5231336013669103E-2</v>
      </c>
      <c r="GB80" s="86">
        <f ca="1">Control!$C$7*Calculations!$C$82*INDEX('Monthly Data'!N:N,Calculations!$C$116+MOD(BL80,Calculations!$C$118))+Control!$C$7*Calculations!$C$83*INDEX('Monthly Data'!O:O,Calculations!$C$116+MOD(BL80,Calculations!$C$118))+Control!$C$7*Calculations!$C$84*INDEX('Monthly Data'!P:P,Calculations!$C$116+MOD(BL80,Calculations!$C$118))+Control!$C$7*Calculations!$C$85*INDEX('Monthly Data'!Q:Q,Calculations!$C$116+MOD(BL80,Calculations!$C$118))+(1-Control!$C$7*Calculations!$C$87)*INDEX('Monthly Data'!R:R,Calculations!$C$116+MOD(BL80,Calculations!$C$118))</f>
        <v>1.0627294914941248E-2</v>
      </c>
      <c r="GC80" s="86">
        <f ca="1">Control!$C$7*Calculations!$C$82*INDEX('Monthly Data'!N:N,Calculations!$C$116+MOD(BM80,Calculations!$C$118))+Control!$C$7*Calculations!$C$83*INDEX('Monthly Data'!O:O,Calculations!$C$116+MOD(BM80,Calculations!$C$118))+Control!$C$7*Calculations!$C$84*INDEX('Monthly Data'!P:P,Calculations!$C$116+MOD(BM80,Calculations!$C$118))+Control!$C$7*Calculations!$C$85*INDEX('Monthly Data'!Q:Q,Calculations!$C$116+MOD(BM80,Calculations!$C$118))+(1-Control!$C$7*Calculations!$C$87)*INDEX('Monthly Data'!R:R,Calculations!$C$116+MOD(BM80,Calculations!$C$118))</f>
        <v>2.4842166689046628E-2</v>
      </c>
      <c r="GD80" s="86">
        <f ca="1">Control!$C$7*Calculations!$C$82*INDEX('Monthly Data'!N:N,Calculations!$C$116+MOD(BN80,Calculations!$C$118))+Control!$C$7*Calculations!$C$83*INDEX('Monthly Data'!O:O,Calculations!$C$116+MOD(BN80,Calculations!$C$118))+Control!$C$7*Calculations!$C$84*INDEX('Monthly Data'!P:P,Calculations!$C$116+MOD(BN80,Calculations!$C$118))+Control!$C$7*Calculations!$C$85*INDEX('Monthly Data'!Q:Q,Calculations!$C$116+MOD(BN80,Calculations!$C$118))+(1-Control!$C$7*Calculations!$C$87)*INDEX('Monthly Data'!R:R,Calculations!$C$116+MOD(BN80,Calculations!$C$118))</f>
        <v>6.3250222980707482E-3</v>
      </c>
      <c r="GE80" s="86">
        <f ca="1">Control!$C$7*Calculations!$C$82*INDEX('Monthly Data'!N:N,Calculations!$C$116+MOD(BO80,Calculations!$C$118))+Control!$C$7*Calculations!$C$83*INDEX('Monthly Data'!O:O,Calculations!$C$116+MOD(BO80,Calculations!$C$118))+Control!$C$7*Calculations!$C$84*INDEX('Monthly Data'!P:P,Calculations!$C$116+MOD(BO80,Calculations!$C$118))+Control!$C$7*Calculations!$C$85*INDEX('Monthly Data'!Q:Q,Calculations!$C$116+MOD(BO80,Calculations!$C$118))+(1-Control!$C$7*Calculations!$C$87)*INDEX('Monthly Data'!R:R,Calculations!$C$116+MOD(BO80,Calculations!$C$118))</f>
        <v>1.1786765492207996E-2</v>
      </c>
      <c r="GF80" s="86">
        <f ca="1">Control!$C$7*Calculations!$C$82*INDEX('Monthly Data'!N:N,Calculations!$C$116+MOD(BP80,Calculations!$C$118))+Control!$C$7*Calculations!$C$83*INDEX('Monthly Data'!O:O,Calculations!$C$116+MOD(BP80,Calculations!$C$118))+Control!$C$7*Calculations!$C$84*INDEX('Monthly Data'!P:P,Calculations!$C$116+MOD(BP80,Calculations!$C$118))+Control!$C$7*Calculations!$C$85*INDEX('Monthly Data'!Q:Q,Calculations!$C$116+MOD(BP80,Calculations!$C$118))+(1-Control!$C$7*Calculations!$C$87)*INDEX('Monthly Data'!R:R,Calculations!$C$116+MOD(BP80,Calculations!$C$118))</f>
        <v>-1.0485101266941802E-2</v>
      </c>
      <c r="GG80" s="86">
        <f ca="1">Control!$C$7*Calculations!$C$82*INDEX('Monthly Data'!N:N,Calculations!$C$116+MOD(BQ80,Calculations!$C$118))+Control!$C$7*Calculations!$C$83*INDEX('Monthly Data'!O:O,Calculations!$C$116+MOD(BQ80,Calculations!$C$118))+Control!$C$7*Calculations!$C$84*INDEX('Monthly Data'!P:P,Calculations!$C$116+MOD(BQ80,Calculations!$C$118))+Control!$C$7*Calculations!$C$85*INDEX('Monthly Data'!Q:Q,Calculations!$C$116+MOD(BQ80,Calculations!$C$118))+(1-Control!$C$7*Calculations!$C$87)*INDEX('Monthly Data'!R:R,Calculations!$C$116+MOD(BQ80,Calculations!$C$118))</f>
        <v>8.3814116887657771E-3</v>
      </c>
      <c r="GH80" s="86">
        <f ca="1">Control!$C$7*Calculations!$C$82*INDEX('Monthly Data'!N:N,Calculations!$C$116+MOD(BR80,Calculations!$C$118))+Control!$C$7*Calculations!$C$83*INDEX('Monthly Data'!O:O,Calculations!$C$116+MOD(BR80,Calculations!$C$118))+Control!$C$7*Calculations!$C$84*INDEX('Monthly Data'!P:P,Calculations!$C$116+MOD(BR80,Calculations!$C$118))+Control!$C$7*Calculations!$C$85*INDEX('Monthly Data'!Q:Q,Calculations!$C$116+MOD(BR80,Calculations!$C$118))+(1-Control!$C$7*Calculations!$C$87)*INDEX('Monthly Data'!R:R,Calculations!$C$116+MOD(BR80,Calculations!$C$118))</f>
        <v>7.9764341593600071E-3</v>
      </c>
      <c r="GI80" s="86">
        <f ca="1">Control!$C$7*Calculations!$C$82*INDEX('Monthly Data'!N:N,Calculations!$C$116+MOD(BS80,Calculations!$C$118))+Control!$C$7*Calculations!$C$83*INDEX('Monthly Data'!O:O,Calculations!$C$116+MOD(BS80,Calculations!$C$118))+Control!$C$7*Calculations!$C$84*INDEX('Monthly Data'!P:P,Calculations!$C$116+MOD(BS80,Calculations!$C$118))+Control!$C$7*Calculations!$C$85*INDEX('Monthly Data'!Q:Q,Calculations!$C$116+MOD(BS80,Calculations!$C$118))+(1-Control!$C$7*Calculations!$C$87)*INDEX('Monthly Data'!R:R,Calculations!$C$116+MOD(BS80,Calculations!$C$118))</f>
        <v>-2.4571433440223247E-2</v>
      </c>
      <c r="GJ80" s="86">
        <f ca="1">Control!$C$7*Calculations!$C$82*INDEX('Monthly Data'!N:N,Calculations!$C$116+MOD(BT80,Calculations!$C$118))+Control!$C$7*Calculations!$C$83*INDEX('Monthly Data'!O:O,Calculations!$C$116+MOD(BT80,Calculations!$C$118))+Control!$C$7*Calculations!$C$84*INDEX('Monthly Data'!P:P,Calculations!$C$116+MOD(BT80,Calculations!$C$118))+Control!$C$7*Calculations!$C$85*INDEX('Monthly Data'!Q:Q,Calculations!$C$116+MOD(BT80,Calculations!$C$118))+(1-Control!$C$7*Calculations!$C$87)*INDEX('Monthly Data'!R:R,Calculations!$C$116+MOD(BT80,Calculations!$C$118))</f>
        <v>3.8809817903524786E-2</v>
      </c>
      <c r="GK80" s="86">
        <f ca="1">Control!$C$7*Calculations!$C$82*INDEX('Monthly Data'!N:N,Calculations!$C$116+MOD(BU80,Calculations!$C$118))+Control!$C$7*Calculations!$C$83*INDEX('Monthly Data'!O:O,Calculations!$C$116+MOD(BU80,Calculations!$C$118))+Control!$C$7*Calculations!$C$84*INDEX('Monthly Data'!P:P,Calculations!$C$116+MOD(BU80,Calculations!$C$118))+Control!$C$7*Calculations!$C$85*INDEX('Monthly Data'!Q:Q,Calculations!$C$116+MOD(BU80,Calculations!$C$118))+(1-Control!$C$7*Calculations!$C$87)*INDEX('Monthly Data'!R:R,Calculations!$C$116+MOD(BU80,Calculations!$C$118))</f>
        <v>-2.072517756005474E-2</v>
      </c>
      <c r="GL80" s="86">
        <f ca="1">Control!$C$7*Calculations!$C$82*INDEX('Monthly Data'!N:N,Calculations!$C$116+MOD(BV80,Calculations!$C$118))+Control!$C$7*Calculations!$C$83*INDEX('Monthly Data'!O:O,Calculations!$C$116+MOD(BV80,Calculations!$C$118))+Control!$C$7*Calculations!$C$84*INDEX('Monthly Data'!P:P,Calculations!$C$116+MOD(BV80,Calculations!$C$118))+Control!$C$7*Calculations!$C$85*INDEX('Monthly Data'!Q:Q,Calculations!$C$116+MOD(BV80,Calculations!$C$118))+(1-Control!$C$7*Calculations!$C$87)*INDEX('Monthly Data'!R:R,Calculations!$C$116+MOD(BV80,Calculations!$C$118))</f>
        <v>1.50127906355989E-2</v>
      </c>
      <c r="GM80" s="86">
        <f ca="1">Control!$C$7*Calculations!$C$82*INDEX('Monthly Data'!N:N,Calculations!$C$116+MOD(BW80,Calculations!$C$118))+Control!$C$7*Calculations!$C$83*INDEX('Monthly Data'!O:O,Calculations!$C$116+MOD(BW80,Calculations!$C$118))+Control!$C$7*Calculations!$C$84*INDEX('Monthly Data'!P:P,Calculations!$C$116+MOD(BW80,Calculations!$C$118))+Control!$C$7*Calculations!$C$85*INDEX('Monthly Data'!Q:Q,Calculations!$C$116+MOD(BW80,Calculations!$C$118))+(1-Control!$C$7*Calculations!$C$87)*INDEX('Monthly Data'!R:R,Calculations!$C$116+MOD(BW80,Calculations!$C$118))</f>
        <v>2.1918137743539623E-2</v>
      </c>
      <c r="GN80" s="86">
        <f ca="1">Control!$C$7*Calculations!$C$82*INDEX('Monthly Data'!N:N,Calculations!$C$116+MOD(BX80,Calculations!$C$118))+Control!$C$7*Calculations!$C$83*INDEX('Monthly Data'!O:O,Calculations!$C$116+MOD(BX80,Calculations!$C$118))+Control!$C$7*Calculations!$C$84*INDEX('Monthly Data'!P:P,Calculations!$C$116+MOD(BX80,Calculations!$C$118))+Control!$C$7*Calculations!$C$85*INDEX('Monthly Data'!Q:Q,Calculations!$C$116+MOD(BX80,Calculations!$C$118))+(1-Control!$C$7*Calculations!$C$87)*INDEX('Monthly Data'!R:R,Calculations!$C$116+MOD(BX80,Calculations!$C$118))</f>
        <v>3.1011313347584085E-2</v>
      </c>
      <c r="GO80" s="86">
        <f ca="1">Control!$C$7*Calculations!$C$82*INDEX('Monthly Data'!N:N,Calculations!$C$116+MOD(BY80,Calculations!$C$118))+Control!$C$7*Calculations!$C$83*INDEX('Monthly Data'!O:O,Calculations!$C$116+MOD(BY80,Calculations!$C$118))+Control!$C$7*Calculations!$C$84*INDEX('Monthly Data'!P:P,Calculations!$C$116+MOD(BY80,Calculations!$C$118))+Control!$C$7*Calculations!$C$85*INDEX('Monthly Data'!Q:Q,Calculations!$C$116+MOD(BY80,Calculations!$C$118))+(1-Control!$C$7*Calculations!$C$87)*INDEX('Monthly Data'!R:R,Calculations!$C$116+MOD(BY80,Calculations!$C$118))</f>
        <v>-2.4571433440223247E-2</v>
      </c>
      <c r="GP80" s="86">
        <f ca="1">Control!$C$7*Calculations!$C$82*INDEX('Monthly Data'!N:N,Calculations!$C$116+MOD(BZ80,Calculations!$C$118))+Control!$C$7*Calculations!$C$83*INDEX('Monthly Data'!O:O,Calculations!$C$116+MOD(BZ80,Calculations!$C$118))+Control!$C$7*Calculations!$C$84*INDEX('Monthly Data'!P:P,Calculations!$C$116+MOD(BZ80,Calculations!$C$118))+Control!$C$7*Calculations!$C$85*INDEX('Monthly Data'!Q:Q,Calculations!$C$116+MOD(BZ80,Calculations!$C$118))+(1-Control!$C$7*Calculations!$C$87)*INDEX('Monthly Data'!R:R,Calculations!$C$116+MOD(BZ80,Calculations!$C$118))</f>
        <v>-1.6546126717384396E-2</v>
      </c>
      <c r="GQ80" s="86">
        <f ca="1">Control!$C$7*Calculations!$C$82*INDEX('Monthly Data'!N:N,Calculations!$C$116+MOD(CA80,Calculations!$C$118))+Control!$C$7*Calculations!$C$83*INDEX('Monthly Data'!O:O,Calculations!$C$116+MOD(CA80,Calculations!$C$118))+Control!$C$7*Calculations!$C$84*INDEX('Monthly Data'!P:P,Calculations!$C$116+MOD(CA80,Calculations!$C$118))+Control!$C$7*Calculations!$C$85*INDEX('Monthly Data'!Q:Q,Calculations!$C$116+MOD(CA80,Calculations!$C$118))+(1-Control!$C$7*Calculations!$C$87)*INDEX('Monthly Data'!R:R,Calculations!$C$116+MOD(CA80,Calculations!$C$118))</f>
        <v>1.0627294914941248E-2</v>
      </c>
      <c r="GR80" s="86">
        <f ca="1">Control!$C$7*Calculations!$C$82*INDEX('Monthly Data'!N:N,Calculations!$C$116+MOD(CB80,Calculations!$C$118))+Control!$C$7*Calculations!$C$83*INDEX('Monthly Data'!O:O,Calculations!$C$116+MOD(CB80,Calculations!$C$118))+Control!$C$7*Calculations!$C$84*INDEX('Monthly Data'!P:P,Calculations!$C$116+MOD(CB80,Calculations!$C$118))+Control!$C$7*Calculations!$C$85*INDEX('Monthly Data'!Q:Q,Calculations!$C$116+MOD(CB80,Calculations!$C$118))+(1-Control!$C$7*Calculations!$C$87)*INDEX('Monthly Data'!R:R,Calculations!$C$116+MOD(CB80,Calculations!$C$118))</f>
        <v>-7.5539743260223157E-3</v>
      </c>
      <c r="GS80" s="86">
        <f ca="1">Control!$C$7*Calculations!$C$82*INDEX('Monthly Data'!N:N,Calculations!$C$116+MOD(CC80,Calculations!$C$118))+Control!$C$7*Calculations!$C$83*INDEX('Monthly Data'!O:O,Calculations!$C$116+MOD(CC80,Calculations!$C$118))+Control!$C$7*Calculations!$C$84*INDEX('Monthly Data'!P:P,Calculations!$C$116+MOD(CC80,Calculations!$C$118))+Control!$C$7*Calculations!$C$85*INDEX('Monthly Data'!Q:Q,Calculations!$C$116+MOD(CC80,Calculations!$C$118))+(1-Control!$C$7*Calculations!$C$87)*INDEX('Monthly Data'!R:R,Calculations!$C$116+MOD(CC80,Calculations!$C$118))</f>
        <v>3.7118215575026904E-2</v>
      </c>
      <c r="GT80" s="86">
        <f ca="1">Control!$C$7*Calculations!$C$82*INDEX('Monthly Data'!N:N,Calculations!$C$116+MOD(CD80,Calculations!$C$118))+Control!$C$7*Calculations!$C$83*INDEX('Monthly Data'!O:O,Calculations!$C$116+MOD(CD80,Calculations!$C$118))+Control!$C$7*Calculations!$C$84*INDEX('Monthly Data'!P:P,Calculations!$C$116+MOD(CD80,Calculations!$C$118))+Control!$C$7*Calculations!$C$85*INDEX('Monthly Data'!Q:Q,Calculations!$C$116+MOD(CD80,Calculations!$C$118))+(1-Control!$C$7*Calculations!$C$87)*INDEX('Monthly Data'!R:R,Calculations!$C$116+MOD(CD80,Calculations!$C$118))</f>
        <v>-9.5555592256394619E-3</v>
      </c>
      <c r="GU80" s="86">
        <f ca="1">Control!$C$7*Calculations!$C$82*INDEX('Monthly Data'!N:N,Calculations!$C$116+MOD(CE80,Calculations!$C$118))+Control!$C$7*Calculations!$C$83*INDEX('Monthly Data'!O:O,Calculations!$C$116+MOD(CE80,Calculations!$C$118))+Control!$C$7*Calculations!$C$84*INDEX('Monthly Data'!P:P,Calculations!$C$116+MOD(CE80,Calculations!$C$118))+Control!$C$7*Calculations!$C$85*INDEX('Monthly Data'!Q:Q,Calculations!$C$116+MOD(CE80,Calculations!$C$118))+(1-Control!$C$7*Calculations!$C$87)*INDEX('Monthly Data'!R:R,Calculations!$C$116+MOD(CE80,Calculations!$C$118))</f>
        <v>2.4470405846852006E-3</v>
      </c>
      <c r="GV80" s="86">
        <f ca="1">Control!$C$7*Calculations!$C$82*INDEX('Monthly Data'!N:N,Calculations!$C$116+MOD(CF80,Calculations!$C$118))+Control!$C$7*Calculations!$C$83*INDEX('Monthly Data'!O:O,Calculations!$C$116+MOD(CF80,Calculations!$C$118))+Control!$C$7*Calculations!$C$84*INDEX('Monthly Data'!P:P,Calculations!$C$116+MOD(CF80,Calculations!$C$118))+Control!$C$7*Calculations!$C$85*INDEX('Monthly Data'!Q:Q,Calculations!$C$116+MOD(CF80,Calculations!$C$118))+(1-Control!$C$7*Calculations!$C$87)*INDEX('Monthly Data'!R:R,Calculations!$C$116+MOD(CF80,Calculations!$C$118))</f>
        <v>1.2954540023127663E-2</v>
      </c>
      <c r="GW80" s="86">
        <f ca="1">Control!$C$7*Calculations!$C$82*INDEX('Monthly Data'!N:N,Calculations!$C$116+MOD(CG80,Calculations!$C$118))+Control!$C$7*Calculations!$C$83*INDEX('Monthly Data'!O:O,Calculations!$C$116+MOD(CG80,Calculations!$C$118))+Control!$C$7*Calculations!$C$84*INDEX('Monthly Data'!P:P,Calculations!$C$116+MOD(CG80,Calculations!$C$118))+Control!$C$7*Calculations!$C$85*INDEX('Monthly Data'!Q:Q,Calculations!$C$116+MOD(CG80,Calculations!$C$118))+(1-Control!$C$7*Calculations!$C$87)*INDEX('Monthly Data'!R:R,Calculations!$C$116+MOD(CG80,Calculations!$C$118))</f>
        <v>2.4470405846852006E-3</v>
      </c>
      <c r="GX80" s="86">
        <f ca="1">Control!$C$7*Calculations!$C$82*INDEX('Monthly Data'!N:N,Calculations!$C$116+MOD(CH80,Calculations!$C$118))+Control!$C$7*Calculations!$C$83*INDEX('Monthly Data'!O:O,Calculations!$C$116+MOD(CH80,Calculations!$C$118))+Control!$C$7*Calculations!$C$84*INDEX('Monthly Data'!P:P,Calculations!$C$116+MOD(CH80,Calculations!$C$118))+Control!$C$7*Calculations!$C$85*INDEX('Monthly Data'!Q:Q,Calculations!$C$116+MOD(CH80,Calculations!$C$118))+(1-Control!$C$7*Calculations!$C$87)*INDEX('Monthly Data'!R:R,Calculations!$C$116+MOD(CH80,Calculations!$C$118))</f>
        <v>4.4327772793586687E-3</v>
      </c>
      <c r="GY80" s="86">
        <f ca="1">Control!$C$7*Calculations!$C$82*INDEX('Monthly Data'!N:N,Calculations!$C$116+MOD(CI80,Calculations!$C$118))+Control!$C$7*Calculations!$C$83*INDEX('Monthly Data'!O:O,Calculations!$C$116+MOD(CI80,Calculations!$C$118))+Control!$C$7*Calculations!$C$84*INDEX('Monthly Data'!P:P,Calculations!$C$116+MOD(CI80,Calculations!$C$118))+Control!$C$7*Calculations!$C$85*INDEX('Monthly Data'!Q:Q,Calculations!$C$116+MOD(CI80,Calculations!$C$118))+(1-Control!$C$7*Calculations!$C$87)*INDEX('Monthly Data'!R:R,Calculations!$C$116+MOD(CI80,Calculations!$C$118))</f>
        <v>3.1011313347584085E-2</v>
      </c>
      <c r="GZ80" s="86">
        <f ca="1">Control!$C$7*Calculations!$C$82*INDEX('Monthly Data'!N:N,Calculations!$C$116+MOD(CJ80,Calculations!$C$118))+Control!$C$7*Calculations!$C$83*INDEX('Monthly Data'!O:O,Calculations!$C$116+MOD(CJ80,Calculations!$C$118))+Control!$C$7*Calculations!$C$84*INDEX('Monthly Data'!P:P,Calculations!$C$116+MOD(CJ80,Calculations!$C$118))+Control!$C$7*Calculations!$C$85*INDEX('Monthly Data'!Q:Q,Calculations!$C$116+MOD(CJ80,Calculations!$C$118))+(1-Control!$C$7*Calculations!$C$87)*INDEX('Monthly Data'!R:R,Calculations!$C$116+MOD(CJ80,Calculations!$C$118))</f>
        <v>1.5115046179922851E-2</v>
      </c>
      <c r="HA80" s="86">
        <f ca="1">Control!$C$7*Calculations!$C$82*INDEX('Monthly Data'!N:N,Calculations!$C$116+MOD(CK80,Calculations!$C$118))+Control!$C$7*Calculations!$C$83*INDEX('Monthly Data'!O:O,Calculations!$C$116+MOD(CK80,Calculations!$C$118))+Control!$C$7*Calculations!$C$84*INDEX('Monthly Data'!P:P,Calculations!$C$116+MOD(CK80,Calculations!$C$118))+Control!$C$7*Calculations!$C$85*INDEX('Monthly Data'!Q:Q,Calculations!$C$116+MOD(CK80,Calculations!$C$118))+(1-Control!$C$7*Calculations!$C$87)*INDEX('Monthly Data'!R:R,Calculations!$C$116+MOD(CK80,Calculations!$C$118))</f>
        <v>3.127051071655923E-3</v>
      </c>
      <c r="HB80" s="86">
        <f ca="1">Control!$C$7*Calculations!$C$82*INDEX('Monthly Data'!N:N,Calculations!$C$116+MOD(CL80,Calculations!$C$118))+Control!$C$7*Calculations!$C$83*INDEX('Monthly Data'!O:O,Calculations!$C$116+MOD(CL80,Calculations!$C$118))+Control!$C$7*Calculations!$C$84*INDEX('Monthly Data'!P:P,Calculations!$C$116+MOD(CL80,Calculations!$C$118))+Control!$C$7*Calculations!$C$85*INDEX('Monthly Data'!Q:Q,Calculations!$C$116+MOD(CL80,Calculations!$C$118))+(1-Control!$C$7*Calculations!$C$87)*INDEX('Monthly Data'!R:R,Calculations!$C$116+MOD(CL80,Calculations!$C$118))</f>
        <v>4.2795950888382334E-3</v>
      </c>
      <c r="HC80" s="86">
        <f ca="1">Control!$C$7*Calculations!$C$82*INDEX('Monthly Data'!N:N,Calculations!$C$116+MOD(CM80,Calculations!$C$118))+Control!$C$7*Calculations!$C$83*INDEX('Monthly Data'!O:O,Calculations!$C$116+MOD(CM80,Calculations!$C$118))+Control!$C$7*Calculations!$C$84*INDEX('Monthly Data'!P:P,Calculations!$C$116+MOD(CM80,Calculations!$C$118))+Control!$C$7*Calculations!$C$85*INDEX('Monthly Data'!Q:Q,Calculations!$C$116+MOD(CM80,Calculations!$C$118))+(1-Control!$C$7*Calculations!$C$87)*INDEX('Monthly Data'!R:R,Calculations!$C$116+MOD(CM80,Calculations!$C$118))</f>
        <v>-9.839093431862074E-3</v>
      </c>
      <c r="HD80" s="86">
        <f ca="1">Control!$C$7*Calculations!$C$82*INDEX('Monthly Data'!N:N,Calculations!$C$116+MOD(CN80,Calculations!$C$118))+Control!$C$7*Calculations!$C$83*INDEX('Monthly Data'!O:O,Calculations!$C$116+MOD(CN80,Calculations!$C$118))+Control!$C$7*Calculations!$C$84*INDEX('Monthly Data'!P:P,Calculations!$C$116+MOD(CN80,Calculations!$C$118))+Control!$C$7*Calculations!$C$85*INDEX('Monthly Data'!Q:Q,Calculations!$C$116+MOD(CN80,Calculations!$C$118))+(1-Control!$C$7*Calculations!$C$87)*INDEX('Monthly Data'!R:R,Calculations!$C$116+MOD(CN80,Calculations!$C$118))</f>
        <v>2.4470405846852006E-3</v>
      </c>
      <c r="HE80" s="86">
        <f ca="1">Control!$C$7*Calculations!$C$82*INDEX('Monthly Data'!N:N,Calculations!$C$116+MOD(CO80,Calculations!$C$118))+Control!$C$7*Calculations!$C$83*INDEX('Monthly Data'!O:O,Calculations!$C$116+MOD(CO80,Calculations!$C$118))+Control!$C$7*Calculations!$C$84*INDEX('Monthly Data'!P:P,Calculations!$C$116+MOD(CO80,Calculations!$C$118))+Control!$C$7*Calculations!$C$85*INDEX('Monthly Data'!Q:Q,Calculations!$C$116+MOD(CO80,Calculations!$C$118))+(1-Control!$C$7*Calculations!$C$87)*INDEX('Monthly Data'!R:R,Calculations!$C$116+MOD(CO80,Calculations!$C$118))</f>
        <v>1.7831091590102856E-2</v>
      </c>
      <c r="HF80" s="86">
        <f ca="1">Control!$C$7*Calculations!$C$82*INDEX('Monthly Data'!N:N,Calculations!$C$116+MOD(CP80,Calculations!$C$118))+Control!$C$7*Calculations!$C$83*INDEX('Monthly Data'!O:O,Calculations!$C$116+MOD(CP80,Calculations!$C$118))+Control!$C$7*Calculations!$C$84*INDEX('Monthly Data'!P:P,Calculations!$C$116+MOD(CP80,Calculations!$C$118))+Control!$C$7*Calculations!$C$85*INDEX('Monthly Data'!Q:Q,Calculations!$C$116+MOD(CP80,Calculations!$C$118))+(1-Control!$C$7*Calculations!$C$87)*INDEX('Monthly Data'!R:R,Calculations!$C$116+MOD(CP80,Calculations!$C$118))</f>
        <v>-4.0413381192162513E-2</v>
      </c>
      <c r="HG80" s="86">
        <f ca="1">Control!$C$7*Calculations!$C$82*INDEX('Monthly Data'!N:N,Calculations!$C$116+MOD(CQ80,Calculations!$C$118))+Control!$C$7*Calculations!$C$83*INDEX('Monthly Data'!O:O,Calculations!$C$116+MOD(CQ80,Calculations!$C$118))+Control!$C$7*Calculations!$C$84*INDEX('Monthly Data'!P:P,Calculations!$C$116+MOD(CQ80,Calculations!$C$118))+Control!$C$7*Calculations!$C$85*INDEX('Monthly Data'!Q:Q,Calculations!$C$116+MOD(CQ80,Calculations!$C$118))+(1-Control!$C$7*Calculations!$C$87)*INDEX('Monthly Data'!R:R,Calculations!$C$116+MOD(CQ80,Calculations!$C$118))</f>
        <v>1.7484305259657981E-2</v>
      </c>
      <c r="HH80" s="86">
        <f ca="1">Control!$C$7*Calculations!$C$82*INDEX('Monthly Data'!N:N,Calculations!$C$116+MOD(CR80,Calculations!$C$118))+Control!$C$7*Calculations!$C$83*INDEX('Monthly Data'!O:O,Calculations!$C$116+MOD(CR80,Calculations!$C$118))+Control!$C$7*Calculations!$C$84*INDEX('Monthly Data'!P:P,Calculations!$C$116+MOD(CR80,Calculations!$C$118))+Control!$C$7*Calculations!$C$85*INDEX('Monthly Data'!Q:Q,Calculations!$C$116+MOD(CR80,Calculations!$C$118))+(1-Control!$C$7*Calculations!$C$87)*INDEX('Monthly Data'!R:R,Calculations!$C$116+MOD(CR80,Calculations!$C$118))</f>
        <v>-1.5984879994281095E-2</v>
      </c>
      <c r="HI80" s="86">
        <f ca="1">Control!$C$7*Calculations!$C$82*INDEX('Monthly Data'!N:N,Calculations!$C$116+MOD(CS80,Calculations!$C$118))+Control!$C$7*Calculations!$C$83*INDEX('Monthly Data'!O:O,Calculations!$C$116+MOD(CS80,Calculations!$C$118))+Control!$C$7*Calculations!$C$84*INDEX('Monthly Data'!P:P,Calculations!$C$116+MOD(CS80,Calculations!$C$118))+Control!$C$7*Calculations!$C$85*INDEX('Monthly Data'!Q:Q,Calculations!$C$116+MOD(CS80,Calculations!$C$118))+(1-Control!$C$7*Calculations!$C$87)*INDEX('Monthly Data'!R:R,Calculations!$C$116+MOD(CS80,Calculations!$C$118))</f>
        <v>1.7484305259657981E-2</v>
      </c>
      <c r="HJ80" s="86">
        <f ca="1">Control!$C$7*Calculations!$C$82*INDEX('Monthly Data'!N:N,Calculations!$C$116+MOD(CT80,Calculations!$C$118))+Control!$C$7*Calculations!$C$83*INDEX('Monthly Data'!O:O,Calculations!$C$116+MOD(CT80,Calculations!$C$118))+Control!$C$7*Calculations!$C$84*INDEX('Monthly Data'!P:P,Calculations!$C$116+MOD(CT80,Calculations!$C$118))+Control!$C$7*Calculations!$C$85*INDEX('Monthly Data'!Q:Q,Calculations!$C$116+MOD(CT80,Calculations!$C$118))+(1-Control!$C$7*Calculations!$C$87)*INDEX('Monthly Data'!R:R,Calculations!$C$116+MOD(CT80,Calculations!$C$118))</f>
        <v>-1.880155173376722E-2</v>
      </c>
      <c r="HK80" s="86">
        <f ca="1">Control!$C$7*Calculations!$C$82*INDEX('Monthly Data'!N:N,Calculations!$C$116+MOD(CU80,Calculations!$C$118))+Control!$C$7*Calculations!$C$83*INDEX('Monthly Data'!O:O,Calculations!$C$116+MOD(CU80,Calculations!$C$118))+Control!$C$7*Calculations!$C$84*INDEX('Monthly Data'!P:P,Calculations!$C$116+MOD(CU80,Calculations!$C$118))+Control!$C$7*Calculations!$C$85*INDEX('Monthly Data'!Q:Q,Calculations!$C$116+MOD(CU80,Calculations!$C$118))+(1-Control!$C$7*Calculations!$C$87)*INDEX('Monthly Data'!R:R,Calculations!$C$116+MOD(CU80,Calculations!$C$118))</f>
        <v>1.2954540023127663E-2</v>
      </c>
      <c r="HL80" s="86">
        <f ca="1">Control!$C$7*Calculations!$C$82*INDEX('Monthly Data'!N:N,Calculations!$C$116+MOD(CV80,Calculations!$C$118))+Control!$C$7*Calculations!$C$83*INDEX('Monthly Data'!O:O,Calculations!$C$116+MOD(CV80,Calculations!$C$118))+Control!$C$7*Calculations!$C$84*INDEX('Monthly Data'!P:P,Calculations!$C$116+MOD(CV80,Calculations!$C$118))+Control!$C$7*Calculations!$C$85*INDEX('Monthly Data'!Q:Q,Calculations!$C$116+MOD(CV80,Calculations!$C$118))+(1-Control!$C$7*Calculations!$C$87)*INDEX('Monthly Data'!R:R,Calculations!$C$116+MOD(CV80,Calculations!$C$118))</f>
        <v>-9.9526758408448549E-3</v>
      </c>
      <c r="HM80" s="86">
        <f ca="1">Control!$C$7*Calculations!$C$82*INDEX('Monthly Data'!N:N,Calculations!$C$116+MOD(CW80,Calculations!$C$118))+Control!$C$7*Calculations!$C$83*INDEX('Monthly Data'!O:O,Calculations!$C$116+MOD(CW80,Calculations!$C$118))+Control!$C$7*Calculations!$C$84*INDEX('Monthly Data'!P:P,Calculations!$C$116+MOD(CW80,Calculations!$C$118))+Control!$C$7*Calculations!$C$85*INDEX('Monthly Data'!Q:Q,Calculations!$C$116+MOD(CW80,Calculations!$C$118))+(1-Control!$C$7*Calculations!$C$87)*INDEX('Monthly Data'!R:R,Calculations!$C$116+MOD(CW80,Calculations!$C$118))</f>
        <v>-1.5984879994281095E-2</v>
      </c>
      <c r="HN80" s="86">
        <f ca="1">Control!$C$7*Calculations!$C$82*INDEX('Monthly Data'!N:N,Calculations!$C$116+MOD(CX80,Calculations!$C$118))+Control!$C$7*Calculations!$C$83*INDEX('Monthly Data'!O:O,Calculations!$C$116+MOD(CX80,Calculations!$C$118))+Control!$C$7*Calculations!$C$84*INDEX('Monthly Data'!P:P,Calculations!$C$116+MOD(CX80,Calculations!$C$118))+Control!$C$7*Calculations!$C$85*INDEX('Monthly Data'!Q:Q,Calculations!$C$116+MOD(CX80,Calculations!$C$118))+(1-Control!$C$7*Calculations!$C$87)*INDEX('Monthly Data'!R:R,Calculations!$C$116+MOD(CX80,Calculations!$C$118))</f>
        <v>1.0627294914941248E-2</v>
      </c>
      <c r="HO80" s="86">
        <f ca="1">Control!$C$7*Calculations!$C$82*INDEX('Monthly Data'!N:N,Calculations!$C$116+MOD(CY80,Calculations!$C$118))+Control!$C$7*Calculations!$C$83*INDEX('Monthly Data'!O:O,Calculations!$C$116+MOD(CY80,Calculations!$C$118))+Control!$C$7*Calculations!$C$84*INDEX('Monthly Data'!P:P,Calculations!$C$116+MOD(CY80,Calculations!$C$118))+Control!$C$7*Calculations!$C$85*INDEX('Monthly Data'!Q:Q,Calculations!$C$116+MOD(CY80,Calculations!$C$118))+(1-Control!$C$7*Calculations!$C$87)*INDEX('Monthly Data'!R:R,Calculations!$C$116+MOD(CY80,Calculations!$C$118))</f>
        <v>1.1702576456120543E-2</v>
      </c>
      <c r="HP80" s="86">
        <f ca="1">Control!$C$7*Calculations!$C$82*INDEX('Monthly Data'!N:N,Calculations!$C$116+MOD(CZ80,Calculations!$C$118))+Control!$C$7*Calculations!$C$83*INDEX('Monthly Data'!O:O,Calculations!$C$116+MOD(CZ80,Calculations!$C$118))+Control!$C$7*Calculations!$C$84*INDEX('Monthly Data'!P:P,Calculations!$C$116+MOD(CZ80,Calculations!$C$118))+Control!$C$7*Calculations!$C$85*INDEX('Monthly Data'!Q:Q,Calculations!$C$116+MOD(CZ80,Calculations!$C$118))+(1-Control!$C$7*Calculations!$C$87)*INDEX('Monthly Data'!R:R,Calculations!$C$116+MOD(CZ80,Calculations!$C$118))</f>
        <v>6.3250222980707482E-3</v>
      </c>
      <c r="HQ80" s="86">
        <f ca="1">Control!$C$7*Calculations!$C$82*INDEX('Monthly Data'!N:N,Calculations!$C$116+MOD(DA80,Calculations!$C$118))+Control!$C$7*Calculations!$C$83*INDEX('Monthly Data'!O:O,Calculations!$C$116+MOD(DA80,Calculations!$C$118))+Control!$C$7*Calculations!$C$84*INDEX('Monthly Data'!P:P,Calculations!$C$116+MOD(DA80,Calculations!$C$118))+Control!$C$7*Calculations!$C$85*INDEX('Monthly Data'!Q:Q,Calculations!$C$116+MOD(DA80,Calculations!$C$118))+(1-Control!$C$7*Calculations!$C$87)*INDEX('Monthly Data'!R:R,Calculations!$C$116+MOD(DA80,Calculations!$C$118))</f>
        <v>6.2631896128884862E-3</v>
      </c>
      <c r="HR80" s="86">
        <f ca="1">Control!$C$7*Calculations!$C$82*INDEX('Monthly Data'!N:N,Calculations!$C$116+MOD(DB80,Calculations!$C$118))+Control!$C$7*Calculations!$C$83*INDEX('Monthly Data'!O:O,Calculations!$C$116+MOD(DB80,Calculations!$C$118))+Control!$C$7*Calculations!$C$84*INDEX('Monthly Data'!P:P,Calculations!$C$116+MOD(DB80,Calculations!$C$118))+Control!$C$7*Calculations!$C$85*INDEX('Monthly Data'!Q:Q,Calculations!$C$116+MOD(DB80,Calculations!$C$118))+(1-Control!$C$7*Calculations!$C$87)*INDEX('Monthly Data'!R:R,Calculations!$C$116+MOD(DB80,Calculations!$C$118))</f>
        <v>-1.8530040247387896E-2</v>
      </c>
      <c r="HS80" s="86">
        <f ca="1">Control!$C$7*Calculations!$C$82*INDEX('Monthly Data'!N:N,Calculations!$C$116+MOD(DC80,Calculations!$C$118))+Control!$C$7*Calculations!$C$83*INDEX('Monthly Data'!O:O,Calculations!$C$116+MOD(DC80,Calculations!$C$118))+Control!$C$7*Calculations!$C$84*INDEX('Monthly Data'!P:P,Calculations!$C$116+MOD(DC80,Calculations!$C$118))+Control!$C$7*Calculations!$C$85*INDEX('Monthly Data'!Q:Q,Calculations!$C$116+MOD(DC80,Calculations!$C$118))+(1-Control!$C$7*Calculations!$C$87)*INDEX('Monthly Data'!R:R,Calculations!$C$116+MOD(DC80,Calculations!$C$118))</f>
        <v>-3.9863250714949353E-2</v>
      </c>
      <c r="HT80" s="86">
        <f ca="1">Control!$C$7*Calculations!$C$82*INDEX('Monthly Data'!N:N,Calculations!$C$116+MOD(DD80,Calculations!$C$118))+Control!$C$7*Calculations!$C$83*INDEX('Monthly Data'!O:O,Calculations!$C$116+MOD(DD80,Calculations!$C$118))+Control!$C$7*Calculations!$C$84*INDEX('Monthly Data'!P:P,Calculations!$C$116+MOD(DD80,Calculations!$C$118))+Control!$C$7*Calculations!$C$85*INDEX('Monthly Data'!Q:Q,Calculations!$C$116+MOD(DD80,Calculations!$C$118))+(1-Control!$C$7*Calculations!$C$87)*INDEX('Monthly Data'!R:R,Calculations!$C$116+MOD(DD80,Calculations!$C$118))</f>
        <v>2.2757992058453024E-3</v>
      </c>
      <c r="HU80" s="86">
        <f ca="1">Control!$C$7*Calculations!$C$82*INDEX('Monthly Data'!N:N,Calculations!$C$116+MOD(DE80,Calculations!$C$118))+Control!$C$7*Calculations!$C$83*INDEX('Monthly Data'!O:O,Calculations!$C$116+MOD(DE80,Calculations!$C$118))+Control!$C$7*Calculations!$C$84*INDEX('Monthly Data'!P:P,Calculations!$C$116+MOD(DE80,Calculations!$C$118))+Control!$C$7*Calculations!$C$85*INDEX('Monthly Data'!Q:Q,Calculations!$C$116+MOD(DE80,Calculations!$C$118))+(1-Control!$C$7*Calculations!$C$87)*INDEX('Monthly Data'!R:R,Calculations!$C$116+MOD(DE80,Calculations!$C$118))</f>
        <v>2.377894462657602E-2</v>
      </c>
      <c r="HV80" s="86">
        <f ca="1">Control!$C$7*Calculations!$C$82*INDEX('Monthly Data'!N:N,Calculations!$C$116+MOD(DF80,Calculations!$C$118))+Control!$C$7*Calculations!$C$83*INDEX('Monthly Data'!O:O,Calculations!$C$116+MOD(DF80,Calculations!$C$118))+Control!$C$7*Calculations!$C$84*INDEX('Monthly Data'!P:P,Calculations!$C$116+MOD(DF80,Calculations!$C$118))+Control!$C$7*Calculations!$C$85*INDEX('Monthly Data'!Q:Q,Calculations!$C$116+MOD(DF80,Calculations!$C$118))+(1-Control!$C$7*Calculations!$C$87)*INDEX('Monthly Data'!R:R,Calculations!$C$116+MOD(DF80,Calculations!$C$118))</f>
        <v>3.6332715283247441E-2</v>
      </c>
      <c r="HW80" s="86">
        <f ca="1">Control!$C$7*Calculations!$C$82*INDEX('Monthly Data'!N:N,Calculations!$C$116+MOD(DG80,Calculations!$C$118))+Control!$C$7*Calculations!$C$83*INDEX('Monthly Data'!O:O,Calculations!$C$116+MOD(DG80,Calculations!$C$118))+Control!$C$7*Calculations!$C$84*INDEX('Monthly Data'!P:P,Calculations!$C$116+MOD(DG80,Calculations!$C$118))+Control!$C$7*Calculations!$C$85*INDEX('Monthly Data'!Q:Q,Calculations!$C$116+MOD(DG80,Calculations!$C$118))+(1-Control!$C$7*Calculations!$C$87)*INDEX('Monthly Data'!R:R,Calculations!$C$116+MOD(DG80,Calculations!$C$118))</f>
        <v>-1.6546126717384396E-2</v>
      </c>
      <c r="HX80" s="86">
        <f ca="1">Control!$C$7*Calculations!$C$82*INDEX('Monthly Data'!N:N,Calculations!$C$116+MOD(DH80,Calculations!$C$118))+Control!$C$7*Calculations!$C$83*INDEX('Monthly Data'!O:O,Calculations!$C$116+MOD(DH80,Calculations!$C$118))+Control!$C$7*Calculations!$C$84*INDEX('Monthly Data'!P:P,Calculations!$C$116+MOD(DH80,Calculations!$C$118))+Control!$C$7*Calculations!$C$85*INDEX('Monthly Data'!Q:Q,Calculations!$C$116+MOD(DH80,Calculations!$C$118))+(1-Control!$C$7*Calculations!$C$87)*INDEX('Monthly Data'!R:R,Calculations!$C$116+MOD(DH80,Calculations!$C$118))</f>
        <v>5.1279584938936244E-2</v>
      </c>
      <c r="HY80" s="86">
        <f ca="1">Control!$C$7*Calculations!$C$82*INDEX('Monthly Data'!N:N,Calculations!$C$116+MOD(DI80,Calculations!$C$118))+Control!$C$7*Calculations!$C$83*INDEX('Monthly Data'!O:O,Calculations!$C$116+MOD(DI80,Calculations!$C$118))+Control!$C$7*Calculations!$C$84*INDEX('Monthly Data'!P:P,Calculations!$C$116+MOD(DI80,Calculations!$C$118))+Control!$C$7*Calculations!$C$85*INDEX('Monthly Data'!Q:Q,Calculations!$C$116+MOD(DI80,Calculations!$C$118))+(1-Control!$C$7*Calculations!$C$87)*INDEX('Monthly Data'!R:R,Calculations!$C$116+MOD(DI80,Calculations!$C$118))</f>
        <v>1.7361594973213587E-2</v>
      </c>
      <c r="HZ80" s="86">
        <f ca="1">Control!$C$7*Calculations!$C$82*INDEX('Monthly Data'!N:N,Calculations!$C$116+MOD(DJ80,Calculations!$C$118))+Control!$C$7*Calculations!$C$83*INDEX('Monthly Data'!O:O,Calculations!$C$116+MOD(DJ80,Calculations!$C$118))+Control!$C$7*Calculations!$C$84*INDEX('Monthly Data'!P:P,Calculations!$C$116+MOD(DJ80,Calculations!$C$118))+Control!$C$7*Calculations!$C$85*INDEX('Monthly Data'!Q:Q,Calculations!$C$116+MOD(DJ80,Calculations!$C$118))+(1-Control!$C$7*Calculations!$C$87)*INDEX('Monthly Data'!R:R,Calculations!$C$116+MOD(DJ80,Calculations!$C$118))</f>
        <v>7.3538285850108537E-3</v>
      </c>
      <c r="IA80" s="86">
        <f ca="1">Control!$C$7*Calculations!$C$82*INDEX('Monthly Data'!N:N,Calculations!$C$116+MOD(DK80,Calculations!$C$118))+Control!$C$7*Calculations!$C$83*INDEX('Monthly Data'!O:O,Calculations!$C$116+MOD(DK80,Calculations!$C$118))+Control!$C$7*Calculations!$C$84*INDEX('Monthly Data'!P:P,Calculations!$C$116+MOD(DK80,Calculations!$C$118))+Control!$C$7*Calculations!$C$85*INDEX('Monthly Data'!Q:Q,Calculations!$C$116+MOD(DK80,Calculations!$C$118))+(1-Control!$C$7*Calculations!$C$87)*INDEX('Monthly Data'!R:R,Calculations!$C$116+MOD(DK80,Calculations!$C$118))</f>
        <v>-3.8554137824290124E-2</v>
      </c>
      <c r="IB80" s="86">
        <f ca="1">Control!$C$7*Calculations!$C$82*INDEX('Monthly Data'!N:N,Calculations!$C$116+MOD(DL80,Calculations!$C$118))+Control!$C$7*Calculations!$C$83*INDEX('Monthly Data'!O:O,Calculations!$C$116+MOD(DL80,Calculations!$C$118))+Control!$C$7*Calculations!$C$84*INDEX('Monthly Data'!P:P,Calculations!$C$116+MOD(DL80,Calculations!$C$118))+Control!$C$7*Calculations!$C$85*INDEX('Monthly Data'!Q:Q,Calculations!$C$116+MOD(DL80,Calculations!$C$118))+(1-Control!$C$7*Calculations!$C$87)*INDEX('Monthly Data'!R:R,Calculations!$C$116+MOD(DL80,Calculations!$C$118))</f>
        <v>9.9793409618087695E-3</v>
      </c>
      <c r="IC80" s="86">
        <f ca="1">Control!$C$7*Calculations!$C$82*INDEX('Monthly Data'!N:N,Calculations!$C$116+MOD(DM80,Calculations!$C$118))+Control!$C$7*Calculations!$C$83*INDEX('Monthly Data'!O:O,Calculations!$C$116+MOD(DM80,Calculations!$C$118))+Control!$C$7*Calculations!$C$84*INDEX('Monthly Data'!P:P,Calculations!$C$116+MOD(DM80,Calculations!$C$118))+Control!$C$7*Calculations!$C$85*INDEX('Monthly Data'!Q:Q,Calculations!$C$116+MOD(DM80,Calculations!$C$118))+(1-Control!$C$7*Calculations!$C$87)*INDEX('Monthly Data'!R:R,Calculations!$C$116+MOD(DM80,Calculations!$C$118))</f>
        <v>-4.3408051735618014E-2</v>
      </c>
      <c r="ID80" s="86">
        <f ca="1">Control!$C$7*Calculations!$C$82*INDEX('Monthly Data'!N:N,Calculations!$C$116+MOD(DN80,Calculations!$C$118))+Control!$C$7*Calculations!$C$83*INDEX('Monthly Data'!O:O,Calculations!$C$116+MOD(DN80,Calculations!$C$118))+Control!$C$7*Calculations!$C$84*INDEX('Monthly Data'!P:P,Calculations!$C$116+MOD(DN80,Calculations!$C$118))+Control!$C$7*Calculations!$C$85*INDEX('Monthly Data'!Q:Q,Calculations!$C$116+MOD(DN80,Calculations!$C$118))+(1-Control!$C$7*Calculations!$C$87)*INDEX('Monthly Data'!R:R,Calculations!$C$116+MOD(DN80,Calculations!$C$118))</f>
        <v>-9.9526758408448549E-3</v>
      </c>
      <c r="IE80" s="86">
        <f ca="1">Control!$C$7*Calculations!$C$82*INDEX('Monthly Data'!N:N,Calculations!$C$116+MOD(DO80,Calculations!$C$118))+Control!$C$7*Calculations!$C$83*INDEX('Monthly Data'!O:O,Calculations!$C$116+MOD(DO80,Calculations!$C$118))+Control!$C$7*Calculations!$C$84*INDEX('Monthly Data'!P:P,Calculations!$C$116+MOD(DO80,Calculations!$C$118))+Control!$C$7*Calculations!$C$85*INDEX('Monthly Data'!Q:Q,Calculations!$C$116+MOD(DO80,Calculations!$C$118))+(1-Control!$C$7*Calculations!$C$87)*INDEX('Monthly Data'!R:R,Calculations!$C$116+MOD(DO80,Calculations!$C$118))</f>
        <v>6.1009361253630504E-2</v>
      </c>
      <c r="IF80" s="86">
        <f ca="1">Control!$C$7*Calculations!$C$82*INDEX('Monthly Data'!N:N,Calculations!$C$116+MOD(DP80,Calculations!$C$118))+Control!$C$7*Calculations!$C$83*INDEX('Monthly Data'!O:O,Calculations!$C$116+MOD(DP80,Calculations!$C$118))+Control!$C$7*Calculations!$C$84*INDEX('Monthly Data'!P:P,Calculations!$C$116+MOD(DP80,Calculations!$C$118))+Control!$C$7*Calculations!$C$85*INDEX('Monthly Data'!Q:Q,Calculations!$C$116+MOD(DP80,Calculations!$C$118))+(1-Control!$C$7*Calculations!$C$87)*INDEX('Monthly Data'!R:R,Calculations!$C$116+MOD(DP80,Calculations!$C$118))</f>
        <v>-2.4571433440223247E-2</v>
      </c>
      <c r="IG80" s="88">
        <f ca="1">Control!$C$8*(1+DQ80)*(1+DR80)*(1+DS80)*(1+DT80)*(1+DU80)*(1+DV80)*(1+DW80)*(1+DX80)*(1+DY80)*(1+DZ80)*(1+EA80)*(1+EB80)*(1+EC80)*(1+ED80)*(1+EE80)*(1+EF80)*(1+EG80)*(1+EH80)*(1+EI80)*(1+EJ80)*(1+EK80)*(1+EL80)*(1+EM80)*(1+EN80)*(1+EO80)*(1+EP80)*(1+EQ80)*(1+ER80)*(1+ES80)*(1+ET80)*(1+EU80)*(1+EV80)*(1+EW80)*(1+EX80)*(1+EY80)*(1+EZ80)*(1+FA80)*(1+FB80)*(1+FC80)*(1+FD80)*(1+FE80)*(1+FF80)*(1+FG80)*(1+FH80)*(1+FI80)*(1+FJ80)*(1+FK80)*(1+FL80)*(1+FM80)*(1+FN80)*(1+FO80)*(1+FP80)*(1+FQ80)*(1+FR80)*(1+FS80)*(1+FT80)*(1+FU80)*(1+FV80)*(1+FW80)*(1+FX80)*(1+FY80)*(1+FZ80)*(1+GA80)*(1+GB80)*(1+GC80)*(1+GD80)*(1+GE80)*(1+GF80)*(1+GG80)*(1+GH80)*(1+GI80)*(1+GJ80)*(1+GK80)*(1+GL80)*(1+GM80)*(1+GN80)*(1+GO80)*(1+GP80)*(1+GQ80)*(1+GR80)*(1+GS80)*(1+GT80)*(1+GU80)*(1+GV80)*(1+GW80)*(1+GX80)*(1+GY80)*(1+GZ80)*(1+HA80)*(1+HB80)*(1+HC80)*(1+HD80)*(1+HE80)*(1+HF80)*(1+HG80)*(1+HH80)*(1+HI80)*(1+HJ80)*(1+HK80)*(1+HL80)*(1+HM80)*(1+HN80)*(1+HO80)*(1+HP80)*(1+HQ80)*(1+HR80)*(1+HS80)*(1+HT80)*(1+HU80)*(1+HV80)*(1+HW80)*(1+HX80)*(1+HY80)*(1+HZ80)*(1+IA80)*(1+IB80)*(1+IC80)*(1+ID80)*(1+IE80)*(1+IF80)</f>
        <v>79276.122133838566</v>
      </c>
    </row>
    <row r="81" spans="1:241" x14ac:dyDescent="0.25">
      <c r="A81">
        <v>105</v>
      </c>
      <c r="B81">
        <v>28</v>
      </c>
      <c r="C81">
        <v>19</v>
      </c>
      <c r="D81">
        <v>34</v>
      </c>
      <c r="E81">
        <v>26</v>
      </c>
      <c r="F81">
        <v>72</v>
      </c>
      <c r="G81">
        <v>101</v>
      </c>
      <c r="H81">
        <v>86</v>
      </c>
      <c r="I81">
        <v>25</v>
      </c>
      <c r="J81">
        <v>23</v>
      </c>
      <c r="K81">
        <v>61</v>
      </c>
      <c r="L81">
        <v>3</v>
      </c>
      <c r="M81">
        <v>53</v>
      </c>
      <c r="N81">
        <v>21</v>
      </c>
      <c r="O81">
        <v>83</v>
      </c>
      <c r="P81">
        <v>94</v>
      </c>
      <c r="Q81">
        <v>104</v>
      </c>
      <c r="R81">
        <v>104</v>
      </c>
      <c r="S81">
        <v>29</v>
      </c>
      <c r="T81">
        <v>16</v>
      </c>
      <c r="U81">
        <v>22</v>
      </c>
      <c r="V81">
        <v>16</v>
      </c>
      <c r="W81">
        <v>59</v>
      </c>
      <c r="X81">
        <v>32</v>
      </c>
      <c r="Y81">
        <v>42</v>
      </c>
      <c r="Z81">
        <v>29</v>
      </c>
      <c r="AA81">
        <v>16</v>
      </c>
      <c r="AB81">
        <v>104</v>
      </c>
      <c r="AC81">
        <v>43</v>
      </c>
      <c r="AD81">
        <v>15</v>
      </c>
      <c r="AE81">
        <v>103</v>
      </c>
      <c r="AF81">
        <v>17</v>
      </c>
      <c r="AG81">
        <v>101</v>
      </c>
      <c r="AH81">
        <v>68</v>
      </c>
      <c r="AI81">
        <v>4</v>
      </c>
      <c r="AJ81">
        <v>20</v>
      </c>
      <c r="AK81">
        <v>76</v>
      </c>
      <c r="AL81">
        <v>30</v>
      </c>
      <c r="AM81">
        <v>94</v>
      </c>
      <c r="AN81">
        <v>66</v>
      </c>
      <c r="AO81">
        <v>71</v>
      </c>
      <c r="AP81">
        <v>101</v>
      </c>
      <c r="AQ81">
        <v>2</v>
      </c>
      <c r="AR81">
        <v>96</v>
      </c>
      <c r="AS81">
        <v>22</v>
      </c>
      <c r="AT81">
        <v>25</v>
      </c>
      <c r="AU81">
        <v>54</v>
      </c>
      <c r="AV81">
        <v>28</v>
      </c>
      <c r="AW81">
        <v>29</v>
      </c>
      <c r="AX81">
        <v>116</v>
      </c>
      <c r="AY81">
        <v>18</v>
      </c>
      <c r="AZ81">
        <v>118</v>
      </c>
      <c r="BA81">
        <v>97</v>
      </c>
      <c r="BB81">
        <v>35</v>
      </c>
      <c r="BC81">
        <v>60</v>
      </c>
      <c r="BD81">
        <v>77</v>
      </c>
      <c r="BE81">
        <v>25</v>
      </c>
      <c r="BF81">
        <v>68</v>
      </c>
      <c r="BG81">
        <v>51</v>
      </c>
      <c r="BH81">
        <v>41</v>
      </c>
      <c r="BI81">
        <v>25</v>
      </c>
      <c r="BJ81">
        <v>116</v>
      </c>
      <c r="BK81">
        <v>54</v>
      </c>
      <c r="BL81">
        <v>109</v>
      </c>
      <c r="BM81">
        <v>91</v>
      </c>
      <c r="BN81">
        <v>111</v>
      </c>
      <c r="BO81">
        <v>110</v>
      </c>
      <c r="BP81">
        <v>114</v>
      </c>
      <c r="BQ81">
        <v>98</v>
      </c>
      <c r="BR81">
        <v>95</v>
      </c>
      <c r="BS81">
        <v>79</v>
      </c>
      <c r="BT81">
        <v>97</v>
      </c>
      <c r="BU81">
        <v>47</v>
      </c>
      <c r="BV81">
        <v>10</v>
      </c>
      <c r="BW81">
        <v>62</v>
      </c>
      <c r="BX81">
        <v>60</v>
      </c>
      <c r="BY81">
        <v>98</v>
      </c>
      <c r="BZ81">
        <v>63</v>
      </c>
      <c r="CA81">
        <v>70</v>
      </c>
      <c r="CB81">
        <v>5</v>
      </c>
      <c r="CC81">
        <v>87</v>
      </c>
      <c r="CD81">
        <v>48</v>
      </c>
      <c r="CE81">
        <v>72</v>
      </c>
      <c r="CF81">
        <v>78</v>
      </c>
      <c r="CG81">
        <v>55</v>
      </c>
      <c r="CH81">
        <v>41</v>
      </c>
      <c r="CI81">
        <v>105</v>
      </c>
      <c r="CJ81">
        <v>105</v>
      </c>
      <c r="CK81">
        <v>97</v>
      </c>
      <c r="CL81">
        <v>88</v>
      </c>
      <c r="CM81">
        <v>29</v>
      </c>
      <c r="CN81">
        <v>103</v>
      </c>
      <c r="CO81">
        <v>37</v>
      </c>
      <c r="CP81">
        <v>0</v>
      </c>
      <c r="CQ81">
        <v>94</v>
      </c>
      <c r="CR81">
        <v>0</v>
      </c>
      <c r="CS81">
        <v>118</v>
      </c>
      <c r="CT81">
        <v>75</v>
      </c>
      <c r="CU81">
        <v>15</v>
      </c>
      <c r="CV81">
        <v>50</v>
      </c>
      <c r="CW81">
        <v>5</v>
      </c>
      <c r="CX81">
        <v>64</v>
      </c>
      <c r="CY81">
        <v>3</v>
      </c>
      <c r="CZ81">
        <v>83</v>
      </c>
      <c r="DA81">
        <v>76</v>
      </c>
      <c r="DB81">
        <v>49</v>
      </c>
      <c r="DC81">
        <v>78</v>
      </c>
      <c r="DD81">
        <v>63</v>
      </c>
      <c r="DE81">
        <v>19</v>
      </c>
      <c r="DF81">
        <v>73</v>
      </c>
      <c r="DG81">
        <v>99</v>
      </c>
      <c r="DH81">
        <v>90</v>
      </c>
      <c r="DI81">
        <v>57</v>
      </c>
      <c r="DJ81">
        <v>47</v>
      </c>
      <c r="DK81">
        <v>67</v>
      </c>
      <c r="DL81">
        <v>65</v>
      </c>
      <c r="DM81">
        <v>10</v>
      </c>
      <c r="DN81">
        <v>116</v>
      </c>
      <c r="DO81">
        <v>0</v>
      </c>
      <c r="DP81">
        <v>94</v>
      </c>
      <c r="DQ81" s="86">
        <f ca="1">Control!$C$7*Calculations!$C$82*INDEX('Monthly Data'!N:N,Calculations!$C$116+MOD(A81,Calculations!$C$118))+Control!$C$7*Calculations!$C$83*INDEX('Monthly Data'!O:O,Calculations!$C$116+MOD(A81,Calculations!$C$118))+Control!$C$7*Calculations!$C$84*INDEX('Monthly Data'!P:P,Calculations!$C$116+MOD(A81,Calculations!$C$118))+Control!$C$7*Calculations!$C$85*INDEX('Monthly Data'!Q:Q,Calculations!$C$116+MOD(A81,Calculations!$C$118))+(1-Control!$C$7*Calculations!$C$87)*INDEX('Monthly Data'!R:R,Calculations!$C$116+MOD(A81,Calculations!$C$118))</f>
        <v>2.3206536303657571E-2</v>
      </c>
      <c r="DR81" s="86">
        <f ca="1">Control!$C$7*Calculations!$C$82*INDEX('Monthly Data'!N:N,Calculations!$C$116+MOD(B81,Calculations!$C$118))+Control!$C$7*Calculations!$C$83*INDEX('Monthly Data'!O:O,Calculations!$C$116+MOD(B81,Calculations!$C$118))+Control!$C$7*Calculations!$C$84*INDEX('Monthly Data'!P:P,Calculations!$C$116+MOD(B81,Calculations!$C$118))+Control!$C$7*Calculations!$C$85*INDEX('Monthly Data'!Q:Q,Calculations!$C$116+MOD(B81,Calculations!$C$118))+(1-Control!$C$7*Calculations!$C$87)*INDEX('Monthly Data'!R:R,Calculations!$C$116+MOD(B81,Calculations!$C$118))</f>
        <v>3.7596120283497965E-2</v>
      </c>
      <c r="DS81" s="86">
        <f ca="1">Control!$C$7*Calculations!$C$82*INDEX('Monthly Data'!N:N,Calculations!$C$116+MOD(C81,Calculations!$C$118))+Control!$C$7*Calculations!$C$83*INDEX('Monthly Data'!O:O,Calculations!$C$116+MOD(C81,Calculations!$C$118))+Control!$C$7*Calculations!$C$84*INDEX('Monthly Data'!P:P,Calculations!$C$116+MOD(C81,Calculations!$C$118))+Control!$C$7*Calculations!$C$85*INDEX('Monthly Data'!Q:Q,Calculations!$C$116+MOD(C81,Calculations!$C$118))+(1-Control!$C$7*Calculations!$C$87)*INDEX('Monthly Data'!R:R,Calculations!$C$116+MOD(C81,Calculations!$C$118))</f>
        <v>4.089189590407355E-3</v>
      </c>
      <c r="DT81" s="86">
        <f ca="1">Control!$C$7*Calculations!$C$82*INDEX('Monthly Data'!N:N,Calculations!$C$116+MOD(D81,Calculations!$C$118))+Control!$C$7*Calculations!$C$83*INDEX('Monthly Data'!O:O,Calculations!$C$116+MOD(D81,Calculations!$C$118))+Control!$C$7*Calculations!$C$84*INDEX('Monthly Data'!P:P,Calculations!$C$116+MOD(D81,Calculations!$C$118))+Control!$C$7*Calculations!$C$85*INDEX('Monthly Data'!Q:Q,Calculations!$C$116+MOD(D81,Calculations!$C$118))+(1-Control!$C$7*Calculations!$C$87)*INDEX('Monthly Data'!R:R,Calculations!$C$116+MOD(D81,Calculations!$C$118))</f>
        <v>5.3309355465453899E-3</v>
      </c>
      <c r="DU81" s="86">
        <f ca="1">Control!$C$7*Calculations!$C$82*INDEX('Monthly Data'!N:N,Calculations!$C$116+MOD(E81,Calculations!$C$118))+Control!$C$7*Calculations!$C$83*INDEX('Monthly Data'!O:O,Calculations!$C$116+MOD(E81,Calculations!$C$118))+Control!$C$7*Calculations!$C$84*INDEX('Monthly Data'!P:P,Calculations!$C$116+MOD(E81,Calculations!$C$118))+Control!$C$7*Calculations!$C$85*INDEX('Monthly Data'!Q:Q,Calculations!$C$116+MOD(E81,Calculations!$C$118))+(1-Control!$C$7*Calculations!$C$87)*INDEX('Monthly Data'!R:R,Calculations!$C$116+MOD(E81,Calculations!$C$118))</f>
        <v>6.3250222980707482E-3</v>
      </c>
      <c r="DV81" s="86">
        <f ca="1">Control!$C$7*Calculations!$C$82*INDEX('Monthly Data'!N:N,Calculations!$C$116+MOD(F81,Calculations!$C$118))+Control!$C$7*Calculations!$C$83*INDEX('Monthly Data'!O:O,Calculations!$C$116+MOD(F81,Calculations!$C$118))+Control!$C$7*Calculations!$C$84*INDEX('Monthly Data'!P:P,Calculations!$C$116+MOD(F81,Calculations!$C$118))+Control!$C$7*Calculations!$C$85*INDEX('Monthly Data'!Q:Q,Calculations!$C$116+MOD(F81,Calculations!$C$118))+(1-Control!$C$7*Calculations!$C$87)*INDEX('Monthly Data'!R:R,Calculations!$C$116+MOD(F81,Calculations!$C$118))</f>
        <v>-4.3408051735618014E-2</v>
      </c>
      <c r="DW81" s="86">
        <f ca="1">Control!$C$7*Calculations!$C$82*INDEX('Monthly Data'!N:N,Calculations!$C$116+MOD(G81,Calculations!$C$118))+Control!$C$7*Calculations!$C$83*INDEX('Monthly Data'!O:O,Calculations!$C$116+MOD(G81,Calculations!$C$118))+Control!$C$7*Calculations!$C$84*INDEX('Monthly Data'!P:P,Calculations!$C$116+MOD(G81,Calculations!$C$118))+Control!$C$7*Calculations!$C$85*INDEX('Monthly Data'!Q:Q,Calculations!$C$116+MOD(G81,Calculations!$C$118))+(1-Control!$C$7*Calculations!$C$87)*INDEX('Monthly Data'!R:R,Calculations!$C$116+MOD(G81,Calculations!$C$118))</f>
        <v>-2.5168357537820856E-4</v>
      </c>
      <c r="DX81" s="86">
        <f ca="1">Control!$C$7*Calculations!$C$82*INDEX('Monthly Data'!N:N,Calculations!$C$116+MOD(H81,Calculations!$C$118))+Control!$C$7*Calculations!$C$83*INDEX('Monthly Data'!O:O,Calculations!$C$116+MOD(H81,Calculations!$C$118))+Control!$C$7*Calculations!$C$84*INDEX('Monthly Data'!P:P,Calculations!$C$116+MOD(H81,Calculations!$C$118))+Control!$C$7*Calculations!$C$85*INDEX('Monthly Data'!Q:Q,Calculations!$C$116+MOD(H81,Calculations!$C$118))+(1-Control!$C$7*Calculations!$C$87)*INDEX('Monthly Data'!R:R,Calculations!$C$116+MOD(H81,Calculations!$C$118))</f>
        <v>4.5735623984309991E-2</v>
      </c>
      <c r="DY81" s="86">
        <f ca="1">Control!$C$7*Calculations!$C$82*INDEX('Monthly Data'!N:N,Calculations!$C$116+MOD(I81,Calculations!$C$118))+Control!$C$7*Calculations!$C$83*INDEX('Monthly Data'!O:O,Calculations!$C$116+MOD(I81,Calculations!$C$118))+Control!$C$7*Calculations!$C$84*INDEX('Monthly Data'!P:P,Calculations!$C$116+MOD(I81,Calculations!$C$118))+Control!$C$7*Calculations!$C$85*INDEX('Monthly Data'!Q:Q,Calculations!$C$116+MOD(I81,Calculations!$C$118))+(1-Control!$C$7*Calculations!$C$87)*INDEX('Monthly Data'!R:R,Calculations!$C$116+MOD(I81,Calculations!$C$118))</f>
        <v>-3.299557342782896E-2</v>
      </c>
      <c r="DZ81" s="86">
        <f ca="1">Control!$C$7*Calculations!$C$82*INDEX('Monthly Data'!N:N,Calculations!$C$116+MOD(J81,Calculations!$C$118))+Control!$C$7*Calculations!$C$83*INDEX('Monthly Data'!O:O,Calculations!$C$116+MOD(J81,Calculations!$C$118))+Control!$C$7*Calculations!$C$84*INDEX('Monthly Data'!P:P,Calculations!$C$116+MOD(J81,Calculations!$C$118))+Control!$C$7*Calculations!$C$85*INDEX('Monthly Data'!Q:Q,Calculations!$C$116+MOD(J81,Calculations!$C$118))+(1-Control!$C$7*Calculations!$C$87)*INDEX('Monthly Data'!R:R,Calculations!$C$116+MOD(J81,Calculations!$C$118))</f>
        <v>6.2631896128884862E-3</v>
      </c>
      <c r="EA81" s="86">
        <f ca="1">Control!$C$7*Calculations!$C$82*INDEX('Monthly Data'!N:N,Calculations!$C$116+MOD(K81,Calculations!$C$118))+Control!$C$7*Calculations!$C$83*INDEX('Monthly Data'!O:O,Calculations!$C$116+MOD(K81,Calculations!$C$118))+Control!$C$7*Calculations!$C$84*INDEX('Monthly Data'!P:P,Calculations!$C$116+MOD(K81,Calculations!$C$118))+Control!$C$7*Calculations!$C$85*INDEX('Monthly Data'!Q:Q,Calculations!$C$116+MOD(K81,Calculations!$C$118))+(1-Control!$C$7*Calculations!$C$87)*INDEX('Monthly Data'!R:R,Calculations!$C$116+MOD(K81,Calculations!$C$118))</f>
        <v>2.766281641786093E-2</v>
      </c>
      <c r="EB81" s="86">
        <f ca="1">Control!$C$7*Calculations!$C$82*INDEX('Monthly Data'!N:N,Calculations!$C$116+MOD(L81,Calculations!$C$118))+Control!$C$7*Calculations!$C$83*INDEX('Monthly Data'!O:O,Calculations!$C$116+MOD(L81,Calculations!$C$118))+Control!$C$7*Calculations!$C$84*INDEX('Monthly Data'!P:P,Calculations!$C$116+MOD(L81,Calculations!$C$118))+Control!$C$7*Calculations!$C$85*INDEX('Monthly Data'!Q:Q,Calculations!$C$116+MOD(L81,Calculations!$C$118))+(1-Control!$C$7*Calculations!$C$87)*INDEX('Monthly Data'!R:R,Calculations!$C$116+MOD(L81,Calculations!$C$118))</f>
        <v>9.9793409618087695E-3</v>
      </c>
      <c r="EC81" s="86">
        <f ca="1">Control!$C$7*Calculations!$C$82*INDEX('Monthly Data'!N:N,Calculations!$C$116+MOD(M81,Calculations!$C$118))+Control!$C$7*Calculations!$C$83*INDEX('Monthly Data'!O:O,Calculations!$C$116+MOD(M81,Calculations!$C$118))+Control!$C$7*Calculations!$C$84*INDEX('Monthly Data'!P:P,Calculations!$C$116+MOD(M81,Calculations!$C$118))+Control!$C$7*Calculations!$C$85*INDEX('Monthly Data'!Q:Q,Calculations!$C$116+MOD(M81,Calculations!$C$118))+(1-Control!$C$7*Calculations!$C$87)*INDEX('Monthly Data'!R:R,Calculations!$C$116+MOD(M81,Calculations!$C$118))</f>
        <v>1.1786765492207996E-2</v>
      </c>
      <c r="ED81" s="86">
        <f ca="1">Control!$C$7*Calculations!$C$82*INDEX('Monthly Data'!N:N,Calculations!$C$116+MOD(N81,Calculations!$C$118))+Control!$C$7*Calculations!$C$83*INDEX('Monthly Data'!O:O,Calculations!$C$116+MOD(N81,Calculations!$C$118))+Control!$C$7*Calculations!$C$84*INDEX('Monthly Data'!P:P,Calculations!$C$116+MOD(N81,Calculations!$C$118))+Control!$C$7*Calculations!$C$85*INDEX('Monthly Data'!Q:Q,Calculations!$C$116+MOD(N81,Calculations!$C$118))+(1-Control!$C$7*Calculations!$C$87)*INDEX('Monthly Data'!R:R,Calculations!$C$116+MOD(N81,Calculations!$C$118))</f>
        <v>1.5108777406081684E-3</v>
      </c>
      <c r="EE81" s="86">
        <f ca="1">Control!$C$7*Calculations!$C$82*INDEX('Monthly Data'!N:N,Calculations!$C$116+MOD(O81,Calculations!$C$118))+Control!$C$7*Calculations!$C$83*INDEX('Monthly Data'!O:O,Calculations!$C$116+MOD(O81,Calculations!$C$118))+Control!$C$7*Calculations!$C$84*INDEX('Monthly Data'!P:P,Calculations!$C$116+MOD(O81,Calculations!$C$118))+Control!$C$7*Calculations!$C$85*INDEX('Monthly Data'!Q:Q,Calculations!$C$116+MOD(O81,Calculations!$C$118))+(1-Control!$C$7*Calculations!$C$87)*INDEX('Monthly Data'!R:R,Calculations!$C$116+MOD(O81,Calculations!$C$118))</f>
        <v>-7.8872955230675015E-3</v>
      </c>
      <c r="EF81" s="86">
        <f ca="1">Control!$C$7*Calculations!$C$82*INDEX('Monthly Data'!N:N,Calculations!$C$116+MOD(P81,Calculations!$C$118))+Control!$C$7*Calculations!$C$83*INDEX('Monthly Data'!O:O,Calculations!$C$116+MOD(P81,Calculations!$C$118))+Control!$C$7*Calculations!$C$84*INDEX('Monthly Data'!P:P,Calculations!$C$116+MOD(P81,Calculations!$C$118))+Control!$C$7*Calculations!$C$85*INDEX('Monthly Data'!Q:Q,Calculations!$C$116+MOD(P81,Calculations!$C$118))+(1-Control!$C$7*Calculations!$C$87)*INDEX('Monthly Data'!R:R,Calculations!$C$116+MOD(P81,Calculations!$C$118))</f>
        <v>1.0353752315110615E-2</v>
      </c>
      <c r="EG81" s="86">
        <f ca="1">Control!$C$7*Calculations!$C$82*INDEX('Monthly Data'!N:N,Calculations!$C$116+MOD(Q81,Calculations!$C$118))+Control!$C$7*Calculations!$C$83*INDEX('Monthly Data'!O:O,Calculations!$C$116+MOD(Q81,Calculations!$C$118))+Control!$C$7*Calculations!$C$84*INDEX('Monthly Data'!P:P,Calculations!$C$116+MOD(Q81,Calculations!$C$118))+Control!$C$7*Calculations!$C$85*INDEX('Monthly Data'!Q:Q,Calculations!$C$116+MOD(Q81,Calculations!$C$118))+(1-Control!$C$7*Calculations!$C$87)*INDEX('Monthly Data'!R:R,Calculations!$C$116+MOD(Q81,Calculations!$C$118))</f>
        <v>2.9708469559001142E-2</v>
      </c>
      <c r="EH81" s="86">
        <f ca="1">Control!$C$7*Calculations!$C$82*INDEX('Monthly Data'!N:N,Calculations!$C$116+MOD(R81,Calculations!$C$118))+Control!$C$7*Calculations!$C$83*INDEX('Monthly Data'!O:O,Calculations!$C$116+MOD(R81,Calculations!$C$118))+Control!$C$7*Calculations!$C$84*INDEX('Monthly Data'!P:P,Calculations!$C$116+MOD(R81,Calculations!$C$118))+Control!$C$7*Calculations!$C$85*INDEX('Monthly Data'!Q:Q,Calculations!$C$116+MOD(R81,Calculations!$C$118))+(1-Control!$C$7*Calculations!$C$87)*INDEX('Monthly Data'!R:R,Calculations!$C$116+MOD(R81,Calculations!$C$118))</f>
        <v>2.9708469559001142E-2</v>
      </c>
      <c r="EI81" s="86">
        <f ca="1">Control!$C$7*Calculations!$C$82*INDEX('Monthly Data'!N:N,Calculations!$C$116+MOD(S81,Calculations!$C$118))+Control!$C$7*Calculations!$C$83*INDEX('Monthly Data'!O:O,Calculations!$C$116+MOD(S81,Calculations!$C$118))+Control!$C$7*Calculations!$C$84*INDEX('Monthly Data'!P:P,Calculations!$C$116+MOD(S81,Calculations!$C$118))+Control!$C$7*Calculations!$C$85*INDEX('Monthly Data'!Q:Q,Calculations!$C$116+MOD(S81,Calculations!$C$118))+(1-Control!$C$7*Calculations!$C$87)*INDEX('Monthly Data'!R:R,Calculations!$C$116+MOD(S81,Calculations!$C$118))</f>
        <v>1.5115046179922851E-2</v>
      </c>
      <c r="EJ81" s="86">
        <f ca="1">Control!$C$7*Calculations!$C$82*INDEX('Monthly Data'!N:N,Calculations!$C$116+MOD(T81,Calculations!$C$118))+Control!$C$7*Calculations!$C$83*INDEX('Monthly Data'!O:O,Calculations!$C$116+MOD(T81,Calculations!$C$118))+Control!$C$7*Calculations!$C$84*INDEX('Monthly Data'!P:P,Calculations!$C$116+MOD(T81,Calculations!$C$118))+Control!$C$7*Calculations!$C$85*INDEX('Monthly Data'!Q:Q,Calculations!$C$116+MOD(T81,Calculations!$C$118))+(1-Control!$C$7*Calculations!$C$87)*INDEX('Monthly Data'!R:R,Calculations!$C$116+MOD(T81,Calculations!$C$118))</f>
        <v>2.5325873776067674E-2</v>
      </c>
      <c r="EK81" s="86">
        <f ca="1">Control!$C$7*Calculations!$C$82*INDEX('Monthly Data'!N:N,Calculations!$C$116+MOD(U81,Calculations!$C$118))+Control!$C$7*Calculations!$C$83*INDEX('Monthly Data'!O:O,Calculations!$C$116+MOD(U81,Calculations!$C$118))+Control!$C$7*Calculations!$C$84*INDEX('Monthly Data'!P:P,Calculations!$C$116+MOD(U81,Calculations!$C$118))+Control!$C$7*Calculations!$C$85*INDEX('Monthly Data'!Q:Q,Calculations!$C$116+MOD(U81,Calculations!$C$118))+(1-Control!$C$7*Calculations!$C$87)*INDEX('Monthly Data'!R:R,Calculations!$C$116+MOD(U81,Calculations!$C$118))</f>
        <v>1.50127906355989E-2</v>
      </c>
      <c r="EL81" s="86">
        <f ca="1">Control!$C$7*Calculations!$C$82*INDEX('Monthly Data'!N:N,Calculations!$C$116+MOD(V81,Calculations!$C$118))+Control!$C$7*Calculations!$C$83*INDEX('Monthly Data'!O:O,Calculations!$C$116+MOD(V81,Calculations!$C$118))+Control!$C$7*Calculations!$C$84*INDEX('Monthly Data'!P:P,Calculations!$C$116+MOD(V81,Calculations!$C$118))+Control!$C$7*Calculations!$C$85*INDEX('Monthly Data'!Q:Q,Calculations!$C$116+MOD(V81,Calculations!$C$118))+(1-Control!$C$7*Calculations!$C$87)*INDEX('Monthly Data'!R:R,Calculations!$C$116+MOD(V81,Calculations!$C$118))</f>
        <v>2.5325873776067674E-2</v>
      </c>
      <c r="EM81" s="86">
        <f ca="1">Control!$C$7*Calculations!$C$82*INDEX('Monthly Data'!N:N,Calculations!$C$116+MOD(W81,Calculations!$C$118))+Control!$C$7*Calculations!$C$83*INDEX('Monthly Data'!O:O,Calculations!$C$116+MOD(W81,Calculations!$C$118))+Control!$C$7*Calculations!$C$84*INDEX('Monthly Data'!P:P,Calculations!$C$116+MOD(W81,Calculations!$C$118))+Control!$C$7*Calculations!$C$85*INDEX('Monthly Data'!Q:Q,Calculations!$C$116+MOD(W81,Calculations!$C$118))+(1-Control!$C$7*Calculations!$C$87)*INDEX('Monthly Data'!R:R,Calculations!$C$116+MOD(W81,Calculations!$C$118))</f>
        <v>1.1704119272391494E-2</v>
      </c>
      <c r="EN81" s="86">
        <f ca="1">Control!$C$7*Calculations!$C$82*INDEX('Monthly Data'!N:N,Calculations!$C$116+MOD(X81,Calculations!$C$118))+Control!$C$7*Calculations!$C$83*INDEX('Monthly Data'!O:O,Calculations!$C$116+MOD(X81,Calculations!$C$118))+Control!$C$7*Calculations!$C$84*INDEX('Monthly Data'!P:P,Calculations!$C$116+MOD(X81,Calculations!$C$118))+Control!$C$7*Calculations!$C$85*INDEX('Monthly Data'!Q:Q,Calculations!$C$116+MOD(X81,Calculations!$C$118))+(1-Control!$C$7*Calculations!$C$87)*INDEX('Monthly Data'!R:R,Calculations!$C$116+MOD(X81,Calculations!$C$118))</f>
        <v>-2.6378232493851243E-2</v>
      </c>
      <c r="EO81" s="86">
        <f ca="1">Control!$C$7*Calculations!$C$82*INDEX('Monthly Data'!N:N,Calculations!$C$116+MOD(Y81,Calculations!$C$118))+Control!$C$7*Calculations!$C$83*INDEX('Monthly Data'!O:O,Calculations!$C$116+MOD(Y81,Calculations!$C$118))+Control!$C$7*Calculations!$C$84*INDEX('Monthly Data'!P:P,Calculations!$C$116+MOD(Y81,Calculations!$C$118))+Control!$C$7*Calculations!$C$85*INDEX('Monthly Data'!Q:Q,Calculations!$C$116+MOD(Y81,Calculations!$C$118))+(1-Control!$C$7*Calculations!$C$87)*INDEX('Monthly Data'!R:R,Calculations!$C$116+MOD(Y81,Calculations!$C$118))</f>
        <v>-6.1115617667135171E-2</v>
      </c>
      <c r="EP81" s="86">
        <f ca="1">Control!$C$7*Calculations!$C$82*INDEX('Monthly Data'!N:N,Calculations!$C$116+MOD(Z81,Calculations!$C$118))+Control!$C$7*Calculations!$C$83*INDEX('Monthly Data'!O:O,Calculations!$C$116+MOD(Z81,Calculations!$C$118))+Control!$C$7*Calculations!$C$84*INDEX('Monthly Data'!P:P,Calculations!$C$116+MOD(Z81,Calculations!$C$118))+Control!$C$7*Calculations!$C$85*INDEX('Monthly Data'!Q:Q,Calculations!$C$116+MOD(Z81,Calculations!$C$118))+(1-Control!$C$7*Calculations!$C$87)*INDEX('Monthly Data'!R:R,Calculations!$C$116+MOD(Z81,Calculations!$C$118))</f>
        <v>1.5115046179922851E-2</v>
      </c>
      <c r="EQ81" s="86">
        <f ca="1">Control!$C$7*Calculations!$C$82*INDEX('Monthly Data'!N:N,Calculations!$C$116+MOD(AA81,Calculations!$C$118))+Control!$C$7*Calculations!$C$83*INDEX('Monthly Data'!O:O,Calculations!$C$116+MOD(AA81,Calculations!$C$118))+Control!$C$7*Calculations!$C$84*INDEX('Monthly Data'!P:P,Calculations!$C$116+MOD(AA81,Calculations!$C$118))+Control!$C$7*Calculations!$C$85*INDEX('Monthly Data'!Q:Q,Calculations!$C$116+MOD(AA81,Calculations!$C$118))+(1-Control!$C$7*Calculations!$C$87)*INDEX('Monthly Data'!R:R,Calculations!$C$116+MOD(AA81,Calculations!$C$118))</f>
        <v>2.5325873776067674E-2</v>
      </c>
      <c r="ER81" s="86">
        <f ca="1">Control!$C$7*Calculations!$C$82*INDEX('Monthly Data'!N:N,Calculations!$C$116+MOD(AB81,Calculations!$C$118))+Control!$C$7*Calculations!$C$83*INDEX('Monthly Data'!O:O,Calculations!$C$116+MOD(AB81,Calculations!$C$118))+Control!$C$7*Calculations!$C$84*INDEX('Monthly Data'!P:P,Calculations!$C$116+MOD(AB81,Calculations!$C$118))+Control!$C$7*Calculations!$C$85*INDEX('Monthly Data'!Q:Q,Calculations!$C$116+MOD(AB81,Calculations!$C$118))+(1-Control!$C$7*Calculations!$C$87)*INDEX('Monthly Data'!R:R,Calculations!$C$116+MOD(AB81,Calculations!$C$118))</f>
        <v>2.9708469559001142E-2</v>
      </c>
      <c r="ES81" s="86">
        <f ca="1">Control!$C$7*Calculations!$C$82*INDEX('Monthly Data'!N:N,Calculations!$C$116+MOD(AC81,Calculations!$C$118))+Control!$C$7*Calculations!$C$83*INDEX('Monthly Data'!O:O,Calculations!$C$116+MOD(AC81,Calculations!$C$118))+Control!$C$7*Calculations!$C$84*INDEX('Monthly Data'!P:P,Calculations!$C$116+MOD(AC81,Calculations!$C$118))+Control!$C$7*Calculations!$C$85*INDEX('Monthly Data'!Q:Q,Calculations!$C$116+MOD(AC81,Calculations!$C$118))+(1-Control!$C$7*Calculations!$C$87)*INDEX('Monthly Data'!R:R,Calculations!$C$116+MOD(AC81,Calculations!$C$118))</f>
        <v>5.1279584938936244E-2</v>
      </c>
      <c r="ET81" s="86">
        <f ca="1">Control!$C$7*Calculations!$C$82*INDEX('Monthly Data'!N:N,Calculations!$C$116+MOD(AD81,Calculations!$C$118))+Control!$C$7*Calculations!$C$83*INDEX('Monthly Data'!O:O,Calculations!$C$116+MOD(AD81,Calculations!$C$118))+Control!$C$7*Calculations!$C$84*INDEX('Monthly Data'!P:P,Calculations!$C$116+MOD(AD81,Calculations!$C$118))+Control!$C$7*Calculations!$C$85*INDEX('Monthly Data'!Q:Q,Calculations!$C$116+MOD(AD81,Calculations!$C$118))+(1-Control!$C$7*Calculations!$C$87)*INDEX('Monthly Data'!R:R,Calculations!$C$116+MOD(AD81,Calculations!$C$118))</f>
        <v>7.857567536297622E-3</v>
      </c>
      <c r="EU81" s="86">
        <f ca="1">Control!$C$7*Calculations!$C$82*INDEX('Monthly Data'!N:N,Calculations!$C$116+MOD(AE81,Calculations!$C$118))+Control!$C$7*Calculations!$C$83*INDEX('Monthly Data'!O:O,Calculations!$C$116+MOD(AE81,Calculations!$C$118))+Control!$C$7*Calculations!$C$84*INDEX('Monthly Data'!P:P,Calculations!$C$116+MOD(AE81,Calculations!$C$118))+Control!$C$7*Calculations!$C$85*INDEX('Monthly Data'!Q:Q,Calculations!$C$116+MOD(AE81,Calculations!$C$118))+(1-Control!$C$7*Calculations!$C$87)*INDEX('Monthly Data'!R:R,Calculations!$C$116+MOD(AE81,Calculations!$C$118))</f>
        <v>5.1972609868760735E-3</v>
      </c>
      <c r="EV81" s="86">
        <f ca="1">Control!$C$7*Calculations!$C$82*INDEX('Monthly Data'!N:N,Calculations!$C$116+MOD(AF81,Calculations!$C$118))+Control!$C$7*Calculations!$C$83*INDEX('Monthly Data'!O:O,Calculations!$C$116+MOD(AF81,Calculations!$C$118))+Control!$C$7*Calculations!$C$84*INDEX('Monthly Data'!P:P,Calculations!$C$116+MOD(AF81,Calculations!$C$118))+Control!$C$7*Calculations!$C$85*INDEX('Monthly Data'!Q:Q,Calculations!$C$116+MOD(AF81,Calculations!$C$118))+(1-Control!$C$7*Calculations!$C$87)*INDEX('Monthly Data'!R:R,Calculations!$C$116+MOD(AF81,Calculations!$C$118))</f>
        <v>-2.0269389991732112E-2</v>
      </c>
      <c r="EW81" s="86">
        <f ca="1">Control!$C$7*Calculations!$C$82*INDEX('Monthly Data'!N:N,Calculations!$C$116+MOD(AG81,Calculations!$C$118))+Control!$C$7*Calculations!$C$83*INDEX('Monthly Data'!O:O,Calculations!$C$116+MOD(AG81,Calculations!$C$118))+Control!$C$7*Calculations!$C$84*INDEX('Monthly Data'!P:P,Calculations!$C$116+MOD(AG81,Calculations!$C$118))+Control!$C$7*Calculations!$C$85*INDEX('Monthly Data'!Q:Q,Calculations!$C$116+MOD(AG81,Calculations!$C$118))+(1-Control!$C$7*Calculations!$C$87)*INDEX('Monthly Data'!R:R,Calculations!$C$116+MOD(AG81,Calculations!$C$118))</f>
        <v>-2.5168357537820856E-4</v>
      </c>
      <c r="EX81" s="86">
        <f ca="1">Control!$C$7*Calculations!$C$82*INDEX('Monthly Data'!N:N,Calculations!$C$116+MOD(AH81,Calculations!$C$118))+Control!$C$7*Calculations!$C$83*INDEX('Monthly Data'!O:O,Calculations!$C$116+MOD(AH81,Calculations!$C$118))+Control!$C$7*Calculations!$C$84*INDEX('Monthly Data'!P:P,Calculations!$C$116+MOD(AH81,Calculations!$C$118))+Control!$C$7*Calculations!$C$85*INDEX('Monthly Data'!Q:Q,Calculations!$C$116+MOD(AH81,Calculations!$C$118))+(1-Control!$C$7*Calculations!$C$87)*INDEX('Monthly Data'!R:R,Calculations!$C$116+MOD(AH81,Calculations!$C$118))</f>
        <v>2.2757992058453024E-3</v>
      </c>
      <c r="EY81" s="86">
        <f ca="1">Control!$C$7*Calculations!$C$82*INDEX('Monthly Data'!N:N,Calculations!$C$116+MOD(AI81,Calculations!$C$118))+Control!$C$7*Calculations!$C$83*INDEX('Monthly Data'!O:O,Calculations!$C$116+MOD(AI81,Calculations!$C$118))+Control!$C$7*Calculations!$C$84*INDEX('Monthly Data'!P:P,Calculations!$C$116+MOD(AI81,Calculations!$C$118))+Control!$C$7*Calculations!$C$85*INDEX('Monthly Data'!Q:Q,Calculations!$C$116+MOD(AI81,Calculations!$C$118))+(1-Control!$C$7*Calculations!$C$87)*INDEX('Monthly Data'!R:R,Calculations!$C$116+MOD(AI81,Calculations!$C$118))</f>
        <v>1.3423979074716584E-2</v>
      </c>
      <c r="EZ81" s="86">
        <f ca="1">Control!$C$7*Calculations!$C$82*INDEX('Monthly Data'!N:N,Calculations!$C$116+MOD(AJ81,Calculations!$C$118))+Control!$C$7*Calculations!$C$83*INDEX('Monthly Data'!O:O,Calculations!$C$116+MOD(AJ81,Calculations!$C$118))+Control!$C$7*Calculations!$C$84*INDEX('Monthly Data'!P:P,Calculations!$C$116+MOD(AJ81,Calculations!$C$118))+Control!$C$7*Calculations!$C$85*INDEX('Monthly Data'!Q:Q,Calculations!$C$116+MOD(AJ81,Calculations!$C$118))+(1-Control!$C$7*Calculations!$C$87)*INDEX('Monthly Data'!R:R,Calculations!$C$116+MOD(AJ81,Calculations!$C$118))</f>
        <v>3.9251937367756782E-3</v>
      </c>
      <c r="FA81" s="86">
        <f ca="1">Control!$C$7*Calculations!$C$82*INDEX('Monthly Data'!N:N,Calculations!$C$116+MOD(AK81,Calculations!$C$118))+Control!$C$7*Calculations!$C$83*INDEX('Monthly Data'!O:O,Calculations!$C$116+MOD(AK81,Calculations!$C$118))+Control!$C$7*Calculations!$C$84*INDEX('Monthly Data'!P:P,Calculations!$C$116+MOD(AK81,Calculations!$C$118))+Control!$C$7*Calculations!$C$85*INDEX('Monthly Data'!Q:Q,Calculations!$C$116+MOD(AK81,Calculations!$C$118))+(1-Control!$C$7*Calculations!$C$87)*INDEX('Monthly Data'!R:R,Calculations!$C$116+MOD(AK81,Calculations!$C$118))</f>
        <v>3.5231336013669103E-2</v>
      </c>
      <c r="FB81" s="86">
        <f ca="1">Control!$C$7*Calculations!$C$82*INDEX('Monthly Data'!N:N,Calculations!$C$116+MOD(AL81,Calculations!$C$118))+Control!$C$7*Calculations!$C$83*INDEX('Monthly Data'!O:O,Calculations!$C$116+MOD(AL81,Calculations!$C$118))+Control!$C$7*Calculations!$C$84*INDEX('Monthly Data'!P:P,Calculations!$C$116+MOD(AL81,Calculations!$C$118))+Control!$C$7*Calculations!$C$85*INDEX('Monthly Data'!Q:Q,Calculations!$C$116+MOD(AL81,Calculations!$C$118))+(1-Control!$C$7*Calculations!$C$87)*INDEX('Monthly Data'!R:R,Calculations!$C$116+MOD(AL81,Calculations!$C$118))</f>
        <v>7.9764341593600071E-3</v>
      </c>
      <c r="FC81" s="86">
        <f ca="1">Control!$C$7*Calculations!$C$82*INDEX('Monthly Data'!N:N,Calculations!$C$116+MOD(AM81,Calculations!$C$118))+Control!$C$7*Calculations!$C$83*INDEX('Monthly Data'!O:O,Calculations!$C$116+MOD(AM81,Calculations!$C$118))+Control!$C$7*Calculations!$C$84*INDEX('Monthly Data'!P:P,Calculations!$C$116+MOD(AM81,Calculations!$C$118))+Control!$C$7*Calculations!$C$85*INDEX('Monthly Data'!Q:Q,Calculations!$C$116+MOD(AM81,Calculations!$C$118))+(1-Control!$C$7*Calculations!$C$87)*INDEX('Monthly Data'!R:R,Calculations!$C$116+MOD(AM81,Calculations!$C$118))</f>
        <v>1.0353752315110615E-2</v>
      </c>
      <c r="FD81" s="86">
        <f ca="1">Control!$C$7*Calculations!$C$82*INDEX('Monthly Data'!N:N,Calculations!$C$116+MOD(AN81,Calculations!$C$118))+Control!$C$7*Calculations!$C$83*INDEX('Monthly Data'!O:O,Calculations!$C$116+MOD(AN81,Calculations!$C$118))+Control!$C$7*Calculations!$C$84*INDEX('Monthly Data'!P:P,Calculations!$C$116+MOD(AN81,Calculations!$C$118))+Control!$C$7*Calculations!$C$85*INDEX('Monthly Data'!Q:Q,Calculations!$C$116+MOD(AN81,Calculations!$C$118))+(1-Control!$C$7*Calculations!$C$87)*INDEX('Monthly Data'!R:R,Calculations!$C$116+MOD(AN81,Calculations!$C$118))</f>
        <v>1.3891304280773396E-2</v>
      </c>
      <c r="FE81" s="86">
        <f ca="1">Control!$C$7*Calculations!$C$82*INDEX('Monthly Data'!N:N,Calculations!$C$116+MOD(AO81,Calculations!$C$118))+Control!$C$7*Calculations!$C$83*INDEX('Monthly Data'!O:O,Calculations!$C$116+MOD(AO81,Calculations!$C$118))+Control!$C$7*Calculations!$C$84*INDEX('Monthly Data'!P:P,Calculations!$C$116+MOD(AO81,Calculations!$C$118))+Control!$C$7*Calculations!$C$85*INDEX('Monthly Data'!Q:Q,Calculations!$C$116+MOD(AO81,Calculations!$C$118))+(1-Control!$C$7*Calculations!$C$87)*INDEX('Monthly Data'!R:R,Calculations!$C$116+MOD(AO81,Calculations!$C$118))</f>
        <v>-2.072517756005474E-2</v>
      </c>
      <c r="FF81" s="86">
        <f ca="1">Control!$C$7*Calculations!$C$82*INDEX('Monthly Data'!N:N,Calculations!$C$116+MOD(AP81,Calculations!$C$118))+Control!$C$7*Calculations!$C$83*INDEX('Monthly Data'!O:O,Calculations!$C$116+MOD(AP81,Calculations!$C$118))+Control!$C$7*Calculations!$C$84*INDEX('Monthly Data'!P:P,Calculations!$C$116+MOD(AP81,Calculations!$C$118))+Control!$C$7*Calculations!$C$85*INDEX('Monthly Data'!Q:Q,Calculations!$C$116+MOD(AP81,Calculations!$C$118))+(1-Control!$C$7*Calculations!$C$87)*INDEX('Monthly Data'!R:R,Calculations!$C$116+MOD(AP81,Calculations!$C$118))</f>
        <v>-2.5168357537820856E-4</v>
      </c>
      <c r="FG81" s="86">
        <f ca="1">Control!$C$7*Calculations!$C$82*INDEX('Monthly Data'!N:N,Calculations!$C$116+MOD(AQ81,Calculations!$C$118))+Control!$C$7*Calculations!$C$83*INDEX('Monthly Data'!O:O,Calculations!$C$116+MOD(AQ81,Calculations!$C$118))+Control!$C$7*Calculations!$C$84*INDEX('Monthly Data'!P:P,Calculations!$C$116+MOD(AQ81,Calculations!$C$118))+Control!$C$7*Calculations!$C$85*INDEX('Monthly Data'!Q:Q,Calculations!$C$116+MOD(AQ81,Calculations!$C$118))+(1-Control!$C$7*Calculations!$C$87)*INDEX('Monthly Data'!R:R,Calculations!$C$116+MOD(AQ81,Calculations!$C$118))</f>
        <v>7.7184133340106598E-3</v>
      </c>
      <c r="FH81" s="86">
        <f ca="1">Control!$C$7*Calculations!$C$82*INDEX('Monthly Data'!N:N,Calculations!$C$116+MOD(AR81,Calculations!$C$118))+Control!$C$7*Calculations!$C$83*INDEX('Monthly Data'!O:O,Calculations!$C$116+MOD(AR81,Calculations!$C$118))+Control!$C$7*Calculations!$C$84*INDEX('Monthly Data'!P:P,Calculations!$C$116+MOD(AR81,Calculations!$C$118))+Control!$C$7*Calculations!$C$85*INDEX('Monthly Data'!Q:Q,Calculations!$C$116+MOD(AR81,Calculations!$C$118))+(1-Control!$C$7*Calculations!$C$87)*INDEX('Monthly Data'!R:R,Calculations!$C$116+MOD(AR81,Calculations!$C$118))</f>
        <v>1.0627294914941248E-2</v>
      </c>
      <c r="FI81" s="86">
        <f ca="1">Control!$C$7*Calculations!$C$82*INDEX('Monthly Data'!N:N,Calculations!$C$116+MOD(AS81,Calculations!$C$118))+Control!$C$7*Calculations!$C$83*INDEX('Monthly Data'!O:O,Calculations!$C$116+MOD(AS81,Calculations!$C$118))+Control!$C$7*Calculations!$C$84*INDEX('Monthly Data'!P:P,Calculations!$C$116+MOD(AS81,Calculations!$C$118))+Control!$C$7*Calculations!$C$85*INDEX('Monthly Data'!Q:Q,Calculations!$C$116+MOD(AS81,Calculations!$C$118))+(1-Control!$C$7*Calculations!$C$87)*INDEX('Monthly Data'!R:R,Calculations!$C$116+MOD(AS81,Calculations!$C$118))</f>
        <v>1.50127906355989E-2</v>
      </c>
      <c r="FJ81" s="86">
        <f ca="1">Control!$C$7*Calculations!$C$82*INDEX('Monthly Data'!N:N,Calculations!$C$116+MOD(AT81,Calculations!$C$118))+Control!$C$7*Calculations!$C$83*INDEX('Monthly Data'!O:O,Calculations!$C$116+MOD(AT81,Calculations!$C$118))+Control!$C$7*Calculations!$C$84*INDEX('Monthly Data'!P:P,Calculations!$C$116+MOD(AT81,Calculations!$C$118))+Control!$C$7*Calculations!$C$85*INDEX('Monthly Data'!Q:Q,Calculations!$C$116+MOD(AT81,Calculations!$C$118))+(1-Control!$C$7*Calculations!$C$87)*INDEX('Monthly Data'!R:R,Calculations!$C$116+MOD(AT81,Calculations!$C$118))</f>
        <v>-3.299557342782896E-2</v>
      </c>
      <c r="FK81" s="86">
        <f ca="1">Control!$C$7*Calculations!$C$82*INDEX('Monthly Data'!N:N,Calculations!$C$116+MOD(AU81,Calculations!$C$118))+Control!$C$7*Calculations!$C$83*INDEX('Monthly Data'!O:O,Calculations!$C$116+MOD(AU81,Calculations!$C$118))+Control!$C$7*Calculations!$C$84*INDEX('Monthly Data'!P:P,Calculations!$C$116+MOD(AU81,Calculations!$C$118))+Control!$C$7*Calculations!$C$85*INDEX('Monthly Data'!Q:Q,Calculations!$C$116+MOD(AU81,Calculations!$C$118))+(1-Control!$C$7*Calculations!$C$87)*INDEX('Monthly Data'!R:R,Calculations!$C$116+MOD(AU81,Calculations!$C$118))</f>
        <v>1.7484305259657981E-2</v>
      </c>
      <c r="FL81" s="86">
        <f ca="1">Control!$C$7*Calculations!$C$82*INDEX('Monthly Data'!N:N,Calculations!$C$116+MOD(AV81,Calculations!$C$118))+Control!$C$7*Calculations!$C$83*INDEX('Monthly Data'!O:O,Calculations!$C$116+MOD(AV81,Calculations!$C$118))+Control!$C$7*Calculations!$C$84*INDEX('Monthly Data'!P:P,Calculations!$C$116+MOD(AV81,Calculations!$C$118))+Control!$C$7*Calculations!$C$85*INDEX('Monthly Data'!Q:Q,Calculations!$C$116+MOD(AV81,Calculations!$C$118))+(1-Control!$C$7*Calculations!$C$87)*INDEX('Monthly Data'!R:R,Calculations!$C$116+MOD(AV81,Calculations!$C$118))</f>
        <v>3.7596120283497965E-2</v>
      </c>
      <c r="FM81" s="86">
        <f ca="1">Control!$C$7*Calculations!$C$82*INDEX('Monthly Data'!N:N,Calculations!$C$116+MOD(AW81,Calculations!$C$118))+Control!$C$7*Calculations!$C$83*INDEX('Monthly Data'!O:O,Calculations!$C$116+MOD(AW81,Calculations!$C$118))+Control!$C$7*Calculations!$C$84*INDEX('Monthly Data'!P:P,Calculations!$C$116+MOD(AW81,Calculations!$C$118))+Control!$C$7*Calculations!$C$85*INDEX('Monthly Data'!Q:Q,Calculations!$C$116+MOD(AW81,Calculations!$C$118))+(1-Control!$C$7*Calculations!$C$87)*INDEX('Monthly Data'!R:R,Calculations!$C$116+MOD(AW81,Calculations!$C$118))</f>
        <v>1.5115046179922851E-2</v>
      </c>
      <c r="FN81" s="86">
        <f ca="1">Control!$C$7*Calculations!$C$82*INDEX('Monthly Data'!N:N,Calculations!$C$116+MOD(AX81,Calculations!$C$118))+Control!$C$7*Calculations!$C$83*INDEX('Monthly Data'!O:O,Calculations!$C$116+MOD(AX81,Calculations!$C$118))+Control!$C$7*Calculations!$C$84*INDEX('Monthly Data'!P:P,Calculations!$C$116+MOD(AX81,Calculations!$C$118))+Control!$C$7*Calculations!$C$85*INDEX('Monthly Data'!Q:Q,Calculations!$C$116+MOD(AX81,Calculations!$C$118))+(1-Control!$C$7*Calculations!$C$87)*INDEX('Monthly Data'!R:R,Calculations!$C$116+MOD(AX81,Calculations!$C$118))</f>
        <v>2.1918137743539623E-2</v>
      </c>
      <c r="FO81" s="86">
        <f ca="1">Control!$C$7*Calculations!$C$82*INDEX('Monthly Data'!N:N,Calculations!$C$116+MOD(AY81,Calculations!$C$118))+Control!$C$7*Calculations!$C$83*INDEX('Monthly Data'!O:O,Calculations!$C$116+MOD(AY81,Calculations!$C$118))+Control!$C$7*Calculations!$C$84*INDEX('Monthly Data'!P:P,Calculations!$C$116+MOD(AY81,Calculations!$C$118))+Control!$C$7*Calculations!$C$85*INDEX('Monthly Data'!Q:Q,Calculations!$C$116+MOD(AY81,Calculations!$C$118))+(1-Control!$C$7*Calculations!$C$87)*INDEX('Monthly Data'!R:R,Calculations!$C$116+MOD(AY81,Calculations!$C$118))</f>
        <v>-7.4084874653726545E-3</v>
      </c>
      <c r="FP81" s="86">
        <f ca="1">Control!$C$7*Calculations!$C$82*INDEX('Monthly Data'!N:N,Calculations!$C$116+MOD(AZ81,Calculations!$C$118))+Control!$C$7*Calculations!$C$83*INDEX('Monthly Data'!O:O,Calculations!$C$116+MOD(AZ81,Calculations!$C$118))+Control!$C$7*Calculations!$C$84*INDEX('Monthly Data'!P:P,Calculations!$C$116+MOD(AZ81,Calculations!$C$118))+Control!$C$7*Calculations!$C$85*INDEX('Monthly Data'!Q:Q,Calculations!$C$116+MOD(AZ81,Calculations!$C$118))+(1-Control!$C$7*Calculations!$C$87)*INDEX('Monthly Data'!R:R,Calculations!$C$116+MOD(AZ81,Calculations!$C$118))</f>
        <v>3.4808428836917149E-3</v>
      </c>
      <c r="FQ81" s="86">
        <f ca="1">Control!$C$7*Calculations!$C$82*INDEX('Monthly Data'!N:N,Calculations!$C$116+MOD(BA81,Calculations!$C$118))+Control!$C$7*Calculations!$C$83*INDEX('Monthly Data'!O:O,Calculations!$C$116+MOD(BA81,Calculations!$C$118))+Control!$C$7*Calculations!$C$84*INDEX('Monthly Data'!P:P,Calculations!$C$116+MOD(BA81,Calculations!$C$118))+Control!$C$7*Calculations!$C$85*INDEX('Monthly Data'!Q:Q,Calculations!$C$116+MOD(BA81,Calculations!$C$118))+(1-Control!$C$7*Calculations!$C$87)*INDEX('Monthly Data'!R:R,Calculations!$C$116+MOD(BA81,Calculations!$C$118))</f>
        <v>-7.5539743260223157E-3</v>
      </c>
      <c r="FR81" s="86">
        <f ca="1">Control!$C$7*Calculations!$C$82*INDEX('Monthly Data'!N:N,Calculations!$C$116+MOD(BB81,Calculations!$C$118))+Control!$C$7*Calculations!$C$83*INDEX('Monthly Data'!O:O,Calculations!$C$116+MOD(BB81,Calculations!$C$118))+Control!$C$7*Calculations!$C$84*INDEX('Monthly Data'!P:P,Calculations!$C$116+MOD(BB81,Calculations!$C$118))+Control!$C$7*Calculations!$C$85*INDEX('Monthly Data'!Q:Q,Calculations!$C$116+MOD(BB81,Calculations!$C$118))+(1-Control!$C$7*Calculations!$C$87)*INDEX('Monthly Data'!R:R,Calculations!$C$116+MOD(BB81,Calculations!$C$118))</f>
        <v>-9.5555592256394619E-3</v>
      </c>
      <c r="FS81" s="86">
        <f ca="1">Control!$C$7*Calculations!$C$82*INDEX('Monthly Data'!N:N,Calculations!$C$116+MOD(BC81,Calculations!$C$118))+Control!$C$7*Calculations!$C$83*INDEX('Monthly Data'!O:O,Calculations!$C$116+MOD(BC81,Calculations!$C$118))+Control!$C$7*Calculations!$C$84*INDEX('Monthly Data'!P:P,Calculations!$C$116+MOD(BC81,Calculations!$C$118))+Control!$C$7*Calculations!$C$85*INDEX('Monthly Data'!Q:Q,Calculations!$C$116+MOD(BC81,Calculations!$C$118))+(1-Control!$C$7*Calculations!$C$87)*INDEX('Monthly Data'!R:R,Calculations!$C$116+MOD(BC81,Calculations!$C$118))</f>
        <v>-1.9947061878162777E-2</v>
      </c>
      <c r="FT81" s="86">
        <f ca="1">Control!$C$7*Calculations!$C$82*INDEX('Monthly Data'!N:N,Calculations!$C$116+MOD(BD81,Calculations!$C$118))+Control!$C$7*Calculations!$C$83*INDEX('Monthly Data'!O:O,Calculations!$C$116+MOD(BD81,Calculations!$C$118))+Control!$C$7*Calculations!$C$84*INDEX('Monthly Data'!P:P,Calculations!$C$116+MOD(BD81,Calculations!$C$118))+Control!$C$7*Calculations!$C$85*INDEX('Monthly Data'!Q:Q,Calculations!$C$116+MOD(BD81,Calculations!$C$118))+(1-Control!$C$7*Calculations!$C$87)*INDEX('Monthly Data'!R:R,Calculations!$C$116+MOD(BD81,Calculations!$C$118))</f>
        <v>-1.0485101266941802E-2</v>
      </c>
      <c r="FU81" s="86">
        <f ca="1">Control!$C$7*Calculations!$C$82*INDEX('Monthly Data'!N:N,Calculations!$C$116+MOD(BE81,Calculations!$C$118))+Control!$C$7*Calculations!$C$83*INDEX('Monthly Data'!O:O,Calculations!$C$116+MOD(BE81,Calculations!$C$118))+Control!$C$7*Calculations!$C$84*INDEX('Monthly Data'!P:P,Calculations!$C$116+MOD(BE81,Calculations!$C$118))+Control!$C$7*Calculations!$C$85*INDEX('Monthly Data'!Q:Q,Calculations!$C$116+MOD(BE81,Calculations!$C$118))+(1-Control!$C$7*Calculations!$C$87)*INDEX('Monthly Data'!R:R,Calculations!$C$116+MOD(BE81,Calculations!$C$118))</f>
        <v>-3.299557342782896E-2</v>
      </c>
      <c r="FV81" s="86">
        <f ca="1">Control!$C$7*Calculations!$C$82*INDEX('Monthly Data'!N:N,Calculations!$C$116+MOD(BF81,Calculations!$C$118))+Control!$C$7*Calculations!$C$83*INDEX('Monthly Data'!O:O,Calculations!$C$116+MOD(BF81,Calculations!$C$118))+Control!$C$7*Calculations!$C$84*INDEX('Monthly Data'!P:P,Calculations!$C$116+MOD(BF81,Calculations!$C$118))+Control!$C$7*Calculations!$C$85*INDEX('Monthly Data'!Q:Q,Calculations!$C$116+MOD(BF81,Calculations!$C$118))+(1-Control!$C$7*Calculations!$C$87)*INDEX('Monthly Data'!R:R,Calculations!$C$116+MOD(BF81,Calculations!$C$118))</f>
        <v>2.2757992058453024E-3</v>
      </c>
      <c r="FW81" s="86">
        <f ca="1">Control!$C$7*Calculations!$C$82*INDEX('Monthly Data'!N:N,Calculations!$C$116+MOD(BG81,Calculations!$C$118))+Control!$C$7*Calculations!$C$83*INDEX('Monthly Data'!O:O,Calculations!$C$116+MOD(BG81,Calculations!$C$118))+Control!$C$7*Calculations!$C$84*INDEX('Monthly Data'!P:P,Calculations!$C$116+MOD(BG81,Calculations!$C$118))+Control!$C$7*Calculations!$C$85*INDEX('Monthly Data'!Q:Q,Calculations!$C$116+MOD(BG81,Calculations!$C$118))+(1-Control!$C$7*Calculations!$C$87)*INDEX('Monthly Data'!R:R,Calculations!$C$116+MOD(BG81,Calculations!$C$118))</f>
        <v>1.8695385296339444E-2</v>
      </c>
      <c r="FX81" s="86">
        <f ca="1">Control!$C$7*Calculations!$C$82*INDEX('Monthly Data'!N:N,Calculations!$C$116+MOD(BH81,Calculations!$C$118))+Control!$C$7*Calculations!$C$83*INDEX('Monthly Data'!O:O,Calculations!$C$116+MOD(BH81,Calculations!$C$118))+Control!$C$7*Calculations!$C$84*INDEX('Monthly Data'!P:P,Calculations!$C$116+MOD(BH81,Calculations!$C$118))+Control!$C$7*Calculations!$C$85*INDEX('Monthly Data'!Q:Q,Calculations!$C$116+MOD(BH81,Calculations!$C$118))+(1-Control!$C$7*Calculations!$C$87)*INDEX('Monthly Data'!R:R,Calculations!$C$116+MOD(BH81,Calculations!$C$118))</f>
        <v>-3.8554137824290124E-2</v>
      </c>
      <c r="FY81" s="86">
        <f ca="1">Control!$C$7*Calculations!$C$82*INDEX('Monthly Data'!N:N,Calculations!$C$116+MOD(BI81,Calculations!$C$118))+Control!$C$7*Calculations!$C$83*INDEX('Monthly Data'!O:O,Calculations!$C$116+MOD(BI81,Calculations!$C$118))+Control!$C$7*Calculations!$C$84*INDEX('Monthly Data'!P:P,Calculations!$C$116+MOD(BI81,Calculations!$C$118))+Control!$C$7*Calculations!$C$85*INDEX('Monthly Data'!Q:Q,Calculations!$C$116+MOD(BI81,Calculations!$C$118))+(1-Control!$C$7*Calculations!$C$87)*INDEX('Monthly Data'!R:R,Calculations!$C$116+MOD(BI81,Calculations!$C$118))</f>
        <v>-3.299557342782896E-2</v>
      </c>
      <c r="FZ81" s="86">
        <f ca="1">Control!$C$7*Calculations!$C$82*INDEX('Monthly Data'!N:N,Calculations!$C$116+MOD(BJ81,Calculations!$C$118))+Control!$C$7*Calculations!$C$83*INDEX('Monthly Data'!O:O,Calculations!$C$116+MOD(BJ81,Calculations!$C$118))+Control!$C$7*Calculations!$C$84*INDEX('Monthly Data'!P:P,Calculations!$C$116+MOD(BJ81,Calculations!$C$118))+Control!$C$7*Calculations!$C$85*INDEX('Monthly Data'!Q:Q,Calculations!$C$116+MOD(BJ81,Calculations!$C$118))+(1-Control!$C$7*Calculations!$C$87)*INDEX('Monthly Data'!R:R,Calculations!$C$116+MOD(BJ81,Calculations!$C$118))</f>
        <v>2.1918137743539623E-2</v>
      </c>
      <c r="GA81" s="86">
        <f ca="1">Control!$C$7*Calculations!$C$82*INDEX('Monthly Data'!N:N,Calculations!$C$116+MOD(BK81,Calculations!$C$118))+Control!$C$7*Calculations!$C$83*INDEX('Monthly Data'!O:O,Calculations!$C$116+MOD(BK81,Calculations!$C$118))+Control!$C$7*Calculations!$C$84*INDEX('Monthly Data'!P:P,Calculations!$C$116+MOD(BK81,Calculations!$C$118))+Control!$C$7*Calculations!$C$85*INDEX('Monthly Data'!Q:Q,Calculations!$C$116+MOD(BK81,Calculations!$C$118))+(1-Control!$C$7*Calculations!$C$87)*INDEX('Monthly Data'!R:R,Calculations!$C$116+MOD(BK81,Calculations!$C$118))</f>
        <v>1.7484305259657981E-2</v>
      </c>
      <c r="GB81" s="86">
        <f ca="1">Control!$C$7*Calculations!$C$82*INDEX('Monthly Data'!N:N,Calculations!$C$116+MOD(BL81,Calculations!$C$118))+Control!$C$7*Calculations!$C$83*INDEX('Monthly Data'!O:O,Calculations!$C$116+MOD(BL81,Calculations!$C$118))+Control!$C$7*Calculations!$C$84*INDEX('Monthly Data'!P:P,Calculations!$C$116+MOD(BL81,Calculations!$C$118))+Control!$C$7*Calculations!$C$85*INDEX('Monthly Data'!Q:Q,Calculations!$C$116+MOD(BL81,Calculations!$C$118))+(1-Control!$C$7*Calculations!$C$87)*INDEX('Monthly Data'!R:R,Calculations!$C$116+MOD(BL81,Calculations!$C$118))</f>
        <v>1.0921298083007208E-2</v>
      </c>
      <c r="GC81" s="86">
        <f ca="1">Control!$C$7*Calculations!$C$82*INDEX('Monthly Data'!N:N,Calculations!$C$116+MOD(BM81,Calculations!$C$118))+Control!$C$7*Calculations!$C$83*INDEX('Monthly Data'!O:O,Calculations!$C$116+MOD(BM81,Calculations!$C$118))+Control!$C$7*Calculations!$C$84*INDEX('Monthly Data'!P:P,Calculations!$C$116+MOD(BM81,Calculations!$C$118))+Control!$C$7*Calculations!$C$85*INDEX('Monthly Data'!Q:Q,Calculations!$C$116+MOD(BM81,Calculations!$C$118))+(1-Control!$C$7*Calculations!$C$87)*INDEX('Monthly Data'!R:R,Calculations!$C$116+MOD(BM81,Calculations!$C$118))</f>
        <v>-1.6546126717384396E-2</v>
      </c>
      <c r="GD81" s="86">
        <f ca="1">Control!$C$7*Calculations!$C$82*INDEX('Monthly Data'!N:N,Calculations!$C$116+MOD(BN81,Calculations!$C$118))+Control!$C$7*Calculations!$C$83*INDEX('Monthly Data'!O:O,Calculations!$C$116+MOD(BN81,Calculations!$C$118))+Control!$C$7*Calculations!$C$84*INDEX('Monthly Data'!P:P,Calculations!$C$116+MOD(BN81,Calculations!$C$118))+Control!$C$7*Calculations!$C$85*INDEX('Monthly Data'!Q:Q,Calculations!$C$116+MOD(BN81,Calculations!$C$118))+(1-Control!$C$7*Calculations!$C$87)*INDEX('Monthly Data'!R:R,Calculations!$C$116+MOD(BN81,Calculations!$C$118))</f>
        <v>5.8868730207813358E-3</v>
      </c>
      <c r="GE81" s="86">
        <f ca="1">Control!$C$7*Calculations!$C$82*INDEX('Monthly Data'!N:N,Calculations!$C$116+MOD(BO81,Calculations!$C$118))+Control!$C$7*Calculations!$C$83*INDEX('Monthly Data'!O:O,Calculations!$C$116+MOD(BO81,Calculations!$C$118))+Control!$C$7*Calculations!$C$84*INDEX('Monthly Data'!P:P,Calculations!$C$116+MOD(BO81,Calculations!$C$118))+Control!$C$7*Calculations!$C$85*INDEX('Monthly Data'!Q:Q,Calculations!$C$116+MOD(BO81,Calculations!$C$118))+(1-Control!$C$7*Calculations!$C$87)*INDEX('Monthly Data'!R:R,Calculations!$C$116+MOD(BO81,Calculations!$C$118))</f>
        <v>3.127051071655923E-3</v>
      </c>
      <c r="GF81" s="86">
        <f ca="1">Control!$C$7*Calculations!$C$82*INDEX('Monthly Data'!N:N,Calculations!$C$116+MOD(BP81,Calculations!$C$118))+Control!$C$7*Calculations!$C$83*INDEX('Monthly Data'!O:O,Calculations!$C$116+MOD(BP81,Calculations!$C$118))+Control!$C$7*Calculations!$C$84*INDEX('Monthly Data'!P:P,Calculations!$C$116+MOD(BP81,Calculations!$C$118))+Control!$C$7*Calculations!$C$85*INDEX('Monthly Data'!Q:Q,Calculations!$C$116+MOD(BP81,Calculations!$C$118))+(1-Control!$C$7*Calculations!$C$87)*INDEX('Monthly Data'!R:R,Calculations!$C$116+MOD(BP81,Calculations!$C$118))</f>
        <v>-2.5419860972892394E-2</v>
      </c>
      <c r="GG81" s="86">
        <f ca="1">Control!$C$7*Calculations!$C$82*INDEX('Monthly Data'!N:N,Calculations!$C$116+MOD(BQ81,Calculations!$C$118))+Control!$C$7*Calculations!$C$83*INDEX('Monthly Data'!O:O,Calculations!$C$116+MOD(BQ81,Calculations!$C$118))+Control!$C$7*Calculations!$C$84*INDEX('Monthly Data'!P:P,Calculations!$C$116+MOD(BQ81,Calculations!$C$118))+Control!$C$7*Calculations!$C$85*INDEX('Monthly Data'!Q:Q,Calculations!$C$116+MOD(BQ81,Calculations!$C$118))+(1-Control!$C$7*Calculations!$C$87)*INDEX('Monthly Data'!R:R,Calculations!$C$116+MOD(BQ81,Calculations!$C$118))</f>
        <v>2.4842166689046628E-2</v>
      </c>
      <c r="GH81" s="86">
        <f ca="1">Control!$C$7*Calculations!$C$82*INDEX('Monthly Data'!N:N,Calculations!$C$116+MOD(BR81,Calculations!$C$118))+Control!$C$7*Calculations!$C$83*INDEX('Monthly Data'!O:O,Calculations!$C$116+MOD(BR81,Calculations!$C$118))+Control!$C$7*Calculations!$C$84*INDEX('Monthly Data'!P:P,Calculations!$C$116+MOD(BR81,Calculations!$C$118))+Control!$C$7*Calculations!$C$85*INDEX('Monthly Data'!Q:Q,Calculations!$C$116+MOD(BR81,Calculations!$C$118))+(1-Control!$C$7*Calculations!$C$87)*INDEX('Monthly Data'!R:R,Calculations!$C$116+MOD(BR81,Calculations!$C$118))</f>
        <v>1.5758278480433856E-2</v>
      </c>
      <c r="GI81" s="86">
        <f ca="1">Control!$C$7*Calculations!$C$82*INDEX('Monthly Data'!N:N,Calculations!$C$116+MOD(BS81,Calculations!$C$118))+Control!$C$7*Calculations!$C$83*INDEX('Monthly Data'!O:O,Calculations!$C$116+MOD(BS81,Calculations!$C$118))+Control!$C$7*Calculations!$C$84*INDEX('Monthly Data'!P:P,Calculations!$C$116+MOD(BS81,Calculations!$C$118))+Control!$C$7*Calculations!$C$85*INDEX('Monthly Data'!Q:Q,Calculations!$C$116+MOD(BS81,Calculations!$C$118))+(1-Control!$C$7*Calculations!$C$87)*INDEX('Monthly Data'!R:R,Calculations!$C$116+MOD(BS81,Calculations!$C$118))</f>
        <v>1.046389543479892E-2</v>
      </c>
      <c r="GJ81" s="86">
        <f ca="1">Control!$C$7*Calculations!$C$82*INDEX('Monthly Data'!N:N,Calculations!$C$116+MOD(BT81,Calculations!$C$118))+Control!$C$7*Calculations!$C$83*INDEX('Monthly Data'!O:O,Calculations!$C$116+MOD(BT81,Calculations!$C$118))+Control!$C$7*Calculations!$C$84*INDEX('Monthly Data'!P:P,Calculations!$C$116+MOD(BT81,Calculations!$C$118))+Control!$C$7*Calculations!$C$85*INDEX('Monthly Data'!Q:Q,Calculations!$C$116+MOD(BT81,Calculations!$C$118))+(1-Control!$C$7*Calculations!$C$87)*INDEX('Monthly Data'!R:R,Calculations!$C$116+MOD(BT81,Calculations!$C$118))</f>
        <v>-7.5539743260223157E-3</v>
      </c>
      <c r="GK81" s="86">
        <f ca="1">Control!$C$7*Calculations!$C$82*INDEX('Monthly Data'!N:N,Calculations!$C$116+MOD(BU81,Calculations!$C$118))+Control!$C$7*Calculations!$C$83*INDEX('Monthly Data'!O:O,Calculations!$C$116+MOD(BU81,Calculations!$C$118))+Control!$C$7*Calculations!$C$84*INDEX('Monthly Data'!P:P,Calculations!$C$116+MOD(BU81,Calculations!$C$118))+Control!$C$7*Calculations!$C$85*INDEX('Monthly Data'!Q:Q,Calculations!$C$116+MOD(BU81,Calculations!$C$118))+(1-Control!$C$7*Calculations!$C$87)*INDEX('Monthly Data'!R:R,Calculations!$C$116+MOD(BU81,Calculations!$C$118))</f>
        <v>3.1011313347584085E-2</v>
      </c>
      <c r="GL81" s="86">
        <f ca="1">Control!$C$7*Calculations!$C$82*INDEX('Monthly Data'!N:N,Calculations!$C$116+MOD(BV81,Calculations!$C$118))+Control!$C$7*Calculations!$C$83*INDEX('Monthly Data'!O:O,Calculations!$C$116+MOD(BV81,Calculations!$C$118))+Control!$C$7*Calculations!$C$84*INDEX('Monthly Data'!P:P,Calculations!$C$116+MOD(BV81,Calculations!$C$118))+Control!$C$7*Calculations!$C$85*INDEX('Monthly Data'!Q:Q,Calculations!$C$116+MOD(BV81,Calculations!$C$118))+(1-Control!$C$7*Calculations!$C$87)*INDEX('Monthly Data'!R:R,Calculations!$C$116+MOD(BV81,Calculations!$C$118))</f>
        <v>1.1702576456120543E-2</v>
      </c>
      <c r="GM81" s="86">
        <f ca="1">Control!$C$7*Calculations!$C$82*INDEX('Monthly Data'!N:N,Calculations!$C$116+MOD(BW81,Calculations!$C$118))+Control!$C$7*Calculations!$C$83*INDEX('Monthly Data'!O:O,Calculations!$C$116+MOD(BW81,Calculations!$C$118))+Control!$C$7*Calculations!$C$84*INDEX('Monthly Data'!P:P,Calculations!$C$116+MOD(BW81,Calculations!$C$118))+Control!$C$7*Calculations!$C$85*INDEX('Monthly Data'!Q:Q,Calculations!$C$116+MOD(BW81,Calculations!$C$118))+(1-Control!$C$7*Calculations!$C$87)*INDEX('Monthly Data'!R:R,Calculations!$C$116+MOD(BW81,Calculations!$C$118))</f>
        <v>-9.839093431862074E-3</v>
      </c>
      <c r="GN81" s="86">
        <f ca="1">Control!$C$7*Calculations!$C$82*INDEX('Monthly Data'!N:N,Calculations!$C$116+MOD(BX81,Calculations!$C$118))+Control!$C$7*Calculations!$C$83*INDEX('Monthly Data'!O:O,Calculations!$C$116+MOD(BX81,Calculations!$C$118))+Control!$C$7*Calculations!$C$84*INDEX('Monthly Data'!P:P,Calculations!$C$116+MOD(BX81,Calculations!$C$118))+Control!$C$7*Calculations!$C$85*INDEX('Monthly Data'!Q:Q,Calculations!$C$116+MOD(BX81,Calculations!$C$118))+(1-Control!$C$7*Calculations!$C$87)*INDEX('Monthly Data'!R:R,Calculations!$C$116+MOD(BX81,Calculations!$C$118))</f>
        <v>-1.9947061878162777E-2</v>
      </c>
      <c r="GO81" s="86">
        <f ca="1">Control!$C$7*Calculations!$C$82*INDEX('Monthly Data'!N:N,Calculations!$C$116+MOD(BY81,Calculations!$C$118))+Control!$C$7*Calculations!$C$83*INDEX('Monthly Data'!O:O,Calculations!$C$116+MOD(BY81,Calculations!$C$118))+Control!$C$7*Calculations!$C$84*INDEX('Monthly Data'!P:P,Calculations!$C$116+MOD(BY81,Calculations!$C$118))+Control!$C$7*Calculations!$C$85*INDEX('Monthly Data'!Q:Q,Calculations!$C$116+MOD(BY81,Calculations!$C$118))+(1-Control!$C$7*Calculations!$C$87)*INDEX('Monthly Data'!R:R,Calculations!$C$116+MOD(BY81,Calculations!$C$118))</f>
        <v>2.4842166689046628E-2</v>
      </c>
      <c r="GP81" s="86">
        <f ca="1">Control!$C$7*Calculations!$C$82*INDEX('Monthly Data'!N:N,Calculations!$C$116+MOD(BZ81,Calculations!$C$118))+Control!$C$7*Calculations!$C$83*INDEX('Monthly Data'!O:O,Calculations!$C$116+MOD(BZ81,Calculations!$C$118))+Control!$C$7*Calculations!$C$84*INDEX('Monthly Data'!P:P,Calculations!$C$116+MOD(BZ81,Calculations!$C$118))+Control!$C$7*Calculations!$C$85*INDEX('Monthly Data'!Q:Q,Calculations!$C$116+MOD(BZ81,Calculations!$C$118))+(1-Control!$C$7*Calculations!$C$87)*INDEX('Monthly Data'!R:R,Calculations!$C$116+MOD(BZ81,Calculations!$C$118))</f>
        <v>1.9073822767906517E-2</v>
      </c>
      <c r="GQ81" s="86">
        <f ca="1">Control!$C$7*Calculations!$C$82*INDEX('Monthly Data'!N:N,Calculations!$C$116+MOD(CA81,Calculations!$C$118))+Control!$C$7*Calculations!$C$83*INDEX('Monthly Data'!O:O,Calculations!$C$116+MOD(CA81,Calculations!$C$118))+Control!$C$7*Calculations!$C$84*INDEX('Monthly Data'!P:P,Calculations!$C$116+MOD(CA81,Calculations!$C$118))+Control!$C$7*Calculations!$C$85*INDEX('Monthly Data'!Q:Q,Calculations!$C$116+MOD(CA81,Calculations!$C$118))+(1-Control!$C$7*Calculations!$C$87)*INDEX('Monthly Data'!R:R,Calculations!$C$116+MOD(CA81,Calculations!$C$118))</f>
        <v>3.8809817903524786E-2</v>
      </c>
      <c r="GR81" s="86">
        <f ca="1">Control!$C$7*Calculations!$C$82*INDEX('Monthly Data'!N:N,Calculations!$C$116+MOD(CB81,Calculations!$C$118))+Control!$C$7*Calculations!$C$83*INDEX('Monthly Data'!O:O,Calculations!$C$116+MOD(CB81,Calculations!$C$118))+Control!$C$7*Calculations!$C$84*INDEX('Monthly Data'!P:P,Calculations!$C$116+MOD(CB81,Calculations!$C$118))+Control!$C$7*Calculations!$C$85*INDEX('Monthly Data'!Q:Q,Calculations!$C$116+MOD(CB81,Calculations!$C$118))+(1-Control!$C$7*Calculations!$C$87)*INDEX('Monthly Data'!R:R,Calculations!$C$116+MOD(CB81,Calculations!$C$118))</f>
        <v>1.2722494017511032E-2</v>
      </c>
      <c r="GS81" s="86">
        <f ca="1">Control!$C$7*Calculations!$C$82*INDEX('Monthly Data'!N:N,Calculations!$C$116+MOD(CC81,Calculations!$C$118))+Control!$C$7*Calculations!$C$83*INDEX('Monthly Data'!O:O,Calculations!$C$116+MOD(CC81,Calculations!$C$118))+Control!$C$7*Calculations!$C$84*INDEX('Monthly Data'!P:P,Calculations!$C$116+MOD(CC81,Calculations!$C$118))+Control!$C$7*Calculations!$C$85*INDEX('Monthly Data'!Q:Q,Calculations!$C$116+MOD(CC81,Calculations!$C$118))+(1-Control!$C$7*Calculations!$C$87)*INDEX('Monthly Data'!R:R,Calculations!$C$116+MOD(CC81,Calculations!$C$118))</f>
        <v>2.5790695379256122E-2</v>
      </c>
      <c r="GT81" s="86">
        <f ca="1">Control!$C$7*Calculations!$C$82*INDEX('Monthly Data'!N:N,Calculations!$C$116+MOD(CD81,Calculations!$C$118))+Control!$C$7*Calculations!$C$83*INDEX('Monthly Data'!O:O,Calculations!$C$116+MOD(CD81,Calculations!$C$118))+Control!$C$7*Calculations!$C$84*INDEX('Monthly Data'!P:P,Calculations!$C$116+MOD(CD81,Calculations!$C$118))+Control!$C$7*Calculations!$C$85*INDEX('Monthly Data'!Q:Q,Calculations!$C$116+MOD(CD81,Calculations!$C$118))+(1-Control!$C$7*Calculations!$C$87)*INDEX('Monthly Data'!R:R,Calculations!$C$116+MOD(CD81,Calculations!$C$118))</f>
        <v>-1.5984879994281095E-2</v>
      </c>
      <c r="GU81" s="86">
        <f ca="1">Control!$C$7*Calculations!$C$82*INDEX('Monthly Data'!N:N,Calculations!$C$116+MOD(CE81,Calculations!$C$118))+Control!$C$7*Calculations!$C$83*INDEX('Monthly Data'!O:O,Calculations!$C$116+MOD(CE81,Calculations!$C$118))+Control!$C$7*Calculations!$C$84*INDEX('Monthly Data'!P:P,Calculations!$C$116+MOD(CE81,Calculations!$C$118))+Control!$C$7*Calculations!$C$85*INDEX('Monthly Data'!Q:Q,Calculations!$C$116+MOD(CE81,Calculations!$C$118))+(1-Control!$C$7*Calculations!$C$87)*INDEX('Monthly Data'!R:R,Calculations!$C$116+MOD(CE81,Calculations!$C$118))</f>
        <v>-4.3408051735618014E-2</v>
      </c>
      <c r="GV81" s="86">
        <f ca="1">Control!$C$7*Calculations!$C$82*INDEX('Monthly Data'!N:N,Calculations!$C$116+MOD(CF81,Calculations!$C$118))+Control!$C$7*Calculations!$C$83*INDEX('Monthly Data'!O:O,Calculations!$C$116+MOD(CF81,Calculations!$C$118))+Control!$C$7*Calculations!$C$84*INDEX('Monthly Data'!P:P,Calculations!$C$116+MOD(CF81,Calculations!$C$118))+Control!$C$7*Calculations!$C$85*INDEX('Monthly Data'!Q:Q,Calculations!$C$116+MOD(CF81,Calculations!$C$118))+(1-Control!$C$7*Calculations!$C$87)*INDEX('Monthly Data'!R:R,Calculations!$C$116+MOD(CF81,Calculations!$C$118))</f>
        <v>1.7472933988537529E-2</v>
      </c>
      <c r="GW81" s="86">
        <f ca="1">Control!$C$7*Calculations!$C$82*INDEX('Monthly Data'!N:N,Calculations!$C$116+MOD(CG81,Calculations!$C$118))+Control!$C$7*Calculations!$C$83*INDEX('Monthly Data'!O:O,Calculations!$C$116+MOD(CG81,Calculations!$C$118))+Control!$C$7*Calculations!$C$84*INDEX('Monthly Data'!P:P,Calculations!$C$116+MOD(CG81,Calculations!$C$118))+Control!$C$7*Calculations!$C$85*INDEX('Monthly Data'!Q:Q,Calculations!$C$116+MOD(CG81,Calculations!$C$118))+(1-Control!$C$7*Calculations!$C$87)*INDEX('Monthly Data'!R:R,Calculations!$C$116+MOD(CG81,Calculations!$C$118))</f>
        <v>2.0524935548016137E-2</v>
      </c>
      <c r="GX81" s="86">
        <f ca="1">Control!$C$7*Calculations!$C$82*INDEX('Monthly Data'!N:N,Calculations!$C$116+MOD(CH81,Calculations!$C$118))+Control!$C$7*Calculations!$C$83*INDEX('Monthly Data'!O:O,Calculations!$C$116+MOD(CH81,Calculations!$C$118))+Control!$C$7*Calculations!$C$84*INDEX('Monthly Data'!P:P,Calculations!$C$116+MOD(CH81,Calculations!$C$118))+Control!$C$7*Calculations!$C$85*INDEX('Monthly Data'!Q:Q,Calculations!$C$116+MOD(CH81,Calculations!$C$118))+(1-Control!$C$7*Calculations!$C$87)*INDEX('Monthly Data'!R:R,Calculations!$C$116+MOD(CH81,Calculations!$C$118))</f>
        <v>-3.8554137824290124E-2</v>
      </c>
      <c r="GY81" s="86">
        <f ca="1">Control!$C$7*Calculations!$C$82*INDEX('Monthly Data'!N:N,Calculations!$C$116+MOD(CI81,Calculations!$C$118))+Control!$C$7*Calculations!$C$83*INDEX('Monthly Data'!O:O,Calculations!$C$116+MOD(CI81,Calculations!$C$118))+Control!$C$7*Calculations!$C$84*INDEX('Monthly Data'!P:P,Calculations!$C$116+MOD(CI81,Calculations!$C$118))+Control!$C$7*Calculations!$C$85*INDEX('Monthly Data'!Q:Q,Calculations!$C$116+MOD(CI81,Calculations!$C$118))+(1-Control!$C$7*Calculations!$C$87)*INDEX('Monthly Data'!R:R,Calculations!$C$116+MOD(CI81,Calculations!$C$118))</f>
        <v>2.3206536303657571E-2</v>
      </c>
      <c r="GZ81" s="86">
        <f ca="1">Control!$C$7*Calculations!$C$82*INDEX('Monthly Data'!N:N,Calculations!$C$116+MOD(CJ81,Calculations!$C$118))+Control!$C$7*Calculations!$C$83*INDEX('Monthly Data'!O:O,Calculations!$C$116+MOD(CJ81,Calculations!$C$118))+Control!$C$7*Calculations!$C$84*INDEX('Monthly Data'!P:P,Calculations!$C$116+MOD(CJ81,Calculations!$C$118))+Control!$C$7*Calculations!$C$85*INDEX('Monthly Data'!Q:Q,Calculations!$C$116+MOD(CJ81,Calculations!$C$118))+(1-Control!$C$7*Calculations!$C$87)*INDEX('Monthly Data'!R:R,Calculations!$C$116+MOD(CJ81,Calculations!$C$118))</f>
        <v>2.3206536303657571E-2</v>
      </c>
      <c r="HA81" s="86">
        <f ca="1">Control!$C$7*Calculations!$C$82*INDEX('Monthly Data'!N:N,Calculations!$C$116+MOD(CK81,Calculations!$C$118))+Control!$C$7*Calculations!$C$83*INDEX('Monthly Data'!O:O,Calculations!$C$116+MOD(CK81,Calculations!$C$118))+Control!$C$7*Calculations!$C$84*INDEX('Monthly Data'!P:P,Calculations!$C$116+MOD(CK81,Calculations!$C$118))+Control!$C$7*Calculations!$C$85*INDEX('Monthly Data'!Q:Q,Calculations!$C$116+MOD(CK81,Calculations!$C$118))+(1-Control!$C$7*Calculations!$C$87)*INDEX('Monthly Data'!R:R,Calculations!$C$116+MOD(CK81,Calculations!$C$118))</f>
        <v>-7.5539743260223157E-3</v>
      </c>
      <c r="HB81" s="86">
        <f ca="1">Control!$C$7*Calculations!$C$82*INDEX('Monthly Data'!N:N,Calculations!$C$116+MOD(CL81,Calculations!$C$118))+Control!$C$7*Calculations!$C$83*INDEX('Monthly Data'!O:O,Calculations!$C$116+MOD(CL81,Calculations!$C$118))+Control!$C$7*Calculations!$C$84*INDEX('Monthly Data'!P:P,Calculations!$C$116+MOD(CL81,Calculations!$C$118))+Control!$C$7*Calculations!$C$85*INDEX('Monthly Data'!Q:Q,Calculations!$C$116+MOD(CL81,Calculations!$C$118))+(1-Control!$C$7*Calculations!$C$87)*INDEX('Monthly Data'!R:R,Calculations!$C$116+MOD(CL81,Calculations!$C$118))</f>
        <v>6.4539397490030407E-3</v>
      </c>
      <c r="HC81" s="86">
        <f ca="1">Control!$C$7*Calculations!$C$82*INDEX('Monthly Data'!N:N,Calculations!$C$116+MOD(CM81,Calculations!$C$118))+Control!$C$7*Calculations!$C$83*INDEX('Monthly Data'!O:O,Calculations!$C$116+MOD(CM81,Calculations!$C$118))+Control!$C$7*Calculations!$C$84*INDEX('Monthly Data'!P:P,Calculations!$C$116+MOD(CM81,Calculations!$C$118))+Control!$C$7*Calculations!$C$85*INDEX('Monthly Data'!Q:Q,Calculations!$C$116+MOD(CM81,Calculations!$C$118))+(1-Control!$C$7*Calculations!$C$87)*INDEX('Monthly Data'!R:R,Calculations!$C$116+MOD(CM81,Calculations!$C$118))</f>
        <v>1.5115046179922851E-2</v>
      </c>
      <c r="HD81" s="86">
        <f ca="1">Control!$C$7*Calculations!$C$82*INDEX('Monthly Data'!N:N,Calculations!$C$116+MOD(CN81,Calculations!$C$118))+Control!$C$7*Calculations!$C$83*INDEX('Monthly Data'!O:O,Calculations!$C$116+MOD(CN81,Calculations!$C$118))+Control!$C$7*Calculations!$C$84*INDEX('Monthly Data'!P:P,Calculations!$C$116+MOD(CN81,Calculations!$C$118))+Control!$C$7*Calculations!$C$85*INDEX('Monthly Data'!Q:Q,Calculations!$C$116+MOD(CN81,Calculations!$C$118))+(1-Control!$C$7*Calculations!$C$87)*INDEX('Monthly Data'!R:R,Calculations!$C$116+MOD(CN81,Calculations!$C$118))</f>
        <v>5.1972609868760735E-3</v>
      </c>
      <c r="HE81" s="86">
        <f ca="1">Control!$C$7*Calculations!$C$82*INDEX('Monthly Data'!N:N,Calculations!$C$116+MOD(CO81,Calculations!$C$118))+Control!$C$7*Calculations!$C$83*INDEX('Monthly Data'!O:O,Calculations!$C$116+MOD(CO81,Calculations!$C$118))+Control!$C$7*Calculations!$C$84*INDEX('Monthly Data'!P:P,Calculations!$C$116+MOD(CO81,Calculations!$C$118))+Control!$C$7*Calculations!$C$85*INDEX('Monthly Data'!Q:Q,Calculations!$C$116+MOD(CO81,Calculations!$C$118))+(1-Control!$C$7*Calculations!$C$87)*INDEX('Monthly Data'!R:R,Calculations!$C$116+MOD(CO81,Calculations!$C$118))</f>
        <v>1.2954540023127663E-2</v>
      </c>
      <c r="HF81" s="86">
        <f ca="1">Control!$C$7*Calculations!$C$82*INDEX('Monthly Data'!N:N,Calculations!$C$116+MOD(CP81,Calculations!$C$118))+Control!$C$7*Calculations!$C$83*INDEX('Monthly Data'!O:O,Calculations!$C$116+MOD(CP81,Calculations!$C$118))+Control!$C$7*Calculations!$C$84*INDEX('Monthly Data'!P:P,Calculations!$C$116+MOD(CP81,Calculations!$C$118))+Control!$C$7*Calculations!$C$85*INDEX('Monthly Data'!Q:Q,Calculations!$C$116+MOD(CP81,Calculations!$C$118))+(1-Control!$C$7*Calculations!$C$87)*INDEX('Monthly Data'!R:R,Calculations!$C$116+MOD(CP81,Calculations!$C$118))</f>
        <v>1.4915555251167555E-3</v>
      </c>
      <c r="HG81" s="86">
        <f ca="1">Control!$C$7*Calculations!$C$82*INDEX('Monthly Data'!N:N,Calculations!$C$116+MOD(CQ81,Calculations!$C$118))+Control!$C$7*Calculations!$C$83*INDEX('Monthly Data'!O:O,Calculations!$C$116+MOD(CQ81,Calculations!$C$118))+Control!$C$7*Calculations!$C$84*INDEX('Monthly Data'!P:P,Calculations!$C$116+MOD(CQ81,Calculations!$C$118))+Control!$C$7*Calculations!$C$85*INDEX('Monthly Data'!Q:Q,Calculations!$C$116+MOD(CQ81,Calculations!$C$118))+(1-Control!$C$7*Calculations!$C$87)*INDEX('Monthly Data'!R:R,Calculations!$C$116+MOD(CQ81,Calculations!$C$118))</f>
        <v>1.0353752315110615E-2</v>
      </c>
      <c r="HH81" s="86">
        <f ca="1">Control!$C$7*Calculations!$C$82*INDEX('Monthly Data'!N:N,Calculations!$C$116+MOD(CR81,Calculations!$C$118))+Control!$C$7*Calculations!$C$83*INDEX('Monthly Data'!O:O,Calculations!$C$116+MOD(CR81,Calculations!$C$118))+Control!$C$7*Calculations!$C$84*INDEX('Monthly Data'!P:P,Calculations!$C$116+MOD(CR81,Calculations!$C$118))+Control!$C$7*Calculations!$C$85*INDEX('Monthly Data'!Q:Q,Calculations!$C$116+MOD(CR81,Calculations!$C$118))+(1-Control!$C$7*Calculations!$C$87)*INDEX('Monthly Data'!R:R,Calculations!$C$116+MOD(CR81,Calculations!$C$118))</f>
        <v>1.4915555251167555E-3</v>
      </c>
      <c r="HI81" s="86">
        <f ca="1">Control!$C$7*Calculations!$C$82*INDEX('Monthly Data'!N:N,Calculations!$C$116+MOD(CS81,Calculations!$C$118))+Control!$C$7*Calculations!$C$83*INDEX('Monthly Data'!O:O,Calculations!$C$116+MOD(CS81,Calculations!$C$118))+Control!$C$7*Calculations!$C$84*INDEX('Monthly Data'!P:P,Calculations!$C$116+MOD(CS81,Calculations!$C$118))+Control!$C$7*Calculations!$C$85*INDEX('Monthly Data'!Q:Q,Calculations!$C$116+MOD(CS81,Calculations!$C$118))+(1-Control!$C$7*Calculations!$C$87)*INDEX('Monthly Data'!R:R,Calculations!$C$116+MOD(CS81,Calculations!$C$118))</f>
        <v>3.4808428836917149E-3</v>
      </c>
      <c r="HJ81" s="86">
        <f ca="1">Control!$C$7*Calculations!$C$82*INDEX('Monthly Data'!N:N,Calculations!$C$116+MOD(CT81,Calculations!$C$118))+Control!$C$7*Calculations!$C$83*INDEX('Monthly Data'!O:O,Calculations!$C$116+MOD(CT81,Calculations!$C$118))+Control!$C$7*Calculations!$C$84*INDEX('Monthly Data'!P:P,Calculations!$C$116+MOD(CT81,Calculations!$C$118))+Control!$C$7*Calculations!$C$85*INDEX('Monthly Data'!Q:Q,Calculations!$C$116+MOD(CT81,Calculations!$C$118))+(1-Control!$C$7*Calculations!$C$87)*INDEX('Monthly Data'!R:R,Calculations!$C$116+MOD(CT81,Calculations!$C$118))</f>
        <v>-2.0259958308006688E-2</v>
      </c>
      <c r="HK81" s="86">
        <f ca="1">Control!$C$7*Calculations!$C$82*INDEX('Monthly Data'!N:N,Calculations!$C$116+MOD(CU81,Calculations!$C$118))+Control!$C$7*Calculations!$C$83*INDEX('Monthly Data'!O:O,Calculations!$C$116+MOD(CU81,Calculations!$C$118))+Control!$C$7*Calculations!$C$84*INDEX('Monthly Data'!P:P,Calculations!$C$116+MOD(CU81,Calculations!$C$118))+Control!$C$7*Calculations!$C$85*INDEX('Monthly Data'!Q:Q,Calculations!$C$116+MOD(CU81,Calculations!$C$118))+(1-Control!$C$7*Calculations!$C$87)*INDEX('Monthly Data'!R:R,Calculations!$C$116+MOD(CU81,Calculations!$C$118))</f>
        <v>7.857567536297622E-3</v>
      </c>
      <c r="HL81" s="86">
        <f ca="1">Control!$C$7*Calculations!$C$82*INDEX('Monthly Data'!N:N,Calculations!$C$116+MOD(CV81,Calculations!$C$118))+Control!$C$7*Calculations!$C$83*INDEX('Monthly Data'!O:O,Calculations!$C$116+MOD(CV81,Calculations!$C$118))+Control!$C$7*Calculations!$C$84*INDEX('Monthly Data'!P:P,Calculations!$C$116+MOD(CV81,Calculations!$C$118))+Control!$C$7*Calculations!$C$85*INDEX('Monthly Data'!Q:Q,Calculations!$C$116+MOD(CV81,Calculations!$C$118))+(1-Control!$C$7*Calculations!$C$87)*INDEX('Monthly Data'!R:R,Calculations!$C$116+MOD(CV81,Calculations!$C$118))</f>
        <v>6.1009361253630504E-2</v>
      </c>
      <c r="HM81" s="86">
        <f ca="1">Control!$C$7*Calculations!$C$82*INDEX('Monthly Data'!N:N,Calculations!$C$116+MOD(CW81,Calculations!$C$118))+Control!$C$7*Calculations!$C$83*INDEX('Monthly Data'!O:O,Calculations!$C$116+MOD(CW81,Calculations!$C$118))+Control!$C$7*Calculations!$C$84*INDEX('Monthly Data'!P:P,Calculations!$C$116+MOD(CW81,Calculations!$C$118))+Control!$C$7*Calculations!$C$85*INDEX('Monthly Data'!Q:Q,Calculations!$C$116+MOD(CW81,Calculations!$C$118))+(1-Control!$C$7*Calculations!$C$87)*INDEX('Monthly Data'!R:R,Calculations!$C$116+MOD(CW81,Calculations!$C$118))</f>
        <v>1.2722494017511032E-2</v>
      </c>
      <c r="HN81" s="86">
        <f ca="1">Control!$C$7*Calculations!$C$82*INDEX('Monthly Data'!N:N,Calculations!$C$116+MOD(CX81,Calculations!$C$118))+Control!$C$7*Calculations!$C$83*INDEX('Monthly Data'!O:O,Calculations!$C$116+MOD(CX81,Calculations!$C$118))+Control!$C$7*Calculations!$C$84*INDEX('Monthly Data'!P:P,Calculations!$C$116+MOD(CX81,Calculations!$C$118))+Control!$C$7*Calculations!$C$85*INDEX('Monthly Data'!Q:Q,Calculations!$C$116+MOD(CX81,Calculations!$C$118))+(1-Control!$C$7*Calculations!$C$87)*INDEX('Monthly Data'!R:R,Calculations!$C$116+MOD(CX81,Calculations!$C$118))</f>
        <v>-2.4571433440223247E-2</v>
      </c>
      <c r="HO81" s="86">
        <f ca="1">Control!$C$7*Calculations!$C$82*INDEX('Monthly Data'!N:N,Calculations!$C$116+MOD(CY81,Calculations!$C$118))+Control!$C$7*Calculations!$C$83*INDEX('Monthly Data'!O:O,Calculations!$C$116+MOD(CY81,Calculations!$C$118))+Control!$C$7*Calculations!$C$84*INDEX('Monthly Data'!P:P,Calculations!$C$116+MOD(CY81,Calculations!$C$118))+Control!$C$7*Calculations!$C$85*INDEX('Monthly Data'!Q:Q,Calculations!$C$116+MOD(CY81,Calculations!$C$118))+(1-Control!$C$7*Calculations!$C$87)*INDEX('Monthly Data'!R:R,Calculations!$C$116+MOD(CY81,Calculations!$C$118))</f>
        <v>9.9793409618087695E-3</v>
      </c>
      <c r="HP81" s="86">
        <f ca="1">Control!$C$7*Calculations!$C$82*INDEX('Monthly Data'!N:N,Calculations!$C$116+MOD(CZ81,Calculations!$C$118))+Control!$C$7*Calculations!$C$83*INDEX('Monthly Data'!O:O,Calculations!$C$116+MOD(CZ81,Calculations!$C$118))+Control!$C$7*Calculations!$C$84*INDEX('Monthly Data'!P:P,Calculations!$C$116+MOD(CZ81,Calculations!$C$118))+Control!$C$7*Calculations!$C$85*INDEX('Monthly Data'!Q:Q,Calculations!$C$116+MOD(CZ81,Calculations!$C$118))+(1-Control!$C$7*Calculations!$C$87)*INDEX('Monthly Data'!R:R,Calculations!$C$116+MOD(CZ81,Calculations!$C$118))</f>
        <v>-7.8872955230675015E-3</v>
      </c>
      <c r="HQ81" s="86">
        <f ca="1">Control!$C$7*Calculations!$C$82*INDEX('Monthly Data'!N:N,Calculations!$C$116+MOD(DA81,Calculations!$C$118))+Control!$C$7*Calculations!$C$83*INDEX('Monthly Data'!O:O,Calculations!$C$116+MOD(DA81,Calculations!$C$118))+Control!$C$7*Calculations!$C$84*INDEX('Monthly Data'!P:P,Calculations!$C$116+MOD(DA81,Calculations!$C$118))+Control!$C$7*Calculations!$C$85*INDEX('Monthly Data'!Q:Q,Calculations!$C$116+MOD(DA81,Calculations!$C$118))+(1-Control!$C$7*Calculations!$C$87)*INDEX('Monthly Data'!R:R,Calculations!$C$116+MOD(DA81,Calculations!$C$118))</f>
        <v>3.5231336013669103E-2</v>
      </c>
      <c r="HR81" s="86">
        <f ca="1">Control!$C$7*Calculations!$C$82*INDEX('Monthly Data'!N:N,Calculations!$C$116+MOD(DB81,Calculations!$C$118))+Control!$C$7*Calculations!$C$83*INDEX('Monthly Data'!O:O,Calculations!$C$116+MOD(DB81,Calculations!$C$118))+Control!$C$7*Calculations!$C$84*INDEX('Monthly Data'!P:P,Calculations!$C$116+MOD(DB81,Calculations!$C$118))+Control!$C$7*Calculations!$C$85*INDEX('Monthly Data'!Q:Q,Calculations!$C$116+MOD(DB81,Calculations!$C$118))+(1-Control!$C$7*Calculations!$C$87)*INDEX('Monthly Data'!R:R,Calculations!$C$116+MOD(DB81,Calculations!$C$118))</f>
        <v>-1.4213734788548189E-2</v>
      </c>
      <c r="HS81" s="86">
        <f ca="1">Control!$C$7*Calculations!$C$82*INDEX('Monthly Data'!N:N,Calculations!$C$116+MOD(DC81,Calculations!$C$118))+Control!$C$7*Calculations!$C$83*INDEX('Monthly Data'!O:O,Calculations!$C$116+MOD(DC81,Calculations!$C$118))+Control!$C$7*Calculations!$C$84*INDEX('Monthly Data'!P:P,Calculations!$C$116+MOD(DC81,Calculations!$C$118))+Control!$C$7*Calculations!$C$85*INDEX('Monthly Data'!Q:Q,Calculations!$C$116+MOD(DC81,Calculations!$C$118))+(1-Control!$C$7*Calculations!$C$87)*INDEX('Monthly Data'!R:R,Calculations!$C$116+MOD(DC81,Calculations!$C$118))</f>
        <v>1.7472933988537529E-2</v>
      </c>
      <c r="HT81" s="86">
        <f ca="1">Control!$C$7*Calculations!$C$82*INDEX('Monthly Data'!N:N,Calculations!$C$116+MOD(DD81,Calculations!$C$118))+Control!$C$7*Calculations!$C$83*INDEX('Monthly Data'!O:O,Calculations!$C$116+MOD(DD81,Calculations!$C$118))+Control!$C$7*Calculations!$C$84*INDEX('Monthly Data'!P:P,Calculations!$C$116+MOD(DD81,Calculations!$C$118))+Control!$C$7*Calculations!$C$85*INDEX('Monthly Data'!Q:Q,Calculations!$C$116+MOD(DD81,Calculations!$C$118))+(1-Control!$C$7*Calculations!$C$87)*INDEX('Monthly Data'!R:R,Calculations!$C$116+MOD(DD81,Calculations!$C$118))</f>
        <v>1.9073822767906517E-2</v>
      </c>
      <c r="HU81" s="86">
        <f ca="1">Control!$C$7*Calculations!$C$82*INDEX('Monthly Data'!N:N,Calculations!$C$116+MOD(DE81,Calculations!$C$118))+Control!$C$7*Calculations!$C$83*INDEX('Monthly Data'!O:O,Calculations!$C$116+MOD(DE81,Calculations!$C$118))+Control!$C$7*Calculations!$C$84*INDEX('Monthly Data'!P:P,Calculations!$C$116+MOD(DE81,Calculations!$C$118))+Control!$C$7*Calculations!$C$85*INDEX('Monthly Data'!Q:Q,Calculations!$C$116+MOD(DE81,Calculations!$C$118))+(1-Control!$C$7*Calculations!$C$87)*INDEX('Monthly Data'!R:R,Calculations!$C$116+MOD(DE81,Calculations!$C$118))</f>
        <v>4.089189590407355E-3</v>
      </c>
      <c r="HV81" s="86">
        <f ca="1">Control!$C$7*Calculations!$C$82*INDEX('Monthly Data'!N:N,Calculations!$C$116+MOD(DF81,Calculations!$C$118))+Control!$C$7*Calculations!$C$83*INDEX('Monthly Data'!O:O,Calculations!$C$116+MOD(DF81,Calculations!$C$118))+Control!$C$7*Calculations!$C$84*INDEX('Monthly Data'!P:P,Calculations!$C$116+MOD(DF81,Calculations!$C$118))+Control!$C$7*Calculations!$C$85*INDEX('Monthly Data'!Q:Q,Calculations!$C$116+MOD(DF81,Calculations!$C$118))+(1-Control!$C$7*Calculations!$C$87)*INDEX('Monthly Data'!R:R,Calculations!$C$116+MOD(DF81,Calculations!$C$118))</f>
        <v>3.6332715283247441E-2</v>
      </c>
      <c r="HW81" s="86">
        <f ca="1">Control!$C$7*Calculations!$C$82*INDEX('Monthly Data'!N:N,Calculations!$C$116+MOD(DG81,Calculations!$C$118))+Control!$C$7*Calculations!$C$83*INDEX('Monthly Data'!O:O,Calculations!$C$116+MOD(DG81,Calculations!$C$118))+Control!$C$7*Calculations!$C$84*INDEX('Monthly Data'!P:P,Calculations!$C$116+MOD(DG81,Calculations!$C$118))+Control!$C$7*Calculations!$C$85*INDEX('Monthly Data'!Q:Q,Calculations!$C$116+MOD(DG81,Calculations!$C$118))+(1-Control!$C$7*Calculations!$C$87)*INDEX('Monthly Data'!R:R,Calculations!$C$116+MOD(DG81,Calculations!$C$118))</f>
        <v>-1.1360801645249321E-2</v>
      </c>
      <c r="HX81" s="86">
        <f ca="1">Control!$C$7*Calculations!$C$82*INDEX('Monthly Data'!N:N,Calculations!$C$116+MOD(DH81,Calculations!$C$118))+Control!$C$7*Calculations!$C$83*INDEX('Monthly Data'!O:O,Calculations!$C$116+MOD(DH81,Calculations!$C$118))+Control!$C$7*Calculations!$C$84*INDEX('Monthly Data'!P:P,Calculations!$C$116+MOD(DH81,Calculations!$C$118))+Control!$C$7*Calculations!$C$85*INDEX('Monthly Data'!Q:Q,Calculations!$C$116+MOD(DH81,Calculations!$C$118))+(1-Control!$C$7*Calculations!$C$87)*INDEX('Monthly Data'!R:R,Calculations!$C$116+MOD(DH81,Calculations!$C$118))</f>
        <v>1.7831091590102856E-2</v>
      </c>
      <c r="HY81" s="86">
        <f ca="1">Control!$C$7*Calculations!$C$82*INDEX('Monthly Data'!N:N,Calculations!$C$116+MOD(DI81,Calculations!$C$118))+Control!$C$7*Calculations!$C$83*INDEX('Monthly Data'!O:O,Calculations!$C$116+MOD(DI81,Calculations!$C$118))+Control!$C$7*Calculations!$C$84*INDEX('Monthly Data'!P:P,Calculations!$C$116+MOD(DI81,Calculations!$C$118))+Control!$C$7*Calculations!$C$85*INDEX('Monthly Data'!Q:Q,Calculations!$C$116+MOD(DI81,Calculations!$C$118))+(1-Control!$C$7*Calculations!$C$87)*INDEX('Monthly Data'!R:R,Calculations!$C$116+MOD(DI81,Calculations!$C$118))</f>
        <v>7.3538285850108537E-3</v>
      </c>
      <c r="HZ81" s="86">
        <f ca="1">Control!$C$7*Calculations!$C$82*INDEX('Monthly Data'!N:N,Calculations!$C$116+MOD(DJ81,Calculations!$C$118))+Control!$C$7*Calculations!$C$83*INDEX('Monthly Data'!O:O,Calculations!$C$116+MOD(DJ81,Calculations!$C$118))+Control!$C$7*Calculations!$C$84*INDEX('Monthly Data'!P:P,Calculations!$C$116+MOD(DJ81,Calculations!$C$118))+Control!$C$7*Calculations!$C$85*INDEX('Monthly Data'!Q:Q,Calculations!$C$116+MOD(DJ81,Calculations!$C$118))+(1-Control!$C$7*Calculations!$C$87)*INDEX('Monthly Data'!R:R,Calculations!$C$116+MOD(DJ81,Calculations!$C$118))</f>
        <v>3.1011313347584085E-2</v>
      </c>
      <c r="IA81" s="86">
        <f ca="1">Control!$C$7*Calculations!$C$82*INDEX('Monthly Data'!N:N,Calculations!$C$116+MOD(DK81,Calculations!$C$118))+Control!$C$7*Calculations!$C$83*INDEX('Monthly Data'!O:O,Calculations!$C$116+MOD(DK81,Calculations!$C$118))+Control!$C$7*Calculations!$C$84*INDEX('Monthly Data'!P:P,Calculations!$C$116+MOD(DK81,Calculations!$C$118))+Control!$C$7*Calculations!$C$85*INDEX('Monthly Data'!Q:Q,Calculations!$C$116+MOD(DK81,Calculations!$C$118))+(1-Control!$C$7*Calculations!$C$87)*INDEX('Monthly Data'!R:R,Calculations!$C$116+MOD(DK81,Calculations!$C$118))</f>
        <v>-3.9863250714949353E-2</v>
      </c>
      <c r="IB81" s="86">
        <f ca="1">Control!$C$7*Calculations!$C$82*INDEX('Monthly Data'!N:N,Calculations!$C$116+MOD(DL81,Calculations!$C$118))+Control!$C$7*Calculations!$C$83*INDEX('Monthly Data'!O:O,Calculations!$C$116+MOD(DL81,Calculations!$C$118))+Control!$C$7*Calculations!$C$84*INDEX('Monthly Data'!P:P,Calculations!$C$116+MOD(DL81,Calculations!$C$118))+Control!$C$7*Calculations!$C$85*INDEX('Monthly Data'!Q:Q,Calculations!$C$116+MOD(DL81,Calculations!$C$118))+(1-Control!$C$7*Calculations!$C$87)*INDEX('Monthly Data'!R:R,Calculations!$C$116+MOD(DL81,Calculations!$C$118))</f>
        <v>-1.3959200237295809E-2</v>
      </c>
      <c r="IC81" s="86">
        <f ca="1">Control!$C$7*Calculations!$C$82*INDEX('Monthly Data'!N:N,Calculations!$C$116+MOD(DM81,Calculations!$C$118))+Control!$C$7*Calculations!$C$83*INDEX('Monthly Data'!O:O,Calculations!$C$116+MOD(DM81,Calculations!$C$118))+Control!$C$7*Calculations!$C$84*INDEX('Monthly Data'!P:P,Calculations!$C$116+MOD(DM81,Calculations!$C$118))+Control!$C$7*Calculations!$C$85*INDEX('Monthly Data'!Q:Q,Calculations!$C$116+MOD(DM81,Calculations!$C$118))+(1-Control!$C$7*Calculations!$C$87)*INDEX('Monthly Data'!R:R,Calculations!$C$116+MOD(DM81,Calculations!$C$118))</f>
        <v>1.1702576456120543E-2</v>
      </c>
      <c r="ID81" s="86">
        <f ca="1">Control!$C$7*Calculations!$C$82*INDEX('Monthly Data'!N:N,Calculations!$C$116+MOD(DN81,Calculations!$C$118))+Control!$C$7*Calculations!$C$83*INDEX('Monthly Data'!O:O,Calculations!$C$116+MOD(DN81,Calculations!$C$118))+Control!$C$7*Calculations!$C$84*INDEX('Monthly Data'!P:P,Calculations!$C$116+MOD(DN81,Calculations!$C$118))+Control!$C$7*Calculations!$C$85*INDEX('Monthly Data'!Q:Q,Calculations!$C$116+MOD(DN81,Calculations!$C$118))+(1-Control!$C$7*Calculations!$C$87)*INDEX('Monthly Data'!R:R,Calculations!$C$116+MOD(DN81,Calculations!$C$118))</f>
        <v>2.1918137743539623E-2</v>
      </c>
      <c r="IE81" s="86">
        <f ca="1">Control!$C$7*Calculations!$C$82*INDEX('Monthly Data'!N:N,Calculations!$C$116+MOD(DO81,Calculations!$C$118))+Control!$C$7*Calculations!$C$83*INDEX('Monthly Data'!O:O,Calculations!$C$116+MOD(DO81,Calculations!$C$118))+Control!$C$7*Calculations!$C$84*INDEX('Monthly Data'!P:P,Calculations!$C$116+MOD(DO81,Calculations!$C$118))+Control!$C$7*Calculations!$C$85*INDEX('Monthly Data'!Q:Q,Calculations!$C$116+MOD(DO81,Calculations!$C$118))+(1-Control!$C$7*Calculations!$C$87)*INDEX('Monthly Data'!R:R,Calculations!$C$116+MOD(DO81,Calculations!$C$118))</f>
        <v>1.4915555251167555E-3</v>
      </c>
      <c r="IF81" s="86">
        <f ca="1">Control!$C$7*Calculations!$C$82*INDEX('Monthly Data'!N:N,Calculations!$C$116+MOD(DP81,Calculations!$C$118))+Control!$C$7*Calculations!$C$83*INDEX('Monthly Data'!O:O,Calculations!$C$116+MOD(DP81,Calculations!$C$118))+Control!$C$7*Calculations!$C$84*INDEX('Monthly Data'!P:P,Calculations!$C$116+MOD(DP81,Calculations!$C$118))+Control!$C$7*Calculations!$C$85*INDEX('Monthly Data'!Q:Q,Calculations!$C$116+MOD(DP81,Calculations!$C$118))+(1-Control!$C$7*Calculations!$C$87)*INDEX('Monthly Data'!R:R,Calculations!$C$116+MOD(DP81,Calculations!$C$118))</f>
        <v>1.0353752315110615E-2</v>
      </c>
      <c r="IG81" s="88">
        <f ca="1">Control!$C$8*(1+DQ81)*(1+DR81)*(1+DS81)*(1+DT81)*(1+DU81)*(1+DV81)*(1+DW81)*(1+DX81)*(1+DY81)*(1+DZ81)*(1+EA81)*(1+EB81)*(1+EC81)*(1+ED81)*(1+EE81)*(1+EF81)*(1+EG81)*(1+EH81)*(1+EI81)*(1+EJ81)*(1+EK81)*(1+EL81)*(1+EM81)*(1+EN81)*(1+EO81)*(1+EP81)*(1+EQ81)*(1+ER81)*(1+ES81)*(1+ET81)*(1+EU81)*(1+EV81)*(1+EW81)*(1+EX81)*(1+EY81)*(1+EZ81)*(1+FA81)*(1+FB81)*(1+FC81)*(1+FD81)*(1+FE81)*(1+FF81)*(1+FG81)*(1+FH81)*(1+FI81)*(1+FJ81)*(1+FK81)*(1+FL81)*(1+FM81)*(1+FN81)*(1+FO81)*(1+FP81)*(1+FQ81)*(1+FR81)*(1+FS81)*(1+FT81)*(1+FU81)*(1+FV81)*(1+FW81)*(1+FX81)*(1+FY81)*(1+FZ81)*(1+GA81)*(1+GB81)*(1+GC81)*(1+GD81)*(1+GE81)*(1+GF81)*(1+GG81)*(1+GH81)*(1+GI81)*(1+GJ81)*(1+GK81)*(1+GL81)*(1+GM81)*(1+GN81)*(1+GO81)*(1+GP81)*(1+GQ81)*(1+GR81)*(1+GS81)*(1+GT81)*(1+GU81)*(1+GV81)*(1+GW81)*(1+GX81)*(1+GY81)*(1+GZ81)*(1+HA81)*(1+HB81)*(1+HC81)*(1+HD81)*(1+HE81)*(1+HF81)*(1+HG81)*(1+HH81)*(1+HI81)*(1+HJ81)*(1+HK81)*(1+HL81)*(1+HM81)*(1+HN81)*(1+HO81)*(1+HP81)*(1+HQ81)*(1+HR81)*(1+HS81)*(1+HT81)*(1+HU81)*(1+HV81)*(1+HW81)*(1+HX81)*(1+HY81)*(1+HZ81)*(1+IA81)*(1+IB81)*(1+IC81)*(1+ID81)*(1+IE81)*(1+IF81)</f>
        <v>98873.848846250025</v>
      </c>
    </row>
    <row r="82" spans="1:241" x14ac:dyDescent="0.25">
      <c r="A82">
        <v>7</v>
      </c>
      <c r="B82">
        <v>56</v>
      </c>
      <c r="C82">
        <v>11</v>
      </c>
      <c r="D82">
        <v>50</v>
      </c>
      <c r="E82">
        <v>110</v>
      </c>
      <c r="F82">
        <v>15</v>
      </c>
      <c r="G82">
        <v>31</v>
      </c>
      <c r="H82">
        <v>61</v>
      </c>
      <c r="I82">
        <v>55</v>
      </c>
      <c r="J82">
        <v>12</v>
      </c>
      <c r="K82">
        <v>107</v>
      </c>
      <c r="L82">
        <v>81</v>
      </c>
      <c r="M82">
        <v>61</v>
      </c>
      <c r="N82">
        <v>47</v>
      </c>
      <c r="O82">
        <v>71</v>
      </c>
      <c r="P82">
        <v>103</v>
      </c>
      <c r="Q82">
        <v>35</v>
      </c>
      <c r="R82">
        <v>36</v>
      </c>
      <c r="S82">
        <v>95</v>
      </c>
      <c r="T82">
        <v>97</v>
      </c>
      <c r="U82">
        <v>64</v>
      </c>
      <c r="V82">
        <v>23</v>
      </c>
      <c r="W82">
        <v>117</v>
      </c>
      <c r="X82">
        <v>92</v>
      </c>
      <c r="Y82">
        <v>0</v>
      </c>
      <c r="Z82">
        <v>65</v>
      </c>
      <c r="AA82">
        <v>96</v>
      </c>
      <c r="AB82">
        <v>89</v>
      </c>
      <c r="AC82">
        <v>74</v>
      </c>
      <c r="AD82">
        <v>77</v>
      </c>
      <c r="AE82">
        <v>88</v>
      </c>
      <c r="AF82">
        <v>87</v>
      </c>
      <c r="AG82">
        <v>107</v>
      </c>
      <c r="AH82">
        <v>48</v>
      </c>
      <c r="AI82">
        <v>4</v>
      </c>
      <c r="AJ82">
        <v>56</v>
      </c>
      <c r="AK82">
        <v>3</v>
      </c>
      <c r="AL82">
        <v>102</v>
      </c>
      <c r="AM82">
        <v>73</v>
      </c>
      <c r="AN82">
        <v>72</v>
      </c>
      <c r="AO82">
        <v>112</v>
      </c>
      <c r="AP82">
        <v>71</v>
      </c>
      <c r="AQ82">
        <v>13</v>
      </c>
      <c r="AR82">
        <v>75</v>
      </c>
      <c r="AS82">
        <v>62</v>
      </c>
      <c r="AT82">
        <v>42</v>
      </c>
      <c r="AU82">
        <v>80</v>
      </c>
      <c r="AV82">
        <v>114</v>
      </c>
      <c r="AW82">
        <v>31</v>
      </c>
      <c r="AX82">
        <v>46</v>
      </c>
      <c r="AY82">
        <v>70</v>
      </c>
      <c r="AZ82">
        <v>104</v>
      </c>
      <c r="BA82">
        <v>29</v>
      </c>
      <c r="BB82">
        <v>17</v>
      </c>
      <c r="BC82">
        <v>47</v>
      </c>
      <c r="BD82">
        <v>37</v>
      </c>
      <c r="BE82">
        <v>12</v>
      </c>
      <c r="BF82">
        <v>116</v>
      </c>
      <c r="BG82">
        <v>61</v>
      </c>
      <c r="BH82">
        <v>60</v>
      </c>
      <c r="BI82">
        <v>32</v>
      </c>
      <c r="BJ82">
        <v>57</v>
      </c>
      <c r="BK82">
        <v>32</v>
      </c>
      <c r="BL82">
        <v>85</v>
      </c>
      <c r="BM82">
        <v>22</v>
      </c>
      <c r="BN82">
        <v>9</v>
      </c>
      <c r="BO82">
        <v>101</v>
      </c>
      <c r="BP82">
        <v>43</v>
      </c>
      <c r="BQ82">
        <v>99</v>
      </c>
      <c r="BR82">
        <v>69</v>
      </c>
      <c r="BS82">
        <v>109</v>
      </c>
      <c r="BT82">
        <v>118</v>
      </c>
      <c r="BU82">
        <v>97</v>
      </c>
      <c r="BV82">
        <v>38</v>
      </c>
      <c r="BW82">
        <v>4</v>
      </c>
      <c r="BX82">
        <v>37</v>
      </c>
      <c r="BY82">
        <v>101</v>
      </c>
      <c r="BZ82">
        <v>73</v>
      </c>
      <c r="CA82">
        <v>5</v>
      </c>
      <c r="CB82">
        <v>33</v>
      </c>
      <c r="CC82">
        <v>74</v>
      </c>
      <c r="CD82">
        <v>17</v>
      </c>
      <c r="CE82">
        <v>8</v>
      </c>
      <c r="CF82">
        <v>15</v>
      </c>
      <c r="CG82">
        <v>29</v>
      </c>
      <c r="CH82">
        <v>52</v>
      </c>
      <c r="CI82">
        <v>16</v>
      </c>
      <c r="CJ82">
        <v>35</v>
      </c>
      <c r="CK82">
        <v>108</v>
      </c>
      <c r="CL82">
        <v>65</v>
      </c>
      <c r="CM82">
        <v>116</v>
      </c>
      <c r="CN82">
        <v>20</v>
      </c>
      <c r="CO82">
        <v>98</v>
      </c>
      <c r="CP82">
        <v>38</v>
      </c>
      <c r="CQ82">
        <v>90</v>
      </c>
      <c r="CR82">
        <v>12</v>
      </c>
      <c r="CS82">
        <v>113</v>
      </c>
      <c r="CT82">
        <v>107</v>
      </c>
      <c r="CU82">
        <v>4</v>
      </c>
      <c r="CV82">
        <v>62</v>
      </c>
      <c r="CW82">
        <v>67</v>
      </c>
      <c r="CX82">
        <v>53</v>
      </c>
      <c r="CY82">
        <v>9</v>
      </c>
      <c r="CZ82">
        <v>25</v>
      </c>
      <c r="DA82">
        <v>21</v>
      </c>
      <c r="DB82">
        <v>34</v>
      </c>
      <c r="DC82">
        <v>23</v>
      </c>
      <c r="DD82">
        <v>20</v>
      </c>
      <c r="DE82">
        <v>49</v>
      </c>
      <c r="DF82">
        <v>98</v>
      </c>
      <c r="DG82">
        <v>52</v>
      </c>
      <c r="DH82">
        <v>97</v>
      </c>
      <c r="DI82">
        <v>39</v>
      </c>
      <c r="DJ82">
        <v>2</v>
      </c>
      <c r="DK82">
        <v>97</v>
      </c>
      <c r="DL82">
        <v>49</v>
      </c>
      <c r="DM82">
        <v>98</v>
      </c>
      <c r="DN82">
        <v>20</v>
      </c>
      <c r="DO82">
        <v>6</v>
      </c>
      <c r="DP82">
        <v>69</v>
      </c>
      <c r="DQ82" s="86">
        <f ca="1">Control!$C$7*Calculations!$C$82*INDEX('Monthly Data'!N:N,Calculations!$C$116+MOD(A82,Calculations!$C$118))+Control!$C$7*Calculations!$C$83*INDEX('Monthly Data'!O:O,Calculations!$C$116+MOD(A82,Calculations!$C$118))+Control!$C$7*Calculations!$C$84*INDEX('Monthly Data'!P:P,Calculations!$C$116+MOD(A82,Calculations!$C$118))+Control!$C$7*Calculations!$C$85*INDEX('Monthly Data'!Q:Q,Calculations!$C$116+MOD(A82,Calculations!$C$118))+(1-Control!$C$7*Calculations!$C$87)*INDEX('Monthly Data'!R:R,Calculations!$C$116+MOD(A82,Calculations!$C$118))</f>
        <v>8.3814116887657771E-3</v>
      </c>
      <c r="DR82" s="86">
        <f ca="1">Control!$C$7*Calculations!$C$82*INDEX('Monthly Data'!N:N,Calculations!$C$116+MOD(B82,Calculations!$C$118))+Control!$C$7*Calculations!$C$83*INDEX('Monthly Data'!O:O,Calculations!$C$116+MOD(B82,Calculations!$C$118))+Control!$C$7*Calculations!$C$84*INDEX('Monthly Data'!P:P,Calculations!$C$116+MOD(B82,Calculations!$C$118))+Control!$C$7*Calculations!$C$85*INDEX('Monthly Data'!Q:Q,Calculations!$C$116+MOD(B82,Calculations!$C$118))+(1-Control!$C$7*Calculations!$C$87)*INDEX('Monthly Data'!R:R,Calculations!$C$116+MOD(B82,Calculations!$C$118))</f>
        <v>7.5897487599915015E-3</v>
      </c>
      <c r="DS82" s="86">
        <f ca="1">Control!$C$7*Calculations!$C$82*INDEX('Monthly Data'!N:N,Calculations!$C$116+MOD(C82,Calculations!$C$118))+Control!$C$7*Calculations!$C$83*INDEX('Monthly Data'!O:O,Calculations!$C$116+MOD(C82,Calculations!$C$118))+Control!$C$7*Calculations!$C$84*INDEX('Monthly Data'!P:P,Calculations!$C$116+MOD(C82,Calculations!$C$118))+Control!$C$7*Calculations!$C$85*INDEX('Monthly Data'!Q:Q,Calculations!$C$116+MOD(C82,Calculations!$C$118))+(1-Control!$C$7*Calculations!$C$87)*INDEX('Monthly Data'!R:R,Calculations!$C$116+MOD(C82,Calculations!$C$118))</f>
        <v>1.0018681835149534E-3</v>
      </c>
      <c r="DT82" s="86">
        <f ca="1">Control!$C$7*Calculations!$C$82*INDEX('Monthly Data'!N:N,Calculations!$C$116+MOD(D82,Calculations!$C$118))+Control!$C$7*Calculations!$C$83*INDEX('Monthly Data'!O:O,Calculations!$C$116+MOD(D82,Calculations!$C$118))+Control!$C$7*Calculations!$C$84*INDEX('Monthly Data'!P:P,Calculations!$C$116+MOD(D82,Calculations!$C$118))+Control!$C$7*Calculations!$C$85*INDEX('Monthly Data'!Q:Q,Calculations!$C$116+MOD(D82,Calculations!$C$118))+(1-Control!$C$7*Calculations!$C$87)*INDEX('Monthly Data'!R:R,Calculations!$C$116+MOD(D82,Calculations!$C$118))</f>
        <v>6.1009361253630504E-2</v>
      </c>
      <c r="DU82" s="86">
        <f ca="1">Control!$C$7*Calculations!$C$82*INDEX('Monthly Data'!N:N,Calculations!$C$116+MOD(E82,Calculations!$C$118))+Control!$C$7*Calculations!$C$83*INDEX('Monthly Data'!O:O,Calculations!$C$116+MOD(E82,Calculations!$C$118))+Control!$C$7*Calculations!$C$84*INDEX('Monthly Data'!P:P,Calculations!$C$116+MOD(E82,Calculations!$C$118))+Control!$C$7*Calculations!$C$85*INDEX('Monthly Data'!Q:Q,Calculations!$C$116+MOD(E82,Calculations!$C$118))+(1-Control!$C$7*Calculations!$C$87)*INDEX('Monthly Data'!R:R,Calculations!$C$116+MOD(E82,Calculations!$C$118))</f>
        <v>3.127051071655923E-3</v>
      </c>
      <c r="DV82" s="86">
        <f ca="1">Control!$C$7*Calculations!$C$82*INDEX('Monthly Data'!N:N,Calculations!$C$116+MOD(F82,Calculations!$C$118))+Control!$C$7*Calculations!$C$83*INDEX('Monthly Data'!O:O,Calculations!$C$116+MOD(F82,Calculations!$C$118))+Control!$C$7*Calculations!$C$84*INDEX('Monthly Data'!P:P,Calculations!$C$116+MOD(F82,Calculations!$C$118))+Control!$C$7*Calculations!$C$85*INDEX('Monthly Data'!Q:Q,Calculations!$C$116+MOD(F82,Calculations!$C$118))+(1-Control!$C$7*Calculations!$C$87)*INDEX('Monthly Data'!R:R,Calculations!$C$116+MOD(F82,Calculations!$C$118))</f>
        <v>7.857567536297622E-3</v>
      </c>
      <c r="DW82" s="86">
        <f ca="1">Control!$C$7*Calculations!$C$82*INDEX('Monthly Data'!N:N,Calculations!$C$116+MOD(G82,Calculations!$C$118))+Control!$C$7*Calculations!$C$83*INDEX('Monthly Data'!O:O,Calculations!$C$116+MOD(G82,Calculations!$C$118))+Control!$C$7*Calculations!$C$84*INDEX('Monthly Data'!P:P,Calculations!$C$116+MOD(G82,Calculations!$C$118))+Control!$C$7*Calculations!$C$85*INDEX('Monthly Data'!Q:Q,Calculations!$C$116+MOD(G82,Calculations!$C$118))+(1-Control!$C$7*Calculations!$C$87)*INDEX('Monthly Data'!R:R,Calculations!$C$116+MOD(G82,Calculations!$C$118))</f>
        <v>1.8665061640915637E-2</v>
      </c>
      <c r="DX82" s="86">
        <f ca="1">Control!$C$7*Calculations!$C$82*INDEX('Monthly Data'!N:N,Calculations!$C$116+MOD(H82,Calculations!$C$118))+Control!$C$7*Calculations!$C$83*INDEX('Monthly Data'!O:O,Calculations!$C$116+MOD(H82,Calculations!$C$118))+Control!$C$7*Calculations!$C$84*INDEX('Monthly Data'!P:P,Calculations!$C$116+MOD(H82,Calculations!$C$118))+Control!$C$7*Calculations!$C$85*INDEX('Monthly Data'!Q:Q,Calculations!$C$116+MOD(H82,Calculations!$C$118))+(1-Control!$C$7*Calculations!$C$87)*INDEX('Monthly Data'!R:R,Calculations!$C$116+MOD(H82,Calculations!$C$118))</f>
        <v>2.766281641786093E-2</v>
      </c>
      <c r="DY82" s="86">
        <f ca="1">Control!$C$7*Calculations!$C$82*INDEX('Monthly Data'!N:N,Calculations!$C$116+MOD(I82,Calculations!$C$118))+Control!$C$7*Calculations!$C$83*INDEX('Monthly Data'!O:O,Calculations!$C$116+MOD(I82,Calculations!$C$118))+Control!$C$7*Calculations!$C$84*INDEX('Monthly Data'!P:P,Calculations!$C$116+MOD(I82,Calculations!$C$118))+Control!$C$7*Calculations!$C$85*INDEX('Monthly Data'!Q:Q,Calculations!$C$116+MOD(I82,Calculations!$C$118))+(1-Control!$C$7*Calculations!$C$87)*INDEX('Monthly Data'!R:R,Calculations!$C$116+MOD(I82,Calculations!$C$118))</f>
        <v>2.0524935548016137E-2</v>
      </c>
      <c r="DZ82" s="86">
        <f ca="1">Control!$C$7*Calculations!$C$82*INDEX('Monthly Data'!N:N,Calculations!$C$116+MOD(J82,Calculations!$C$118))+Control!$C$7*Calculations!$C$83*INDEX('Monthly Data'!O:O,Calculations!$C$116+MOD(J82,Calculations!$C$118))+Control!$C$7*Calculations!$C$84*INDEX('Monthly Data'!P:P,Calculations!$C$116+MOD(J82,Calculations!$C$118))+Control!$C$7*Calculations!$C$85*INDEX('Monthly Data'!Q:Q,Calculations!$C$116+MOD(J82,Calculations!$C$118))+(1-Control!$C$7*Calculations!$C$87)*INDEX('Monthly Data'!R:R,Calculations!$C$116+MOD(J82,Calculations!$C$118))</f>
        <v>1.0415351832335435E-2</v>
      </c>
      <c r="EA82" s="86">
        <f ca="1">Control!$C$7*Calculations!$C$82*INDEX('Monthly Data'!N:N,Calculations!$C$116+MOD(K82,Calculations!$C$118))+Control!$C$7*Calculations!$C$83*INDEX('Monthly Data'!O:O,Calculations!$C$116+MOD(K82,Calculations!$C$118))+Control!$C$7*Calculations!$C$84*INDEX('Monthly Data'!P:P,Calculations!$C$116+MOD(K82,Calculations!$C$118))+Control!$C$7*Calculations!$C$85*INDEX('Monthly Data'!Q:Q,Calculations!$C$116+MOD(K82,Calculations!$C$118))+(1-Control!$C$7*Calculations!$C$87)*INDEX('Monthly Data'!R:R,Calculations!$C$116+MOD(K82,Calculations!$C$118))</f>
        <v>1.5216630695380906E-2</v>
      </c>
      <c r="EB82" s="86">
        <f ca="1">Control!$C$7*Calculations!$C$82*INDEX('Monthly Data'!N:N,Calculations!$C$116+MOD(L82,Calculations!$C$118))+Control!$C$7*Calculations!$C$83*INDEX('Monthly Data'!O:O,Calculations!$C$116+MOD(L82,Calculations!$C$118))+Control!$C$7*Calculations!$C$84*INDEX('Monthly Data'!P:P,Calculations!$C$116+MOD(L82,Calculations!$C$118))+Control!$C$7*Calculations!$C$85*INDEX('Monthly Data'!Q:Q,Calculations!$C$116+MOD(L82,Calculations!$C$118))+(1-Control!$C$7*Calculations!$C$87)*INDEX('Monthly Data'!R:R,Calculations!$C$116+MOD(L82,Calculations!$C$118))</f>
        <v>3.0957942835585645E-2</v>
      </c>
      <c r="EC82" s="86">
        <f ca="1">Control!$C$7*Calculations!$C$82*INDEX('Monthly Data'!N:N,Calculations!$C$116+MOD(M82,Calculations!$C$118))+Control!$C$7*Calculations!$C$83*INDEX('Monthly Data'!O:O,Calculations!$C$116+MOD(M82,Calculations!$C$118))+Control!$C$7*Calculations!$C$84*INDEX('Monthly Data'!P:P,Calculations!$C$116+MOD(M82,Calculations!$C$118))+Control!$C$7*Calculations!$C$85*INDEX('Monthly Data'!Q:Q,Calculations!$C$116+MOD(M82,Calculations!$C$118))+(1-Control!$C$7*Calculations!$C$87)*INDEX('Monthly Data'!R:R,Calculations!$C$116+MOD(M82,Calculations!$C$118))</f>
        <v>2.766281641786093E-2</v>
      </c>
      <c r="ED82" s="86">
        <f ca="1">Control!$C$7*Calculations!$C$82*INDEX('Monthly Data'!N:N,Calculations!$C$116+MOD(N82,Calculations!$C$118))+Control!$C$7*Calculations!$C$83*INDEX('Monthly Data'!O:O,Calculations!$C$116+MOD(N82,Calculations!$C$118))+Control!$C$7*Calculations!$C$84*INDEX('Monthly Data'!P:P,Calculations!$C$116+MOD(N82,Calculations!$C$118))+Control!$C$7*Calculations!$C$85*INDEX('Monthly Data'!Q:Q,Calculations!$C$116+MOD(N82,Calculations!$C$118))+(1-Control!$C$7*Calculations!$C$87)*INDEX('Monthly Data'!R:R,Calculations!$C$116+MOD(N82,Calculations!$C$118))</f>
        <v>3.1011313347584085E-2</v>
      </c>
      <c r="EE82" s="86">
        <f ca="1">Control!$C$7*Calculations!$C$82*INDEX('Monthly Data'!N:N,Calculations!$C$116+MOD(O82,Calculations!$C$118))+Control!$C$7*Calculations!$C$83*INDEX('Monthly Data'!O:O,Calculations!$C$116+MOD(O82,Calculations!$C$118))+Control!$C$7*Calculations!$C$84*INDEX('Monthly Data'!P:P,Calculations!$C$116+MOD(O82,Calculations!$C$118))+Control!$C$7*Calculations!$C$85*INDEX('Monthly Data'!Q:Q,Calculations!$C$116+MOD(O82,Calculations!$C$118))+(1-Control!$C$7*Calculations!$C$87)*INDEX('Monthly Data'!R:R,Calculations!$C$116+MOD(O82,Calculations!$C$118))</f>
        <v>-2.072517756005474E-2</v>
      </c>
      <c r="EF82" s="86">
        <f ca="1">Control!$C$7*Calculations!$C$82*INDEX('Monthly Data'!N:N,Calculations!$C$116+MOD(P82,Calculations!$C$118))+Control!$C$7*Calculations!$C$83*INDEX('Monthly Data'!O:O,Calculations!$C$116+MOD(P82,Calculations!$C$118))+Control!$C$7*Calculations!$C$84*INDEX('Monthly Data'!P:P,Calculations!$C$116+MOD(P82,Calculations!$C$118))+Control!$C$7*Calculations!$C$85*INDEX('Monthly Data'!Q:Q,Calculations!$C$116+MOD(P82,Calculations!$C$118))+(1-Control!$C$7*Calculations!$C$87)*INDEX('Monthly Data'!R:R,Calculations!$C$116+MOD(P82,Calculations!$C$118))</f>
        <v>5.1972609868760735E-3</v>
      </c>
      <c r="EG82" s="86">
        <f ca="1">Control!$C$7*Calculations!$C$82*INDEX('Monthly Data'!N:N,Calculations!$C$116+MOD(Q82,Calculations!$C$118))+Control!$C$7*Calculations!$C$83*INDEX('Monthly Data'!O:O,Calculations!$C$116+MOD(Q82,Calculations!$C$118))+Control!$C$7*Calculations!$C$84*INDEX('Monthly Data'!P:P,Calculations!$C$116+MOD(Q82,Calculations!$C$118))+Control!$C$7*Calculations!$C$85*INDEX('Monthly Data'!Q:Q,Calculations!$C$116+MOD(Q82,Calculations!$C$118))+(1-Control!$C$7*Calculations!$C$87)*INDEX('Monthly Data'!R:R,Calculations!$C$116+MOD(Q82,Calculations!$C$118))</f>
        <v>-9.5555592256394619E-3</v>
      </c>
      <c r="EH82" s="86">
        <f ca="1">Control!$C$7*Calculations!$C$82*INDEX('Monthly Data'!N:N,Calculations!$C$116+MOD(R82,Calculations!$C$118))+Control!$C$7*Calculations!$C$83*INDEX('Monthly Data'!O:O,Calculations!$C$116+MOD(R82,Calculations!$C$118))+Control!$C$7*Calculations!$C$84*INDEX('Monthly Data'!P:P,Calculations!$C$116+MOD(R82,Calculations!$C$118))+Control!$C$7*Calculations!$C$85*INDEX('Monthly Data'!Q:Q,Calculations!$C$116+MOD(R82,Calculations!$C$118))+(1-Control!$C$7*Calculations!$C$87)*INDEX('Monthly Data'!R:R,Calculations!$C$116+MOD(R82,Calculations!$C$118))</f>
        <v>1.1106855739851785E-2</v>
      </c>
      <c r="EI82" s="86">
        <f ca="1">Control!$C$7*Calculations!$C$82*INDEX('Monthly Data'!N:N,Calculations!$C$116+MOD(S82,Calculations!$C$118))+Control!$C$7*Calculations!$C$83*INDEX('Monthly Data'!O:O,Calculations!$C$116+MOD(S82,Calculations!$C$118))+Control!$C$7*Calculations!$C$84*INDEX('Monthly Data'!P:P,Calculations!$C$116+MOD(S82,Calculations!$C$118))+Control!$C$7*Calculations!$C$85*INDEX('Monthly Data'!Q:Q,Calculations!$C$116+MOD(S82,Calculations!$C$118))+(1-Control!$C$7*Calculations!$C$87)*INDEX('Monthly Data'!R:R,Calculations!$C$116+MOD(S82,Calculations!$C$118))</f>
        <v>1.5758278480433856E-2</v>
      </c>
      <c r="EJ82" s="86">
        <f ca="1">Control!$C$7*Calculations!$C$82*INDEX('Monthly Data'!N:N,Calculations!$C$116+MOD(T82,Calculations!$C$118))+Control!$C$7*Calculations!$C$83*INDEX('Monthly Data'!O:O,Calculations!$C$116+MOD(T82,Calculations!$C$118))+Control!$C$7*Calculations!$C$84*INDEX('Monthly Data'!P:P,Calculations!$C$116+MOD(T82,Calculations!$C$118))+Control!$C$7*Calculations!$C$85*INDEX('Monthly Data'!Q:Q,Calculations!$C$116+MOD(T82,Calculations!$C$118))+(1-Control!$C$7*Calculations!$C$87)*INDEX('Monthly Data'!R:R,Calculations!$C$116+MOD(T82,Calculations!$C$118))</f>
        <v>-7.5539743260223157E-3</v>
      </c>
      <c r="EK82" s="86">
        <f ca="1">Control!$C$7*Calculations!$C$82*INDEX('Monthly Data'!N:N,Calculations!$C$116+MOD(U82,Calculations!$C$118))+Control!$C$7*Calculations!$C$83*INDEX('Monthly Data'!O:O,Calculations!$C$116+MOD(U82,Calculations!$C$118))+Control!$C$7*Calculations!$C$84*INDEX('Monthly Data'!P:P,Calculations!$C$116+MOD(U82,Calculations!$C$118))+Control!$C$7*Calculations!$C$85*INDEX('Monthly Data'!Q:Q,Calculations!$C$116+MOD(U82,Calculations!$C$118))+(1-Control!$C$7*Calculations!$C$87)*INDEX('Monthly Data'!R:R,Calculations!$C$116+MOD(U82,Calculations!$C$118))</f>
        <v>-2.4571433440223247E-2</v>
      </c>
      <c r="EL82" s="86">
        <f ca="1">Control!$C$7*Calculations!$C$82*INDEX('Monthly Data'!N:N,Calculations!$C$116+MOD(V82,Calculations!$C$118))+Control!$C$7*Calculations!$C$83*INDEX('Monthly Data'!O:O,Calculations!$C$116+MOD(V82,Calculations!$C$118))+Control!$C$7*Calculations!$C$84*INDEX('Monthly Data'!P:P,Calculations!$C$116+MOD(V82,Calculations!$C$118))+Control!$C$7*Calculations!$C$85*INDEX('Monthly Data'!Q:Q,Calculations!$C$116+MOD(V82,Calculations!$C$118))+(1-Control!$C$7*Calculations!$C$87)*INDEX('Monthly Data'!R:R,Calculations!$C$116+MOD(V82,Calculations!$C$118))</f>
        <v>6.2631896128884862E-3</v>
      </c>
      <c r="EM82" s="86">
        <f ca="1">Control!$C$7*Calculations!$C$82*INDEX('Monthly Data'!N:N,Calculations!$C$116+MOD(W82,Calculations!$C$118))+Control!$C$7*Calculations!$C$83*INDEX('Monthly Data'!O:O,Calculations!$C$116+MOD(W82,Calculations!$C$118))+Control!$C$7*Calculations!$C$84*INDEX('Monthly Data'!P:P,Calculations!$C$116+MOD(W82,Calculations!$C$118))+Control!$C$7*Calculations!$C$85*INDEX('Monthly Data'!Q:Q,Calculations!$C$116+MOD(W82,Calculations!$C$118))+(1-Control!$C$7*Calculations!$C$87)*INDEX('Monthly Data'!R:R,Calculations!$C$116+MOD(W82,Calculations!$C$118))</f>
        <v>-7.3651264633385334E-4</v>
      </c>
      <c r="EN82" s="86">
        <f ca="1">Control!$C$7*Calculations!$C$82*INDEX('Monthly Data'!N:N,Calculations!$C$116+MOD(X82,Calculations!$C$118))+Control!$C$7*Calculations!$C$83*INDEX('Monthly Data'!O:O,Calculations!$C$116+MOD(X82,Calculations!$C$118))+Control!$C$7*Calculations!$C$84*INDEX('Monthly Data'!P:P,Calculations!$C$116+MOD(X82,Calculations!$C$118))+Control!$C$7*Calculations!$C$85*INDEX('Monthly Data'!Q:Q,Calculations!$C$116+MOD(X82,Calculations!$C$118))+(1-Control!$C$7*Calculations!$C$87)*INDEX('Monthly Data'!R:R,Calculations!$C$116+MOD(X82,Calculations!$C$118))</f>
        <v>2.4722579420195831E-2</v>
      </c>
      <c r="EO82" s="86">
        <f ca="1">Control!$C$7*Calculations!$C$82*INDEX('Monthly Data'!N:N,Calculations!$C$116+MOD(Y82,Calculations!$C$118))+Control!$C$7*Calculations!$C$83*INDEX('Monthly Data'!O:O,Calculations!$C$116+MOD(Y82,Calculations!$C$118))+Control!$C$7*Calculations!$C$84*INDEX('Monthly Data'!P:P,Calculations!$C$116+MOD(Y82,Calculations!$C$118))+Control!$C$7*Calculations!$C$85*INDEX('Monthly Data'!Q:Q,Calculations!$C$116+MOD(Y82,Calculations!$C$118))+(1-Control!$C$7*Calculations!$C$87)*INDEX('Monthly Data'!R:R,Calculations!$C$116+MOD(Y82,Calculations!$C$118))</f>
        <v>1.4915555251167555E-3</v>
      </c>
      <c r="EP82" s="86">
        <f ca="1">Control!$C$7*Calculations!$C$82*INDEX('Monthly Data'!N:N,Calculations!$C$116+MOD(Z82,Calculations!$C$118))+Control!$C$7*Calculations!$C$83*INDEX('Monthly Data'!O:O,Calculations!$C$116+MOD(Z82,Calculations!$C$118))+Control!$C$7*Calculations!$C$84*INDEX('Monthly Data'!P:P,Calculations!$C$116+MOD(Z82,Calculations!$C$118))+Control!$C$7*Calculations!$C$85*INDEX('Monthly Data'!Q:Q,Calculations!$C$116+MOD(Z82,Calculations!$C$118))+(1-Control!$C$7*Calculations!$C$87)*INDEX('Monthly Data'!R:R,Calculations!$C$116+MOD(Z82,Calculations!$C$118))</f>
        <v>-1.3959200237295809E-2</v>
      </c>
      <c r="EQ82" s="86">
        <f ca="1">Control!$C$7*Calculations!$C$82*INDEX('Monthly Data'!N:N,Calculations!$C$116+MOD(AA82,Calculations!$C$118))+Control!$C$7*Calculations!$C$83*INDEX('Monthly Data'!O:O,Calculations!$C$116+MOD(AA82,Calculations!$C$118))+Control!$C$7*Calculations!$C$84*INDEX('Monthly Data'!P:P,Calculations!$C$116+MOD(AA82,Calculations!$C$118))+Control!$C$7*Calculations!$C$85*INDEX('Monthly Data'!Q:Q,Calculations!$C$116+MOD(AA82,Calculations!$C$118))+(1-Control!$C$7*Calculations!$C$87)*INDEX('Monthly Data'!R:R,Calculations!$C$116+MOD(AA82,Calculations!$C$118))</f>
        <v>1.0627294914941248E-2</v>
      </c>
      <c r="ER82" s="86">
        <f ca="1">Control!$C$7*Calculations!$C$82*INDEX('Monthly Data'!N:N,Calculations!$C$116+MOD(AB82,Calculations!$C$118))+Control!$C$7*Calculations!$C$83*INDEX('Monthly Data'!O:O,Calculations!$C$116+MOD(AB82,Calculations!$C$118))+Control!$C$7*Calculations!$C$84*INDEX('Monthly Data'!P:P,Calculations!$C$116+MOD(AB82,Calculations!$C$118))+Control!$C$7*Calculations!$C$85*INDEX('Monthly Data'!Q:Q,Calculations!$C$116+MOD(AB82,Calculations!$C$118))+(1-Control!$C$7*Calculations!$C$87)*INDEX('Monthly Data'!R:R,Calculations!$C$116+MOD(AB82,Calculations!$C$118))</f>
        <v>2.3852824346838646E-2</v>
      </c>
      <c r="ES82" s="86">
        <f ca="1">Control!$C$7*Calculations!$C$82*INDEX('Monthly Data'!N:N,Calculations!$C$116+MOD(AC82,Calculations!$C$118))+Control!$C$7*Calculations!$C$83*INDEX('Monthly Data'!O:O,Calculations!$C$116+MOD(AC82,Calculations!$C$118))+Control!$C$7*Calculations!$C$84*INDEX('Monthly Data'!P:P,Calculations!$C$116+MOD(AC82,Calculations!$C$118))+Control!$C$7*Calculations!$C$85*INDEX('Monthly Data'!Q:Q,Calculations!$C$116+MOD(AC82,Calculations!$C$118))+(1-Control!$C$7*Calculations!$C$87)*INDEX('Monthly Data'!R:R,Calculations!$C$116+MOD(AC82,Calculations!$C$118))</f>
        <v>3.7118215575026904E-2</v>
      </c>
      <c r="ET82" s="86">
        <f ca="1">Control!$C$7*Calculations!$C$82*INDEX('Monthly Data'!N:N,Calculations!$C$116+MOD(AD82,Calculations!$C$118))+Control!$C$7*Calculations!$C$83*INDEX('Monthly Data'!O:O,Calculations!$C$116+MOD(AD82,Calculations!$C$118))+Control!$C$7*Calculations!$C$84*INDEX('Monthly Data'!P:P,Calculations!$C$116+MOD(AD82,Calculations!$C$118))+Control!$C$7*Calculations!$C$85*INDEX('Monthly Data'!Q:Q,Calculations!$C$116+MOD(AD82,Calculations!$C$118))+(1-Control!$C$7*Calculations!$C$87)*INDEX('Monthly Data'!R:R,Calculations!$C$116+MOD(AD82,Calculations!$C$118))</f>
        <v>-1.0485101266941802E-2</v>
      </c>
      <c r="EU82" s="86">
        <f ca="1">Control!$C$7*Calculations!$C$82*INDEX('Monthly Data'!N:N,Calculations!$C$116+MOD(AE82,Calculations!$C$118))+Control!$C$7*Calculations!$C$83*INDEX('Monthly Data'!O:O,Calculations!$C$116+MOD(AE82,Calculations!$C$118))+Control!$C$7*Calculations!$C$84*INDEX('Monthly Data'!P:P,Calculations!$C$116+MOD(AE82,Calculations!$C$118))+Control!$C$7*Calculations!$C$85*INDEX('Monthly Data'!Q:Q,Calculations!$C$116+MOD(AE82,Calculations!$C$118))+(1-Control!$C$7*Calculations!$C$87)*INDEX('Monthly Data'!R:R,Calculations!$C$116+MOD(AE82,Calculations!$C$118))</f>
        <v>6.4539397490030407E-3</v>
      </c>
      <c r="EV82" s="86">
        <f ca="1">Control!$C$7*Calculations!$C$82*INDEX('Monthly Data'!N:N,Calculations!$C$116+MOD(AF82,Calculations!$C$118))+Control!$C$7*Calculations!$C$83*INDEX('Monthly Data'!O:O,Calculations!$C$116+MOD(AF82,Calculations!$C$118))+Control!$C$7*Calculations!$C$84*INDEX('Monthly Data'!P:P,Calculations!$C$116+MOD(AF82,Calculations!$C$118))+Control!$C$7*Calculations!$C$85*INDEX('Monthly Data'!Q:Q,Calculations!$C$116+MOD(AF82,Calculations!$C$118))+(1-Control!$C$7*Calculations!$C$87)*INDEX('Monthly Data'!R:R,Calculations!$C$116+MOD(AF82,Calculations!$C$118))</f>
        <v>2.5790695379256122E-2</v>
      </c>
      <c r="EW82" s="86">
        <f ca="1">Control!$C$7*Calculations!$C$82*INDEX('Monthly Data'!N:N,Calculations!$C$116+MOD(AG82,Calculations!$C$118))+Control!$C$7*Calculations!$C$83*INDEX('Monthly Data'!O:O,Calculations!$C$116+MOD(AG82,Calculations!$C$118))+Control!$C$7*Calculations!$C$84*INDEX('Monthly Data'!P:P,Calculations!$C$116+MOD(AG82,Calculations!$C$118))+Control!$C$7*Calculations!$C$85*INDEX('Monthly Data'!Q:Q,Calculations!$C$116+MOD(AG82,Calculations!$C$118))+(1-Control!$C$7*Calculations!$C$87)*INDEX('Monthly Data'!R:R,Calculations!$C$116+MOD(AG82,Calculations!$C$118))</f>
        <v>1.5216630695380906E-2</v>
      </c>
      <c r="EX82" s="86">
        <f ca="1">Control!$C$7*Calculations!$C$82*INDEX('Monthly Data'!N:N,Calculations!$C$116+MOD(AH82,Calculations!$C$118))+Control!$C$7*Calculations!$C$83*INDEX('Monthly Data'!O:O,Calculations!$C$116+MOD(AH82,Calculations!$C$118))+Control!$C$7*Calculations!$C$84*INDEX('Monthly Data'!P:P,Calculations!$C$116+MOD(AH82,Calculations!$C$118))+Control!$C$7*Calculations!$C$85*INDEX('Monthly Data'!Q:Q,Calculations!$C$116+MOD(AH82,Calculations!$C$118))+(1-Control!$C$7*Calculations!$C$87)*INDEX('Monthly Data'!R:R,Calculations!$C$116+MOD(AH82,Calculations!$C$118))</f>
        <v>-1.5984879994281095E-2</v>
      </c>
      <c r="EY82" s="86">
        <f ca="1">Control!$C$7*Calculations!$C$82*INDEX('Monthly Data'!N:N,Calculations!$C$116+MOD(AI82,Calculations!$C$118))+Control!$C$7*Calculations!$C$83*INDEX('Monthly Data'!O:O,Calculations!$C$116+MOD(AI82,Calculations!$C$118))+Control!$C$7*Calculations!$C$84*INDEX('Monthly Data'!P:P,Calculations!$C$116+MOD(AI82,Calculations!$C$118))+Control!$C$7*Calculations!$C$85*INDEX('Monthly Data'!Q:Q,Calculations!$C$116+MOD(AI82,Calculations!$C$118))+(1-Control!$C$7*Calculations!$C$87)*INDEX('Monthly Data'!R:R,Calculations!$C$116+MOD(AI82,Calculations!$C$118))</f>
        <v>1.3423979074716584E-2</v>
      </c>
      <c r="EZ82" s="86">
        <f ca="1">Control!$C$7*Calculations!$C$82*INDEX('Monthly Data'!N:N,Calculations!$C$116+MOD(AJ82,Calculations!$C$118))+Control!$C$7*Calculations!$C$83*INDEX('Monthly Data'!O:O,Calculations!$C$116+MOD(AJ82,Calculations!$C$118))+Control!$C$7*Calculations!$C$84*INDEX('Monthly Data'!P:P,Calculations!$C$116+MOD(AJ82,Calculations!$C$118))+Control!$C$7*Calculations!$C$85*INDEX('Monthly Data'!Q:Q,Calculations!$C$116+MOD(AJ82,Calculations!$C$118))+(1-Control!$C$7*Calculations!$C$87)*INDEX('Monthly Data'!R:R,Calculations!$C$116+MOD(AJ82,Calculations!$C$118))</f>
        <v>7.5897487599915015E-3</v>
      </c>
      <c r="FA82" s="86">
        <f ca="1">Control!$C$7*Calculations!$C$82*INDEX('Monthly Data'!N:N,Calculations!$C$116+MOD(AK82,Calculations!$C$118))+Control!$C$7*Calculations!$C$83*INDEX('Monthly Data'!O:O,Calculations!$C$116+MOD(AK82,Calculations!$C$118))+Control!$C$7*Calculations!$C$84*INDEX('Monthly Data'!P:P,Calculations!$C$116+MOD(AK82,Calculations!$C$118))+Control!$C$7*Calculations!$C$85*INDEX('Monthly Data'!Q:Q,Calculations!$C$116+MOD(AK82,Calculations!$C$118))+(1-Control!$C$7*Calculations!$C$87)*INDEX('Monthly Data'!R:R,Calculations!$C$116+MOD(AK82,Calculations!$C$118))</f>
        <v>9.9793409618087695E-3</v>
      </c>
      <c r="FB82" s="86">
        <f ca="1">Control!$C$7*Calculations!$C$82*INDEX('Monthly Data'!N:N,Calculations!$C$116+MOD(AL82,Calculations!$C$118))+Control!$C$7*Calculations!$C$83*INDEX('Monthly Data'!O:O,Calculations!$C$116+MOD(AL82,Calculations!$C$118))+Control!$C$7*Calculations!$C$84*INDEX('Monthly Data'!P:P,Calculations!$C$116+MOD(AL82,Calculations!$C$118))+Control!$C$7*Calculations!$C$85*INDEX('Monthly Data'!Q:Q,Calculations!$C$116+MOD(AL82,Calculations!$C$118))+(1-Control!$C$7*Calculations!$C$87)*INDEX('Monthly Data'!R:R,Calculations!$C$116+MOD(AL82,Calculations!$C$118))</f>
        <v>-1.8530040247387896E-2</v>
      </c>
      <c r="FC82" s="86">
        <f ca="1">Control!$C$7*Calculations!$C$82*INDEX('Monthly Data'!N:N,Calculations!$C$116+MOD(AM82,Calculations!$C$118))+Control!$C$7*Calculations!$C$83*INDEX('Monthly Data'!O:O,Calculations!$C$116+MOD(AM82,Calculations!$C$118))+Control!$C$7*Calculations!$C$84*INDEX('Monthly Data'!P:P,Calculations!$C$116+MOD(AM82,Calculations!$C$118))+Control!$C$7*Calculations!$C$85*INDEX('Monthly Data'!Q:Q,Calculations!$C$116+MOD(AM82,Calculations!$C$118))+(1-Control!$C$7*Calculations!$C$87)*INDEX('Monthly Data'!R:R,Calculations!$C$116+MOD(AM82,Calculations!$C$118))</f>
        <v>3.6332715283247441E-2</v>
      </c>
      <c r="FD82" s="86">
        <f ca="1">Control!$C$7*Calculations!$C$82*INDEX('Monthly Data'!N:N,Calculations!$C$116+MOD(AN82,Calculations!$C$118))+Control!$C$7*Calculations!$C$83*INDEX('Monthly Data'!O:O,Calculations!$C$116+MOD(AN82,Calculations!$C$118))+Control!$C$7*Calculations!$C$84*INDEX('Monthly Data'!P:P,Calculations!$C$116+MOD(AN82,Calculations!$C$118))+Control!$C$7*Calculations!$C$85*INDEX('Monthly Data'!Q:Q,Calculations!$C$116+MOD(AN82,Calculations!$C$118))+(1-Control!$C$7*Calculations!$C$87)*INDEX('Monthly Data'!R:R,Calculations!$C$116+MOD(AN82,Calculations!$C$118))</f>
        <v>-4.3408051735618014E-2</v>
      </c>
      <c r="FE82" s="86">
        <f ca="1">Control!$C$7*Calculations!$C$82*INDEX('Monthly Data'!N:N,Calculations!$C$116+MOD(AO82,Calculations!$C$118))+Control!$C$7*Calculations!$C$83*INDEX('Monthly Data'!O:O,Calculations!$C$116+MOD(AO82,Calculations!$C$118))+Control!$C$7*Calculations!$C$84*INDEX('Monthly Data'!P:P,Calculations!$C$116+MOD(AO82,Calculations!$C$118))+Control!$C$7*Calculations!$C$85*INDEX('Monthly Data'!Q:Q,Calculations!$C$116+MOD(AO82,Calculations!$C$118))+(1-Control!$C$7*Calculations!$C$87)*INDEX('Monthly Data'!R:R,Calculations!$C$116+MOD(AO82,Calculations!$C$118))</f>
        <v>1.142101364887867E-2</v>
      </c>
      <c r="FF82" s="86">
        <f ca="1">Control!$C$7*Calculations!$C$82*INDEX('Monthly Data'!N:N,Calculations!$C$116+MOD(AP82,Calculations!$C$118))+Control!$C$7*Calculations!$C$83*INDEX('Monthly Data'!O:O,Calculations!$C$116+MOD(AP82,Calculations!$C$118))+Control!$C$7*Calculations!$C$84*INDEX('Monthly Data'!P:P,Calculations!$C$116+MOD(AP82,Calculations!$C$118))+Control!$C$7*Calculations!$C$85*INDEX('Monthly Data'!Q:Q,Calculations!$C$116+MOD(AP82,Calculations!$C$118))+(1-Control!$C$7*Calculations!$C$87)*INDEX('Monthly Data'!R:R,Calculations!$C$116+MOD(AP82,Calculations!$C$118))</f>
        <v>-2.072517756005474E-2</v>
      </c>
      <c r="FG82" s="86">
        <f ca="1">Control!$C$7*Calculations!$C$82*INDEX('Monthly Data'!N:N,Calculations!$C$116+MOD(AQ82,Calculations!$C$118))+Control!$C$7*Calculations!$C$83*INDEX('Monthly Data'!O:O,Calculations!$C$116+MOD(AQ82,Calculations!$C$118))+Control!$C$7*Calculations!$C$84*INDEX('Monthly Data'!P:P,Calculations!$C$116+MOD(AQ82,Calculations!$C$118))+Control!$C$7*Calculations!$C$85*INDEX('Monthly Data'!Q:Q,Calculations!$C$116+MOD(AQ82,Calculations!$C$118))+(1-Control!$C$7*Calculations!$C$87)*INDEX('Monthly Data'!R:R,Calculations!$C$116+MOD(AQ82,Calculations!$C$118))</f>
        <v>1.0478379486191123E-2</v>
      </c>
      <c r="FH82" s="86">
        <f ca="1">Control!$C$7*Calculations!$C$82*INDEX('Monthly Data'!N:N,Calculations!$C$116+MOD(AR82,Calculations!$C$118))+Control!$C$7*Calculations!$C$83*INDEX('Monthly Data'!O:O,Calculations!$C$116+MOD(AR82,Calculations!$C$118))+Control!$C$7*Calculations!$C$84*INDEX('Monthly Data'!P:P,Calculations!$C$116+MOD(AR82,Calculations!$C$118))+Control!$C$7*Calculations!$C$85*INDEX('Monthly Data'!Q:Q,Calculations!$C$116+MOD(AR82,Calculations!$C$118))+(1-Control!$C$7*Calculations!$C$87)*INDEX('Monthly Data'!R:R,Calculations!$C$116+MOD(AR82,Calculations!$C$118))</f>
        <v>-2.0259958308006688E-2</v>
      </c>
      <c r="FI82" s="86">
        <f ca="1">Control!$C$7*Calculations!$C$82*INDEX('Monthly Data'!N:N,Calculations!$C$116+MOD(AS82,Calculations!$C$118))+Control!$C$7*Calculations!$C$83*INDEX('Monthly Data'!O:O,Calculations!$C$116+MOD(AS82,Calculations!$C$118))+Control!$C$7*Calculations!$C$84*INDEX('Monthly Data'!P:P,Calculations!$C$116+MOD(AS82,Calculations!$C$118))+Control!$C$7*Calculations!$C$85*INDEX('Monthly Data'!Q:Q,Calculations!$C$116+MOD(AS82,Calculations!$C$118))+(1-Control!$C$7*Calculations!$C$87)*INDEX('Monthly Data'!R:R,Calculations!$C$116+MOD(AS82,Calculations!$C$118))</f>
        <v>-9.839093431862074E-3</v>
      </c>
      <c r="FJ82" s="86">
        <f ca="1">Control!$C$7*Calculations!$C$82*INDEX('Monthly Data'!N:N,Calculations!$C$116+MOD(AT82,Calculations!$C$118))+Control!$C$7*Calculations!$C$83*INDEX('Monthly Data'!O:O,Calculations!$C$116+MOD(AT82,Calculations!$C$118))+Control!$C$7*Calculations!$C$84*INDEX('Monthly Data'!P:P,Calculations!$C$116+MOD(AT82,Calculations!$C$118))+Control!$C$7*Calculations!$C$85*INDEX('Monthly Data'!Q:Q,Calculations!$C$116+MOD(AT82,Calculations!$C$118))+(1-Control!$C$7*Calculations!$C$87)*INDEX('Monthly Data'!R:R,Calculations!$C$116+MOD(AT82,Calculations!$C$118))</f>
        <v>-6.1115617667135171E-2</v>
      </c>
      <c r="FK82" s="86">
        <f ca="1">Control!$C$7*Calculations!$C$82*INDEX('Monthly Data'!N:N,Calculations!$C$116+MOD(AU82,Calculations!$C$118))+Control!$C$7*Calculations!$C$83*INDEX('Monthly Data'!O:O,Calculations!$C$116+MOD(AU82,Calculations!$C$118))+Control!$C$7*Calculations!$C$84*INDEX('Monthly Data'!P:P,Calculations!$C$116+MOD(AU82,Calculations!$C$118))+Control!$C$7*Calculations!$C$85*INDEX('Monthly Data'!Q:Q,Calculations!$C$116+MOD(AU82,Calculations!$C$118))+(1-Control!$C$7*Calculations!$C$87)*INDEX('Monthly Data'!R:R,Calculations!$C$116+MOD(AU82,Calculations!$C$118))</f>
        <v>-2.7490061308214487E-3</v>
      </c>
      <c r="FL82" s="86">
        <f ca="1">Control!$C$7*Calculations!$C$82*INDEX('Monthly Data'!N:N,Calculations!$C$116+MOD(AV82,Calculations!$C$118))+Control!$C$7*Calculations!$C$83*INDEX('Monthly Data'!O:O,Calculations!$C$116+MOD(AV82,Calculations!$C$118))+Control!$C$7*Calculations!$C$84*INDEX('Monthly Data'!P:P,Calculations!$C$116+MOD(AV82,Calculations!$C$118))+Control!$C$7*Calculations!$C$85*INDEX('Monthly Data'!Q:Q,Calculations!$C$116+MOD(AV82,Calculations!$C$118))+(1-Control!$C$7*Calculations!$C$87)*INDEX('Monthly Data'!R:R,Calculations!$C$116+MOD(AV82,Calculations!$C$118))</f>
        <v>-2.5419860972892394E-2</v>
      </c>
      <c r="FM82" s="86">
        <f ca="1">Control!$C$7*Calculations!$C$82*INDEX('Monthly Data'!N:N,Calculations!$C$116+MOD(AW82,Calculations!$C$118))+Control!$C$7*Calculations!$C$83*INDEX('Monthly Data'!O:O,Calculations!$C$116+MOD(AW82,Calculations!$C$118))+Control!$C$7*Calculations!$C$84*INDEX('Monthly Data'!P:P,Calculations!$C$116+MOD(AW82,Calculations!$C$118))+Control!$C$7*Calculations!$C$85*INDEX('Monthly Data'!Q:Q,Calculations!$C$116+MOD(AW82,Calculations!$C$118))+(1-Control!$C$7*Calculations!$C$87)*INDEX('Monthly Data'!R:R,Calculations!$C$116+MOD(AW82,Calculations!$C$118))</f>
        <v>1.8665061640915637E-2</v>
      </c>
      <c r="FN82" s="86">
        <f ca="1">Control!$C$7*Calculations!$C$82*INDEX('Monthly Data'!N:N,Calculations!$C$116+MOD(AX82,Calculations!$C$118))+Control!$C$7*Calculations!$C$83*INDEX('Monthly Data'!O:O,Calculations!$C$116+MOD(AX82,Calculations!$C$118))+Control!$C$7*Calculations!$C$84*INDEX('Monthly Data'!P:P,Calculations!$C$116+MOD(AX82,Calculations!$C$118))+Control!$C$7*Calculations!$C$85*INDEX('Monthly Data'!Q:Q,Calculations!$C$116+MOD(AX82,Calculations!$C$118))+(1-Control!$C$7*Calculations!$C$87)*INDEX('Monthly Data'!R:R,Calculations!$C$116+MOD(AX82,Calculations!$C$118))</f>
        <v>2.3307359621218403E-2</v>
      </c>
      <c r="FO82" s="86">
        <f ca="1">Control!$C$7*Calculations!$C$82*INDEX('Monthly Data'!N:N,Calculations!$C$116+MOD(AY82,Calculations!$C$118))+Control!$C$7*Calculations!$C$83*INDEX('Monthly Data'!O:O,Calculations!$C$116+MOD(AY82,Calculations!$C$118))+Control!$C$7*Calculations!$C$84*INDEX('Monthly Data'!P:P,Calculations!$C$116+MOD(AY82,Calculations!$C$118))+Control!$C$7*Calculations!$C$85*INDEX('Monthly Data'!Q:Q,Calculations!$C$116+MOD(AY82,Calculations!$C$118))+(1-Control!$C$7*Calculations!$C$87)*INDEX('Monthly Data'!R:R,Calculations!$C$116+MOD(AY82,Calculations!$C$118))</f>
        <v>3.8809817903524786E-2</v>
      </c>
      <c r="FP82" s="86">
        <f ca="1">Control!$C$7*Calculations!$C$82*INDEX('Monthly Data'!N:N,Calculations!$C$116+MOD(AZ82,Calculations!$C$118))+Control!$C$7*Calculations!$C$83*INDEX('Monthly Data'!O:O,Calculations!$C$116+MOD(AZ82,Calculations!$C$118))+Control!$C$7*Calculations!$C$84*INDEX('Monthly Data'!P:P,Calculations!$C$116+MOD(AZ82,Calculations!$C$118))+Control!$C$7*Calculations!$C$85*INDEX('Monthly Data'!Q:Q,Calculations!$C$116+MOD(AZ82,Calculations!$C$118))+(1-Control!$C$7*Calculations!$C$87)*INDEX('Monthly Data'!R:R,Calculations!$C$116+MOD(AZ82,Calculations!$C$118))</f>
        <v>2.9708469559001142E-2</v>
      </c>
      <c r="FQ82" s="86">
        <f ca="1">Control!$C$7*Calculations!$C$82*INDEX('Monthly Data'!N:N,Calculations!$C$116+MOD(BA82,Calculations!$C$118))+Control!$C$7*Calculations!$C$83*INDEX('Monthly Data'!O:O,Calculations!$C$116+MOD(BA82,Calculations!$C$118))+Control!$C$7*Calculations!$C$84*INDEX('Monthly Data'!P:P,Calculations!$C$116+MOD(BA82,Calculations!$C$118))+Control!$C$7*Calculations!$C$85*INDEX('Monthly Data'!Q:Q,Calculations!$C$116+MOD(BA82,Calculations!$C$118))+(1-Control!$C$7*Calculations!$C$87)*INDEX('Monthly Data'!R:R,Calculations!$C$116+MOD(BA82,Calculations!$C$118))</f>
        <v>1.5115046179922851E-2</v>
      </c>
      <c r="FR82" s="86">
        <f ca="1">Control!$C$7*Calculations!$C$82*INDEX('Monthly Data'!N:N,Calculations!$C$116+MOD(BB82,Calculations!$C$118))+Control!$C$7*Calculations!$C$83*INDEX('Monthly Data'!O:O,Calculations!$C$116+MOD(BB82,Calculations!$C$118))+Control!$C$7*Calculations!$C$84*INDEX('Monthly Data'!P:P,Calculations!$C$116+MOD(BB82,Calculations!$C$118))+Control!$C$7*Calculations!$C$85*INDEX('Monthly Data'!Q:Q,Calculations!$C$116+MOD(BB82,Calculations!$C$118))+(1-Control!$C$7*Calculations!$C$87)*INDEX('Monthly Data'!R:R,Calculations!$C$116+MOD(BB82,Calculations!$C$118))</f>
        <v>-2.0269389991732112E-2</v>
      </c>
      <c r="FS82" s="86">
        <f ca="1">Control!$C$7*Calculations!$C$82*INDEX('Monthly Data'!N:N,Calculations!$C$116+MOD(BC82,Calculations!$C$118))+Control!$C$7*Calculations!$C$83*INDEX('Monthly Data'!O:O,Calculations!$C$116+MOD(BC82,Calculations!$C$118))+Control!$C$7*Calculations!$C$84*INDEX('Monthly Data'!P:P,Calculations!$C$116+MOD(BC82,Calculations!$C$118))+Control!$C$7*Calculations!$C$85*INDEX('Monthly Data'!Q:Q,Calculations!$C$116+MOD(BC82,Calculations!$C$118))+(1-Control!$C$7*Calculations!$C$87)*INDEX('Monthly Data'!R:R,Calculations!$C$116+MOD(BC82,Calculations!$C$118))</f>
        <v>3.1011313347584085E-2</v>
      </c>
      <c r="FT82" s="86">
        <f ca="1">Control!$C$7*Calculations!$C$82*INDEX('Monthly Data'!N:N,Calculations!$C$116+MOD(BD82,Calculations!$C$118))+Control!$C$7*Calculations!$C$83*INDEX('Monthly Data'!O:O,Calculations!$C$116+MOD(BD82,Calculations!$C$118))+Control!$C$7*Calculations!$C$84*INDEX('Monthly Data'!P:P,Calculations!$C$116+MOD(BD82,Calculations!$C$118))+Control!$C$7*Calculations!$C$85*INDEX('Monthly Data'!Q:Q,Calculations!$C$116+MOD(BD82,Calculations!$C$118))+(1-Control!$C$7*Calculations!$C$87)*INDEX('Monthly Data'!R:R,Calculations!$C$116+MOD(BD82,Calculations!$C$118))</f>
        <v>1.2954540023127663E-2</v>
      </c>
      <c r="FU82" s="86">
        <f ca="1">Control!$C$7*Calculations!$C$82*INDEX('Monthly Data'!N:N,Calculations!$C$116+MOD(BE82,Calculations!$C$118))+Control!$C$7*Calculations!$C$83*INDEX('Monthly Data'!O:O,Calculations!$C$116+MOD(BE82,Calculations!$C$118))+Control!$C$7*Calculations!$C$84*INDEX('Monthly Data'!P:P,Calculations!$C$116+MOD(BE82,Calculations!$C$118))+Control!$C$7*Calculations!$C$85*INDEX('Monthly Data'!Q:Q,Calculations!$C$116+MOD(BE82,Calculations!$C$118))+(1-Control!$C$7*Calculations!$C$87)*INDEX('Monthly Data'!R:R,Calculations!$C$116+MOD(BE82,Calculations!$C$118))</f>
        <v>1.0415351832335435E-2</v>
      </c>
      <c r="FV82" s="86">
        <f ca="1">Control!$C$7*Calculations!$C$82*INDEX('Monthly Data'!N:N,Calculations!$C$116+MOD(BF82,Calculations!$C$118))+Control!$C$7*Calculations!$C$83*INDEX('Monthly Data'!O:O,Calculations!$C$116+MOD(BF82,Calculations!$C$118))+Control!$C$7*Calculations!$C$84*INDEX('Monthly Data'!P:P,Calculations!$C$116+MOD(BF82,Calculations!$C$118))+Control!$C$7*Calculations!$C$85*INDEX('Monthly Data'!Q:Q,Calculations!$C$116+MOD(BF82,Calculations!$C$118))+(1-Control!$C$7*Calculations!$C$87)*INDEX('Monthly Data'!R:R,Calculations!$C$116+MOD(BF82,Calculations!$C$118))</f>
        <v>2.1918137743539623E-2</v>
      </c>
      <c r="FW82" s="86">
        <f ca="1">Control!$C$7*Calculations!$C$82*INDEX('Monthly Data'!N:N,Calculations!$C$116+MOD(BG82,Calculations!$C$118))+Control!$C$7*Calculations!$C$83*INDEX('Monthly Data'!O:O,Calculations!$C$116+MOD(BG82,Calculations!$C$118))+Control!$C$7*Calculations!$C$84*INDEX('Monthly Data'!P:P,Calculations!$C$116+MOD(BG82,Calculations!$C$118))+Control!$C$7*Calculations!$C$85*INDEX('Monthly Data'!Q:Q,Calculations!$C$116+MOD(BG82,Calculations!$C$118))+(1-Control!$C$7*Calculations!$C$87)*INDEX('Monthly Data'!R:R,Calculations!$C$116+MOD(BG82,Calculations!$C$118))</f>
        <v>2.766281641786093E-2</v>
      </c>
      <c r="FX82" s="86">
        <f ca="1">Control!$C$7*Calculations!$C$82*INDEX('Monthly Data'!N:N,Calculations!$C$116+MOD(BH82,Calculations!$C$118))+Control!$C$7*Calculations!$C$83*INDEX('Monthly Data'!O:O,Calculations!$C$116+MOD(BH82,Calculations!$C$118))+Control!$C$7*Calculations!$C$84*INDEX('Monthly Data'!P:P,Calculations!$C$116+MOD(BH82,Calculations!$C$118))+Control!$C$7*Calculations!$C$85*INDEX('Monthly Data'!Q:Q,Calculations!$C$116+MOD(BH82,Calculations!$C$118))+(1-Control!$C$7*Calculations!$C$87)*INDEX('Monthly Data'!R:R,Calculations!$C$116+MOD(BH82,Calculations!$C$118))</f>
        <v>-1.9947061878162777E-2</v>
      </c>
      <c r="FY82" s="86">
        <f ca="1">Control!$C$7*Calculations!$C$82*INDEX('Monthly Data'!N:N,Calculations!$C$116+MOD(BI82,Calculations!$C$118))+Control!$C$7*Calculations!$C$83*INDEX('Monthly Data'!O:O,Calculations!$C$116+MOD(BI82,Calculations!$C$118))+Control!$C$7*Calculations!$C$84*INDEX('Monthly Data'!P:P,Calculations!$C$116+MOD(BI82,Calculations!$C$118))+Control!$C$7*Calculations!$C$85*INDEX('Monthly Data'!Q:Q,Calculations!$C$116+MOD(BI82,Calculations!$C$118))+(1-Control!$C$7*Calculations!$C$87)*INDEX('Monthly Data'!R:R,Calculations!$C$116+MOD(BI82,Calculations!$C$118))</f>
        <v>-2.6378232493851243E-2</v>
      </c>
      <c r="FZ82" s="86">
        <f ca="1">Control!$C$7*Calculations!$C$82*INDEX('Monthly Data'!N:N,Calculations!$C$116+MOD(BJ82,Calculations!$C$118))+Control!$C$7*Calculations!$C$83*INDEX('Monthly Data'!O:O,Calculations!$C$116+MOD(BJ82,Calculations!$C$118))+Control!$C$7*Calculations!$C$84*INDEX('Monthly Data'!P:P,Calculations!$C$116+MOD(BJ82,Calculations!$C$118))+Control!$C$7*Calculations!$C$85*INDEX('Monthly Data'!Q:Q,Calculations!$C$116+MOD(BJ82,Calculations!$C$118))+(1-Control!$C$7*Calculations!$C$87)*INDEX('Monthly Data'!R:R,Calculations!$C$116+MOD(BJ82,Calculations!$C$118))</f>
        <v>7.3538285850108537E-3</v>
      </c>
      <c r="GA82" s="86">
        <f ca="1">Control!$C$7*Calculations!$C$82*INDEX('Monthly Data'!N:N,Calculations!$C$116+MOD(BK82,Calculations!$C$118))+Control!$C$7*Calculations!$C$83*INDEX('Monthly Data'!O:O,Calculations!$C$116+MOD(BK82,Calculations!$C$118))+Control!$C$7*Calculations!$C$84*INDEX('Monthly Data'!P:P,Calculations!$C$116+MOD(BK82,Calculations!$C$118))+Control!$C$7*Calculations!$C$85*INDEX('Monthly Data'!Q:Q,Calculations!$C$116+MOD(BK82,Calculations!$C$118))+(1-Control!$C$7*Calculations!$C$87)*INDEX('Monthly Data'!R:R,Calculations!$C$116+MOD(BK82,Calculations!$C$118))</f>
        <v>-2.6378232493851243E-2</v>
      </c>
      <c r="GB82" s="86">
        <f ca="1">Control!$C$7*Calculations!$C$82*INDEX('Monthly Data'!N:N,Calculations!$C$116+MOD(BL82,Calculations!$C$118))+Control!$C$7*Calculations!$C$83*INDEX('Monthly Data'!O:O,Calculations!$C$116+MOD(BL82,Calculations!$C$118))+Control!$C$7*Calculations!$C$84*INDEX('Monthly Data'!P:P,Calculations!$C$116+MOD(BL82,Calculations!$C$118))+Control!$C$7*Calculations!$C$85*INDEX('Monthly Data'!Q:Q,Calculations!$C$116+MOD(BL82,Calculations!$C$118))+(1-Control!$C$7*Calculations!$C$87)*INDEX('Monthly Data'!R:R,Calculations!$C$116+MOD(BL82,Calculations!$C$118))</f>
        <v>-9.8327855560634558E-3</v>
      </c>
      <c r="GC82" s="86">
        <f ca="1">Control!$C$7*Calculations!$C$82*INDEX('Monthly Data'!N:N,Calculations!$C$116+MOD(BM82,Calculations!$C$118))+Control!$C$7*Calculations!$C$83*INDEX('Monthly Data'!O:O,Calculations!$C$116+MOD(BM82,Calculations!$C$118))+Control!$C$7*Calculations!$C$84*INDEX('Monthly Data'!P:P,Calculations!$C$116+MOD(BM82,Calculations!$C$118))+Control!$C$7*Calculations!$C$85*INDEX('Monthly Data'!Q:Q,Calculations!$C$116+MOD(BM82,Calculations!$C$118))+(1-Control!$C$7*Calculations!$C$87)*INDEX('Monthly Data'!R:R,Calculations!$C$116+MOD(BM82,Calculations!$C$118))</f>
        <v>1.50127906355989E-2</v>
      </c>
      <c r="GD82" s="86">
        <f ca="1">Control!$C$7*Calculations!$C$82*INDEX('Monthly Data'!N:N,Calculations!$C$116+MOD(BN82,Calculations!$C$118))+Control!$C$7*Calculations!$C$83*INDEX('Monthly Data'!O:O,Calculations!$C$116+MOD(BN82,Calculations!$C$118))+Control!$C$7*Calculations!$C$84*INDEX('Monthly Data'!P:P,Calculations!$C$116+MOD(BN82,Calculations!$C$118))+Control!$C$7*Calculations!$C$85*INDEX('Monthly Data'!Q:Q,Calculations!$C$116+MOD(BN82,Calculations!$C$118))+(1-Control!$C$7*Calculations!$C$87)*INDEX('Monthly Data'!R:R,Calculations!$C$116+MOD(BN82,Calculations!$C$118))</f>
        <v>2.4470405846852006E-3</v>
      </c>
      <c r="GE82" s="86">
        <f ca="1">Control!$C$7*Calculations!$C$82*INDEX('Monthly Data'!N:N,Calculations!$C$116+MOD(BO82,Calculations!$C$118))+Control!$C$7*Calculations!$C$83*INDEX('Monthly Data'!O:O,Calculations!$C$116+MOD(BO82,Calculations!$C$118))+Control!$C$7*Calculations!$C$84*INDEX('Monthly Data'!P:P,Calculations!$C$116+MOD(BO82,Calculations!$C$118))+Control!$C$7*Calculations!$C$85*INDEX('Monthly Data'!Q:Q,Calculations!$C$116+MOD(BO82,Calculations!$C$118))+(1-Control!$C$7*Calculations!$C$87)*INDEX('Monthly Data'!R:R,Calculations!$C$116+MOD(BO82,Calculations!$C$118))</f>
        <v>-2.5168357537820856E-4</v>
      </c>
      <c r="GF82" s="86">
        <f ca="1">Control!$C$7*Calculations!$C$82*INDEX('Monthly Data'!N:N,Calculations!$C$116+MOD(BP82,Calculations!$C$118))+Control!$C$7*Calculations!$C$83*INDEX('Monthly Data'!O:O,Calculations!$C$116+MOD(BP82,Calculations!$C$118))+Control!$C$7*Calculations!$C$84*INDEX('Monthly Data'!P:P,Calculations!$C$116+MOD(BP82,Calculations!$C$118))+Control!$C$7*Calculations!$C$85*INDEX('Monthly Data'!Q:Q,Calculations!$C$116+MOD(BP82,Calculations!$C$118))+(1-Control!$C$7*Calculations!$C$87)*INDEX('Monthly Data'!R:R,Calculations!$C$116+MOD(BP82,Calculations!$C$118))</f>
        <v>5.1279584938936244E-2</v>
      </c>
      <c r="GG82" s="86">
        <f ca="1">Control!$C$7*Calculations!$C$82*INDEX('Monthly Data'!N:N,Calculations!$C$116+MOD(BQ82,Calculations!$C$118))+Control!$C$7*Calculations!$C$83*INDEX('Monthly Data'!O:O,Calculations!$C$116+MOD(BQ82,Calculations!$C$118))+Control!$C$7*Calculations!$C$84*INDEX('Monthly Data'!P:P,Calculations!$C$116+MOD(BQ82,Calculations!$C$118))+Control!$C$7*Calculations!$C$85*INDEX('Monthly Data'!Q:Q,Calculations!$C$116+MOD(BQ82,Calculations!$C$118))+(1-Control!$C$7*Calculations!$C$87)*INDEX('Monthly Data'!R:R,Calculations!$C$116+MOD(BQ82,Calculations!$C$118))</f>
        <v>-1.1360801645249321E-2</v>
      </c>
      <c r="GH82" s="86">
        <f ca="1">Control!$C$7*Calculations!$C$82*INDEX('Monthly Data'!N:N,Calculations!$C$116+MOD(BR82,Calculations!$C$118))+Control!$C$7*Calculations!$C$83*INDEX('Monthly Data'!O:O,Calculations!$C$116+MOD(BR82,Calculations!$C$118))+Control!$C$7*Calculations!$C$84*INDEX('Monthly Data'!P:P,Calculations!$C$116+MOD(BR82,Calculations!$C$118))+Control!$C$7*Calculations!$C$85*INDEX('Monthly Data'!Q:Q,Calculations!$C$116+MOD(BR82,Calculations!$C$118))+(1-Control!$C$7*Calculations!$C$87)*INDEX('Monthly Data'!R:R,Calculations!$C$116+MOD(BR82,Calculations!$C$118))</f>
        <v>-4.0413381192162513E-2</v>
      </c>
      <c r="GI82" s="86">
        <f ca="1">Control!$C$7*Calculations!$C$82*INDEX('Monthly Data'!N:N,Calculations!$C$116+MOD(BS82,Calculations!$C$118))+Control!$C$7*Calculations!$C$83*INDEX('Monthly Data'!O:O,Calculations!$C$116+MOD(BS82,Calculations!$C$118))+Control!$C$7*Calculations!$C$84*INDEX('Monthly Data'!P:P,Calculations!$C$116+MOD(BS82,Calculations!$C$118))+Control!$C$7*Calculations!$C$85*INDEX('Monthly Data'!Q:Q,Calculations!$C$116+MOD(BS82,Calculations!$C$118))+(1-Control!$C$7*Calculations!$C$87)*INDEX('Monthly Data'!R:R,Calculations!$C$116+MOD(BS82,Calculations!$C$118))</f>
        <v>1.0921298083007208E-2</v>
      </c>
      <c r="GJ82" s="86">
        <f ca="1">Control!$C$7*Calculations!$C$82*INDEX('Monthly Data'!N:N,Calculations!$C$116+MOD(BT82,Calculations!$C$118))+Control!$C$7*Calculations!$C$83*INDEX('Monthly Data'!O:O,Calculations!$C$116+MOD(BT82,Calculations!$C$118))+Control!$C$7*Calculations!$C$84*INDEX('Monthly Data'!P:P,Calculations!$C$116+MOD(BT82,Calculations!$C$118))+Control!$C$7*Calculations!$C$85*INDEX('Monthly Data'!Q:Q,Calculations!$C$116+MOD(BT82,Calculations!$C$118))+(1-Control!$C$7*Calculations!$C$87)*INDEX('Monthly Data'!R:R,Calculations!$C$116+MOD(BT82,Calculations!$C$118))</f>
        <v>3.4808428836917149E-3</v>
      </c>
      <c r="GK82" s="86">
        <f ca="1">Control!$C$7*Calculations!$C$82*INDEX('Monthly Data'!N:N,Calculations!$C$116+MOD(BU82,Calculations!$C$118))+Control!$C$7*Calculations!$C$83*INDEX('Monthly Data'!O:O,Calculations!$C$116+MOD(BU82,Calculations!$C$118))+Control!$C$7*Calculations!$C$84*INDEX('Monthly Data'!P:P,Calculations!$C$116+MOD(BU82,Calculations!$C$118))+Control!$C$7*Calculations!$C$85*INDEX('Monthly Data'!Q:Q,Calculations!$C$116+MOD(BU82,Calculations!$C$118))+(1-Control!$C$7*Calculations!$C$87)*INDEX('Monthly Data'!R:R,Calculations!$C$116+MOD(BU82,Calculations!$C$118))</f>
        <v>-7.5539743260223157E-3</v>
      </c>
      <c r="GL82" s="86">
        <f ca="1">Control!$C$7*Calculations!$C$82*INDEX('Monthly Data'!N:N,Calculations!$C$116+MOD(BV82,Calculations!$C$118))+Control!$C$7*Calculations!$C$83*INDEX('Monthly Data'!O:O,Calculations!$C$116+MOD(BV82,Calculations!$C$118))+Control!$C$7*Calculations!$C$84*INDEX('Monthly Data'!P:P,Calculations!$C$116+MOD(BV82,Calculations!$C$118))+Control!$C$7*Calculations!$C$85*INDEX('Monthly Data'!Q:Q,Calculations!$C$116+MOD(BV82,Calculations!$C$118))+(1-Control!$C$7*Calculations!$C$87)*INDEX('Monthly Data'!R:R,Calculations!$C$116+MOD(BV82,Calculations!$C$118))</f>
        <v>1.3891563624307685E-2</v>
      </c>
      <c r="GM82" s="86">
        <f ca="1">Control!$C$7*Calculations!$C$82*INDEX('Monthly Data'!N:N,Calculations!$C$116+MOD(BW82,Calculations!$C$118))+Control!$C$7*Calculations!$C$83*INDEX('Monthly Data'!O:O,Calculations!$C$116+MOD(BW82,Calculations!$C$118))+Control!$C$7*Calculations!$C$84*INDEX('Monthly Data'!P:P,Calculations!$C$116+MOD(BW82,Calculations!$C$118))+Control!$C$7*Calculations!$C$85*INDEX('Monthly Data'!Q:Q,Calculations!$C$116+MOD(BW82,Calculations!$C$118))+(1-Control!$C$7*Calculations!$C$87)*INDEX('Monthly Data'!R:R,Calculations!$C$116+MOD(BW82,Calculations!$C$118))</f>
        <v>1.3423979074716584E-2</v>
      </c>
      <c r="GN82" s="86">
        <f ca="1">Control!$C$7*Calculations!$C$82*INDEX('Monthly Data'!N:N,Calculations!$C$116+MOD(BX82,Calculations!$C$118))+Control!$C$7*Calculations!$C$83*INDEX('Monthly Data'!O:O,Calculations!$C$116+MOD(BX82,Calculations!$C$118))+Control!$C$7*Calculations!$C$84*INDEX('Monthly Data'!P:P,Calculations!$C$116+MOD(BX82,Calculations!$C$118))+Control!$C$7*Calculations!$C$85*INDEX('Monthly Data'!Q:Q,Calculations!$C$116+MOD(BX82,Calculations!$C$118))+(1-Control!$C$7*Calculations!$C$87)*INDEX('Monthly Data'!R:R,Calculations!$C$116+MOD(BX82,Calculations!$C$118))</f>
        <v>1.2954540023127663E-2</v>
      </c>
      <c r="GO82" s="86">
        <f ca="1">Control!$C$7*Calculations!$C$82*INDEX('Monthly Data'!N:N,Calculations!$C$116+MOD(BY82,Calculations!$C$118))+Control!$C$7*Calculations!$C$83*INDEX('Monthly Data'!O:O,Calculations!$C$116+MOD(BY82,Calculations!$C$118))+Control!$C$7*Calculations!$C$84*INDEX('Monthly Data'!P:P,Calculations!$C$116+MOD(BY82,Calculations!$C$118))+Control!$C$7*Calculations!$C$85*INDEX('Monthly Data'!Q:Q,Calculations!$C$116+MOD(BY82,Calculations!$C$118))+(1-Control!$C$7*Calculations!$C$87)*INDEX('Monthly Data'!R:R,Calculations!$C$116+MOD(BY82,Calculations!$C$118))</f>
        <v>-2.5168357537820856E-4</v>
      </c>
      <c r="GP82" s="86">
        <f ca="1">Control!$C$7*Calculations!$C$82*INDEX('Monthly Data'!N:N,Calculations!$C$116+MOD(BZ82,Calculations!$C$118))+Control!$C$7*Calculations!$C$83*INDEX('Monthly Data'!O:O,Calculations!$C$116+MOD(BZ82,Calculations!$C$118))+Control!$C$7*Calculations!$C$84*INDEX('Monthly Data'!P:P,Calculations!$C$116+MOD(BZ82,Calculations!$C$118))+Control!$C$7*Calculations!$C$85*INDEX('Monthly Data'!Q:Q,Calculations!$C$116+MOD(BZ82,Calculations!$C$118))+(1-Control!$C$7*Calculations!$C$87)*INDEX('Monthly Data'!R:R,Calculations!$C$116+MOD(BZ82,Calculations!$C$118))</f>
        <v>3.6332715283247441E-2</v>
      </c>
      <c r="GQ82" s="86">
        <f ca="1">Control!$C$7*Calculations!$C$82*INDEX('Monthly Data'!N:N,Calculations!$C$116+MOD(CA82,Calculations!$C$118))+Control!$C$7*Calculations!$C$83*INDEX('Monthly Data'!O:O,Calculations!$C$116+MOD(CA82,Calculations!$C$118))+Control!$C$7*Calculations!$C$84*INDEX('Monthly Data'!P:P,Calculations!$C$116+MOD(CA82,Calculations!$C$118))+Control!$C$7*Calculations!$C$85*INDEX('Monthly Data'!Q:Q,Calculations!$C$116+MOD(CA82,Calculations!$C$118))+(1-Control!$C$7*Calculations!$C$87)*INDEX('Monthly Data'!R:R,Calculations!$C$116+MOD(CA82,Calculations!$C$118))</f>
        <v>1.2722494017511032E-2</v>
      </c>
      <c r="GR82" s="86">
        <f ca="1">Control!$C$7*Calculations!$C$82*INDEX('Monthly Data'!N:N,Calculations!$C$116+MOD(CB82,Calculations!$C$118))+Control!$C$7*Calculations!$C$83*INDEX('Monthly Data'!O:O,Calculations!$C$116+MOD(CB82,Calculations!$C$118))+Control!$C$7*Calculations!$C$84*INDEX('Monthly Data'!P:P,Calculations!$C$116+MOD(CB82,Calculations!$C$118))+Control!$C$7*Calculations!$C$85*INDEX('Monthly Data'!Q:Q,Calculations!$C$116+MOD(CB82,Calculations!$C$118))+(1-Control!$C$7*Calculations!$C$87)*INDEX('Monthly Data'!R:R,Calculations!$C$116+MOD(CB82,Calculations!$C$118))</f>
        <v>3.1070573055362403E-2</v>
      </c>
      <c r="GS82" s="86">
        <f ca="1">Control!$C$7*Calculations!$C$82*INDEX('Monthly Data'!N:N,Calculations!$C$116+MOD(CC82,Calculations!$C$118))+Control!$C$7*Calculations!$C$83*INDEX('Monthly Data'!O:O,Calculations!$C$116+MOD(CC82,Calculations!$C$118))+Control!$C$7*Calculations!$C$84*INDEX('Monthly Data'!P:P,Calculations!$C$116+MOD(CC82,Calculations!$C$118))+Control!$C$7*Calculations!$C$85*INDEX('Monthly Data'!Q:Q,Calculations!$C$116+MOD(CC82,Calculations!$C$118))+(1-Control!$C$7*Calculations!$C$87)*INDEX('Monthly Data'!R:R,Calculations!$C$116+MOD(CC82,Calculations!$C$118))</f>
        <v>3.7118215575026904E-2</v>
      </c>
      <c r="GT82" s="86">
        <f ca="1">Control!$C$7*Calculations!$C$82*INDEX('Monthly Data'!N:N,Calculations!$C$116+MOD(CD82,Calculations!$C$118))+Control!$C$7*Calculations!$C$83*INDEX('Monthly Data'!O:O,Calculations!$C$116+MOD(CD82,Calculations!$C$118))+Control!$C$7*Calculations!$C$84*INDEX('Monthly Data'!P:P,Calculations!$C$116+MOD(CD82,Calculations!$C$118))+Control!$C$7*Calculations!$C$85*INDEX('Monthly Data'!Q:Q,Calculations!$C$116+MOD(CD82,Calculations!$C$118))+(1-Control!$C$7*Calculations!$C$87)*INDEX('Monthly Data'!R:R,Calculations!$C$116+MOD(CD82,Calculations!$C$118))</f>
        <v>-2.0269389991732112E-2</v>
      </c>
      <c r="GU82" s="86">
        <f ca="1">Control!$C$7*Calculations!$C$82*INDEX('Monthly Data'!N:N,Calculations!$C$116+MOD(CE82,Calculations!$C$118))+Control!$C$7*Calculations!$C$83*INDEX('Monthly Data'!O:O,Calculations!$C$116+MOD(CE82,Calculations!$C$118))+Control!$C$7*Calculations!$C$84*INDEX('Monthly Data'!P:P,Calculations!$C$116+MOD(CE82,Calculations!$C$118))+Control!$C$7*Calculations!$C$85*INDEX('Monthly Data'!Q:Q,Calculations!$C$116+MOD(CE82,Calculations!$C$118))+(1-Control!$C$7*Calculations!$C$87)*INDEX('Monthly Data'!R:R,Calculations!$C$116+MOD(CE82,Calculations!$C$118))</f>
        <v>9.9787204839310462E-3</v>
      </c>
      <c r="GV82" s="86">
        <f ca="1">Control!$C$7*Calculations!$C$82*INDEX('Monthly Data'!N:N,Calculations!$C$116+MOD(CF82,Calculations!$C$118))+Control!$C$7*Calculations!$C$83*INDEX('Monthly Data'!O:O,Calculations!$C$116+MOD(CF82,Calculations!$C$118))+Control!$C$7*Calculations!$C$84*INDEX('Monthly Data'!P:P,Calculations!$C$116+MOD(CF82,Calculations!$C$118))+Control!$C$7*Calculations!$C$85*INDEX('Monthly Data'!Q:Q,Calculations!$C$116+MOD(CF82,Calculations!$C$118))+(1-Control!$C$7*Calculations!$C$87)*INDEX('Monthly Data'!R:R,Calculations!$C$116+MOD(CF82,Calculations!$C$118))</f>
        <v>7.857567536297622E-3</v>
      </c>
      <c r="GW82" s="86">
        <f ca="1">Control!$C$7*Calculations!$C$82*INDEX('Monthly Data'!N:N,Calculations!$C$116+MOD(CG82,Calculations!$C$118))+Control!$C$7*Calculations!$C$83*INDEX('Monthly Data'!O:O,Calculations!$C$116+MOD(CG82,Calculations!$C$118))+Control!$C$7*Calculations!$C$84*INDEX('Monthly Data'!P:P,Calculations!$C$116+MOD(CG82,Calculations!$C$118))+Control!$C$7*Calculations!$C$85*INDEX('Monthly Data'!Q:Q,Calculations!$C$116+MOD(CG82,Calculations!$C$118))+(1-Control!$C$7*Calculations!$C$87)*INDEX('Monthly Data'!R:R,Calculations!$C$116+MOD(CG82,Calculations!$C$118))</f>
        <v>1.5115046179922851E-2</v>
      </c>
      <c r="GX82" s="86">
        <f ca="1">Control!$C$7*Calculations!$C$82*INDEX('Monthly Data'!N:N,Calculations!$C$116+MOD(CH82,Calculations!$C$118))+Control!$C$7*Calculations!$C$83*INDEX('Monthly Data'!O:O,Calculations!$C$116+MOD(CH82,Calculations!$C$118))+Control!$C$7*Calculations!$C$84*INDEX('Monthly Data'!P:P,Calculations!$C$116+MOD(CH82,Calculations!$C$118))+Control!$C$7*Calculations!$C$85*INDEX('Monthly Data'!Q:Q,Calculations!$C$116+MOD(CH82,Calculations!$C$118))+(1-Control!$C$7*Calculations!$C$87)*INDEX('Monthly Data'!R:R,Calculations!$C$116+MOD(CH82,Calculations!$C$118))</f>
        <v>-3.8875517825435772E-3</v>
      </c>
      <c r="GY82" s="86">
        <f ca="1">Control!$C$7*Calculations!$C$82*INDEX('Monthly Data'!N:N,Calculations!$C$116+MOD(CI82,Calculations!$C$118))+Control!$C$7*Calculations!$C$83*INDEX('Monthly Data'!O:O,Calculations!$C$116+MOD(CI82,Calculations!$C$118))+Control!$C$7*Calculations!$C$84*INDEX('Monthly Data'!P:P,Calculations!$C$116+MOD(CI82,Calculations!$C$118))+Control!$C$7*Calculations!$C$85*INDEX('Monthly Data'!Q:Q,Calculations!$C$116+MOD(CI82,Calculations!$C$118))+(1-Control!$C$7*Calculations!$C$87)*INDEX('Monthly Data'!R:R,Calculations!$C$116+MOD(CI82,Calculations!$C$118))</f>
        <v>2.5325873776067674E-2</v>
      </c>
      <c r="GZ82" s="86">
        <f ca="1">Control!$C$7*Calculations!$C$82*INDEX('Monthly Data'!N:N,Calculations!$C$116+MOD(CJ82,Calculations!$C$118))+Control!$C$7*Calculations!$C$83*INDEX('Monthly Data'!O:O,Calculations!$C$116+MOD(CJ82,Calculations!$C$118))+Control!$C$7*Calculations!$C$84*INDEX('Monthly Data'!P:P,Calculations!$C$116+MOD(CJ82,Calculations!$C$118))+Control!$C$7*Calculations!$C$85*INDEX('Monthly Data'!Q:Q,Calculations!$C$116+MOD(CJ82,Calculations!$C$118))+(1-Control!$C$7*Calculations!$C$87)*INDEX('Monthly Data'!R:R,Calculations!$C$116+MOD(CJ82,Calculations!$C$118))</f>
        <v>-9.5555592256394619E-3</v>
      </c>
      <c r="HA82" s="86">
        <f ca="1">Control!$C$7*Calculations!$C$82*INDEX('Monthly Data'!N:N,Calculations!$C$116+MOD(CK82,Calculations!$C$118))+Control!$C$7*Calculations!$C$83*INDEX('Monthly Data'!O:O,Calculations!$C$116+MOD(CK82,Calculations!$C$118))+Control!$C$7*Calculations!$C$84*INDEX('Monthly Data'!P:P,Calculations!$C$116+MOD(CK82,Calculations!$C$118))+Control!$C$7*Calculations!$C$85*INDEX('Monthly Data'!Q:Q,Calculations!$C$116+MOD(CK82,Calculations!$C$118))+(1-Control!$C$7*Calculations!$C$87)*INDEX('Monthly Data'!R:R,Calculations!$C$116+MOD(CK82,Calculations!$C$118))</f>
        <v>1.7073665854433945E-2</v>
      </c>
      <c r="HB82" s="86">
        <f ca="1">Control!$C$7*Calculations!$C$82*INDEX('Monthly Data'!N:N,Calculations!$C$116+MOD(CL82,Calculations!$C$118))+Control!$C$7*Calculations!$C$83*INDEX('Monthly Data'!O:O,Calculations!$C$116+MOD(CL82,Calculations!$C$118))+Control!$C$7*Calculations!$C$84*INDEX('Monthly Data'!P:P,Calculations!$C$116+MOD(CL82,Calculations!$C$118))+Control!$C$7*Calculations!$C$85*INDEX('Monthly Data'!Q:Q,Calculations!$C$116+MOD(CL82,Calculations!$C$118))+(1-Control!$C$7*Calculations!$C$87)*INDEX('Monthly Data'!R:R,Calculations!$C$116+MOD(CL82,Calculations!$C$118))</f>
        <v>-1.3959200237295809E-2</v>
      </c>
      <c r="HC82" s="86">
        <f ca="1">Control!$C$7*Calculations!$C$82*INDEX('Monthly Data'!N:N,Calculations!$C$116+MOD(CM82,Calculations!$C$118))+Control!$C$7*Calculations!$C$83*INDEX('Monthly Data'!O:O,Calculations!$C$116+MOD(CM82,Calculations!$C$118))+Control!$C$7*Calculations!$C$84*INDEX('Monthly Data'!P:P,Calculations!$C$116+MOD(CM82,Calculations!$C$118))+Control!$C$7*Calculations!$C$85*INDEX('Monthly Data'!Q:Q,Calculations!$C$116+MOD(CM82,Calculations!$C$118))+(1-Control!$C$7*Calculations!$C$87)*INDEX('Monthly Data'!R:R,Calculations!$C$116+MOD(CM82,Calculations!$C$118))</f>
        <v>2.1918137743539623E-2</v>
      </c>
      <c r="HD82" s="86">
        <f ca="1">Control!$C$7*Calculations!$C$82*INDEX('Monthly Data'!N:N,Calculations!$C$116+MOD(CN82,Calculations!$C$118))+Control!$C$7*Calculations!$C$83*INDEX('Monthly Data'!O:O,Calculations!$C$116+MOD(CN82,Calculations!$C$118))+Control!$C$7*Calculations!$C$84*INDEX('Monthly Data'!P:P,Calculations!$C$116+MOD(CN82,Calculations!$C$118))+Control!$C$7*Calculations!$C$85*INDEX('Monthly Data'!Q:Q,Calculations!$C$116+MOD(CN82,Calculations!$C$118))+(1-Control!$C$7*Calculations!$C$87)*INDEX('Monthly Data'!R:R,Calculations!$C$116+MOD(CN82,Calculations!$C$118))</f>
        <v>3.9251937367756782E-3</v>
      </c>
      <c r="HE82" s="86">
        <f ca="1">Control!$C$7*Calculations!$C$82*INDEX('Monthly Data'!N:N,Calculations!$C$116+MOD(CO82,Calculations!$C$118))+Control!$C$7*Calculations!$C$83*INDEX('Monthly Data'!O:O,Calculations!$C$116+MOD(CO82,Calculations!$C$118))+Control!$C$7*Calculations!$C$84*INDEX('Monthly Data'!P:P,Calculations!$C$116+MOD(CO82,Calculations!$C$118))+Control!$C$7*Calculations!$C$85*INDEX('Monthly Data'!Q:Q,Calculations!$C$116+MOD(CO82,Calculations!$C$118))+(1-Control!$C$7*Calculations!$C$87)*INDEX('Monthly Data'!R:R,Calculations!$C$116+MOD(CO82,Calculations!$C$118))</f>
        <v>2.4842166689046628E-2</v>
      </c>
      <c r="HF82" s="86">
        <f ca="1">Control!$C$7*Calculations!$C$82*INDEX('Monthly Data'!N:N,Calculations!$C$116+MOD(CP82,Calculations!$C$118))+Control!$C$7*Calculations!$C$83*INDEX('Monthly Data'!O:O,Calculations!$C$116+MOD(CP82,Calculations!$C$118))+Control!$C$7*Calculations!$C$84*INDEX('Monthly Data'!P:P,Calculations!$C$116+MOD(CP82,Calculations!$C$118))+Control!$C$7*Calculations!$C$85*INDEX('Monthly Data'!Q:Q,Calculations!$C$116+MOD(CP82,Calculations!$C$118))+(1-Control!$C$7*Calculations!$C$87)*INDEX('Monthly Data'!R:R,Calculations!$C$116+MOD(CP82,Calculations!$C$118))</f>
        <v>1.3891563624307685E-2</v>
      </c>
      <c r="HG82" s="86">
        <f ca="1">Control!$C$7*Calculations!$C$82*INDEX('Monthly Data'!N:N,Calculations!$C$116+MOD(CQ82,Calculations!$C$118))+Control!$C$7*Calculations!$C$83*INDEX('Monthly Data'!O:O,Calculations!$C$116+MOD(CQ82,Calculations!$C$118))+Control!$C$7*Calculations!$C$84*INDEX('Monthly Data'!P:P,Calculations!$C$116+MOD(CQ82,Calculations!$C$118))+Control!$C$7*Calculations!$C$85*INDEX('Monthly Data'!Q:Q,Calculations!$C$116+MOD(CQ82,Calculations!$C$118))+(1-Control!$C$7*Calculations!$C$87)*INDEX('Monthly Data'!R:R,Calculations!$C$116+MOD(CQ82,Calculations!$C$118))</f>
        <v>1.7831091590102856E-2</v>
      </c>
      <c r="HH82" s="86">
        <f ca="1">Control!$C$7*Calculations!$C$82*INDEX('Monthly Data'!N:N,Calculations!$C$116+MOD(CR82,Calculations!$C$118))+Control!$C$7*Calculations!$C$83*INDEX('Monthly Data'!O:O,Calculations!$C$116+MOD(CR82,Calculations!$C$118))+Control!$C$7*Calculations!$C$84*INDEX('Monthly Data'!P:P,Calculations!$C$116+MOD(CR82,Calculations!$C$118))+Control!$C$7*Calculations!$C$85*INDEX('Monthly Data'!Q:Q,Calculations!$C$116+MOD(CR82,Calculations!$C$118))+(1-Control!$C$7*Calculations!$C$87)*INDEX('Monthly Data'!R:R,Calculations!$C$116+MOD(CR82,Calculations!$C$118))</f>
        <v>1.0415351832335435E-2</v>
      </c>
      <c r="HI82" s="86">
        <f ca="1">Control!$C$7*Calculations!$C$82*INDEX('Monthly Data'!N:N,Calculations!$C$116+MOD(CS82,Calculations!$C$118))+Control!$C$7*Calculations!$C$83*INDEX('Monthly Data'!O:O,Calculations!$C$116+MOD(CS82,Calculations!$C$118))+Control!$C$7*Calculations!$C$84*INDEX('Monthly Data'!P:P,Calculations!$C$116+MOD(CS82,Calculations!$C$118))+Control!$C$7*Calculations!$C$85*INDEX('Monthly Data'!Q:Q,Calculations!$C$116+MOD(CS82,Calculations!$C$118))+(1-Control!$C$7*Calculations!$C$87)*INDEX('Monthly Data'!R:R,Calculations!$C$116+MOD(CS82,Calculations!$C$118))</f>
        <v>4.4327772793586687E-3</v>
      </c>
      <c r="HJ82" s="86">
        <f ca="1">Control!$C$7*Calculations!$C$82*INDEX('Monthly Data'!N:N,Calculations!$C$116+MOD(CT82,Calculations!$C$118))+Control!$C$7*Calculations!$C$83*INDEX('Monthly Data'!O:O,Calculations!$C$116+MOD(CT82,Calculations!$C$118))+Control!$C$7*Calculations!$C$84*INDEX('Monthly Data'!P:P,Calculations!$C$116+MOD(CT82,Calculations!$C$118))+Control!$C$7*Calculations!$C$85*INDEX('Monthly Data'!Q:Q,Calculations!$C$116+MOD(CT82,Calculations!$C$118))+(1-Control!$C$7*Calculations!$C$87)*INDEX('Monthly Data'!R:R,Calculations!$C$116+MOD(CT82,Calculations!$C$118))</f>
        <v>1.5216630695380906E-2</v>
      </c>
      <c r="HK82" s="86">
        <f ca="1">Control!$C$7*Calculations!$C$82*INDEX('Monthly Data'!N:N,Calculations!$C$116+MOD(CU82,Calculations!$C$118))+Control!$C$7*Calculations!$C$83*INDEX('Monthly Data'!O:O,Calculations!$C$116+MOD(CU82,Calculations!$C$118))+Control!$C$7*Calculations!$C$84*INDEX('Monthly Data'!P:P,Calculations!$C$116+MOD(CU82,Calculations!$C$118))+Control!$C$7*Calculations!$C$85*INDEX('Monthly Data'!Q:Q,Calculations!$C$116+MOD(CU82,Calculations!$C$118))+(1-Control!$C$7*Calculations!$C$87)*INDEX('Monthly Data'!R:R,Calculations!$C$116+MOD(CU82,Calculations!$C$118))</f>
        <v>1.3423979074716584E-2</v>
      </c>
      <c r="HL82" s="86">
        <f ca="1">Control!$C$7*Calculations!$C$82*INDEX('Monthly Data'!N:N,Calculations!$C$116+MOD(CV82,Calculations!$C$118))+Control!$C$7*Calculations!$C$83*INDEX('Monthly Data'!O:O,Calculations!$C$116+MOD(CV82,Calculations!$C$118))+Control!$C$7*Calculations!$C$84*INDEX('Monthly Data'!P:P,Calculations!$C$116+MOD(CV82,Calculations!$C$118))+Control!$C$7*Calculations!$C$85*INDEX('Monthly Data'!Q:Q,Calculations!$C$116+MOD(CV82,Calculations!$C$118))+(1-Control!$C$7*Calculations!$C$87)*INDEX('Monthly Data'!R:R,Calculations!$C$116+MOD(CV82,Calculations!$C$118))</f>
        <v>-9.839093431862074E-3</v>
      </c>
      <c r="HM82" s="86">
        <f ca="1">Control!$C$7*Calculations!$C$82*INDEX('Monthly Data'!N:N,Calculations!$C$116+MOD(CW82,Calculations!$C$118))+Control!$C$7*Calculations!$C$83*INDEX('Monthly Data'!O:O,Calculations!$C$116+MOD(CW82,Calculations!$C$118))+Control!$C$7*Calculations!$C$84*INDEX('Monthly Data'!P:P,Calculations!$C$116+MOD(CW82,Calculations!$C$118))+Control!$C$7*Calculations!$C$85*INDEX('Monthly Data'!Q:Q,Calculations!$C$116+MOD(CW82,Calculations!$C$118))+(1-Control!$C$7*Calculations!$C$87)*INDEX('Monthly Data'!R:R,Calculations!$C$116+MOD(CW82,Calculations!$C$118))</f>
        <v>-3.9863250714949353E-2</v>
      </c>
      <c r="HN82" s="86">
        <f ca="1">Control!$C$7*Calculations!$C$82*INDEX('Monthly Data'!N:N,Calculations!$C$116+MOD(CX82,Calculations!$C$118))+Control!$C$7*Calculations!$C$83*INDEX('Monthly Data'!O:O,Calculations!$C$116+MOD(CX82,Calculations!$C$118))+Control!$C$7*Calculations!$C$84*INDEX('Monthly Data'!P:P,Calculations!$C$116+MOD(CX82,Calculations!$C$118))+Control!$C$7*Calculations!$C$85*INDEX('Monthly Data'!Q:Q,Calculations!$C$116+MOD(CX82,Calculations!$C$118))+(1-Control!$C$7*Calculations!$C$87)*INDEX('Monthly Data'!R:R,Calculations!$C$116+MOD(CX82,Calculations!$C$118))</f>
        <v>1.1786765492207996E-2</v>
      </c>
      <c r="HO82" s="86">
        <f ca="1">Control!$C$7*Calculations!$C$82*INDEX('Monthly Data'!N:N,Calculations!$C$116+MOD(CY82,Calculations!$C$118))+Control!$C$7*Calculations!$C$83*INDEX('Monthly Data'!O:O,Calculations!$C$116+MOD(CY82,Calculations!$C$118))+Control!$C$7*Calculations!$C$84*INDEX('Monthly Data'!P:P,Calculations!$C$116+MOD(CY82,Calculations!$C$118))+Control!$C$7*Calculations!$C$85*INDEX('Monthly Data'!Q:Q,Calculations!$C$116+MOD(CY82,Calculations!$C$118))+(1-Control!$C$7*Calculations!$C$87)*INDEX('Monthly Data'!R:R,Calculations!$C$116+MOD(CY82,Calculations!$C$118))</f>
        <v>2.4470405846852006E-3</v>
      </c>
      <c r="HP82" s="86">
        <f ca="1">Control!$C$7*Calculations!$C$82*INDEX('Monthly Data'!N:N,Calculations!$C$116+MOD(CZ82,Calculations!$C$118))+Control!$C$7*Calculations!$C$83*INDEX('Monthly Data'!O:O,Calculations!$C$116+MOD(CZ82,Calculations!$C$118))+Control!$C$7*Calculations!$C$84*INDEX('Monthly Data'!P:P,Calculations!$C$116+MOD(CZ82,Calculations!$C$118))+Control!$C$7*Calculations!$C$85*INDEX('Monthly Data'!Q:Q,Calculations!$C$116+MOD(CZ82,Calculations!$C$118))+(1-Control!$C$7*Calculations!$C$87)*INDEX('Monthly Data'!R:R,Calculations!$C$116+MOD(CZ82,Calculations!$C$118))</f>
        <v>-3.299557342782896E-2</v>
      </c>
      <c r="HQ82" s="86">
        <f ca="1">Control!$C$7*Calculations!$C$82*INDEX('Monthly Data'!N:N,Calculations!$C$116+MOD(DA82,Calculations!$C$118))+Control!$C$7*Calculations!$C$83*INDEX('Monthly Data'!O:O,Calculations!$C$116+MOD(DA82,Calculations!$C$118))+Control!$C$7*Calculations!$C$84*INDEX('Monthly Data'!P:P,Calculations!$C$116+MOD(DA82,Calculations!$C$118))+Control!$C$7*Calculations!$C$85*INDEX('Monthly Data'!Q:Q,Calculations!$C$116+MOD(DA82,Calculations!$C$118))+(1-Control!$C$7*Calculations!$C$87)*INDEX('Monthly Data'!R:R,Calculations!$C$116+MOD(DA82,Calculations!$C$118))</f>
        <v>1.5108777406081684E-3</v>
      </c>
      <c r="HR82" s="86">
        <f ca="1">Control!$C$7*Calculations!$C$82*INDEX('Monthly Data'!N:N,Calculations!$C$116+MOD(DB82,Calculations!$C$118))+Control!$C$7*Calculations!$C$83*INDEX('Monthly Data'!O:O,Calculations!$C$116+MOD(DB82,Calculations!$C$118))+Control!$C$7*Calculations!$C$84*INDEX('Monthly Data'!P:P,Calculations!$C$116+MOD(DB82,Calculations!$C$118))+Control!$C$7*Calculations!$C$85*INDEX('Monthly Data'!Q:Q,Calculations!$C$116+MOD(DB82,Calculations!$C$118))+(1-Control!$C$7*Calculations!$C$87)*INDEX('Monthly Data'!R:R,Calculations!$C$116+MOD(DB82,Calculations!$C$118))</f>
        <v>5.3309355465453899E-3</v>
      </c>
      <c r="HS82" s="86">
        <f ca="1">Control!$C$7*Calculations!$C$82*INDEX('Monthly Data'!N:N,Calculations!$C$116+MOD(DC82,Calculations!$C$118))+Control!$C$7*Calculations!$C$83*INDEX('Monthly Data'!O:O,Calculations!$C$116+MOD(DC82,Calculations!$C$118))+Control!$C$7*Calculations!$C$84*INDEX('Monthly Data'!P:P,Calculations!$C$116+MOD(DC82,Calculations!$C$118))+Control!$C$7*Calculations!$C$85*INDEX('Monthly Data'!Q:Q,Calculations!$C$116+MOD(DC82,Calculations!$C$118))+(1-Control!$C$7*Calculations!$C$87)*INDEX('Monthly Data'!R:R,Calculations!$C$116+MOD(DC82,Calculations!$C$118))</f>
        <v>6.2631896128884862E-3</v>
      </c>
      <c r="HT82" s="86">
        <f ca="1">Control!$C$7*Calculations!$C$82*INDEX('Monthly Data'!N:N,Calculations!$C$116+MOD(DD82,Calculations!$C$118))+Control!$C$7*Calculations!$C$83*INDEX('Monthly Data'!O:O,Calculations!$C$116+MOD(DD82,Calculations!$C$118))+Control!$C$7*Calculations!$C$84*INDEX('Monthly Data'!P:P,Calculations!$C$116+MOD(DD82,Calculations!$C$118))+Control!$C$7*Calculations!$C$85*INDEX('Monthly Data'!Q:Q,Calculations!$C$116+MOD(DD82,Calculations!$C$118))+(1-Control!$C$7*Calculations!$C$87)*INDEX('Monthly Data'!R:R,Calculations!$C$116+MOD(DD82,Calculations!$C$118))</f>
        <v>3.9251937367756782E-3</v>
      </c>
      <c r="HU82" s="86">
        <f ca="1">Control!$C$7*Calculations!$C$82*INDEX('Monthly Data'!N:N,Calculations!$C$116+MOD(DE82,Calculations!$C$118))+Control!$C$7*Calculations!$C$83*INDEX('Monthly Data'!O:O,Calculations!$C$116+MOD(DE82,Calculations!$C$118))+Control!$C$7*Calculations!$C$84*INDEX('Monthly Data'!P:P,Calculations!$C$116+MOD(DE82,Calculations!$C$118))+Control!$C$7*Calculations!$C$85*INDEX('Monthly Data'!Q:Q,Calculations!$C$116+MOD(DE82,Calculations!$C$118))+(1-Control!$C$7*Calculations!$C$87)*INDEX('Monthly Data'!R:R,Calculations!$C$116+MOD(DE82,Calculations!$C$118))</f>
        <v>-1.4213734788548189E-2</v>
      </c>
      <c r="HV82" s="86">
        <f ca="1">Control!$C$7*Calculations!$C$82*INDEX('Monthly Data'!N:N,Calculations!$C$116+MOD(DF82,Calculations!$C$118))+Control!$C$7*Calculations!$C$83*INDEX('Monthly Data'!O:O,Calculations!$C$116+MOD(DF82,Calculations!$C$118))+Control!$C$7*Calculations!$C$84*INDEX('Monthly Data'!P:P,Calculations!$C$116+MOD(DF82,Calculations!$C$118))+Control!$C$7*Calculations!$C$85*INDEX('Monthly Data'!Q:Q,Calculations!$C$116+MOD(DF82,Calculations!$C$118))+(1-Control!$C$7*Calculations!$C$87)*INDEX('Monthly Data'!R:R,Calculations!$C$116+MOD(DF82,Calculations!$C$118))</f>
        <v>2.4842166689046628E-2</v>
      </c>
      <c r="HW82" s="86">
        <f ca="1">Control!$C$7*Calculations!$C$82*INDEX('Monthly Data'!N:N,Calculations!$C$116+MOD(DG82,Calculations!$C$118))+Control!$C$7*Calculations!$C$83*INDEX('Monthly Data'!O:O,Calculations!$C$116+MOD(DG82,Calculations!$C$118))+Control!$C$7*Calculations!$C$84*INDEX('Monthly Data'!P:P,Calculations!$C$116+MOD(DG82,Calculations!$C$118))+Control!$C$7*Calculations!$C$85*INDEX('Monthly Data'!Q:Q,Calculations!$C$116+MOD(DG82,Calculations!$C$118))+(1-Control!$C$7*Calculations!$C$87)*INDEX('Monthly Data'!R:R,Calculations!$C$116+MOD(DG82,Calculations!$C$118))</f>
        <v>-3.8875517825435772E-3</v>
      </c>
      <c r="HX82" s="86">
        <f ca="1">Control!$C$7*Calculations!$C$82*INDEX('Monthly Data'!N:N,Calculations!$C$116+MOD(DH82,Calculations!$C$118))+Control!$C$7*Calculations!$C$83*INDEX('Monthly Data'!O:O,Calculations!$C$116+MOD(DH82,Calculations!$C$118))+Control!$C$7*Calculations!$C$84*INDEX('Monthly Data'!P:P,Calculations!$C$116+MOD(DH82,Calculations!$C$118))+Control!$C$7*Calculations!$C$85*INDEX('Monthly Data'!Q:Q,Calculations!$C$116+MOD(DH82,Calculations!$C$118))+(1-Control!$C$7*Calculations!$C$87)*INDEX('Monthly Data'!R:R,Calculations!$C$116+MOD(DH82,Calculations!$C$118))</f>
        <v>-7.5539743260223157E-3</v>
      </c>
      <c r="HY82" s="86">
        <f ca="1">Control!$C$7*Calculations!$C$82*INDEX('Monthly Data'!N:N,Calculations!$C$116+MOD(DI82,Calculations!$C$118))+Control!$C$7*Calculations!$C$83*INDEX('Monthly Data'!O:O,Calculations!$C$116+MOD(DI82,Calculations!$C$118))+Control!$C$7*Calculations!$C$84*INDEX('Monthly Data'!P:P,Calculations!$C$116+MOD(DI82,Calculations!$C$118))+Control!$C$7*Calculations!$C$85*INDEX('Monthly Data'!Q:Q,Calculations!$C$116+MOD(DI82,Calculations!$C$118))+(1-Control!$C$7*Calculations!$C$87)*INDEX('Monthly Data'!R:R,Calculations!$C$116+MOD(DI82,Calculations!$C$118))</f>
        <v>1.5063457444773597E-2</v>
      </c>
      <c r="HZ82" s="86">
        <f ca="1">Control!$C$7*Calculations!$C$82*INDEX('Monthly Data'!N:N,Calculations!$C$116+MOD(DJ82,Calculations!$C$118))+Control!$C$7*Calculations!$C$83*INDEX('Monthly Data'!O:O,Calculations!$C$116+MOD(DJ82,Calculations!$C$118))+Control!$C$7*Calculations!$C$84*INDEX('Monthly Data'!P:P,Calculations!$C$116+MOD(DJ82,Calculations!$C$118))+Control!$C$7*Calculations!$C$85*INDEX('Monthly Data'!Q:Q,Calculations!$C$116+MOD(DJ82,Calculations!$C$118))+(1-Control!$C$7*Calculations!$C$87)*INDEX('Monthly Data'!R:R,Calculations!$C$116+MOD(DJ82,Calculations!$C$118))</f>
        <v>7.7184133340106598E-3</v>
      </c>
      <c r="IA82" s="86">
        <f ca="1">Control!$C$7*Calculations!$C$82*INDEX('Monthly Data'!N:N,Calculations!$C$116+MOD(DK82,Calculations!$C$118))+Control!$C$7*Calculations!$C$83*INDEX('Monthly Data'!O:O,Calculations!$C$116+MOD(DK82,Calculations!$C$118))+Control!$C$7*Calculations!$C$84*INDEX('Monthly Data'!P:P,Calculations!$C$116+MOD(DK82,Calculations!$C$118))+Control!$C$7*Calculations!$C$85*INDEX('Monthly Data'!Q:Q,Calculations!$C$116+MOD(DK82,Calculations!$C$118))+(1-Control!$C$7*Calculations!$C$87)*INDEX('Monthly Data'!R:R,Calculations!$C$116+MOD(DK82,Calculations!$C$118))</f>
        <v>-7.5539743260223157E-3</v>
      </c>
      <c r="IB82" s="86">
        <f ca="1">Control!$C$7*Calculations!$C$82*INDEX('Monthly Data'!N:N,Calculations!$C$116+MOD(DL82,Calculations!$C$118))+Control!$C$7*Calculations!$C$83*INDEX('Monthly Data'!O:O,Calculations!$C$116+MOD(DL82,Calculations!$C$118))+Control!$C$7*Calculations!$C$84*INDEX('Monthly Data'!P:P,Calculations!$C$116+MOD(DL82,Calculations!$C$118))+Control!$C$7*Calculations!$C$85*INDEX('Monthly Data'!Q:Q,Calculations!$C$116+MOD(DL82,Calculations!$C$118))+(1-Control!$C$7*Calculations!$C$87)*INDEX('Monthly Data'!R:R,Calculations!$C$116+MOD(DL82,Calculations!$C$118))</f>
        <v>-1.4213734788548189E-2</v>
      </c>
      <c r="IC82" s="86">
        <f ca="1">Control!$C$7*Calculations!$C$82*INDEX('Monthly Data'!N:N,Calculations!$C$116+MOD(DM82,Calculations!$C$118))+Control!$C$7*Calculations!$C$83*INDEX('Monthly Data'!O:O,Calculations!$C$116+MOD(DM82,Calculations!$C$118))+Control!$C$7*Calculations!$C$84*INDEX('Monthly Data'!P:P,Calculations!$C$116+MOD(DM82,Calculations!$C$118))+Control!$C$7*Calculations!$C$85*INDEX('Monthly Data'!Q:Q,Calculations!$C$116+MOD(DM82,Calculations!$C$118))+(1-Control!$C$7*Calculations!$C$87)*INDEX('Monthly Data'!R:R,Calculations!$C$116+MOD(DM82,Calculations!$C$118))</f>
        <v>2.4842166689046628E-2</v>
      </c>
      <c r="ID82" s="86">
        <f ca="1">Control!$C$7*Calculations!$C$82*INDEX('Monthly Data'!N:N,Calculations!$C$116+MOD(DN82,Calculations!$C$118))+Control!$C$7*Calculations!$C$83*INDEX('Monthly Data'!O:O,Calculations!$C$116+MOD(DN82,Calculations!$C$118))+Control!$C$7*Calculations!$C$84*INDEX('Monthly Data'!P:P,Calculations!$C$116+MOD(DN82,Calculations!$C$118))+Control!$C$7*Calculations!$C$85*INDEX('Monthly Data'!Q:Q,Calculations!$C$116+MOD(DN82,Calculations!$C$118))+(1-Control!$C$7*Calculations!$C$87)*INDEX('Monthly Data'!R:R,Calculations!$C$116+MOD(DN82,Calculations!$C$118))</f>
        <v>3.9251937367756782E-3</v>
      </c>
      <c r="IE82" s="86">
        <f ca="1">Control!$C$7*Calculations!$C$82*INDEX('Monthly Data'!N:N,Calculations!$C$116+MOD(DO82,Calculations!$C$118))+Control!$C$7*Calculations!$C$83*INDEX('Monthly Data'!O:O,Calculations!$C$116+MOD(DO82,Calculations!$C$118))+Control!$C$7*Calculations!$C$84*INDEX('Monthly Data'!P:P,Calculations!$C$116+MOD(DO82,Calculations!$C$118))+Control!$C$7*Calculations!$C$85*INDEX('Monthly Data'!Q:Q,Calculations!$C$116+MOD(DO82,Calculations!$C$118))+(1-Control!$C$7*Calculations!$C$87)*INDEX('Monthly Data'!R:R,Calculations!$C$116+MOD(DO82,Calculations!$C$118))</f>
        <v>4.7768166384148329E-3</v>
      </c>
      <c r="IF82" s="86">
        <f ca="1">Control!$C$7*Calculations!$C$82*INDEX('Monthly Data'!N:N,Calculations!$C$116+MOD(DP82,Calculations!$C$118))+Control!$C$7*Calculations!$C$83*INDEX('Monthly Data'!O:O,Calculations!$C$116+MOD(DP82,Calculations!$C$118))+Control!$C$7*Calculations!$C$84*INDEX('Monthly Data'!P:P,Calculations!$C$116+MOD(DP82,Calculations!$C$118))+Control!$C$7*Calculations!$C$85*INDEX('Monthly Data'!Q:Q,Calculations!$C$116+MOD(DP82,Calculations!$C$118))+(1-Control!$C$7*Calculations!$C$87)*INDEX('Monthly Data'!R:R,Calculations!$C$116+MOD(DP82,Calculations!$C$118))</f>
        <v>-4.0413381192162513E-2</v>
      </c>
      <c r="IG82" s="88">
        <f ca="1">Control!$C$8*(1+DQ82)*(1+DR82)*(1+DS82)*(1+DT82)*(1+DU82)*(1+DV82)*(1+DW82)*(1+DX82)*(1+DY82)*(1+DZ82)*(1+EA82)*(1+EB82)*(1+EC82)*(1+ED82)*(1+EE82)*(1+EF82)*(1+EG82)*(1+EH82)*(1+EI82)*(1+EJ82)*(1+EK82)*(1+EL82)*(1+EM82)*(1+EN82)*(1+EO82)*(1+EP82)*(1+EQ82)*(1+ER82)*(1+ES82)*(1+ET82)*(1+EU82)*(1+EV82)*(1+EW82)*(1+EX82)*(1+EY82)*(1+EZ82)*(1+FA82)*(1+FB82)*(1+FC82)*(1+FD82)*(1+FE82)*(1+FF82)*(1+FG82)*(1+FH82)*(1+FI82)*(1+FJ82)*(1+FK82)*(1+FL82)*(1+FM82)*(1+FN82)*(1+FO82)*(1+FP82)*(1+FQ82)*(1+FR82)*(1+FS82)*(1+FT82)*(1+FU82)*(1+FV82)*(1+FW82)*(1+FX82)*(1+FY82)*(1+FZ82)*(1+GA82)*(1+GB82)*(1+GC82)*(1+GD82)*(1+GE82)*(1+GF82)*(1+GG82)*(1+GH82)*(1+GI82)*(1+GJ82)*(1+GK82)*(1+GL82)*(1+GM82)*(1+GN82)*(1+GO82)*(1+GP82)*(1+GQ82)*(1+GR82)*(1+GS82)*(1+GT82)*(1+GU82)*(1+GV82)*(1+GW82)*(1+GX82)*(1+GY82)*(1+GZ82)*(1+HA82)*(1+HB82)*(1+HC82)*(1+HD82)*(1+HE82)*(1+HF82)*(1+HG82)*(1+HH82)*(1+HI82)*(1+HJ82)*(1+HK82)*(1+HL82)*(1+HM82)*(1+HN82)*(1+HO82)*(1+HP82)*(1+HQ82)*(1+HR82)*(1+HS82)*(1+HT82)*(1+HU82)*(1+HV82)*(1+HW82)*(1+HX82)*(1+HY82)*(1+HZ82)*(1+IA82)*(1+IB82)*(1+IC82)*(1+ID82)*(1+IE82)*(1+IF82)</f>
        <v>93199.897015405702</v>
      </c>
    </row>
    <row r="83" spans="1:241" x14ac:dyDescent="0.25">
      <c r="A83">
        <v>31</v>
      </c>
      <c r="B83">
        <v>3</v>
      </c>
      <c r="C83">
        <v>95</v>
      </c>
      <c r="D83">
        <v>31</v>
      </c>
      <c r="E83">
        <v>11</v>
      </c>
      <c r="F83">
        <v>21</v>
      </c>
      <c r="G83">
        <v>106</v>
      </c>
      <c r="H83">
        <v>41</v>
      </c>
      <c r="I83">
        <v>1</v>
      </c>
      <c r="J83">
        <v>58</v>
      </c>
      <c r="K83">
        <v>85</v>
      </c>
      <c r="L83">
        <v>98</v>
      </c>
      <c r="M83">
        <v>22</v>
      </c>
      <c r="N83">
        <v>42</v>
      </c>
      <c r="O83">
        <v>8</v>
      </c>
      <c r="P83">
        <v>20</v>
      </c>
      <c r="Q83">
        <v>110</v>
      </c>
      <c r="R83">
        <v>70</v>
      </c>
      <c r="S83">
        <v>54</v>
      </c>
      <c r="T83">
        <v>51</v>
      </c>
      <c r="U83">
        <v>14</v>
      </c>
      <c r="V83">
        <v>76</v>
      </c>
      <c r="W83">
        <v>2</v>
      </c>
      <c r="X83">
        <v>62</v>
      </c>
      <c r="Y83">
        <v>75</v>
      </c>
      <c r="Z83">
        <v>27</v>
      </c>
      <c r="AA83">
        <v>7</v>
      </c>
      <c r="AB83">
        <v>41</v>
      </c>
      <c r="AC83">
        <v>21</v>
      </c>
      <c r="AD83">
        <v>43</v>
      </c>
      <c r="AE83">
        <v>19</v>
      </c>
      <c r="AF83">
        <v>79</v>
      </c>
      <c r="AG83">
        <v>73</v>
      </c>
      <c r="AH83">
        <v>93</v>
      </c>
      <c r="AI83">
        <v>38</v>
      </c>
      <c r="AJ83">
        <v>38</v>
      </c>
      <c r="AK83">
        <v>43</v>
      </c>
      <c r="AL83">
        <v>9</v>
      </c>
      <c r="AM83">
        <v>112</v>
      </c>
      <c r="AN83">
        <v>1</v>
      </c>
      <c r="AO83">
        <v>103</v>
      </c>
      <c r="AP83">
        <v>87</v>
      </c>
      <c r="AQ83">
        <v>117</v>
      </c>
      <c r="AR83">
        <v>17</v>
      </c>
      <c r="AS83">
        <v>14</v>
      </c>
      <c r="AT83">
        <v>101</v>
      </c>
      <c r="AU83">
        <v>57</v>
      </c>
      <c r="AV83">
        <v>116</v>
      </c>
      <c r="AW83">
        <v>93</v>
      </c>
      <c r="AX83">
        <v>19</v>
      </c>
      <c r="AY83">
        <v>41</v>
      </c>
      <c r="AZ83">
        <v>42</v>
      </c>
      <c r="BA83">
        <v>78</v>
      </c>
      <c r="BB83">
        <v>95</v>
      </c>
      <c r="BC83">
        <v>41</v>
      </c>
      <c r="BD83">
        <v>80</v>
      </c>
      <c r="BE83">
        <v>22</v>
      </c>
      <c r="BF83">
        <v>39</v>
      </c>
      <c r="BG83">
        <v>87</v>
      </c>
      <c r="BH83">
        <v>7</v>
      </c>
      <c r="BI83">
        <v>28</v>
      </c>
      <c r="BJ83">
        <v>31</v>
      </c>
      <c r="BK83">
        <v>3</v>
      </c>
      <c r="BL83">
        <v>94</v>
      </c>
      <c r="BM83">
        <v>76</v>
      </c>
      <c r="BN83">
        <v>116</v>
      </c>
      <c r="BO83">
        <v>14</v>
      </c>
      <c r="BP83">
        <v>103</v>
      </c>
      <c r="BQ83">
        <v>67</v>
      </c>
      <c r="BR83">
        <v>55</v>
      </c>
      <c r="BS83">
        <v>68</v>
      </c>
      <c r="BT83">
        <v>93</v>
      </c>
      <c r="BU83">
        <v>51</v>
      </c>
      <c r="BV83">
        <v>34</v>
      </c>
      <c r="BW83">
        <v>41</v>
      </c>
      <c r="BX83">
        <v>27</v>
      </c>
      <c r="BY83">
        <v>17</v>
      </c>
      <c r="BZ83">
        <v>26</v>
      </c>
      <c r="CA83">
        <v>64</v>
      </c>
      <c r="CB83">
        <v>50</v>
      </c>
      <c r="CC83">
        <v>53</v>
      </c>
      <c r="CD83">
        <v>83</v>
      </c>
      <c r="CE83">
        <v>21</v>
      </c>
      <c r="CF83">
        <v>8</v>
      </c>
      <c r="CG83">
        <v>9</v>
      </c>
      <c r="CH83">
        <v>12</v>
      </c>
      <c r="CI83">
        <v>16</v>
      </c>
      <c r="CJ83">
        <v>73</v>
      </c>
      <c r="CK83">
        <v>25</v>
      </c>
      <c r="CL83">
        <v>63</v>
      </c>
      <c r="CM83">
        <v>11</v>
      </c>
      <c r="CN83">
        <v>47</v>
      </c>
      <c r="CO83">
        <v>19</v>
      </c>
      <c r="CP83">
        <v>74</v>
      </c>
      <c r="CQ83">
        <v>25</v>
      </c>
      <c r="CR83">
        <v>42</v>
      </c>
      <c r="CS83">
        <v>43</v>
      </c>
      <c r="CT83">
        <v>97</v>
      </c>
      <c r="CU83">
        <v>80</v>
      </c>
      <c r="CV83">
        <v>108</v>
      </c>
      <c r="CW83">
        <v>54</v>
      </c>
      <c r="CX83">
        <v>82</v>
      </c>
      <c r="CY83">
        <v>38</v>
      </c>
      <c r="CZ83">
        <v>113</v>
      </c>
      <c r="DA83">
        <v>19</v>
      </c>
      <c r="DB83">
        <v>6</v>
      </c>
      <c r="DC83">
        <v>4</v>
      </c>
      <c r="DD83">
        <v>105</v>
      </c>
      <c r="DE83">
        <v>107</v>
      </c>
      <c r="DF83">
        <v>93</v>
      </c>
      <c r="DG83">
        <v>57</v>
      </c>
      <c r="DH83">
        <v>3</v>
      </c>
      <c r="DI83">
        <v>90</v>
      </c>
      <c r="DJ83">
        <v>90</v>
      </c>
      <c r="DK83">
        <v>9</v>
      </c>
      <c r="DL83">
        <v>5</v>
      </c>
      <c r="DM83">
        <v>92</v>
      </c>
      <c r="DN83">
        <v>56</v>
      </c>
      <c r="DO83">
        <v>98</v>
      </c>
      <c r="DP83">
        <v>99</v>
      </c>
      <c r="DQ83" s="86">
        <f ca="1">Control!$C$7*Calculations!$C$82*INDEX('Monthly Data'!N:N,Calculations!$C$116+MOD(A83,Calculations!$C$118))+Control!$C$7*Calculations!$C$83*INDEX('Monthly Data'!O:O,Calculations!$C$116+MOD(A83,Calculations!$C$118))+Control!$C$7*Calculations!$C$84*INDEX('Monthly Data'!P:P,Calculations!$C$116+MOD(A83,Calculations!$C$118))+Control!$C$7*Calculations!$C$85*INDEX('Monthly Data'!Q:Q,Calculations!$C$116+MOD(A83,Calculations!$C$118))+(1-Control!$C$7*Calculations!$C$87)*INDEX('Monthly Data'!R:R,Calculations!$C$116+MOD(A83,Calculations!$C$118))</f>
        <v>1.8665061640915637E-2</v>
      </c>
      <c r="DR83" s="86">
        <f ca="1">Control!$C$7*Calculations!$C$82*INDEX('Monthly Data'!N:N,Calculations!$C$116+MOD(B83,Calculations!$C$118))+Control!$C$7*Calculations!$C$83*INDEX('Monthly Data'!O:O,Calculations!$C$116+MOD(B83,Calculations!$C$118))+Control!$C$7*Calculations!$C$84*INDEX('Monthly Data'!P:P,Calculations!$C$116+MOD(B83,Calculations!$C$118))+Control!$C$7*Calculations!$C$85*INDEX('Monthly Data'!Q:Q,Calculations!$C$116+MOD(B83,Calculations!$C$118))+(1-Control!$C$7*Calculations!$C$87)*INDEX('Monthly Data'!R:R,Calculations!$C$116+MOD(B83,Calculations!$C$118))</f>
        <v>9.9793409618087695E-3</v>
      </c>
      <c r="DS83" s="86">
        <f ca="1">Control!$C$7*Calculations!$C$82*INDEX('Monthly Data'!N:N,Calculations!$C$116+MOD(C83,Calculations!$C$118))+Control!$C$7*Calculations!$C$83*INDEX('Monthly Data'!O:O,Calculations!$C$116+MOD(C83,Calculations!$C$118))+Control!$C$7*Calculations!$C$84*INDEX('Monthly Data'!P:P,Calculations!$C$116+MOD(C83,Calculations!$C$118))+Control!$C$7*Calculations!$C$85*INDEX('Monthly Data'!Q:Q,Calculations!$C$116+MOD(C83,Calculations!$C$118))+(1-Control!$C$7*Calculations!$C$87)*INDEX('Monthly Data'!R:R,Calculations!$C$116+MOD(C83,Calculations!$C$118))</f>
        <v>1.5758278480433856E-2</v>
      </c>
      <c r="DT83" s="86">
        <f ca="1">Control!$C$7*Calculations!$C$82*INDEX('Monthly Data'!N:N,Calculations!$C$116+MOD(D83,Calculations!$C$118))+Control!$C$7*Calculations!$C$83*INDEX('Monthly Data'!O:O,Calculations!$C$116+MOD(D83,Calculations!$C$118))+Control!$C$7*Calculations!$C$84*INDEX('Monthly Data'!P:P,Calculations!$C$116+MOD(D83,Calculations!$C$118))+Control!$C$7*Calculations!$C$85*INDEX('Monthly Data'!Q:Q,Calculations!$C$116+MOD(D83,Calculations!$C$118))+(1-Control!$C$7*Calculations!$C$87)*INDEX('Monthly Data'!R:R,Calculations!$C$116+MOD(D83,Calculations!$C$118))</f>
        <v>1.8665061640915637E-2</v>
      </c>
      <c r="DU83" s="86">
        <f ca="1">Control!$C$7*Calculations!$C$82*INDEX('Monthly Data'!N:N,Calculations!$C$116+MOD(E83,Calculations!$C$118))+Control!$C$7*Calculations!$C$83*INDEX('Monthly Data'!O:O,Calculations!$C$116+MOD(E83,Calculations!$C$118))+Control!$C$7*Calculations!$C$84*INDEX('Monthly Data'!P:P,Calculations!$C$116+MOD(E83,Calculations!$C$118))+Control!$C$7*Calculations!$C$85*INDEX('Monthly Data'!Q:Q,Calculations!$C$116+MOD(E83,Calculations!$C$118))+(1-Control!$C$7*Calculations!$C$87)*INDEX('Monthly Data'!R:R,Calculations!$C$116+MOD(E83,Calculations!$C$118))</f>
        <v>1.0018681835149534E-3</v>
      </c>
      <c r="DV83" s="86">
        <f ca="1">Control!$C$7*Calculations!$C$82*INDEX('Monthly Data'!N:N,Calculations!$C$116+MOD(F83,Calculations!$C$118))+Control!$C$7*Calculations!$C$83*INDEX('Monthly Data'!O:O,Calculations!$C$116+MOD(F83,Calculations!$C$118))+Control!$C$7*Calculations!$C$84*INDEX('Monthly Data'!P:P,Calculations!$C$116+MOD(F83,Calculations!$C$118))+Control!$C$7*Calculations!$C$85*INDEX('Monthly Data'!Q:Q,Calculations!$C$116+MOD(F83,Calculations!$C$118))+(1-Control!$C$7*Calculations!$C$87)*INDEX('Monthly Data'!R:R,Calculations!$C$116+MOD(F83,Calculations!$C$118))</f>
        <v>1.5108777406081684E-3</v>
      </c>
      <c r="DW83" s="86">
        <f ca="1">Control!$C$7*Calculations!$C$82*INDEX('Monthly Data'!N:N,Calculations!$C$116+MOD(G83,Calculations!$C$118))+Control!$C$7*Calculations!$C$83*INDEX('Monthly Data'!O:O,Calculations!$C$116+MOD(G83,Calculations!$C$118))+Control!$C$7*Calculations!$C$84*INDEX('Monthly Data'!P:P,Calculations!$C$116+MOD(G83,Calculations!$C$118))+Control!$C$7*Calculations!$C$85*INDEX('Monthly Data'!Q:Q,Calculations!$C$116+MOD(G83,Calculations!$C$118))+(1-Control!$C$7*Calculations!$C$87)*INDEX('Monthly Data'!R:R,Calculations!$C$116+MOD(G83,Calculations!$C$118))</f>
        <v>6.6954569943530936E-3</v>
      </c>
      <c r="DX83" s="86">
        <f ca="1">Control!$C$7*Calculations!$C$82*INDEX('Monthly Data'!N:N,Calculations!$C$116+MOD(H83,Calculations!$C$118))+Control!$C$7*Calculations!$C$83*INDEX('Monthly Data'!O:O,Calculations!$C$116+MOD(H83,Calculations!$C$118))+Control!$C$7*Calculations!$C$84*INDEX('Monthly Data'!P:P,Calculations!$C$116+MOD(H83,Calculations!$C$118))+Control!$C$7*Calculations!$C$85*INDEX('Monthly Data'!Q:Q,Calculations!$C$116+MOD(H83,Calculations!$C$118))+(1-Control!$C$7*Calculations!$C$87)*INDEX('Monthly Data'!R:R,Calculations!$C$116+MOD(H83,Calculations!$C$118))</f>
        <v>-3.8554137824290124E-2</v>
      </c>
      <c r="DY83" s="86">
        <f ca="1">Control!$C$7*Calculations!$C$82*INDEX('Monthly Data'!N:N,Calculations!$C$116+MOD(I83,Calculations!$C$118))+Control!$C$7*Calculations!$C$83*INDEX('Monthly Data'!O:O,Calculations!$C$116+MOD(I83,Calculations!$C$118))+Control!$C$7*Calculations!$C$84*INDEX('Monthly Data'!P:P,Calculations!$C$116+MOD(I83,Calculations!$C$118))+Control!$C$7*Calculations!$C$85*INDEX('Monthly Data'!Q:Q,Calculations!$C$116+MOD(I83,Calculations!$C$118))+(1-Control!$C$7*Calculations!$C$87)*INDEX('Monthly Data'!R:R,Calculations!$C$116+MOD(I83,Calculations!$C$118))</f>
        <v>-9.9526758408448549E-3</v>
      </c>
      <c r="DZ83" s="86">
        <f ca="1">Control!$C$7*Calculations!$C$82*INDEX('Monthly Data'!N:N,Calculations!$C$116+MOD(J83,Calculations!$C$118))+Control!$C$7*Calculations!$C$83*INDEX('Monthly Data'!O:O,Calculations!$C$116+MOD(J83,Calculations!$C$118))+Control!$C$7*Calculations!$C$84*INDEX('Monthly Data'!P:P,Calculations!$C$116+MOD(J83,Calculations!$C$118))+Control!$C$7*Calculations!$C$85*INDEX('Monthly Data'!Q:Q,Calculations!$C$116+MOD(J83,Calculations!$C$118))+(1-Control!$C$7*Calculations!$C$87)*INDEX('Monthly Data'!R:R,Calculations!$C$116+MOD(J83,Calculations!$C$118))</f>
        <v>8.4240675975201049E-3</v>
      </c>
      <c r="EA83" s="86">
        <f ca="1">Control!$C$7*Calculations!$C$82*INDEX('Monthly Data'!N:N,Calculations!$C$116+MOD(K83,Calculations!$C$118))+Control!$C$7*Calculations!$C$83*INDEX('Monthly Data'!O:O,Calculations!$C$116+MOD(K83,Calculations!$C$118))+Control!$C$7*Calculations!$C$84*INDEX('Monthly Data'!P:P,Calculations!$C$116+MOD(K83,Calculations!$C$118))+Control!$C$7*Calculations!$C$85*INDEX('Monthly Data'!Q:Q,Calculations!$C$116+MOD(K83,Calculations!$C$118))+(1-Control!$C$7*Calculations!$C$87)*INDEX('Monthly Data'!R:R,Calculations!$C$116+MOD(K83,Calculations!$C$118))</f>
        <v>-9.8327855560634558E-3</v>
      </c>
      <c r="EB83" s="86">
        <f ca="1">Control!$C$7*Calculations!$C$82*INDEX('Monthly Data'!N:N,Calculations!$C$116+MOD(L83,Calculations!$C$118))+Control!$C$7*Calculations!$C$83*INDEX('Monthly Data'!O:O,Calculations!$C$116+MOD(L83,Calculations!$C$118))+Control!$C$7*Calculations!$C$84*INDEX('Monthly Data'!P:P,Calculations!$C$116+MOD(L83,Calculations!$C$118))+Control!$C$7*Calculations!$C$85*INDEX('Monthly Data'!Q:Q,Calculations!$C$116+MOD(L83,Calculations!$C$118))+(1-Control!$C$7*Calculations!$C$87)*INDEX('Monthly Data'!R:R,Calculations!$C$116+MOD(L83,Calculations!$C$118))</f>
        <v>2.4842166689046628E-2</v>
      </c>
      <c r="EC83" s="86">
        <f ca="1">Control!$C$7*Calculations!$C$82*INDEX('Monthly Data'!N:N,Calculations!$C$116+MOD(M83,Calculations!$C$118))+Control!$C$7*Calculations!$C$83*INDEX('Monthly Data'!O:O,Calculations!$C$116+MOD(M83,Calculations!$C$118))+Control!$C$7*Calculations!$C$84*INDEX('Monthly Data'!P:P,Calculations!$C$116+MOD(M83,Calculations!$C$118))+Control!$C$7*Calculations!$C$85*INDEX('Monthly Data'!Q:Q,Calculations!$C$116+MOD(M83,Calculations!$C$118))+(1-Control!$C$7*Calculations!$C$87)*INDEX('Monthly Data'!R:R,Calculations!$C$116+MOD(M83,Calculations!$C$118))</f>
        <v>1.50127906355989E-2</v>
      </c>
      <c r="ED83" s="86">
        <f ca="1">Control!$C$7*Calculations!$C$82*INDEX('Monthly Data'!N:N,Calculations!$C$116+MOD(N83,Calculations!$C$118))+Control!$C$7*Calculations!$C$83*INDEX('Monthly Data'!O:O,Calculations!$C$116+MOD(N83,Calculations!$C$118))+Control!$C$7*Calculations!$C$84*INDEX('Monthly Data'!P:P,Calculations!$C$116+MOD(N83,Calculations!$C$118))+Control!$C$7*Calculations!$C$85*INDEX('Monthly Data'!Q:Q,Calculations!$C$116+MOD(N83,Calculations!$C$118))+(1-Control!$C$7*Calculations!$C$87)*INDEX('Monthly Data'!R:R,Calculations!$C$116+MOD(N83,Calculations!$C$118))</f>
        <v>-6.1115617667135171E-2</v>
      </c>
      <c r="EE83" s="86">
        <f ca="1">Control!$C$7*Calculations!$C$82*INDEX('Monthly Data'!N:N,Calculations!$C$116+MOD(O83,Calculations!$C$118))+Control!$C$7*Calculations!$C$83*INDEX('Monthly Data'!O:O,Calculations!$C$116+MOD(O83,Calculations!$C$118))+Control!$C$7*Calculations!$C$84*INDEX('Monthly Data'!P:P,Calculations!$C$116+MOD(O83,Calculations!$C$118))+Control!$C$7*Calculations!$C$85*INDEX('Monthly Data'!Q:Q,Calculations!$C$116+MOD(O83,Calculations!$C$118))+(1-Control!$C$7*Calculations!$C$87)*INDEX('Monthly Data'!R:R,Calculations!$C$116+MOD(O83,Calculations!$C$118))</f>
        <v>9.9787204839310462E-3</v>
      </c>
      <c r="EF83" s="86">
        <f ca="1">Control!$C$7*Calculations!$C$82*INDEX('Monthly Data'!N:N,Calculations!$C$116+MOD(P83,Calculations!$C$118))+Control!$C$7*Calculations!$C$83*INDEX('Monthly Data'!O:O,Calculations!$C$116+MOD(P83,Calculations!$C$118))+Control!$C$7*Calculations!$C$84*INDEX('Monthly Data'!P:P,Calculations!$C$116+MOD(P83,Calculations!$C$118))+Control!$C$7*Calculations!$C$85*INDEX('Monthly Data'!Q:Q,Calculations!$C$116+MOD(P83,Calculations!$C$118))+(1-Control!$C$7*Calculations!$C$87)*INDEX('Monthly Data'!R:R,Calculations!$C$116+MOD(P83,Calculations!$C$118))</f>
        <v>3.9251937367756782E-3</v>
      </c>
      <c r="EG83" s="86">
        <f ca="1">Control!$C$7*Calculations!$C$82*INDEX('Monthly Data'!N:N,Calculations!$C$116+MOD(Q83,Calculations!$C$118))+Control!$C$7*Calculations!$C$83*INDEX('Monthly Data'!O:O,Calculations!$C$116+MOD(Q83,Calculations!$C$118))+Control!$C$7*Calculations!$C$84*INDEX('Monthly Data'!P:P,Calculations!$C$116+MOD(Q83,Calculations!$C$118))+Control!$C$7*Calculations!$C$85*INDEX('Monthly Data'!Q:Q,Calculations!$C$116+MOD(Q83,Calculations!$C$118))+(1-Control!$C$7*Calculations!$C$87)*INDEX('Monthly Data'!R:R,Calculations!$C$116+MOD(Q83,Calculations!$C$118))</f>
        <v>3.127051071655923E-3</v>
      </c>
      <c r="EH83" s="86">
        <f ca="1">Control!$C$7*Calculations!$C$82*INDEX('Monthly Data'!N:N,Calculations!$C$116+MOD(R83,Calculations!$C$118))+Control!$C$7*Calculations!$C$83*INDEX('Monthly Data'!O:O,Calculations!$C$116+MOD(R83,Calculations!$C$118))+Control!$C$7*Calculations!$C$84*INDEX('Monthly Data'!P:P,Calculations!$C$116+MOD(R83,Calculations!$C$118))+Control!$C$7*Calculations!$C$85*INDEX('Monthly Data'!Q:Q,Calculations!$C$116+MOD(R83,Calculations!$C$118))+(1-Control!$C$7*Calculations!$C$87)*INDEX('Monthly Data'!R:R,Calculations!$C$116+MOD(R83,Calculations!$C$118))</f>
        <v>3.8809817903524786E-2</v>
      </c>
      <c r="EI83" s="86">
        <f ca="1">Control!$C$7*Calculations!$C$82*INDEX('Monthly Data'!N:N,Calculations!$C$116+MOD(S83,Calculations!$C$118))+Control!$C$7*Calculations!$C$83*INDEX('Monthly Data'!O:O,Calculations!$C$116+MOD(S83,Calculations!$C$118))+Control!$C$7*Calculations!$C$84*INDEX('Monthly Data'!P:P,Calculations!$C$116+MOD(S83,Calculations!$C$118))+Control!$C$7*Calculations!$C$85*INDEX('Monthly Data'!Q:Q,Calculations!$C$116+MOD(S83,Calculations!$C$118))+(1-Control!$C$7*Calculations!$C$87)*INDEX('Monthly Data'!R:R,Calculations!$C$116+MOD(S83,Calculations!$C$118))</f>
        <v>1.7484305259657981E-2</v>
      </c>
      <c r="EJ83" s="86">
        <f ca="1">Control!$C$7*Calculations!$C$82*INDEX('Monthly Data'!N:N,Calculations!$C$116+MOD(T83,Calculations!$C$118))+Control!$C$7*Calculations!$C$83*INDEX('Monthly Data'!O:O,Calculations!$C$116+MOD(T83,Calculations!$C$118))+Control!$C$7*Calculations!$C$84*INDEX('Monthly Data'!P:P,Calculations!$C$116+MOD(T83,Calculations!$C$118))+Control!$C$7*Calculations!$C$85*INDEX('Monthly Data'!Q:Q,Calculations!$C$116+MOD(T83,Calculations!$C$118))+(1-Control!$C$7*Calculations!$C$87)*INDEX('Monthly Data'!R:R,Calculations!$C$116+MOD(T83,Calculations!$C$118))</f>
        <v>1.8695385296339444E-2</v>
      </c>
      <c r="EK83" s="86">
        <f ca="1">Control!$C$7*Calculations!$C$82*INDEX('Monthly Data'!N:N,Calculations!$C$116+MOD(U83,Calculations!$C$118))+Control!$C$7*Calculations!$C$83*INDEX('Monthly Data'!O:O,Calculations!$C$116+MOD(U83,Calculations!$C$118))+Control!$C$7*Calculations!$C$84*INDEX('Monthly Data'!P:P,Calculations!$C$116+MOD(U83,Calculations!$C$118))+Control!$C$7*Calculations!$C$85*INDEX('Monthly Data'!Q:Q,Calculations!$C$116+MOD(U83,Calculations!$C$118))+(1-Control!$C$7*Calculations!$C$87)*INDEX('Monthly Data'!R:R,Calculations!$C$116+MOD(U83,Calculations!$C$118))</f>
        <v>9.5791276036140301E-3</v>
      </c>
      <c r="EL83" s="86">
        <f ca="1">Control!$C$7*Calculations!$C$82*INDEX('Monthly Data'!N:N,Calculations!$C$116+MOD(V83,Calculations!$C$118))+Control!$C$7*Calculations!$C$83*INDEX('Monthly Data'!O:O,Calculations!$C$116+MOD(V83,Calculations!$C$118))+Control!$C$7*Calculations!$C$84*INDEX('Monthly Data'!P:P,Calculations!$C$116+MOD(V83,Calculations!$C$118))+Control!$C$7*Calculations!$C$85*INDEX('Monthly Data'!Q:Q,Calculations!$C$116+MOD(V83,Calculations!$C$118))+(1-Control!$C$7*Calculations!$C$87)*INDEX('Monthly Data'!R:R,Calculations!$C$116+MOD(V83,Calculations!$C$118))</f>
        <v>3.5231336013669103E-2</v>
      </c>
      <c r="EM83" s="86">
        <f ca="1">Control!$C$7*Calculations!$C$82*INDEX('Monthly Data'!N:N,Calculations!$C$116+MOD(W83,Calculations!$C$118))+Control!$C$7*Calculations!$C$83*INDEX('Monthly Data'!O:O,Calculations!$C$116+MOD(W83,Calculations!$C$118))+Control!$C$7*Calculations!$C$84*INDEX('Monthly Data'!P:P,Calculations!$C$116+MOD(W83,Calculations!$C$118))+Control!$C$7*Calculations!$C$85*INDEX('Monthly Data'!Q:Q,Calculations!$C$116+MOD(W83,Calculations!$C$118))+(1-Control!$C$7*Calculations!$C$87)*INDEX('Monthly Data'!R:R,Calculations!$C$116+MOD(W83,Calculations!$C$118))</f>
        <v>7.7184133340106598E-3</v>
      </c>
      <c r="EN83" s="86">
        <f ca="1">Control!$C$7*Calculations!$C$82*INDEX('Monthly Data'!N:N,Calculations!$C$116+MOD(X83,Calculations!$C$118))+Control!$C$7*Calculations!$C$83*INDEX('Monthly Data'!O:O,Calculations!$C$116+MOD(X83,Calculations!$C$118))+Control!$C$7*Calculations!$C$84*INDEX('Monthly Data'!P:P,Calculations!$C$116+MOD(X83,Calculations!$C$118))+Control!$C$7*Calculations!$C$85*INDEX('Monthly Data'!Q:Q,Calculations!$C$116+MOD(X83,Calculations!$C$118))+(1-Control!$C$7*Calculations!$C$87)*INDEX('Monthly Data'!R:R,Calculations!$C$116+MOD(X83,Calculations!$C$118))</f>
        <v>-9.839093431862074E-3</v>
      </c>
      <c r="EO83" s="86">
        <f ca="1">Control!$C$7*Calculations!$C$82*INDEX('Monthly Data'!N:N,Calculations!$C$116+MOD(Y83,Calculations!$C$118))+Control!$C$7*Calculations!$C$83*INDEX('Monthly Data'!O:O,Calculations!$C$116+MOD(Y83,Calculations!$C$118))+Control!$C$7*Calculations!$C$84*INDEX('Monthly Data'!P:P,Calculations!$C$116+MOD(Y83,Calculations!$C$118))+Control!$C$7*Calculations!$C$85*INDEX('Monthly Data'!Q:Q,Calculations!$C$116+MOD(Y83,Calculations!$C$118))+(1-Control!$C$7*Calculations!$C$87)*INDEX('Monthly Data'!R:R,Calculations!$C$116+MOD(Y83,Calculations!$C$118))</f>
        <v>-2.0259958308006688E-2</v>
      </c>
      <c r="EP83" s="86">
        <f ca="1">Control!$C$7*Calculations!$C$82*INDEX('Monthly Data'!N:N,Calculations!$C$116+MOD(Z83,Calculations!$C$118))+Control!$C$7*Calculations!$C$83*INDEX('Monthly Data'!O:O,Calculations!$C$116+MOD(Z83,Calculations!$C$118))+Control!$C$7*Calculations!$C$84*INDEX('Monthly Data'!P:P,Calculations!$C$116+MOD(Z83,Calculations!$C$118))+Control!$C$7*Calculations!$C$85*INDEX('Monthly Data'!Q:Q,Calculations!$C$116+MOD(Z83,Calculations!$C$118))+(1-Control!$C$7*Calculations!$C$87)*INDEX('Monthly Data'!R:R,Calculations!$C$116+MOD(Z83,Calculations!$C$118))</f>
        <v>-3.53368065312233E-2</v>
      </c>
      <c r="EQ83" s="86">
        <f ca="1">Control!$C$7*Calculations!$C$82*INDEX('Monthly Data'!N:N,Calculations!$C$116+MOD(AA83,Calculations!$C$118))+Control!$C$7*Calculations!$C$83*INDEX('Monthly Data'!O:O,Calculations!$C$116+MOD(AA83,Calculations!$C$118))+Control!$C$7*Calculations!$C$84*INDEX('Monthly Data'!P:P,Calculations!$C$116+MOD(AA83,Calculations!$C$118))+Control!$C$7*Calculations!$C$85*INDEX('Monthly Data'!Q:Q,Calculations!$C$116+MOD(AA83,Calculations!$C$118))+(1-Control!$C$7*Calculations!$C$87)*INDEX('Monthly Data'!R:R,Calculations!$C$116+MOD(AA83,Calculations!$C$118))</f>
        <v>8.3814116887657771E-3</v>
      </c>
      <c r="ER83" s="86">
        <f ca="1">Control!$C$7*Calculations!$C$82*INDEX('Monthly Data'!N:N,Calculations!$C$116+MOD(AB83,Calculations!$C$118))+Control!$C$7*Calculations!$C$83*INDEX('Monthly Data'!O:O,Calculations!$C$116+MOD(AB83,Calculations!$C$118))+Control!$C$7*Calculations!$C$84*INDEX('Monthly Data'!P:P,Calculations!$C$116+MOD(AB83,Calculations!$C$118))+Control!$C$7*Calculations!$C$85*INDEX('Monthly Data'!Q:Q,Calculations!$C$116+MOD(AB83,Calculations!$C$118))+(1-Control!$C$7*Calculations!$C$87)*INDEX('Monthly Data'!R:R,Calculations!$C$116+MOD(AB83,Calculations!$C$118))</f>
        <v>-3.8554137824290124E-2</v>
      </c>
      <c r="ES83" s="86">
        <f ca="1">Control!$C$7*Calculations!$C$82*INDEX('Monthly Data'!N:N,Calculations!$C$116+MOD(AC83,Calculations!$C$118))+Control!$C$7*Calculations!$C$83*INDEX('Monthly Data'!O:O,Calculations!$C$116+MOD(AC83,Calculations!$C$118))+Control!$C$7*Calculations!$C$84*INDEX('Monthly Data'!P:P,Calculations!$C$116+MOD(AC83,Calculations!$C$118))+Control!$C$7*Calculations!$C$85*INDEX('Monthly Data'!Q:Q,Calculations!$C$116+MOD(AC83,Calculations!$C$118))+(1-Control!$C$7*Calculations!$C$87)*INDEX('Monthly Data'!R:R,Calculations!$C$116+MOD(AC83,Calculations!$C$118))</f>
        <v>1.5108777406081684E-3</v>
      </c>
      <c r="ET83" s="86">
        <f ca="1">Control!$C$7*Calculations!$C$82*INDEX('Monthly Data'!N:N,Calculations!$C$116+MOD(AD83,Calculations!$C$118))+Control!$C$7*Calculations!$C$83*INDEX('Monthly Data'!O:O,Calculations!$C$116+MOD(AD83,Calculations!$C$118))+Control!$C$7*Calculations!$C$84*INDEX('Monthly Data'!P:P,Calculations!$C$116+MOD(AD83,Calculations!$C$118))+Control!$C$7*Calculations!$C$85*INDEX('Monthly Data'!Q:Q,Calculations!$C$116+MOD(AD83,Calculations!$C$118))+(1-Control!$C$7*Calculations!$C$87)*INDEX('Monthly Data'!R:R,Calculations!$C$116+MOD(AD83,Calculations!$C$118))</f>
        <v>5.1279584938936244E-2</v>
      </c>
      <c r="EU83" s="86">
        <f ca="1">Control!$C$7*Calculations!$C$82*INDEX('Monthly Data'!N:N,Calculations!$C$116+MOD(AE83,Calculations!$C$118))+Control!$C$7*Calculations!$C$83*INDEX('Monthly Data'!O:O,Calculations!$C$116+MOD(AE83,Calculations!$C$118))+Control!$C$7*Calculations!$C$84*INDEX('Monthly Data'!P:P,Calculations!$C$116+MOD(AE83,Calculations!$C$118))+Control!$C$7*Calculations!$C$85*INDEX('Monthly Data'!Q:Q,Calculations!$C$116+MOD(AE83,Calculations!$C$118))+(1-Control!$C$7*Calculations!$C$87)*INDEX('Monthly Data'!R:R,Calculations!$C$116+MOD(AE83,Calculations!$C$118))</f>
        <v>4.089189590407355E-3</v>
      </c>
      <c r="EV83" s="86">
        <f ca="1">Control!$C$7*Calculations!$C$82*INDEX('Monthly Data'!N:N,Calculations!$C$116+MOD(AF83,Calculations!$C$118))+Control!$C$7*Calculations!$C$83*INDEX('Monthly Data'!O:O,Calculations!$C$116+MOD(AF83,Calculations!$C$118))+Control!$C$7*Calculations!$C$84*INDEX('Monthly Data'!P:P,Calculations!$C$116+MOD(AF83,Calculations!$C$118))+Control!$C$7*Calculations!$C$85*INDEX('Monthly Data'!Q:Q,Calculations!$C$116+MOD(AF83,Calculations!$C$118))+(1-Control!$C$7*Calculations!$C$87)*INDEX('Monthly Data'!R:R,Calculations!$C$116+MOD(AF83,Calculations!$C$118))</f>
        <v>1.046389543479892E-2</v>
      </c>
      <c r="EW83" s="86">
        <f ca="1">Control!$C$7*Calculations!$C$82*INDEX('Monthly Data'!N:N,Calculations!$C$116+MOD(AG83,Calculations!$C$118))+Control!$C$7*Calculations!$C$83*INDEX('Monthly Data'!O:O,Calculations!$C$116+MOD(AG83,Calculations!$C$118))+Control!$C$7*Calculations!$C$84*INDEX('Monthly Data'!P:P,Calculations!$C$116+MOD(AG83,Calculations!$C$118))+Control!$C$7*Calculations!$C$85*INDEX('Monthly Data'!Q:Q,Calculations!$C$116+MOD(AG83,Calculations!$C$118))+(1-Control!$C$7*Calculations!$C$87)*INDEX('Monthly Data'!R:R,Calculations!$C$116+MOD(AG83,Calculations!$C$118))</f>
        <v>3.6332715283247441E-2</v>
      </c>
      <c r="EX83" s="86">
        <f ca="1">Control!$C$7*Calculations!$C$82*INDEX('Monthly Data'!N:N,Calculations!$C$116+MOD(AH83,Calculations!$C$118))+Control!$C$7*Calculations!$C$83*INDEX('Monthly Data'!O:O,Calculations!$C$116+MOD(AH83,Calculations!$C$118))+Control!$C$7*Calculations!$C$84*INDEX('Monthly Data'!P:P,Calculations!$C$116+MOD(AH83,Calculations!$C$118))+Control!$C$7*Calculations!$C$85*INDEX('Monthly Data'!Q:Q,Calculations!$C$116+MOD(AH83,Calculations!$C$118))+(1-Control!$C$7*Calculations!$C$87)*INDEX('Monthly Data'!R:R,Calculations!$C$116+MOD(AH83,Calculations!$C$118))</f>
        <v>1.1809891087585166E-2</v>
      </c>
      <c r="EY83" s="86">
        <f ca="1">Control!$C$7*Calculations!$C$82*INDEX('Monthly Data'!N:N,Calculations!$C$116+MOD(AI83,Calculations!$C$118))+Control!$C$7*Calculations!$C$83*INDEX('Monthly Data'!O:O,Calculations!$C$116+MOD(AI83,Calculations!$C$118))+Control!$C$7*Calculations!$C$84*INDEX('Monthly Data'!P:P,Calculations!$C$116+MOD(AI83,Calculations!$C$118))+Control!$C$7*Calculations!$C$85*INDEX('Monthly Data'!Q:Q,Calculations!$C$116+MOD(AI83,Calculations!$C$118))+(1-Control!$C$7*Calculations!$C$87)*INDEX('Monthly Data'!R:R,Calculations!$C$116+MOD(AI83,Calculations!$C$118))</f>
        <v>1.3891563624307685E-2</v>
      </c>
      <c r="EZ83" s="86">
        <f ca="1">Control!$C$7*Calculations!$C$82*INDEX('Monthly Data'!N:N,Calculations!$C$116+MOD(AJ83,Calculations!$C$118))+Control!$C$7*Calculations!$C$83*INDEX('Monthly Data'!O:O,Calculations!$C$116+MOD(AJ83,Calculations!$C$118))+Control!$C$7*Calculations!$C$84*INDEX('Monthly Data'!P:P,Calculations!$C$116+MOD(AJ83,Calculations!$C$118))+Control!$C$7*Calculations!$C$85*INDEX('Monthly Data'!Q:Q,Calculations!$C$116+MOD(AJ83,Calculations!$C$118))+(1-Control!$C$7*Calculations!$C$87)*INDEX('Monthly Data'!R:R,Calculations!$C$116+MOD(AJ83,Calculations!$C$118))</f>
        <v>1.3891563624307685E-2</v>
      </c>
      <c r="FA83" s="86">
        <f ca="1">Control!$C$7*Calculations!$C$82*INDEX('Monthly Data'!N:N,Calculations!$C$116+MOD(AK83,Calculations!$C$118))+Control!$C$7*Calculations!$C$83*INDEX('Monthly Data'!O:O,Calculations!$C$116+MOD(AK83,Calculations!$C$118))+Control!$C$7*Calculations!$C$84*INDEX('Monthly Data'!P:P,Calculations!$C$116+MOD(AK83,Calculations!$C$118))+Control!$C$7*Calculations!$C$85*INDEX('Monthly Data'!Q:Q,Calculations!$C$116+MOD(AK83,Calculations!$C$118))+(1-Control!$C$7*Calculations!$C$87)*INDEX('Monthly Data'!R:R,Calculations!$C$116+MOD(AK83,Calculations!$C$118))</f>
        <v>5.1279584938936244E-2</v>
      </c>
      <c r="FB83" s="86">
        <f ca="1">Control!$C$7*Calculations!$C$82*INDEX('Monthly Data'!N:N,Calculations!$C$116+MOD(AL83,Calculations!$C$118))+Control!$C$7*Calculations!$C$83*INDEX('Monthly Data'!O:O,Calculations!$C$116+MOD(AL83,Calculations!$C$118))+Control!$C$7*Calculations!$C$84*INDEX('Monthly Data'!P:P,Calculations!$C$116+MOD(AL83,Calculations!$C$118))+Control!$C$7*Calculations!$C$85*INDEX('Monthly Data'!Q:Q,Calculations!$C$116+MOD(AL83,Calculations!$C$118))+(1-Control!$C$7*Calculations!$C$87)*INDEX('Monthly Data'!R:R,Calculations!$C$116+MOD(AL83,Calculations!$C$118))</f>
        <v>2.4470405846852006E-3</v>
      </c>
      <c r="FC83" s="86">
        <f ca="1">Control!$C$7*Calculations!$C$82*INDEX('Monthly Data'!N:N,Calculations!$C$116+MOD(AM83,Calculations!$C$118))+Control!$C$7*Calculations!$C$83*INDEX('Monthly Data'!O:O,Calculations!$C$116+MOD(AM83,Calculations!$C$118))+Control!$C$7*Calculations!$C$84*INDEX('Monthly Data'!P:P,Calculations!$C$116+MOD(AM83,Calculations!$C$118))+Control!$C$7*Calculations!$C$85*INDEX('Monthly Data'!Q:Q,Calculations!$C$116+MOD(AM83,Calculations!$C$118))+(1-Control!$C$7*Calculations!$C$87)*INDEX('Monthly Data'!R:R,Calculations!$C$116+MOD(AM83,Calculations!$C$118))</f>
        <v>1.142101364887867E-2</v>
      </c>
      <c r="FD83" s="86">
        <f ca="1">Control!$C$7*Calculations!$C$82*INDEX('Monthly Data'!N:N,Calculations!$C$116+MOD(AN83,Calculations!$C$118))+Control!$C$7*Calculations!$C$83*INDEX('Monthly Data'!O:O,Calculations!$C$116+MOD(AN83,Calculations!$C$118))+Control!$C$7*Calculations!$C$84*INDEX('Monthly Data'!P:P,Calculations!$C$116+MOD(AN83,Calculations!$C$118))+Control!$C$7*Calculations!$C$85*INDEX('Monthly Data'!Q:Q,Calculations!$C$116+MOD(AN83,Calculations!$C$118))+(1-Control!$C$7*Calculations!$C$87)*INDEX('Monthly Data'!R:R,Calculations!$C$116+MOD(AN83,Calculations!$C$118))</f>
        <v>-9.9526758408448549E-3</v>
      </c>
      <c r="FE83" s="86">
        <f ca="1">Control!$C$7*Calculations!$C$82*INDEX('Monthly Data'!N:N,Calculations!$C$116+MOD(AO83,Calculations!$C$118))+Control!$C$7*Calculations!$C$83*INDEX('Monthly Data'!O:O,Calculations!$C$116+MOD(AO83,Calculations!$C$118))+Control!$C$7*Calculations!$C$84*INDEX('Monthly Data'!P:P,Calculations!$C$116+MOD(AO83,Calculations!$C$118))+Control!$C$7*Calculations!$C$85*INDEX('Monthly Data'!Q:Q,Calculations!$C$116+MOD(AO83,Calculations!$C$118))+(1-Control!$C$7*Calculations!$C$87)*INDEX('Monthly Data'!R:R,Calculations!$C$116+MOD(AO83,Calculations!$C$118))</f>
        <v>5.1972609868760735E-3</v>
      </c>
      <c r="FF83" s="86">
        <f ca="1">Control!$C$7*Calculations!$C$82*INDEX('Monthly Data'!N:N,Calculations!$C$116+MOD(AP83,Calculations!$C$118))+Control!$C$7*Calculations!$C$83*INDEX('Monthly Data'!O:O,Calculations!$C$116+MOD(AP83,Calculations!$C$118))+Control!$C$7*Calculations!$C$84*INDEX('Monthly Data'!P:P,Calculations!$C$116+MOD(AP83,Calculations!$C$118))+Control!$C$7*Calculations!$C$85*INDEX('Monthly Data'!Q:Q,Calculations!$C$116+MOD(AP83,Calculations!$C$118))+(1-Control!$C$7*Calculations!$C$87)*INDEX('Monthly Data'!R:R,Calculations!$C$116+MOD(AP83,Calculations!$C$118))</f>
        <v>2.5790695379256122E-2</v>
      </c>
      <c r="FG83" s="86">
        <f ca="1">Control!$C$7*Calculations!$C$82*INDEX('Monthly Data'!N:N,Calculations!$C$116+MOD(AQ83,Calculations!$C$118))+Control!$C$7*Calculations!$C$83*INDEX('Monthly Data'!O:O,Calculations!$C$116+MOD(AQ83,Calculations!$C$118))+Control!$C$7*Calculations!$C$84*INDEX('Monthly Data'!P:P,Calculations!$C$116+MOD(AQ83,Calculations!$C$118))+Control!$C$7*Calculations!$C$85*INDEX('Monthly Data'!Q:Q,Calculations!$C$116+MOD(AQ83,Calculations!$C$118))+(1-Control!$C$7*Calculations!$C$87)*INDEX('Monthly Data'!R:R,Calculations!$C$116+MOD(AQ83,Calculations!$C$118))</f>
        <v>-7.3651264633385334E-4</v>
      </c>
      <c r="FH83" s="86">
        <f ca="1">Control!$C$7*Calculations!$C$82*INDEX('Monthly Data'!N:N,Calculations!$C$116+MOD(AR83,Calculations!$C$118))+Control!$C$7*Calculations!$C$83*INDEX('Monthly Data'!O:O,Calculations!$C$116+MOD(AR83,Calculations!$C$118))+Control!$C$7*Calculations!$C$84*INDEX('Monthly Data'!P:P,Calculations!$C$116+MOD(AR83,Calculations!$C$118))+Control!$C$7*Calculations!$C$85*INDEX('Monthly Data'!Q:Q,Calculations!$C$116+MOD(AR83,Calculations!$C$118))+(1-Control!$C$7*Calculations!$C$87)*INDEX('Monthly Data'!R:R,Calculations!$C$116+MOD(AR83,Calculations!$C$118))</f>
        <v>-2.0269389991732112E-2</v>
      </c>
      <c r="FI83" s="86">
        <f ca="1">Control!$C$7*Calculations!$C$82*INDEX('Monthly Data'!N:N,Calculations!$C$116+MOD(AS83,Calculations!$C$118))+Control!$C$7*Calculations!$C$83*INDEX('Monthly Data'!O:O,Calculations!$C$116+MOD(AS83,Calculations!$C$118))+Control!$C$7*Calculations!$C$84*INDEX('Monthly Data'!P:P,Calculations!$C$116+MOD(AS83,Calculations!$C$118))+Control!$C$7*Calculations!$C$85*INDEX('Monthly Data'!Q:Q,Calculations!$C$116+MOD(AS83,Calculations!$C$118))+(1-Control!$C$7*Calculations!$C$87)*INDEX('Monthly Data'!R:R,Calculations!$C$116+MOD(AS83,Calculations!$C$118))</f>
        <v>9.5791276036140301E-3</v>
      </c>
      <c r="FJ83" s="86">
        <f ca="1">Control!$C$7*Calculations!$C$82*INDEX('Monthly Data'!N:N,Calculations!$C$116+MOD(AT83,Calculations!$C$118))+Control!$C$7*Calculations!$C$83*INDEX('Monthly Data'!O:O,Calculations!$C$116+MOD(AT83,Calculations!$C$118))+Control!$C$7*Calculations!$C$84*INDEX('Monthly Data'!P:P,Calculations!$C$116+MOD(AT83,Calculations!$C$118))+Control!$C$7*Calculations!$C$85*INDEX('Monthly Data'!Q:Q,Calculations!$C$116+MOD(AT83,Calculations!$C$118))+(1-Control!$C$7*Calculations!$C$87)*INDEX('Monthly Data'!R:R,Calculations!$C$116+MOD(AT83,Calculations!$C$118))</f>
        <v>-2.5168357537820856E-4</v>
      </c>
      <c r="FK83" s="86">
        <f ca="1">Control!$C$7*Calculations!$C$82*INDEX('Monthly Data'!N:N,Calculations!$C$116+MOD(AU83,Calculations!$C$118))+Control!$C$7*Calculations!$C$83*INDEX('Monthly Data'!O:O,Calculations!$C$116+MOD(AU83,Calculations!$C$118))+Control!$C$7*Calculations!$C$84*INDEX('Monthly Data'!P:P,Calculations!$C$116+MOD(AU83,Calculations!$C$118))+Control!$C$7*Calculations!$C$85*INDEX('Monthly Data'!Q:Q,Calculations!$C$116+MOD(AU83,Calculations!$C$118))+(1-Control!$C$7*Calculations!$C$87)*INDEX('Monthly Data'!R:R,Calculations!$C$116+MOD(AU83,Calculations!$C$118))</f>
        <v>7.3538285850108537E-3</v>
      </c>
      <c r="FL83" s="86">
        <f ca="1">Control!$C$7*Calculations!$C$82*INDEX('Monthly Data'!N:N,Calculations!$C$116+MOD(AV83,Calculations!$C$118))+Control!$C$7*Calculations!$C$83*INDEX('Monthly Data'!O:O,Calculations!$C$116+MOD(AV83,Calculations!$C$118))+Control!$C$7*Calculations!$C$84*INDEX('Monthly Data'!P:P,Calculations!$C$116+MOD(AV83,Calculations!$C$118))+Control!$C$7*Calculations!$C$85*INDEX('Monthly Data'!Q:Q,Calculations!$C$116+MOD(AV83,Calculations!$C$118))+(1-Control!$C$7*Calculations!$C$87)*INDEX('Monthly Data'!R:R,Calculations!$C$116+MOD(AV83,Calculations!$C$118))</f>
        <v>2.1918137743539623E-2</v>
      </c>
      <c r="FM83" s="86">
        <f ca="1">Control!$C$7*Calculations!$C$82*INDEX('Monthly Data'!N:N,Calculations!$C$116+MOD(AW83,Calculations!$C$118))+Control!$C$7*Calculations!$C$83*INDEX('Monthly Data'!O:O,Calculations!$C$116+MOD(AW83,Calculations!$C$118))+Control!$C$7*Calculations!$C$84*INDEX('Monthly Data'!P:P,Calculations!$C$116+MOD(AW83,Calculations!$C$118))+Control!$C$7*Calculations!$C$85*INDEX('Monthly Data'!Q:Q,Calculations!$C$116+MOD(AW83,Calculations!$C$118))+(1-Control!$C$7*Calculations!$C$87)*INDEX('Monthly Data'!R:R,Calculations!$C$116+MOD(AW83,Calculations!$C$118))</f>
        <v>1.1809891087585166E-2</v>
      </c>
      <c r="FN83" s="86">
        <f ca="1">Control!$C$7*Calculations!$C$82*INDEX('Monthly Data'!N:N,Calculations!$C$116+MOD(AX83,Calculations!$C$118))+Control!$C$7*Calculations!$C$83*INDEX('Monthly Data'!O:O,Calculations!$C$116+MOD(AX83,Calculations!$C$118))+Control!$C$7*Calculations!$C$84*INDEX('Monthly Data'!P:P,Calculations!$C$116+MOD(AX83,Calculations!$C$118))+Control!$C$7*Calculations!$C$85*INDEX('Monthly Data'!Q:Q,Calculations!$C$116+MOD(AX83,Calculations!$C$118))+(1-Control!$C$7*Calculations!$C$87)*INDEX('Monthly Data'!R:R,Calculations!$C$116+MOD(AX83,Calculations!$C$118))</f>
        <v>4.089189590407355E-3</v>
      </c>
      <c r="FO83" s="86">
        <f ca="1">Control!$C$7*Calculations!$C$82*INDEX('Monthly Data'!N:N,Calculations!$C$116+MOD(AY83,Calculations!$C$118))+Control!$C$7*Calculations!$C$83*INDEX('Monthly Data'!O:O,Calculations!$C$116+MOD(AY83,Calculations!$C$118))+Control!$C$7*Calculations!$C$84*INDEX('Monthly Data'!P:P,Calculations!$C$116+MOD(AY83,Calculations!$C$118))+Control!$C$7*Calculations!$C$85*INDEX('Monthly Data'!Q:Q,Calculations!$C$116+MOD(AY83,Calculations!$C$118))+(1-Control!$C$7*Calculations!$C$87)*INDEX('Monthly Data'!R:R,Calculations!$C$116+MOD(AY83,Calculations!$C$118))</f>
        <v>-3.8554137824290124E-2</v>
      </c>
      <c r="FP83" s="86">
        <f ca="1">Control!$C$7*Calculations!$C$82*INDEX('Monthly Data'!N:N,Calculations!$C$116+MOD(AZ83,Calculations!$C$118))+Control!$C$7*Calculations!$C$83*INDEX('Monthly Data'!O:O,Calculations!$C$116+MOD(AZ83,Calculations!$C$118))+Control!$C$7*Calculations!$C$84*INDEX('Monthly Data'!P:P,Calculations!$C$116+MOD(AZ83,Calculations!$C$118))+Control!$C$7*Calculations!$C$85*INDEX('Monthly Data'!Q:Q,Calculations!$C$116+MOD(AZ83,Calculations!$C$118))+(1-Control!$C$7*Calculations!$C$87)*INDEX('Monthly Data'!R:R,Calculations!$C$116+MOD(AZ83,Calculations!$C$118))</f>
        <v>-6.1115617667135171E-2</v>
      </c>
      <c r="FQ83" s="86">
        <f ca="1">Control!$C$7*Calculations!$C$82*INDEX('Monthly Data'!N:N,Calculations!$C$116+MOD(BA83,Calculations!$C$118))+Control!$C$7*Calculations!$C$83*INDEX('Monthly Data'!O:O,Calculations!$C$116+MOD(BA83,Calculations!$C$118))+Control!$C$7*Calculations!$C$84*INDEX('Monthly Data'!P:P,Calculations!$C$116+MOD(BA83,Calculations!$C$118))+Control!$C$7*Calculations!$C$85*INDEX('Monthly Data'!Q:Q,Calculations!$C$116+MOD(BA83,Calculations!$C$118))+(1-Control!$C$7*Calculations!$C$87)*INDEX('Monthly Data'!R:R,Calculations!$C$116+MOD(BA83,Calculations!$C$118))</f>
        <v>1.7472933988537529E-2</v>
      </c>
      <c r="FR83" s="86">
        <f ca="1">Control!$C$7*Calculations!$C$82*INDEX('Monthly Data'!N:N,Calculations!$C$116+MOD(BB83,Calculations!$C$118))+Control!$C$7*Calculations!$C$83*INDEX('Monthly Data'!O:O,Calculations!$C$116+MOD(BB83,Calculations!$C$118))+Control!$C$7*Calculations!$C$84*INDEX('Monthly Data'!P:P,Calculations!$C$116+MOD(BB83,Calculations!$C$118))+Control!$C$7*Calculations!$C$85*INDEX('Monthly Data'!Q:Q,Calculations!$C$116+MOD(BB83,Calculations!$C$118))+(1-Control!$C$7*Calculations!$C$87)*INDEX('Monthly Data'!R:R,Calculations!$C$116+MOD(BB83,Calculations!$C$118))</f>
        <v>1.5758278480433856E-2</v>
      </c>
      <c r="FS83" s="86">
        <f ca="1">Control!$C$7*Calculations!$C$82*INDEX('Monthly Data'!N:N,Calculations!$C$116+MOD(BC83,Calculations!$C$118))+Control!$C$7*Calculations!$C$83*INDEX('Monthly Data'!O:O,Calculations!$C$116+MOD(BC83,Calculations!$C$118))+Control!$C$7*Calculations!$C$84*INDEX('Monthly Data'!P:P,Calculations!$C$116+MOD(BC83,Calculations!$C$118))+Control!$C$7*Calculations!$C$85*INDEX('Monthly Data'!Q:Q,Calculations!$C$116+MOD(BC83,Calculations!$C$118))+(1-Control!$C$7*Calculations!$C$87)*INDEX('Monthly Data'!R:R,Calculations!$C$116+MOD(BC83,Calculations!$C$118))</f>
        <v>-3.8554137824290124E-2</v>
      </c>
      <c r="FT83" s="86">
        <f ca="1">Control!$C$7*Calculations!$C$82*INDEX('Monthly Data'!N:N,Calculations!$C$116+MOD(BD83,Calculations!$C$118))+Control!$C$7*Calculations!$C$83*INDEX('Monthly Data'!O:O,Calculations!$C$116+MOD(BD83,Calculations!$C$118))+Control!$C$7*Calculations!$C$84*INDEX('Monthly Data'!P:P,Calculations!$C$116+MOD(BD83,Calculations!$C$118))+Control!$C$7*Calculations!$C$85*INDEX('Monthly Data'!Q:Q,Calculations!$C$116+MOD(BD83,Calculations!$C$118))+(1-Control!$C$7*Calculations!$C$87)*INDEX('Monthly Data'!R:R,Calculations!$C$116+MOD(BD83,Calculations!$C$118))</f>
        <v>-2.7490061308214487E-3</v>
      </c>
      <c r="FU83" s="86">
        <f ca="1">Control!$C$7*Calculations!$C$82*INDEX('Monthly Data'!N:N,Calculations!$C$116+MOD(BE83,Calculations!$C$118))+Control!$C$7*Calculations!$C$83*INDEX('Monthly Data'!O:O,Calculations!$C$116+MOD(BE83,Calculations!$C$118))+Control!$C$7*Calculations!$C$84*INDEX('Monthly Data'!P:P,Calculations!$C$116+MOD(BE83,Calculations!$C$118))+Control!$C$7*Calculations!$C$85*INDEX('Monthly Data'!Q:Q,Calculations!$C$116+MOD(BE83,Calculations!$C$118))+(1-Control!$C$7*Calculations!$C$87)*INDEX('Monthly Data'!R:R,Calculations!$C$116+MOD(BE83,Calculations!$C$118))</f>
        <v>1.50127906355989E-2</v>
      </c>
      <c r="FV83" s="86">
        <f ca="1">Control!$C$7*Calculations!$C$82*INDEX('Monthly Data'!N:N,Calculations!$C$116+MOD(BF83,Calculations!$C$118))+Control!$C$7*Calculations!$C$83*INDEX('Monthly Data'!O:O,Calculations!$C$116+MOD(BF83,Calculations!$C$118))+Control!$C$7*Calculations!$C$84*INDEX('Monthly Data'!P:P,Calculations!$C$116+MOD(BF83,Calculations!$C$118))+Control!$C$7*Calculations!$C$85*INDEX('Monthly Data'!Q:Q,Calculations!$C$116+MOD(BF83,Calculations!$C$118))+(1-Control!$C$7*Calculations!$C$87)*INDEX('Monthly Data'!R:R,Calculations!$C$116+MOD(BF83,Calculations!$C$118))</f>
        <v>1.5063457444773597E-2</v>
      </c>
      <c r="FW83" s="86">
        <f ca="1">Control!$C$7*Calculations!$C$82*INDEX('Monthly Data'!N:N,Calculations!$C$116+MOD(BG83,Calculations!$C$118))+Control!$C$7*Calculations!$C$83*INDEX('Monthly Data'!O:O,Calculations!$C$116+MOD(BG83,Calculations!$C$118))+Control!$C$7*Calculations!$C$84*INDEX('Monthly Data'!P:P,Calculations!$C$116+MOD(BG83,Calculations!$C$118))+Control!$C$7*Calculations!$C$85*INDEX('Monthly Data'!Q:Q,Calculations!$C$116+MOD(BG83,Calculations!$C$118))+(1-Control!$C$7*Calculations!$C$87)*INDEX('Monthly Data'!R:R,Calculations!$C$116+MOD(BG83,Calculations!$C$118))</f>
        <v>2.5790695379256122E-2</v>
      </c>
      <c r="FX83" s="86">
        <f ca="1">Control!$C$7*Calculations!$C$82*INDEX('Monthly Data'!N:N,Calculations!$C$116+MOD(BH83,Calculations!$C$118))+Control!$C$7*Calculations!$C$83*INDEX('Monthly Data'!O:O,Calculations!$C$116+MOD(BH83,Calculations!$C$118))+Control!$C$7*Calculations!$C$84*INDEX('Monthly Data'!P:P,Calculations!$C$116+MOD(BH83,Calculations!$C$118))+Control!$C$7*Calculations!$C$85*INDEX('Monthly Data'!Q:Q,Calculations!$C$116+MOD(BH83,Calculations!$C$118))+(1-Control!$C$7*Calculations!$C$87)*INDEX('Monthly Data'!R:R,Calculations!$C$116+MOD(BH83,Calculations!$C$118))</f>
        <v>8.3814116887657771E-3</v>
      </c>
      <c r="FY83" s="86">
        <f ca="1">Control!$C$7*Calculations!$C$82*INDEX('Monthly Data'!N:N,Calculations!$C$116+MOD(BI83,Calculations!$C$118))+Control!$C$7*Calculations!$C$83*INDEX('Monthly Data'!O:O,Calculations!$C$116+MOD(BI83,Calculations!$C$118))+Control!$C$7*Calculations!$C$84*INDEX('Monthly Data'!P:P,Calculations!$C$116+MOD(BI83,Calculations!$C$118))+Control!$C$7*Calculations!$C$85*INDEX('Monthly Data'!Q:Q,Calculations!$C$116+MOD(BI83,Calculations!$C$118))+(1-Control!$C$7*Calculations!$C$87)*INDEX('Monthly Data'!R:R,Calculations!$C$116+MOD(BI83,Calculations!$C$118))</f>
        <v>3.7596120283497965E-2</v>
      </c>
      <c r="FZ83" s="86">
        <f ca="1">Control!$C$7*Calculations!$C$82*INDEX('Monthly Data'!N:N,Calculations!$C$116+MOD(BJ83,Calculations!$C$118))+Control!$C$7*Calculations!$C$83*INDEX('Monthly Data'!O:O,Calculations!$C$116+MOD(BJ83,Calculations!$C$118))+Control!$C$7*Calculations!$C$84*INDEX('Monthly Data'!P:P,Calculations!$C$116+MOD(BJ83,Calculations!$C$118))+Control!$C$7*Calculations!$C$85*INDEX('Monthly Data'!Q:Q,Calculations!$C$116+MOD(BJ83,Calculations!$C$118))+(1-Control!$C$7*Calculations!$C$87)*INDEX('Monthly Data'!R:R,Calculations!$C$116+MOD(BJ83,Calculations!$C$118))</f>
        <v>1.8665061640915637E-2</v>
      </c>
      <c r="GA83" s="86">
        <f ca="1">Control!$C$7*Calculations!$C$82*INDEX('Monthly Data'!N:N,Calculations!$C$116+MOD(BK83,Calculations!$C$118))+Control!$C$7*Calculations!$C$83*INDEX('Monthly Data'!O:O,Calculations!$C$116+MOD(BK83,Calculations!$C$118))+Control!$C$7*Calculations!$C$84*INDEX('Monthly Data'!P:P,Calculations!$C$116+MOD(BK83,Calculations!$C$118))+Control!$C$7*Calculations!$C$85*INDEX('Monthly Data'!Q:Q,Calculations!$C$116+MOD(BK83,Calculations!$C$118))+(1-Control!$C$7*Calculations!$C$87)*INDEX('Monthly Data'!R:R,Calculations!$C$116+MOD(BK83,Calculations!$C$118))</f>
        <v>9.9793409618087695E-3</v>
      </c>
      <c r="GB83" s="86">
        <f ca="1">Control!$C$7*Calculations!$C$82*INDEX('Monthly Data'!N:N,Calculations!$C$116+MOD(BL83,Calculations!$C$118))+Control!$C$7*Calculations!$C$83*INDEX('Monthly Data'!O:O,Calculations!$C$116+MOD(BL83,Calculations!$C$118))+Control!$C$7*Calculations!$C$84*INDEX('Monthly Data'!P:P,Calculations!$C$116+MOD(BL83,Calculations!$C$118))+Control!$C$7*Calculations!$C$85*INDEX('Monthly Data'!Q:Q,Calculations!$C$116+MOD(BL83,Calculations!$C$118))+(1-Control!$C$7*Calculations!$C$87)*INDEX('Monthly Data'!R:R,Calculations!$C$116+MOD(BL83,Calculations!$C$118))</f>
        <v>1.0353752315110615E-2</v>
      </c>
      <c r="GC83" s="86">
        <f ca="1">Control!$C$7*Calculations!$C$82*INDEX('Monthly Data'!N:N,Calculations!$C$116+MOD(BM83,Calculations!$C$118))+Control!$C$7*Calculations!$C$83*INDEX('Monthly Data'!O:O,Calculations!$C$116+MOD(BM83,Calculations!$C$118))+Control!$C$7*Calculations!$C$84*INDEX('Monthly Data'!P:P,Calculations!$C$116+MOD(BM83,Calculations!$C$118))+Control!$C$7*Calculations!$C$85*INDEX('Monthly Data'!Q:Q,Calculations!$C$116+MOD(BM83,Calculations!$C$118))+(1-Control!$C$7*Calculations!$C$87)*INDEX('Monthly Data'!R:R,Calculations!$C$116+MOD(BM83,Calculations!$C$118))</f>
        <v>3.5231336013669103E-2</v>
      </c>
      <c r="GD83" s="86">
        <f ca="1">Control!$C$7*Calculations!$C$82*INDEX('Monthly Data'!N:N,Calculations!$C$116+MOD(BN83,Calculations!$C$118))+Control!$C$7*Calculations!$C$83*INDEX('Monthly Data'!O:O,Calculations!$C$116+MOD(BN83,Calculations!$C$118))+Control!$C$7*Calculations!$C$84*INDEX('Monthly Data'!P:P,Calculations!$C$116+MOD(BN83,Calculations!$C$118))+Control!$C$7*Calculations!$C$85*INDEX('Monthly Data'!Q:Q,Calculations!$C$116+MOD(BN83,Calculations!$C$118))+(1-Control!$C$7*Calculations!$C$87)*INDEX('Monthly Data'!R:R,Calculations!$C$116+MOD(BN83,Calculations!$C$118))</f>
        <v>2.1918137743539623E-2</v>
      </c>
      <c r="GE83" s="86">
        <f ca="1">Control!$C$7*Calculations!$C$82*INDEX('Monthly Data'!N:N,Calculations!$C$116+MOD(BO83,Calculations!$C$118))+Control!$C$7*Calculations!$C$83*INDEX('Monthly Data'!O:O,Calculations!$C$116+MOD(BO83,Calculations!$C$118))+Control!$C$7*Calculations!$C$84*INDEX('Monthly Data'!P:P,Calculations!$C$116+MOD(BO83,Calculations!$C$118))+Control!$C$7*Calculations!$C$85*INDEX('Monthly Data'!Q:Q,Calculations!$C$116+MOD(BO83,Calculations!$C$118))+(1-Control!$C$7*Calculations!$C$87)*INDEX('Monthly Data'!R:R,Calculations!$C$116+MOD(BO83,Calculations!$C$118))</f>
        <v>9.5791276036140301E-3</v>
      </c>
      <c r="GF83" s="86">
        <f ca="1">Control!$C$7*Calculations!$C$82*INDEX('Monthly Data'!N:N,Calculations!$C$116+MOD(BP83,Calculations!$C$118))+Control!$C$7*Calculations!$C$83*INDEX('Monthly Data'!O:O,Calculations!$C$116+MOD(BP83,Calculations!$C$118))+Control!$C$7*Calculations!$C$84*INDEX('Monthly Data'!P:P,Calculations!$C$116+MOD(BP83,Calculations!$C$118))+Control!$C$7*Calculations!$C$85*INDEX('Monthly Data'!Q:Q,Calculations!$C$116+MOD(BP83,Calculations!$C$118))+(1-Control!$C$7*Calculations!$C$87)*INDEX('Monthly Data'!R:R,Calculations!$C$116+MOD(BP83,Calculations!$C$118))</f>
        <v>5.1972609868760735E-3</v>
      </c>
      <c r="GG83" s="86">
        <f ca="1">Control!$C$7*Calculations!$C$82*INDEX('Monthly Data'!N:N,Calculations!$C$116+MOD(BQ83,Calculations!$C$118))+Control!$C$7*Calculations!$C$83*INDEX('Monthly Data'!O:O,Calculations!$C$116+MOD(BQ83,Calculations!$C$118))+Control!$C$7*Calculations!$C$84*INDEX('Monthly Data'!P:P,Calculations!$C$116+MOD(BQ83,Calculations!$C$118))+Control!$C$7*Calculations!$C$85*INDEX('Monthly Data'!Q:Q,Calculations!$C$116+MOD(BQ83,Calculations!$C$118))+(1-Control!$C$7*Calculations!$C$87)*INDEX('Monthly Data'!R:R,Calculations!$C$116+MOD(BQ83,Calculations!$C$118))</f>
        <v>-3.9863250714949353E-2</v>
      </c>
      <c r="GH83" s="86">
        <f ca="1">Control!$C$7*Calculations!$C$82*INDEX('Monthly Data'!N:N,Calculations!$C$116+MOD(BR83,Calculations!$C$118))+Control!$C$7*Calculations!$C$83*INDEX('Monthly Data'!O:O,Calculations!$C$116+MOD(BR83,Calculations!$C$118))+Control!$C$7*Calculations!$C$84*INDEX('Monthly Data'!P:P,Calculations!$C$116+MOD(BR83,Calculations!$C$118))+Control!$C$7*Calculations!$C$85*INDEX('Monthly Data'!Q:Q,Calculations!$C$116+MOD(BR83,Calculations!$C$118))+(1-Control!$C$7*Calculations!$C$87)*INDEX('Monthly Data'!R:R,Calculations!$C$116+MOD(BR83,Calculations!$C$118))</f>
        <v>2.0524935548016137E-2</v>
      </c>
      <c r="GI83" s="86">
        <f ca="1">Control!$C$7*Calculations!$C$82*INDEX('Monthly Data'!N:N,Calculations!$C$116+MOD(BS83,Calculations!$C$118))+Control!$C$7*Calculations!$C$83*INDEX('Monthly Data'!O:O,Calculations!$C$116+MOD(BS83,Calculations!$C$118))+Control!$C$7*Calculations!$C$84*INDEX('Monthly Data'!P:P,Calculations!$C$116+MOD(BS83,Calculations!$C$118))+Control!$C$7*Calculations!$C$85*INDEX('Monthly Data'!Q:Q,Calculations!$C$116+MOD(BS83,Calculations!$C$118))+(1-Control!$C$7*Calculations!$C$87)*INDEX('Monthly Data'!R:R,Calculations!$C$116+MOD(BS83,Calculations!$C$118))</f>
        <v>2.2757992058453024E-3</v>
      </c>
      <c r="GJ83" s="86">
        <f ca="1">Control!$C$7*Calculations!$C$82*INDEX('Monthly Data'!N:N,Calculations!$C$116+MOD(BT83,Calculations!$C$118))+Control!$C$7*Calculations!$C$83*INDEX('Monthly Data'!O:O,Calculations!$C$116+MOD(BT83,Calculations!$C$118))+Control!$C$7*Calculations!$C$84*INDEX('Monthly Data'!P:P,Calculations!$C$116+MOD(BT83,Calculations!$C$118))+Control!$C$7*Calculations!$C$85*INDEX('Monthly Data'!Q:Q,Calculations!$C$116+MOD(BT83,Calculations!$C$118))+(1-Control!$C$7*Calculations!$C$87)*INDEX('Monthly Data'!R:R,Calculations!$C$116+MOD(BT83,Calculations!$C$118))</f>
        <v>1.1809891087585166E-2</v>
      </c>
      <c r="GK83" s="86">
        <f ca="1">Control!$C$7*Calculations!$C$82*INDEX('Monthly Data'!N:N,Calculations!$C$116+MOD(BU83,Calculations!$C$118))+Control!$C$7*Calculations!$C$83*INDEX('Monthly Data'!O:O,Calculations!$C$116+MOD(BU83,Calculations!$C$118))+Control!$C$7*Calculations!$C$84*INDEX('Monthly Data'!P:P,Calculations!$C$116+MOD(BU83,Calculations!$C$118))+Control!$C$7*Calculations!$C$85*INDEX('Monthly Data'!Q:Q,Calculations!$C$116+MOD(BU83,Calculations!$C$118))+(1-Control!$C$7*Calculations!$C$87)*INDEX('Monthly Data'!R:R,Calculations!$C$116+MOD(BU83,Calculations!$C$118))</f>
        <v>1.8695385296339444E-2</v>
      </c>
      <c r="GL83" s="86">
        <f ca="1">Control!$C$7*Calculations!$C$82*INDEX('Monthly Data'!N:N,Calculations!$C$116+MOD(BV83,Calculations!$C$118))+Control!$C$7*Calculations!$C$83*INDEX('Monthly Data'!O:O,Calculations!$C$116+MOD(BV83,Calculations!$C$118))+Control!$C$7*Calculations!$C$84*INDEX('Monthly Data'!P:P,Calculations!$C$116+MOD(BV83,Calculations!$C$118))+Control!$C$7*Calculations!$C$85*INDEX('Monthly Data'!Q:Q,Calculations!$C$116+MOD(BV83,Calculations!$C$118))+(1-Control!$C$7*Calculations!$C$87)*INDEX('Monthly Data'!R:R,Calculations!$C$116+MOD(BV83,Calculations!$C$118))</f>
        <v>5.3309355465453899E-3</v>
      </c>
      <c r="GM83" s="86">
        <f ca="1">Control!$C$7*Calculations!$C$82*INDEX('Monthly Data'!N:N,Calculations!$C$116+MOD(BW83,Calculations!$C$118))+Control!$C$7*Calculations!$C$83*INDEX('Monthly Data'!O:O,Calculations!$C$116+MOD(BW83,Calculations!$C$118))+Control!$C$7*Calculations!$C$84*INDEX('Monthly Data'!P:P,Calculations!$C$116+MOD(BW83,Calculations!$C$118))+Control!$C$7*Calculations!$C$85*INDEX('Monthly Data'!Q:Q,Calculations!$C$116+MOD(BW83,Calculations!$C$118))+(1-Control!$C$7*Calculations!$C$87)*INDEX('Monthly Data'!R:R,Calculations!$C$116+MOD(BW83,Calculations!$C$118))</f>
        <v>-3.8554137824290124E-2</v>
      </c>
      <c r="GN83" s="86">
        <f ca="1">Control!$C$7*Calculations!$C$82*INDEX('Monthly Data'!N:N,Calculations!$C$116+MOD(BX83,Calculations!$C$118))+Control!$C$7*Calculations!$C$83*INDEX('Monthly Data'!O:O,Calculations!$C$116+MOD(BX83,Calculations!$C$118))+Control!$C$7*Calculations!$C$84*INDEX('Monthly Data'!P:P,Calculations!$C$116+MOD(BX83,Calculations!$C$118))+Control!$C$7*Calculations!$C$85*INDEX('Monthly Data'!Q:Q,Calculations!$C$116+MOD(BX83,Calculations!$C$118))+(1-Control!$C$7*Calculations!$C$87)*INDEX('Monthly Data'!R:R,Calculations!$C$116+MOD(BX83,Calculations!$C$118))</f>
        <v>-3.53368065312233E-2</v>
      </c>
      <c r="GO83" s="86">
        <f ca="1">Control!$C$7*Calculations!$C$82*INDEX('Monthly Data'!N:N,Calculations!$C$116+MOD(BY83,Calculations!$C$118))+Control!$C$7*Calculations!$C$83*INDEX('Monthly Data'!O:O,Calculations!$C$116+MOD(BY83,Calculations!$C$118))+Control!$C$7*Calculations!$C$84*INDEX('Monthly Data'!P:P,Calculations!$C$116+MOD(BY83,Calculations!$C$118))+Control!$C$7*Calculations!$C$85*INDEX('Monthly Data'!Q:Q,Calculations!$C$116+MOD(BY83,Calculations!$C$118))+(1-Control!$C$7*Calculations!$C$87)*INDEX('Monthly Data'!R:R,Calculations!$C$116+MOD(BY83,Calculations!$C$118))</f>
        <v>-2.0269389991732112E-2</v>
      </c>
      <c r="GP83" s="86">
        <f ca="1">Control!$C$7*Calculations!$C$82*INDEX('Monthly Data'!N:N,Calculations!$C$116+MOD(BZ83,Calculations!$C$118))+Control!$C$7*Calculations!$C$83*INDEX('Monthly Data'!O:O,Calculations!$C$116+MOD(BZ83,Calculations!$C$118))+Control!$C$7*Calculations!$C$84*INDEX('Monthly Data'!P:P,Calculations!$C$116+MOD(BZ83,Calculations!$C$118))+Control!$C$7*Calculations!$C$85*INDEX('Monthly Data'!Q:Q,Calculations!$C$116+MOD(BZ83,Calculations!$C$118))+(1-Control!$C$7*Calculations!$C$87)*INDEX('Monthly Data'!R:R,Calculations!$C$116+MOD(BZ83,Calculations!$C$118))</f>
        <v>6.3250222980707482E-3</v>
      </c>
      <c r="GQ83" s="86">
        <f ca="1">Control!$C$7*Calculations!$C$82*INDEX('Monthly Data'!N:N,Calculations!$C$116+MOD(CA83,Calculations!$C$118))+Control!$C$7*Calculations!$C$83*INDEX('Monthly Data'!O:O,Calculations!$C$116+MOD(CA83,Calculations!$C$118))+Control!$C$7*Calculations!$C$84*INDEX('Monthly Data'!P:P,Calculations!$C$116+MOD(CA83,Calculations!$C$118))+Control!$C$7*Calculations!$C$85*INDEX('Monthly Data'!Q:Q,Calculations!$C$116+MOD(CA83,Calculations!$C$118))+(1-Control!$C$7*Calculations!$C$87)*INDEX('Monthly Data'!R:R,Calculations!$C$116+MOD(CA83,Calculations!$C$118))</f>
        <v>-2.4571433440223247E-2</v>
      </c>
      <c r="GR83" s="86">
        <f ca="1">Control!$C$7*Calculations!$C$82*INDEX('Monthly Data'!N:N,Calculations!$C$116+MOD(CB83,Calculations!$C$118))+Control!$C$7*Calculations!$C$83*INDEX('Monthly Data'!O:O,Calculations!$C$116+MOD(CB83,Calculations!$C$118))+Control!$C$7*Calculations!$C$84*INDEX('Monthly Data'!P:P,Calculations!$C$116+MOD(CB83,Calculations!$C$118))+Control!$C$7*Calculations!$C$85*INDEX('Monthly Data'!Q:Q,Calculations!$C$116+MOD(CB83,Calculations!$C$118))+(1-Control!$C$7*Calculations!$C$87)*INDEX('Monthly Data'!R:R,Calculations!$C$116+MOD(CB83,Calculations!$C$118))</f>
        <v>6.1009361253630504E-2</v>
      </c>
      <c r="GS83" s="86">
        <f ca="1">Control!$C$7*Calculations!$C$82*INDEX('Monthly Data'!N:N,Calculations!$C$116+MOD(CC83,Calculations!$C$118))+Control!$C$7*Calculations!$C$83*INDEX('Monthly Data'!O:O,Calculations!$C$116+MOD(CC83,Calculations!$C$118))+Control!$C$7*Calculations!$C$84*INDEX('Monthly Data'!P:P,Calculations!$C$116+MOD(CC83,Calculations!$C$118))+Control!$C$7*Calculations!$C$85*INDEX('Monthly Data'!Q:Q,Calculations!$C$116+MOD(CC83,Calculations!$C$118))+(1-Control!$C$7*Calculations!$C$87)*INDEX('Monthly Data'!R:R,Calculations!$C$116+MOD(CC83,Calculations!$C$118))</f>
        <v>1.1786765492207996E-2</v>
      </c>
      <c r="GT83" s="86">
        <f ca="1">Control!$C$7*Calculations!$C$82*INDEX('Monthly Data'!N:N,Calculations!$C$116+MOD(CD83,Calculations!$C$118))+Control!$C$7*Calculations!$C$83*INDEX('Monthly Data'!O:O,Calculations!$C$116+MOD(CD83,Calculations!$C$118))+Control!$C$7*Calculations!$C$84*INDEX('Monthly Data'!P:P,Calculations!$C$116+MOD(CD83,Calculations!$C$118))+Control!$C$7*Calculations!$C$85*INDEX('Monthly Data'!Q:Q,Calculations!$C$116+MOD(CD83,Calculations!$C$118))+(1-Control!$C$7*Calculations!$C$87)*INDEX('Monthly Data'!R:R,Calculations!$C$116+MOD(CD83,Calculations!$C$118))</f>
        <v>-7.8872955230675015E-3</v>
      </c>
      <c r="GU83" s="86">
        <f ca="1">Control!$C$7*Calculations!$C$82*INDEX('Monthly Data'!N:N,Calculations!$C$116+MOD(CE83,Calculations!$C$118))+Control!$C$7*Calculations!$C$83*INDEX('Monthly Data'!O:O,Calculations!$C$116+MOD(CE83,Calculations!$C$118))+Control!$C$7*Calculations!$C$84*INDEX('Monthly Data'!P:P,Calculations!$C$116+MOD(CE83,Calculations!$C$118))+Control!$C$7*Calculations!$C$85*INDEX('Monthly Data'!Q:Q,Calculations!$C$116+MOD(CE83,Calculations!$C$118))+(1-Control!$C$7*Calculations!$C$87)*INDEX('Monthly Data'!R:R,Calculations!$C$116+MOD(CE83,Calculations!$C$118))</f>
        <v>1.5108777406081684E-3</v>
      </c>
      <c r="GV83" s="86">
        <f ca="1">Control!$C$7*Calculations!$C$82*INDEX('Monthly Data'!N:N,Calculations!$C$116+MOD(CF83,Calculations!$C$118))+Control!$C$7*Calculations!$C$83*INDEX('Monthly Data'!O:O,Calculations!$C$116+MOD(CF83,Calculations!$C$118))+Control!$C$7*Calculations!$C$84*INDEX('Monthly Data'!P:P,Calculations!$C$116+MOD(CF83,Calculations!$C$118))+Control!$C$7*Calculations!$C$85*INDEX('Monthly Data'!Q:Q,Calculations!$C$116+MOD(CF83,Calculations!$C$118))+(1-Control!$C$7*Calculations!$C$87)*INDEX('Monthly Data'!R:R,Calculations!$C$116+MOD(CF83,Calculations!$C$118))</f>
        <v>9.9787204839310462E-3</v>
      </c>
      <c r="GW83" s="86">
        <f ca="1">Control!$C$7*Calculations!$C$82*INDEX('Monthly Data'!N:N,Calculations!$C$116+MOD(CG83,Calculations!$C$118))+Control!$C$7*Calculations!$C$83*INDEX('Monthly Data'!O:O,Calculations!$C$116+MOD(CG83,Calculations!$C$118))+Control!$C$7*Calculations!$C$84*INDEX('Monthly Data'!P:P,Calculations!$C$116+MOD(CG83,Calculations!$C$118))+Control!$C$7*Calculations!$C$85*INDEX('Monthly Data'!Q:Q,Calculations!$C$116+MOD(CG83,Calculations!$C$118))+(1-Control!$C$7*Calculations!$C$87)*INDEX('Monthly Data'!R:R,Calculations!$C$116+MOD(CG83,Calculations!$C$118))</f>
        <v>2.4470405846852006E-3</v>
      </c>
      <c r="GX83" s="86">
        <f ca="1">Control!$C$7*Calculations!$C$82*INDEX('Monthly Data'!N:N,Calculations!$C$116+MOD(CH83,Calculations!$C$118))+Control!$C$7*Calculations!$C$83*INDEX('Monthly Data'!O:O,Calculations!$C$116+MOD(CH83,Calculations!$C$118))+Control!$C$7*Calculations!$C$84*INDEX('Monthly Data'!P:P,Calculations!$C$116+MOD(CH83,Calculations!$C$118))+Control!$C$7*Calculations!$C$85*INDEX('Monthly Data'!Q:Q,Calculations!$C$116+MOD(CH83,Calculations!$C$118))+(1-Control!$C$7*Calculations!$C$87)*INDEX('Monthly Data'!R:R,Calculations!$C$116+MOD(CH83,Calculations!$C$118))</f>
        <v>1.0415351832335435E-2</v>
      </c>
      <c r="GY83" s="86">
        <f ca="1">Control!$C$7*Calculations!$C$82*INDEX('Monthly Data'!N:N,Calculations!$C$116+MOD(CI83,Calculations!$C$118))+Control!$C$7*Calculations!$C$83*INDEX('Monthly Data'!O:O,Calculations!$C$116+MOD(CI83,Calculations!$C$118))+Control!$C$7*Calculations!$C$84*INDEX('Monthly Data'!P:P,Calculations!$C$116+MOD(CI83,Calculations!$C$118))+Control!$C$7*Calculations!$C$85*INDEX('Monthly Data'!Q:Q,Calculations!$C$116+MOD(CI83,Calculations!$C$118))+(1-Control!$C$7*Calculations!$C$87)*INDEX('Monthly Data'!R:R,Calculations!$C$116+MOD(CI83,Calculations!$C$118))</f>
        <v>2.5325873776067674E-2</v>
      </c>
      <c r="GZ83" s="86">
        <f ca="1">Control!$C$7*Calculations!$C$82*INDEX('Monthly Data'!N:N,Calculations!$C$116+MOD(CJ83,Calculations!$C$118))+Control!$C$7*Calculations!$C$83*INDEX('Monthly Data'!O:O,Calculations!$C$116+MOD(CJ83,Calculations!$C$118))+Control!$C$7*Calculations!$C$84*INDEX('Monthly Data'!P:P,Calculations!$C$116+MOD(CJ83,Calculations!$C$118))+Control!$C$7*Calculations!$C$85*INDEX('Monthly Data'!Q:Q,Calculations!$C$116+MOD(CJ83,Calculations!$C$118))+(1-Control!$C$7*Calculations!$C$87)*INDEX('Monthly Data'!R:R,Calculations!$C$116+MOD(CJ83,Calculations!$C$118))</f>
        <v>3.6332715283247441E-2</v>
      </c>
      <c r="HA83" s="86">
        <f ca="1">Control!$C$7*Calculations!$C$82*INDEX('Monthly Data'!N:N,Calculations!$C$116+MOD(CK83,Calculations!$C$118))+Control!$C$7*Calculations!$C$83*INDEX('Monthly Data'!O:O,Calculations!$C$116+MOD(CK83,Calculations!$C$118))+Control!$C$7*Calculations!$C$84*INDEX('Monthly Data'!P:P,Calculations!$C$116+MOD(CK83,Calculations!$C$118))+Control!$C$7*Calculations!$C$85*INDEX('Monthly Data'!Q:Q,Calculations!$C$116+MOD(CK83,Calculations!$C$118))+(1-Control!$C$7*Calculations!$C$87)*INDEX('Monthly Data'!R:R,Calculations!$C$116+MOD(CK83,Calculations!$C$118))</f>
        <v>-3.299557342782896E-2</v>
      </c>
      <c r="HB83" s="86">
        <f ca="1">Control!$C$7*Calculations!$C$82*INDEX('Monthly Data'!N:N,Calculations!$C$116+MOD(CL83,Calculations!$C$118))+Control!$C$7*Calculations!$C$83*INDEX('Monthly Data'!O:O,Calculations!$C$116+MOD(CL83,Calculations!$C$118))+Control!$C$7*Calculations!$C$84*INDEX('Monthly Data'!P:P,Calculations!$C$116+MOD(CL83,Calculations!$C$118))+Control!$C$7*Calculations!$C$85*INDEX('Monthly Data'!Q:Q,Calculations!$C$116+MOD(CL83,Calculations!$C$118))+(1-Control!$C$7*Calculations!$C$87)*INDEX('Monthly Data'!R:R,Calculations!$C$116+MOD(CL83,Calculations!$C$118))</f>
        <v>1.9073822767906517E-2</v>
      </c>
      <c r="HC83" s="86">
        <f ca="1">Control!$C$7*Calculations!$C$82*INDEX('Monthly Data'!N:N,Calculations!$C$116+MOD(CM83,Calculations!$C$118))+Control!$C$7*Calculations!$C$83*INDEX('Monthly Data'!O:O,Calculations!$C$116+MOD(CM83,Calculations!$C$118))+Control!$C$7*Calculations!$C$84*INDEX('Monthly Data'!P:P,Calculations!$C$116+MOD(CM83,Calculations!$C$118))+Control!$C$7*Calculations!$C$85*INDEX('Monthly Data'!Q:Q,Calculations!$C$116+MOD(CM83,Calculations!$C$118))+(1-Control!$C$7*Calculations!$C$87)*INDEX('Monthly Data'!R:R,Calculations!$C$116+MOD(CM83,Calculations!$C$118))</f>
        <v>1.0018681835149534E-3</v>
      </c>
      <c r="HD83" s="86">
        <f ca="1">Control!$C$7*Calculations!$C$82*INDEX('Monthly Data'!N:N,Calculations!$C$116+MOD(CN83,Calculations!$C$118))+Control!$C$7*Calculations!$C$83*INDEX('Monthly Data'!O:O,Calculations!$C$116+MOD(CN83,Calculations!$C$118))+Control!$C$7*Calculations!$C$84*INDEX('Monthly Data'!P:P,Calculations!$C$116+MOD(CN83,Calculations!$C$118))+Control!$C$7*Calculations!$C$85*INDEX('Monthly Data'!Q:Q,Calculations!$C$116+MOD(CN83,Calculations!$C$118))+(1-Control!$C$7*Calculations!$C$87)*INDEX('Monthly Data'!R:R,Calculations!$C$116+MOD(CN83,Calculations!$C$118))</f>
        <v>3.1011313347584085E-2</v>
      </c>
      <c r="HE83" s="86">
        <f ca="1">Control!$C$7*Calculations!$C$82*INDEX('Monthly Data'!N:N,Calculations!$C$116+MOD(CO83,Calculations!$C$118))+Control!$C$7*Calculations!$C$83*INDEX('Monthly Data'!O:O,Calculations!$C$116+MOD(CO83,Calculations!$C$118))+Control!$C$7*Calculations!$C$84*INDEX('Monthly Data'!P:P,Calculations!$C$116+MOD(CO83,Calculations!$C$118))+Control!$C$7*Calculations!$C$85*INDEX('Monthly Data'!Q:Q,Calculations!$C$116+MOD(CO83,Calculations!$C$118))+(1-Control!$C$7*Calculations!$C$87)*INDEX('Monthly Data'!R:R,Calculations!$C$116+MOD(CO83,Calculations!$C$118))</f>
        <v>4.089189590407355E-3</v>
      </c>
      <c r="HF83" s="86">
        <f ca="1">Control!$C$7*Calculations!$C$82*INDEX('Monthly Data'!N:N,Calculations!$C$116+MOD(CP83,Calculations!$C$118))+Control!$C$7*Calculations!$C$83*INDEX('Monthly Data'!O:O,Calculations!$C$116+MOD(CP83,Calculations!$C$118))+Control!$C$7*Calculations!$C$84*INDEX('Monthly Data'!P:P,Calculations!$C$116+MOD(CP83,Calculations!$C$118))+Control!$C$7*Calculations!$C$85*INDEX('Monthly Data'!Q:Q,Calculations!$C$116+MOD(CP83,Calculations!$C$118))+(1-Control!$C$7*Calculations!$C$87)*INDEX('Monthly Data'!R:R,Calculations!$C$116+MOD(CP83,Calculations!$C$118))</f>
        <v>3.7118215575026904E-2</v>
      </c>
      <c r="HG83" s="86">
        <f ca="1">Control!$C$7*Calculations!$C$82*INDEX('Monthly Data'!N:N,Calculations!$C$116+MOD(CQ83,Calculations!$C$118))+Control!$C$7*Calculations!$C$83*INDEX('Monthly Data'!O:O,Calculations!$C$116+MOD(CQ83,Calculations!$C$118))+Control!$C$7*Calculations!$C$84*INDEX('Monthly Data'!P:P,Calculations!$C$116+MOD(CQ83,Calculations!$C$118))+Control!$C$7*Calculations!$C$85*INDEX('Monthly Data'!Q:Q,Calculations!$C$116+MOD(CQ83,Calculations!$C$118))+(1-Control!$C$7*Calculations!$C$87)*INDEX('Monthly Data'!R:R,Calculations!$C$116+MOD(CQ83,Calculations!$C$118))</f>
        <v>-3.299557342782896E-2</v>
      </c>
      <c r="HH83" s="86">
        <f ca="1">Control!$C$7*Calculations!$C$82*INDEX('Monthly Data'!N:N,Calculations!$C$116+MOD(CR83,Calculations!$C$118))+Control!$C$7*Calculations!$C$83*INDEX('Monthly Data'!O:O,Calculations!$C$116+MOD(CR83,Calculations!$C$118))+Control!$C$7*Calculations!$C$84*INDEX('Monthly Data'!P:P,Calculations!$C$116+MOD(CR83,Calculations!$C$118))+Control!$C$7*Calculations!$C$85*INDEX('Monthly Data'!Q:Q,Calculations!$C$116+MOD(CR83,Calculations!$C$118))+(1-Control!$C$7*Calculations!$C$87)*INDEX('Monthly Data'!R:R,Calculations!$C$116+MOD(CR83,Calculations!$C$118))</f>
        <v>-6.1115617667135171E-2</v>
      </c>
      <c r="HI83" s="86">
        <f ca="1">Control!$C$7*Calculations!$C$82*INDEX('Monthly Data'!N:N,Calculations!$C$116+MOD(CS83,Calculations!$C$118))+Control!$C$7*Calculations!$C$83*INDEX('Monthly Data'!O:O,Calculations!$C$116+MOD(CS83,Calculations!$C$118))+Control!$C$7*Calculations!$C$84*INDEX('Monthly Data'!P:P,Calculations!$C$116+MOD(CS83,Calculations!$C$118))+Control!$C$7*Calculations!$C$85*INDEX('Monthly Data'!Q:Q,Calculations!$C$116+MOD(CS83,Calculations!$C$118))+(1-Control!$C$7*Calculations!$C$87)*INDEX('Monthly Data'!R:R,Calculations!$C$116+MOD(CS83,Calculations!$C$118))</f>
        <v>5.1279584938936244E-2</v>
      </c>
      <c r="HJ83" s="86">
        <f ca="1">Control!$C$7*Calculations!$C$82*INDEX('Monthly Data'!N:N,Calculations!$C$116+MOD(CT83,Calculations!$C$118))+Control!$C$7*Calculations!$C$83*INDEX('Monthly Data'!O:O,Calculations!$C$116+MOD(CT83,Calculations!$C$118))+Control!$C$7*Calculations!$C$84*INDEX('Monthly Data'!P:P,Calculations!$C$116+MOD(CT83,Calculations!$C$118))+Control!$C$7*Calculations!$C$85*INDEX('Monthly Data'!Q:Q,Calculations!$C$116+MOD(CT83,Calculations!$C$118))+(1-Control!$C$7*Calculations!$C$87)*INDEX('Monthly Data'!R:R,Calculations!$C$116+MOD(CT83,Calculations!$C$118))</f>
        <v>-7.5539743260223157E-3</v>
      </c>
      <c r="HK83" s="86">
        <f ca="1">Control!$C$7*Calculations!$C$82*INDEX('Monthly Data'!N:N,Calculations!$C$116+MOD(CU83,Calculations!$C$118))+Control!$C$7*Calculations!$C$83*INDEX('Monthly Data'!O:O,Calculations!$C$116+MOD(CU83,Calculations!$C$118))+Control!$C$7*Calculations!$C$84*INDEX('Monthly Data'!P:P,Calculations!$C$116+MOD(CU83,Calculations!$C$118))+Control!$C$7*Calculations!$C$85*INDEX('Monthly Data'!Q:Q,Calculations!$C$116+MOD(CU83,Calculations!$C$118))+(1-Control!$C$7*Calculations!$C$87)*INDEX('Monthly Data'!R:R,Calculations!$C$116+MOD(CU83,Calculations!$C$118))</f>
        <v>-2.7490061308214487E-3</v>
      </c>
      <c r="HL83" s="86">
        <f ca="1">Control!$C$7*Calculations!$C$82*INDEX('Monthly Data'!N:N,Calculations!$C$116+MOD(CV83,Calculations!$C$118))+Control!$C$7*Calculations!$C$83*INDEX('Monthly Data'!O:O,Calculations!$C$116+MOD(CV83,Calculations!$C$118))+Control!$C$7*Calculations!$C$84*INDEX('Monthly Data'!P:P,Calculations!$C$116+MOD(CV83,Calculations!$C$118))+Control!$C$7*Calculations!$C$85*INDEX('Monthly Data'!Q:Q,Calculations!$C$116+MOD(CV83,Calculations!$C$118))+(1-Control!$C$7*Calculations!$C$87)*INDEX('Monthly Data'!R:R,Calculations!$C$116+MOD(CV83,Calculations!$C$118))</f>
        <v>1.7073665854433945E-2</v>
      </c>
      <c r="HM83" s="86">
        <f ca="1">Control!$C$7*Calculations!$C$82*INDEX('Monthly Data'!N:N,Calculations!$C$116+MOD(CW83,Calculations!$C$118))+Control!$C$7*Calculations!$C$83*INDEX('Monthly Data'!O:O,Calculations!$C$116+MOD(CW83,Calculations!$C$118))+Control!$C$7*Calculations!$C$84*INDEX('Monthly Data'!P:P,Calculations!$C$116+MOD(CW83,Calculations!$C$118))+Control!$C$7*Calculations!$C$85*INDEX('Monthly Data'!Q:Q,Calculations!$C$116+MOD(CW83,Calculations!$C$118))+(1-Control!$C$7*Calculations!$C$87)*INDEX('Monthly Data'!R:R,Calculations!$C$116+MOD(CW83,Calculations!$C$118))</f>
        <v>1.7484305259657981E-2</v>
      </c>
      <c r="HN83" s="86">
        <f ca="1">Control!$C$7*Calculations!$C$82*INDEX('Monthly Data'!N:N,Calculations!$C$116+MOD(CX83,Calculations!$C$118))+Control!$C$7*Calculations!$C$83*INDEX('Monthly Data'!O:O,Calculations!$C$116+MOD(CX83,Calculations!$C$118))+Control!$C$7*Calculations!$C$84*INDEX('Monthly Data'!P:P,Calculations!$C$116+MOD(CX83,Calculations!$C$118))+Control!$C$7*Calculations!$C$85*INDEX('Monthly Data'!Q:Q,Calculations!$C$116+MOD(CX83,Calculations!$C$118))+(1-Control!$C$7*Calculations!$C$87)*INDEX('Monthly Data'!R:R,Calculations!$C$116+MOD(CX83,Calculations!$C$118))</f>
        <v>1.7361594973213587E-2</v>
      </c>
      <c r="HO83" s="86">
        <f ca="1">Control!$C$7*Calculations!$C$82*INDEX('Monthly Data'!N:N,Calculations!$C$116+MOD(CY83,Calculations!$C$118))+Control!$C$7*Calculations!$C$83*INDEX('Monthly Data'!O:O,Calculations!$C$116+MOD(CY83,Calculations!$C$118))+Control!$C$7*Calculations!$C$84*INDEX('Monthly Data'!P:P,Calculations!$C$116+MOD(CY83,Calculations!$C$118))+Control!$C$7*Calculations!$C$85*INDEX('Monthly Data'!Q:Q,Calculations!$C$116+MOD(CY83,Calculations!$C$118))+(1-Control!$C$7*Calculations!$C$87)*INDEX('Monthly Data'!R:R,Calculations!$C$116+MOD(CY83,Calculations!$C$118))</f>
        <v>1.3891563624307685E-2</v>
      </c>
      <c r="HP83" s="86">
        <f ca="1">Control!$C$7*Calculations!$C$82*INDEX('Monthly Data'!N:N,Calculations!$C$116+MOD(CZ83,Calculations!$C$118))+Control!$C$7*Calculations!$C$83*INDEX('Monthly Data'!O:O,Calculations!$C$116+MOD(CZ83,Calculations!$C$118))+Control!$C$7*Calculations!$C$84*INDEX('Monthly Data'!P:P,Calculations!$C$116+MOD(CZ83,Calculations!$C$118))+Control!$C$7*Calculations!$C$85*INDEX('Monthly Data'!Q:Q,Calculations!$C$116+MOD(CZ83,Calculations!$C$118))+(1-Control!$C$7*Calculations!$C$87)*INDEX('Monthly Data'!R:R,Calculations!$C$116+MOD(CZ83,Calculations!$C$118))</f>
        <v>4.4327772793586687E-3</v>
      </c>
      <c r="HQ83" s="86">
        <f ca="1">Control!$C$7*Calculations!$C$82*INDEX('Monthly Data'!N:N,Calculations!$C$116+MOD(DA83,Calculations!$C$118))+Control!$C$7*Calculations!$C$83*INDEX('Monthly Data'!O:O,Calculations!$C$116+MOD(DA83,Calculations!$C$118))+Control!$C$7*Calculations!$C$84*INDEX('Monthly Data'!P:P,Calculations!$C$116+MOD(DA83,Calculations!$C$118))+Control!$C$7*Calculations!$C$85*INDEX('Monthly Data'!Q:Q,Calculations!$C$116+MOD(DA83,Calculations!$C$118))+(1-Control!$C$7*Calculations!$C$87)*INDEX('Monthly Data'!R:R,Calculations!$C$116+MOD(DA83,Calculations!$C$118))</f>
        <v>4.089189590407355E-3</v>
      </c>
      <c r="HR83" s="86">
        <f ca="1">Control!$C$7*Calculations!$C$82*INDEX('Monthly Data'!N:N,Calculations!$C$116+MOD(DB83,Calculations!$C$118))+Control!$C$7*Calculations!$C$83*INDEX('Monthly Data'!O:O,Calculations!$C$116+MOD(DB83,Calculations!$C$118))+Control!$C$7*Calculations!$C$84*INDEX('Monthly Data'!P:P,Calculations!$C$116+MOD(DB83,Calculations!$C$118))+Control!$C$7*Calculations!$C$85*INDEX('Monthly Data'!Q:Q,Calculations!$C$116+MOD(DB83,Calculations!$C$118))+(1-Control!$C$7*Calculations!$C$87)*INDEX('Monthly Data'!R:R,Calculations!$C$116+MOD(DB83,Calculations!$C$118))</f>
        <v>4.7768166384148329E-3</v>
      </c>
      <c r="HS83" s="86">
        <f ca="1">Control!$C$7*Calculations!$C$82*INDEX('Monthly Data'!N:N,Calculations!$C$116+MOD(DC83,Calculations!$C$118))+Control!$C$7*Calculations!$C$83*INDEX('Monthly Data'!O:O,Calculations!$C$116+MOD(DC83,Calculations!$C$118))+Control!$C$7*Calculations!$C$84*INDEX('Monthly Data'!P:P,Calculations!$C$116+MOD(DC83,Calculations!$C$118))+Control!$C$7*Calculations!$C$85*INDEX('Monthly Data'!Q:Q,Calculations!$C$116+MOD(DC83,Calculations!$C$118))+(1-Control!$C$7*Calculations!$C$87)*INDEX('Monthly Data'!R:R,Calculations!$C$116+MOD(DC83,Calculations!$C$118))</f>
        <v>1.3423979074716584E-2</v>
      </c>
      <c r="HT83" s="86">
        <f ca="1">Control!$C$7*Calculations!$C$82*INDEX('Monthly Data'!N:N,Calculations!$C$116+MOD(DD83,Calculations!$C$118))+Control!$C$7*Calculations!$C$83*INDEX('Monthly Data'!O:O,Calculations!$C$116+MOD(DD83,Calculations!$C$118))+Control!$C$7*Calculations!$C$84*INDEX('Monthly Data'!P:P,Calculations!$C$116+MOD(DD83,Calculations!$C$118))+Control!$C$7*Calculations!$C$85*INDEX('Monthly Data'!Q:Q,Calculations!$C$116+MOD(DD83,Calculations!$C$118))+(1-Control!$C$7*Calculations!$C$87)*INDEX('Monthly Data'!R:R,Calculations!$C$116+MOD(DD83,Calculations!$C$118))</f>
        <v>2.3206536303657571E-2</v>
      </c>
      <c r="HU83" s="86">
        <f ca="1">Control!$C$7*Calculations!$C$82*INDEX('Monthly Data'!N:N,Calculations!$C$116+MOD(DE83,Calculations!$C$118))+Control!$C$7*Calculations!$C$83*INDEX('Monthly Data'!O:O,Calculations!$C$116+MOD(DE83,Calculations!$C$118))+Control!$C$7*Calculations!$C$84*INDEX('Monthly Data'!P:P,Calculations!$C$116+MOD(DE83,Calculations!$C$118))+Control!$C$7*Calculations!$C$85*INDEX('Monthly Data'!Q:Q,Calculations!$C$116+MOD(DE83,Calculations!$C$118))+(1-Control!$C$7*Calculations!$C$87)*INDEX('Monthly Data'!R:R,Calculations!$C$116+MOD(DE83,Calculations!$C$118))</f>
        <v>1.5216630695380906E-2</v>
      </c>
      <c r="HV83" s="86">
        <f ca="1">Control!$C$7*Calculations!$C$82*INDEX('Monthly Data'!N:N,Calculations!$C$116+MOD(DF83,Calculations!$C$118))+Control!$C$7*Calculations!$C$83*INDEX('Monthly Data'!O:O,Calculations!$C$116+MOD(DF83,Calculations!$C$118))+Control!$C$7*Calculations!$C$84*INDEX('Monthly Data'!P:P,Calculations!$C$116+MOD(DF83,Calculations!$C$118))+Control!$C$7*Calculations!$C$85*INDEX('Monthly Data'!Q:Q,Calculations!$C$116+MOD(DF83,Calculations!$C$118))+(1-Control!$C$7*Calculations!$C$87)*INDEX('Monthly Data'!R:R,Calculations!$C$116+MOD(DF83,Calculations!$C$118))</f>
        <v>1.1809891087585166E-2</v>
      </c>
      <c r="HW83" s="86">
        <f ca="1">Control!$C$7*Calculations!$C$82*INDEX('Monthly Data'!N:N,Calculations!$C$116+MOD(DG83,Calculations!$C$118))+Control!$C$7*Calculations!$C$83*INDEX('Monthly Data'!O:O,Calculations!$C$116+MOD(DG83,Calculations!$C$118))+Control!$C$7*Calculations!$C$84*INDEX('Monthly Data'!P:P,Calculations!$C$116+MOD(DG83,Calculations!$C$118))+Control!$C$7*Calculations!$C$85*INDEX('Monthly Data'!Q:Q,Calculations!$C$116+MOD(DG83,Calculations!$C$118))+(1-Control!$C$7*Calculations!$C$87)*INDEX('Monthly Data'!R:R,Calculations!$C$116+MOD(DG83,Calculations!$C$118))</f>
        <v>7.3538285850108537E-3</v>
      </c>
      <c r="HX83" s="86">
        <f ca="1">Control!$C$7*Calculations!$C$82*INDEX('Monthly Data'!N:N,Calculations!$C$116+MOD(DH83,Calculations!$C$118))+Control!$C$7*Calculations!$C$83*INDEX('Monthly Data'!O:O,Calculations!$C$116+MOD(DH83,Calculations!$C$118))+Control!$C$7*Calculations!$C$84*INDEX('Monthly Data'!P:P,Calculations!$C$116+MOD(DH83,Calculations!$C$118))+Control!$C$7*Calculations!$C$85*INDEX('Monthly Data'!Q:Q,Calculations!$C$116+MOD(DH83,Calculations!$C$118))+(1-Control!$C$7*Calculations!$C$87)*INDEX('Monthly Data'!R:R,Calculations!$C$116+MOD(DH83,Calculations!$C$118))</f>
        <v>9.9793409618087695E-3</v>
      </c>
      <c r="HY83" s="86">
        <f ca="1">Control!$C$7*Calculations!$C$82*INDEX('Monthly Data'!N:N,Calculations!$C$116+MOD(DI83,Calculations!$C$118))+Control!$C$7*Calculations!$C$83*INDEX('Monthly Data'!O:O,Calculations!$C$116+MOD(DI83,Calculations!$C$118))+Control!$C$7*Calculations!$C$84*INDEX('Monthly Data'!P:P,Calculations!$C$116+MOD(DI83,Calculations!$C$118))+Control!$C$7*Calculations!$C$85*INDEX('Monthly Data'!Q:Q,Calculations!$C$116+MOD(DI83,Calculations!$C$118))+(1-Control!$C$7*Calculations!$C$87)*INDEX('Monthly Data'!R:R,Calculations!$C$116+MOD(DI83,Calculations!$C$118))</f>
        <v>1.7831091590102856E-2</v>
      </c>
      <c r="HZ83" s="86">
        <f ca="1">Control!$C$7*Calculations!$C$82*INDEX('Monthly Data'!N:N,Calculations!$C$116+MOD(DJ83,Calculations!$C$118))+Control!$C$7*Calculations!$C$83*INDEX('Monthly Data'!O:O,Calculations!$C$116+MOD(DJ83,Calculations!$C$118))+Control!$C$7*Calculations!$C$84*INDEX('Monthly Data'!P:P,Calculations!$C$116+MOD(DJ83,Calculations!$C$118))+Control!$C$7*Calculations!$C$85*INDEX('Monthly Data'!Q:Q,Calculations!$C$116+MOD(DJ83,Calculations!$C$118))+(1-Control!$C$7*Calculations!$C$87)*INDEX('Monthly Data'!R:R,Calculations!$C$116+MOD(DJ83,Calculations!$C$118))</f>
        <v>1.7831091590102856E-2</v>
      </c>
      <c r="IA83" s="86">
        <f ca="1">Control!$C$7*Calculations!$C$82*INDEX('Monthly Data'!N:N,Calculations!$C$116+MOD(DK83,Calculations!$C$118))+Control!$C$7*Calculations!$C$83*INDEX('Monthly Data'!O:O,Calculations!$C$116+MOD(DK83,Calculations!$C$118))+Control!$C$7*Calculations!$C$84*INDEX('Monthly Data'!P:P,Calculations!$C$116+MOD(DK83,Calculations!$C$118))+Control!$C$7*Calculations!$C$85*INDEX('Monthly Data'!Q:Q,Calculations!$C$116+MOD(DK83,Calculations!$C$118))+(1-Control!$C$7*Calculations!$C$87)*INDEX('Monthly Data'!R:R,Calculations!$C$116+MOD(DK83,Calculations!$C$118))</f>
        <v>2.4470405846852006E-3</v>
      </c>
      <c r="IB83" s="86">
        <f ca="1">Control!$C$7*Calculations!$C$82*INDEX('Monthly Data'!N:N,Calculations!$C$116+MOD(DL83,Calculations!$C$118))+Control!$C$7*Calculations!$C$83*INDEX('Monthly Data'!O:O,Calculations!$C$116+MOD(DL83,Calculations!$C$118))+Control!$C$7*Calculations!$C$84*INDEX('Monthly Data'!P:P,Calculations!$C$116+MOD(DL83,Calculations!$C$118))+Control!$C$7*Calculations!$C$85*INDEX('Monthly Data'!Q:Q,Calculations!$C$116+MOD(DL83,Calculations!$C$118))+(1-Control!$C$7*Calculations!$C$87)*INDEX('Monthly Data'!R:R,Calculations!$C$116+MOD(DL83,Calculations!$C$118))</f>
        <v>1.2722494017511032E-2</v>
      </c>
      <c r="IC83" s="86">
        <f ca="1">Control!$C$7*Calculations!$C$82*INDEX('Monthly Data'!N:N,Calculations!$C$116+MOD(DM83,Calculations!$C$118))+Control!$C$7*Calculations!$C$83*INDEX('Monthly Data'!O:O,Calculations!$C$116+MOD(DM83,Calculations!$C$118))+Control!$C$7*Calculations!$C$84*INDEX('Monthly Data'!P:P,Calculations!$C$116+MOD(DM83,Calculations!$C$118))+Control!$C$7*Calculations!$C$85*INDEX('Monthly Data'!Q:Q,Calculations!$C$116+MOD(DM83,Calculations!$C$118))+(1-Control!$C$7*Calculations!$C$87)*INDEX('Monthly Data'!R:R,Calculations!$C$116+MOD(DM83,Calculations!$C$118))</f>
        <v>2.4722579420195831E-2</v>
      </c>
      <c r="ID83" s="86">
        <f ca="1">Control!$C$7*Calculations!$C$82*INDEX('Monthly Data'!N:N,Calculations!$C$116+MOD(DN83,Calculations!$C$118))+Control!$C$7*Calculations!$C$83*INDEX('Monthly Data'!O:O,Calculations!$C$116+MOD(DN83,Calculations!$C$118))+Control!$C$7*Calculations!$C$84*INDEX('Monthly Data'!P:P,Calculations!$C$116+MOD(DN83,Calculations!$C$118))+Control!$C$7*Calculations!$C$85*INDEX('Monthly Data'!Q:Q,Calculations!$C$116+MOD(DN83,Calculations!$C$118))+(1-Control!$C$7*Calculations!$C$87)*INDEX('Monthly Data'!R:R,Calculations!$C$116+MOD(DN83,Calculations!$C$118))</f>
        <v>7.5897487599915015E-3</v>
      </c>
      <c r="IE83" s="86">
        <f ca="1">Control!$C$7*Calculations!$C$82*INDEX('Monthly Data'!N:N,Calculations!$C$116+MOD(DO83,Calculations!$C$118))+Control!$C$7*Calculations!$C$83*INDEX('Monthly Data'!O:O,Calculations!$C$116+MOD(DO83,Calculations!$C$118))+Control!$C$7*Calculations!$C$84*INDEX('Monthly Data'!P:P,Calculations!$C$116+MOD(DO83,Calculations!$C$118))+Control!$C$7*Calculations!$C$85*INDEX('Monthly Data'!Q:Q,Calculations!$C$116+MOD(DO83,Calculations!$C$118))+(1-Control!$C$7*Calculations!$C$87)*INDEX('Monthly Data'!R:R,Calculations!$C$116+MOD(DO83,Calculations!$C$118))</f>
        <v>2.4842166689046628E-2</v>
      </c>
      <c r="IF83" s="86">
        <f ca="1">Control!$C$7*Calculations!$C$82*INDEX('Monthly Data'!N:N,Calculations!$C$116+MOD(DP83,Calculations!$C$118))+Control!$C$7*Calculations!$C$83*INDEX('Monthly Data'!O:O,Calculations!$C$116+MOD(DP83,Calculations!$C$118))+Control!$C$7*Calculations!$C$84*INDEX('Monthly Data'!P:P,Calculations!$C$116+MOD(DP83,Calculations!$C$118))+Control!$C$7*Calculations!$C$85*INDEX('Monthly Data'!Q:Q,Calculations!$C$116+MOD(DP83,Calculations!$C$118))+(1-Control!$C$7*Calculations!$C$87)*INDEX('Monthly Data'!R:R,Calculations!$C$116+MOD(DP83,Calculations!$C$118))</f>
        <v>-1.1360801645249321E-2</v>
      </c>
      <c r="IG83" s="88">
        <f ca="1">Control!$C$8*(1+DQ83)*(1+DR83)*(1+DS83)*(1+DT83)*(1+DU83)*(1+DV83)*(1+DW83)*(1+DX83)*(1+DY83)*(1+DZ83)*(1+EA83)*(1+EB83)*(1+EC83)*(1+ED83)*(1+EE83)*(1+EF83)*(1+EG83)*(1+EH83)*(1+EI83)*(1+EJ83)*(1+EK83)*(1+EL83)*(1+EM83)*(1+EN83)*(1+EO83)*(1+EP83)*(1+EQ83)*(1+ER83)*(1+ES83)*(1+ET83)*(1+EU83)*(1+EV83)*(1+EW83)*(1+EX83)*(1+EY83)*(1+EZ83)*(1+FA83)*(1+FB83)*(1+FC83)*(1+FD83)*(1+FE83)*(1+FF83)*(1+FG83)*(1+FH83)*(1+FI83)*(1+FJ83)*(1+FK83)*(1+FL83)*(1+FM83)*(1+FN83)*(1+FO83)*(1+FP83)*(1+FQ83)*(1+FR83)*(1+FS83)*(1+FT83)*(1+FU83)*(1+FV83)*(1+FW83)*(1+FX83)*(1+FY83)*(1+FZ83)*(1+GA83)*(1+GB83)*(1+GC83)*(1+GD83)*(1+GE83)*(1+GF83)*(1+GG83)*(1+GH83)*(1+GI83)*(1+GJ83)*(1+GK83)*(1+GL83)*(1+GM83)*(1+GN83)*(1+GO83)*(1+GP83)*(1+GQ83)*(1+GR83)*(1+GS83)*(1+GT83)*(1+GU83)*(1+GV83)*(1+GW83)*(1+GX83)*(1+GY83)*(1+GZ83)*(1+HA83)*(1+HB83)*(1+HC83)*(1+HD83)*(1+HE83)*(1+HF83)*(1+HG83)*(1+HH83)*(1+HI83)*(1+HJ83)*(1+HK83)*(1+HL83)*(1+HM83)*(1+HN83)*(1+HO83)*(1+HP83)*(1+HQ83)*(1+HR83)*(1+HS83)*(1+HT83)*(1+HU83)*(1+HV83)*(1+HW83)*(1+HX83)*(1+HY83)*(1+HZ83)*(1+IA83)*(1+IB83)*(1+IC83)*(1+ID83)*(1+IE83)*(1+IF83)</f>
        <v>101290.85795900146</v>
      </c>
    </row>
    <row r="84" spans="1:241" x14ac:dyDescent="0.25">
      <c r="A84">
        <v>70</v>
      </c>
      <c r="B84">
        <v>91</v>
      </c>
      <c r="C84">
        <v>29</v>
      </c>
      <c r="D84">
        <v>52</v>
      </c>
      <c r="E84">
        <v>44</v>
      </c>
      <c r="F84">
        <v>114</v>
      </c>
      <c r="G84">
        <v>86</v>
      </c>
      <c r="H84">
        <v>4</v>
      </c>
      <c r="I84">
        <v>36</v>
      </c>
      <c r="J84">
        <v>10</v>
      </c>
      <c r="K84">
        <v>86</v>
      </c>
      <c r="L84">
        <v>106</v>
      </c>
      <c r="M84">
        <v>83</v>
      </c>
      <c r="N84">
        <v>117</v>
      </c>
      <c r="O84">
        <v>22</v>
      </c>
      <c r="P84">
        <v>54</v>
      </c>
      <c r="Q84">
        <v>49</v>
      </c>
      <c r="R84">
        <v>84</v>
      </c>
      <c r="S84">
        <v>99</v>
      </c>
      <c r="T84">
        <v>113</v>
      </c>
      <c r="U84">
        <v>3</v>
      </c>
      <c r="V84">
        <v>53</v>
      </c>
      <c r="W84">
        <v>26</v>
      </c>
      <c r="X84">
        <v>32</v>
      </c>
      <c r="Y84">
        <v>0</v>
      </c>
      <c r="Z84">
        <v>15</v>
      </c>
      <c r="AA84">
        <v>78</v>
      </c>
      <c r="AB84">
        <v>53</v>
      </c>
      <c r="AC84">
        <v>28</v>
      </c>
      <c r="AD84">
        <v>24</v>
      </c>
      <c r="AE84">
        <v>82</v>
      </c>
      <c r="AF84">
        <v>15</v>
      </c>
      <c r="AG84">
        <v>58</v>
      </c>
      <c r="AH84">
        <v>113</v>
      </c>
      <c r="AI84">
        <v>25</v>
      </c>
      <c r="AJ84">
        <v>66</v>
      </c>
      <c r="AK84">
        <v>0</v>
      </c>
      <c r="AL84">
        <v>60</v>
      </c>
      <c r="AM84">
        <v>118</v>
      </c>
      <c r="AN84">
        <v>85</v>
      </c>
      <c r="AO84">
        <v>67</v>
      </c>
      <c r="AP84">
        <v>17</v>
      </c>
      <c r="AQ84">
        <v>117</v>
      </c>
      <c r="AR84">
        <v>49</v>
      </c>
      <c r="AS84">
        <v>79</v>
      </c>
      <c r="AT84">
        <v>73</v>
      </c>
      <c r="AU84">
        <v>18</v>
      </c>
      <c r="AV84">
        <v>40</v>
      </c>
      <c r="AW84">
        <v>91</v>
      </c>
      <c r="AX84">
        <v>77</v>
      </c>
      <c r="AY84">
        <v>103</v>
      </c>
      <c r="AZ84">
        <v>94</v>
      </c>
      <c r="BA84">
        <v>61</v>
      </c>
      <c r="BB84">
        <v>80</v>
      </c>
      <c r="BC84">
        <v>109</v>
      </c>
      <c r="BD84">
        <v>112</v>
      </c>
      <c r="BE84">
        <v>114</v>
      </c>
      <c r="BF84">
        <v>83</v>
      </c>
      <c r="BG84">
        <v>3</v>
      </c>
      <c r="BH84">
        <v>1</v>
      </c>
      <c r="BI84">
        <v>44</v>
      </c>
      <c r="BJ84">
        <v>37</v>
      </c>
      <c r="BK84">
        <v>62</v>
      </c>
      <c r="BL84">
        <v>62</v>
      </c>
      <c r="BM84">
        <v>21</v>
      </c>
      <c r="BN84">
        <v>111</v>
      </c>
      <c r="BO84">
        <v>24</v>
      </c>
      <c r="BP84">
        <v>96</v>
      </c>
      <c r="BQ84">
        <v>59</v>
      </c>
      <c r="BR84">
        <v>7</v>
      </c>
      <c r="BS84">
        <v>116</v>
      </c>
      <c r="BT84">
        <v>57</v>
      </c>
      <c r="BU84">
        <v>96</v>
      </c>
      <c r="BV84">
        <v>78</v>
      </c>
      <c r="BW84">
        <v>27</v>
      </c>
      <c r="BX84">
        <v>31</v>
      </c>
      <c r="BY84">
        <v>96</v>
      </c>
      <c r="BZ84">
        <v>100</v>
      </c>
      <c r="CA84">
        <v>45</v>
      </c>
      <c r="CB84">
        <v>37</v>
      </c>
      <c r="CC84">
        <v>58</v>
      </c>
      <c r="CD84">
        <v>42</v>
      </c>
      <c r="CE84">
        <v>28</v>
      </c>
      <c r="CF84">
        <v>95</v>
      </c>
      <c r="CG84">
        <v>20</v>
      </c>
      <c r="CH84">
        <v>111</v>
      </c>
      <c r="CI84">
        <v>22</v>
      </c>
      <c r="CJ84">
        <v>39</v>
      </c>
      <c r="CK84">
        <v>1</v>
      </c>
      <c r="CL84">
        <v>106</v>
      </c>
      <c r="CM84">
        <v>0</v>
      </c>
      <c r="CN84">
        <v>12</v>
      </c>
      <c r="CO84">
        <v>27</v>
      </c>
      <c r="CP84">
        <v>5</v>
      </c>
      <c r="CQ84">
        <v>54</v>
      </c>
      <c r="CR84">
        <v>65</v>
      </c>
      <c r="CS84">
        <v>25</v>
      </c>
      <c r="CT84">
        <v>7</v>
      </c>
      <c r="CU84">
        <v>5</v>
      </c>
      <c r="CV84">
        <v>58</v>
      </c>
      <c r="CW84">
        <v>98</v>
      </c>
      <c r="CX84">
        <v>19</v>
      </c>
      <c r="CY84">
        <v>67</v>
      </c>
      <c r="CZ84">
        <v>61</v>
      </c>
      <c r="DA84">
        <v>29</v>
      </c>
      <c r="DB84">
        <v>97</v>
      </c>
      <c r="DC84">
        <v>89</v>
      </c>
      <c r="DD84">
        <v>61</v>
      </c>
      <c r="DE84">
        <v>49</v>
      </c>
      <c r="DF84">
        <v>95</v>
      </c>
      <c r="DG84">
        <v>51</v>
      </c>
      <c r="DH84">
        <v>72</v>
      </c>
      <c r="DI84">
        <v>11</v>
      </c>
      <c r="DJ84">
        <v>73</v>
      </c>
      <c r="DK84">
        <v>42</v>
      </c>
      <c r="DL84">
        <v>98</v>
      </c>
      <c r="DM84">
        <v>78</v>
      </c>
      <c r="DN84">
        <v>104</v>
      </c>
      <c r="DO84">
        <v>97</v>
      </c>
      <c r="DP84">
        <v>82</v>
      </c>
      <c r="DQ84" s="86">
        <f ca="1">Control!$C$7*Calculations!$C$82*INDEX('Monthly Data'!N:N,Calculations!$C$116+MOD(A84,Calculations!$C$118))+Control!$C$7*Calculations!$C$83*INDEX('Monthly Data'!O:O,Calculations!$C$116+MOD(A84,Calculations!$C$118))+Control!$C$7*Calculations!$C$84*INDEX('Monthly Data'!P:P,Calculations!$C$116+MOD(A84,Calculations!$C$118))+Control!$C$7*Calculations!$C$85*INDEX('Monthly Data'!Q:Q,Calculations!$C$116+MOD(A84,Calculations!$C$118))+(1-Control!$C$7*Calculations!$C$87)*INDEX('Monthly Data'!R:R,Calculations!$C$116+MOD(A84,Calculations!$C$118))</f>
        <v>3.8809817903524786E-2</v>
      </c>
      <c r="DR84" s="86">
        <f ca="1">Control!$C$7*Calculations!$C$82*INDEX('Monthly Data'!N:N,Calculations!$C$116+MOD(B84,Calculations!$C$118))+Control!$C$7*Calculations!$C$83*INDEX('Monthly Data'!O:O,Calculations!$C$116+MOD(B84,Calculations!$C$118))+Control!$C$7*Calculations!$C$84*INDEX('Monthly Data'!P:P,Calculations!$C$116+MOD(B84,Calculations!$C$118))+Control!$C$7*Calculations!$C$85*INDEX('Monthly Data'!Q:Q,Calculations!$C$116+MOD(B84,Calculations!$C$118))+(1-Control!$C$7*Calculations!$C$87)*INDEX('Monthly Data'!R:R,Calculations!$C$116+MOD(B84,Calculations!$C$118))</f>
        <v>-1.6546126717384396E-2</v>
      </c>
      <c r="DS84" s="86">
        <f ca="1">Control!$C$7*Calculations!$C$82*INDEX('Monthly Data'!N:N,Calculations!$C$116+MOD(C84,Calculations!$C$118))+Control!$C$7*Calculations!$C$83*INDEX('Monthly Data'!O:O,Calculations!$C$116+MOD(C84,Calculations!$C$118))+Control!$C$7*Calculations!$C$84*INDEX('Monthly Data'!P:P,Calculations!$C$116+MOD(C84,Calculations!$C$118))+Control!$C$7*Calculations!$C$85*INDEX('Monthly Data'!Q:Q,Calculations!$C$116+MOD(C84,Calculations!$C$118))+(1-Control!$C$7*Calculations!$C$87)*INDEX('Monthly Data'!R:R,Calculations!$C$116+MOD(C84,Calculations!$C$118))</f>
        <v>1.5115046179922851E-2</v>
      </c>
      <c r="DT84" s="86">
        <f ca="1">Control!$C$7*Calculations!$C$82*INDEX('Monthly Data'!N:N,Calculations!$C$116+MOD(D84,Calculations!$C$118))+Control!$C$7*Calculations!$C$83*INDEX('Monthly Data'!O:O,Calculations!$C$116+MOD(D84,Calculations!$C$118))+Control!$C$7*Calculations!$C$84*INDEX('Monthly Data'!P:P,Calculations!$C$116+MOD(D84,Calculations!$C$118))+Control!$C$7*Calculations!$C$85*INDEX('Monthly Data'!Q:Q,Calculations!$C$116+MOD(D84,Calculations!$C$118))+(1-Control!$C$7*Calculations!$C$87)*INDEX('Monthly Data'!R:R,Calculations!$C$116+MOD(D84,Calculations!$C$118))</f>
        <v>-3.8875517825435772E-3</v>
      </c>
      <c r="DU84" s="86">
        <f ca="1">Control!$C$7*Calculations!$C$82*INDEX('Monthly Data'!N:N,Calculations!$C$116+MOD(E84,Calculations!$C$118))+Control!$C$7*Calculations!$C$83*INDEX('Monthly Data'!O:O,Calculations!$C$116+MOD(E84,Calculations!$C$118))+Control!$C$7*Calculations!$C$84*INDEX('Monthly Data'!P:P,Calculations!$C$116+MOD(E84,Calculations!$C$118))+Control!$C$7*Calculations!$C$85*INDEX('Monthly Data'!Q:Q,Calculations!$C$116+MOD(E84,Calculations!$C$118))+(1-Control!$C$7*Calculations!$C$87)*INDEX('Monthly Data'!R:R,Calculations!$C$116+MOD(E84,Calculations!$C$118))</f>
        <v>2.377894462657602E-2</v>
      </c>
      <c r="DV84" s="86">
        <f ca="1">Control!$C$7*Calculations!$C$82*INDEX('Monthly Data'!N:N,Calculations!$C$116+MOD(F84,Calculations!$C$118))+Control!$C$7*Calculations!$C$83*INDEX('Monthly Data'!O:O,Calculations!$C$116+MOD(F84,Calculations!$C$118))+Control!$C$7*Calculations!$C$84*INDEX('Monthly Data'!P:P,Calculations!$C$116+MOD(F84,Calculations!$C$118))+Control!$C$7*Calculations!$C$85*INDEX('Monthly Data'!Q:Q,Calculations!$C$116+MOD(F84,Calculations!$C$118))+(1-Control!$C$7*Calculations!$C$87)*INDEX('Monthly Data'!R:R,Calculations!$C$116+MOD(F84,Calculations!$C$118))</f>
        <v>-2.5419860972892394E-2</v>
      </c>
      <c r="DW84" s="86">
        <f ca="1">Control!$C$7*Calculations!$C$82*INDEX('Monthly Data'!N:N,Calculations!$C$116+MOD(G84,Calculations!$C$118))+Control!$C$7*Calculations!$C$83*INDEX('Monthly Data'!O:O,Calculations!$C$116+MOD(G84,Calculations!$C$118))+Control!$C$7*Calculations!$C$84*INDEX('Monthly Data'!P:P,Calculations!$C$116+MOD(G84,Calculations!$C$118))+Control!$C$7*Calculations!$C$85*INDEX('Monthly Data'!Q:Q,Calculations!$C$116+MOD(G84,Calculations!$C$118))+(1-Control!$C$7*Calculations!$C$87)*INDEX('Monthly Data'!R:R,Calculations!$C$116+MOD(G84,Calculations!$C$118))</f>
        <v>4.5735623984309991E-2</v>
      </c>
      <c r="DX84" s="86">
        <f ca="1">Control!$C$7*Calculations!$C$82*INDEX('Monthly Data'!N:N,Calculations!$C$116+MOD(H84,Calculations!$C$118))+Control!$C$7*Calculations!$C$83*INDEX('Monthly Data'!O:O,Calculations!$C$116+MOD(H84,Calculations!$C$118))+Control!$C$7*Calculations!$C$84*INDEX('Monthly Data'!P:P,Calculations!$C$116+MOD(H84,Calculations!$C$118))+Control!$C$7*Calculations!$C$85*INDEX('Monthly Data'!Q:Q,Calculations!$C$116+MOD(H84,Calculations!$C$118))+(1-Control!$C$7*Calculations!$C$87)*INDEX('Monthly Data'!R:R,Calculations!$C$116+MOD(H84,Calculations!$C$118))</f>
        <v>1.3423979074716584E-2</v>
      </c>
      <c r="DY84" s="86">
        <f ca="1">Control!$C$7*Calculations!$C$82*INDEX('Monthly Data'!N:N,Calculations!$C$116+MOD(I84,Calculations!$C$118))+Control!$C$7*Calculations!$C$83*INDEX('Monthly Data'!O:O,Calculations!$C$116+MOD(I84,Calculations!$C$118))+Control!$C$7*Calculations!$C$84*INDEX('Monthly Data'!P:P,Calculations!$C$116+MOD(I84,Calculations!$C$118))+Control!$C$7*Calculations!$C$85*INDEX('Monthly Data'!Q:Q,Calculations!$C$116+MOD(I84,Calculations!$C$118))+(1-Control!$C$7*Calculations!$C$87)*INDEX('Monthly Data'!R:R,Calculations!$C$116+MOD(I84,Calculations!$C$118))</f>
        <v>1.1106855739851785E-2</v>
      </c>
      <c r="DZ84" s="86">
        <f ca="1">Control!$C$7*Calculations!$C$82*INDEX('Monthly Data'!N:N,Calculations!$C$116+MOD(J84,Calculations!$C$118))+Control!$C$7*Calculations!$C$83*INDEX('Monthly Data'!O:O,Calculations!$C$116+MOD(J84,Calculations!$C$118))+Control!$C$7*Calculations!$C$84*INDEX('Monthly Data'!P:P,Calculations!$C$116+MOD(J84,Calculations!$C$118))+Control!$C$7*Calculations!$C$85*INDEX('Monthly Data'!Q:Q,Calculations!$C$116+MOD(J84,Calculations!$C$118))+(1-Control!$C$7*Calculations!$C$87)*INDEX('Monthly Data'!R:R,Calculations!$C$116+MOD(J84,Calculations!$C$118))</f>
        <v>1.1702576456120543E-2</v>
      </c>
      <c r="EA84" s="86">
        <f ca="1">Control!$C$7*Calculations!$C$82*INDEX('Monthly Data'!N:N,Calculations!$C$116+MOD(K84,Calculations!$C$118))+Control!$C$7*Calculations!$C$83*INDEX('Monthly Data'!O:O,Calculations!$C$116+MOD(K84,Calculations!$C$118))+Control!$C$7*Calculations!$C$84*INDEX('Monthly Data'!P:P,Calculations!$C$116+MOD(K84,Calculations!$C$118))+Control!$C$7*Calculations!$C$85*INDEX('Monthly Data'!Q:Q,Calculations!$C$116+MOD(K84,Calculations!$C$118))+(1-Control!$C$7*Calculations!$C$87)*INDEX('Monthly Data'!R:R,Calculations!$C$116+MOD(K84,Calculations!$C$118))</f>
        <v>4.5735623984309991E-2</v>
      </c>
      <c r="EB84" s="86">
        <f ca="1">Control!$C$7*Calculations!$C$82*INDEX('Monthly Data'!N:N,Calculations!$C$116+MOD(L84,Calculations!$C$118))+Control!$C$7*Calculations!$C$83*INDEX('Monthly Data'!O:O,Calculations!$C$116+MOD(L84,Calculations!$C$118))+Control!$C$7*Calculations!$C$84*INDEX('Monthly Data'!P:P,Calculations!$C$116+MOD(L84,Calculations!$C$118))+Control!$C$7*Calculations!$C$85*INDEX('Monthly Data'!Q:Q,Calculations!$C$116+MOD(L84,Calculations!$C$118))+(1-Control!$C$7*Calculations!$C$87)*INDEX('Monthly Data'!R:R,Calculations!$C$116+MOD(L84,Calculations!$C$118))</f>
        <v>6.6954569943530936E-3</v>
      </c>
      <c r="EC84" s="86">
        <f ca="1">Control!$C$7*Calculations!$C$82*INDEX('Monthly Data'!N:N,Calculations!$C$116+MOD(M84,Calculations!$C$118))+Control!$C$7*Calculations!$C$83*INDEX('Monthly Data'!O:O,Calculations!$C$116+MOD(M84,Calculations!$C$118))+Control!$C$7*Calculations!$C$84*INDEX('Monthly Data'!P:P,Calculations!$C$116+MOD(M84,Calculations!$C$118))+Control!$C$7*Calculations!$C$85*INDEX('Monthly Data'!Q:Q,Calculations!$C$116+MOD(M84,Calculations!$C$118))+(1-Control!$C$7*Calculations!$C$87)*INDEX('Monthly Data'!R:R,Calculations!$C$116+MOD(M84,Calculations!$C$118))</f>
        <v>-7.8872955230675015E-3</v>
      </c>
      <c r="ED84" s="86">
        <f ca="1">Control!$C$7*Calculations!$C$82*INDEX('Monthly Data'!N:N,Calculations!$C$116+MOD(N84,Calculations!$C$118))+Control!$C$7*Calculations!$C$83*INDEX('Monthly Data'!O:O,Calculations!$C$116+MOD(N84,Calculations!$C$118))+Control!$C$7*Calculations!$C$84*INDEX('Monthly Data'!P:P,Calculations!$C$116+MOD(N84,Calculations!$C$118))+Control!$C$7*Calculations!$C$85*INDEX('Monthly Data'!Q:Q,Calculations!$C$116+MOD(N84,Calculations!$C$118))+(1-Control!$C$7*Calculations!$C$87)*INDEX('Monthly Data'!R:R,Calculations!$C$116+MOD(N84,Calculations!$C$118))</f>
        <v>-7.3651264633385334E-4</v>
      </c>
      <c r="EE84" s="86">
        <f ca="1">Control!$C$7*Calculations!$C$82*INDEX('Monthly Data'!N:N,Calculations!$C$116+MOD(O84,Calculations!$C$118))+Control!$C$7*Calculations!$C$83*INDEX('Monthly Data'!O:O,Calculations!$C$116+MOD(O84,Calculations!$C$118))+Control!$C$7*Calculations!$C$84*INDEX('Monthly Data'!P:P,Calculations!$C$116+MOD(O84,Calculations!$C$118))+Control!$C$7*Calculations!$C$85*INDEX('Monthly Data'!Q:Q,Calculations!$C$116+MOD(O84,Calculations!$C$118))+(1-Control!$C$7*Calculations!$C$87)*INDEX('Monthly Data'!R:R,Calculations!$C$116+MOD(O84,Calculations!$C$118))</f>
        <v>1.50127906355989E-2</v>
      </c>
      <c r="EF84" s="86">
        <f ca="1">Control!$C$7*Calculations!$C$82*INDEX('Monthly Data'!N:N,Calculations!$C$116+MOD(P84,Calculations!$C$118))+Control!$C$7*Calculations!$C$83*INDEX('Monthly Data'!O:O,Calculations!$C$116+MOD(P84,Calculations!$C$118))+Control!$C$7*Calculations!$C$84*INDEX('Monthly Data'!P:P,Calculations!$C$116+MOD(P84,Calculations!$C$118))+Control!$C$7*Calculations!$C$85*INDEX('Monthly Data'!Q:Q,Calculations!$C$116+MOD(P84,Calculations!$C$118))+(1-Control!$C$7*Calculations!$C$87)*INDEX('Monthly Data'!R:R,Calculations!$C$116+MOD(P84,Calculations!$C$118))</f>
        <v>1.7484305259657981E-2</v>
      </c>
      <c r="EG84" s="86">
        <f ca="1">Control!$C$7*Calculations!$C$82*INDEX('Monthly Data'!N:N,Calculations!$C$116+MOD(Q84,Calculations!$C$118))+Control!$C$7*Calculations!$C$83*INDEX('Monthly Data'!O:O,Calculations!$C$116+MOD(Q84,Calculations!$C$118))+Control!$C$7*Calculations!$C$84*INDEX('Monthly Data'!P:P,Calculations!$C$116+MOD(Q84,Calculations!$C$118))+Control!$C$7*Calculations!$C$85*INDEX('Monthly Data'!Q:Q,Calculations!$C$116+MOD(Q84,Calculations!$C$118))+(1-Control!$C$7*Calculations!$C$87)*INDEX('Monthly Data'!R:R,Calculations!$C$116+MOD(Q84,Calculations!$C$118))</f>
        <v>-1.4213734788548189E-2</v>
      </c>
      <c r="EH84" s="86">
        <f ca="1">Control!$C$7*Calculations!$C$82*INDEX('Monthly Data'!N:N,Calculations!$C$116+MOD(R84,Calculations!$C$118))+Control!$C$7*Calculations!$C$83*INDEX('Monthly Data'!O:O,Calculations!$C$116+MOD(R84,Calculations!$C$118))+Control!$C$7*Calculations!$C$84*INDEX('Monthly Data'!P:P,Calculations!$C$116+MOD(R84,Calculations!$C$118))+Control!$C$7*Calculations!$C$85*INDEX('Monthly Data'!Q:Q,Calculations!$C$116+MOD(R84,Calculations!$C$118))+(1-Control!$C$7*Calculations!$C$87)*INDEX('Monthly Data'!R:R,Calculations!$C$116+MOD(R84,Calculations!$C$118))</f>
        <v>-1.880155173376722E-2</v>
      </c>
      <c r="EI84" s="86">
        <f ca="1">Control!$C$7*Calculations!$C$82*INDEX('Monthly Data'!N:N,Calculations!$C$116+MOD(S84,Calculations!$C$118))+Control!$C$7*Calculations!$C$83*INDEX('Monthly Data'!O:O,Calculations!$C$116+MOD(S84,Calculations!$C$118))+Control!$C$7*Calculations!$C$84*INDEX('Monthly Data'!P:P,Calculations!$C$116+MOD(S84,Calculations!$C$118))+Control!$C$7*Calculations!$C$85*INDEX('Monthly Data'!Q:Q,Calculations!$C$116+MOD(S84,Calculations!$C$118))+(1-Control!$C$7*Calculations!$C$87)*INDEX('Monthly Data'!R:R,Calculations!$C$116+MOD(S84,Calculations!$C$118))</f>
        <v>-1.1360801645249321E-2</v>
      </c>
      <c r="EJ84" s="86">
        <f ca="1">Control!$C$7*Calculations!$C$82*INDEX('Monthly Data'!N:N,Calculations!$C$116+MOD(T84,Calculations!$C$118))+Control!$C$7*Calculations!$C$83*INDEX('Monthly Data'!O:O,Calculations!$C$116+MOD(T84,Calculations!$C$118))+Control!$C$7*Calculations!$C$84*INDEX('Monthly Data'!P:P,Calculations!$C$116+MOD(T84,Calculations!$C$118))+Control!$C$7*Calculations!$C$85*INDEX('Monthly Data'!Q:Q,Calculations!$C$116+MOD(T84,Calculations!$C$118))+(1-Control!$C$7*Calculations!$C$87)*INDEX('Monthly Data'!R:R,Calculations!$C$116+MOD(T84,Calculations!$C$118))</f>
        <v>4.4327772793586687E-3</v>
      </c>
      <c r="EK84" s="86">
        <f ca="1">Control!$C$7*Calculations!$C$82*INDEX('Monthly Data'!N:N,Calculations!$C$116+MOD(U84,Calculations!$C$118))+Control!$C$7*Calculations!$C$83*INDEX('Monthly Data'!O:O,Calculations!$C$116+MOD(U84,Calculations!$C$118))+Control!$C$7*Calculations!$C$84*INDEX('Monthly Data'!P:P,Calculations!$C$116+MOD(U84,Calculations!$C$118))+Control!$C$7*Calculations!$C$85*INDEX('Monthly Data'!Q:Q,Calculations!$C$116+MOD(U84,Calculations!$C$118))+(1-Control!$C$7*Calculations!$C$87)*INDEX('Monthly Data'!R:R,Calculations!$C$116+MOD(U84,Calculations!$C$118))</f>
        <v>9.9793409618087695E-3</v>
      </c>
      <c r="EL84" s="86">
        <f ca="1">Control!$C$7*Calculations!$C$82*INDEX('Monthly Data'!N:N,Calculations!$C$116+MOD(V84,Calculations!$C$118))+Control!$C$7*Calculations!$C$83*INDEX('Monthly Data'!O:O,Calculations!$C$116+MOD(V84,Calculations!$C$118))+Control!$C$7*Calculations!$C$84*INDEX('Monthly Data'!P:P,Calculations!$C$116+MOD(V84,Calculations!$C$118))+Control!$C$7*Calculations!$C$85*INDEX('Monthly Data'!Q:Q,Calculations!$C$116+MOD(V84,Calculations!$C$118))+(1-Control!$C$7*Calculations!$C$87)*INDEX('Monthly Data'!R:R,Calculations!$C$116+MOD(V84,Calculations!$C$118))</f>
        <v>1.1786765492207996E-2</v>
      </c>
      <c r="EM84" s="86">
        <f ca="1">Control!$C$7*Calculations!$C$82*INDEX('Monthly Data'!N:N,Calculations!$C$116+MOD(W84,Calculations!$C$118))+Control!$C$7*Calculations!$C$83*INDEX('Monthly Data'!O:O,Calculations!$C$116+MOD(W84,Calculations!$C$118))+Control!$C$7*Calculations!$C$84*INDEX('Monthly Data'!P:P,Calculations!$C$116+MOD(W84,Calculations!$C$118))+Control!$C$7*Calculations!$C$85*INDEX('Monthly Data'!Q:Q,Calculations!$C$116+MOD(W84,Calculations!$C$118))+(1-Control!$C$7*Calculations!$C$87)*INDEX('Monthly Data'!R:R,Calculations!$C$116+MOD(W84,Calculations!$C$118))</f>
        <v>6.3250222980707482E-3</v>
      </c>
      <c r="EN84" s="86">
        <f ca="1">Control!$C$7*Calculations!$C$82*INDEX('Monthly Data'!N:N,Calculations!$C$116+MOD(X84,Calculations!$C$118))+Control!$C$7*Calculations!$C$83*INDEX('Monthly Data'!O:O,Calculations!$C$116+MOD(X84,Calculations!$C$118))+Control!$C$7*Calculations!$C$84*INDEX('Monthly Data'!P:P,Calculations!$C$116+MOD(X84,Calculations!$C$118))+Control!$C$7*Calculations!$C$85*INDEX('Monthly Data'!Q:Q,Calculations!$C$116+MOD(X84,Calculations!$C$118))+(1-Control!$C$7*Calculations!$C$87)*INDEX('Monthly Data'!R:R,Calculations!$C$116+MOD(X84,Calculations!$C$118))</f>
        <v>-2.6378232493851243E-2</v>
      </c>
      <c r="EO84" s="86">
        <f ca="1">Control!$C$7*Calculations!$C$82*INDEX('Monthly Data'!N:N,Calculations!$C$116+MOD(Y84,Calculations!$C$118))+Control!$C$7*Calculations!$C$83*INDEX('Monthly Data'!O:O,Calculations!$C$116+MOD(Y84,Calculations!$C$118))+Control!$C$7*Calculations!$C$84*INDEX('Monthly Data'!P:P,Calculations!$C$116+MOD(Y84,Calculations!$C$118))+Control!$C$7*Calculations!$C$85*INDEX('Monthly Data'!Q:Q,Calculations!$C$116+MOD(Y84,Calculations!$C$118))+(1-Control!$C$7*Calculations!$C$87)*INDEX('Monthly Data'!R:R,Calculations!$C$116+MOD(Y84,Calculations!$C$118))</f>
        <v>1.4915555251167555E-3</v>
      </c>
      <c r="EP84" s="86">
        <f ca="1">Control!$C$7*Calculations!$C$82*INDEX('Monthly Data'!N:N,Calculations!$C$116+MOD(Z84,Calculations!$C$118))+Control!$C$7*Calculations!$C$83*INDEX('Monthly Data'!O:O,Calculations!$C$116+MOD(Z84,Calculations!$C$118))+Control!$C$7*Calculations!$C$84*INDEX('Monthly Data'!P:P,Calculations!$C$116+MOD(Z84,Calculations!$C$118))+Control!$C$7*Calculations!$C$85*INDEX('Monthly Data'!Q:Q,Calculations!$C$116+MOD(Z84,Calculations!$C$118))+(1-Control!$C$7*Calculations!$C$87)*INDEX('Monthly Data'!R:R,Calculations!$C$116+MOD(Z84,Calculations!$C$118))</f>
        <v>7.857567536297622E-3</v>
      </c>
      <c r="EQ84" s="86">
        <f ca="1">Control!$C$7*Calculations!$C$82*INDEX('Monthly Data'!N:N,Calculations!$C$116+MOD(AA84,Calculations!$C$118))+Control!$C$7*Calculations!$C$83*INDEX('Monthly Data'!O:O,Calculations!$C$116+MOD(AA84,Calculations!$C$118))+Control!$C$7*Calculations!$C$84*INDEX('Monthly Data'!P:P,Calculations!$C$116+MOD(AA84,Calculations!$C$118))+Control!$C$7*Calculations!$C$85*INDEX('Monthly Data'!Q:Q,Calculations!$C$116+MOD(AA84,Calculations!$C$118))+(1-Control!$C$7*Calculations!$C$87)*INDEX('Monthly Data'!R:R,Calculations!$C$116+MOD(AA84,Calculations!$C$118))</f>
        <v>1.7472933988537529E-2</v>
      </c>
      <c r="ER84" s="86">
        <f ca="1">Control!$C$7*Calculations!$C$82*INDEX('Monthly Data'!N:N,Calculations!$C$116+MOD(AB84,Calculations!$C$118))+Control!$C$7*Calculations!$C$83*INDEX('Monthly Data'!O:O,Calculations!$C$116+MOD(AB84,Calculations!$C$118))+Control!$C$7*Calculations!$C$84*INDEX('Monthly Data'!P:P,Calculations!$C$116+MOD(AB84,Calculations!$C$118))+Control!$C$7*Calculations!$C$85*INDEX('Monthly Data'!Q:Q,Calculations!$C$116+MOD(AB84,Calculations!$C$118))+(1-Control!$C$7*Calculations!$C$87)*INDEX('Monthly Data'!R:R,Calculations!$C$116+MOD(AB84,Calculations!$C$118))</f>
        <v>1.1786765492207996E-2</v>
      </c>
      <c r="ES84" s="86">
        <f ca="1">Control!$C$7*Calculations!$C$82*INDEX('Monthly Data'!N:N,Calculations!$C$116+MOD(AC84,Calculations!$C$118))+Control!$C$7*Calculations!$C$83*INDEX('Monthly Data'!O:O,Calculations!$C$116+MOD(AC84,Calculations!$C$118))+Control!$C$7*Calculations!$C$84*INDEX('Monthly Data'!P:P,Calculations!$C$116+MOD(AC84,Calculations!$C$118))+Control!$C$7*Calculations!$C$85*INDEX('Monthly Data'!Q:Q,Calculations!$C$116+MOD(AC84,Calculations!$C$118))+(1-Control!$C$7*Calculations!$C$87)*INDEX('Monthly Data'!R:R,Calculations!$C$116+MOD(AC84,Calculations!$C$118))</f>
        <v>3.7596120283497965E-2</v>
      </c>
      <c r="ET84" s="86">
        <f ca="1">Control!$C$7*Calculations!$C$82*INDEX('Monthly Data'!N:N,Calculations!$C$116+MOD(AD84,Calculations!$C$118))+Control!$C$7*Calculations!$C$83*INDEX('Monthly Data'!O:O,Calculations!$C$116+MOD(AD84,Calculations!$C$118))+Control!$C$7*Calculations!$C$84*INDEX('Monthly Data'!P:P,Calculations!$C$116+MOD(AD84,Calculations!$C$118))+Control!$C$7*Calculations!$C$85*INDEX('Monthly Data'!Q:Q,Calculations!$C$116+MOD(AD84,Calculations!$C$118))+(1-Control!$C$7*Calculations!$C$87)*INDEX('Monthly Data'!R:R,Calculations!$C$116+MOD(AD84,Calculations!$C$118))</f>
        <v>4.2795950888382334E-3</v>
      </c>
      <c r="EU84" s="86">
        <f ca="1">Control!$C$7*Calculations!$C$82*INDEX('Monthly Data'!N:N,Calculations!$C$116+MOD(AE84,Calculations!$C$118))+Control!$C$7*Calculations!$C$83*INDEX('Monthly Data'!O:O,Calculations!$C$116+MOD(AE84,Calculations!$C$118))+Control!$C$7*Calculations!$C$84*INDEX('Monthly Data'!P:P,Calculations!$C$116+MOD(AE84,Calculations!$C$118))+Control!$C$7*Calculations!$C$85*INDEX('Monthly Data'!Q:Q,Calculations!$C$116+MOD(AE84,Calculations!$C$118))+(1-Control!$C$7*Calculations!$C$87)*INDEX('Monthly Data'!R:R,Calculations!$C$116+MOD(AE84,Calculations!$C$118))</f>
        <v>1.7361594973213587E-2</v>
      </c>
      <c r="EV84" s="86">
        <f ca="1">Control!$C$7*Calculations!$C$82*INDEX('Monthly Data'!N:N,Calculations!$C$116+MOD(AF84,Calculations!$C$118))+Control!$C$7*Calculations!$C$83*INDEX('Monthly Data'!O:O,Calculations!$C$116+MOD(AF84,Calculations!$C$118))+Control!$C$7*Calculations!$C$84*INDEX('Monthly Data'!P:P,Calculations!$C$116+MOD(AF84,Calculations!$C$118))+Control!$C$7*Calculations!$C$85*INDEX('Monthly Data'!Q:Q,Calculations!$C$116+MOD(AF84,Calculations!$C$118))+(1-Control!$C$7*Calculations!$C$87)*INDEX('Monthly Data'!R:R,Calculations!$C$116+MOD(AF84,Calculations!$C$118))</f>
        <v>7.857567536297622E-3</v>
      </c>
      <c r="EW84" s="86">
        <f ca="1">Control!$C$7*Calculations!$C$82*INDEX('Monthly Data'!N:N,Calculations!$C$116+MOD(AG84,Calculations!$C$118))+Control!$C$7*Calculations!$C$83*INDEX('Monthly Data'!O:O,Calculations!$C$116+MOD(AG84,Calculations!$C$118))+Control!$C$7*Calculations!$C$84*INDEX('Monthly Data'!P:P,Calculations!$C$116+MOD(AG84,Calculations!$C$118))+Control!$C$7*Calculations!$C$85*INDEX('Monthly Data'!Q:Q,Calculations!$C$116+MOD(AG84,Calculations!$C$118))+(1-Control!$C$7*Calculations!$C$87)*INDEX('Monthly Data'!R:R,Calculations!$C$116+MOD(AG84,Calculations!$C$118))</f>
        <v>8.4240675975201049E-3</v>
      </c>
      <c r="EX84" s="86">
        <f ca="1">Control!$C$7*Calculations!$C$82*INDEX('Monthly Data'!N:N,Calculations!$C$116+MOD(AH84,Calculations!$C$118))+Control!$C$7*Calculations!$C$83*INDEX('Monthly Data'!O:O,Calculations!$C$116+MOD(AH84,Calculations!$C$118))+Control!$C$7*Calculations!$C$84*INDEX('Monthly Data'!P:P,Calculations!$C$116+MOD(AH84,Calculations!$C$118))+Control!$C$7*Calculations!$C$85*INDEX('Monthly Data'!Q:Q,Calculations!$C$116+MOD(AH84,Calculations!$C$118))+(1-Control!$C$7*Calculations!$C$87)*INDEX('Monthly Data'!R:R,Calculations!$C$116+MOD(AH84,Calculations!$C$118))</f>
        <v>4.4327772793586687E-3</v>
      </c>
      <c r="EY84" s="86">
        <f ca="1">Control!$C$7*Calculations!$C$82*INDEX('Monthly Data'!N:N,Calculations!$C$116+MOD(AI84,Calculations!$C$118))+Control!$C$7*Calculations!$C$83*INDEX('Monthly Data'!O:O,Calculations!$C$116+MOD(AI84,Calculations!$C$118))+Control!$C$7*Calculations!$C$84*INDEX('Monthly Data'!P:P,Calculations!$C$116+MOD(AI84,Calculations!$C$118))+Control!$C$7*Calculations!$C$85*INDEX('Monthly Data'!Q:Q,Calculations!$C$116+MOD(AI84,Calculations!$C$118))+(1-Control!$C$7*Calculations!$C$87)*INDEX('Monthly Data'!R:R,Calculations!$C$116+MOD(AI84,Calculations!$C$118))</f>
        <v>-3.299557342782896E-2</v>
      </c>
      <c r="EZ84" s="86">
        <f ca="1">Control!$C$7*Calculations!$C$82*INDEX('Monthly Data'!N:N,Calculations!$C$116+MOD(AJ84,Calculations!$C$118))+Control!$C$7*Calculations!$C$83*INDEX('Monthly Data'!O:O,Calculations!$C$116+MOD(AJ84,Calculations!$C$118))+Control!$C$7*Calculations!$C$84*INDEX('Monthly Data'!P:P,Calculations!$C$116+MOD(AJ84,Calculations!$C$118))+Control!$C$7*Calculations!$C$85*INDEX('Monthly Data'!Q:Q,Calculations!$C$116+MOD(AJ84,Calculations!$C$118))+(1-Control!$C$7*Calculations!$C$87)*INDEX('Monthly Data'!R:R,Calculations!$C$116+MOD(AJ84,Calculations!$C$118))</f>
        <v>1.3891304280773396E-2</v>
      </c>
      <c r="FA84" s="86">
        <f ca="1">Control!$C$7*Calculations!$C$82*INDEX('Monthly Data'!N:N,Calculations!$C$116+MOD(AK84,Calculations!$C$118))+Control!$C$7*Calculations!$C$83*INDEX('Monthly Data'!O:O,Calculations!$C$116+MOD(AK84,Calculations!$C$118))+Control!$C$7*Calculations!$C$84*INDEX('Monthly Data'!P:P,Calculations!$C$116+MOD(AK84,Calculations!$C$118))+Control!$C$7*Calculations!$C$85*INDEX('Monthly Data'!Q:Q,Calculations!$C$116+MOD(AK84,Calculations!$C$118))+(1-Control!$C$7*Calculations!$C$87)*INDEX('Monthly Data'!R:R,Calculations!$C$116+MOD(AK84,Calculations!$C$118))</f>
        <v>1.4915555251167555E-3</v>
      </c>
      <c r="FB84" s="86">
        <f ca="1">Control!$C$7*Calculations!$C$82*INDEX('Monthly Data'!N:N,Calculations!$C$116+MOD(AL84,Calculations!$C$118))+Control!$C$7*Calculations!$C$83*INDEX('Monthly Data'!O:O,Calculations!$C$116+MOD(AL84,Calculations!$C$118))+Control!$C$7*Calculations!$C$84*INDEX('Monthly Data'!P:P,Calculations!$C$116+MOD(AL84,Calculations!$C$118))+Control!$C$7*Calculations!$C$85*INDEX('Monthly Data'!Q:Q,Calculations!$C$116+MOD(AL84,Calculations!$C$118))+(1-Control!$C$7*Calculations!$C$87)*INDEX('Monthly Data'!R:R,Calculations!$C$116+MOD(AL84,Calculations!$C$118))</f>
        <v>-1.9947061878162777E-2</v>
      </c>
      <c r="FC84" s="86">
        <f ca="1">Control!$C$7*Calculations!$C$82*INDEX('Monthly Data'!N:N,Calculations!$C$116+MOD(AM84,Calculations!$C$118))+Control!$C$7*Calculations!$C$83*INDEX('Monthly Data'!O:O,Calculations!$C$116+MOD(AM84,Calculations!$C$118))+Control!$C$7*Calculations!$C$84*INDEX('Monthly Data'!P:P,Calculations!$C$116+MOD(AM84,Calculations!$C$118))+Control!$C$7*Calculations!$C$85*INDEX('Monthly Data'!Q:Q,Calculations!$C$116+MOD(AM84,Calculations!$C$118))+(1-Control!$C$7*Calculations!$C$87)*INDEX('Monthly Data'!R:R,Calculations!$C$116+MOD(AM84,Calculations!$C$118))</f>
        <v>3.4808428836917149E-3</v>
      </c>
      <c r="FD84" s="86">
        <f ca="1">Control!$C$7*Calculations!$C$82*INDEX('Monthly Data'!N:N,Calculations!$C$116+MOD(AN84,Calculations!$C$118))+Control!$C$7*Calculations!$C$83*INDEX('Monthly Data'!O:O,Calculations!$C$116+MOD(AN84,Calculations!$C$118))+Control!$C$7*Calculations!$C$84*INDEX('Monthly Data'!P:P,Calculations!$C$116+MOD(AN84,Calculations!$C$118))+Control!$C$7*Calculations!$C$85*INDEX('Monthly Data'!Q:Q,Calculations!$C$116+MOD(AN84,Calculations!$C$118))+(1-Control!$C$7*Calculations!$C$87)*INDEX('Monthly Data'!R:R,Calculations!$C$116+MOD(AN84,Calculations!$C$118))</f>
        <v>-9.8327855560634558E-3</v>
      </c>
      <c r="FE84" s="86">
        <f ca="1">Control!$C$7*Calculations!$C$82*INDEX('Monthly Data'!N:N,Calculations!$C$116+MOD(AO84,Calculations!$C$118))+Control!$C$7*Calculations!$C$83*INDEX('Monthly Data'!O:O,Calculations!$C$116+MOD(AO84,Calculations!$C$118))+Control!$C$7*Calculations!$C$84*INDEX('Monthly Data'!P:P,Calculations!$C$116+MOD(AO84,Calculations!$C$118))+Control!$C$7*Calculations!$C$85*INDEX('Monthly Data'!Q:Q,Calculations!$C$116+MOD(AO84,Calculations!$C$118))+(1-Control!$C$7*Calculations!$C$87)*INDEX('Monthly Data'!R:R,Calculations!$C$116+MOD(AO84,Calculations!$C$118))</f>
        <v>-3.9863250714949353E-2</v>
      </c>
      <c r="FF84" s="86">
        <f ca="1">Control!$C$7*Calculations!$C$82*INDEX('Monthly Data'!N:N,Calculations!$C$116+MOD(AP84,Calculations!$C$118))+Control!$C$7*Calculations!$C$83*INDEX('Monthly Data'!O:O,Calculations!$C$116+MOD(AP84,Calculations!$C$118))+Control!$C$7*Calculations!$C$84*INDEX('Monthly Data'!P:P,Calculations!$C$116+MOD(AP84,Calculations!$C$118))+Control!$C$7*Calculations!$C$85*INDEX('Monthly Data'!Q:Q,Calculations!$C$116+MOD(AP84,Calculations!$C$118))+(1-Control!$C$7*Calculations!$C$87)*INDEX('Monthly Data'!R:R,Calculations!$C$116+MOD(AP84,Calculations!$C$118))</f>
        <v>-2.0269389991732112E-2</v>
      </c>
      <c r="FG84" s="86">
        <f ca="1">Control!$C$7*Calculations!$C$82*INDEX('Monthly Data'!N:N,Calculations!$C$116+MOD(AQ84,Calculations!$C$118))+Control!$C$7*Calculations!$C$83*INDEX('Monthly Data'!O:O,Calculations!$C$116+MOD(AQ84,Calculations!$C$118))+Control!$C$7*Calculations!$C$84*INDEX('Monthly Data'!P:P,Calculations!$C$116+MOD(AQ84,Calculations!$C$118))+Control!$C$7*Calculations!$C$85*INDEX('Monthly Data'!Q:Q,Calculations!$C$116+MOD(AQ84,Calculations!$C$118))+(1-Control!$C$7*Calculations!$C$87)*INDEX('Monthly Data'!R:R,Calculations!$C$116+MOD(AQ84,Calculations!$C$118))</f>
        <v>-7.3651264633385334E-4</v>
      </c>
      <c r="FH84" s="86">
        <f ca="1">Control!$C$7*Calculations!$C$82*INDEX('Monthly Data'!N:N,Calculations!$C$116+MOD(AR84,Calculations!$C$118))+Control!$C$7*Calculations!$C$83*INDEX('Monthly Data'!O:O,Calculations!$C$116+MOD(AR84,Calculations!$C$118))+Control!$C$7*Calculations!$C$84*INDEX('Monthly Data'!P:P,Calculations!$C$116+MOD(AR84,Calculations!$C$118))+Control!$C$7*Calculations!$C$85*INDEX('Monthly Data'!Q:Q,Calculations!$C$116+MOD(AR84,Calculations!$C$118))+(1-Control!$C$7*Calculations!$C$87)*INDEX('Monthly Data'!R:R,Calculations!$C$116+MOD(AR84,Calculations!$C$118))</f>
        <v>-1.4213734788548189E-2</v>
      </c>
      <c r="FI84" s="86">
        <f ca="1">Control!$C$7*Calculations!$C$82*INDEX('Monthly Data'!N:N,Calculations!$C$116+MOD(AS84,Calculations!$C$118))+Control!$C$7*Calculations!$C$83*INDEX('Monthly Data'!O:O,Calculations!$C$116+MOD(AS84,Calculations!$C$118))+Control!$C$7*Calculations!$C$84*INDEX('Monthly Data'!P:P,Calculations!$C$116+MOD(AS84,Calculations!$C$118))+Control!$C$7*Calculations!$C$85*INDEX('Monthly Data'!Q:Q,Calculations!$C$116+MOD(AS84,Calculations!$C$118))+(1-Control!$C$7*Calculations!$C$87)*INDEX('Monthly Data'!R:R,Calculations!$C$116+MOD(AS84,Calculations!$C$118))</f>
        <v>1.046389543479892E-2</v>
      </c>
      <c r="FJ84" s="86">
        <f ca="1">Control!$C$7*Calculations!$C$82*INDEX('Monthly Data'!N:N,Calculations!$C$116+MOD(AT84,Calculations!$C$118))+Control!$C$7*Calculations!$C$83*INDEX('Monthly Data'!O:O,Calculations!$C$116+MOD(AT84,Calculations!$C$118))+Control!$C$7*Calculations!$C$84*INDEX('Monthly Data'!P:P,Calculations!$C$116+MOD(AT84,Calculations!$C$118))+Control!$C$7*Calculations!$C$85*INDEX('Monthly Data'!Q:Q,Calculations!$C$116+MOD(AT84,Calculations!$C$118))+(1-Control!$C$7*Calculations!$C$87)*INDEX('Monthly Data'!R:R,Calculations!$C$116+MOD(AT84,Calculations!$C$118))</f>
        <v>3.6332715283247441E-2</v>
      </c>
      <c r="FK84" s="86">
        <f ca="1">Control!$C$7*Calculations!$C$82*INDEX('Monthly Data'!N:N,Calculations!$C$116+MOD(AU84,Calculations!$C$118))+Control!$C$7*Calculations!$C$83*INDEX('Monthly Data'!O:O,Calculations!$C$116+MOD(AU84,Calculations!$C$118))+Control!$C$7*Calculations!$C$84*INDEX('Monthly Data'!P:P,Calculations!$C$116+MOD(AU84,Calculations!$C$118))+Control!$C$7*Calculations!$C$85*INDEX('Monthly Data'!Q:Q,Calculations!$C$116+MOD(AU84,Calculations!$C$118))+(1-Control!$C$7*Calculations!$C$87)*INDEX('Monthly Data'!R:R,Calculations!$C$116+MOD(AU84,Calculations!$C$118))</f>
        <v>-7.4084874653726545E-3</v>
      </c>
      <c r="FL84" s="86">
        <f ca="1">Control!$C$7*Calculations!$C$82*INDEX('Monthly Data'!N:N,Calculations!$C$116+MOD(AV84,Calculations!$C$118))+Control!$C$7*Calculations!$C$83*INDEX('Monthly Data'!O:O,Calculations!$C$116+MOD(AV84,Calculations!$C$118))+Control!$C$7*Calculations!$C$84*INDEX('Monthly Data'!P:P,Calculations!$C$116+MOD(AV84,Calculations!$C$118))+Control!$C$7*Calculations!$C$85*INDEX('Monthly Data'!Q:Q,Calculations!$C$116+MOD(AV84,Calculations!$C$118))+(1-Control!$C$7*Calculations!$C$87)*INDEX('Monthly Data'!R:R,Calculations!$C$116+MOD(AV84,Calculations!$C$118))</f>
        <v>-4.417423226995453E-3</v>
      </c>
      <c r="FM84" s="86">
        <f ca="1">Control!$C$7*Calculations!$C$82*INDEX('Monthly Data'!N:N,Calculations!$C$116+MOD(AW84,Calculations!$C$118))+Control!$C$7*Calculations!$C$83*INDEX('Monthly Data'!O:O,Calculations!$C$116+MOD(AW84,Calculations!$C$118))+Control!$C$7*Calculations!$C$84*INDEX('Monthly Data'!P:P,Calculations!$C$116+MOD(AW84,Calculations!$C$118))+Control!$C$7*Calculations!$C$85*INDEX('Monthly Data'!Q:Q,Calculations!$C$116+MOD(AW84,Calculations!$C$118))+(1-Control!$C$7*Calculations!$C$87)*INDEX('Monthly Data'!R:R,Calculations!$C$116+MOD(AW84,Calculations!$C$118))</f>
        <v>-1.6546126717384396E-2</v>
      </c>
      <c r="FN84" s="86">
        <f ca="1">Control!$C$7*Calculations!$C$82*INDEX('Monthly Data'!N:N,Calculations!$C$116+MOD(AX84,Calculations!$C$118))+Control!$C$7*Calculations!$C$83*INDEX('Monthly Data'!O:O,Calculations!$C$116+MOD(AX84,Calculations!$C$118))+Control!$C$7*Calculations!$C$84*INDEX('Monthly Data'!P:P,Calculations!$C$116+MOD(AX84,Calculations!$C$118))+Control!$C$7*Calculations!$C$85*INDEX('Monthly Data'!Q:Q,Calculations!$C$116+MOD(AX84,Calculations!$C$118))+(1-Control!$C$7*Calculations!$C$87)*INDEX('Monthly Data'!R:R,Calculations!$C$116+MOD(AX84,Calculations!$C$118))</f>
        <v>-1.0485101266941802E-2</v>
      </c>
      <c r="FO84" s="86">
        <f ca="1">Control!$C$7*Calculations!$C$82*INDEX('Monthly Data'!N:N,Calculations!$C$116+MOD(AY84,Calculations!$C$118))+Control!$C$7*Calculations!$C$83*INDEX('Monthly Data'!O:O,Calculations!$C$116+MOD(AY84,Calculations!$C$118))+Control!$C$7*Calculations!$C$84*INDEX('Monthly Data'!P:P,Calculations!$C$116+MOD(AY84,Calculations!$C$118))+Control!$C$7*Calculations!$C$85*INDEX('Monthly Data'!Q:Q,Calculations!$C$116+MOD(AY84,Calculations!$C$118))+(1-Control!$C$7*Calculations!$C$87)*INDEX('Monthly Data'!R:R,Calculations!$C$116+MOD(AY84,Calculations!$C$118))</f>
        <v>5.1972609868760735E-3</v>
      </c>
      <c r="FP84" s="86">
        <f ca="1">Control!$C$7*Calculations!$C$82*INDEX('Monthly Data'!N:N,Calculations!$C$116+MOD(AZ84,Calculations!$C$118))+Control!$C$7*Calculations!$C$83*INDEX('Monthly Data'!O:O,Calculations!$C$116+MOD(AZ84,Calculations!$C$118))+Control!$C$7*Calculations!$C$84*INDEX('Monthly Data'!P:P,Calculations!$C$116+MOD(AZ84,Calculations!$C$118))+Control!$C$7*Calculations!$C$85*INDEX('Monthly Data'!Q:Q,Calculations!$C$116+MOD(AZ84,Calculations!$C$118))+(1-Control!$C$7*Calculations!$C$87)*INDEX('Monthly Data'!R:R,Calculations!$C$116+MOD(AZ84,Calculations!$C$118))</f>
        <v>1.0353752315110615E-2</v>
      </c>
      <c r="FQ84" s="86">
        <f ca="1">Control!$C$7*Calculations!$C$82*INDEX('Monthly Data'!N:N,Calculations!$C$116+MOD(BA84,Calculations!$C$118))+Control!$C$7*Calculations!$C$83*INDEX('Monthly Data'!O:O,Calculations!$C$116+MOD(BA84,Calculations!$C$118))+Control!$C$7*Calculations!$C$84*INDEX('Monthly Data'!P:P,Calculations!$C$116+MOD(BA84,Calculations!$C$118))+Control!$C$7*Calculations!$C$85*INDEX('Monthly Data'!Q:Q,Calculations!$C$116+MOD(BA84,Calculations!$C$118))+(1-Control!$C$7*Calculations!$C$87)*INDEX('Monthly Data'!R:R,Calculations!$C$116+MOD(BA84,Calculations!$C$118))</f>
        <v>2.766281641786093E-2</v>
      </c>
      <c r="FR84" s="86">
        <f ca="1">Control!$C$7*Calculations!$C$82*INDEX('Monthly Data'!N:N,Calculations!$C$116+MOD(BB84,Calculations!$C$118))+Control!$C$7*Calculations!$C$83*INDEX('Monthly Data'!O:O,Calculations!$C$116+MOD(BB84,Calculations!$C$118))+Control!$C$7*Calculations!$C$84*INDEX('Monthly Data'!P:P,Calculations!$C$116+MOD(BB84,Calculations!$C$118))+Control!$C$7*Calculations!$C$85*INDEX('Monthly Data'!Q:Q,Calculations!$C$116+MOD(BB84,Calculations!$C$118))+(1-Control!$C$7*Calculations!$C$87)*INDEX('Monthly Data'!R:R,Calculations!$C$116+MOD(BB84,Calculations!$C$118))</f>
        <v>-2.7490061308214487E-3</v>
      </c>
      <c r="FS84" s="86">
        <f ca="1">Control!$C$7*Calculations!$C$82*INDEX('Monthly Data'!N:N,Calculations!$C$116+MOD(BC84,Calculations!$C$118))+Control!$C$7*Calculations!$C$83*INDEX('Monthly Data'!O:O,Calculations!$C$116+MOD(BC84,Calculations!$C$118))+Control!$C$7*Calculations!$C$84*INDEX('Monthly Data'!P:P,Calculations!$C$116+MOD(BC84,Calculations!$C$118))+Control!$C$7*Calculations!$C$85*INDEX('Monthly Data'!Q:Q,Calculations!$C$116+MOD(BC84,Calculations!$C$118))+(1-Control!$C$7*Calculations!$C$87)*INDEX('Monthly Data'!R:R,Calculations!$C$116+MOD(BC84,Calculations!$C$118))</f>
        <v>1.0921298083007208E-2</v>
      </c>
      <c r="FT84" s="86">
        <f ca="1">Control!$C$7*Calculations!$C$82*INDEX('Monthly Data'!N:N,Calculations!$C$116+MOD(BD84,Calculations!$C$118))+Control!$C$7*Calculations!$C$83*INDEX('Monthly Data'!O:O,Calculations!$C$116+MOD(BD84,Calculations!$C$118))+Control!$C$7*Calculations!$C$84*INDEX('Monthly Data'!P:P,Calculations!$C$116+MOD(BD84,Calculations!$C$118))+Control!$C$7*Calculations!$C$85*INDEX('Monthly Data'!Q:Q,Calculations!$C$116+MOD(BD84,Calculations!$C$118))+(1-Control!$C$7*Calculations!$C$87)*INDEX('Monthly Data'!R:R,Calculations!$C$116+MOD(BD84,Calculations!$C$118))</f>
        <v>1.142101364887867E-2</v>
      </c>
      <c r="FU84" s="86">
        <f ca="1">Control!$C$7*Calculations!$C$82*INDEX('Monthly Data'!N:N,Calculations!$C$116+MOD(BE84,Calculations!$C$118))+Control!$C$7*Calculations!$C$83*INDEX('Monthly Data'!O:O,Calculations!$C$116+MOD(BE84,Calculations!$C$118))+Control!$C$7*Calculations!$C$84*INDEX('Monthly Data'!P:P,Calculations!$C$116+MOD(BE84,Calculations!$C$118))+Control!$C$7*Calculations!$C$85*INDEX('Monthly Data'!Q:Q,Calculations!$C$116+MOD(BE84,Calculations!$C$118))+(1-Control!$C$7*Calculations!$C$87)*INDEX('Monthly Data'!R:R,Calculations!$C$116+MOD(BE84,Calculations!$C$118))</f>
        <v>-2.5419860972892394E-2</v>
      </c>
      <c r="FV84" s="86">
        <f ca="1">Control!$C$7*Calculations!$C$82*INDEX('Monthly Data'!N:N,Calculations!$C$116+MOD(BF84,Calculations!$C$118))+Control!$C$7*Calculations!$C$83*INDEX('Monthly Data'!O:O,Calculations!$C$116+MOD(BF84,Calculations!$C$118))+Control!$C$7*Calculations!$C$84*INDEX('Monthly Data'!P:P,Calculations!$C$116+MOD(BF84,Calculations!$C$118))+Control!$C$7*Calculations!$C$85*INDEX('Monthly Data'!Q:Q,Calculations!$C$116+MOD(BF84,Calculations!$C$118))+(1-Control!$C$7*Calculations!$C$87)*INDEX('Monthly Data'!R:R,Calculations!$C$116+MOD(BF84,Calculations!$C$118))</f>
        <v>-7.8872955230675015E-3</v>
      </c>
      <c r="FW84" s="86">
        <f ca="1">Control!$C$7*Calculations!$C$82*INDEX('Monthly Data'!N:N,Calculations!$C$116+MOD(BG84,Calculations!$C$118))+Control!$C$7*Calculations!$C$83*INDEX('Monthly Data'!O:O,Calculations!$C$116+MOD(BG84,Calculations!$C$118))+Control!$C$7*Calculations!$C$84*INDEX('Monthly Data'!P:P,Calculations!$C$116+MOD(BG84,Calculations!$C$118))+Control!$C$7*Calculations!$C$85*INDEX('Monthly Data'!Q:Q,Calculations!$C$116+MOD(BG84,Calculations!$C$118))+(1-Control!$C$7*Calculations!$C$87)*INDEX('Monthly Data'!R:R,Calculations!$C$116+MOD(BG84,Calculations!$C$118))</f>
        <v>9.9793409618087695E-3</v>
      </c>
      <c r="FX84" s="86">
        <f ca="1">Control!$C$7*Calculations!$C$82*INDEX('Monthly Data'!N:N,Calculations!$C$116+MOD(BH84,Calculations!$C$118))+Control!$C$7*Calculations!$C$83*INDEX('Monthly Data'!O:O,Calculations!$C$116+MOD(BH84,Calculations!$C$118))+Control!$C$7*Calculations!$C$84*INDEX('Monthly Data'!P:P,Calculations!$C$116+MOD(BH84,Calculations!$C$118))+Control!$C$7*Calculations!$C$85*INDEX('Monthly Data'!Q:Q,Calculations!$C$116+MOD(BH84,Calculations!$C$118))+(1-Control!$C$7*Calculations!$C$87)*INDEX('Monthly Data'!R:R,Calculations!$C$116+MOD(BH84,Calculations!$C$118))</f>
        <v>-9.9526758408448549E-3</v>
      </c>
      <c r="FY84" s="86">
        <f ca="1">Control!$C$7*Calculations!$C$82*INDEX('Monthly Data'!N:N,Calculations!$C$116+MOD(BI84,Calculations!$C$118))+Control!$C$7*Calculations!$C$83*INDEX('Monthly Data'!O:O,Calculations!$C$116+MOD(BI84,Calculations!$C$118))+Control!$C$7*Calculations!$C$84*INDEX('Monthly Data'!P:P,Calculations!$C$116+MOD(BI84,Calculations!$C$118))+Control!$C$7*Calculations!$C$85*INDEX('Monthly Data'!Q:Q,Calculations!$C$116+MOD(BI84,Calculations!$C$118))+(1-Control!$C$7*Calculations!$C$87)*INDEX('Monthly Data'!R:R,Calculations!$C$116+MOD(BI84,Calculations!$C$118))</f>
        <v>2.377894462657602E-2</v>
      </c>
      <c r="FZ84" s="86">
        <f ca="1">Control!$C$7*Calculations!$C$82*INDEX('Monthly Data'!N:N,Calculations!$C$116+MOD(BJ84,Calculations!$C$118))+Control!$C$7*Calculations!$C$83*INDEX('Monthly Data'!O:O,Calculations!$C$116+MOD(BJ84,Calculations!$C$118))+Control!$C$7*Calculations!$C$84*INDEX('Monthly Data'!P:P,Calculations!$C$116+MOD(BJ84,Calculations!$C$118))+Control!$C$7*Calculations!$C$85*INDEX('Monthly Data'!Q:Q,Calculations!$C$116+MOD(BJ84,Calculations!$C$118))+(1-Control!$C$7*Calculations!$C$87)*INDEX('Monthly Data'!R:R,Calculations!$C$116+MOD(BJ84,Calculations!$C$118))</f>
        <v>1.2954540023127663E-2</v>
      </c>
      <c r="GA84" s="86">
        <f ca="1">Control!$C$7*Calculations!$C$82*INDEX('Monthly Data'!N:N,Calculations!$C$116+MOD(BK84,Calculations!$C$118))+Control!$C$7*Calculations!$C$83*INDEX('Monthly Data'!O:O,Calculations!$C$116+MOD(BK84,Calculations!$C$118))+Control!$C$7*Calculations!$C$84*INDEX('Monthly Data'!P:P,Calculations!$C$116+MOD(BK84,Calculations!$C$118))+Control!$C$7*Calculations!$C$85*INDEX('Monthly Data'!Q:Q,Calculations!$C$116+MOD(BK84,Calculations!$C$118))+(1-Control!$C$7*Calculations!$C$87)*INDEX('Monthly Data'!R:R,Calculations!$C$116+MOD(BK84,Calculations!$C$118))</f>
        <v>-9.839093431862074E-3</v>
      </c>
      <c r="GB84" s="86">
        <f ca="1">Control!$C$7*Calculations!$C$82*INDEX('Monthly Data'!N:N,Calculations!$C$116+MOD(BL84,Calculations!$C$118))+Control!$C$7*Calculations!$C$83*INDEX('Monthly Data'!O:O,Calculations!$C$116+MOD(BL84,Calculations!$C$118))+Control!$C$7*Calculations!$C$84*INDEX('Monthly Data'!P:P,Calculations!$C$116+MOD(BL84,Calculations!$C$118))+Control!$C$7*Calculations!$C$85*INDEX('Monthly Data'!Q:Q,Calculations!$C$116+MOD(BL84,Calculations!$C$118))+(1-Control!$C$7*Calculations!$C$87)*INDEX('Monthly Data'!R:R,Calculations!$C$116+MOD(BL84,Calculations!$C$118))</f>
        <v>-9.839093431862074E-3</v>
      </c>
      <c r="GC84" s="86">
        <f ca="1">Control!$C$7*Calculations!$C$82*INDEX('Monthly Data'!N:N,Calculations!$C$116+MOD(BM84,Calculations!$C$118))+Control!$C$7*Calculations!$C$83*INDEX('Monthly Data'!O:O,Calculations!$C$116+MOD(BM84,Calculations!$C$118))+Control!$C$7*Calculations!$C$84*INDEX('Monthly Data'!P:P,Calculations!$C$116+MOD(BM84,Calculations!$C$118))+Control!$C$7*Calculations!$C$85*INDEX('Monthly Data'!Q:Q,Calculations!$C$116+MOD(BM84,Calculations!$C$118))+(1-Control!$C$7*Calculations!$C$87)*INDEX('Monthly Data'!R:R,Calculations!$C$116+MOD(BM84,Calculations!$C$118))</f>
        <v>1.5108777406081684E-3</v>
      </c>
      <c r="GD84" s="86">
        <f ca="1">Control!$C$7*Calculations!$C$82*INDEX('Monthly Data'!N:N,Calculations!$C$116+MOD(BN84,Calculations!$C$118))+Control!$C$7*Calculations!$C$83*INDEX('Monthly Data'!O:O,Calculations!$C$116+MOD(BN84,Calculations!$C$118))+Control!$C$7*Calculations!$C$84*INDEX('Monthly Data'!P:P,Calculations!$C$116+MOD(BN84,Calculations!$C$118))+Control!$C$7*Calculations!$C$85*INDEX('Monthly Data'!Q:Q,Calculations!$C$116+MOD(BN84,Calculations!$C$118))+(1-Control!$C$7*Calculations!$C$87)*INDEX('Monthly Data'!R:R,Calculations!$C$116+MOD(BN84,Calculations!$C$118))</f>
        <v>5.8868730207813358E-3</v>
      </c>
      <c r="GE84" s="86">
        <f ca="1">Control!$C$7*Calculations!$C$82*INDEX('Monthly Data'!N:N,Calculations!$C$116+MOD(BO84,Calculations!$C$118))+Control!$C$7*Calculations!$C$83*INDEX('Monthly Data'!O:O,Calculations!$C$116+MOD(BO84,Calculations!$C$118))+Control!$C$7*Calculations!$C$84*INDEX('Monthly Data'!P:P,Calculations!$C$116+MOD(BO84,Calculations!$C$118))+Control!$C$7*Calculations!$C$85*INDEX('Monthly Data'!Q:Q,Calculations!$C$116+MOD(BO84,Calculations!$C$118))+(1-Control!$C$7*Calculations!$C$87)*INDEX('Monthly Data'!R:R,Calculations!$C$116+MOD(BO84,Calculations!$C$118))</f>
        <v>4.2795950888382334E-3</v>
      </c>
      <c r="GF84" s="86">
        <f ca="1">Control!$C$7*Calculations!$C$82*INDEX('Monthly Data'!N:N,Calculations!$C$116+MOD(BP84,Calculations!$C$118))+Control!$C$7*Calculations!$C$83*INDEX('Monthly Data'!O:O,Calculations!$C$116+MOD(BP84,Calculations!$C$118))+Control!$C$7*Calculations!$C$84*INDEX('Monthly Data'!P:P,Calculations!$C$116+MOD(BP84,Calculations!$C$118))+Control!$C$7*Calculations!$C$85*INDEX('Monthly Data'!Q:Q,Calculations!$C$116+MOD(BP84,Calculations!$C$118))+(1-Control!$C$7*Calculations!$C$87)*INDEX('Monthly Data'!R:R,Calculations!$C$116+MOD(BP84,Calculations!$C$118))</f>
        <v>1.0627294914941248E-2</v>
      </c>
      <c r="GG84" s="86">
        <f ca="1">Control!$C$7*Calculations!$C$82*INDEX('Monthly Data'!N:N,Calculations!$C$116+MOD(BQ84,Calculations!$C$118))+Control!$C$7*Calculations!$C$83*INDEX('Monthly Data'!O:O,Calculations!$C$116+MOD(BQ84,Calculations!$C$118))+Control!$C$7*Calculations!$C$84*INDEX('Monthly Data'!P:P,Calculations!$C$116+MOD(BQ84,Calculations!$C$118))+Control!$C$7*Calculations!$C$85*INDEX('Monthly Data'!Q:Q,Calculations!$C$116+MOD(BQ84,Calculations!$C$118))+(1-Control!$C$7*Calculations!$C$87)*INDEX('Monthly Data'!R:R,Calculations!$C$116+MOD(BQ84,Calculations!$C$118))</f>
        <v>1.1704119272391494E-2</v>
      </c>
      <c r="GH84" s="86">
        <f ca="1">Control!$C$7*Calculations!$C$82*INDEX('Monthly Data'!N:N,Calculations!$C$116+MOD(BR84,Calculations!$C$118))+Control!$C$7*Calculations!$C$83*INDEX('Monthly Data'!O:O,Calculations!$C$116+MOD(BR84,Calculations!$C$118))+Control!$C$7*Calculations!$C$84*INDEX('Monthly Data'!P:P,Calculations!$C$116+MOD(BR84,Calculations!$C$118))+Control!$C$7*Calculations!$C$85*INDEX('Monthly Data'!Q:Q,Calculations!$C$116+MOD(BR84,Calculations!$C$118))+(1-Control!$C$7*Calculations!$C$87)*INDEX('Monthly Data'!R:R,Calculations!$C$116+MOD(BR84,Calculations!$C$118))</f>
        <v>8.3814116887657771E-3</v>
      </c>
      <c r="GI84" s="86">
        <f ca="1">Control!$C$7*Calculations!$C$82*INDEX('Monthly Data'!N:N,Calculations!$C$116+MOD(BS84,Calculations!$C$118))+Control!$C$7*Calculations!$C$83*INDEX('Monthly Data'!O:O,Calculations!$C$116+MOD(BS84,Calculations!$C$118))+Control!$C$7*Calculations!$C$84*INDEX('Monthly Data'!P:P,Calculations!$C$116+MOD(BS84,Calculations!$C$118))+Control!$C$7*Calculations!$C$85*INDEX('Monthly Data'!Q:Q,Calculations!$C$116+MOD(BS84,Calculations!$C$118))+(1-Control!$C$7*Calculations!$C$87)*INDEX('Monthly Data'!R:R,Calculations!$C$116+MOD(BS84,Calculations!$C$118))</f>
        <v>2.1918137743539623E-2</v>
      </c>
      <c r="GJ84" s="86">
        <f ca="1">Control!$C$7*Calculations!$C$82*INDEX('Monthly Data'!N:N,Calculations!$C$116+MOD(BT84,Calculations!$C$118))+Control!$C$7*Calculations!$C$83*INDEX('Monthly Data'!O:O,Calculations!$C$116+MOD(BT84,Calculations!$C$118))+Control!$C$7*Calculations!$C$84*INDEX('Monthly Data'!P:P,Calculations!$C$116+MOD(BT84,Calculations!$C$118))+Control!$C$7*Calculations!$C$85*INDEX('Monthly Data'!Q:Q,Calculations!$C$116+MOD(BT84,Calculations!$C$118))+(1-Control!$C$7*Calculations!$C$87)*INDEX('Monthly Data'!R:R,Calculations!$C$116+MOD(BT84,Calculations!$C$118))</f>
        <v>7.3538285850108537E-3</v>
      </c>
      <c r="GK84" s="86">
        <f ca="1">Control!$C$7*Calculations!$C$82*INDEX('Monthly Data'!N:N,Calculations!$C$116+MOD(BU84,Calculations!$C$118))+Control!$C$7*Calculations!$C$83*INDEX('Monthly Data'!O:O,Calculations!$C$116+MOD(BU84,Calculations!$C$118))+Control!$C$7*Calculations!$C$84*INDEX('Monthly Data'!P:P,Calculations!$C$116+MOD(BU84,Calculations!$C$118))+Control!$C$7*Calculations!$C$85*INDEX('Monthly Data'!Q:Q,Calculations!$C$116+MOD(BU84,Calculations!$C$118))+(1-Control!$C$7*Calculations!$C$87)*INDEX('Monthly Data'!R:R,Calculations!$C$116+MOD(BU84,Calculations!$C$118))</f>
        <v>1.0627294914941248E-2</v>
      </c>
      <c r="GL84" s="86">
        <f ca="1">Control!$C$7*Calculations!$C$82*INDEX('Monthly Data'!N:N,Calculations!$C$116+MOD(BV84,Calculations!$C$118))+Control!$C$7*Calculations!$C$83*INDEX('Monthly Data'!O:O,Calculations!$C$116+MOD(BV84,Calculations!$C$118))+Control!$C$7*Calculations!$C$84*INDEX('Monthly Data'!P:P,Calculations!$C$116+MOD(BV84,Calculations!$C$118))+Control!$C$7*Calculations!$C$85*INDEX('Monthly Data'!Q:Q,Calculations!$C$116+MOD(BV84,Calculations!$C$118))+(1-Control!$C$7*Calculations!$C$87)*INDEX('Monthly Data'!R:R,Calculations!$C$116+MOD(BV84,Calculations!$C$118))</f>
        <v>1.7472933988537529E-2</v>
      </c>
      <c r="GM84" s="86">
        <f ca="1">Control!$C$7*Calculations!$C$82*INDEX('Monthly Data'!N:N,Calculations!$C$116+MOD(BW84,Calculations!$C$118))+Control!$C$7*Calculations!$C$83*INDEX('Monthly Data'!O:O,Calculations!$C$116+MOD(BW84,Calculations!$C$118))+Control!$C$7*Calculations!$C$84*INDEX('Monthly Data'!P:P,Calculations!$C$116+MOD(BW84,Calculations!$C$118))+Control!$C$7*Calculations!$C$85*INDEX('Monthly Data'!Q:Q,Calculations!$C$116+MOD(BW84,Calculations!$C$118))+(1-Control!$C$7*Calculations!$C$87)*INDEX('Monthly Data'!R:R,Calculations!$C$116+MOD(BW84,Calculations!$C$118))</f>
        <v>-3.53368065312233E-2</v>
      </c>
      <c r="GN84" s="86">
        <f ca="1">Control!$C$7*Calculations!$C$82*INDEX('Monthly Data'!N:N,Calculations!$C$116+MOD(BX84,Calculations!$C$118))+Control!$C$7*Calculations!$C$83*INDEX('Monthly Data'!O:O,Calculations!$C$116+MOD(BX84,Calculations!$C$118))+Control!$C$7*Calculations!$C$84*INDEX('Monthly Data'!P:P,Calculations!$C$116+MOD(BX84,Calculations!$C$118))+Control!$C$7*Calculations!$C$85*INDEX('Monthly Data'!Q:Q,Calculations!$C$116+MOD(BX84,Calculations!$C$118))+(1-Control!$C$7*Calculations!$C$87)*INDEX('Monthly Data'!R:R,Calculations!$C$116+MOD(BX84,Calculations!$C$118))</f>
        <v>1.8665061640915637E-2</v>
      </c>
      <c r="GO84" s="86">
        <f ca="1">Control!$C$7*Calculations!$C$82*INDEX('Monthly Data'!N:N,Calculations!$C$116+MOD(BY84,Calculations!$C$118))+Control!$C$7*Calculations!$C$83*INDEX('Monthly Data'!O:O,Calculations!$C$116+MOD(BY84,Calculations!$C$118))+Control!$C$7*Calculations!$C$84*INDEX('Monthly Data'!P:P,Calculations!$C$116+MOD(BY84,Calculations!$C$118))+Control!$C$7*Calculations!$C$85*INDEX('Monthly Data'!Q:Q,Calculations!$C$116+MOD(BY84,Calculations!$C$118))+(1-Control!$C$7*Calculations!$C$87)*INDEX('Monthly Data'!R:R,Calculations!$C$116+MOD(BY84,Calculations!$C$118))</f>
        <v>1.0627294914941248E-2</v>
      </c>
      <c r="GP84" s="86">
        <f ca="1">Control!$C$7*Calculations!$C$82*INDEX('Monthly Data'!N:N,Calculations!$C$116+MOD(BZ84,Calculations!$C$118))+Control!$C$7*Calculations!$C$83*INDEX('Monthly Data'!O:O,Calculations!$C$116+MOD(BZ84,Calculations!$C$118))+Control!$C$7*Calculations!$C$84*INDEX('Monthly Data'!P:P,Calculations!$C$116+MOD(BZ84,Calculations!$C$118))+Control!$C$7*Calculations!$C$85*INDEX('Monthly Data'!Q:Q,Calculations!$C$116+MOD(BZ84,Calculations!$C$118))+(1-Control!$C$7*Calculations!$C$87)*INDEX('Monthly Data'!R:R,Calculations!$C$116+MOD(BZ84,Calculations!$C$118))</f>
        <v>1.7599621212565995E-2</v>
      </c>
      <c r="GQ84" s="86">
        <f ca="1">Control!$C$7*Calculations!$C$82*INDEX('Monthly Data'!N:N,Calculations!$C$116+MOD(CA84,Calculations!$C$118))+Control!$C$7*Calculations!$C$83*INDEX('Monthly Data'!O:O,Calculations!$C$116+MOD(CA84,Calculations!$C$118))+Control!$C$7*Calculations!$C$84*INDEX('Monthly Data'!P:P,Calculations!$C$116+MOD(CA84,Calculations!$C$118))+Control!$C$7*Calculations!$C$85*INDEX('Monthly Data'!Q:Q,Calculations!$C$116+MOD(CA84,Calculations!$C$118))+(1-Control!$C$7*Calculations!$C$87)*INDEX('Monthly Data'!R:R,Calculations!$C$116+MOD(CA84,Calculations!$C$118))</f>
        <v>1.2435425892067014E-2</v>
      </c>
      <c r="GR84" s="86">
        <f ca="1">Control!$C$7*Calculations!$C$82*INDEX('Monthly Data'!N:N,Calculations!$C$116+MOD(CB84,Calculations!$C$118))+Control!$C$7*Calculations!$C$83*INDEX('Monthly Data'!O:O,Calculations!$C$116+MOD(CB84,Calculations!$C$118))+Control!$C$7*Calculations!$C$84*INDEX('Monthly Data'!P:P,Calculations!$C$116+MOD(CB84,Calculations!$C$118))+Control!$C$7*Calculations!$C$85*INDEX('Monthly Data'!Q:Q,Calculations!$C$116+MOD(CB84,Calculations!$C$118))+(1-Control!$C$7*Calculations!$C$87)*INDEX('Monthly Data'!R:R,Calculations!$C$116+MOD(CB84,Calculations!$C$118))</f>
        <v>1.2954540023127663E-2</v>
      </c>
      <c r="GS84" s="86">
        <f ca="1">Control!$C$7*Calculations!$C$82*INDEX('Monthly Data'!N:N,Calculations!$C$116+MOD(CC84,Calculations!$C$118))+Control!$C$7*Calculations!$C$83*INDEX('Monthly Data'!O:O,Calculations!$C$116+MOD(CC84,Calculations!$C$118))+Control!$C$7*Calculations!$C$84*INDEX('Monthly Data'!P:P,Calculations!$C$116+MOD(CC84,Calculations!$C$118))+Control!$C$7*Calculations!$C$85*INDEX('Monthly Data'!Q:Q,Calculations!$C$116+MOD(CC84,Calculations!$C$118))+(1-Control!$C$7*Calculations!$C$87)*INDEX('Monthly Data'!R:R,Calculations!$C$116+MOD(CC84,Calculations!$C$118))</f>
        <v>8.4240675975201049E-3</v>
      </c>
      <c r="GT84" s="86">
        <f ca="1">Control!$C$7*Calculations!$C$82*INDEX('Monthly Data'!N:N,Calculations!$C$116+MOD(CD84,Calculations!$C$118))+Control!$C$7*Calculations!$C$83*INDEX('Monthly Data'!O:O,Calculations!$C$116+MOD(CD84,Calculations!$C$118))+Control!$C$7*Calculations!$C$84*INDEX('Monthly Data'!P:P,Calculations!$C$116+MOD(CD84,Calculations!$C$118))+Control!$C$7*Calculations!$C$85*INDEX('Monthly Data'!Q:Q,Calculations!$C$116+MOD(CD84,Calculations!$C$118))+(1-Control!$C$7*Calculations!$C$87)*INDEX('Monthly Data'!R:R,Calculations!$C$116+MOD(CD84,Calculations!$C$118))</f>
        <v>-6.1115617667135171E-2</v>
      </c>
      <c r="GU84" s="86">
        <f ca="1">Control!$C$7*Calculations!$C$82*INDEX('Monthly Data'!N:N,Calculations!$C$116+MOD(CE84,Calculations!$C$118))+Control!$C$7*Calculations!$C$83*INDEX('Monthly Data'!O:O,Calculations!$C$116+MOD(CE84,Calculations!$C$118))+Control!$C$7*Calculations!$C$84*INDEX('Monthly Data'!P:P,Calculations!$C$116+MOD(CE84,Calculations!$C$118))+Control!$C$7*Calculations!$C$85*INDEX('Monthly Data'!Q:Q,Calculations!$C$116+MOD(CE84,Calculations!$C$118))+(1-Control!$C$7*Calculations!$C$87)*INDEX('Monthly Data'!R:R,Calculations!$C$116+MOD(CE84,Calculations!$C$118))</f>
        <v>3.7596120283497965E-2</v>
      </c>
      <c r="GV84" s="86">
        <f ca="1">Control!$C$7*Calculations!$C$82*INDEX('Monthly Data'!N:N,Calculations!$C$116+MOD(CF84,Calculations!$C$118))+Control!$C$7*Calculations!$C$83*INDEX('Monthly Data'!O:O,Calculations!$C$116+MOD(CF84,Calculations!$C$118))+Control!$C$7*Calculations!$C$84*INDEX('Monthly Data'!P:P,Calculations!$C$116+MOD(CF84,Calculations!$C$118))+Control!$C$7*Calculations!$C$85*INDEX('Monthly Data'!Q:Q,Calculations!$C$116+MOD(CF84,Calculations!$C$118))+(1-Control!$C$7*Calculations!$C$87)*INDEX('Monthly Data'!R:R,Calculations!$C$116+MOD(CF84,Calculations!$C$118))</f>
        <v>1.5758278480433856E-2</v>
      </c>
      <c r="GW84" s="86">
        <f ca="1">Control!$C$7*Calculations!$C$82*INDEX('Monthly Data'!N:N,Calculations!$C$116+MOD(CG84,Calculations!$C$118))+Control!$C$7*Calculations!$C$83*INDEX('Monthly Data'!O:O,Calculations!$C$116+MOD(CG84,Calculations!$C$118))+Control!$C$7*Calculations!$C$84*INDEX('Monthly Data'!P:P,Calculations!$C$116+MOD(CG84,Calculations!$C$118))+Control!$C$7*Calculations!$C$85*INDEX('Monthly Data'!Q:Q,Calculations!$C$116+MOD(CG84,Calculations!$C$118))+(1-Control!$C$7*Calculations!$C$87)*INDEX('Monthly Data'!R:R,Calculations!$C$116+MOD(CG84,Calculations!$C$118))</f>
        <v>3.9251937367756782E-3</v>
      </c>
      <c r="GX84" s="86">
        <f ca="1">Control!$C$7*Calculations!$C$82*INDEX('Monthly Data'!N:N,Calculations!$C$116+MOD(CH84,Calculations!$C$118))+Control!$C$7*Calculations!$C$83*INDEX('Monthly Data'!O:O,Calculations!$C$116+MOD(CH84,Calculations!$C$118))+Control!$C$7*Calculations!$C$84*INDEX('Monthly Data'!P:P,Calculations!$C$116+MOD(CH84,Calculations!$C$118))+Control!$C$7*Calculations!$C$85*INDEX('Monthly Data'!Q:Q,Calculations!$C$116+MOD(CH84,Calculations!$C$118))+(1-Control!$C$7*Calculations!$C$87)*INDEX('Monthly Data'!R:R,Calculations!$C$116+MOD(CH84,Calculations!$C$118))</f>
        <v>5.8868730207813358E-3</v>
      </c>
      <c r="GY84" s="86">
        <f ca="1">Control!$C$7*Calculations!$C$82*INDEX('Monthly Data'!N:N,Calculations!$C$116+MOD(CI84,Calculations!$C$118))+Control!$C$7*Calculations!$C$83*INDEX('Monthly Data'!O:O,Calculations!$C$116+MOD(CI84,Calculations!$C$118))+Control!$C$7*Calculations!$C$84*INDEX('Monthly Data'!P:P,Calculations!$C$116+MOD(CI84,Calculations!$C$118))+Control!$C$7*Calculations!$C$85*INDEX('Monthly Data'!Q:Q,Calculations!$C$116+MOD(CI84,Calculations!$C$118))+(1-Control!$C$7*Calculations!$C$87)*INDEX('Monthly Data'!R:R,Calculations!$C$116+MOD(CI84,Calculations!$C$118))</f>
        <v>1.50127906355989E-2</v>
      </c>
      <c r="GZ84" s="86">
        <f ca="1">Control!$C$7*Calculations!$C$82*INDEX('Monthly Data'!N:N,Calculations!$C$116+MOD(CJ84,Calculations!$C$118))+Control!$C$7*Calculations!$C$83*INDEX('Monthly Data'!O:O,Calculations!$C$116+MOD(CJ84,Calculations!$C$118))+Control!$C$7*Calculations!$C$84*INDEX('Monthly Data'!P:P,Calculations!$C$116+MOD(CJ84,Calculations!$C$118))+Control!$C$7*Calculations!$C$85*INDEX('Monthly Data'!Q:Q,Calculations!$C$116+MOD(CJ84,Calculations!$C$118))+(1-Control!$C$7*Calculations!$C$87)*INDEX('Monthly Data'!R:R,Calculations!$C$116+MOD(CJ84,Calculations!$C$118))</f>
        <v>1.5063457444773597E-2</v>
      </c>
      <c r="HA84" s="86">
        <f ca="1">Control!$C$7*Calculations!$C$82*INDEX('Monthly Data'!N:N,Calculations!$C$116+MOD(CK84,Calculations!$C$118))+Control!$C$7*Calculations!$C$83*INDEX('Monthly Data'!O:O,Calculations!$C$116+MOD(CK84,Calculations!$C$118))+Control!$C$7*Calculations!$C$84*INDEX('Monthly Data'!P:P,Calculations!$C$116+MOD(CK84,Calculations!$C$118))+Control!$C$7*Calculations!$C$85*INDEX('Monthly Data'!Q:Q,Calculations!$C$116+MOD(CK84,Calculations!$C$118))+(1-Control!$C$7*Calculations!$C$87)*INDEX('Monthly Data'!R:R,Calculations!$C$116+MOD(CK84,Calculations!$C$118))</f>
        <v>-9.9526758408448549E-3</v>
      </c>
      <c r="HB84" s="86">
        <f ca="1">Control!$C$7*Calculations!$C$82*INDEX('Monthly Data'!N:N,Calculations!$C$116+MOD(CL84,Calculations!$C$118))+Control!$C$7*Calculations!$C$83*INDEX('Monthly Data'!O:O,Calculations!$C$116+MOD(CL84,Calculations!$C$118))+Control!$C$7*Calculations!$C$84*INDEX('Monthly Data'!P:P,Calculations!$C$116+MOD(CL84,Calculations!$C$118))+Control!$C$7*Calculations!$C$85*INDEX('Monthly Data'!Q:Q,Calculations!$C$116+MOD(CL84,Calculations!$C$118))+(1-Control!$C$7*Calculations!$C$87)*INDEX('Monthly Data'!R:R,Calculations!$C$116+MOD(CL84,Calculations!$C$118))</f>
        <v>6.6954569943530936E-3</v>
      </c>
      <c r="HC84" s="86">
        <f ca="1">Control!$C$7*Calculations!$C$82*INDEX('Monthly Data'!N:N,Calculations!$C$116+MOD(CM84,Calculations!$C$118))+Control!$C$7*Calculations!$C$83*INDEX('Monthly Data'!O:O,Calculations!$C$116+MOD(CM84,Calculations!$C$118))+Control!$C$7*Calculations!$C$84*INDEX('Monthly Data'!P:P,Calculations!$C$116+MOD(CM84,Calculations!$C$118))+Control!$C$7*Calculations!$C$85*INDEX('Monthly Data'!Q:Q,Calculations!$C$116+MOD(CM84,Calculations!$C$118))+(1-Control!$C$7*Calculations!$C$87)*INDEX('Monthly Data'!R:R,Calculations!$C$116+MOD(CM84,Calculations!$C$118))</f>
        <v>1.4915555251167555E-3</v>
      </c>
      <c r="HD84" s="86">
        <f ca="1">Control!$C$7*Calculations!$C$82*INDEX('Monthly Data'!N:N,Calculations!$C$116+MOD(CN84,Calculations!$C$118))+Control!$C$7*Calculations!$C$83*INDEX('Monthly Data'!O:O,Calculations!$C$116+MOD(CN84,Calculations!$C$118))+Control!$C$7*Calculations!$C$84*INDEX('Monthly Data'!P:P,Calculations!$C$116+MOD(CN84,Calculations!$C$118))+Control!$C$7*Calculations!$C$85*INDEX('Monthly Data'!Q:Q,Calculations!$C$116+MOD(CN84,Calculations!$C$118))+(1-Control!$C$7*Calculations!$C$87)*INDEX('Monthly Data'!R:R,Calculations!$C$116+MOD(CN84,Calculations!$C$118))</f>
        <v>1.0415351832335435E-2</v>
      </c>
      <c r="HE84" s="86">
        <f ca="1">Control!$C$7*Calculations!$C$82*INDEX('Monthly Data'!N:N,Calculations!$C$116+MOD(CO84,Calculations!$C$118))+Control!$C$7*Calculations!$C$83*INDEX('Monthly Data'!O:O,Calculations!$C$116+MOD(CO84,Calculations!$C$118))+Control!$C$7*Calculations!$C$84*INDEX('Monthly Data'!P:P,Calculations!$C$116+MOD(CO84,Calculations!$C$118))+Control!$C$7*Calculations!$C$85*INDEX('Monthly Data'!Q:Q,Calculations!$C$116+MOD(CO84,Calculations!$C$118))+(1-Control!$C$7*Calculations!$C$87)*INDEX('Monthly Data'!R:R,Calculations!$C$116+MOD(CO84,Calculations!$C$118))</f>
        <v>-3.53368065312233E-2</v>
      </c>
      <c r="HF84" s="86">
        <f ca="1">Control!$C$7*Calculations!$C$82*INDEX('Monthly Data'!N:N,Calculations!$C$116+MOD(CP84,Calculations!$C$118))+Control!$C$7*Calculations!$C$83*INDEX('Monthly Data'!O:O,Calculations!$C$116+MOD(CP84,Calculations!$C$118))+Control!$C$7*Calculations!$C$84*INDEX('Monthly Data'!P:P,Calculations!$C$116+MOD(CP84,Calculations!$C$118))+Control!$C$7*Calculations!$C$85*INDEX('Monthly Data'!Q:Q,Calculations!$C$116+MOD(CP84,Calculations!$C$118))+(1-Control!$C$7*Calculations!$C$87)*INDEX('Monthly Data'!R:R,Calculations!$C$116+MOD(CP84,Calculations!$C$118))</f>
        <v>1.2722494017511032E-2</v>
      </c>
      <c r="HG84" s="86">
        <f ca="1">Control!$C$7*Calculations!$C$82*INDEX('Monthly Data'!N:N,Calculations!$C$116+MOD(CQ84,Calculations!$C$118))+Control!$C$7*Calculations!$C$83*INDEX('Monthly Data'!O:O,Calculations!$C$116+MOD(CQ84,Calculations!$C$118))+Control!$C$7*Calculations!$C$84*INDEX('Monthly Data'!P:P,Calculations!$C$116+MOD(CQ84,Calculations!$C$118))+Control!$C$7*Calculations!$C$85*INDEX('Monthly Data'!Q:Q,Calculations!$C$116+MOD(CQ84,Calculations!$C$118))+(1-Control!$C$7*Calculations!$C$87)*INDEX('Monthly Data'!R:R,Calculations!$C$116+MOD(CQ84,Calculations!$C$118))</f>
        <v>1.7484305259657981E-2</v>
      </c>
      <c r="HH84" s="86">
        <f ca="1">Control!$C$7*Calculations!$C$82*INDEX('Monthly Data'!N:N,Calculations!$C$116+MOD(CR84,Calculations!$C$118))+Control!$C$7*Calculations!$C$83*INDEX('Monthly Data'!O:O,Calculations!$C$116+MOD(CR84,Calculations!$C$118))+Control!$C$7*Calculations!$C$84*INDEX('Monthly Data'!P:P,Calculations!$C$116+MOD(CR84,Calculations!$C$118))+Control!$C$7*Calculations!$C$85*INDEX('Monthly Data'!Q:Q,Calculations!$C$116+MOD(CR84,Calculations!$C$118))+(1-Control!$C$7*Calculations!$C$87)*INDEX('Monthly Data'!R:R,Calculations!$C$116+MOD(CR84,Calculations!$C$118))</f>
        <v>-1.3959200237295809E-2</v>
      </c>
      <c r="HI84" s="86">
        <f ca="1">Control!$C$7*Calculations!$C$82*INDEX('Monthly Data'!N:N,Calculations!$C$116+MOD(CS84,Calculations!$C$118))+Control!$C$7*Calculations!$C$83*INDEX('Monthly Data'!O:O,Calculations!$C$116+MOD(CS84,Calculations!$C$118))+Control!$C$7*Calculations!$C$84*INDEX('Monthly Data'!P:P,Calculations!$C$116+MOD(CS84,Calculations!$C$118))+Control!$C$7*Calculations!$C$85*INDEX('Monthly Data'!Q:Q,Calculations!$C$116+MOD(CS84,Calculations!$C$118))+(1-Control!$C$7*Calculations!$C$87)*INDEX('Monthly Data'!R:R,Calculations!$C$116+MOD(CS84,Calculations!$C$118))</f>
        <v>-3.299557342782896E-2</v>
      </c>
      <c r="HJ84" s="86">
        <f ca="1">Control!$C$7*Calculations!$C$82*INDEX('Monthly Data'!N:N,Calculations!$C$116+MOD(CT84,Calculations!$C$118))+Control!$C$7*Calculations!$C$83*INDEX('Monthly Data'!O:O,Calculations!$C$116+MOD(CT84,Calculations!$C$118))+Control!$C$7*Calculations!$C$84*INDEX('Monthly Data'!P:P,Calculations!$C$116+MOD(CT84,Calculations!$C$118))+Control!$C$7*Calculations!$C$85*INDEX('Monthly Data'!Q:Q,Calculations!$C$116+MOD(CT84,Calculations!$C$118))+(1-Control!$C$7*Calculations!$C$87)*INDEX('Monthly Data'!R:R,Calculations!$C$116+MOD(CT84,Calculations!$C$118))</f>
        <v>8.3814116887657771E-3</v>
      </c>
      <c r="HK84" s="86">
        <f ca="1">Control!$C$7*Calculations!$C$82*INDEX('Monthly Data'!N:N,Calculations!$C$116+MOD(CU84,Calculations!$C$118))+Control!$C$7*Calculations!$C$83*INDEX('Monthly Data'!O:O,Calculations!$C$116+MOD(CU84,Calculations!$C$118))+Control!$C$7*Calculations!$C$84*INDEX('Monthly Data'!P:P,Calculations!$C$116+MOD(CU84,Calculations!$C$118))+Control!$C$7*Calculations!$C$85*INDEX('Monthly Data'!Q:Q,Calculations!$C$116+MOD(CU84,Calculations!$C$118))+(1-Control!$C$7*Calculations!$C$87)*INDEX('Monthly Data'!R:R,Calculations!$C$116+MOD(CU84,Calculations!$C$118))</f>
        <v>1.2722494017511032E-2</v>
      </c>
      <c r="HL84" s="86">
        <f ca="1">Control!$C$7*Calculations!$C$82*INDEX('Monthly Data'!N:N,Calculations!$C$116+MOD(CV84,Calculations!$C$118))+Control!$C$7*Calculations!$C$83*INDEX('Monthly Data'!O:O,Calculations!$C$116+MOD(CV84,Calculations!$C$118))+Control!$C$7*Calculations!$C$84*INDEX('Monthly Data'!P:P,Calculations!$C$116+MOD(CV84,Calculations!$C$118))+Control!$C$7*Calculations!$C$85*INDEX('Monthly Data'!Q:Q,Calculations!$C$116+MOD(CV84,Calculations!$C$118))+(1-Control!$C$7*Calculations!$C$87)*INDEX('Monthly Data'!R:R,Calculations!$C$116+MOD(CV84,Calculations!$C$118))</f>
        <v>8.4240675975201049E-3</v>
      </c>
      <c r="HM84" s="86">
        <f ca="1">Control!$C$7*Calculations!$C$82*INDEX('Monthly Data'!N:N,Calculations!$C$116+MOD(CW84,Calculations!$C$118))+Control!$C$7*Calculations!$C$83*INDEX('Monthly Data'!O:O,Calculations!$C$116+MOD(CW84,Calculations!$C$118))+Control!$C$7*Calculations!$C$84*INDEX('Monthly Data'!P:P,Calculations!$C$116+MOD(CW84,Calculations!$C$118))+Control!$C$7*Calculations!$C$85*INDEX('Monthly Data'!Q:Q,Calculations!$C$116+MOD(CW84,Calculations!$C$118))+(1-Control!$C$7*Calculations!$C$87)*INDEX('Monthly Data'!R:R,Calculations!$C$116+MOD(CW84,Calculations!$C$118))</f>
        <v>2.4842166689046628E-2</v>
      </c>
      <c r="HN84" s="86">
        <f ca="1">Control!$C$7*Calculations!$C$82*INDEX('Monthly Data'!N:N,Calculations!$C$116+MOD(CX84,Calculations!$C$118))+Control!$C$7*Calculations!$C$83*INDEX('Monthly Data'!O:O,Calculations!$C$116+MOD(CX84,Calculations!$C$118))+Control!$C$7*Calculations!$C$84*INDEX('Monthly Data'!P:P,Calculations!$C$116+MOD(CX84,Calculations!$C$118))+Control!$C$7*Calculations!$C$85*INDEX('Monthly Data'!Q:Q,Calculations!$C$116+MOD(CX84,Calculations!$C$118))+(1-Control!$C$7*Calculations!$C$87)*INDEX('Monthly Data'!R:R,Calculations!$C$116+MOD(CX84,Calculations!$C$118))</f>
        <v>4.089189590407355E-3</v>
      </c>
      <c r="HO84" s="86">
        <f ca="1">Control!$C$7*Calculations!$C$82*INDEX('Monthly Data'!N:N,Calculations!$C$116+MOD(CY84,Calculations!$C$118))+Control!$C$7*Calculations!$C$83*INDEX('Monthly Data'!O:O,Calculations!$C$116+MOD(CY84,Calculations!$C$118))+Control!$C$7*Calculations!$C$84*INDEX('Monthly Data'!P:P,Calculations!$C$116+MOD(CY84,Calculations!$C$118))+Control!$C$7*Calculations!$C$85*INDEX('Monthly Data'!Q:Q,Calculations!$C$116+MOD(CY84,Calculations!$C$118))+(1-Control!$C$7*Calculations!$C$87)*INDEX('Monthly Data'!R:R,Calculations!$C$116+MOD(CY84,Calculations!$C$118))</f>
        <v>-3.9863250714949353E-2</v>
      </c>
      <c r="HP84" s="86">
        <f ca="1">Control!$C$7*Calculations!$C$82*INDEX('Monthly Data'!N:N,Calculations!$C$116+MOD(CZ84,Calculations!$C$118))+Control!$C$7*Calculations!$C$83*INDEX('Monthly Data'!O:O,Calculations!$C$116+MOD(CZ84,Calculations!$C$118))+Control!$C$7*Calculations!$C$84*INDEX('Monthly Data'!P:P,Calculations!$C$116+MOD(CZ84,Calculations!$C$118))+Control!$C$7*Calculations!$C$85*INDEX('Monthly Data'!Q:Q,Calculations!$C$116+MOD(CZ84,Calculations!$C$118))+(1-Control!$C$7*Calculations!$C$87)*INDEX('Monthly Data'!R:R,Calculations!$C$116+MOD(CZ84,Calculations!$C$118))</f>
        <v>2.766281641786093E-2</v>
      </c>
      <c r="HQ84" s="86">
        <f ca="1">Control!$C$7*Calculations!$C$82*INDEX('Monthly Data'!N:N,Calculations!$C$116+MOD(DA84,Calculations!$C$118))+Control!$C$7*Calculations!$C$83*INDEX('Monthly Data'!O:O,Calculations!$C$116+MOD(DA84,Calculations!$C$118))+Control!$C$7*Calculations!$C$84*INDEX('Monthly Data'!P:P,Calculations!$C$116+MOD(DA84,Calculations!$C$118))+Control!$C$7*Calculations!$C$85*INDEX('Monthly Data'!Q:Q,Calculations!$C$116+MOD(DA84,Calculations!$C$118))+(1-Control!$C$7*Calculations!$C$87)*INDEX('Monthly Data'!R:R,Calculations!$C$116+MOD(DA84,Calculations!$C$118))</f>
        <v>1.5115046179922851E-2</v>
      </c>
      <c r="HR84" s="86">
        <f ca="1">Control!$C$7*Calculations!$C$82*INDEX('Monthly Data'!N:N,Calculations!$C$116+MOD(DB84,Calculations!$C$118))+Control!$C$7*Calculations!$C$83*INDEX('Monthly Data'!O:O,Calculations!$C$116+MOD(DB84,Calculations!$C$118))+Control!$C$7*Calculations!$C$84*INDEX('Monthly Data'!P:P,Calculations!$C$116+MOD(DB84,Calculations!$C$118))+Control!$C$7*Calculations!$C$85*INDEX('Monthly Data'!Q:Q,Calculations!$C$116+MOD(DB84,Calculations!$C$118))+(1-Control!$C$7*Calculations!$C$87)*INDEX('Monthly Data'!R:R,Calculations!$C$116+MOD(DB84,Calculations!$C$118))</f>
        <v>-7.5539743260223157E-3</v>
      </c>
      <c r="HS84" s="86">
        <f ca="1">Control!$C$7*Calculations!$C$82*INDEX('Monthly Data'!N:N,Calculations!$C$116+MOD(DC84,Calculations!$C$118))+Control!$C$7*Calculations!$C$83*INDEX('Monthly Data'!O:O,Calculations!$C$116+MOD(DC84,Calculations!$C$118))+Control!$C$7*Calculations!$C$84*INDEX('Monthly Data'!P:P,Calculations!$C$116+MOD(DC84,Calculations!$C$118))+Control!$C$7*Calculations!$C$85*INDEX('Monthly Data'!Q:Q,Calculations!$C$116+MOD(DC84,Calculations!$C$118))+(1-Control!$C$7*Calculations!$C$87)*INDEX('Monthly Data'!R:R,Calculations!$C$116+MOD(DC84,Calculations!$C$118))</f>
        <v>2.3852824346838646E-2</v>
      </c>
      <c r="HT84" s="86">
        <f ca="1">Control!$C$7*Calculations!$C$82*INDEX('Monthly Data'!N:N,Calculations!$C$116+MOD(DD84,Calculations!$C$118))+Control!$C$7*Calculations!$C$83*INDEX('Monthly Data'!O:O,Calculations!$C$116+MOD(DD84,Calculations!$C$118))+Control!$C$7*Calculations!$C$84*INDEX('Monthly Data'!P:P,Calculations!$C$116+MOD(DD84,Calculations!$C$118))+Control!$C$7*Calculations!$C$85*INDEX('Monthly Data'!Q:Q,Calculations!$C$116+MOD(DD84,Calculations!$C$118))+(1-Control!$C$7*Calculations!$C$87)*INDEX('Monthly Data'!R:R,Calculations!$C$116+MOD(DD84,Calculations!$C$118))</f>
        <v>2.766281641786093E-2</v>
      </c>
      <c r="HU84" s="86">
        <f ca="1">Control!$C$7*Calculations!$C$82*INDEX('Monthly Data'!N:N,Calculations!$C$116+MOD(DE84,Calculations!$C$118))+Control!$C$7*Calculations!$C$83*INDEX('Monthly Data'!O:O,Calculations!$C$116+MOD(DE84,Calculations!$C$118))+Control!$C$7*Calculations!$C$84*INDEX('Monthly Data'!P:P,Calculations!$C$116+MOD(DE84,Calculations!$C$118))+Control!$C$7*Calculations!$C$85*INDEX('Monthly Data'!Q:Q,Calculations!$C$116+MOD(DE84,Calculations!$C$118))+(1-Control!$C$7*Calculations!$C$87)*INDEX('Monthly Data'!R:R,Calculations!$C$116+MOD(DE84,Calculations!$C$118))</f>
        <v>-1.4213734788548189E-2</v>
      </c>
      <c r="HV84" s="86">
        <f ca="1">Control!$C$7*Calculations!$C$82*INDEX('Monthly Data'!N:N,Calculations!$C$116+MOD(DF84,Calculations!$C$118))+Control!$C$7*Calculations!$C$83*INDEX('Monthly Data'!O:O,Calculations!$C$116+MOD(DF84,Calculations!$C$118))+Control!$C$7*Calculations!$C$84*INDEX('Monthly Data'!P:P,Calculations!$C$116+MOD(DF84,Calculations!$C$118))+Control!$C$7*Calculations!$C$85*INDEX('Monthly Data'!Q:Q,Calculations!$C$116+MOD(DF84,Calculations!$C$118))+(1-Control!$C$7*Calculations!$C$87)*INDEX('Monthly Data'!R:R,Calculations!$C$116+MOD(DF84,Calculations!$C$118))</f>
        <v>1.5758278480433856E-2</v>
      </c>
      <c r="HW84" s="86">
        <f ca="1">Control!$C$7*Calculations!$C$82*INDEX('Monthly Data'!N:N,Calculations!$C$116+MOD(DG84,Calculations!$C$118))+Control!$C$7*Calculations!$C$83*INDEX('Monthly Data'!O:O,Calculations!$C$116+MOD(DG84,Calculations!$C$118))+Control!$C$7*Calculations!$C$84*INDEX('Monthly Data'!P:P,Calculations!$C$116+MOD(DG84,Calculations!$C$118))+Control!$C$7*Calculations!$C$85*INDEX('Monthly Data'!Q:Q,Calculations!$C$116+MOD(DG84,Calculations!$C$118))+(1-Control!$C$7*Calculations!$C$87)*INDEX('Monthly Data'!R:R,Calculations!$C$116+MOD(DG84,Calculations!$C$118))</f>
        <v>1.8695385296339444E-2</v>
      </c>
      <c r="HX84" s="86">
        <f ca="1">Control!$C$7*Calculations!$C$82*INDEX('Monthly Data'!N:N,Calculations!$C$116+MOD(DH84,Calculations!$C$118))+Control!$C$7*Calculations!$C$83*INDEX('Monthly Data'!O:O,Calculations!$C$116+MOD(DH84,Calculations!$C$118))+Control!$C$7*Calculations!$C$84*INDEX('Monthly Data'!P:P,Calculations!$C$116+MOD(DH84,Calculations!$C$118))+Control!$C$7*Calculations!$C$85*INDEX('Monthly Data'!Q:Q,Calculations!$C$116+MOD(DH84,Calculations!$C$118))+(1-Control!$C$7*Calculations!$C$87)*INDEX('Monthly Data'!R:R,Calculations!$C$116+MOD(DH84,Calculations!$C$118))</f>
        <v>-4.3408051735618014E-2</v>
      </c>
      <c r="HY84" s="86">
        <f ca="1">Control!$C$7*Calculations!$C$82*INDEX('Monthly Data'!N:N,Calculations!$C$116+MOD(DI84,Calculations!$C$118))+Control!$C$7*Calculations!$C$83*INDEX('Monthly Data'!O:O,Calculations!$C$116+MOD(DI84,Calculations!$C$118))+Control!$C$7*Calculations!$C$84*INDEX('Monthly Data'!P:P,Calculations!$C$116+MOD(DI84,Calculations!$C$118))+Control!$C$7*Calculations!$C$85*INDEX('Monthly Data'!Q:Q,Calculations!$C$116+MOD(DI84,Calculations!$C$118))+(1-Control!$C$7*Calculations!$C$87)*INDEX('Monthly Data'!R:R,Calculations!$C$116+MOD(DI84,Calculations!$C$118))</f>
        <v>1.0018681835149534E-3</v>
      </c>
      <c r="HZ84" s="86">
        <f ca="1">Control!$C$7*Calculations!$C$82*INDEX('Monthly Data'!N:N,Calculations!$C$116+MOD(DJ84,Calculations!$C$118))+Control!$C$7*Calculations!$C$83*INDEX('Monthly Data'!O:O,Calculations!$C$116+MOD(DJ84,Calculations!$C$118))+Control!$C$7*Calculations!$C$84*INDEX('Monthly Data'!P:P,Calculations!$C$116+MOD(DJ84,Calculations!$C$118))+Control!$C$7*Calculations!$C$85*INDEX('Monthly Data'!Q:Q,Calculations!$C$116+MOD(DJ84,Calculations!$C$118))+(1-Control!$C$7*Calculations!$C$87)*INDEX('Monthly Data'!R:R,Calculations!$C$116+MOD(DJ84,Calculations!$C$118))</f>
        <v>3.6332715283247441E-2</v>
      </c>
      <c r="IA84" s="86">
        <f ca="1">Control!$C$7*Calculations!$C$82*INDEX('Monthly Data'!N:N,Calculations!$C$116+MOD(DK84,Calculations!$C$118))+Control!$C$7*Calculations!$C$83*INDEX('Monthly Data'!O:O,Calculations!$C$116+MOD(DK84,Calculations!$C$118))+Control!$C$7*Calculations!$C$84*INDEX('Monthly Data'!P:P,Calculations!$C$116+MOD(DK84,Calculations!$C$118))+Control!$C$7*Calculations!$C$85*INDEX('Monthly Data'!Q:Q,Calculations!$C$116+MOD(DK84,Calculations!$C$118))+(1-Control!$C$7*Calculations!$C$87)*INDEX('Monthly Data'!R:R,Calculations!$C$116+MOD(DK84,Calculations!$C$118))</f>
        <v>-6.1115617667135171E-2</v>
      </c>
      <c r="IB84" s="86">
        <f ca="1">Control!$C$7*Calculations!$C$82*INDEX('Monthly Data'!N:N,Calculations!$C$116+MOD(DL84,Calculations!$C$118))+Control!$C$7*Calculations!$C$83*INDEX('Monthly Data'!O:O,Calculations!$C$116+MOD(DL84,Calculations!$C$118))+Control!$C$7*Calculations!$C$84*INDEX('Monthly Data'!P:P,Calculations!$C$116+MOD(DL84,Calculations!$C$118))+Control!$C$7*Calculations!$C$85*INDEX('Monthly Data'!Q:Q,Calculations!$C$116+MOD(DL84,Calculations!$C$118))+(1-Control!$C$7*Calculations!$C$87)*INDEX('Monthly Data'!R:R,Calculations!$C$116+MOD(DL84,Calculations!$C$118))</f>
        <v>2.4842166689046628E-2</v>
      </c>
      <c r="IC84" s="86">
        <f ca="1">Control!$C$7*Calculations!$C$82*INDEX('Monthly Data'!N:N,Calculations!$C$116+MOD(DM84,Calculations!$C$118))+Control!$C$7*Calculations!$C$83*INDEX('Monthly Data'!O:O,Calculations!$C$116+MOD(DM84,Calculations!$C$118))+Control!$C$7*Calculations!$C$84*INDEX('Monthly Data'!P:P,Calculations!$C$116+MOD(DM84,Calculations!$C$118))+Control!$C$7*Calculations!$C$85*INDEX('Monthly Data'!Q:Q,Calculations!$C$116+MOD(DM84,Calculations!$C$118))+(1-Control!$C$7*Calculations!$C$87)*INDEX('Monthly Data'!R:R,Calculations!$C$116+MOD(DM84,Calculations!$C$118))</f>
        <v>1.7472933988537529E-2</v>
      </c>
      <c r="ID84" s="86">
        <f ca="1">Control!$C$7*Calculations!$C$82*INDEX('Monthly Data'!N:N,Calculations!$C$116+MOD(DN84,Calculations!$C$118))+Control!$C$7*Calculations!$C$83*INDEX('Monthly Data'!O:O,Calculations!$C$116+MOD(DN84,Calculations!$C$118))+Control!$C$7*Calculations!$C$84*INDEX('Monthly Data'!P:P,Calculations!$C$116+MOD(DN84,Calculations!$C$118))+Control!$C$7*Calculations!$C$85*INDEX('Monthly Data'!Q:Q,Calculations!$C$116+MOD(DN84,Calculations!$C$118))+(1-Control!$C$7*Calculations!$C$87)*INDEX('Monthly Data'!R:R,Calculations!$C$116+MOD(DN84,Calculations!$C$118))</f>
        <v>2.9708469559001142E-2</v>
      </c>
      <c r="IE84" s="86">
        <f ca="1">Control!$C$7*Calculations!$C$82*INDEX('Monthly Data'!N:N,Calculations!$C$116+MOD(DO84,Calculations!$C$118))+Control!$C$7*Calculations!$C$83*INDEX('Monthly Data'!O:O,Calculations!$C$116+MOD(DO84,Calculations!$C$118))+Control!$C$7*Calculations!$C$84*INDEX('Monthly Data'!P:P,Calculations!$C$116+MOD(DO84,Calculations!$C$118))+Control!$C$7*Calculations!$C$85*INDEX('Monthly Data'!Q:Q,Calculations!$C$116+MOD(DO84,Calculations!$C$118))+(1-Control!$C$7*Calculations!$C$87)*INDEX('Monthly Data'!R:R,Calculations!$C$116+MOD(DO84,Calculations!$C$118))</f>
        <v>-7.5539743260223157E-3</v>
      </c>
      <c r="IF84" s="86">
        <f ca="1">Control!$C$7*Calculations!$C$82*INDEX('Monthly Data'!N:N,Calculations!$C$116+MOD(DP84,Calculations!$C$118))+Control!$C$7*Calculations!$C$83*INDEX('Monthly Data'!O:O,Calculations!$C$116+MOD(DP84,Calculations!$C$118))+Control!$C$7*Calculations!$C$84*INDEX('Monthly Data'!P:P,Calculations!$C$116+MOD(DP84,Calculations!$C$118))+Control!$C$7*Calculations!$C$85*INDEX('Monthly Data'!Q:Q,Calculations!$C$116+MOD(DP84,Calculations!$C$118))+(1-Control!$C$7*Calculations!$C$87)*INDEX('Monthly Data'!R:R,Calculations!$C$116+MOD(DP84,Calculations!$C$118))</f>
        <v>1.7361594973213587E-2</v>
      </c>
      <c r="IG84" s="88">
        <f ca="1">Control!$C$8*(1+DQ84)*(1+DR84)*(1+DS84)*(1+DT84)*(1+DU84)*(1+DV84)*(1+DW84)*(1+DX84)*(1+DY84)*(1+DZ84)*(1+EA84)*(1+EB84)*(1+EC84)*(1+ED84)*(1+EE84)*(1+EF84)*(1+EG84)*(1+EH84)*(1+EI84)*(1+EJ84)*(1+EK84)*(1+EL84)*(1+EM84)*(1+EN84)*(1+EO84)*(1+EP84)*(1+EQ84)*(1+ER84)*(1+ES84)*(1+ET84)*(1+EU84)*(1+EV84)*(1+EW84)*(1+EX84)*(1+EY84)*(1+EZ84)*(1+FA84)*(1+FB84)*(1+FC84)*(1+FD84)*(1+FE84)*(1+FF84)*(1+FG84)*(1+FH84)*(1+FI84)*(1+FJ84)*(1+FK84)*(1+FL84)*(1+FM84)*(1+FN84)*(1+FO84)*(1+FP84)*(1+FQ84)*(1+FR84)*(1+FS84)*(1+FT84)*(1+FU84)*(1+FV84)*(1+FW84)*(1+FX84)*(1+FY84)*(1+FZ84)*(1+GA84)*(1+GB84)*(1+GC84)*(1+GD84)*(1+GE84)*(1+GF84)*(1+GG84)*(1+GH84)*(1+GI84)*(1+GJ84)*(1+GK84)*(1+GL84)*(1+GM84)*(1+GN84)*(1+GO84)*(1+GP84)*(1+GQ84)*(1+GR84)*(1+GS84)*(1+GT84)*(1+GU84)*(1+GV84)*(1+GW84)*(1+GX84)*(1+GY84)*(1+GZ84)*(1+HA84)*(1+HB84)*(1+HC84)*(1+HD84)*(1+HE84)*(1+HF84)*(1+HG84)*(1+HH84)*(1+HI84)*(1+HJ84)*(1+HK84)*(1+HL84)*(1+HM84)*(1+HN84)*(1+HO84)*(1+HP84)*(1+HQ84)*(1+HR84)*(1+HS84)*(1+HT84)*(1+HU84)*(1+HV84)*(1+HW84)*(1+HX84)*(1+HY84)*(1+HZ84)*(1+IA84)*(1+IB84)*(1+IC84)*(1+ID84)*(1+IE84)*(1+IF84)</f>
        <v>78837.613289413799</v>
      </c>
    </row>
    <row r="85" spans="1:241" x14ac:dyDescent="0.25">
      <c r="A85">
        <v>59</v>
      </c>
      <c r="B85">
        <v>66</v>
      </c>
      <c r="C85">
        <v>105</v>
      </c>
      <c r="D85">
        <v>33</v>
      </c>
      <c r="E85">
        <v>6</v>
      </c>
      <c r="F85">
        <v>101</v>
      </c>
      <c r="G85">
        <v>108</v>
      </c>
      <c r="H85">
        <v>38</v>
      </c>
      <c r="I85">
        <v>10</v>
      </c>
      <c r="J85">
        <v>113</v>
      </c>
      <c r="K85">
        <v>16</v>
      </c>
      <c r="L85">
        <v>32</v>
      </c>
      <c r="M85">
        <v>13</v>
      </c>
      <c r="N85">
        <v>85</v>
      </c>
      <c r="O85">
        <v>112</v>
      </c>
      <c r="P85">
        <v>107</v>
      </c>
      <c r="Q85">
        <v>38</v>
      </c>
      <c r="R85">
        <v>15</v>
      </c>
      <c r="S85">
        <v>90</v>
      </c>
      <c r="T85">
        <v>1</v>
      </c>
      <c r="U85">
        <v>107</v>
      </c>
      <c r="V85">
        <v>47</v>
      </c>
      <c r="W85">
        <v>108</v>
      </c>
      <c r="X85">
        <v>95</v>
      </c>
      <c r="Y85">
        <v>62</v>
      </c>
      <c r="Z85">
        <v>68</v>
      </c>
      <c r="AA85">
        <v>35</v>
      </c>
      <c r="AB85">
        <v>1</v>
      </c>
      <c r="AC85">
        <v>84</v>
      </c>
      <c r="AD85">
        <v>75</v>
      </c>
      <c r="AE85">
        <v>37</v>
      </c>
      <c r="AF85">
        <v>56</v>
      </c>
      <c r="AG85">
        <v>61</v>
      </c>
      <c r="AH85">
        <v>26</v>
      </c>
      <c r="AI85">
        <v>13</v>
      </c>
      <c r="AJ85">
        <v>78</v>
      </c>
      <c r="AK85">
        <v>26</v>
      </c>
      <c r="AL85">
        <v>30</v>
      </c>
      <c r="AM85">
        <v>45</v>
      </c>
      <c r="AN85">
        <v>103</v>
      </c>
      <c r="AO85">
        <v>118</v>
      </c>
      <c r="AP85">
        <v>71</v>
      </c>
      <c r="AQ85">
        <v>95</v>
      </c>
      <c r="AR85">
        <v>80</v>
      </c>
      <c r="AS85">
        <v>110</v>
      </c>
      <c r="AT85">
        <v>14</v>
      </c>
      <c r="AU85">
        <v>87</v>
      </c>
      <c r="AV85">
        <v>38</v>
      </c>
      <c r="AW85">
        <v>112</v>
      </c>
      <c r="AX85">
        <v>108</v>
      </c>
      <c r="AY85">
        <v>56</v>
      </c>
      <c r="AZ85">
        <v>118</v>
      </c>
      <c r="BA85">
        <v>89</v>
      </c>
      <c r="BB85">
        <v>15</v>
      </c>
      <c r="BC85">
        <v>75</v>
      </c>
      <c r="BD85">
        <v>31</v>
      </c>
      <c r="BE85">
        <v>54</v>
      </c>
      <c r="BF85">
        <v>58</v>
      </c>
      <c r="BG85">
        <v>40</v>
      </c>
      <c r="BH85">
        <v>34</v>
      </c>
      <c r="BI85">
        <v>69</v>
      </c>
      <c r="BJ85">
        <v>30</v>
      </c>
      <c r="BK85">
        <v>2</v>
      </c>
      <c r="BL85">
        <v>13</v>
      </c>
      <c r="BM85">
        <v>88</v>
      </c>
      <c r="BN85">
        <v>105</v>
      </c>
      <c r="BO85">
        <v>16</v>
      </c>
      <c r="BP85">
        <v>32</v>
      </c>
      <c r="BQ85">
        <v>16</v>
      </c>
      <c r="BR85">
        <v>90</v>
      </c>
      <c r="BS85">
        <v>59</v>
      </c>
      <c r="BT85">
        <v>63</v>
      </c>
      <c r="BU85">
        <v>29</v>
      </c>
      <c r="BV85">
        <v>93</v>
      </c>
      <c r="BW85">
        <v>73</v>
      </c>
      <c r="BX85">
        <v>34</v>
      </c>
      <c r="BY85">
        <v>28</v>
      </c>
      <c r="BZ85">
        <v>55</v>
      </c>
      <c r="CA85">
        <v>102</v>
      </c>
      <c r="CB85">
        <v>71</v>
      </c>
      <c r="CC85">
        <v>45</v>
      </c>
      <c r="CD85">
        <v>49</v>
      </c>
      <c r="CE85">
        <v>118</v>
      </c>
      <c r="CF85">
        <v>41</v>
      </c>
      <c r="CG85">
        <v>112</v>
      </c>
      <c r="CH85">
        <v>40</v>
      </c>
      <c r="CI85">
        <v>110</v>
      </c>
      <c r="CJ85">
        <v>44</v>
      </c>
      <c r="CK85">
        <v>95</v>
      </c>
      <c r="CL85">
        <v>4</v>
      </c>
      <c r="CM85">
        <v>57</v>
      </c>
      <c r="CN85">
        <v>11</v>
      </c>
      <c r="CO85">
        <v>54</v>
      </c>
      <c r="CP85">
        <v>105</v>
      </c>
      <c r="CQ85">
        <v>23</v>
      </c>
      <c r="CR85">
        <v>45</v>
      </c>
      <c r="CS85">
        <v>60</v>
      </c>
      <c r="CT85">
        <v>6</v>
      </c>
      <c r="CU85">
        <v>37</v>
      </c>
      <c r="CV85">
        <v>71</v>
      </c>
      <c r="CW85">
        <v>43</v>
      </c>
      <c r="CX85">
        <v>101</v>
      </c>
      <c r="CY85">
        <v>7</v>
      </c>
      <c r="CZ85">
        <v>19</v>
      </c>
      <c r="DA85">
        <v>43</v>
      </c>
      <c r="DB85">
        <v>100</v>
      </c>
      <c r="DC85">
        <v>114</v>
      </c>
      <c r="DD85">
        <v>29</v>
      </c>
      <c r="DE85">
        <v>61</v>
      </c>
      <c r="DF85">
        <v>66</v>
      </c>
      <c r="DG85">
        <v>64</v>
      </c>
      <c r="DH85">
        <v>20</v>
      </c>
      <c r="DI85">
        <v>35</v>
      </c>
      <c r="DJ85">
        <v>110</v>
      </c>
      <c r="DK85">
        <v>115</v>
      </c>
      <c r="DL85">
        <v>101</v>
      </c>
      <c r="DM85">
        <v>74</v>
      </c>
      <c r="DN85">
        <v>1</v>
      </c>
      <c r="DO85">
        <v>96</v>
      </c>
      <c r="DP85">
        <v>77</v>
      </c>
      <c r="DQ85" s="86">
        <f ca="1">Control!$C$7*Calculations!$C$82*INDEX('Monthly Data'!N:N,Calculations!$C$116+MOD(A85,Calculations!$C$118))+Control!$C$7*Calculations!$C$83*INDEX('Monthly Data'!O:O,Calculations!$C$116+MOD(A85,Calculations!$C$118))+Control!$C$7*Calculations!$C$84*INDEX('Monthly Data'!P:P,Calculations!$C$116+MOD(A85,Calculations!$C$118))+Control!$C$7*Calculations!$C$85*INDEX('Monthly Data'!Q:Q,Calculations!$C$116+MOD(A85,Calculations!$C$118))+(1-Control!$C$7*Calculations!$C$87)*INDEX('Monthly Data'!R:R,Calculations!$C$116+MOD(A85,Calculations!$C$118))</f>
        <v>1.1704119272391494E-2</v>
      </c>
      <c r="DR85" s="86">
        <f ca="1">Control!$C$7*Calculations!$C$82*INDEX('Monthly Data'!N:N,Calculations!$C$116+MOD(B85,Calculations!$C$118))+Control!$C$7*Calculations!$C$83*INDEX('Monthly Data'!O:O,Calculations!$C$116+MOD(B85,Calculations!$C$118))+Control!$C$7*Calculations!$C$84*INDEX('Monthly Data'!P:P,Calculations!$C$116+MOD(B85,Calculations!$C$118))+Control!$C$7*Calculations!$C$85*INDEX('Monthly Data'!Q:Q,Calculations!$C$116+MOD(B85,Calculations!$C$118))+(1-Control!$C$7*Calculations!$C$87)*INDEX('Monthly Data'!R:R,Calculations!$C$116+MOD(B85,Calculations!$C$118))</f>
        <v>1.3891304280773396E-2</v>
      </c>
      <c r="DS85" s="86">
        <f ca="1">Control!$C$7*Calculations!$C$82*INDEX('Monthly Data'!N:N,Calculations!$C$116+MOD(C85,Calculations!$C$118))+Control!$C$7*Calculations!$C$83*INDEX('Monthly Data'!O:O,Calculations!$C$116+MOD(C85,Calculations!$C$118))+Control!$C$7*Calculations!$C$84*INDEX('Monthly Data'!P:P,Calculations!$C$116+MOD(C85,Calculations!$C$118))+Control!$C$7*Calculations!$C$85*INDEX('Monthly Data'!Q:Q,Calculations!$C$116+MOD(C85,Calculations!$C$118))+(1-Control!$C$7*Calculations!$C$87)*INDEX('Monthly Data'!R:R,Calculations!$C$116+MOD(C85,Calculations!$C$118))</f>
        <v>2.3206536303657571E-2</v>
      </c>
      <c r="DT85" s="86">
        <f ca="1">Control!$C$7*Calculations!$C$82*INDEX('Monthly Data'!N:N,Calculations!$C$116+MOD(D85,Calculations!$C$118))+Control!$C$7*Calculations!$C$83*INDEX('Monthly Data'!O:O,Calculations!$C$116+MOD(D85,Calculations!$C$118))+Control!$C$7*Calculations!$C$84*INDEX('Monthly Data'!P:P,Calculations!$C$116+MOD(D85,Calculations!$C$118))+Control!$C$7*Calculations!$C$85*INDEX('Monthly Data'!Q:Q,Calculations!$C$116+MOD(D85,Calculations!$C$118))+(1-Control!$C$7*Calculations!$C$87)*INDEX('Monthly Data'!R:R,Calculations!$C$116+MOD(D85,Calculations!$C$118))</f>
        <v>3.1070573055362403E-2</v>
      </c>
      <c r="DU85" s="86">
        <f ca="1">Control!$C$7*Calculations!$C$82*INDEX('Monthly Data'!N:N,Calculations!$C$116+MOD(E85,Calculations!$C$118))+Control!$C$7*Calculations!$C$83*INDEX('Monthly Data'!O:O,Calculations!$C$116+MOD(E85,Calculations!$C$118))+Control!$C$7*Calculations!$C$84*INDEX('Monthly Data'!P:P,Calculations!$C$116+MOD(E85,Calculations!$C$118))+Control!$C$7*Calculations!$C$85*INDEX('Monthly Data'!Q:Q,Calculations!$C$116+MOD(E85,Calculations!$C$118))+(1-Control!$C$7*Calculations!$C$87)*INDEX('Monthly Data'!R:R,Calculations!$C$116+MOD(E85,Calculations!$C$118))</f>
        <v>4.7768166384148329E-3</v>
      </c>
      <c r="DV85" s="86">
        <f ca="1">Control!$C$7*Calculations!$C$82*INDEX('Monthly Data'!N:N,Calculations!$C$116+MOD(F85,Calculations!$C$118))+Control!$C$7*Calculations!$C$83*INDEX('Monthly Data'!O:O,Calculations!$C$116+MOD(F85,Calculations!$C$118))+Control!$C$7*Calculations!$C$84*INDEX('Monthly Data'!P:P,Calculations!$C$116+MOD(F85,Calculations!$C$118))+Control!$C$7*Calculations!$C$85*INDEX('Monthly Data'!Q:Q,Calculations!$C$116+MOD(F85,Calculations!$C$118))+(1-Control!$C$7*Calculations!$C$87)*INDEX('Monthly Data'!R:R,Calculations!$C$116+MOD(F85,Calculations!$C$118))</f>
        <v>-2.5168357537820856E-4</v>
      </c>
      <c r="DW85" s="86">
        <f ca="1">Control!$C$7*Calculations!$C$82*INDEX('Monthly Data'!N:N,Calculations!$C$116+MOD(G85,Calculations!$C$118))+Control!$C$7*Calculations!$C$83*INDEX('Monthly Data'!O:O,Calculations!$C$116+MOD(G85,Calculations!$C$118))+Control!$C$7*Calculations!$C$84*INDEX('Monthly Data'!P:P,Calculations!$C$116+MOD(G85,Calculations!$C$118))+Control!$C$7*Calculations!$C$85*INDEX('Monthly Data'!Q:Q,Calculations!$C$116+MOD(G85,Calculations!$C$118))+(1-Control!$C$7*Calculations!$C$87)*INDEX('Monthly Data'!R:R,Calculations!$C$116+MOD(G85,Calculations!$C$118))</f>
        <v>1.7073665854433945E-2</v>
      </c>
      <c r="DX85" s="86">
        <f ca="1">Control!$C$7*Calculations!$C$82*INDEX('Monthly Data'!N:N,Calculations!$C$116+MOD(H85,Calculations!$C$118))+Control!$C$7*Calculations!$C$83*INDEX('Monthly Data'!O:O,Calculations!$C$116+MOD(H85,Calculations!$C$118))+Control!$C$7*Calculations!$C$84*INDEX('Monthly Data'!P:P,Calculations!$C$116+MOD(H85,Calculations!$C$118))+Control!$C$7*Calculations!$C$85*INDEX('Monthly Data'!Q:Q,Calculations!$C$116+MOD(H85,Calculations!$C$118))+(1-Control!$C$7*Calculations!$C$87)*INDEX('Monthly Data'!R:R,Calculations!$C$116+MOD(H85,Calculations!$C$118))</f>
        <v>1.3891563624307685E-2</v>
      </c>
      <c r="DY85" s="86">
        <f ca="1">Control!$C$7*Calculations!$C$82*INDEX('Monthly Data'!N:N,Calculations!$C$116+MOD(I85,Calculations!$C$118))+Control!$C$7*Calculations!$C$83*INDEX('Monthly Data'!O:O,Calculations!$C$116+MOD(I85,Calculations!$C$118))+Control!$C$7*Calculations!$C$84*INDEX('Monthly Data'!P:P,Calculations!$C$116+MOD(I85,Calculations!$C$118))+Control!$C$7*Calculations!$C$85*INDEX('Monthly Data'!Q:Q,Calculations!$C$116+MOD(I85,Calculations!$C$118))+(1-Control!$C$7*Calculations!$C$87)*INDEX('Monthly Data'!R:R,Calculations!$C$116+MOD(I85,Calculations!$C$118))</f>
        <v>1.1702576456120543E-2</v>
      </c>
      <c r="DZ85" s="86">
        <f ca="1">Control!$C$7*Calculations!$C$82*INDEX('Monthly Data'!N:N,Calculations!$C$116+MOD(J85,Calculations!$C$118))+Control!$C$7*Calculations!$C$83*INDEX('Monthly Data'!O:O,Calculations!$C$116+MOD(J85,Calculations!$C$118))+Control!$C$7*Calculations!$C$84*INDEX('Monthly Data'!P:P,Calculations!$C$116+MOD(J85,Calculations!$C$118))+Control!$C$7*Calculations!$C$85*INDEX('Monthly Data'!Q:Q,Calculations!$C$116+MOD(J85,Calculations!$C$118))+(1-Control!$C$7*Calculations!$C$87)*INDEX('Monthly Data'!R:R,Calculations!$C$116+MOD(J85,Calculations!$C$118))</f>
        <v>4.4327772793586687E-3</v>
      </c>
      <c r="EA85" s="86">
        <f ca="1">Control!$C$7*Calculations!$C$82*INDEX('Monthly Data'!N:N,Calculations!$C$116+MOD(K85,Calculations!$C$118))+Control!$C$7*Calculations!$C$83*INDEX('Monthly Data'!O:O,Calculations!$C$116+MOD(K85,Calculations!$C$118))+Control!$C$7*Calculations!$C$84*INDEX('Monthly Data'!P:P,Calculations!$C$116+MOD(K85,Calculations!$C$118))+Control!$C$7*Calculations!$C$85*INDEX('Monthly Data'!Q:Q,Calculations!$C$116+MOD(K85,Calculations!$C$118))+(1-Control!$C$7*Calculations!$C$87)*INDEX('Monthly Data'!R:R,Calculations!$C$116+MOD(K85,Calculations!$C$118))</f>
        <v>2.5325873776067674E-2</v>
      </c>
      <c r="EB85" s="86">
        <f ca="1">Control!$C$7*Calculations!$C$82*INDEX('Monthly Data'!N:N,Calculations!$C$116+MOD(L85,Calculations!$C$118))+Control!$C$7*Calculations!$C$83*INDEX('Monthly Data'!O:O,Calculations!$C$116+MOD(L85,Calculations!$C$118))+Control!$C$7*Calculations!$C$84*INDEX('Monthly Data'!P:P,Calculations!$C$116+MOD(L85,Calculations!$C$118))+Control!$C$7*Calculations!$C$85*INDEX('Monthly Data'!Q:Q,Calculations!$C$116+MOD(L85,Calculations!$C$118))+(1-Control!$C$7*Calculations!$C$87)*INDEX('Monthly Data'!R:R,Calculations!$C$116+MOD(L85,Calculations!$C$118))</f>
        <v>-2.6378232493851243E-2</v>
      </c>
      <c r="EC85" s="86">
        <f ca="1">Control!$C$7*Calculations!$C$82*INDEX('Monthly Data'!N:N,Calculations!$C$116+MOD(M85,Calculations!$C$118))+Control!$C$7*Calculations!$C$83*INDEX('Monthly Data'!O:O,Calculations!$C$116+MOD(M85,Calculations!$C$118))+Control!$C$7*Calculations!$C$84*INDEX('Monthly Data'!P:P,Calculations!$C$116+MOD(M85,Calculations!$C$118))+Control!$C$7*Calculations!$C$85*INDEX('Monthly Data'!Q:Q,Calculations!$C$116+MOD(M85,Calculations!$C$118))+(1-Control!$C$7*Calculations!$C$87)*INDEX('Monthly Data'!R:R,Calculations!$C$116+MOD(M85,Calculations!$C$118))</f>
        <v>1.0478379486191123E-2</v>
      </c>
      <c r="ED85" s="86">
        <f ca="1">Control!$C$7*Calculations!$C$82*INDEX('Monthly Data'!N:N,Calculations!$C$116+MOD(N85,Calculations!$C$118))+Control!$C$7*Calculations!$C$83*INDEX('Monthly Data'!O:O,Calculations!$C$116+MOD(N85,Calculations!$C$118))+Control!$C$7*Calculations!$C$84*INDEX('Monthly Data'!P:P,Calculations!$C$116+MOD(N85,Calculations!$C$118))+Control!$C$7*Calculations!$C$85*INDEX('Monthly Data'!Q:Q,Calculations!$C$116+MOD(N85,Calculations!$C$118))+(1-Control!$C$7*Calculations!$C$87)*INDEX('Monthly Data'!R:R,Calculations!$C$116+MOD(N85,Calculations!$C$118))</f>
        <v>-9.8327855560634558E-3</v>
      </c>
      <c r="EE85" s="86">
        <f ca="1">Control!$C$7*Calculations!$C$82*INDEX('Monthly Data'!N:N,Calculations!$C$116+MOD(O85,Calculations!$C$118))+Control!$C$7*Calculations!$C$83*INDEX('Monthly Data'!O:O,Calculations!$C$116+MOD(O85,Calculations!$C$118))+Control!$C$7*Calculations!$C$84*INDEX('Monthly Data'!P:P,Calculations!$C$116+MOD(O85,Calculations!$C$118))+Control!$C$7*Calculations!$C$85*INDEX('Monthly Data'!Q:Q,Calculations!$C$116+MOD(O85,Calculations!$C$118))+(1-Control!$C$7*Calculations!$C$87)*INDEX('Monthly Data'!R:R,Calculations!$C$116+MOD(O85,Calculations!$C$118))</f>
        <v>1.142101364887867E-2</v>
      </c>
      <c r="EF85" s="86">
        <f ca="1">Control!$C$7*Calculations!$C$82*INDEX('Monthly Data'!N:N,Calculations!$C$116+MOD(P85,Calculations!$C$118))+Control!$C$7*Calculations!$C$83*INDEX('Monthly Data'!O:O,Calculations!$C$116+MOD(P85,Calculations!$C$118))+Control!$C$7*Calculations!$C$84*INDEX('Monthly Data'!P:P,Calculations!$C$116+MOD(P85,Calculations!$C$118))+Control!$C$7*Calculations!$C$85*INDEX('Monthly Data'!Q:Q,Calculations!$C$116+MOD(P85,Calculations!$C$118))+(1-Control!$C$7*Calculations!$C$87)*INDEX('Monthly Data'!R:R,Calculations!$C$116+MOD(P85,Calculations!$C$118))</f>
        <v>1.5216630695380906E-2</v>
      </c>
      <c r="EG85" s="86">
        <f ca="1">Control!$C$7*Calculations!$C$82*INDEX('Monthly Data'!N:N,Calculations!$C$116+MOD(Q85,Calculations!$C$118))+Control!$C$7*Calculations!$C$83*INDEX('Monthly Data'!O:O,Calculations!$C$116+MOD(Q85,Calculations!$C$118))+Control!$C$7*Calculations!$C$84*INDEX('Monthly Data'!P:P,Calculations!$C$116+MOD(Q85,Calculations!$C$118))+Control!$C$7*Calculations!$C$85*INDEX('Monthly Data'!Q:Q,Calculations!$C$116+MOD(Q85,Calculations!$C$118))+(1-Control!$C$7*Calculations!$C$87)*INDEX('Monthly Data'!R:R,Calculations!$C$116+MOD(Q85,Calculations!$C$118))</f>
        <v>1.3891563624307685E-2</v>
      </c>
      <c r="EH85" s="86">
        <f ca="1">Control!$C$7*Calculations!$C$82*INDEX('Monthly Data'!N:N,Calculations!$C$116+MOD(R85,Calculations!$C$118))+Control!$C$7*Calculations!$C$83*INDEX('Monthly Data'!O:O,Calculations!$C$116+MOD(R85,Calculations!$C$118))+Control!$C$7*Calculations!$C$84*INDEX('Monthly Data'!P:P,Calculations!$C$116+MOD(R85,Calculations!$C$118))+Control!$C$7*Calculations!$C$85*INDEX('Monthly Data'!Q:Q,Calculations!$C$116+MOD(R85,Calculations!$C$118))+(1-Control!$C$7*Calculations!$C$87)*INDEX('Monthly Data'!R:R,Calculations!$C$116+MOD(R85,Calculations!$C$118))</f>
        <v>7.857567536297622E-3</v>
      </c>
      <c r="EI85" s="86">
        <f ca="1">Control!$C$7*Calculations!$C$82*INDEX('Monthly Data'!N:N,Calculations!$C$116+MOD(S85,Calculations!$C$118))+Control!$C$7*Calculations!$C$83*INDEX('Monthly Data'!O:O,Calculations!$C$116+MOD(S85,Calculations!$C$118))+Control!$C$7*Calculations!$C$84*INDEX('Monthly Data'!P:P,Calculations!$C$116+MOD(S85,Calculations!$C$118))+Control!$C$7*Calculations!$C$85*INDEX('Monthly Data'!Q:Q,Calculations!$C$116+MOD(S85,Calculations!$C$118))+(1-Control!$C$7*Calculations!$C$87)*INDEX('Monthly Data'!R:R,Calculations!$C$116+MOD(S85,Calculations!$C$118))</f>
        <v>1.7831091590102856E-2</v>
      </c>
      <c r="EJ85" s="86">
        <f ca="1">Control!$C$7*Calculations!$C$82*INDEX('Monthly Data'!N:N,Calculations!$C$116+MOD(T85,Calculations!$C$118))+Control!$C$7*Calculations!$C$83*INDEX('Monthly Data'!O:O,Calculations!$C$116+MOD(T85,Calculations!$C$118))+Control!$C$7*Calculations!$C$84*INDEX('Monthly Data'!P:P,Calculations!$C$116+MOD(T85,Calculations!$C$118))+Control!$C$7*Calculations!$C$85*INDEX('Monthly Data'!Q:Q,Calculations!$C$116+MOD(T85,Calculations!$C$118))+(1-Control!$C$7*Calculations!$C$87)*INDEX('Monthly Data'!R:R,Calculations!$C$116+MOD(T85,Calculations!$C$118))</f>
        <v>-9.9526758408448549E-3</v>
      </c>
      <c r="EK85" s="86">
        <f ca="1">Control!$C$7*Calculations!$C$82*INDEX('Monthly Data'!N:N,Calculations!$C$116+MOD(U85,Calculations!$C$118))+Control!$C$7*Calculations!$C$83*INDEX('Monthly Data'!O:O,Calculations!$C$116+MOD(U85,Calculations!$C$118))+Control!$C$7*Calculations!$C$84*INDEX('Monthly Data'!P:P,Calculations!$C$116+MOD(U85,Calculations!$C$118))+Control!$C$7*Calculations!$C$85*INDEX('Monthly Data'!Q:Q,Calculations!$C$116+MOD(U85,Calculations!$C$118))+(1-Control!$C$7*Calculations!$C$87)*INDEX('Monthly Data'!R:R,Calculations!$C$116+MOD(U85,Calculations!$C$118))</f>
        <v>1.5216630695380906E-2</v>
      </c>
      <c r="EL85" s="86">
        <f ca="1">Control!$C$7*Calculations!$C$82*INDEX('Monthly Data'!N:N,Calculations!$C$116+MOD(V85,Calculations!$C$118))+Control!$C$7*Calculations!$C$83*INDEX('Monthly Data'!O:O,Calculations!$C$116+MOD(V85,Calculations!$C$118))+Control!$C$7*Calculations!$C$84*INDEX('Monthly Data'!P:P,Calculations!$C$116+MOD(V85,Calculations!$C$118))+Control!$C$7*Calculations!$C$85*INDEX('Monthly Data'!Q:Q,Calculations!$C$116+MOD(V85,Calculations!$C$118))+(1-Control!$C$7*Calculations!$C$87)*INDEX('Monthly Data'!R:R,Calculations!$C$116+MOD(V85,Calculations!$C$118))</f>
        <v>3.1011313347584085E-2</v>
      </c>
      <c r="EM85" s="86">
        <f ca="1">Control!$C$7*Calculations!$C$82*INDEX('Monthly Data'!N:N,Calculations!$C$116+MOD(W85,Calculations!$C$118))+Control!$C$7*Calculations!$C$83*INDEX('Monthly Data'!O:O,Calculations!$C$116+MOD(W85,Calculations!$C$118))+Control!$C$7*Calculations!$C$84*INDEX('Monthly Data'!P:P,Calculations!$C$116+MOD(W85,Calculations!$C$118))+Control!$C$7*Calculations!$C$85*INDEX('Monthly Data'!Q:Q,Calculations!$C$116+MOD(W85,Calculations!$C$118))+(1-Control!$C$7*Calculations!$C$87)*INDEX('Monthly Data'!R:R,Calculations!$C$116+MOD(W85,Calculations!$C$118))</f>
        <v>1.7073665854433945E-2</v>
      </c>
      <c r="EN85" s="86">
        <f ca="1">Control!$C$7*Calculations!$C$82*INDEX('Monthly Data'!N:N,Calculations!$C$116+MOD(X85,Calculations!$C$118))+Control!$C$7*Calculations!$C$83*INDEX('Monthly Data'!O:O,Calculations!$C$116+MOD(X85,Calculations!$C$118))+Control!$C$7*Calculations!$C$84*INDEX('Monthly Data'!P:P,Calculations!$C$116+MOD(X85,Calculations!$C$118))+Control!$C$7*Calculations!$C$85*INDEX('Monthly Data'!Q:Q,Calculations!$C$116+MOD(X85,Calculations!$C$118))+(1-Control!$C$7*Calculations!$C$87)*INDEX('Monthly Data'!R:R,Calculations!$C$116+MOD(X85,Calculations!$C$118))</f>
        <v>1.5758278480433856E-2</v>
      </c>
      <c r="EO85" s="86">
        <f ca="1">Control!$C$7*Calculations!$C$82*INDEX('Monthly Data'!N:N,Calculations!$C$116+MOD(Y85,Calculations!$C$118))+Control!$C$7*Calculations!$C$83*INDEX('Monthly Data'!O:O,Calculations!$C$116+MOD(Y85,Calculations!$C$118))+Control!$C$7*Calculations!$C$84*INDEX('Monthly Data'!P:P,Calculations!$C$116+MOD(Y85,Calculations!$C$118))+Control!$C$7*Calculations!$C$85*INDEX('Monthly Data'!Q:Q,Calculations!$C$116+MOD(Y85,Calculations!$C$118))+(1-Control!$C$7*Calculations!$C$87)*INDEX('Monthly Data'!R:R,Calculations!$C$116+MOD(Y85,Calculations!$C$118))</f>
        <v>-9.839093431862074E-3</v>
      </c>
      <c r="EP85" s="86">
        <f ca="1">Control!$C$7*Calculations!$C$82*INDEX('Monthly Data'!N:N,Calculations!$C$116+MOD(Z85,Calculations!$C$118))+Control!$C$7*Calculations!$C$83*INDEX('Monthly Data'!O:O,Calculations!$C$116+MOD(Z85,Calculations!$C$118))+Control!$C$7*Calculations!$C$84*INDEX('Monthly Data'!P:P,Calculations!$C$116+MOD(Z85,Calculations!$C$118))+Control!$C$7*Calculations!$C$85*INDEX('Monthly Data'!Q:Q,Calculations!$C$116+MOD(Z85,Calculations!$C$118))+(1-Control!$C$7*Calculations!$C$87)*INDEX('Monthly Data'!R:R,Calculations!$C$116+MOD(Z85,Calculations!$C$118))</f>
        <v>2.2757992058453024E-3</v>
      </c>
      <c r="EQ85" s="86">
        <f ca="1">Control!$C$7*Calculations!$C$82*INDEX('Monthly Data'!N:N,Calculations!$C$116+MOD(AA85,Calculations!$C$118))+Control!$C$7*Calculations!$C$83*INDEX('Monthly Data'!O:O,Calculations!$C$116+MOD(AA85,Calculations!$C$118))+Control!$C$7*Calculations!$C$84*INDEX('Monthly Data'!P:P,Calculations!$C$116+MOD(AA85,Calculations!$C$118))+Control!$C$7*Calculations!$C$85*INDEX('Monthly Data'!Q:Q,Calculations!$C$116+MOD(AA85,Calculations!$C$118))+(1-Control!$C$7*Calculations!$C$87)*INDEX('Monthly Data'!R:R,Calculations!$C$116+MOD(AA85,Calculations!$C$118))</f>
        <v>-9.5555592256394619E-3</v>
      </c>
      <c r="ER85" s="86">
        <f ca="1">Control!$C$7*Calculations!$C$82*INDEX('Monthly Data'!N:N,Calculations!$C$116+MOD(AB85,Calculations!$C$118))+Control!$C$7*Calculations!$C$83*INDEX('Monthly Data'!O:O,Calculations!$C$116+MOD(AB85,Calculations!$C$118))+Control!$C$7*Calculations!$C$84*INDEX('Monthly Data'!P:P,Calculations!$C$116+MOD(AB85,Calculations!$C$118))+Control!$C$7*Calculations!$C$85*INDEX('Monthly Data'!Q:Q,Calculations!$C$116+MOD(AB85,Calculations!$C$118))+(1-Control!$C$7*Calculations!$C$87)*INDEX('Monthly Data'!R:R,Calculations!$C$116+MOD(AB85,Calculations!$C$118))</f>
        <v>-9.9526758408448549E-3</v>
      </c>
      <c r="ES85" s="86">
        <f ca="1">Control!$C$7*Calculations!$C$82*INDEX('Monthly Data'!N:N,Calculations!$C$116+MOD(AC85,Calculations!$C$118))+Control!$C$7*Calculations!$C$83*INDEX('Monthly Data'!O:O,Calculations!$C$116+MOD(AC85,Calculations!$C$118))+Control!$C$7*Calculations!$C$84*INDEX('Monthly Data'!P:P,Calculations!$C$116+MOD(AC85,Calculations!$C$118))+Control!$C$7*Calculations!$C$85*INDEX('Monthly Data'!Q:Q,Calculations!$C$116+MOD(AC85,Calculations!$C$118))+(1-Control!$C$7*Calculations!$C$87)*INDEX('Monthly Data'!R:R,Calculations!$C$116+MOD(AC85,Calculations!$C$118))</f>
        <v>-1.880155173376722E-2</v>
      </c>
      <c r="ET85" s="86">
        <f ca="1">Control!$C$7*Calculations!$C$82*INDEX('Monthly Data'!N:N,Calculations!$C$116+MOD(AD85,Calculations!$C$118))+Control!$C$7*Calculations!$C$83*INDEX('Monthly Data'!O:O,Calculations!$C$116+MOD(AD85,Calculations!$C$118))+Control!$C$7*Calculations!$C$84*INDEX('Monthly Data'!P:P,Calculations!$C$116+MOD(AD85,Calculations!$C$118))+Control!$C$7*Calculations!$C$85*INDEX('Monthly Data'!Q:Q,Calculations!$C$116+MOD(AD85,Calculations!$C$118))+(1-Control!$C$7*Calculations!$C$87)*INDEX('Monthly Data'!R:R,Calculations!$C$116+MOD(AD85,Calculations!$C$118))</f>
        <v>-2.0259958308006688E-2</v>
      </c>
      <c r="EU85" s="86">
        <f ca="1">Control!$C$7*Calculations!$C$82*INDEX('Monthly Data'!N:N,Calculations!$C$116+MOD(AE85,Calculations!$C$118))+Control!$C$7*Calculations!$C$83*INDEX('Monthly Data'!O:O,Calculations!$C$116+MOD(AE85,Calculations!$C$118))+Control!$C$7*Calculations!$C$84*INDEX('Monthly Data'!P:P,Calculations!$C$116+MOD(AE85,Calculations!$C$118))+Control!$C$7*Calculations!$C$85*INDEX('Monthly Data'!Q:Q,Calculations!$C$116+MOD(AE85,Calculations!$C$118))+(1-Control!$C$7*Calculations!$C$87)*INDEX('Monthly Data'!R:R,Calculations!$C$116+MOD(AE85,Calculations!$C$118))</f>
        <v>1.2954540023127663E-2</v>
      </c>
      <c r="EV85" s="86">
        <f ca="1">Control!$C$7*Calculations!$C$82*INDEX('Monthly Data'!N:N,Calculations!$C$116+MOD(AF85,Calculations!$C$118))+Control!$C$7*Calculations!$C$83*INDEX('Monthly Data'!O:O,Calculations!$C$116+MOD(AF85,Calculations!$C$118))+Control!$C$7*Calculations!$C$84*INDEX('Monthly Data'!P:P,Calculations!$C$116+MOD(AF85,Calculations!$C$118))+Control!$C$7*Calculations!$C$85*INDEX('Monthly Data'!Q:Q,Calculations!$C$116+MOD(AF85,Calculations!$C$118))+(1-Control!$C$7*Calculations!$C$87)*INDEX('Monthly Data'!R:R,Calculations!$C$116+MOD(AF85,Calculations!$C$118))</f>
        <v>7.5897487599915015E-3</v>
      </c>
      <c r="EW85" s="86">
        <f ca="1">Control!$C$7*Calculations!$C$82*INDEX('Monthly Data'!N:N,Calculations!$C$116+MOD(AG85,Calculations!$C$118))+Control!$C$7*Calculations!$C$83*INDEX('Monthly Data'!O:O,Calculations!$C$116+MOD(AG85,Calculations!$C$118))+Control!$C$7*Calculations!$C$84*INDEX('Monthly Data'!P:P,Calculations!$C$116+MOD(AG85,Calculations!$C$118))+Control!$C$7*Calculations!$C$85*INDEX('Monthly Data'!Q:Q,Calculations!$C$116+MOD(AG85,Calculations!$C$118))+(1-Control!$C$7*Calculations!$C$87)*INDEX('Monthly Data'!R:R,Calculations!$C$116+MOD(AG85,Calculations!$C$118))</f>
        <v>2.766281641786093E-2</v>
      </c>
      <c r="EX85" s="86">
        <f ca="1">Control!$C$7*Calculations!$C$82*INDEX('Monthly Data'!N:N,Calculations!$C$116+MOD(AH85,Calculations!$C$118))+Control!$C$7*Calculations!$C$83*INDEX('Monthly Data'!O:O,Calculations!$C$116+MOD(AH85,Calculations!$C$118))+Control!$C$7*Calculations!$C$84*INDEX('Monthly Data'!P:P,Calculations!$C$116+MOD(AH85,Calculations!$C$118))+Control!$C$7*Calculations!$C$85*INDEX('Monthly Data'!Q:Q,Calculations!$C$116+MOD(AH85,Calculations!$C$118))+(1-Control!$C$7*Calculations!$C$87)*INDEX('Monthly Data'!R:R,Calculations!$C$116+MOD(AH85,Calculations!$C$118))</f>
        <v>6.3250222980707482E-3</v>
      </c>
      <c r="EY85" s="86">
        <f ca="1">Control!$C$7*Calculations!$C$82*INDEX('Monthly Data'!N:N,Calculations!$C$116+MOD(AI85,Calculations!$C$118))+Control!$C$7*Calculations!$C$83*INDEX('Monthly Data'!O:O,Calculations!$C$116+MOD(AI85,Calculations!$C$118))+Control!$C$7*Calculations!$C$84*INDEX('Monthly Data'!P:P,Calculations!$C$116+MOD(AI85,Calculations!$C$118))+Control!$C$7*Calculations!$C$85*INDEX('Monthly Data'!Q:Q,Calculations!$C$116+MOD(AI85,Calculations!$C$118))+(1-Control!$C$7*Calculations!$C$87)*INDEX('Monthly Data'!R:R,Calculations!$C$116+MOD(AI85,Calculations!$C$118))</f>
        <v>1.0478379486191123E-2</v>
      </c>
      <c r="EZ85" s="86">
        <f ca="1">Control!$C$7*Calculations!$C$82*INDEX('Monthly Data'!N:N,Calculations!$C$116+MOD(AJ85,Calculations!$C$118))+Control!$C$7*Calculations!$C$83*INDEX('Monthly Data'!O:O,Calculations!$C$116+MOD(AJ85,Calculations!$C$118))+Control!$C$7*Calculations!$C$84*INDEX('Monthly Data'!P:P,Calculations!$C$116+MOD(AJ85,Calculations!$C$118))+Control!$C$7*Calculations!$C$85*INDEX('Monthly Data'!Q:Q,Calculations!$C$116+MOD(AJ85,Calculations!$C$118))+(1-Control!$C$7*Calculations!$C$87)*INDEX('Monthly Data'!R:R,Calculations!$C$116+MOD(AJ85,Calculations!$C$118))</f>
        <v>1.7472933988537529E-2</v>
      </c>
      <c r="FA85" s="86">
        <f ca="1">Control!$C$7*Calculations!$C$82*INDEX('Monthly Data'!N:N,Calculations!$C$116+MOD(AK85,Calculations!$C$118))+Control!$C$7*Calculations!$C$83*INDEX('Monthly Data'!O:O,Calculations!$C$116+MOD(AK85,Calculations!$C$118))+Control!$C$7*Calculations!$C$84*INDEX('Monthly Data'!P:P,Calculations!$C$116+MOD(AK85,Calculations!$C$118))+Control!$C$7*Calculations!$C$85*INDEX('Monthly Data'!Q:Q,Calculations!$C$116+MOD(AK85,Calculations!$C$118))+(1-Control!$C$7*Calculations!$C$87)*INDEX('Monthly Data'!R:R,Calculations!$C$116+MOD(AK85,Calculations!$C$118))</f>
        <v>6.3250222980707482E-3</v>
      </c>
      <c r="FB85" s="86">
        <f ca="1">Control!$C$7*Calculations!$C$82*INDEX('Monthly Data'!N:N,Calculations!$C$116+MOD(AL85,Calculations!$C$118))+Control!$C$7*Calculations!$C$83*INDEX('Monthly Data'!O:O,Calculations!$C$116+MOD(AL85,Calculations!$C$118))+Control!$C$7*Calculations!$C$84*INDEX('Monthly Data'!P:P,Calculations!$C$116+MOD(AL85,Calculations!$C$118))+Control!$C$7*Calculations!$C$85*INDEX('Monthly Data'!Q:Q,Calculations!$C$116+MOD(AL85,Calculations!$C$118))+(1-Control!$C$7*Calculations!$C$87)*INDEX('Monthly Data'!R:R,Calculations!$C$116+MOD(AL85,Calculations!$C$118))</f>
        <v>7.9764341593600071E-3</v>
      </c>
      <c r="FC85" s="86">
        <f ca="1">Control!$C$7*Calculations!$C$82*INDEX('Monthly Data'!N:N,Calculations!$C$116+MOD(AM85,Calculations!$C$118))+Control!$C$7*Calculations!$C$83*INDEX('Monthly Data'!O:O,Calculations!$C$116+MOD(AM85,Calculations!$C$118))+Control!$C$7*Calculations!$C$84*INDEX('Monthly Data'!P:P,Calculations!$C$116+MOD(AM85,Calculations!$C$118))+Control!$C$7*Calculations!$C$85*INDEX('Monthly Data'!Q:Q,Calculations!$C$116+MOD(AM85,Calculations!$C$118))+(1-Control!$C$7*Calculations!$C$87)*INDEX('Monthly Data'!R:R,Calculations!$C$116+MOD(AM85,Calculations!$C$118))</f>
        <v>1.2435425892067014E-2</v>
      </c>
      <c r="FD85" s="86">
        <f ca="1">Control!$C$7*Calculations!$C$82*INDEX('Monthly Data'!N:N,Calculations!$C$116+MOD(AN85,Calculations!$C$118))+Control!$C$7*Calculations!$C$83*INDEX('Monthly Data'!O:O,Calculations!$C$116+MOD(AN85,Calculations!$C$118))+Control!$C$7*Calculations!$C$84*INDEX('Monthly Data'!P:P,Calculations!$C$116+MOD(AN85,Calculations!$C$118))+Control!$C$7*Calculations!$C$85*INDEX('Monthly Data'!Q:Q,Calculations!$C$116+MOD(AN85,Calculations!$C$118))+(1-Control!$C$7*Calculations!$C$87)*INDEX('Monthly Data'!R:R,Calculations!$C$116+MOD(AN85,Calculations!$C$118))</f>
        <v>5.1972609868760735E-3</v>
      </c>
      <c r="FE85" s="86">
        <f ca="1">Control!$C$7*Calculations!$C$82*INDEX('Monthly Data'!N:N,Calculations!$C$116+MOD(AO85,Calculations!$C$118))+Control!$C$7*Calculations!$C$83*INDEX('Monthly Data'!O:O,Calculations!$C$116+MOD(AO85,Calculations!$C$118))+Control!$C$7*Calculations!$C$84*INDEX('Monthly Data'!P:P,Calculations!$C$116+MOD(AO85,Calculations!$C$118))+Control!$C$7*Calculations!$C$85*INDEX('Monthly Data'!Q:Q,Calculations!$C$116+MOD(AO85,Calculations!$C$118))+(1-Control!$C$7*Calculations!$C$87)*INDEX('Monthly Data'!R:R,Calculations!$C$116+MOD(AO85,Calculations!$C$118))</f>
        <v>3.4808428836917149E-3</v>
      </c>
      <c r="FF85" s="86">
        <f ca="1">Control!$C$7*Calculations!$C$82*INDEX('Monthly Data'!N:N,Calculations!$C$116+MOD(AP85,Calculations!$C$118))+Control!$C$7*Calculations!$C$83*INDEX('Monthly Data'!O:O,Calculations!$C$116+MOD(AP85,Calculations!$C$118))+Control!$C$7*Calculations!$C$84*INDEX('Monthly Data'!P:P,Calculations!$C$116+MOD(AP85,Calculations!$C$118))+Control!$C$7*Calculations!$C$85*INDEX('Monthly Data'!Q:Q,Calculations!$C$116+MOD(AP85,Calculations!$C$118))+(1-Control!$C$7*Calculations!$C$87)*INDEX('Monthly Data'!R:R,Calculations!$C$116+MOD(AP85,Calculations!$C$118))</f>
        <v>-2.072517756005474E-2</v>
      </c>
      <c r="FG85" s="86">
        <f ca="1">Control!$C$7*Calculations!$C$82*INDEX('Monthly Data'!N:N,Calculations!$C$116+MOD(AQ85,Calculations!$C$118))+Control!$C$7*Calculations!$C$83*INDEX('Monthly Data'!O:O,Calculations!$C$116+MOD(AQ85,Calculations!$C$118))+Control!$C$7*Calculations!$C$84*INDEX('Monthly Data'!P:P,Calculations!$C$116+MOD(AQ85,Calculations!$C$118))+Control!$C$7*Calculations!$C$85*INDEX('Monthly Data'!Q:Q,Calculations!$C$116+MOD(AQ85,Calculations!$C$118))+(1-Control!$C$7*Calculations!$C$87)*INDEX('Monthly Data'!R:R,Calculations!$C$116+MOD(AQ85,Calculations!$C$118))</f>
        <v>1.5758278480433856E-2</v>
      </c>
      <c r="FH85" s="86">
        <f ca="1">Control!$C$7*Calculations!$C$82*INDEX('Monthly Data'!N:N,Calculations!$C$116+MOD(AR85,Calculations!$C$118))+Control!$C$7*Calculations!$C$83*INDEX('Monthly Data'!O:O,Calculations!$C$116+MOD(AR85,Calculations!$C$118))+Control!$C$7*Calculations!$C$84*INDEX('Monthly Data'!P:P,Calculations!$C$116+MOD(AR85,Calculations!$C$118))+Control!$C$7*Calculations!$C$85*INDEX('Monthly Data'!Q:Q,Calculations!$C$116+MOD(AR85,Calculations!$C$118))+(1-Control!$C$7*Calculations!$C$87)*INDEX('Monthly Data'!R:R,Calculations!$C$116+MOD(AR85,Calculations!$C$118))</f>
        <v>-2.7490061308214487E-3</v>
      </c>
      <c r="FI85" s="86">
        <f ca="1">Control!$C$7*Calculations!$C$82*INDEX('Monthly Data'!N:N,Calculations!$C$116+MOD(AS85,Calculations!$C$118))+Control!$C$7*Calculations!$C$83*INDEX('Monthly Data'!O:O,Calculations!$C$116+MOD(AS85,Calculations!$C$118))+Control!$C$7*Calculations!$C$84*INDEX('Monthly Data'!P:P,Calculations!$C$116+MOD(AS85,Calculations!$C$118))+Control!$C$7*Calculations!$C$85*INDEX('Monthly Data'!Q:Q,Calculations!$C$116+MOD(AS85,Calculations!$C$118))+(1-Control!$C$7*Calculations!$C$87)*INDEX('Monthly Data'!R:R,Calculations!$C$116+MOD(AS85,Calculations!$C$118))</f>
        <v>3.127051071655923E-3</v>
      </c>
      <c r="FJ85" s="86">
        <f ca="1">Control!$C$7*Calculations!$C$82*INDEX('Monthly Data'!N:N,Calculations!$C$116+MOD(AT85,Calculations!$C$118))+Control!$C$7*Calculations!$C$83*INDEX('Monthly Data'!O:O,Calculations!$C$116+MOD(AT85,Calculations!$C$118))+Control!$C$7*Calculations!$C$84*INDEX('Monthly Data'!P:P,Calculations!$C$116+MOD(AT85,Calculations!$C$118))+Control!$C$7*Calculations!$C$85*INDEX('Monthly Data'!Q:Q,Calculations!$C$116+MOD(AT85,Calculations!$C$118))+(1-Control!$C$7*Calculations!$C$87)*INDEX('Monthly Data'!R:R,Calculations!$C$116+MOD(AT85,Calculations!$C$118))</f>
        <v>9.5791276036140301E-3</v>
      </c>
      <c r="FK85" s="86">
        <f ca="1">Control!$C$7*Calculations!$C$82*INDEX('Monthly Data'!N:N,Calculations!$C$116+MOD(AU85,Calculations!$C$118))+Control!$C$7*Calculations!$C$83*INDEX('Monthly Data'!O:O,Calculations!$C$116+MOD(AU85,Calculations!$C$118))+Control!$C$7*Calculations!$C$84*INDEX('Monthly Data'!P:P,Calculations!$C$116+MOD(AU85,Calculations!$C$118))+Control!$C$7*Calculations!$C$85*INDEX('Monthly Data'!Q:Q,Calculations!$C$116+MOD(AU85,Calculations!$C$118))+(1-Control!$C$7*Calculations!$C$87)*INDEX('Monthly Data'!R:R,Calculations!$C$116+MOD(AU85,Calculations!$C$118))</f>
        <v>2.5790695379256122E-2</v>
      </c>
      <c r="FL85" s="86">
        <f ca="1">Control!$C$7*Calculations!$C$82*INDEX('Monthly Data'!N:N,Calculations!$C$116+MOD(AV85,Calculations!$C$118))+Control!$C$7*Calculations!$C$83*INDEX('Monthly Data'!O:O,Calculations!$C$116+MOD(AV85,Calculations!$C$118))+Control!$C$7*Calculations!$C$84*INDEX('Monthly Data'!P:P,Calculations!$C$116+MOD(AV85,Calculations!$C$118))+Control!$C$7*Calculations!$C$85*INDEX('Monthly Data'!Q:Q,Calculations!$C$116+MOD(AV85,Calculations!$C$118))+(1-Control!$C$7*Calculations!$C$87)*INDEX('Monthly Data'!R:R,Calculations!$C$116+MOD(AV85,Calculations!$C$118))</f>
        <v>1.3891563624307685E-2</v>
      </c>
      <c r="FM85" s="86">
        <f ca="1">Control!$C$7*Calculations!$C$82*INDEX('Monthly Data'!N:N,Calculations!$C$116+MOD(AW85,Calculations!$C$118))+Control!$C$7*Calculations!$C$83*INDEX('Monthly Data'!O:O,Calculations!$C$116+MOD(AW85,Calculations!$C$118))+Control!$C$7*Calculations!$C$84*INDEX('Monthly Data'!P:P,Calculations!$C$116+MOD(AW85,Calculations!$C$118))+Control!$C$7*Calculations!$C$85*INDEX('Monthly Data'!Q:Q,Calculations!$C$116+MOD(AW85,Calculations!$C$118))+(1-Control!$C$7*Calculations!$C$87)*INDEX('Monthly Data'!R:R,Calculations!$C$116+MOD(AW85,Calculations!$C$118))</f>
        <v>1.142101364887867E-2</v>
      </c>
      <c r="FN85" s="86">
        <f ca="1">Control!$C$7*Calculations!$C$82*INDEX('Monthly Data'!N:N,Calculations!$C$116+MOD(AX85,Calculations!$C$118))+Control!$C$7*Calculations!$C$83*INDEX('Monthly Data'!O:O,Calculations!$C$116+MOD(AX85,Calculations!$C$118))+Control!$C$7*Calculations!$C$84*INDEX('Monthly Data'!P:P,Calculations!$C$116+MOD(AX85,Calculations!$C$118))+Control!$C$7*Calculations!$C$85*INDEX('Monthly Data'!Q:Q,Calculations!$C$116+MOD(AX85,Calculations!$C$118))+(1-Control!$C$7*Calculations!$C$87)*INDEX('Monthly Data'!R:R,Calculations!$C$116+MOD(AX85,Calculations!$C$118))</f>
        <v>1.7073665854433945E-2</v>
      </c>
      <c r="FO85" s="86">
        <f ca="1">Control!$C$7*Calculations!$C$82*INDEX('Monthly Data'!N:N,Calculations!$C$116+MOD(AY85,Calculations!$C$118))+Control!$C$7*Calculations!$C$83*INDEX('Monthly Data'!O:O,Calculations!$C$116+MOD(AY85,Calculations!$C$118))+Control!$C$7*Calculations!$C$84*INDEX('Monthly Data'!P:P,Calculations!$C$116+MOD(AY85,Calculations!$C$118))+Control!$C$7*Calculations!$C$85*INDEX('Monthly Data'!Q:Q,Calculations!$C$116+MOD(AY85,Calculations!$C$118))+(1-Control!$C$7*Calculations!$C$87)*INDEX('Monthly Data'!R:R,Calculations!$C$116+MOD(AY85,Calculations!$C$118))</f>
        <v>7.5897487599915015E-3</v>
      </c>
      <c r="FP85" s="86">
        <f ca="1">Control!$C$7*Calculations!$C$82*INDEX('Monthly Data'!N:N,Calculations!$C$116+MOD(AZ85,Calculations!$C$118))+Control!$C$7*Calculations!$C$83*INDEX('Monthly Data'!O:O,Calculations!$C$116+MOD(AZ85,Calculations!$C$118))+Control!$C$7*Calculations!$C$84*INDEX('Monthly Data'!P:P,Calculations!$C$116+MOD(AZ85,Calculations!$C$118))+Control!$C$7*Calculations!$C$85*INDEX('Monthly Data'!Q:Q,Calculations!$C$116+MOD(AZ85,Calculations!$C$118))+(1-Control!$C$7*Calculations!$C$87)*INDEX('Monthly Data'!R:R,Calculations!$C$116+MOD(AZ85,Calculations!$C$118))</f>
        <v>3.4808428836917149E-3</v>
      </c>
      <c r="FQ85" s="86">
        <f ca="1">Control!$C$7*Calculations!$C$82*INDEX('Monthly Data'!N:N,Calculations!$C$116+MOD(BA85,Calculations!$C$118))+Control!$C$7*Calculations!$C$83*INDEX('Monthly Data'!O:O,Calculations!$C$116+MOD(BA85,Calculations!$C$118))+Control!$C$7*Calculations!$C$84*INDEX('Monthly Data'!P:P,Calculations!$C$116+MOD(BA85,Calculations!$C$118))+Control!$C$7*Calculations!$C$85*INDEX('Monthly Data'!Q:Q,Calculations!$C$116+MOD(BA85,Calculations!$C$118))+(1-Control!$C$7*Calculations!$C$87)*INDEX('Monthly Data'!R:R,Calculations!$C$116+MOD(BA85,Calculations!$C$118))</f>
        <v>2.3852824346838646E-2</v>
      </c>
      <c r="FR85" s="86">
        <f ca="1">Control!$C$7*Calculations!$C$82*INDEX('Monthly Data'!N:N,Calculations!$C$116+MOD(BB85,Calculations!$C$118))+Control!$C$7*Calculations!$C$83*INDEX('Monthly Data'!O:O,Calculations!$C$116+MOD(BB85,Calculations!$C$118))+Control!$C$7*Calculations!$C$84*INDEX('Monthly Data'!P:P,Calculations!$C$116+MOD(BB85,Calculations!$C$118))+Control!$C$7*Calculations!$C$85*INDEX('Monthly Data'!Q:Q,Calculations!$C$116+MOD(BB85,Calculations!$C$118))+(1-Control!$C$7*Calculations!$C$87)*INDEX('Monthly Data'!R:R,Calculations!$C$116+MOD(BB85,Calculations!$C$118))</f>
        <v>7.857567536297622E-3</v>
      </c>
      <c r="FS85" s="86">
        <f ca="1">Control!$C$7*Calculations!$C$82*INDEX('Monthly Data'!N:N,Calculations!$C$116+MOD(BC85,Calculations!$C$118))+Control!$C$7*Calculations!$C$83*INDEX('Monthly Data'!O:O,Calculations!$C$116+MOD(BC85,Calculations!$C$118))+Control!$C$7*Calculations!$C$84*INDEX('Monthly Data'!P:P,Calculations!$C$116+MOD(BC85,Calculations!$C$118))+Control!$C$7*Calculations!$C$85*INDEX('Monthly Data'!Q:Q,Calculations!$C$116+MOD(BC85,Calculations!$C$118))+(1-Control!$C$7*Calculations!$C$87)*INDEX('Monthly Data'!R:R,Calculations!$C$116+MOD(BC85,Calculations!$C$118))</f>
        <v>-2.0259958308006688E-2</v>
      </c>
      <c r="FT85" s="86">
        <f ca="1">Control!$C$7*Calculations!$C$82*INDEX('Monthly Data'!N:N,Calculations!$C$116+MOD(BD85,Calculations!$C$118))+Control!$C$7*Calculations!$C$83*INDEX('Monthly Data'!O:O,Calculations!$C$116+MOD(BD85,Calculations!$C$118))+Control!$C$7*Calculations!$C$84*INDEX('Monthly Data'!P:P,Calculations!$C$116+MOD(BD85,Calculations!$C$118))+Control!$C$7*Calculations!$C$85*INDEX('Monthly Data'!Q:Q,Calculations!$C$116+MOD(BD85,Calculations!$C$118))+(1-Control!$C$7*Calculations!$C$87)*INDEX('Monthly Data'!R:R,Calculations!$C$116+MOD(BD85,Calculations!$C$118))</f>
        <v>1.8665061640915637E-2</v>
      </c>
      <c r="FU85" s="86">
        <f ca="1">Control!$C$7*Calculations!$C$82*INDEX('Monthly Data'!N:N,Calculations!$C$116+MOD(BE85,Calculations!$C$118))+Control!$C$7*Calculations!$C$83*INDEX('Monthly Data'!O:O,Calculations!$C$116+MOD(BE85,Calculations!$C$118))+Control!$C$7*Calculations!$C$84*INDEX('Monthly Data'!P:P,Calculations!$C$116+MOD(BE85,Calculations!$C$118))+Control!$C$7*Calculations!$C$85*INDEX('Monthly Data'!Q:Q,Calculations!$C$116+MOD(BE85,Calculations!$C$118))+(1-Control!$C$7*Calculations!$C$87)*INDEX('Monthly Data'!R:R,Calculations!$C$116+MOD(BE85,Calculations!$C$118))</f>
        <v>1.7484305259657981E-2</v>
      </c>
      <c r="FV85" s="86">
        <f ca="1">Control!$C$7*Calculations!$C$82*INDEX('Monthly Data'!N:N,Calculations!$C$116+MOD(BF85,Calculations!$C$118))+Control!$C$7*Calculations!$C$83*INDEX('Monthly Data'!O:O,Calculations!$C$116+MOD(BF85,Calculations!$C$118))+Control!$C$7*Calculations!$C$84*INDEX('Monthly Data'!P:P,Calculations!$C$116+MOD(BF85,Calculations!$C$118))+Control!$C$7*Calculations!$C$85*INDEX('Monthly Data'!Q:Q,Calculations!$C$116+MOD(BF85,Calculations!$C$118))+(1-Control!$C$7*Calculations!$C$87)*INDEX('Monthly Data'!R:R,Calculations!$C$116+MOD(BF85,Calculations!$C$118))</f>
        <v>8.4240675975201049E-3</v>
      </c>
      <c r="FW85" s="86">
        <f ca="1">Control!$C$7*Calculations!$C$82*INDEX('Monthly Data'!N:N,Calculations!$C$116+MOD(BG85,Calculations!$C$118))+Control!$C$7*Calculations!$C$83*INDEX('Monthly Data'!O:O,Calculations!$C$116+MOD(BG85,Calculations!$C$118))+Control!$C$7*Calculations!$C$84*INDEX('Monthly Data'!P:P,Calculations!$C$116+MOD(BG85,Calculations!$C$118))+Control!$C$7*Calculations!$C$85*INDEX('Monthly Data'!Q:Q,Calculations!$C$116+MOD(BG85,Calculations!$C$118))+(1-Control!$C$7*Calculations!$C$87)*INDEX('Monthly Data'!R:R,Calculations!$C$116+MOD(BG85,Calculations!$C$118))</f>
        <v>-4.417423226995453E-3</v>
      </c>
      <c r="FX85" s="86">
        <f ca="1">Control!$C$7*Calculations!$C$82*INDEX('Monthly Data'!N:N,Calculations!$C$116+MOD(BH85,Calculations!$C$118))+Control!$C$7*Calculations!$C$83*INDEX('Monthly Data'!O:O,Calculations!$C$116+MOD(BH85,Calculations!$C$118))+Control!$C$7*Calculations!$C$84*INDEX('Monthly Data'!P:P,Calculations!$C$116+MOD(BH85,Calculations!$C$118))+Control!$C$7*Calculations!$C$85*INDEX('Monthly Data'!Q:Q,Calculations!$C$116+MOD(BH85,Calculations!$C$118))+(1-Control!$C$7*Calculations!$C$87)*INDEX('Monthly Data'!R:R,Calculations!$C$116+MOD(BH85,Calculations!$C$118))</f>
        <v>5.3309355465453899E-3</v>
      </c>
      <c r="FY85" s="86">
        <f ca="1">Control!$C$7*Calculations!$C$82*INDEX('Monthly Data'!N:N,Calculations!$C$116+MOD(BI85,Calculations!$C$118))+Control!$C$7*Calculations!$C$83*INDEX('Monthly Data'!O:O,Calculations!$C$116+MOD(BI85,Calculations!$C$118))+Control!$C$7*Calculations!$C$84*INDEX('Monthly Data'!P:P,Calculations!$C$116+MOD(BI85,Calculations!$C$118))+Control!$C$7*Calculations!$C$85*INDEX('Monthly Data'!Q:Q,Calculations!$C$116+MOD(BI85,Calculations!$C$118))+(1-Control!$C$7*Calculations!$C$87)*INDEX('Monthly Data'!R:R,Calculations!$C$116+MOD(BI85,Calculations!$C$118))</f>
        <v>-4.0413381192162513E-2</v>
      </c>
      <c r="FZ85" s="86">
        <f ca="1">Control!$C$7*Calculations!$C$82*INDEX('Monthly Data'!N:N,Calculations!$C$116+MOD(BJ85,Calculations!$C$118))+Control!$C$7*Calculations!$C$83*INDEX('Monthly Data'!O:O,Calculations!$C$116+MOD(BJ85,Calculations!$C$118))+Control!$C$7*Calculations!$C$84*INDEX('Monthly Data'!P:P,Calculations!$C$116+MOD(BJ85,Calculations!$C$118))+Control!$C$7*Calculations!$C$85*INDEX('Monthly Data'!Q:Q,Calculations!$C$116+MOD(BJ85,Calculations!$C$118))+(1-Control!$C$7*Calculations!$C$87)*INDEX('Monthly Data'!R:R,Calculations!$C$116+MOD(BJ85,Calculations!$C$118))</f>
        <v>7.9764341593600071E-3</v>
      </c>
      <c r="GA85" s="86">
        <f ca="1">Control!$C$7*Calculations!$C$82*INDEX('Monthly Data'!N:N,Calculations!$C$116+MOD(BK85,Calculations!$C$118))+Control!$C$7*Calculations!$C$83*INDEX('Monthly Data'!O:O,Calculations!$C$116+MOD(BK85,Calculations!$C$118))+Control!$C$7*Calculations!$C$84*INDEX('Monthly Data'!P:P,Calculations!$C$116+MOD(BK85,Calculations!$C$118))+Control!$C$7*Calculations!$C$85*INDEX('Monthly Data'!Q:Q,Calculations!$C$116+MOD(BK85,Calculations!$C$118))+(1-Control!$C$7*Calculations!$C$87)*INDEX('Monthly Data'!R:R,Calculations!$C$116+MOD(BK85,Calculations!$C$118))</f>
        <v>7.7184133340106598E-3</v>
      </c>
      <c r="GB85" s="86">
        <f ca="1">Control!$C$7*Calculations!$C$82*INDEX('Monthly Data'!N:N,Calculations!$C$116+MOD(BL85,Calculations!$C$118))+Control!$C$7*Calculations!$C$83*INDEX('Monthly Data'!O:O,Calculations!$C$116+MOD(BL85,Calculations!$C$118))+Control!$C$7*Calculations!$C$84*INDEX('Monthly Data'!P:P,Calculations!$C$116+MOD(BL85,Calculations!$C$118))+Control!$C$7*Calculations!$C$85*INDEX('Monthly Data'!Q:Q,Calculations!$C$116+MOD(BL85,Calculations!$C$118))+(1-Control!$C$7*Calculations!$C$87)*INDEX('Monthly Data'!R:R,Calculations!$C$116+MOD(BL85,Calculations!$C$118))</f>
        <v>1.0478379486191123E-2</v>
      </c>
      <c r="GC85" s="86">
        <f ca="1">Control!$C$7*Calculations!$C$82*INDEX('Monthly Data'!N:N,Calculations!$C$116+MOD(BM85,Calculations!$C$118))+Control!$C$7*Calculations!$C$83*INDEX('Monthly Data'!O:O,Calculations!$C$116+MOD(BM85,Calculations!$C$118))+Control!$C$7*Calculations!$C$84*INDEX('Monthly Data'!P:P,Calculations!$C$116+MOD(BM85,Calculations!$C$118))+Control!$C$7*Calculations!$C$85*INDEX('Monthly Data'!Q:Q,Calculations!$C$116+MOD(BM85,Calculations!$C$118))+(1-Control!$C$7*Calculations!$C$87)*INDEX('Monthly Data'!R:R,Calculations!$C$116+MOD(BM85,Calculations!$C$118))</f>
        <v>6.4539397490030407E-3</v>
      </c>
      <c r="GD85" s="86">
        <f ca="1">Control!$C$7*Calculations!$C$82*INDEX('Monthly Data'!N:N,Calculations!$C$116+MOD(BN85,Calculations!$C$118))+Control!$C$7*Calculations!$C$83*INDEX('Monthly Data'!O:O,Calculations!$C$116+MOD(BN85,Calculations!$C$118))+Control!$C$7*Calculations!$C$84*INDEX('Monthly Data'!P:P,Calculations!$C$116+MOD(BN85,Calculations!$C$118))+Control!$C$7*Calculations!$C$85*INDEX('Monthly Data'!Q:Q,Calculations!$C$116+MOD(BN85,Calculations!$C$118))+(1-Control!$C$7*Calculations!$C$87)*INDEX('Monthly Data'!R:R,Calculations!$C$116+MOD(BN85,Calculations!$C$118))</f>
        <v>2.3206536303657571E-2</v>
      </c>
      <c r="GE85" s="86">
        <f ca="1">Control!$C$7*Calculations!$C$82*INDEX('Monthly Data'!N:N,Calculations!$C$116+MOD(BO85,Calculations!$C$118))+Control!$C$7*Calculations!$C$83*INDEX('Monthly Data'!O:O,Calculations!$C$116+MOD(BO85,Calculations!$C$118))+Control!$C$7*Calculations!$C$84*INDEX('Monthly Data'!P:P,Calculations!$C$116+MOD(BO85,Calculations!$C$118))+Control!$C$7*Calculations!$C$85*INDEX('Monthly Data'!Q:Q,Calculations!$C$116+MOD(BO85,Calculations!$C$118))+(1-Control!$C$7*Calculations!$C$87)*INDEX('Monthly Data'!R:R,Calculations!$C$116+MOD(BO85,Calculations!$C$118))</f>
        <v>2.5325873776067674E-2</v>
      </c>
      <c r="GF85" s="86">
        <f ca="1">Control!$C$7*Calculations!$C$82*INDEX('Monthly Data'!N:N,Calculations!$C$116+MOD(BP85,Calculations!$C$118))+Control!$C$7*Calculations!$C$83*INDEX('Monthly Data'!O:O,Calculations!$C$116+MOD(BP85,Calculations!$C$118))+Control!$C$7*Calculations!$C$84*INDEX('Monthly Data'!P:P,Calculations!$C$116+MOD(BP85,Calculations!$C$118))+Control!$C$7*Calculations!$C$85*INDEX('Monthly Data'!Q:Q,Calculations!$C$116+MOD(BP85,Calculations!$C$118))+(1-Control!$C$7*Calculations!$C$87)*INDEX('Monthly Data'!R:R,Calculations!$C$116+MOD(BP85,Calculations!$C$118))</f>
        <v>-2.6378232493851243E-2</v>
      </c>
      <c r="GG85" s="86">
        <f ca="1">Control!$C$7*Calculations!$C$82*INDEX('Monthly Data'!N:N,Calculations!$C$116+MOD(BQ85,Calculations!$C$118))+Control!$C$7*Calculations!$C$83*INDEX('Monthly Data'!O:O,Calculations!$C$116+MOD(BQ85,Calculations!$C$118))+Control!$C$7*Calculations!$C$84*INDEX('Monthly Data'!P:P,Calculations!$C$116+MOD(BQ85,Calculations!$C$118))+Control!$C$7*Calculations!$C$85*INDEX('Monthly Data'!Q:Q,Calculations!$C$116+MOD(BQ85,Calculations!$C$118))+(1-Control!$C$7*Calculations!$C$87)*INDEX('Monthly Data'!R:R,Calculations!$C$116+MOD(BQ85,Calculations!$C$118))</f>
        <v>2.5325873776067674E-2</v>
      </c>
      <c r="GH85" s="86">
        <f ca="1">Control!$C$7*Calculations!$C$82*INDEX('Monthly Data'!N:N,Calculations!$C$116+MOD(BR85,Calculations!$C$118))+Control!$C$7*Calculations!$C$83*INDEX('Monthly Data'!O:O,Calculations!$C$116+MOD(BR85,Calculations!$C$118))+Control!$C$7*Calculations!$C$84*INDEX('Monthly Data'!P:P,Calculations!$C$116+MOD(BR85,Calculations!$C$118))+Control!$C$7*Calculations!$C$85*INDEX('Monthly Data'!Q:Q,Calculations!$C$116+MOD(BR85,Calculations!$C$118))+(1-Control!$C$7*Calculations!$C$87)*INDEX('Monthly Data'!R:R,Calculations!$C$116+MOD(BR85,Calculations!$C$118))</f>
        <v>1.7831091590102856E-2</v>
      </c>
      <c r="GI85" s="86">
        <f ca="1">Control!$C$7*Calculations!$C$82*INDEX('Monthly Data'!N:N,Calculations!$C$116+MOD(BS85,Calculations!$C$118))+Control!$C$7*Calculations!$C$83*INDEX('Monthly Data'!O:O,Calculations!$C$116+MOD(BS85,Calculations!$C$118))+Control!$C$7*Calculations!$C$84*INDEX('Monthly Data'!P:P,Calculations!$C$116+MOD(BS85,Calculations!$C$118))+Control!$C$7*Calculations!$C$85*INDEX('Monthly Data'!Q:Q,Calculations!$C$116+MOD(BS85,Calculations!$C$118))+(1-Control!$C$7*Calculations!$C$87)*INDEX('Monthly Data'!R:R,Calculations!$C$116+MOD(BS85,Calculations!$C$118))</f>
        <v>1.1704119272391494E-2</v>
      </c>
      <c r="GJ85" s="86">
        <f ca="1">Control!$C$7*Calculations!$C$82*INDEX('Monthly Data'!N:N,Calculations!$C$116+MOD(BT85,Calculations!$C$118))+Control!$C$7*Calculations!$C$83*INDEX('Monthly Data'!O:O,Calculations!$C$116+MOD(BT85,Calculations!$C$118))+Control!$C$7*Calculations!$C$84*INDEX('Monthly Data'!P:P,Calculations!$C$116+MOD(BT85,Calculations!$C$118))+Control!$C$7*Calculations!$C$85*INDEX('Monthly Data'!Q:Q,Calculations!$C$116+MOD(BT85,Calculations!$C$118))+(1-Control!$C$7*Calculations!$C$87)*INDEX('Monthly Data'!R:R,Calculations!$C$116+MOD(BT85,Calculations!$C$118))</f>
        <v>1.9073822767906517E-2</v>
      </c>
      <c r="GK85" s="86">
        <f ca="1">Control!$C$7*Calculations!$C$82*INDEX('Monthly Data'!N:N,Calculations!$C$116+MOD(BU85,Calculations!$C$118))+Control!$C$7*Calculations!$C$83*INDEX('Monthly Data'!O:O,Calculations!$C$116+MOD(BU85,Calculations!$C$118))+Control!$C$7*Calculations!$C$84*INDEX('Monthly Data'!P:P,Calculations!$C$116+MOD(BU85,Calculations!$C$118))+Control!$C$7*Calculations!$C$85*INDEX('Monthly Data'!Q:Q,Calculations!$C$116+MOD(BU85,Calculations!$C$118))+(1-Control!$C$7*Calculations!$C$87)*INDEX('Monthly Data'!R:R,Calculations!$C$116+MOD(BU85,Calculations!$C$118))</f>
        <v>1.5115046179922851E-2</v>
      </c>
      <c r="GL85" s="86">
        <f ca="1">Control!$C$7*Calculations!$C$82*INDEX('Monthly Data'!N:N,Calculations!$C$116+MOD(BV85,Calculations!$C$118))+Control!$C$7*Calculations!$C$83*INDEX('Monthly Data'!O:O,Calculations!$C$116+MOD(BV85,Calculations!$C$118))+Control!$C$7*Calculations!$C$84*INDEX('Monthly Data'!P:P,Calculations!$C$116+MOD(BV85,Calculations!$C$118))+Control!$C$7*Calculations!$C$85*INDEX('Monthly Data'!Q:Q,Calculations!$C$116+MOD(BV85,Calculations!$C$118))+(1-Control!$C$7*Calculations!$C$87)*INDEX('Monthly Data'!R:R,Calculations!$C$116+MOD(BV85,Calculations!$C$118))</f>
        <v>1.1809891087585166E-2</v>
      </c>
      <c r="GM85" s="86">
        <f ca="1">Control!$C$7*Calculations!$C$82*INDEX('Monthly Data'!N:N,Calculations!$C$116+MOD(BW85,Calculations!$C$118))+Control!$C$7*Calculations!$C$83*INDEX('Monthly Data'!O:O,Calculations!$C$116+MOD(BW85,Calculations!$C$118))+Control!$C$7*Calculations!$C$84*INDEX('Monthly Data'!P:P,Calculations!$C$116+MOD(BW85,Calculations!$C$118))+Control!$C$7*Calculations!$C$85*INDEX('Monthly Data'!Q:Q,Calculations!$C$116+MOD(BW85,Calculations!$C$118))+(1-Control!$C$7*Calculations!$C$87)*INDEX('Monthly Data'!R:R,Calculations!$C$116+MOD(BW85,Calculations!$C$118))</f>
        <v>3.6332715283247441E-2</v>
      </c>
      <c r="GN85" s="86">
        <f ca="1">Control!$C$7*Calculations!$C$82*INDEX('Monthly Data'!N:N,Calculations!$C$116+MOD(BX85,Calculations!$C$118))+Control!$C$7*Calculations!$C$83*INDEX('Monthly Data'!O:O,Calculations!$C$116+MOD(BX85,Calculations!$C$118))+Control!$C$7*Calculations!$C$84*INDEX('Monthly Data'!P:P,Calculations!$C$116+MOD(BX85,Calculations!$C$118))+Control!$C$7*Calculations!$C$85*INDEX('Monthly Data'!Q:Q,Calculations!$C$116+MOD(BX85,Calculations!$C$118))+(1-Control!$C$7*Calculations!$C$87)*INDEX('Monthly Data'!R:R,Calculations!$C$116+MOD(BX85,Calculations!$C$118))</f>
        <v>5.3309355465453899E-3</v>
      </c>
      <c r="GO85" s="86">
        <f ca="1">Control!$C$7*Calculations!$C$82*INDEX('Monthly Data'!N:N,Calculations!$C$116+MOD(BY85,Calculations!$C$118))+Control!$C$7*Calculations!$C$83*INDEX('Monthly Data'!O:O,Calculations!$C$116+MOD(BY85,Calculations!$C$118))+Control!$C$7*Calculations!$C$84*INDEX('Monthly Data'!P:P,Calculations!$C$116+MOD(BY85,Calculations!$C$118))+Control!$C$7*Calculations!$C$85*INDEX('Monthly Data'!Q:Q,Calculations!$C$116+MOD(BY85,Calculations!$C$118))+(1-Control!$C$7*Calculations!$C$87)*INDEX('Monthly Data'!R:R,Calculations!$C$116+MOD(BY85,Calculations!$C$118))</f>
        <v>3.7596120283497965E-2</v>
      </c>
      <c r="GP85" s="86">
        <f ca="1">Control!$C$7*Calculations!$C$82*INDEX('Monthly Data'!N:N,Calculations!$C$116+MOD(BZ85,Calculations!$C$118))+Control!$C$7*Calculations!$C$83*INDEX('Monthly Data'!O:O,Calculations!$C$116+MOD(BZ85,Calculations!$C$118))+Control!$C$7*Calculations!$C$84*INDEX('Monthly Data'!P:P,Calculations!$C$116+MOD(BZ85,Calculations!$C$118))+Control!$C$7*Calculations!$C$85*INDEX('Monthly Data'!Q:Q,Calculations!$C$116+MOD(BZ85,Calculations!$C$118))+(1-Control!$C$7*Calculations!$C$87)*INDEX('Monthly Data'!R:R,Calculations!$C$116+MOD(BZ85,Calculations!$C$118))</f>
        <v>2.0524935548016137E-2</v>
      </c>
      <c r="GQ85" s="86">
        <f ca="1">Control!$C$7*Calculations!$C$82*INDEX('Monthly Data'!N:N,Calculations!$C$116+MOD(CA85,Calculations!$C$118))+Control!$C$7*Calculations!$C$83*INDEX('Monthly Data'!O:O,Calculations!$C$116+MOD(CA85,Calculations!$C$118))+Control!$C$7*Calculations!$C$84*INDEX('Monthly Data'!P:P,Calculations!$C$116+MOD(CA85,Calculations!$C$118))+Control!$C$7*Calculations!$C$85*INDEX('Monthly Data'!Q:Q,Calculations!$C$116+MOD(CA85,Calculations!$C$118))+(1-Control!$C$7*Calculations!$C$87)*INDEX('Monthly Data'!R:R,Calculations!$C$116+MOD(CA85,Calculations!$C$118))</f>
        <v>-1.8530040247387896E-2</v>
      </c>
      <c r="GR85" s="86">
        <f ca="1">Control!$C$7*Calculations!$C$82*INDEX('Monthly Data'!N:N,Calculations!$C$116+MOD(CB85,Calculations!$C$118))+Control!$C$7*Calculations!$C$83*INDEX('Monthly Data'!O:O,Calculations!$C$116+MOD(CB85,Calculations!$C$118))+Control!$C$7*Calculations!$C$84*INDEX('Monthly Data'!P:P,Calculations!$C$116+MOD(CB85,Calculations!$C$118))+Control!$C$7*Calculations!$C$85*INDEX('Monthly Data'!Q:Q,Calculations!$C$116+MOD(CB85,Calculations!$C$118))+(1-Control!$C$7*Calculations!$C$87)*INDEX('Monthly Data'!R:R,Calculations!$C$116+MOD(CB85,Calculations!$C$118))</f>
        <v>-2.072517756005474E-2</v>
      </c>
      <c r="GS85" s="86">
        <f ca="1">Control!$C$7*Calculations!$C$82*INDEX('Monthly Data'!N:N,Calculations!$C$116+MOD(CC85,Calculations!$C$118))+Control!$C$7*Calculations!$C$83*INDEX('Monthly Data'!O:O,Calculations!$C$116+MOD(CC85,Calculations!$C$118))+Control!$C$7*Calculations!$C$84*INDEX('Monthly Data'!P:P,Calculations!$C$116+MOD(CC85,Calculations!$C$118))+Control!$C$7*Calculations!$C$85*INDEX('Monthly Data'!Q:Q,Calculations!$C$116+MOD(CC85,Calculations!$C$118))+(1-Control!$C$7*Calculations!$C$87)*INDEX('Monthly Data'!R:R,Calculations!$C$116+MOD(CC85,Calculations!$C$118))</f>
        <v>1.2435425892067014E-2</v>
      </c>
      <c r="GT85" s="86">
        <f ca="1">Control!$C$7*Calculations!$C$82*INDEX('Monthly Data'!N:N,Calculations!$C$116+MOD(CD85,Calculations!$C$118))+Control!$C$7*Calculations!$C$83*INDEX('Monthly Data'!O:O,Calculations!$C$116+MOD(CD85,Calculations!$C$118))+Control!$C$7*Calculations!$C$84*INDEX('Monthly Data'!P:P,Calculations!$C$116+MOD(CD85,Calculations!$C$118))+Control!$C$7*Calculations!$C$85*INDEX('Monthly Data'!Q:Q,Calculations!$C$116+MOD(CD85,Calculations!$C$118))+(1-Control!$C$7*Calculations!$C$87)*INDEX('Monthly Data'!R:R,Calculations!$C$116+MOD(CD85,Calculations!$C$118))</f>
        <v>-1.4213734788548189E-2</v>
      </c>
      <c r="GU85" s="86">
        <f ca="1">Control!$C$7*Calculations!$C$82*INDEX('Monthly Data'!N:N,Calculations!$C$116+MOD(CE85,Calculations!$C$118))+Control!$C$7*Calculations!$C$83*INDEX('Monthly Data'!O:O,Calculations!$C$116+MOD(CE85,Calculations!$C$118))+Control!$C$7*Calculations!$C$84*INDEX('Monthly Data'!P:P,Calculations!$C$116+MOD(CE85,Calculations!$C$118))+Control!$C$7*Calculations!$C$85*INDEX('Monthly Data'!Q:Q,Calculations!$C$116+MOD(CE85,Calculations!$C$118))+(1-Control!$C$7*Calculations!$C$87)*INDEX('Monthly Data'!R:R,Calculations!$C$116+MOD(CE85,Calculations!$C$118))</f>
        <v>3.4808428836917149E-3</v>
      </c>
      <c r="GV85" s="86">
        <f ca="1">Control!$C$7*Calculations!$C$82*INDEX('Monthly Data'!N:N,Calculations!$C$116+MOD(CF85,Calculations!$C$118))+Control!$C$7*Calculations!$C$83*INDEX('Monthly Data'!O:O,Calculations!$C$116+MOD(CF85,Calculations!$C$118))+Control!$C$7*Calculations!$C$84*INDEX('Monthly Data'!P:P,Calculations!$C$116+MOD(CF85,Calculations!$C$118))+Control!$C$7*Calculations!$C$85*INDEX('Monthly Data'!Q:Q,Calculations!$C$116+MOD(CF85,Calculations!$C$118))+(1-Control!$C$7*Calculations!$C$87)*INDEX('Monthly Data'!R:R,Calculations!$C$116+MOD(CF85,Calculations!$C$118))</f>
        <v>-3.8554137824290124E-2</v>
      </c>
      <c r="GW85" s="86">
        <f ca="1">Control!$C$7*Calculations!$C$82*INDEX('Monthly Data'!N:N,Calculations!$C$116+MOD(CG85,Calculations!$C$118))+Control!$C$7*Calculations!$C$83*INDEX('Monthly Data'!O:O,Calculations!$C$116+MOD(CG85,Calculations!$C$118))+Control!$C$7*Calculations!$C$84*INDEX('Monthly Data'!P:P,Calculations!$C$116+MOD(CG85,Calculations!$C$118))+Control!$C$7*Calculations!$C$85*INDEX('Monthly Data'!Q:Q,Calculations!$C$116+MOD(CG85,Calculations!$C$118))+(1-Control!$C$7*Calculations!$C$87)*INDEX('Monthly Data'!R:R,Calculations!$C$116+MOD(CG85,Calculations!$C$118))</f>
        <v>1.142101364887867E-2</v>
      </c>
      <c r="GX85" s="86">
        <f ca="1">Control!$C$7*Calculations!$C$82*INDEX('Monthly Data'!N:N,Calculations!$C$116+MOD(CH85,Calculations!$C$118))+Control!$C$7*Calculations!$C$83*INDEX('Monthly Data'!O:O,Calculations!$C$116+MOD(CH85,Calculations!$C$118))+Control!$C$7*Calculations!$C$84*INDEX('Monthly Data'!P:P,Calculations!$C$116+MOD(CH85,Calculations!$C$118))+Control!$C$7*Calculations!$C$85*INDEX('Monthly Data'!Q:Q,Calculations!$C$116+MOD(CH85,Calculations!$C$118))+(1-Control!$C$7*Calculations!$C$87)*INDEX('Monthly Data'!R:R,Calculations!$C$116+MOD(CH85,Calculations!$C$118))</f>
        <v>-4.417423226995453E-3</v>
      </c>
      <c r="GY85" s="86">
        <f ca="1">Control!$C$7*Calculations!$C$82*INDEX('Monthly Data'!N:N,Calculations!$C$116+MOD(CI85,Calculations!$C$118))+Control!$C$7*Calculations!$C$83*INDEX('Monthly Data'!O:O,Calculations!$C$116+MOD(CI85,Calculations!$C$118))+Control!$C$7*Calculations!$C$84*INDEX('Monthly Data'!P:P,Calculations!$C$116+MOD(CI85,Calculations!$C$118))+Control!$C$7*Calculations!$C$85*INDEX('Monthly Data'!Q:Q,Calculations!$C$116+MOD(CI85,Calculations!$C$118))+(1-Control!$C$7*Calculations!$C$87)*INDEX('Monthly Data'!R:R,Calculations!$C$116+MOD(CI85,Calculations!$C$118))</f>
        <v>3.127051071655923E-3</v>
      </c>
      <c r="GZ85" s="86">
        <f ca="1">Control!$C$7*Calculations!$C$82*INDEX('Monthly Data'!N:N,Calculations!$C$116+MOD(CJ85,Calculations!$C$118))+Control!$C$7*Calculations!$C$83*INDEX('Monthly Data'!O:O,Calculations!$C$116+MOD(CJ85,Calculations!$C$118))+Control!$C$7*Calculations!$C$84*INDEX('Monthly Data'!P:P,Calculations!$C$116+MOD(CJ85,Calculations!$C$118))+Control!$C$7*Calculations!$C$85*INDEX('Monthly Data'!Q:Q,Calculations!$C$116+MOD(CJ85,Calculations!$C$118))+(1-Control!$C$7*Calculations!$C$87)*INDEX('Monthly Data'!R:R,Calculations!$C$116+MOD(CJ85,Calculations!$C$118))</f>
        <v>2.377894462657602E-2</v>
      </c>
      <c r="HA85" s="86">
        <f ca="1">Control!$C$7*Calculations!$C$82*INDEX('Monthly Data'!N:N,Calculations!$C$116+MOD(CK85,Calculations!$C$118))+Control!$C$7*Calculations!$C$83*INDEX('Monthly Data'!O:O,Calculations!$C$116+MOD(CK85,Calculations!$C$118))+Control!$C$7*Calculations!$C$84*INDEX('Monthly Data'!P:P,Calculations!$C$116+MOD(CK85,Calculations!$C$118))+Control!$C$7*Calculations!$C$85*INDEX('Monthly Data'!Q:Q,Calculations!$C$116+MOD(CK85,Calculations!$C$118))+(1-Control!$C$7*Calculations!$C$87)*INDEX('Monthly Data'!R:R,Calculations!$C$116+MOD(CK85,Calculations!$C$118))</f>
        <v>1.5758278480433856E-2</v>
      </c>
      <c r="HB85" s="86">
        <f ca="1">Control!$C$7*Calculations!$C$82*INDEX('Monthly Data'!N:N,Calculations!$C$116+MOD(CL85,Calculations!$C$118))+Control!$C$7*Calculations!$C$83*INDEX('Monthly Data'!O:O,Calculations!$C$116+MOD(CL85,Calculations!$C$118))+Control!$C$7*Calculations!$C$84*INDEX('Monthly Data'!P:P,Calculations!$C$116+MOD(CL85,Calculations!$C$118))+Control!$C$7*Calculations!$C$85*INDEX('Monthly Data'!Q:Q,Calculations!$C$116+MOD(CL85,Calculations!$C$118))+(1-Control!$C$7*Calculations!$C$87)*INDEX('Monthly Data'!R:R,Calculations!$C$116+MOD(CL85,Calculations!$C$118))</f>
        <v>1.3423979074716584E-2</v>
      </c>
      <c r="HC85" s="86">
        <f ca="1">Control!$C$7*Calculations!$C$82*INDEX('Monthly Data'!N:N,Calculations!$C$116+MOD(CM85,Calculations!$C$118))+Control!$C$7*Calculations!$C$83*INDEX('Monthly Data'!O:O,Calculations!$C$116+MOD(CM85,Calculations!$C$118))+Control!$C$7*Calculations!$C$84*INDEX('Monthly Data'!P:P,Calculations!$C$116+MOD(CM85,Calculations!$C$118))+Control!$C$7*Calculations!$C$85*INDEX('Monthly Data'!Q:Q,Calculations!$C$116+MOD(CM85,Calculations!$C$118))+(1-Control!$C$7*Calculations!$C$87)*INDEX('Monthly Data'!R:R,Calculations!$C$116+MOD(CM85,Calculations!$C$118))</f>
        <v>7.3538285850108537E-3</v>
      </c>
      <c r="HD85" s="86">
        <f ca="1">Control!$C$7*Calculations!$C$82*INDEX('Monthly Data'!N:N,Calculations!$C$116+MOD(CN85,Calculations!$C$118))+Control!$C$7*Calculations!$C$83*INDEX('Monthly Data'!O:O,Calculations!$C$116+MOD(CN85,Calculations!$C$118))+Control!$C$7*Calculations!$C$84*INDEX('Monthly Data'!P:P,Calculations!$C$116+MOD(CN85,Calculations!$C$118))+Control!$C$7*Calculations!$C$85*INDEX('Monthly Data'!Q:Q,Calculations!$C$116+MOD(CN85,Calculations!$C$118))+(1-Control!$C$7*Calculations!$C$87)*INDEX('Monthly Data'!R:R,Calculations!$C$116+MOD(CN85,Calculations!$C$118))</f>
        <v>1.0018681835149534E-3</v>
      </c>
      <c r="HE85" s="86">
        <f ca="1">Control!$C$7*Calculations!$C$82*INDEX('Monthly Data'!N:N,Calculations!$C$116+MOD(CO85,Calculations!$C$118))+Control!$C$7*Calculations!$C$83*INDEX('Monthly Data'!O:O,Calculations!$C$116+MOD(CO85,Calculations!$C$118))+Control!$C$7*Calculations!$C$84*INDEX('Monthly Data'!P:P,Calculations!$C$116+MOD(CO85,Calculations!$C$118))+Control!$C$7*Calculations!$C$85*INDEX('Monthly Data'!Q:Q,Calculations!$C$116+MOD(CO85,Calculations!$C$118))+(1-Control!$C$7*Calculations!$C$87)*INDEX('Monthly Data'!R:R,Calculations!$C$116+MOD(CO85,Calculations!$C$118))</f>
        <v>1.7484305259657981E-2</v>
      </c>
      <c r="HF85" s="86">
        <f ca="1">Control!$C$7*Calculations!$C$82*INDEX('Monthly Data'!N:N,Calculations!$C$116+MOD(CP85,Calculations!$C$118))+Control!$C$7*Calculations!$C$83*INDEX('Monthly Data'!O:O,Calculations!$C$116+MOD(CP85,Calculations!$C$118))+Control!$C$7*Calculations!$C$84*INDEX('Monthly Data'!P:P,Calculations!$C$116+MOD(CP85,Calculations!$C$118))+Control!$C$7*Calculations!$C$85*INDEX('Monthly Data'!Q:Q,Calculations!$C$116+MOD(CP85,Calculations!$C$118))+(1-Control!$C$7*Calculations!$C$87)*INDEX('Monthly Data'!R:R,Calculations!$C$116+MOD(CP85,Calculations!$C$118))</f>
        <v>2.3206536303657571E-2</v>
      </c>
      <c r="HG85" s="86">
        <f ca="1">Control!$C$7*Calculations!$C$82*INDEX('Monthly Data'!N:N,Calculations!$C$116+MOD(CQ85,Calculations!$C$118))+Control!$C$7*Calculations!$C$83*INDEX('Monthly Data'!O:O,Calculations!$C$116+MOD(CQ85,Calculations!$C$118))+Control!$C$7*Calculations!$C$84*INDEX('Monthly Data'!P:P,Calculations!$C$116+MOD(CQ85,Calculations!$C$118))+Control!$C$7*Calculations!$C$85*INDEX('Monthly Data'!Q:Q,Calculations!$C$116+MOD(CQ85,Calculations!$C$118))+(1-Control!$C$7*Calculations!$C$87)*INDEX('Monthly Data'!R:R,Calculations!$C$116+MOD(CQ85,Calculations!$C$118))</f>
        <v>6.2631896128884862E-3</v>
      </c>
      <c r="HH85" s="86">
        <f ca="1">Control!$C$7*Calculations!$C$82*INDEX('Monthly Data'!N:N,Calculations!$C$116+MOD(CR85,Calculations!$C$118))+Control!$C$7*Calculations!$C$83*INDEX('Monthly Data'!O:O,Calculations!$C$116+MOD(CR85,Calculations!$C$118))+Control!$C$7*Calculations!$C$84*INDEX('Monthly Data'!P:P,Calculations!$C$116+MOD(CR85,Calculations!$C$118))+Control!$C$7*Calculations!$C$85*INDEX('Monthly Data'!Q:Q,Calculations!$C$116+MOD(CR85,Calculations!$C$118))+(1-Control!$C$7*Calculations!$C$87)*INDEX('Monthly Data'!R:R,Calculations!$C$116+MOD(CR85,Calculations!$C$118))</f>
        <v>1.2435425892067014E-2</v>
      </c>
      <c r="HI85" s="86">
        <f ca="1">Control!$C$7*Calculations!$C$82*INDEX('Monthly Data'!N:N,Calculations!$C$116+MOD(CS85,Calculations!$C$118))+Control!$C$7*Calculations!$C$83*INDEX('Monthly Data'!O:O,Calculations!$C$116+MOD(CS85,Calculations!$C$118))+Control!$C$7*Calculations!$C$84*INDEX('Monthly Data'!P:P,Calculations!$C$116+MOD(CS85,Calculations!$C$118))+Control!$C$7*Calculations!$C$85*INDEX('Monthly Data'!Q:Q,Calculations!$C$116+MOD(CS85,Calculations!$C$118))+(1-Control!$C$7*Calculations!$C$87)*INDEX('Monthly Data'!R:R,Calculations!$C$116+MOD(CS85,Calculations!$C$118))</f>
        <v>-1.9947061878162777E-2</v>
      </c>
      <c r="HJ85" s="86">
        <f ca="1">Control!$C$7*Calculations!$C$82*INDEX('Monthly Data'!N:N,Calculations!$C$116+MOD(CT85,Calculations!$C$118))+Control!$C$7*Calculations!$C$83*INDEX('Monthly Data'!O:O,Calculations!$C$116+MOD(CT85,Calculations!$C$118))+Control!$C$7*Calculations!$C$84*INDEX('Monthly Data'!P:P,Calculations!$C$116+MOD(CT85,Calculations!$C$118))+Control!$C$7*Calculations!$C$85*INDEX('Monthly Data'!Q:Q,Calculations!$C$116+MOD(CT85,Calculations!$C$118))+(1-Control!$C$7*Calculations!$C$87)*INDEX('Monthly Data'!R:R,Calculations!$C$116+MOD(CT85,Calculations!$C$118))</f>
        <v>4.7768166384148329E-3</v>
      </c>
      <c r="HK85" s="86">
        <f ca="1">Control!$C$7*Calculations!$C$82*INDEX('Monthly Data'!N:N,Calculations!$C$116+MOD(CU85,Calculations!$C$118))+Control!$C$7*Calculations!$C$83*INDEX('Monthly Data'!O:O,Calculations!$C$116+MOD(CU85,Calculations!$C$118))+Control!$C$7*Calculations!$C$84*INDEX('Monthly Data'!P:P,Calculations!$C$116+MOD(CU85,Calculations!$C$118))+Control!$C$7*Calculations!$C$85*INDEX('Monthly Data'!Q:Q,Calculations!$C$116+MOD(CU85,Calculations!$C$118))+(1-Control!$C$7*Calculations!$C$87)*INDEX('Monthly Data'!R:R,Calculations!$C$116+MOD(CU85,Calculations!$C$118))</f>
        <v>1.2954540023127663E-2</v>
      </c>
      <c r="HL85" s="86">
        <f ca="1">Control!$C$7*Calculations!$C$82*INDEX('Monthly Data'!N:N,Calculations!$C$116+MOD(CV85,Calculations!$C$118))+Control!$C$7*Calculations!$C$83*INDEX('Monthly Data'!O:O,Calculations!$C$116+MOD(CV85,Calculations!$C$118))+Control!$C$7*Calculations!$C$84*INDEX('Monthly Data'!P:P,Calculations!$C$116+MOD(CV85,Calculations!$C$118))+Control!$C$7*Calculations!$C$85*INDEX('Monthly Data'!Q:Q,Calculations!$C$116+MOD(CV85,Calculations!$C$118))+(1-Control!$C$7*Calculations!$C$87)*INDEX('Monthly Data'!R:R,Calculations!$C$116+MOD(CV85,Calculations!$C$118))</f>
        <v>-2.072517756005474E-2</v>
      </c>
      <c r="HM85" s="86">
        <f ca="1">Control!$C$7*Calculations!$C$82*INDEX('Monthly Data'!N:N,Calculations!$C$116+MOD(CW85,Calculations!$C$118))+Control!$C$7*Calculations!$C$83*INDEX('Monthly Data'!O:O,Calculations!$C$116+MOD(CW85,Calculations!$C$118))+Control!$C$7*Calculations!$C$84*INDEX('Monthly Data'!P:P,Calculations!$C$116+MOD(CW85,Calculations!$C$118))+Control!$C$7*Calculations!$C$85*INDEX('Monthly Data'!Q:Q,Calculations!$C$116+MOD(CW85,Calculations!$C$118))+(1-Control!$C$7*Calculations!$C$87)*INDEX('Monthly Data'!R:R,Calculations!$C$116+MOD(CW85,Calculations!$C$118))</f>
        <v>5.1279584938936244E-2</v>
      </c>
      <c r="HN85" s="86">
        <f ca="1">Control!$C$7*Calculations!$C$82*INDEX('Monthly Data'!N:N,Calculations!$C$116+MOD(CX85,Calculations!$C$118))+Control!$C$7*Calculations!$C$83*INDEX('Monthly Data'!O:O,Calculations!$C$116+MOD(CX85,Calculations!$C$118))+Control!$C$7*Calculations!$C$84*INDEX('Monthly Data'!P:P,Calculations!$C$116+MOD(CX85,Calculations!$C$118))+Control!$C$7*Calculations!$C$85*INDEX('Monthly Data'!Q:Q,Calculations!$C$116+MOD(CX85,Calculations!$C$118))+(1-Control!$C$7*Calculations!$C$87)*INDEX('Monthly Data'!R:R,Calculations!$C$116+MOD(CX85,Calculations!$C$118))</f>
        <v>-2.5168357537820856E-4</v>
      </c>
      <c r="HO85" s="86">
        <f ca="1">Control!$C$7*Calculations!$C$82*INDEX('Monthly Data'!N:N,Calculations!$C$116+MOD(CY85,Calculations!$C$118))+Control!$C$7*Calculations!$C$83*INDEX('Monthly Data'!O:O,Calculations!$C$116+MOD(CY85,Calculations!$C$118))+Control!$C$7*Calculations!$C$84*INDEX('Monthly Data'!P:P,Calculations!$C$116+MOD(CY85,Calculations!$C$118))+Control!$C$7*Calculations!$C$85*INDEX('Monthly Data'!Q:Q,Calculations!$C$116+MOD(CY85,Calculations!$C$118))+(1-Control!$C$7*Calculations!$C$87)*INDEX('Monthly Data'!R:R,Calculations!$C$116+MOD(CY85,Calculations!$C$118))</f>
        <v>8.3814116887657771E-3</v>
      </c>
      <c r="HP85" s="86">
        <f ca="1">Control!$C$7*Calculations!$C$82*INDEX('Monthly Data'!N:N,Calculations!$C$116+MOD(CZ85,Calculations!$C$118))+Control!$C$7*Calculations!$C$83*INDEX('Monthly Data'!O:O,Calculations!$C$116+MOD(CZ85,Calculations!$C$118))+Control!$C$7*Calculations!$C$84*INDEX('Monthly Data'!P:P,Calculations!$C$116+MOD(CZ85,Calculations!$C$118))+Control!$C$7*Calculations!$C$85*INDEX('Monthly Data'!Q:Q,Calculations!$C$116+MOD(CZ85,Calculations!$C$118))+(1-Control!$C$7*Calculations!$C$87)*INDEX('Monthly Data'!R:R,Calculations!$C$116+MOD(CZ85,Calculations!$C$118))</f>
        <v>4.089189590407355E-3</v>
      </c>
      <c r="HQ85" s="86">
        <f ca="1">Control!$C$7*Calculations!$C$82*INDEX('Monthly Data'!N:N,Calculations!$C$116+MOD(DA85,Calculations!$C$118))+Control!$C$7*Calculations!$C$83*INDEX('Monthly Data'!O:O,Calculations!$C$116+MOD(DA85,Calculations!$C$118))+Control!$C$7*Calculations!$C$84*INDEX('Monthly Data'!P:P,Calculations!$C$116+MOD(DA85,Calculations!$C$118))+Control!$C$7*Calculations!$C$85*INDEX('Monthly Data'!Q:Q,Calculations!$C$116+MOD(DA85,Calculations!$C$118))+(1-Control!$C$7*Calculations!$C$87)*INDEX('Monthly Data'!R:R,Calculations!$C$116+MOD(DA85,Calculations!$C$118))</f>
        <v>5.1279584938936244E-2</v>
      </c>
      <c r="HR85" s="86">
        <f ca="1">Control!$C$7*Calculations!$C$82*INDEX('Monthly Data'!N:N,Calculations!$C$116+MOD(DB85,Calculations!$C$118))+Control!$C$7*Calculations!$C$83*INDEX('Monthly Data'!O:O,Calculations!$C$116+MOD(DB85,Calculations!$C$118))+Control!$C$7*Calculations!$C$84*INDEX('Monthly Data'!P:P,Calculations!$C$116+MOD(DB85,Calculations!$C$118))+Control!$C$7*Calculations!$C$85*INDEX('Monthly Data'!Q:Q,Calculations!$C$116+MOD(DB85,Calculations!$C$118))+(1-Control!$C$7*Calculations!$C$87)*INDEX('Monthly Data'!R:R,Calculations!$C$116+MOD(DB85,Calculations!$C$118))</f>
        <v>1.7599621212565995E-2</v>
      </c>
      <c r="HS85" s="86">
        <f ca="1">Control!$C$7*Calculations!$C$82*INDEX('Monthly Data'!N:N,Calculations!$C$116+MOD(DC85,Calculations!$C$118))+Control!$C$7*Calculations!$C$83*INDEX('Monthly Data'!O:O,Calculations!$C$116+MOD(DC85,Calculations!$C$118))+Control!$C$7*Calculations!$C$84*INDEX('Monthly Data'!P:P,Calculations!$C$116+MOD(DC85,Calculations!$C$118))+Control!$C$7*Calculations!$C$85*INDEX('Monthly Data'!Q:Q,Calculations!$C$116+MOD(DC85,Calculations!$C$118))+(1-Control!$C$7*Calculations!$C$87)*INDEX('Monthly Data'!R:R,Calculations!$C$116+MOD(DC85,Calculations!$C$118))</f>
        <v>-2.5419860972892394E-2</v>
      </c>
      <c r="HT85" s="86">
        <f ca="1">Control!$C$7*Calculations!$C$82*INDEX('Monthly Data'!N:N,Calculations!$C$116+MOD(DD85,Calculations!$C$118))+Control!$C$7*Calculations!$C$83*INDEX('Monthly Data'!O:O,Calculations!$C$116+MOD(DD85,Calculations!$C$118))+Control!$C$7*Calculations!$C$84*INDEX('Monthly Data'!P:P,Calculations!$C$116+MOD(DD85,Calculations!$C$118))+Control!$C$7*Calculations!$C$85*INDEX('Monthly Data'!Q:Q,Calculations!$C$116+MOD(DD85,Calculations!$C$118))+(1-Control!$C$7*Calculations!$C$87)*INDEX('Monthly Data'!R:R,Calculations!$C$116+MOD(DD85,Calculations!$C$118))</f>
        <v>1.5115046179922851E-2</v>
      </c>
      <c r="HU85" s="86">
        <f ca="1">Control!$C$7*Calculations!$C$82*INDEX('Monthly Data'!N:N,Calculations!$C$116+MOD(DE85,Calculations!$C$118))+Control!$C$7*Calculations!$C$83*INDEX('Monthly Data'!O:O,Calculations!$C$116+MOD(DE85,Calculations!$C$118))+Control!$C$7*Calculations!$C$84*INDEX('Monthly Data'!P:P,Calculations!$C$116+MOD(DE85,Calculations!$C$118))+Control!$C$7*Calculations!$C$85*INDEX('Monthly Data'!Q:Q,Calculations!$C$116+MOD(DE85,Calculations!$C$118))+(1-Control!$C$7*Calculations!$C$87)*INDEX('Monthly Data'!R:R,Calculations!$C$116+MOD(DE85,Calculations!$C$118))</f>
        <v>2.766281641786093E-2</v>
      </c>
      <c r="HV85" s="86">
        <f ca="1">Control!$C$7*Calculations!$C$82*INDEX('Monthly Data'!N:N,Calculations!$C$116+MOD(DF85,Calculations!$C$118))+Control!$C$7*Calculations!$C$83*INDEX('Monthly Data'!O:O,Calculations!$C$116+MOD(DF85,Calculations!$C$118))+Control!$C$7*Calculations!$C$84*INDEX('Monthly Data'!P:P,Calculations!$C$116+MOD(DF85,Calculations!$C$118))+Control!$C$7*Calculations!$C$85*INDEX('Monthly Data'!Q:Q,Calculations!$C$116+MOD(DF85,Calculations!$C$118))+(1-Control!$C$7*Calculations!$C$87)*INDEX('Monthly Data'!R:R,Calculations!$C$116+MOD(DF85,Calculations!$C$118))</f>
        <v>1.3891304280773396E-2</v>
      </c>
      <c r="HW85" s="86">
        <f ca="1">Control!$C$7*Calculations!$C$82*INDEX('Monthly Data'!N:N,Calculations!$C$116+MOD(DG85,Calculations!$C$118))+Control!$C$7*Calculations!$C$83*INDEX('Monthly Data'!O:O,Calculations!$C$116+MOD(DG85,Calculations!$C$118))+Control!$C$7*Calculations!$C$84*INDEX('Monthly Data'!P:P,Calculations!$C$116+MOD(DG85,Calculations!$C$118))+Control!$C$7*Calculations!$C$85*INDEX('Monthly Data'!Q:Q,Calculations!$C$116+MOD(DG85,Calculations!$C$118))+(1-Control!$C$7*Calculations!$C$87)*INDEX('Monthly Data'!R:R,Calculations!$C$116+MOD(DG85,Calculations!$C$118))</f>
        <v>-2.4571433440223247E-2</v>
      </c>
      <c r="HX85" s="86">
        <f ca="1">Control!$C$7*Calculations!$C$82*INDEX('Monthly Data'!N:N,Calculations!$C$116+MOD(DH85,Calculations!$C$118))+Control!$C$7*Calculations!$C$83*INDEX('Monthly Data'!O:O,Calculations!$C$116+MOD(DH85,Calculations!$C$118))+Control!$C$7*Calculations!$C$84*INDEX('Monthly Data'!P:P,Calculations!$C$116+MOD(DH85,Calculations!$C$118))+Control!$C$7*Calculations!$C$85*INDEX('Monthly Data'!Q:Q,Calculations!$C$116+MOD(DH85,Calculations!$C$118))+(1-Control!$C$7*Calculations!$C$87)*INDEX('Monthly Data'!R:R,Calculations!$C$116+MOD(DH85,Calculations!$C$118))</f>
        <v>3.9251937367756782E-3</v>
      </c>
      <c r="HY85" s="86">
        <f ca="1">Control!$C$7*Calculations!$C$82*INDEX('Monthly Data'!N:N,Calculations!$C$116+MOD(DI85,Calculations!$C$118))+Control!$C$7*Calculations!$C$83*INDEX('Monthly Data'!O:O,Calculations!$C$116+MOD(DI85,Calculations!$C$118))+Control!$C$7*Calculations!$C$84*INDEX('Monthly Data'!P:P,Calculations!$C$116+MOD(DI85,Calculations!$C$118))+Control!$C$7*Calculations!$C$85*INDEX('Monthly Data'!Q:Q,Calculations!$C$116+MOD(DI85,Calculations!$C$118))+(1-Control!$C$7*Calculations!$C$87)*INDEX('Monthly Data'!R:R,Calculations!$C$116+MOD(DI85,Calculations!$C$118))</f>
        <v>-9.5555592256394619E-3</v>
      </c>
      <c r="HZ85" s="86">
        <f ca="1">Control!$C$7*Calculations!$C$82*INDEX('Monthly Data'!N:N,Calculations!$C$116+MOD(DJ85,Calculations!$C$118))+Control!$C$7*Calculations!$C$83*INDEX('Monthly Data'!O:O,Calculations!$C$116+MOD(DJ85,Calculations!$C$118))+Control!$C$7*Calculations!$C$84*INDEX('Monthly Data'!P:P,Calculations!$C$116+MOD(DJ85,Calculations!$C$118))+Control!$C$7*Calculations!$C$85*INDEX('Monthly Data'!Q:Q,Calculations!$C$116+MOD(DJ85,Calculations!$C$118))+(1-Control!$C$7*Calculations!$C$87)*INDEX('Monthly Data'!R:R,Calculations!$C$116+MOD(DJ85,Calculations!$C$118))</f>
        <v>3.127051071655923E-3</v>
      </c>
      <c r="IA85" s="86">
        <f ca="1">Control!$C$7*Calculations!$C$82*INDEX('Monthly Data'!N:N,Calculations!$C$116+MOD(DK85,Calculations!$C$118))+Control!$C$7*Calculations!$C$83*INDEX('Monthly Data'!O:O,Calculations!$C$116+MOD(DK85,Calculations!$C$118))+Control!$C$7*Calculations!$C$84*INDEX('Monthly Data'!P:P,Calculations!$C$116+MOD(DK85,Calculations!$C$118))+Control!$C$7*Calculations!$C$85*INDEX('Monthly Data'!Q:Q,Calculations!$C$116+MOD(DK85,Calculations!$C$118))+(1-Control!$C$7*Calculations!$C$87)*INDEX('Monthly Data'!R:R,Calculations!$C$116+MOD(DK85,Calculations!$C$118))</f>
        <v>4.5132804118240749E-2</v>
      </c>
      <c r="IB85" s="86">
        <f ca="1">Control!$C$7*Calculations!$C$82*INDEX('Monthly Data'!N:N,Calculations!$C$116+MOD(DL85,Calculations!$C$118))+Control!$C$7*Calculations!$C$83*INDEX('Monthly Data'!O:O,Calculations!$C$116+MOD(DL85,Calculations!$C$118))+Control!$C$7*Calculations!$C$84*INDEX('Monthly Data'!P:P,Calculations!$C$116+MOD(DL85,Calculations!$C$118))+Control!$C$7*Calculations!$C$85*INDEX('Monthly Data'!Q:Q,Calculations!$C$116+MOD(DL85,Calculations!$C$118))+(1-Control!$C$7*Calculations!$C$87)*INDEX('Monthly Data'!R:R,Calculations!$C$116+MOD(DL85,Calculations!$C$118))</f>
        <v>-2.5168357537820856E-4</v>
      </c>
      <c r="IC85" s="86">
        <f ca="1">Control!$C$7*Calculations!$C$82*INDEX('Monthly Data'!N:N,Calculations!$C$116+MOD(DM85,Calculations!$C$118))+Control!$C$7*Calculations!$C$83*INDEX('Monthly Data'!O:O,Calculations!$C$116+MOD(DM85,Calculations!$C$118))+Control!$C$7*Calculations!$C$84*INDEX('Monthly Data'!P:P,Calculations!$C$116+MOD(DM85,Calculations!$C$118))+Control!$C$7*Calculations!$C$85*INDEX('Monthly Data'!Q:Q,Calculations!$C$116+MOD(DM85,Calculations!$C$118))+(1-Control!$C$7*Calculations!$C$87)*INDEX('Monthly Data'!R:R,Calculations!$C$116+MOD(DM85,Calculations!$C$118))</f>
        <v>3.7118215575026904E-2</v>
      </c>
      <c r="ID85" s="86">
        <f ca="1">Control!$C$7*Calculations!$C$82*INDEX('Monthly Data'!N:N,Calculations!$C$116+MOD(DN85,Calculations!$C$118))+Control!$C$7*Calculations!$C$83*INDEX('Monthly Data'!O:O,Calculations!$C$116+MOD(DN85,Calculations!$C$118))+Control!$C$7*Calculations!$C$84*INDEX('Monthly Data'!P:P,Calculations!$C$116+MOD(DN85,Calculations!$C$118))+Control!$C$7*Calculations!$C$85*INDEX('Monthly Data'!Q:Q,Calculations!$C$116+MOD(DN85,Calculations!$C$118))+(1-Control!$C$7*Calculations!$C$87)*INDEX('Monthly Data'!R:R,Calculations!$C$116+MOD(DN85,Calculations!$C$118))</f>
        <v>-9.9526758408448549E-3</v>
      </c>
      <c r="IE85" s="86">
        <f ca="1">Control!$C$7*Calculations!$C$82*INDEX('Monthly Data'!N:N,Calculations!$C$116+MOD(DO85,Calculations!$C$118))+Control!$C$7*Calculations!$C$83*INDEX('Monthly Data'!O:O,Calculations!$C$116+MOD(DO85,Calculations!$C$118))+Control!$C$7*Calculations!$C$84*INDEX('Monthly Data'!P:P,Calculations!$C$116+MOD(DO85,Calculations!$C$118))+Control!$C$7*Calculations!$C$85*INDEX('Monthly Data'!Q:Q,Calculations!$C$116+MOD(DO85,Calculations!$C$118))+(1-Control!$C$7*Calculations!$C$87)*INDEX('Monthly Data'!R:R,Calculations!$C$116+MOD(DO85,Calculations!$C$118))</f>
        <v>1.0627294914941248E-2</v>
      </c>
      <c r="IF85" s="86">
        <f ca="1">Control!$C$7*Calculations!$C$82*INDEX('Monthly Data'!N:N,Calculations!$C$116+MOD(DP85,Calculations!$C$118))+Control!$C$7*Calculations!$C$83*INDEX('Monthly Data'!O:O,Calculations!$C$116+MOD(DP85,Calculations!$C$118))+Control!$C$7*Calculations!$C$84*INDEX('Monthly Data'!P:P,Calculations!$C$116+MOD(DP85,Calculations!$C$118))+Control!$C$7*Calculations!$C$85*INDEX('Monthly Data'!Q:Q,Calculations!$C$116+MOD(DP85,Calculations!$C$118))+(1-Control!$C$7*Calculations!$C$87)*INDEX('Monthly Data'!R:R,Calculations!$C$116+MOD(DP85,Calculations!$C$118))</f>
        <v>-1.0485101266941802E-2</v>
      </c>
      <c r="IG85" s="88">
        <f ca="1">Control!$C$8*(1+DQ85)*(1+DR85)*(1+DS85)*(1+DT85)*(1+DU85)*(1+DV85)*(1+DW85)*(1+DX85)*(1+DY85)*(1+DZ85)*(1+EA85)*(1+EB85)*(1+EC85)*(1+ED85)*(1+EE85)*(1+EF85)*(1+EG85)*(1+EH85)*(1+EI85)*(1+EJ85)*(1+EK85)*(1+EL85)*(1+EM85)*(1+EN85)*(1+EO85)*(1+EP85)*(1+EQ85)*(1+ER85)*(1+ES85)*(1+ET85)*(1+EU85)*(1+EV85)*(1+EW85)*(1+EX85)*(1+EY85)*(1+EZ85)*(1+FA85)*(1+FB85)*(1+FC85)*(1+FD85)*(1+FE85)*(1+FF85)*(1+FG85)*(1+FH85)*(1+FI85)*(1+FJ85)*(1+FK85)*(1+FL85)*(1+FM85)*(1+FN85)*(1+FO85)*(1+FP85)*(1+FQ85)*(1+FR85)*(1+FS85)*(1+FT85)*(1+FU85)*(1+FV85)*(1+FW85)*(1+FX85)*(1+FY85)*(1+FZ85)*(1+GA85)*(1+GB85)*(1+GC85)*(1+GD85)*(1+GE85)*(1+GF85)*(1+GG85)*(1+GH85)*(1+GI85)*(1+GJ85)*(1+GK85)*(1+GL85)*(1+GM85)*(1+GN85)*(1+GO85)*(1+GP85)*(1+GQ85)*(1+GR85)*(1+GS85)*(1+GT85)*(1+GU85)*(1+GV85)*(1+GW85)*(1+GX85)*(1+GY85)*(1+GZ85)*(1+HA85)*(1+HB85)*(1+HC85)*(1+HD85)*(1+HE85)*(1+HF85)*(1+HG85)*(1+HH85)*(1+HI85)*(1+HJ85)*(1+HK85)*(1+HL85)*(1+HM85)*(1+HN85)*(1+HO85)*(1+HP85)*(1+HQ85)*(1+HR85)*(1+HS85)*(1+HT85)*(1+HU85)*(1+HV85)*(1+HW85)*(1+HX85)*(1+HY85)*(1+HZ85)*(1+IA85)*(1+IB85)*(1+IC85)*(1+ID85)*(1+IE85)*(1+IF85)</f>
        <v>122367.07316607553</v>
      </c>
    </row>
    <row r="86" spans="1:241" x14ac:dyDescent="0.25">
      <c r="A86">
        <v>25</v>
      </c>
      <c r="B86">
        <v>48</v>
      </c>
      <c r="C86">
        <v>90</v>
      </c>
      <c r="D86">
        <v>87</v>
      </c>
      <c r="E86">
        <v>94</v>
      </c>
      <c r="F86">
        <v>40</v>
      </c>
      <c r="G86">
        <v>99</v>
      </c>
      <c r="H86">
        <v>80</v>
      </c>
      <c r="I86">
        <v>43</v>
      </c>
      <c r="J86">
        <v>48</v>
      </c>
      <c r="K86">
        <v>28</v>
      </c>
      <c r="L86">
        <v>58</v>
      </c>
      <c r="M86">
        <v>13</v>
      </c>
      <c r="N86">
        <v>24</v>
      </c>
      <c r="O86">
        <v>35</v>
      </c>
      <c r="P86">
        <v>29</v>
      </c>
      <c r="Q86">
        <v>42</v>
      </c>
      <c r="R86">
        <v>7</v>
      </c>
      <c r="S86">
        <v>65</v>
      </c>
      <c r="T86">
        <v>78</v>
      </c>
      <c r="U86">
        <v>42</v>
      </c>
      <c r="V86">
        <v>99</v>
      </c>
      <c r="W86">
        <v>101</v>
      </c>
      <c r="X86">
        <v>23</v>
      </c>
      <c r="Y86">
        <v>24</v>
      </c>
      <c r="Z86">
        <v>26</v>
      </c>
      <c r="AA86">
        <v>14</v>
      </c>
      <c r="AB86">
        <v>73</v>
      </c>
      <c r="AC86">
        <v>46</v>
      </c>
      <c r="AD86">
        <v>14</v>
      </c>
      <c r="AE86">
        <v>35</v>
      </c>
      <c r="AF86">
        <v>21</v>
      </c>
      <c r="AG86">
        <v>66</v>
      </c>
      <c r="AH86">
        <v>102</v>
      </c>
      <c r="AI86">
        <v>78</v>
      </c>
      <c r="AJ86">
        <v>24</v>
      </c>
      <c r="AK86">
        <v>84</v>
      </c>
      <c r="AL86">
        <v>110</v>
      </c>
      <c r="AM86">
        <v>23</v>
      </c>
      <c r="AN86">
        <v>9</v>
      </c>
      <c r="AO86">
        <v>94</v>
      </c>
      <c r="AP86">
        <v>108</v>
      </c>
      <c r="AQ86">
        <v>111</v>
      </c>
      <c r="AR86">
        <v>100</v>
      </c>
      <c r="AS86">
        <v>46</v>
      </c>
      <c r="AT86">
        <v>96</v>
      </c>
      <c r="AU86">
        <v>89</v>
      </c>
      <c r="AV86">
        <v>0</v>
      </c>
      <c r="AW86">
        <v>23</v>
      </c>
      <c r="AX86">
        <v>63</v>
      </c>
      <c r="AY86">
        <v>23</v>
      </c>
      <c r="AZ86">
        <v>7</v>
      </c>
      <c r="BA86">
        <v>28</v>
      </c>
      <c r="BB86">
        <v>64</v>
      </c>
      <c r="BC86">
        <v>101</v>
      </c>
      <c r="BD86">
        <v>102</v>
      </c>
      <c r="BE86">
        <v>48</v>
      </c>
      <c r="BF86">
        <v>14</v>
      </c>
      <c r="BG86">
        <v>76</v>
      </c>
      <c r="BH86">
        <v>70</v>
      </c>
      <c r="BI86">
        <v>29</v>
      </c>
      <c r="BJ86">
        <v>49</v>
      </c>
      <c r="BK86">
        <v>100</v>
      </c>
      <c r="BL86">
        <v>72</v>
      </c>
      <c r="BM86">
        <v>34</v>
      </c>
      <c r="BN86">
        <v>19</v>
      </c>
      <c r="BO86">
        <v>96</v>
      </c>
      <c r="BP86">
        <v>24</v>
      </c>
      <c r="BQ86">
        <v>93</v>
      </c>
      <c r="BR86">
        <v>19</v>
      </c>
      <c r="BS86">
        <v>114</v>
      </c>
      <c r="BT86">
        <v>90</v>
      </c>
      <c r="BU86">
        <v>0</v>
      </c>
      <c r="BV86">
        <v>78</v>
      </c>
      <c r="BW86">
        <v>84</v>
      </c>
      <c r="BX86">
        <v>57</v>
      </c>
      <c r="BY86">
        <v>99</v>
      </c>
      <c r="BZ86">
        <v>66</v>
      </c>
      <c r="CA86">
        <v>28</v>
      </c>
      <c r="CB86">
        <v>116</v>
      </c>
      <c r="CC86">
        <v>82</v>
      </c>
      <c r="CD86">
        <v>5</v>
      </c>
      <c r="CE86">
        <v>63</v>
      </c>
      <c r="CF86">
        <v>70</v>
      </c>
      <c r="CG86">
        <v>4</v>
      </c>
      <c r="CH86">
        <v>29</v>
      </c>
      <c r="CI86">
        <v>102</v>
      </c>
      <c r="CJ86">
        <v>68</v>
      </c>
      <c r="CK86">
        <v>37</v>
      </c>
      <c r="CL86">
        <v>104</v>
      </c>
      <c r="CM86">
        <v>98</v>
      </c>
      <c r="CN86">
        <v>44</v>
      </c>
      <c r="CO86">
        <v>53</v>
      </c>
      <c r="CP86">
        <v>113</v>
      </c>
      <c r="CQ86">
        <v>49</v>
      </c>
      <c r="CR86">
        <v>13</v>
      </c>
      <c r="CS86">
        <v>26</v>
      </c>
      <c r="CT86">
        <v>73</v>
      </c>
      <c r="CU86">
        <v>70</v>
      </c>
      <c r="CV86">
        <v>95</v>
      </c>
      <c r="CW86">
        <v>43</v>
      </c>
      <c r="CX86">
        <v>4</v>
      </c>
      <c r="CY86">
        <v>11</v>
      </c>
      <c r="CZ86">
        <v>48</v>
      </c>
      <c r="DA86">
        <v>10</v>
      </c>
      <c r="DB86">
        <v>50</v>
      </c>
      <c r="DC86">
        <v>93</v>
      </c>
      <c r="DD86">
        <v>95</v>
      </c>
      <c r="DE86">
        <v>117</v>
      </c>
      <c r="DF86">
        <v>1</v>
      </c>
      <c r="DG86">
        <v>52</v>
      </c>
      <c r="DH86">
        <v>113</v>
      </c>
      <c r="DI86">
        <v>58</v>
      </c>
      <c r="DJ86">
        <v>101</v>
      </c>
      <c r="DK86">
        <v>67</v>
      </c>
      <c r="DL86">
        <v>96</v>
      </c>
      <c r="DM86">
        <v>56</v>
      </c>
      <c r="DN86">
        <v>57</v>
      </c>
      <c r="DO86">
        <v>71</v>
      </c>
      <c r="DP86">
        <v>92</v>
      </c>
      <c r="DQ86" s="86">
        <f ca="1">Control!$C$7*Calculations!$C$82*INDEX('Monthly Data'!N:N,Calculations!$C$116+MOD(A86,Calculations!$C$118))+Control!$C$7*Calculations!$C$83*INDEX('Monthly Data'!O:O,Calculations!$C$116+MOD(A86,Calculations!$C$118))+Control!$C$7*Calculations!$C$84*INDEX('Monthly Data'!P:P,Calculations!$C$116+MOD(A86,Calculations!$C$118))+Control!$C$7*Calculations!$C$85*INDEX('Monthly Data'!Q:Q,Calculations!$C$116+MOD(A86,Calculations!$C$118))+(1-Control!$C$7*Calculations!$C$87)*INDEX('Monthly Data'!R:R,Calculations!$C$116+MOD(A86,Calculations!$C$118))</f>
        <v>-3.299557342782896E-2</v>
      </c>
      <c r="DR86" s="86">
        <f ca="1">Control!$C$7*Calculations!$C$82*INDEX('Monthly Data'!N:N,Calculations!$C$116+MOD(B86,Calculations!$C$118))+Control!$C$7*Calculations!$C$83*INDEX('Monthly Data'!O:O,Calculations!$C$116+MOD(B86,Calculations!$C$118))+Control!$C$7*Calculations!$C$84*INDEX('Monthly Data'!P:P,Calculations!$C$116+MOD(B86,Calculations!$C$118))+Control!$C$7*Calculations!$C$85*INDEX('Monthly Data'!Q:Q,Calculations!$C$116+MOD(B86,Calculations!$C$118))+(1-Control!$C$7*Calculations!$C$87)*INDEX('Monthly Data'!R:R,Calculations!$C$116+MOD(B86,Calculations!$C$118))</f>
        <v>-1.5984879994281095E-2</v>
      </c>
      <c r="DS86" s="86">
        <f ca="1">Control!$C$7*Calculations!$C$82*INDEX('Monthly Data'!N:N,Calculations!$C$116+MOD(C86,Calculations!$C$118))+Control!$C$7*Calculations!$C$83*INDEX('Monthly Data'!O:O,Calculations!$C$116+MOD(C86,Calculations!$C$118))+Control!$C$7*Calculations!$C$84*INDEX('Monthly Data'!P:P,Calculations!$C$116+MOD(C86,Calculations!$C$118))+Control!$C$7*Calculations!$C$85*INDEX('Monthly Data'!Q:Q,Calculations!$C$116+MOD(C86,Calculations!$C$118))+(1-Control!$C$7*Calculations!$C$87)*INDEX('Monthly Data'!R:R,Calculations!$C$116+MOD(C86,Calculations!$C$118))</f>
        <v>1.7831091590102856E-2</v>
      </c>
      <c r="DT86" s="86">
        <f ca="1">Control!$C$7*Calculations!$C$82*INDEX('Monthly Data'!N:N,Calculations!$C$116+MOD(D86,Calculations!$C$118))+Control!$C$7*Calculations!$C$83*INDEX('Monthly Data'!O:O,Calculations!$C$116+MOD(D86,Calculations!$C$118))+Control!$C$7*Calculations!$C$84*INDEX('Monthly Data'!P:P,Calculations!$C$116+MOD(D86,Calculations!$C$118))+Control!$C$7*Calculations!$C$85*INDEX('Monthly Data'!Q:Q,Calculations!$C$116+MOD(D86,Calculations!$C$118))+(1-Control!$C$7*Calculations!$C$87)*INDEX('Monthly Data'!R:R,Calculations!$C$116+MOD(D86,Calculations!$C$118))</f>
        <v>2.5790695379256122E-2</v>
      </c>
      <c r="DU86" s="86">
        <f ca="1">Control!$C$7*Calculations!$C$82*INDEX('Monthly Data'!N:N,Calculations!$C$116+MOD(E86,Calculations!$C$118))+Control!$C$7*Calculations!$C$83*INDEX('Monthly Data'!O:O,Calculations!$C$116+MOD(E86,Calculations!$C$118))+Control!$C$7*Calculations!$C$84*INDEX('Monthly Data'!P:P,Calculations!$C$116+MOD(E86,Calculations!$C$118))+Control!$C$7*Calculations!$C$85*INDEX('Monthly Data'!Q:Q,Calculations!$C$116+MOD(E86,Calculations!$C$118))+(1-Control!$C$7*Calculations!$C$87)*INDEX('Monthly Data'!R:R,Calculations!$C$116+MOD(E86,Calculations!$C$118))</f>
        <v>1.0353752315110615E-2</v>
      </c>
      <c r="DV86" s="86">
        <f ca="1">Control!$C$7*Calculations!$C$82*INDEX('Monthly Data'!N:N,Calculations!$C$116+MOD(F86,Calculations!$C$118))+Control!$C$7*Calculations!$C$83*INDEX('Monthly Data'!O:O,Calculations!$C$116+MOD(F86,Calculations!$C$118))+Control!$C$7*Calculations!$C$84*INDEX('Monthly Data'!P:P,Calculations!$C$116+MOD(F86,Calculations!$C$118))+Control!$C$7*Calculations!$C$85*INDEX('Monthly Data'!Q:Q,Calculations!$C$116+MOD(F86,Calculations!$C$118))+(1-Control!$C$7*Calculations!$C$87)*INDEX('Monthly Data'!R:R,Calculations!$C$116+MOD(F86,Calculations!$C$118))</f>
        <v>-4.417423226995453E-3</v>
      </c>
      <c r="DW86" s="86">
        <f ca="1">Control!$C$7*Calculations!$C$82*INDEX('Monthly Data'!N:N,Calculations!$C$116+MOD(G86,Calculations!$C$118))+Control!$C$7*Calculations!$C$83*INDEX('Monthly Data'!O:O,Calculations!$C$116+MOD(G86,Calculations!$C$118))+Control!$C$7*Calculations!$C$84*INDEX('Monthly Data'!P:P,Calculations!$C$116+MOD(G86,Calculations!$C$118))+Control!$C$7*Calculations!$C$85*INDEX('Monthly Data'!Q:Q,Calculations!$C$116+MOD(G86,Calculations!$C$118))+(1-Control!$C$7*Calculations!$C$87)*INDEX('Monthly Data'!R:R,Calculations!$C$116+MOD(G86,Calculations!$C$118))</f>
        <v>-1.1360801645249321E-2</v>
      </c>
      <c r="DX86" s="86">
        <f ca="1">Control!$C$7*Calculations!$C$82*INDEX('Monthly Data'!N:N,Calculations!$C$116+MOD(H86,Calculations!$C$118))+Control!$C$7*Calculations!$C$83*INDEX('Monthly Data'!O:O,Calculations!$C$116+MOD(H86,Calculations!$C$118))+Control!$C$7*Calculations!$C$84*INDEX('Monthly Data'!P:P,Calculations!$C$116+MOD(H86,Calculations!$C$118))+Control!$C$7*Calculations!$C$85*INDEX('Monthly Data'!Q:Q,Calculations!$C$116+MOD(H86,Calculations!$C$118))+(1-Control!$C$7*Calculations!$C$87)*INDEX('Monthly Data'!R:R,Calculations!$C$116+MOD(H86,Calculations!$C$118))</f>
        <v>-2.7490061308214487E-3</v>
      </c>
      <c r="DY86" s="86">
        <f ca="1">Control!$C$7*Calculations!$C$82*INDEX('Monthly Data'!N:N,Calculations!$C$116+MOD(I86,Calculations!$C$118))+Control!$C$7*Calculations!$C$83*INDEX('Monthly Data'!O:O,Calculations!$C$116+MOD(I86,Calculations!$C$118))+Control!$C$7*Calculations!$C$84*INDEX('Monthly Data'!P:P,Calculations!$C$116+MOD(I86,Calculations!$C$118))+Control!$C$7*Calculations!$C$85*INDEX('Monthly Data'!Q:Q,Calculations!$C$116+MOD(I86,Calculations!$C$118))+(1-Control!$C$7*Calculations!$C$87)*INDEX('Monthly Data'!R:R,Calculations!$C$116+MOD(I86,Calculations!$C$118))</f>
        <v>5.1279584938936244E-2</v>
      </c>
      <c r="DZ86" s="86">
        <f ca="1">Control!$C$7*Calculations!$C$82*INDEX('Monthly Data'!N:N,Calculations!$C$116+MOD(J86,Calculations!$C$118))+Control!$C$7*Calculations!$C$83*INDEX('Monthly Data'!O:O,Calculations!$C$116+MOD(J86,Calculations!$C$118))+Control!$C$7*Calculations!$C$84*INDEX('Monthly Data'!P:P,Calculations!$C$116+MOD(J86,Calculations!$C$118))+Control!$C$7*Calculations!$C$85*INDEX('Monthly Data'!Q:Q,Calculations!$C$116+MOD(J86,Calculations!$C$118))+(1-Control!$C$7*Calculations!$C$87)*INDEX('Monthly Data'!R:R,Calculations!$C$116+MOD(J86,Calculations!$C$118))</f>
        <v>-1.5984879994281095E-2</v>
      </c>
      <c r="EA86" s="86">
        <f ca="1">Control!$C$7*Calculations!$C$82*INDEX('Monthly Data'!N:N,Calculations!$C$116+MOD(K86,Calculations!$C$118))+Control!$C$7*Calculations!$C$83*INDEX('Monthly Data'!O:O,Calculations!$C$116+MOD(K86,Calculations!$C$118))+Control!$C$7*Calculations!$C$84*INDEX('Monthly Data'!P:P,Calculations!$C$116+MOD(K86,Calculations!$C$118))+Control!$C$7*Calculations!$C$85*INDEX('Monthly Data'!Q:Q,Calculations!$C$116+MOD(K86,Calculations!$C$118))+(1-Control!$C$7*Calculations!$C$87)*INDEX('Monthly Data'!R:R,Calculations!$C$116+MOD(K86,Calculations!$C$118))</f>
        <v>3.7596120283497965E-2</v>
      </c>
      <c r="EB86" s="86">
        <f ca="1">Control!$C$7*Calculations!$C$82*INDEX('Monthly Data'!N:N,Calculations!$C$116+MOD(L86,Calculations!$C$118))+Control!$C$7*Calculations!$C$83*INDEX('Monthly Data'!O:O,Calculations!$C$116+MOD(L86,Calculations!$C$118))+Control!$C$7*Calculations!$C$84*INDEX('Monthly Data'!P:P,Calculations!$C$116+MOD(L86,Calculations!$C$118))+Control!$C$7*Calculations!$C$85*INDEX('Monthly Data'!Q:Q,Calculations!$C$116+MOD(L86,Calculations!$C$118))+(1-Control!$C$7*Calculations!$C$87)*INDEX('Monthly Data'!R:R,Calculations!$C$116+MOD(L86,Calculations!$C$118))</f>
        <v>8.4240675975201049E-3</v>
      </c>
      <c r="EC86" s="86">
        <f ca="1">Control!$C$7*Calculations!$C$82*INDEX('Monthly Data'!N:N,Calculations!$C$116+MOD(M86,Calculations!$C$118))+Control!$C$7*Calculations!$C$83*INDEX('Monthly Data'!O:O,Calculations!$C$116+MOD(M86,Calculations!$C$118))+Control!$C$7*Calculations!$C$84*INDEX('Monthly Data'!P:P,Calculations!$C$116+MOD(M86,Calculations!$C$118))+Control!$C$7*Calculations!$C$85*INDEX('Monthly Data'!Q:Q,Calculations!$C$116+MOD(M86,Calculations!$C$118))+(1-Control!$C$7*Calculations!$C$87)*INDEX('Monthly Data'!R:R,Calculations!$C$116+MOD(M86,Calculations!$C$118))</f>
        <v>1.0478379486191123E-2</v>
      </c>
      <c r="ED86" s="86">
        <f ca="1">Control!$C$7*Calculations!$C$82*INDEX('Monthly Data'!N:N,Calculations!$C$116+MOD(N86,Calculations!$C$118))+Control!$C$7*Calculations!$C$83*INDEX('Monthly Data'!O:O,Calculations!$C$116+MOD(N86,Calculations!$C$118))+Control!$C$7*Calculations!$C$84*INDEX('Monthly Data'!P:P,Calculations!$C$116+MOD(N86,Calculations!$C$118))+Control!$C$7*Calculations!$C$85*INDEX('Monthly Data'!Q:Q,Calculations!$C$116+MOD(N86,Calculations!$C$118))+(1-Control!$C$7*Calculations!$C$87)*INDEX('Monthly Data'!R:R,Calculations!$C$116+MOD(N86,Calculations!$C$118))</f>
        <v>4.2795950888382334E-3</v>
      </c>
      <c r="EE86" s="86">
        <f ca="1">Control!$C$7*Calculations!$C$82*INDEX('Monthly Data'!N:N,Calculations!$C$116+MOD(O86,Calculations!$C$118))+Control!$C$7*Calculations!$C$83*INDEX('Monthly Data'!O:O,Calculations!$C$116+MOD(O86,Calculations!$C$118))+Control!$C$7*Calculations!$C$84*INDEX('Monthly Data'!P:P,Calculations!$C$116+MOD(O86,Calculations!$C$118))+Control!$C$7*Calculations!$C$85*INDEX('Monthly Data'!Q:Q,Calculations!$C$116+MOD(O86,Calculations!$C$118))+(1-Control!$C$7*Calculations!$C$87)*INDEX('Monthly Data'!R:R,Calculations!$C$116+MOD(O86,Calculations!$C$118))</f>
        <v>-9.5555592256394619E-3</v>
      </c>
      <c r="EF86" s="86">
        <f ca="1">Control!$C$7*Calculations!$C$82*INDEX('Monthly Data'!N:N,Calculations!$C$116+MOD(P86,Calculations!$C$118))+Control!$C$7*Calculations!$C$83*INDEX('Monthly Data'!O:O,Calculations!$C$116+MOD(P86,Calculations!$C$118))+Control!$C$7*Calculations!$C$84*INDEX('Monthly Data'!P:P,Calculations!$C$116+MOD(P86,Calculations!$C$118))+Control!$C$7*Calculations!$C$85*INDEX('Monthly Data'!Q:Q,Calculations!$C$116+MOD(P86,Calculations!$C$118))+(1-Control!$C$7*Calculations!$C$87)*INDEX('Monthly Data'!R:R,Calculations!$C$116+MOD(P86,Calculations!$C$118))</f>
        <v>1.5115046179922851E-2</v>
      </c>
      <c r="EG86" s="86">
        <f ca="1">Control!$C$7*Calculations!$C$82*INDEX('Monthly Data'!N:N,Calculations!$C$116+MOD(Q86,Calculations!$C$118))+Control!$C$7*Calculations!$C$83*INDEX('Monthly Data'!O:O,Calculations!$C$116+MOD(Q86,Calculations!$C$118))+Control!$C$7*Calculations!$C$84*INDEX('Monthly Data'!P:P,Calculations!$C$116+MOD(Q86,Calculations!$C$118))+Control!$C$7*Calculations!$C$85*INDEX('Monthly Data'!Q:Q,Calculations!$C$116+MOD(Q86,Calculations!$C$118))+(1-Control!$C$7*Calculations!$C$87)*INDEX('Monthly Data'!R:R,Calculations!$C$116+MOD(Q86,Calculations!$C$118))</f>
        <v>-6.1115617667135171E-2</v>
      </c>
      <c r="EH86" s="86">
        <f ca="1">Control!$C$7*Calculations!$C$82*INDEX('Monthly Data'!N:N,Calculations!$C$116+MOD(R86,Calculations!$C$118))+Control!$C$7*Calculations!$C$83*INDEX('Monthly Data'!O:O,Calculations!$C$116+MOD(R86,Calculations!$C$118))+Control!$C$7*Calculations!$C$84*INDEX('Monthly Data'!P:P,Calculations!$C$116+MOD(R86,Calculations!$C$118))+Control!$C$7*Calculations!$C$85*INDEX('Monthly Data'!Q:Q,Calculations!$C$116+MOD(R86,Calculations!$C$118))+(1-Control!$C$7*Calculations!$C$87)*INDEX('Monthly Data'!R:R,Calculations!$C$116+MOD(R86,Calculations!$C$118))</f>
        <v>8.3814116887657771E-3</v>
      </c>
      <c r="EI86" s="86">
        <f ca="1">Control!$C$7*Calculations!$C$82*INDEX('Monthly Data'!N:N,Calculations!$C$116+MOD(S86,Calculations!$C$118))+Control!$C$7*Calculations!$C$83*INDEX('Monthly Data'!O:O,Calculations!$C$116+MOD(S86,Calculations!$C$118))+Control!$C$7*Calculations!$C$84*INDEX('Monthly Data'!P:P,Calculations!$C$116+MOD(S86,Calculations!$C$118))+Control!$C$7*Calculations!$C$85*INDEX('Monthly Data'!Q:Q,Calculations!$C$116+MOD(S86,Calculations!$C$118))+(1-Control!$C$7*Calculations!$C$87)*INDEX('Monthly Data'!R:R,Calculations!$C$116+MOD(S86,Calculations!$C$118))</f>
        <v>-1.3959200237295809E-2</v>
      </c>
      <c r="EJ86" s="86">
        <f ca="1">Control!$C$7*Calculations!$C$82*INDEX('Monthly Data'!N:N,Calculations!$C$116+MOD(T86,Calculations!$C$118))+Control!$C$7*Calculations!$C$83*INDEX('Monthly Data'!O:O,Calculations!$C$116+MOD(T86,Calculations!$C$118))+Control!$C$7*Calculations!$C$84*INDEX('Monthly Data'!P:P,Calculations!$C$116+MOD(T86,Calculations!$C$118))+Control!$C$7*Calculations!$C$85*INDEX('Monthly Data'!Q:Q,Calculations!$C$116+MOD(T86,Calculations!$C$118))+(1-Control!$C$7*Calculations!$C$87)*INDEX('Monthly Data'!R:R,Calculations!$C$116+MOD(T86,Calculations!$C$118))</f>
        <v>1.7472933988537529E-2</v>
      </c>
      <c r="EK86" s="86">
        <f ca="1">Control!$C$7*Calculations!$C$82*INDEX('Monthly Data'!N:N,Calculations!$C$116+MOD(U86,Calculations!$C$118))+Control!$C$7*Calculations!$C$83*INDEX('Monthly Data'!O:O,Calculations!$C$116+MOD(U86,Calculations!$C$118))+Control!$C$7*Calculations!$C$84*INDEX('Monthly Data'!P:P,Calculations!$C$116+MOD(U86,Calculations!$C$118))+Control!$C$7*Calculations!$C$85*INDEX('Monthly Data'!Q:Q,Calculations!$C$116+MOD(U86,Calculations!$C$118))+(1-Control!$C$7*Calculations!$C$87)*INDEX('Monthly Data'!R:R,Calculations!$C$116+MOD(U86,Calculations!$C$118))</f>
        <v>-6.1115617667135171E-2</v>
      </c>
      <c r="EL86" s="86">
        <f ca="1">Control!$C$7*Calculations!$C$82*INDEX('Monthly Data'!N:N,Calculations!$C$116+MOD(V86,Calculations!$C$118))+Control!$C$7*Calculations!$C$83*INDEX('Monthly Data'!O:O,Calculations!$C$116+MOD(V86,Calculations!$C$118))+Control!$C$7*Calculations!$C$84*INDEX('Monthly Data'!P:P,Calculations!$C$116+MOD(V86,Calculations!$C$118))+Control!$C$7*Calculations!$C$85*INDEX('Monthly Data'!Q:Q,Calculations!$C$116+MOD(V86,Calculations!$C$118))+(1-Control!$C$7*Calculations!$C$87)*INDEX('Monthly Data'!R:R,Calculations!$C$116+MOD(V86,Calculations!$C$118))</f>
        <v>-1.1360801645249321E-2</v>
      </c>
      <c r="EM86" s="86">
        <f ca="1">Control!$C$7*Calculations!$C$82*INDEX('Monthly Data'!N:N,Calculations!$C$116+MOD(W86,Calculations!$C$118))+Control!$C$7*Calculations!$C$83*INDEX('Monthly Data'!O:O,Calculations!$C$116+MOD(W86,Calculations!$C$118))+Control!$C$7*Calculations!$C$84*INDEX('Monthly Data'!P:P,Calculations!$C$116+MOD(W86,Calculations!$C$118))+Control!$C$7*Calculations!$C$85*INDEX('Monthly Data'!Q:Q,Calculations!$C$116+MOD(W86,Calculations!$C$118))+(1-Control!$C$7*Calculations!$C$87)*INDEX('Monthly Data'!R:R,Calculations!$C$116+MOD(W86,Calculations!$C$118))</f>
        <v>-2.5168357537820856E-4</v>
      </c>
      <c r="EN86" s="86">
        <f ca="1">Control!$C$7*Calculations!$C$82*INDEX('Monthly Data'!N:N,Calculations!$C$116+MOD(X86,Calculations!$C$118))+Control!$C$7*Calculations!$C$83*INDEX('Monthly Data'!O:O,Calculations!$C$116+MOD(X86,Calculations!$C$118))+Control!$C$7*Calculations!$C$84*INDEX('Monthly Data'!P:P,Calculations!$C$116+MOD(X86,Calculations!$C$118))+Control!$C$7*Calculations!$C$85*INDEX('Monthly Data'!Q:Q,Calculations!$C$116+MOD(X86,Calculations!$C$118))+(1-Control!$C$7*Calculations!$C$87)*INDEX('Monthly Data'!R:R,Calculations!$C$116+MOD(X86,Calculations!$C$118))</f>
        <v>6.2631896128884862E-3</v>
      </c>
      <c r="EO86" s="86">
        <f ca="1">Control!$C$7*Calculations!$C$82*INDEX('Monthly Data'!N:N,Calculations!$C$116+MOD(Y86,Calculations!$C$118))+Control!$C$7*Calculations!$C$83*INDEX('Monthly Data'!O:O,Calculations!$C$116+MOD(Y86,Calculations!$C$118))+Control!$C$7*Calculations!$C$84*INDEX('Monthly Data'!P:P,Calculations!$C$116+MOD(Y86,Calculations!$C$118))+Control!$C$7*Calculations!$C$85*INDEX('Monthly Data'!Q:Q,Calculations!$C$116+MOD(Y86,Calculations!$C$118))+(1-Control!$C$7*Calculations!$C$87)*INDEX('Monthly Data'!R:R,Calculations!$C$116+MOD(Y86,Calculations!$C$118))</f>
        <v>4.2795950888382334E-3</v>
      </c>
      <c r="EP86" s="86">
        <f ca="1">Control!$C$7*Calculations!$C$82*INDEX('Monthly Data'!N:N,Calculations!$C$116+MOD(Z86,Calculations!$C$118))+Control!$C$7*Calculations!$C$83*INDEX('Monthly Data'!O:O,Calculations!$C$116+MOD(Z86,Calculations!$C$118))+Control!$C$7*Calculations!$C$84*INDEX('Monthly Data'!P:P,Calculations!$C$116+MOD(Z86,Calculations!$C$118))+Control!$C$7*Calculations!$C$85*INDEX('Monthly Data'!Q:Q,Calculations!$C$116+MOD(Z86,Calculations!$C$118))+(1-Control!$C$7*Calculations!$C$87)*INDEX('Monthly Data'!R:R,Calculations!$C$116+MOD(Z86,Calculations!$C$118))</f>
        <v>6.3250222980707482E-3</v>
      </c>
      <c r="EQ86" s="86">
        <f ca="1">Control!$C$7*Calculations!$C$82*INDEX('Monthly Data'!N:N,Calculations!$C$116+MOD(AA86,Calculations!$C$118))+Control!$C$7*Calculations!$C$83*INDEX('Monthly Data'!O:O,Calculations!$C$116+MOD(AA86,Calculations!$C$118))+Control!$C$7*Calculations!$C$84*INDEX('Monthly Data'!P:P,Calculations!$C$116+MOD(AA86,Calculations!$C$118))+Control!$C$7*Calculations!$C$85*INDEX('Monthly Data'!Q:Q,Calculations!$C$116+MOD(AA86,Calculations!$C$118))+(1-Control!$C$7*Calculations!$C$87)*INDEX('Monthly Data'!R:R,Calculations!$C$116+MOD(AA86,Calculations!$C$118))</f>
        <v>9.5791276036140301E-3</v>
      </c>
      <c r="ER86" s="86">
        <f ca="1">Control!$C$7*Calculations!$C$82*INDEX('Monthly Data'!N:N,Calculations!$C$116+MOD(AB86,Calculations!$C$118))+Control!$C$7*Calculations!$C$83*INDEX('Monthly Data'!O:O,Calculations!$C$116+MOD(AB86,Calculations!$C$118))+Control!$C$7*Calculations!$C$84*INDEX('Monthly Data'!P:P,Calculations!$C$116+MOD(AB86,Calculations!$C$118))+Control!$C$7*Calculations!$C$85*INDEX('Monthly Data'!Q:Q,Calculations!$C$116+MOD(AB86,Calculations!$C$118))+(1-Control!$C$7*Calculations!$C$87)*INDEX('Monthly Data'!R:R,Calculations!$C$116+MOD(AB86,Calculations!$C$118))</f>
        <v>3.6332715283247441E-2</v>
      </c>
      <c r="ES86" s="86">
        <f ca="1">Control!$C$7*Calculations!$C$82*INDEX('Monthly Data'!N:N,Calculations!$C$116+MOD(AC86,Calculations!$C$118))+Control!$C$7*Calculations!$C$83*INDEX('Monthly Data'!O:O,Calculations!$C$116+MOD(AC86,Calculations!$C$118))+Control!$C$7*Calculations!$C$84*INDEX('Monthly Data'!P:P,Calculations!$C$116+MOD(AC86,Calculations!$C$118))+Control!$C$7*Calculations!$C$85*INDEX('Monthly Data'!Q:Q,Calculations!$C$116+MOD(AC86,Calculations!$C$118))+(1-Control!$C$7*Calculations!$C$87)*INDEX('Monthly Data'!R:R,Calculations!$C$116+MOD(AC86,Calculations!$C$118))</f>
        <v>2.3307359621218403E-2</v>
      </c>
      <c r="ET86" s="86">
        <f ca="1">Control!$C$7*Calculations!$C$82*INDEX('Monthly Data'!N:N,Calculations!$C$116+MOD(AD86,Calculations!$C$118))+Control!$C$7*Calculations!$C$83*INDEX('Monthly Data'!O:O,Calculations!$C$116+MOD(AD86,Calculations!$C$118))+Control!$C$7*Calculations!$C$84*INDEX('Monthly Data'!P:P,Calculations!$C$116+MOD(AD86,Calculations!$C$118))+Control!$C$7*Calculations!$C$85*INDEX('Monthly Data'!Q:Q,Calculations!$C$116+MOD(AD86,Calculations!$C$118))+(1-Control!$C$7*Calculations!$C$87)*INDEX('Monthly Data'!R:R,Calculations!$C$116+MOD(AD86,Calculations!$C$118))</f>
        <v>9.5791276036140301E-3</v>
      </c>
      <c r="EU86" s="86">
        <f ca="1">Control!$C$7*Calculations!$C$82*INDEX('Monthly Data'!N:N,Calculations!$C$116+MOD(AE86,Calculations!$C$118))+Control!$C$7*Calculations!$C$83*INDEX('Monthly Data'!O:O,Calculations!$C$116+MOD(AE86,Calculations!$C$118))+Control!$C$7*Calculations!$C$84*INDEX('Monthly Data'!P:P,Calculations!$C$116+MOD(AE86,Calculations!$C$118))+Control!$C$7*Calculations!$C$85*INDEX('Monthly Data'!Q:Q,Calculations!$C$116+MOD(AE86,Calculations!$C$118))+(1-Control!$C$7*Calculations!$C$87)*INDEX('Monthly Data'!R:R,Calculations!$C$116+MOD(AE86,Calculations!$C$118))</f>
        <v>-9.5555592256394619E-3</v>
      </c>
      <c r="EV86" s="86">
        <f ca="1">Control!$C$7*Calculations!$C$82*INDEX('Monthly Data'!N:N,Calculations!$C$116+MOD(AF86,Calculations!$C$118))+Control!$C$7*Calculations!$C$83*INDEX('Monthly Data'!O:O,Calculations!$C$116+MOD(AF86,Calculations!$C$118))+Control!$C$7*Calculations!$C$84*INDEX('Monthly Data'!P:P,Calculations!$C$116+MOD(AF86,Calculations!$C$118))+Control!$C$7*Calculations!$C$85*INDEX('Monthly Data'!Q:Q,Calculations!$C$116+MOD(AF86,Calculations!$C$118))+(1-Control!$C$7*Calculations!$C$87)*INDEX('Monthly Data'!R:R,Calculations!$C$116+MOD(AF86,Calculations!$C$118))</f>
        <v>1.5108777406081684E-3</v>
      </c>
      <c r="EW86" s="86">
        <f ca="1">Control!$C$7*Calculations!$C$82*INDEX('Monthly Data'!N:N,Calculations!$C$116+MOD(AG86,Calculations!$C$118))+Control!$C$7*Calculations!$C$83*INDEX('Monthly Data'!O:O,Calculations!$C$116+MOD(AG86,Calculations!$C$118))+Control!$C$7*Calculations!$C$84*INDEX('Monthly Data'!P:P,Calculations!$C$116+MOD(AG86,Calculations!$C$118))+Control!$C$7*Calculations!$C$85*INDEX('Monthly Data'!Q:Q,Calculations!$C$116+MOD(AG86,Calculations!$C$118))+(1-Control!$C$7*Calculations!$C$87)*INDEX('Monthly Data'!R:R,Calculations!$C$116+MOD(AG86,Calculations!$C$118))</f>
        <v>1.3891304280773396E-2</v>
      </c>
      <c r="EX86" s="86">
        <f ca="1">Control!$C$7*Calculations!$C$82*INDEX('Monthly Data'!N:N,Calculations!$C$116+MOD(AH86,Calculations!$C$118))+Control!$C$7*Calculations!$C$83*INDEX('Monthly Data'!O:O,Calculations!$C$116+MOD(AH86,Calculations!$C$118))+Control!$C$7*Calculations!$C$84*INDEX('Monthly Data'!P:P,Calculations!$C$116+MOD(AH86,Calculations!$C$118))+Control!$C$7*Calculations!$C$85*INDEX('Monthly Data'!Q:Q,Calculations!$C$116+MOD(AH86,Calculations!$C$118))+(1-Control!$C$7*Calculations!$C$87)*INDEX('Monthly Data'!R:R,Calculations!$C$116+MOD(AH86,Calculations!$C$118))</f>
        <v>-1.8530040247387896E-2</v>
      </c>
      <c r="EY86" s="86">
        <f ca="1">Control!$C$7*Calculations!$C$82*INDEX('Monthly Data'!N:N,Calculations!$C$116+MOD(AI86,Calculations!$C$118))+Control!$C$7*Calculations!$C$83*INDEX('Monthly Data'!O:O,Calculations!$C$116+MOD(AI86,Calculations!$C$118))+Control!$C$7*Calculations!$C$84*INDEX('Monthly Data'!P:P,Calculations!$C$116+MOD(AI86,Calculations!$C$118))+Control!$C$7*Calculations!$C$85*INDEX('Monthly Data'!Q:Q,Calculations!$C$116+MOD(AI86,Calculations!$C$118))+(1-Control!$C$7*Calculations!$C$87)*INDEX('Monthly Data'!R:R,Calculations!$C$116+MOD(AI86,Calculations!$C$118))</f>
        <v>1.7472933988537529E-2</v>
      </c>
      <c r="EZ86" s="86">
        <f ca="1">Control!$C$7*Calculations!$C$82*INDEX('Monthly Data'!N:N,Calculations!$C$116+MOD(AJ86,Calculations!$C$118))+Control!$C$7*Calculations!$C$83*INDEX('Monthly Data'!O:O,Calculations!$C$116+MOD(AJ86,Calculations!$C$118))+Control!$C$7*Calculations!$C$84*INDEX('Monthly Data'!P:P,Calculations!$C$116+MOD(AJ86,Calculations!$C$118))+Control!$C$7*Calculations!$C$85*INDEX('Monthly Data'!Q:Q,Calculations!$C$116+MOD(AJ86,Calculations!$C$118))+(1-Control!$C$7*Calculations!$C$87)*INDEX('Monthly Data'!R:R,Calculations!$C$116+MOD(AJ86,Calculations!$C$118))</f>
        <v>4.2795950888382334E-3</v>
      </c>
      <c r="FA86" s="86">
        <f ca="1">Control!$C$7*Calculations!$C$82*INDEX('Monthly Data'!N:N,Calculations!$C$116+MOD(AK86,Calculations!$C$118))+Control!$C$7*Calculations!$C$83*INDEX('Monthly Data'!O:O,Calculations!$C$116+MOD(AK86,Calculations!$C$118))+Control!$C$7*Calculations!$C$84*INDEX('Monthly Data'!P:P,Calculations!$C$116+MOD(AK86,Calculations!$C$118))+Control!$C$7*Calculations!$C$85*INDEX('Monthly Data'!Q:Q,Calculations!$C$116+MOD(AK86,Calculations!$C$118))+(1-Control!$C$7*Calculations!$C$87)*INDEX('Monthly Data'!R:R,Calculations!$C$116+MOD(AK86,Calculations!$C$118))</f>
        <v>-1.880155173376722E-2</v>
      </c>
      <c r="FB86" s="86">
        <f ca="1">Control!$C$7*Calculations!$C$82*INDEX('Monthly Data'!N:N,Calculations!$C$116+MOD(AL86,Calculations!$C$118))+Control!$C$7*Calculations!$C$83*INDEX('Monthly Data'!O:O,Calculations!$C$116+MOD(AL86,Calculations!$C$118))+Control!$C$7*Calculations!$C$84*INDEX('Monthly Data'!P:P,Calculations!$C$116+MOD(AL86,Calculations!$C$118))+Control!$C$7*Calculations!$C$85*INDEX('Monthly Data'!Q:Q,Calculations!$C$116+MOD(AL86,Calculations!$C$118))+(1-Control!$C$7*Calculations!$C$87)*INDEX('Monthly Data'!R:R,Calculations!$C$116+MOD(AL86,Calculations!$C$118))</f>
        <v>3.127051071655923E-3</v>
      </c>
      <c r="FC86" s="86">
        <f ca="1">Control!$C$7*Calculations!$C$82*INDEX('Monthly Data'!N:N,Calculations!$C$116+MOD(AM86,Calculations!$C$118))+Control!$C$7*Calculations!$C$83*INDEX('Monthly Data'!O:O,Calculations!$C$116+MOD(AM86,Calculations!$C$118))+Control!$C$7*Calculations!$C$84*INDEX('Monthly Data'!P:P,Calculations!$C$116+MOD(AM86,Calculations!$C$118))+Control!$C$7*Calculations!$C$85*INDEX('Monthly Data'!Q:Q,Calculations!$C$116+MOD(AM86,Calculations!$C$118))+(1-Control!$C$7*Calculations!$C$87)*INDEX('Monthly Data'!R:R,Calculations!$C$116+MOD(AM86,Calculations!$C$118))</f>
        <v>6.2631896128884862E-3</v>
      </c>
      <c r="FD86" s="86">
        <f ca="1">Control!$C$7*Calculations!$C$82*INDEX('Monthly Data'!N:N,Calculations!$C$116+MOD(AN86,Calculations!$C$118))+Control!$C$7*Calculations!$C$83*INDEX('Monthly Data'!O:O,Calculations!$C$116+MOD(AN86,Calculations!$C$118))+Control!$C$7*Calculations!$C$84*INDEX('Monthly Data'!P:P,Calculations!$C$116+MOD(AN86,Calculations!$C$118))+Control!$C$7*Calculations!$C$85*INDEX('Monthly Data'!Q:Q,Calculations!$C$116+MOD(AN86,Calculations!$C$118))+(1-Control!$C$7*Calculations!$C$87)*INDEX('Monthly Data'!R:R,Calculations!$C$116+MOD(AN86,Calculations!$C$118))</f>
        <v>2.4470405846852006E-3</v>
      </c>
      <c r="FE86" s="86">
        <f ca="1">Control!$C$7*Calculations!$C$82*INDEX('Monthly Data'!N:N,Calculations!$C$116+MOD(AO86,Calculations!$C$118))+Control!$C$7*Calculations!$C$83*INDEX('Monthly Data'!O:O,Calculations!$C$116+MOD(AO86,Calculations!$C$118))+Control!$C$7*Calculations!$C$84*INDEX('Monthly Data'!P:P,Calculations!$C$116+MOD(AO86,Calculations!$C$118))+Control!$C$7*Calculations!$C$85*INDEX('Monthly Data'!Q:Q,Calculations!$C$116+MOD(AO86,Calculations!$C$118))+(1-Control!$C$7*Calculations!$C$87)*INDEX('Monthly Data'!R:R,Calculations!$C$116+MOD(AO86,Calculations!$C$118))</f>
        <v>1.0353752315110615E-2</v>
      </c>
      <c r="FF86" s="86">
        <f ca="1">Control!$C$7*Calculations!$C$82*INDEX('Monthly Data'!N:N,Calculations!$C$116+MOD(AP86,Calculations!$C$118))+Control!$C$7*Calculations!$C$83*INDEX('Monthly Data'!O:O,Calculations!$C$116+MOD(AP86,Calculations!$C$118))+Control!$C$7*Calculations!$C$84*INDEX('Monthly Data'!P:P,Calculations!$C$116+MOD(AP86,Calculations!$C$118))+Control!$C$7*Calculations!$C$85*INDEX('Monthly Data'!Q:Q,Calculations!$C$116+MOD(AP86,Calculations!$C$118))+(1-Control!$C$7*Calculations!$C$87)*INDEX('Monthly Data'!R:R,Calculations!$C$116+MOD(AP86,Calculations!$C$118))</f>
        <v>1.7073665854433945E-2</v>
      </c>
      <c r="FG86" s="86">
        <f ca="1">Control!$C$7*Calculations!$C$82*INDEX('Monthly Data'!N:N,Calculations!$C$116+MOD(AQ86,Calculations!$C$118))+Control!$C$7*Calculations!$C$83*INDEX('Monthly Data'!O:O,Calculations!$C$116+MOD(AQ86,Calculations!$C$118))+Control!$C$7*Calculations!$C$84*INDEX('Monthly Data'!P:P,Calculations!$C$116+MOD(AQ86,Calculations!$C$118))+Control!$C$7*Calculations!$C$85*INDEX('Monthly Data'!Q:Q,Calculations!$C$116+MOD(AQ86,Calculations!$C$118))+(1-Control!$C$7*Calculations!$C$87)*INDEX('Monthly Data'!R:R,Calculations!$C$116+MOD(AQ86,Calculations!$C$118))</f>
        <v>5.8868730207813358E-3</v>
      </c>
      <c r="FH86" s="86">
        <f ca="1">Control!$C$7*Calculations!$C$82*INDEX('Monthly Data'!N:N,Calculations!$C$116+MOD(AR86,Calculations!$C$118))+Control!$C$7*Calculations!$C$83*INDEX('Monthly Data'!O:O,Calculations!$C$116+MOD(AR86,Calculations!$C$118))+Control!$C$7*Calculations!$C$84*INDEX('Monthly Data'!P:P,Calculations!$C$116+MOD(AR86,Calculations!$C$118))+Control!$C$7*Calculations!$C$85*INDEX('Monthly Data'!Q:Q,Calculations!$C$116+MOD(AR86,Calculations!$C$118))+(1-Control!$C$7*Calculations!$C$87)*INDEX('Monthly Data'!R:R,Calculations!$C$116+MOD(AR86,Calculations!$C$118))</f>
        <v>1.7599621212565995E-2</v>
      </c>
      <c r="FI86" s="86">
        <f ca="1">Control!$C$7*Calculations!$C$82*INDEX('Monthly Data'!N:N,Calculations!$C$116+MOD(AS86,Calculations!$C$118))+Control!$C$7*Calculations!$C$83*INDEX('Monthly Data'!O:O,Calculations!$C$116+MOD(AS86,Calculations!$C$118))+Control!$C$7*Calculations!$C$84*INDEX('Monthly Data'!P:P,Calculations!$C$116+MOD(AS86,Calculations!$C$118))+Control!$C$7*Calculations!$C$85*INDEX('Monthly Data'!Q:Q,Calculations!$C$116+MOD(AS86,Calculations!$C$118))+(1-Control!$C$7*Calculations!$C$87)*INDEX('Monthly Data'!R:R,Calculations!$C$116+MOD(AS86,Calculations!$C$118))</f>
        <v>2.3307359621218403E-2</v>
      </c>
      <c r="FJ86" s="86">
        <f ca="1">Control!$C$7*Calculations!$C$82*INDEX('Monthly Data'!N:N,Calculations!$C$116+MOD(AT86,Calculations!$C$118))+Control!$C$7*Calculations!$C$83*INDEX('Monthly Data'!O:O,Calculations!$C$116+MOD(AT86,Calculations!$C$118))+Control!$C$7*Calculations!$C$84*INDEX('Monthly Data'!P:P,Calculations!$C$116+MOD(AT86,Calculations!$C$118))+Control!$C$7*Calculations!$C$85*INDEX('Monthly Data'!Q:Q,Calculations!$C$116+MOD(AT86,Calculations!$C$118))+(1-Control!$C$7*Calculations!$C$87)*INDEX('Monthly Data'!R:R,Calculations!$C$116+MOD(AT86,Calculations!$C$118))</f>
        <v>1.0627294914941248E-2</v>
      </c>
      <c r="FK86" s="86">
        <f ca="1">Control!$C$7*Calculations!$C$82*INDEX('Monthly Data'!N:N,Calculations!$C$116+MOD(AU86,Calculations!$C$118))+Control!$C$7*Calculations!$C$83*INDEX('Monthly Data'!O:O,Calculations!$C$116+MOD(AU86,Calculations!$C$118))+Control!$C$7*Calculations!$C$84*INDEX('Monthly Data'!P:P,Calculations!$C$116+MOD(AU86,Calculations!$C$118))+Control!$C$7*Calculations!$C$85*INDEX('Monthly Data'!Q:Q,Calculations!$C$116+MOD(AU86,Calculations!$C$118))+(1-Control!$C$7*Calculations!$C$87)*INDEX('Monthly Data'!R:R,Calculations!$C$116+MOD(AU86,Calculations!$C$118))</f>
        <v>2.3852824346838646E-2</v>
      </c>
      <c r="FL86" s="86">
        <f ca="1">Control!$C$7*Calculations!$C$82*INDEX('Monthly Data'!N:N,Calculations!$C$116+MOD(AV86,Calculations!$C$118))+Control!$C$7*Calculations!$C$83*INDEX('Monthly Data'!O:O,Calculations!$C$116+MOD(AV86,Calculations!$C$118))+Control!$C$7*Calculations!$C$84*INDEX('Monthly Data'!P:P,Calculations!$C$116+MOD(AV86,Calculations!$C$118))+Control!$C$7*Calculations!$C$85*INDEX('Monthly Data'!Q:Q,Calculations!$C$116+MOD(AV86,Calculations!$C$118))+(1-Control!$C$7*Calculations!$C$87)*INDEX('Monthly Data'!R:R,Calculations!$C$116+MOD(AV86,Calculations!$C$118))</f>
        <v>1.4915555251167555E-3</v>
      </c>
      <c r="FM86" s="86">
        <f ca="1">Control!$C$7*Calculations!$C$82*INDEX('Monthly Data'!N:N,Calculations!$C$116+MOD(AW86,Calculations!$C$118))+Control!$C$7*Calculations!$C$83*INDEX('Monthly Data'!O:O,Calculations!$C$116+MOD(AW86,Calculations!$C$118))+Control!$C$7*Calculations!$C$84*INDEX('Monthly Data'!P:P,Calculations!$C$116+MOD(AW86,Calculations!$C$118))+Control!$C$7*Calculations!$C$85*INDEX('Monthly Data'!Q:Q,Calculations!$C$116+MOD(AW86,Calculations!$C$118))+(1-Control!$C$7*Calculations!$C$87)*INDEX('Monthly Data'!R:R,Calculations!$C$116+MOD(AW86,Calculations!$C$118))</f>
        <v>6.2631896128884862E-3</v>
      </c>
      <c r="FN86" s="86">
        <f ca="1">Control!$C$7*Calculations!$C$82*INDEX('Monthly Data'!N:N,Calculations!$C$116+MOD(AX86,Calculations!$C$118))+Control!$C$7*Calculations!$C$83*INDEX('Monthly Data'!O:O,Calculations!$C$116+MOD(AX86,Calculations!$C$118))+Control!$C$7*Calculations!$C$84*INDEX('Monthly Data'!P:P,Calculations!$C$116+MOD(AX86,Calculations!$C$118))+Control!$C$7*Calculations!$C$85*INDEX('Monthly Data'!Q:Q,Calculations!$C$116+MOD(AX86,Calculations!$C$118))+(1-Control!$C$7*Calculations!$C$87)*INDEX('Monthly Data'!R:R,Calculations!$C$116+MOD(AX86,Calculations!$C$118))</f>
        <v>1.9073822767906517E-2</v>
      </c>
      <c r="FO86" s="86">
        <f ca="1">Control!$C$7*Calculations!$C$82*INDEX('Monthly Data'!N:N,Calculations!$C$116+MOD(AY86,Calculations!$C$118))+Control!$C$7*Calculations!$C$83*INDEX('Monthly Data'!O:O,Calculations!$C$116+MOD(AY86,Calculations!$C$118))+Control!$C$7*Calculations!$C$84*INDEX('Monthly Data'!P:P,Calculations!$C$116+MOD(AY86,Calculations!$C$118))+Control!$C$7*Calculations!$C$85*INDEX('Monthly Data'!Q:Q,Calculations!$C$116+MOD(AY86,Calculations!$C$118))+(1-Control!$C$7*Calculations!$C$87)*INDEX('Monthly Data'!R:R,Calculations!$C$116+MOD(AY86,Calculations!$C$118))</f>
        <v>6.2631896128884862E-3</v>
      </c>
      <c r="FP86" s="86">
        <f ca="1">Control!$C$7*Calculations!$C$82*INDEX('Monthly Data'!N:N,Calculations!$C$116+MOD(AZ86,Calculations!$C$118))+Control!$C$7*Calculations!$C$83*INDEX('Monthly Data'!O:O,Calculations!$C$116+MOD(AZ86,Calculations!$C$118))+Control!$C$7*Calculations!$C$84*INDEX('Monthly Data'!P:P,Calculations!$C$116+MOD(AZ86,Calculations!$C$118))+Control!$C$7*Calculations!$C$85*INDEX('Monthly Data'!Q:Q,Calculations!$C$116+MOD(AZ86,Calculations!$C$118))+(1-Control!$C$7*Calculations!$C$87)*INDEX('Monthly Data'!R:R,Calculations!$C$116+MOD(AZ86,Calculations!$C$118))</f>
        <v>8.3814116887657771E-3</v>
      </c>
      <c r="FQ86" s="86">
        <f ca="1">Control!$C$7*Calculations!$C$82*INDEX('Monthly Data'!N:N,Calculations!$C$116+MOD(BA86,Calculations!$C$118))+Control!$C$7*Calculations!$C$83*INDEX('Monthly Data'!O:O,Calculations!$C$116+MOD(BA86,Calculations!$C$118))+Control!$C$7*Calculations!$C$84*INDEX('Monthly Data'!P:P,Calculations!$C$116+MOD(BA86,Calculations!$C$118))+Control!$C$7*Calculations!$C$85*INDEX('Monthly Data'!Q:Q,Calculations!$C$116+MOD(BA86,Calculations!$C$118))+(1-Control!$C$7*Calculations!$C$87)*INDEX('Monthly Data'!R:R,Calculations!$C$116+MOD(BA86,Calculations!$C$118))</f>
        <v>3.7596120283497965E-2</v>
      </c>
      <c r="FR86" s="86">
        <f ca="1">Control!$C$7*Calculations!$C$82*INDEX('Monthly Data'!N:N,Calculations!$C$116+MOD(BB86,Calculations!$C$118))+Control!$C$7*Calculations!$C$83*INDEX('Monthly Data'!O:O,Calculations!$C$116+MOD(BB86,Calculations!$C$118))+Control!$C$7*Calculations!$C$84*INDEX('Monthly Data'!P:P,Calculations!$C$116+MOD(BB86,Calculations!$C$118))+Control!$C$7*Calculations!$C$85*INDEX('Monthly Data'!Q:Q,Calculations!$C$116+MOD(BB86,Calculations!$C$118))+(1-Control!$C$7*Calculations!$C$87)*INDEX('Monthly Data'!R:R,Calculations!$C$116+MOD(BB86,Calculations!$C$118))</f>
        <v>-2.4571433440223247E-2</v>
      </c>
      <c r="FS86" s="86">
        <f ca="1">Control!$C$7*Calculations!$C$82*INDEX('Monthly Data'!N:N,Calculations!$C$116+MOD(BC86,Calculations!$C$118))+Control!$C$7*Calculations!$C$83*INDEX('Monthly Data'!O:O,Calculations!$C$116+MOD(BC86,Calculations!$C$118))+Control!$C$7*Calculations!$C$84*INDEX('Monthly Data'!P:P,Calculations!$C$116+MOD(BC86,Calculations!$C$118))+Control!$C$7*Calculations!$C$85*INDEX('Monthly Data'!Q:Q,Calculations!$C$116+MOD(BC86,Calculations!$C$118))+(1-Control!$C$7*Calculations!$C$87)*INDEX('Monthly Data'!R:R,Calculations!$C$116+MOD(BC86,Calculations!$C$118))</f>
        <v>-2.5168357537820856E-4</v>
      </c>
      <c r="FT86" s="86">
        <f ca="1">Control!$C$7*Calculations!$C$82*INDEX('Monthly Data'!N:N,Calculations!$C$116+MOD(BD86,Calculations!$C$118))+Control!$C$7*Calculations!$C$83*INDEX('Monthly Data'!O:O,Calculations!$C$116+MOD(BD86,Calculations!$C$118))+Control!$C$7*Calculations!$C$84*INDEX('Monthly Data'!P:P,Calculations!$C$116+MOD(BD86,Calculations!$C$118))+Control!$C$7*Calculations!$C$85*INDEX('Monthly Data'!Q:Q,Calculations!$C$116+MOD(BD86,Calculations!$C$118))+(1-Control!$C$7*Calculations!$C$87)*INDEX('Monthly Data'!R:R,Calculations!$C$116+MOD(BD86,Calculations!$C$118))</f>
        <v>-1.8530040247387896E-2</v>
      </c>
      <c r="FU86" s="86">
        <f ca="1">Control!$C$7*Calculations!$C$82*INDEX('Monthly Data'!N:N,Calculations!$C$116+MOD(BE86,Calculations!$C$118))+Control!$C$7*Calculations!$C$83*INDEX('Monthly Data'!O:O,Calculations!$C$116+MOD(BE86,Calculations!$C$118))+Control!$C$7*Calculations!$C$84*INDEX('Monthly Data'!P:P,Calculations!$C$116+MOD(BE86,Calculations!$C$118))+Control!$C$7*Calculations!$C$85*INDEX('Monthly Data'!Q:Q,Calculations!$C$116+MOD(BE86,Calculations!$C$118))+(1-Control!$C$7*Calculations!$C$87)*INDEX('Monthly Data'!R:R,Calculations!$C$116+MOD(BE86,Calculations!$C$118))</f>
        <v>-1.5984879994281095E-2</v>
      </c>
      <c r="FV86" s="86">
        <f ca="1">Control!$C$7*Calculations!$C$82*INDEX('Monthly Data'!N:N,Calculations!$C$116+MOD(BF86,Calculations!$C$118))+Control!$C$7*Calculations!$C$83*INDEX('Monthly Data'!O:O,Calculations!$C$116+MOD(BF86,Calculations!$C$118))+Control!$C$7*Calculations!$C$84*INDEX('Monthly Data'!P:P,Calculations!$C$116+MOD(BF86,Calculations!$C$118))+Control!$C$7*Calculations!$C$85*INDEX('Monthly Data'!Q:Q,Calculations!$C$116+MOD(BF86,Calculations!$C$118))+(1-Control!$C$7*Calculations!$C$87)*INDEX('Monthly Data'!R:R,Calculations!$C$116+MOD(BF86,Calculations!$C$118))</f>
        <v>9.5791276036140301E-3</v>
      </c>
      <c r="FW86" s="86">
        <f ca="1">Control!$C$7*Calculations!$C$82*INDEX('Monthly Data'!N:N,Calculations!$C$116+MOD(BG86,Calculations!$C$118))+Control!$C$7*Calculations!$C$83*INDEX('Monthly Data'!O:O,Calculations!$C$116+MOD(BG86,Calculations!$C$118))+Control!$C$7*Calculations!$C$84*INDEX('Monthly Data'!P:P,Calculations!$C$116+MOD(BG86,Calculations!$C$118))+Control!$C$7*Calculations!$C$85*INDEX('Monthly Data'!Q:Q,Calculations!$C$116+MOD(BG86,Calculations!$C$118))+(1-Control!$C$7*Calculations!$C$87)*INDEX('Monthly Data'!R:R,Calculations!$C$116+MOD(BG86,Calculations!$C$118))</f>
        <v>3.5231336013669103E-2</v>
      </c>
      <c r="FX86" s="86">
        <f ca="1">Control!$C$7*Calculations!$C$82*INDEX('Monthly Data'!N:N,Calculations!$C$116+MOD(BH86,Calculations!$C$118))+Control!$C$7*Calculations!$C$83*INDEX('Monthly Data'!O:O,Calculations!$C$116+MOD(BH86,Calculations!$C$118))+Control!$C$7*Calculations!$C$84*INDEX('Monthly Data'!P:P,Calculations!$C$116+MOD(BH86,Calculations!$C$118))+Control!$C$7*Calculations!$C$85*INDEX('Monthly Data'!Q:Q,Calculations!$C$116+MOD(BH86,Calculations!$C$118))+(1-Control!$C$7*Calculations!$C$87)*INDEX('Monthly Data'!R:R,Calculations!$C$116+MOD(BH86,Calculations!$C$118))</f>
        <v>3.8809817903524786E-2</v>
      </c>
      <c r="FY86" s="86">
        <f ca="1">Control!$C$7*Calculations!$C$82*INDEX('Monthly Data'!N:N,Calculations!$C$116+MOD(BI86,Calculations!$C$118))+Control!$C$7*Calculations!$C$83*INDEX('Monthly Data'!O:O,Calculations!$C$116+MOD(BI86,Calculations!$C$118))+Control!$C$7*Calculations!$C$84*INDEX('Monthly Data'!P:P,Calculations!$C$116+MOD(BI86,Calculations!$C$118))+Control!$C$7*Calculations!$C$85*INDEX('Monthly Data'!Q:Q,Calculations!$C$116+MOD(BI86,Calculations!$C$118))+(1-Control!$C$7*Calculations!$C$87)*INDEX('Monthly Data'!R:R,Calculations!$C$116+MOD(BI86,Calculations!$C$118))</f>
        <v>1.5115046179922851E-2</v>
      </c>
      <c r="FZ86" s="86">
        <f ca="1">Control!$C$7*Calculations!$C$82*INDEX('Monthly Data'!N:N,Calculations!$C$116+MOD(BJ86,Calculations!$C$118))+Control!$C$7*Calculations!$C$83*INDEX('Monthly Data'!O:O,Calculations!$C$116+MOD(BJ86,Calculations!$C$118))+Control!$C$7*Calculations!$C$84*INDEX('Monthly Data'!P:P,Calculations!$C$116+MOD(BJ86,Calculations!$C$118))+Control!$C$7*Calculations!$C$85*INDEX('Monthly Data'!Q:Q,Calculations!$C$116+MOD(BJ86,Calculations!$C$118))+(1-Control!$C$7*Calculations!$C$87)*INDEX('Monthly Data'!R:R,Calculations!$C$116+MOD(BJ86,Calculations!$C$118))</f>
        <v>-1.4213734788548189E-2</v>
      </c>
      <c r="GA86" s="86">
        <f ca="1">Control!$C$7*Calculations!$C$82*INDEX('Monthly Data'!N:N,Calculations!$C$116+MOD(BK86,Calculations!$C$118))+Control!$C$7*Calculations!$C$83*INDEX('Monthly Data'!O:O,Calculations!$C$116+MOD(BK86,Calculations!$C$118))+Control!$C$7*Calculations!$C$84*INDEX('Monthly Data'!P:P,Calculations!$C$116+MOD(BK86,Calculations!$C$118))+Control!$C$7*Calculations!$C$85*INDEX('Monthly Data'!Q:Q,Calculations!$C$116+MOD(BK86,Calculations!$C$118))+(1-Control!$C$7*Calculations!$C$87)*INDEX('Monthly Data'!R:R,Calculations!$C$116+MOD(BK86,Calculations!$C$118))</f>
        <v>1.7599621212565995E-2</v>
      </c>
      <c r="GB86" s="86">
        <f ca="1">Control!$C$7*Calculations!$C$82*INDEX('Monthly Data'!N:N,Calculations!$C$116+MOD(BL86,Calculations!$C$118))+Control!$C$7*Calculations!$C$83*INDEX('Monthly Data'!O:O,Calculations!$C$116+MOD(BL86,Calculations!$C$118))+Control!$C$7*Calculations!$C$84*INDEX('Monthly Data'!P:P,Calculations!$C$116+MOD(BL86,Calculations!$C$118))+Control!$C$7*Calculations!$C$85*INDEX('Monthly Data'!Q:Q,Calculations!$C$116+MOD(BL86,Calculations!$C$118))+(1-Control!$C$7*Calculations!$C$87)*INDEX('Monthly Data'!R:R,Calculations!$C$116+MOD(BL86,Calculations!$C$118))</f>
        <v>-4.3408051735618014E-2</v>
      </c>
      <c r="GC86" s="86">
        <f ca="1">Control!$C$7*Calculations!$C$82*INDEX('Monthly Data'!N:N,Calculations!$C$116+MOD(BM86,Calculations!$C$118))+Control!$C$7*Calculations!$C$83*INDEX('Monthly Data'!O:O,Calculations!$C$116+MOD(BM86,Calculations!$C$118))+Control!$C$7*Calculations!$C$84*INDEX('Monthly Data'!P:P,Calculations!$C$116+MOD(BM86,Calculations!$C$118))+Control!$C$7*Calculations!$C$85*INDEX('Monthly Data'!Q:Q,Calculations!$C$116+MOD(BM86,Calculations!$C$118))+(1-Control!$C$7*Calculations!$C$87)*INDEX('Monthly Data'!R:R,Calculations!$C$116+MOD(BM86,Calculations!$C$118))</f>
        <v>5.3309355465453899E-3</v>
      </c>
      <c r="GD86" s="86">
        <f ca="1">Control!$C$7*Calculations!$C$82*INDEX('Monthly Data'!N:N,Calculations!$C$116+MOD(BN86,Calculations!$C$118))+Control!$C$7*Calculations!$C$83*INDEX('Monthly Data'!O:O,Calculations!$C$116+MOD(BN86,Calculations!$C$118))+Control!$C$7*Calculations!$C$84*INDEX('Monthly Data'!P:P,Calculations!$C$116+MOD(BN86,Calculations!$C$118))+Control!$C$7*Calculations!$C$85*INDEX('Monthly Data'!Q:Q,Calculations!$C$116+MOD(BN86,Calculations!$C$118))+(1-Control!$C$7*Calculations!$C$87)*INDEX('Monthly Data'!R:R,Calculations!$C$116+MOD(BN86,Calculations!$C$118))</f>
        <v>4.089189590407355E-3</v>
      </c>
      <c r="GE86" s="86">
        <f ca="1">Control!$C$7*Calculations!$C$82*INDEX('Monthly Data'!N:N,Calculations!$C$116+MOD(BO86,Calculations!$C$118))+Control!$C$7*Calculations!$C$83*INDEX('Monthly Data'!O:O,Calculations!$C$116+MOD(BO86,Calculations!$C$118))+Control!$C$7*Calculations!$C$84*INDEX('Monthly Data'!P:P,Calculations!$C$116+MOD(BO86,Calculations!$C$118))+Control!$C$7*Calculations!$C$85*INDEX('Monthly Data'!Q:Q,Calculations!$C$116+MOD(BO86,Calculations!$C$118))+(1-Control!$C$7*Calculations!$C$87)*INDEX('Monthly Data'!R:R,Calculations!$C$116+MOD(BO86,Calculations!$C$118))</f>
        <v>1.0627294914941248E-2</v>
      </c>
      <c r="GF86" s="86">
        <f ca="1">Control!$C$7*Calculations!$C$82*INDEX('Monthly Data'!N:N,Calculations!$C$116+MOD(BP86,Calculations!$C$118))+Control!$C$7*Calculations!$C$83*INDEX('Monthly Data'!O:O,Calculations!$C$116+MOD(BP86,Calculations!$C$118))+Control!$C$7*Calculations!$C$84*INDEX('Monthly Data'!P:P,Calculations!$C$116+MOD(BP86,Calculations!$C$118))+Control!$C$7*Calculations!$C$85*INDEX('Monthly Data'!Q:Q,Calculations!$C$116+MOD(BP86,Calculations!$C$118))+(1-Control!$C$7*Calculations!$C$87)*INDEX('Monthly Data'!R:R,Calculations!$C$116+MOD(BP86,Calculations!$C$118))</f>
        <v>4.2795950888382334E-3</v>
      </c>
      <c r="GG86" s="86">
        <f ca="1">Control!$C$7*Calculations!$C$82*INDEX('Monthly Data'!N:N,Calculations!$C$116+MOD(BQ86,Calculations!$C$118))+Control!$C$7*Calculations!$C$83*INDEX('Monthly Data'!O:O,Calculations!$C$116+MOD(BQ86,Calculations!$C$118))+Control!$C$7*Calculations!$C$84*INDEX('Monthly Data'!P:P,Calculations!$C$116+MOD(BQ86,Calculations!$C$118))+Control!$C$7*Calculations!$C$85*INDEX('Monthly Data'!Q:Q,Calculations!$C$116+MOD(BQ86,Calculations!$C$118))+(1-Control!$C$7*Calculations!$C$87)*INDEX('Monthly Data'!R:R,Calculations!$C$116+MOD(BQ86,Calculations!$C$118))</f>
        <v>1.1809891087585166E-2</v>
      </c>
      <c r="GH86" s="86">
        <f ca="1">Control!$C$7*Calculations!$C$82*INDEX('Monthly Data'!N:N,Calculations!$C$116+MOD(BR86,Calculations!$C$118))+Control!$C$7*Calculations!$C$83*INDEX('Monthly Data'!O:O,Calculations!$C$116+MOD(BR86,Calculations!$C$118))+Control!$C$7*Calculations!$C$84*INDEX('Monthly Data'!P:P,Calculations!$C$116+MOD(BR86,Calculations!$C$118))+Control!$C$7*Calculations!$C$85*INDEX('Monthly Data'!Q:Q,Calculations!$C$116+MOD(BR86,Calculations!$C$118))+(1-Control!$C$7*Calculations!$C$87)*INDEX('Monthly Data'!R:R,Calculations!$C$116+MOD(BR86,Calculations!$C$118))</f>
        <v>4.089189590407355E-3</v>
      </c>
      <c r="GI86" s="86">
        <f ca="1">Control!$C$7*Calculations!$C$82*INDEX('Monthly Data'!N:N,Calculations!$C$116+MOD(BS86,Calculations!$C$118))+Control!$C$7*Calculations!$C$83*INDEX('Monthly Data'!O:O,Calculations!$C$116+MOD(BS86,Calculations!$C$118))+Control!$C$7*Calculations!$C$84*INDEX('Monthly Data'!P:P,Calculations!$C$116+MOD(BS86,Calculations!$C$118))+Control!$C$7*Calculations!$C$85*INDEX('Monthly Data'!Q:Q,Calculations!$C$116+MOD(BS86,Calculations!$C$118))+(1-Control!$C$7*Calculations!$C$87)*INDEX('Monthly Data'!R:R,Calculations!$C$116+MOD(BS86,Calculations!$C$118))</f>
        <v>-2.5419860972892394E-2</v>
      </c>
      <c r="GJ86" s="86">
        <f ca="1">Control!$C$7*Calculations!$C$82*INDEX('Monthly Data'!N:N,Calculations!$C$116+MOD(BT86,Calculations!$C$118))+Control!$C$7*Calculations!$C$83*INDEX('Monthly Data'!O:O,Calculations!$C$116+MOD(BT86,Calculations!$C$118))+Control!$C$7*Calculations!$C$84*INDEX('Monthly Data'!P:P,Calculations!$C$116+MOD(BT86,Calculations!$C$118))+Control!$C$7*Calculations!$C$85*INDEX('Monthly Data'!Q:Q,Calculations!$C$116+MOD(BT86,Calculations!$C$118))+(1-Control!$C$7*Calculations!$C$87)*INDEX('Monthly Data'!R:R,Calculations!$C$116+MOD(BT86,Calculations!$C$118))</f>
        <v>1.7831091590102856E-2</v>
      </c>
      <c r="GK86" s="86">
        <f ca="1">Control!$C$7*Calculations!$C$82*INDEX('Monthly Data'!N:N,Calculations!$C$116+MOD(BU86,Calculations!$C$118))+Control!$C$7*Calculations!$C$83*INDEX('Monthly Data'!O:O,Calculations!$C$116+MOD(BU86,Calculations!$C$118))+Control!$C$7*Calculations!$C$84*INDEX('Monthly Data'!P:P,Calculations!$C$116+MOD(BU86,Calculations!$C$118))+Control!$C$7*Calculations!$C$85*INDEX('Monthly Data'!Q:Q,Calculations!$C$116+MOD(BU86,Calculations!$C$118))+(1-Control!$C$7*Calculations!$C$87)*INDEX('Monthly Data'!R:R,Calculations!$C$116+MOD(BU86,Calculations!$C$118))</f>
        <v>1.4915555251167555E-3</v>
      </c>
      <c r="GL86" s="86">
        <f ca="1">Control!$C$7*Calculations!$C$82*INDEX('Monthly Data'!N:N,Calculations!$C$116+MOD(BV86,Calculations!$C$118))+Control!$C$7*Calculations!$C$83*INDEX('Monthly Data'!O:O,Calculations!$C$116+MOD(BV86,Calculations!$C$118))+Control!$C$7*Calculations!$C$84*INDEX('Monthly Data'!P:P,Calculations!$C$116+MOD(BV86,Calculations!$C$118))+Control!$C$7*Calculations!$C$85*INDEX('Monthly Data'!Q:Q,Calculations!$C$116+MOD(BV86,Calculations!$C$118))+(1-Control!$C$7*Calculations!$C$87)*INDEX('Monthly Data'!R:R,Calculations!$C$116+MOD(BV86,Calculations!$C$118))</f>
        <v>1.7472933988537529E-2</v>
      </c>
      <c r="GM86" s="86">
        <f ca="1">Control!$C$7*Calculations!$C$82*INDEX('Monthly Data'!N:N,Calculations!$C$116+MOD(BW86,Calculations!$C$118))+Control!$C$7*Calculations!$C$83*INDEX('Monthly Data'!O:O,Calculations!$C$116+MOD(BW86,Calculations!$C$118))+Control!$C$7*Calculations!$C$84*INDEX('Monthly Data'!P:P,Calculations!$C$116+MOD(BW86,Calculations!$C$118))+Control!$C$7*Calculations!$C$85*INDEX('Monthly Data'!Q:Q,Calculations!$C$116+MOD(BW86,Calculations!$C$118))+(1-Control!$C$7*Calculations!$C$87)*INDEX('Monthly Data'!R:R,Calculations!$C$116+MOD(BW86,Calculations!$C$118))</f>
        <v>-1.880155173376722E-2</v>
      </c>
      <c r="GN86" s="86">
        <f ca="1">Control!$C$7*Calculations!$C$82*INDEX('Monthly Data'!N:N,Calculations!$C$116+MOD(BX86,Calculations!$C$118))+Control!$C$7*Calculations!$C$83*INDEX('Monthly Data'!O:O,Calculations!$C$116+MOD(BX86,Calculations!$C$118))+Control!$C$7*Calculations!$C$84*INDEX('Monthly Data'!P:P,Calculations!$C$116+MOD(BX86,Calculations!$C$118))+Control!$C$7*Calculations!$C$85*INDEX('Monthly Data'!Q:Q,Calculations!$C$116+MOD(BX86,Calculations!$C$118))+(1-Control!$C$7*Calculations!$C$87)*INDEX('Monthly Data'!R:R,Calculations!$C$116+MOD(BX86,Calculations!$C$118))</f>
        <v>7.3538285850108537E-3</v>
      </c>
      <c r="GO86" s="86">
        <f ca="1">Control!$C$7*Calculations!$C$82*INDEX('Monthly Data'!N:N,Calculations!$C$116+MOD(BY86,Calculations!$C$118))+Control!$C$7*Calculations!$C$83*INDEX('Monthly Data'!O:O,Calculations!$C$116+MOD(BY86,Calculations!$C$118))+Control!$C$7*Calculations!$C$84*INDEX('Monthly Data'!P:P,Calculations!$C$116+MOD(BY86,Calculations!$C$118))+Control!$C$7*Calculations!$C$85*INDEX('Monthly Data'!Q:Q,Calculations!$C$116+MOD(BY86,Calculations!$C$118))+(1-Control!$C$7*Calculations!$C$87)*INDEX('Monthly Data'!R:R,Calculations!$C$116+MOD(BY86,Calculations!$C$118))</f>
        <v>-1.1360801645249321E-2</v>
      </c>
      <c r="GP86" s="86">
        <f ca="1">Control!$C$7*Calculations!$C$82*INDEX('Monthly Data'!N:N,Calculations!$C$116+MOD(BZ86,Calculations!$C$118))+Control!$C$7*Calculations!$C$83*INDEX('Monthly Data'!O:O,Calculations!$C$116+MOD(BZ86,Calculations!$C$118))+Control!$C$7*Calculations!$C$84*INDEX('Monthly Data'!P:P,Calculations!$C$116+MOD(BZ86,Calculations!$C$118))+Control!$C$7*Calculations!$C$85*INDEX('Monthly Data'!Q:Q,Calculations!$C$116+MOD(BZ86,Calculations!$C$118))+(1-Control!$C$7*Calculations!$C$87)*INDEX('Monthly Data'!R:R,Calculations!$C$116+MOD(BZ86,Calculations!$C$118))</f>
        <v>1.3891304280773396E-2</v>
      </c>
      <c r="GQ86" s="86">
        <f ca="1">Control!$C$7*Calculations!$C$82*INDEX('Monthly Data'!N:N,Calculations!$C$116+MOD(CA86,Calculations!$C$118))+Control!$C$7*Calculations!$C$83*INDEX('Monthly Data'!O:O,Calculations!$C$116+MOD(CA86,Calculations!$C$118))+Control!$C$7*Calculations!$C$84*INDEX('Monthly Data'!P:P,Calculations!$C$116+MOD(CA86,Calculations!$C$118))+Control!$C$7*Calculations!$C$85*INDEX('Monthly Data'!Q:Q,Calculations!$C$116+MOD(CA86,Calculations!$C$118))+(1-Control!$C$7*Calculations!$C$87)*INDEX('Monthly Data'!R:R,Calculations!$C$116+MOD(CA86,Calculations!$C$118))</f>
        <v>3.7596120283497965E-2</v>
      </c>
      <c r="GR86" s="86">
        <f ca="1">Control!$C$7*Calculations!$C$82*INDEX('Monthly Data'!N:N,Calculations!$C$116+MOD(CB86,Calculations!$C$118))+Control!$C$7*Calculations!$C$83*INDEX('Monthly Data'!O:O,Calculations!$C$116+MOD(CB86,Calculations!$C$118))+Control!$C$7*Calculations!$C$84*INDEX('Monthly Data'!P:P,Calculations!$C$116+MOD(CB86,Calculations!$C$118))+Control!$C$7*Calculations!$C$85*INDEX('Monthly Data'!Q:Q,Calculations!$C$116+MOD(CB86,Calculations!$C$118))+(1-Control!$C$7*Calculations!$C$87)*INDEX('Monthly Data'!R:R,Calculations!$C$116+MOD(CB86,Calculations!$C$118))</f>
        <v>2.1918137743539623E-2</v>
      </c>
      <c r="GS86" s="86">
        <f ca="1">Control!$C$7*Calculations!$C$82*INDEX('Monthly Data'!N:N,Calculations!$C$116+MOD(CC86,Calculations!$C$118))+Control!$C$7*Calculations!$C$83*INDEX('Monthly Data'!O:O,Calculations!$C$116+MOD(CC86,Calculations!$C$118))+Control!$C$7*Calculations!$C$84*INDEX('Monthly Data'!P:P,Calculations!$C$116+MOD(CC86,Calculations!$C$118))+Control!$C$7*Calculations!$C$85*INDEX('Monthly Data'!Q:Q,Calculations!$C$116+MOD(CC86,Calculations!$C$118))+(1-Control!$C$7*Calculations!$C$87)*INDEX('Monthly Data'!R:R,Calculations!$C$116+MOD(CC86,Calculations!$C$118))</f>
        <v>1.7361594973213587E-2</v>
      </c>
      <c r="GT86" s="86">
        <f ca="1">Control!$C$7*Calculations!$C$82*INDEX('Monthly Data'!N:N,Calculations!$C$116+MOD(CD86,Calculations!$C$118))+Control!$C$7*Calculations!$C$83*INDEX('Monthly Data'!O:O,Calculations!$C$116+MOD(CD86,Calculations!$C$118))+Control!$C$7*Calculations!$C$84*INDEX('Monthly Data'!P:P,Calculations!$C$116+MOD(CD86,Calculations!$C$118))+Control!$C$7*Calculations!$C$85*INDEX('Monthly Data'!Q:Q,Calculations!$C$116+MOD(CD86,Calculations!$C$118))+(1-Control!$C$7*Calculations!$C$87)*INDEX('Monthly Data'!R:R,Calculations!$C$116+MOD(CD86,Calculations!$C$118))</f>
        <v>1.2722494017511032E-2</v>
      </c>
      <c r="GU86" s="86">
        <f ca="1">Control!$C$7*Calculations!$C$82*INDEX('Monthly Data'!N:N,Calculations!$C$116+MOD(CE86,Calculations!$C$118))+Control!$C$7*Calculations!$C$83*INDEX('Monthly Data'!O:O,Calculations!$C$116+MOD(CE86,Calculations!$C$118))+Control!$C$7*Calculations!$C$84*INDEX('Monthly Data'!P:P,Calculations!$C$116+MOD(CE86,Calculations!$C$118))+Control!$C$7*Calculations!$C$85*INDEX('Monthly Data'!Q:Q,Calculations!$C$116+MOD(CE86,Calculations!$C$118))+(1-Control!$C$7*Calculations!$C$87)*INDEX('Monthly Data'!R:R,Calculations!$C$116+MOD(CE86,Calculations!$C$118))</f>
        <v>1.9073822767906517E-2</v>
      </c>
      <c r="GV86" s="86">
        <f ca="1">Control!$C$7*Calculations!$C$82*INDEX('Monthly Data'!N:N,Calculations!$C$116+MOD(CF86,Calculations!$C$118))+Control!$C$7*Calculations!$C$83*INDEX('Monthly Data'!O:O,Calculations!$C$116+MOD(CF86,Calculations!$C$118))+Control!$C$7*Calculations!$C$84*INDEX('Monthly Data'!P:P,Calculations!$C$116+MOD(CF86,Calculations!$C$118))+Control!$C$7*Calculations!$C$85*INDEX('Monthly Data'!Q:Q,Calculations!$C$116+MOD(CF86,Calculations!$C$118))+(1-Control!$C$7*Calculations!$C$87)*INDEX('Monthly Data'!R:R,Calculations!$C$116+MOD(CF86,Calculations!$C$118))</f>
        <v>3.8809817903524786E-2</v>
      </c>
      <c r="GW86" s="86">
        <f ca="1">Control!$C$7*Calculations!$C$82*INDEX('Monthly Data'!N:N,Calculations!$C$116+MOD(CG86,Calculations!$C$118))+Control!$C$7*Calculations!$C$83*INDEX('Monthly Data'!O:O,Calculations!$C$116+MOD(CG86,Calculations!$C$118))+Control!$C$7*Calculations!$C$84*INDEX('Monthly Data'!P:P,Calculations!$C$116+MOD(CG86,Calculations!$C$118))+Control!$C$7*Calculations!$C$85*INDEX('Monthly Data'!Q:Q,Calculations!$C$116+MOD(CG86,Calculations!$C$118))+(1-Control!$C$7*Calculations!$C$87)*INDEX('Monthly Data'!R:R,Calculations!$C$116+MOD(CG86,Calculations!$C$118))</f>
        <v>1.3423979074716584E-2</v>
      </c>
      <c r="GX86" s="86">
        <f ca="1">Control!$C$7*Calculations!$C$82*INDEX('Monthly Data'!N:N,Calculations!$C$116+MOD(CH86,Calculations!$C$118))+Control!$C$7*Calculations!$C$83*INDEX('Monthly Data'!O:O,Calculations!$C$116+MOD(CH86,Calculations!$C$118))+Control!$C$7*Calculations!$C$84*INDEX('Monthly Data'!P:P,Calculations!$C$116+MOD(CH86,Calculations!$C$118))+Control!$C$7*Calculations!$C$85*INDEX('Monthly Data'!Q:Q,Calculations!$C$116+MOD(CH86,Calculations!$C$118))+(1-Control!$C$7*Calculations!$C$87)*INDEX('Monthly Data'!R:R,Calculations!$C$116+MOD(CH86,Calculations!$C$118))</f>
        <v>1.5115046179922851E-2</v>
      </c>
      <c r="GY86" s="86">
        <f ca="1">Control!$C$7*Calculations!$C$82*INDEX('Monthly Data'!N:N,Calculations!$C$116+MOD(CI86,Calculations!$C$118))+Control!$C$7*Calculations!$C$83*INDEX('Monthly Data'!O:O,Calculations!$C$116+MOD(CI86,Calculations!$C$118))+Control!$C$7*Calculations!$C$84*INDEX('Monthly Data'!P:P,Calculations!$C$116+MOD(CI86,Calculations!$C$118))+Control!$C$7*Calculations!$C$85*INDEX('Monthly Data'!Q:Q,Calculations!$C$116+MOD(CI86,Calculations!$C$118))+(1-Control!$C$7*Calculations!$C$87)*INDEX('Monthly Data'!R:R,Calculations!$C$116+MOD(CI86,Calculations!$C$118))</f>
        <v>-1.8530040247387896E-2</v>
      </c>
      <c r="GZ86" s="86">
        <f ca="1">Control!$C$7*Calculations!$C$82*INDEX('Monthly Data'!N:N,Calculations!$C$116+MOD(CJ86,Calculations!$C$118))+Control!$C$7*Calculations!$C$83*INDEX('Monthly Data'!O:O,Calculations!$C$116+MOD(CJ86,Calculations!$C$118))+Control!$C$7*Calculations!$C$84*INDEX('Monthly Data'!P:P,Calculations!$C$116+MOD(CJ86,Calculations!$C$118))+Control!$C$7*Calculations!$C$85*INDEX('Monthly Data'!Q:Q,Calculations!$C$116+MOD(CJ86,Calculations!$C$118))+(1-Control!$C$7*Calculations!$C$87)*INDEX('Monthly Data'!R:R,Calculations!$C$116+MOD(CJ86,Calculations!$C$118))</f>
        <v>2.2757992058453024E-3</v>
      </c>
      <c r="HA86" s="86">
        <f ca="1">Control!$C$7*Calculations!$C$82*INDEX('Monthly Data'!N:N,Calculations!$C$116+MOD(CK86,Calculations!$C$118))+Control!$C$7*Calculations!$C$83*INDEX('Monthly Data'!O:O,Calculations!$C$116+MOD(CK86,Calculations!$C$118))+Control!$C$7*Calculations!$C$84*INDEX('Monthly Data'!P:P,Calculations!$C$116+MOD(CK86,Calculations!$C$118))+Control!$C$7*Calculations!$C$85*INDEX('Monthly Data'!Q:Q,Calculations!$C$116+MOD(CK86,Calculations!$C$118))+(1-Control!$C$7*Calculations!$C$87)*INDEX('Monthly Data'!R:R,Calculations!$C$116+MOD(CK86,Calculations!$C$118))</f>
        <v>1.2954540023127663E-2</v>
      </c>
      <c r="HB86" s="86">
        <f ca="1">Control!$C$7*Calculations!$C$82*INDEX('Monthly Data'!N:N,Calculations!$C$116+MOD(CL86,Calculations!$C$118))+Control!$C$7*Calculations!$C$83*INDEX('Monthly Data'!O:O,Calculations!$C$116+MOD(CL86,Calculations!$C$118))+Control!$C$7*Calculations!$C$84*INDEX('Monthly Data'!P:P,Calculations!$C$116+MOD(CL86,Calculations!$C$118))+Control!$C$7*Calculations!$C$85*INDEX('Monthly Data'!Q:Q,Calculations!$C$116+MOD(CL86,Calculations!$C$118))+(1-Control!$C$7*Calculations!$C$87)*INDEX('Monthly Data'!R:R,Calculations!$C$116+MOD(CL86,Calculations!$C$118))</f>
        <v>2.9708469559001142E-2</v>
      </c>
      <c r="HC86" s="86">
        <f ca="1">Control!$C$7*Calculations!$C$82*INDEX('Monthly Data'!N:N,Calculations!$C$116+MOD(CM86,Calculations!$C$118))+Control!$C$7*Calculations!$C$83*INDEX('Monthly Data'!O:O,Calculations!$C$116+MOD(CM86,Calculations!$C$118))+Control!$C$7*Calculations!$C$84*INDEX('Monthly Data'!P:P,Calculations!$C$116+MOD(CM86,Calculations!$C$118))+Control!$C$7*Calculations!$C$85*INDEX('Monthly Data'!Q:Q,Calculations!$C$116+MOD(CM86,Calculations!$C$118))+(1-Control!$C$7*Calculations!$C$87)*INDEX('Monthly Data'!R:R,Calculations!$C$116+MOD(CM86,Calculations!$C$118))</f>
        <v>2.4842166689046628E-2</v>
      </c>
      <c r="HD86" s="86">
        <f ca="1">Control!$C$7*Calculations!$C$82*INDEX('Monthly Data'!N:N,Calculations!$C$116+MOD(CN86,Calculations!$C$118))+Control!$C$7*Calculations!$C$83*INDEX('Monthly Data'!O:O,Calculations!$C$116+MOD(CN86,Calculations!$C$118))+Control!$C$7*Calculations!$C$84*INDEX('Monthly Data'!P:P,Calculations!$C$116+MOD(CN86,Calculations!$C$118))+Control!$C$7*Calculations!$C$85*INDEX('Monthly Data'!Q:Q,Calculations!$C$116+MOD(CN86,Calculations!$C$118))+(1-Control!$C$7*Calculations!$C$87)*INDEX('Monthly Data'!R:R,Calculations!$C$116+MOD(CN86,Calculations!$C$118))</f>
        <v>2.377894462657602E-2</v>
      </c>
      <c r="HE86" s="86">
        <f ca="1">Control!$C$7*Calculations!$C$82*INDEX('Monthly Data'!N:N,Calculations!$C$116+MOD(CO86,Calculations!$C$118))+Control!$C$7*Calculations!$C$83*INDEX('Monthly Data'!O:O,Calculations!$C$116+MOD(CO86,Calculations!$C$118))+Control!$C$7*Calculations!$C$84*INDEX('Monthly Data'!P:P,Calculations!$C$116+MOD(CO86,Calculations!$C$118))+Control!$C$7*Calculations!$C$85*INDEX('Monthly Data'!Q:Q,Calculations!$C$116+MOD(CO86,Calculations!$C$118))+(1-Control!$C$7*Calculations!$C$87)*INDEX('Monthly Data'!R:R,Calculations!$C$116+MOD(CO86,Calculations!$C$118))</f>
        <v>1.1786765492207996E-2</v>
      </c>
      <c r="HF86" s="86">
        <f ca="1">Control!$C$7*Calculations!$C$82*INDEX('Monthly Data'!N:N,Calculations!$C$116+MOD(CP86,Calculations!$C$118))+Control!$C$7*Calculations!$C$83*INDEX('Monthly Data'!O:O,Calculations!$C$116+MOD(CP86,Calculations!$C$118))+Control!$C$7*Calculations!$C$84*INDEX('Monthly Data'!P:P,Calculations!$C$116+MOD(CP86,Calculations!$C$118))+Control!$C$7*Calculations!$C$85*INDEX('Monthly Data'!Q:Q,Calculations!$C$116+MOD(CP86,Calculations!$C$118))+(1-Control!$C$7*Calculations!$C$87)*INDEX('Monthly Data'!R:R,Calculations!$C$116+MOD(CP86,Calculations!$C$118))</f>
        <v>4.4327772793586687E-3</v>
      </c>
      <c r="HG86" s="86">
        <f ca="1">Control!$C$7*Calculations!$C$82*INDEX('Monthly Data'!N:N,Calculations!$C$116+MOD(CQ86,Calculations!$C$118))+Control!$C$7*Calculations!$C$83*INDEX('Monthly Data'!O:O,Calculations!$C$116+MOD(CQ86,Calculations!$C$118))+Control!$C$7*Calculations!$C$84*INDEX('Monthly Data'!P:P,Calculations!$C$116+MOD(CQ86,Calculations!$C$118))+Control!$C$7*Calculations!$C$85*INDEX('Monthly Data'!Q:Q,Calculations!$C$116+MOD(CQ86,Calculations!$C$118))+(1-Control!$C$7*Calculations!$C$87)*INDEX('Monthly Data'!R:R,Calculations!$C$116+MOD(CQ86,Calculations!$C$118))</f>
        <v>-1.4213734788548189E-2</v>
      </c>
      <c r="HH86" s="86">
        <f ca="1">Control!$C$7*Calculations!$C$82*INDEX('Monthly Data'!N:N,Calculations!$C$116+MOD(CR86,Calculations!$C$118))+Control!$C$7*Calculations!$C$83*INDEX('Monthly Data'!O:O,Calculations!$C$116+MOD(CR86,Calculations!$C$118))+Control!$C$7*Calculations!$C$84*INDEX('Monthly Data'!P:P,Calculations!$C$116+MOD(CR86,Calculations!$C$118))+Control!$C$7*Calculations!$C$85*INDEX('Monthly Data'!Q:Q,Calculations!$C$116+MOD(CR86,Calculations!$C$118))+(1-Control!$C$7*Calculations!$C$87)*INDEX('Monthly Data'!R:R,Calculations!$C$116+MOD(CR86,Calculations!$C$118))</f>
        <v>1.0478379486191123E-2</v>
      </c>
      <c r="HI86" s="86">
        <f ca="1">Control!$C$7*Calculations!$C$82*INDEX('Monthly Data'!N:N,Calculations!$C$116+MOD(CS86,Calculations!$C$118))+Control!$C$7*Calculations!$C$83*INDEX('Monthly Data'!O:O,Calculations!$C$116+MOD(CS86,Calculations!$C$118))+Control!$C$7*Calculations!$C$84*INDEX('Monthly Data'!P:P,Calculations!$C$116+MOD(CS86,Calculations!$C$118))+Control!$C$7*Calculations!$C$85*INDEX('Monthly Data'!Q:Q,Calculations!$C$116+MOD(CS86,Calculations!$C$118))+(1-Control!$C$7*Calculations!$C$87)*INDEX('Monthly Data'!R:R,Calculations!$C$116+MOD(CS86,Calculations!$C$118))</f>
        <v>6.3250222980707482E-3</v>
      </c>
      <c r="HJ86" s="86">
        <f ca="1">Control!$C$7*Calculations!$C$82*INDEX('Monthly Data'!N:N,Calculations!$C$116+MOD(CT86,Calculations!$C$118))+Control!$C$7*Calculations!$C$83*INDEX('Monthly Data'!O:O,Calculations!$C$116+MOD(CT86,Calculations!$C$118))+Control!$C$7*Calculations!$C$84*INDEX('Monthly Data'!P:P,Calculations!$C$116+MOD(CT86,Calculations!$C$118))+Control!$C$7*Calculations!$C$85*INDEX('Monthly Data'!Q:Q,Calculations!$C$116+MOD(CT86,Calculations!$C$118))+(1-Control!$C$7*Calculations!$C$87)*INDEX('Monthly Data'!R:R,Calculations!$C$116+MOD(CT86,Calculations!$C$118))</f>
        <v>3.6332715283247441E-2</v>
      </c>
      <c r="HK86" s="86">
        <f ca="1">Control!$C$7*Calculations!$C$82*INDEX('Monthly Data'!N:N,Calculations!$C$116+MOD(CU86,Calculations!$C$118))+Control!$C$7*Calculations!$C$83*INDEX('Monthly Data'!O:O,Calculations!$C$116+MOD(CU86,Calculations!$C$118))+Control!$C$7*Calculations!$C$84*INDEX('Monthly Data'!P:P,Calculations!$C$116+MOD(CU86,Calculations!$C$118))+Control!$C$7*Calculations!$C$85*INDEX('Monthly Data'!Q:Q,Calculations!$C$116+MOD(CU86,Calculations!$C$118))+(1-Control!$C$7*Calculations!$C$87)*INDEX('Monthly Data'!R:R,Calculations!$C$116+MOD(CU86,Calculations!$C$118))</f>
        <v>3.8809817903524786E-2</v>
      </c>
      <c r="HL86" s="86">
        <f ca="1">Control!$C$7*Calculations!$C$82*INDEX('Monthly Data'!N:N,Calculations!$C$116+MOD(CV86,Calculations!$C$118))+Control!$C$7*Calculations!$C$83*INDEX('Monthly Data'!O:O,Calculations!$C$116+MOD(CV86,Calculations!$C$118))+Control!$C$7*Calculations!$C$84*INDEX('Monthly Data'!P:P,Calculations!$C$116+MOD(CV86,Calculations!$C$118))+Control!$C$7*Calculations!$C$85*INDEX('Monthly Data'!Q:Q,Calculations!$C$116+MOD(CV86,Calculations!$C$118))+(1-Control!$C$7*Calculations!$C$87)*INDEX('Monthly Data'!R:R,Calculations!$C$116+MOD(CV86,Calculations!$C$118))</f>
        <v>1.5758278480433856E-2</v>
      </c>
      <c r="HM86" s="86">
        <f ca="1">Control!$C$7*Calculations!$C$82*INDEX('Monthly Data'!N:N,Calculations!$C$116+MOD(CW86,Calculations!$C$118))+Control!$C$7*Calculations!$C$83*INDEX('Monthly Data'!O:O,Calculations!$C$116+MOD(CW86,Calculations!$C$118))+Control!$C$7*Calculations!$C$84*INDEX('Monthly Data'!P:P,Calculations!$C$116+MOD(CW86,Calculations!$C$118))+Control!$C$7*Calculations!$C$85*INDEX('Monthly Data'!Q:Q,Calculations!$C$116+MOD(CW86,Calculations!$C$118))+(1-Control!$C$7*Calculations!$C$87)*INDEX('Monthly Data'!R:R,Calculations!$C$116+MOD(CW86,Calculations!$C$118))</f>
        <v>5.1279584938936244E-2</v>
      </c>
      <c r="HN86" s="86">
        <f ca="1">Control!$C$7*Calculations!$C$82*INDEX('Monthly Data'!N:N,Calculations!$C$116+MOD(CX86,Calculations!$C$118))+Control!$C$7*Calculations!$C$83*INDEX('Monthly Data'!O:O,Calculations!$C$116+MOD(CX86,Calculations!$C$118))+Control!$C$7*Calculations!$C$84*INDEX('Monthly Data'!P:P,Calculations!$C$116+MOD(CX86,Calculations!$C$118))+Control!$C$7*Calculations!$C$85*INDEX('Monthly Data'!Q:Q,Calculations!$C$116+MOD(CX86,Calculations!$C$118))+(1-Control!$C$7*Calculations!$C$87)*INDEX('Monthly Data'!R:R,Calculations!$C$116+MOD(CX86,Calculations!$C$118))</f>
        <v>1.3423979074716584E-2</v>
      </c>
      <c r="HO86" s="86">
        <f ca="1">Control!$C$7*Calculations!$C$82*INDEX('Monthly Data'!N:N,Calculations!$C$116+MOD(CY86,Calculations!$C$118))+Control!$C$7*Calculations!$C$83*INDEX('Monthly Data'!O:O,Calculations!$C$116+MOD(CY86,Calculations!$C$118))+Control!$C$7*Calculations!$C$84*INDEX('Monthly Data'!P:P,Calculations!$C$116+MOD(CY86,Calculations!$C$118))+Control!$C$7*Calculations!$C$85*INDEX('Monthly Data'!Q:Q,Calculations!$C$116+MOD(CY86,Calculations!$C$118))+(1-Control!$C$7*Calculations!$C$87)*INDEX('Monthly Data'!R:R,Calculations!$C$116+MOD(CY86,Calculations!$C$118))</f>
        <v>1.0018681835149534E-3</v>
      </c>
      <c r="HP86" s="86">
        <f ca="1">Control!$C$7*Calculations!$C$82*INDEX('Monthly Data'!N:N,Calculations!$C$116+MOD(CZ86,Calculations!$C$118))+Control!$C$7*Calculations!$C$83*INDEX('Monthly Data'!O:O,Calculations!$C$116+MOD(CZ86,Calculations!$C$118))+Control!$C$7*Calculations!$C$84*INDEX('Monthly Data'!P:P,Calculations!$C$116+MOD(CZ86,Calculations!$C$118))+Control!$C$7*Calculations!$C$85*INDEX('Monthly Data'!Q:Q,Calculations!$C$116+MOD(CZ86,Calculations!$C$118))+(1-Control!$C$7*Calculations!$C$87)*INDEX('Monthly Data'!R:R,Calculations!$C$116+MOD(CZ86,Calculations!$C$118))</f>
        <v>-1.5984879994281095E-2</v>
      </c>
      <c r="HQ86" s="86">
        <f ca="1">Control!$C$7*Calculations!$C$82*INDEX('Monthly Data'!N:N,Calculations!$C$116+MOD(DA86,Calculations!$C$118))+Control!$C$7*Calculations!$C$83*INDEX('Monthly Data'!O:O,Calculations!$C$116+MOD(DA86,Calculations!$C$118))+Control!$C$7*Calculations!$C$84*INDEX('Monthly Data'!P:P,Calculations!$C$116+MOD(DA86,Calculations!$C$118))+Control!$C$7*Calculations!$C$85*INDEX('Monthly Data'!Q:Q,Calculations!$C$116+MOD(DA86,Calculations!$C$118))+(1-Control!$C$7*Calculations!$C$87)*INDEX('Monthly Data'!R:R,Calculations!$C$116+MOD(DA86,Calculations!$C$118))</f>
        <v>1.1702576456120543E-2</v>
      </c>
      <c r="HR86" s="86">
        <f ca="1">Control!$C$7*Calculations!$C$82*INDEX('Monthly Data'!N:N,Calculations!$C$116+MOD(DB86,Calculations!$C$118))+Control!$C$7*Calculations!$C$83*INDEX('Monthly Data'!O:O,Calculations!$C$116+MOD(DB86,Calculations!$C$118))+Control!$C$7*Calculations!$C$84*INDEX('Monthly Data'!P:P,Calculations!$C$116+MOD(DB86,Calculations!$C$118))+Control!$C$7*Calculations!$C$85*INDEX('Monthly Data'!Q:Q,Calculations!$C$116+MOD(DB86,Calculations!$C$118))+(1-Control!$C$7*Calculations!$C$87)*INDEX('Monthly Data'!R:R,Calculations!$C$116+MOD(DB86,Calculations!$C$118))</f>
        <v>6.1009361253630504E-2</v>
      </c>
      <c r="HS86" s="86">
        <f ca="1">Control!$C$7*Calculations!$C$82*INDEX('Monthly Data'!N:N,Calculations!$C$116+MOD(DC86,Calculations!$C$118))+Control!$C$7*Calculations!$C$83*INDEX('Monthly Data'!O:O,Calculations!$C$116+MOD(DC86,Calculations!$C$118))+Control!$C$7*Calculations!$C$84*INDEX('Monthly Data'!P:P,Calculations!$C$116+MOD(DC86,Calculations!$C$118))+Control!$C$7*Calculations!$C$85*INDEX('Monthly Data'!Q:Q,Calculations!$C$116+MOD(DC86,Calculations!$C$118))+(1-Control!$C$7*Calculations!$C$87)*INDEX('Monthly Data'!R:R,Calculations!$C$116+MOD(DC86,Calculations!$C$118))</f>
        <v>1.1809891087585166E-2</v>
      </c>
      <c r="HT86" s="86">
        <f ca="1">Control!$C$7*Calculations!$C$82*INDEX('Monthly Data'!N:N,Calculations!$C$116+MOD(DD86,Calculations!$C$118))+Control!$C$7*Calculations!$C$83*INDEX('Monthly Data'!O:O,Calculations!$C$116+MOD(DD86,Calculations!$C$118))+Control!$C$7*Calculations!$C$84*INDEX('Monthly Data'!P:P,Calculations!$C$116+MOD(DD86,Calculations!$C$118))+Control!$C$7*Calculations!$C$85*INDEX('Monthly Data'!Q:Q,Calculations!$C$116+MOD(DD86,Calculations!$C$118))+(1-Control!$C$7*Calculations!$C$87)*INDEX('Monthly Data'!R:R,Calculations!$C$116+MOD(DD86,Calculations!$C$118))</f>
        <v>1.5758278480433856E-2</v>
      </c>
      <c r="HU86" s="86">
        <f ca="1">Control!$C$7*Calculations!$C$82*INDEX('Monthly Data'!N:N,Calculations!$C$116+MOD(DE86,Calculations!$C$118))+Control!$C$7*Calculations!$C$83*INDEX('Monthly Data'!O:O,Calculations!$C$116+MOD(DE86,Calculations!$C$118))+Control!$C$7*Calculations!$C$84*INDEX('Monthly Data'!P:P,Calculations!$C$116+MOD(DE86,Calculations!$C$118))+Control!$C$7*Calculations!$C$85*INDEX('Monthly Data'!Q:Q,Calculations!$C$116+MOD(DE86,Calculations!$C$118))+(1-Control!$C$7*Calculations!$C$87)*INDEX('Monthly Data'!R:R,Calculations!$C$116+MOD(DE86,Calculations!$C$118))</f>
        <v>-7.3651264633385334E-4</v>
      </c>
      <c r="HV86" s="86">
        <f ca="1">Control!$C$7*Calculations!$C$82*INDEX('Monthly Data'!N:N,Calculations!$C$116+MOD(DF86,Calculations!$C$118))+Control!$C$7*Calculations!$C$83*INDEX('Monthly Data'!O:O,Calculations!$C$116+MOD(DF86,Calculations!$C$118))+Control!$C$7*Calculations!$C$84*INDEX('Monthly Data'!P:P,Calculations!$C$116+MOD(DF86,Calculations!$C$118))+Control!$C$7*Calculations!$C$85*INDEX('Monthly Data'!Q:Q,Calculations!$C$116+MOD(DF86,Calculations!$C$118))+(1-Control!$C$7*Calculations!$C$87)*INDEX('Monthly Data'!R:R,Calculations!$C$116+MOD(DF86,Calculations!$C$118))</f>
        <v>-9.9526758408448549E-3</v>
      </c>
      <c r="HW86" s="86">
        <f ca="1">Control!$C$7*Calculations!$C$82*INDEX('Monthly Data'!N:N,Calculations!$C$116+MOD(DG86,Calculations!$C$118))+Control!$C$7*Calculations!$C$83*INDEX('Monthly Data'!O:O,Calculations!$C$116+MOD(DG86,Calculations!$C$118))+Control!$C$7*Calculations!$C$84*INDEX('Monthly Data'!P:P,Calculations!$C$116+MOD(DG86,Calculations!$C$118))+Control!$C$7*Calculations!$C$85*INDEX('Monthly Data'!Q:Q,Calculations!$C$116+MOD(DG86,Calculations!$C$118))+(1-Control!$C$7*Calculations!$C$87)*INDEX('Monthly Data'!R:R,Calculations!$C$116+MOD(DG86,Calculations!$C$118))</f>
        <v>-3.8875517825435772E-3</v>
      </c>
      <c r="HX86" s="86">
        <f ca="1">Control!$C$7*Calculations!$C$82*INDEX('Monthly Data'!N:N,Calculations!$C$116+MOD(DH86,Calculations!$C$118))+Control!$C$7*Calculations!$C$83*INDEX('Monthly Data'!O:O,Calculations!$C$116+MOD(DH86,Calculations!$C$118))+Control!$C$7*Calculations!$C$84*INDEX('Monthly Data'!P:P,Calculations!$C$116+MOD(DH86,Calculations!$C$118))+Control!$C$7*Calculations!$C$85*INDEX('Monthly Data'!Q:Q,Calculations!$C$116+MOD(DH86,Calculations!$C$118))+(1-Control!$C$7*Calculations!$C$87)*INDEX('Monthly Data'!R:R,Calculations!$C$116+MOD(DH86,Calculations!$C$118))</f>
        <v>4.4327772793586687E-3</v>
      </c>
      <c r="HY86" s="86">
        <f ca="1">Control!$C$7*Calculations!$C$82*INDEX('Monthly Data'!N:N,Calculations!$C$116+MOD(DI86,Calculations!$C$118))+Control!$C$7*Calculations!$C$83*INDEX('Monthly Data'!O:O,Calculations!$C$116+MOD(DI86,Calculations!$C$118))+Control!$C$7*Calculations!$C$84*INDEX('Monthly Data'!P:P,Calculations!$C$116+MOD(DI86,Calculations!$C$118))+Control!$C$7*Calculations!$C$85*INDEX('Monthly Data'!Q:Q,Calculations!$C$116+MOD(DI86,Calculations!$C$118))+(1-Control!$C$7*Calculations!$C$87)*INDEX('Monthly Data'!R:R,Calculations!$C$116+MOD(DI86,Calculations!$C$118))</f>
        <v>8.4240675975201049E-3</v>
      </c>
      <c r="HZ86" s="86">
        <f ca="1">Control!$C$7*Calculations!$C$82*INDEX('Monthly Data'!N:N,Calculations!$C$116+MOD(DJ86,Calculations!$C$118))+Control!$C$7*Calculations!$C$83*INDEX('Monthly Data'!O:O,Calculations!$C$116+MOD(DJ86,Calculations!$C$118))+Control!$C$7*Calculations!$C$84*INDEX('Monthly Data'!P:P,Calculations!$C$116+MOD(DJ86,Calculations!$C$118))+Control!$C$7*Calculations!$C$85*INDEX('Monthly Data'!Q:Q,Calculations!$C$116+MOD(DJ86,Calculations!$C$118))+(1-Control!$C$7*Calculations!$C$87)*INDEX('Monthly Data'!R:R,Calculations!$C$116+MOD(DJ86,Calculations!$C$118))</f>
        <v>-2.5168357537820856E-4</v>
      </c>
      <c r="IA86" s="86">
        <f ca="1">Control!$C$7*Calculations!$C$82*INDEX('Monthly Data'!N:N,Calculations!$C$116+MOD(DK86,Calculations!$C$118))+Control!$C$7*Calculations!$C$83*INDEX('Monthly Data'!O:O,Calculations!$C$116+MOD(DK86,Calculations!$C$118))+Control!$C$7*Calculations!$C$84*INDEX('Monthly Data'!P:P,Calculations!$C$116+MOD(DK86,Calculations!$C$118))+Control!$C$7*Calculations!$C$85*INDEX('Monthly Data'!Q:Q,Calculations!$C$116+MOD(DK86,Calculations!$C$118))+(1-Control!$C$7*Calculations!$C$87)*INDEX('Monthly Data'!R:R,Calculations!$C$116+MOD(DK86,Calculations!$C$118))</f>
        <v>-3.9863250714949353E-2</v>
      </c>
      <c r="IB86" s="86">
        <f ca="1">Control!$C$7*Calculations!$C$82*INDEX('Monthly Data'!N:N,Calculations!$C$116+MOD(DL86,Calculations!$C$118))+Control!$C$7*Calculations!$C$83*INDEX('Monthly Data'!O:O,Calculations!$C$116+MOD(DL86,Calculations!$C$118))+Control!$C$7*Calculations!$C$84*INDEX('Monthly Data'!P:P,Calculations!$C$116+MOD(DL86,Calculations!$C$118))+Control!$C$7*Calculations!$C$85*INDEX('Monthly Data'!Q:Q,Calculations!$C$116+MOD(DL86,Calculations!$C$118))+(1-Control!$C$7*Calculations!$C$87)*INDEX('Monthly Data'!R:R,Calculations!$C$116+MOD(DL86,Calculations!$C$118))</f>
        <v>1.0627294914941248E-2</v>
      </c>
      <c r="IC86" s="86">
        <f ca="1">Control!$C$7*Calculations!$C$82*INDEX('Monthly Data'!N:N,Calculations!$C$116+MOD(DM86,Calculations!$C$118))+Control!$C$7*Calculations!$C$83*INDEX('Monthly Data'!O:O,Calculations!$C$116+MOD(DM86,Calculations!$C$118))+Control!$C$7*Calculations!$C$84*INDEX('Monthly Data'!P:P,Calculations!$C$116+MOD(DM86,Calculations!$C$118))+Control!$C$7*Calculations!$C$85*INDEX('Monthly Data'!Q:Q,Calculations!$C$116+MOD(DM86,Calculations!$C$118))+(1-Control!$C$7*Calculations!$C$87)*INDEX('Monthly Data'!R:R,Calculations!$C$116+MOD(DM86,Calculations!$C$118))</f>
        <v>7.5897487599915015E-3</v>
      </c>
      <c r="ID86" s="86">
        <f ca="1">Control!$C$7*Calculations!$C$82*INDEX('Monthly Data'!N:N,Calculations!$C$116+MOD(DN86,Calculations!$C$118))+Control!$C$7*Calculations!$C$83*INDEX('Monthly Data'!O:O,Calculations!$C$116+MOD(DN86,Calculations!$C$118))+Control!$C$7*Calculations!$C$84*INDEX('Monthly Data'!P:P,Calculations!$C$116+MOD(DN86,Calculations!$C$118))+Control!$C$7*Calculations!$C$85*INDEX('Monthly Data'!Q:Q,Calculations!$C$116+MOD(DN86,Calculations!$C$118))+(1-Control!$C$7*Calculations!$C$87)*INDEX('Monthly Data'!R:R,Calculations!$C$116+MOD(DN86,Calculations!$C$118))</f>
        <v>7.3538285850108537E-3</v>
      </c>
      <c r="IE86" s="86">
        <f ca="1">Control!$C$7*Calculations!$C$82*INDEX('Monthly Data'!N:N,Calculations!$C$116+MOD(DO86,Calculations!$C$118))+Control!$C$7*Calculations!$C$83*INDEX('Monthly Data'!O:O,Calculations!$C$116+MOD(DO86,Calculations!$C$118))+Control!$C$7*Calculations!$C$84*INDEX('Monthly Data'!P:P,Calculations!$C$116+MOD(DO86,Calculations!$C$118))+Control!$C$7*Calculations!$C$85*INDEX('Monthly Data'!Q:Q,Calculations!$C$116+MOD(DO86,Calculations!$C$118))+(1-Control!$C$7*Calculations!$C$87)*INDEX('Monthly Data'!R:R,Calculations!$C$116+MOD(DO86,Calculations!$C$118))</f>
        <v>-2.072517756005474E-2</v>
      </c>
      <c r="IF86" s="86">
        <f ca="1">Control!$C$7*Calculations!$C$82*INDEX('Monthly Data'!N:N,Calculations!$C$116+MOD(DP86,Calculations!$C$118))+Control!$C$7*Calculations!$C$83*INDEX('Monthly Data'!O:O,Calculations!$C$116+MOD(DP86,Calculations!$C$118))+Control!$C$7*Calculations!$C$84*INDEX('Monthly Data'!P:P,Calculations!$C$116+MOD(DP86,Calculations!$C$118))+Control!$C$7*Calculations!$C$85*INDEX('Monthly Data'!Q:Q,Calculations!$C$116+MOD(DP86,Calculations!$C$118))+(1-Control!$C$7*Calculations!$C$87)*INDEX('Monthly Data'!R:R,Calculations!$C$116+MOD(DP86,Calculations!$C$118))</f>
        <v>2.4722579420195831E-2</v>
      </c>
      <c r="IG86" s="88">
        <f ca="1">Control!$C$8*(1+DQ86)*(1+DR86)*(1+DS86)*(1+DT86)*(1+DU86)*(1+DV86)*(1+DW86)*(1+DX86)*(1+DY86)*(1+DZ86)*(1+EA86)*(1+EB86)*(1+EC86)*(1+ED86)*(1+EE86)*(1+EF86)*(1+EG86)*(1+EH86)*(1+EI86)*(1+EJ86)*(1+EK86)*(1+EL86)*(1+EM86)*(1+EN86)*(1+EO86)*(1+EP86)*(1+EQ86)*(1+ER86)*(1+ES86)*(1+ET86)*(1+EU86)*(1+EV86)*(1+EW86)*(1+EX86)*(1+EY86)*(1+EZ86)*(1+FA86)*(1+FB86)*(1+FC86)*(1+FD86)*(1+FE86)*(1+FF86)*(1+FG86)*(1+FH86)*(1+FI86)*(1+FJ86)*(1+FK86)*(1+FL86)*(1+FM86)*(1+FN86)*(1+FO86)*(1+FP86)*(1+FQ86)*(1+FR86)*(1+FS86)*(1+FT86)*(1+FU86)*(1+FV86)*(1+FW86)*(1+FX86)*(1+FY86)*(1+FZ86)*(1+GA86)*(1+GB86)*(1+GC86)*(1+GD86)*(1+GE86)*(1+GF86)*(1+GG86)*(1+GH86)*(1+GI86)*(1+GJ86)*(1+GK86)*(1+GL86)*(1+GM86)*(1+GN86)*(1+GO86)*(1+GP86)*(1+GQ86)*(1+GR86)*(1+GS86)*(1+GT86)*(1+GU86)*(1+GV86)*(1+GW86)*(1+GX86)*(1+GY86)*(1+GZ86)*(1+HA86)*(1+HB86)*(1+HC86)*(1+HD86)*(1+HE86)*(1+HF86)*(1+HG86)*(1+HH86)*(1+HI86)*(1+HJ86)*(1+HK86)*(1+HL86)*(1+HM86)*(1+HN86)*(1+HO86)*(1+HP86)*(1+HQ86)*(1+HR86)*(1+HS86)*(1+HT86)*(1+HU86)*(1+HV86)*(1+HW86)*(1+HX86)*(1+HY86)*(1+HZ86)*(1+IA86)*(1+IB86)*(1+IC86)*(1+ID86)*(1+IE86)*(1+IF86)</f>
        <v>107536.70397289262</v>
      </c>
    </row>
    <row r="87" spans="1:241" x14ac:dyDescent="0.25">
      <c r="A87">
        <v>70</v>
      </c>
      <c r="B87">
        <v>0</v>
      </c>
      <c r="C87">
        <v>102</v>
      </c>
      <c r="D87">
        <v>39</v>
      </c>
      <c r="E87">
        <v>2</v>
      </c>
      <c r="F87">
        <v>18</v>
      </c>
      <c r="G87">
        <v>72</v>
      </c>
      <c r="H87">
        <v>40</v>
      </c>
      <c r="I87">
        <v>30</v>
      </c>
      <c r="J87">
        <v>51</v>
      </c>
      <c r="K87">
        <v>57</v>
      </c>
      <c r="L87">
        <v>62</v>
      </c>
      <c r="M87">
        <v>43</v>
      </c>
      <c r="N87">
        <v>13</v>
      </c>
      <c r="O87">
        <v>34</v>
      </c>
      <c r="P87">
        <v>35</v>
      </c>
      <c r="Q87">
        <v>16</v>
      </c>
      <c r="R87">
        <v>62</v>
      </c>
      <c r="S87">
        <v>95</v>
      </c>
      <c r="T87">
        <v>113</v>
      </c>
      <c r="U87">
        <v>85</v>
      </c>
      <c r="V87">
        <v>96</v>
      </c>
      <c r="W87">
        <v>65</v>
      </c>
      <c r="X87">
        <v>65</v>
      </c>
      <c r="Y87">
        <v>66</v>
      </c>
      <c r="Z87">
        <v>84</v>
      </c>
      <c r="AA87">
        <v>69</v>
      </c>
      <c r="AB87">
        <v>78</v>
      </c>
      <c r="AC87">
        <v>64</v>
      </c>
      <c r="AD87">
        <v>42</v>
      </c>
      <c r="AE87">
        <v>28</v>
      </c>
      <c r="AF87">
        <v>0</v>
      </c>
      <c r="AG87">
        <v>109</v>
      </c>
      <c r="AH87">
        <v>94</v>
      </c>
      <c r="AI87">
        <v>55</v>
      </c>
      <c r="AJ87">
        <v>24</v>
      </c>
      <c r="AK87">
        <v>26</v>
      </c>
      <c r="AL87">
        <v>3</v>
      </c>
      <c r="AM87">
        <v>108</v>
      </c>
      <c r="AN87">
        <v>18</v>
      </c>
      <c r="AO87">
        <v>115</v>
      </c>
      <c r="AP87">
        <v>11</v>
      </c>
      <c r="AQ87">
        <v>85</v>
      </c>
      <c r="AR87">
        <v>95</v>
      </c>
      <c r="AS87">
        <v>113</v>
      </c>
      <c r="AT87">
        <v>10</v>
      </c>
      <c r="AU87">
        <v>65</v>
      </c>
      <c r="AV87">
        <v>90</v>
      </c>
      <c r="AW87">
        <v>12</v>
      </c>
      <c r="AX87">
        <v>7</v>
      </c>
      <c r="AY87">
        <v>59</v>
      </c>
      <c r="AZ87">
        <v>51</v>
      </c>
      <c r="BA87">
        <v>76</v>
      </c>
      <c r="BB87">
        <v>22</v>
      </c>
      <c r="BC87">
        <v>110</v>
      </c>
      <c r="BD87">
        <v>33</v>
      </c>
      <c r="BE87">
        <v>18</v>
      </c>
      <c r="BF87">
        <v>36</v>
      </c>
      <c r="BG87">
        <v>46</v>
      </c>
      <c r="BH87">
        <v>22</v>
      </c>
      <c r="BI87">
        <v>32</v>
      </c>
      <c r="BJ87">
        <v>53</v>
      </c>
      <c r="BK87">
        <v>43</v>
      </c>
      <c r="BL87">
        <v>94</v>
      </c>
      <c r="BM87">
        <v>30</v>
      </c>
      <c r="BN87">
        <v>30</v>
      </c>
      <c r="BO87">
        <v>15</v>
      </c>
      <c r="BP87">
        <v>96</v>
      </c>
      <c r="BQ87">
        <v>32</v>
      </c>
      <c r="BR87">
        <v>84</v>
      </c>
      <c r="BS87">
        <v>40</v>
      </c>
      <c r="BT87">
        <v>31</v>
      </c>
      <c r="BU87">
        <v>34</v>
      </c>
      <c r="BV87">
        <v>65</v>
      </c>
      <c r="BW87">
        <v>34</v>
      </c>
      <c r="BX87">
        <v>74</v>
      </c>
      <c r="BY87">
        <v>15</v>
      </c>
      <c r="BZ87">
        <v>104</v>
      </c>
      <c r="CA87">
        <v>91</v>
      </c>
      <c r="CB87">
        <v>114</v>
      </c>
      <c r="CC87">
        <v>113</v>
      </c>
      <c r="CD87">
        <v>8</v>
      </c>
      <c r="CE87">
        <v>17</v>
      </c>
      <c r="CF87">
        <v>112</v>
      </c>
      <c r="CG87">
        <v>75</v>
      </c>
      <c r="CH87">
        <v>60</v>
      </c>
      <c r="CI87">
        <v>105</v>
      </c>
      <c r="CJ87">
        <v>103</v>
      </c>
      <c r="CK87">
        <v>71</v>
      </c>
      <c r="CL87">
        <v>110</v>
      </c>
      <c r="CM87">
        <v>24</v>
      </c>
      <c r="CN87">
        <v>89</v>
      </c>
      <c r="CO87">
        <v>117</v>
      </c>
      <c r="CP87">
        <v>109</v>
      </c>
      <c r="CQ87">
        <v>33</v>
      </c>
      <c r="CR87">
        <v>64</v>
      </c>
      <c r="CS87">
        <v>107</v>
      </c>
      <c r="CT87">
        <v>79</v>
      </c>
      <c r="CU87">
        <v>47</v>
      </c>
      <c r="CV87">
        <v>89</v>
      </c>
      <c r="CW87">
        <v>33</v>
      </c>
      <c r="CX87">
        <v>67</v>
      </c>
      <c r="CY87">
        <v>52</v>
      </c>
      <c r="CZ87">
        <v>93</v>
      </c>
      <c r="DA87">
        <v>53</v>
      </c>
      <c r="DB87">
        <v>78</v>
      </c>
      <c r="DC87">
        <v>67</v>
      </c>
      <c r="DD87">
        <v>97</v>
      </c>
      <c r="DE87">
        <v>57</v>
      </c>
      <c r="DF87">
        <v>80</v>
      </c>
      <c r="DG87">
        <v>53</v>
      </c>
      <c r="DH87">
        <v>27</v>
      </c>
      <c r="DI87">
        <v>98</v>
      </c>
      <c r="DJ87">
        <v>46</v>
      </c>
      <c r="DK87">
        <v>53</v>
      </c>
      <c r="DL87">
        <v>55</v>
      </c>
      <c r="DM87">
        <v>69</v>
      </c>
      <c r="DN87">
        <v>19</v>
      </c>
      <c r="DO87">
        <v>72</v>
      </c>
      <c r="DP87">
        <v>90</v>
      </c>
      <c r="DQ87" s="86">
        <f ca="1">Control!$C$7*Calculations!$C$82*INDEX('Monthly Data'!N:N,Calculations!$C$116+MOD(A87,Calculations!$C$118))+Control!$C$7*Calculations!$C$83*INDEX('Monthly Data'!O:O,Calculations!$C$116+MOD(A87,Calculations!$C$118))+Control!$C$7*Calculations!$C$84*INDEX('Monthly Data'!P:P,Calculations!$C$116+MOD(A87,Calculations!$C$118))+Control!$C$7*Calculations!$C$85*INDEX('Monthly Data'!Q:Q,Calculations!$C$116+MOD(A87,Calculations!$C$118))+(1-Control!$C$7*Calculations!$C$87)*INDEX('Monthly Data'!R:R,Calculations!$C$116+MOD(A87,Calculations!$C$118))</f>
        <v>3.8809817903524786E-2</v>
      </c>
      <c r="DR87" s="86">
        <f ca="1">Control!$C$7*Calculations!$C$82*INDEX('Monthly Data'!N:N,Calculations!$C$116+MOD(B87,Calculations!$C$118))+Control!$C$7*Calculations!$C$83*INDEX('Monthly Data'!O:O,Calculations!$C$116+MOD(B87,Calculations!$C$118))+Control!$C$7*Calculations!$C$84*INDEX('Monthly Data'!P:P,Calculations!$C$116+MOD(B87,Calculations!$C$118))+Control!$C$7*Calculations!$C$85*INDEX('Monthly Data'!Q:Q,Calculations!$C$116+MOD(B87,Calculations!$C$118))+(1-Control!$C$7*Calculations!$C$87)*INDEX('Monthly Data'!R:R,Calculations!$C$116+MOD(B87,Calculations!$C$118))</f>
        <v>1.4915555251167555E-3</v>
      </c>
      <c r="DS87" s="86">
        <f ca="1">Control!$C$7*Calculations!$C$82*INDEX('Monthly Data'!N:N,Calculations!$C$116+MOD(C87,Calculations!$C$118))+Control!$C$7*Calculations!$C$83*INDEX('Monthly Data'!O:O,Calculations!$C$116+MOD(C87,Calculations!$C$118))+Control!$C$7*Calculations!$C$84*INDEX('Monthly Data'!P:P,Calculations!$C$116+MOD(C87,Calculations!$C$118))+Control!$C$7*Calculations!$C$85*INDEX('Monthly Data'!Q:Q,Calculations!$C$116+MOD(C87,Calculations!$C$118))+(1-Control!$C$7*Calculations!$C$87)*INDEX('Monthly Data'!R:R,Calculations!$C$116+MOD(C87,Calculations!$C$118))</f>
        <v>-1.8530040247387896E-2</v>
      </c>
      <c r="DT87" s="86">
        <f ca="1">Control!$C$7*Calculations!$C$82*INDEX('Monthly Data'!N:N,Calculations!$C$116+MOD(D87,Calculations!$C$118))+Control!$C$7*Calculations!$C$83*INDEX('Monthly Data'!O:O,Calculations!$C$116+MOD(D87,Calculations!$C$118))+Control!$C$7*Calculations!$C$84*INDEX('Monthly Data'!P:P,Calculations!$C$116+MOD(D87,Calculations!$C$118))+Control!$C$7*Calculations!$C$85*INDEX('Monthly Data'!Q:Q,Calculations!$C$116+MOD(D87,Calculations!$C$118))+(1-Control!$C$7*Calculations!$C$87)*INDEX('Monthly Data'!R:R,Calculations!$C$116+MOD(D87,Calculations!$C$118))</f>
        <v>1.5063457444773597E-2</v>
      </c>
      <c r="DU87" s="86">
        <f ca="1">Control!$C$7*Calculations!$C$82*INDEX('Monthly Data'!N:N,Calculations!$C$116+MOD(E87,Calculations!$C$118))+Control!$C$7*Calculations!$C$83*INDEX('Monthly Data'!O:O,Calculations!$C$116+MOD(E87,Calculations!$C$118))+Control!$C$7*Calculations!$C$84*INDEX('Monthly Data'!P:P,Calculations!$C$116+MOD(E87,Calculations!$C$118))+Control!$C$7*Calculations!$C$85*INDEX('Monthly Data'!Q:Q,Calculations!$C$116+MOD(E87,Calculations!$C$118))+(1-Control!$C$7*Calculations!$C$87)*INDEX('Monthly Data'!R:R,Calculations!$C$116+MOD(E87,Calculations!$C$118))</f>
        <v>7.7184133340106598E-3</v>
      </c>
      <c r="DV87" s="86">
        <f ca="1">Control!$C$7*Calculations!$C$82*INDEX('Monthly Data'!N:N,Calculations!$C$116+MOD(F87,Calculations!$C$118))+Control!$C$7*Calculations!$C$83*INDEX('Monthly Data'!O:O,Calculations!$C$116+MOD(F87,Calculations!$C$118))+Control!$C$7*Calculations!$C$84*INDEX('Monthly Data'!P:P,Calculations!$C$116+MOD(F87,Calculations!$C$118))+Control!$C$7*Calculations!$C$85*INDEX('Monthly Data'!Q:Q,Calculations!$C$116+MOD(F87,Calculations!$C$118))+(1-Control!$C$7*Calculations!$C$87)*INDEX('Monthly Data'!R:R,Calculations!$C$116+MOD(F87,Calculations!$C$118))</f>
        <v>-7.4084874653726545E-3</v>
      </c>
      <c r="DW87" s="86">
        <f ca="1">Control!$C$7*Calculations!$C$82*INDEX('Monthly Data'!N:N,Calculations!$C$116+MOD(G87,Calculations!$C$118))+Control!$C$7*Calculations!$C$83*INDEX('Monthly Data'!O:O,Calculations!$C$116+MOD(G87,Calculations!$C$118))+Control!$C$7*Calculations!$C$84*INDEX('Monthly Data'!P:P,Calculations!$C$116+MOD(G87,Calculations!$C$118))+Control!$C$7*Calculations!$C$85*INDEX('Monthly Data'!Q:Q,Calculations!$C$116+MOD(G87,Calculations!$C$118))+(1-Control!$C$7*Calculations!$C$87)*INDEX('Monthly Data'!R:R,Calculations!$C$116+MOD(G87,Calculations!$C$118))</f>
        <v>-4.3408051735618014E-2</v>
      </c>
      <c r="DX87" s="86">
        <f ca="1">Control!$C$7*Calculations!$C$82*INDEX('Monthly Data'!N:N,Calculations!$C$116+MOD(H87,Calculations!$C$118))+Control!$C$7*Calculations!$C$83*INDEX('Monthly Data'!O:O,Calculations!$C$116+MOD(H87,Calculations!$C$118))+Control!$C$7*Calculations!$C$84*INDEX('Monthly Data'!P:P,Calculations!$C$116+MOD(H87,Calculations!$C$118))+Control!$C$7*Calculations!$C$85*INDEX('Monthly Data'!Q:Q,Calculations!$C$116+MOD(H87,Calculations!$C$118))+(1-Control!$C$7*Calculations!$C$87)*INDEX('Monthly Data'!R:R,Calculations!$C$116+MOD(H87,Calculations!$C$118))</f>
        <v>-4.417423226995453E-3</v>
      </c>
      <c r="DY87" s="86">
        <f ca="1">Control!$C$7*Calculations!$C$82*INDEX('Monthly Data'!N:N,Calculations!$C$116+MOD(I87,Calculations!$C$118))+Control!$C$7*Calculations!$C$83*INDEX('Monthly Data'!O:O,Calculations!$C$116+MOD(I87,Calculations!$C$118))+Control!$C$7*Calculations!$C$84*INDEX('Monthly Data'!P:P,Calculations!$C$116+MOD(I87,Calculations!$C$118))+Control!$C$7*Calculations!$C$85*INDEX('Monthly Data'!Q:Q,Calculations!$C$116+MOD(I87,Calculations!$C$118))+(1-Control!$C$7*Calculations!$C$87)*INDEX('Monthly Data'!R:R,Calculations!$C$116+MOD(I87,Calculations!$C$118))</f>
        <v>7.9764341593600071E-3</v>
      </c>
      <c r="DZ87" s="86">
        <f ca="1">Control!$C$7*Calculations!$C$82*INDEX('Monthly Data'!N:N,Calculations!$C$116+MOD(J87,Calculations!$C$118))+Control!$C$7*Calculations!$C$83*INDEX('Monthly Data'!O:O,Calculations!$C$116+MOD(J87,Calculations!$C$118))+Control!$C$7*Calculations!$C$84*INDEX('Monthly Data'!P:P,Calculations!$C$116+MOD(J87,Calculations!$C$118))+Control!$C$7*Calculations!$C$85*INDEX('Monthly Data'!Q:Q,Calculations!$C$116+MOD(J87,Calculations!$C$118))+(1-Control!$C$7*Calculations!$C$87)*INDEX('Monthly Data'!R:R,Calculations!$C$116+MOD(J87,Calculations!$C$118))</f>
        <v>1.8695385296339444E-2</v>
      </c>
      <c r="EA87" s="86">
        <f ca="1">Control!$C$7*Calculations!$C$82*INDEX('Monthly Data'!N:N,Calculations!$C$116+MOD(K87,Calculations!$C$118))+Control!$C$7*Calculations!$C$83*INDEX('Monthly Data'!O:O,Calculations!$C$116+MOD(K87,Calculations!$C$118))+Control!$C$7*Calculations!$C$84*INDEX('Monthly Data'!P:P,Calculations!$C$116+MOD(K87,Calculations!$C$118))+Control!$C$7*Calculations!$C$85*INDEX('Monthly Data'!Q:Q,Calculations!$C$116+MOD(K87,Calculations!$C$118))+(1-Control!$C$7*Calculations!$C$87)*INDEX('Monthly Data'!R:R,Calculations!$C$116+MOD(K87,Calculations!$C$118))</f>
        <v>7.3538285850108537E-3</v>
      </c>
      <c r="EB87" s="86">
        <f ca="1">Control!$C$7*Calculations!$C$82*INDEX('Monthly Data'!N:N,Calculations!$C$116+MOD(L87,Calculations!$C$118))+Control!$C$7*Calculations!$C$83*INDEX('Monthly Data'!O:O,Calculations!$C$116+MOD(L87,Calculations!$C$118))+Control!$C$7*Calculations!$C$84*INDEX('Monthly Data'!P:P,Calculations!$C$116+MOD(L87,Calculations!$C$118))+Control!$C$7*Calculations!$C$85*INDEX('Monthly Data'!Q:Q,Calculations!$C$116+MOD(L87,Calculations!$C$118))+(1-Control!$C$7*Calculations!$C$87)*INDEX('Monthly Data'!R:R,Calculations!$C$116+MOD(L87,Calculations!$C$118))</f>
        <v>-9.839093431862074E-3</v>
      </c>
      <c r="EC87" s="86">
        <f ca="1">Control!$C$7*Calculations!$C$82*INDEX('Monthly Data'!N:N,Calculations!$C$116+MOD(M87,Calculations!$C$118))+Control!$C$7*Calculations!$C$83*INDEX('Monthly Data'!O:O,Calculations!$C$116+MOD(M87,Calculations!$C$118))+Control!$C$7*Calculations!$C$84*INDEX('Monthly Data'!P:P,Calculations!$C$116+MOD(M87,Calculations!$C$118))+Control!$C$7*Calculations!$C$85*INDEX('Monthly Data'!Q:Q,Calculations!$C$116+MOD(M87,Calculations!$C$118))+(1-Control!$C$7*Calculations!$C$87)*INDEX('Monthly Data'!R:R,Calculations!$C$116+MOD(M87,Calculations!$C$118))</f>
        <v>5.1279584938936244E-2</v>
      </c>
      <c r="ED87" s="86">
        <f ca="1">Control!$C$7*Calculations!$C$82*INDEX('Monthly Data'!N:N,Calculations!$C$116+MOD(N87,Calculations!$C$118))+Control!$C$7*Calculations!$C$83*INDEX('Monthly Data'!O:O,Calculations!$C$116+MOD(N87,Calculations!$C$118))+Control!$C$7*Calculations!$C$84*INDEX('Monthly Data'!P:P,Calculations!$C$116+MOD(N87,Calculations!$C$118))+Control!$C$7*Calculations!$C$85*INDEX('Monthly Data'!Q:Q,Calculations!$C$116+MOD(N87,Calculations!$C$118))+(1-Control!$C$7*Calculations!$C$87)*INDEX('Monthly Data'!R:R,Calculations!$C$116+MOD(N87,Calculations!$C$118))</f>
        <v>1.0478379486191123E-2</v>
      </c>
      <c r="EE87" s="86">
        <f ca="1">Control!$C$7*Calculations!$C$82*INDEX('Monthly Data'!N:N,Calculations!$C$116+MOD(O87,Calculations!$C$118))+Control!$C$7*Calculations!$C$83*INDEX('Monthly Data'!O:O,Calculations!$C$116+MOD(O87,Calculations!$C$118))+Control!$C$7*Calculations!$C$84*INDEX('Monthly Data'!P:P,Calculations!$C$116+MOD(O87,Calculations!$C$118))+Control!$C$7*Calculations!$C$85*INDEX('Monthly Data'!Q:Q,Calculations!$C$116+MOD(O87,Calculations!$C$118))+(1-Control!$C$7*Calculations!$C$87)*INDEX('Monthly Data'!R:R,Calculations!$C$116+MOD(O87,Calculations!$C$118))</f>
        <v>5.3309355465453899E-3</v>
      </c>
      <c r="EF87" s="86">
        <f ca="1">Control!$C$7*Calculations!$C$82*INDEX('Monthly Data'!N:N,Calculations!$C$116+MOD(P87,Calculations!$C$118))+Control!$C$7*Calculations!$C$83*INDEX('Monthly Data'!O:O,Calculations!$C$116+MOD(P87,Calculations!$C$118))+Control!$C$7*Calculations!$C$84*INDEX('Monthly Data'!P:P,Calculations!$C$116+MOD(P87,Calculations!$C$118))+Control!$C$7*Calculations!$C$85*INDEX('Monthly Data'!Q:Q,Calculations!$C$116+MOD(P87,Calculations!$C$118))+(1-Control!$C$7*Calculations!$C$87)*INDEX('Monthly Data'!R:R,Calculations!$C$116+MOD(P87,Calculations!$C$118))</f>
        <v>-9.5555592256394619E-3</v>
      </c>
      <c r="EG87" s="86">
        <f ca="1">Control!$C$7*Calculations!$C$82*INDEX('Monthly Data'!N:N,Calculations!$C$116+MOD(Q87,Calculations!$C$118))+Control!$C$7*Calculations!$C$83*INDEX('Monthly Data'!O:O,Calculations!$C$116+MOD(Q87,Calculations!$C$118))+Control!$C$7*Calculations!$C$84*INDEX('Monthly Data'!P:P,Calculations!$C$116+MOD(Q87,Calculations!$C$118))+Control!$C$7*Calculations!$C$85*INDEX('Monthly Data'!Q:Q,Calculations!$C$116+MOD(Q87,Calculations!$C$118))+(1-Control!$C$7*Calculations!$C$87)*INDEX('Monthly Data'!R:R,Calculations!$C$116+MOD(Q87,Calculations!$C$118))</f>
        <v>2.5325873776067674E-2</v>
      </c>
      <c r="EH87" s="86">
        <f ca="1">Control!$C$7*Calculations!$C$82*INDEX('Monthly Data'!N:N,Calculations!$C$116+MOD(R87,Calculations!$C$118))+Control!$C$7*Calculations!$C$83*INDEX('Monthly Data'!O:O,Calculations!$C$116+MOD(R87,Calculations!$C$118))+Control!$C$7*Calculations!$C$84*INDEX('Monthly Data'!P:P,Calculations!$C$116+MOD(R87,Calculations!$C$118))+Control!$C$7*Calculations!$C$85*INDEX('Monthly Data'!Q:Q,Calculations!$C$116+MOD(R87,Calculations!$C$118))+(1-Control!$C$7*Calculations!$C$87)*INDEX('Monthly Data'!R:R,Calculations!$C$116+MOD(R87,Calculations!$C$118))</f>
        <v>-9.839093431862074E-3</v>
      </c>
      <c r="EI87" s="86">
        <f ca="1">Control!$C$7*Calculations!$C$82*INDEX('Monthly Data'!N:N,Calculations!$C$116+MOD(S87,Calculations!$C$118))+Control!$C$7*Calculations!$C$83*INDEX('Monthly Data'!O:O,Calculations!$C$116+MOD(S87,Calculations!$C$118))+Control!$C$7*Calculations!$C$84*INDEX('Monthly Data'!P:P,Calculations!$C$116+MOD(S87,Calculations!$C$118))+Control!$C$7*Calculations!$C$85*INDEX('Monthly Data'!Q:Q,Calculations!$C$116+MOD(S87,Calculations!$C$118))+(1-Control!$C$7*Calculations!$C$87)*INDEX('Monthly Data'!R:R,Calculations!$C$116+MOD(S87,Calculations!$C$118))</f>
        <v>1.5758278480433856E-2</v>
      </c>
      <c r="EJ87" s="86">
        <f ca="1">Control!$C$7*Calculations!$C$82*INDEX('Monthly Data'!N:N,Calculations!$C$116+MOD(T87,Calculations!$C$118))+Control!$C$7*Calculations!$C$83*INDEX('Monthly Data'!O:O,Calculations!$C$116+MOD(T87,Calculations!$C$118))+Control!$C$7*Calculations!$C$84*INDEX('Monthly Data'!P:P,Calculations!$C$116+MOD(T87,Calculations!$C$118))+Control!$C$7*Calculations!$C$85*INDEX('Monthly Data'!Q:Q,Calculations!$C$116+MOD(T87,Calculations!$C$118))+(1-Control!$C$7*Calculations!$C$87)*INDEX('Monthly Data'!R:R,Calculations!$C$116+MOD(T87,Calculations!$C$118))</f>
        <v>4.4327772793586687E-3</v>
      </c>
      <c r="EK87" s="86">
        <f ca="1">Control!$C$7*Calculations!$C$82*INDEX('Monthly Data'!N:N,Calculations!$C$116+MOD(U87,Calculations!$C$118))+Control!$C$7*Calculations!$C$83*INDEX('Monthly Data'!O:O,Calculations!$C$116+MOD(U87,Calculations!$C$118))+Control!$C$7*Calculations!$C$84*INDEX('Monthly Data'!P:P,Calculations!$C$116+MOD(U87,Calculations!$C$118))+Control!$C$7*Calculations!$C$85*INDEX('Monthly Data'!Q:Q,Calculations!$C$116+MOD(U87,Calculations!$C$118))+(1-Control!$C$7*Calculations!$C$87)*INDEX('Monthly Data'!R:R,Calculations!$C$116+MOD(U87,Calculations!$C$118))</f>
        <v>-9.8327855560634558E-3</v>
      </c>
      <c r="EL87" s="86">
        <f ca="1">Control!$C$7*Calculations!$C$82*INDEX('Monthly Data'!N:N,Calculations!$C$116+MOD(V87,Calculations!$C$118))+Control!$C$7*Calculations!$C$83*INDEX('Monthly Data'!O:O,Calculations!$C$116+MOD(V87,Calculations!$C$118))+Control!$C$7*Calculations!$C$84*INDEX('Monthly Data'!P:P,Calculations!$C$116+MOD(V87,Calculations!$C$118))+Control!$C$7*Calculations!$C$85*INDEX('Monthly Data'!Q:Q,Calculations!$C$116+MOD(V87,Calculations!$C$118))+(1-Control!$C$7*Calculations!$C$87)*INDEX('Monthly Data'!R:R,Calculations!$C$116+MOD(V87,Calculations!$C$118))</f>
        <v>1.0627294914941248E-2</v>
      </c>
      <c r="EM87" s="86">
        <f ca="1">Control!$C$7*Calculations!$C$82*INDEX('Monthly Data'!N:N,Calculations!$C$116+MOD(W87,Calculations!$C$118))+Control!$C$7*Calculations!$C$83*INDEX('Monthly Data'!O:O,Calculations!$C$116+MOD(W87,Calculations!$C$118))+Control!$C$7*Calculations!$C$84*INDEX('Monthly Data'!P:P,Calculations!$C$116+MOD(W87,Calculations!$C$118))+Control!$C$7*Calculations!$C$85*INDEX('Monthly Data'!Q:Q,Calculations!$C$116+MOD(W87,Calculations!$C$118))+(1-Control!$C$7*Calculations!$C$87)*INDEX('Monthly Data'!R:R,Calculations!$C$116+MOD(W87,Calculations!$C$118))</f>
        <v>-1.3959200237295809E-2</v>
      </c>
      <c r="EN87" s="86">
        <f ca="1">Control!$C$7*Calculations!$C$82*INDEX('Monthly Data'!N:N,Calculations!$C$116+MOD(X87,Calculations!$C$118))+Control!$C$7*Calculations!$C$83*INDEX('Monthly Data'!O:O,Calculations!$C$116+MOD(X87,Calculations!$C$118))+Control!$C$7*Calculations!$C$84*INDEX('Monthly Data'!P:P,Calculations!$C$116+MOD(X87,Calculations!$C$118))+Control!$C$7*Calculations!$C$85*INDEX('Monthly Data'!Q:Q,Calculations!$C$116+MOD(X87,Calculations!$C$118))+(1-Control!$C$7*Calculations!$C$87)*INDEX('Monthly Data'!R:R,Calculations!$C$116+MOD(X87,Calculations!$C$118))</f>
        <v>-1.3959200237295809E-2</v>
      </c>
      <c r="EO87" s="86">
        <f ca="1">Control!$C$7*Calculations!$C$82*INDEX('Monthly Data'!N:N,Calculations!$C$116+MOD(Y87,Calculations!$C$118))+Control!$C$7*Calculations!$C$83*INDEX('Monthly Data'!O:O,Calculations!$C$116+MOD(Y87,Calculations!$C$118))+Control!$C$7*Calculations!$C$84*INDEX('Monthly Data'!P:P,Calculations!$C$116+MOD(Y87,Calculations!$C$118))+Control!$C$7*Calculations!$C$85*INDEX('Monthly Data'!Q:Q,Calculations!$C$116+MOD(Y87,Calculations!$C$118))+(1-Control!$C$7*Calculations!$C$87)*INDEX('Monthly Data'!R:R,Calculations!$C$116+MOD(Y87,Calculations!$C$118))</f>
        <v>1.3891304280773396E-2</v>
      </c>
      <c r="EP87" s="86">
        <f ca="1">Control!$C$7*Calculations!$C$82*INDEX('Monthly Data'!N:N,Calculations!$C$116+MOD(Z87,Calculations!$C$118))+Control!$C$7*Calculations!$C$83*INDEX('Monthly Data'!O:O,Calculations!$C$116+MOD(Z87,Calculations!$C$118))+Control!$C$7*Calculations!$C$84*INDEX('Monthly Data'!P:P,Calculations!$C$116+MOD(Z87,Calculations!$C$118))+Control!$C$7*Calculations!$C$85*INDEX('Monthly Data'!Q:Q,Calculations!$C$116+MOD(Z87,Calculations!$C$118))+(1-Control!$C$7*Calculations!$C$87)*INDEX('Monthly Data'!R:R,Calculations!$C$116+MOD(Z87,Calculations!$C$118))</f>
        <v>-1.880155173376722E-2</v>
      </c>
      <c r="EQ87" s="86">
        <f ca="1">Control!$C$7*Calculations!$C$82*INDEX('Monthly Data'!N:N,Calculations!$C$116+MOD(AA87,Calculations!$C$118))+Control!$C$7*Calculations!$C$83*INDEX('Monthly Data'!O:O,Calculations!$C$116+MOD(AA87,Calculations!$C$118))+Control!$C$7*Calculations!$C$84*INDEX('Monthly Data'!P:P,Calculations!$C$116+MOD(AA87,Calculations!$C$118))+Control!$C$7*Calculations!$C$85*INDEX('Monthly Data'!Q:Q,Calculations!$C$116+MOD(AA87,Calculations!$C$118))+(1-Control!$C$7*Calculations!$C$87)*INDEX('Monthly Data'!R:R,Calculations!$C$116+MOD(AA87,Calculations!$C$118))</f>
        <v>-4.0413381192162513E-2</v>
      </c>
      <c r="ER87" s="86">
        <f ca="1">Control!$C$7*Calculations!$C$82*INDEX('Monthly Data'!N:N,Calculations!$C$116+MOD(AB87,Calculations!$C$118))+Control!$C$7*Calculations!$C$83*INDEX('Monthly Data'!O:O,Calculations!$C$116+MOD(AB87,Calculations!$C$118))+Control!$C$7*Calculations!$C$84*INDEX('Monthly Data'!P:P,Calculations!$C$116+MOD(AB87,Calculations!$C$118))+Control!$C$7*Calculations!$C$85*INDEX('Monthly Data'!Q:Q,Calculations!$C$116+MOD(AB87,Calculations!$C$118))+(1-Control!$C$7*Calculations!$C$87)*INDEX('Monthly Data'!R:R,Calculations!$C$116+MOD(AB87,Calculations!$C$118))</f>
        <v>1.7472933988537529E-2</v>
      </c>
      <c r="ES87" s="86">
        <f ca="1">Control!$C$7*Calculations!$C$82*INDEX('Monthly Data'!N:N,Calculations!$C$116+MOD(AC87,Calculations!$C$118))+Control!$C$7*Calculations!$C$83*INDEX('Monthly Data'!O:O,Calculations!$C$116+MOD(AC87,Calculations!$C$118))+Control!$C$7*Calculations!$C$84*INDEX('Monthly Data'!P:P,Calculations!$C$116+MOD(AC87,Calculations!$C$118))+Control!$C$7*Calculations!$C$85*INDEX('Monthly Data'!Q:Q,Calculations!$C$116+MOD(AC87,Calculations!$C$118))+(1-Control!$C$7*Calculations!$C$87)*INDEX('Monthly Data'!R:R,Calculations!$C$116+MOD(AC87,Calculations!$C$118))</f>
        <v>-2.4571433440223247E-2</v>
      </c>
      <c r="ET87" s="86">
        <f ca="1">Control!$C$7*Calculations!$C$82*INDEX('Monthly Data'!N:N,Calculations!$C$116+MOD(AD87,Calculations!$C$118))+Control!$C$7*Calculations!$C$83*INDEX('Monthly Data'!O:O,Calculations!$C$116+MOD(AD87,Calculations!$C$118))+Control!$C$7*Calculations!$C$84*INDEX('Monthly Data'!P:P,Calculations!$C$116+MOD(AD87,Calculations!$C$118))+Control!$C$7*Calculations!$C$85*INDEX('Monthly Data'!Q:Q,Calculations!$C$116+MOD(AD87,Calculations!$C$118))+(1-Control!$C$7*Calculations!$C$87)*INDEX('Monthly Data'!R:R,Calculations!$C$116+MOD(AD87,Calculations!$C$118))</f>
        <v>-6.1115617667135171E-2</v>
      </c>
      <c r="EU87" s="86">
        <f ca="1">Control!$C$7*Calculations!$C$82*INDEX('Monthly Data'!N:N,Calculations!$C$116+MOD(AE87,Calculations!$C$118))+Control!$C$7*Calculations!$C$83*INDEX('Monthly Data'!O:O,Calculations!$C$116+MOD(AE87,Calculations!$C$118))+Control!$C$7*Calculations!$C$84*INDEX('Monthly Data'!P:P,Calculations!$C$116+MOD(AE87,Calculations!$C$118))+Control!$C$7*Calculations!$C$85*INDEX('Monthly Data'!Q:Q,Calculations!$C$116+MOD(AE87,Calculations!$C$118))+(1-Control!$C$7*Calculations!$C$87)*INDEX('Monthly Data'!R:R,Calculations!$C$116+MOD(AE87,Calculations!$C$118))</f>
        <v>3.7596120283497965E-2</v>
      </c>
      <c r="EV87" s="86">
        <f ca="1">Control!$C$7*Calculations!$C$82*INDEX('Monthly Data'!N:N,Calculations!$C$116+MOD(AF87,Calculations!$C$118))+Control!$C$7*Calculations!$C$83*INDEX('Monthly Data'!O:O,Calculations!$C$116+MOD(AF87,Calculations!$C$118))+Control!$C$7*Calculations!$C$84*INDEX('Monthly Data'!P:P,Calculations!$C$116+MOD(AF87,Calculations!$C$118))+Control!$C$7*Calculations!$C$85*INDEX('Monthly Data'!Q:Q,Calculations!$C$116+MOD(AF87,Calculations!$C$118))+(1-Control!$C$7*Calculations!$C$87)*INDEX('Monthly Data'!R:R,Calculations!$C$116+MOD(AF87,Calculations!$C$118))</f>
        <v>1.4915555251167555E-3</v>
      </c>
      <c r="EW87" s="86">
        <f ca="1">Control!$C$7*Calculations!$C$82*INDEX('Monthly Data'!N:N,Calculations!$C$116+MOD(AG87,Calculations!$C$118))+Control!$C$7*Calculations!$C$83*INDEX('Monthly Data'!O:O,Calculations!$C$116+MOD(AG87,Calculations!$C$118))+Control!$C$7*Calculations!$C$84*INDEX('Monthly Data'!P:P,Calculations!$C$116+MOD(AG87,Calculations!$C$118))+Control!$C$7*Calculations!$C$85*INDEX('Monthly Data'!Q:Q,Calculations!$C$116+MOD(AG87,Calculations!$C$118))+(1-Control!$C$7*Calculations!$C$87)*INDEX('Monthly Data'!R:R,Calculations!$C$116+MOD(AG87,Calculations!$C$118))</f>
        <v>1.0921298083007208E-2</v>
      </c>
      <c r="EX87" s="86">
        <f ca="1">Control!$C$7*Calculations!$C$82*INDEX('Monthly Data'!N:N,Calculations!$C$116+MOD(AH87,Calculations!$C$118))+Control!$C$7*Calculations!$C$83*INDEX('Monthly Data'!O:O,Calculations!$C$116+MOD(AH87,Calculations!$C$118))+Control!$C$7*Calculations!$C$84*INDEX('Monthly Data'!P:P,Calculations!$C$116+MOD(AH87,Calculations!$C$118))+Control!$C$7*Calculations!$C$85*INDEX('Monthly Data'!Q:Q,Calculations!$C$116+MOD(AH87,Calculations!$C$118))+(1-Control!$C$7*Calculations!$C$87)*INDEX('Monthly Data'!R:R,Calculations!$C$116+MOD(AH87,Calculations!$C$118))</f>
        <v>1.0353752315110615E-2</v>
      </c>
      <c r="EY87" s="86">
        <f ca="1">Control!$C$7*Calculations!$C$82*INDEX('Monthly Data'!N:N,Calculations!$C$116+MOD(AI87,Calculations!$C$118))+Control!$C$7*Calculations!$C$83*INDEX('Monthly Data'!O:O,Calculations!$C$116+MOD(AI87,Calculations!$C$118))+Control!$C$7*Calculations!$C$84*INDEX('Monthly Data'!P:P,Calculations!$C$116+MOD(AI87,Calculations!$C$118))+Control!$C$7*Calculations!$C$85*INDEX('Monthly Data'!Q:Q,Calculations!$C$116+MOD(AI87,Calculations!$C$118))+(1-Control!$C$7*Calculations!$C$87)*INDEX('Monthly Data'!R:R,Calculations!$C$116+MOD(AI87,Calculations!$C$118))</f>
        <v>2.0524935548016137E-2</v>
      </c>
      <c r="EZ87" s="86">
        <f ca="1">Control!$C$7*Calculations!$C$82*INDEX('Monthly Data'!N:N,Calculations!$C$116+MOD(AJ87,Calculations!$C$118))+Control!$C$7*Calculations!$C$83*INDEX('Monthly Data'!O:O,Calculations!$C$116+MOD(AJ87,Calculations!$C$118))+Control!$C$7*Calculations!$C$84*INDEX('Monthly Data'!P:P,Calculations!$C$116+MOD(AJ87,Calculations!$C$118))+Control!$C$7*Calculations!$C$85*INDEX('Monthly Data'!Q:Q,Calculations!$C$116+MOD(AJ87,Calculations!$C$118))+(1-Control!$C$7*Calculations!$C$87)*INDEX('Monthly Data'!R:R,Calculations!$C$116+MOD(AJ87,Calculations!$C$118))</f>
        <v>4.2795950888382334E-3</v>
      </c>
      <c r="FA87" s="86">
        <f ca="1">Control!$C$7*Calculations!$C$82*INDEX('Monthly Data'!N:N,Calculations!$C$116+MOD(AK87,Calculations!$C$118))+Control!$C$7*Calculations!$C$83*INDEX('Monthly Data'!O:O,Calculations!$C$116+MOD(AK87,Calculations!$C$118))+Control!$C$7*Calculations!$C$84*INDEX('Monthly Data'!P:P,Calculations!$C$116+MOD(AK87,Calculations!$C$118))+Control!$C$7*Calculations!$C$85*INDEX('Monthly Data'!Q:Q,Calculations!$C$116+MOD(AK87,Calculations!$C$118))+(1-Control!$C$7*Calculations!$C$87)*INDEX('Monthly Data'!R:R,Calculations!$C$116+MOD(AK87,Calculations!$C$118))</f>
        <v>6.3250222980707482E-3</v>
      </c>
      <c r="FB87" s="86">
        <f ca="1">Control!$C$7*Calculations!$C$82*INDEX('Monthly Data'!N:N,Calculations!$C$116+MOD(AL87,Calculations!$C$118))+Control!$C$7*Calculations!$C$83*INDEX('Monthly Data'!O:O,Calculations!$C$116+MOD(AL87,Calculations!$C$118))+Control!$C$7*Calculations!$C$84*INDEX('Monthly Data'!P:P,Calculations!$C$116+MOD(AL87,Calculations!$C$118))+Control!$C$7*Calculations!$C$85*INDEX('Monthly Data'!Q:Q,Calculations!$C$116+MOD(AL87,Calculations!$C$118))+(1-Control!$C$7*Calculations!$C$87)*INDEX('Monthly Data'!R:R,Calculations!$C$116+MOD(AL87,Calculations!$C$118))</f>
        <v>9.9793409618087695E-3</v>
      </c>
      <c r="FC87" s="86">
        <f ca="1">Control!$C$7*Calculations!$C$82*INDEX('Monthly Data'!N:N,Calculations!$C$116+MOD(AM87,Calculations!$C$118))+Control!$C$7*Calculations!$C$83*INDEX('Monthly Data'!O:O,Calculations!$C$116+MOD(AM87,Calculations!$C$118))+Control!$C$7*Calculations!$C$84*INDEX('Monthly Data'!P:P,Calculations!$C$116+MOD(AM87,Calculations!$C$118))+Control!$C$7*Calculations!$C$85*INDEX('Monthly Data'!Q:Q,Calculations!$C$116+MOD(AM87,Calculations!$C$118))+(1-Control!$C$7*Calculations!$C$87)*INDEX('Monthly Data'!R:R,Calculations!$C$116+MOD(AM87,Calculations!$C$118))</f>
        <v>1.7073665854433945E-2</v>
      </c>
      <c r="FD87" s="86">
        <f ca="1">Control!$C$7*Calculations!$C$82*INDEX('Monthly Data'!N:N,Calculations!$C$116+MOD(AN87,Calculations!$C$118))+Control!$C$7*Calculations!$C$83*INDEX('Monthly Data'!O:O,Calculations!$C$116+MOD(AN87,Calculations!$C$118))+Control!$C$7*Calculations!$C$84*INDEX('Monthly Data'!P:P,Calculations!$C$116+MOD(AN87,Calculations!$C$118))+Control!$C$7*Calculations!$C$85*INDEX('Monthly Data'!Q:Q,Calculations!$C$116+MOD(AN87,Calculations!$C$118))+(1-Control!$C$7*Calculations!$C$87)*INDEX('Monthly Data'!R:R,Calculations!$C$116+MOD(AN87,Calculations!$C$118))</f>
        <v>-7.4084874653726545E-3</v>
      </c>
      <c r="FE87" s="86">
        <f ca="1">Control!$C$7*Calculations!$C$82*INDEX('Monthly Data'!N:N,Calculations!$C$116+MOD(AO87,Calculations!$C$118))+Control!$C$7*Calculations!$C$83*INDEX('Monthly Data'!O:O,Calculations!$C$116+MOD(AO87,Calculations!$C$118))+Control!$C$7*Calculations!$C$84*INDEX('Monthly Data'!P:P,Calculations!$C$116+MOD(AO87,Calculations!$C$118))+Control!$C$7*Calculations!$C$85*INDEX('Monthly Data'!Q:Q,Calculations!$C$116+MOD(AO87,Calculations!$C$118))+(1-Control!$C$7*Calculations!$C$87)*INDEX('Monthly Data'!R:R,Calculations!$C$116+MOD(AO87,Calculations!$C$118))</f>
        <v>4.5132804118240749E-2</v>
      </c>
      <c r="FF87" s="86">
        <f ca="1">Control!$C$7*Calculations!$C$82*INDEX('Monthly Data'!N:N,Calculations!$C$116+MOD(AP87,Calculations!$C$118))+Control!$C$7*Calculations!$C$83*INDEX('Monthly Data'!O:O,Calculations!$C$116+MOD(AP87,Calculations!$C$118))+Control!$C$7*Calculations!$C$84*INDEX('Monthly Data'!P:P,Calculations!$C$116+MOD(AP87,Calculations!$C$118))+Control!$C$7*Calculations!$C$85*INDEX('Monthly Data'!Q:Q,Calculations!$C$116+MOD(AP87,Calculations!$C$118))+(1-Control!$C$7*Calculations!$C$87)*INDEX('Monthly Data'!R:R,Calculations!$C$116+MOD(AP87,Calculations!$C$118))</f>
        <v>1.0018681835149534E-3</v>
      </c>
      <c r="FG87" s="86">
        <f ca="1">Control!$C$7*Calculations!$C$82*INDEX('Monthly Data'!N:N,Calculations!$C$116+MOD(AQ87,Calculations!$C$118))+Control!$C$7*Calculations!$C$83*INDEX('Monthly Data'!O:O,Calculations!$C$116+MOD(AQ87,Calculations!$C$118))+Control!$C$7*Calculations!$C$84*INDEX('Monthly Data'!P:P,Calculations!$C$116+MOD(AQ87,Calculations!$C$118))+Control!$C$7*Calculations!$C$85*INDEX('Monthly Data'!Q:Q,Calculations!$C$116+MOD(AQ87,Calculations!$C$118))+(1-Control!$C$7*Calculations!$C$87)*INDEX('Monthly Data'!R:R,Calculations!$C$116+MOD(AQ87,Calculations!$C$118))</f>
        <v>-9.8327855560634558E-3</v>
      </c>
      <c r="FH87" s="86">
        <f ca="1">Control!$C$7*Calculations!$C$82*INDEX('Monthly Data'!N:N,Calculations!$C$116+MOD(AR87,Calculations!$C$118))+Control!$C$7*Calculations!$C$83*INDEX('Monthly Data'!O:O,Calculations!$C$116+MOD(AR87,Calculations!$C$118))+Control!$C$7*Calculations!$C$84*INDEX('Monthly Data'!P:P,Calculations!$C$116+MOD(AR87,Calculations!$C$118))+Control!$C$7*Calculations!$C$85*INDEX('Monthly Data'!Q:Q,Calculations!$C$116+MOD(AR87,Calculations!$C$118))+(1-Control!$C$7*Calculations!$C$87)*INDEX('Monthly Data'!R:R,Calculations!$C$116+MOD(AR87,Calculations!$C$118))</f>
        <v>1.5758278480433856E-2</v>
      </c>
      <c r="FI87" s="86">
        <f ca="1">Control!$C$7*Calculations!$C$82*INDEX('Monthly Data'!N:N,Calculations!$C$116+MOD(AS87,Calculations!$C$118))+Control!$C$7*Calculations!$C$83*INDEX('Monthly Data'!O:O,Calculations!$C$116+MOD(AS87,Calculations!$C$118))+Control!$C$7*Calculations!$C$84*INDEX('Monthly Data'!P:P,Calculations!$C$116+MOD(AS87,Calculations!$C$118))+Control!$C$7*Calculations!$C$85*INDEX('Monthly Data'!Q:Q,Calculations!$C$116+MOD(AS87,Calculations!$C$118))+(1-Control!$C$7*Calculations!$C$87)*INDEX('Monthly Data'!R:R,Calculations!$C$116+MOD(AS87,Calculations!$C$118))</f>
        <v>4.4327772793586687E-3</v>
      </c>
      <c r="FJ87" s="86">
        <f ca="1">Control!$C$7*Calculations!$C$82*INDEX('Monthly Data'!N:N,Calculations!$C$116+MOD(AT87,Calculations!$C$118))+Control!$C$7*Calculations!$C$83*INDEX('Monthly Data'!O:O,Calculations!$C$116+MOD(AT87,Calculations!$C$118))+Control!$C$7*Calculations!$C$84*INDEX('Monthly Data'!P:P,Calculations!$C$116+MOD(AT87,Calculations!$C$118))+Control!$C$7*Calculations!$C$85*INDEX('Monthly Data'!Q:Q,Calculations!$C$116+MOD(AT87,Calculations!$C$118))+(1-Control!$C$7*Calculations!$C$87)*INDEX('Monthly Data'!R:R,Calculations!$C$116+MOD(AT87,Calculations!$C$118))</f>
        <v>1.1702576456120543E-2</v>
      </c>
      <c r="FK87" s="86">
        <f ca="1">Control!$C$7*Calculations!$C$82*INDEX('Monthly Data'!N:N,Calculations!$C$116+MOD(AU87,Calculations!$C$118))+Control!$C$7*Calculations!$C$83*INDEX('Monthly Data'!O:O,Calculations!$C$116+MOD(AU87,Calculations!$C$118))+Control!$C$7*Calculations!$C$84*INDEX('Monthly Data'!P:P,Calculations!$C$116+MOD(AU87,Calculations!$C$118))+Control!$C$7*Calculations!$C$85*INDEX('Monthly Data'!Q:Q,Calculations!$C$116+MOD(AU87,Calculations!$C$118))+(1-Control!$C$7*Calculations!$C$87)*INDEX('Monthly Data'!R:R,Calculations!$C$116+MOD(AU87,Calculations!$C$118))</f>
        <v>-1.3959200237295809E-2</v>
      </c>
      <c r="FL87" s="86">
        <f ca="1">Control!$C$7*Calculations!$C$82*INDEX('Monthly Data'!N:N,Calculations!$C$116+MOD(AV87,Calculations!$C$118))+Control!$C$7*Calculations!$C$83*INDEX('Monthly Data'!O:O,Calculations!$C$116+MOD(AV87,Calculations!$C$118))+Control!$C$7*Calculations!$C$84*INDEX('Monthly Data'!P:P,Calculations!$C$116+MOD(AV87,Calculations!$C$118))+Control!$C$7*Calculations!$C$85*INDEX('Monthly Data'!Q:Q,Calculations!$C$116+MOD(AV87,Calculations!$C$118))+(1-Control!$C$7*Calculations!$C$87)*INDEX('Monthly Data'!R:R,Calculations!$C$116+MOD(AV87,Calculations!$C$118))</f>
        <v>1.7831091590102856E-2</v>
      </c>
      <c r="FM87" s="86">
        <f ca="1">Control!$C$7*Calculations!$C$82*INDEX('Monthly Data'!N:N,Calculations!$C$116+MOD(AW87,Calculations!$C$118))+Control!$C$7*Calculations!$C$83*INDEX('Monthly Data'!O:O,Calculations!$C$116+MOD(AW87,Calculations!$C$118))+Control!$C$7*Calculations!$C$84*INDEX('Monthly Data'!P:P,Calculations!$C$116+MOD(AW87,Calculations!$C$118))+Control!$C$7*Calculations!$C$85*INDEX('Monthly Data'!Q:Q,Calculations!$C$116+MOD(AW87,Calculations!$C$118))+(1-Control!$C$7*Calculations!$C$87)*INDEX('Monthly Data'!R:R,Calculations!$C$116+MOD(AW87,Calculations!$C$118))</f>
        <v>1.0415351832335435E-2</v>
      </c>
      <c r="FN87" s="86">
        <f ca="1">Control!$C$7*Calculations!$C$82*INDEX('Monthly Data'!N:N,Calculations!$C$116+MOD(AX87,Calculations!$C$118))+Control!$C$7*Calculations!$C$83*INDEX('Monthly Data'!O:O,Calculations!$C$116+MOD(AX87,Calculations!$C$118))+Control!$C$7*Calculations!$C$84*INDEX('Monthly Data'!P:P,Calculations!$C$116+MOD(AX87,Calculations!$C$118))+Control!$C$7*Calculations!$C$85*INDEX('Monthly Data'!Q:Q,Calculations!$C$116+MOD(AX87,Calculations!$C$118))+(1-Control!$C$7*Calculations!$C$87)*INDEX('Monthly Data'!R:R,Calculations!$C$116+MOD(AX87,Calculations!$C$118))</f>
        <v>8.3814116887657771E-3</v>
      </c>
      <c r="FO87" s="86">
        <f ca="1">Control!$C$7*Calculations!$C$82*INDEX('Monthly Data'!N:N,Calculations!$C$116+MOD(AY87,Calculations!$C$118))+Control!$C$7*Calculations!$C$83*INDEX('Monthly Data'!O:O,Calculations!$C$116+MOD(AY87,Calculations!$C$118))+Control!$C$7*Calculations!$C$84*INDEX('Monthly Data'!P:P,Calculations!$C$116+MOD(AY87,Calculations!$C$118))+Control!$C$7*Calculations!$C$85*INDEX('Monthly Data'!Q:Q,Calculations!$C$116+MOD(AY87,Calculations!$C$118))+(1-Control!$C$7*Calculations!$C$87)*INDEX('Monthly Data'!R:R,Calculations!$C$116+MOD(AY87,Calculations!$C$118))</f>
        <v>1.1704119272391494E-2</v>
      </c>
      <c r="FP87" s="86">
        <f ca="1">Control!$C$7*Calculations!$C$82*INDEX('Monthly Data'!N:N,Calculations!$C$116+MOD(AZ87,Calculations!$C$118))+Control!$C$7*Calculations!$C$83*INDEX('Monthly Data'!O:O,Calculations!$C$116+MOD(AZ87,Calculations!$C$118))+Control!$C$7*Calculations!$C$84*INDEX('Monthly Data'!P:P,Calculations!$C$116+MOD(AZ87,Calculations!$C$118))+Control!$C$7*Calculations!$C$85*INDEX('Monthly Data'!Q:Q,Calculations!$C$116+MOD(AZ87,Calculations!$C$118))+(1-Control!$C$7*Calculations!$C$87)*INDEX('Monthly Data'!R:R,Calculations!$C$116+MOD(AZ87,Calculations!$C$118))</f>
        <v>1.8695385296339444E-2</v>
      </c>
      <c r="FQ87" s="86">
        <f ca="1">Control!$C$7*Calculations!$C$82*INDEX('Monthly Data'!N:N,Calculations!$C$116+MOD(BA87,Calculations!$C$118))+Control!$C$7*Calculations!$C$83*INDEX('Monthly Data'!O:O,Calculations!$C$116+MOD(BA87,Calculations!$C$118))+Control!$C$7*Calculations!$C$84*INDEX('Monthly Data'!P:P,Calculations!$C$116+MOD(BA87,Calculations!$C$118))+Control!$C$7*Calculations!$C$85*INDEX('Monthly Data'!Q:Q,Calculations!$C$116+MOD(BA87,Calculations!$C$118))+(1-Control!$C$7*Calculations!$C$87)*INDEX('Monthly Data'!R:R,Calculations!$C$116+MOD(BA87,Calculations!$C$118))</f>
        <v>3.5231336013669103E-2</v>
      </c>
      <c r="FR87" s="86">
        <f ca="1">Control!$C$7*Calculations!$C$82*INDEX('Monthly Data'!N:N,Calculations!$C$116+MOD(BB87,Calculations!$C$118))+Control!$C$7*Calculations!$C$83*INDEX('Monthly Data'!O:O,Calculations!$C$116+MOD(BB87,Calculations!$C$118))+Control!$C$7*Calculations!$C$84*INDEX('Monthly Data'!P:P,Calculations!$C$116+MOD(BB87,Calculations!$C$118))+Control!$C$7*Calculations!$C$85*INDEX('Monthly Data'!Q:Q,Calculations!$C$116+MOD(BB87,Calculations!$C$118))+(1-Control!$C$7*Calculations!$C$87)*INDEX('Monthly Data'!R:R,Calculations!$C$116+MOD(BB87,Calculations!$C$118))</f>
        <v>1.50127906355989E-2</v>
      </c>
      <c r="FS87" s="86">
        <f ca="1">Control!$C$7*Calculations!$C$82*INDEX('Monthly Data'!N:N,Calculations!$C$116+MOD(BC87,Calculations!$C$118))+Control!$C$7*Calculations!$C$83*INDEX('Monthly Data'!O:O,Calculations!$C$116+MOD(BC87,Calculations!$C$118))+Control!$C$7*Calculations!$C$84*INDEX('Monthly Data'!P:P,Calculations!$C$116+MOD(BC87,Calculations!$C$118))+Control!$C$7*Calculations!$C$85*INDEX('Monthly Data'!Q:Q,Calculations!$C$116+MOD(BC87,Calculations!$C$118))+(1-Control!$C$7*Calculations!$C$87)*INDEX('Monthly Data'!R:R,Calculations!$C$116+MOD(BC87,Calculations!$C$118))</f>
        <v>3.127051071655923E-3</v>
      </c>
      <c r="FT87" s="86">
        <f ca="1">Control!$C$7*Calculations!$C$82*INDEX('Monthly Data'!N:N,Calculations!$C$116+MOD(BD87,Calculations!$C$118))+Control!$C$7*Calculations!$C$83*INDEX('Monthly Data'!O:O,Calculations!$C$116+MOD(BD87,Calculations!$C$118))+Control!$C$7*Calculations!$C$84*INDEX('Monthly Data'!P:P,Calculations!$C$116+MOD(BD87,Calculations!$C$118))+Control!$C$7*Calculations!$C$85*INDEX('Monthly Data'!Q:Q,Calculations!$C$116+MOD(BD87,Calculations!$C$118))+(1-Control!$C$7*Calculations!$C$87)*INDEX('Monthly Data'!R:R,Calculations!$C$116+MOD(BD87,Calculations!$C$118))</f>
        <v>3.1070573055362403E-2</v>
      </c>
      <c r="FU87" s="86">
        <f ca="1">Control!$C$7*Calculations!$C$82*INDEX('Monthly Data'!N:N,Calculations!$C$116+MOD(BE87,Calculations!$C$118))+Control!$C$7*Calculations!$C$83*INDEX('Monthly Data'!O:O,Calculations!$C$116+MOD(BE87,Calculations!$C$118))+Control!$C$7*Calculations!$C$84*INDEX('Monthly Data'!P:P,Calculations!$C$116+MOD(BE87,Calculations!$C$118))+Control!$C$7*Calculations!$C$85*INDEX('Monthly Data'!Q:Q,Calculations!$C$116+MOD(BE87,Calculations!$C$118))+(1-Control!$C$7*Calculations!$C$87)*INDEX('Monthly Data'!R:R,Calculations!$C$116+MOD(BE87,Calculations!$C$118))</f>
        <v>-7.4084874653726545E-3</v>
      </c>
      <c r="FV87" s="86">
        <f ca="1">Control!$C$7*Calculations!$C$82*INDEX('Monthly Data'!N:N,Calculations!$C$116+MOD(BF87,Calculations!$C$118))+Control!$C$7*Calculations!$C$83*INDEX('Monthly Data'!O:O,Calculations!$C$116+MOD(BF87,Calculations!$C$118))+Control!$C$7*Calculations!$C$84*INDEX('Monthly Data'!P:P,Calculations!$C$116+MOD(BF87,Calculations!$C$118))+Control!$C$7*Calculations!$C$85*INDEX('Monthly Data'!Q:Q,Calculations!$C$116+MOD(BF87,Calculations!$C$118))+(1-Control!$C$7*Calculations!$C$87)*INDEX('Monthly Data'!R:R,Calculations!$C$116+MOD(BF87,Calculations!$C$118))</f>
        <v>1.1106855739851785E-2</v>
      </c>
      <c r="FW87" s="86">
        <f ca="1">Control!$C$7*Calculations!$C$82*INDEX('Monthly Data'!N:N,Calculations!$C$116+MOD(BG87,Calculations!$C$118))+Control!$C$7*Calculations!$C$83*INDEX('Monthly Data'!O:O,Calculations!$C$116+MOD(BG87,Calculations!$C$118))+Control!$C$7*Calculations!$C$84*INDEX('Monthly Data'!P:P,Calculations!$C$116+MOD(BG87,Calculations!$C$118))+Control!$C$7*Calculations!$C$85*INDEX('Monthly Data'!Q:Q,Calculations!$C$116+MOD(BG87,Calculations!$C$118))+(1-Control!$C$7*Calculations!$C$87)*INDEX('Monthly Data'!R:R,Calculations!$C$116+MOD(BG87,Calculations!$C$118))</f>
        <v>2.3307359621218403E-2</v>
      </c>
      <c r="FX87" s="86">
        <f ca="1">Control!$C$7*Calculations!$C$82*INDEX('Monthly Data'!N:N,Calculations!$C$116+MOD(BH87,Calculations!$C$118))+Control!$C$7*Calculations!$C$83*INDEX('Monthly Data'!O:O,Calculations!$C$116+MOD(BH87,Calculations!$C$118))+Control!$C$7*Calculations!$C$84*INDEX('Monthly Data'!P:P,Calculations!$C$116+MOD(BH87,Calculations!$C$118))+Control!$C$7*Calculations!$C$85*INDEX('Monthly Data'!Q:Q,Calculations!$C$116+MOD(BH87,Calculations!$C$118))+(1-Control!$C$7*Calculations!$C$87)*INDEX('Monthly Data'!R:R,Calculations!$C$116+MOD(BH87,Calculations!$C$118))</f>
        <v>1.50127906355989E-2</v>
      </c>
      <c r="FY87" s="86">
        <f ca="1">Control!$C$7*Calculations!$C$82*INDEX('Monthly Data'!N:N,Calculations!$C$116+MOD(BI87,Calculations!$C$118))+Control!$C$7*Calculations!$C$83*INDEX('Monthly Data'!O:O,Calculations!$C$116+MOD(BI87,Calculations!$C$118))+Control!$C$7*Calculations!$C$84*INDEX('Monthly Data'!P:P,Calculations!$C$116+MOD(BI87,Calculations!$C$118))+Control!$C$7*Calculations!$C$85*INDEX('Monthly Data'!Q:Q,Calculations!$C$116+MOD(BI87,Calculations!$C$118))+(1-Control!$C$7*Calculations!$C$87)*INDEX('Monthly Data'!R:R,Calculations!$C$116+MOD(BI87,Calculations!$C$118))</f>
        <v>-2.6378232493851243E-2</v>
      </c>
      <c r="FZ87" s="86">
        <f ca="1">Control!$C$7*Calculations!$C$82*INDEX('Monthly Data'!N:N,Calculations!$C$116+MOD(BJ87,Calculations!$C$118))+Control!$C$7*Calculations!$C$83*INDEX('Monthly Data'!O:O,Calculations!$C$116+MOD(BJ87,Calculations!$C$118))+Control!$C$7*Calculations!$C$84*INDEX('Monthly Data'!P:P,Calculations!$C$116+MOD(BJ87,Calculations!$C$118))+Control!$C$7*Calculations!$C$85*INDEX('Monthly Data'!Q:Q,Calculations!$C$116+MOD(BJ87,Calculations!$C$118))+(1-Control!$C$7*Calculations!$C$87)*INDEX('Monthly Data'!R:R,Calculations!$C$116+MOD(BJ87,Calculations!$C$118))</f>
        <v>1.1786765492207996E-2</v>
      </c>
      <c r="GA87" s="86">
        <f ca="1">Control!$C$7*Calculations!$C$82*INDEX('Monthly Data'!N:N,Calculations!$C$116+MOD(BK87,Calculations!$C$118))+Control!$C$7*Calculations!$C$83*INDEX('Monthly Data'!O:O,Calculations!$C$116+MOD(BK87,Calculations!$C$118))+Control!$C$7*Calculations!$C$84*INDEX('Monthly Data'!P:P,Calculations!$C$116+MOD(BK87,Calculations!$C$118))+Control!$C$7*Calculations!$C$85*INDEX('Monthly Data'!Q:Q,Calculations!$C$116+MOD(BK87,Calculations!$C$118))+(1-Control!$C$7*Calculations!$C$87)*INDEX('Monthly Data'!R:R,Calculations!$C$116+MOD(BK87,Calculations!$C$118))</f>
        <v>5.1279584938936244E-2</v>
      </c>
      <c r="GB87" s="86">
        <f ca="1">Control!$C$7*Calculations!$C$82*INDEX('Monthly Data'!N:N,Calculations!$C$116+MOD(BL87,Calculations!$C$118))+Control!$C$7*Calculations!$C$83*INDEX('Monthly Data'!O:O,Calculations!$C$116+MOD(BL87,Calculations!$C$118))+Control!$C$7*Calculations!$C$84*INDEX('Monthly Data'!P:P,Calculations!$C$116+MOD(BL87,Calculations!$C$118))+Control!$C$7*Calculations!$C$85*INDEX('Monthly Data'!Q:Q,Calculations!$C$116+MOD(BL87,Calculations!$C$118))+(1-Control!$C$7*Calculations!$C$87)*INDEX('Monthly Data'!R:R,Calculations!$C$116+MOD(BL87,Calculations!$C$118))</f>
        <v>1.0353752315110615E-2</v>
      </c>
      <c r="GC87" s="86">
        <f ca="1">Control!$C$7*Calculations!$C$82*INDEX('Monthly Data'!N:N,Calculations!$C$116+MOD(BM87,Calculations!$C$118))+Control!$C$7*Calculations!$C$83*INDEX('Monthly Data'!O:O,Calculations!$C$116+MOD(BM87,Calculations!$C$118))+Control!$C$7*Calculations!$C$84*INDEX('Monthly Data'!P:P,Calculations!$C$116+MOD(BM87,Calculations!$C$118))+Control!$C$7*Calculations!$C$85*INDEX('Monthly Data'!Q:Q,Calculations!$C$116+MOD(BM87,Calculations!$C$118))+(1-Control!$C$7*Calculations!$C$87)*INDEX('Monthly Data'!R:R,Calculations!$C$116+MOD(BM87,Calculations!$C$118))</f>
        <v>7.9764341593600071E-3</v>
      </c>
      <c r="GD87" s="86">
        <f ca="1">Control!$C$7*Calculations!$C$82*INDEX('Monthly Data'!N:N,Calculations!$C$116+MOD(BN87,Calculations!$C$118))+Control!$C$7*Calculations!$C$83*INDEX('Monthly Data'!O:O,Calculations!$C$116+MOD(BN87,Calculations!$C$118))+Control!$C$7*Calculations!$C$84*INDEX('Monthly Data'!P:P,Calculations!$C$116+MOD(BN87,Calculations!$C$118))+Control!$C$7*Calculations!$C$85*INDEX('Monthly Data'!Q:Q,Calculations!$C$116+MOD(BN87,Calculations!$C$118))+(1-Control!$C$7*Calculations!$C$87)*INDEX('Monthly Data'!R:R,Calculations!$C$116+MOD(BN87,Calculations!$C$118))</f>
        <v>7.9764341593600071E-3</v>
      </c>
      <c r="GE87" s="86">
        <f ca="1">Control!$C$7*Calculations!$C$82*INDEX('Monthly Data'!N:N,Calculations!$C$116+MOD(BO87,Calculations!$C$118))+Control!$C$7*Calculations!$C$83*INDEX('Monthly Data'!O:O,Calculations!$C$116+MOD(BO87,Calculations!$C$118))+Control!$C$7*Calculations!$C$84*INDEX('Monthly Data'!P:P,Calculations!$C$116+MOD(BO87,Calculations!$C$118))+Control!$C$7*Calculations!$C$85*INDEX('Monthly Data'!Q:Q,Calculations!$C$116+MOD(BO87,Calculations!$C$118))+(1-Control!$C$7*Calculations!$C$87)*INDEX('Monthly Data'!R:R,Calculations!$C$116+MOD(BO87,Calculations!$C$118))</f>
        <v>7.857567536297622E-3</v>
      </c>
      <c r="GF87" s="86">
        <f ca="1">Control!$C$7*Calculations!$C$82*INDEX('Monthly Data'!N:N,Calculations!$C$116+MOD(BP87,Calculations!$C$118))+Control!$C$7*Calculations!$C$83*INDEX('Monthly Data'!O:O,Calculations!$C$116+MOD(BP87,Calculations!$C$118))+Control!$C$7*Calculations!$C$84*INDEX('Monthly Data'!P:P,Calculations!$C$116+MOD(BP87,Calculations!$C$118))+Control!$C$7*Calculations!$C$85*INDEX('Monthly Data'!Q:Q,Calculations!$C$116+MOD(BP87,Calculations!$C$118))+(1-Control!$C$7*Calculations!$C$87)*INDEX('Monthly Data'!R:R,Calculations!$C$116+MOD(BP87,Calculations!$C$118))</f>
        <v>1.0627294914941248E-2</v>
      </c>
      <c r="GG87" s="86">
        <f ca="1">Control!$C$7*Calculations!$C$82*INDEX('Monthly Data'!N:N,Calculations!$C$116+MOD(BQ87,Calculations!$C$118))+Control!$C$7*Calculations!$C$83*INDEX('Monthly Data'!O:O,Calculations!$C$116+MOD(BQ87,Calculations!$C$118))+Control!$C$7*Calculations!$C$84*INDEX('Monthly Data'!P:P,Calculations!$C$116+MOD(BQ87,Calculations!$C$118))+Control!$C$7*Calculations!$C$85*INDEX('Monthly Data'!Q:Q,Calculations!$C$116+MOD(BQ87,Calculations!$C$118))+(1-Control!$C$7*Calculations!$C$87)*INDEX('Monthly Data'!R:R,Calculations!$C$116+MOD(BQ87,Calculations!$C$118))</f>
        <v>-2.6378232493851243E-2</v>
      </c>
      <c r="GH87" s="86">
        <f ca="1">Control!$C$7*Calculations!$C$82*INDEX('Monthly Data'!N:N,Calculations!$C$116+MOD(BR87,Calculations!$C$118))+Control!$C$7*Calculations!$C$83*INDEX('Monthly Data'!O:O,Calculations!$C$116+MOD(BR87,Calculations!$C$118))+Control!$C$7*Calculations!$C$84*INDEX('Monthly Data'!P:P,Calculations!$C$116+MOD(BR87,Calculations!$C$118))+Control!$C$7*Calculations!$C$85*INDEX('Monthly Data'!Q:Q,Calculations!$C$116+MOD(BR87,Calculations!$C$118))+(1-Control!$C$7*Calculations!$C$87)*INDEX('Monthly Data'!R:R,Calculations!$C$116+MOD(BR87,Calculations!$C$118))</f>
        <v>-1.880155173376722E-2</v>
      </c>
      <c r="GI87" s="86">
        <f ca="1">Control!$C$7*Calculations!$C$82*INDEX('Monthly Data'!N:N,Calculations!$C$116+MOD(BS87,Calculations!$C$118))+Control!$C$7*Calculations!$C$83*INDEX('Monthly Data'!O:O,Calculations!$C$116+MOD(BS87,Calculations!$C$118))+Control!$C$7*Calculations!$C$84*INDEX('Monthly Data'!P:P,Calculations!$C$116+MOD(BS87,Calculations!$C$118))+Control!$C$7*Calculations!$C$85*INDEX('Monthly Data'!Q:Q,Calculations!$C$116+MOD(BS87,Calculations!$C$118))+(1-Control!$C$7*Calculations!$C$87)*INDEX('Monthly Data'!R:R,Calculations!$C$116+MOD(BS87,Calculations!$C$118))</f>
        <v>-4.417423226995453E-3</v>
      </c>
      <c r="GJ87" s="86">
        <f ca="1">Control!$C$7*Calculations!$C$82*INDEX('Monthly Data'!N:N,Calculations!$C$116+MOD(BT87,Calculations!$C$118))+Control!$C$7*Calculations!$C$83*INDEX('Monthly Data'!O:O,Calculations!$C$116+MOD(BT87,Calculations!$C$118))+Control!$C$7*Calculations!$C$84*INDEX('Monthly Data'!P:P,Calculations!$C$116+MOD(BT87,Calculations!$C$118))+Control!$C$7*Calculations!$C$85*INDEX('Monthly Data'!Q:Q,Calculations!$C$116+MOD(BT87,Calculations!$C$118))+(1-Control!$C$7*Calculations!$C$87)*INDEX('Monthly Data'!R:R,Calculations!$C$116+MOD(BT87,Calculations!$C$118))</f>
        <v>1.8665061640915637E-2</v>
      </c>
      <c r="GK87" s="86">
        <f ca="1">Control!$C$7*Calculations!$C$82*INDEX('Monthly Data'!N:N,Calculations!$C$116+MOD(BU87,Calculations!$C$118))+Control!$C$7*Calculations!$C$83*INDEX('Monthly Data'!O:O,Calculations!$C$116+MOD(BU87,Calculations!$C$118))+Control!$C$7*Calculations!$C$84*INDEX('Monthly Data'!P:P,Calculations!$C$116+MOD(BU87,Calculations!$C$118))+Control!$C$7*Calculations!$C$85*INDEX('Monthly Data'!Q:Q,Calculations!$C$116+MOD(BU87,Calculations!$C$118))+(1-Control!$C$7*Calculations!$C$87)*INDEX('Monthly Data'!R:R,Calculations!$C$116+MOD(BU87,Calculations!$C$118))</f>
        <v>5.3309355465453899E-3</v>
      </c>
      <c r="GL87" s="86">
        <f ca="1">Control!$C$7*Calculations!$C$82*INDEX('Monthly Data'!N:N,Calculations!$C$116+MOD(BV87,Calculations!$C$118))+Control!$C$7*Calculations!$C$83*INDEX('Monthly Data'!O:O,Calculations!$C$116+MOD(BV87,Calculations!$C$118))+Control!$C$7*Calculations!$C$84*INDEX('Monthly Data'!P:P,Calculations!$C$116+MOD(BV87,Calculations!$C$118))+Control!$C$7*Calculations!$C$85*INDEX('Monthly Data'!Q:Q,Calculations!$C$116+MOD(BV87,Calculations!$C$118))+(1-Control!$C$7*Calculations!$C$87)*INDEX('Monthly Data'!R:R,Calculations!$C$116+MOD(BV87,Calculations!$C$118))</f>
        <v>-1.3959200237295809E-2</v>
      </c>
      <c r="GM87" s="86">
        <f ca="1">Control!$C$7*Calculations!$C$82*INDEX('Monthly Data'!N:N,Calculations!$C$116+MOD(BW87,Calculations!$C$118))+Control!$C$7*Calculations!$C$83*INDEX('Monthly Data'!O:O,Calculations!$C$116+MOD(BW87,Calculations!$C$118))+Control!$C$7*Calculations!$C$84*INDEX('Monthly Data'!P:P,Calculations!$C$116+MOD(BW87,Calculations!$C$118))+Control!$C$7*Calculations!$C$85*INDEX('Monthly Data'!Q:Q,Calculations!$C$116+MOD(BW87,Calculations!$C$118))+(1-Control!$C$7*Calculations!$C$87)*INDEX('Monthly Data'!R:R,Calculations!$C$116+MOD(BW87,Calculations!$C$118))</f>
        <v>5.3309355465453899E-3</v>
      </c>
      <c r="GN87" s="86">
        <f ca="1">Control!$C$7*Calculations!$C$82*INDEX('Monthly Data'!N:N,Calculations!$C$116+MOD(BX87,Calculations!$C$118))+Control!$C$7*Calculations!$C$83*INDEX('Monthly Data'!O:O,Calculations!$C$116+MOD(BX87,Calculations!$C$118))+Control!$C$7*Calculations!$C$84*INDEX('Monthly Data'!P:P,Calculations!$C$116+MOD(BX87,Calculations!$C$118))+Control!$C$7*Calculations!$C$85*INDEX('Monthly Data'!Q:Q,Calculations!$C$116+MOD(BX87,Calculations!$C$118))+(1-Control!$C$7*Calculations!$C$87)*INDEX('Monthly Data'!R:R,Calculations!$C$116+MOD(BX87,Calculations!$C$118))</f>
        <v>3.7118215575026904E-2</v>
      </c>
      <c r="GO87" s="86">
        <f ca="1">Control!$C$7*Calculations!$C$82*INDEX('Monthly Data'!N:N,Calculations!$C$116+MOD(BY87,Calculations!$C$118))+Control!$C$7*Calculations!$C$83*INDEX('Monthly Data'!O:O,Calculations!$C$116+MOD(BY87,Calculations!$C$118))+Control!$C$7*Calculations!$C$84*INDEX('Monthly Data'!P:P,Calculations!$C$116+MOD(BY87,Calculations!$C$118))+Control!$C$7*Calculations!$C$85*INDEX('Monthly Data'!Q:Q,Calculations!$C$116+MOD(BY87,Calculations!$C$118))+(1-Control!$C$7*Calculations!$C$87)*INDEX('Monthly Data'!R:R,Calculations!$C$116+MOD(BY87,Calculations!$C$118))</f>
        <v>7.857567536297622E-3</v>
      </c>
      <c r="GP87" s="86">
        <f ca="1">Control!$C$7*Calculations!$C$82*INDEX('Monthly Data'!N:N,Calculations!$C$116+MOD(BZ87,Calculations!$C$118))+Control!$C$7*Calculations!$C$83*INDEX('Monthly Data'!O:O,Calculations!$C$116+MOD(BZ87,Calculations!$C$118))+Control!$C$7*Calculations!$C$84*INDEX('Monthly Data'!P:P,Calculations!$C$116+MOD(BZ87,Calculations!$C$118))+Control!$C$7*Calculations!$C$85*INDEX('Monthly Data'!Q:Q,Calculations!$C$116+MOD(BZ87,Calculations!$C$118))+(1-Control!$C$7*Calculations!$C$87)*INDEX('Monthly Data'!R:R,Calculations!$C$116+MOD(BZ87,Calculations!$C$118))</f>
        <v>2.9708469559001142E-2</v>
      </c>
      <c r="GQ87" s="86">
        <f ca="1">Control!$C$7*Calculations!$C$82*INDEX('Monthly Data'!N:N,Calculations!$C$116+MOD(CA87,Calculations!$C$118))+Control!$C$7*Calculations!$C$83*INDEX('Monthly Data'!O:O,Calculations!$C$116+MOD(CA87,Calculations!$C$118))+Control!$C$7*Calculations!$C$84*INDEX('Monthly Data'!P:P,Calculations!$C$116+MOD(CA87,Calculations!$C$118))+Control!$C$7*Calculations!$C$85*INDEX('Monthly Data'!Q:Q,Calculations!$C$116+MOD(CA87,Calculations!$C$118))+(1-Control!$C$7*Calculations!$C$87)*INDEX('Monthly Data'!R:R,Calculations!$C$116+MOD(CA87,Calculations!$C$118))</f>
        <v>-1.6546126717384396E-2</v>
      </c>
      <c r="GR87" s="86">
        <f ca="1">Control!$C$7*Calculations!$C$82*INDEX('Monthly Data'!N:N,Calculations!$C$116+MOD(CB87,Calculations!$C$118))+Control!$C$7*Calculations!$C$83*INDEX('Monthly Data'!O:O,Calculations!$C$116+MOD(CB87,Calculations!$C$118))+Control!$C$7*Calculations!$C$84*INDEX('Monthly Data'!P:P,Calculations!$C$116+MOD(CB87,Calculations!$C$118))+Control!$C$7*Calculations!$C$85*INDEX('Monthly Data'!Q:Q,Calculations!$C$116+MOD(CB87,Calculations!$C$118))+(1-Control!$C$7*Calculations!$C$87)*INDEX('Monthly Data'!R:R,Calculations!$C$116+MOD(CB87,Calculations!$C$118))</f>
        <v>-2.5419860972892394E-2</v>
      </c>
      <c r="GS87" s="86">
        <f ca="1">Control!$C$7*Calculations!$C$82*INDEX('Monthly Data'!N:N,Calculations!$C$116+MOD(CC87,Calculations!$C$118))+Control!$C$7*Calculations!$C$83*INDEX('Monthly Data'!O:O,Calculations!$C$116+MOD(CC87,Calculations!$C$118))+Control!$C$7*Calculations!$C$84*INDEX('Monthly Data'!P:P,Calculations!$C$116+MOD(CC87,Calculations!$C$118))+Control!$C$7*Calculations!$C$85*INDEX('Monthly Data'!Q:Q,Calculations!$C$116+MOD(CC87,Calculations!$C$118))+(1-Control!$C$7*Calculations!$C$87)*INDEX('Monthly Data'!R:R,Calculations!$C$116+MOD(CC87,Calculations!$C$118))</f>
        <v>4.4327772793586687E-3</v>
      </c>
      <c r="GT87" s="86">
        <f ca="1">Control!$C$7*Calculations!$C$82*INDEX('Monthly Data'!N:N,Calculations!$C$116+MOD(CD87,Calculations!$C$118))+Control!$C$7*Calculations!$C$83*INDEX('Monthly Data'!O:O,Calculations!$C$116+MOD(CD87,Calculations!$C$118))+Control!$C$7*Calculations!$C$84*INDEX('Monthly Data'!P:P,Calculations!$C$116+MOD(CD87,Calculations!$C$118))+Control!$C$7*Calculations!$C$85*INDEX('Monthly Data'!Q:Q,Calculations!$C$116+MOD(CD87,Calculations!$C$118))+(1-Control!$C$7*Calculations!$C$87)*INDEX('Monthly Data'!R:R,Calculations!$C$116+MOD(CD87,Calculations!$C$118))</f>
        <v>9.9787204839310462E-3</v>
      </c>
      <c r="GU87" s="86">
        <f ca="1">Control!$C$7*Calculations!$C$82*INDEX('Monthly Data'!N:N,Calculations!$C$116+MOD(CE87,Calculations!$C$118))+Control!$C$7*Calculations!$C$83*INDEX('Monthly Data'!O:O,Calculations!$C$116+MOD(CE87,Calculations!$C$118))+Control!$C$7*Calculations!$C$84*INDEX('Monthly Data'!P:P,Calculations!$C$116+MOD(CE87,Calculations!$C$118))+Control!$C$7*Calculations!$C$85*INDEX('Monthly Data'!Q:Q,Calculations!$C$116+MOD(CE87,Calculations!$C$118))+(1-Control!$C$7*Calculations!$C$87)*INDEX('Monthly Data'!R:R,Calculations!$C$116+MOD(CE87,Calculations!$C$118))</f>
        <v>-2.0269389991732112E-2</v>
      </c>
      <c r="GV87" s="86">
        <f ca="1">Control!$C$7*Calculations!$C$82*INDEX('Monthly Data'!N:N,Calculations!$C$116+MOD(CF87,Calculations!$C$118))+Control!$C$7*Calculations!$C$83*INDEX('Monthly Data'!O:O,Calculations!$C$116+MOD(CF87,Calculations!$C$118))+Control!$C$7*Calculations!$C$84*INDEX('Monthly Data'!P:P,Calculations!$C$116+MOD(CF87,Calculations!$C$118))+Control!$C$7*Calculations!$C$85*INDEX('Monthly Data'!Q:Q,Calculations!$C$116+MOD(CF87,Calculations!$C$118))+(1-Control!$C$7*Calculations!$C$87)*INDEX('Monthly Data'!R:R,Calculations!$C$116+MOD(CF87,Calculations!$C$118))</f>
        <v>1.142101364887867E-2</v>
      </c>
      <c r="GW87" s="86">
        <f ca="1">Control!$C$7*Calculations!$C$82*INDEX('Monthly Data'!N:N,Calculations!$C$116+MOD(CG87,Calculations!$C$118))+Control!$C$7*Calculations!$C$83*INDEX('Monthly Data'!O:O,Calculations!$C$116+MOD(CG87,Calculations!$C$118))+Control!$C$7*Calculations!$C$84*INDEX('Monthly Data'!P:P,Calculations!$C$116+MOD(CG87,Calculations!$C$118))+Control!$C$7*Calculations!$C$85*INDEX('Monthly Data'!Q:Q,Calculations!$C$116+MOD(CG87,Calculations!$C$118))+(1-Control!$C$7*Calculations!$C$87)*INDEX('Monthly Data'!R:R,Calculations!$C$116+MOD(CG87,Calculations!$C$118))</f>
        <v>-2.0259958308006688E-2</v>
      </c>
      <c r="GX87" s="86">
        <f ca="1">Control!$C$7*Calculations!$C$82*INDEX('Monthly Data'!N:N,Calculations!$C$116+MOD(CH87,Calculations!$C$118))+Control!$C$7*Calculations!$C$83*INDEX('Monthly Data'!O:O,Calculations!$C$116+MOD(CH87,Calculations!$C$118))+Control!$C$7*Calculations!$C$84*INDEX('Monthly Data'!P:P,Calculations!$C$116+MOD(CH87,Calculations!$C$118))+Control!$C$7*Calculations!$C$85*INDEX('Monthly Data'!Q:Q,Calculations!$C$116+MOD(CH87,Calculations!$C$118))+(1-Control!$C$7*Calculations!$C$87)*INDEX('Monthly Data'!R:R,Calculations!$C$116+MOD(CH87,Calculations!$C$118))</f>
        <v>-1.9947061878162777E-2</v>
      </c>
      <c r="GY87" s="86">
        <f ca="1">Control!$C$7*Calculations!$C$82*INDEX('Monthly Data'!N:N,Calculations!$C$116+MOD(CI87,Calculations!$C$118))+Control!$C$7*Calculations!$C$83*INDEX('Monthly Data'!O:O,Calculations!$C$116+MOD(CI87,Calculations!$C$118))+Control!$C$7*Calculations!$C$84*INDEX('Monthly Data'!P:P,Calculations!$C$116+MOD(CI87,Calculations!$C$118))+Control!$C$7*Calculations!$C$85*INDEX('Monthly Data'!Q:Q,Calculations!$C$116+MOD(CI87,Calculations!$C$118))+(1-Control!$C$7*Calculations!$C$87)*INDEX('Monthly Data'!R:R,Calculations!$C$116+MOD(CI87,Calculations!$C$118))</f>
        <v>2.3206536303657571E-2</v>
      </c>
      <c r="GZ87" s="86">
        <f ca="1">Control!$C$7*Calculations!$C$82*INDEX('Monthly Data'!N:N,Calculations!$C$116+MOD(CJ87,Calculations!$C$118))+Control!$C$7*Calculations!$C$83*INDEX('Monthly Data'!O:O,Calculations!$C$116+MOD(CJ87,Calculations!$C$118))+Control!$C$7*Calculations!$C$84*INDEX('Monthly Data'!P:P,Calculations!$C$116+MOD(CJ87,Calculations!$C$118))+Control!$C$7*Calculations!$C$85*INDEX('Monthly Data'!Q:Q,Calculations!$C$116+MOD(CJ87,Calculations!$C$118))+(1-Control!$C$7*Calculations!$C$87)*INDEX('Monthly Data'!R:R,Calculations!$C$116+MOD(CJ87,Calculations!$C$118))</f>
        <v>5.1972609868760735E-3</v>
      </c>
      <c r="HA87" s="86">
        <f ca="1">Control!$C$7*Calculations!$C$82*INDEX('Monthly Data'!N:N,Calculations!$C$116+MOD(CK87,Calculations!$C$118))+Control!$C$7*Calculations!$C$83*INDEX('Monthly Data'!O:O,Calculations!$C$116+MOD(CK87,Calculations!$C$118))+Control!$C$7*Calculations!$C$84*INDEX('Monthly Data'!P:P,Calculations!$C$116+MOD(CK87,Calculations!$C$118))+Control!$C$7*Calculations!$C$85*INDEX('Monthly Data'!Q:Q,Calculations!$C$116+MOD(CK87,Calculations!$C$118))+(1-Control!$C$7*Calculations!$C$87)*INDEX('Monthly Data'!R:R,Calculations!$C$116+MOD(CK87,Calculations!$C$118))</f>
        <v>-2.072517756005474E-2</v>
      </c>
      <c r="HB87" s="86">
        <f ca="1">Control!$C$7*Calculations!$C$82*INDEX('Monthly Data'!N:N,Calculations!$C$116+MOD(CL87,Calculations!$C$118))+Control!$C$7*Calculations!$C$83*INDEX('Monthly Data'!O:O,Calculations!$C$116+MOD(CL87,Calculations!$C$118))+Control!$C$7*Calculations!$C$84*INDEX('Monthly Data'!P:P,Calculations!$C$116+MOD(CL87,Calculations!$C$118))+Control!$C$7*Calculations!$C$85*INDEX('Monthly Data'!Q:Q,Calculations!$C$116+MOD(CL87,Calculations!$C$118))+(1-Control!$C$7*Calculations!$C$87)*INDEX('Monthly Data'!R:R,Calculations!$C$116+MOD(CL87,Calculations!$C$118))</f>
        <v>3.127051071655923E-3</v>
      </c>
      <c r="HC87" s="86">
        <f ca="1">Control!$C$7*Calculations!$C$82*INDEX('Monthly Data'!N:N,Calculations!$C$116+MOD(CM87,Calculations!$C$118))+Control!$C$7*Calculations!$C$83*INDEX('Monthly Data'!O:O,Calculations!$C$116+MOD(CM87,Calculations!$C$118))+Control!$C$7*Calculations!$C$84*INDEX('Monthly Data'!P:P,Calculations!$C$116+MOD(CM87,Calculations!$C$118))+Control!$C$7*Calculations!$C$85*INDEX('Monthly Data'!Q:Q,Calculations!$C$116+MOD(CM87,Calculations!$C$118))+(1-Control!$C$7*Calculations!$C$87)*INDEX('Monthly Data'!R:R,Calculations!$C$116+MOD(CM87,Calculations!$C$118))</f>
        <v>4.2795950888382334E-3</v>
      </c>
      <c r="HD87" s="86">
        <f ca="1">Control!$C$7*Calculations!$C$82*INDEX('Monthly Data'!N:N,Calculations!$C$116+MOD(CN87,Calculations!$C$118))+Control!$C$7*Calculations!$C$83*INDEX('Monthly Data'!O:O,Calculations!$C$116+MOD(CN87,Calculations!$C$118))+Control!$C$7*Calculations!$C$84*INDEX('Monthly Data'!P:P,Calculations!$C$116+MOD(CN87,Calculations!$C$118))+Control!$C$7*Calculations!$C$85*INDEX('Monthly Data'!Q:Q,Calculations!$C$116+MOD(CN87,Calculations!$C$118))+(1-Control!$C$7*Calculations!$C$87)*INDEX('Monthly Data'!R:R,Calculations!$C$116+MOD(CN87,Calculations!$C$118))</f>
        <v>2.3852824346838646E-2</v>
      </c>
      <c r="HE87" s="86">
        <f ca="1">Control!$C$7*Calculations!$C$82*INDEX('Monthly Data'!N:N,Calculations!$C$116+MOD(CO87,Calculations!$C$118))+Control!$C$7*Calculations!$C$83*INDEX('Monthly Data'!O:O,Calculations!$C$116+MOD(CO87,Calculations!$C$118))+Control!$C$7*Calculations!$C$84*INDEX('Monthly Data'!P:P,Calculations!$C$116+MOD(CO87,Calculations!$C$118))+Control!$C$7*Calculations!$C$85*INDEX('Monthly Data'!Q:Q,Calculations!$C$116+MOD(CO87,Calculations!$C$118))+(1-Control!$C$7*Calculations!$C$87)*INDEX('Monthly Data'!R:R,Calculations!$C$116+MOD(CO87,Calculations!$C$118))</f>
        <v>-7.3651264633385334E-4</v>
      </c>
      <c r="HF87" s="86">
        <f ca="1">Control!$C$7*Calculations!$C$82*INDEX('Monthly Data'!N:N,Calculations!$C$116+MOD(CP87,Calculations!$C$118))+Control!$C$7*Calculations!$C$83*INDEX('Monthly Data'!O:O,Calculations!$C$116+MOD(CP87,Calculations!$C$118))+Control!$C$7*Calculations!$C$84*INDEX('Monthly Data'!P:P,Calculations!$C$116+MOD(CP87,Calculations!$C$118))+Control!$C$7*Calculations!$C$85*INDEX('Monthly Data'!Q:Q,Calculations!$C$116+MOD(CP87,Calculations!$C$118))+(1-Control!$C$7*Calculations!$C$87)*INDEX('Monthly Data'!R:R,Calculations!$C$116+MOD(CP87,Calculations!$C$118))</f>
        <v>1.0921298083007208E-2</v>
      </c>
      <c r="HG87" s="86">
        <f ca="1">Control!$C$7*Calculations!$C$82*INDEX('Monthly Data'!N:N,Calculations!$C$116+MOD(CQ87,Calculations!$C$118))+Control!$C$7*Calculations!$C$83*INDEX('Monthly Data'!O:O,Calculations!$C$116+MOD(CQ87,Calculations!$C$118))+Control!$C$7*Calculations!$C$84*INDEX('Monthly Data'!P:P,Calculations!$C$116+MOD(CQ87,Calculations!$C$118))+Control!$C$7*Calculations!$C$85*INDEX('Monthly Data'!Q:Q,Calculations!$C$116+MOD(CQ87,Calculations!$C$118))+(1-Control!$C$7*Calculations!$C$87)*INDEX('Monthly Data'!R:R,Calculations!$C$116+MOD(CQ87,Calculations!$C$118))</f>
        <v>3.1070573055362403E-2</v>
      </c>
      <c r="HH87" s="86">
        <f ca="1">Control!$C$7*Calculations!$C$82*INDEX('Monthly Data'!N:N,Calculations!$C$116+MOD(CR87,Calculations!$C$118))+Control!$C$7*Calculations!$C$83*INDEX('Monthly Data'!O:O,Calculations!$C$116+MOD(CR87,Calculations!$C$118))+Control!$C$7*Calculations!$C$84*INDEX('Monthly Data'!P:P,Calculations!$C$116+MOD(CR87,Calculations!$C$118))+Control!$C$7*Calculations!$C$85*INDEX('Monthly Data'!Q:Q,Calculations!$C$116+MOD(CR87,Calculations!$C$118))+(1-Control!$C$7*Calculations!$C$87)*INDEX('Monthly Data'!R:R,Calculations!$C$116+MOD(CR87,Calculations!$C$118))</f>
        <v>-2.4571433440223247E-2</v>
      </c>
      <c r="HI87" s="86">
        <f ca="1">Control!$C$7*Calculations!$C$82*INDEX('Monthly Data'!N:N,Calculations!$C$116+MOD(CS87,Calculations!$C$118))+Control!$C$7*Calculations!$C$83*INDEX('Monthly Data'!O:O,Calculations!$C$116+MOD(CS87,Calculations!$C$118))+Control!$C$7*Calculations!$C$84*INDEX('Monthly Data'!P:P,Calculations!$C$116+MOD(CS87,Calculations!$C$118))+Control!$C$7*Calculations!$C$85*INDEX('Monthly Data'!Q:Q,Calculations!$C$116+MOD(CS87,Calculations!$C$118))+(1-Control!$C$7*Calculations!$C$87)*INDEX('Monthly Data'!R:R,Calculations!$C$116+MOD(CS87,Calculations!$C$118))</f>
        <v>1.5216630695380906E-2</v>
      </c>
      <c r="HJ87" s="86">
        <f ca="1">Control!$C$7*Calculations!$C$82*INDEX('Monthly Data'!N:N,Calculations!$C$116+MOD(CT87,Calculations!$C$118))+Control!$C$7*Calculations!$C$83*INDEX('Monthly Data'!O:O,Calculations!$C$116+MOD(CT87,Calculations!$C$118))+Control!$C$7*Calculations!$C$84*INDEX('Monthly Data'!P:P,Calculations!$C$116+MOD(CT87,Calculations!$C$118))+Control!$C$7*Calculations!$C$85*INDEX('Monthly Data'!Q:Q,Calculations!$C$116+MOD(CT87,Calculations!$C$118))+(1-Control!$C$7*Calculations!$C$87)*INDEX('Monthly Data'!R:R,Calculations!$C$116+MOD(CT87,Calculations!$C$118))</f>
        <v>1.046389543479892E-2</v>
      </c>
      <c r="HK87" s="86">
        <f ca="1">Control!$C$7*Calculations!$C$82*INDEX('Monthly Data'!N:N,Calculations!$C$116+MOD(CU87,Calculations!$C$118))+Control!$C$7*Calculations!$C$83*INDEX('Monthly Data'!O:O,Calculations!$C$116+MOD(CU87,Calculations!$C$118))+Control!$C$7*Calculations!$C$84*INDEX('Monthly Data'!P:P,Calculations!$C$116+MOD(CU87,Calculations!$C$118))+Control!$C$7*Calculations!$C$85*INDEX('Monthly Data'!Q:Q,Calculations!$C$116+MOD(CU87,Calculations!$C$118))+(1-Control!$C$7*Calculations!$C$87)*INDEX('Monthly Data'!R:R,Calculations!$C$116+MOD(CU87,Calculations!$C$118))</f>
        <v>3.1011313347584085E-2</v>
      </c>
      <c r="HL87" s="86">
        <f ca="1">Control!$C$7*Calculations!$C$82*INDEX('Monthly Data'!N:N,Calculations!$C$116+MOD(CV87,Calculations!$C$118))+Control!$C$7*Calculations!$C$83*INDEX('Monthly Data'!O:O,Calculations!$C$116+MOD(CV87,Calculations!$C$118))+Control!$C$7*Calculations!$C$84*INDEX('Monthly Data'!P:P,Calculations!$C$116+MOD(CV87,Calculations!$C$118))+Control!$C$7*Calculations!$C$85*INDEX('Monthly Data'!Q:Q,Calculations!$C$116+MOD(CV87,Calculations!$C$118))+(1-Control!$C$7*Calculations!$C$87)*INDEX('Monthly Data'!R:R,Calculations!$C$116+MOD(CV87,Calculations!$C$118))</f>
        <v>2.3852824346838646E-2</v>
      </c>
      <c r="HM87" s="86">
        <f ca="1">Control!$C$7*Calculations!$C$82*INDEX('Monthly Data'!N:N,Calculations!$C$116+MOD(CW87,Calculations!$C$118))+Control!$C$7*Calculations!$C$83*INDEX('Monthly Data'!O:O,Calculations!$C$116+MOD(CW87,Calculations!$C$118))+Control!$C$7*Calculations!$C$84*INDEX('Monthly Data'!P:P,Calculations!$C$116+MOD(CW87,Calculations!$C$118))+Control!$C$7*Calculations!$C$85*INDEX('Monthly Data'!Q:Q,Calculations!$C$116+MOD(CW87,Calculations!$C$118))+(1-Control!$C$7*Calculations!$C$87)*INDEX('Monthly Data'!R:R,Calculations!$C$116+MOD(CW87,Calculations!$C$118))</f>
        <v>3.1070573055362403E-2</v>
      </c>
      <c r="HN87" s="86">
        <f ca="1">Control!$C$7*Calculations!$C$82*INDEX('Monthly Data'!N:N,Calculations!$C$116+MOD(CX87,Calculations!$C$118))+Control!$C$7*Calculations!$C$83*INDEX('Monthly Data'!O:O,Calculations!$C$116+MOD(CX87,Calculations!$C$118))+Control!$C$7*Calculations!$C$84*INDEX('Monthly Data'!P:P,Calculations!$C$116+MOD(CX87,Calculations!$C$118))+Control!$C$7*Calculations!$C$85*INDEX('Monthly Data'!Q:Q,Calculations!$C$116+MOD(CX87,Calculations!$C$118))+(1-Control!$C$7*Calculations!$C$87)*INDEX('Monthly Data'!R:R,Calculations!$C$116+MOD(CX87,Calculations!$C$118))</f>
        <v>-3.9863250714949353E-2</v>
      </c>
      <c r="HO87" s="86">
        <f ca="1">Control!$C$7*Calculations!$C$82*INDEX('Monthly Data'!N:N,Calculations!$C$116+MOD(CY87,Calculations!$C$118))+Control!$C$7*Calculations!$C$83*INDEX('Monthly Data'!O:O,Calculations!$C$116+MOD(CY87,Calculations!$C$118))+Control!$C$7*Calculations!$C$84*INDEX('Monthly Data'!P:P,Calculations!$C$116+MOD(CY87,Calculations!$C$118))+Control!$C$7*Calculations!$C$85*INDEX('Monthly Data'!Q:Q,Calculations!$C$116+MOD(CY87,Calculations!$C$118))+(1-Control!$C$7*Calculations!$C$87)*INDEX('Monthly Data'!R:R,Calculations!$C$116+MOD(CY87,Calculations!$C$118))</f>
        <v>-3.8875517825435772E-3</v>
      </c>
      <c r="HP87" s="86">
        <f ca="1">Control!$C$7*Calculations!$C$82*INDEX('Monthly Data'!N:N,Calculations!$C$116+MOD(CZ87,Calculations!$C$118))+Control!$C$7*Calculations!$C$83*INDEX('Monthly Data'!O:O,Calculations!$C$116+MOD(CZ87,Calculations!$C$118))+Control!$C$7*Calculations!$C$84*INDEX('Monthly Data'!P:P,Calculations!$C$116+MOD(CZ87,Calculations!$C$118))+Control!$C$7*Calculations!$C$85*INDEX('Monthly Data'!Q:Q,Calculations!$C$116+MOD(CZ87,Calculations!$C$118))+(1-Control!$C$7*Calculations!$C$87)*INDEX('Monthly Data'!R:R,Calculations!$C$116+MOD(CZ87,Calculations!$C$118))</f>
        <v>1.1809891087585166E-2</v>
      </c>
      <c r="HQ87" s="86">
        <f ca="1">Control!$C$7*Calculations!$C$82*INDEX('Monthly Data'!N:N,Calculations!$C$116+MOD(DA87,Calculations!$C$118))+Control!$C$7*Calculations!$C$83*INDEX('Monthly Data'!O:O,Calculations!$C$116+MOD(DA87,Calculations!$C$118))+Control!$C$7*Calculations!$C$84*INDEX('Monthly Data'!P:P,Calculations!$C$116+MOD(DA87,Calculations!$C$118))+Control!$C$7*Calculations!$C$85*INDEX('Monthly Data'!Q:Q,Calculations!$C$116+MOD(DA87,Calculations!$C$118))+(1-Control!$C$7*Calculations!$C$87)*INDEX('Monthly Data'!R:R,Calculations!$C$116+MOD(DA87,Calculations!$C$118))</f>
        <v>1.1786765492207996E-2</v>
      </c>
      <c r="HR87" s="86">
        <f ca="1">Control!$C$7*Calculations!$C$82*INDEX('Monthly Data'!N:N,Calculations!$C$116+MOD(DB87,Calculations!$C$118))+Control!$C$7*Calculations!$C$83*INDEX('Monthly Data'!O:O,Calculations!$C$116+MOD(DB87,Calculations!$C$118))+Control!$C$7*Calculations!$C$84*INDEX('Monthly Data'!P:P,Calculations!$C$116+MOD(DB87,Calculations!$C$118))+Control!$C$7*Calculations!$C$85*INDEX('Monthly Data'!Q:Q,Calculations!$C$116+MOD(DB87,Calculations!$C$118))+(1-Control!$C$7*Calculations!$C$87)*INDEX('Monthly Data'!R:R,Calculations!$C$116+MOD(DB87,Calculations!$C$118))</f>
        <v>1.7472933988537529E-2</v>
      </c>
      <c r="HS87" s="86">
        <f ca="1">Control!$C$7*Calculations!$C$82*INDEX('Monthly Data'!N:N,Calculations!$C$116+MOD(DC87,Calculations!$C$118))+Control!$C$7*Calculations!$C$83*INDEX('Monthly Data'!O:O,Calculations!$C$116+MOD(DC87,Calculations!$C$118))+Control!$C$7*Calculations!$C$84*INDEX('Monthly Data'!P:P,Calculations!$C$116+MOD(DC87,Calculations!$C$118))+Control!$C$7*Calculations!$C$85*INDEX('Monthly Data'!Q:Q,Calculations!$C$116+MOD(DC87,Calculations!$C$118))+(1-Control!$C$7*Calculations!$C$87)*INDEX('Monthly Data'!R:R,Calculations!$C$116+MOD(DC87,Calculations!$C$118))</f>
        <v>-3.9863250714949353E-2</v>
      </c>
      <c r="HT87" s="86">
        <f ca="1">Control!$C$7*Calculations!$C$82*INDEX('Monthly Data'!N:N,Calculations!$C$116+MOD(DD87,Calculations!$C$118))+Control!$C$7*Calculations!$C$83*INDEX('Monthly Data'!O:O,Calculations!$C$116+MOD(DD87,Calculations!$C$118))+Control!$C$7*Calculations!$C$84*INDEX('Monthly Data'!P:P,Calculations!$C$116+MOD(DD87,Calculations!$C$118))+Control!$C$7*Calculations!$C$85*INDEX('Monthly Data'!Q:Q,Calculations!$C$116+MOD(DD87,Calculations!$C$118))+(1-Control!$C$7*Calculations!$C$87)*INDEX('Monthly Data'!R:R,Calculations!$C$116+MOD(DD87,Calculations!$C$118))</f>
        <v>-7.5539743260223157E-3</v>
      </c>
      <c r="HU87" s="86">
        <f ca="1">Control!$C$7*Calculations!$C$82*INDEX('Monthly Data'!N:N,Calculations!$C$116+MOD(DE87,Calculations!$C$118))+Control!$C$7*Calculations!$C$83*INDEX('Monthly Data'!O:O,Calculations!$C$116+MOD(DE87,Calculations!$C$118))+Control!$C$7*Calculations!$C$84*INDEX('Monthly Data'!P:P,Calculations!$C$116+MOD(DE87,Calculations!$C$118))+Control!$C$7*Calculations!$C$85*INDEX('Monthly Data'!Q:Q,Calculations!$C$116+MOD(DE87,Calculations!$C$118))+(1-Control!$C$7*Calculations!$C$87)*INDEX('Monthly Data'!R:R,Calculations!$C$116+MOD(DE87,Calculations!$C$118))</f>
        <v>7.3538285850108537E-3</v>
      </c>
      <c r="HV87" s="86">
        <f ca="1">Control!$C$7*Calculations!$C$82*INDEX('Monthly Data'!N:N,Calculations!$C$116+MOD(DF87,Calculations!$C$118))+Control!$C$7*Calculations!$C$83*INDEX('Monthly Data'!O:O,Calculations!$C$116+MOD(DF87,Calculations!$C$118))+Control!$C$7*Calculations!$C$84*INDEX('Monthly Data'!P:P,Calculations!$C$116+MOD(DF87,Calculations!$C$118))+Control!$C$7*Calculations!$C$85*INDEX('Monthly Data'!Q:Q,Calculations!$C$116+MOD(DF87,Calculations!$C$118))+(1-Control!$C$7*Calculations!$C$87)*INDEX('Monthly Data'!R:R,Calculations!$C$116+MOD(DF87,Calculations!$C$118))</f>
        <v>-2.7490061308214487E-3</v>
      </c>
      <c r="HW87" s="86">
        <f ca="1">Control!$C$7*Calculations!$C$82*INDEX('Monthly Data'!N:N,Calculations!$C$116+MOD(DG87,Calculations!$C$118))+Control!$C$7*Calculations!$C$83*INDEX('Monthly Data'!O:O,Calculations!$C$116+MOD(DG87,Calculations!$C$118))+Control!$C$7*Calculations!$C$84*INDEX('Monthly Data'!P:P,Calculations!$C$116+MOD(DG87,Calculations!$C$118))+Control!$C$7*Calculations!$C$85*INDEX('Monthly Data'!Q:Q,Calculations!$C$116+MOD(DG87,Calculations!$C$118))+(1-Control!$C$7*Calculations!$C$87)*INDEX('Monthly Data'!R:R,Calculations!$C$116+MOD(DG87,Calculations!$C$118))</f>
        <v>1.1786765492207996E-2</v>
      </c>
      <c r="HX87" s="86">
        <f ca="1">Control!$C$7*Calculations!$C$82*INDEX('Monthly Data'!N:N,Calculations!$C$116+MOD(DH87,Calculations!$C$118))+Control!$C$7*Calculations!$C$83*INDEX('Monthly Data'!O:O,Calculations!$C$116+MOD(DH87,Calculations!$C$118))+Control!$C$7*Calculations!$C$84*INDEX('Monthly Data'!P:P,Calculations!$C$116+MOD(DH87,Calculations!$C$118))+Control!$C$7*Calculations!$C$85*INDEX('Monthly Data'!Q:Q,Calculations!$C$116+MOD(DH87,Calculations!$C$118))+(1-Control!$C$7*Calculations!$C$87)*INDEX('Monthly Data'!R:R,Calculations!$C$116+MOD(DH87,Calculations!$C$118))</f>
        <v>-3.53368065312233E-2</v>
      </c>
      <c r="HY87" s="86">
        <f ca="1">Control!$C$7*Calculations!$C$82*INDEX('Monthly Data'!N:N,Calculations!$C$116+MOD(DI87,Calculations!$C$118))+Control!$C$7*Calculations!$C$83*INDEX('Monthly Data'!O:O,Calculations!$C$116+MOD(DI87,Calculations!$C$118))+Control!$C$7*Calculations!$C$84*INDEX('Monthly Data'!P:P,Calculations!$C$116+MOD(DI87,Calculations!$C$118))+Control!$C$7*Calculations!$C$85*INDEX('Monthly Data'!Q:Q,Calculations!$C$116+MOD(DI87,Calculations!$C$118))+(1-Control!$C$7*Calculations!$C$87)*INDEX('Monthly Data'!R:R,Calculations!$C$116+MOD(DI87,Calculations!$C$118))</f>
        <v>2.4842166689046628E-2</v>
      </c>
      <c r="HZ87" s="86">
        <f ca="1">Control!$C$7*Calculations!$C$82*INDEX('Monthly Data'!N:N,Calculations!$C$116+MOD(DJ87,Calculations!$C$118))+Control!$C$7*Calculations!$C$83*INDEX('Monthly Data'!O:O,Calculations!$C$116+MOD(DJ87,Calculations!$C$118))+Control!$C$7*Calculations!$C$84*INDEX('Monthly Data'!P:P,Calculations!$C$116+MOD(DJ87,Calculations!$C$118))+Control!$C$7*Calculations!$C$85*INDEX('Monthly Data'!Q:Q,Calculations!$C$116+MOD(DJ87,Calculations!$C$118))+(1-Control!$C$7*Calculations!$C$87)*INDEX('Monthly Data'!R:R,Calculations!$C$116+MOD(DJ87,Calculations!$C$118))</f>
        <v>2.3307359621218403E-2</v>
      </c>
      <c r="IA87" s="86">
        <f ca="1">Control!$C$7*Calculations!$C$82*INDEX('Monthly Data'!N:N,Calculations!$C$116+MOD(DK87,Calculations!$C$118))+Control!$C$7*Calculations!$C$83*INDEX('Monthly Data'!O:O,Calculations!$C$116+MOD(DK87,Calculations!$C$118))+Control!$C$7*Calculations!$C$84*INDEX('Monthly Data'!P:P,Calculations!$C$116+MOD(DK87,Calculations!$C$118))+Control!$C$7*Calculations!$C$85*INDEX('Monthly Data'!Q:Q,Calculations!$C$116+MOD(DK87,Calculations!$C$118))+(1-Control!$C$7*Calculations!$C$87)*INDEX('Monthly Data'!R:R,Calculations!$C$116+MOD(DK87,Calculations!$C$118))</f>
        <v>1.1786765492207996E-2</v>
      </c>
      <c r="IB87" s="86">
        <f ca="1">Control!$C$7*Calculations!$C$82*INDEX('Monthly Data'!N:N,Calculations!$C$116+MOD(DL87,Calculations!$C$118))+Control!$C$7*Calculations!$C$83*INDEX('Monthly Data'!O:O,Calculations!$C$116+MOD(DL87,Calculations!$C$118))+Control!$C$7*Calculations!$C$84*INDEX('Monthly Data'!P:P,Calculations!$C$116+MOD(DL87,Calculations!$C$118))+Control!$C$7*Calculations!$C$85*INDEX('Monthly Data'!Q:Q,Calculations!$C$116+MOD(DL87,Calculations!$C$118))+(1-Control!$C$7*Calculations!$C$87)*INDEX('Monthly Data'!R:R,Calculations!$C$116+MOD(DL87,Calculations!$C$118))</f>
        <v>2.0524935548016137E-2</v>
      </c>
      <c r="IC87" s="86">
        <f ca="1">Control!$C$7*Calculations!$C$82*INDEX('Monthly Data'!N:N,Calculations!$C$116+MOD(DM87,Calculations!$C$118))+Control!$C$7*Calculations!$C$83*INDEX('Monthly Data'!O:O,Calculations!$C$116+MOD(DM87,Calculations!$C$118))+Control!$C$7*Calculations!$C$84*INDEX('Monthly Data'!P:P,Calculations!$C$116+MOD(DM87,Calculations!$C$118))+Control!$C$7*Calculations!$C$85*INDEX('Monthly Data'!Q:Q,Calculations!$C$116+MOD(DM87,Calculations!$C$118))+(1-Control!$C$7*Calculations!$C$87)*INDEX('Monthly Data'!R:R,Calculations!$C$116+MOD(DM87,Calculations!$C$118))</f>
        <v>-4.0413381192162513E-2</v>
      </c>
      <c r="ID87" s="86">
        <f ca="1">Control!$C$7*Calculations!$C$82*INDEX('Monthly Data'!N:N,Calculations!$C$116+MOD(DN87,Calculations!$C$118))+Control!$C$7*Calculations!$C$83*INDEX('Monthly Data'!O:O,Calculations!$C$116+MOD(DN87,Calculations!$C$118))+Control!$C$7*Calculations!$C$84*INDEX('Monthly Data'!P:P,Calculations!$C$116+MOD(DN87,Calculations!$C$118))+Control!$C$7*Calculations!$C$85*INDEX('Monthly Data'!Q:Q,Calculations!$C$116+MOD(DN87,Calculations!$C$118))+(1-Control!$C$7*Calculations!$C$87)*INDEX('Monthly Data'!R:R,Calculations!$C$116+MOD(DN87,Calculations!$C$118))</f>
        <v>4.089189590407355E-3</v>
      </c>
      <c r="IE87" s="86">
        <f ca="1">Control!$C$7*Calculations!$C$82*INDEX('Monthly Data'!N:N,Calculations!$C$116+MOD(DO87,Calculations!$C$118))+Control!$C$7*Calculations!$C$83*INDEX('Monthly Data'!O:O,Calculations!$C$116+MOD(DO87,Calculations!$C$118))+Control!$C$7*Calculations!$C$84*INDEX('Monthly Data'!P:P,Calculations!$C$116+MOD(DO87,Calculations!$C$118))+Control!$C$7*Calculations!$C$85*INDEX('Monthly Data'!Q:Q,Calculations!$C$116+MOD(DO87,Calculations!$C$118))+(1-Control!$C$7*Calculations!$C$87)*INDEX('Monthly Data'!R:R,Calculations!$C$116+MOD(DO87,Calculations!$C$118))</f>
        <v>-4.3408051735618014E-2</v>
      </c>
      <c r="IF87" s="86">
        <f ca="1">Control!$C$7*Calculations!$C$82*INDEX('Monthly Data'!N:N,Calculations!$C$116+MOD(DP87,Calculations!$C$118))+Control!$C$7*Calculations!$C$83*INDEX('Monthly Data'!O:O,Calculations!$C$116+MOD(DP87,Calculations!$C$118))+Control!$C$7*Calculations!$C$84*INDEX('Monthly Data'!P:P,Calculations!$C$116+MOD(DP87,Calculations!$C$118))+Control!$C$7*Calculations!$C$85*INDEX('Monthly Data'!Q:Q,Calculations!$C$116+MOD(DP87,Calculations!$C$118))+(1-Control!$C$7*Calculations!$C$87)*INDEX('Monthly Data'!R:R,Calculations!$C$116+MOD(DP87,Calculations!$C$118))</f>
        <v>1.7831091590102856E-2</v>
      </c>
      <c r="IG87" s="88">
        <f ca="1">Control!$C$8*(1+DQ87)*(1+DR87)*(1+DS87)*(1+DT87)*(1+DU87)*(1+DV87)*(1+DW87)*(1+DX87)*(1+DY87)*(1+DZ87)*(1+EA87)*(1+EB87)*(1+EC87)*(1+ED87)*(1+EE87)*(1+EF87)*(1+EG87)*(1+EH87)*(1+EI87)*(1+EJ87)*(1+EK87)*(1+EL87)*(1+EM87)*(1+EN87)*(1+EO87)*(1+EP87)*(1+EQ87)*(1+ER87)*(1+ES87)*(1+ET87)*(1+EU87)*(1+EV87)*(1+EW87)*(1+EX87)*(1+EY87)*(1+EZ87)*(1+FA87)*(1+FB87)*(1+FC87)*(1+FD87)*(1+FE87)*(1+FF87)*(1+FG87)*(1+FH87)*(1+FI87)*(1+FJ87)*(1+FK87)*(1+FL87)*(1+FM87)*(1+FN87)*(1+FO87)*(1+FP87)*(1+FQ87)*(1+FR87)*(1+FS87)*(1+FT87)*(1+FU87)*(1+FV87)*(1+FW87)*(1+FX87)*(1+FY87)*(1+FZ87)*(1+GA87)*(1+GB87)*(1+GC87)*(1+GD87)*(1+GE87)*(1+GF87)*(1+GG87)*(1+GH87)*(1+GI87)*(1+GJ87)*(1+GK87)*(1+GL87)*(1+GM87)*(1+GN87)*(1+GO87)*(1+GP87)*(1+GQ87)*(1+GR87)*(1+GS87)*(1+GT87)*(1+GU87)*(1+GV87)*(1+GW87)*(1+GX87)*(1+GY87)*(1+GZ87)*(1+HA87)*(1+HB87)*(1+HC87)*(1+HD87)*(1+HE87)*(1+HF87)*(1+HG87)*(1+HH87)*(1+HI87)*(1+HJ87)*(1+HK87)*(1+HL87)*(1+HM87)*(1+HN87)*(1+HO87)*(1+HP87)*(1+HQ87)*(1+HR87)*(1+HS87)*(1+HT87)*(1+HU87)*(1+HV87)*(1+HW87)*(1+HX87)*(1+HY87)*(1+HZ87)*(1+IA87)*(1+IB87)*(1+IC87)*(1+ID87)*(1+IE87)*(1+IF87)</f>
        <v>79249.429768379297</v>
      </c>
    </row>
    <row r="88" spans="1:241" x14ac:dyDescent="0.25">
      <c r="A88">
        <v>89</v>
      </c>
      <c r="B88">
        <v>117</v>
      </c>
      <c r="C88">
        <v>9</v>
      </c>
      <c r="D88">
        <v>15</v>
      </c>
      <c r="E88">
        <v>92</v>
      </c>
      <c r="F88">
        <v>35</v>
      </c>
      <c r="G88">
        <v>66</v>
      </c>
      <c r="H88">
        <v>8</v>
      </c>
      <c r="I88">
        <v>107</v>
      </c>
      <c r="J88">
        <v>88</v>
      </c>
      <c r="K88">
        <v>95</v>
      </c>
      <c r="L88">
        <v>79</v>
      </c>
      <c r="M88">
        <v>69</v>
      </c>
      <c r="N88">
        <v>84</v>
      </c>
      <c r="O88">
        <v>117</v>
      </c>
      <c r="P88">
        <v>54</v>
      </c>
      <c r="Q88">
        <v>36</v>
      </c>
      <c r="R88">
        <v>84</v>
      </c>
      <c r="S88">
        <v>80</v>
      </c>
      <c r="T88">
        <v>8</v>
      </c>
      <c r="U88">
        <v>7</v>
      </c>
      <c r="V88">
        <v>24</v>
      </c>
      <c r="W88">
        <v>78</v>
      </c>
      <c r="X88">
        <v>8</v>
      </c>
      <c r="Y88">
        <v>9</v>
      </c>
      <c r="Z88">
        <v>93</v>
      </c>
      <c r="AA88">
        <v>80</v>
      </c>
      <c r="AB88">
        <v>90</v>
      </c>
      <c r="AC88">
        <v>12</v>
      </c>
      <c r="AD88">
        <v>66</v>
      </c>
      <c r="AE88">
        <v>109</v>
      </c>
      <c r="AF88">
        <v>29</v>
      </c>
      <c r="AG88">
        <v>66</v>
      </c>
      <c r="AH88">
        <v>24</v>
      </c>
      <c r="AI88">
        <v>37</v>
      </c>
      <c r="AJ88">
        <v>61</v>
      </c>
      <c r="AK88">
        <v>85</v>
      </c>
      <c r="AL88">
        <v>46</v>
      </c>
      <c r="AM88">
        <v>90</v>
      </c>
      <c r="AN88">
        <v>48</v>
      </c>
      <c r="AO88">
        <v>30</v>
      </c>
      <c r="AP88">
        <v>67</v>
      </c>
      <c r="AQ88">
        <v>19</v>
      </c>
      <c r="AR88">
        <v>43</v>
      </c>
      <c r="AS88">
        <v>1</v>
      </c>
      <c r="AT88">
        <v>87</v>
      </c>
      <c r="AU88">
        <v>80</v>
      </c>
      <c r="AV88">
        <v>81</v>
      </c>
      <c r="AW88">
        <v>114</v>
      </c>
      <c r="AX88">
        <v>31</v>
      </c>
      <c r="AY88">
        <v>15</v>
      </c>
      <c r="AZ88">
        <v>88</v>
      </c>
      <c r="BA88">
        <v>70</v>
      </c>
      <c r="BB88">
        <v>118</v>
      </c>
      <c r="BC88">
        <v>3</v>
      </c>
      <c r="BD88">
        <v>68</v>
      </c>
      <c r="BE88">
        <v>48</v>
      </c>
      <c r="BF88">
        <v>53</v>
      </c>
      <c r="BG88">
        <v>34</v>
      </c>
      <c r="BH88">
        <v>74</v>
      </c>
      <c r="BI88">
        <v>109</v>
      </c>
      <c r="BJ88">
        <v>23</v>
      </c>
      <c r="BK88">
        <v>9</v>
      </c>
      <c r="BL88">
        <v>9</v>
      </c>
      <c r="BM88">
        <v>82</v>
      </c>
      <c r="BN88">
        <v>8</v>
      </c>
      <c r="BO88">
        <v>71</v>
      </c>
      <c r="BP88">
        <v>41</v>
      </c>
      <c r="BQ88">
        <v>87</v>
      </c>
      <c r="BR88">
        <v>46</v>
      </c>
      <c r="BS88">
        <v>74</v>
      </c>
      <c r="BT88">
        <v>69</v>
      </c>
      <c r="BU88">
        <v>97</v>
      </c>
      <c r="BV88">
        <v>97</v>
      </c>
      <c r="BW88">
        <v>55</v>
      </c>
      <c r="BX88">
        <v>59</v>
      </c>
      <c r="BY88">
        <v>1</v>
      </c>
      <c r="BZ88">
        <v>115</v>
      </c>
      <c r="CA88">
        <v>8</v>
      </c>
      <c r="CB88">
        <v>63</v>
      </c>
      <c r="CC88">
        <v>113</v>
      </c>
      <c r="CD88">
        <v>113</v>
      </c>
      <c r="CE88">
        <v>79</v>
      </c>
      <c r="CF88">
        <v>102</v>
      </c>
      <c r="CG88">
        <v>106</v>
      </c>
      <c r="CH88">
        <v>78</v>
      </c>
      <c r="CI88">
        <v>47</v>
      </c>
      <c r="CJ88">
        <v>92</v>
      </c>
      <c r="CK88">
        <v>61</v>
      </c>
      <c r="CL88">
        <v>12</v>
      </c>
      <c r="CM88">
        <v>35</v>
      </c>
      <c r="CN88">
        <v>34</v>
      </c>
      <c r="CO88">
        <v>99</v>
      </c>
      <c r="CP88">
        <v>16</v>
      </c>
      <c r="CQ88">
        <v>107</v>
      </c>
      <c r="CR88">
        <v>98</v>
      </c>
      <c r="CS88">
        <v>11</v>
      </c>
      <c r="CT88">
        <v>15</v>
      </c>
      <c r="CU88">
        <v>102</v>
      </c>
      <c r="CV88">
        <v>81</v>
      </c>
      <c r="CW88">
        <v>88</v>
      </c>
      <c r="CX88">
        <v>74</v>
      </c>
      <c r="CY88">
        <v>107</v>
      </c>
      <c r="CZ88">
        <v>111</v>
      </c>
      <c r="DA88">
        <v>45</v>
      </c>
      <c r="DB88">
        <v>75</v>
      </c>
      <c r="DC88">
        <v>77</v>
      </c>
      <c r="DD88">
        <v>99</v>
      </c>
      <c r="DE88">
        <v>94</v>
      </c>
      <c r="DF88">
        <v>5</v>
      </c>
      <c r="DG88">
        <v>48</v>
      </c>
      <c r="DH88">
        <v>68</v>
      </c>
      <c r="DI88">
        <v>68</v>
      </c>
      <c r="DJ88">
        <v>53</v>
      </c>
      <c r="DK88">
        <v>48</v>
      </c>
      <c r="DL88">
        <v>10</v>
      </c>
      <c r="DM88">
        <v>46</v>
      </c>
      <c r="DN88">
        <v>0</v>
      </c>
      <c r="DO88">
        <v>86</v>
      </c>
      <c r="DP88">
        <v>61</v>
      </c>
      <c r="DQ88" s="86">
        <f ca="1">Control!$C$7*Calculations!$C$82*INDEX('Monthly Data'!N:N,Calculations!$C$116+MOD(A88,Calculations!$C$118))+Control!$C$7*Calculations!$C$83*INDEX('Monthly Data'!O:O,Calculations!$C$116+MOD(A88,Calculations!$C$118))+Control!$C$7*Calculations!$C$84*INDEX('Monthly Data'!P:P,Calculations!$C$116+MOD(A88,Calculations!$C$118))+Control!$C$7*Calculations!$C$85*INDEX('Monthly Data'!Q:Q,Calculations!$C$116+MOD(A88,Calculations!$C$118))+(1-Control!$C$7*Calculations!$C$87)*INDEX('Monthly Data'!R:R,Calculations!$C$116+MOD(A88,Calculations!$C$118))</f>
        <v>2.3852824346838646E-2</v>
      </c>
      <c r="DR88" s="86">
        <f ca="1">Control!$C$7*Calculations!$C$82*INDEX('Monthly Data'!N:N,Calculations!$C$116+MOD(B88,Calculations!$C$118))+Control!$C$7*Calculations!$C$83*INDEX('Monthly Data'!O:O,Calculations!$C$116+MOD(B88,Calculations!$C$118))+Control!$C$7*Calculations!$C$84*INDEX('Monthly Data'!P:P,Calculations!$C$116+MOD(B88,Calculations!$C$118))+Control!$C$7*Calculations!$C$85*INDEX('Monthly Data'!Q:Q,Calculations!$C$116+MOD(B88,Calculations!$C$118))+(1-Control!$C$7*Calculations!$C$87)*INDEX('Monthly Data'!R:R,Calculations!$C$116+MOD(B88,Calculations!$C$118))</f>
        <v>-7.3651264633385334E-4</v>
      </c>
      <c r="DS88" s="86">
        <f ca="1">Control!$C$7*Calculations!$C$82*INDEX('Monthly Data'!N:N,Calculations!$C$116+MOD(C88,Calculations!$C$118))+Control!$C$7*Calculations!$C$83*INDEX('Monthly Data'!O:O,Calculations!$C$116+MOD(C88,Calculations!$C$118))+Control!$C$7*Calculations!$C$84*INDEX('Monthly Data'!P:P,Calculations!$C$116+MOD(C88,Calculations!$C$118))+Control!$C$7*Calculations!$C$85*INDEX('Monthly Data'!Q:Q,Calculations!$C$116+MOD(C88,Calculations!$C$118))+(1-Control!$C$7*Calculations!$C$87)*INDEX('Monthly Data'!R:R,Calculations!$C$116+MOD(C88,Calculations!$C$118))</f>
        <v>2.4470405846852006E-3</v>
      </c>
      <c r="DT88" s="86">
        <f ca="1">Control!$C$7*Calculations!$C$82*INDEX('Monthly Data'!N:N,Calculations!$C$116+MOD(D88,Calculations!$C$118))+Control!$C$7*Calculations!$C$83*INDEX('Monthly Data'!O:O,Calculations!$C$116+MOD(D88,Calculations!$C$118))+Control!$C$7*Calculations!$C$84*INDEX('Monthly Data'!P:P,Calculations!$C$116+MOD(D88,Calculations!$C$118))+Control!$C$7*Calculations!$C$85*INDEX('Monthly Data'!Q:Q,Calculations!$C$116+MOD(D88,Calculations!$C$118))+(1-Control!$C$7*Calculations!$C$87)*INDEX('Monthly Data'!R:R,Calculations!$C$116+MOD(D88,Calculations!$C$118))</f>
        <v>7.857567536297622E-3</v>
      </c>
      <c r="DU88" s="86">
        <f ca="1">Control!$C$7*Calculations!$C$82*INDEX('Monthly Data'!N:N,Calculations!$C$116+MOD(E88,Calculations!$C$118))+Control!$C$7*Calculations!$C$83*INDEX('Monthly Data'!O:O,Calculations!$C$116+MOD(E88,Calculations!$C$118))+Control!$C$7*Calculations!$C$84*INDEX('Monthly Data'!P:P,Calculations!$C$116+MOD(E88,Calculations!$C$118))+Control!$C$7*Calculations!$C$85*INDEX('Monthly Data'!Q:Q,Calculations!$C$116+MOD(E88,Calculations!$C$118))+(1-Control!$C$7*Calculations!$C$87)*INDEX('Monthly Data'!R:R,Calculations!$C$116+MOD(E88,Calculations!$C$118))</f>
        <v>2.4722579420195831E-2</v>
      </c>
      <c r="DV88" s="86">
        <f ca="1">Control!$C$7*Calculations!$C$82*INDEX('Monthly Data'!N:N,Calculations!$C$116+MOD(F88,Calculations!$C$118))+Control!$C$7*Calculations!$C$83*INDEX('Monthly Data'!O:O,Calculations!$C$116+MOD(F88,Calculations!$C$118))+Control!$C$7*Calculations!$C$84*INDEX('Monthly Data'!P:P,Calculations!$C$116+MOD(F88,Calculations!$C$118))+Control!$C$7*Calculations!$C$85*INDEX('Monthly Data'!Q:Q,Calculations!$C$116+MOD(F88,Calculations!$C$118))+(1-Control!$C$7*Calculations!$C$87)*INDEX('Monthly Data'!R:R,Calculations!$C$116+MOD(F88,Calculations!$C$118))</f>
        <v>-9.5555592256394619E-3</v>
      </c>
      <c r="DW88" s="86">
        <f ca="1">Control!$C$7*Calculations!$C$82*INDEX('Monthly Data'!N:N,Calculations!$C$116+MOD(G88,Calculations!$C$118))+Control!$C$7*Calculations!$C$83*INDEX('Monthly Data'!O:O,Calculations!$C$116+MOD(G88,Calculations!$C$118))+Control!$C$7*Calculations!$C$84*INDEX('Monthly Data'!P:P,Calculations!$C$116+MOD(G88,Calculations!$C$118))+Control!$C$7*Calculations!$C$85*INDEX('Monthly Data'!Q:Q,Calculations!$C$116+MOD(G88,Calculations!$C$118))+(1-Control!$C$7*Calculations!$C$87)*INDEX('Monthly Data'!R:R,Calculations!$C$116+MOD(G88,Calculations!$C$118))</f>
        <v>1.3891304280773396E-2</v>
      </c>
      <c r="DX88" s="86">
        <f ca="1">Control!$C$7*Calculations!$C$82*INDEX('Monthly Data'!N:N,Calculations!$C$116+MOD(H88,Calculations!$C$118))+Control!$C$7*Calculations!$C$83*INDEX('Monthly Data'!O:O,Calculations!$C$116+MOD(H88,Calculations!$C$118))+Control!$C$7*Calculations!$C$84*INDEX('Monthly Data'!P:P,Calculations!$C$116+MOD(H88,Calculations!$C$118))+Control!$C$7*Calculations!$C$85*INDEX('Monthly Data'!Q:Q,Calculations!$C$116+MOD(H88,Calculations!$C$118))+(1-Control!$C$7*Calculations!$C$87)*INDEX('Monthly Data'!R:R,Calculations!$C$116+MOD(H88,Calculations!$C$118))</f>
        <v>9.9787204839310462E-3</v>
      </c>
      <c r="DY88" s="86">
        <f ca="1">Control!$C$7*Calculations!$C$82*INDEX('Monthly Data'!N:N,Calculations!$C$116+MOD(I88,Calculations!$C$118))+Control!$C$7*Calculations!$C$83*INDEX('Monthly Data'!O:O,Calculations!$C$116+MOD(I88,Calculations!$C$118))+Control!$C$7*Calculations!$C$84*INDEX('Monthly Data'!P:P,Calculations!$C$116+MOD(I88,Calculations!$C$118))+Control!$C$7*Calculations!$C$85*INDEX('Monthly Data'!Q:Q,Calculations!$C$116+MOD(I88,Calculations!$C$118))+(1-Control!$C$7*Calculations!$C$87)*INDEX('Monthly Data'!R:R,Calculations!$C$116+MOD(I88,Calculations!$C$118))</f>
        <v>1.5216630695380906E-2</v>
      </c>
      <c r="DZ88" s="86">
        <f ca="1">Control!$C$7*Calculations!$C$82*INDEX('Monthly Data'!N:N,Calculations!$C$116+MOD(J88,Calculations!$C$118))+Control!$C$7*Calculations!$C$83*INDEX('Monthly Data'!O:O,Calculations!$C$116+MOD(J88,Calculations!$C$118))+Control!$C$7*Calculations!$C$84*INDEX('Monthly Data'!P:P,Calculations!$C$116+MOD(J88,Calculations!$C$118))+Control!$C$7*Calculations!$C$85*INDEX('Monthly Data'!Q:Q,Calculations!$C$116+MOD(J88,Calculations!$C$118))+(1-Control!$C$7*Calculations!$C$87)*INDEX('Monthly Data'!R:R,Calculations!$C$116+MOD(J88,Calculations!$C$118))</f>
        <v>6.4539397490030407E-3</v>
      </c>
      <c r="EA88" s="86">
        <f ca="1">Control!$C$7*Calculations!$C$82*INDEX('Monthly Data'!N:N,Calculations!$C$116+MOD(K88,Calculations!$C$118))+Control!$C$7*Calculations!$C$83*INDEX('Monthly Data'!O:O,Calculations!$C$116+MOD(K88,Calculations!$C$118))+Control!$C$7*Calculations!$C$84*INDEX('Monthly Data'!P:P,Calculations!$C$116+MOD(K88,Calculations!$C$118))+Control!$C$7*Calculations!$C$85*INDEX('Monthly Data'!Q:Q,Calculations!$C$116+MOD(K88,Calculations!$C$118))+(1-Control!$C$7*Calculations!$C$87)*INDEX('Monthly Data'!R:R,Calculations!$C$116+MOD(K88,Calculations!$C$118))</f>
        <v>1.5758278480433856E-2</v>
      </c>
      <c r="EB88" s="86">
        <f ca="1">Control!$C$7*Calculations!$C$82*INDEX('Monthly Data'!N:N,Calculations!$C$116+MOD(L88,Calculations!$C$118))+Control!$C$7*Calculations!$C$83*INDEX('Monthly Data'!O:O,Calculations!$C$116+MOD(L88,Calculations!$C$118))+Control!$C$7*Calculations!$C$84*INDEX('Monthly Data'!P:P,Calculations!$C$116+MOD(L88,Calculations!$C$118))+Control!$C$7*Calculations!$C$85*INDEX('Monthly Data'!Q:Q,Calculations!$C$116+MOD(L88,Calculations!$C$118))+(1-Control!$C$7*Calculations!$C$87)*INDEX('Monthly Data'!R:R,Calculations!$C$116+MOD(L88,Calculations!$C$118))</f>
        <v>1.046389543479892E-2</v>
      </c>
      <c r="EC88" s="86">
        <f ca="1">Control!$C$7*Calculations!$C$82*INDEX('Monthly Data'!N:N,Calculations!$C$116+MOD(M88,Calculations!$C$118))+Control!$C$7*Calculations!$C$83*INDEX('Monthly Data'!O:O,Calculations!$C$116+MOD(M88,Calculations!$C$118))+Control!$C$7*Calculations!$C$84*INDEX('Monthly Data'!P:P,Calculations!$C$116+MOD(M88,Calculations!$C$118))+Control!$C$7*Calculations!$C$85*INDEX('Monthly Data'!Q:Q,Calculations!$C$116+MOD(M88,Calculations!$C$118))+(1-Control!$C$7*Calculations!$C$87)*INDEX('Monthly Data'!R:R,Calculations!$C$116+MOD(M88,Calculations!$C$118))</f>
        <v>-4.0413381192162513E-2</v>
      </c>
      <c r="ED88" s="86">
        <f ca="1">Control!$C$7*Calculations!$C$82*INDEX('Monthly Data'!N:N,Calculations!$C$116+MOD(N88,Calculations!$C$118))+Control!$C$7*Calculations!$C$83*INDEX('Monthly Data'!O:O,Calculations!$C$116+MOD(N88,Calculations!$C$118))+Control!$C$7*Calculations!$C$84*INDEX('Monthly Data'!P:P,Calculations!$C$116+MOD(N88,Calculations!$C$118))+Control!$C$7*Calculations!$C$85*INDEX('Monthly Data'!Q:Q,Calculations!$C$116+MOD(N88,Calculations!$C$118))+(1-Control!$C$7*Calculations!$C$87)*INDEX('Monthly Data'!R:R,Calculations!$C$116+MOD(N88,Calculations!$C$118))</f>
        <v>-1.880155173376722E-2</v>
      </c>
      <c r="EE88" s="86">
        <f ca="1">Control!$C$7*Calculations!$C$82*INDEX('Monthly Data'!N:N,Calculations!$C$116+MOD(O88,Calculations!$C$118))+Control!$C$7*Calculations!$C$83*INDEX('Monthly Data'!O:O,Calculations!$C$116+MOD(O88,Calculations!$C$118))+Control!$C$7*Calculations!$C$84*INDEX('Monthly Data'!P:P,Calculations!$C$116+MOD(O88,Calculations!$C$118))+Control!$C$7*Calculations!$C$85*INDEX('Monthly Data'!Q:Q,Calculations!$C$116+MOD(O88,Calculations!$C$118))+(1-Control!$C$7*Calculations!$C$87)*INDEX('Monthly Data'!R:R,Calculations!$C$116+MOD(O88,Calculations!$C$118))</f>
        <v>-7.3651264633385334E-4</v>
      </c>
      <c r="EF88" s="86">
        <f ca="1">Control!$C$7*Calculations!$C$82*INDEX('Monthly Data'!N:N,Calculations!$C$116+MOD(P88,Calculations!$C$118))+Control!$C$7*Calculations!$C$83*INDEX('Monthly Data'!O:O,Calculations!$C$116+MOD(P88,Calculations!$C$118))+Control!$C$7*Calculations!$C$84*INDEX('Monthly Data'!P:P,Calculations!$C$116+MOD(P88,Calculations!$C$118))+Control!$C$7*Calculations!$C$85*INDEX('Monthly Data'!Q:Q,Calculations!$C$116+MOD(P88,Calculations!$C$118))+(1-Control!$C$7*Calculations!$C$87)*INDEX('Monthly Data'!R:R,Calculations!$C$116+MOD(P88,Calculations!$C$118))</f>
        <v>1.7484305259657981E-2</v>
      </c>
      <c r="EG88" s="86">
        <f ca="1">Control!$C$7*Calculations!$C$82*INDEX('Monthly Data'!N:N,Calculations!$C$116+MOD(Q88,Calculations!$C$118))+Control!$C$7*Calculations!$C$83*INDEX('Monthly Data'!O:O,Calculations!$C$116+MOD(Q88,Calculations!$C$118))+Control!$C$7*Calculations!$C$84*INDEX('Monthly Data'!P:P,Calculations!$C$116+MOD(Q88,Calculations!$C$118))+Control!$C$7*Calculations!$C$85*INDEX('Monthly Data'!Q:Q,Calculations!$C$116+MOD(Q88,Calculations!$C$118))+(1-Control!$C$7*Calculations!$C$87)*INDEX('Monthly Data'!R:R,Calculations!$C$116+MOD(Q88,Calculations!$C$118))</f>
        <v>1.1106855739851785E-2</v>
      </c>
      <c r="EH88" s="86">
        <f ca="1">Control!$C$7*Calculations!$C$82*INDEX('Monthly Data'!N:N,Calculations!$C$116+MOD(R88,Calculations!$C$118))+Control!$C$7*Calculations!$C$83*INDEX('Monthly Data'!O:O,Calculations!$C$116+MOD(R88,Calculations!$C$118))+Control!$C$7*Calculations!$C$84*INDEX('Monthly Data'!P:P,Calculations!$C$116+MOD(R88,Calculations!$C$118))+Control!$C$7*Calculations!$C$85*INDEX('Monthly Data'!Q:Q,Calculations!$C$116+MOD(R88,Calculations!$C$118))+(1-Control!$C$7*Calculations!$C$87)*INDEX('Monthly Data'!R:R,Calculations!$C$116+MOD(R88,Calculations!$C$118))</f>
        <v>-1.880155173376722E-2</v>
      </c>
      <c r="EI88" s="86">
        <f ca="1">Control!$C$7*Calculations!$C$82*INDEX('Monthly Data'!N:N,Calculations!$C$116+MOD(S88,Calculations!$C$118))+Control!$C$7*Calculations!$C$83*INDEX('Monthly Data'!O:O,Calculations!$C$116+MOD(S88,Calculations!$C$118))+Control!$C$7*Calculations!$C$84*INDEX('Monthly Data'!P:P,Calculations!$C$116+MOD(S88,Calculations!$C$118))+Control!$C$7*Calculations!$C$85*INDEX('Monthly Data'!Q:Q,Calculations!$C$116+MOD(S88,Calculations!$C$118))+(1-Control!$C$7*Calculations!$C$87)*INDEX('Monthly Data'!R:R,Calculations!$C$116+MOD(S88,Calculations!$C$118))</f>
        <v>-2.7490061308214487E-3</v>
      </c>
      <c r="EJ88" s="86">
        <f ca="1">Control!$C$7*Calculations!$C$82*INDEX('Monthly Data'!N:N,Calculations!$C$116+MOD(T88,Calculations!$C$118))+Control!$C$7*Calculations!$C$83*INDEX('Monthly Data'!O:O,Calculations!$C$116+MOD(T88,Calculations!$C$118))+Control!$C$7*Calculations!$C$84*INDEX('Monthly Data'!P:P,Calculations!$C$116+MOD(T88,Calculations!$C$118))+Control!$C$7*Calculations!$C$85*INDEX('Monthly Data'!Q:Q,Calculations!$C$116+MOD(T88,Calculations!$C$118))+(1-Control!$C$7*Calculations!$C$87)*INDEX('Monthly Data'!R:R,Calculations!$C$116+MOD(T88,Calculations!$C$118))</f>
        <v>9.9787204839310462E-3</v>
      </c>
      <c r="EK88" s="86">
        <f ca="1">Control!$C$7*Calculations!$C$82*INDEX('Monthly Data'!N:N,Calculations!$C$116+MOD(U88,Calculations!$C$118))+Control!$C$7*Calculations!$C$83*INDEX('Monthly Data'!O:O,Calculations!$C$116+MOD(U88,Calculations!$C$118))+Control!$C$7*Calculations!$C$84*INDEX('Monthly Data'!P:P,Calculations!$C$116+MOD(U88,Calculations!$C$118))+Control!$C$7*Calculations!$C$85*INDEX('Monthly Data'!Q:Q,Calculations!$C$116+MOD(U88,Calculations!$C$118))+(1-Control!$C$7*Calculations!$C$87)*INDEX('Monthly Data'!R:R,Calculations!$C$116+MOD(U88,Calculations!$C$118))</f>
        <v>8.3814116887657771E-3</v>
      </c>
      <c r="EL88" s="86">
        <f ca="1">Control!$C$7*Calculations!$C$82*INDEX('Monthly Data'!N:N,Calculations!$C$116+MOD(V88,Calculations!$C$118))+Control!$C$7*Calculations!$C$83*INDEX('Monthly Data'!O:O,Calculations!$C$116+MOD(V88,Calculations!$C$118))+Control!$C$7*Calculations!$C$84*INDEX('Monthly Data'!P:P,Calculations!$C$116+MOD(V88,Calculations!$C$118))+Control!$C$7*Calculations!$C$85*INDEX('Monthly Data'!Q:Q,Calculations!$C$116+MOD(V88,Calculations!$C$118))+(1-Control!$C$7*Calculations!$C$87)*INDEX('Monthly Data'!R:R,Calculations!$C$116+MOD(V88,Calculations!$C$118))</f>
        <v>4.2795950888382334E-3</v>
      </c>
      <c r="EM88" s="86">
        <f ca="1">Control!$C$7*Calculations!$C$82*INDEX('Monthly Data'!N:N,Calculations!$C$116+MOD(W88,Calculations!$C$118))+Control!$C$7*Calculations!$C$83*INDEX('Monthly Data'!O:O,Calculations!$C$116+MOD(W88,Calculations!$C$118))+Control!$C$7*Calculations!$C$84*INDEX('Monthly Data'!P:P,Calculations!$C$116+MOD(W88,Calculations!$C$118))+Control!$C$7*Calculations!$C$85*INDEX('Monthly Data'!Q:Q,Calculations!$C$116+MOD(W88,Calculations!$C$118))+(1-Control!$C$7*Calculations!$C$87)*INDEX('Monthly Data'!R:R,Calculations!$C$116+MOD(W88,Calculations!$C$118))</f>
        <v>1.7472933988537529E-2</v>
      </c>
      <c r="EN88" s="86">
        <f ca="1">Control!$C$7*Calculations!$C$82*INDEX('Monthly Data'!N:N,Calculations!$C$116+MOD(X88,Calculations!$C$118))+Control!$C$7*Calculations!$C$83*INDEX('Monthly Data'!O:O,Calculations!$C$116+MOD(X88,Calculations!$C$118))+Control!$C$7*Calculations!$C$84*INDEX('Monthly Data'!P:P,Calculations!$C$116+MOD(X88,Calculations!$C$118))+Control!$C$7*Calculations!$C$85*INDEX('Monthly Data'!Q:Q,Calculations!$C$116+MOD(X88,Calculations!$C$118))+(1-Control!$C$7*Calculations!$C$87)*INDEX('Monthly Data'!R:R,Calculations!$C$116+MOD(X88,Calculations!$C$118))</f>
        <v>9.9787204839310462E-3</v>
      </c>
      <c r="EO88" s="86">
        <f ca="1">Control!$C$7*Calculations!$C$82*INDEX('Monthly Data'!N:N,Calculations!$C$116+MOD(Y88,Calculations!$C$118))+Control!$C$7*Calculations!$C$83*INDEX('Monthly Data'!O:O,Calculations!$C$116+MOD(Y88,Calculations!$C$118))+Control!$C$7*Calculations!$C$84*INDEX('Monthly Data'!P:P,Calculations!$C$116+MOD(Y88,Calculations!$C$118))+Control!$C$7*Calculations!$C$85*INDEX('Monthly Data'!Q:Q,Calculations!$C$116+MOD(Y88,Calculations!$C$118))+(1-Control!$C$7*Calculations!$C$87)*INDEX('Monthly Data'!R:R,Calculations!$C$116+MOD(Y88,Calculations!$C$118))</f>
        <v>2.4470405846852006E-3</v>
      </c>
      <c r="EP88" s="86">
        <f ca="1">Control!$C$7*Calculations!$C$82*INDEX('Monthly Data'!N:N,Calculations!$C$116+MOD(Z88,Calculations!$C$118))+Control!$C$7*Calculations!$C$83*INDEX('Monthly Data'!O:O,Calculations!$C$116+MOD(Z88,Calculations!$C$118))+Control!$C$7*Calculations!$C$84*INDEX('Monthly Data'!P:P,Calculations!$C$116+MOD(Z88,Calculations!$C$118))+Control!$C$7*Calculations!$C$85*INDEX('Monthly Data'!Q:Q,Calculations!$C$116+MOD(Z88,Calculations!$C$118))+(1-Control!$C$7*Calculations!$C$87)*INDEX('Monthly Data'!R:R,Calculations!$C$116+MOD(Z88,Calculations!$C$118))</f>
        <v>1.1809891087585166E-2</v>
      </c>
      <c r="EQ88" s="86">
        <f ca="1">Control!$C$7*Calculations!$C$82*INDEX('Monthly Data'!N:N,Calculations!$C$116+MOD(AA88,Calculations!$C$118))+Control!$C$7*Calculations!$C$83*INDEX('Monthly Data'!O:O,Calculations!$C$116+MOD(AA88,Calculations!$C$118))+Control!$C$7*Calculations!$C$84*INDEX('Monthly Data'!P:P,Calculations!$C$116+MOD(AA88,Calculations!$C$118))+Control!$C$7*Calculations!$C$85*INDEX('Monthly Data'!Q:Q,Calculations!$C$116+MOD(AA88,Calculations!$C$118))+(1-Control!$C$7*Calculations!$C$87)*INDEX('Monthly Data'!R:R,Calculations!$C$116+MOD(AA88,Calculations!$C$118))</f>
        <v>-2.7490061308214487E-3</v>
      </c>
      <c r="ER88" s="86">
        <f ca="1">Control!$C$7*Calculations!$C$82*INDEX('Monthly Data'!N:N,Calculations!$C$116+MOD(AB88,Calculations!$C$118))+Control!$C$7*Calculations!$C$83*INDEX('Monthly Data'!O:O,Calculations!$C$116+MOD(AB88,Calculations!$C$118))+Control!$C$7*Calculations!$C$84*INDEX('Monthly Data'!P:P,Calculations!$C$116+MOD(AB88,Calculations!$C$118))+Control!$C$7*Calculations!$C$85*INDEX('Monthly Data'!Q:Q,Calculations!$C$116+MOD(AB88,Calculations!$C$118))+(1-Control!$C$7*Calculations!$C$87)*INDEX('Monthly Data'!R:R,Calculations!$C$116+MOD(AB88,Calculations!$C$118))</f>
        <v>1.7831091590102856E-2</v>
      </c>
      <c r="ES88" s="86">
        <f ca="1">Control!$C$7*Calculations!$C$82*INDEX('Monthly Data'!N:N,Calculations!$C$116+MOD(AC88,Calculations!$C$118))+Control!$C$7*Calculations!$C$83*INDEX('Monthly Data'!O:O,Calculations!$C$116+MOD(AC88,Calculations!$C$118))+Control!$C$7*Calculations!$C$84*INDEX('Monthly Data'!P:P,Calculations!$C$116+MOD(AC88,Calculations!$C$118))+Control!$C$7*Calculations!$C$85*INDEX('Monthly Data'!Q:Q,Calculations!$C$116+MOD(AC88,Calculations!$C$118))+(1-Control!$C$7*Calculations!$C$87)*INDEX('Monthly Data'!R:R,Calculations!$C$116+MOD(AC88,Calculations!$C$118))</f>
        <v>1.0415351832335435E-2</v>
      </c>
      <c r="ET88" s="86">
        <f ca="1">Control!$C$7*Calculations!$C$82*INDEX('Monthly Data'!N:N,Calculations!$C$116+MOD(AD88,Calculations!$C$118))+Control!$C$7*Calculations!$C$83*INDEX('Monthly Data'!O:O,Calculations!$C$116+MOD(AD88,Calculations!$C$118))+Control!$C$7*Calculations!$C$84*INDEX('Monthly Data'!P:P,Calculations!$C$116+MOD(AD88,Calculations!$C$118))+Control!$C$7*Calculations!$C$85*INDEX('Monthly Data'!Q:Q,Calculations!$C$116+MOD(AD88,Calculations!$C$118))+(1-Control!$C$7*Calculations!$C$87)*INDEX('Monthly Data'!R:R,Calculations!$C$116+MOD(AD88,Calculations!$C$118))</f>
        <v>1.3891304280773396E-2</v>
      </c>
      <c r="EU88" s="86">
        <f ca="1">Control!$C$7*Calculations!$C$82*INDEX('Monthly Data'!N:N,Calculations!$C$116+MOD(AE88,Calculations!$C$118))+Control!$C$7*Calculations!$C$83*INDEX('Monthly Data'!O:O,Calculations!$C$116+MOD(AE88,Calculations!$C$118))+Control!$C$7*Calculations!$C$84*INDEX('Monthly Data'!P:P,Calculations!$C$116+MOD(AE88,Calculations!$C$118))+Control!$C$7*Calculations!$C$85*INDEX('Monthly Data'!Q:Q,Calculations!$C$116+MOD(AE88,Calculations!$C$118))+(1-Control!$C$7*Calculations!$C$87)*INDEX('Monthly Data'!R:R,Calculations!$C$116+MOD(AE88,Calculations!$C$118))</f>
        <v>1.0921298083007208E-2</v>
      </c>
      <c r="EV88" s="86">
        <f ca="1">Control!$C$7*Calculations!$C$82*INDEX('Monthly Data'!N:N,Calculations!$C$116+MOD(AF88,Calculations!$C$118))+Control!$C$7*Calculations!$C$83*INDEX('Monthly Data'!O:O,Calculations!$C$116+MOD(AF88,Calculations!$C$118))+Control!$C$7*Calculations!$C$84*INDEX('Monthly Data'!P:P,Calculations!$C$116+MOD(AF88,Calculations!$C$118))+Control!$C$7*Calculations!$C$85*INDEX('Monthly Data'!Q:Q,Calculations!$C$116+MOD(AF88,Calculations!$C$118))+(1-Control!$C$7*Calculations!$C$87)*INDEX('Monthly Data'!R:R,Calculations!$C$116+MOD(AF88,Calculations!$C$118))</f>
        <v>1.5115046179922851E-2</v>
      </c>
      <c r="EW88" s="86">
        <f ca="1">Control!$C$7*Calculations!$C$82*INDEX('Monthly Data'!N:N,Calculations!$C$116+MOD(AG88,Calculations!$C$118))+Control!$C$7*Calculations!$C$83*INDEX('Monthly Data'!O:O,Calculations!$C$116+MOD(AG88,Calculations!$C$118))+Control!$C$7*Calculations!$C$84*INDEX('Monthly Data'!P:P,Calculations!$C$116+MOD(AG88,Calculations!$C$118))+Control!$C$7*Calculations!$C$85*INDEX('Monthly Data'!Q:Q,Calculations!$C$116+MOD(AG88,Calculations!$C$118))+(1-Control!$C$7*Calculations!$C$87)*INDEX('Monthly Data'!R:R,Calculations!$C$116+MOD(AG88,Calculations!$C$118))</f>
        <v>1.3891304280773396E-2</v>
      </c>
      <c r="EX88" s="86">
        <f ca="1">Control!$C$7*Calculations!$C$82*INDEX('Monthly Data'!N:N,Calculations!$C$116+MOD(AH88,Calculations!$C$118))+Control!$C$7*Calculations!$C$83*INDEX('Monthly Data'!O:O,Calculations!$C$116+MOD(AH88,Calculations!$C$118))+Control!$C$7*Calculations!$C$84*INDEX('Monthly Data'!P:P,Calculations!$C$116+MOD(AH88,Calculations!$C$118))+Control!$C$7*Calculations!$C$85*INDEX('Monthly Data'!Q:Q,Calculations!$C$116+MOD(AH88,Calculations!$C$118))+(1-Control!$C$7*Calculations!$C$87)*INDEX('Monthly Data'!R:R,Calculations!$C$116+MOD(AH88,Calculations!$C$118))</f>
        <v>4.2795950888382334E-3</v>
      </c>
      <c r="EY88" s="86">
        <f ca="1">Control!$C$7*Calculations!$C$82*INDEX('Monthly Data'!N:N,Calculations!$C$116+MOD(AI88,Calculations!$C$118))+Control!$C$7*Calculations!$C$83*INDEX('Monthly Data'!O:O,Calculations!$C$116+MOD(AI88,Calculations!$C$118))+Control!$C$7*Calculations!$C$84*INDEX('Monthly Data'!P:P,Calculations!$C$116+MOD(AI88,Calculations!$C$118))+Control!$C$7*Calculations!$C$85*INDEX('Monthly Data'!Q:Q,Calculations!$C$116+MOD(AI88,Calculations!$C$118))+(1-Control!$C$7*Calculations!$C$87)*INDEX('Monthly Data'!R:R,Calculations!$C$116+MOD(AI88,Calculations!$C$118))</f>
        <v>1.2954540023127663E-2</v>
      </c>
      <c r="EZ88" s="86">
        <f ca="1">Control!$C$7*Calculations!$C$82*INDEX('Monthly Data'!N:N,Calculations!$C$116+MOD(AJ88,Calculations!$C$118))+Control!$C$7*Calculations!$C$83*INDEX('Monthly Data'!O:O,Calculations!$C$116+MOD(AJ88,Calculations!$C$118))+Control!$C$7*Calculations!$C$84*INDEX('Monthly Data'!P:P,Calculations!$C$116+MOD(AJ88,Calculations!$C$118))+Control!$C$7*Calculations!$C$85*INDEX('Monthly Data'!Q:Q,Calculations!$C$116+MOD(AJ88,Calculations!$C$118))+(1-Control!$C$7*Calculations!$C$87)*INDEX('Monthly Data'!R:R,Calculations!$C$116+MOD(AJ88,Calculations!$C$118))</f>
        <v>2.766281641786093E-2</v>
      </c>
      <c r="FA88" s="86">
        <f ca="1">Control!$C$7*Calculations!$C$82*INDEX('Monthly Data'!N:N,Calculations!$C$116+MOD(AK88,Calculations!$C$118))+Control!$C$7*Calculations!$C$83*INDEX('Monthly Data'!O:O,Calculations!$C$116+MOD(AK88,Calculations!$C$118))+Control!$C$7*Calculations!$C$84*INDEX('Monthly Data'!P:P,Calculations!$C$116+MOD(AK88,Calculations!$C$118))+Control!$C$7*Calculations!$C$85*INDEX('Monthly Data'!Q:Q,Calculations!$C$116+MOD(AK88,Calculations!$C$118))+(1-Control!$C$7*Calculations!$C$87)*INDEX('Monthly Data'!R:R,Calculations!$C$116+MOD(AK88,Calculations!$C$118))</f>
        <v>-9.8327855560634558E-3</v>
      </c>
      <c r="FB88" s="86">
        <f ca="1">Control!$C$7*Calculations!$C$82*INDEX('Monthly Data'!N:N,Calculations!$C$116+MOD(AL88,Calculations!$C$118))+Control!$C$7*Calculations!$C$83*INDEX('Monthly Data'!O:O,Calculations!$C$116+MOD(AL88,Calculations!$C$118))+Control!$C$7*Calculations!$C$84*INDEX('Monthly Data'!P:P,Calculations!$C$116+MOD(AL88,Calculations!$C$118))+Control!$C$7*Calculations!$C$85*INDEX('Monthly Data'!Q:Q,Calculations!$C$116+MOD(AL88,Calculations!$C$118))+(1-Control!$C$7*Calculations!$C$87)*INDEX('Monthly Data'!R:R,Calculations!$C$116+MOD(AL88,Calculations!$C$118))</f>
        <v>2.3307359621218403E-2</v>
      </c>
      <c r="FC88" s="86">
        <f ca="1">Control!$C$7*Calculations!$C$82*INDEX('Monthly Data'!N:N,Calculations!$C$116+MOD(AM88,Calculations!$C$118))+Control!$C$7*Calculations!$C$83*INDEX('Monthly Data'!O:O,Calculations!$C$116+MOD(AM88,Calculations!$C$118))+Control!$C$7*Calculations!$C$84*INDEX('Monthly Data'!P:P,Calculations!$C$116+MOD(AM88,Calculations!$C$118))+Control!$C$7*Calculations!$C$85*INDEX('Monthly Data'!Q:Q,Calculations!$C$116+MOD(AM88,Calculations!$C$118))+(1-Control!$C$7*Calculations!$C$87)*INDEX('Monthly Data'!R:R,Calculations!$C$116+MOD(AM88,Calculations!$C$118))</f>
        <v>1.7831091590102856E-2</v>
      </c>
      <c r="FD88" s="86">
        <f ca="1">Control!$C$7*Calculations!$C$82*INDEX('Monthly Data'!N:N,Calculations!$C$116+MOD(AN88,Calculations!$C$118))+Control!$C$7*Calculations!$C$83*INDEX('Monthly Data'!O:O,Calculations!$C$116+MOD(AN88,Calculations!$C$118))+Control!$C$7*Calculations!$C$84*INDEX('Monthly Data'!P:P,Calculations!$C$116+MOD(AN88,Calculations!$C$118))+Control!$C$7*Calculations!$C$85*INDEX('Monthly Data'!Q:Q,Calculations!$C$116+MOD(AN88,Calculations!$C$118))+(1-Control!$C$7*Calculations!$C$87)*INDEX('Monthly Data'!R:R,Calculations!$C$116+MOD(AN88,Calculations!$C$118))</f>
        <v>-1.5984879994281095E-2</v>
      </c>
      <c r="FE88" s="86">
        <f ca="1">Control!$C$7*Calculations!$C$82*INDEX('Monthly Data'!N:N,Calculations!$C$116+MOD(AO88,Calculations!$C$118))+Control!$C$7*Calculations!$C$83*INDEX('Monthly Data'!O:O,Calculations!$C$116+MOD(AO88,Calculations!$C$118))+Control!$C$7*Calculations!$C$84*INDEX('Monthly Data'!P:P,Calculations!$C$116+MOD(AO88,Calculations!$C$118))+Control!$C$7*Calculations!$C$85*INDEX('Monthly Data'!Q:Q,Calculations!$C$116+MOD(AO88,Calculations!$C$118))+(1-Control!$C$7*Calculations!$C$87)*INDEX('Monthly Data'!R:R,Calculations!$C$116+MOD(AO88,Calculations!$C$118))</f>
        <v>7.9764341593600071E-3</v>
      </c>
      <c r="FF88" s="86">
        <f ca="1">Control!$C$7*Calculations!$C$82*INDEX('Monthly Data'!N:N,Calculations!$C$116+MOD(AP88,Calculations!$C$118))+Control!$C$7*Calculations!$C$83*INDEX('Monthly Data'!O:O,Calculations!$C$116+MOD(AP88,Calculations!$C$118))+Control!$C$7*Calculations!$C$84*INDEX('Monthly Data'!P:P,Calculations!$C$116+MOD(AP88,Calculations!$C$118))+Control!$C$7*Calculations!$C$85*INDEX('Monthly Data'!Q:Q,Calculations!$C$116+MOD(AP88,Calculations!$C$118))+(1-Control!$C$7*Calculations!$C$87)*INDEX('Monthly Data'!R:R,Calculations!$C$116+MOD(AP88,Calculations!$C$118))</f>
        <v>-3.9863250714949353E-2</v>
      </c>
      <c r="FG88" s="86">
        <f ca="1">Control!$C$7*Calculations!$C$82*INDEX('Monthly Data'!N:N,Calculations!$C$116+MOD(AQ88,Calculations!$C$118))+Control!$C$7*Calculations!$C$83*INDEX('Monthly Data'!O:O,Calculations!$C$116+MOD(AQ88,Calculations!$C$118))+Control!$C$7*Calculations!$C$84*INDEX('Monthly Data'!P:P,Calculations!$C$116+MOD(AQ88,Calculations!$C$118))+Control!$C$7*Calculations!$C$85*INDEX('Monthly Data'!Q:Q,Calculations!$C$116+MOD(AQ88,Calculations!$C$118))+(1-Control!$C$7*Calculations!$C$87)*INDEX('Monthly Data'!R:R,Calculations!$C$116+MOD(AQ88,Calculations!$C$118))</f>
        <v>4.089189590407355E-3</v>
      </c>
      <c r="FH88" s="86">
        <f ca="1">Control!$C$7*Calculations!$C$82*INDEX('Monthly Data'!N:N,Calculations!$C$116+MOD(AR88,Calculations!$C$118))+Control!$C$7*Calculations!$C$83*INDEX('Monthly Data'!O:O,Calculations!$C$116+MOD(AR88,Calculations!$C$118))+Control!$C$7*Calculations!$C$84*INDEX('Monthly Data'!P:P,Calculations!$C$116+MOD(AR88,Calculations!$C$118))+Control!$C$7*Calculations!$C$85*INDEX('Monthly Data'!Q:Q,Calculations!$C$116+MOD(AR88,Calculations!$C$118))+(1-Control!$C$7*Calculations!$C$87)*INDEX('Monthly Data'!R:R,Calculations!$C$116+MOD(AR88,Calculations!$C$118))</f>
        <v>5.1279584938936244E-2</v>
      </c>
      <c r="FI88" s="86">
        <f ca="1">Control!$C$7*Calculations!$C$82*INDEX('Monthly Data'!N:N,Calculations!$C$116+MOD(AS88,Calculations!$C$118))+Control!$C$7*Calculations!$C$83*INDEX('Monthly Data'!O:O,Calculations!$C$116+MOD(AS88,Calculations!$C$118))+Control!$C$7*Calculations!$C$84*INDEX('Monthly Data'!P:P,Calculations!$C$116+MOD(AS88,Calculations!$C$118))+Control!$C$7*Calculations!$C$85*INDEX('Monthly Data'!Q:Q,Calculations!$C$116+MOD(AS88,Calculations!$C$118))+(1-Control!$C$7*Calculations!$C$87)*INDEX('Monthly Data'!R:R,Calculations!$C$116+MOD(AS88,Calculations!$C$118))</f>
        <v>-9.9526758408448549E-3</v>
      </c>
      <c r="FJ88" s="86">
        <f ca="1">Control!$C$7*Calculations!$C$82*INDEX('Monthly Data'!N:N,Calculations!$C$116+MOD(AT88,Calculations!$C$118))+Control!$C$7*Calculations!$C$83*INDEX('Monthly Data'!O:O,Calculations!$C$116+MOD(AT88,Calculations!$C$118))+Control!$C$7*Calculations!$C$84*INDEX('Monthly Data'!P:P,Calculations!$C$116+MOD(AT88,Calculations!$C$118))+Control!$C$7*Calculations!$C$85*INDEX('Monthly Data'!Q:Q,Calculations!$C$116+MOD(AT88,Calculations!$C$118))+(1-Control!$C$7*Calculations!$C$87)*INDEX('Monthly Data'!R:R,Calculations!$C$116+MOD(AT88,Calculations!$C$118))</f>
        <v>2.5790695379256122E-2</v>
      </c>
      <c r="FK88" s="86">
        <f ca="1">Control!$C$7*Calculations!$C$82*INDEX('Monthly Data'!N:N,Calculations!$C$116+MOD(AU88,Calculations!$C$118))+Control!$C$7*Calculations!$C$83*INDEX('Monthly Data'!O:O,Calculations!$C$116+MOD(AU88,Calculations!$C$118))+Control!$C$7*Calculations!$C$84*INDEX('Monthly Data'!P:P,Calculations!$C$116+MOD(AU88,Calculations!$C$118))+Control!$C$7*Calculations!$C$85*INDEX('Monthly Data'!Q:Q,Calculations!$C$116+MOD(AU88,Calculations!$C$118))+(1-Control!$C$7*Calculations!$C$87)*INDEX('Monthly Data'!R:R,Calculations!$C$116+MOD(AU88,Calculations!$C$118))</f>
        <v>-2.7490061308214487E-3</v>
      </c>
      <c r="FL88" s="86">
        <f ca="1">Control!$C$7*Calculations!$C$82*INDEX('Monthly Data'!N:N,Calculations!$C$116+MOD(AV88,Calculations!$C$118))+Control!$C$7*Calculations!$C$83*INDEX('Monthly Data'!O:O,Calculations!$C$116+MOD(AV88,Calculations!$C$118))+Control!$C$7*Calculations!$C$84*INDEX('Monthly Data'!P:P,Calculations!$C$116+MOD(AV88,Calculations!$C$118))+Control!$C$7*Calculations!$C$85*INDEX('Monthly Data'!Q:Q,Calculations!$C$116+MOD(AV88,Calculations!$C$118))+(1-Control!$C$7*Calculations!$C$87)*INDEX('Monthly Data'!R:R,Calculations!$C$116+MOD(AV88,Calculations!$C$118))</f>
        <v>3.0957942835585645E-2</v>
      </c>
      <c r="FM88" s="86">
        <f ca="1">Control!$C$7*Calculations!$C$82*INDEX('Monthly Data'!N:N,Calculations!$C$116+MOD(AW88,Calculations!$C$118))+Control!$C$7*Calculations!$C$83*INDEX('Monthly Data'!O:O,Calculations!$C$116+MOD(AW88,Calculations!$C$118))+Control!$C$7*Calculations!$C$84*INDEX('Monthly Data'!P:P,Calculations!$C$116+MOD(AW88,Calculations!$C$118))+Control!$C$7*Calculations!$C$85*INDEX('Monthly Data'!Q:Q,Calculations!$C$116+MOD(AW88,Calculations!$C$118))+(1-Control!$C$7*Calculations!$C$87)*INDEX('Monthly Data'!R:R,Calculations!$C$116+MOD(AW88,Calculations!$C$118))</f>
        <v>-2.5419860972892394E-2</v>
      </c>
      <c r="FN88" s="86">
        <f ca="1">Control!$C$7*Calculations!$C$82*INDEX('Monthly Data'!N:N,Calculations!$C$116+MOD(AX88,Calculations!$C$118))+Control!$C$7*Calculations!$C$83*INDEX('Monthly Data'!O:O,Calculations!$C$116+MOD(AX88,Calculations!$C$118))+Control!$C$7*Calculations!$C$84*INDEX('Monthly Data'!P:P,Calculations!$C$116+MOD(AX88,Calculations!$C$118))+Control!$C$7*Calculations!$C$85*INDEX('Monthly Data'!Q:Q,Calculations!$C$116+MOD(AX88,Calculations!$C$118))+(1-Control!$C$7*Calculations!$C$87)*INDEX('Monthly Data'!R:R,Calculations!$C$116+MOD(AX88,Calculations!$C$118))</f>
        <v>1.8665061640915637E-2</v>
      </c>
      <c r="FO88" s="86">
        <f ca="1">Control!$C$7*Calculations!$C$82*INDEX('Monthly Data'!N:N,Calculations!$C$116+MOD(AY88,Calculations!$C$118))+Control!$C$7*Calculations!$C$83*INDEX('Monthly Data'!O:O,Calculations!$C$116+MOD(AY88,Calculations!$C$118))+Control!$C$7*Calculations!$C$84*INDEX('Monthly Data'!P:P,Calculations!$C$116+MOD(AY88,Calculations!$C$118))+Control!$C$7*Calculations!$C$85*INDEX('Monthly Data'!Q:Q,Calculations!$C$116+MOD(AY88,Calculations!$C$118))+(1-Control!$C$7*Calculations!$C$87)*INDEX('Monthly Data'!R:R,Calculations!$C$116+MOD(AY88,Calculations!$C$118))</f>
        <v>7.857567536297622E-3</v>
      </c>
      <c r="FP88" s="86">
        <f ca="1">Control!$C$7*Calculations!$C$82*INDEX('Monthly Data'!N:N,Calculations!$C$116+MOD(AZ88,Calculations!$C$118))+Control!$C$7*Calculations!$C$83*INDEX('Monthly Data'!O:O,Calculations!$C$116+MOD(AZ88,Calculations!$C$118))+Control!$C$7*Calculations!$C$84*INDEX('Monthly Data'!P:P,Calculations!$C$116+MOD(AZ88,Calculations!$C$118))+Control!$C$7*Calculations!$C$85*INDEX('Monthly Data'!Q:Q,Calculations!$C$116+MOD(AZ88,Calculations!$C$118))+(1-Control!$C$7*Calculations!$C$87)*INDEX('Monthly Data'!R:R,Calculations!$C$116+MOD(AZ88,Calculations!$C$118))</f>
        <v>6.4539397490030407E-3</v>
      </c>
      <c r="FQ88" s="86">
        <f ca="1">Control!$C$7*Calculations!$C$82*INDEX('Monthly Data'!N:N,Calculations!$C$116+MOD(BA88,Calculations!$C$118))+Control!$C$7*Calculations!$C$83*INDEX('Monthly Data'!O:O,Calculations!$C$116+MOD(BA88,Calculations!$C$118))+Control!$C$7*Calculations!$C$84*INDEX('Monthly Data'!P:P,Calculations!$C$116+MOD(BA88,Calculations!$C$118))+Control!$C$7*Calculations!$C$85*INDEX('Monthly Data'!Q:Q,Calculations!$C$116+MOD(BA88,Calculations!$C$118))+(1-Control!$C$7*Calculations!$C$87)*INDEX('Monthly Data'!R:R,Calculations!$C$116+MOD(BA88,Calculations!$C$118))</f>
        <v>3.8809817903524786E-2</v>
      </c>
      <c r="FR88" s="86">
        <f ca="1">Control!$C$7*Calculations!$C$82*INDEX('Monthly Data'!N:N,Calculations!$C$116+MOD(BB88,Calculations!$C$118))+Control!$C$7*Calculations!$C$83*INDEX('Monthly Data'!O:O,Calculations!$C$116+MOD(BB88,Calculations!$C$118))+Control!$C$7*Calculations!$C$84*INDEX('Monthly Data'!P:P,Calculations!$C$116+MOD(BB88,Calculations!$C$118))+Control!$C$7*Calculations!$C$85*INDEX('Monthly Data'!Q:Q,Calculations!$C$116+MOD(BB88,Calculations!$C$118))+(1-Control!$C$7*Calculations!$C$87)*INDEX('Monthly Data'!R:R,Calculations!$C$116+MOD(BB88,Calculations!$C$118))</f>
        <v>3.4808428836917149E-3</v>
      </c>
      <c r="FS88" s="86">
        <f ca="1">Control!$C$7*Calculations!$C$82*INDEX('Monthly Data'!N:N,Calculations!$C$116+MOD(BC88,Calculations!$C$118))+Control!$C$7*Calculations!$C$83*INDEX('Monthly Data'!O:O,Calculations!$C$116+MOD(BC88,Calculations!$C$118))+Control!$C$7*Calculations!$C$84*INDEX('Monthly Data'!P:P,Calculations!$C$116+MOD(BC88,Calculations!$C$118))+Control!$C$7*Calculations!$C$85*INDEX('Monthly Data'!Q:Q,Calculations!$C$116+MOD(BC88,Calculations!$C$118))+(1-Control!$C$7*Calculations!$C$87)*INDEX('Monthly Data'!R:R,Calculations!$C$116+MOD(BC88,Calculations!$C$118))</f>
        <v>9.9793409618087695E-3</v>
      </c>
      <c r="FT88" s="86">
        <f ca="1">Control!$C$7*Calculations!$C$82*INDEX('Monthly Data'!N:N,Calculations!$C$116+MOD(BD88,Calculations!$C$118))+Control!$C$7*Calculations!$C$83*INDEX('Monthly Data'!O:O,Calculations!$C$116+MOD(BD88,Calculations!$C$118))+Control!$C$7*Calculations!$C$84*INDEX('Monthly Data'!P:P,Calculations!$C$116+MOD(BD88,Calculations!$C$118))+Control!$C$7*Calculations!$C$85*INDEX('Monthly Data'!Q:Q,Calculations!$C$116+MOD(BD88,Calculations!$C$118))+(1-Control!$C$7*Calculations!$C$87)*INDEX('Monthly Data'!R:R,Calculations!$C$116+MOD(BD88,Calculations!$C$118))</f>
        <v>2.2757992058453024E-3</v>
      </c>
      <c r="FU88" s="86">
        <f ca="1">Control!$C$7*Calculations!$C$82*INDEX('Monthly Data'!N:N,Calculations!$C$116+MOD(BE88,Calculations!$C$118))+Control!$C$7*Calculations!$C$83*INDEX('Monthly Data'!O:O,Calculations!$C$116+MOD(BE88,Calculations!$C$118))+Control!$C$7*Calculations!$C$84*INDEX('Monthly Data'!P:P,Calculations!$C$116+MOD(BE88,Calculations!$C$118))+Control!$C$7*Calculations!$C$85*INDEX('Monthly Data'!Q:Q,Calculations!$C$116+MOD(BE88,Calculations!$C$118))+(1-Control!$C$7*Calculations!$C$87)*INDEX('Monthly Data'!R:R,Calculations!$C$116+MOD(BE88,Calculations!$C$118))</f>
        <v>-1.5984879994281095E-2</v>
      </c>
      <c r="FV88" s="86">
        <f ca="1">Control!$C$7*Calculations!$C$82*INDEX('Monthly Data'!N:N,Calculations!$C$116+MOD(BF88,Calculations!$C$118))+Control!$C$7*Calculations!$C$83*INDEX('Monthly Data'!O:O,Calculations!$C$116+MOD(BF88,Calculations!$C$118))+Control!$C$7*Calculations!$C$84*INDEX('Monthly Data'!P:P,Calculations!$C$116+MOD(BF88,Calculations!$C$118))+Control!$C$7*Calculations!$C$85*INDEX('Monthly Data'!Q:Q,Calculations!$C$116+MOD(BF88,Calculations!$C$118))+(1-Control!$C$7*Calculations!$C$87)*INDEX('Monthly Data'!R:R,Calculations!$C$116+MOD(BF88,Calculations!$C$118))</f>
        <v>1.1786765492207996E-2</v>
      </c>
      <c r="FW88" s="86">
        <f ca="1">Control!$C$7*Calculations!$C$82*INDEX('Monthly Data'!N:N,Calculations!$C$116+MOD(BG88,Calculations!$C$118))+Control!$C$7*Calculations!$C$83*INDEX('Monthly Data'!O:O,Calculations!$C$116+MOD(BG88,Calculations!$C$118))+Control!$C$7*Calculations!$C$84*INDEX('Monthly Data'!P:P,Calculations!$C$116+MOD(BG88,Calculations!$C$118))+Control!$C$7*Calculations!$C$85*INDEX('Monthly Data'!Q:Q,Calculations!$C$116+MOD(BG88,Calculations!$C$118))+(1-Control!$C$7*Calculations!$C$87)*INDEX('Monthly Data'!R:R,Calculations!$C$116+MOD(BG88,Calculations!$C$118))</f>
        <v>5.3309355465453899E-3</v>
      </c>
      <c r="FX88" s="86">
        <f ca="1">Control!$C$7*Calculations!$C$82*INDEX('Monthly Data'!N:N,Calculations!$C$116+MOD(BH88,Calculations!$C$118))+Control!$C$7*Calculations!$C$83*INDEX('Monthly Data'!O:O,Calculations!$C$116+MOD(BH88,Calculations!$C$118))+Control!$C$7*Calculations!$C$84*INDEX('Monthly Data'!P:P,Calculations!$C$116+MOD(BH88,Calculations!$C$118))+Control!$C$7*Calculations!$C$85*INDEX('Monthly Data'!Q:Q,Calculations!$C$116+MOD(BH88,Calculations!$C$118))+(1-Control!$C$7*Calculations!$C$87)*INDEX('Monthly Data'!R:R,Calculations!$C$116+MOD(BH88,Calculations!$C$118))</f>
        <v>3.7118215575026904E-2</v>
      </c>
      <c r="FY88" s="86">
        <f ca="1">Control!$C$7*Calculations!$C$82*INDEX('Monthly Data'!N:N,Calculations!$C$116+MOD(BI88,Calculations!$C$118))+Control!$C$7*Calculations!$C$83*INDEX('Monthly Data'!O:O,Calculations!$C$116+MOD(BI88,Calculations!$C$118))+Control!$C$7*Calculations!$C$84*INDEX('Monthly Data'!P:P,Calculations!$C$116+MOD(BI88,Calculations!$C$118))+Control!$C$7*Calculations!$C$85*INDEX('Monthly Data'!Q:Q,Calculations!$C$116+MOD(BI88,Calculations!$C$118))+(1-Control!$C$7*Calculations!$C$87)*INDEX('Monthly Data'!R:R,Calculations!$C$116+MOD(BI88,Calculations!$C$118))</f>
        <v>1.0921298083007208E-2</v>
      </c>
      <c r="FZ88" s="86">
        <f ca="1">Control!$C$7*Calculations!$C$82*INDEX('Monthly Data'!N:N,Calculations!$C$116+MOD(BJ88,Calculations!$C$118))+Control!$C$7*Calculations!$C$83*INDEX('Monthly Data'!O:O,Calculations!$C$116+MOD(BJ88,Calculations!$C$118))+Control!$C$7*Calculations!$C$84*INDEX('Monthly Data'!P:P,Calculations!$C$116+MOD(BJ88,Calculations!$C$118))+Control!$C$7*Calculations!$C$85*INDEX('Monthly Data'!Q:Q,Calculations!$C$116+MOD(BJ88,Calculations!$C$118))+(1-Control!$C$7*Calculations!$C$87)*INDEX('Monthly Data'!R:R,Calculations!$C$116+MOD(BJ88,Calculations!$C$118))</f>
        <v>6.2631896128884862E-3</v>
      </c>
      <c r="GA88" s="86">
        <f ca="1">Control!$C$7*Calculations!$C$82*INDEX('Monthly Data'!N:N,Calculations!$C$116+MOD(BK88,Calculations!$C$118))+Control!$C$7*Calculations!$C$83*INDEX('Monthly Data'!O:O,Calculations!$C$116+MOD(BK88,Calculations!$C$118))+Control!$C$7*Calculations!$C$84*INDEX('Monthly Data'!P:P,Calculations!$C$116+MOD(BK88,Calculations!$C$118))+Control!$C$7*Calculations!$C$85*INDEX('Monthly Data'!Q:Q,Calculations!$C$116+MOD(BK88,Calculations!$C$118))+(1-Control!$C$7*Calculations!$C$87)*INDEX('Monthly Data'!R:R,Calculations!$C$116+MOD(BK88,Calculations!$C$118))</f>
        <v>2.4470405846852006E-3</v>
      </c>
      <c r="GB88" s="86">
        <f ca="1">Control!$C$7*Calculations!$C$82*INDEX('Monthly Data'!N:N,Calculations!$C$116+MOD(BL88,Calculations!$C$118))+Control!$C$7*Calculations!$C$83*INDEX('Monthly Data'!O:O,Calculations!$C$116+MOD(BL88,Calculations!$C$118))+Control!$C$7*Calculations!$C$84*INDEX('Monthly Data'!P:P,Calculations!$C$116+MOD(BL88,Calculations!$C$118))+Control!$C$7*Calculations!$C$85*INDEX('Monthly Data'!Q:Q,Calculations!$C$116+MOD(BL88,Calculations!$C$118))+(1-Control!$C$7*Calculations!$C$87)*INDEX('Monthly Data'!R:R,Calculations!$C$116+MOD(BL88,Calculations!$C$118))</f>
        <v>2.4470405846852006E-3</v>
      </c>
      <c r="GC88" s="86">
        <f ca="1">Control!$C$7*Calculations!$C$82*INDEX('Monthly Data'!N:N,Calculations!$C$116+MOD(BM88,Calculations!$C$118))+Control!$C$7*Calculations!$C$83*INDEX('Monthly Data'!O:O,Calculations!$C$116+MOD(BM88,Calculations!$C$118))+Control!$C$7*Calculations!$C$84*INDEX('Monthly Data'!P:P,Calculations!$C$116+MOD(BM88,Calculations!$C$118))+Control!$C$7*Calculations!$C$85*INDEX('Monthly Data'!Q:Q,Calculations!$C$116+MOD(BM88,Calculations!$C$118))+(1-Control!$C$7*Calculations!$C$87)*INDEX('Monthly Data'!R:R,Calculations!$C$116+MOD(BM88,Calculations!$C$118))</f>
        <v>1.7361594973213587E-2</v>
      </c>
      <c r="GD88" s="86">
        <f ca="1">Control!$C$7*Calculations!$C$82*INDEX('Monthly Data'!N:N,Calculations!$C$116+MOD(BN88,Calculations!$C$118))+Control!$C$7*Calculations!$C$83*INDEX('Monthly Data'!O:O,Calculations!$C$116+MOD(BN88,Calculations!$C$118))+Control!$C$7*Calculations!$C$84*INDEX('Monthly Data'!P:P,Calculations!$C$116+MOD(BN88,Calculations!$C$118))+Control!$C$7*Calculations!$C$85*INDEX('Monthly Data'!Q:Q,Calculations!$C$116+MOD(BN88,Calculations!$C$118))+(1-Control!$C$7*Calculations!$C$87)*INDEX('Monthly Data'!R:R,Calculations!$C$116+MOD(BN88,Calculations!$C$118))</f>
        <v>9.9787204839310462E-3</v>
      </c>
      <c r="GE88" s="86">
        <f ca="1">Control!$C$7*Calculations!$C$82*INDEX('Monthly Data'!N:N,Calculations!$C$116+MOD(BO88,Calculations!$C$118))+Control!$C$7*Calculations!$C$83*INDEX('Monthly Data'!O:O,Calculations!$C$116+MOD(BO88,Calculations!$C$118))+Control!$C$7*Calculations!$C$84*INDEX('Monthly Data'!P:P,Calculations!$C$116+MOD(BO88,Calculations!$C$118))+Control!$C$7*Calculations!$C$85*INDEX('Monthly Data'!Q:Q,Calculations!$C$116+MOD(BO88,Calculations!$C$118))+(1-Control!$C$7*Calculations!$C$87)*INDEX('Monthly Data'!R:R,Calculations!$C$116+MOD(BO88,Calculations!$C$118))</f>
        <v>-2.072517756005474E-2</v>
      </c>
      <c r="GF88" s="86">
        <f ca="1">Control!$C$7*Calculations!$C$82*INDEX('Monthly Data'!N:N,Calculations!$C$116+MOD(BP88,Calculations!$C$118))+Control!$C$7*Calculations!$C$83*INDEX('Monthly Data'!O:O,Calculations!$C$116+MOD(BP88,Calculations!$C$118))+Control!$C$7*Calculations!$C$84*INDEX('Monthly Data'!P:P,Calculations!$C$116+MOD(BP88,Calculations!$C$118))+Control!$C$7*Calculations!$C$85*INDEX('Monthly Data'!Q:Q,Calculations!$C$116+MOD(BP88,Calculations!$C$118))+(1-Control!$C$7*Calculations!$C$87)*INDEX('Monthly Data'!R:R,Calculations!$C$116+MOD(BP88,Calculations!$C$118))</f>
        <v>-3.8554137824290124E-2</v>
      </c>
      <c r="GG88" s="86">
        <f ca="1">Control!$C$7*Calculations!$C$82*INDEX('Monthly Data'!N:N,Calculations!$C$116+MOD(BQ88,Calculations!$C$118))+Control!$C$7*Calculations!$C$83*INDEX('Monthly Data'!O:O,Calculations!$C$116+MOD(BQ88,Calculations!$C$118))+Control!$C$7*Calculations!$C$84*INDEX('Monthly Data'!P:P,Calculations!$C$116+MOD(BQ88,Calculations!$C$118))+Control!$C$7*Calculations!$C$85*INDEX('Monthly Data'!Q:Q,Calculations!$C$116+MOD(BQ88,Calculations!$C$118))+(1-Control!$C$7*Calculations!$C$87)*INDEX('Monthly Data'!R:R,Calculations!$C$116+MOD(BQ88,Calculations!$C$118))</f>
        <v>2.5790695379256122E-2</v>
      </c>
      <c r="GH88" s="86">
        <f ca="1">Control!$C$7*Calculations!$C$82*INDEX('Monthly Data'!N:N,Calculations!$C$116+MOD(BR88,Calculations!$C$118))+Control!$C$7*Calculations!$C$83*INDEX('Monthly Data'!O:O,Calculations!$C$116+MOD(BR88,Calculations!$C$118))+Control!$C$7*Calculations!$C$84*INDEX('Monthly Data'!P:P,Calculations!$C$116+MOD(BR88,Calculations!$C$118))+Control!$C$7*Calculations!$C$85*INDEX('Monthly Data'!Q:Q,Calculations!$C$116+MOD(BR88,Calculations!$C$118))+(1-Control!$C$7*Calculations!$C$87)*INDEX('Monthly Data'!R:R,Calculations!$C$116+MOD(BR88,Calculations!$C$118))</f>
        <v>2.3307359621218403E-2</v>
      </c>
      <c r="GI88" s="86">
        <f ca="1">Control!$C$7*Calculations!$C$82*INDEX('Monthly Data'!N:N,Calculations!$C$116+MOD(BS88,Calculations!$C$118))+Control!$C$7*Calculations!$C$83*INDEX('Monthly Data'!O:O,Calculations!$C$116+MOD(BS88,Calculations!$C$118))+Control!$C$7*Calculations!$C$84*INDEX('Monthly Data'!P:P,Calculations!$C$116+MOD(BS88,Calculations!$C$118))+Control!$C$7*Calculations!$C$85*INDEX('Monthly Data'!Q:Q,Calculations!$C$116+MOD(BS88,Calculations!$C$118))+(1-Control!$C$7*Calculations!$C$87)*INDEX('Monthly Data'!R:R,Calculations!$C$116+MOD(BS88,Calculations!$C$118))</f>
        <v>3.7118215575026904E-2</v>
      </c>
      <c r="GJ88" s="86">
        <f ca="1">Control!$C$7*Calculations!$C$82*INDEX('Monthly Data'!N:N,Calculations!$C$116+MOD(BT88,Calculations!$C$118))+Control!$C$7*Calculations!$C$83*INDEX('Monthly Data'!O:O,Calculations!$C$116+MOD(BT88,Calculations!$C$118))+Control!$C$7*Calculations!$C$84*INDEX('Monthly Data'!P:P,Calculations!$C$116+MOD(BT88,Calculations!$C$118))+Control!$C$7*Calculations!$C$85*INDEX('Monthly Data'!Q:Q,Calculations!$C$116+MOD(BT88,Calculations!$C$118))+(1-Control!$C$7*Calculations!$C$87)*INDEX('Monthly Data'!R:R,Calculations!$C$116+MOD(BT88,Calculations!$C$118))</f>
        <v>-4.0413381192162513E-2</v>
      </c>
      <c r="GK88" s="86">
        <f ca="1">Control!$C$7*Calculations!$C$82*INDEX('Monthly Data'!N:N,Calculations!$C$116+MOD(BU88,Calculations!$C$118))+Control!$C$7*Calculations!$C$83*INDEX('Monthly Data'!O:O,Calculations!$C$116+MOD(BU88,Calculations!$C$118))+Control!$C$7*Calculations!$C$84*INDEX('Monthly Data'!P:P,Calculations!$C$116+MOD(BU88,Calculations!$C$118))+Control!$C$7*Calculations!$C$85*INDEX('Monthly Data'!Q:Q,Calculations!$C$116+MOD(BU88,Calculations!$C$118))+(1-Control!$C$7*Calculations!$C$87)*INDEX('Monthly Data'!R:R,Calculations!$C$116+MOD(BU88,Calculations!$C$118))</f>
        <v>-7.5539743260223157E-3</v>
      </c>
      <c r="GL88" s="86">
        <f ca="1">Control!$C$7*Calculations!$C$82*INDEX('Monthly Data'!N:N,Calculations!$C$116+MOD(BV88,Calculations!$C$118))+Control!$C$7*Calculations!$C$83*INDEX('Monthly Data'!O:O,Calculations!$C$116+MOD(BV88,Calculations!$C$118))+Control!$C$7*Calculations!$C$84*INDEX('Monthly Data'!P:P,Calculations!$C$116+MOD(BV88,Calculations!$C$118))+Control!$C$7*Calculations!$C$85*INDEX('Monthly Data'!Q:Q,Calculations!$C$116+MOD(BV88,Calculations!$C$118))+(1-Control!$C$7*Calculations!$C$87)*INDEX('Monthly Data'!R:R,Calculations!$C$116+MOD(BV88,Calculations!$C$118))</f>
        <v>-7.5539743260223157E-3</v>
      </c>
      <c r="GM88" s="86">
        <f ca="1">Control!$C$7*Calculations!$C$82*INDEX('Monthly Data'!N:N,Calculations!$C$116+MOD(BW88,Calculations!$C$118))+Control!$C$7*Calculations!$C$83*INDEX('Monthly Data'!O:O,Calculations!$C$116+MOD(BW88,Calculations!$C$118))+Control!$C$7*Calculations!$C$84*INDEX('Monthly Data'!P:P,Calculations!$C$116+MOD(BW88,Calculations!$C$118))+Control!$C$7*Calculations!$C$85*INDEX('Monthly Data'!Q:Q,Calculations!$C$116+MOD(BW88,Calculations!$C$118))+(1-Control!$C$7*Calculations!$C$87)*INDEX('Monthly Data'!R:R,Calculations!$C$116+MOD(BW88,Calculations!$C$118))</f>
        <v>2.0524935548016137E-2</v>
      </c>
      <c r="GN88" s="86">
        <f ca="1">Control!$C$7*Calculations!$C$82*INDEX('Monthly Data'!N:N,Calculations!$C$116+MOD(BX88,Calculations!$C$118))+Control!$C$7*Calculations!$C$83*INDEX('Monthly Data'!O:O,Calculations!$C$116+MOD(BX88,Calculations!$C$118))+Control!$C$7*Calculations!$C$84*INDEX('Monthly Data'!P:P,Calculations!$C$116+MOD(BX88,Calculations!$C$118))+Control!$C$7*Calculations!$C$85*INDEX('Monthly Data'!Q:Q,Calculations!$C$116+MOD(BX88,Calculations!$C$118))+(1-Control!$C$7*Calculations!$C$87)*INDEX('Monthly Data'!R:R,Calculations!$C$116+MOD(BX88,Calculations!$C$118))</f>
        <v>1.1704119272391494E-2</v>
      </c>
      <c r="GO88" s="86">
        <f ca="1">Control!$C$7*Calculations!$C$82*INDEX('Monthly Data'!N:N,Calculations!$C$116+MOD(BY88,Calculations!$C$118))+Control!$C$7*Calculations!$C$83*INDEX('Monthly Data'!O:O,Calculations!$C$116+MOD(BY88,Calculations!$C$118))+Control!$C$7*Calculations!$C$84*INDEX('Monthly Data'!P:P,Calculations!$C$116+MOD(BY88,Calculations!$C$118))+Control!$C$7*Calculations!$C$85*INDEX('Monthly Data'!Q:Q,Calculations!$C$116+MOD(BY88,Calculations!$C$118))+(1-Control!$C$7*Calculations!$C$87)*INDEX('Monthly Data'!R:R,Calculations!$C$116+MOD(BY88,Calculations!$C$118))</f>
        <v>-9.9526758408448549E-3</v>
      </c>
      <c r="GP88" s="86">
        <f ca="1">Control!$C$7*Calculations!$C$82*INDEX('Monthly Data'!N:N,Calculations!$C$116+MOD(BZ88,Calculations!$C$118))+Control!$C$7*Calculations!$C$83*INDEX('Monthly Data'!O:O,Calculations!$C$116+MOD(BZ88,Calculations!$C$118))+Control!$C$7*Calculations!$C$84*INDEX('Monthly Data'!P:P,Calculations!$C$116+MOD(BZ88,Calculations!$C$118))+Control!$C$7*Calculations!$C$85*INDEX('Monthly Data'!Q:Q,Calculations!$C$116+MOD(BZ88,Calculations!$C$118))+(1-Control!$C$7*Calculations!$C$87)*INDEX('Monthly Data'!R:R,Calculations!$C$116+MOD(BZ88,Calculations!$C$118))</f>
        <v>4.5132804118240749E-2</v>
      </c>
      <c r="GQ88" s="86">
        <f ca="1">Control!$C$7*Calculations!$C$82*INDEX('Monthly Data'!N:N,Calculations!$C$116+MOD(CA88,Calculations!$C$118))+Control!$C$7*Calculations!$C$83*INDEX('Monthly Data'!O:O,Calculations!$C$116+MOD(CA88,Calculations!$C$118))+Control!$C$7*Calculations!$C$84*INDEX('Monthly Data'!P:P,Calculations!$C$116+MOD(CA88,Calculations!$C$118))+Control!$C$7*Calculations!$C$85*INDEX('Monthly Data'!Q:Q,Calculations!$C$116+MOD(CA88,Calculations!$C$118))+(1-Control!$C$7*Calculations!$C$87)*INDEX('Monthly Data'!R:R,Calculations!$C$116+MOD(CA88,Calculations!$C$118))</f>
        <v>9.9787204839310462E-3</v>
      </c>
      <c r="GR88" s="86">
        <f ca="1">Control!$C$7*Calculations!$C$82*INDEX('Monthly Data'!N:N,Calculations!$C$116+MOD(CB88,Calculations!$C$118))+Control!$C$7*Calculations!$C$83*INDEX('Monthly Data'!O:O,Calculations!$C$116+MOD(CB88,Calculations!$C$118))+Control!$C$7*Calculations!$C$84*INDEX('Monthly Data'!P:P,Calculations!$C$116+MOD(CB88,Calculations!$C$118))+Control!$C$7*Calculations!$C$85*INDEX('Monthly Data'!Q:Q,Calculations!$C$116+MOD(CB88,Calculations!$C$118))+(1-Control!$C$7*Calculations!$C$87)*INDEX('Monthly Data'!R:R,Calculations!$C$116+MOD(CB88,Calculations!$C$118))</f>
        <v>1.9073822767906517E-2</v>
      </c>
      <c r="GS88" s="86">
        <f ca="1">Control!$C$7*Calculations!$C$82*INDEX('Monthly Data'!N:N,Calculations!$C$116+MOD(CC88,Calculations!$C$118))+Control!$C$7*Calculations!$C$83*INDEX('Monthly Data'!O:O,Calculations!$C$116+MOD(CC88,Calculations!$C$118))+Control!$C$7*Calculations!$C$84*INDEX('Monthly Data'!P:P,Calculations!$C$116+MOD(CC88,Calculations!$C$118))+Control!$C$7*Calculations!$C$85*INDEX('Monthly Data'!Q:Q,Calculations!$C$116+MOD(CC88,Calculations!$C$118))+(1-Control!$C$7*Calculations!$C$87)*INDEX('Monthly Data'!R:R,Calculations!$C$116+MOD(CC88,Calculations!$C$118))</f>
        <v>4.4327772793586687E-3</v>
      </c>
      <c r="GT88" s="86">
        <f ca="1">Control!$C$7*Calculations!$C$82*INDEX('Monthly Data'!N:N,Calculations!$C$116+MOD(CD88,Calculations!$C$118))+Control!$C$7*Calculations!$C$83*INDEX('Monthly Data'!O:O,Calculations!$C$116+MOD(CD88,Calculations!$C$118))+Control!$C$7*Calculations!$C$84*INDEX('Monthly Data'!P:P,Calculations!$C$116+MOD(CD88,Calculations!$C$118))+Control!$C$7*Calculations!$C$85*INDEX('Monthly Data'!Q:Q,Calculations!$C$116+MOD(CD88,Calculations!$C$118))+(1-Control!$C$7*Calculations!$C$87)*INDEX('Monthly Data'!R:R,Calculations!$C$116+MOD(CD88,Calculations!$C$118))</f>
        <v>4.4327772793586687E-3</v>
      </c>
      <c r="GU88" s="86">
        <f ca="1">Control!$C$7*Calculations!$C$82*INDEX('Monthly Data'!N:N,Calculations!$C$116+MOD(CE88,Calculations!$C$118))+Control!$C$7*Calculations!$C$83*INDEX('Monthly Data'!O:O,Calculations!$C$116+MOD(CE88,Calculations!$C$118))+Control!$C$7*Calculations!$C$84*INDEX('Monthly Data'!P:P,Calculations!$C$116+MOD(CE88,Calculations!$C$118))+Control!$C$7*Calculations!$C$85*INDEX('Monthly Data'!Q:Q,Calculations!$C$116+MOD(CE88,Calculations!$C$118))+(1-Control!$C$7*Calculations!$C$87)*INDEX('Monthly Data'!R:R,Calculations!$C$116+MOD(CE88,Calculations!$C$118))</f>
        <v>1.046389543479892E-2</v>
      </c>
      <c r="GV88" s="86">
        <f ca="1">Control!$C$7*Calculations!$C$82*INDEX('Monthly Data'!N:N,Calculations!$C$116+MOD(CF88,Calculations!$C$118))+Control!$C$7*Calculations!$C$83*INDEX('Monthly Data'!O:O,Calculations!$C$116+MOD(CF88,Calculations!$C$118))+Control!$C$7*Calculations!$C$84*INDEX('Monthly Data'!P:P,Calculations!$C$116+MOD(CF88,Calculations!$C$118))+Control!$C$7*Calculations!$C$85*INDEX('Monthly Data'!Q:Q,Calculations!$C$116+MOD(CF88,Calculations!$C$118))+(1-Control!$C$7*Calculations!$C$87)*INDEX('Monthly Data'!R:R,Calculations!$C$116+MOD(CF88,Calculations!$C$118))</f>
        <v>-1.8530040247387896E-2</v>
      </c>
      <c r="GW88" s="86">
        <f ca="1">Control!$C$7*Calculations!$C$82*INDEX('Monthly Data'!N:N,Calculations!$C$116+MOD(CG88,Calculations!$C$118))+Control!$C$7*Calculations!$C$83*INDEX('Monthly Data'!O:O,Calculations!$C$116+MOD(CG88,Calculations!$C$118))+Control!$C$7*Calculations!$C$84*INDEX('Monthly Data'!P:P,Calculations!$C$116+MOD(CG88,Calculations!$C$118))+Control!$C$7*Calculations!$C$85*INDEX('Monthly Data'!Q:Q,Calculations!$C$116+MOD(CG88,Calculations!$C$118))+(1-Control!$C$7*Calculations!$C$87)*INDEX('Monthly Data'!R:R,Calculations!$C$116+MOD(CG88,Calculations!$C$118))</f>
        <v>6.6954569943530936E-3</v>
      </c>
      <c r="GX88" s="86">
        <f ca="1">Control!$C$7*Calculations!$C$82*INDEX('Monthly Data'!N:N,Calculations!$C$116+MOD(CH88,Calculations!$C$118))+Control!$C$7*Calculations!$C$83*INDEX('Monthly Data'!O:O,Calculations!$C$116+MOD(CH88,Calculations!$C$118))+Control!$C$7*Calculations!$C$84*INDEX('Monthly Data'!P:P,Calculations!$C$116+MOD(CH88,Calculations!$C$118))+Control!$C$7*Calculations!$C$85*INDEX('Monthly Data'!Q:Q,Calculations!$C$116+MOD(CH88,Calculations!$C$118))+(1-Control!$C$7*Calculations!$C$87)*INDEX('Monthly Data'!R:R,Calculations!$C$116+MOD(CH88,Calculations!$C$118))</f>
        <v>1.7472933988537529E-2</v>
      </c>
      <c r="GY88" s="86">
        <f ca="1">Control!$C$7*Calculations!$C$82*INDEX('Monthly Data'!N:N,Calculations!$C$116+MOD(CI88,Calculations!$C$118))+Control!$C$7*Calculations!$C$83*INDEX('Monthly Data'!O:O,Calculations!$C$116+MOD(CI88,Calculations!$C$118))+Control!$C$7*Calculations!$C$84*INDEX('Monthly Data'!P:P,Calculations!$C$116+MOD(CI88,Calculations!$C$118))+Control!$C$7*Calculations!$C$85*INDEX('Monthly Data'!Q:Q,Calculations!$C$116+MOD(CI88,Calculations!$C$118))+(1-Control!$C$7*Calculations!$C$87)*INDEX('Monthly Data'!R:R,Calculations!$C$116+MOD(CI88,Calculations!$C$118))</f>
        <v>3.1011313347584085E-2</v>
      </c>
      <c r="GZ88" s="86">
        <f ca="1">Control!$C$7*Calculations!$C$82*INDEX('Monthly Data'!N:N,Calculations!$C$116+MOD(CJ88,Calculations!$C$118))+Control!$C$7*Calculations!$C$83*INDEX('Monthly Data'!O:O,Calculations!$C$116+MOD(CJ88,Calculations!$C$118))+Control!$C$7*Calculations!$C$84*INDEX('Monthly Data'!P:P,Calculations!$C$116+MOD(CJ88,Calculations!$C$118))+Control!$C$7*Calculations!$C$85*INDEX('Monthly Data'!Q:Q,Calculations!$C$116+MOD(CJ88,Calculations!$C$118))+(1-Control!$C$7*Calculations!$C$87)*INDEX('Monthly Data'!R:R,Calculations!$C$116+MOD(CJ88,Calculations!$C$118))</f>
        <v>2.4722579420195831E-2</v>
      </c>
      <c r="HA88" s="86">
        <f ca="1">Control!$C$7*Calculations!$C$82*INDEX('Monthly Data'!N:N,Calculations!$C$116+MOD(CK88,Calculations!$C$118))+Control!$C$7*Calculations!$C$83*INDEX('Monthly Data'!O:O,Calculations!$C$116+MOD(CK88,Calculations!$C$118))+Control!$C$7*Calculations!$C$84*INDEX('Monthly Data'!P:P,Calculations!$C$116+MOD(CK88,Calculations!$C$118))+Control!$C$7*Calculations!$C$85*INDEX('Monthly Data'!Q:Q,Calculations!$C$116+MOD(CK88,Calculations!$C$118))+(1-Control!$C$7*Calculations!$C$87)*INDEX('Monthly Data'!R:R,Calculations!$C$116+MOD(CK88,Calculations!$C$118))</f>
        <v>2.766281641786093E-2</v>
      </c>
      <c r="HB88" s="86">
        <f ca="1">Control!$C$7*Calculations!$C$82*INDEX('Monthly Data'!N:N,Calculations!$C$116+MOD(CL88,Calculations!$C$118))+Control!$C$7*Calculations!$C$83*INDEX('Monthly Data'!O:O,Calculations!$C$116+MOD(CL88,Calculations!$C$118))+Control!$C$7*Calculations!$C$84*INDEX('Monthly Data'!P:P,Calculations!$C$116+MOD(CL88,Calculations!$C$118))+Control!$C$7*Calculations!$C$85*INDEX('Monthly Data'!Q:Q,Calculations!$C$116+MOD(CL88,Calculations!$C$118))+(1-Control!$C$7*Calculations!$C$87)*INDEX('Monthly Data'!R:R,Calculations!$C$116+MOD(CL88,Calculations!$C$118))</f>
        <v>1.0415351832335435E-2</v>
      </c>
      <c r="HC88" s="86">
        <f ca="1">Control!$C$7*Calculations!$C$82*INDEX('Monthly Data'!N:N,Calculations!$C$116+MOD(CM88,Calculations!$C$118))+Control!$C$7*Calculations!$C$83*INDEX('Monthly Data'!O:O,Calculations!$C$116+MOD(CM88,Calculations!$C$118))+Control!$C$7*Calculations!$C$84*INDEX('Monthly Data'!P:P,Calculations!$C$116+MOD(CM88,Calculations!$C$118))+Control!$C$7*Calculations!$C$85*INDEX('Monthly Data'!Q:Q,Calculations!$C$116+MOD(CM88,Calculations!$C$118))+(1-Control!$C$7*Calculations!$C$87)*INDEX('Monthly Data'!R:R,Calculations!$C$116+MOD(CM88,Calculations!$C$118))</f>
        <v>-9.5555592256394619E-3</v>
      </c>
      <c r="HD88" s="86">
        <f ca="1">Control!$C$7*Calculations!$C$82*INDEX('Monthly Data'!N:N,Calculations!$C$116+MOD(CN88,Calculations!$C$118))+Control!$C$7*Calculations!$C$83*INDEX('Monthly Data'!O:O,Calculations!$C$116+MOD(CN88,Calculations!$C$118))+Control!$C$7*Calculations!$C$84*INDEX('Monthly Data'!P:P,Calculations!$C$116+MOD(CN88,Calculations!$C$118))+Control!$C$7*Calculations!$C$85*INDEX('Monthly Data'!Q:Q,Calculations!$C$116+MOD(CN88,Calculations!$C$118))+(1-Control!$C$7*Calculations!$C$87)*INDEX('Monthly Data'!R:R,Calculations!$C$116+MOD(CN88,Calculations!$C$118))</f>
        <v>5.3309355465453899E-3</v>
      </c>
      <c r="HE88" s="86">
        <f ca="1">Control!$C$7*Calculations!$C$82*INDEX('Monthly Data'!N:N,Calculations!$C$116+MOD(CO88,Calculations!$C$118))+Control!$C$7*Calculations!$C$83*INDEX('Monthly Data'!O:O,Calculations!$C$116+MOD(CO88,Calculations!$C$118))+Control!$C$7*Calculations!$C$84*INDEX('Monthly Data'!P:P,Calculations!$C$116+MOD(CO88,Calculations!$C$118))+Control!$C$7*Calculations!$C$85*INDEX('Monthly Data'!Q:Q,Calculations!$C$116+MOD(CO88,Calculations!$C$118))+(1-Control!$C$7*Calculations!$C$87)*INDEX('Monthly Data'!R:R,Calculations!$C$116+MOD(CO88,Calculations!$C$118))</f>
        <v>-1.1360801645249321E-2</v>
      </c>
      <c r="HF88" s="86">
        <f ca="1">Control!$C$7*Calculations!$C$82*INDEX('Monthly Data'!N:N,Calculations!$C$116+MOD(CP88,Calculations!$C$118))+Control!$C$7*Calculations!$C$83*INDEX('Monthly Data'!O:O,Calculations!$C$116+MOD(CP88,Calculations!$C$118))+Control!$C$7*Calculations!$C$84*INDEX('Monthly Data'!P:P,Calculations!$C$116+MOD(CP88,Calculations!$C$118))+Control!$C$7*Calculations!$C$85*INDEX('Monthly Data'!Q:Q,Calculations!$C$116+MOD(CP88,Calculations!$C$118))+(1-Control!$C$7*Calculations!$C$87)*INDEX('Monthly Data'!R:R,Calculations!$C$116+MOD(CP88,Calculations!$C$118))</f>
        <v>2.5325873776067674E-2</v>
      </c>
      <c r="HG88" s="86">
        <f ca="1">Control!$C$7*Calculations!$C$82*INDEX('Monthly Data'!N:N,Calculations!$C$116+MOD(CQ88,Calculations!$C$118))+Control!$C$7*Calculations!$C$83*INDEX('Monthly Data'!O:O,Calculations!$C$116+MOD(CQ88,Calculations!$C$118))+Control!$C$7*Calculations!$C$84*INDEX('Monthly Data'!P:P,Calculations!$C$116+MOD(CQ88,Calculations!$C$118))+Control!$C$7*Calculations!$C$85*INDEX('Monthly Data'!Q:Q,Calculations!$C$116+MOD(CQ88,Calculations!$C$118))+(1-Control!$C$7*Calculations!$C$87)*INDEX('Monthly Data'!R:R,Calculations!$C$116+MOD(CQ88,Calculations!$C$118))</f>
        <v>1.5216630695380906E-2</v>
      </c>
      <c r="HH88" s="86">
        <f ca="1">Control!$C$7*Calculations!$C$82*INDEX('Monthly Data'!N:N,Calculations!$C$116+MOD(CR88,Calculations!$C$118))+Control!$C$7*Calculations!$C$83*INDEX('Monthly Data'!O:O,Calculations!$C$116+MOD(CR88,Calculations!$C$118))+Control!$C$7*Calculations!$C$84*INDEX('Monthly Data'!P:P,Calculations!$C$116+MOD(CR88,Calculations!$C$118))+Control!$C$7*Calculations!$C$85*INDEX('Monthly Data'!Q:Q,Calculations!$C$116+MOD(CR88,Calculations!$C$118))+(1-Control!$C$7*Calculations!$C$87)*INDEX('Monthly Data'!R:R,Calculations!$C$116+MOD(CR88,Calculations!$C$118))</f>
        <v>2.4842166689046628E-2</v>
      </c>
      <c r="HI88" s="86">
        <f ca="1">Control!$C$7*Calculations!$C$82*INDEX('Monthly Data'!N:N,Calculations!$C$116+MOD(CS88,Calculations!$C$118))+Control!$C$7*Calculations!$C$83*INDEX('Monthly Data'!O:O,Calculations!$C$116+MOD(CS88,Calculations!$C$118))+Control!$C$7*Calculations!$C$84*INDEX('Monthly Data'!P:P,Calculations!$C$116+MOD(CS88,Calculations!$C$118))+Control!$C$7*Calculations!$C$85*INDEX('Monthly Data'!Q:Q,Calculations!$C$116+MOD(CS88,Calculations!$C$118))+(1-Control!$C$7*Calculations!$C$87)*INDEX('Monthly Data'!R:R,Calculations!$C$116+MOD(CS88,Calculations!$C$118))</f>
        <v>1.0018681835149534E-3</v>
      </c>
      <c r="HJ88" s="86">
        <f ca="1">Control!$C$7*Calculations!$C$82*INDEX('Monthly Data'!N:N,Calculations!$C$116+MOD(CT88,Calculations!$C$118))+Control!$C$7*Calculations!$C$83*INDEX('Monthly Data'!O:O,Calculations!$C$116+MOD(CT88,Calculations!$C$118))+Control!$C$7*Calculations!$C$84*INDEX('Monthly Data'!P:P,Calculations!$C$116+MOD(CT88,Calculations!$C$118))+Control!$C$7*Calculations!$C$85*INDEX('Monthly Data'!Q:Q,Calculations!$C$116+MOD(CT88,Calculations!$C$118))+(1-Control!$C$7*Calculations!$C$87)*INDEX('Monthly Data'!R:R,Calculations!$C$116+MOD(CT88,Calculations!$C$118))</f>
        <v>7.857567536297622E-3</v>
      </c>
      <c r="HK88" s="86">
        <f ca="1">Control!$C$7*Calculations!$C$82*INDEX('Monthly Data'!N:N,Calculations!$C$116+MOD(CU88,Calculations!$C$118))+Control!$C$7*Calculations!$C$83*INDEX('Monthly Data'!O:O,Calculations!$C$116+MOD(CU88,Calculations!$C$118))+Control!$C$7*Calculations!$C$84*INDEX('Monthly Data'!P:P,Calculations!$C$116+MOD(CU88,Calculations!$C$118))+Control!$C$7*Calculations!$C$85*INDEX('Monthly Data'!Q:Q,Calculations!$C$116+MOD(CU88,Calculations!$C$118))+(1-Control!$C$7*Calculations!$C$87)*INDEX('Monthly Data'!R:R,Calculations!$C$116+MOD(CU88,Calculations!$C$118))</f>
        <v>-1.8530040247387896E-2</v>
      </c>
      <c r="HL88" s="86">
        <f ca="1">Control!$C$7*Calculations!$C$82*INDEX('Monthly Data'!N:N,Calculations!$C$116+MOD(CV88,Calculations!$C$118))+Control!$C$7*Calculations!$C$83*INDEX('Monthly Data'!O:O,Calculations!$C$116+MOD(CV88,Calculations!$C$118))+Control!$C$7*Calculations!$C$84*INDEX('Monthly Data'!P:P,Calculations!$C$116+MOD(CV88,Calculations!$C$118))+Control!$C$7*Calculations!$C$85*INDEX('Monthly Data'!Q:Q,Calculations!$C$116+MOD(CV88,Calculations!$C$118))+(1-Control!$C$7*Calculations!$C$87)*INDEX('Monthly Data'!R:R,Calculations!$C$116+MOD(CV88,Calculations!$C$118))</f>
        <v>3.0957942835585645E-2</v>
      </c>
      <c r="HM88" s="86">
        <f ca="1">Control!$C$7*Calculations!$C$82*INDEX('Monthly Data'!N:N,Calculations!$C$116+MOD(CW88,Calculations!$C$118))+Control!$C$7*Calculations!$C$83*INDEX('Monthly Data'!O:O,Calculations!$C$116+MOD(CW88,Calculations!$C$118))+Control!$C$7*Calculations!$C$84*INDEX('Monthly Data'!P:P,Calculations!$C$116+MOD(CW88,Calculations!$C$118))+Control!$C$7*Calculations!$C$85*INDEX('Monthly Data'!Q:Q,Calculations!$C$116+MOD(CW88,Calculations!$C$118))+(1-Control!$C$7*Calculations!$C$87)*INDEX('Monthly Data'!R:R,Calculations!$C$116+MOD(CW88,Calculations!$C$118))</f>
        <v>6.4539397490030407E-3</v>
      </c>
      <c r="HN88" s="86">
        <f ca="1">Control!$C$7*Calculations!$C$82*INDEX('Monthly Data'!N:N,Calculations!$C$116+MOD(CX88,Calculations!$C$118))+Control!$C$7*Calculations!$C$83*INDEX('Monthly Data'!O:O,Calculations!$C$116+MOD(CX88,Calculations!$C$118))+Control!$C$7*Calculations!$C$84*INDEX('Monthly Data'!P:P,Calculations!$C$116+MOD(CX88,Calculations!$C$118))+Control!$C$7*Calculations!$C$85*INDEX('Monthly Data'!Q:Q,Calculations!$C$116+MOD(CX88,Calculations!$C$118))+(1-Control!$C$7*Calculations!$C$87)*INDEX('Monthly Data'!R:R,Calculations!$C$116+MOD(CX88,Calculations!$C$118))</f>
        <v>3.7118215575026904E-2</v>
      </c>
      <c r="HO88" s="86">
        <f ca="1">Control!$C$7*Calculations!$C$82*INDEX('Monthly Data'!N:N,Calculations!$C$116+MOD(CY88,Calculations!$C$118))+Control!$C$7*Calculations!$C$83*INDEX('Monthly Data'!O:O,Calculations!$C$116+MOD(CY88,Calculations!$C$118))+Control!$C$7*Calculations!$C$84*INDEX('Monthly Data'!P:P,Calculations!$C$116+MOD(CY88,Calculations!$C$118))+Control!$C$7*Calculations!$C$85*INDEX('Monthly Data'!Q:Q,Calculations!$C$116+MOD(CY88,Calculations!$C$118))+(1-Control!$C$7*Calculations!$C$87)*INDEX('Monthly Data'!R:R,Calculations!$C$116+MOD(CY88,Calculations!$C$118))</f>
        <v>1.5216630695380906E-2</v>
      </c>
      <c r="HP88" s="86">
        <f ca="1">Control!$C$7*Calculations!$C$82*INDEX('Monthly Data'!N:N,Calculations!$C$116+MOD(CZ88,Calculations!$C$118))+Control!$C$7*Calculations!$C$83*INDEX('Monthly Data'!O:O,Calculations!$C$116+MOD(CZ88,Calculations!$C$118))+Control!$C$7*Calculations!$C$84*INDEX('Monthly Data'!P:P,Calculations!$C$116+MOD(CZ88,Calculations!$C$118))+Control!$C$7*Calculations!$C$85*INDEX('Monthly Data'!Q:Q,Calculations!$C$116+MOD(CZ88,Calculations!$C$118))+(1-Control!$C$7*Calculations!$C$87)*INDEX('Monthly Data'!R:R,Calculations!$C$116+MOD(CZ88,Calculations!$C$118))</f>
        <v>5.8868730207813358E-3</v>
      </c>
      <c r="HQ88" s="86">
        <f ca="1">Control!$C$7*Calculations!$C$82*INDEX('Monthly Data'!N:N,Calculations!$C$116+MOD(DA88,Calculations!$C$118))+Control!$C$7*Calculations!$C$83*INDEX('Monthly Data'!O:O,Calculations!$C$116+MOD(DA88,Calculations!$C$118))+Control!$C$7*Calculations!$C$84*INDEX('Monthly Data'!P:P,Calculations!$C$116+MOD(DA88,Calculations!$C$118))+Control!$C$7*Calculations!$C$85*INDEX('Monthly Data'!Q:Q,Calculations!$C$116+MOD(DA88,Calculations!$C$118))+(1-Control!$C$7*Calculations!$C$87)*INDEX('Monthly Data'!R:R,Calculations!$C$116+MOD(DA88,Calculations!$C$118))</f>
        <v>1.2435425892067014E-2</v>
      </c>
      <c r="HR88" s="86">
        <f ca="1">Control!$C$7*Calculations!$C$82*INDEX('Monthly Data'!N:N,Calculations!$C$116+MOD(DB88,Calculations!$C$118))+Control!$C$7*Calculations!$C$83*INDEX('Monthly Data'!O:O,Calculations!$C$116+MOD(DB88,Calculations!$C$118))+Control!$C$7*Calculations!$C$84*INDEX('Monthly Data'!P:P,Calculations!$C$116+MOD(DB88,Calculations!$C$118))+Control!$C$7*Calculations!$C$85*INDEX('Monthly Data'!Q:Q,Calculations!$C$116+MOD(DB88,Calculations!$C$118))+(1-Control!$C$7*Calculations!$C$87)*INDEX('Monthly Data'!R:R,Calculations!$C$116+MOD(DB88,Calculations!$C$118))</f>
        <v>-2.0259958308006688E-2</v>
      </c>
      <c r="HS88" s="86">
        <f ca="1">Control!$C$7*Calculations!$C$82*INDEX('Monthly Data'!N:N,Calculations!$C$116+MOD(DC88,Calculations!$C$118))+Control!$C$7*Calculations!$C$83*INDEX('Monthly Data'!O:O,Calculations!$C$116+MOD(DC88,Calculations!$C$118))+Control!$C$7*Calculations!$C$84*INDEX('Monthly Data'!P:P,Calculations!$C$116+MOD(DC88,Calculations!$C$118))+Control!$C$7*Calculations!$C$85*INDEX('Monthly Data'!Q:Q,Calculations!$C$116+MOD(DC88,Calculations!$C$118))+(1-Control!$C$7*Calculations!$C$87)*INDEX('Monthly Data'!R:R,Calculations!$C$116+MOD(DC88,Calculations!$C$118))</f>
        <v>-1.0485101266941802E-2</v>
      </c>
      <c r="HT88" s="86">
        <f ca="1">Control!$C$7*Calculations!$C$82*INDEX('Monthly Data'!N:N,Calculations!$C$116+MOD(DD88,Calculations!$C$118))+Control!$C$7*Calculations!$C$83*INDEX('Monthly Data'!O:O,Calculations!$C$116+MOD(DD88,Calculations!$C$118))+Control!$C$7*Calculations!$C$84*INDEX('Monthly Data'!P:P,Calculations!$C$116+MOD(DD88,Calculations!$C$118))+Control!$C$7*Calculations!$C$85*INDEX('Monthly Data'!Q:Q,Calculations!$C$116+MOD(DD88,Calculations!$C$118))+(1-Control!$C$7*Calculations!$C$87)*INDEX('Monthly Data'!R:R,Calculations!$C$116+MOD(DD88,Calculations!$C$118))</f>
        <v>-1.1360801645249321E-2</v>
      </c>
      <c r="HU88" s="86">
        <f ca="1">Control!$C$7*Calculations!$C$82*INDEX('Monthly Data'!N:N,Calculations!$C$116+MOD(DE88,Calculations!$C$118))+Control!$C$7*Calculations!$C$83*INDEX('Monthly Data'!O:O,Calculations!$C$116+MOD(DE88,Calculations!$C$118))+Control!$C$7*Calculations!$C$84*INDEX('Monthly Data'!P:P,Calculations!$C$116+MOD(DE88,Calculations!$C$118))+Control!$C$7*Calculations!$C$85*INDEX('Monthly Data'!Q:Q,Calculations!$C$116+MOD(DE88,Calculations!$C$118))+(1-Control!$C$7*Calculations!$C$87)*INDEX('Monthly Data'!R:R,Calculations!$C$116+MOD(DE88,Calculations!$C$118))</f>
        <v>1.0353752315110615E-2</v>
      </c>
      <c r="HV88" s="86">
        <f ca="1">Control!$C$7*Calculations!$C$82*INDEX('Monthly Data'!N:N,Calculations!$C$116+MOD(DF88,Calculations!$C$118))+Control!$C$7*Calculations!$C$83*INDEX('Monthly Data'!O:O,Calculations!$C$116+MOD(DF88,Calculations!$C$118))+Control!$C$7*Calculations!$C$84*INDEX('Monthly Data'!P:P,Calculations!$C$116+MOD(DF88,Calculations!$C$118))+Control!$C$7*Calculations!$C$85*INDEX('Monthly Data'!Q:Q,Calculations!$C$116+MOD(DF88,Calculations!$C$118))+(1-Control!$C$7*Calculations!$C$87)*INDEX('Monthly Data'!R:R,Calculations!$C$116+MOD(DF88,Calculations!$C$118))</f>
        <v>1.2722494017511032E-2</v>
      </c>
      <c r="HW88" s="86">
        <f ca="1">Control!$C$7*Calculations!$C$82*INDEX('Monthly Data'!N:N,Calculations!$C$116+MOD(DG88,Calculations!$C$118))+Control!$C$7*Calculations!$C$83*INDEX('Monthly Data'!O:O,Calculations!$C$116+MOD(DG88,Calculations!$C$118))+Control!$C$7*Calculations!$C$84*INDEX('Monthly Data'!P:P,Calculations!$C$116+MOD(DG88,Calculations!$C$118))+Control!$C$7*Calculations!$C$85*INDEX('Monthly Data'!Q:Q,Calculations!$C$116+MOD(DG88,Calculations!$C$118))+(1-Control!$C$7*Calculations!$C$87)*INDEX('Monthly Data'!R:R,Calculations!$C$116+MOD(DG88,Calculations!$C$118))</f>
        <v>-1.5984879994281095E-2</v>
      </c>
      <c r="HX88" s="86">
        <f ca="1">Control!$C$7*Calculations!$C$82*INDEX('Monthly Data'!N:N,Calculations!$C$116+MOD(DH88,Calculations!$C$118))+Control!$C$7*Calculations!$C$83*INDEX('Monthly Data'!O:O,Calculations!$C$116+MOD(DH88,Calculations!$C$118))+Control!$C$7*Calculations!$C$84*INDEX('Monthly Data'!P:P,Calculations!$C$116+MOD(DH88,Calculations!$C$118))+Control!$C$7*Calculations!$C$85*INDEX('Monthly Data'!Q:Q,Calculations!$C$116+MOD(DH88,Calculations!$C$118))+(1-Control!$C$7*Calculations!$C$87)*INDEX('Monthly Data'!R:R,Calculations!$C$116+MOD(DH88,Calculations!$C$118))</f>
        <v>2.2757992058453024E-3</v>
      </c>
      <c r="HY88" s="86">
        <f ca="1">Control!$C$7*Calculations!$C$82*INDEX('Monthly Data'!N:N,Calculations!$C$116+MOD(DI88,Calculations!$C$118))+Control!$C$7*Calculations!$C$83*INDEX('Monthly Data'!O:O,Calculations!$C$116+MOD(DI88,Calculations!$C$118))+Control!$C$7*Calculations!$C$84*INDEX('Monthly Data'!P:P,Calculations!$C$116+MOD(DI88,Calculations!$C$118))+Control!$C$7*Calculations!$C$85*INDEX('Monthly Data'!Q:Q,Calculations!$C$116+MOD(DI88,Calculations!$C$118))+(1-Control!$C$7*Calculations!$C$87)*INDEX('Monthly Data'!R:R,Calculations!$C$116+MOD(DI88,Calculations!$C$118))</f>
        <v>2.2757992058453024E-3</v>
      </c>
      <c r="HZ88" s="86">
        <f ca="1">Control!$C$7*Calculations!$C$82*INDEX('Monthly Data'!N:N,Calculations!$C$116+MOD(DJ88,Calculations!$C$118))+Control!$C$7*Calculations!$C$83*INDEX('Monthly Data'!O:O,Calculations!$C$116+MOD(DJ88,Calculations!$C$118))+Control!$C$7*Calculations!$C$84*INDEX('Monthly Data'!P:P,Calculations!$C$116+MOD(DJ88,Calculations!$C$118))+Control!$C$7*Calculations!$C$85*INDEX('Monthly Data'!Q:Q,Calculations!$C$116+MOD(DJ88,Calculations!$C$118))+(1-Control!$C$7*Calculations!$C$87)*INDEX('Monthly Data'!R:R,Calculations!$C$116+MOD(DJ88,Calculations!$C$118))</f>
        <v>1.1786765492207996E-2</v>
      </c>
      <c r="IA88" s="86">
        <f ca="1">Control!$C$7*Calculations!$C$82*INDEX('Monthly Data'!N:N,Calculations!$C$116+MOD(DK88,Calculations!$C$118))+Control!$C$7*Calculations!$C$83*INDEX('Monthly Data'!O:O,Calculations!$C$116+MOD(DK88,Calculations!$C$118))+Control!$C$7*Calculations!$C$84*INDEX('Monthly Data'!P:P,Calculations!$C$116+MOD(DK88,Calculations!$C$118))+Control!$C$7*Calculations!$C$85*INDEX('Monthly Data'!Q:Q,Calculations!$C$116+MOD(DK88,Calculations!$C$118))+(1-Control!$C$7*Calculations!$C$87)*INDEX('Monthly Data'!R:R,Calculations!$C$116+MOD(DK88,Calculations!$C$118))</f>
        <v>-1.5984879994281095E-2</v>
      </c>
      <c r="IB88" s="86">
        <f ca="1">Control!$C$7*Calculations!$C$82*INDEX('Monthly Data'!N:N,Calculations!$C$116+MOD(DL88,Calculations!$C$118))+Control!$C$7*Calculations!$C$83*INDEX('Monthly Data'!O:O,Calculations!$C$116+MOD(DL88,Calculations!$C$118))+Control!$C$7*Calculations!$C$84*INDEX('Monthly Data'!P:P,Calculations!$C$116+MOD(DL88,Calculations!$C$118))+Control!$C$7*Calculations!$C$85*INDEX('Monthly Data'!Q:Q,Calculations!$C$116+MOD(DL88,Calculations!$C$118))+(1-Control!$C$7*Calculations!$C$87)*INDEX('Monthly Data'!R:R,Calculations!$C$116+MOD(DL88,Calculations!$C$118))</f>
        <v>1.1702576456120543E-2</v>
      </c>
      <c r="IC88" s="86">
        <f ca="1">Control!$C$7*Calculations!$C$82*INDEX('Monthly Data'!N:N,Calculations!$C$116+MOD(DM88,Calculations!$C$118))+Control!$C$7*Calculations!$C$83*INDEX('Monthly Data'!O:O,Calculations!$C$116+MOD(DM88,Calculations!$C$118))+Control!$C$7*Calculations!$C$84*INDEX('Monthly Data'!P:P,Calculations!$C$116+MOD(DM88,Calculations!$C$118))+Control!$C$7*Calculations!$C$85*INDEX('Monthly Data'!Q:Q,Calculations!$C$116+MOD(DM88,Calculations!$C$118))+(1-Control!$C$7*Calculations!$C$87)*INDEX('Monthly Data'!R:R,Calculations!$C$116+MOD(DM88,Calculations!$C$118))</f>
        <v>2.3307359621218403E-2</v>
      </c>
      <c r="ID88" s="86">
        <f ca="1">Control!$C$7*Calculations!$C$82*INDEX('Monthly Data'!N:N,Calculations!$C$116+MOD(DN88,Calculations!$C$118))+Control!$C$7*Calculations!$C$83*INDEX('Monthly Data'!O:O,Calculations!$C$116+MOD(DN88,Calculations!$C$118))+Control!$C$7*Calculations!$C$84*INDEX('Monthly Data'!P:P,Calculations!$C$116+MOD(DN88,Calculations!$C$118))+Control!$C$7*Calculations!$C$85*INDEX('Monthly Data'!Q:Q,Calculations!$C$116+MOD(DN88,Calculations!$C$118))+(1-Control!$C$7*Calculations!$C$87)*INDEX('Monthly Data'!R:R,Calculations!$C$116+MOD(DN88,Calculations!$C$118))</f>
        <v>1.4915555251167555E-3</v>
      </c>
      <c r="IE88" s="86">
        <f ca="1">Control!$C$7*Calculations!$C$82*INDEX('Monthly Data'!N:N,Calculations!$C$116+MOD(DO88,Calculations!$C$118))+Control!$C$7*Calculations!$C$83*INDEX('Monthly Data'!O:O,Calculations!$C$116+MOD(DO88,Calculations!$C$118))+Control!$C$7*Calculations!$C$84*INDEX('Monthly Data'!P:P,Calculations!$C$116+MOD(DO88,Calculations!$C$118))+Control!$C$7*Calculations!$C$85*INDEX('Monthly Data'!Q:Q,Calculations!$C$116+MOD(DO88,Calculations!$C$118))+(1-Control!$C$7*Calculations!$C$87)*INDEX('Monthly Data'!R:R,Calculations!$C$116+MOD(DO88,Calculations!$C$118))</f>
        <v>4.5735623984309991E-2</v>
      </c>
      <c r="IF88" s="86">
        <f ca="1">Control!$C$7*Calculations!$C$82*INDEX('Monthly Data'!N:N,Calculations!$C$116+MOD(DP88,Calculations!$C$118))+Control!$C$7*Calculations!$C$83*INDEX('Monthly Data'!O:O,Calculations!$C$116+MOD(DP88,Calculations!$C$118))+Control!$C$7*Calculations!$C$84*INDEX('Monthly Data'!P:P,Calculations!$C$116+MOD(DP88,Calculations!$C$118))+Control!$C$7*Calculations!$C$85*INDEX('Monthly Data'!Q:Q,Calculations!$C$116+MOD(DP88,Calculations!$C$118))+(1-Control!$C$7*Calculations!$C$87)*INDEX('Monthly Data'!R:R,Calculations!$C$116+MOD(DP88,Calculations!$C$118))</f>
        <v>2.766281641786093E-2</v>
      </c>
      <c r="IG88" s="88">
        <f ca="1">Control!$C$8*(1+DQ88)*(1+DR88)*(1+DS88)*(1+DT88)*(1+DU88)*(1+DV88)*(1+DW88)*(1+DX88)*(1+DY88)*(1+DZ88)*(1+EA88)*(1+EB88)*(1+EC88)*(1+ED88)*(1+EE88)*(1+EF88)*(1+EG88)*(1+EH88)*(1+EI88)*(1+EJ88)*(1+EK88)*(1+EL88)*(1+EM88)*(1+EN88)*(1+EO88)*(1+EP88)*(1+EQ88)*(1+ER88)*(1+ES88)*(1+ET88)*(1+EU88)*(1+EV88)*(1+EW88)*(1+EX88)*(1+EY88)*(1+EZ88)*(1+FA88)*(1+FB88)*(1+FC88)*(1+FD88)*(1+FE88)*(1+FF88)*(1+FG88)*(1+FH88)*(1+FI88)*(1+FJ88)*(1+FK88)*(1+FL88)*(1+FM88)*(1+FN88)*(1+FO88)*(1+FP88)*(1+FQ88)*(1+FR88)*(1+FS88)*(1+FT88)*(1+FU88)*(1+FV88)*(1+FW88)*(1+FX88)*(1+FY88)*(1+FZ88)*(1+GA88)*(1+GB88)*(1+GC88)*(1+GD88)*(1+GE88)*(1+GF88)*(1+GG88)*(1+GH88)*(1+GI88)*(1+GJ88)*(1+GK88)*(1+GL88)*(1+GM88)*(1+GN88)*(1+GO88)*(1+GP88)*(1+GQ88)*(1+GR88)*(1+GS88)*(1+GT88)*(1+GU88)*(1+GV88)*(1+GW88)*(1+GX88)*(1+GY88)*(1+GZ88)*(1+HA88)*(1+HB88)*(1+HC88)*(1+HD88)*(1+HE88)*(1+HF88)*(1+HG88)*(1+HH88)*(1+HI88)*(1+HJ88)*(1+HK88)*(1+HL88)*(1+HM88)*(1+HN88)*(1+HO88)*(1+HP88)*(1+HQ88)*(1+HR88)*(1+HS88)*(1+HT88)*(1+HU88)*(1+HV88)*(1+HW88)*(1+HX88)*(1+HY88)*(1+HZ88)*(1+IA88)*(1+IB88)*(1+IC88)*(1+ID88)*(1+IE88)*(1+IF88)</f>
        <v>120233.70446440924</v>
      </c>
    </row>
    <row r="89" spans="1:241" x14ac:dyDescent="0.25">
      <c r="A89">
        <v>112</v>
      </c>
      <c r="B89">
        <v>61</v>
      </c>
      <c r="C89">
        <v>113</v>
      </c>
      <c r="D89">
        <v>111</v>
      </c>
      <c r="E89">
        <v>45</v>
      </c>
      <c r="F89">
        <v>101</v>
      </c>
      <c r="G89">
        <v>54</v>
      </c>
      <c r="H89">
        <v>93</v>
      </c>
      <c r="I89">
        <v>15</v>
      </c>
      <c r="J89">
        <v>63</v>
      </c>
      <c r="K89">
        <v>16</v>
      </c>
      <c r="L89">
        <v>65</v>
      </c>
      <c r="M89">
        <v>39</v>
      </c>
      <c r="N89">
        <v>97</v>
      </c>
      <c r="O89">
        <v>36</v>
      </c>
      <c r="P89">
        <v>84</v>
      </c>
      <c r="Q89">
        <v>100</v>
      </c>
      <c r="R89">
        <v>20</v>
      </c>
      <c r="S89">
        <v>66</v>
      </c>
      <c r="T89">
        <v>45</v>
      </c>
      <c r="U89">
        <v>116</v>
      </c>
      <c r="V89">
        <v>45</v>
      </c>
      <c r="W89">
        <v>65</v>
      </c>
      <c r="X89">
        <v>77</v>
      </c>
      <c r="Y89">
        <v>102</v>
      </c>
      <c r="Z89">
        <v>112</v>
      </c>
      <c r="AA89">
        <v>99</v>
      </c>
      <c r="AB89">
        <v>7</v>
      </c>
      <c r="AC89">
        <v>38</v>
      </c>
      <c r="AD89">
        <v>19</v>
      </c>
      <c r="AE89">
        <v>52</v>
      </c>
      <c r="AF89">
        <v>117</v>
      </c>
      <c r="AG89">
        <v>59</v>
      </c>
      <c r="AH89">
        <v>32</v>
      </c>
      <c r="AI89">
        <v>28</v>
      </c>
      <c r="AJ89">
        <v>24</v>
      </c>
      <c r="AK89">
        <v>38</v>
      </c>
      <c r="AL89">
        <v>117</v>
      </c>
      <c r="AM89">
        <v>103</v>
      </c>
      <c r="AN89">
        <v>88</v>
      </c>
      <c r="AO89">
        <v>72</v>
      </c>
      <c r="AP89">
        <v>90</v>
      </c>
      <c r="AQ89">
        <v>93</v>
      </c>
      <c r="AR89">
        <v>67</v>
      </c>
      <c r="AS89">
        <v>78</v>
      </c>
      <c r="AT89">
        <v>85</v>
      </c>
      <c r="AU89">
        <v>1</v>
      </c>
      <c r="AV89">
        <v>42</v>
      </c>
      <c r="AW89">
        <v>53</v>
      </c>
      <c r="AX89">
        <v>2</v>
      </c>
      <c r="AY89">
        <v>11</v>
      </c>
      <c r="AZ89">
        <v>112</v>
      </c>
      <c r="BA89">
        <v>74</v>
      </c>
      <c r="BB89">
        <v>60</v>
      </c>
      <c r="BC89">
        <v>91</v>
      </c>
      <c r="BD89">
        <v>89</v>
      </c>
      <c r="BE89">
        <v>99</v>
      </c>
      <c r="BF89">
        <v>41</v>
      </c>
      <c r="BG89">
        <v>10</v>
      </c>
      <c r="BH89">
        <v>56</v>
      </c>
      <c r="BI89">
        <v>13</v>
      </c>
      <c r="BJ89">
        <v>77</v>
      </c>
      <c r="BK89">
        <v>18</v>
      </c>
      <c r="BL89">
        <v>25</v>
      </c>
      <c r="BM89">
        <v>102</v>
      </c>
      <c r="BN89">
        <v>2</v>
      </c>
      <c r="BO89">
        <v>96</v>
      </c>
      <c r="BP89">
        <v>0</v>
      </c>
      <c r="BQ89">
        <v>97</v>
      </c>
      <c r="BR89">
        <v>86</v>
      </c>
      <c r="BS89">
        <v>28</v>
      </c>
      <c r="BT89">
        <v>99</v>
      </c>
      <c r="BU89">
        <v>90</v>
      </c>
      <c r="BV89">
        <v>2</v>
      </c>
      <c r="BW89">
        <v>1</v>
      </c>
      <c r="BX89">
        <v>84</v>
      </c>
      <c r="BY89">
        <v>93</v>
      </c>
      <c r="BZ89">
        <v>56</v>
      </c>
      <c r="CA89">
        <v>6</v>
      </c>
      <c r="CB89">
        <v>111</v>
      </c>
      <c r="CC89">
        <v>65</v>
      </c>
      <c r="CD89">
        <v>105</v>
      </c>
      <c r="CE89">
        <v>5</v>
      </c>
      <c r="CF89">
        <v>9</v>
      </c>
      <c r="CG89">
        <v>17</v>
      </c>
      <c r="CH89">
        <v>87</v>
      </c>
      <c r="CI89">
        <v>17</v>
      </c>
      <c r="CJ89">
        <v>12</v>
      </c>
      <c r="CK89">
        <v>75</v>
      </c>
      <c r="CL89">
        <v>5</v>
      </c>
      <c r="CM89">
        <v>9</v>
      </c>
      <c r="CN89">
        <v>43</v>
      </c>
      <c r="CO89">
        <v>0</v>
      </c>
      <c r="CP89">
        <v>85</v>
      </c>
      <c r="CQ89">
        <v>88</v>
      </c>
      <c r="CR89">
        <v>17</v>
      </c>
      <c r="CS89">
        <v>104</v>
      </c>
      <c r="CT89">
        <v>63</v>
      </c>
      <c r="CU89">
        <v>26</v>
      </c>
      <c r="CV89">
        <v>28</v>
      </c>
      <c r="CW89">
        <v>87</v>
      </c>
      <c r="CX89">
        <v>1</v>
      </c>
      <c r="CY89">
        <v>77</v>
      </c>
      <c r="CZ89">
        <v>33</v>
      </c>
      <c r="DA89">
        <v>80</v>
      </c>
      <c r="DB89">
        <v>15</v>
      </c>
      <c r="DC89">
        <v>47</v>
      </c>
      <c r="DD89">
        <v>77</v>
      </c>
      <c r="DE89">
        <v>73</v>
      </c>
      <c r="DF89">
        <v>107</v>
      </c>
      <c r="DG89">
        <v>37</v>
      </c>
      <c r="DH89">
        <v>24</v>
      </c>
      <c r="DI89">
        <v>25</v>
      </c>
      <c r="DJ89">
        <v>4</v>
      </c>
      <c r="DK89">
        <v>15</v>
      </c>
      <c r="DL89">
        <v>94</v>
      </c>
      <c r="DM89">
        <v>54</v>
      </c>
      <c r="DN89">
        <v>25</v>
      </c>
      <c r="DO89">
        <v>32</v>
      </c>
      <c r="DP89">
        <v>47</v>
      </c>
      <c r="DQ89" s="86">
        <f ca="1">Control!$C$7*Calculations!$C$82*INDEX('Monthly Data'!N:N,Calculations!$C$116+MOD(A89,Calculations!$C$118))+Control!$C$7*Calculations!$C$83*INDEX('Monthly Data'!O:O,Calculations!$C$116+MOD(A89,Calculations!$C$118))+Control!$C$7*Calculations!$C$84*INDEX('Monthly Data'!P:P,Calculations!$C$116+MOD(A89,Calculations!$C$118))+Control!$C$7*Calculations!$C$85*INDEX('Monthly Data'!Q:Q,Calculations!$C$116+MOD(A89,Calculations!$C$118))+(1-Control!$C$7*Calculations!$C$87)*INDEX('Monthly Data'!R:R,Calculations!$C$116+MOD(A89,Calculations!$C$118))</f>
        <v>1.142101364887867E-2</v>
      </c>
      <c r="DR89" s="86">
        <f ca="1">Control!$C$7*Calculations!$C$82*INDEX('Monthly Data'!N:N,Calculations!$C$116+MOD(B89,Calculations!$C$118))+Control!$C$7*Calculations!$C$83*INDEX('Monthly Data'!O:O,Calculations!$C$116+MOD(B89,Calculations!$C$118))+Control!$C$7*Calculations!$C$84*INDEX('Monthly Data'!P:P,Calculations!$C$116+MOD(B89,Calculations!$C$118))+Control!$C$7*Calculations!$C$85*INDEX('Monthly Data'!Q:Q,Calculations!$C$116+MOD(B89,Calculations!$C$118))+(1-Control!$C$7*Calculations!$C$87)*INDEX('Monthly Data'!R:R,Calculations!$C$116+MOD(B89,Calculations!$C$118))</f>
        <v>2.766281641786093E-2</v>
      </c>
      <c r="DS89" s="86">
        <f ca="1">Control!$C$7*Calculations!$C$82*INDEX('Monthly Data'!N:N,Calculations!$C$116+MOD(C89,Calculations!$C$118))+Control!$C$7*Calculations!$C$83*INDEX('Monthly Data'!O:O,Calculations!$C$116+MOD(C89,Calculations!$C$118))+Control!$C$7*Calculations!$C$84*INDEX('Monthly Data'!P:P,Calculations!$C$116+MOD(C89,Calculations!$C$118))+Control!$C$7*Calculations!$C$85*INDEX('Monthly Data'!Q:Q,Calculations!$C$116+MOD(C89,Calculations!$C$118))+(1-Control!$C$7*Calculations!$C$87)*INDEX('Monthly Data'!R:R,Calculations!$C$116+MOD(C89,Calculations!$C$118))</f>
        <v>4.4327772793586687E-3</v>
      </c>
      <c r="DT89" s="86">
        <f ca="1">Control!$C$7*Calculations!$C$82*INDEX('Monthly Data'!N:N,Calculations!$C$116+MOD(D89,Calculations!$C$118))+Control!$C$7*Calculations!$C$83*INDEX('Monthly Data'!O:O,Calculations!$C$116+MOD(D89,Calculations!$C$118))+Control!$C$7*Calculations!$C$84*INDEX('Monthly Data'!P:P,Calculations!$C$116+MOD(D89,Calculations!$C$118))+Control!$C$7*Calculations!$C$85*INDEX('Monthly Data'!Q:Q,Calculations!$C$116+MOD(D89,Calculations!$C$118))+(1-Control!$C$7*Calculations!$C$87)*INDEX('Monthly Data'!R:R,Calculations!$C$116+MOD(D89,Calculations!$C$118))</f>
        <v>5.8868730207813358E-3</v>
      </c>
      <c r="DU89" s="86">
        <f ca="1">Control!$C$7*Calculations!$C$82*INDEX('Monthly Data'!N:N,Calculations!$C$116+MOD(E89,Calculations!$C$118))+Control!$C$7*Calculations!$C$83*INDEX('Monthly Data'!O:O,Calculations!$C$116+MOD(E89,Calculations!$C$118))+Control!$C$7*Calculations!$C$84*INDEX('Monthly Data'!P:P,Calculations!$C$116+MOD(E89,Calculations!$C$118))+Control!$C$7*Calculations!$C$85*INDEX('Monthly Data'!Q:Q,Calculations!$C$116+MOD(E89,Calculations!$C$118))+(1-Control!$C$7*Calculations!$C$87)*INDEX('Monthly Data'!R:R,Calculations!$C$116+MOD(E89,Calculations!$C$118))</f>
        <v>1.2435425892067014E-2</v>
      </c>
      <c r="DV89" s="86">
        <f ca="1">Control!$C$7*Calculations!$C$82*INDEX('Monthly Data'!N:N,Calculations!$C$116+MOD(F89,Calculations!$C$118))+Control!$C$7*Calculations!$C$83*INDEX('Monthly Data'!O:O,Calculations!$C$116+MOD(F89,Calculations!$C$118))+Control!$C$7*Calculations!$C$84*INDEX('Monthly Data'!P:P,Calculations!$C$116+MOD(F89,Calculations!$C$118))+Control!$C$7*Calculations!$C$85*INDEX('Monthly Data'!Q:Q,Calculations!$C$116+MOD(F89,Calculations!$C$118))+(1-Control!$C$7*Calculations!$C$87)*INDEX('Monthly Data'!R:R,Calculations!$C$116+MOD(F89,Calculations!$C$118))</f>
        <v>-2.5168357537820856E-4</v>
      </c>
      <c r="DW89" s="86">
        <f ca="1">Control!$C$7*Calculations!$C$82*INDEX('Monthly Data'!N:N,Calculations!$C$116+MOD(G89,Calculations!$C$118))+Control!$C$7*Calculations!$C$83*INDEX('Monthly Data'!O:O,Calculations!$C$116+MOD(G89,Calculations!$C$118))+Control!$C$7*Calculations!$C$84*INDEX('Monthly Data'!P:P,Calculations!$C$116+MOD(G89,Calculations!$C$118))+Control!$C$7*Calculations!$C$85*INDEX('Monthly Data'!Q:Q,Calculations!$C$116+MOD(G89,Calculations!$C$118))+(1-Control!$C$7*Calculations!$C$87)*INDEX('Monthly Data'!R:R,Calculations!$C$116+MOD(G89,Calculations!$C$118))</f>
        <v>1.7484305259657981E-2</v>
      </c>
      <c r="DX89" s="86">
        <f ca="1">Control!$C$7*Calculations!$C$82*INDEX('Monthly Data'!N:N,Calculations!$C$116+MOD(H89,Calculations!$C$118))+Control!$C$7*Calculations!$C$83*INDEX('Monthly Data'!O:O,Calculations!$C$116+MOD(H89,Calculations!$C$118))+Control!$C$7*Calculations!$C$84*INDEX('Monthly Data'!P:P,Calculations!$C$116+MOD(H89,Calculations!$C$118))+Control!$C$7*Calculations!$C$85*INDEX('Monthly Data'!Q:Q,Calculations!$C$116+MOD(H89,Calculations!$C$118))+(1-Control!$C$7*Calculations!$C$87)*INDEX('Monthly Data'!R:R,Calculations!$C$116+MOD(H89,Calculations!$C$118))</f>
        <v>1.1809891087585166E-2</v>
      </c>
      <c r="DY89" s="86">
        <f ca="1">Control!$C$7*Calculations!$C$82*INDEX('Monthly Data'!N:N,Calculations!$C$116+MOD(I89,Calculations!$C$118))+Control!$C$7*Calculations!$C$83*INDEX('Monthly Data'!O:O,Calculations!$C$116+MOD(I89,Calculations!$C$118))+Control!$C$7*Calculations!$C$84*INDEX('Monthly Data'!P:P,Calculations!$C$116+MOD(I89,Calculations!$C$118))+Control!$C$7*Calculations!$C$85*INDEX('Monthly Data'!Q:Q,Calculations!$C$116+MOD(I89,Calculations!$C$118))+(1-Control!$C$7*Calculations!$C$87)*INDEX('Monthly Data'!R:R,Calculations!$C$116+MOD(I89,Calculations!$C$118))</f>
        <v>7.857567536297622E-3</v>
      </c>
      <c r="DZ89" s="86">
        <f ca="1">Control!$C$7*Calculations!$C$82*INDEX('Monthly Data'!N:N,Calculations!$C$116+MOD(J89,Calculations!$C$118))+Control!$C$7*Calculations!$C$83*INDEX('Monthly Data'!O:O,Calculations!$C$116+MOD(J89,Calculations!$C$118))+Control!$C$7*Calculations!$C$84*INDEX('Monthly Data'!P:P,Calculations!$C$116+MOD(J89,Calculations!$C$118))+Control!$C$7*Calculations!$C$85*INDEX('Monthly Data'!Q:Q,Calculations!$C$116+MOD(J89,Calculations!$C$118))+(1-Control!$C$7*Calculations!$C$87)*INDEX('Monthly Data'!R:R,Calculations!$C$116+MOD(J89,Calculations!$C$118))</f>
        <v>1.9073822767906517E-2</v>
      </c>
      <c r="EA89" s="86">
        <f ca="1">Control!$C$7*Calculations!$C$82*INDEX('Monthly Data'!N:N,Calculations!$C$116+MOD(K89,Calculations!$C$118))+Control!$C$7*Calculations!$C$83*INDEX('Monthly Data'!O:O,Calculations!$C$116+MOD(K89,Calculations!$C$118))+Control!$C$7*Calculations!$C$84*INDEX('Monthly Data'!P:P,Calculations!$C$116+MOD(K89,Calculations!$C$118))+Control!$C$7*Calculations!$C$85*INDEX('Monthly Data'!Q:Q,Calculations!$C$116+MOD(K89,Calculations!$C$118))+(1-Control!$C$7*Calculations!$C$87)*INDEX('Monthly Data'!R:R,Calculations!$C$116+MOD(K89,Calculations!$C$118))</f>
        <v>2.5325873776067674E-2</v>
      </c>
      <c r="EB89" s="86">
        <f ca="1">Control!$C$7*Calculations!$C$82*INDEX('Monthly Data'!N:N,Calculations!$C$116+MOD(L89,Calculations!$C$118))+Control!$C$7*Calculations!$C$83*INDEX('Monthly Data'!O:O,Calculations!$C$116+MOD(L89,Calculations!$C$118))+Control!$C$7*Calculations!$C$84*INDEX('Monthly Data'!P:P,Calculations!$C$116+MOD(L89,Calculations!$C$118))+Control!$C$7*Calculations!$C$85*INDEX('Monthly Data'!Q:Q,Calculations!$C$116+MOD(L89,Calculations!$C$118))+(1-Control!$C$7*Calculations!$C$87)*INDEX('Monthly Data'!R:R,Calculations!$C$116+MOD(L89,Calculations!$C$118))</f>
        <v>-1.3959200237295809E-2</v>
      </c>
      <c r="EC89" s="86">
        <f ca="1">Control!$C$7*Calculations!$C$82*INDEX('Monthly Data'!N:N,Calculations!$C$116+MOD(M89,Calculations!$C$118))+Control!$C$7*Calculations!$C$83*INDEX('Monthly Data'!O:O,Calculations!$C$116+MOD(M89,Calculations!$C$118))+Control!$C$7*Calculations!$C$84*INDEX('Monthly Data'!P:P,Calculations!$C$116+MOD(M89,Calculations!$C$118))+Control!$C$7*Calculations!$C$85*INDEX('Monthly Data'!Q:Q,Calculations!$C$116+MOD(M89,Calculations!$C$118))+(1-Control!$C$7*Calculations!$C$87)*INDEX('Monthly Data'!R:R,Calculations!$C$116+MOD(M89,Calculations!$C$118))</f>
        <v>1.5063457444773597E-2</v>
      </c>
      <c r="ED89" s="86">
        <f ca="1">Control!$C$7*Calculations!$C$82*INDEX('Monthly Data'!N:N,Calculations!$C$116+MOD(N89,Calculations!$C$118))+Control!$C$7*Calculations!$C$83*INDEX('Monthly Data'!O:O,Calculations!$C$116+MOD(N89,Calculations!$C$118))+Control!$C$7*Calculations!$C$84*INDEX('Monthly Data'!P:P,Calculations!$C$116+MOD(N89,Calculations!$C$118))+Control!$C$7*Calculations!$C$85*INDEX('Monthly Data'!Q:Q,Calculations!$C$116+MOD(N89,Calculations!$C$118))+(1-Control!$C$7*Calculations!$C$87)*INDEX('Monthly Data'!R:R,Calculations!$C$116+MOD(N89,Calculations!$C$118))</f>
        <v>-7.5539743260223157E-3</v>
      </c>
      <c r="EE89" s="86">
        <f ca="1">Control!$C$7*Calculations!$C$82*INDEX('Monthly Data'!N:N,Calculations!$C$116+MOD(O89,Calculations!$C$118))+Control!$C$7*Calculations!$C$83*INDEX('Monthly Data'!O:O,Calculations!$C$116+MOD(O89,Calculations!$C$118))+Control!$C$7*Calculations!$C$84*INDEX('Monthly Data'!P:P,Calculations!$C$116+MOD(O89,Calculations!$C$118))+Control!$C$7*Calculations!$C$85*INDEX('Monthly Data'!Q:Q,Calculations!$C$116+MOD(O89,Calculations!$C$118))+(1-Control!$C$7*Calculations!$C$87)*INDEX('Monthly Data'!R:R,Calculations!$C$116+MOD(O89,Calculations!$C$118))</f>
        <v>1.1106855739851785E-2</v>
      </c>
      <c r="EF89" s="86">
        <f ca="1">Control!$C$7*Calculations!$C$82*INDEX('Monthly Data'!N:N,Calculations!$C$116+MOD(P89,Calculations!$C$118))+Control!$C$7*Calculations!$C$83*INDEX('Monthly Data'!O:O,Calculations!$C$116+MOD(P89,Calculations!$C$118))+Control!$C$7*Calculations!$C$84*INDEX('Monthly Data'!P:P,Calculations!$C$116+MOD(P89,Calculations!$C$118))+Control!$C$7*Calculations!$C$85*INDEX('Monthly Data'!Q:Q,Calculations!$C$116+MOD(P89,Calculations!$C$118))+(1-Control!$C$7*Calculations!$C$87)*INDEX('Monthly Data'!R:R,Calculations!$C$116+MOD(P89,Calculations!$C$118))</f>
        <v>-1.880155173376722E-2</v>
      </c>
      <c r="EG89" s="86">
        <f ca="1">Control!$C$7*Calculations!$C$82*INDEX('Monthly Data'!N:N,Calculations!$C$116+MOD(Q89,Calculations!$C$118))+Control!$C$7*Calculations!$C$83*INDEX('Monthly Data'!O:O,Calculations!$C$116+MOD(Q89,Calculations!$C$118))+Control!$C$7*Calculations!$C$84*INDEX('Monthly Data'!P:P,Calculations!$C$116+MOD(Q89,Calculations!$C$118))+Control!$C$7*Calculations!$C$85*INDEX('Monthly Data'!Q:Q,Calculations!$C$116+MOD(Q89,Calculations!$C$118))+(1-Control!$C$7*Calculations!$C$87)*INDEX('Monthly Data'!R:R,Calculations!$C$116+MOD(Q89,Calculations!$C$118))</f>
        <v>1.7599621212565995E-2</v>
      </c>
      <c r="EH89" s="86">
        <f ca="1">Control!$C$7*Calculations!$C$82*INDEX('Monthly Data'!N:N,Calculations!$C$116+MOD(R89,Calculations!$C$118))+Control!$C$7*Calculations!$C$83*INDEX('Monthly Data'!O:O,Calculations!$C$116+MOD(R89,Calculations!$C$118))+Control!$C$7*Calculations!$C$84*INDEX('Monthly Data'!P:P,Calculations!$C$116+MOD(R89,Calculations!$C$118))+Control!$C$7*Calculations!$C$85*INDEX('Monthly Data'!Q:Q,Calculations!$C$116+MOD(R89,Calculations!$C$118))+(1-Control!$C$7*Calculations!$C$87)*INDEX('Monthly Data'!R:R,Calculations!$C$116+MOD(R89,Calculations!$C$118))</f>
        <v>3.9251937367756782E-3</v>
      </c>
      <c r="EI89" s="86">
        <f ca="1">Control!$C$7*Calculations!$C$82*INDEX('Monthly Data'!N:N,Calculations!$C$116+MOD(S89,Calculations!$C$118))+Control!$C$7*Calculations!$C$83*INDEX('Monthly Data'!O:O,Calculations!$C$116+MOD(S89,Calculations!$C$118))+Control!$C$7*Calculations!$C$84*INDEX('Monthly Data'!P:P,Calculations!$C$116+MOD(S89,Calculations!$C$118))+Control!$C$7*Calculations!$C$85*INDEX('Monthly Data'!Q:Q,Calculations!$C$116+MOD(S89,Calculations!$C$118))+(1-Control!$C$7*Calculations!$C$87)*INDEX('Monthly Data'!R:R,Calculations!$C$116+MOD(S89,Calculations!$C$118))</f>
        <v>1.3891304280773396E-2</v>
      </c>
      <c r="EJ89" s="86">
        <f ca="1">Control!$C$7*Calculations!$C$82*INDEX('Monthly Data'!N:N,Calculations!$C$116+MOD(T89,Calculations!$C$118))+Control!$C$7*Calculations!$C$83*INDEX('Monthly Data'!O:O,Calculations!$C$116+MOD(T89,Calculations!$C$118))+Control!$C$7*Calculations!$C$84*INDEX('Monthly Data'!P:P,Calculations!$C$116+MOD(T89,Calculations!$C$118))+Control!$C$7*Calculations!$C$85*INDEX('Monthly Data'!Q:Q,Calculations!$C$116+MOD(T89,Calculations!$C$118))+(1-Control!$C$7*Calculations!$C$87)*INDEX('Monthly Data'!R:R,Calculations!$C$116+MOD(T89,Calculations!$C$118))</f>
        <v>1.2435425892067014E-2</v>
      </c>
      <c r="EK89" s="86">
        <f ca="1">Control!$C$7*Calculations!$C$82*INDEX('Monthly Data'!N:N,Calculations!$C$116+MOD(U89,Calculations!$C$118))+Control!$C$7*Calculations!$C$83*INDEX('Monthly Data'!O:O,Calculations!$C$116+MOD(U89,Calculations!$C$118))+Control!$C$7*Calculations!$C$84*INDEX('Monthly Data'!P:P,Calculations!$C$116+MOD(U89,Calculations!$C$118))+Control!$C$7*Calculations!$C$85*INDEX('Monthly Data'!Q:Q,Calculations!$C$116+MOD(U89,Calculations!$C$118))+(1-Control!$C$7*Calculations!$C$87)*INDEX('Monthly Data'!R:R,Calculations!$C$116+MOD(U89,Calculations!$C$118))</f>
        <v>2.1918137743539623E-2</v>
      </c>
      <c r="EL89" s="86">
        <f ca="1">Control!$C$7*Calculations!$C$82*INDEX('Monthly Data'!N:N,Calculations!$C$116+MOD(V89,Calculations!$C$118))+Control!$C$7*Calculations!$C$83*INDEX('Monthly Data'!O:O,Calculations!$C$116+MOD(V89,Calculations!$C$118))+Control!$C$7*Calculations!$C$84*INDEX('Monthly Data'!P:P,Calculations!$C$116+MOD(V89,Calculations!$C$118))+Control!$C$7*Calculations!$C$85*INDEX('Monthly Data'!Q:Q,Calculations!$C$116+MOD(V89,Calculations!$C$118))+(1-Control!$C$7*Calculations!$C$87)*INDEX('Monthly Data'!R:R,Calculations!$C$116+MOD(V89,Calculations!$C$118))</f>
        <v>1.2435425892067014E-2</v>
      </c>
      <c r="EM89" s="86">
        <f ca="1">Control!$C$7*Calculations!$C$82*INDEX('Monthly Data'!N:N,Calculations!$C$116+MOD(W89,Calculations!$C$118))+Control!$C$7*Calculations!$C$83*INDEX('Monthly Data'!O:O,Calculations!$C$116+MOD(W89,Calculations!$C$118))+Control!$C$7*Calculations!$C$84*INDEX('Monthly Data'!P:P,Calculations!$C$116+MOD(W89,Calculations!$C$118))+Control!$C$7*Calculations!$C$85*INDEX('Monthly Data'!Q:Q,Calculations!$C$116+MOD(W89,Calculations!$C$118))+(1-Control!$C$7*Calculations!$C$87)*INDEX('Monthly Data'!R:R,Calculations!$C$116+MOD(W89,Calculations!$C$118))</f>
        <v>-1.3959200237295809E-2</v>
      </c>
      <c r="EN89" s="86">
        <f ca="1">Control!$C$7*Calculations!$C$82*INDEX('Monthly Data'!N:N,Calculations!$C$116+MOD(X89,Calculations!$C$118))+Control!$C$7*Calculations!$C$83*INDEX('Monthly Data'!O:O,Calculations!$C$116+MOD(X89,Calculations!$C$118))+Control!$C$7*Calculations!$C$84*INDEX('Monthly Data'!P:P,Calculations!$C$116+MOD(X89,Calculations!$C$118))+Control!$C$7*Calculations!$C$85*INDEX('Monthly Data'!Q:Q,Calculations!$C$116+MOD(X89,Calculations!$C$118))+(1-Control!$C$7*Calculations!$C$87)*INDEX('Monthly Data'!R:R,Calculations!$C$116+MOD(X89,Calculations!$C$118))</f>
        <v>-1.0485101266941802E-2</v>
      </c>
      <c r="EO89" s="86">
        <f ca="1">Control!$C$7*Calculations!$C$82*INDEX('Monthly Data'!N:N,Calculations!$C$116+MOD(Y89,Calculations!$C$118))+Control!$C$7*Calculations!$C$83*INDEX('Monthly Data'!O:O,Calculations!$C$116+MOD(Y89,Calculations!$C$118))+Control!$C$7*Calculations!$C$84*INDEX('Monthly Data'!P:P,Calculations!$C$116+MOD(Y89,Calculations!$C$118))+Control!$C$7*Calculations!$C$85*INDEX('Monthly Data'!Q:Q,Calculations!$C$116+MOD(Y89,Calculations!$C$118))+(1-Control!$C$7*Calculations!$C$87)*INDEX('Monthly Data'!R:R,Calculations!$C$116+MOD(Y89,Calculations!$C$118))</f>
        <v>-1.8530040247387896E-2</v>
      </c>
      <c r="EP89" s="86">
        <f ca="1">Control!$C$7*Calculations!$C$82*INDEX('Monthly Data'!N:N,Calculations!$C$116+MOD(Z89,Calculations!$C$118))+Control!$C$7*Calculations!$C$83*INDEX('Monthly Data'!O:O,Calculations!$C$116+MOD(Z89,Calculations!$C$118))+Control!$C$7*Calculations!$C$84*INDEX('Monthly Data'!P:P,Calculations!$C$116+MOD(Z89,Calculations!$C$118))+Control!$C$7*Calculations!$C$85*INDEX('Monthly Data'!Q:Q,Calculations!$C$116+MOD(Z89,Calculations!$C$118))+(1-Control!$C$7*Calculations!$C$87)*INDEX('Monthly Data'!R:R,Calculations!$C$116+MOD(Z89,Calculations!$C$118))</f>
        <v>1.142101364887867E-2</v>
      </c>
      <c r="EQ89" s="86">
        <f ca="1">Control!$C$7*Calculations!$C$82*INDEX('Monthly Data'!N:N,Calculations!$C$116+MOD(AA89,Calculations!$C$118))+Control!$C$7*Calculations!$C$83*INDEX('Monthly Data'!O:O,Calculations!$C$116+MOD(AA89,Calculations!$C$118))+Control!$C$7*Calculations!$C$84*INDEX('Monthly Data'!P:P,Calculations!$C$116+MOD(AA89,Calculations!$C$118))+Control!$C$7*Calculations!$C$85*INDEX('Monthly Data'!Q:Q,Calculations!$C$116+MOD(AA89,Calculations!$C$118))+(1-Control!$C$7*Calculations!$C$87)*INDEX('Monthly Data'!R:R,Calculations!$C$116+MOD(AA89,Calculations!$C$118))</f>
        <v>-1.1360801645249321E-2</v>
      </c>
      <c r="ER89" s="86">
        <f ca="1">Control!$C$7*Calculations!$C$82*INDEX('Monthly Data'!N:N,Calculations!$C$116+MOD(AB89,Calculations!$C$118))+Control!$C$7*Calculations!$C$83*INDEX('Monthly Data'!O:O,Calculations!$C$116+MOD(AB89,Calculations!$C$118))+Control!$C$7*Calculations!$C$84*INDEX('Monthly Data'!P:P,Calculations!$C$116+MOD(AB89,Calculations!$C$118))+Control!$C$7*Calculations!$C$85*INDEX('Monthly Data'!Q:Q,Calculations!$C$116+MOD(AB89,Calculations!$C$118))+(1-Control!$C$7*Calculations!$C$87)*INDEX('Monthly Data'!R:R,Calculations!$C$116+MOD(AB89,Calculations!$C$118))</f>
        <v>8.3814116887657771E-3</v>
      </c>
      <c r="ES89" s="86">
        <f ca="1">Control!$C$7*Calculations!$C$82*INDEX('Monthly Data'!N:N,Calculations!$C$116+MOD(AC89,Calculations!$C$118))+Control!$C$7*Calculations!$C$83*INDEX('Monthly Data'!O:O,Calculations!$C$116+MOD(AC89,Calculations!$C$118))+Control!$C$7*Calculations!$C$84*INDEX('Monthly Data'!P:P,Calculations!$C$116+MOD(AC89,Calculations!$C$118))+Control!$C$7*Calculations!$C$85*INDEX('Monthly Data'!Q:Q,Calculations!$C$116+MOD(AC89,Calculations!$C$118))+(1-Control!$C$7*Calculations!$C$87)*INDEX('Monthly Data'!R:R,Calculations!$C$116+MOD(AC89,Calculations!$C$118))</f>
        <v>1.3891563624307685E-2</v>
      </c>
      <c r="ET89" s="86">
        <f ca="1">Control!$C$7*Calculations!$C$82*INDEX('Monthly Data'!N:N,Calculations!$C$116+MOD(AD89,Calculations!$C$118))+Control!$C$7*Calculations!$C$83*INDEX('Monthly Data'!O:O,Calculations!$C$116+MOD(AD89,Calculations!$C$118))+Control!$C$7*Calculations!$C$84*INDEX('Monthly Data'!P:P,Calculations!$C$116+MOD(AD89,Calculations!$C$118))+Control!$C$7*Calculations!$C$85*INDEX('Monthly Data'!Q:Q,Calculations!$C$116+MOD(AD89,Calculations!$C$118))+(1-Control!$C$7*Calculations!$C$87)*INDEX('Monthly Data'!R:R,Calculations!$C$116+MOD(AD89,Calculations!$C$118))</f>
        <v>4.089189590407355E-3</v>
      </c>
      <c r="EU89" s="86">
        <f ca="1">Control!$C$7*Calculations!$C$82*INDEX('Monthly Data'!N:N,Calculations!$C$116+MOD(AE89,Calculations!$C$118))+Control!$C$7*Calculations!$C$83*INDEX('Monthly Data'!O:O,Calculations!$C$116+MOD(AE89,Calculations!$C$118))+Control!$C$7*Calculations!$C$84*INDEX('Monthly Data'!P:P,Calculations!$C$116+MOD(AE89,Calculations!$C$118))+Control!$C$7*Calculations!$C$85*INDEX('Monthly Data'!Q:Q,Calculations!$C$116+MOD(AE89,Calculations!$C$118))+(1-Control!$C$7*Calculations!$C$87)*INDEX('Monthly Data'!R:R,Calculations!$C$116+MOD(AE89,Calculations!$C$118))</f>
        <v>-3.8875517825435772E-3</v>
      </c>
      <c r="EV89" s="86">
        <f ca="1">Control!$C$7*Calculations!$C$82*INDEX('Monthly Data'!N:N,Calculations!$C$116+MOD(AF89,Calculations!$C$118))+Control!$C$7*Calculations!$C$83*INDEX('Monthly Data'!O:O,Calculations!$C$116+MOD(AF89,Calculations!$C$118))+Control!$C$7*Calculations!$C$84*INDEX('Monthly Data'!P:P,Calculations!$C$116+MOD(AF89,Calculations!$C$118))+Control!$C$7*Calculations!$C$85*INDEX('Monthly Data'!Q:Q,Calculations!$C$116+MOD(AF89,Calculations!$C$118))+(1-Control!$C$7*Calculations!$C$87)*INDEX('Monthly Data'!R:R,Calculations!$C$116+MOD(AF89,Calculations!$C$118))</f>
        <v>-7.3651264633385334E-4</v>
      </c>
      <c r="EW89" s="86">
        <f ca="1">Control!$C$7*Calculations!$C$82*INDEX('Monthly Data'!N:N,Calculations!$C$116+MOD(AG89,Calculations!$C$118))+Control!$C$7*Calculations!$C$83*INDEX('Monthly Data'!O:O,Calculations!$C$116+MOD(AG89,Calculations!$C$118))+Control!$C$7*Calculations!$C$84*INDEX('Monthly Data'!P:P,Calculations!$C$116+MOD(AG89,Calculations!$C$118))+Control!$C$7*Calculations!$C$85*INDEX('Monthly Data'!Q:Q,Calculations!$C$116+MOD(AG89,Calculations!$C$118))+(1-Control!$C$7*Calculations!$C$87)*INDEX('Monthly Data'!R:R,Calculations!$C$116+MOD(AG89,Calculations!$C$118))</f>
        <v>1.1704119272391494E-2</v>
      </c>
      <c r="EX89" s="86">
        <f ca="1">Control!$C$7*Calculations!$C$82*INDEX('Monthly Data'!N:N,Calculations!$C$116+MOD(AH89,Calculations!$C$118))+Control!$C$7*Calculations!$C$83*INDEX('Monthly Data'!O:O,Calculations!$C$116+MOD(AH89,Calculations!$C$118))+Control!$C$7*Calculations!$C$84*INDEX('Monthly Data'!P:P,Calculations!$C$116+MOD(AH89,Calculations!$C$118))+Control!$C$7*Calculations!$C$85*INDEX('Monthly Data'!Q:Q,Calculations!$C$116+MOD(AH89,Calculations!$C$118))+(1-Control!$C$7*Calculations!$C$87)*INDEX('Monthly Data'!R:R,Calculations!$C$116+MOD(AH89,Calculations!$C$118))</f>
        <v>-2.6378232493851243E-2</v>
      </c>
      <c r="EY89" s="86">
        <f ca="1">Control!$C$7*Calculations!$C$82*INDEX('Monthly Data'!N:N,Calculations!$C$116+MOD(AI89,Calculations!$C$118))+Control!$C$7*Calculations!$C$83*INDEX('Monthly Data'!O:O,Calculations!$C$116+MOD(AI89,Calculations!$C$118))+Control!$C$7*Calculations!$C$84*INDEX('Monthly Data'!P:P,Calculations!$C$116+MOD(AI89,Calculations!$C$118))+Control!$C$7*Calculations!$C$85*INDEX('Monthly Data'!Q:Q,Calculations!$C$116+MOD(AI89,Calculations!$C$118))+(1-Control!$C$7*Calculations!$C$87)*INDEX('Monthly Data'!R:R,Calculations!$C$116+MOD(AI89,Calculations!$C$118))</f>
        <v>3.7596120283497965E-2</v>
      </c>
      <c r="EZ89" s="86">
        <f ca="1">Control!$C$7*Calculations!$C$82*INDEX('Monthly Data'!N:N,Calculations!$C$116+MOD(AJ89,Calculations!$C$118))+Control!$C$7*Calculations!$C$83*INDEX('Monthly Data'!O:O,Calculations!$C$116+MOD(AJ89,Calculations!$C$118))+Control!$C$7*Calculations!$C$84*INDEX('Monthly Data'!P:P,Calculations!$C$116+MOD(AJ89,Calculations!$C$118))+Control!$C$7*Calculations!$C$85*INDEX('Monthly Data'!Q:Q,Calculations!$C$116+MOD(AJ89,Calculations!$C$118))+(1-Control!$C$7*Calculations!$C$87)*INDEX('Monthly Data'!R:R,Calculations!$C$116+MOD(AJ89,Calculations!$C$118))</f>
        <v>4.2795950888382334E-3</v>
      </c>
      <c r="FA89" s="86">
        <f ca="1">Control!$C$7*Calculations!$C$82*INDEX('Monthly Data'!N:N,Calculations!$C$116+MOD(AK89,Calculations!$C$118))+Control!$C$7*Calculations!$C$83*INDEX('Monthly Data'!O:O,Calculations!$C$116+MOD(AK89,Calculations!$C$118))+Control!$C$7*Calculations!$C$84*INDEX('Monthly Data'!P:P,Calculations!$C$116+MOD(AK89,Calculations!$C$118))+Control!$C$7*Calculations!$C$85*INDEX('Monthly Data'!Q:Q,Calculations!$C$116+MOD(AK89,Calculations!$C$118))+(1-Control!$C$7*Calculations!$C$87)*INDEX('Monthly Data'!R:R,Calculations!$C$116+MOD(AK89,Calculations!$C$118))</f>
        <v>1.3891563624307685E-2</v>
      </c>
      <c r="FB89" s="86">
        <f ca="1">Control!$C$7*Calculations!$C$82*INDEX('Monthly Data'!N:N,Calculations!$C$116+MOD(AL89,Calculations!$C$118))+Control!$C$7*Calculations!$C$83*INDEX('Monthly Data'!O:O,Calculations!$C$116+MOD(AL89,Calculations!$C$118))+Control!$C$7*Calculations!$C$84*INDEX('Monthly Data'!P:P,Calculations!$C$116+MOD(AL89,Calculations!$C$118))+Control!$C$7*Calculations!$C$85*INDEX('Monthly Data'!Q:Q,Calculations!$C$116+MOD(AL89,Calculations!$C$118))+(1-Control!$C$7*Calculations!$C$87)*INDEX('Monthly Data'!R:R,Calculations!$C$116+MOD(AL89,Calculations!$C$118))</f>
        <v>-7.3651264633385334E-4</v>
      </c>
      <c r="FC89" s="86">
        <f ca="1">Control!$C$7*Calculations!$C$82*INDEX('Monthly Data'!N:N,Calculations!$C$116+MOD(AM89,Calculations!$C$118))+Control!$C$7*Calculations!$C$83*INDEX('Monthly Data'!O:O,Calculations!$C$116+MOD(AM89,Calculations!$C$118))+Control!$C$7*Calculations!$C$84*INDEX('Monthly Data'!P:P,Calculations!$C$116+MOD(AM89,Calculations!$C$118))+Control!$C$7*Calculations!$C$85*INDEX('Monthly Data'!Q:Q,Calculations!$C$116+MOD(AM89,Calculations!$C$118))+(1-Control!$C$7*Calculations!$C$87)*INDEX('Monthly Data'!R:R,Calculations!$C$116+MOD(AM89,Calculations!$C$118))</f>
        <v>5.1972609868760735E-3</v>
      </c>
      <c r="FD89" s="86">
        <f ca="1">Control!$C$7*Calculations!$C$82*INDEX('Monthly Data'!N:N,Calculations!$C$116+MOD(AN89,Calculations!$C$118))+Control!$C$7*Calculations!$C$83*INDEX('Monthly Data'!O:O,Calculations!$C$116+MOD(AN89,Calculations!$C$118))+Control!$C$7*Calculations!$C$84*INDEX('Monthly Data'!P:P,Calculations!$C$116+MOD(AN89,Calculations!$C$118))+Control!$C$7*Calculations!$C$85*INDEX('Monthly Data'!Q:Q,Calculations!$C$116+MOD(AN89,Calculations!$C$118))+(1-Control!$C$7*Calculations!$C$87)*INDEX('Monthly Data'!R:R,Calculations!$C$116+MOD(AN89,Calculations!$C$118))</f>
        <v>6.4539397490030407E-3</v>
      </c>
      <c r="FE89" s="86">
        <f ca="1">Control!$C$7*Calculations!$C$82*INDEX('Monthly Data'!N:N,Calculations!$C$116+MOD(AO89,Calculations!$C$118))+Control!$C$7*Calculations!$C$83*INDEX('Monthly Data'!O:O,Calculations!$C$116+MOD(AO89,Calculations!$C$118))+Control!$C$7*Calculations!$C$84*INDEX('Monthly Data'!P:P,Calculations!$C$116+MOD(AO89,Calculations!$C$118))+Control!$C$7*Calculations!$C$85*INDEX('Monthly Data'!Q:Q,Calculations!$C$116+MOD(AO89,Calculations!$C$118))+(1-Control!$C$7*Calculations!$C$87)*INDEX('Monthly Data'!R:R,Calculations!$C$116+MOD(AO89,Calculations!$C$118))</f>
        <v>-4.3408051735618014E-2</v>
      </c>
      <c r="FF89" s="86">
        <f ca="1">Control!$C$7*Calculations!$C$82*INDEX('Monthly Data'!N:N,Calculations!$C$116+MOD(AP89,Calculations!$C$118))+Control!$C$7*Calculations!$C$83*INDEX('Monthly Data'!O:O,Calculations!$C$116+MOD(AP89,Calculations!$C$118))+Control!$C$7*Calculations!$C$84*INDEX('Monthly Data'!P:P,Calculations!$C$116+MOD(AP89,Calculations!$C$118))+Control!$C$7*Calculations!$C$85*INDEX('Monthly Data'!Q:Q,Calculations!$C$116+MOD(AP89,Calculations!$C$118))+(1-Control!$C$7*Calculations!$C$87)*INDEX('Monthly Data'!R:R,Calculations!$C$116+MOD(AP89,Calculations!$C$118))</f>
        <v>1.7831091590102856E-2</v>
      </c>
      <c r="FG89" s="86">
        <f ca="1">Control!$C$7*Calculations!$C$82*INDEX('Monthly Data'!N:N,Calculations!$C$116+MOD(AQ89,Calculations!$C$118))+Control!$C$7*Calculations!$C$83*INDEX('Monthly Data'!O:O,Calculations!$C$116+MOD(AQ89,Calculations!$C$118))+Control!$C$7*Calculations!$C$84*INDEX('Monthly Data'!P:P,Calculations!$C$116+MOD(AQ89,Calculations!$C$118))+Control!$C$7*Calculations!$C$85*INDEX('Monthly Data'!Q:Q,Calculations!$C$116+MOD(AQ89,Calculations!$C$118))+(1-Control!$C$7*Calculations!$C$87)*INDEX('Monthly Data'!R:R,Calculations!$C$116+MOD(AQ89,Calculations!$C$118))</f>
        <v>1.1809891087585166E-2</v>
      </c>
      <c r="FH89" s="86">
        <f ca="1">Control!$C$7*Calculations!$C$82*INDEX('Monthly Data'!N:N,Calculations!$C$116+MOD(AR89,Calculations!$C$118))+Control!$C$7*Calculations!$C$83*INDEX('Monthly Data'!O:O,Calculations!$C$116+MOD(AR89,Calculations!$C$118))+Control!$C$7*Calculations!$C$84*INDEX('Monthly Data'!P:P,Calculations!$C$116+MOD(AR89,Calculations!$C$118))+Control!$C$7*Calculations!$C$85*INDEX('Monthly Data'!Q:Q,Calculations!$C$116+MOD(AR89,Calculations!$C$118))+(1-Control!$C$7*Calculations!$C$87)*INDEX('Monthly Data'!R:R,Calculations!$C$116+MOD(AR89,Calculations!$C$118))</f>
        <v>-3.9863250714949353E-2</v>
      </c>
      <c r="FI89" s="86">
        <f ca="1">Control!$C$7*Calculations!$C$82*INDEX('Monthly Data'!N:N,Calculations!$C$116+MOD(AS89,Calculations!$C$118))+Control!$C$7*Calculations!$C$83*INDEX('Monthly Data'!O:O,Calculations!$C$116+MOD(AS89,Calculations!$C$118))+Control!$C$7*Calculations!$C$84*INDEX('Monthly Data'!P:P,Calculations!$C$116+MOD(AS89,Calculations!$C$118))+Control!$C$7*Calculations!$C$85*INDEX('Monthly Data'!Q:Q,Calculations!$C$116+MOD(AS89,Calculations!$C$118))+(1-Control!$C$7*Calculations!$C$87)*INDEX('Monthly Data'!R:R,Calculations!$C$116+MOD(AS89,Calculations!$C$118))</f>
        <v>1.7472933988537529E-2</v>
      </c>
      <c r="FJ89" s="86">
        <f ca="1">Control!$C$7*Calculations!$C$82*INDEX('Monthly Data'!N:N,Calculations!$C$116+MOD(AT89,Calculations!$C$118))+Control!$C$7*Calculations!$C$83*INDEX('Monthly Data'!O:O,Calculations!$C$116+MOD(AT89,Calculations!$C$118))+Control!$C$7*Calculations!$C$84*INDEX('Monthly Data'!P:P,Calculations!$C$116+MOD(AT89,Calculations!$C$118))+Control!$C$7*Calculations!$C$85*INDEX('Monthly Data'!Q:Q,Calculations!$C$116+MOD(AT89,Calculations!$C$118))+(1-Control!$C$7*Calculations!$C$87)*INDEX('Monthly Data'!R:R,Calculations!$C$116+MOD(AT89,Calculations!$C$118))</f>
        <v>-9.8327855560634558E-3</v>
      </c>
      <c r="FK89" s="86">
        <f ca="1">Control!$C$7*Calculations!$C$82*INDEX('Monthly Data'!N:N,Calculations!$C$116+MOD(AU89,Calculations!$C$118))+Control!$C$7*Calculations!$C$83*INDEX('Monthly Data'!O:O,Calculations!$C$116+MOD(AU89,Calculations!$C$118))+Control!$C$7*Calculations!$C$84*INDEX('Monthly Data'!P:P,Calculations!$C$116+MOD(AU89,Calculations!$C$118))+Control!$C$7*Calculations!$C$85*INDEX('Monthly Data'!Q:Q,Calculations!$C$116+MOD(AU89,Calculations!$C$118))+(1-Control!$C$7*Calculations!$C$87)*INDEX('Monthly Data'!R:R,Calculations!$C$116+MOD(AU89,Calculations!$C$118))</f>
        <v>-9.9526758408448549E-3</v>
      </c>
      <c r="FL89" s="86">
        <f ca="1">Control!$C$7*Calculations!$C$82*INDEX('Monthly Data'!N:N,Calculations!$C$116+MOD(AV89,Calculations!$C$118))+Control!$C$7*Calculations!$C$83*INDEX('Monthly Data'!O:O,Calculations!$C$116+MOD(AV89,Calculations!$C$118))+Control!$C$7*Calculations!$C$84*INDEX('Monthly Data'!P:P,Calculations!$C$116+MOD(AV89,Calculations!$C$118))+Control!$C$7*Calculations!$C$85*INDEX('Monthly Data'!Q:Q,Calculations!$C$116+MOD(AV89,Calculations!$C$118))+(1-Control!$C$7*Calculations!$C$87)*INDEX('Monthly Data'!R:R,Calculations!$C$116+MOD(AV89,Calculations!$C$118))</f>
        <v>-6.1115617667135171E-2</v>
      </c>
      <c r="FM89" s="86">
        <f ca="1">Control!$C$7*Calculations!$C$82*INDEX('Monthly Data'!N:N,Calculations!$C$116+MOD(AW89,Calculations!$C$118))+Control!$C$7*Calculations!$C$83*INDEX('Monthly Data'!O:O,Calculations!$C$116+MOD(AW89,Calculations!$C$118))+Control!$C$7*Calculations!$C$84*INDEX('Monthly Data'!P:P,Calculations!$C$116+MOD(AW89,Calculations!$C$118))+Control!$C$7*Calculations!$C$85*INDEX('Monthly Data'!Q:Q,Calculations!$C$116+MOD(AW89,Calculations!$C$118))+(1-Control!$C$7*Calculations!$C$87)*INDEX('Monthly Data'!R:R,Calculations!$C$116+MOD(AW89,Calculations!$C$118))</f>
        <v>1.1786765492207996E-2</v>
      </c>
      <c r="FN89" s="86">
        <f ca="1">Control!$C$7*Calculations!$C$82*INDEX('Monthly Data'!N:N,Calculations!$C$116+MOD(AX89,Calculations!$C$118))+Control!$C$7*Calculations!$C$83*INDEX('Monthly Data'!O:O,Calculations!$C$116+MOD(AX89,Calculations!$C$118))+Control!$C$7*Calculations!$C$84*INDEX('Monthly Data'!P:P,Calculations!$C$116+MOD(AX89,Calculations!$C$118))+Control!$C$7*Calculations!$C$85*INDEX('Monthly Data'!Q:Q,Calculations!$C$116+MOD(AX89,Calculations!$C$118))+(1-Control!$C$7*Calculations!$C$87)*INDEX('Monthly Data'!R:R,Calculations!$C$116+MOD(AX89,Calculations!$C$118))</f>
        <v>7.7184133340106598E-3</v>
      </c>
      <c r="FO89" s="86">
        <f ca="1">Control!$C$7*Calculations!$C$82*INDEX('Monthly Data'!N:N,Calculations!$C$116+MOD(AY89,Calculations!$C$118))+Control!$C$7*Calculations!$C$83*INDEX('Monthly Data'!O:O,Calculations!$C$116+MOD(AY89,Calculations!$C$118))+Control!$C$7*Calculations!$C$84*INDEX('Monthly Data'!P:P,Calculations!$C$116+MOD(AY89,Calculations!$C$118))+Control!$C$7*Calculations!$C$85*INDEX('Monthly Data'!Q:Q,Calculations!$C$116+MOD(AY89,Calculations!$C$118))+(1-Control!$C$7*Calculations!$C$87)*INDEX('Monthly Data'!R:R,Calculations!$C$116+MOD(AY89,Calculations!$C$118))</f>
        <v>1.0018681835149534E-3</v>
      </c>
      <c r="FP89" s="86">
        <f ca="1">Control!$C$7*Calculations!$C$82*INDEX('Monthly Data'!N:N,Calculations!$C$116+MOD(AZ89,Calculations!$C$118))+Control!$C$7*Calculations!$C$83*INDEX('Monthly Data'!O:O,Calculations!$C$116+MOD(AZ89,Calculations!$C$118))+Control!$C$7*Calculations!$C$84*INDEX('Monthly Data'!P:P,Calculations!$C$116+MOD(AZ89,Calculations!$C$118))+Control!$C$7*Calculations!$C$85*INDEX('Monthly Data'!Q:Q,Calculations!$C$116+MOD(AZ89,Calculations!$C$118))+(1-Control!$C$7*Calculations!$C$87)*INDEX('Monthly Data'!R:R,Calculations!$C$116+MOD(AZ89,Calculations!$C$118))</f>
        <v>1.142101364887867E-2</v>
      </c>
      <c r="FQ89" s="86">
        <f ca="1">Control!$C$7*Calculations!$C$82*INDEX('Monthly Data'!N:N,Calculations!$C$116+MOD(BA89,Calculations!$C$118))+Control!$C$7*Calculations!$C$83*INDEX('Monthly Data'!O:O,Calculations!$C$116+MOD(BA89,Calculations!$C$118))+Control!$C$7*Calculations!$C$84*INDEX('Monthly Data'!P:P,Calculations!$C$116+MOD(BA89,Calculations!$C$118))+Control!$C$7*Calculations!$C$85*INDEX('Monthly Data'!Q:Q,Calculations!$C$116+MOD(BA89,Calculations!$C$118))+(1-Control!$C$7*Calculations!$C$87)*INDEX('Monthly Data'!R:R,Calculations!$C$116+MOD(BA89,Calculations!$C$118))</f>
        <v>3.7118215575026904E-2</v>
      </c>
      <c r="FR89" s="86">
        <f ca="1">Control!$C$7*Calculations!$C$82*INDEX('Monthly Data'!N:N,Calculations!$C$116+MOD(BB89,Calculations!$C$118))+Control!$C$7*Calculations!$C$83*INDEX('Monthly Data'!O:O,Calculations!$C$116+MOD(BB89,Calculations!$C$118))+Control!$C$7*Calculations!$C$84*INDEX('Monthly Data'!P:P,Calculations!$C$116+MOD(BB89,Calculations!$C$118))+Control!$C$7*Calculations!$C$85*INDEX('Monthly Data'!Q:Q,Calculations!$C$116+MOD(BB89,Calculations!$C$118))+(1-Control!$C$7*Calculations!$C$87)*INDEX('Monthly Data'!R:R,Calculations!$C$116+MOD(BB89,Calculations!$C$118))</f>
        <v>-1.9947061878162777E-2</v>
      </c>
      <c r="FS89" s="86">
        <f ca="1">Control!$C$7*Calculations!$C$82*INDEX('Monthly Data'!N:N,Calculations!$C$116+MOD(BC89,Calculations!$C$118))+Control!$C$7*Calculations!$C$83*INDEX('Monthly Data'!O:O,Calculations!$C$116+MOD(BC89,Calculations!$C$118))+Control!$C$7*Calculations!$C$84*INDEX('Monthly Data'!P:P,Calculations!$C$116+MOD(BC89,Calculations!$C$118))+Control!$C$7*Calculations!$C$85*INDEX('Monthly Data'!Q:Q,Calculations!$C$116+MOD(BC89,Calculations!$C$118))+(1-Control!$C$7*Calculations!$C$87)*INDEX('Monthly Data'!R:R,Calculations!$C$116+MOD(BC89,Calculations!$C$118))</f>
        <v>-1.6546126717384396E-2</v>
      </c>
      <c r="FT89" s="86">
        <f ca="1">Control!$C$7*Calculations!$C$82*INDEX('Monthly Data'!N:N,Calculations!$C$116+MOD(BD89,Calculations!$C$118))+Control!$C$7*Calculations!$C$83*INDEX('Monthly Data'!O:O,Calculations!$C$116+MOD(BD89,Calculations!$C$118))+Control!$C$7*Calculations!$C$84*INDEX('Monthly Data'!P:P,Calculations!$C$116+MOD(BD89,Calculations!$C$118))+Control!$C$7*Calculations!$C$85*INDEX('Monthly Data'!Q:Q,Calculations!$C$116+MOD(BD89,Calculations!$C$118))+(1-Control!$C$7*Calculations!$C$87)*INDEX('Monthly Data'!R:R,Calculations!$C$116+MOD(BD89,Calculations!$C$118))</f>
        <v>2.3852824346838646E-2</v>
      </c>
      <c r="FU89" s="86">
        <f ca="1">Control!$C$7*Calculations!$C$82*INDEX('Monthly Data'!N:N,Calculations!$C$116+MOD(BE89,Calculations!$C$118))+Control!$C$7*Calculations!$C$83*INDEX('Monthly Data'!O:O,Calculations!$C$116+MOD(BE89,Calculations!$C$118))+Control!$C$7*Calculations!$C$84*INDEX('Monthly Data'!P:P,Calculations!$C$116+MOD(BE89,Calculations!$C$118))+Control!$C$7*Calculations!$C$85*INDEX('Monthly Data'!Q:Q,Calculations!$C$116+MOD(BE89,Calculations!$C$118))+(1-Control!$C$7*Calculations!$C$87)*INDEX('Monthly Data'!R:R,Calculations!$C$116+MOD(BE89,Calculations!$C$118))</f>
        <v>-1.1360801645249321E-2</v>
      </c>
      <c r="FV89" s="86">
        <f ca="1">Control!$C$7*Calculations!$C$82*INDEX('Monthly Data'!N:N,Calculations!$C$116+MOD(BF89,Calculations!$C$118))+Control!$C$7*Calculations!$C$83*INDEX('Monthly Data'!O:O,Calculations!$C$116+MOD(BF89,Calculations!$C$118))+Control!$C$7*Calculations!$C$84*INDEX('Monthly Data'!P:P,Calculations!$C$116+MOD(BF89,Calculations!$C$118))+Control!$C$7*Calculations!$C$85*INDEX('Monthly Data'!Q:Q,Calculations!$C$116+MOD(BF89,Calculations!$C$118))+(1-Control!$C$7*Calculations!$C$87)*INDEX('Monthly Data'!R:R,Calculations!$C$116+MOD(BF89,Calculations!$C$118))</f>
        <v>-3.8554137824290124E-2</v>
      </c>
      <c r="FW89" s="86">
        <f ca="1">Control!$C$7*Calculations!$C$82*INDEX('Monthly Data'!N:N,Calculations!$C$116+MOD(BG89,Calculations!$C$118))+Control!$C$7*Calculations!$C$83*INDEX('Monthly Data'!O:O,Calculations!$C$116+MOD(BG89,Calculations!$C$118))+Control!$C$7*Calculations!$C$84*INDEX('Monthly Data'!P:P,Calculations!$C$116+MOD(BG89,Calculations!$C$118))+Control!$C$7*Calculations!$C$85*INDEX('Monthly Data'!Q:Q,Calculations!$C$116+MOD(BG89,Calculations!$C$118))+(1-Control!$C$7*Calculations!$C$87)*INDEX('Monthly Data'!R:R,Calculations!$C$116+MOD(BG89,Calculations!$C$118))</f>
        <v>1.1702576456120543E-2</v>
      </c>
      <c r="FX89" s="86">
        <f ca="1">Control!$C$7*Calculations!$C$82*INDEX('Monthly Data'!N:N,Calculations!$C$116+MOD(BH89,Calculations!$C$118))+Control!$C$7*Calculations!$C$83*INDEX('Monthly Data'!O:O,Calculations!$C$116+MOD(BH89,Calculations!$C$118))+Control!$C$7*Calculations!$C$84*INDEX('Monthly Data'!P:P,Calculations!$C$116+MOD(BH89,Calculations!$C$118))+Control!$C$7*Calculations!$C$85*INDEX('Monthly Data'!Q:Q,Calculations!$C$116+MOD(BH89,Calculations!$C$118))+(1-Control!$C$7*Calculations!$C$87)*INDEX('Monthly Data'!R:R,Calculations!$C$116+MOD(BH89,Calculations!$C$118))</f>
        <v>7.5897487599915015E-3</v>
      </c>
      <c r="FY89" s="86">
        <f ca="1">Control!$C$7*Calculations!$C$82*INDEX('Monthly Data'!N:N,Calculations!$C$116+MOD(BI89,Calculations!$C$118))+Control!$C$7*Calculations!$C$83*INDEX('Monthly Data'!O:O,Calculations!$C$116+MOD(BI89,Calculations!$C$118))+Control!$C$7*Calculations!$C$84*INDEX('Monthly Data'!P:P,Calculations!$C$116+MOD(BI89,Calculations!$C$118))+Control!$C$7*Calculations!$C$85*INDEX('Monthly Data'!Q:Q,Calculations!$C$116+MOD(BI89,Calculations!$C$118))+(1-Control!$C$7*Calculations!$C$87)*INDEX('Monthly Data'!R:R,Calculations!$C$116+MOD(BI89,Calculations!$C$118))</f>
        <v>1.0478379486191123E-2</v>
      </c>
      <c r="FZ89" s="86">
        <f ca="1">Control!$C$7*Calculations!$C$82*INDEX('Monthly Data'!N:N,Calculations!$C$116+MOD(BJ89,Calculations!$C$118))+Control!$C$7*Calculations!$C$83*INDEX('Monthly Data'!O:O,Calculations!$C$116+MOD(BJ89,Calculations!$C$118))+Control!$C$7*Calculations!$C$84*INDEX('Monthly Data'!P:P,Calculations!$C$116+MOD(BJ89,Calculations!$C$118))+Control!$C$7*Calculations!$C$85*INDEX('Monthly Data'!Q:Q,Calculations!$C$116+MOD(BJ89,Calculations!$C$118))+(1-Control!$C$7*Calculations!$C$87)*INDEX('Monthly Data'!R:R,Calculations!$C$116+MOD(BJ89,Calculations!$C$118))</f>
        <v>-1.0485101266941802E-2</v>
      </c>
      <c r="GA89" s="86">
        <f ca="1">Control!$C$7*Calculations!$C$82*INDEX('Monthly Data'!N:N,Calculations!$C$116+MOD(BK89,Calculations!$C$118))+Control!$C$7*Calculations!$C$83*INDEX('Monthly Data'!O:O,Calculations!$C$116+MOD(BK89,Calculations!$C$118))+Control!$C$7*Calculations!$C$84*INDEX('Monthly Data'!P:P,Calculations!$C$116+MOD(BK89,Calculations!$C$118))+Control!$C$7*Calculations!$C$85*INDEX('Monthly Data'!Q:Q,Calculations!$C$116+MOD(BK89,Calculations!$C$118))+(1-Control!$C$7*Calculations!$C$87)*INDEX('Monthly Data'!R:R,Calculations!$C$116+MOD(BK89,Calculations!$C$118))</f>
        <v>-7.4084874653726545E-3</v>
      </c>
      <c r="GB89" s="86">
        <f ca="1">Control!$C$7*Calculations!$C$82*INDEX('Monthly Data'!N:N,Calculations!$C$116+MOD(BL89,Calculations!$C$118))+Control!$C$7*Calculations!$C$83*INDEX('Monthly Data'!O:O,Calculations!$C$116+MOD(BL89,Calculations!$C$118))+Control!$C$7*Calculations!$C$84*INDEX('Monthly Data'!P:P,Calculations!$C$116+MOD(BL89,Calculations!$C$118))+Control!$C$7*Calculations!$C$85*INDEX('Monthly Data'!Q:Q,Calculations!$C$116+MOD(BL89,Calculations!$C$118))+(1-Control!$C$7*Calculations!$C$87)*INDEX('Monthly Data'!R:R,Calculations!$C$116+MOD(BL89,Calculations!$C$118))</f>
        <v>-3.299557342782896E-2</v>
      </c>
      <c r="GC89" s="86">
        <f ca="1">Control!$C$7*Calculations!$C$82*INDEX('Monthly Data'!N:N,Calculations!$C$116+MOD(BM89,Calculations!$C$118))+Control!$C$7*Calculations!$C$83*INDEX('Monthly Data'!O:O,Calculations!$C$116+MOD(BM89,Calculations!$C$118))+Control!$C$7*Calculations!$C$84*INDEX('Monthly Data'!P:P,Calculations!$C$116+MOD(BM89,Calculations!$C$118))+Control!$C$7*Calculations!$C$85*INDEX('Monthly Data'!Q:Q,Calculations!$C$116+MOD(BM89,Calculations!$C$118))+(1-Control!$C$7*Calculations!$C$87)*INDEX('Monthly Data'!R:R,Calculations!$C$116+MOD(BM89,Calculations!$C$118))</f>
        <v>-1.8530040247387896E-2</v>
      </c>
      <c r="GD89" s="86">
        <f ca="1">Control!$C$7*Calculations!$C$82*INDEX('Monthly Data'!N:N,Calculations!$C$116+MOD(BN89,Calculations!$C$118))+Control!$C$7*Calculations!$C$83*INDEX('Monthly Data'!O:O,Calculations!$C$116+MOD(BN89,Calculations!$C$118))+Control!$C$7*Calculations!$C$84*INDEX('Monthly Data'!P:P,Calculations!$C$116+MOD(BN89,Calculations!$C$118))+Control!$C$7*Calculations!$C$85*INDEX('Monthly Data'!Q:Q,Calculations!$C$116+MOD(BN89,Calculations!$C$118))+(1-Control!$C$7*Calculations!$C$87)*INDEX('Monthly Data'!R:R,Calculations!$C$116+MOD(BN89,Calculations!$C$118))</f>
        <v>7.7184133340106598E-3</v>
      </c>
      <c r="GE89" s="86">
        <f ca="1">Control!$C$7*Calculations!$C$82*INDEX('Monthly Data'!N:N,Calculations!$C$116+MOD(BO89,Calculations!$C$118))+Control!$C$7*Calculations!$C$83*INDEX('Monthly Data'!O:O,Calculations!$C$116+MOD(BO89,Calculations!$C$118))+Control!$C$7*Calculations!$C$84*INDEX('Monthly Data'!P:P,Calculations!$C$116+MOD(BO89,Calculations!$C$118))+Control!$C$7*Calculations!$C$85*INDEX('Monthly Data'!Q:Q,Calculations!$C$116+MOD(BO89,Calculations!$C$118))+(1-Control!$C$7*Calculations!$C$87)*INDEX('Monthly Data'!R:R,Calculations!$C$116+MOD(BO89,Calculations!$C$118))</f>
        <v>1.0627294914941248E-2</v>
      </c>
      <c r="GF89" s="86">
        <f ca="1">Control!$C$7*Calculations!$C$82*INDEX('Monthly Data'!N:N,Calculations!$C$116+MOD(BP89,Calculations!$C$118))+Control!$C$7*Calculations!$C$83*INDEX('Monthly Data'!O:O,Calculations!$C$116+MOD(BP89,Calculations!$C$118))+Control!$C$7*Calculations!$C$84*INDEX('Monthly Data'!P:P,Calculations!$C$116+MOD(BP89,Calculations!$C$118))+Control!$C$7*Calculations!$C$85*INDEX('Monthly Data'!Q:Q,Calculations!$C$116+MOD(BP89,Calculations!$C$118))+(1-Control!$C$7*Calculations!$C$87)*INDEX('Monthly Data'!R:R,Calculations!$C$116+MOD(BP89,Calculations!$C$118))</f>
        <v>1.4915555251167555E-3</v>
      </c>
      <c r="GG89" s="86">
        <f ca="1">Control!$C$7*Calculations!$C$82*INDEX('Monthly Data'!N:N,Calculations!$C$116+MOD(BQ89,Calculations!$C$118))+Control!$C$7*Calculations!$C$83*INDEX('Monthly Data'!O:O,Calculations!$C$116+MOD(BQ89,Calculations!$C$118))+Control!$C$7*Calculations!$C$84*INDEX('Monthly Data'!P:P,Calculations!$C$116+MOD(BQ89,Calculations!$C$118))+Control!$C$7*Calculations!$C$85*INDEX('Monthly Data'!Q:Q,Calculations!$C$116+MOD(BQ89,Calculations!$C$118))+(1-Control!$C$7*Calculations!$C$87)*INDEX('Monthly Data'!R:R,Calculations!$C$116+MOD(BQ89,Calculations!$C$118))</f>
        <v>-7.5539743260223157E-3</v>
      </c>
      <c r="GH89" s="86">
        <f ca="1">Control!$C$7*Calculations!$C$82*INDEX('Monthly Data'!N:N,Calculations!$C$116+MOD(BR89,Calculations!$C$118))+Control!$C$7*Calculations!$C$83*INDEX('Monthly Data'!O:O,Calculations!$C$116+MOD(BR89,Calculations!$C$118))+Control!$C$7*Calculations!$C$84*INDEX('Monthly Data'!P:P,Calculations!$C$116+MOD(BR89,Calculations!$C$118))+Control!$C$7*Calculations!$C$85*INDEX('Monthly Data'!Q:Q,Calculations!$C$116+MOD(BR89,Calculations!$C$118))+(1-Control!$C$7*Calculations!$C$87)*INDEX('Monthly Data'!R:R,Calculations!$C$116+MOD(BR89,Calculations!$C$118))</f>
        <v>4.5735623984309991E-2</v>
      </c>
      <c r="GI89" s="86">
        <f ca="1">Control!$C$7*Calculations!$C$82*INDEX('Monthly Data'!N:N,Calculations!$C$116+MOD(BS89,Calculations!$C$118))+Control!$C$7*Calculations!$C$83*INDEX('Monthly Data'!O:O,Calculations!$C$116+MOD(BS89,Calculations!$C$118))+Control!$C$7*Calculations!$C$84*INDEX('Monthly Data'!P:P,Calculations!$C$116+MOD(BS89,Calculations!$C$118))+Control!$C$7*Calculations!$C$85*INDEX('Monthly Data'!Q:Q,Calculations!$C$116+MOD(BS89,Calculations!$C$118))+(1-Control!$C$7*Calculations!$C$87)*INDEX('Monthly Data'!R:R,Calculations!$C$116+MOD(BS89,Calculations!$C$118))</f>
        <v>3.7596120283497965E-2</v>
      </c>
      <c r="GJ89" s="86">
        <f ca="1">Control!$C$7*Calculations!$C$82*INDEX('Monthly Data'!N:N,Calculations!$C$116+MOD(BT89,Calculations!$C$118))+Control!$C$7*Calculations!$C$83*INDEX('Monthly Data'!O:O,Calculations!$C$116+MOD(BT89,Calculations!$C$118))+Control!$C$7*Calculations!$C$84*INDEX('Monthly Data'!P:P,Calculations!$C$116+MOD(BT89,Calculations!$C$118))+Control!$C$7*Calculations!$C$85*INDEX('Monthly Data'!Q:Q,Calculations!$C$116+MOD(BT89,Calculations!$C$118))+(1-Control!$C$7*Calculations!$C$87)*INDEX('Monthly Data'!R:R,Calculations!$C$116+MOD(BT89,Calculations!$C$118))</f>
        <v>-1.1360801645249321E-2</v>
      </c>
      <c r="GK89" s="86">
        <f ca="1">Control!$C$7*Calculations!$C$82*INDEX('Monthly Data'!N:N,Calculations!$C$116+MOD(BU89,Calculations!$C$118))+Control!$C$7*Calculations!$C$83*INDEX('Monthly Data'!O:O,Calculations!$C$116+MOD(BU89,Calculations!$C$118))+Control!$C$7*Calculations!$C$84*INDEX('Monthly Data'!P:P,Calculations!$C$116+MOD(BU89,Calculations!$C$118))+Control!$C$7*Calculations!$C$85*INDEX('Monthly Data'!Q:Q,Calculations!$C$116+MOD(BU89,Calculations!$C$118))+(1-Control!$C$7*Calculations!$C$87)*INDEX('Monthly Data'!R:R,Calculations!$C$116+MOD(BU89,Calculations!$C$118))</f>
        <v>1.7831091590102856E-2</v>
      </c>
      <c r="GL89" s="86">
        <f ca="1">Control!$C$7*Calculations!$C$82*INDEX('Monthly Data'!N:N,Calculations!$C$116+MOD(BV89,Calculations!$C$118))+Control!$C$7*Calculations!$C$83*INDEX('Monthly Data'!O:O,Calculations!$C$116+MOD(BV89,Calculations!$C$118))+Control!$C$7*Calculations!$C$84*INDEX('Monthly Data'!P:P,Calculations!$C$116+MOD(BV89,Calculations!$C$118))+Control!$C$7*Calculations!$C$85*INDEX('Monthly Data'!Q:Q,Calculations!$C$116+MOD(BV89,Calculations!$C$118))+(1-Control!$C$7*Calculations!$C$87)*INDEX('Monthly Data'!R:R,Calculations!$C$116+MOD(BV89,Calculations!$C$118))</f>
        <v>7.7184133340106598E-3</v>
      </c>
      <c r="GM89" s="86">
        <f ca="1">Control!$C$7*Calculations!$C$82*INDEX('Monthly Data'!N:N,Calculations!$C$116+MOD(BW89,Calculations!$C$118))+Control!$C$7*Calculations!$C$83*INDEX('Monthly Data'!O:O,Calculations!$C$116+MOD(BW89,Calculations!$C$118))+Control!$C$7*Calculations!$C$84*INDEX('Monthly Data'!P:P,Calculations!$C$116+MOD(BW89,Calculations!$C$118))+Control!$C$7*Calculations!$C$85*INDEX('Monthly Data'!Q:Q,Calculations!$C$116+MOD(BW89,Calculations!$C$118))+(1-Control!$C$7*Calculations!$C$87)*INDEX('Monthly Data'!R:R,Calculations!$C$116+MOD(BW89,Calculations!$C$118))</f>
        <v>-9.9526758408448549E-3</v>
      </c>
      <c r="GN89" s="86">
        <f ca="1">Control!$C$7*Calculations!$C$82*INDEX('Monthly Data'!N:N,Calculations!$C$116+MOD(BX89,Calculations!$C$118))+Control!$C$7*Calculations!$C$83*INDEX('Monthly Data'!O:O,Calculations!$C$116+MOD(BX89,Calculations!$C$118))+Control!$C$7*Calculations!$C$84*INDEX('Monthly Data'!P:P,Calculations!$C$116+MOD(BX89,Calculations!$C$118))+Control!$C$7*Calculations!$C$85*INDEX('Monthly Data'!Q:Q,Calculations!$C$116+MOD(BX89,Calculations!$C$118))+(1-Control!$C$7*Calculations!$C$87)*INDEX('Monthly Data'!R:R,Calculations!$C$116+MOD(BX89,Calculations!$C$118))</f>
        <v>-1.880155173376722E-2</v>
      </c>
      <c r="GO89" s="86">
        <f ca="1">Control!$C$7*Calculations!$C$82*INDEX('Monthly Data'!N:N,Calculations!$C$116+MOD(BY89,Calculations!$C$118))+Control!$C$7*Calculations!$C$83*INDEX('Monthly Data'!O:O,Calculations!$C$116+MOD(BY89,Calculations!$C$118))+Control!$C$7*Calculations!$C$84*INDEX('Monthly Data'!P:P,Calculations!$C$116+MOD(BY89,Calculations!$C$118))+Control!$C$7*Calculations!$C$85*INDEX('Monthly Data'!Q:Q,Calculations!$C$116+MOD(BY89,Calculations!$C$118))+(1-Control!$C$7*Calculations!$C$87)*INDEX('Monthly Data'!R:R,Calculations!$C$116+MOD(BY89,Calculations!$C$118))</f>
        <v>1.1809891087585166E-2</v>
      </c>
      <c r="GP89" s="86">
        <f ca="1">Control!$C$7*Calculations!$C$82*INDEX('Monthly Data'!N:N,Calculations!$C$116+MOD(BZ89,Calculations!$C$118))+Control!$C$7*Calculations!$C$83*INDEX('Monthly Data'!O:O,Calculations!$C$116+MOD(BZ89,Calculations!$C$118))+Control!$C$7*Calculations!$C$84*INDEX('Monthly Data'!P:P,Calculations!$C$116+MOD(BZ89,Calculations!$C$118))+Control!$C$7*Calculations!$C$85*INDEX('Monthly Data'!Q:Q,Calculations!$C$116+MOD(BZ89,Calculations!$C$118))+(1-Control!$C$7*Calculations!$C$87)*INDEX('Monthly Data'!R:R,Calculations!$C$116+MOD(BZ89,Calculations!$C$118))</f>
        <v>7.5897487599915015E-3</v>
      </c>
      <c r="GQ89" s="86">
        <f ca="1">Control!$C$7*Calculations!$C$82*INDEX('Monthly Data'!N:N,Calculations!$C$116+MOD(CA89,Calculations!$C$118))+Control!$C$7*Calculations!$C$83*INDEX('Monthly Data'!O:O,Calculations!$C$116+MOD(CA89,Calculations!$C$118))+Control!$C$7*Calculations!$C$84*INDEX('Monthly Data'!P:P,Calculations!$C$116+MOD(CA89,Calculations!$C$118))+Control!$C$7*Calculations!$C$85*INDEX('Monthly Data'!Q:Q,Calculations!$C$116+MOD(CA89,Calculations!$C$118))+(1-Control!$C$7*Calculations!$C$87)*INDEX('Monthly Data'!R:R,Calculations!$C$116+MOD(CA89,Calculations!$C$118))</f>
        <v>4.7768166384148329E-3</v>
      </c>
      <c r="GR89" s="86">
        <f ca="1">Control!$C$7*Calculations!$C$82*INDEX('Monthly Data'!N:N,Calculations!$C$116+MOD(CB89,Calculations!$C$118))+Control!$C$7*Calculations!$C$83*INDEX('Monthly Data'!O:O,Calculations!$C$116+MOD(CB89,Calculations!$C$118))+Control!$C$7*Calculations!$C$84*INDEX('Monthly Data'!P:P,Calculations!$C$116+MOD(CB89,Calculations!$C$118))+Control!$C$7*Calculations!$C$85*INDEX('Monthly Data'!Q:Q,Calculations!$C$116+MOD(CB89,Calculations!$C$118))+(1-Control!$C$7*Calculations!$C$87)*INDEX('Monthly Data'!R:R,Calculations!$C$116+MOD(CB89,Calculations!$C$118))</f>
        <v>5.8868730207813358E-3</v>
      </c>
      <c r="GS89" s="86">
        <f ca="1">Control!$C$7*Calculations!$C$82*INDEX('Monthly Data'!N:N,Calculations!$C$116+MOD(CC89,Calculations!$C$118))+Control!$C$7*Calculations!$C$83*INDEX('Monthly Data'!O:O,Calculations!$C$116+MOD(CC89,Calculations!$C$118))+Control!$C$7*Calculations!$C$84*INDEX('Monthly Data'!P:P,Calculations!$C$116+MOD(CC89,Calculations!$C$118))+Control!$C$7*Calculations!$C$85*INDEX('Monthly Data'!Q:Q,Calculations!$C$116+MOD(CC89,Calculations!$C$118))+(1-Control!$C$7*Calculations!$C$87)*INDEX('Monthly Data'!R:R,Calculations!$C$116+MOD(CC89,Calculations!$C$118))</f>
        <v>-1.3959200237295809E-2</v>
      </c>
      <c r="GT89" s="86">
        <f ca="1">Control!$C$7*Calculations!$C$82*INDEX('Monthly Data'!N:N,Calculations!$C$116+MOD(CD89,Calculations!$C$118))+Control!$C$7*Calculations!$C$83*INDEX('Monthly Data'!O:O,Calculations!$C$116+MOD(CD89,Calculations!$C$118))+Control!$C$7*Calculations!$C$84*INDEX('Monthly Data'!P:P,Calculations!$C$116+MOD(CD89,Calculations!$C$118))+Control!$C$7*Calculations!$C$85*INDEX('Monthly Data'!Q:Q,Calculations!$C$116+MOD(CD89,Calculations!$C$118))+(1-Control!$C$7*Calculations!$C$87)*INDEX('Monthly Data'!R:R,Calculations!$C$116+MOD(CD89,Calculations!$C$118))</f>
        <v>2.3206536303657571E-2</v>
      </c>
      <c r="GU89" s="86">
        <f ca="1">Control!$C$7*Calculations!$C$82*INDEX('Monthly Data'!N:N,Calculations!$C$116+MOD(CE89,Calculations!$C$118))+Control!$C$7*Calculations!$C$83*INDEX('Monthly Data'!O:O,Calculations!$C$116+MOD(CE89,Calculations!$C$118))+Control!$C$7*Calculations!$C$84*INDEX('Monthly Data'!P:P,Calculations!$C$116+MOD(CE89,Calculations!$C$118))+Control!$C$7*Calculations!$C$85*INDEX('Monthly Data'!Q:Q,Calculations!$C$116+MOD(CE89,Calculations!$C$118))+(1-Control!$C$7*Calculations!$C$87)*INDEX('Monthly Data'!R:R,Calculations!$C$116+MOD(CE89,Calculations!$C$118))</f>
        <v>1.2722494017511032E-2</v>
      </c>
      <c r="GV89" s="86">
        <f ca="1">Control!$C$7*Calculations!$C$82*INDEX('Monthly Data'!N:N,Calculations!$C$116+MOD(CF89,Calculations!$C$118))+Control!$C$7*Calculations!$C$83*INDEX('Monthly Data'!O:O,Calculations!$C$116+MOD(CF89,Calculations!$C$118))+Control!$C$7*Calculations!$C$84*INDEX('Monthly Data'!P:P,Calculations!$C$116+MOD(CF89,Calculations!$C$118))+Control!$C$7*Calculations!$C$85*INDEX('Monthly Data'!Q:Q,Calculations!$C$116+MOD(CF89,Calculations!$C$118))+(1-Control!$C$7*Calculations!$C$87)*INDEX('Monthly Data'!R:R,Calculations!$C$116+MOD(CF89,Calculations!$C$118))</f>
        <v>2.4470405846852006E-3</v>
      </c>
      <c r="GW89" s="86">
        <f ca="1">Control!$C$7*Calculations!$C$82*INDEX('Monthly Data'!N:N,Calculations!$C$116+MOD(CG89,Calculations!$C$118))+Control!$C$7*Calculations!$C$83*INDEX('Monthly Data'!O:O,Calculations!$C$116+MOD(CG89,Calculations!$C$118))+Control!$C$7*Calculations!$C$84*INDEX('Monthly Data'!P:P,Calculations!$C$116+MOD(CG89,Calculations!$C$118))+Control!$C$7*Calculations!$C$85*INDEX('Monthly Data'!Q:Q,Calculations!$C$116+MOD(CG89,Calculations!$C$118))+(1-Control!$C$7*Calculations!$C$87)*INDEX('Monthly Data'!R:R,Calculations!$C$116+MOD(CG89,Calculations!$C$118))</f>
        <v>-2.0269389991732112E-2</v>
      </c>
      <c r="GX89" s="86">
        <f ca="1">Control!$C$7*Calculations!$C$82*INDEX('Monthly Data'!N:N,Calculations!$C$116+MOD(CH89,Calculations!$C$118))+Control!$C$7*Calculations!$C$83*INDEX('Monthly Data'!O:O,Calculations!$C$116+MOD(CH89,Calculations!$C$118))+Control!$C$7*Calculations!$C$84*INDEX('Monthly Data'!P:P,Calculations!$C$116+MOD(CH89,Calculations!$C$118))+Control!$C$7*Calculations!$C$85*INDEX('Monthly Data'!Q:Q,Calculations!$C$116+MOD(CH89,Calculations!$C$118))+(1-Control!$C$7*Calculations!$C$87)*INDEX('Monthly Data'!R:R,Calculations!$C$116+MOD(CH89,Calculations!$C$118))</f>
        <v>2.5790695379256122E-2</v>
      </c>
      <c r="GY89" s="86">
        <f ca="1">Control!$C$7*Calculations!$C$82*INDEX('Monthly Data'!N:N,Calculations!$C$116+MOD(CI89,Calculations!$C$118))+Control!$C$7*Calculations!$C$83*INDEX('Monthly Data'!O:O,Calculations!$C$116+MOD(CI89,Calculations!$C$118))+Control!$C$7*Calculations!$C$84*INDEX('Monthly Data'!P:P,Calculations!$C$116+MOD(CI89,Calculations!$C$118))+Control!$C$7*Calculations!$C$85*INDEX('Monthly Data'!Q:Q,Calculations!$C$116+MOD(CI89,Calculations!$C$118))+(1-Control!$C$7*Calculations!$C$87)*INDEX('Monthly Data'!R:R,Calculations!$C$116+MOD(CI89,Calculations!$C$118))</f>
        <v>-2.0269389991732112E-2</v>
      </c>
      <c r="GZ89" s="86">
        <f ca="1">Control!$C$7*Calculations!$C$82*INDEX('Monthly Data'!N:N,Calculations!$C$116+MOD(CJ89,Calculations!$C$118))+Control!$C$7*Calculations!$C$83*INDEX('Monthly Data'!O:O,Calculations!$C$116+MOD(CJ89,Calculations!$C$118))+Control!$C$7*Calculations!$C$84*INDEX('Monthly Data'!P:P,Calculations!$C$116+MOD(CJ89,Calculations!$C$118))+Control!$C$7*Calculations!$C$85*INDEX('Monthly Data'!Q:Q,Calculations!$C$116+MOD(CJ89,Calculations!$C$118))+(1-Control!$C$7*Calculations!$C$87)*INDEX('Monthly Data'!R:R,Calculations!$C$116+MOD(CJ89,Calculations!$C$118))</f>
        <v>1.0415351832335435E-2</v>
      </c>
      <c r="HA89" s="86">
        <f ca="1">Control!$C$7*Calculations!$C$82*INDEX('Monthly Data'!N:N,Calculations!$C$116+MOD(CK89,Calculations!$C$118))+Control!$C$7*Calculations!$C$83*INDEX('Monthly Data'!O:O,Calculations!$C$116+MOD(CK89,Calculations!$C$118))+Control!$C$7*Calculations!$C$84*INDEX('Monthly Data'!P:P,Calculations!$C$116+MOD(CK89,Calculations!$C$118))+Control!$C$7*Calculations!$C$85*INDEX('Monthly Data'!Q:Q,Calculations!$C$116+MOD(CK89,Calculations!$C$118))+(1-Control!$C$7*Calculations!$C$87)*INDEX('Monthly Data'!R:R,Calculations!$C$116+MOD(CK89,Calculations!$C$118))</f>
        <v>-2.0259958308006688E-2</v>
      </c>
      <c r="HB89" s="86">
        <f ca="1">Control!$C$7*Calculations!$C$82*INDEX('Monthly Data'!N:N,Calculations!$C$116+MOD(CL89,Calculations!$C$118))+Control!$C$7*Calculations!$C$83*INDEX('Monthly Data'!O:O,Calculations!$C$116+MOD(CL89,Calculations!$C$118))+Control!$C$7*Calculations!$C$84*INDEX('Monthly Data'!P:P,Calculations!$C$116+MOD(CL89,Calculations!$C$118))+Control!$C$7*Calculations!$C$85*INDEX('Monthly Data'!Q:Q,Calculations!$C$116+MOD(CL89,Calculations!$C$118))+(1-Control!$C$7*Calculations!$C$87)*INDEX('Monthly Data'!R:R,Calculations!$C$116+MOD(CL89,Calculations!$C$118))</f>
        <v>1.2722494017511032E-2</v>
      </c>
      <c r="HC89" s="86">
        <f ca="1">Control!$C$7*Calculations!$C$82*INDEX('Monthly Data'!N:N,Calculations!$C$116+MOD(CM89,Calculations!$C$118))+Control!$C$7*Calculations!$C$83*INDEX('Monthly Data'!O:O,Calculations!$C$116+MOD(CM89,Calculations!$C$118))+Control!$C$7*Calculations!$C$84*INDEX('Monthly Data'!P:P,Calculations!$C$116+MOD(CM89,Calculations!$C$118))+Control!$C$7*Calculations!$C$85*INDEX('Monthly Data'!Q:Q,Calculations!$C$116+MOD(CM89,Calculations!$C$118))+(1-Control!$C$7*Calculations!$C$87)*INDEX('Monthly Data'!R:R,Calculations!$C$116+MOD(CM89,Calculations!$C$118))</f>
        <v>2.4470405846852006E-3</v>
      </c>
      <c r="HD89" s="86">
        <f ca="1">Control!$C$7*Calculations!$C$82*INDEX('Monthly Data'!N:N,Calculations!$C$116+MOD(CN89,Calculations!$C$118))+Control!$C$7*Calculations!$C$83*INDEX('Monthly Data'!O:O,Calculations!$C$116+MOD(CN89,Calculations!$C$118))+Control!$C$7*Calculations!$C$84*INDEX('Monthly Data'!P:P,Calculations!$C$116+MOD(CN89,Calculations!$C$118))+Control!$C$7*Calculations!$C$85*INDEX('Monthly Data'!Q:Q,Calculations!$C$116+MOD(CN89,Calculations!$C$118))+(1-Control!$C$7*Calculations!$C$87)*INDEX('Monthly Data'!R:R,Calculations!$C$116+MOD(CN89,Calculations!$C$118))</f>
        <v>5.1279584938936244E-2</v>
      </c>
      <c r="HE89" s="86">
        <f ca="1">Control!$C$7*Calculations!$C$82*INDEX('Monthly Data'!N:N,Calculations!$C$116+MOD(CO89,Calculations!$C$118))+Control!$C$7*Calculations!$C$83*INDEX('Monthly Data'!O:O,Calculations!$C$116+MOD(CO89,Calculations!$C$118))+Control!$C$7*Calculations!$C$84*INDEX('Monthly Data'!P:P,Calculations!$C$116+MOD(CO89,Calculations!$C$118))+Control!$C$7*Calculations!$C$85*INDEX('Monthly Data'!Q:Q,Calculations!$C$116+MOD(CO89,Calculations!$C$118))+(1-Control!$C$7*Calculations!$C$87)*INDEX('Monthly Data'!R:R,Calculations!$C$116+MOD(CO89,Calculations!$C$118))</f>
        <v>1.4915555251167555E-3</v>
      </c>
      <c r="HF89" s="86">
        <f ca="1">Control!$C$7*Calculations!$C$82*INDEX('Monthly Data'!N:N,Calculations!$C$116+MOD(CP89,Calculations!$C$118))+Control!$C$7*Calculations!$C$83*INDEX('Monthly Data'!O:O,Calculations!$C$116+MOD(CP89,Calculations!$C$118))+Control!$C$7*Calculations!$C$84*INDEX('Monthly Data'!P:P,Calculations!$C$116+MOD(CP89,Calculations!$C$118))+Control!$C$7*Calculations!$C$85*INDEX('Monthly Data'!Q:Q,Calculations!$C$116+MOD(CP89,Calculations!$C$118))+(1-Control!$C$7*Calculations!$C$87)*INDEX('Monthly Data'!R:R,Calculations!$C$116+MOD(CP89,Calculations!$C$118))</f>
        <v>-9.8327855560634558E-3</v>
      </c>
      <c r="HG89" s="86">
        <f ca="1">Control!$C$7*Calculations!$C$82*INDEX('Monthly Data'!N:N,Calculations!$C$116+MOD(CQ89,Calculations!$C$118))+Control!$C$7*Calculations!$C$83*INDEX('Monthly Data'!O:O,Calculations!$C$116+MOD(CQ89,Calculations!$C$118))+Control!$C$7*Calculations!$C$84*INDEX('Monthly Data'!P:P,Calculations!$C$116+MOD(CQ89,Calculations!$C$118))+Control!$C$7*Calculations!$C$85*INDEX('Monthly Data'!Q:Q,Calculations!$C$116+MOD(CQ89,Calculations!$C$118))+(1-Control!$C$7*Calculations!$C$87)*INDEX('Monthly Data'!R:R,Calculations!$C$116+MOD(CQ89,Calculations!$C$118))</f>
        <v>6.4539397490030407E-3</v>
      </c>
      <c r="HH89" s="86">
        <f ca="1">Control!$C$7*Calculations!$C$82*INDEX('Monthly Data'!N:N,Calculations!$C$116+MOD(CR89,Calculations!$C$118))+Control!$C$7*Calculations!$C$83*INDEX('Monthly Data'!O:O,Calculations!$C$116+MOD(CR89,Calculations!$C$118))+Control!$C$7*Calculations!$C$84*INDEX('Monthly Data'!P:P,Calculations!$C$116+MOD(CR89,Calculations!$C$118))+Control!$C$7*Calculations!$C$85*INDEX('Monthly Data'!Q:Q,Calculations!$C$116+MOD(CR89,Calculations!$C$118))+(1-Control!$C$7*Calculations!$C$87)*INDEX('Monthly Data'!R:R,Calculations!$C$116+MOD(CR89,Calculations!$C$118))</f>
        <v>-2.0269389991732112E-2</v>
      </c>
      <c r="HI89" s="86">
        <f ca="1">Control!$C$7*Calculations!$C$82*INDEX('Monthly Data'!N:N,Calculations!$C$116+MOD(CS89,Calculations!$C$118))+Control!$C$7*Calculations!$C$83*INDEX('Monthly Data'!O:O,Calculations!$C$116+MOD(CS89,Calculations!$C$118))+Control!$C$7*Calculations!$C$84*INDEX('Monthly Data'!P:P,Calculations!$C$116+MOD(CS89,Calculations!$C$118))+Control!$C$7*Calculations!$C$85*INDEX('Monthly Data'!Q:Q,Calculations!$C$116+MOD(CS89,Calculations!$C$118))+(1-Control!$C$7*Calculations!$C$87)*INDEX('Monthly Data'!R:R,Calculations!$C$116+MOD(CS89,Calculations!$C$118))</f>
        <v>2.9708469559001142E-2</v>
      </c>
      <c r="HJ89" s="86">
        <f ca="1">Control!$C$7*Calculations!$C$82*INDEX('Monthly Data'!N:N,Calculations!$C$116+MOD(CT89,Calculations!$C$118))+Control!$C$7*Calculations!$C$83*INDEX('Monthly Data'!O:O,Calculations!$C$116+MOD(CT89,Calculations!$C$118))+Control!$C$7*Calculations!$C$84*INDEX('Monthly Data'!P:P,Calculations!$C$116+MOD(CT89,Calculations!$C$118))+Control!$C$7*Calculations!$C$85*INDEX('Monthly Data'!Q:Q,Calculations!$C$116+MOD(CT89,Calculations!$C$118))+(1-Control!$C$7*Calculations!$C$87)*INDEX('Monthly Data'!R:R,Calculations!$C$116+MOD(CT89,Calculations!$C$118))</f>
        <v>1.9073822767906517E-2</v>
      </c>
      <c r="HK89" s="86">
        <f ca="1">Control!$C$7*Calculations!$C$82*INDEX('Monthly Data'!N:N,Calculations!$C$116+MOD(CU89,Calculations!$C$118))+Control!$C$7*Calculations!$C$83*INDEX('Monthly Data'!O:O,Calculations!$C$116+MOD(CU89,Calculations!$C$118))+Control!$C$7*Calculations!$C$84*INDEX('Monthly Data'!P:P,Calculations!$C$116+MOD(CU89,Calculations!$C$118))+Control!$C$7*Calculations!$C$85*INDEX('Monthly Data'!Q:Q,Calculations!$C$116+MOD(CU89,Calculations!$C$118))+(1-Control!$C$7*Calculations!$C$87)*INDEX('Monthly Data'!R:R,Calculations!$C$116+MOD(CU89,Calculations!$C$118))</f>
        <v>6.3250222980707482E-3</v>
      </c>
      <c r="HL89" s="86">
        <f ca="1">Control!$C$7*Calculations!$C$82*INDEX('Monthly Data'!N:N,Calculations!$C$116+MOD(CV89,Calculations!$C$118))+Control!$C$7*Calculations!$C$83*INDEX('Monthly Data'!O:O,Calculations!$C$116+MOD(CV89,Calculations!$C$118))+Control!$C$7*Calculations!$C$84*INDEX('Monthly Data'!P:P,Calculations!$C$116+MOD(CV89,Calculations!$C$118))+Control!$C$7*Calculations!$C$85*INDEX('Monthly Data'!Q:Q,Calculations!$C$116+MOD(CV89,Calculations!$C$118))+(1-Control!$C$7*Calculations!$C$87)*INDEX('Monthly Data'!R:R,Calculations!$C$116+MOD(CV89,Calculations!$C$118))</f>
        <v>3.7596120283497965E-2</v>
      </c>
      <c r="HM89" s="86">
        <f ca="1">Control!$C$7*Calculations!$C$82*INDEX('Monthly Data'!N:N,Calculations!$C$116+MOD(CW89,Calculations!$C$118))+Control!$C$7*Calculations!$C$83*INDEX('Monthly Data'!O:O,Calculations!$C$116+MOD(CW89,Calculations!$C$118))+Control!$C$7*Calculations!$C$84*INDEX('Monthly Data'!P:P,Calculations!$C$116+MOD(CW89,Calculations!$C$118))+Control!$C$7*Calculations!$C$85*INDEX('Monthly Data'!Q:Q,Calculations!$C$116+MOD(CW89,Calculations!$C$118))+(1-Control!$C$7*Calculations!$C$87)*INDEX('Monthly Data'!R:R,Calculations!$C$116+MOD(CW89,Calculations!$C$118))</f>
        <v>2.5790695379256122E-2</v>
      </c>
      <c r="HN89" s="86">
        <f ca="1">Control!$C$7*Calculations!$C$82*INDEX('Monthly Data'!N:N,Calculations!$C$116+MOD(CX89,Calculations!$C$118))+Control!$C$7*Calculations!$C$83*INDEX('Monthly Data'!O:O,Calculations!$C$116+MOD(CX89,Calculations!$C$118))+Control!$C$7*Calculations!$C$84*INDEX('Monthly Data'!P:P,Calculations!$C$116+MOD(CX89,Calculations!$C$118))+Control!$C$7*Calculations!$C$85*INDEX('Monthly Data'!Q:Q,Calculations!$C$116+MOD(CX89,Calculations!$C$118))+(1-Control!$C$7*Calculations!$C$87)*INDEX('Monthly Data'!R:R,Calculations!$C$116+MOD(CX89,Calculations!$C$118))</f>
        <v>-9.9526758408448549E-3</v>
      </c>
      <c r="HO89" s="86">
        <f ca="1">Control!$C$7*Calculations!$C$82*INDEX('Monthly Data'!N:N,Calculations!$C$116+MOD(CY89,Calculations!$C$118))+Control!$C$7*Calculations!$C$83*INDEX('Monthly Data'!O:O,Calculations!$C$116+MOD(CY89,Calculations!$C$118))+Control!$C$7*Calculations!$C$84*INDEX('Monthly Data'!P:P,Calculations!$C$116+MOD(CY89,Calculations!$C$118))+Control!$C$7*Calculations!$C$85*INDEX('Monthly Data'!Q:Q,Calculations!$C$116+MOD(CY89,Calculations!$C$118))+(1-Control!$C$7*Calculations!$C$87)*INDEX('Monthly Data'!R:R,Calculations!$C$116+MOD(CY89,Calculations!$C$118))</f>
        <v>-1.0485101266941802E-2</v>
      </c>
      <c r="HP89" s="86">
        <f ca="1">Control!$C$7*Calculations!$C$82*INDEX('Monthly Data'!N:N,Calculations!$C$116+MOD(CZ89,Calculations!$C$118))+Control!$C$7*Calculations!$C$83*INDEX('Monthly Data'!O:O,Calculations!$C$116+MOD(CZ89,Calculations!$C$118))+Control!$C$7*Calculations!$C$84*INDEX('Monthly Data'!P:P,Calculations!$C$116+MOD(CZ89,Calculations!$C$118))+Control!$C$7*Calculations!$C$85*INDEX('Monthly Data'!Q:Q,Calculations!$C$116+MOD(CZ89,Calculations!$C$118))+(1-Control!$C$7*Calculations!$C$87)*INDEX('Monthly Data'!R:R,Calculations!$C$116+MOD(CZ89,Calculations!$C$118))</f>
        <v>3.1070573055362403E-2</v>
      </c>
      <c r="HQ89" s="86">
        <f ca="1">Control!$C$7*Calculations!$C$82*INDEX('Monthly Data'!N:N,Calculations!$C$116+MOD(DA89,Calculations!$C$118))+Control!$C$7*Calculations!$C$83*INDEX('Monthly Data'!O:O,Calculations!$C$116+MOD(DA89,Calculations!$C$118))+Control!$C$7*Calculations!$C$84*INDEX('Monthly Data'!P:P,Calculations!$C$116+MOD(DA89,Calculations!$C$118))+Control!$C$7*Calculations!$C$85*INDEX('Monthly Data'!Q:Q,Calculations!$C$116+MOD(DA89,Calculations!$C$118))+(1-Control!$C$7*Calculations!$C$87)*INDEX('Monthly Data'!R:R,Calculations!$C$116+MOD(DA89,Calculations!$C$118))</f>
        <v>-2.7490061308214487E-3</v>
      </c>
      <c r="HR89" s="86">
        <f ca="1">Control!$C$7*Calculations!$C$82*INDEX('Monthly Data'!N:N,Calculations!$C$116+MOD(DB89,Calculations!$C$118))+Control!$C$7*Calculations!$C$83*INDEX('Monthly Data'!O:O,Calculations!$C$116+MOD(DB89,Calculations!$C$118))+Control!$C$7*Calculations!$C$84*INDEX('Monthly Data'!P:P,Calculations!$C$116+MOD(DB89,Calculations!$C$118))+Control!$C$7*Calculations!$C$85*INDEX('Monthly Data'!Q:Q,Calculations!$C$116+MOD(DB89,Calculations!$C$118))+(1-Control!$C$7*Calculations!$C$87)*INDEX('Monthly Data'!R:R,Calculations!$C$116+MOD(DB89,Calculations!$C$118))</f>
        <v>7.857567536297622E-3</v>
      </c>
      <c r="HS89" s="86">
        <f ca="1">Control!$C$7*Calculations!$C$82*INDEX('Monthly Data'!N:N,Calculations!$C$116+MOD(DC89,Calculations!$C$118))+Control!$C$7*Calculations!$C$83*INDEX('Monthly Data'!O:O,Calculations!$C$116+MOD(DC89,Calculations!$C$118))+Control!$C$7*Calculations!$C$84*INDEX('Monthly Data'!P:P,Calculations!$C$116+MOD(DC89,Calculations!$C$118))+Control!$C$7*Calculations!$C$85*INDEX('Monthly Data'!Q:Q,Calculations!$C$116+MOD(DC89,Calculations!$C$118))+(1-Control!$C$7*Calculations!$C$87)*INDEX('Monthly Data'!R:R,Calculations!$C$116+MOD(DC89,Calculations!$C$118))</f>
        <v>3.1011313347584085E-2</v>
      </c>
      <c r="HT89" s="86">
        <f ca="1">Control!$C$7*Calculations!$C$82*INDEX('Monthly Data'!N:N,Calculations!$C$116+MOD(DD89,Calculations!$C$118))+Control!$C$7*Calculations!$C$83*INDEX('Monthly Data'!O:O,Calculations!$C$116+MOD(DD89,Calculations!$C$118))+Control!$C$7*Calculations!$C$84*INDEX('Monthly Data'!P:P,Calculations!$C$116+MOD(DD89,Calculations!$C$118))+Control!$C$7*Calculations!$C$85*INDEX('Monthly Data'!Q:Q,Calculations!$C$116+MOD(DD89,Calculations!$C$118))+(1-Control!$C$7*Calculations!$C$87)*INDEX('Monthly Data'!R:R,Calculations!$C$116+MOD(DD89,Calculations!$C$118))</f>
        <v>-1.0485101266941802E-2</v>
      </c>
      <c r="HU89" s="86">
        <f ca="1">Control!$C$7*Calculations!$C$82*INDEX('Monthly Data'!N:N,Calculations!$C$116+MOD(DE89,Calculations!$C$118))+Control!$C$7*Calculations!$C$83*INDEX('Monthly Data'!O:O,Calculations!$C$116+MOD(DE89,Calculations!$C$118))+Control!$C$7*Calculations!$C$84*INDEX('Monthly Data'!P:P,Calculations!$C$116+MOD(DE89,Calculations!$C$118))+Control!$C$7*Calculations!$C$85*INDEX('Monthly Data'!Q:Q,Calculations!$C$116+MOD(DE89,Calculations!$C$118))+(1-Control!$C$7*Calculations!$C$87)*INDEX('Monthly Data'!R:R,Calculations!$C$116+MOD(DE89,Calculations!$C$118))</f>
        <v>3.6332715283247441E-2</v>
      </c>
      <c r="HV89" s="86">
        <f ca="1">Control!$C$7*Calculations!$C$82*INDEX('Monthly Data'!N:N,Calculations!$C$116+MOD(DF89,Calculations!$C$118))+Control!$C$7*Calculations!$C$83*INDEX('Monthly Data'!O:O,Calculations!$C$116+MOD(DF89,Calculations!$C$118))+Control!$C$7*Calculations!$C$84*INDEX('Monthly Data'!P:P,Calculations!$C$116+MOD(DF89,Calculations!$C$118))+Control!$C$7*Calculations!$C$85*INDEX('Monthly Data'!Q:Q,Calculations!$C$116+MOD(DF89,Calculations!$C$118))+(1-Control!$C$7*Calculations!$C$87)*INDEX('Monthly Data'!R:R,Calculations!$C$116+MOD(DF89,Calculations!$C$118))</f>
        <v>1.5216630695380906E-2</v>
      </c>
      <c r="HW89" s="86">
        <f ca="1">Control!$C$7*Calculations!$C$82*INDEX('Monthly Data'!N:N,Calculations!$C$116+MOD(DG89,Calculations!$C$118))+Control!$C$7*Calculations!$C$83*INDEX('Monthly Data'!O:O,Calculations!$C$116+MOD(DG89,Calculations!$C$118))+Control!$C$7*Calculations!$C$84*INDEX('Monthly Data'!P:P,Calculations!$C$116+MOD(DG89,Calculations!$C$118))+Control!$C$7*Calculations!$C$85*INDEX('Monthly Data'!Q:Q,Calculations!$C$116+MOD(DG89,Calculations!$C$118))+(1-Control!$C$7*Calculations!$C$87)*INDEX('Monthly Data'!R:R,Calculations!$C$116+MOD(DG89,Calculations!$C$118))</f>
        <v>1.2954540023127663E-2</v>
      </c>
      <c r="HX89" s="86">
        <f ca="1">Control!$C$7*Calculations!$C$82*INDEX('Monthly Data'!N:N,Calculations!$C$116+MOD(DH89,Calculations!$C$118))+Control!$C$7*Calculations!$C$83*INDEX('Monthly Data'!O:O,Calculations!$C$116+MOD(DH89,Calculations!$C$118))+Control!$C$7*Calculations!$C$84*INDEX('Monthly Data'!P:P,Calculations!$C$116+MOD(DH89,Calculations!$C$118))+Control!$C$7*Calculations!$C$85*INDEX('Monthly Data'!Q:Q,Calculations!$C$116+MOD(DH89,Calculations!$C$118))+(1-Control!$C$7*Calculations!$C$87)*INDEX('Monthly Data'!R:R,Calculations!$C$116+MOD(DH89,Calculations!$C$118))</f>
        <v>4.2795950888382334E-3</v>
      </c>
      <c r="HY89" s="86">
        <f ca="1">Control!$C$7*Calculations!$C$82*INDEX('Monthly Data'!N:N,Calculations!$C$116+MOD(DI89,Calculations!$C$118))+Control!$C$7*Calculations!$C$83*INDEX('Monthly Data'!O:O,Calculations!$C$116+MOD(DI89,Calculations!$C$118))+Control!$C$7*Calculations!$C$84*INDEX('Monthly Data'!P:P,Calculations!$C$116+MOD(DI89,Calculations!$C$118))+Control!$C$7*Calculations!$C$85*INDEX('Monthly Data'!Q:Q,Calculations!$C$116+MOD(DI89,Calculations!$C$118))+(1-Control!$C$7*Calculations!$C$87)*INDEX('Monthly Data'!R:R,Calculations!$C$116+MOD(DI89,Calculations!$C$118))</f>
        <v>-3.299557342782896E-2</v>
      </c>
      <c r="HZ89" s="86">
        <f ca="1">Control!$C$7*Calculations!$C$82*INDEX('Monthly Data'!N:N,Calculations!$C$116+MOD(DJ89,Calculations!$C$118))+Control!$C$7*Calculations!$C$83*INDEX('Monthly Data'!O:O,Calculations!$C$116+MOD(DJ89,Calculations!$C$118))+Control!$C$7*Calculations!$C$84*INDEX('Monthly Data'!P:P,Calculations!$C$116+MOD(DJ89,Calculations!$C$118))+Control!$C$7*Calculations!$C$85*INDEX('Monthly Data'!Q:Q,Calculations!$C$116+MOD(DJ89,Calculations!$C$118))+(1-Control!$C$7*Calculations!$C$87)*INDEX('Monthly Data'!R:R,Calculations!$C$116+MOD(DJ89,Calculations!$C$118))</f>
        <v>1.3423979074716584E-2</v>
      </c>
      <c r="IA89" s="86">
        <f ca="1">Control!$C$7*Calculations!$C$82*INDEX('Monthly Data'!N:N,Calculations!$C$116+MOD(DK89,Calculations!$C$118))+Control!$C$7*Calculations!$C$83*INDEX('Monthly Data'!O:O,Calculations!$C$116+MOD(DK89,Calculations!$C$118))+Control!$C$7*Calculations!$C$84*INDEX('Monthly Data'!P:P,Calculations!$C$116+MOD(DK89,Calculations!$C$118))+Control!$C$7*Calculations!$C$85*INDEX('Monthly Data'!Q:Q,Calculations!$C$116+MOD(DK89,Calculations!$C$118))+(1-Control!$C$7*Calculations!$C$87)*INDEX('Monthly Data'!R:R,Calculations!$C$116+MOD(DK89,Calculations!$C$118))</f>
        <v>7.857567536297622E-3</v>
      </c>
      <c r="IB89" s="86">
        <f ca="1">Control!$C$7*Calculations!$C$82*INDEX('Monthly Data'!N:N,Calculations!$C$116+MOD(DL89,Calculations!$C$118))+Control!$C$7*Calculations!$C$83*INDEX('Monthly Data'!O:O,Calculations!$C$116+MOD(DL89,Calculations!$C$118))+Control!$C$7*Calculations!$C$84*INDEX('Monthly Data'!P:P,Calculations!$C$116+MOD(DL89,Calculations!$C$118))+Control!$C$7*Calculations!$C$85*INDEX('Monthly Data'!Q:Q,Calculations!$C$116+MOD(DL89,Calculations!$C$118))+(1-Control!$C$7*Calculations!$C$87)*INDEX('Monthly Data'!R:R,Calculations!$C$116+MOD(DL89,Calculations!$C$118))</f>
        <v>1.0353752315110615E-2</v>
      </c>
      <c r="IC89" s="86">
        <f ca="1">Control!$C$7*Calculations!$C$82*INDEX('Monthly Data'!N:N,Calculations!$C$116+MOD(DM89,Calculations!$C$118))+Control!$C$7*Calculations!$C$83*INDEX('Monthly Data'!O:O,Calculations!$C$116+MOD(DM89,Calculations!$C$118))+Control!$C$7*Calculations!$C$84*INDEX('Monthly Data'!P:P,Calculations!$C$116+MOD(DM89,Calculations!$C$118))+Control!$C$7*Calculations!$C$85*INDEX('Monthly Data'!Q:Q,Calculations!$C$116+MOD(DM89,Calculations!$C$118))+(1-Control!$C$7*Calculations!$C$87)*INDEX('Monthly Data'!R:R,Calculations!$C$116+MOD(DM89,Calculations!$C$118))</f>
        <v>1.7484305259657981E-2</v>
      </c>
      <c r="ID89" s="86">
        <f ca="1">Control!$C$7*Calculations!$C$82*INDEX('Monthly Data'!N:N,Calculations!$C$116+MOD(DN89,Calculations!$C$118))+Control!$C$7*Calculations!$C$83*INDEX('Monthly Data'!O:O,Calculations!$C$116+MOD(DN89,Calculations!$C$118))+Control!$C$7*Calculations!$C$84*INDEX('Monthly Data'!P:P,Calculations!$C$116+MOD(DN89,Calculations!$C$118))+Control!$C$7*Calculations!$C$85*INDEX('Monthly Data'!Q:Q,Calculations!$C$116+MOD(DN89,Calculations!$C$118))+(1-Control!$C$7*Calculations!$C$87)*INDEX('Monthly Data'!R:R,Calculations!$C$116+MOD(DN89,Calculations!$C$118))</f>
        <v>-3.299557342782896E-2</v>
      </c>
      <c r="IE89" s="86">
        <f ca="1">Control!$C$7*Calculations!$C$82*INDEX('Monthly Data'!N:N,Calculations!$C$116+MOD(DO89,Calculations!$C$118))+Control!$C$7*Calculations!$C$83*INDEX('Monthly Data'!O:O,Calculations!$C$116+MOD(DO89,Calculations!$C$118))+Control!$C$7*Calculations!$C$84*INDEX('Monthly Data'!P:P,Calculations!$C$116+MOD(DO89,Calculations!$C$118))+Control!$C$7*Calculations!$C$85*INDEX('Monthly Data'!Q:Q,Calculations!$C$116+MOD(DO89,Calculations!$C$118))+(1-Control!$C$7*Calculations!$C$87)*INDEX('Monthly Data'!R:R,Calculations!$C$116+MOD(DO89,Calculations!$C$118))</f>
        <v>-2.6378232493851243E-2</v>
      </c>
      <c r="IF89" s="86">
        <f ca="1">Control!$C$7*Calculations!$C$82*INDEX('Monthly Data'!N:N,Calculations!$C$116+MOD(DP89,Calculations!$C$118))+Control!$C$7*Calculations!$C$83*INDEX('Monthly Data'!O:O,Calculations!$C$116+MOD(DP89,Calculations!$C$118))+Control!$C$7*Calculations!$C$84*INDEX('Monthly Data'!P:P,Calculations!$C$116+MOD(DP89,Calculations!$C$118))+Control!$C$7*Calculations!$C$85*INDEX('Monthly Data'!Q:Q,Calculations!$C$116+MOD(DP89,Calculations!$C$118))+(1-Control!$C$7*Calculations!$C$87)*INDEX('Monthly Data'!R:R,Calculations!$C$116+MOD(DP89,Calculations!$C$118))</f>
        <v>3.1011313347584085E-2</v>
      </c>
      <c r="IG89" s="88">
        <f ca="1">Control!$C$8*(1+DQ89)*(1+DR89)*(1+DS89)*(1+DT89)*(1+DU89)*(1+DV89)*(1+DW89)*(1+DX89)*(1+DY89)*(1+DZ89)*(1+EA89)*(1+EB89)*(1+EC89)*(1+ED89)*(1+EE89)*(1+EF89)*(1+EG89)*(1+EH89)*(1+EI89)*(1+EJ89)*(1+EK89)*(1+EL89)*(1+EM89)*(1+EN89)*(1+EO89)*(1+EP89)*(1+EQ89)*(1+ER89)*(1+ES89)*(1+ET89)*(1+EU89)*(1+EV89)*(1+EW89)*(1+EX89)*(1+EY89)*(1+EZ89)*(1+FA89)*(1+FB89)*(1+FC89)*(1+FD89)*(1+FE89)*(1+FF89)*(1+FG89)*(1+FH89)*(1+FI89)*(1+FJ89)*(1+FK89)*(1+FL89)*(1+FM89)*(1+FN89)*(1+FO89)*(1+FP89)*(1+FQ89)*(1+FR89)*(1+FS89)*(1+FT89)*(1+FU89)*(1+FV89)*(1+FW89)*(1+FX89)*(1+FY89)*(1+FZ89)*(1+GA89)*(1+GB89)*(1+GC89)*(1+GD89)*(1+GE89)*(1+GF89)*(1+GG89)*(1+GH89)*(1+GI89)*(1+GJ89)*(1+GK89)*(1+GL89)*(1+GM89)*(1+GN89)*(1+GO89)*(1+GP89)*(1+GQ89)*(1+GR89)*(1+GS89)*(1+GT89)*(1+GU89)*(1+GV89)*(1+GW89)*(1+GX89)*(1+GY89)*(1+GZ89)*(1+HA89)*(1+HB89)*(1+HC89)*(1+HD89)*(1+HE89)*(1+HF89)*(1+HG89)*(1+HH89)*(1+HI89)*(1+HJ89)*(1+HK89)*(1+HL89)*(1+HM89)*(1+HN89)*(1+HO89)*(1+HP89)*(1+HQ89)*(1+HR89)*(1+HS89)*(1+HT89)*(1+HU89)*(1+HV89)*(1+HW89)*(1+HX89)*(1+HY89)*(1+HZ89)*(1+IA89)*(1+IB89)*(1+IC89)*(1+ID89)*(1+IE89)*(1+IF89)</f>
        <v>77264.152275820248</v>
      </c>
    </row>
    <row r="90" spans="1:241" x14ac:dyDescent="0.25">
      <c r="A90">
        <v>7</v>
      </c>
      <c r="B90">
        <v>58</v>
      </c>
      <c r="C90">
        <v>46</v>
      </c>
      <c r="D90">
        <v>75</v>
      </c>
      <c r="E90">
        <v>61</v>
      </c>
      <c r="F90">
        <v>48</v>
      </c>
      <c r="G90">
        <v>67</v>
      </c>
      <c r="H90">
        <v>80</v>
      </c>
      <c r="I90">
        <v>4</v>
      </c>
      <c r="J90">
        <v>57</v>
      </c>
      <c r="K90">
        <v>54</v>
      </c>
      <c r="L90">
        <v>18</v>
      </c>
      <c r="M90">
        <v>97</v>
      </c>
      <c r="N90">
        <v>48</v>
      </c>
      <c r="O90">
        <v>26</v>
      </c>
      <c r="P90">
        <v>26</v>
      </c>
      <c r="Q90">
        <v>24</v>
      </c>
      <c r="R90">
        <v>63</v>
      </c>
      <c r="S90">
        <v>32</v>
      </c>
      <c r="T90">
        <v>116</v>
      </c>
      <c r="U90">
        <v>42</v>
      </c>
      <c r="V90">
        <v>30</v>
      </c>
      <c r="W90">
        <v>2</v>
      </c>
      <c r="X90">
        <v>79</v>
      </c>
      <c r="Y90">
        <v>25</v>
      </c>
      <c r="Z90">
        <v>10</v>
      </c>
      <c r="AA90">
        <v>28</v>
      </c>
      <c r="AB90">
        <v>14</v>
      </c>
      <c r="AC90">
        <v>32</v>
      </c>
      <c r="AD90">
        <v>6</v>
      </c>
      <c r="AE90">
        <v>111</v>
      </c>
      <c r="AF90">
        <v>71</v>
      </c>
      <c r="AG90">
        <v>95</v>
      </c>
      <c r="AH90">
        <v>115</v>
      </c>
      <c r="AI90">
        <v>43</v>
      </c>
      <c r="AJ90">
        <v>35</v>
      </c>
      <c r="AK90">
        <v>45</v>
      </c>
      <c r="AL90">
        <v>92</v>
      </c>
      <c r="AM90">
        <v>28</v>
      </c>
      <c r="AN90">
        <v>27</v>
      </c>
      <c r="AO90">
        <v>15</v>
      </c>
      <c r="AP90">
        <v>9</v>
      </c>
      <c r="AQ90">
        <v>113</v>
      </c>
      <c r="AR90">
        <v>94</v>
      </c>
      <c r="AS90">
        <v>31</v>
      </c>
      <c r="AT90">
        <v>53</v>
      </c>
      <c r="AU90">
        <v>70</v>
      </c>
      <c r="AV90">
        <v>108</v>
      </c>
      <c r="AW90">
        <v>100</v>
      </c>
      <c r="AX90">
        <v>113</v>
      </c>
      <c r="AY90">
        <v>105</v>
      </c>
      <c r="AZ90">
        <v>115</v>
      </c>
      <c r="BA90">
        <v>21</v>
      </c>
      <c r="BB90">
        <v>66</v>
      </c>
      <c r="BC90">
        <v>60</v>
      </c>
      <c r="BD90">
        <v>37</v>
      </c>
      <c r="BE90">
        <v>97</v>
      </c>
      <c r="BF90">
        <v>57</v>
      </c>
      <c r="BG90">
        <v>71</v>
      </c>
      <c r="BH90">
        <v>91</v>
      </c>
      <c r="BI90">
        <v>57</v>
      </c>
      <c r="BJ90">
        <v>95</v>
      </c>
      <c r="BK90">
        <v>90</v>
      </c>
      <c r="BL90">
        <v>113</v>
      </c>
      <c r="BM90">
        <v>20</v>
      </c>
      <c r="BN90">
        <v>94</v>
      </c>
      <c r="BO90">
        <v>5</v>
      </c>
      <c r="BP90">
        <v>1</v>
      </c>
      <c r="BQ90">
        <v>26</v>
      </c>
      <c r="BR90">
        <v>7</v>
      </c>
      <c r="BS90">
        <v>61</v>
      </c>
      <c r="BT90">
        <v>112</v>
      </c>
      <c r="BU90">
        <v>3</v>
      </c>
      <c r="BV90">
        <v>29</v>
      </c>
      <c r="BW90">
        <v>21</v>
      </c>
      <c r="BX90">
        <v>88</v>
      </c>
      <c r="BY90">
        <v>59</v>
      </c>
      <c r="BZ90">
        <v>91</v>
      </c>
      <c r="CA90">
        <v>98</v>
      </c>
      <c r="CB90">
        <v>111</v>
      </c>
      <c r="CC90">
        <v>58</v>
      </c>
      <c r="CD90">
        <v>12</v>
      </c>
      <c r="CE90">
        <v>16</v>
      </c>
      <c r="CF90">
        <v>2</v>
      </c>
      <c r="CG90">
        <v>0</v>
      </c>
      <c r="CH90">
        <v>71</v>
      </c>
      <c r="CI90">
        <v>31</v>
      </c>
      <c r="CJ90">
        <v>42</v>
      </c>
      <c r="CK90">
        <v>58</v>
      </c>
      <c r="CL90">
        <v>28</v>
      </c>
      <c r="CM90">
        <v>92</v>
      </c>
      <c r="CN90">
        <v>40</v>
      </c>
      <c r="CO90">
        <v>31</v>
      </c>
      <c r="CP90">
        <v>74</v>
      </c>
      <c r="CQ90">
        <v>34</v>
      </c>
      <c r="CR90">
        <v>106</v>
      </c>
      <c r="CS90">
        <v>40</v>
      </c>
      <c r="CT90">
        <v>25</v>
      </c>
      <c r="CU90">
        <v>56</v>
      </c>
      <c r="CV90">
        <v>108</v>
      </c>
      <c r="CW90">
        <v>73</v>
      </c>
      <c r="CX90">
        <v>76</v>
      </c>
      <c r="CY90">
        <v>1</v>
      </c>
      <c r="CZ90">
        <v>12</v>
      </c>
      <c r="DA90">
        <v>110</v>
      </c>
      <c r="DB90">
        <v>53</v>
      </c>
      <c r="DC90">
        <v>84</v>
      </c>
      <c r="DD90">
        <v>117</v>
      </c>
      <c r="DE90">
        <v>60</v>
      </c>
      <c r="DF90">
        <v>44</v>
      </c>
      <c r="DG90">
        <v>39</v>
      </c>
      <c r="DH90">
        <v>55</v>
      </c>
      <c r="DI90">
        <v>89</v>
      </c>
      <c r="DJ90">
        <v>67</v>
      </c>
      <c r="DK90">
        <v>100</v>
      </c>
      <c r="DL90">
        <v>64</v>
      </c>
      <c r="DM90">
        <v>41</v>
      </c>
      <c r="DN90">
        <v>95</v>
      </c>
      <c r="DO90">
        <v>46</v>
      </c>
      <c r="DP90">
        <v>18</v>
      </c>
      <c r="DQ90" s="86">
        <f ca="1">Control!$C$7*Calculations!$C$82*INDEX('Monthly Data'!N:N,Calculations!$C$116+MOD(A90,Calculations!$C$118))+Control!$C$7*Calculations!$C$83*INDEX('Monthly Data'!O:O,Calculations!$C$116+MOD(A90,Calculations!$C$118))+Control!$C$7*Calculations!$C$84*INDEX('Monthly Data'!P:P,Calculations!$C$116+MOD(A90,Calculations!$C$118))+Control!$C$7*Calculations!$C$85*INDEX('Monthly Data'!Q:Q,Calculations!$C$116+MOD(A90,Calculations!$C$118))+(1-Control!$C$7*Calculations!$C$87)*INDEX('Monthly Data'!R:R,Calculations!$C$116+MOD(A90,Calculations!$C$118))</f>
        <v>8.3814116887657771E-3</v>
      </c>
      <c r="DR90" s="86">
        <f ca="1">Control!$C$7*Calculations!$C$82*INDEX('Monthly Data'!N:N,Calculations!$C$116+MOD(B90,Calculations!$C$118))+Control!$C$7*Calculations!$C$83*INDEX('Monthly Data'!O:O,Calculations!$C$116+MOD(B90,Calculations!$C$118))+Control!$C$7*Calculations!$C$84*INDEX('Monthly Data'!P:P,Calculations!$C$116+MOD(B90,Calculations!$C$118))+Control!$C$7*Calculations!$C$85*INDEX('Monthly Data'!Q:Q,Calculations!$C$116+MOD(B90,Calculations!$C$118))+(1-Control!$C$7*Calculations!$C$87)*INDEX('Monthly Data'!R:R,Calculations!$C$116+MOD(B90,Calculations!$C$118))</f>
        <v>8.4240675975201049E-3</v>
      </c>
      <c r="DS90" s="86">
        <f ca="1">Control!$C$7*Calculations!$C$82*INDEX('Monthly Data'!N:N,Calculations!$C$116+MOD(C90,Calculations!$C$118))+Control!$C$7*Calculations!$C$83*INDEX('Monthly Data'!O:O,Calculations!$C$116+MOD(C90,Calculations!$C$118))+Control!$C$7*Calculations!$C$84*INDEX('Monthly Data'!P:P,Calculations!$C$116+MOD(C90,Calculations!$C$118))+Control!$C$7*Calculations!$C$85*INDEX('Monthly Data'!Q:Q,Calculations!$C$116+MOD(C90,Calculations!$C$118))+(1-Control!$C$7*Calculations!$C$87)*INDEX('Monthly Data'!R:R,Calculations!$C$116+MOD(C90,Calculations!$C$118))</f>
        <v>2.3307359621218403E-2</v>
      </c>
      <c r="DT90" s="86">
        <f ca="1">Control!$C$7*Calculations!$C$82*INDEX('Monthly Data'!N:N,Calculations!$C$116+MOD(D90,Calculations!$C$118))+Control!$C$7*Calculations!$C$83*INDEX('Monthly Data'!O:O,Calculations!$C$116+MOD(D90,Calculations!$C$118))+Control!$C$7*Calculations!$C$84*INDEX('Monthly Data'!P:P,Calculations!$C$116+MOD(D90,Calculations!$C$118))+Control!$C$7*Calculations!$C$85*INDEX('Monthly Data'!Q:Q,Calculations!$C$116+MOD(D90,Calculations!$C$118))+(1-Control!$C$7*Calculations!$C$87)*INDEX('Monthly Data'!R:R,Calculations!$C$116+MOD(D90,Calculations!$C$118))</f>
        <v>-2.0259958308006688E-2</v>
      </c>
      <c r="DU90" s="86">
        <f ca="1">Control!$C$7*Calculations!$C$82*INDEX('Monthly Data'!N:N,Calculations!$C$116+MOD(E90,Calculations!$C$118))+Control!$C$7*Calculations!$C$83*INDEX('Monthly Data'!O:O,Calculations!$C$116+MOD(E90,Calculations!$C$118))+Control!$C$7*Calculations!$C$84*INDEX('Monthly Data'!P:P,Calculations!$C$116+MOD(E90,Calculations!$C$118))+Control!$C$7*Calculations!$C$85*INDEX('Monthly Data'!Q:Q,Calculations!$C$116+MOD(E90,Calculations!$C$118))+(1-Control!$C$7*Calculations!$C$87)*INDEX('Monthly Data'!R:R,Calculations!$C$116+MOD(E90,Calculations!$C$118))</f>
        <v>2.766281641786093E-2</v>
      </c>
      <c r="DV90" s="86">
        <f ca="1">Control!$C$7*Calculations!$C$82*INDEX('Monthly Data'!N:N,Calculations!$C$116+MOD(F90,Calculations!$C$118))+Control!$C$7*Calculations!$C$83*INDEX('Monthly Data'!O:O,Calculations!$C$116+MOD(F90,Calculations!$C$118))+Control!$C$7*Calculations!$C$84*INDEX('Monthly Data'!P:P,Calculations!$C$116+MOD(F90,Calculations!$C$118))+Control!$C$7*Calculations!$C$85*INDEX('Monthly Data'!Q:Q,Calculations!$C$116+MOD(F90,Calculations!$C$118))+(1-Control!$C$7*Calculations!$C$87)*INDEX('Monthly Data'!R:R,Calculations!$C$116+MOD(F90,Calculations!$C$118))</f>
        <v>-1.5984879994281095E-2</v>
      </c>
      <c r="DW90" s="86">
        <f ca="1">Control!$C$7*Calculations!$C$82*INDEX('Monthly Data'!N:N,Calculations!$C$116+MOD(G90,Calculations!$C$118))+Control!$C$7*Calculations!$C$83*INDEX('Monthly Data'!O:O,Calculations!$C$116+MOD(G90,Calculations!$C$118))+Control!$C$7*Calculations!$C$84*INDEX('Monthly Data'!P:P,Calculations!$C$116+MOD(G90,Calculations!$C$118))+Control!$C$7*Calculations!$C$85*INDEX('Monthly Data'!Q:Q,Calculations!$C$116+MOD(G90,Calculations!$C$118))+(1-Control!$C$7*Calculations!$C$87)*INDEX('Monthly Data'!R:R,Calculations!$C$116+MOD(G90,Calculations!$C$118))</f>
        <v>-3.9863250714949353E-2</v>
      </c>
      <c r="DX90" s="86">
        <f ca="1">Control!$C$7*Calculations!$C$82*INDEX('Monthly Data'!N:N,Calculations!$C$116+MOD(H90,Calculations!$C$118))+Control!$C$7*Calculations!$C$83*INDEX('Monthly Data'!O:O,Calculations!$C$116+MOD(H90,Calculations!$C$118))+Control!$C$7*Calculations!$C$84*INDEX('Monthly Data'!P:P,Calculations!$C$116+MOD(H90,Calculations!$C$118))+Control!$C$7*Calculations!$C$85*INDEX('Monthly Data'!Q:Q,Calculations!$C$116+MOD(H90,Calculations!$C$118))+(1-Control!$C$7*Calculations!$C$87)*INDEX('Monthly Data'!R:R,Calculations!$C$116+MOD(H90,Calculations!$C$118))</f>
        <v>-2.7490061308214487E-3</v>
      </c>
      <c r="DY90" s="86">
        <f ca="1">Control!$C$7*Calculations!$C$82*INDEX('Monthly Data'!N:N,Calculations!$C$116+MOD(I90,Calculations!$C$118))+Control!$C$7*Calculations!$C$83*INDEX('Monthly Data'!O:O,Calculations!$C$116+MOD(I90,Calculations!$C$118))+Control!$C$7*Calculations!$C$84*INDEX('Monthly Data'!P:P,Calculations!$C$116+MOD(I90,Calculations!$C$118))+Control!$C$7*Calculations!$C$85*INDEX('Monthly Data'!Q:Q,Calculations!$C$116+MOD(I90,Calculations!$C$118))+(1-Control!$C$7*Calculations!$C$87)*INDEX('Monthly Data'!R:R,Calculations!$C$116+MOD(I90,Calculations!$C$118))</f>
        <v>1.3423979074716584E-2</v>
      </c>
      <c r="DZ90" s="86">
        <f ca="1">Control!$C$7*Calculations!$C$82*INDEX('Monthly Data'!N:N,Calculations!$C$116+MOD(J90,Calculations!$C$118))+Control!$C$7*Calculations!$C$83*INDEX('Monthly Data'!O:O,Calculations!$C$116+MOD(J90,Calculations!$C$118))+Control!$C$7*Calculations!$C$84*INDEX('Monthly Data'!P:P,Calculations!$C$116+MOD(J90,Calculations!$C$118))+Control!$C$7*Calculations!$C$85*INDEX('Monthly Data'!Q:Q,Calculations!$C$116+MOD(J90,Calculations!$C$118))+(1-Control!$C$7*Calculations!$C$87)*INDEX('Monthly Data'!R:R,Calculations!$C$116+MOD(J90,Calculations!$C$118))</f>
        <v>7.3538285850108537E-3</v>
      </c>
      <c r="EA90" s="86">
        <f ca="1">Control!$C$7*Calculations!$C$82*INDEX('Monthly Data'!N:N,Calculations!$C$116+MOD(K90,Calculations!$C$118))+Control!$C$7*Calculations!$C$83*INDEX('Monthly Data'!O:O,Calculations!$C$116+MOD(K90,Calculations!$C$118))+Control!$C$7*Calculations!$C$84*INDEX('Monthly Data'!P:P,Calculations!$C$116+MOD(K90,Calculations!$C$118))+Control!$C$7*Calculations!$C$85*INDEX('Monthly Data'!Q:Q,Calculations!$C$116+MOD(K90,Calculations!$C$118))+(1-Control!$C$7*Calculations!$C$87)*INDEX('Monthly Data'!R:R,Calculations!$C$116+MOD(K90,Calculations!$C$118))</f>
        <v>1.7484305259657981E-2</v>
      </c>
      <c r="EB90" s="86">
        <f ca="1">Control!$C$7*Calculations!$C$82*INDEX('Monthly Data'!N:N,Calculations!$C$116+MOD(L90,Calculations!$C$118))+Control!$C$7*Calculations!$C$83*INDEX('Monthly Data'!O:O,Calculations!$C$116+MOD(L90,Calculations!$C$118))+Control!$C$7*Calculations!$C$84*INDEX('Monthly Data'!P:P,Calculations!$C$116+MOD(L90,Calculations!$C$118))+Control!$C$7*Calculations!$C$85*INDEX('Monthly Data'!Q:Q,Calculations!$C$116+MOD(L90,Calculations!$C$118))+(1-Control!$C$7*Calculations!$C$87)*INDEX('Monthly Data'!R:R,Calculations!$C$116+MOD(L90,Calculations!$C$118))</f>
        <v>-7.4084874653726545E-3</v>
      </c>
      <c r="EC90" s="86">
        <f ca="1">Control!$C$7*Calculations!$C$82*INDEX('Monthly Data'!N:N,Calculations!$C$116+MOD(M90,Calculations!$C$118))+Control!$C$7*Calculations!$C$83*INDEX('Monthly Data'!O:O,Calculations!$C$116+MOD(M90,Calculations!$C$118))+Control!$C$7*Calculations!$C$84*INDEX('Monthly Data'!P:P,Calculations!$C$116+MOD(M90,Calculations!$C$118))+Control!$C$7*Calculations!$C$85*INDEX('Monthly Data'!Q:Q,Calculations!$C$116+MOD(M90,Calculations!$C$118))+(1-Control!$C$7*Calculations!$C$87)*INDEX('Monthly Data'!R:R,Calculations!$C$116+MOD(M90,Calculations!$C$118))</f>
        <v>-7.5539743260223157E-3</v>
      </c>
      <c r="ED90" s="86">
        <f ca="1">Control!$C$7*Calculations!$C$82*INDEX('Monthly Data'!N:N,Calculations!$C$116+MOD(N90,Calculations!$C$118))+Control!$C$7*Calculations!$C$83*INDEX('Monthly Data'!O:O,Calculations!$C$116+MOD(N90,Calculations!$C$118))+Control!$C$7*Calculations!$C$84*INDEX('Monthly Data'!P:P,Calculations!$C$116+MOD(N90,Calculations!$C$118))+Control!$C$7*Calculations!$C$85*INDEX('Monthly Data'!Q:Q,Calculations!$C$116+MOD(N90,Calculations!$C$118))+(1-Control!$C$7*Calculations!$C$87)*INDEX('Monthly Data'!R:R,Calculations!$C$116+MOD(N90,Calculations!$C$118))</f>
        <v>-1.5984879994281095E-2</v>
      </c>
      <c r="EE90" s="86">
        <f ca="1">Control!$C$7*Calculations!$C$82*INDEX('Monthly Data'!N:N,Calculations!$C$116+MOD(O90,Calculations!$C$118))+Control!$C$7*Calculations!$C$83*INDEX('Monthly Data'!O:O,Calculations!$C$116+MOD(O90,Calculations!$C$118))+Control!$C$7*Calculations!$C$84*INDEX('Monthly Data'!P:P,Calculations!$C$116+MOD(O90,Calculations!$C$118))+Control!$C$7*Calculations!$C$85*INDEX('Monthly Data'!Q:Q,Calculations!$C$116+MOD(O90,Calculations!$C$118))+(1-Control!$C$7*Calculations!$C$87)*INDEX('Monthly Data'!R:R,Calculations!$C$116+MOD(O90,Calculations!$C$118))</f>
        <v>6.3250222980707482E-3</v>
      </c>
      <c r="EF90" s="86">
        <f ca="1">Control!$C$7*Calculations!$C$82*INDEX('Monthly Data'!N:N,Calculations!$C$116+MOD(P90,Calculations!$C$118))+Control!$C$7*Calculations!$C$83*INDEX('Monthly Data'!O:O,Calculations!$C$116+MOD(P90,Calculations!$C$118))+Control!$C$7*Calculations!$C$84*INDEX('Monthly Data'!P:P,Calculations!$C$116+MOD(P90,Calculations!$C$118))+Control!$C$7*Calculations!$C$85*INDEX('Monthly Data'!Q:Q,Calculations!$C$116+MOD(P90,Calculations!$C$118))+(1-Control!$C$7*Calculations!$C$87)*INDEX('Monthly Data'!R:R,Calculations!$C$116+MOD(P90,Calculations!$C$118))</f>
        <v>6.3250222980707482E-3</v>
      </c>
      <c r="EG90" s="86">
        <f ca="1">Control!$C$7*Calculations!$C$82*INDEX('Monthly Data'!N:N,Calculations!$C$116+MOD(Q90,Calculations!$C$118))+Control!$C$7*Calculations!$C$83*INDEX('Monthly Data'!O:O,Calculations!$C$116+MOD(Q90,Calculations!$C$118))+Control!$C$7*Calculations!$C$84*INDEX('Monthly Data'!P:P,Calculations!$C$116+MOD(Q90,Calculations!$C$118))+Control!$C$7*Calculations!$C$85*INDEX('Monthly Data'!Q:Q,Calculations!$C$116+MOD(Q90,Calculations!$C$118))+(1-Control!$C$7*Calculations!$C$87)*INDEX('Monthly Data'!R:R,Calculations!$C$116+MOD(Q90,Calculations!$C$118))</f>
        <v>4.2795950888382334E-3</v>
      </c>
      <c r="EH90" s="86">
        <f ca="1">Control!$C$7*Calculations!$C$82*INDEX('Monthly Data'!N:N,Calculations!$C$116+MOD(R90,Calculations!$C$118))+Control!$C$7*Calculations!$C$83*INDEX('Monthly Data'!O:O,Calculations!$C$116+MOD(R90,Calculations!$C$118))+Control!$C$7*Calculations!$C$84*INDEX('Monthly Data'!P:P,Calculations!$C$116+MOD(R90,Calculations!$C$118))+Control!$C$7*Calculations!$C$85*INDEX('Monthly Data'!Q:Q,Calculations!$C$116+MOD(R90,Calculations!$C$118))+(1-Control!$C$7*Calculations!$C$87)*INDEX('Monthly Data'!R:R,Calculations!$C$116+MOD(R90,Calculations!$C$118))</f>
        <v>1.9073822767906517E-2</v>
      </c>
      <c r="EI90" s="86">
        <f ca="1">Control!$C$7*Calculations!$C$82*INDEX('Monthly Data'!N:N,Calculations!$C$116+MOD(S90,Calculations!$C$118))+Control!$C$7*Calculations!$C$83*INDEX('Monthly Data'!O:O,Calculations!$C$116+MOD(S90,Calculations!$C$118))+Control!$C$7*Calculations!$C$84*INDEX('Monthly Data'!P:P,Calculations!$C$116+MOD(S90,Calculations!$C$118))+Control!$C$7*Calculations!$C$85*INDEX('Monthly Data'!Q:Q,Calculations!$C$116+MOD(S90,Calculations!$C$118))+(1-Control!$C$7*Calculations!$C$87)*INDEX('Monthly Data'!R:R,Calculations!$C$116+MOD(S90,Calculations!$C$118))</f>
        <v>-2.6378232493851243E-2</v>
      </c>
      <c r="EJ90" s="86">
        <f ca="1">Control!$C$7*Calculations!$C$82*INDEX('Monthly Data'!N:N,Calculations!$C$116+MOD(T90,Calculations!$C$118))+Control!$C$7*Calculations!$C$83*INDEX('Monthly Data'!O:O,Calculations!$C$116+MOD(T90,Calculations!$C$118))+Control!$C$7*Calculations!$C$84*INDEX('Monthly Data'!P:P,Calculations!$C$116+MOD(T90,Calculations!$C$118))+Control!$C$7*Calculations!$C$85*INDEX('Monthly Data'!Q:Q,Calculations!$C$116+MOD(T90,Calculations!$C$118))+(1-Control!$C$7*Calculations!$C$87)*INDEX('Monthly Data'!R:R,Calculations!$C$116+MOD(T90,Calculations!$C$118))</f>
        <v>2.1918137743539623E-2</v>
      </c>
      <c r="EK90" s="86">
        <f ca="1">Control!$C$7*Calculations!$C$82*INDEX('Monthly Data'!N:N,Calculations!$C$116+MOD(U90,Calculations!$C$118))+Control!$C$7*Calculations!$C$83*INDEX('Monthly Data'!O:O,Calculations!$C$116+MOD(U90,Calculations!$C$118))+Control!$C$7*Calculations!$C$84*INDEX('Monthly Data'!P:P,Calculations!$C$116+MOD(U90,Calculations!$C$118))+Control!$C$7*Calculations!$C$85*INDEX('Monthly Data'!Q:Q,Calculations!$C$116+MOD(U90,Calculations!$C$118))+(1-Control!$C$7*Calculations!$C$87)*INDEX('Monthly Data'!R:R,Calculations!$C$116+MOD(U90,Calculations!$C$118))</f>
        <v>-6.1115617667135171E-2</v>
      </c>
      <c r="EL90" s="86">
        <f ca="1">Control!$C$7*Calculations!$C$82*INDEX('Monthly Data'!N:N,Calculations!$C$116+MOD(V90,Calculations!$C$118))+Control!$C$7*Calculations!$C$83*INDEX('Monthly Data'!O:O,Calculations!$C$116+MOD(V90,Calculations!$C$118))+Control!$C$7*Calculations!$C$84*INDEX('Monthly Data'!P:P,Calculations!$C$116+MOD(V90,Calculations!$C$118))+Control!$C$7*Calculations!$C$85*INDEX('Monthly Data'!Q:Q,Calculations!$C$116+MOD(V90,Calculations!$C$118))+(1-Control!$C$7*Calculations!$C$87)*INDEX('Monthly Data'!R:R,Calculations!$C$116+MOD(V90,Calculations!$C$118))</f>
        <v>7.9764341593600071E-3</v>
      </c>
      <c r="EM90" s="86">
        <f ca="1">Control!$C$7*Calculations!$C$82*INDEX('Monthly Data'!N:N,Calculations!$C$116+MOD(W90,Calculations!$C$118))+Control!$C$7*Calculations!$C$83*INDEX('Monthly Data'!O:O,Calculations!$C$116+MOD(W90,Calculations!$C$118))+Control!$C$7*Calculations!$C$84*INDEX('Monthly Data'!P:P,Calculations!$C$116+MOD(W90,Calculations!$C$118))+Control!$C$7*Calculations!$C$85*INDEX('Monthly Data'!Q:Q,Calculations!$C$116+MOD(W90,Calculations!$C$118))+(1-Control!$C$7*Calculations!$C$87)*INDEX('Monthly Data'!R:R,Calculations!$C$116+MOD(W90,Calculations!$C$118))</f>
        <v>7.7184133340106598E-3</v>
      </c>
      <c r="EN90" s="86">
        <f ca="1">Control!$C$7*Calculations!$C$82*INDEX('Monthly Data'!N:N,Calculations!$C$116+MOD(X90,Calculations!$C$118))+Control!$C$7*Calculations!$C$83*INDEX('Monthly Data'!O:O,Calculations!$C$116+MOD(X90,Calculations!$C$118))+Control!$C$7*Calculations!$C$84*INDEX('Monthly Data'!P:P,Calculations!$C$116+MOD(X90,Calculations!$C$118))+Control!$C$7*Calculations!$C$85*INDEX('Monthly Data'!Q:Q,Calculations!$C$116+MOD(X90,Calculations!$C$118))+(1-Control!$C$7*Calculations!$C$87)*INDEX('Monthly Data'!R:R,Calculations!$C$116+MOD(X90,Calculations!$C$118))</f>
        <v>1.046389543479892E-2</v>
      </c>
      <c r="EO90" s="86">
        <f ca="1">Control!$C$7*Calculations!$C$82*INDEX('Monthly Data'!N:N,Calculations!$C$116+MOD(Y90,Calculations!$C$118))+Control!$C$7*Calculations!$C$83*INDEX('Monthly Data'!O:O,Calculations!$C$116+MOD(Y90,Calculations!$C$118))+Control!$C$7*Calculations!$C$84*INDEX('Monthly Data'!P:P,Calculations!$C$116+MOD(Y90,Calculations!$C$118))+Control!$C$7*Calculations!$C$85*INDEX('Monthly Data'!Q:Q,Calculations!$C$116+MOD(Y90,Calculations!$C$118))+(1-Control!$C$7*Calculations!$C$87)*INDEX('Monthly Data'!R:R,Calculations!$C$116+MOD(Y90,Calculations!$C$118))</f>
        <v>-3.299557342782896E-2</v>
      </c>
      <c r="EP90" s="86">
        <f ca="1">Control!$C$7*Calculations!$C$82*INDEX('Monthly Data'!N:N,Calculations!$C$116+MOD(Z90,Calculations!$C$118))+Control!$C$7*Calculations!$C$83*INDEX('Monthly Data'!O:O,Calculations!$C$116+MOD(Z90,Calculations!$C$118))+Control!$C$7*Calculations!$C$84*INDEX('Monthly Data'!P:P,Calculations!$C$116+MOD(Z90,Calculations!$C$118))+Control!$C$7*Calculations!$C$85*INDEX('Monthly Data'!Q:Q,Calculations!$C$116+MOD(Z90,Calculations!$C$118))+(1-Control!$C$7*Calculations!$C$87)*INDEX('Monthly Data'!R:R,Calculations!$C$116+MOD(Z90,Calculations!$C$118))</f>
        <v>1.1702576456120543E-2</v>
      </c>
      <c r="EQ90" s="86">
        <f ca="1">Control!$C$7*Calculations!$C$82*INDEX('Monthly Data'!N:N,Calculations!$C$116+MOD(AA90,Calculations!$C$118))+Control!$C$7*Calculations!$C$83*INDEX('Monthly Data'!O:O,Calculations!$C$116+MOD(AA90,Calculations!$C$118))+Control!$C$7*Calculations!$C$84*INDEX('Monthly Data'!P:P,Calculations!$C$116+MOD(AA90,Calculations!$C$118))+Control!$C$7*Calculations!$C$85*INDEX('Monthly Data'!Q:Q,Calculations!$C$116+MOD(AA90,Calculations!$C$118))+(1-Control!$C$7*Calculations!$C$87)*INDEX('Monthly Data'!R:R,Calculations!$C$116+MOD(AA90,Calculations!$C$118))</f>
        <v>3.7596120283497965E-2</v>
      </c>
      <c r="ER90" s="86">
        <f ca="1">Control!$C$7*Calculations!$C$82*INDEX('Monthly Data'!N:N,Calculations!$C$116+MOD(AB90,Calculations!$C$118))+Control!$C$7*Calculations!$C$83*INDEX('Monthly Data'!O:O,Calculations!$C$116+MOD(AB90,Calculations!$C$118))+Control!$C$7*Calculations!$C$84*INDEX('Monthly Data'!P:P,Calculations!$C$116+MOD(AB90,Calculations!$C$118))+Control!$C$7*Calculations!$C$85*INDEX('Monthly Data'!Q:Q,Calculations!$C$116+MOD(AB90,Calculations!$C$118))+(1-Control!$C$7*Calculations!$C$87)*INDEX('Monthly Data'!R:R,Calculations!$C$116+MOD(AB90,Calculations!$C$118))</f>
        <v>9.5791276036140301E-3</v>
      </c>
      <c r="ES90" s="86">
        <f ca="1">Control!$C$7*Calculations!$C$82*INDEX('Monthly Data'!N:N,Calculations!$C$116+MOD(AC90,Calculations!$C$118))+Control!$C$7*Calculations!$C$83*INDEX('Monthly Data'!O:O,Calculations!$C$116+MOD(AC90,Calculations!$C$118))+Control!$C$7*Calculations!$C$84*INDEX('Monthly Data'!P:P,Calculations!$C$116+MOD(AC90,Calculations!$C$118))+Control!$C$7*Calculations!$C$85*INDEX('Monthly Data'!Q:Q,Calculations!$C$116+MOD(AC90,Calculations!$C$118))+(1-Control!$C$7*Calculations!$C$87)*INDEX('Monthly Data'!R:R,Calculations!$C$116+MOD(AC90,Calculations!$C$118))</f>
        <v>-2.6378232493851243E-2</v>
      </c>
      <c r="ET90" s="86">
        <f ca="1">Control!$C$7*Calculations!$C$82*INDEX('Monthly Data'!N:N,Calculations!$C$116+MOD(AD90,Calculations!$C$118))+Control!$C$7*Calculations!$C$83*INDEX('Monthly Data'!O:O,Calculations!$C$116+MOD(AD90,Calculations!$C$118))+Control!$C$7*Calculations!$C$84*INDEX('Monthly Data'!P:P,Calculations!$C$116+MOD(AD90,Calculations!$C$118))+Control!$C$7*Calculations!$C$85*INDEX('Monthly Data'!Q:Q,Calculations!$C$116+MOD(AD90,Calculations!$C$118))+(1-Control!$C$7*Calculations!$C$87)*INDEX('Monthly Data'!R:R,Calculations!$C$116+MOD(AD90,Calculations!$C$118))</f>
        <v>4.7768166384148329E-3</v>
      </c>
      <c r="EU90" s="86">
        <f ca="1">Control!$C$7*Calculations!$C$82*INDEX('Monthly Data'!N:N,Calculations!$C$116+MOD(AE90,Calculations!$C$118))+Control!$C$7*Calculations!$C$83*INDEX('Monthly Data'!O:O,Calculations!$C$116+MOD(AE90,Calculations!$C$118))+Control!$C$7*Calculations!$C$84*INDEX('Monthly Data'!P:P,Calculations!$C$116+MOD(AE90,Calculations!$C$118))+Control!$C$7*Calculations!$C$85*INDEX('Monthly Data'!Q:Q,Calculations!$C$116+MOD(AE90,Calculations!$C$118))+(1-Control!$C$7*Calculations!$C$87)*INDEX('Monthly Data'!R:R,Calculations!$C$116+MOD(AE90,Calculations!$C$118))</f>
        <v>5.8868730207813358E-3</v>
      </c>
      <c r="EV90" s="86">
        <f ca="1">Control!$C$7*Calculations!$C$82*INDEX('Monthly Data'!N:N,Calculations!$C$116+MOD(AF90,Calculations!$C$118))+Control!$C$7*Calculations!$C$83*INDEX('Monthly Data'!O:O,Calculations!$C$116+MOD(AF90,Calculations!$C$118))+Control!$C$7*Calculations!$C$84*INDEX('Monthly Data'!P:P,Calculations!$C$116+MOD(AF90,Calculations!$C$118))+Control!$C$7*Calculations!$C$85*INDEX('Monthly Data'!Q:Q,Calculations!$C$116+MOD(AF90,Calculations!$C$118))+(1-Control!$C$7*Calculations!$C$87)*INDEX('Monthly Data'!R:R,Calculations!$C$116+MOD(AF90,Calculations!$C$118))</f>
        <v>-2.072517756005474E-2</v>
      </c>
      <c r="EW90" s="86">
        <f ca="1">Control!$C$7*Calculations!$C$82*INDEX('Monthly Data'!N:N,Calculations!$C$116+MOD(AG90,Calculations!$C$118))+Control!$C$7*Calculations!$C$83*INDEX('Monthly Data'!O:O,Calculations!$C$116+MOD(AG90,Calculations!$C$118))+Control!$C$7*Calculations!$C$84*INDEX('Monthly Data'!P:P,Calculations!$C$116+MOD(AG90,Calculations!$C$118))+Control!$C$7*Calculations!$C$85*INDEX('Monthly Data'!Q:Q,Calculations!$C$116+MOD(AG90,Calculations!$C$118))+(1-Control!$C$7*Calculations!$C$87)*INDEX('Monthly Data'!R:R,Calculations!$C$116+MOD(AG90,Calculations!$C$118))</f>
        <v>1.5758278480433856E-2</v>
      </c>
      <c r="EX90" s="86">
        <f ca="1">Control!$C$7*Calculations!$C$82*INDEX('Monthly Data'!N:N,Calculations!$C$116+MOD(AH90,Calculations!$C$118))+Control!$C$7*Calculations!$C$83*INDEX('Monthly Data'!O:O,Calculations!$C$116+MOD(AH90,Calculations!$C$118))+Control!$C$7*Calculations!$C$84*INDEX('Monthly Data'!P:P,Calculations!$C$116+MOD(AH90,Calculations!$C$118))+Control!$C$7*Calculations!$C$85*INDEX('Monthly Data'!Q:Q,Calculations!$C$116+MOD(AH90,Calculations!$C$118))+(1-Control!$C$7*Calculations!$C$87)*INDEX('Monthly Data'!R:R,Calculations!$C$116+MOD(AH90,Calculations!$C$118))</f>
        <v>4.5132804118240749E-2</v>
      </c>
      <c r="EY90" s="86">
        <f ca="1">Control!$C$7*Calculations!$C$82*INDEX('Monthly Data'!N:N,Calculations!$C$116+MOD(AI90,Calculations!$C$118))+Control!$C$7*Calculations!$C$83*INDEX('Monthly Data'!O:O,Calculations!$C$116+MOD(AI90,Calculations!$C$118))+Control!$C$7*Calculations!$C$84*INDEX('Monthly Data'!P:P,Calculations!$C$116+MOD(AI90,Calculations!$C$118))+Control!$C$7*Calculations!$C$85*INDEX('Monthly Data'!Q:Q,Calculations!$C$116+MOD(AI90,Calculations!$C$118))+(1-Control!$C$7*Calculations!$C$87)*INDEX('Monthly Data'!R:R,Calculations!$C$116+MOD(AI90,Calculations!$C$118))</f>
        <v>5.1279584938936244E-2</v>
      </c>
      <c r="EZ90" s="86">
        <f ca="1">Control!$C$7*Calculations!$C$82*INDEX('Monthly Data'!N:N,Calculations!$C$116+MOD(AJ90,Calculations!$C$118))+Control!$C$7*Calculations!$C$83*INDEX('Monthly Data'!O:O,Calculations!$C$116+MOD(AJ90,Calculations!$C$118))+Control!$C$7*Calculations!$C$84*INDEX('Monthly Data'!P:P,Calculations!$C$116+MOD(AJ90,Calculations!$C$118))+Control!$C$7*Calculations!$C$85*INDEX('Monthly Data'!Q:Q,Calculations!$C$116+MOD(AJ90,Calculations!$C$118))+(1-Control!$C$7*Calculations!$C$87)*INDEX('Monthly Data'!R:R,Calculations!$C$116+MOD(AJ90,Calculations!$C$118))</f>
        <v>-9.5555592256394619E-3</v>
      </c>
      <c r="FA90" s="86">
        <f ca="1">Control!$C$7*Calculations!$C$82*INDEX('Monthly Data'!N:N,Calculations!$C$116+MOD(AK90,Calculations!$C$118))+Control!$C$7*Calculations!$C$83*INDEX('Monthly Data'!O:O,Calculations!$C$116+MOD(AK90,Calculations!$C$118))+Control!$C$7*Calculations!$C$84*INDEX('Monthly Data'!P:P,Calculations!$C$116+MOD(AK90,Calculations!$C$118))+Control!$C$7*Calculations!$C$85*INDEX('Monthly Data'!Q:Q,Calculations!$C$116+MOD(AK90,Calculations!$C$118))+(1-Control!$C$7*Calculations!$C$87)*INDEX('Monthly Data'!R:R,Calculations!$C$116+MOD(AK90,Calculations!$C$118))</f>
        <v>1.2435425892067014E-2</v>
      </c>
      <c r="FB90" s="86">
        <f ca="1">Control!$C$7*Calculations!$C$82*INDEX('Monthly Data'!N:N,Calculations!$C$116+MOD(AL90,Calculations!$C$118))+Control!$C$7*Calculations!$C$83*INDEX('Monthly Data'!O:O,Calculations!$C$116+MOD(AL90,Calculations!$C$118))+Control!$C$7*Calculations!$C$84*INDEX('Monthly Data'!P:P,Calculations!$C$116+MOD(AL90,Calculations!$C$118))+Control!$C$7*Calculations!$C$85*INDEX('Monthly Data'!Q:Q,Calculations!$C$116+MOD(AL90,Calculations!$C$118))+(1-Control!$C$7*Calculations!$C$87)*INDEX('Monthly Data'!R:R,Calculations!$C$116+MOD(AL90,Calculations!$C$118))</f>
        <v>2.4722579420195831E-2</v>
      </c>
      <c r="FC90" s="86">
        <f ca="1">Control!$C$7*Calculations!$C$82*INDEX('Monthly Data'!N:N,Calculations!$C$116+MOD(AM90,Calculations!$C$118))+Control!$C$7*Calculations!$C$83*INDEX('Monthly Data'!O:O,Calculations!$C$116+MOD(AM90,Calculations!$C$118))+Control!$C$7*Calculations!$C$84*INDEX('Monthly Data'!P:P,Calculations!$C$116+MOD(AM90,Calculations!$C$118))+Control!$C$7*Calculations!$C$85*INDEX('Monthly Data'!Q:Q,Calculations!$C$116+MOD(AM90,Calculations!$C$118))+(1-Control!$C$7*Calculations!$C$87)*INDEX('Monthly Data'!R:R,Calculations!$C$116+MOD(AM90,Calculations!$C$118))</f>
        <v>3.7596120283497965E-2</v>
      </c>
      <c r="FD90" s="86">
        <f ca="1">Control!$C$7*Calculations!$C$82*INDEX('Monthly Data'!N:N,Calculations!$C$116+MOD(AN90,Calculations!$C$118))+Control!$C$7*Calculations!$C$83*INDEX('Monthly Data'!O:O,Calculations!$C$116+MOD(AN90,Calculations!$C$118))+Control!$C$7*Calculations!$C$84*INDEX('Monthly Data'!P:P,Calculations!$C$116+MOD(AN90,Calculations!$C$118))+Control!$C$7*Calculations!$C$85*INDEX('Monthly Data'!Q:Q,Calculations!$C$116+MOD(AN90,Calculations!$C$118))+(1-Control!$C$7*Calculations!$C$87)*INDEX('Monthly Data'!R:R,Calculations!$C$116+MOD(AN90,Calculations!$C$118))</f>
        <v>-3.53368065312233E-2</v>
      </c>
      <c r="FE90" s="86">
        <f ca="1">Control!$C$7*Calculations!$C$82*INDEX('Monthly Data'!N:N,Calculations!$C$116+MOD(AO90,Calculations!$C$118))+Control!$C$7*Calculations!$C$83*INDEX('Monthly Data'!O:O,Calculations!$C$116+MOD(AO90,Calculations!$C$118))+Control!$C$7*Calculations!$C$84*INDEX('Monthly Data'!P:P,Calculations!$C$116+MOD(AO90,Calculations!$C$118))+Control!$C$7*Calculations!$C$85*INDEX('Monthly Data'!Q:Q,Calculations!$C$116+MOD(AO90,Calculations!$C$118))+(1-Control!$C$7*Calculations!$C$87)*INDEX('Monthly Data'!R:R,Calculations!$C$116+MOD(AO90,Calculations!$C$118))</f>
        <v>7.857567536297622E-3</v>
      </c>
      <c r="FF90" s="86">
        <f ca="1">Control!$C$7*Calculations!$C$82*INDEX('Monthly Data'!N:N,Calculations!$C$116+MOD(AP90,Calculations!$C$118))+Control!$C$7*Calculations!$C$83*INDEX('Monthly Data'!O:O,Calculations!$C$116+MOD(AP90,Calculations!$C$118))+Control!$C$7*Calculations!$C$84*INDEX('Monthly Data'!P:P,Calculations!$C$116+MOD(AP90,Calculations!$C$118))+Control!$C$7*Calculations!$C$85*INDEX('Monthly Data'!Q:Q,Calculations!$C$116+MOD(AP90,Calculations!$C$118))+(1-Control!$C$7*Calculations!$C$87)*INDEX('Monthly Data'!R:R,Calculations!$C$116+MOD(AP90,Calculations!$C$118))</f>
        <v>2.4470405846852006E-3</v>
      </c>
      <c r="FG90" s="86">
        <f ca="1">Control!$C$7*Calculations!$C$82*INDEX('Monthly Data'!N:N,Calculations!$C$116+MOD(AQ90,Calculations!$C$118))+Control!$C$7*Calculations!$C$83*INDEX('Monthly Data'!O:O,Calculations!$C$116+MOD(AQ90,Calculations!$C$118))+Control!$C$7*Calculations!$C$84*INDEX('Monthly Data'!P:P,Calculations!$C$116+MOD(AQ90,Calculations!$C$118))+Control!$C$7*Calculations!$C$85*INDEX('Monthly Data'!Q:Q,Calculations!$C$116+MOD(AQ90,Calculations!$C$118))+(1-Control!$C$7*Calculations!$C$87)*INDEX('Monthly Data'!R:R,Calculations!$C$116+MOD(AQ90,Calculations!$C$118))</f>
        <v>4.4327772793586687E-3</v>
      </c>
      <c r="FH90" s="86">
        <f ca="1">Control!$C$7*Calculations!$C$82*INDEX('Monthly Data'!N:N,Calculations!$C$116+MOD(AR90,Calculations!$C$118))+Control!$C$7*Calculations!$C$83*INDEX('Monthly Data'!O:O,Calculations!$C$116+MOD(AR90,Calculations!$C$118))+Control!$C$7*Calculations!$C$84*INDEX('Monthly Data'!P:P,Calculations!$C$116+MOD(AR90,Calculations!$C$118))+Control!$C$7*Calculations!$C$85*INDEX('Monthly Data'!Q:Q,Calculations!$C$116+MOD(AR90,Calculations!$C$118))+(1-Control!$C$7*Calculations!$C$87)*INDEX('Monthly Data'!R:R,Calculations!$C$116+MOD(AR90,Calculations!$C$118))</f>
        <v>1.0353752315110615E-2</v>
      </c>
      <c r="FI90" s="86">
        <f ca="1">Control!$C$7*Calculations!$C$82*INDEX('Monthly Data'!N:N,Calculations!$C$116+MOD(AS90,Calculations!$C$118))+Control!$C$7*Calculations!$C$83*INDEX('Monthly Data'!O:O,Calculations!$C$116+MOD(AS90,Calculations!$C$118))+Control!$C$7*Calculations!$C$84*INDEX('Monthly Data'!P:P,Calculations!$C$116+MOD(AS90,Calculations!$C$118))+Control!$C$7*Calculations!$C$85*INDEX('Monthly Data'!Q:Q,Calculations!$C$116+MOD(AS90,Calculations!$C$118))+(1-Control!$C$7*Calculations!$C$87)*INDEX('Monthly Data'!R:R,Calculations!$C$116+MOD(AS90,Calculations!$C$118))</f>
        <v>1.8665061640915637E-2</v>
      </c>
      <c r="FJ90" s="86">
        <f ca="1">Control!$C$7*Calculations!$C$82*INDEX('Monthly Data'!N:N,Calculations!$C$116+MOD(AT90,Calculations!$C$118))+Control!$C$7*Calculations!$C$83*INDEX('Monthly Data'!O:O,Calculations!$C$116+MOD(AT90,Calculations!$C$118))+Control!$C$7*Calculations!$C$84*INDEX('Monthly Data'!P:P,Calculations!$C$116+MOD(AT90,Calculations!$C$118))+Control!$C$7*Calculations!$C$85*INDEX('Monthly Data'!Q:Q,Calculations!$C$116+MOD(AT90,Calculations!$C$118))+(1-Control!$C$7*Calculations!$C$87)*INDEX('Monthly Data'!R:R,Calculations!$C$116+MOD(AT90,Calculations!$C$118))</f>
        <v>1.1786765492207996E-2</v>
      </c>
      <c r="FK90" s="86">
        <f ca="1">Control!$C$7*Calculations!$C$82*INDEX('Monthly Data'!N:N,Calculations!$C$116+MOD(AU90,Calculations!$C$118))+Control!$C$7*Calculations!$C$83*INDEX('Monthly Data'!O:O,Calculations!$C$116+MOD(AU90,Calculations!$C$118))+Control!$C$7*Calculations!$C$84*INDEX('Monthly Data'!P:P,Calculations!$C$116+MOD(AU90,Calculations!$C$118))+Control!$C$7*Calculations!$C$85*INDEX('Monthly Data'!Q:Q,Calculations!$C$116+MOD(AU90,Calculations!$C$118))+(1-Control!$C$7*Calculations!$C$87)*INDEX('Monthly Data'!R:R,Calculations!$C$116+MOD(AU90,Calculations!$C$118))</f>
        <v>3.8809817903524786E-2</v>
      </c>
      <c r="FL90" s="86">
        <f ca="1">Control!$C$7*Calculations!$C$82*INDEX('Monthly Data'!N:N,Calculations!$C$116+MOD(AV90,Calculations!$C$118))+Control!$C$7*Calculations!$C$83*INDEX('Monthly Data'!O:O,Calculations!$C$116+MOD(AV90,Calculations!$C$118))+Control!$C$7*Calculations!$C$84*INDEX('Monthly Data'!P:P,Calculations!$C$116+MOD(AV90,Calculations!$C$118))+Control!$C$7*Calculations!$C$85*INDEX('Monthly Data'!Q:Q,Calculations!$C$116+MOD(AV90,Calculations!$C$118))+(1-Control!$C$7*Calculations!$C$87)*INDEX('Monthly Data'!R:R,Calculations!$C$116+MOD(AV90,Calculations!$C$118))</f>
        <v>1.7073665854433945E-2</v>
      </c>
      <c r="FM90" s="86">
        <f ca="1">Control!$C$7*Calculations!$C$82*INDEX('Monthly Data'!N:N,Calculations!$C$116+MOD(AW90,Calculations!$C$118))+Control!$C$7*Calculations!$C$83*INDEX('Monthly Data'!O:O,Calculations!$C$116+MOD(AW90,Calculations!$C$118))+Control!$C$7*Calculations!$C$84*INDEX('Monthly Data'!P:P,Calculations!$C$116+MOD(AW90,Calculations!$C$118))+Control!$C$7*Calculations!$C$85*INDEX('Monthly Data'!Q:Q,Calculations!$C$116+MOD(AW90,Calculations!$C$118))+(1-Control!$C$7*Calculations!$C$87)*INDEX('Monthly Data'!R:R,Calculations!$C$116+MOD(AW90,Calculations!$C$118))</f>
        <v>1.7599621212565995E-2</v>
      </c>
      <c r="FN90" s="86">
        <f ca="1">Control!$C$7*Calculations!$C$82*INDEX('Monthly Data'!N:N,Calculations!$C$116+MOD(AX90,Calculations!$C$118))+Control!$C$7*Calculations!$C$83*INDEX('Monthly Data'!O:O,Calculations!$C$116+MOD(AX90,Calculations!$C$118))+Control!$C$7*Calculations!$C$84*INDEX('Monthly Data'!P:P,Calculations!$C$116+MOD(AX90,Calculations!$C$118))+Control!$C$7*Calculations!$C$85*INDEX('Monthly Data'!Q:Q,Calculations!$C$116+MOD(AX90,Calculations!$C$118))+(1-Control!$C$7*Calculations!$C$87)*INDEX('Monthly Data'!R:R,Calculations!$C$116+MOD(AX90,Calculations!$C$118))</f>
        <v>4.4327772793586687E-3</v>
      </c>
      <c r="FO90" s="86">
        <f ca="1">Control!$C$7*Calculations!$C$82*INDEX('Monthly Data'!N:N,Calculations!$C$116+MOD(AY90,Calculations!$C$118))+Control!$C$7*Calculations!$C$83*INDEX('Monthly Data'!O:O,Calculations!$C$116+MOD(AY90,Calculations!$C$118))+Control!$C$7*Calculations!$C$84*INDEX('Monthly Data'!P:P,Calculations!$C$116+MOD(AY90,Calculations!$C$118))+Control!$C$7*Calculations!$C$85*INDEX('Monthly Data'!Q:Q,Calculations!$C$116+MOD(AY90,Calculations!$C$118))+(1-Control!$C$7*Calculations!$C$87)*INDEX('Monthly Data'!R:R,Calculations!$C$116+MOD(AY90,Calculations!$C$118))</f>
        <v>2.3206536303657571E-2</v>
      </c>
      <c r="FP90" s="86">
        <f ca="1">Control!$C$7*Calculations!$C$82*INDEX('Monthly Data'!N:N,Calculations!$C$116+MOD(AZ90,Calculations!$C$118))+Control!$C$7*Calculations!$C$83*INDEX('Monthly Data'!O:O,Calculations!$C$116+MOD(AZ90,Calculations!$C$118))+Control!$C$7*Calculations!$C$84*INDEX('Monthly Data'!P:P,Calculations!$C$116+MOD(AZ90,Calculations!$C$118))+Control!$C$7*Calculations!$C$85*INDEX('Monthly Data'!Q:Q,Calculations!$C$116+MOD(AZ90,Calculations!$C$118))+(1-Control!$C$7*Calculations!$C$87)*INDEX('Monthly Data'!R:R,Calculations!$C$116+MOD(AZ90,Calculations!$C$118))</f>
        <v>4.5132804118240749E-2</v>
      </c>
      <c r="FQ90" s="86">
        <f ca="1">Control!$C$7*Calculations!$C$82*INDEX('Monthly Data'!N:N,Calculations!$C$116+MOD(BA90,Calculations!$C$118))+Control!$C$7*Calculations!$C$83*INDEX('Monthly Data'!O:O,Calculations!$C$116+MOD(BA90,Calculations!$C$118))+Control!$C$7*Calculations!$C$84*INDEX('Monthly Data'!P:P,Calculations!$C$116+MOD(BA90,Calculations!$C$118))+Control!$C$7*Calculations!$C$85*INDEX('Monthly Data'!Q:Q,Calculations!$C$116+MOD(BA90,Calculations!$C$118))+(1-Control!$C$7*Calculations!$C$87)*INDEX('Monthly Data'!R:R,Calculations!$C$116+MOD(BA90,Calculations!$C$118))</f>
        <v>1.5108777406081684E-3</v>
      </c>
      <c r="FR90" s="86">
        <f ca="1">Control!$C$7*Calculations!$C$82*INDEX('Monthly Data'!N:N,Calculations!$C$116+MOD(BB90,Calculations!$C$118))+Control!$C$7*Calculations!$C$83*INDEX('Monthly Data'!O:O,Calculations!$C$116+MOD(BB90,Calculations!$C$118))+Control!$C$7*Calculations!$C$84*INDEX('Monthly Data'!P:P,Calculations!$C$116+MOD(BB90,Calculations!$C$118))+Control!$C$7*Calculations!$C$85*INDEX('Monthly Data'!Q:Q,Calculations!$C$116+MOD(BB90,Calculations!$C$118))+(1-Control!$C$7*Calculations!$C$87)*INDEX('Monthly Data'!R:R,Calculations!$C$116+MOD(BB90,Calculations!$C$118))</f>
        <v>1.3891304280773396E-2</v>
      </c>
      <c r="FS90" s="86">
        <f ca="1">Control!$C$7*Calculations!$C$82*INDEX('Monthly Data'!N:N,Calculations!$C$116+MOD(BC90,Calculations!$C$118))+Control!$C$7*Calculations!$C$83*INDEX('Monthly Data'!O:O,Calculations!$C$116+MOD(BC90,Calculations!$C$118))+Control!$C$7*Calculations!$C$84*INDEX('Monthly Data'!P:P,Calculations!$C$116+MOD(BC90,Calculations!$C$118))+Control!$C$7*Calculations!$C$85*INDEX('Monthly Data'!Q:Q,Calculations!$C$116+MOD(BC90,Calculations!$C$118))+(1-Control!$C$7*Calculations!$C$87)*INDEX('Monthly Data'!R:R,Calculations!$C$116+MOD(BC90,Calculations!$C$118))</f>
        <v>-1.9947061878162777E-2</v>
      </c>
      <c r="FT90" s="86">
        <f ca="1">Control!$C$7*Calculations!$C$82*INDEX('Monthly Data'!N:N,Calculations!$C$116+MOD(BD90,Calculations!$C$118))+Control!$C$7*Calculations!$C$83*INDEX('Monthly Data'!O:O,Calculations!$C$116+MOD(BD90,Calculations!$C$118))+Control!$C$7*Calculations!$C$84*INDEX('Monthly Data'!P:P,Calculations!$C$116+MOD(BD90,Calculations!$C$118))+Control!$C$7*Calculations!$C$85*INDEX('Monthly Data'!Q:Q,Calculations!$C$116+MOD(BD90,Calculations!$C$118))+(1-Control!$C$7*Calculations!$C$87)*INDEX('Monthly Data'!R:R,Calculations!$C$116+MOD(BD90,Calculations!$C$118))</f>
        <v>1.2954540023127663E-2</v>
      </c>
      <c r="FU90" s="86">
        <f ca="1">Control!$C$7*Calculations!$C$82*INDEX('Monthly Data'!N:N,Calculations!$C$116+MOD(BE90,Calculations!$C$118))+Control!$C$7*Calculations!$C$83*INDEX('Monthly Data'!O:O,Calculations!$C$116+MOD(BE90,Calculations!$C$118))+Control!$C$7*Calculations!$C$84*INDEX('Monthly Data'!P:P,Calculations!$C$116+MOD(BE90,Calculations!$C$118))+Control!$C$7*Calculations!$C$85*INDEX('Monthly Data'!Q:Q,Calculations!$C$116+MOD(BE90,Calculations!$C$118))+(1-Control!$C$7*Calculations!$C$87)*INDEX('Monthly Data'!R:R,Calculations!$C$116+MOD(BE90,Calculations!$C$118))</f>
        <v>-7.5539743260223157E-3</v>
      </c>
      <c r="FV90" s="86">
        <f ca="1">Control!$C$7*Calculations!$C$82*INDEX('Monthly Data'!N:N,Calculations!$C$116+MOD(BF90,Calculations!$C$118))+Control!$C$7*Calculations!$C$83*INDEX('Monthly Data'!O:O,Calculations!$C$116+MOD(BF90,Calculations!$C$118))+Control!$C$7*Calculations!$C$84*INDEX('Monthly Data'!P:P,Calculations!$C$116+MOD(BF90,Calculations!$C$118))+Control!$C$7*Calculations!$C$85*INDEX('Monthly Data'!Q:Q,Calculations!$C$116+MOD(BF90,Calculations!$C$118))+(1-Control!$C$7*Calculations!$C$87)*INDEX('Monthly Data'!R:R,Calculations!$C$116+MOD(BF90,Calculations!$C$118))</f>
        <v>7.3538285850108537E-3</v>
      </c>
      <c r="FW90" s="86">
        <f ca="1">Control!$C$7*Calculations!$C$82*INDEX('Monthly Data'!N:N,Calculations!$C$116+MOD(BG90,Calculations!$C$118))+Control!$C$7*Calculations!$C$83*INDEX('Monthly Data'!O:O,Calculations!$C$116+MOD(BG90,Calculations!$C$118))+Control!$C$7*Calculations!$C$84*INDEX('Monthly Data'!P:P,Calculations!$C$116+MOD(BG90,Calculations!$C$118))+Control!$C$7*Calculations!$C$85*INDEX('Monthly Data'!Q:Q,Calculations!$C$116+MOD(BG90,Calculations!$C$118))+(1-Control!$C$7*Calculations!$C$87)*INDEX('Monthly Data'!R:R,Calculations!$C$116+MOD(BG90,Calculations!$C$118))</f>
        <v>-2.072517756005474E-2</v>
      </c>
      <c r="FX90" s="86">
        <f ca="1">Control!$C$7*Calculations!$C$82*INDEX('Monthly Data'!N:N,Calculations!$C$116+MOD(BH90,Calculations!$C$118))+Control!$C$7*Calculations!$C$83*INDEX('Monthly Data'!O:O,Calculations!$C$116+MOD(BH90,Calculations!$C$118))+Control!$C$7*Calculations!$C$84*INDEX('Monthly Data'!P:P,Calculations!$C$116+MOD(BH90,Calculations!$C$118))+Control!$C$7*Calculations!$C$85*INDEX('Monthly Data'!Q:Q,Calculations!$C$116+MOD(BH90,Calculations!$C$118))+(1-Control!$C$7*Calculations!$C$87)*INDEX('Monthly Data'!R:R,Calculations!$C$116+MOD(BH90,Calculations!$C$118))</f>
        <v>-1.6546126717384396E-2</v>
      </c>
      <c r="FY90" s="86">
        <f ca="1">Control!$C$7*Calculations!$C$82*INDEX('Monthly Data'!N:N,Calculations!$C$116+MOD(BI90,Calculations!$C$118))+Control!$C$7*Calculations!$C$83*INDEX('Monthly Data'!O:O,Calculations!$C$116+MOD(BI90,Calculations!$C$118))+Control!$C$7*Calculations!$C$84*INDEX('Monthly Data'!P:P,Calculations!$C$116+MOD(BI90,Calculations!$C$118))+Control!$C$7*Calculations!$C$85*INDEX('Monthly Data'!Q:Q,Calculations!$C$116+MOD(BI90,Calculations!$C$118))+(1-Control!$C$7*Calculations!$C$87)*INDEX('Monthly Data'!R:R,Calculations!$C$116+MOD(BI90,Calculations!$C$118))</f>
        <v>7.3538285850108537E-3</v>
      </c>
      <c r="FZ90" s="86">
        <f ca="1">Control!$C$7*Calculations!$C$82*INDEX('Monthly Data'!N:N,Calculations!$C$116+MOD(BJ90,Calculations!$C$118))+Control!$C$7*Calculations!$C$83*INDEX('Monthly Data'!O:O,Calculations!$C$116+MOD(BJ90,Calculations!$C$118))+Control!$C$7*Calculations!$C$84*INDEX('Monthly Data'!P:P,Calculations!$C$116+MOD(BJ90,Calculations!$C$118))+Control!$C$7*Calculations!$C$85*INDEX('Monthly Data'!Q:Q,Calculations!$C$116+MOD(BJ90,Calculations!$C$118))+(1-Control!$C$7*Calculations!$C$87)*INDEX('Monthly Data'!R:R,Calculations!$C$116+MOD(BJ90,Calculations!$C$118))</f>
        <v>1.5758278480433856E-2</v>
      </c>
      <c r="GA90" s="86">
        <f ca="1">Control!$C$7*Calculations!$C$82*INDEX('Monthly Data'!N:N,Calculations!$C$116+MOD(BK90,Calculations!$C$118))+Control!$C$7*Calculations!$C$83*INDEX('Monthly Data'!O:O,Calculations!$C$116+MOD(BK90,Calculations!$C$118))+Control!$C$7*Calculations!$C$84*INDEX('Monthly Data'!P:P,Calculations!$C$116+MOD(BK90,Calculations!$C$118))+Control!$C$7*Calculations!$C$85*INDEX('Monthly Data'!Q:Q,Calculations!$C$116+MOD(BK90,Calculations!$C$118))+(1-Control!$C$7*Calculations!$C$87)*INDEX('Monthly Data'!R:R,Calculations!$C$116+MOD(BK90,Calculations!$C$118))</f>
        <v>1.7831091590102856E-2</v>
      </c>
      <c r="GB90" s="86">
        <f ca="1">Control!$C$7*Calculations!$C$82*INDEX('Monthly Data'!N:N,Calculations!$C$116+MOD(BL90,Calculations!$C$118))+Control!$C$7*Calculations!$C$83*INDEX('Monthly Data'!O:O,Calculations!$C$116+MOD(BL90,Calculations!$C$118))+Control!$C$7*Calculations!$C$84*INDEX('Monthly Data'!P:P,Calculations!$C$116+MOD(BL90,Calculations!$C$118))+Control!$C$7*Calculations!$C$85*INDEX('Monthly Data'!Q:Q,Calculations!$C$116+MOD(BL90,Calculations!$C$118))+(1-Control!$C$7*Calculations!$C$87)*INDEX('Monthly Data'!R:R,Calculations!$C$116+MOD(BL90,Calculations!$C$118))</f>
        <v>4.4327772793586687E-3</v>
      </c>
      <c r="GC90" s="86">
        <f ca="1">Control!$C$7*Calculations!$C$82*INDEX('Monthly Data'!N:N,Calculations!$C$116+MOD(BM90,Calculations!$C$118))+Control!$C$7*Calculations!$C$83*INDEX('Monthly Data'!O:O,Calculations!$C$116+MOD(BM90,Calculations!$C$118))+Control!$C$7*Calculations!$C$84*INDEX('Monthly Data'!P:P,Calculations!$C$116+MOD(BM90,Calculations!$C$118))+Control!$C$7*Calculations!$C$85*INDEX('Monthly Data'!Q:Q,Calculations!$C$116+MOD(BM90,Calculations!$C$118))+(1-Control!$C$7*Calculations!$C$87)*INDEX('Monthly Data'!R:R,Calculations!$C$116+MOD(BM90,Calculations!$C$118))</f>
        <v>3.9251937367756782E-3</v>
      </c>
      <c r="GD90" s="86">
        <f ca="1">Control!$C$7*Calculations!$C$82*INDEX('Monthly Data'!N:N,Calculations!$C$116+MOD(BN90,Calculations!$C$118))+Control!$C$7*Calculations!$C$83*INDEX('Monthly Data'!O:O,Calculations!$C$116+MOD(BN90,Calculations!$C$118))+Control!$C$7*Calculations!$C$84*INDEX('Monthly Data'!P:P,Calculations!$C$116+MOD(BN90,Calculations!$C$118))+Control!$C$7*Calculations!$C$85*INDEX('Monthly Data'!Q:Q,Calculations!$C$116+MOD(BN90,Calculations!$C$118))+(1-Control!$C$7*Calculations!$C$87)*INDEX('Monthly Data'!R:R,Calculations!$C$116+MOD(BN90,Calculations!$C$118))</f>
        <v>1.0353752315110615E-2</v>
      </c>
      <c r="GE90" s="86">
        <f ca="1">Control!$C$7*Calculations!$C$82*INDEX('Monthly Data'!N:N,Calculations!$C$116+MOD(BO90,Calculations!$C$118))+Control!$C$7*Calculations!$C$83*INDEX('Monthly Data'!O:O,Calculations!$C$116+MOD(BO90,Calculations!$C$118))+Control!$C$7*Calculations!$C$84*INDEX('Monthly Data'!P:P,Calculations!$C$116+MOD(BO90,Calculations!$C$118))+Control!$C$7*Calculations!$C$85*INDEX('Monthly Data'!Q:Q,Calculations!$C$116+MOD(BO90,Calculations!$C$118))+(1-Control!$C$7*Calculations!$C$87)*INDEX('Monthly Data'!R:R,Calculations!$C$116+MOD(BO90,Calculations!$C$118))</f>
        <v>1.2722494017511032E-2</v>
      </c>
      <c r="GF90" s="86">
        <f ca="1">Control!$C$7*Calculations!$C$82*INDEX('Monthly Data'!N:N,Calculations!$C$116+MOD(BP90,Calculations!$C$118))+Control!$C$7*Calculations!$C$83*INDEX('Monthly Data'!O:O,Calculations!$C$116+MOD(BP90,Calculations!$C$118))+Control!$C$7*Calculations!$C$84*INDEX('Monthly Data'!P:P,Calculations!$C$116+MOD(BP90,Calculations!$C$118))+Control!$C$7*Calculations!$C$85*INDEX('Monthly Data'!Q:Q,Calculations!$C$116+MOD(BP90,Calculations!$C$118))+(1-Control!$C$7*Calculations!$C$87)*INDEX('Monthly Data'!R:R,Calculations!$C$116+MOD(BP90,Calculations!$C$118))</f>
        <v>-9.9526758408448549E-3</v>
      </c>
      <c r="GG90" s="86">
        <f ca="1">Control!$C$7*Calculations!$C$82*INDEX('Monthly Data'!N:N,Calculations!$C$116+MOD(BQ90,Calculations!$C$118))+Control!$C$7*Calculations!$C$83*INDEX('Monthly Data'!O:O,Calculations!$C$116+MOD(BQ90,Calculations!$C$118))+Control!$C$7*Calculations!$C$84*INDEX('Monthly Data'!P:P,Calculations!$C$116+MOD(BQ90,Calculations!$C$118))+Control!$C$7*Calculations!$C$85*INDEX('Monthly Data'!Q:Q,Calculations!$C$116+MOD(BQ90,Calculations!$C$118))+(1-Control!$C$7*Calculations!$C$87)*INDEX('Monthly Data'!R:R,Calculations!$C$116+MOD(BQ90,Calculations!$C$118))</f>
        <v>6.3250222980707482E-3</v>
      </c>
      <c r="GH90" s="86">
        <f ca="1">Control!$C$7*Calculations!$C$82*INDEX('Monthly Data'!N:N,Calculations!$C$116+MOD(BR90,Calculations!$C$118))+Control!$C$7*Calculations!$C$83*INDEX('Monthly Data'!O:O,Calculations!$C$116+MOD(BR90,Calculations!$C$118))+Control!$C$7*Calculations!$C$84*INDEX('Monthly Data'!P:P,Calculations!$C$116+MOD(BR90,Calculations!$C$118))+Control!$C$7*Calculations!$C$85*INDEX('Monthly Data'!Q:Q,Calculations!$C$116+MOD(BR90,Calculations!$C$118))+(1-Control!$C$7*Calculations!$C$87)*INDEX('Monthly Data'!R:R,Calculations!$C$116+MOD(BR90,Calculations!$C$118))</f>
        <v>8.3814116887657771E-3</v>
      </c>
      <c r="GI90" s="86">
        <f ca="1">Control!$C$7*Calculations!$C$82*INDEX('Monthly Data'!N:N,Calculations!$C$116+MOD(BS90,Calculations!$C$118))+Control!$C$7*Calculations!$C$83*INDEX('Monthly Data'!O:O,Calculations!$C$116+MOD(BS90,Calculations!$C$118))+Control!$C$7*Calculations!$C$84*INDEX('Monthly Data'!P:P,Calculations!$C$116+MOD(BS90,Calculations!$C$118))+Control!$C$7*Calculations!$C$85*INDEX('Monthly Data'!Q:Q,Calculations!$C$116+MOD(BS90,Calculations!$C$118))+(1-Control!$C$7*Calculations!$C$87)*INDEX('Monthly Data'!R:R,Calculations!$C$116+MOD(BS90,Calculations!$C$118))</f>
        <v>2.766281641786093E-2</v>
      </c>
      <c r="GJ90" s="86">
        <f ca="1">Control!$C$7*Calculations!$C$82*INDEX('Monthly Data'!N:N,Calculations!$C$116+MOD(BT90,Calculations!$C$118))+Control!$C$7*Calculations!$C$83*INDEX('Monthly Data'!O:O,Calculations!$C$116+MOD(BT90,Calculations!$C$118))+Control!$C$7*Calculations!$C$84*INDEX('Monthly Data'!P:P,Calculations!$C$116+MOD(BT90,Calculations!$C$118))+Control!$C$7*Calculations!$C$85*INDEX('Monthly Data'!Q:Q,Calculations!$C$116+MOD(BT90,Calculations!$C$118))+(1-Control!$C$7*Calculations!$C$87)*INDEX('Monthly Data'!R:R,Calculations!$C$116+MOD(BT90,Calculations!$C$118))</f>
        <v>1.142101364887867E-2</v>
      </c>
      <c r="GK90" s="86">
        <f ca="1">Control!$C$7*Calculations!$C$82*INDEX('Monthly Data'!N:N,Calculations!$C$116+MOD(BU90,Calculations!$C$118))+Control!$C$7*Calculations!$C$83*INDEX('Monthly Data'!O:O,Calculations!$C$116+MOD(BU90,Calculations!$C$118))+Control!$C$7*Calculations!$C$84*INDEX('Monthly Data'!P:P,Calculations!$C$116+MOD(BU90,Calculations!$C$118))+Control!$C$7*Calculations!$C$85*INDEX('Monthly Data'!Q:Q,Calculations!$C$116+MOD(BU90,Calculations!$C$118))+(1-Control!$C$7*Calculations!$C$87)*INDEX('Monthly Data'!R:R,Calculations!$C$116+MOD(BU90,Calculations!$C$118))</f>
        <v>9.9793409618087695E-3</v>
      </c>
      <c r="GL90" s="86">
        <f ca="1">Control!$C$7*Calculations!$C$82*INDEX('Monthly Data'!N:N,Calculations!$C$116+MOD(BV90,Calculations!$C$118))+Control!$C$7*Calculations!$C$83*INDEX('Monthly Data'!O:O,Calculations!$C$116+MOD(BV90,Calculations!$C$118))+Control!$C$7*Calculations!$C$84*INDEX('Monthly Data'!P:P,Calculations!$C$116+MOD(BV90,Calculations!$C$118))+Control!$C$7*Calculations!$C$85*INDEX('Monthly Data'!Q:Q,Calculations!$C$116+MOD(BV90,Calculations!$C$118))+(1-Control!$C$7*Calculations!$C$87)*INDEX('Monthly Data'!R:R,Calculations!$C$116+MOD(BV90,Calculations!$C$118))</f>
        <v>1.5115046179922851E-2</v>
      </c>
      <c r="GM90" s="86">
        <f ca="1">Control!$C$7*Calculations!$C$82*INDEX('Monthly Data'!N:N,Calculations!$C$116+MOD(BW90,Calculations!$C$118))+Control!$C$7*Calculations!$C$83*INDEX('Monthly Data'!O:O,Calculations!$C$116+MOD(BW90,Calculations!$C$118))+Control!$C$7*Calculations!$C$84*INDEX('Monthly Data'!P:P,Calculations!$C$116+MOD(BW90,Calculations!$C$118))+Control!$C$7*Calculations!$C$85*INDEX('Monthly Data'!Q:Q,Calculations!$C$116+MOD(BW90,Calculations!$C$118))+(1-Control!$C$7*Calculations!$C$87)*INDEX('Monthly Data'!R:R,Calculations!$C$116+MOD(BW90,Calculations!$C$118))</f>
        <v>1.5108777406081684E-3</v>
      </c>
      <c r="GN90" s="86">
        <f ca="1">Control!$C$7*Calculations!$C$82*INDEX('Monthly Data'!N:N,Calculations!$C$116+MOD(BX90,Calculations!$C$118))+Control!$C$7*Calculations!$C$83*INDEX('Monthly Data'!O:O,Calculations!$C$116+MOD(BX90,Calculations!$C$118))+Control!$C$7*Calculations!$C$84*INDEX('Monthly Data'!P:P,Calculations!$C$116+MOD(BX90,Calculations!$C$118))+Control!$C$7*Calculations!$C$85*INDEX('Monthly Data'!Q:Q,Calculations!$C$116+MOD(BX90,Calculations!$C$118))+(1-Control!$C$7*Calculations!$C$87)*INDEX('Monthly Data'!R:R,Calculations!$C$116+MOD(BX90,Calculations!$C$118))</f>
        <v>6.4539397490030407E-3</v>
      </c>
      <c r="GO90" s="86">
        <f ca="1">Control!$C$7*Calculations!$C$82*INDEX('Monthly Data'!N:N,Calculations!$C$116+MOD(BY90,Calculations!$C$118))+Control!$C$7*Calculations!$C$83*INDEX('Monthly Data'!O:O,Calculations!$C$116+MOD(BY90,Calculations!$C$118))+Control!$C$7*Calculations!$C$84*INDEX('Monthly Data'!P:P,Calculations!$C$116+MOD(BY90,Calculations!$C$118))+Control!$C$7*Calculations!$C$85*INDEX('Monthly Data'!Q:Q,Calculations!$C$116+MOD(BY90,Calculations!$C$118))+(1-Control!$C$7*Calculations!$C$87)*INDEX('Monthly Data'!R:R,Calculations!$C$116+MOD(BY90,Calculations!$C$118))</f>
        <v>1.1704119272391494E-2</v>
      </c>
      <c r="GP90" s="86">
        <f ca="1">Control!$C$7*Calculations!$C$82*INDEX('Monthly Data'!N:N,Calculations!$C$116+MOD(BZ90,Calculations!$C$118))+Control!$C$7*Calculations!$C$83*INDEX('Monthly Data'!O:O,Calculations!$C$116+MOD(BZ90,Calculations!$C$118))+Control!$C$7*Calculations!$C$84*INDEX('Monthly Data'!P:P,Calculations!$C$116+MOD(BZ90,Calculations!$C$118))+Control!$C$7*Calculations!$C$85*INDEX('Monthly Data'!Q:Q,Calculations!$C$116+MOD(BZ90,Calculations!$C$118))+(1-Control!$C$7*Calculations!$C$87)*INDEX('Monthly Data'!R:R,Calculations!$C$116+MOD(BZ90,Calculations!$C$118))</f>
        <v>-1.6546126717384396E-2</v>
      </c>
      <c r="GQ90" s="86">
        <f ca="1">Control!$C$7*Calculations!$C$82*INDEX('Monthly Data'!N:N,Calculations!$C$116+MOD(CA90,Calculations!$C$118))+Control!$C$7*Calculations!$C$83*INDEX('Monthly Data'!O:O,Calculations!$C$116+MOD(CA90,Calculations!$C$118))+Control!$C$7*Calculations!$C$84*INDEX('Monthly Data'!P:P,Calculations!$C$116+MOD(CA90,Calculations!$C$118))+Control!$C$7*Calculations!$C$85*INDEX('Monthly Data'!Q:Q,Calculations!$C$116+MOD(CA90,Calculations!$C$118))+(1-Control!$C$7*Calculations!$C$87)*INDEX('Monthly Data'!R:R,Calculations!$C$116+MOD(CA90,Calculations!$C$118))</f>
        <v>2.4842166689046628E-2</v>
      </c>
      <c r="GR90" s="86">
        <f ca="1">Control!$C$7*Calculations!$C$82*INDEX('Monthly Data'!N:N,Calculations!$C$116+MOD(CB90,Calculations!$C$118))+Control!$C$7*Calculations!$C$83*INDEX('Monthly Data'!O:O,Calculations!$C$116+MOD(CB90,Calculations!$C$118))+Control!$C$7*Calculations!$C$84*INDEX('Monthly Data'!P:P,Calculations!$C$116+MOD(CB90,Calculations!$C$118))+Control!$C$7*Calculations!$C$85*INDEX('Monthly Data'!Q:Q,Calculations!$C$116+MOD(CB90,Calculations!$C$118))+(1-Control!$C$7*Calculations!$C$87)*INDEX('Monthly Data'!R:R,Calculations!$C$116+MOD(CB90,Calculations!$C$118))</f>
        <v>5.8868730207813358E-3</v>
      </c>
      <c r="GS90" s="86">
        <f ca="1">Control!$C$7*Calculations!$C$82*INDEX('Monthly Data'!N:N,Calculations!$C$116+MOD(CC90,Calculations!$C$118))+Control!$C$7*Calculations!$C$83*INDEX('Monthly Data'!O:O,Calculations!$C$116+MOD(CC90,Calculations!$C$118))+Control!$C$7*Calculations!$C$84*INDEX('Monthly Data'!P:P,Calculations!$C$116+MOD(CC90,Calculations!$C$118))+Control!$C$7*Calculations!$C$85*INDEX('Monthly Data'!Q:Q,Calculations!$C$116+MOD(CC90,Calculations!$C$118))+(1-Control!$C$7*Calculations!$C$87)*INDEX('Monthly Data'!R:R,Calculations!$C$116+MOD(CC90,Calculations!$C$118))</f>
        <v>8.4240675975201049E-3</v>
      </c>
      <c r="GT90" s="86">
        <f ca="1">Control!$C$7*Calculations!$C$82*INDEX('Monthly Data'!N:N,Calculations!$C$116+MOD(CD90,Calculations!$C$118))+Control!$C$7*Calculations!$C$83*INDEX('Monthly Data'!O:O,Calculations!$C$116+MOD(CD90,Calculations!$C$118))+Control!$C$7*Calculations!$C$84*INDEX('Monthly Data'!P:P,Calculations!$C$116+MOD(CD90,Calculations!$C$118))+Control!$C$7*Calculations!$C$85*INDEX('Monthly Data'!Q:Q,Calculations!$C$116+MOD(CD90,Calculations!$C$118))+(1-Control!$C$7*Calculations!$C$87)*INDEX('Monthly Data'!R:R,Calculations!$C$116+MOD(CD90,Calculations!$C$118))</f>
        <v>1.0415351832335435E-2</v>
      </c>
      <c r="GU90" s="86">
        <f ca="1">Control!$C$7*Calculations!$C$82*INDEX('Monthly Data'!N:N,Calculations!$C$116+MOD(CE90,Calculations!$C$118))+Control!$C$7*Calculations!$C$83*INDEX('Monthly Data'!O:O,Calculations!$C$116+MOD(CE90,Calculations!$C$118))+Control!$C$7*Calculations!$C$84*INDEX('Monthly Data'!P:P,Calculations!$C$116+MOD(CE90,Calculations!$C$118))+Control!$C$7*Calculations!$C$85*INDEX('Monthly Data'!Q:Q,Calculations!$C$116+MOD(CE90,Calculations!$C$118))+(1-Control!$C$7*Calculations!$C$87)*INDEX('Monthly Data'!R:R,Calculations!$C$116+MOD(CE90,Calculations!$C$118))</f>
        <v>2.5325873776067674E-2</v>
      </c>
      <c r="GV90" s="86">
        <f ca="1">Control!$C$7*Calculations!$C$82*INDEX('Monthly Data'!N:N,Calculations!$C$116+MOD(CF90,Calculations!$C$118))+Control!$C$7*Calculations!$C$83*INDEX('Monthly Data'!O:O,Calculations!$C$116+MOD(CF90,Calculations!$C$118))+Control!$C$7*Calculations!$C$84*INDEX('Monthly Data'!P:P,Calculations!$C$116+MOD(CF90,Calculations!$C$118))+Control!$C$7*Calculations!$C$85*INDEX('Monthly Data'!Q:Q,Calculations!$C$116+MOD(CF90,Calculations!$C$118))+(1-Control!$C$7*Calculations!$C$87)*INDEX('Monthly Data'!R:R,Calculations!$C$116+MOD(CF90,Calculations!$C$118))</f>
        <v>7.7184133340106598E-3</v>
      </c>
      <c r="GW90" s="86">
        <f ca="1">Control!$C$7*Calculations!$C$82*INDEX('Monthly Data'!N:N,Calculations!$C$116+MOD(CG90,Calculations!$C$118))+Control!$C$7*Calculations!$C$83*INDEX('Monthly Data'!O:O,Calculations!$C$116+MOD(CG90,Calculations!$C$118))+Control!$C$7*Calculations!$C$84*INDEX('Monthly Data'!P:P,Calculations!$C$116+MOD(CG90,Calculations!$C$118))+Control!$C$7*Calculations!$C$85*INDEX('Monthly Data'!Q:Q,Calculations!$C$116+MOD(CG90,Calculations!$C$118))+(1-Control!$C$7*Calculations!$C$87)*INDEX('Monthly Data'!R:R,Calculations!$C$116+MOD(CG90,Calculations!$C$118))</f>
        <v>1.4915555251167555E-3</v>
      </c>
      <c r="GX90" s="86">
        <f ca="1">Control!$C$7*Calculations!$C$82*INDEX('Monthly Data'!N:N,Calculations!$C$116+MOD(CH90,Calculations!$C$118))+Control!$C$7*Calculations!$C$83*INDEX('Monthly Data'!O:O,Calculations!$C$116+MOD(CH90,Calculations!$C$118))+Control!$C$7*Calculations!$C$84*INDEX('Monthly Data'!P:P,Calculations!$C$116+MOD(CH90,Calculations!$C$118))+Control!$C$7*Calculations!$C$85*INDEX('Monthly Data'!Q:Q,Calculations!$C$116+MOD(CH90,Calculations!$C$118))+(1-Control!$C$7*Calculations!$C$87)*INDEX('Monthly Data'!R:R,Calculations!$C$116+MOD(CH90,Calculations!$C$118))</f>
        <v>-2.072517756005474E-2</v>
      </c>
      <c r="GY90" s="86">
        <f ca="1">Control!$C$7*Calculations!$C$82*INDEX('Monthly Data'!N:N,Calculations!$C$116+MOD(CI90,Calculations!$C$118))+Control!$C$7*Calculations!$C$83*INDEX('Monthly Data'!O:O,Calculations!$C$116+MOD(CI90,Calculations!$C$118))+Control!$C$7*Calculations!$C$84*INDEX('Monthly Data'!P:P,Calculations!$C$116+MOD(CI90,Calculations!$C$118))+Control!$C$7*Calculations!$C$85*INDEX('Monthly Data'!Q:Q,Calculations!$C$116+MOD(CI90,Calculations!$C$118))+(1-Control!$C$7*Calculations!$C$87)*INDEX('Monthly Data'!R:R,Calculations!$C$116+MOD(CI90,Calculations!$C$118))</f>
        <v>1.8665061640915637E-2</v>
      </c>
      <c r="GZ90" s="86">
        <f ca="1">Control!$C$7*Calculations!$C$82*INDEX('Monthly Data'!N:N,Calculations!$C$116+MOD(CJ90,Calculations!$C$118))+Control!$C$7*Calculations!$C$83*INDEX('Monthly Data'!O:O,Calculations!$C$116+MOD(CJ90,Calculations!$C$118))+Control!$C$7*Calculations!$C$84*INDEX('Monthly Data'!P:P,Calculations!$C$116+MOD(CJ90,Calculations!$C$118))+Control!$C$7*Calculations!$C$85*INDEX('Monthly Data'!Q:Q,Calculations!$C$116+MOD(CJ90,Calculations!$C$118))+(1-Control!$C$7*Calculations!$C$87)*INDEX('Monthly Data'!R:R,Calculations!$C$116+MOD(CJ90,Calculations!$C$118))</f>
        <v>-6.1115617667135171E-2</v>
      </c>
      <c r="HA90" s="86">
        <f ca="1">Control!$C$7*Calculations!$C$82*INDEX('Monthly Data'!N:N,Calculations!$C$116+MOD(CK90,Calculations!$C$118))+Control!$C$7*Calculations!$C$83*INDEX('Monthly Data'!O:O,Calculations!$C$116+MOD(CK90,Calculations!$C$118))+Control!$C$7*Calculations!$C$84*INDEX('Monthly Data'!P:P,Calculations!$C$116+MOD(CK90,Calculations!$C$118))+Control!$C$7*Calculations!$C$85*INDEX('Monthly Data'!Q:Q,Calculations!$C$116+MOD(CK90,Calculations!$C$118))+(1-Control!$C$7*Calculations!$C$87)*INDEX('Monthly Data'!R:R,Calculations!$C$116+MOD(CK90,Calculations!$C$118))</f>
        <v>8.4240675975201049E-3</v>
      </c>
      <c r="HB90" s="86">
        <f ca="1">Control!$C$7*Calculations!$C$82*INDEX('Monthly Data'!N:N,Calculations!$C$116+MOD(CL90,Calculations!$C$118))+Control!$C$7*Calculations!$C$83*INDEX('Monthly Data'!O:O,Calculations!$C$116+MOD(CL90,Calculations!$C$118))+Control!$C$7*Calculations!$C$84*INDEX('Monthly Data'!P:P,Calculations!$C$116+MOD(CL90,Calculations!$C$118))+Control!$C$7*Calculations!$C$85*INDEX('Monthly Data'!Q:Q,Calculations!$C$116+MOD(CL90,Calculations!$C$118))+(1-Control!$C$7*Calculations!$C$87)*INDEX('Monthly Data'!R:R,Calculations!$C$116+MOD(CL90,Calculations!$C$118))</f>
        <v>3.7596120283497965E-2</v>
      </c>
      <c r="HC90" s="86">
        <f ca="1">Control!$C$7*Calculations!$C$82*INDEX('Monthly Data'!N:N,Calculations!$C$116+MOD(CM90,Calculations!$C$118))+Control!$C$7*Calculations!$C$83*INDEX('Monthly Data'!O:O,Calculations!$C$116+MOD(CM90,Calculations!$C$118))+Control!$C$7*Calculations!$C$84*INDEX('Monthly Data'!P:P,Calculations!$C$116+MOD(CM90,Calculations!$C$118))+Control!$C$7*Calculations!$C$85*INDEX('Monthly Data'!Q:Q,Calculations!$C$116+MOD(CM90,Calculations!$C$118))+(1-Control!$C$7*Calculations!$C$87)*INDEX('Monthly Data'!R:R,Calculations!$C$116+MOD(CM90,Calculations!$C$118))</f>
        <v>2.4722579420195831E-2</v>
      </c>
      <c r="HD90" s="86">
        <f ca="1">Control!$C$7*Calculations!$C$82*INDEX('Monthly Data'!N:N,Calculations!$C$116+MOD(CN90,Calculations!$C$118))+Control!$C$7*Calculations!$C$83*INDEX('Monthly Data'!O:O,Calculations!$C$116+MOD(CN90,Calculations!$C$118))+Control!$C$7*Calculations!$C$84*INDEX('Monthly Data'!P:P,Calculations!$C$116+MOD(CN90,Calculations!$C$118))+Control!$C$7*Calculations!$C$85*INDEX('Monthly Data'!Q:Q,Calculations!$C$116+MOD(CN90,Calculations!$C$118))+(1-Control!$C$7*Calculations!$C$87)*INDEX('Monthly Data'!R:R,Calculations!$C$116+MOD(CN90,Calculations!$C$118))</f>
        <v>-4.417423226995453E-3</v>
      </c>
      <c r="HE90" s="86">
        <f ca="1">Control!$C$7*Calculations!$C$82*INDEX('Monthly Data'!N:N,Calculations!$C$116+MOD(CO90,Calculations!$C$118))+Control!$C$7*Calculations!$C$83*INDEX('Monthly Data'!O:O,Calculations!$C$116+MOD(CO90,Calculations!$C$118))+Control!$C$7*Calculations!$C$84*INDEX('Monthly Data'!P:P,Calculations!$C$116+MOD(CO90,Calculations!$C$118))+Control!$C$7*Calculations!$C$85*INDEX('Monthly Data'!Q:Q,Calculations!$C$116+MOD(CO90,Calculations!$C$118))+(1-Control!$C$7*Calculations!$C$87)*INDEX('Monthly Data'!R:R,Calculations!$C$116+MOD(CO90,Calculations!$C$118))</f>
        <v>1.8665061640915637E-2</v>
      </c>
      <c r="HF90" s="86">
        <f ca="1">Control!$C$7*Calculations!$C$82*INDEX('Monthly Data'!N:N,Calculations!$C$116+MOD(CP90,Calculations!$C$118))+Control!$C$7*Calculations!$C$83*INDEX('Monthly Data'!O:O,Calculations!$C$116+MOD(CP90,Calculations!$C$118))+Control!$C$7*Calculations!$C$84*INDEX('Monthly Data'!P:P,Calculations!$C$116+MOD(CP90,Calculations!$C$118))+Control!$C$7*Calculations!$C$85*INDEX('Monthly Data'!Q:Q,Calculations!$C$116+MOD(CP90,Calculations!$C$118))+(1-Control!$C$7*Calculations!$C$87)*INDEX('Monthly Data'!R:R,Calculations!$C$116+MOD(CP90,Calculations!$C$118))</f>
        <v>3.7118215575026904E-2</v>
      </c>
      <c r="HG90" s="86">
        <f ca="1">Control!$C$7*Calculations!$C$82*INDEX('Monthly Data'!N:N,Calculations!$C$116+MOD(CQ90,Calculations!$C$118))+Control!$C$7*Calculations!$C$83*INDEX('Monthly Data'!O:O,Calculations!$C$116+MOD(CQ90,Calculations!$C$118))+Control!$C$7*Calculations!$C$84*INDEX('Monthly Data'!P:P,Calculations!$C$116+MOD(CQ90,Calculations!$C$118))+Control!$C$7*Calculations!$C$85*INDEX('Monthly Data'!Q:Q,Calculations!$C$116+MOD(CQ90,Calculations!$C$118))+(1-Control!$C$7*Calculations!$C$87)*INDEX('Monthly Data'!R:R,Calculations!$C$116+MOD(CQ90,Calculations!$C$118))</f>
        <v>5.3309355465453899E-3</v>
      </c>
      <c r="HH90" s="86">
        <f ca="1">Control!$C$7*Calculations!$C$82*INDEX('Monthly Data'!N:N,Calculations!$C$116+MOD(CR90,Calculations!$C$118))+Control!$C$7*Calculations!$C$83*INDEX('Monthly Data'!O:O,Calculations!$C$116+MOD(CR90,Calculations!$C$118))+Control!$C$7*Calculations!$C$84*INDEX('Monthly Data'!P:P,Calculations!$C$116+MOD(CR90,Calculations!$C$118))+Control!$C$7*Calculations!$C$85*INDEX('Monthly Data'!Q:Q,Calculations!$C$116+MOD(CR90,Calculations!$C$118))+(1-Control!$C$7*Calculations!$C$87)*INDEX('Monthly Data'!R:R,Calculations!$C$116+MOD(CR90,Calculations!$C$118))</f>
        <v>6.6954569943530936E-3</v>
      </c>
      <c r="HI90" s="86">
        <f ca="1">Control!$C$7*Calculations!$C$82*INDEX('Monthly Data'!N:N,Calculations!$C$116+MOD(CS90,Calculations!$C$118))+Control!$C$7*Calculations!$C$83*INDEX('Monthly Data'!O:O,Calculations!$C$116+MOD(CS90,Calculations!$C$118))+Control!$C$7*Calculations!$C$84*INDEX('Monthly Data'!P:P,Calculations!$C$116+MOD(CS90,Calculations!$C$118))+Control!$C$7*Calculations!$C$85*INDEX('Monthly Data'!Q:Q,Calculations!$C$116+MOD(CS90,Calculations!$C$118))+(1-Control!$C$7*Calculations!$C$87)*INDEX('Monthly Data'!R:R,Calculations!$C$116+MOD(CS90,Calculations!$C$118))</f>
        <v>-4.417423226995453E-3</v>
      </c>
      <c r="HJ90" s="86">
        <f ca="1">Control!$C$7*Calculations!$C$82*INDEX('Monthly Data'!N:N,Calculations!$C$116+MOD(CT90,Calculations!$C$118))+Control!$C$7*Calculations!$C$83*INDEX('Monthly Data'!O:O,Calculations!$C$116+MOD(CT90,Calculations!$C$118))+Control!$C$7*Calculations!$C$84*INDEX('Monthly Data'!P:P,Calculations!$C$116+MOD(CT90,Calculations!$C$118))+Control!$C$7*Calculations!$C$85*INDEX('Monthly Data'!Q:Q,Calculations!$C$116+MOD(CT90,Calculations!$C$118))+(1-Control!$C$7*Calculations!$C$87)*INDEX('Monthly Data'!R:R,Calculations!$C$116+MOD(CT90,Calculations!$C$118))</f>
        <v>-3.299557342782896E-2</v>
      </c>
      <c r="HK90" s="86">
        <f ca="1">Control!$C$7*Calculations!$C$82*INDEX('Monthly Data'!N:N,Calculations!$C$116+MOD(CU90,Calculations!$C$118))+Control!$C$7*Calculations!$C$83*INDEX('Monthly Data'!O:O,Calculations!$C$116+MOD(CU90,Calculations!$C$118))+Control!$C$7*Calculations!$C$84*INDEX('Monthly Data'!P:P,Calculations!$C$116+MOD(CU90,Calculations!$C$118))+Control!$C$7*Calculations!$C$85*INDEX('Monthly Data'!Q:Q,Calculations!$C$116+MOD(CU90,Calculations!$C$118))+(1-Control!$C$7*Calculations!$C$87)*INDEX('Monthly Data'!R:R,Calculations!$C$116+MOD(CU90,Calculations!$C$118))</f>
        <v>7.5897487599915015E-3</v>
      </c>
      <c r="HL90" s="86">
        <f ca="1">Control!$C$7*Calculations!$C$82*INDEX('Monthly Data'!N:N,Calculations!$C$116+MOD(CV90,Calculations!$C$118))+Control!$C$7*Calculations!$C$83*INDEX('Monthly Data'!O:O,Calculations!$C$116+MOD(CV90,Calculations!$C$118))+Control!$C$7*Calculations!$C$84*INDEX('Monthly Data'!P:P,Calculations!$C$116+MOD(CV90,Calculations!$C$118))+Control!$C$7*Calculations!$C$85*INDEX('Monthly Data'!Q:Q,Calculations!$C$116+MOD(CV90,Calculations!$C$118))+(1-Control!$C$7*Calculations!$C$87)*INDEX('Monthly Data'!R:R,Calculations!$C$116+MOD(CV90,Calculations!$C$118))</f>
        <v>1.7073665854433945E-2</v>
      </c>
      <c r="HM90" s="86">
        <f ca="1">Control!$C$7*Calculations!$C$82*INDEX('Monthly Data'!N:N,Calculations!$C$116+MOD(CW90,Calculations!$C$118))+Control!$C$7*Calculations!$C$83*INDEX('Monthly Data'!O:O,Calculations!$C$116+MOD(CW90,Calculations!$C$118))+Control!$C$7*Calculations!$C$84*INDEX('Monthly Data'!P:P,Calculations!$C$116+MOD(CW90,Calculations!$C$118))+Control!$C$7*Calculations!$C$85*INDEX('Monthly Data'!Q:Q,Calculations!$C$116+MOD(CW90,Calculations!$C$118))+(1-Control!$C$7*Calculations!$C$87)*INDEX('Monthly Data'!R:R,Calculations!$C$116+MOD(CW90,Calculations!$C$118))</f>
        <v>3.6332715283247441E-2</v>
      </c>
      <c r="HN90" s="86">
        <f ca="1">Control!$C$7*Calculations!$C$82*INDEX('Monthly Data'!N:N,Calculations!$C$116+MOD(CX90,Calculations!$C$118))+Control!$C$7*Calculations!$C$83*INDEX('Monthly Data'!O:O,Calculations!$C$116+MOD(CX90,Calculations!$C$118))+Control!$C$7*Calculations!$C$84*INDEX('Monthly Data'!P:P,Calculations!$C$116+MOD(CX90,Calculations!$C$118))+Control!$C$7*Calculations!$C$85*INDEX('Monthly Data'!Q:Q,Calculations!$C$116+MOD(CX90,Calculations!$C$118))+(1-Control!$C$7*Calculations!$C$87)*INDEX('Monthly Data'!R:R,Calculations!$C$116+MOD(CX90,Calculations!$C$118))</f>
        <v>3.5231336013669103E-2</v>
      </c>
      <c r="HO90" s="86">
        <f ca="1">Control!$C$7*Calculations!$C$82*INDEX('Monthly Data'!N:N,Calculations!$C$116+MOD(CY90,Calculations!$C$118))+Control!$C$7*Calculations!$C$83*INDEX('Monthly Data'!O:O,Calculations!$C$116+MOD(CY90,Calculations!$C$118))+Control!$C$7*Calculations!$C$84*INDEX('Monthly Data'!P:P,Calculations!$C$116+MOD(CY90,Calculations!$C$118))+Control!$C$7*Calculations!$C$85*INDEX('Monthly Data'!Q:Q,Calculations!$C$116+MOD(CY90,Calculations!$C$118))+(1-Control!$C$7*Calculations!$C$87)*INDEX('Monthly Data'!R:R,Calculations!$C$116+MOD(CY90,Calculations!$C$118))</f>
        <v>-9.9526758408448549E-3</v>
      </c>
      <c r="HP90" s="86">
        <f ca="1">Control!$C$7*Calculations!$C$82*INDEX('Monthly Data'!N:N,Calculations!$C$116+MOD(CZ90,Calculations!$C$118))+Control!$C$7*Calculations!$C$83*INDEX('Monthly Data'!O:O,Calculations!$C$116+MOD(CZ90,Calculations!$C$118))+Control!$C$7*Calculations!$C$84*INDEX('Monthly Data'!P:P,Calculations!$C$116+MOD(CZ90,Calculations!$C$118))+Control!$C$7*Calculations!$C$85*INDEX('Monthly Data'!Q:Q,Calculations!$C$116+MOD(CZ90,Calculations!$C$118))+(1-Control!$C$7*Calculations!$C$87)*INDEX('Monthly Data'!R:R,Calculations!$C$116+MOD(CZ90,Calculations!$C$118))</f>
        <v>1.0415351832335435E-2</v>
      </c>
      <c r="HQ90" s="86">
        <f ca="1">Control!$C$7*Calculations!$C$82*INDEX('Monthly Data'!N:N,Calculations!$C$116+MOD(DA90,Calculations!$C$118))+Control!$C$7*Calculations!$C$83*INDEX('Monthly Data'!O:O,Calculations!$C$116+MOD(DA90,Calculations!$C$118))+Control!$C$7*Calculations!$C$84*INDEX('Monthly Data'!P:P,Calculations!$C$116+MOD(DA90,Calculations!$C$118))+Control!$C$7*Calculations!$C$85*INDEX('Monthly Data'!Q:Q,Calculations!$C$116+MOD(DA90,Calculations!$C$118))+(1-Control!$C$7*Calculations!$C$87)*INDEX('Monthly Data'!R:R,Calculations!$C$116+MOD(DA90,Calculations!$C$118))</f>
        <v>3.127051071655923E-3</v>
      </c>
      <c r="HR90" s="86">
        <f ca="1">Control!$C$7*Calculations!$C$82*INDEX('Monthly Data'!N:N,Calculations!$C$116+MOD(DB90,Calculations!$C$118))+Control!$C$7*Calculations!$C$83*INDEX('Monthly Data'!O:O,Calculations!$C$116+MOD(DB90,Calculations!$C$118))+Control!$C$7*Calculations!$C$84*INDEX('Monthly Data'!P:P,Calculations!$C$116+MOD(DB90,Calculations!$C$118))+Control!$C$7*Calculations!$C$85*INDEX('Monthly Data'!Q:Q,Calculations!$C$116+MOD(DB90,Calculations!$C$118))+(1-Control!$C$7*Calculations!$C$87)*INDEX('Monthly Data'!R:R,Calculations!$C$116+MOD(DB90,Calculations!$C$118))</f>
        <v>1.1786765492207996E-2</v>
      </c>
      <c r="HS90" s="86">
        <f ca="1">Control!$C$7*Calculations!$C$82*INDEX('Monthly Data'!N:N,Calculations!$C$116+MOD(DC90,Calculations!$C$118))+Control!$C$7*Calculations!$C$83*INDEX('Monthly Data'!O:O,Calculations!$C$116+MOD(DC90,Calculations!$C$118))+Control!$C$7*Calculations!$C$84*INDEX('Monthly Data'!P:P,Calculations!$C$116+MOD(DC90,Calculations!$C$118))+Control!$C$7*Calculations!$C$85*INDEX('Monthly Data'!Q:Q,Calculations!$C$116+MOD(DC90,Calculations!$C$118))+(1-Control!$C$7*Calculations!$C$87)*INDEX('Monthly Data'!R:R,Calculations!$C$116+MOD(DC90,Calculations!$C$118))</f>
        <v>-1.880155173376722E-2</v>
      </c>
      <c r="HT90" s="86">
        <f ca="1">Control!$C$7*Calculations!$C$82*INDEX('Monthly Data'!N:N,Calculations!$C$116+MOD(DD90,Calculations!$C$118))+Control!$C$7*Calculations!$C$83*INDEX('Monthly Data'!O:O,Calculations!$C$116+MOD(DD90,Calculations!$C$118))+Control!$C$7*Calculations!$C$84*INDEX('Monthly Data'!P:P,Calculations!$C$116+MOD(DD90,Calculations!$C$118))+Control!$C$7*Calculations!$C$85*INDEX('Monthly Data'!Q:Q,Calculations!$C$116+MOD(DD90,Calculations!$C$118))+(1-Control!$C$7*Calculations!$C$87)*INDEX('Monthly Data'!R:R,Calculations!$C$116+MOD(DD90,Calculations!$C$118))</f>
        <v>-7.3651264633385334E-4</v>
      </c>
      <c r="HU90" s="86">
        <f ca="1">Control!$C$7*Calculations!$C$82*INDEX('Monthly Data'!N:N,Calculations!$C$116+MOD(DE90,Calculations!$C$118))+Control!$C$7*Calculations!$C$83*INDEX('Monthly Data'!O:O,Calculations!$C$116+MOD(DE90,Calculations!$C$118))+Control!$C$7*Calculations!$C$84*INDEX('Monthly Data'!P:P,Calculations!$C$116+MOD(DE90,Calculations!$C$118))+Control!$C$7*Calculations!$C$85*INDEX('Monthly Data'!Q:Q,Calculations!$C$116+MOD(DE90,Calculations!$C$118))+(1-Control!$C$7*Calculations!$C$87)*INDEX('Monthly Data'!R:R,Calculations!$C$116+MOD(DE90,Calculations!$C$118))</f>
        <v>-1.9947061878162777E-2</v>
      </c>
      <c r="HV90" s="86">
        <f ca="1">Control!$C$7*Calculations!$C$82*INDEX('Monthly Data'!N:N,Calculations!$C$116+MOD(DF90,Calculations!$C$118))+Control!$C$7*Calculations!$C$83*INDEX('Monthly Data'!O:O,Calculations!$C$116+MOD(DF90,Calculations!$C$118))+Control!$C$7*Calculations!$C$84*INDEX('Monthly Data'!P:P,Calculations!$C$116+MOD(DF90,Calculations!$C$118))+Control!$C$7*Calculations!$C$85*INDEX('Monthly Data'!Q:Q,Calculations!$C$116+MOD(DF90,Calculations!$C$118))+(1-Control!$C$7*Calculations!$C$87)*INDEX('Monthly Data'!R:R,Calculations!$C$116+MOD(DF90,Calculations!$C$118))</f>
        <v>2.377894462657602E-2</v>
      </c>
      <c r="HW90" s="86">
        <f ca="1">Control!$C$7*Calculations!$C$82*INDEX('Monthly Data'!N:N,Calculations!$C$116+MOD(DG90,Calculations!$C$118))+Control!$C$7*Calculations!$C$83*INDEX('Monthly Data'!O:O,Calculations!$C$116+MOD(DG90,Calculations!$C$118))+Control!$C$7*Calculations!$C$84*INDEX('Monthly Data'!P:P,Calculations!$C$116+MOD(DG90,Calculations!$C$118))+Control!$C$7*Calculations!$C$85*INDEX('Monthly Data'!Q:Q,Calculations!$C$116+MOD(DG90,Calculations!$C$118))+(1-Control!$C$7*Calculations!$C$87)*INDEX('Monthly Data'!R:R,Calculations!$C$116+MOD(DG90,Calculations!$C$118))</f>
        <v>1.5063457444773597E-2</v>
      </c>
      <c r="HX90" s="86">
        <f ca="1">Control!$C$7*Calculations!$C$82*INDEX('Monthly Data'!N:N,Calculations!$C$116+MOD(DH90,Calculations!$C$118))+Control!$C$7*Calculations!$C$83*INDEX('Monthly Data'!O:O,Calculations!$C$116+MOD(DH90,Calculations!$C$118))+Control!$C$7*Calculations!$C$84*INDEX('Monthly Data'!P:P,Calculations!$C$116+MOD(DH90,Calculations!$C$118))+Control!$C$7*Calculations!$C$85*INDEX('Monthly Data'!Q:Q,Calculations!$C$116+MOD(DH90,Calculations!$C$118))+(1-Control!$C$7*Calculations!$C$87)*INDEX('Monthly Data'!R:R,Calculations!$C$116+MOD(DH90,Calculations!$C$118))</f>
        <v>2.0524935548016137E-2</v>
      </c>
      <c r="HY90" s="86">
        <f ca="1">Control!$C$7*Calculations!$C$82*INDEX('Monthly Data'!N:N,Calculations!$C$116+MOD(DI90,Calculations!$C$118))+Control!$C$7*Calculations!$C$83*INDEX('Monthly Data'!O:O,Calculations!$C$116+MOD(DI90,Calculations!$C$118))+Control!$C$7*Calculations!$C$84*INDEX('Monthly Data'!P:P,Calculations!$C$116+MOD(DI90,Calculations!$C$118))+Control!$C$7*Calculations!$C$85*INDEX('Monthly Data'!Q:Q,Calculations!$C$116+MOD(DI90,Calculations!$C$118))+(1-Control!$C$7*Calculations!$C$87)*INDEX('Monthly Data'!R:R,Calculations!$C$116+MOD(DI90,Calculations!$C$118))</f>
        <v>2.3852824346838646E-2</v>
      </c>
      <c r="HZ90" s="86">
        <f ca="1">Control!$C$7*Calculations!$C$82*INDEX('Monthly Data'!N:N,Calculations!$C$116+MOD(DJ90,Calculations!$C$118))+Control!$C$7*Calculations!$C$83*INDEX('Monthly Data'!O:O,Calculations!$C$116+MOD(DJ90,Calculations!$C$118))+Control!$C$7*Calculations!$C$84*INDEX('Monthly Data'!P:P,Calculations!$C$116+MOD(DJ90,Calculations!$C$118))+Control!$C$7*Calculations!$C$85*INDEX('Monthly Data'!Q:Q,Calculations!$C$116+MOD(DJ90,Calculations!$C$118))+(1-Control!$C$7*Calculations!$C$87)*INDEX('Monthly Data'!R:R,Calculations!$C$116+MOD(DJ90,Calculations!$C$118))</f>
        <v>-3.9863250714949353E-2</v>
      </c>
      <c r="IA90" s="86">
        <f ca="1">Control!$C$7*Calculations!$C$82*INDEX('Monthly Data'!N:N,Calculations!$C$116+MOD(DK90,Calculations!$C$118))+Control!$C$7*Calculations!$C$83*INDEX('Monthly Data'!O:O,Calculations!$C$116+MOD(DK90,Calculations!$C$118))+Control!$C$7*Calculations!$C$84*INDEX('Monthly Data'!P:P,Calculations!$C$116+MOD(DK90,Calculations!$C$118))+Control!$C$7*Calculations!$C$85*INDEX('Monthly Data'!Q:Q,Calculations!$C$116+MOD(DK90,Calculations!$C$118))+(1-Control!$C$7*Calculations!$C$87)*INDEX('Monthly Data'!R:R,Calculations!$C$116+MOD(DK90,Calculations!$C$118))</f>
        <v>1.7599621212565995E-2</v>
      </c>
      <c r="IB90" s="86">
        <f ca="1">Control!$C$7*Calculations!$C$82*INDEX('Monthly Data'!N:N,Calculations!$C$116+MOD(DL90,Calculations!$C$118))+Control!$C$7*Calculations!$C$83*INDEX('Monthly Data'!O:O,Calculations!$C$116+MOD(DL90,Calculations!$C$118))+Control!$C$7*Calculations!$C$84*INDEX('Monthly Data'!P:P,Calculations!$C$116+MOD(DL90,Calculations!$C$118))+Control!$C$7*Calculations!$C$85*INDEX('Monthly Data'!Q:Q,Calculations!$C$116+MOD(DL90,Calculations!$C$118))+(1-Control!$C$7*Calculations!$C$87)*INDEX('Monthly Data'!R:R,Calculations!$C$116+MOD(DL90,Calculations!$C$118))</f>
        <v>-2.4571433440223247E-2</v>
      </c>
      <c r="IC90" s="86">
        <f ca="1">Control!$C$7*Calculations!$C$82*INDEX('Monthly Data'!N:N,Calculations!$C$116+MOD(DM90,Calculations!$C$118))+Control!$C$7*Calculations!$C$83*INDEX('Monthly Data'!O:O,Calculations!$C$116+MOD(DM90,Calculations!$C$118))+Control!$C$7*Calculations!$C$84*INDEX('Monthly Data'!P:P,Calculations!$C$116+MOD(DM90,Calculations!$C$118))+Control!$C$7*Calculations!$C$85*INDEX('Monthly Data'!Q:Q,Calculations!$C$116+MOD(DM90,Calculations!$C$118))+(1-Control!$C$7*Calculations!$C$87)*INDEX('Monthly Data'!R:R,Calculations!$C$116+MOD(DM90,Calculations!$C$118))</f>
        <v>-3.8554137824290124E-2</v>
      </c>
      <c r="ID90" s="86">
        <f ca="1">Control!$C$7*Calculations!$C$82*INDEX('Monthly Data'!N:N,Calculations!$C$116+MOD(DN90,Calculations!$C$118))+Control!$C$7*Calculations!$C$83*INDEX('Monthly Data'!O:O,Calculations!$C$116+MOD(DN90,Calculations!$C$118))+Control!$C$7*Calculations!$C$84*INDEX('Monthly Data'!P:P,Calculations!$C$116+MOD(DN90,Calculations!$C$118))+Control!$C$7*Calculations!$C$85*INDEX('Monthly Data'!Q:Q,Calculations!$C$116+MOD(DN90,Calculations!$C$118))+(1-Control!$C$7*Calculations!$C$87)*INDEX('Monthly Data'!R:R,Calculations!$C$116+MOD(DN90,Calculations!$C$118))</f>
        <v>1.5758278480433856E-2</v>
      </c>
      <c r="IE90" s="86">
        <f ca="1">Control!$C$7*Calculations!$C$82*INDEX('Monthly Data'!N:N,Calculations!$C$116+MOD(DO90,Calculations!$C$118))+Control!$C$7*Calculations!$C$83*INDEX('Monthly Data'!O:O,Calculations!$C$116+MOD(DO90,Calculations!$C$118))+Control!$C$7*Calculations!$C$84*INDEX('Monthly Data'!P:P,Calculations!$C$116+MOD(DO90,Calculations!$C$118))+Control!$C$7*Calculations!$C$85*INDEX('Monthly Data'!Q:Q,Calculations!$C$116+MOD(DO90,Calculations!$C$118))+(1-Control!$C$7*Calculations!$C$87)*INDEX('Monthly Data'!R:R,Calculations!$C$116+MOD(DO90,Calculations!$C$118))</f>
        <v>2.3307359621218403E-2</v>
      </c>
      <c r="IF90" s="86">
        <f ca="1">Control!$C$7*Calculations!$C$82*INDEX('Monthly Data'!N:N,Calculations!$C$116+MOD(DP90,Calculations!$C$118))+Control!$C$7*Calculations!$C$83*INDEX('Monthly Data'!O:O,Calculations!$C$116+MOD(DP90,Calculations!$C$118))+Control!$C$7*Calculations!$C$84*INDEX('Monthly Data'!P:P,Calculations!$C$116+MOD(DP90,Calculations!$C$118))+Control!$C$7*Calculations!$C$85*INDEX('Monthly Data'!Q:Q,Calculations!$C$116+MOD(DP90,Calculations!$C$118))+(1-Control!$C$7*Calculations!$C$87)*INDEX('Monthly Data'!R:R,Calculations!$C$116+MOD(DP90,Calculations!$C$118))</f>
        <v>-7.4084874653726545E-3</v>
      </c>
      <c r="IG90" s="88">
        <f ca="1">Control!$C$8*(1+DQ90)*(1+DR90)*(1+DS90)*(1+DT90)*(1+DU90)*(1+DV90)*(1+DW90)*(1+DX90)*(1+DY90)*(1+DZ90)*(1+EA90)*(1+EB90)*(1+EC90)*(1+ED90)*(1+EE90)*(1+EF90)*(1+EG90)*(1+EH90)*(1+EI90)*(1+EJ90)*(1+EK90)*(1+EL90)*(1+EM90)*(1+EN90)*(1+EO90)*(1+EP90)*(1+EQ90)*(1+ER90)*(1+ES90)*(1+ET90)*(1+EU90)*(1+EV90)*(1+EW90)*(1+EX90)*(1+EY90)*(1+EZ90)*(1+FA90)*(1+FB90)*(1+FC90)*(1+FD90)*(1+FE90)*(1+FF90)*(1+FG90)*(1+FH90)*(1+FI90)*(1+FJ90)*(1+FK90)*(1+FL90)*(1+FM90)*(1+FN90)*(1+FO90)*(1+FP90)*(1+FQ90)*(1+FR90)*(1+FS90)*(1+FT90)*(1+FU90)*(1+FV90)*(1+FW90)*(1+FX90)*(1+FY90)*(1+FZ90)*(1+GA90)*(1+GB90)*(1+GC90)*(1+GD90)*(1+GE90)*(1+GF90)*(1+GG90)*(1+GH90)*(1+GI90)*(1+GJ90)*(1+GK90)*(1+GL90)*(1+GM90)*(1+GN90)*(1+GO90)*(1+GP90)*(1+GQ90)*(1+GR90)*(1+GS90)*(1+GT90)*(1+GU90)*(1+GV90)*(1+GW90)*(1+GX90)*(1+GY90)*(1+GZ90)*(1+HA90)*(1+HB90)*(1+HC90)*(1+HD90)*(1+HE90)*(1+HF90)*(1+HG90)*(1+HH90)*(1+HI90)*(1+HJ90)*(1+HK90)*(1+HL90)*(1+HM90)*(1+HN90)*(1+HO90)*(1+HP90)*(1+HQ90)*(1+HR90)*(1+HS90)*(1+HT90)*(1+HU90)*(1+HV90)*(1+HW90)*(1+HX90)*(1+HY90)*(1+HZ90)*(1+IA90)*(1+IB90)*(1+IC90)*(1+ID90)*(1+IE90)*(1+IF90)</f>
        <v>94229.093384994179</v>
      </c>
    </row>
    <row r="91" spans="1:241" x14ac:dyDescent="0.25">
      <c r="A91">
        <v>45</v>
      </c>
      <c r="B91">
        <v>86</v>
      </c>
      <c r="C91">
        <v>93</v>
      </c>
      <c r="D91">
        <v>10</v>
      </c>
      <c r="E91">
        <v>33</v>
      </c>
      <c r="F91">
        <v>56</v>
      </c>
      <c r="G91">
        <v>101</v>
      </c>
      <c r="H91">
        <v>31</v>
      </c>
      <c r="I91">
        <v>3</v>
      </c>
      <c r="J91">
        <v>20</v>
      </c>
      <c r="K91">
        <v>34</v>
      </c>
      <c r="L91">
        <v>66</v>
      </c>
      <c r="M91">
        <v>95</v>
      </c>
      <c r="N91">
        <v>24</v>
      </c>
      <c r="O91">
        <v>74</v>
      </c>
      <c r="P91">
        <v>39</v>
      </c>
      <c r="Q91">
        <v>72</v>
      </c>
      <c r="R91">
        <v>87</v>
      </c>
      <c r="S91">
        <v>6</v>
      </c>
      <c r="T91">
        <v>103</v>
      </c>
      <c r="U91">
        <v>33</v>
      </c>
      <c r="V91">
        <v>51</v>
      </c>
      <c r="W91">
        <v>83</v>
      </c>
      <c r="X91">
        <v>22</v>
      </c>
      <c r="Y91">
        <v>16</v>
      </c>
      <c r="Z91">
        <v>15</v>
      </c>
      <c r="AA91">
        <v>113</v>
      </c>
      <c r="AB91">
        <v>81</v>
      </c>
      <c r="AC91">
        <v>69</v>
      </c>
      <c r="AD91">
        <v>69</v>
      </c>
      <c r="AE91">
        <v>65</v>
      </c>
      <c r="AF91">
        <v>77</v>
      </c>
      <c r="AG91">
        <v>63</v>
      </c>
      <c r="AH91">
        <v>55</v>
      </c>
      <c r="AI91">
        <v>96</v>
      </c>
      <c r="AJ91">
        <v>69</v>
      </c>
      <c r="AK91">
        <v>51</v>
      </c>
      <c r="AL91">
        <v>54</v>
      </c>
      <c r="AM91">
        <v>9</v>
      </c>
      <c r="AN91">
        <v>16</v>
      </c>
      <c r="AO91">
        <v>52</v>
      </c>
      <c r="AP91">
        <v>25</v>
      </c>
      <c r="AQ91">
        <v>21</v>
      </c>
      <c r="AR91">
        <v>57</v>
      </c>
      <c r="AS91">
        <v>25</v>
      </c>
      <c r="AT91">
        <v>49</v>
      </c>
      <c r="AU91">
        <v>118</v>
      </c>
      <c r="AV91">
        <v>51</v>
      </c>
      <c r="AW91">
        <v>46</v>
      </c>
      <c r="AX91">
        <v>94</v>
      </c>
      <c r="AY91">
        <v>89</v>
      </c>
      <c r="AZ91">
        <v>32</v>
      </c>
      <c r="BA91">
        <v>37</v>
      </c>
      <c r="BB91">
        <v>38</v>
      </c>
      <c r="BC91">
        <v>3</v>
      </c>
      <c r="BD91">
        <v>2</v>
      </c>
      <c r="BE91">
        <v>37</v>
      </c>
      <c r="BF91">
        <v>5</v>
      </c>
      <c r="BG91">
        <v>6</v>
      </c>
      <c r="BH91">
        <v>62</v>
      </c>
      <c r="BI91">
        <v>86</v>
      </c>
      <c r="BJ91">
        <v>89</v>
      </c>
      <c r="BK91">
        <v>43</v>
      </c>
      <c r="BL91">
        <v>24</v>
      </c>
      <c r="BM91">
        <v>94</v>
      </c>
      <c r="BN91">
        <v>66</v>
      </c>
      <c r="BO91">
        <v>112</v>
      </c>
      <c r="BP91">
        <v>35</v>
      </c>
      <c r="BQ91">
        <v>87</v>
      </c>
      <c r="BR91">
        <v>86</v>
      </c>
      <c r="BS91">
        <v>63</v>
      </c>
      <c r="BT91">
        <v>118</v>
      </c>
      <c r="BU91">
        <v>101</v>
      </c>
      <c r="BV91">
        <v>16</v>
      </c>
      <c r="BW91">
        <v>94</v>
      </c>
      <c r="BX91">
        <v>27</v>
      </c>
      <c r="BY91">
        <v>43</v>
      </c>
      <c r="BZ91">
        <v>10</v>
      </c>
      <c r="CA91">
        <v>113</v>
      </c>
      <c r="CB91">
        <v>82</v>
      </c>
      <c r="CC91">
        <v>44</v>
      </c>
      <c r="CD91">
        <v>36</v>
      </c>
      <c r="CE91">
        <v>100</v>
      </c>
      <c r="CF91">
        <v>7</v>
      </c>
      <c r="CG91">
        <v>76</v>
      </c>
      <c r="CH91">
        <v>42</v>
      </c>
      <c r="CI91">
        <v>43</v>
      </c>
      <c r="CJ91">
        <v>15</v>
      </c>
      <c r="CK91">
        <v>74</v>
      </c>
      <c r="CL91">
        <v>110</v>
      </c>
      <c r="CM91">
        <v>31</v>
      </c>
      <c r="CN91">
        <v>101</v>
      </c>
      <c r="CO91">
        <v>110</v>
      </c>
      <c r="CP91">
        <v>48</v>
      </c>
      <c r="CQ91">
        <v>86</v>
      </c>
      <c r="CR91">
        <v>107</v>
      </c>
      <c r="CS91">
        <v>10</v>
      </c>
      <c r="CT91">
        <v>21</v>
      </c>
      <c r="CU91">
        <v>91</v>
      </c>
      <c r="CV91">
        <v>23</v>
      </c>
      <c r="CW91">
        <v>44</v>
      </c>
      <c r="CX91">
        <v>24</v>
      </c>
      <c r="CY91">
        <v>104</v>
      </c>
      <c r="CZ91">
        <v>26</v>
      </c>
      <c r="DA91">
        <v>109</v>
      </c>
      <c r="DB91">
        <v>85</v>
      </c>
      <c r="DC91">
        <v>26</v>
      </c>
      <c r="DD91">
        <v>42</v>
      </c>
      <c r="DE91">
        <v>103</v>
      </c>
      <c r="DF91">
        <v>96</v>
      </c>
      <c r="DG91">
        <v>17</v>
      </c>
      <c r="DH91">
        <v>75</v>
      </c>
      <c r="DI91">
        <v>109</v>
      </c>
      <c r="DJ91">
        <v>17</v>
      </c>
      <c r="DK91">
        <v>107</v>
      </c>
      <c r="DL91">
        <v>99</v>
      </c>
      <c r="DM91">
        <v>42</v>
      </c>
      <c r="DN91">
        <v>108</v>
      </c>
      <c r="DO91">
        <v>52</v>
      </c>
      <c r="DP91">
        <v>53</v>
      </c>
      <c r="DQ91" s="86">
        <f ca="1">Control!$C$7*Calculations!$C$82*INDEX('Monthly Data'!N:N,Calculations!$C$116+MOD(A91,Calculations!$C$118))+Control!$C$7*Calculations!$C$83*INDEX('Monthly Data'!O:O,Calculations!$C$116+MOD(A91,Calculations!$C$118))+Control!$C$7*Calculations!$C$84*INDEX('Monthly Data'!P:P,Calculations!$C$116+MOD(A91,Calculations!$C$118))+Control!$C$7*Calculations!$C$85*INDEX('Monthly Data'!Q:Q,Calculations!$C$116+MOD(A91,Calculations!$C$118))+(1-Control!$C$7*Calculations!$C$87)*INDEX('Monthly Data'!R:R,Calculations!$C$116+MOD(A91,Calculations!$C$118))</f>
        <v>1.2435425892067014E-2</v>
      </c>
      <c r="DR91" s="86">
        <f ca="1">Control!$C$7*Calculations!$C$82*INDEX('Monthly Data'!N:N,Calculations!$C$116+MOD(B91,Calculations!$C$118))+Control!$C$7*Calculations!$C$83*INDEX('Monthly Data'!O:O,Calculations!$C$116+MOD(B91,Calculations!$C$118))+Control!$C$7*Calculations!$C$84*INDEX('Monthly Data'!P:P,Calculations!$C$116+MOD(B91,Calculations!$C$118))+Control!$C$7*Calculations!$C$85*INDEX('Monthly Data'!Q:Q,Calculations!$C$116+MOD(B91,Calculations!$C$118))+(1-Control!$C$7*Calculations!$C$87)*INDEX('Monthly Data'!R:R,Calculations!$C$116+MOD(B91,Calculations!$C$118))</f>
        <v>4.5735623984309991E-2</v>
      </c>
      <c r="DS91" s="86">
        <f ca="1">Control!$C$7*Calculations!$C$82*INDEX('Monthly Data'!N:N,Calculations!$C$116+MOD(C91,Calculations!$C$118))+Control!$C$7*Calculations!$C$83*INDEX('Monthly Data'!O:O,Calculations!$C$116+MOD(C91,Calculations!$C$118))+Control!$C$7*Calculations!$C$84*INDEX('Monthly Data'!P:P,Calculations!$C$116+MOD(C91,Calculations!$C$118))+Control!$C$7*Calculations!$C$85*INDEX('Monthly Data'!Q:Q,Calculations!$C$116+MOD(C91,Calculations!$C$118))+(1-Control!$C$7*Calculations!$C$87)*INDEX('Monthly Data'!R:R,Calculations!$C$116+MOD(C91,Calculations!$C$118))</f>
        <v>1.1809891087585166E-2</v>
      </c>
      <c r="DT91" s="86">
        <f ca="1">Control!$C$7*Calculations!$C$82*INDEX('Monthly Data'!N:N,Calculations!$C$116+MOD(D91,Calculations!$C$118))+Control!$C$7*Calculations!$C$83*INDEX('Monthly Data'!O:O,Calculations!$C$116+MOD(D91,Calculations!$C$118))+Control!$C$7*Calculations!$C$84*INDEX('Monthly Data'!P:P,Calculations!$C$116+MOD(D91,Calculations!$C$118))+Control!$C$7*Calculations!$C$85*INDEX('Monthly Data'!Q:Q,Calculations!$C$116+MOD(D91,Calculations!$C$118))+(1-Control!$C$7*Calculations!$C$87)*INDEX('Monthly Data'!R:R,Calculations!$C$116+MOD(D91,Calculations!$C$118))</f>
        <v>1.1702576456120543E-2</v>
      </c>
      <c r="DU91" s="86">
        <f ca="1">Control!$C$7*Calculations!$C$82*INDEX('Monthly Data'!N:N,Calculations!$C$116+MOD(E91,Calculations!$C$118))+Control!$C$7*Calculations!$C$83*INDEX('Monthly Data'!O:O,Calculations!$C$116+MOD(E91,Calculations!$C$118))+Control!$C$7*Calculations!$C$84*INDEX('Monthly Data'!P:P,Calculations!$C$116+MOD(E91,Calculations!$C$118))+Control!$C$7*Calculations!$C$85*INDEX('Monthly Data'!Q:Q,Calculations!$C$116+MOD(E91,Calculations!$C$118))+(1-Control!$C$7*Calculations!$C$87)*INDEX('Monthly Data'!R:R,Calculations!$C$116+MOD(E91,Calculations!$C$118))</f>
        <v>3.1070573055362403E-2</v>
      </c>
      <c r="DV91" s="86">
        <f ca="1">Control!$C$7*Calculations!$C$82*INDEX('Monthly Data'!N:N,Calculations!$C$116+MOD(F91,Calculations!$C$118))+Control!$C$7*Calculations!$C$83*INDEX('Monthly Data'!O:O,Calculations!$C$116+MOD(F91,Calculations!$C$118))+Control!$C$7*Calculations!$C$84*INDEX('Monthly Data'!P:P,Calculations!$C$116+MOD(F91,Calculations!$C$118))+Control!$C$7*Calculations!$C$85*INDEX('Monthly Data'!Q:Q,Calculations!$C$116+MOD(F91,Calculations!$C$118))+(1-Control!$C$7*Calculations!$C$87)*INDEX('Monthly Data'!R:R,Calculations!$C$116+MOD(F91,Calculations!$C$118))</f>
        <v>7.5897487599915015E-3</v>
      </c>
      <c r="DW91" s="86">
        <f ca="1">Control!$C$7*Calculations!$C$82*INDEX('Monthly Data'!N:N,Calculations!$C$116+MOD(G91,Calculations!$C$118))+Control!$C$7*Calculations!$C$83*INDEX('Monthly Data'!O:O,Calculations!$C$116+MOD(G91,Calculations!$C$118))+Control!$C$7*Calculations!$C$84*INDEX('Monthly Data'!P:P,Calculations!$C$116+MOD(G91,Calculations!$C$118))+Control!$C$7*Calculations!$C$85*INDEX('Monthly Data'!Q:Q,Calculations!$C$116+MOD(G91,Calculations!$C$118))+(1-Control!$C$7*Calculations!$C$87)*INDEX('Monthly Data'!R:R,Calculations!$C$116+MOD(G91,Calculations!$C$118))</f>
        <v>-2.5168357537820856E-4</v>
      </c>
      <c r="DX91" s="86">
        <f ca="1">Control!$C$7*Calculations!$C$82*INDEX('Monthly Data'!N:N,Calculations!$C$116+MOD(H91,Calculations!$C$118))+Control!$C$7*Calculations!$C$83*INDEX('Monthly Data'!O:O,Calculations!$C$116+MOD(H91,Calculations!$C$118))+Control!$C$7*Calculations!$C$84*INDEX('Monthly Data'!P:P,Calculations!$C$116+MOD(H91,Calculations!$C$118))+Control!$C$7*Calculations!$C$85*INDEX('Monthly Data'!Q:Q,Calculations!$C$116+MOD(H91,Calculations!$C$118))+(1-Control!$C$7*Calculations!$C$87)*INDEX('Monthly Data'!R:R,Calculations!$C$116+MOD(H91,Calculations!$C$118))</f>
        <v>1.8665061640915637E-2</v>
      </c>
      <c r="DY91" s="86">
        <f ca="1">Control!$C$7*Calculations!$C$82*INDEX('Monthly Data'!N:N,Calculations!$C$116+MOD(I91,Calculations!$C$118))+Control!$C$7*Calculations!$C$83*INDEX('Monthly Data'!O:O,Calculations!$C$116+MOD(I91,Calculations!$C$118))+Control!$C$7*Calculations!$C$84*INDEX('Monthly Data'!P:P,Calculations!$C$116+MOD(I91,Calculations!$C$118))+Control!$C$7*Calculations!$C$85*INDEX('Monthly Data'!Q:Q,Calculations!$C$116+MOD(I91,Calculations!$C$118))+(1-Control!$C$7*Calculations!$C$87)*INDEX('Monthly Data'!R:R,Calculations!$C$116+MOD(I91,Calculations!$C$118))</f>
        <v>9.9793409618087695E-3</v>
      </c>
      <c r="DZ91" s="86">
        <f ca="1">Control!$C$7*Calculations!$C$82*INDEX('Monthly Data'!N:N,Calculations!$C$116+MOD(J91,Calculations!$C$118))+Control!$C$7*Calculations!$C$83*INDEX('Monthly Data'!O:O,Calculations!$C$116+MOD(J91,Calculations!$C$118))+Control!$C$7*Calculations!$C$84*INDEX('Monthly Data'!P:P,Calculations!$C$116+MOD(J91,Calculations!$C$118))+Control!$C$7*Calculations!$C$85*INDEX('Monthly Data'!Q:Q,Calculations!$C$116+MOD(J91,Calculations!$C$118))+(1-Control!$C$7*Calculations!$C$87)*INDEX('Monthly Data'!R:R,Calculations!$C$116+MOD(J91,Calculations!$C$118))</f>
        <v>3.9251937367756782E-3</v>
      </c>
      <c r="EA91" s="86">
        <f ca="1">Control!$C$7*Calculations!$C$82*INDEX('Monthly Data'!N:N,Calculations!$C$116+MOD(K91,Calculations!$C$118))+Control!$C$7*Calculations!$C$83*INDEX('Monthly Data'!O:O,Calculations!$C$116+MOD(K91,Calculations!$C$118))+Control!$C$7*Calculations!$C$84*INDEX('Monthly Data'!P:P,Calculations!$C$116+MOD(K91,Calculations!$C$118))+Control!$C$7*Calculations!$C$85*INDEX('Monthly Data'!Q:Q,Calculations!$C$116+MOD(K91,Calculations!$C$118))+(1-Control!$C$7*Calculations!$C$87)*INDEX('Monthly Data'!R:R,Calculations!$C$116+MOD(K91,Calculations!$C$118))</f>
        <v>5.3309355465453899E-3</v>
      </c>
      <c r="EB91" s="86">
        <f ca="1">Control!$C$7*Calculations!$C$82*INDEX('Monthly Data'!N:N,Calculations!$C$116+MOD(L91,Calculations!$C$118))+Control!$C$7*Calculations!$C$83*INDEX('Monthly Data'!O:O,Calculations!$C$116+MOD(L91,Calculations!$C$118))+Control!$C$7*Calculations!$C$84*INDEX('Monthly Data'!P:P,Calculations!$C$116+MOD(L91,Calculations!$C$118))+Control!$C$7*Calculations!$C$85*INDEX('Monthly Data'!Q:Q,Calculations!$C$116+MOD(L91,Calculations!$C$118))+(1-Control!$C$7*Calculations!$C$87)*INDEX('Monthly Data'!R:R,Calculations!$C$116+MOD(L91,Calculations!$C$118))</f>
        <v>1.3891304280773396E-2</v>
      </c>
      <c r="EC91" s="86">
        <f ca="1">Control!$C$7*Calculations!$C$82*INDEX('Monthly Data'!N:N,Calculations!$C$116+MOD(M91,Calculations!$C$118))+Control!$C$7*Calculations!$C$83*INDEX('Monthly Data'!O:O,Calculations!$C$116+MOD(M91,Calculations!$C$118))+Control!$C$7*Calculations!$C$84*INDEX('Monthly Data'!P:P,Calculations!$C$116+MOD(M91,Calculations!$C$118))+Control!$C$7*Calculations!$C$85*INDEX('Monthly Data'!Q:Q,Calculations!$C$116+MOD(M91,Calculations!$C$118))+(1-Control!$C$7*Calculations!$C$87)*INDEX('Monthly Data'!R:R,Calculations!$C$116+MOD(M91,Calculations!$C$118))</f>
        <v>1.5758278480433856E-2</v>
      </c>
      <c r="ED91" s="86">
        <f ca="1">Control!$C$7*Calculations!$C$82*INDEX('Monthly Data'!N:N,Calculations!$C$116+MOD(N91,Calculations!$C$118))+Control!$C$7*Calculations!$C$83*INDEX('Monthly Data'!O:O,Calculations!$C$116+MOD(N91,Calculations!$C$118))+Control!$C$7*Calculations!$C$84*INDEX('Monthly Data'!P:P,Calculations!$C$116+MOD(N91,Calculations!$C$118))+Control!$C$7*Calculations!$C$85*INDEX('Monthly Data'!Q:Q,Calculations!$C$116+MOD(N91,Calculations!$C$118))+(1-Control!$C$7*Calculations!$C$87)*INDEX('Monthly Data'!R:R,Calculations!$C$116+MOD(N91,Calculations!$C$118))</f>
        <v>4.2795950888382334E-3</v>
      </c>
      <c r="EE91" s="86">
        <f ca="1">Control!$C$7*Calculations!$C$82*INDEX('Monthly Data'!N:N,Calculations!$C$116+MOD(O91,Calculations!$C$118))+Control!$C$7*Calculations!$C$83*INDEX('Monthly Data'!O:O,Calculations!$C$116+MOD(O91,Calculations!$C$118))+Control!$C$7*Calculations!$C$84*INDEX('Monthly Data'!P:P,Calculations!$C$116+MOD(O91,Calculations!$C$118))+Control!$C$7*Calculations!$C$85*INDEX('Monthly Data'!Q:Q,Calculations!$C$116+MOD(O91,Calculations!$C$118))+(1-Control!$C$7*Calculations!$C$87)*INDEX('Monthly Data'!R:R,Calculations!$C$116+MOD(O91,Calculations!$C$118))</f>
        <v>3.7118215575026904E-2</v>
      </c>
      <c r="EF91" s="86">
        <f ca="1">Control!$C$7*Calculations!$C$82*INDEX('Monthly Data'!N:N,Calculations!$C$116+MOD(P91,Calculations!$C$118))+Control!$C$7*Calculations!$C$83*INDEX('Monthly Data'!O:O,Calculations!$C$116+MOD(P91,Calculations!$C$118))+Control!$C$7*Calculations!$C$84*INDEX('Monthly Data'!P:P,Calculations!$C$116+MOD(P91,Calculations!$C$118))+Control!$C$7*Calculations!$C$85*INDEX('Monthly Data'!Q:Q,Calculations!$C$116+MOD(P91,Calculations!$C$118))+(1-Control!$C$7*Calculations!$C$87)*INDEX('Monthly Data'!R:R,Calculations!$C$116+MOD(P91,Calculations!$C$118))</f>
        <v>1.5063457444773597E-2</v>
      </c>
      <c r="EG91" s="86">
        <f ca="1">Control!$C$7*Calculations!$C$82*INDEX('Monthly Data'!N:N,Calculations!$C$116+MOD(Q91,Calculations!$C$118))+Control!$C$7*Calculations!$C$83*INDEX('Monthly Data'!O:O,Calculations!$C$116+MOD(Q91,Calculations!$C$118))+Control!$C$7*Calculations!$C$84*INDEX('Monthly Data'!P:P,Calculations!$C$116+MOD(Q91,Calculations!$C$118))+Control!$C$7*Calculations!$C$85*INDEX('Monthly Data'!Q:Q,Calculations!$C$116+MOD(Q91,Calculations!$C$118))+(1-Control!$C$7*Calculations!$C$87)*INDEX('Monthly Data'!R:R,Calculations!$C$116+MOD(Q91,Calculations!$C$118))</f>
        <v>-4.3408051735618014E-2</v>
      </c>
      <c r="EH91" s="86">
        <f ca="1">Control!$C$7*Calculations!$C$82*INDEX('Monthly Data'!N:N,Calculations!$C$116+MOD(R91,Calculations!$C$118))+Control!$C$7*Calculations!$C$83*INDEX('Monthly Data'!O:O,Calculations!$C$116+MOD(R91,Calculations!$C$118))+Control!$C$7*Calculations!$C$84*INDEX('Monthly Data'!P:P,Calculations!$C$116+MOD(R91,Calculations!$C$118))+Control!$C$7*Calculations!$C$85*INDEX('Monthly Data'!Q:Q,Calculations!$C$116+MOD(R91,Calculations!$C$118))+(1-Control!$C$7*Calculations!$C$87)*INDEX('Monthly Data'!R:R,Calculations!$C$116+MOD(R91,Calculations!$C$118))</f>
        <v>2.5790695379256122E-2</v>
      </c>
      <c r="EI91" s="86">
        <f ca="1">Control!$C$7*Calculations!$C$82*INDEX('Monthly Data'!N:N,Calculations!$C$116+MOD(S91,Calculations!$C$118))+Control!$C$7*Calculations!$C$83*INDEX('Monthly Data'!O:O,Calculations!$C$116+MOD(S91,Calculations!$C$118))+Control!$C$7*Calculations!$C$84*INDEX('Monthly Data'!P:P,Calculations!$C$116+MOD(S91,Calculations!$C$118))+Control!$C$7*Calculations!$C$85*INDEX('Monthly Data'!Q:Q,Calculations!$C$116+MOD(S91,Calculations!$C$118))+(1-Control!$C$7*Calculations!$C$87)*INDEX('Monthly Data'!R:R,Calculations!$C$116+MOD(S91,Calculations!$C$118))</f>
        <v>4.7768166384148329E-3</v>
      </c>
      <c r="EJ91" s="86">
        <f ca="1">Control!$C$7*Calculations!$C$82*INDEX('Monthly Data'!N:N,Calculations!$C$116+MOD(T91,Calculations!$C$118))+Control!$C$7*Calculations!$C$83*INDEX('Monthly Data'!O:O,Calculations!$C$116+MOD(T91,Calculations!$C$118))+Control!$C$7*Calculations!$C$84*INDEX('Monthly Data'!P:P,Calculations!$C$116+MOD(T91,Calculations!$C$118))+Control!$C$7*Calculations!$C$85*INDEX('Monthly Data'!Q:Q,Calculations!$C$116+MOD(T91,Calculations!$C$118))+(1-Control!$C$7*Calculations!$C$87)*INDEX('Monthly Data'!R:R,Calculations!$C$116+MOD(T91,Calculations!$C$118))</f>
        <v>5.1972609868760735E-3</v>
      </c>
      <c r="EK91" s="86">
        <f ca="1">Control!$C$7*Calculations!$C$82*INDEX('Monthly Data'!N:N,Calculations!$C$116+MOD(U91,Calculations!$C$118))+Control!$C$7*Calculations!$C$83*INDEX('Monthly Data'!O:O,Calculations!$C$116+MOD(U91,Calculations!$C$118))+Control!$C$7*Calculations!$C$84*INDEX('Monthly Data'!P:P,Calculations!$C$116+MOD(U91,Calculations!$C$118))+Control!$C$7*Calculations!$C$85*INDEX('Monthly Data'!Q:Q,Calculations!$C$116+MOD(U91,Calculations!$C$118))+(1-Control!$C$7*Calculations!$C$87)*INDEX('Monthly Data'!R:R,Calculations!$C$116+MOD(U91,Calculations!$C$118))</f>
        <v>3.1070573055362403E-2</v>
      </c>
      <c r="EL91" s="86">
        <f ca="1">Control!$C$7*Calculations!$C$82*INDEX('Monthly Data'!N:N,Calculations!$C$116+MOD(V91,Calculations!$C$118))+Control!$C$7*Calculations!$C$83*INDEX('Monthly Data'!O:O,Calculations!$C$116+MOD(V91,Calculations!$C$118))+Control!$C$7*Calculations!$C$84*INDEX('Monthly Data'!P:P,Calculations!$C$116+MOD(V91,Calculations!$C$118))+Control!$C$7*Calculations!$C$85*INDEX('Monthly Data'!Q:Q,Calculations!$C$116+MOD(V91,Calculations!$C$118))+(1-Control!$C$7*Calculations!$C$87)*INDEX('Monthly Data'!R:R,Calculations!$C$116+MOD(V91,Calculations!$C$118))</f>
        <v>1.8695385296339444E-2</v>
      </c>
      <c r="EM91" s="86">
        <f ca="1">Control!$C$7*Calculations!$C$82*INDEX('Monthly Data'!N:N,Calculations!$C$116+MOD(W91,Calculations!$C$118))+Control!$C$7*Calculations!$C$83*INDEX('Monthly Data'!O:O,Calculations!$C$116+MOD(W91,Calculations!$C$118))+Control!$C$7*Calculations!$C$84*INDEX('Monthly Data'!P:P,Calculations!$C$116+MOD(W91,Calculations!$C$118))+Control!$C$7*Calculations!$C$85*INDEX('Monthly Data'!Q:Q,Calculations!$C$116+MOD(W91,Calculations!$C$118))+(1-Control!$C$7*Calculations!$C$87)*INDEX('Monthly Data'!R:R,Calculations!$C$116+MOD(W91,Calculations!$C$118))</f>
        <v>-7.8872955230675015E-3</v>
      </c>
      <c r="EN91" s="86">
        <f ca="1">Control!$C$7*Calculations!$C$82*INDEX('Monthly Data'!N:N,Calculations!$C$116+MOD(X91,Calculations!$C$118))+Control!$C$7*Calculations!$C$83*INDEX('Monthly Data'!O:O,Calculations!$C$116+MOD(X91,Calculations!$C$118))+Control!$C$7*Calculations!$C$84*INDEX('Monthly Data'!P:P,Calculations!$C$116+MOD(X91,Calculations!$C$118))+Control!$C$7*Calculations!$C$85*INDEX('Monthly Data'!Q:Q,Calculations!$C$116+MOD(X91,Calculations!$C$118))+(1-Control!$C$7*Calculations!$C$87)*INDEX('Monthly Data'!R:R,Calculations!$C$116+MOD(X91,Calculations!$C$118))</f>
        <v>1.50127906355989E-2</v>
      </c>
      <c r="EO91" s="86">
        <f ca="1">Control!$C$7*Calculations!$C$82*INDEX('Monthly Data'!N:N,Calculations!$C$116+MOD(Y91,Calculations!$C$118))+Control!$C$7*Calculations!$C$83*INDEX('Monthly Data'!O:O,Calculations!$C$116+MOD(Y91,Calculations!$C$118))+Control!$C$7*Calculations!$C$84*INDEX('Monthly Data'!P:P,Calculations!$C$116+MOD(Y91,Calculations!$C$118))+Control!$C$7*Calculations!$C$85*INDEX('Monthly Data'!Q:Q,Calculations!$C$116+MOD(Y91,Calculations!$C$118))+(1-Control!$C$7*Calculations!$C$87)*INDEX('Monthly Data'!R:R,Calculations!$C$116+MOD(Y91,Calculations!$C$118))</f>
        <v>2.5325873776067674E-2</v>
      </c>
      <c r="EP91" s="86">
        <f ca="1">Control!$C$7*Calculations!$C$82*INDEX('Monthly Data'!N:N,Calculations!$C$116+MOD(Z91,Calculations!$C$118))+Control!$C$7*Calculations!$C$83*INDEX('Monthly Data'!O:O,Calculations!$C$116+MOD(Z91,Calculations!$C$118))+Control!$C$7*Calculations!$C$84*INDEX('Monthly Data'!P:P,Calculations!$C$116+MOD(Z91,Calculations!$C$118))+Control!$C$7*Calculations!$C$85*INDEX('Monthly Data'!Q:Q,Calculations!$C$116+MOD(Z91,Calculations!$C$118))+(1-Control!$C$7*Calculations!$C$87)*INDEX('Monthly Data'!R:R,Calculations!$C$116+MOD(Z91,Calculations!$C$118))</f>
        <v>7.857567536297622E-3</v>
      </c>
      <c r="EQ91" s="86">
        <f ca="1">Control!$C$7*Calculations!$C$82*INDEX('Monthly Data'!N:N,Calculations!$C$116+MOD(AA91,Calculations!$C$118))+Control!$C$7*Calculations!$C$83*INDEX('Monthly Data'!O:O,Calculations!$C$116+MOD(AA91,Calculations!$C$118))+Control!$C$7*Calculations!$C$84*INDEX('Monthly Data'!P:P,Calculations!$C$116+MOD(AA91,Calculations!$C$118))+Control!$C$7*Calculations!$C$85*INDEX('Monthly Data'!Q:Q,Calculations!$C$116+MOD(AA91,Calculations!$C$118))+(1-Control!$C$7*Calculations!$C$87)*INDEX('Monthly Data'!R:R,Calculations!$C$116+MOD(AA91,Calculations!$C$118))</f>
        <v>4.4327772793586687E-3</v>
      </c>
      <c r="ER91" s="86">
        <f ca="1">Control!$C$7*Calculations!$C$82*INDEX('Monthly Data'!N:N,Calculations!$C$116+MOD(AB91,Calculations!$C$118))+Control!$C$7*Calculations!$C$83*INDEX('Monthly Data'!O:O,Calculations!$C$116+MOD(AB91,Calculations!$C$118))+Control!$C$7*Calculations!$C$84*INDEX('Monthly Data'!P:P,Calculations!$C$116+MOD(AB91,Calculations!$C$118))+Control!$C$7*Calculations!$C$85*INDEX('Monthly Data'!Q:Q,Calculations!$C$116+MOD(AB91,Calculations!$C$118))+(1-Control!$C$7*Calculations!$C$87)*INDEX('Monthly Data'!R:R,Calculations!$C$116+MOD(AB91,Calculations!$C$118))</f>
        <v>3.0957942835585645E-2</v>
      </c>
      <c r="ES91" s="86">
        <f ca="1">Control!$C$7*Calculations!$C$82*INDEX('Monthly Data'!N:N,Calculations!$C$116+MOD(AC91,Calculations!$C$118))+Control!$C$7*Calculations!$C$83*INDEX('Monthly Data'!O:O,Calculations!$C$116+MOD(AC91,Calculations!$C$118))+Control!$C$7*Calculations!$C$84*INDEX('Monthly Data'!P:P,Calculations!$C$116+MOD(AC91,Calculations!$C$118))+Control!$C$7*Calculations!$C$85*INDEX('Monthly Data'!Q:Q,Calculations!$C$116+MOD(AC91,Calculations!$C$118))+(1-Control!$C$7*Calculations!$C$87)*INDEX('Monthly Data'!R:R,Calculations!$C$116+MOD(AC91,Calculations!$C$118))</f>
        <v>-4.0413381192162513E-2</v>
      </c>
      <c r="ET91" s="86">
        <f ca="1">Control!$C$7*Calculations!$C$82*INDEX('Monthly Data'!N:N,Calculations!$C$116+MOD(AD91,Calculations!$C$118))+Control!$C$7*Calculations!$C$83*INDEX('Monthly Data'!O:O,Calculations!$C$116+MOD(AD91,Calculations!$C$118))+Control!$C$7*Calculations!$C$84*INDEX('Monthly Data'!P:P,Calculations!$C$116+MOD(AD91,Calculations!$C$118))+Control!$C$7*Calculations!$C$85*INDEX('Monthly Data'!Q:Q,Calculations!$C$116+MOD(AD91,Calculations!$C$118))+(1-Control!$C$7*Calculations!$C$87)*INDEX('Monthly Data'!R:R,Calculations!$C$116+MOD(AD91,Calculations!$C$118))</f>
        <v>-4.0413381192162513E-2</v>
      </c>
      <c r="EU91" s="86">
        <f ca="1">Control!$C$7*Calculations!$C$82*INDEX('Monthly Data'!N:N,Calculations!$C$116+MOD(AE91,Calculations!$C$118))+Control!$C$7*Calculations!$C$83*INDEX('Monthly Data'!O:O,Calculations!$C$116+MOD(AE91,Calculations!$C$118))+Control!$C$7*Calculations!$C$84*INDEX('Monthly Data'!P:P,Calculations!$C$116+MOD(AE91,Calculations!$C$118))+Control!$C$7*Calculations!$C$85*INDEX('Monthly Data'!Q:Q,Calculations!$C$116+MOD(AE91,Calculations!$C$118))+(1-Control!$C$7*Calculations!$C$87)*INDEX('Monthly Data'!R:R,Calculations!$C$116+MOD(AE91,Calculations!$C$118))</f>
        <v>-1.3959200237295809E-2</v>
      </c>
      <c r="EV91" s="86">
        <f ca="1">Control!$C$7*Calculations!$C$82*INDEX('Monthly Data'!N:N,Calculations!$C$116+MOD(AF91,Calculations!$C$118))+Control!$C$7*Calculations!$C$83*INDEX('Monthly Data'!O:O,Calculations!$C$116+MOD(AF91,Calculations!$C$118))+Control!$C$7*Calculations!$C$84*INDEX('Monthly Data'!P:P,Calculations!$C$116+MOD(AF91,Calculations!$C$118))+Control!$C$7*Calculations!$C$85*INDEX('Monthly Data'!Q:Q,Calculations!$C$116+MOD(AF91,Calculations!$C$118))+(1-Control!$C$7*Calculations!$C$87)*INDEX('Monthly Data'!R:R,Calculations!$C$116+MOD(AF91,Calculations!$C$118))</f>
        <v>-1.0485101266941802E-2</v>
      </c>
      <c r="EW91" s="86">
        <f ca="1">Control!$C$7*Calculations!$C$82*INDEX('Monthly Data'!N:N,Calculations!$C$116+MOD(AG91,Calculations!$C$118))+Control!$C$7*Calculations!$C$83*INDEX('Monthly Data'!O:O,Calculations!$C$116+MOD(AG91,Calculations!$C$118))+Control!$C$7*Calculations!$C$84*INDEX('Monthly Data'!P:P,Calculations!$C$116+MOD(AG91,Calculations!$C$118))+Control!$C$7*Calculations!$C$85*INDEX('Monthly Data'!Q:Q,Calculations!$C$116+MOD(AG91,Calculations!$C$118))+(1-Control!$C$7*Calculations!$C$87)*INDEX('Monthly Data'!R:R,Calculations!$C$116+MOD(AG91,Calculations!$C$118))</f>
        <v>1.9073822767906517E-2</v>
      </c>
      <c r="EX91" s="86">
        <f ca="1">Control!$C$7*Calculations!$C$82*INDEX('Monthly Data'!N:N,Calculations!$C$116+MOD(AH91,Calculations!$C$118))+Control!$C$7*Calculations!$C$83*INDEX('Monthly Data'!O:O,Calculations!$C$116+MOD(AH91,Calculations!$C$118))+Control!$C$7*Calculations!$C$84*INDEX('Monthly Data'!P:P,Calculations!$C$116+MOD(AH91,Calculations!$C$118))+Control!$C$7*Calculations!$C$85*INDEX('Monthly Data'!Q:Q,Calculations!$C$116+MOD(AH91,Calculations!$C$118))+(1-Control!$C$7*Calculations!$C$87)*INDEX('Monthly Data'!R:R,Calculations!$C$116+MOD(AH91,Calculations!$C$118))</f>
        <v>2.0524935548016137E-2</v>
      </c>
      <c r="EY91" s="86">
        <f ca="1">Control!$C$7*Calculations!$C$82*INDEX('Monthly Data'!N:N,Calculations!$C$116+MOD(AI91,Calculations!$C$118))+Control!$C$7*Calculations!$C$83*INDEX('Monthly Data'!O:O,Calculations!$C$116+MOD(AI91,Calculations!$C$118))+Control!$C$7*Calculations!$C$84*INDEX('Monthly Data'!P:P,Calculations!$C$116+MOD(AI91,Calculations!$C$118))+Control!$C$7*Calculations!$C$85*INDEX('Monthly Data'!Q:Q,Calculations!$C$116+MOD(AI91,Calculations!$C$118))+(1-Control!$C$7*Calculations!$C$87)*INDEX('Monthly Data'!R:R,Calculations!$C$116+MOD(AI91,Calculations!$C$118))</f>
        <v>1.0627294914941248E-2</v>
      </c>
      <c r="EZ91" s="86">
        <f ca="1">Control!$C$7*Calculations!$C$82*INDEX('Monthly Data'!N:N,Calculations!$C$116+MOD(AJ91,Calculations!$C$118))+Control!$C$7*Calculations!$C$83*INDEX('Monthly Data'!O:O,Calculations!$C$116+MOD(AJ91,Calculations!$C$118))+Control!$C$7*Calculations!$C$84*INDEX('Monthly Data'!P:P,Calculations!$C$116+MOD(AJ91,Calculations!$C$118))+Control!$C$7*Calculations!$C$85*INDEX('Monthly Data'!Q:Q,Calculations!$C$116+MOD(AJ91,Calculations!$C$118))+(1-Control!$C$7*Calculations!$C$87)*INDEX('Monthly Data'!R:R,Calculations!$C$116+MOD(AJ91,Calculations!$C$118))</f>
        <v>-4.0413381192162513E-2</v>
      </c>
      <c r="FA91" s="86">
        <f ca="1">Control!$C$7*Calculations!$C$82*INDEX('Monthly Data'!N:N,Calculations!$C$116+MOD(AK91,Calculations!$C$118))+Control!$C$7*Calculations!$C$83*INDEX('Monthly Data'!O:O,Calculations!$C$116+MOD(AK91,Calculations!$C$118))+Control!$C$7*Calculations!$C$84*INDEX('Monthly Data'!P:P,Calculations!$C$116+MOD(AK91,Calculations!$C$118))+Control!$C$7*Calculations!$C$85*INDEX('Monthly Data'!Q:Q,Calculations!$C$116+MOD(AK91,Calculations!$C$118))+(1-Control!$C$7*Calculations!$C$87)*INDEX('Monthly Data'!R:R,Calculations!$C$116+MOD(AK91,Calculations!$C$118))</f>
        <v>1.8695385296339444E-2</v>
      </c>
      <c r="FB91" s="86">
        <f ca="1">Control!$C$7*Calculations!$C$82*INDEX('Monthly Data'!N:N,Calculations!$C$116+MOD(AL91,Calculations!$C$118))+Control!$C$7*Calculations!$C$83*INDEX('Monthly Data'!O:O,Calculations!$C$116+MOD(AL91,Calculations!$C$118))+Control!$C$7*Calculations!$C$84*INDEX('Monthly Data'!P:P,Calculations!$C$116+MOD(AL91,Calculations!$C$118))+Control!$C$7*Calculations!$C$85*INDEX('Monthly Data'!Q:Q,Calculations!$C$116+MOD(AL91,Calculations!$C$118))+(1-Control!$C$7*Calculations!$C$87)*INDEX('Monthly Data'!R:R,Calculations!$C$116+MOD(AL91,Calculations!$C$118))</f>
        <v>1.7484305259657981E-2</v>
      </c>
      <c r="FC91" s="86">
        <f ca="1">Control!$C$7*Calculations!$C$82*INDEX('Monthly Data'!N:N,Calculations!$C$116+MOD(AM91,Calculations!$C$118))+Control!$C$7*Calculations!$C$83*INDEX('Monthly Data'!O:O,Calculations!$C$116+MOD(AM91,Calculations!$C$118))+Control!$C$7*Calculations!$C$84*INDEX('Monthly Data'!P:P,Calculations!$C$116+MOD(AM91,Calculations!$C$118))+Control!$C$7*Calculations!$C$85*INDEX('Monthly Data'!Q:Q,Calculations!$C$116+MOD(AM91,Calculations!$C$118))+(1-Control!$C$7*Calculations!$C$87)*INDEX('Monthly Data'!R:R,Calculations!$C$116+MOD(AM91,Calculations!$C$118))</f>
        <v>2.4470405846852006E-3</v>
      </c>
      <c r="FD91" s="86">
        <f ca="1">Control!$C$7*Calculations!$C$82*INDEX('Monthly Data'!N:N,Calculations!$C$116+MOD(AN91,Calculations!$C$118))+Control!$C$7*Calculations!$C$83*INDEX('Monthly Data'!O:O,Calculations!$C$116+MOD(AN91,Calculations!$C$118))+Control!$C$7*Calculations!$C$84*INDEX('Monthly Data'!P:P,Calculations!$C$116+MOD(AN91,Calculations!$C$118))+Control!$C$7*Calculations!$C$85*INDEX('Monthly Data'!Q:Q,Calculations!$C$116+MOD(AN91,Calculations!$C$118))+(1-Control!$C$7*Calculations!$C$87)*INDEX('Monthly Data'!R:R,Calculations!$C$116+MOD(AN91,Calculations!$C$118))</f>
        <v>2.5325873776067674E-2</v>
      </c>
      <c r="FE91" s="86">
        <f ca="1">Control!$C$7*Calculations!$C$82*INDEX('Monthly Data'!N:N,Calculations!$C$116+MOD(AO91,Calculations!$C$118))+Control!$C$7*Calculations!$C$83*INDEX('Monthly Data'!O:O,Calculations!$C$116+MOD(AO91,Calculations!$C$118))+Control!$C$7*Calculations!$C$84*INDEX('Monthly Data'!P:P,Calculations!$C$116+MOD(AO91,Calculations!$C$118))+Control!$C$7*Calculations!$C$85*INDEX('Monthly Data'!Q:Q,Calculations!$C$116+MOD(AO91,Calculations!$C$118))+(1-Control!$C$7*Calculations!$C$87)*INDEX('Monthly Data'!R:R,Calculations!$C$116+MOD(AO91,Calculations!$C$118))</f>
        <v>-3.8875517825435772E-3</v>
      </c>
      <c r="FF91" s="86">
        <f ca="1">Control!$C$7*Calculations!$C$82*INDEX('Monthly Data'!N:N,Calculations!$C$116+MOD(AP91,Calculations!$C$118))+Control!$C$7*Calculations!$C$83*INDEX('Monthly Data'!O:O,Calculations!$C$116+MOD(AP91,Calculations!$C$118))+Control!$C$7*Calculations!$C$84*INDEX('Monthly Data'!P:P,Calculations!$C$116+MOD(AP91,Calculations!$C$118))+Control!$C$7*Calculations!$C$85*INDEX('Monthly Data'!Q:Q,Calculations!$C$116+MOD(AP91,Calculations!$C$118))+(1-Control!$C$7*Calculations!$C$87)*INDEX('Monthly Data'!R:R,Calculations!$C$116+MOD(AP91,Calculations!$C$118))</f>
        <v>-3.299557342782896E-2</v>
      </c>
      <c r="FG91" s="86">
        <f ca="1">Control!$C$7*Calculations!$C$82*INDEX('Monthly Data'!N:N,Calculations!$C$116+MOD(AQ91,Calculations!$C$118))+Control!$C$7*Calculations!$C$83*INDEX('Monthly Data'!O:O,Calculations!$C$116+MOD(AQ91,Calculations!$C$118))+Control!$C$7*Calculations!$C$84*INDEX('Monthly Data'!P:P,Calculations!$C$116+MOD(AQ91,Calculations!$C$118))+Control!$C$7*Calculations!$C$85*INDEX('Monthly Data'!Q:Q,Calculations!$C$116+MOD(AQ91,Calculations!$C$118))+(1-Control!$C$7*Calculations!$C$87)*INDEX('Monthly Data'!R:R,Calculations!$C$116+MOD(AQ91,Calculations!$C$118))</f>
        <v>1.5108777406081684E-3</v>
      </c>
      <c r="FH91" s="86">
        <f ca="1">Control!$C$7*Calculations!$C$82*INDEX('Monthly Data'!N:N,Calculations!$C$116+MOD(AR91,Calculations!$C$118))+Control!$C$7*Calculations!$C$83*INDEX('Monthly Data'!O:O,Calculations!$C$116+MOD(AR91,Calculations!$C$118))+Control!$C$7*Calculations!$C$84*INDEX('Monthly Data'!P:P,Calculations!$C$116+MOD(AR91,Calculations!$C$118))+Control!$C$7*Calculations!$C$85*INDEX('Monthly Data'!Q:Q,Calculations!$C$116+MOD(AR91,Calculations!$C$118))+(1-Control!$C$7*Calculations!$C$87)*INDEX('Monthly Data'!R:R,Calculations!$C$116+MOD(AR91,Calculations!$C$118))</f>
        <v>7.3538285850108537E-3</v>
      </c>
      <c r="FI91" s="86">
        <f ca="1">Control!$C$7*Calculations!$C$82*INDEX('Monthly Data'!N:N,Calculations!$C$116+MOD(AS91,Calculations!$C$118))+Control!$C$7*Calculations!$C$83*INDEX('Monthly Data'!O:O,Calculations!$C$116+MOD(AS91,Calculations!$C$118))+Control!$C$7*Calculations!$C$84*INDEX('Monthly Data'!P:P,Calculations!$C$116+MOD(AS91,Calculations!$C$118))+Control!$C$7*Calculations!$C$85*INDEX('Monthly Data'!Q:Q,Calculations!$C$116+MOD(AS91,Calculations!$C$118))+(1-Control!$C$7*Calculations!$C$87)*INDEX('Monthly Data'!R:R,Calculations!$C$116+MOD(AS91,Calculations!$C$118))</f>
        <v>-3.299557342782896E-2</v>
      </c>
      <c r="FJ91" s="86">
        <f ca="1">Control!$C$7*Calculations!$C$82*INDEX('Monthly Data'!N:N,Calculations!$C$116+MOD(AT91,Calculations!$C$118))+Control!$C$7*Calculations!$C$83*INDEX('Monthly Data'!O:O,Calculations!$C$116+MOD(AT91,Calculations!$C$118))+Control!$C$7*Calculations!$C$84*INDEX('Monthly Data'!P:P,Calculations!$C$116+MOD(AT91,Calculations!$C$118))+Control!$C$7*Calculations!$C$85*INDEX('Monthly Data'!Q:Q,Calculations!$C$116+MOD(AT91,Calculations!$C$118))+(1-Control!$C$7*Calculations!$C$87)*INDEX('Monthly Data'!R:R,Calculations!$C$116+MOD(AT91,Calculations!$C$118))</f>
        <v>-1.4213734788548189E-2</v>
      </c>
      <c r="FK91" s="86">
        <f ca="1">Control!$C$7*Calculations!$C$82*INDEX('Monthly Data'!N:N,Calculations!$C$116+MOD(AU91,Calculations!$C$118))+Control!$C$7*Calculations!$C$83*INDEX('Monthly Data'!O:O,Calculations!$C$116+MOD(AU91,Calculations!$C$118))+Control!$C$7*Calculations!$C$84*INDEX('Monthly Data'!P:P,Calculations!$C$116+MOD(AU91,Calculations!$C$118))+Control!$C$7*Calculations!$C$85*INDEX('Monthly Data'!Q:Q,Calculations!$C$116+MOD(AU91,Calculations!$C$118))+(1-Control!$C$7*Calculations!$C$87)*INDEX('Monthly Data'!R:R,Calculations!$C$116+MOD(AU91,Calculations!$C$118))</f>
        <v>3.4808428836917149E-3</v>
      </c>
      <c r="FL91" s="86">
        <f ca="1">Control!$C$7*Calculations!$C$82*INDEX('Monthly Data'!N:N,Calculations!$C$116+MOD(AV91,Calculations!$C$118))+Control!$C$7*Calculations!$C$83*INDEX('Monthly Data'!O:O,Calculations!$C$116+MOD(AV91,Calculations!$C$118))+Control!$C$7*Calculations!$C$84*INDEX('Monthly Data'!P:P,Calculations!$C$116+MOD(AV91,Calculations!$C$118))+Control!$C$7*Calculations!$C$85*INDEX('Monthly Data'!Q:Q,Calculations!$C$116+MOD(AV91,Calculations!$C$118))+(1-Control!$C$7*Calculations!$C$87)*INDEX('Monthly Data'!R:R,Calculations!$C$116+MOD(AV91,Calculations!$C$118))</f>
        <v>1.8695385296339444E-2</v>
      </c>
      <c r="FM91" s="86">
        <f ca="1">Control!$C$7*Calculations!$C$82*INDEX('Monthly Data'!N:N,Calculations!$C$116+MOD(AW91,Calculations!$C$118))+Control!$C$7*Calculations!$C$83*INDEX('Monthly Data'!O:O,Calculations!$C$116+MOD(AW91,Calculations!$C$118))+Control!$C$7*Calculations!$C$84*INDEX('Monthly Data'!P:P,Calculations!$C$116+MOD(AW91,Calculations!$C$118))+Control!$C$7*Calculations!$C$85*INDEX('Monthly Data'!Q:Q,Calculations!$C$116+MOD(AW91,Calculations!$C$118))+(1-Control!$C$7*Calculations!$C$87)*INDEX('Monthly Data'!R:R,Calculations!$C$116+MOD(AW91,Calculations!$C$118))</f>
        <v>2.3307359621218403E-2</v>
      </c>
      <c r="FN91" s="86">
        <f ca="1">Control!$C$7*Calculations!$C$82*INDEX('Monthly Data'!N:N,Calculations!$C$116+MOD(AX91,Calculations!$C$118))+Control!$C$7*Calculations!$C$83*INDEX('Monthly Data'!O:O,Calculations!$C$116+MOD(AX91,Calculations!$C$118))+Control!$C$7*Calculations!$C$84*INDEX('Monthly Data'!P:P,Calculations!$C$116+MOD(AX91,Calculations!$C$118))+Control!$C$7*Calculations!$C$85*INDEX('Monthly Data'!Q:Q,Calculations!$C$116+MOD(AX91,Calculations!$C$118))+(1-Control!$C$7*Calculations!$C$87)*INDEX('Monthly Data'!R:R,Calculations!$C$116+MOD(AX91,Calculations!$C$118))</f>
        <v>1.0353752315110615E-2</v>
      </c>
      <c r="FO91" s="86">
        <f ca="1">Control!$C$7*Calculations!$C$82*INDEX('Monthly Data'!N:N,Calculations!$C$116+MOD(AY91,Calculations!$C$118))+Control!$C$7*Calculations!$C$83*INDEX('Monthly Data'!O:O,Calculations!$C$116+MOD(AY91,Calculations!$C$118))+Control!$C$7*Calculations!$C$84*INDEX('Monthly Data'!P:P,Calculations!$C$116+MOD(AY91,Calculations!$C$118))+Control!$C$7*Calculations!$C$85*INDEX('Monthly Data'!Q:Q,Calculations!$C$116+MOD(AY91,Calculations!$C$118))+(1-Control!$C$7*Calculations!$C$87)*INDEX('Monthly Data'!R:R,Calculations!$C$116+MOD(AY91,Calculations!$C$118))</f>
        <v>2.3852824346838646E-2</v>
      </c>
      <c r="FP91" s="86">
        <f ca="1">Control!$C$7*Calculations!$C$82*INDEX('Monthly Data'!N:N,Calculations!$C$116+MOD(AZ91,Calculations!$C$118))+Control!$C$7*Calculations!$C$83*INDEX('Monthly Data'!O:O,Calculations!$C$116+MOD(AZ91,Calculations!$C$118))+Control!$C$7*Calculations!$C$84*INDEX('Monthly Data'!P:P,Calculations!$C$116+MOD(AZ91,Calculations!$C$118))+Control!$C$7*Calculations!$C$85*INDEX('Monthly Data'!Q:Q,Calculations!$C$116+MOD(AZ91,Calculations!$C$118))+(1-Control!$C$7*Calculations!$C$87)*INDEX('Monthly Data'!R:R,Calculations!$C$116+MOD(AZ91,Calculations!$C$118))</f>
        <v>-2.6378232493851243E-2</v>
      </c>
      <c r="FQ91" s="86">
        <f ca="1">Control!$C$7*Calculations!$C$82*INDEX('Monthly Data'!N:N,Calculations!$C$116+MOD(BA91,Calculations!$C$118))+Control!$C$7*Calculations!$C$83*INDEX('Monthly Data'!O:O,Calculations!$C$116+MOD(BA91,Calculations!$C$118))+Control!$C$7*Calculations!$C$84*INDEX('Monthly Data'!P:P,Calculations!$C$116+MOD(BA91,Calculations!$C$118))+Control!$C$7*Calculations!$C$85*INDEX('Monthly Data'!Q:Q,Calculations!$C$116+MOD(BA91,Calculations!$C$118))+(1-Control!$C$7*Calculations!$C$87)*INDEX('Monthly Data'!R:R,Calculations!$C$116+MOD(BA91,Calculations!$C$118))</f>
        <v>1.2954540023127663E-2</v>
      </c>
      <c r="FR91" s="86">
        <f ca="1">Control!$C$7*Calculations!$C$82*INDEX('Monthly Data'!N:N,Calculations!$C$116+MOD(BB91,Calculations!$C$118))+Control!$C$7*Calculations!$C$83*INDEX('Monthly Data'!O:O,Calculations!$C$116+MOD(BB91,Calculations!$C$118))+Control!$C$7*Calculations!$C$84*INDEX('Monthly Data'!P:P,Calculations!$C$116+MOD(BB91,Calculations!$C$118))+Control!$C$7*Calculations!$C$85*INDEX('Monthly Data'!Q:Q,Calculations!$C$116+MOD(BB91,Calculations!$C$118))+(1-Control!$C$7*Calculations!$C$87)*INDEX('Monthly Data'!R:R,Calculations!$C$116+MOD(BB91,Calculations!$C$118))</f>
        <v>1.3891563624307685E-2</v>
      </c>
      <c r="FS91" s="86">
        <f ca="1">Control!$C$7*Calculations!$C$82*INDEX('Monthly Data'!N:N,Calculations!$C$116+MOD(BC91,Calculations!$C$118))+Control!$C$7*Calculations!$C$83*INDEX('Monthly Data'!O:O,Calculations!$C$116+MOD(BC91,Calculations!$C$118))+Control!$C$7*Calculations!$C$84*INDEX('Monthly Data'!P:P,Calculations!$C$116+MOD(BC91,Calculations!$C$118))+Control!$C$7*Calculations!$C$85*INDEX('Monthly Data'!Q:Q,Calculations!$C$116+MOD(BC91,Calculations!$C$118))+(1-Control!$C$7*Calculations!$C$87)*INDEX('Monthly Data'!R:R,Calculations!$C$116+MOD(BC91,Calculations!$C$118))</f>
        <v>9.9793409618087695E-3</v>
      </c>
      <c r="FT91" s="86">
        <f ca="1">Control!$C$7*Calculations!$C$82*INDEX('Monthly Data'!N:N,Calculations!$C$116+MOD(BD91,Calculations!$C$118))+Control!$C$7*Calculations!$C$83*INDEX('Monthly Data'!O:O,Calculations!$C$116+MOD(BD91,Calculations!$C$118))+Control!$C$7*Calculations!$C$84*INDEX('Monthly Data'!P:P,Calculations!$C$116+MOD(BD91,Calculations!$C$118))+Control!$C$7*Calculations!$C$85*INDEX('Monthly Data'!Q:Q,Calculations!$C$116+MOD(BD91,Calculations!$C$118))+(1-Control!$C$7*Calculations!$C$87)*INDEX('Monthly Data'!R:R,Calculations!$C$116+MOD(BD91,Calculations!$C$118))</f>
        <v>7.7184133340106598E-3</v>
      </c>
      <c r="FU91" s="86">
        <f ca="1">Control!$C$7*Calculations!$C$82*INDEX('Monthly Data'!N:N,Calculations!$C$116+MOD(BE91,Calculations!$C$118))+Control!$C$7*Calculations!$C$83*INDEX('Monthly Data'!O:O,Calculations!$C$116+MOD(BE91,Calculations!$C$118))+Control!$C$7*Calculations!$C$84*INDEX('Monthly Data'!P:P,Calculations!$C$116+MOD(BE91,Calculations!$C$118))+Control!$C$7*Calculations!$C$85*INDEX('Monthly Data'!Q:Q,Calculations!$C$116+MOD(BE91,Calculations!$C$118))+(1-Control!$C$7*Calculations!$C$87)*INDEX('Monthly Data'!R:R,Calculations!$C$116+MOD(BE91,Calculations!$C$118))</f>
        <v>1.2954540023127663E-2</v>
      </c>
      <c r="FV91" s="86">
        <f ca="1">Control!$C$7*Calculations!$C$82*INDEX('Monthly Data'!N:N,Calculations!$C$116+MOD(BF91,Calculations!$C$118))+Control!$C$7*Calculations!$C$83*INDEX('Monthly Data'!O:O,Calculations!$C$116+MOD(BF91,Calculations!$C$118))+Control!$C$7*Calculations!$C$84*INDEX('Monthly Data'!P:P,Calculations!$C$116+MOD(BF91,Calculations!$C$118))+Control!$C$7*Calculations!$C$85*INDEX('Monthly Data'!Q:Q,Calculations!$C$116+MOD(BF91,Calculations!$C$118))+(1-Control!$C$7*Calculations!$C$87)*INDEX('Monthly Data'!R:R,Calculations!$C$116+MOD(BF91,Calculations!$C$118))</f>
        <v>1.2722494017511032E-2</v>
      </c>
      <c r="FW91" s="86">
        <f ca="1">Control!$C$7*Calculations!$C$82*INDEX('Monthly Data'!N:N,Calculations!$C$116+MOD(BG91,Calculations!$C$118))+Control!$C$7*Calculations!$C$83*INDEX('Monthly Data'!O:O,Calculations!$C$116+MOD(BG91,Calculations!$C$118))+Control!$C$7*Calculations!$C$84*INDEX('Monthly Data'!P:P,Calculations!$C$116+MOD(BG91,Calculations!$C$118))+Control!$C$7*Calculations!$C$85*INDEX('Monthly Data'!Q:Q,Calculations!$C$116+MOD(BG91,Calculations!$C$118))+(1-Control!$C$7*Calculations!$C$87)*INDEX('Monthly Data'!R:R,Calculations!$C$116+MOD(BG91,Calculations!$C$118))</f>
        <v>4.7768166384148329E-3</v>
      </c>
      <c r="FX91" s="86">
        <f ca="1">Control!$C$7*Calculations!$C$82*INDEX('Monthly Data'!N:N,Calculations!$C$116+MOD(BH91,Calculations!$C$118))+Control!$C$7*Calculations!$C$83*INDEX('Monthly Data'!O:O,Calculations!$C$116+MOD(BH91,Calculations!$C$118))+Control!$C$7*Calculations!$C$84*INDEX('Monthly Data'!P:P,Calculations!$C$116+MOD(BH91,Calculations!$C$118))+Control!$C$7*Calculations!$C$85*INDEX('Monthly Data'!Q:Q,Calculations!$C$116+MOD(BH91,Calculations!$C$118))+(1-Control!$C$7*Calculations!$C$87)*INDEX('Monthly Data'!R:R,Calculations!$C$116+MOD(BH91,Calculations!$C$118))</f>
        <v>-9.839093431862074E-3</v>
      </c>
      <c r="FY91" s="86">
        <f ca="1">Control!$C$7*Calculations!$C$82*INDEX('Monthly Data'!N:N,Calculations!$C$116+MOD(BI91,Calculations!$C$118))+Control!$C$7*Calculations!$C$83*INDEX('Monthly Data'!O:O,Calculations!$C$116+MOD(BI91,Calculations!$C$118))+Control!$C$7*Calculations!$C$84*INDEX('Monthly Data'!P:P,Calculations!$C$116+MOD(BI91,Calculations!$C$118))+Control!$C$7*Calculations!$C$85*INDEX('Monthly Data'!Q:Q,Calculations!$C$116+MOD(BI91,Calculations!$C$118))+(1-Control!$C$7*Calculations!$C$87)*INDEX('Monthly Data'!R:R,Calculations!$C$116+MOD(BI91,Calculations!$C$118))</f>
        <v>4.5735623984309991E-2</v>
      </c>
      <c r="FZ91" s="86">
        <f ca="1">Control!$C$7*Calculations!$C$82*INDEX('Monthly Data'!N:N,Calculations!$C$116+MOD(BJ91,Calculations!$C$118))+Control!$C$7*Calculations!$C$83*INDEX('Monthly Data'!O:O,Calculations!$C$116+MOD(BJ91,Calculations!$C$118))+Control!$C$7*Calculations!$C$84*INDEX('Monthly Data'!P:P,Calculations!$C$116+MOD(BJ91,Calculations!$C$118))+Control!$C$7*Calculations!$C$85*INDEX('Monthly Data'!Q:Q,Calculations!$C$116+MOD(BJ91,Calculations!$C$118))+(1-Control!$C$7*Calculations!$C$87)*INDEX('Monthly Data'!R:R,Calculations!$C$116+MOD(BJ91,Calculations!$C$118))</f>
        <v>2.3852824346838646E-2</v>
      </c>
      <c r="GA91" s="86">
        <f ca="1">Control!$C$7*Calculations!$C$82*INDEX('Monthly Data'!N:N,Calculations!$C$116+MOD(BK91,Calculations!$C$118))+Control!$C$7*Calculations!$C$83*INDEX('Monthly Data'!O:O,Calculations!$C$116+MOD(BK91,Calculations!$C$118))+Control!$C$7*Calculations!$C$84*INDEX('Monthly Data'!P:P,Calculations!$C$116+MOD(BK91,Calculations!$C$118))+Control!$C$7*Calculations!$C$85*INDEX('Monthly Data'!Q:Q,Calculations!$C$116+MOD(BK91,Calculations!$C$118))+(1-Control!$C$7*Calculations!$C$87)*INDEX('Monthly Data'!R:R,Calculations!$C$116+MOD(BK91,Calculations!$C$118))</f>
        <v>5.1279584938936244E-2</v>
      </c>
      <c r="GB91" s="86">
        <f ca="1">Control!$C$7*Calculations!$C$82*INDEX('Monthly Data'!N:N,Calculations!$C$116+MOD(BL91,Calculations!$C$118))+Control!$C$7*Calculations!$C$83*INDEX('Monthly Data'!O:O,Calculations!$C$116+MOD(BL91,Calculations!$C$118))+Control!$C$7*Calculations!$C$84*INDEX('Monthly Data'!P:P,Calculations!$C$116+MOD(BL91,Calculations!$C$118))+Control!$C$7*Calculations!$C$85*INDEX('Monthly Data'!Q:Q,Calculations!$C$116+MOD(BL91,Calculations!$C$118))+(1-Control!$C$7*Calculations!$C$87)*INDEX('Monthly Data'!R:R,Calculations!$C$116+MOD(BL91,Calculations!$C$118))</f>
        <v>4.2795950888382334E-3</v>
      </c>
      <c r="GC91" s="86">
        <f ca="1">Control!$C$7*Calculations!$C$82*INDEX('Monthly Data'!N:N,Calculations!$C$116+MOD(BM91,Calculations!$C$118))+Control!$C$7*Calculations!$C$83*INDEX('Monthly Data'!O:O,Calculations!$C$116+MOD(BM91,Calculations!$C$118))+Control!$C$7*Calculations!$C$84*INDEX('Monthly Data'!P:P,Calculations!$C$116+MOD(BM91,Calculations!$C$118))+Control!$C$7*Calculations!$C$85*INDEX('Monthly Data'!Q:Q,Calculations!$C$116+MOD(BM91,Calculations!$C$118))+(1-Control!$C$7*Calculations!$C$87)*INDEX('Monthly Data'!R:R,Calculations!$C$116+MOD(BM91,Calculations!$C$118))</f>
        <v>1.0353752315110615E-2</v>
      </c>
      <c r="GD91" s="86">
        <f ca="1">Control!$C$7*Calculations!$C$82*INDEX('Monthly Data'!N:N,Calculations!$C$116+MOD(BN91,Calculations!$C$118))+Control!$C$7*Calculations!$C$83*INDEX('Monthly Data'!O:O,Calculations!$C$116+MOD(BN91,Calculations!$C$118))+Control!$C$7*Calculations!$C$84*INDEX('Monthly Data'!P:P,Calculations!$C$116+MOD(BN91,Calculations!$C$118))+Control!$C$7*Calculations!$C$85*INDEX('Monthly Data'!Q:Q,Calculations!$C$116+MOD(BN91,Calculations!$C$118))+(1-Control!$C$7*Calculations!$C$87)*INDEX('Monthly Data'!R:R,Calculations!$C$116+MOD(BN91,Calculations!$C$118))</f>
        <v>1.3891304280773396E-2</v>
      </c>
      <c r="GE91" s="86">
        <f ca="1">Control!$C$7*Calculations!$C$82*INDEX('Monthly Data'!N:N,Calculations!$C$116+MOD(BO91,Calculations!$C$118))+Control!$C$7*Calculations!$C$83*INDEX('Monthly Data'!O:O,Calculations!$C$116+MOD(BO91,Calculations!$C$118))+Control!$C$7*Calculations!$C$84*INDEX('Monthly Data'!P:P,Calculations!$C$116+MOD(BO91,Calculations!$C$118))+Control!$C$7*Calculations!$C$85*INDEX('Monthly Data'!Q:Q,Calculations!$C$116+MOD(BO91,Calculations!$C$118))+(1-Control!$C$7*Calculations!$C$87)*INDEX('Monthly Data'!R:R,Calculations!$C$116+MOD(BO91,Calculations!$C$118))</f>
        <v>1.142101364887867E-2</v>
      </c>
      <c r="GF91" s="86">
        <f ca="1">Control!$C$7*Calculations!$C$82*INDEX('Monthly Data'!N:N,Calculations!$C$116+MOD(BP91,Calculations!$C$118))+Control!$C$7*Calculations!$C$83*INDEX('Monthly Data'!O:O,Calculations!$C$116+MOD(BP91,Calculations!$C$118))+Control!$C$7*Calculations!$C$84*INDEX('Monthly Data'!P:P,Calculations!$C$116+MOD(BP91,Calculations!$C$118))+Control!$C$7*Calculations!$C$85*INDEX('Monthly Data'!Q:Q,Calculations!$C$116+MOD(BP91,Calculations!$C$118))+(1-Control!$C$7*Calculations!$C$87)*INDEX('Monthly Data'!R:R,Calculations!$C$116+MOD(BP91,Calculations!$C$118))</f>
        <v>-9.5555592256394619E-3</v>
      </c>
      <c r="GG91" s="86">
        <f ca="1">Control!$C$7*Calculations!$C$82*INDEX('Monthly Data'!N:N,Calculations!$C$116+MOD(BQ91,Calculations!$C$118))+Control!$C$7*Calculations!$C$83*INDEX('Monthly Data'!O:O,Calculations!$C$116+MOD(BQ91,Calculations!$C$118))+Control!$C$7*Calculations!$C$84*INDEX('Monthly Data'!P:P,Calculations!$C$116+MOD(BQ91,Calculations!$C$118))+Control!$C$7*Calculations!$C$85*INDEX('Monthly Data'!Q:Q,Calculations!$C$116+MOD(BQ91,Calculations!$C$118))+(1-Control!$C$7*Calculations!$C$87)*INDEX('Monthly Data'!R:R,Calculations!$C$116+MOD(BQ91,Calculations!$C$118))</f>
        <v>2.5790695379256122E-2</v>
      </c>
      <c r="GH91" s="86">
        <f ca="1">Control!$C$7*Calculations!$C$82*INDEX('Monthly Data'!N:N,Calculations!$C$116+MOD(BR91,Calculations!$C$118))+Control!$C$7*Calculations!$C$83*INDEX('Monthly Data'!O:O,Calculations!$C$116+MOD(BR91,Calculations!$C$118))+Control!$C$7*Calculations!$C$84*INDEX('Monthly Data'!P:P,Calculations!$C$116+MOD(BR91,Calculations!$C$118))+Control!$C$7*Calculations!$C$85*INDEX('Monthly Data'!Q:Q,Calculations!$C$116+MOD(BR91,Calculations!$C$118))+(1-Control!$C$7*Calculations!$C$87)*INDEX('Monthly Data'!R:R,Calculations!$C$116+MOD(BR91,Calculations!$C$118))</f>
        <v>4.5735623984309991E-2</v>
      </c>
      <c r="GI91" s="86">
        <f ca="1">Control!$C$7*Calculations!$C$82*INDEX('Monthly Data'!N:N,Calculations!$C$116+MOD(BS91,Calculations!$C$118))+Control!$C$7*Calculations!$C$83*INDEX('Monthly Data'!O:O,Calculations!$C$116+MOD(BS91,Calculations!$C$118))+Control!$C$7*Calculations!$C$84*INDEX('Monthly Data'!P:P,Calculations!$C$116+MOD(BS91,Calculations!$C$118))+Control!$C$7*Calculations!$C$85*INDEX('Monthly Data'!Q:Q,Calculations!$C$116+MOD(BS91,Calculations!$C$118))+(1-Control!$C$7*Calculations!$C$87)*INDEX('Monthly Data'!R:R,Calculations!$C$116+MOD(BS91,Calculations!$C$118))</f>
        <v>1.9073822767906517E-2</v>
      </c>
      <c r="GJ91" s="86">
        <f ca="1">Control!$C$7*Calculations!$C$82*INDEX('Monthly Data'!N:N,Calculations!$C$116+MOD(BT91,Calculations!$C$118))+Control!$C$7*Calculations!$C$83*INDEX('Monthly Data'!O:O,Calculations!$C$116+MOD(BT91,Calculations!$C$118))+Control!$C$7*Calculations!$C$84*INDEX('Monthly Data'!P:P,Calculations!$C$116+MOD(BT91,Calculations!$C$118))+Control!$C$7*Calculations!$C$85*INDEX('Monthly Data'!Q:Q,Calculations!$C$116+MOD(BT91,Calculations!$C$118))+(1-Control!$C$7*Calculations!$C$87)*INDEX('Monthly Data'!R:R,Calculations!$C$116+MOD(BT91,Calculations!$C$118))</f>
        <v>3.4808428836917149E-3</v>
      </c>
      <c r="GK91" s="86">
        <f ca="1">Control!$C$7*Calculations!$C$82*INDEX('Monthly Data'!N:N,Calculations!$C$116+MOD(BU91,Calculations!$C$118))+Control!$C$7*Calculations!$C$83*INDEX('Monthly Data'!O:O,Calculations!$C$116+MOD(BU91,Calculations!$C$118))+Control!$C$7*Calculations!$C$84*INDEX('Monthly Data'!P:P,Calculations!$C$116+MOD(BU91,Calculations!$C$118))+Control!$C$7*Calculations!$C$85*INDEX('Monthly Data'!Q:Q,Calculations!$C$116+MOD(BU91,Calculations!$C$118))+(1-Control!$C$7*Calculations!$C$87)*INDEX('Monthly Data'!R:R,Calculations!$C$116+MOD(BU91,Calculations!$C$118))</f>
        <v>-2.5168357537820856E-4</v>
      </c>
      <c r="GL91" s="86">
        <f ca="1">Control!$C$7*Calculations!$C$82*INDEX('Monthly Data'!N:N,Calculations!$C$116+MOD(BV91,Calculations!$C$118))+Control!$C$7*Calculations!$C$83*INDEX('Monthly Data'!O:O,Calculations!$C$116+MOD(BV91,Calculations!$C$118))+Control!$C$7*Calculations!$C$84*INDEX('Monthly Data'!P:P,Calculations!$C$116+MOD(BV91,Calculations!$C$118))+Control!$C$7*Calculations!$C$85*INDEX('Monthly Data'!Q:Q,Calculations!$C$116+MOD(BV91,Calculations!$C$118))+(1-Control!$C$7*Calculations!$C$87)*INDEX('Monthly Data'!R:R,Calculations!$C$116+MOD(BV91,Calculations!$C$118))</f>
        <v>2.5325873776067674E-2</v>
      </c>
      <c r="GM91" s="86">
        <f ca="1">Control!$C$7*Calculations!$C$82*INDEX('Monthly Data'!N:N,Calculations!$C$116+MOD(BW91,Calculations!$C$118))+Control!$C$7*Calculations!$C$83*INDEX('Monthly Data'!O:O,Calculations!$C$116+MOD(BW91,Calculations!$C$118))+Control!$C$7*Calculations!$C$84*INDEX('Monthly Data'!P:P,Calculations!$C$116+MOD(BW91,Calculations!$C$118))+Control!$C$7*Calculations!$C$85*INDEX('Monthly Data'!Q:Q,Calculations!$C$116+MOD(BW91,Calculations!$C$118))+(1-Control!$C$7*Calculations!$C$87)*INDEX('Monthly Data'!R:R,Calculations!$C$116+MOD(BW91,Calculations!$C$118))</f>
        <v>1.0353752315110615E-2</v>
      </c>
      <c r="GN91" s="86">
        <f ca="1">Control!$C$7*Calculations!$C$82*INDEX('Monthly Data'!N:N,Calculations!$C$116+MOD(BX91,Calculations!$C$118))+Control!$C$7*Calculations!$C$83*INDEX('Monthly Data'!O:O,Calculations!$C$116+MOD(BX91,Calculations!$C$118))+Control!$C$7*Calculations!$C$84*INDEX('Monthly Data'!P:P,Calculations!$C$116+MOD(BX91,Calculations!$C$118))+Control!$C$7*Calculations!$C$85*INDEX('Monthly Data'!Q:Q,Calculations!$C$116+MOD(BX91,Calculations!$C$118))+(1-Control!$C$7*Calculations!$C$87)*INDEX('Monthly Data'!R:R,Calculations!$C$116+MOD(BX91,Calculations!$C$118))</f>
        <v>-3.53368065312233E-2</v>
      </c>
      <c r="GO91" s="86">
        <f ca="1">Control!$C$7*Calculations!$C$82*INDEX('Monthly Data'!N:N,Calculations!$C$116+MOD(BY91,Calculations!$C$118))+Control!$C$7*Calculations!$C$83*INDEX('Monthly Data'!O:O,Calculations!$C$116+MOD(BY91,Calculations!$C$118))+Control!$C$7*Calculations!$C$84*INDEX('Monthly Data'!P:P,Calculations!$C$116+MOD(BY91,Calculations!$C$118))+Control!$C$7*Calculations!$C$85*INDEX('Monthly Data'!Q:Q,Calculations!$C$116+MOD(BY91,Calculations!$C$118))+(1-Control!$C$7*Calculations!$C$87)*INDEX('Monthly Data'!R:R,Calculations!$C$116+MOD(BY91,Calculations!$C$118))</f>
        <v>5.1279584938936244E-2</v>
      </c>
      <c r="GP91" s="86">
        <f ca="1">Control!$C$7*Calculations!$C$82*INDEX('Monthly Data'!N:N,Calculations!$C$116+MOD(BZ91,Calculations!$C$118))+Control!$C$7*Calculations!$C$83*INDEX('Monthly Data'!O:O,Calculations!$C$116+MOD(BZ91,Calculations!$C$118))+Control!$C$7*Calculations!$C$84*INDEX('Monthly Data'!P:P,Calculations!$C$116+MOD(BZ91,Calculations!$C$118))+Control!$C$7*Calculations!$C$85*INDEX('Monthly Data'!Q:Q,Calculations!$C$116+MOD(BZ91,Calculations!$C$118))+(1-Control!$C$7*Calculations!$C$87)*INDEX('Monthly Data'!R:R,Calculations!$C$116+MOD(BZ91,Calculations!$C$118))</f>
        <v>1.1702576456120543E-2</v>
      </c>
      <c r="GQ91" s="86">
        <f ca="1">Control!$C$7*Calculations!$C$82*INDEX('Monthly Data'!N:N,Calculations!$C$116+MOD(CA91,Calculations!$C$118))+Control!$C$7*Calculations!$C$83*INDEX('Monthly Data'!O:O,Calculations!$C$116+MOD(CA91,Calculations!$C$118))+Control!$C$7*Calculations!$C$84*INDEX('Monthly Data'!P:P,Calculations!$C$116+MOD(CA91,Calculations!$C$118))+Control!$C$7*Calculations!$C$85*INDEX('Monthly Data'!Q:Q,Calculations!$C$116+MOD(CA91,Calculations!$C$118))+(1-Control!$C$7*Calculations!$C$87)*INDEX('Monthly Data'!R:R,Calculations!$C$116+MOD(CA91,Calculations!$C$118))</f>
        <v>4.4327772793586687E-3</v>
      </c>
      <c r="GR91" s="86">
        <f ca="1">Control!$C$7*Calculations!$C$82*INDEX('Monthly Data'!N:N,Calculations!$C$116+MOD(CB91,Calculations!$C$118))+Control!$C$7*Calculations!$C$83*INDEX('Monthly Data'!O:O,Calculations!$C$116+MOD(CB91,Calculations!$C$118))+Control!$C$7*Calculations!$C$84*INDEX('Monthly Data'!P:P,Calculations!$C$116+MOD(CB91,Calculations!$C$118))+Control!$C$7*Calculations!$C$85*INDEX('Monthly Data'!Q:Q,Calculations!$C$116+MOD(CB91,Calculations!$C$118))+(1-Control!$C$7*Calculations!$C$87)*INDEX('Monthly Data'!R:R,Calculations!$C$116+MOD(CB91,Calculations!$C$118))</f>
        <v>1.7361594973213587E-2</v>
      </c>
      <c r="GS91" s="86">
        <f ca="1">Control!$C$7*Calculations!$C$82*INDEX('Monthly Data'!N:N,Calculations!$C$116+MOD(CC91,Calculations!$C$118))+Control!$C$7*Calculations!$C$83*INDEX('Monthly Data'!O:O,Calculations!$C$116+MOD(CC91,Calculations!$C$118))+Control!$C$7*Calculations!$C$84*INDEX('Monthly Data'!P:P,Calculations!$C$116+MOD(CC91,Calculations!$C$118))+Control!$C$7*Calculations!$C$85*INDEX('Monthly Data'!Q:Q,Calculations!$C$116+MOD(CC91,Calculations!$C$118))+(1-Control!$C$7*Calculations!$C$87)*INDEX('Monthly Data'!R:R,Calculations!$C$116+MOD(CC91,Calculations!$C$118))</f>
        <v>2.377894462657602E-2</v>
      </c>
      <c r="GT91" s="86">
        <f ca="1">Control!$C$7*Calculations!$C$82*INDEX('Monthly Data'!N:N,Calculations!$C$116+MOD(CD91,Calculations!$C$118))+Control!$C$7*Calculations!$C$83*INDEX('Monthly Data'!O:O,Calculations!$C$116+MOD(CD91,Calculations!$C$118))+Control!$C$7*Calculations!$C$84*INDEX('Monthly Data'!P:P,Calculations!$C$116+MOD(CD91,Calculations!$C$118))+Control!$C$7*Calculations!$C$85*INDEX('Monthly Data'!Q:Q,Calculations!$C$116+MOD(CD91,Calculations!$C$118))+(1-Control!$C$7*Calculations!$C$87)*INDEX('Monthly Data'!R:R,Calculations!$C$116+MOD(CD91,Calculations!$C$118))</f>
        <v>1.1106855739851785E-2</v>
      </c>
      <c r="GU91" s="86">
        <f ca="1">Control!$C$7*Calculations!$C$82*INDEX('Monthly Data'!N:N,Calculations!$C$116+MOD(CE91,Calculations!$C$118))+Control!$C$7*Calculations!$C$83*INDEX('Monthly Data'!O:O,Calculations!$C$116+MOD(CE91,Calculations!$C$118))+Control!$C$7*Calculations!$C$84*INDEX('Monthly Data'!P:P,Calculations!$C$116+MOD(CE91,Calculations!$C$118))+Control!$C$7*Calculations!$C$85*INDEX('Monthly Data'!Q:Q,Calculations!$C$116+MOD(CE91,Calculations!$C$118))+(1-Control!$C$7*Calculations!$C$87)*INDEX('Monthly Data'!R:R,Calculations!$C$116+MOD(CE91,Calculations!$C$118))</f>
        <v>1.7599621212565995E-2</v>
      </c>
      <c r="GV91" s="86">
        <f ca="1">Control!$C$7*Calculations!$C$82*INDEX('Monthly Data'!N:N,Calculations!$C$116+MOD(CF91,Calculations!$C$118))+Control!$C$7*Calculations!$C$83*INDEX('Monthly Data'!O:O,Calculations!$C$116+MOD(CF91,Calculations!$C$118))+Control!$C$7*Calculations!$C$84*INDEX('Monthly Data'!P:P,Calculations!$C$116+MOD(CF91,Calculations!$C$118))+Control!$C$7*Calculations!$C$85*INDEX('Monthly Data'!Q:Q,Calculations!$C$116+MOD(CF91,Calculations!$C$118))+(1-Control!$C$7*Calculations!$C$87)*INDEX('Monthly Data'!R:R,Calculations!$C$116+MOD(CF91,Calculations!$C$118))</f>
        <v>8.3814116887657771E-3</v>
      </c>
      <c r="GW91" s="86">
        <f ca="1">Control!$C$7*Calculations!$C$82*INDEX('Monthly Data'!N:N,Calculations!$C$116+MOD(CG91,Calculations!$C$118))+Control!$C$7*Calculations!$C$83*INDEX('Monthly Data'!O:O,Calculations!$C$116+MOD(CG91,Calculations!$C$118))+Control!$C$7*Calculations!$C$84*INDEX('Monthly Data'!P:P,Calculations!$C$116+MOD(CG91,Calculations!$C$118))+Control!$C$7*Calculations!$C$85*INDEX('Monthly Data'!Q:Q,Calculations!$C$116+MOD(CG91,Calculations!$C$118))+(1-Control!$C$7*Calculations!$C$87)*INDEX('Monthly Data'!R:R,Calculations!$C$116+MOD(CG91,Calculations!$C$118))</f>
        <v>3.5231336013669103E-2</v>
      </c>
      <c r="GX91" s="86">
        <f ca="1">Control!$C$7*Calculations!$C$82*INDEX('Monthly Data'!N:N,Calculations!$C$116+MOD(CH91,Calculations!$C$118))+Control!$C$7*Calculations!$C$83*INDEX('Monthly Data'!O:O,Calculations!$C$116+MOD(CH91,Calculations!$C$118))+Control!$C$7*Calculations!$C$84*INDEX('Monthly Data'!P:P,Calculations!$C$116+MOD(CH91,Calculations!$C$118))+Control!$C$7*Calculations!$C$85*INDEX('Monthly Data'!Q:Q,Calculations!$C$116+MOD(CH91,Calculations!$C$118))+(1-Control!$C$7*Calculations!$C$87)*INDEX('Monthly Data'!R:R,Calculations!$C$116+MOD(CH91,Calculations!$C$118))</f>
        <v>-6.1115617667135171E-2</v>
      </c>
      <c r="GY91" s="86">
        <f ca="1">Control!$C$7*Calculations!$C$82*INDEX('Monthly Data'!N:N,Calculations!$C$116+MOD(CI91,Calculations!$C$118))+Control!$C$7*Calculations!$C$83*INDEX('Monthly Data'!O:O,Calculations!$C$116+MOD(CI91,Calculations!$C$118))+Control!$C$7*Calculations!$C$84*INDEX('Monthly Data'!P:P,Calculations!$C$116+MOD(CI91,Calculations!$C$118))+Control!$C$7*Calculations!$C$85*INDEX('Monthly Data'!Q:Q,Calculations!$C$116+MOD(CI91,Calculations!$C$118))+(1-Control!$C$7*Calculations!$C$87)*INDEX('Monthly Data'!R:R,Calculations!$C$116+MOD(CI91,Calculations!$C$118))</f>
        <v>5.1279584938936244E-2</v>
      </c>
      <c r="GZ91" s="86">
        <f ca="1">Control!$C$7*Calculations!$C$82*INDEX('Monthly Data'!N:N,Calculations!$C$116+MOD(CJ91,Calculations!$C$118))+Control!$C$7*Calculations!$C$83*INDEX('Monthly Data'!O:O,Calculations!$C$116+MOD(CJ91,Calculations!$C$118))+Control!$C$7*Calculations!$C$84*INDEX('Monthly Data'!P:P,Calculations!$C$116+MOD(CJ91,Calculations!$C$118))+Control!$C$7*Calculations!$C$85*INDEX('Monthly Data'!Q:Q,Calculations!$C$116+MOD(CJ91,Calculations!$C$118))+(1-Control!$C$7*Calculations!$C$87)*INDEX('Monthly Data'!R:R,Calculations!$C$116+MOD(CJ91,Calculations!$C$118))</f>
        <v>7.857567536297622E-3</v>
      </c>
      <c r="HA91" s="86">
        <f ca="1">Control!$C$7*Calculations!$C$82*INDEX('Monthly Data'!N:N,Calculations!$C$116+MOD(CK91,Calculations!$C$118))+Control!$C$7*Calculations!$C$83*INDEX('Monthly Data'!O:O,Calculations!$C$116+MOD(CK91,Calculations!$C$118))+Control!$C$7*Calculations!$C$84*INDEX('Monthly Data'!P:P,Calculations!$C$116+MOD(CK91,Calculations!$C$118))+Control!$C$7*Calculations!$C$85*INDEX('Monthly Data'!Q:Q,Calculations!$C$116+MOD(CK91,Calculations!$C$118))+(1-Control!$C$7*Calculations!$C$87)*INDEX('Monthly Data'!R:R,Calculations!$C$116+MOD(CK91,Calculations!$C$118))</f>
        <v>3.7118215575026904E-2</v>
      </c>
      <c r="HB91" s="86">
        <f ca="1">Control!$C$7*Calculations!$C$82*INDEX('Monthly Data'!N:N,Calculations!$C$116+MOD(CL91,Calculations!$C$118))+Control!$C$7*Calculations!$C$83*INDEX('Monthly Data'!O:O,Calculations!$C$116+MOD(CL91,Calculations!$C$118))+Control!$C$7*Calculations!$C$84*INDEX('Monthly Data'!P:P,Calculations!$C$116+MOD(CL91,Calculations!$C$118))+Control!$C$7*Calculations!$C$85*INDEX('Monthly Data'!Q:Q,Calculations!$C$116+MOD(CL91,Calculations!$C$118))+(1-Control!$C$7*Calculations!$C$87)*INDEX('Monthly Data'!R:R,Calculations!$C$116+MOD(CL91,Calculations!$C$118))</f>
        <v>3.127051071655923E-3</v>
      </c>
      <c r="HC91" s="86">
        <f ca="1">Control!$C$7*Calculations!$C$82*INDEX('Monthly Data'!N:N,Calculations!$C$116+MOD(CM91,Calculations!$C$118))+Control!$C$7*Calculations!$C$83*INDEX('Monthly Data'!O:O,Calculations!$C$116+MOD(CM91,Calculations!$C$118))+Control!$C$7*Calculations!$C$84*INDEX('Monthly Data'!P:P,Calculations!$C$116+MOD(CM91,Calculations!$C$118))+Control!$C$7*Calculations!$C$85*INDEX('Monthly Data'!Q:Q,Calculations!$C$116+MOD(CM91,Calculations!$C$118))+(1-Control!$C$7*Calculations!$C$87)*INDEX('Monthly Data'!R:R,Calculations!$C$116+MOD(CM91,Calculations!$C$118))</f>
        <v>1.8665061640915637E-2</v>
      </c>
      <c r="HD91" s="86">
        <f ca="1">Control!$C$7*Calculations!$C$82*INDEX('Monthly Data'!N:N,Calculations!$C$116+MOD(CN91,Calculations!$C$118))+Control!$C$7*Calculations!$C$83*INDEX('Monthly Data'!O:O,Calculations!$C$116+MOD(CN91,Calculations!$C$118))+Control!$C$7*Calculations!$C$84*INDEX('Monthly Data'!P:P,Calculations!$C$116+MOD(CN91,Calculations!$C$118))+Control!$C$7*Calculations!$C$85*INDEX('Monthly Data'!Q:Q,Calculations!$C$116+MOD(CN91,Calculations!$C$118))+(1-Control!$C$7*Calculations!$C$87)*INDEX('Monthly Data'!R:R,Calculations!$C$116+MOD(CN91,Calculations!$C$118))</f>
        <v>-2.5168357537820856E-4</v>
      </c>
      <c r="HE91" s="86">
        <f ca="1">Control!$C$7*Calculations!$C$82*INDEX('Monthly Data'!N:N,Calculations!$C$116+MOD(CO91,Calculations!$C$118))+Control!$C$7*Calculations!$C$83*INDEX('Monthly Data'!O:O,Calculations!$C$116+MOD(CO91,Calculations!$C$118))+Control!$C$7*Calculations!$C$84*INDEX('Monthly Data'!P:P,Calculations!$C$116+MOD(CO91,Calculations!$C$118))+Control!$C$7*Calculations!$C$85*INDEX('Monthly Data'!Q:Q,Calculations!$C$116+MOD(CO91,Calculations!$C$118))+(1-Control!$C$7*Calculations!$C$87)*INDEX('Monthly Data'!R:R,Calculations!$C$116+MOD(CO91,Calculations!$C$118))</f>
        <v>3.127051071655923E-3</v>
      </c>
      <c r="HF91" s="86">
        <f ca="1">Control!$C$7*Calculations!$C$82*INDEX('Monthly Data'!N:N,Calculations!$C$116+MOD(CP91,Calculations!$C$118))+Control!$C$7*Calculations!$C$83*INDEX('Monthly Data'!O:O,Calculations!$C$116+MOD(CP91,Calculations!$C$118))+Control!$C$7*Calculations!$C$84*INDEX('Monthly Data'!P:P,Calculations!$C$116+MOD(CP91,Calculations!$C$118))+Control!$C$7*Calculations!$C$85*INDEX('Monthly Data'!Q:Q,Calculations!$C$116+MOD(CP91,Calculations!$C$118))+(1-Control!$C$7*Calculations!$C$87)*INDEX('Monthly Data'!R:R,Calculations!$C$116+MOD(CP91,Calculations!$C$118))</f>
        <v>-1.5984879994281095E-2</v>
      </c>
      <c r="HG91" s="86">
        <f ca="1">Control!$C$7*Calculations!$C$82*INDEX('Monthly Data'!N:N,Calculations!$C$116+MOD(CQ91,Calculations!$C$118))+Control!$C$7*Calculations!$C$83*INDEX('Monthly Data'!O:O,Calculations!$C$116+MOD(CQ91,Calculations!$C$118))+Control!$C$7*Calculations!$C$84*INDEX('Monthly Data'!P:P,Calculations!$C$116+MOD(CQ91,Calculations!$C$118))+Control!$C$7*Calculations!$C$85*INDEX('Monthly Data'!Q:Q,Calculations!$C$116+MOD(CQ91,Calculations!$C$118))+(1-Control!$C$7*Calculations!$C$87)*INDEX('Monthly Data'!R:R,Calculations!$C$116+MOD(CQ91,Calculations!$C$118))</f>
        <v>4.5735623984309991E-2</v>
      </c>
      <c r="HH91" s="86">
        <f ca="1">Control!$C$7*Calculations!$C$82*INDEX('Monthly Data'!N:N,Calculations!$C$116+MOD(CR91,Calculations!$C$118))+Control!$C$7*Calculations!$C$83*INDEX('Monthly Data'!O:O,Calculations!$C$116+MOD(CR91,Calculations!$C$118))+Control!$C$7*Calculations!$C$84*INDEX('Monthly Data'!P:P,Calculations!$C$116+MOD(CR91,Calculations!$C$118))+Control!$C$7*Calculations!$C$85*INDEX('Monthly Data'!Q:Q,Calculations!$C$116+MOD(CR91,Calculations!$C$118))+(1-Control!$C$7*Calculations!$C$87)*INDEX('Monthly Data'!R:R,Calculations!$C$116+MOD(CR91,Calculations!$C$118))</f>
        <v>1.5216630695380906E-2</v>
      </c>
      <c r="HI91" s="86">
        <f ca="1">Control!$C$7*Calculations!$C$82*INDEX('Monthly Data'!N:N,Calculations!$C$116+MOD(CS91,Calculations!$C$118))+Control!$C$7*Calculations!$C$83*INDEX('Monthly Data'!O:O,Calculations!$C$116+MOD(CS91,Calculations!$C$118))+Control!$C$7*Calculations!$C$84*INDEX('Monthly Data'!P:P,Calculations!$C$116+MOD(CS91,Calculations!$C$118))+Control!$C$7*Calculations!$C$85*INDEX('Monthly Data'!Q:Q,Calculations!$C$116+MOD(CS91,Calculations!$C$118))+(1-Control!$C$7*Calculations!$C$87)*INDEX('Monthly Data'!R:R,Calculations!$C$116+MOD(CS91,Calculations!$C$118))</f>
        <v>1.1702576456120543E-2</v>
      </c>
      <c r="HJ91" s="86">
        <f ca="1">Control!$C$7*Calculations!$C$82*INDEX('Monthly Data'!N:N,Calculations!$C$116+MOD(CT91,Calculations!$C$118))+Control!$C$7*Calculations!$C$83*INDEX('Monthly Data'!O:O,Calculations!$C$116+MOD(CT91,Calculations!$C$118))+Control!$C$7*Calculations!$C$84*INDEX('Monthly Data'!P:P,Calculations!$C$116+MOD(CT91,Calculations!$C$118))+Control!$C$7*Calculations!$C$85*INDEX('Monthly Data'!Q:Q,Calculations!$C$116+MOD(CT91,Calculations!$C$118))+(1-Control!$C$7*Calculations!$C$87)*INDEX('Monthly Data'!R:R,Calculations!$C$116+MOD(CT91,Calculations!$C$118))</f>
        <v>1.5108777406081684E-3</v>
      </c>
      <c r="HK91" s="86">
        <f ca="1">Control!$C$7*Calculations!$C$82*INDEX('Monthly Data'!N:N,Calculations!$C$116+MOD(CU91,Calculations!$C$118))+Control!$C$7*Calculations!$C$83*INDEX('Monthly Data'!O:O,Calculations!$C$116+MOD(CU91,Calculations!$C$118))+Control!$C$7*Calculations!$C$84*INDEX('Monthly Data'!P:P,Calculations!$C$116+MOD(CU91,Calculations!$C$118))+Control!$C$7*Calculations!$C$85*INDEX('Monthly Data'!Q:Q,Calculations!$C$116+MOD(CU91,Calculations!$C$118))+(1-Control!$C$7*Calculations!$C$87)*INDEX('Monthly Data'!R:R,Calculations!$C$116+MOD(CU91,Calculations!$C$118))</f>
        <v>-1.6546126717384396E-2</v>
      </c>
      <c r="HL91" s="86">
        <f ca="1">Control!$C$7*Calculations!$C$82*INDEX('Monthly Data'!N:N,Calculations!$C$116+MOD(CV91,Calculations!$C$118))+Control!$C$7*Calculations!$C$83*INDEX('Monthly Data'!O:O,Calculations!$C$116+MOD(CV91,Calculations!$C$118))+Control!$C$7*Calculations!$C$84*INDEX('Monthly Data'!P:P,Calculations!$C$116+MOD(CV91,Calculations!$C$118))+Control!$C$7*Calculations!$C$85*INDEX('Monthly Data'!Q:Q,Calculations!$C$116+MOD(CV91,Calculations!$C$118))+(1-Control!$C$7*Calculations!$C$87)*INDEX('Monthly Data'!R:R,Calculations!$C$116+MOD(CV91,Calculations!$C$118))</f>
        <v>6.2631896128884862E-3</v>
      </c>
      <c r="HM91" s="86">
        <f ca="1">Control!$C$7*Calculations!$C$82*INDEX('Monthly Data'!N:N,Calculations!$C$116+MOD(CW91,Calculations!$C$118))+Control!$C$7*Calculations!$C$83*INDEX('Monthly Data'!O:O,Calculations!$C$116+MOD(CW91,Calculations!$C$118))+Control!$C$7*Calculations!$C$84*INDEX('Monthly Data'!P:P,Calculations!$C$116+MOD(CW91,Calculations!$C$118))+Control!$C$7*Calculations!$C$85*INDEX('Monthly Data'!Q:Q,Calculations!$C$116+MOD(CW91,Calculations!$C$118))+(1-Control!$C$7*Calculations!$C$87)*INDEX('Monthly Data'!R:R,Calculations!$C$116+MOD(CW91,Calculations!$C$118))</f>
        <v>2.377894462657602E-2</v>
      </c>
      <c r="HN91" s="86">
        <f ca="1">Control!$C$7*Calculations!$C$82*INDEX('Monthly Data'!N:N,Calculations!$C$116+MOD(CX91,Calculations!$C$118))+Control!$C$7*Calculations!$C$83*INDEX('Monthly Data'!O:O,Calculations!$C$116+MOD(CX91,Calculations!$C$118))+Control!$C$7*Calculations!$C$84*INDEX('Monthly Data'!P:P,Calculations!$C$116+MOD(CX91,Calculations!$C$118))+Control!$C$7*Calculations!$C$85*INDEX('Monthly Data'!Q:Q,Calculations!$C$116+MOD(CX91,Calculations!$C$118))+(1-Control!$C$7*Calculations!$C$87)*INDEX('Monthly Data'!R:R,Calculations!$C$116+MOD(CX91,Calculations!$C$118))</f>
        <v>4.2795950888382334E-3</v>
      </c>
      <c r="HO91" s="86">
        <f ca="1">Control!$C$7*Calculations!$C$82*INDEX('Monthly Data'!N:N,Calculations!$C$116+MOD(CY91,Calculations!$C$118))+Control!$C$7*Calculations!$C$83*INDEX('Monthly Data'!O:O,Calculations!$C$116+MOD(CY91,Calculations!$C$118))+Control!$C$7*Calculations!$C$84*INDEX('Monthly Data'!P:P,Calculations!$C$116+MOD(CY91,Calculations!$C$118))+Control!$C$7*Calculations!$C$85*INDEX('Monthly Data'!Q:Q,Calculations!$C$116+MOD(CY91,Calculations!$C$118))+(1-Control!$C$7*Calculations!$C$87)*INDEX('Monthly Data'!R:R,Calculations!$C$116+MOD(CY91,Calculations!$C$118))</f>
        <v>2.9708469559001142E-2</v>
      </c>
      <c r="HP91" s="86">
        <f ca="1">Control!$C$7*Calculations!$C$82*INDEX('Monthly Data'!N:N,Calculations!$C$116+MOD(CZ91,Calculations!$C$118))+Control!$C$7*Calculations!$C$83*INDEX('Monthly Data'!O:O,Calculations!$C$116+MOD(CZ91,Calculations!$C$118))+Control!$C$7*Calculations!$C$84*INDEX('Monthly Data'!P:P,Calculations!$C$116+MOD(CZ91,Calculations!$C$118))+Control!$C$7*Calculations!$C$85*INDEX('Monthly Data'!Q:Q,Calculations!$C$116+MOD(CZ91,Calculations!$C$118))+(1-Control!$C$7*Calculations!$C$87)*INDEX('Monthly Data'!R:R,Calculations!$C$116+MOD(CZ91,Calculations!$C$118))</f>
        <v>6.3250222980707482E-3</v>
      </c>
      <c r="HQ91" s="86">
        <f ca="1">Control!$C$7*Calculations!$C$82*INDEX('Monthly Data'!N:N,Calculations!$C$116+MOD(DA91,Calculations!$C$118))+Control!$C$7*Calculations!$C$83*INDEX('Monthly Data'!O:O,Calculations!$C$116+MOD(DA91,Calculations!$C$118))+Control!$C$7*Calculations!$C$84*INDEX('Monthly Data'!P:P,Calculations!$C$116+MOD(DA91,Calculations!$C$118))+Control!$C$7*Calculations!$C$85*INDEX('Monthly Data'!Q:Q,Calculations!$C$116+MOD(DA91,Calculations!$C$118))+(1-Control!$C$7*Calculations!$C$87)*INDEX('Monthly Data'!R:R,Calculations!$C$116+MOD(DA91,Calculations!$C$118))</f>
        <v>1.0921298083007208E-2</v>
      </c>
      <c r="HR91" s="86">
        <f ca="1">Control!$C$7*Calculations!$C$82*INDEX('Monthly Data'!N:N,Calculations!$C$116+MOD(DB91,Calculations!$C$118))+Control!$C$7*Calculations!$C$83*INDEX('Monthly Data'!O:O,Calculations!$C$116+MOD(DB91,Calculations!$C$118))+Control!$C$7*Calculations!$C$84*INDEX('Monthly Data'!P:P,Calculations!$C$116+MOD(DB91,Calculations!$C$118))+Control!$C$7*Calculations!$C$85*INDEX('Monthly Data'!Q:Q,Calculations!$C$116+MOD(DB91,Calculations!$C$118))+(1-Control!$C$7*Calculations!$C$87)*INDEX('Monthly Data'!R:R,Calculations!$C$116+MOD(DB91,Calculations!$C$118))</f>
        <v>-9.8327855560634558E-3</v>
      </c>
      <c r="HS91" s="86">
        <f ca="1">Control!$C$7*Calculations!$C$82*INDEX('Monthly Data'!N:N,Calculations!$C$116+MOD(DC91,Calculations!$C$118))+Control!$C$7*Calculations!$C$83*INDEX('Monthly Data'!O:O,Calculations!$C$116+MOD(DC91,Calculations!$C$118))+Control!$C$7*Calculations!$C$84*INDEX('Monthly Data'!P:P,Calculations!$C$116+MOD(DC91,Calculations!$C$118))+Control!$C$7*Calculations!$C$85*INDEX('Monthly Data'!Q:Q,Calculations!$C$116+MOD(DC91,Calculations!$C$118))+(1-Control!$C$7*Calculations!$C$87)*INDEX('Monthly Data'!R:R,Calculations!$C$116+MOD(DC91,Calculations!$C$118))</f>
        <v>6.3250222980707482E-3</v>
      </c>
      <c r="HT91" s="86">
        <f ca="1">Control!$C$7*Calculations!$C$82*INDEX('Monthly Data'!N:N,Calculations!$C$116+MOD(DD91,Calculations!$C$118))+Control!$C$7*Calculations!$C$83*INDEX('Monthly Data'!O:O,Calculations!$C$116+MOD(DD91,Calculations!$C$118))+Control!$C$7*Calculations!$C$84*INDEX('Monthly Data'!P:P,Calculations!$C$116+MOD(DD91,Calculations!$C$118))+Control!$C$7*Calculations!$C$85*INDEX('Monthly Data'!Q:Q,Calculations!$C$116+MOD(DD91,Calculations!$C$118))+(1-Control!$C$7*Calculations!$C$87)*INDEX('Monthly Data'!R:R,Calculations!$C$116+MOD(DD91,Calculations!$C$118))</f>
        <v>-6.1115617667135171E-2</v>
      </c>
      <c r="HU91" s="86">
        <f ca="1">Control!$C$7*Calculations!$C$82*INDEX('Monthly Data'!N:N,Calculations!$C$116+MOD(DE91,Calculations!$C$118))+Control!$C$7*Calculations!$C$83*INDEX('Monthly Data'!O:O,Calculations!$C$116+MOD(DE91,Calculations!$C$118))+Control!$C$7*Calculations!$C$84*INDEX('Monthly Data'!P:P,Calculations!$C$116+MOD(DE91,Calculations!$C$118))+Control!$C$7*Calculations!$C$85*INDEX('Monthly Data'!Q:Q,Calculations!$C$116+MOD(DE91,Calculations!$C$118))+(1-Control!$C$7*Calculations!$C$87)*INDEX('Monthly Data'!R:R,Calculations!$C$116+MOD(DE91,Calculations!$C$118))</f>
        <v>5.1972609868760735E-3</v>
      </c>
      <c r="HV91" s="86">
        <f ca="1">Control!$C$7*Calculations!$C$82*INDEX('Monthly Data'!N:N,Calculations!$C$116+MOD(DF91,Calculations!$C$118))+Control!$C$7*Calculations!$C$83*INDEX('Monthly Data'!O:O,Calculations!$C$116+MOD(DF91,Calculations!$C$118))+Control!$C$7*Calculations!$C$84*INDEX('Monthly Data'!P:P,Calculations!$C$116+MOD(DF91,Calculations!$C$118))+Control!$C$7*Calculations!$C$85*INDEX('Monthly Data'!Q:Q,Calculations!$C$116+MOD(DF91,Calculations!$C$118))+(1-Control!$C$7*Calculations!$C$87)*INDEX('Monthly Data'!R:R,Calculations!$C$116+MOD(DF91,Calculations!$C$118))</f>
        <v>1.0627294914941248E-2</v>
      </c>
      <c r="HW91" s="86">
        <f ca="1">Control!$C$7*Calculations!$C$82*INDEX('Monthly Data'!N:N,Calculations!$C$116+MOD(DG91,Calculations!$C$118))+Control!$C$7*Calculations!$C$83*INDEX('Monthly Data'!O:O,Calculations!$C$116+MOD(DG91,Calculations!$C$118))+Control!$C$7*Calculations!$C$84*INDEX('Monthly Data'!P:P,Calculations!$C$116+MOD(DG91,Calculations!$C$118))+Control!$C$7*Calculations!$C$85*INDEX('Monthly Data'!Q:Q,Calculations!$C$116+MOD(DG91,Calculations!$C$118))+(1-Control!$C$7*Calculations!$C$87)*INDEX('Monthly Data'!R:R,Calculations!$C$116+MOD(DG91,Calculations!$C$118))</f>
        <v>-2.0269389991732112E-2</v>
      </c>
      <c r="HX91" s="86">
        <f ca="1">Control!$C$7*Calculations!$C$82*INDEX('Monthly Data'!N:N,Calculations!$C$116+MOD(DH91,Calculations!$C$118))+Control!$C$7*Calculations!$C$83*INDEX('Monthly Data'!O:O,Calculations!$C$116+MOD(DH91,Calculations!$C$118))+Control!$C$7*Calculations!$C$84*INDEX('Monthly Data'!P:P,Calculations!$C$116+MOD(DH91,Calculations!$C$118))+Control!$C$7*Calculations!$C$85*INDEX('Monthly Data'!Q:Q,Calculations!$C$116+MOD(DH91,Calculations!$C$118))+(1-Control!$C$7*Calculations!$C$87)*INDEX('Monthly Data'!R:R,Calculations!$C$116+MOD(DH91,Calculations!$C$118))</f>
        <v>-2.0259958308006688E-2</v>
      </c>
      <c r="HY91" s="86">
        <f ca="1">Control!$C$7*Calculations!$C$82*INDEX('Monthly Data'!N:N,Calculations!$C$116+MOD(DI91,Calculations!$C$118))+Control!$C$7*Calculations!$C$83*INDEX('Monthly Data'!O:O,Calculations!$C$116+MOD(DI91,Calculations!$C$118))+Control!$C$7*Calculations!$C$84*INDEX('Monthly Data'!P:P,Calculations!$C$116+MOD(DI91,Calculations!$C$118))+Control!$C$7*Calculations!$C$85*INDEX('Monthly Data'!Q:Q,Calculations!$C$116+MOD(DI91,Calculations!$C$118))+(1-Control!$C$7*Calculations!$C$87)*INDEX('Monthly Data'!R:R,Calculations!$C$116+MOD(DI91,Calculations!$C$118))</f>
        <v>1.0921298083007208E-2</v>
      </c>
      <c r="HZ91" s="86">
        <f ca="1">Control!$C$7*Calculations!$C$82*INDEX('Monthly Data'!N:N,Calculations!$C$116+MOD(DJ91,Calculations!$C$118))+Control!$C$7*Calculations!$C$83*INDEX('Monthly Data'!O:O,Calculations!$C$116+MOD(DJ91,Calculations!$C$118))+Control!$C$7*Calculations!$C$84*INDEX('Monthly Data'!P:P,Calculations!$C$116+MOD(DJ91,Calculations!$C$118))+Control!$C$7*Calculations!$C$85*INDEX('Monthly Data'!Q:Q,Calculations!$C$116+MOD(DJ91,Calculations!$C$118))+(1-Control!$C$7*Calculations!$C$87)*INDEX('Monthly Data'!R:R,Calculations!$C$116+MOD(DJ91,Calculations!$C$118))</f>
        <v>-2.0269389991732112E-2</v>
      </c>
      <c r="IA91" s="86">
        <f ca="1">Control!$C$7*Calculations!$C$82*INDEX('Monthly Data'!N:N,Calculations!$C$116+MOD(DK91,Calculations!$C$118))+Control!$C$7*Calculations!$C$83*INDEX('Monthly Data'!O:O,Calculations!$C$116+MOD(DK91,Calculations!$C$118))+Control!$C$7*Calculations!$C$84*INDEX('Monthly Data'!P:P,Calculations!$C$116+MOD(DK91,Calculations!$C$118))+Control!$C$7*Calculations!$C$85*INDEX('Monthly Data'!Q:Q,Calculations!$C$116+MOD(DK91,Calculations!$C$118))+(1-Control!$C$7*Calculations!$C$87)*INDEX('Monthly Data'!R:R,Calculations!$C$116+MOD(DK91,Calculations!$C$118))</f>
        <v>1.5216630695380906E-2</v>
      </c>
      <c r="IB91" s="86">
        <f ca="1">Control!$C$7*Calculations!$C$82*INDEX('Monthly Data'!N:N,Calculations!$C$116+MOD(DL91,Calculations!$C$118))+Control!$C$7*Calculations!$C$83*INDEX('Monthly Data'!O:O,Calculations!$C$116+MOD(DL91,Calculations!$C$118))+Control!$C$7*Calculations!$C$84*INDEX('Monthly Data'!P:P,Calculations!$C$116+MOD(DL91,Calculations!$C$118))+Control!$C$7*Calculations!$C$85*INDEX('Monthly Data'!Q:Q,Calculations!$C$116+MOD(DL91,Calculations!$C$118))+(1-Control!$C$7*Calculations!$C$87)*INDEX('Monthly Data'!R:R,Calculations!$C$116+MOD(DL91,Calculations!$C$118))</f>
        <v>-1.1360801645249321E-2</v>
      </c>
      <c r="IC91" s="86">
        <f ca="1">Control!$C$7*Calculations!$C$82*INDEX('Monthly Data'!N:N,Calculations!$C$116+MOD(DM91,Calculations!$C$118))+Control!$C$7*Calculations!$C$83*INDEX('Monthly Data'!O:O,Calculations!$C$116+MOD(DM91,Calculations!$C$118))+Control!$C$7*Calculations!$C$84*INDEX('Monthly Data'!P:P,Calculations!$C$116+MOD(DM91,Calculations!$C$118))+Control!$C$7*Calculations!$C$85*INDEX('Monthly Data'!Q:Q,Calculations!$C$116+MOD(DM91,Calculations!$C$118))+(1-Control!$C$7*Calculations!$C$87)*INDEX('Monthly Data'!R:R,Calculations!$C$116+MOD(DM91,Calculations!$C$118))</f>
        <v>-6.1115617667135171E-2</v>
      </c>
      <c r="ID91" s="86">
        <f ca="1">Control!$C$7*Calculations!$C$82*INDEX('Monthly Data'!N:N,Calculations!$C$116+MOD(DN91,Calculations!$C$118))+Control!$C$7*Calculations!$C$83*INDEX('Monthly Data'!O:O,Calculations!$C$116+MOD(DN91,Calculations!$C$118))+Control!$C$7*Calculations!$C$84*INDEX('Monthly Data'!P:P,Calculations!$C$116+MOD(DN91,Calculations!$C$118))+Control!$C$7*Calculations!$C$85*INDEX('Monthly Data'!Q:Q,Calculations!$C$116+MOD(DN91,Calculations!$C$118))+(1-Control!$C$7*Calculations!$C$87)*INDEX('Monthly Data'!R:R,Calculations!$C$116+MOD(DN91,Calculations!$C$118))</f>
        <v>1.7073665854433945E-2</v>
      </c>
      <c r="IE91" s="86">
        <f ca="1">Control!$C$7*Calculations!$C$82*INDEX('Monthly Data'!N:N,Calculations!$C$116+MOD(DO91,Calculations!$C$118))+Control!$C$7*Calculations!$C$83*INDEX('Monthly Data'!O:O,Calculations!$C$116+MOD(DO91,Calculations!$C$118))+Control!$C$7*Calculations!$C$84*INDEX('Monthly Data'!P:P,Calculations!$C$116+MOD(DO91,Calculations!$C$118))+Control!$C$7*Calculations!$C$85*INDEX('Monthly Data'!Q:Q,Calculations!$C$116+MOD(DO91,Calculations!$C$118))+(1-Control!$C$7*Calculations!$C$87)*INDEX('Monthly Data'!R:R,Calculations!$C$116+MOD(DO91,Calculations!$C$118))</f>
        <v>-3.8875517825435772E-3</v>
      </c>
      <c r="IF91" s="86">
        <f ca="1">Control!$C$7*Calculations!$C$82*INDEX('Monthly Data'!N:N,Calculations!$C$116+MOD(DP91,Calculations!$C$118))+Control!$C$7*Calculations!$C$83*INDEX('Monthly Data'!O:O,Calculations!$C$116+MOD(DP91,Calculations!$C$118))+Control!$C$7*Calculations!$C$84*INDEX('Monthly Data'!P:P,Calculations!$C$116+MOD(DP91,Calculations!$C$118))+Control!$C$7*Calculations!$C$85*INDEX('Monthly Data'!Q:Q,Calculations!$C$116+MOD(DP91,Calculations!$C$118))+(1-Control!$C$7*Calculations!$C$87)*INDEX('Monthly Data'!R:R,Calculations!$C$116+MOD(DP91,Calculations!$C$118))</f>
        <v>1.1786765492207996E-2</v>
      </c>
      <c r="IG91" s="88">
        <f ca="1">Control!$C$8*(1+DQ91)*(1+DR91)*(1+DS91)*(1+DT91)*(1+DU91)*(1+DV91)*(1+DW91)*(1+DX91)*(1+DY91)*(1+DZ91)*(1+EA91)*(1+EB91)*(1+EC91)*(1+ED91)*(1+EE91)*(1+EF91)*(1+EG91)*(1+EH91)*(1+EI91)*(1+EJ91)*(1+EK91)*(1+EL91)*(1+EM91)*(1+EN91)*(1+EO91)*(1+EP91)*(1+EQ91)*(1+ER91)*(1+ES91)*(1+ET91)*(1+EU91)*(1+EV91)*(1+EW91)*(1+EX91)*(1+EY91)*(1+EZ91)*(1+FA91)*(1+FB91)*(1+FC91)*(1+FD91)*(1+FE91)*(1+FF91)*(1+FG91)*(1+FH91)*(1+FI91)*(1+FJ91)*(1+FK91)*(1+FL91)*(1+FM91)*(1+FN91)*(1+FO91)*(1+FP91)*(1+FQ91)*(1+FR91)*(1+FS91)*(1+FT91)*(1+FU91)*(1+FV91)*(1+FW91)*(1+FX91)*(1+FY91)*(1+FZ91)*(1+GA91)*(1+GB91)*(1+GC91)*(1+GD91)*(1+GE91)*(1+GF91)*(1+GG91)*(1+GH91)*(1+GI91)*(1+GJ91)*(1+GK91)*(1+GL91)*(1+GM91)*(1+GN91)*(1+GO91)*(1+GP91)*(1+GQ91)*(1+GR91)*(1+GS91)*(1+GT91)*(1+GU91)*(1+GV91)*(1+GW91)*(1+GX91)*(1+GY91)*(1+GZ91)*(1+HA91)*(1+HB91)*(1+HC91)*(1+HD91)*(1+HE91)*(1+HF91)*(1+HG91)*(1+HH91)*(1+HI91)*(1+HJ91)*(1+HK91)*(1+HL91)*(1+HM91)*(1+HN91)*(1+HO91)*(1+HP91)*(1+HQ91)*(1+HR91)*(1+HS91)*(1+HT91)*(1+HU91)*(1+HV91)*(1+HW91)*(1+HX91)*(1+HY91)*(1+HZ91)*(1+IA91)*(1+IB91)*(1+IC91)*(1+ID91)*(1+IE91)*(1+IF91)</f>
        <v>113487.45938819124</v>
      </c>
    </row>
    <row r="92" spans="1:241" x14ac:dyDescent="0.25">
      <c r="A92">
        <v>73</v>
      </c>
      <c r="B92">
        <v>87</v>
      </c>
      <c r="C92">
        <v>96</v>
      </c>
      <c r="D92">
        <v>40</v>
      </c>
      <c r="E92">
        <v>6</v>
      </c>
      <c r="F92">
        <v>0</v>
      </c>
      <c r="G92">
        <v>3</v>
      </c>
      <c r="H92">
        <v>79</v>
      </c>
      <c r="I92">
        <v>93</v>
      </c>
      <c r="J92">
        <v>32</v>
      </c>
      <c r="K92">
        <v>34</v>
      </c>
      <c r="L92">
        <v>27</v>
      </c>
      <c r="M92">
        <v>12</v>
      </c>
      <c r="N92">
        <v>83</v>
      </c>
      <c r="O92">
        <v>93</v>
      </c>
      <c r="P92">
        <v>115</v>
      </c>
      <c r="Q92">
        <v>90</v>
      </c>
      <c r="R92">
        <v>5</v>
      </c>
      <c r="S92">
        <v>105</v>
      </c>
      <c r="T92">
        <v>57</v>
      </c>
      <c r="U92">
        <v>50</v>
      </c>
      <c r="V92">
        <v>34</v>
      </c>
      <c r="W92">
        <v>85</v>
      </c>
      <c r="X92">
        <v>44</v>
      </c>
      <c r="Y92">
        <v>118</v>
      </c>
      <c r="Z92">
        <v>95</v>
      </c>
      <c r="AA92">
        <v>27</v>
      </c>
      <c r="AB92">
        <v>70</v>
      </c>
      <c r="AC92">
        <v>89</v>
      </c>
      <c r="AD92">
        <v>17</v>
      </c>
      <c r="AE92">
        <v>116</v>
      </c>
      <c r="AF92">
        <v>48</v>
      </c>
      <c r="AG92">
        <v>65</v>
      </c>
      <c r="AH92">
        <v>19</v>
      </c>
      <c r="AI92">
        <v>63</v>
      </c>
      <c r="AJ92">
        <v>26</v>
      </c>
      <c r="AK92">
        <v>32</v>
      </c>
      <c r="AL92">
        <v>1</v>
      </c>
      <c r="AM92">
        <v>84</v>
      </c>
      <c r="AN92">
        <v>15</v>
      </c>
      <c r="AO92">
        <v>78</v>
      </c>
      <c r="AP92">
        <v>82</v>
      </c>
      <c r="AQ92">
        <v>55</v>
      </c>
      <c r="AR92">
        <v>52</v>
      </c>
      <c r="AS92">
        <v>56</v>
      </c>
      <c r="AT92">
        <v>22</v>
      </c>
      <c r="AU92">
        <v>57</v>
      </c>
      <c r="AV92">
        <v>99</v>
      </c>
      <c r="AW92">
        <v>75</v>
      </c>
      <c r="AX92">
        <v>63</v>
      </c>
      <c r="AY92">
        <v>99</v>
      </c>
      <c r="AZ92">
        <v>31</v>
      </c>
      <c r="BA92">
        <v>43</v>
      </c>
      <c r="BB92">
        <v>95</v>
      </c>
      <c r="BC92">
        <v>34</v>
      </c>
      <c r="BD92">
        <v>75</v>
      </c>
      <c r="BE92">
        <v>96</v>
      </c>
      <c r="BF92">
        <v>118</v>
      </c>
      <c r="BG92">
        <v>56</v>
      </c>
      <c r="BH92">
        <v>1</v>
      </c>
      <c r="BI92">
        <v>49</v>
      </c>
      <c r="BJ92">
        <v>85</v>
      </c>
      <c r="BK92">
        <v>118</v>
      </c>
      <c r="BL92">
        <v>40</v>
      </c>
      <c r="BM92">
        <v>64</v>
      </c>
      <c r="BN92">
        <v>50</v>
      </c>
      <c r="BO92">
        <v>56</v>
      </c>
      <c r="BP92">
        <v>32</v>
      </c>
      <c r="BQ92">
        <v>62</v>
      </c>
      <c r="BR92">
        <v>84</v>
      </c>
      <c r="BS92">
        <v>23</v>
      </c>
      <c r="BT92">
        <v>70</v>
      </c>
      <c r="BU92">
        <v>88</v>
      </c>
      <c r="BV92">
        <v>41</v>
      </c>
      <c r="BW92">
        <v>104</v>
      </c>
      <c r="BX92">
        <v>38</v>
      </c>
      <c r="BY92">
        <v>26</v>
      </c>
      <c r="BZ92">
        <v>1</v>
      </c>
      <c r="CA92">
        <v>0</v>
      </c>
      <c r="CB92">
        <v>36</v>
      </c>
      <c r="CC92">
        <v>36</v>
      </c>
      <c r="CD92">
        <v>41</v>
      </c>
      <c r="CE92">
        <v>106</v>
      </c>
      <c r="CF92">
        <v>88</v>
      </c>
      <c r="CG92">
        <v>16</v>
      </c>
      <c r="CH92">
        <v>68</v>
      </c>
      <c r="CI92">
        <v>53</v>
      </c>
      <c r="CJ92">
        <v>21</v>
      </c>
      <c r="CK92">
        <v>92</v>
      </c>
      <c r="CL92">
        <v>23</v>
      </c>
      <c r="CM92">
        <v>91</v>
      </c>
      <c r="CN92">
        <v>49</v>
      </c>
      <c r="CO92">
        <v>51</v>
      </c>
      <c r="CP92">
        <v>69</v>
      </c>
      <c r="CQ92">
        <v>53</v>
      </c>
      <c r="CR92">
        <v>0</v>
      </c>
      <c r="CS92">
        <v>60</v>
      </c>
      <c r="CT92">
        <v>12</v>
      </c>
      <c r="CU92">
        <v>109</v>
      </c>
      <c r="CV92">
        <v>19</v>
      </c>
      <c r="CW92">
        <v>111</v>
      </c>
      <c r="CX92">
        <v>27</v>
      </c>
      <c r="CY92">
        <v>12</v>
      </c>
      <c r="CZ92">
        <v>87</v>
      </c>
      <c r="DA92">
        <v>16</v>
      </c>
      <c r="DB92">
        <v>69</v>
      </c>
      <c r="DC92">
        <v>110</v>
      </c>
      <c r="DD92">
        <v>96</v>
      </c>
      <c r="DE92">
        <v>89</v>
      </c>
      <c r="DF92">
        <v>32</v>
      </c>
      <c r="DG92">
        <v>94</v>
      </c>
      <c r="DH92">
        <v>90</v>
      </c>
      <c r="DI92">
        <v>78</v>
      </c>
      <c r="DJ92">
        <v>6</v>
      </c>
      <c r="DK92">
        <v>42</v>
      </c>
      <c r="DL92">
        <v>12</v>
      </c>
      <c r="DM92">
        <v>32</v>
      </c>
      <c r="DN92">
        <v>116</v>
      </c>
      <c r="DO92">
        <v>89</v>
      </c>
      <c r="DP92">
        <v>71</v>
      </c>
      <c r="DQ92" s="86">
        <f ca="1">Control!$C$7*Calculations!$C$82*INDEX('Monthly Data'!N:N,Calculations!$C$116+MOD(A92,Calculations!$C$118))+Control!$C$7*Calculations!$C$83*INDEX('Monthly Data'!O:O,Calculations!$C$116+MOD(A92,Calculations!$C$118))+Control!$C$7*Calculations!$C$84*INDEX('Monthly Data'!P:P,Calculations!$C$116+MOD(A92,Calculations!$C$118))+Control!$C$7*Calculations!$C$85*INDEX('Monthly Data'!Q:Q,Calculations!$C$116+MOD(A92,Calculations!$C$118))+(1-Control!$C$7*Calculations!$C$87)*INDEX('Monthly Data'!R:R,Calculations!$C$116+MOD(A92,Calculations!$C$118))</f>
        <v>3.6332715283247441E-2</v>
      </c>
      <c r="DR92" s="86">
        <f ca="1">Control!$C$7*Calculations!$C$82*INDEX('Monthly Data'!N:N,Calculations!$C$116+MOD(B92,Calculations!$C$118))+Control!$C$7*Calculations!$C$83*INDEX('Monthly Data'!O:O,Calculations!$C$116+MOD(B92,Calculations!$C$118))+Control!$C$7*Calculations!$C$84*INDEX('Monthly Data'!P:P,Calculations!$C$116+MOD(B92,Calculations!$C$118))+Control!$C$7*Calculations!$C$85*INDEX('Monthly Data'!Q:Q,Calculations!$C$116+MOD(B92,Calculations!$C$118))+(1-Control!$C$7*Calculations!$C$87)*INDEX('Monthly Data'!R:R,Calculations!$C$116+MOD(B92,Calculations!$C$118))</f>
        <v>2.5790695379256122E-2</v>
      </c>
      <c r="DS92" s="86">
        <f ca="1">Control!$C$7*Calculations!$C$82*INDEX('Monthly Data'!N:N,Calculations!$C$116+MOD(C92,Calculations!$C$118))+Control!$C$7*Calculations!$C$83*INDEX('Monthly Data'!O:O,Calculations!$C$116+MOD(C92,Calculations!$C$118))+Control!$C$7*Calculations!$C$84*INDEX('Monthly Data'!P:P,Calculations!$C$116+MOD(C92,Calculations!$C$118))+Control!$C$7*Calculations!$C$85*INDEX('Monthly Data'!Q:Q,Calculations!$C$116+MOD(C92,Calculations!$C$118))+(1-Control!$C$7*Calculations!$C$87)*INDEX('Monthly Data'!R:R,Calculations!$C$116+MOD(C92,Calculations!$C$118))</f>
        <v>1.0627294914941248E-2</v>
      </c>
      <c r="DT92" s="86">
        <f ca="1">Control!$C$7*Calculations!$C$82*INDEX('Monthly Data'!N:N,Calculations!$C$116+MOD(D92,Calculations!$C$118))+Control!$C$7*Calculations!$C$83*INDEX('Monthly Data'!O:O,Calculations!$C$116+MOD(D92,Calculations!$C$118))+Control!$C$7*Calculations!$C$84*INDEX('Monthly Data'!P:P,Calculations!$C$116+MOD(D92,Calculations!$C$118))+Control!$C$7*Calculations!$C$85*INDEX('Monthly Data'!Q:Q,Calculations!$C$116+MOD(D92,Calculations!$C$118))+(1-Control!$C$7*Calculations!$C$87)*INDEX('Monthly Data'!R:R,Calculations!$C$116+MOD(D92,Calculations!$C$118))</f>
        <v>-4.417423226995453E-3</v>
      </c>
      <c r="DU92" s="86">
        <f ca="1">Control!$C$7*Calculations!$C$82*INDEX('Monthly Data'!N:N,Calculations!$C$116+MOD(E92,Calculations!$C$118))+Control!$C$7*Calculations!$C$83*INDEX('Monthly Data'!O:O,Calculations!$C$116+MOD(E92,Calculations!$C$118))+Control!$C$7*Calculations!$C$84*INDEX('Monthly Data'!P:P,Calculations!$C$116+MOD(E92,Calculations!$C$118))+Control!$C$7*Calculations!$C$85*INDEX('Monthly Data'!Q:Q,Calculations!$C$116+MOD(E92,Calculations!$C$118))+(1-Control!$C$7*Calculations!$C$87)*INDEX('Monthly Data'!R:R,Calculations!$C$116+MOD(E92,Calculations!$C$118))</f>
        <v>4.7768166384148329E-3</v>
      </c>
      <c r="DV92" s="86">
        <f ca="1">Control!$C$7*Calculations!$C$82*INDEX('Monthly Data'!N:N,Calculations!$C$116+MOD(F92,Calculations!$C$118))+Control!$C$7*Calculations!$C$83*INDEX('Monthly Data'!O:O,Calculations!$C$116+MOD(F92,Calculations!$C$118))+Control!$C$7*Calculations!$C$84*INDEX('Monthly Data'!P:P,Calculations!$C$116+MOD(F92,Calculations!$C$118))+Control!$C$7*Calculations!$C$85*INDEX('Monthly Data'!Q:Q,Calculations!$C$116+MOD(F92,Calculations!$C$118))+(1-Control!$C$7*Calculations!$C$87)*INDEX('Monthly Data'!R:R,Calculations!$C$116+MOD(F92,Calculations!$C$118))</f>
        <v>1.4915555251167555E-3</v>
      </c>
      <c r="DW92" s="86">
        <f ca="1">Control!$C$7*Calculations!$C$82*INDEX('Monthly Data'!N:N,Calculations!$C$116+MOD(G92,Calculations!$C$118))+Control!$C$7*Calculations!$C$83*INDEX('Monthly Data'!O:O,Calculations!$C$116+MOD(G92,Calculations!$C$118))+Control!$C$7*Calculations!$C$84*INDEX('Monthly Data'!P:P,Calculations!$C$116+MOD(G92,Calculations!$C$118))+Control!$C$7*Calculations!$C$85*INDEX('Monthly Data'!Q:Q,Calculations!$C$116+MOD(G92,Calculations!$C$118))+(1-Control!$C$7*Calculations!$C$87)*INDEX('Monthly Data'!R:R,Calculations!$C$116+MOD(G92,Calculations!$C$118))</f>
        <v>9.9793409618087695E-3</v>
      </c>
      <c r="DX92" s="86">
        <f ca="1">Control!$C$7*Calculations!$C$82*INDEX('Monthly Data'!N:N,Calculations!$C$116+MOD(H92,Calculations!$C$118))+Control!$C$7*Calculations!$C$83*INDEX('Monthly Data'!O:O,Calculations!$C$116+MOD(H92,Calculations!$C$118))+Control!$C$7*Calculations!$C$84*INDEX('Monthly Data'!P:P,Calculations!$C$116+MOD(H92,Calculations!$C$118))+Control!$C$7*Calculations!$C$85*INDEX('Monthly Data'!Q:Q,Calculations!$C$116+MOD(H92,Calculations!$C$118))+(1-Control!$C$7*Calculations!$C$87)*INDEX('Monthly Data'!R:R,Calculations!$C$116+MOD(H92,Calculations!$C$118))</f>
        <v>1.046389543479892E-2</v>
      </c>
      <c r="DY92" s="86">
        <f ca="1">Control!$C$7*Calculations!$C$82*INDEX('Monthly Data'!N:N,Calculations!$C$116+MOD(I92,Calculations!$C$118))+Control!$C$7*Calculations!$C$83*INDEX('Monthly Data'!O:O,Calculations!$C$116+MOD(I92,Calculations!$C$118))+Control!$C$7*Calculations!$C$84*INDEX('Monthly Data'!P:P,Calculations!$C$116+MOD(I92,Calculations!$C$118))+Control!$C$7*Calculations!$C$85*INDEX('Monthly Data'!Q:Q,Calculations!$C$116+MOD(I92,Calculations!$C$118))+(1-Control!$C$7*Calculations!$C$87)*INDEX('Monthly Data'!R:R,Calculations!$C$116+MOD(I92,Calculations!$C$118))</f>
        <v>1.1809891087585166E-2</v>
      </c>
      <c r="DZ92" s="86">
        <f ca="1">Control!$C$7*Calculations!$C$82*INDEX('Monthly Data'!N:N,Calculations!$C$116+MOD(J92,Calculations!$C$118))+Control!$C$7*Calculations!$C$83*INDEX('Monthly Data'!O:O,Calculations!$C$116+MOD(J92,Calculations!$C$118))+Control!$C$7*Calculations!$C$84*INDEX('Monthly Data'!P:P,Calculations!$C$116+MOD(J92,Calculations!$C$118))+Control!$C$7*Calculations!$C$85*INDEX('Monthly Data'!Q:Q,Calculations!$C$116+MOD(J92,Calculations!$C$118))+(1-Control!$C$7*Calculations!$C$87)*INDEX('Monthly Data'!R:R,Calculations!$C$116+MOD(J92,Calculations!$C$118))</f>
        <v>-2.6378232493851243E-2</v>
      </c>
      <c r="EA92" s="86">
        <f ca="1">Control!$C$7*Calculations!$C$82*INDEX('Monthly Data'!N:N,Calculations!$C$116+MOD(K92,Calculations!$C$118))+Control!$C$7*Calculations!$C$83*INDEX('Monthly Data'!O:O,Calculations!$C$116+MOD(K92,Calculations!$C$118))+Control!$C$7*Calculations!$C$84*INDEX('Monthly Data'!P:P,Calculations!$C$116+MOD(K92,Calculations!$C$118))+Control!$C$7*Calculations!$C$85*INDEX('Monthly Data'!Q:Q,Calculations!$C$116+MOD(K92,Calculations!$C$118))+(1-Control!$C$7*Calculations!$C$87)*INDEX('Monthly Data'!R:R,Calculations!$C$116+MOD(K92,Calculations!$C$118))</f>
        <v>5.3309355465453899E-3</v>
      </c>
      <c r="EB92" s="86">
        <f ca="1">Control!$C$7*Calculations!$C$82*INDEX('Monthly Data'!N:N,Calculations!$C$116+MOD(L92,Calculations!$C$118))+Control!$C$7*Calculations!$C$83*INDEX('Monthly Data'!O:O,Calculations!$C$116+MOD(L92,Calculations!$C$118))+Control!$C$7*Calculations!$C$84*INDEX('Monthly Data'!P:P,Calculations!$C$116+MOD(L92,Calculations!$C$118))+Control!$C$7*Calculations!$C$85*INDEX('Monthly Data'!Q:Q,Calculations!$C$116+MOD(L92,Calculations!$C$118))+(1-Control!$C$7*Calculations!$C$87)*INDEX('Monthly Data'!R:R,Calculations!$C$116+MOD(L92,Calculations!$C$118))</f>
        <v>-3.53368065312233E-2</v>
      </c>
      <c r="EC92" s="86">
        <f ca="1">Control!$C$7*Calculations!$C$82*INDEX('Monthly Data'!N:N,Calculations!$C$116+MOD(M92,Calculations!$C$118))+Control!$C$7*Calculations!$C$83*INDEX('Monthly Data'!O:O,Calculations!$C$116+MOD(M92,Calculations!$C$118))+Control!$C$7*Calculations!$C$84*INDEX('Monthly Data'!P:P,Calculations!$C$116+MOD(M92,Calculations!$C$118))+Control!$C$7*Calculations!$C$85*INDEX('Monthly Data'!Q:Q,Calculations!$C$116+MOD(M92,Calculations!$C$118))+(1-Control!$C$7*Calculations!$C$87)*INDEX('Monthly Data'!R:R,Calculations!$C$116+MOD(M92,Calculations!$C$118))</f>
        <v>1.0415351832335435E-2</v>
      </c>
      <c r="ED92" s="86">
        <f ca="1">Control!$C$7*Calculations!$C$82*INDEX('Monthly Data'!N:N,Calculations!$C$116+MOD(N92,Calculations!$C$118))+Control!$C$7*Calculations!$C$83*INDEX('Monthly Data'!O:O,Calculations!$C$116+MOD(N92,Calculations!$C$118))+Control!$C$7*Calculations!$C$84*INDEX('Monthly Data'!P:P,Calculations!$C$116+MOD(N92,Calculations!$C$118))+Control!$C$7*Calculations!$C$85*INDEX('Monthly Data'!Q:Q,Calculations!$C$116+MOD(N92,Calculations!$C$118))+(1-Control!$C$7*Calculations!$C$87)*INDEX('Monthly Data'!R:R,Calculations!$C$116+MOD(N92,Calculations!$C$118))</f>
        <v>-7.8872955230675015E-3</v>
      </c>
      <c r="EE92" s="86">
        <f ca="1">Control!$C$7*Calculations!$C$82*INDEX('Monthly Data'!N:N,Calculations!$C$116+MOD(O92,Calculations!$C$118))+Control!$C$7*Calculations!$C$83*INDEX('Monthly Data'!O:O,Calculations!$C$116+MOD(O92,Calculations!$C$118))+Control!$C$7*Calculations!$C$84*INDEX('Monthly Data'!P:P,Calculations!$C$116+MOD(O92,Calculations!$C$118))+Control!$C$7*Calculations!$C$85*INDEX('Monthly Data'!Q:Q,Calculations!$C$116+MOD(O92,Calculations!$C$118))+(1-Control!$C$7*Calculations!$C$87)*INDEX('Monthly Data'!R:R,Calculations!$C$116+MOD(O92,Calculations!$C$118))</f>
        <v>1.1809891087585166E-2</v>
      </c>
      <c r="EF92" s="86">
        <f ca="1">Control!$C$7*Calculations!$C$82*INDEX('Monthly Data'!N:N,Calculations!$C$116+MOD(P92,Calculations!$C$118))+Control!$C$7*Calculations!$C$83*INDEX('Monthly Data'!O:O,Calculations!$C$116+MOD(P92,Calculations!$C$118))+Control!$C$7*Calculations!$C$84*INDEX('Monthly Data'!P:P,Calculations!$C$116+MOD(P92,Calculations!$C$118))+Control!$C$7*Calculations!$C$85*INDEX('Monthly Data'!Q:Q,Calculations!$C$116+MOD(P92,Calculations!$C$118))+(1-Control!$C$7*Calculations!$C$87)*INDEX('Monthly Data'!R:R,Calculations!$C$116+MOD(P92,Calculations!$C$118))</f>
        <v>4.5132804118240749E-2</v>
      </c>
      <c r="EG92" s="86">
        <f ca="1">Control!$C$7*Calculations!$C$82*INDEX('Monthly Data'!N:N,Calculations!$C$116+MOD(Q92,Calculations!$C$118))+Control!$C$7*Calculations!$C$83*INDEX('Monthly Data'!O:O,Calculations!$C$116+MOD(Q92,Calculations!$C$118))+Control!$C$7*Calculations!$C$84*INDEX('Monthly Data'!P:P,Calculations!$C$116+MOD(Q92,Calculations!$C$118))+Control!$C$7*Calculations!$C$85*INDEX('Monthly Data'!Q:Q,Calculations!$C$116+MOD(Q92,Calculations!$C$118))+(1-Control!$C$7*Calculations!$C$87)*INDEX('Monthly Data'!R:R,Calculations!$C$116+MOD(Q92,Calculations!$C$118))</f>
        <v>1.7831091590102856E-2</v>
      </c>
      <c r="EH92" s="86">
        <f ca="1">Control!$C$7*Calculations!$C$82*INDEX('Monthly Data'!N:N,Calculations!$C$116+MOD(R92,Calculations!$C$118))+Control!$C$7*Calculations!$C$83*INDEX('Monthly Data'!O:O,Calculations!$C$116+MOD(R92,Calculations!$C$118))+Control!$C$7*Calculations!$C$84*INDEX('Monthly Data'!P:P,Calculations!$C$116+MOD(R92,Calculations!$C$118))+Control!$C$7*Calculations!$C$85*INDEX('Monthly Data'!Q:Q,Calculations!$C$116+MOD(R92,Calculations!$C$118))+(1-Control!$C$7*Calculations!$C$87)*INDEX('Monthly Data'!R:R,Calculations!$C$116+MOD(R92,Calculations!$C$118))</f>
        <v>1.2722494017511032E-2</v>
      </c>
      <c r="EI92" s="86">
        <f ca="1">Control!$C$7*Calculations!$C$82*INDEX('Monthly Data'!N:N,Calculations!$C$116+MOD(S92,Calculations!$C$118))+Control!$C$7*Calculations!$C$83*INDEX('Monthly Data'!O:O,Calculations!$C$116+MOD(S92,Calculations!$C$118))+Control!$C$7*Calculations!$C$84*INDEX('Monthly Data'!P:P,Calculations!$C$116+MOD(S92,Calculations!$C$118))+Control!$C$7*Calculations!$C$85*INDEX('Monthly Data'!Q:Q,Calculations!$C$116+MOD(S92,Calculations!$C$118))+(1-Control!$C$7*Calculations!$C$87)*INDEX('Monthly Data'!R:R,Calculations!$C$116+MOD(S92,Calculations!$C$118))</f>
        <v>2.3206536303657571E-2</v>
      </c>
      <c r="EJ92" s="86">
        <f ca="1">Control!$C$7*Calculations!$C$82*INDEX('Monthly Data'!N:N,Calculations!$C$116+MOD(T92,Calculations!$C$118))+Control!$C$7*Calculations!$C$83*INDEX('Monthly Data'!O:O,Calculations!$C$116+MOD(T92,Calculations!$C$118))+Control!$C$7*Calculations!$C$84*INDEX('Monthly Data'!P:P,Calculations!$C$116+MOD(T92,Calculations!$C$118))+Control!$C$7*Calculations!$C$85*INDEX('Monthly Data'!Q:Q,Calculations!$C$116+MOD(T92,Calculations!$C$118))+(1-Control!$C$7*Calculations!$C$87)*INDEX('Monthly Data'!R:R,Calculations!$C$116+MOD(T92,Calculations!$C$118))</f>
        <v>7.3538285850108537E-3</v>
      </c>
      <c r="EK92" s="86">
        <f ca="1">Control!$C$7*Calculations!$C$82*INDEX('Monthly Data'!N:N,Calculations!$C$116+MOD(U92,Calculations!$C$118))+Control!$C$7*Calculations!$C$83*INDEX('Monthly Data'!O:O,Calculations!$C$116+MOD(U92,Calculations!$C$118))+Control!$C$7*Calculations!$C$84*INDEX('Monthly Data'!P:P,Calculations!$C$116+MOD(U92,Calculations!$C$118))+Control!$C$7*Calculations!$C$85*INDEX('Monthly Data'!Q:Q,Calculations!$C$116+MOD(U92,Calculations!$C$118))+(1-Control!$C$7*Calculations!$C$87)*INDEX('Monthly Data'!R:R,Calculations!$C$116+MOD(U92,Calculations!$C$118))</f>
        <v>6.1009361253630504E-2</v>
      </c>
      <c r="EL92" s="86">
        <f ca="1">Control!$C$7*Calculations!$C$82*INDEX('Monthly Data'!N:N,Calculations!$C$116+MOD(V92,Calculations!$C$118))+Control!$C$7*Calculations!$C$83*INDEX('Monthly Data'!O:O,Calculations!$C$116+MOD(V92,Calculations!$C$118))+Control!$C$7*Calculations!$C$84*INDEX('Monthly Data'!P:P,Calculations!$C$116+MOD(V92,Calculations!$C$118))+Control!$C$7*Calculations!$C$85*INDEX('Monthly Data'!Q:Q,Calculations!$C$116+MOD(V92,Calculations!$C$118))+(1-Control!$C$7*Calculations!$C$87)*INDEX('Monthly Data'!R:R,Calculations!$C$116+MOD(V92,Calculations!$C$118))</f>
        <v>5.3309355465453899E-3</v>
      </c>
      <c r="EM92" s="86">
        <f ca="1">Control!$C$7*Calculations!$C$82*INDEX('Monthly Data'!N:N,Calculations!$C$116+MOD(W92,Calculations!$C$118))+Control!$C$7*Calculations!$C$83*INDEX('Monthly Data'!O:O,Calculations!$C$116+MOD(W92,Calculations!$C$118))+Control!$C$7*Calculations!$C$84*INDEX('Monthly Data'!P:P,Calculations!$C$116+MOD(W92,Calculations!$C$118))+Control!$C$7*Calculations!$C$85*INDEX('Monthly Data'!Q:Q,Calculations!$C$116+MOD(W92,Calculations!$C$118))+(1-Control!$C$7*Calculations!$C$87)*INDEX('Monthly Data'!R:R,Calculations!$C$116+MOD(W92,Calculations!$C$118))</f>
        <v>-9.8327855560634558E-3</v>
      </c>
      <c r="EN92" s="86">
        <f ca="1">Control!$C$7*Calculations!$C$82*INDEX('Monthly Data'!N:N,Calculations!$C$116+MOD(X92,Calculations!$C$118))+Control!$C$7*Calculations!$C$83*INDEX('Monthly Data'!O:O,Calculations!$C$116+MOD(X92,Calculations!$C$118))+Control!$C$7*Calculations!$C$84*INDEX('Monthly Data'!P:P,Calculations!$C$116+MOD(X92,Calculations!$C$118))+Control!$C$7*Calculations!$C$85*INDEX('Monthly Data'!Q:Q,Calculations!$C$116+MOD(X92,Calculations!$C$118))+(1-Control!$C$7*Calculations!$C$87)*INDEX('Monthly Data'!R:R,Calculations!$C$116+MOD(X92,Calculations!$C$118))</f>
        <v>2.377894462657602E-2</v>
      </c>
      <c r="EO92" s="86">
        <f ca="1">Control!$C$7*Calculations!$C$82*INDEX('Monthly Data'!N:N,Calculations!$C$116+MOD(Y92,Calculations!$C$118))+Control!$C$7*Calculations!$C$83*INDEX('Monthly Data'!O:O,Calculations!$C$116+MOD(Y92,Calculations!$C$118))+Control!$C$7*Calculations!$C$84*INDEX('Monthly Data'!P:P,Calculations!$C$116+MOD(Y92,Calculations!$C$118))+Control!$C$7*Calculations!$C$85*INDEX('Monthly Data'!Q:Q,Calculations!$C$116+MOD(Y92,Calculations!$C$118))+(1-Control!$C$7*Calculations!$C$87)*INDEX('Monthly Data'!R:R,Calculations!$C$116+MOD(Y92,Calculations!$C$118))</f>
        <v>3.4808428836917149E-3</v>
      </c>
      <c r="EP92" s="86">
        <f ca="1">Control!$C$7*Calculations!$C$82*INDEX('Monthly Data'!N:N,Calculations!$C$116+MOD(Z92,Calculations!$C$118))+Control!$C$7*Calculations!$C$83*INDEX('Monthly Data'!O:O,Calculations!$C$116+MOD(Z92,Calculations!$C$118))+Control!$C$7*Calculations!$C$84*INDEX('Monthly Data'!P:P,Calculations!$C$116+MOD(Z92,Calculations!$C$118))+Control!$C$7*Calculations!$C$85*INDEX('Monthly Data'!Q:Q,Calculations!$C$116+MOD(Z92,Calculations!$C$118))+(1-Control!$C$7*Calculations!$C$87)*INDEX('Monthly Data'!R:R,Calculations!$C$116+MOD(Z92,Calculations!$C$118))</f>
        <v>1.5758278480433856E-2</v>
      </c>
      <c r="EQ92" s="86">
        <f ca="1">Control!$C$7*Calculations!$C$82*INDEX('Monthly Data'!N:N,Calculations!$C$116+MOD(AA92,Calculations!$C$118))+Control!$C$7*Calculations!$C$83*INDEX('Monthly Data'!O:O,Calculations!$C$116+MOD(AA92,Calculations!$C$118))+Control!$C$7*Calculations!$C$84*INDEX('Monthly Data'!P:P,Calculations!$C$116+MOD(AA92,Calculations!$C$118))+Control!$C$7*Calculations!$C$85*INDEX('Monthly Data'!Q:Q,Calculations!$C$116+MOD(AA92,Calculations!$C$118))+(1-Control!$C$7*Calculations!$C$87)*INDEX('Monthly Data'!R:R,Calculations!$C$116+MOD(AA92,Calculations!$C$118))</f>
        <v>-3.53368065312233E-2</v>
      </c>
      <c r="ER92" s="86">
        <f ca="1">Control!$C$7*Calculations!$C$82*INDEX('Monthly Data'!N:N,Calculations!$C$116+MOD(AB92,Calculations!$C$118))+Control!$C$7*Calculations!$C$83*INDEX('Monthly Data'!O:O,Calculations!$C$116+MOD(AB92,Calculations!$C$118))+Control!$C$7*Calculations!$C$84*INDEX('Monthly Data'!P:P,Calculations!$C$116+MOD(AB92,Calculations!$C$118))+Control!$C$7*Calculations!$C$85*INDEX('Monthly Data'!Q:Q,Calculations!$C$116+MOD(AB92,Calculations!$C$118))+(1-Control!$C$7*Calculations!$C$87)*INDEX('Monthly Data'!R:R,Calculations!$C$116+MOD(AB92,Calculations!$C$118))</f>
        <v>3.8809817903524786E-2</v>
      </c>
      <c r="ES92" s="86">
        <f ca="1">Control!$C$7*Calculations!$C$82*INDEX('Monthly Data'!N:N,Calculations!$C$116+MOD(AC92,Calculations!$C$118))+Control!$C$7*Calculations!$C$83*INDEX('Monthly Data'!O:O,Calculations!$C$116+MOD(AC92,Calculations!$C$118))+Control!$C$7*Calculations!$C$84*INDEX('Monthly Data'!P:P,Calculations!$C$116+MOD(AC92,Calculations!$C$118))+Control!$C$7*Calculations!$C$85*INDEX('Monthly Data'!Q:Q,Calculations!$C$116+MOD(AC92,Calculations!$C$118))+(1-Control!$C$7*Calculations!$C$87)*INDEX('Monthly Data'!R:R,Calculations!$C$116+MOD(AC92,Calculations!$C$118))</f>
        <v>2.3852824346838646E-2</v>
      </c>
      <c r="ET92" s="86">
        <f ca="1">Control!$C$7*Calculations!$C$82*INDEX('Monthly Data'!N:N,Calculations!$C$116+MOD(AD92,Calculations!$C$118))+Control!$C$7*Calculations!$C$83*INDEX('Monthly Data'!O:O,Calculations!$C$116+MOD(AD92,Calculations!$C$118))+Control!$C$7*Calculations!$C$84*INDEX('Monthly Data'!P:P,Calculations!$C$116+MOD(AD92,Calculations!$C$118))+Control!$C$7*Calculations!$C$85*INDEX('Monthly Data'!Q:Q,Calculations!$C$116+MOD(AD92,Calculations!$C$118))+(1-Control!$C$7*Calculations!$C$87)*INDEX('Monthly Data'!R:R,Calculations!$C$116+MOD(AD92,Calculations!$C$118))</f>
        <v>-2.0269389991732112E-2</v>
      </c>
      <c r="EU92" s="86">
        <f ca="1">Control!$C$7*Calculations!$C$82*INDEX('Monthly Data'!N:N,Calculations!$C$116+MOD(AE92,Calculations!$C$118))+Control!$C$7*Calculations!$C$83*INDEX('Monthly Data'!O:O,Calculations!$C$116+MOD(AE92,Calculations!$C$118))+Control!$C$7*Calculations!$C$84*INDEX('Monthly Data'!P:P,Calculations!$C$116+MOD(AE92,Calculations!$C$118))+Control!$C$7*Calculations!$C$85*INDEX('Monthly Data'!Q:Q,Calculations!$C$116+MOD(AE92,Calculations!$C$118))+(1-Control!$C$7*Calculations!$C$87)*INDEX('Monthly Data'!R:R,Calculations!$C$116+MOD(AE92,Calculations!$C$118))</f>
        <v>2.1918137743539623E-2</v>
      </c>
      <c r="EV92" s="86">
        <f ca="1">Control!$C$7*Calculations!$C$82*INDEX('Monthly Data'!N:N,Calculations!$C$116+MOD(AF92,Calculations!$C$118))+Control!$C$7*Calculations!$C$83*INDEX('Monthly Data'!O:O,Calculations!$C$116+MOD(AF92,Calculations!$C$118))+Control!$C$7*Calculations!$C$84*INDEX('Monthly Data'!P:P,Calculations!$C$116+MOD(AF92,Calculations!$C$118))+Control!$C$7*Calculations!$C$85*INDEX('Monthly Data'!Q:Q,Calculations!$C$116+MOD(AF92,Calculations!$C$118))+(1-Control!$C$7*Calculations!$C$87)*INDEX('Monthly Data'!R:R,Calculations!$C$116+MOD(AF92,Calculations!$C$118))</f>
        <v>-1.5984879994281095E-2</v>
      </c>
      <c r="EW92" s="86">
        <f ca="1">Control!$C$7*Calculations!$C$82*INDEX('Monthly Data'!N:N,Calculations!$C$116+MOD(AG92,Calculations!$C$118))+Control!$C$7*Calculations!$C$83*INDEX('Monthly Data'!O:O,Calculations!$C$116+MOD(AG92,Calculations!$C$118))+Control!$C$7*Calculations!$C$84*INDEX('Monthly Data'!P:P,Calculations!$C$116+MOD(AG92,Calculations!$C$118))+Control!$C$7*Calculations!$C$85*INDEX('Monthly Data'!Q:Q,Calculations!$C$116+MOD(AG92,Calculations!$C$118))+(1-Control!$C$7*Calculations!$C$87)*INDEX('Monthly Data'!R:R,Calculations!$C$116+MOD(AG92,Calculations!$C$118))</f>
        <v>-1.3959200237295809E-2</v>
      </c>
      <c r="EX92" s="86">
        <f ca="1">Control!$C$7*Calculations!$C$82*INDEX('Monthly Data'!N:N,Calculations!$C$116+MOD(AH92,Calculations!$C$118))+Control!$C$7*Calculations!$C$83*INDEX('Monthly Data'!O:O,Calculations!$C$116+MOD(AH92,Calculations!$C$118))+Control!$C$7*Calculations!$C$84*INDEX('Monthly Data'!P:P,Calculations!$C$116+MOD(AH92,Calculations!$C$118))+Control!$C$7*Calculations!$C$85*INDEX('Monthly Data'!Q:Q,Calculations!$C$116+MOD(AH92,Calculations!$C$118))+(1-Control!$C$7*Calculations!$C$87)*INDEX('Monthly Data'!R:R,Calculations!$C$116+MOD(AH92,Calculations!$C$118))</f>
        <v>4.089189590407355E-3</v>
      </c>
      <c r="EY92" s="86">
        <f ca="1">Control!$C$7*Calculations!$C$82*INDEX('Monthly Data'!N:N,Calculations!$C$116+MOD(AI92,Calculations!$C$118))+Control!$C$7*Calculations!$C$83*INDEX('Monthly Data'!O:O,Calculations!$C$116+MOD(AI92,Calculations!$C$118))+Control!$C$7*Calculations!$C$84*INDEX('Monthly Data'!P:P,Calculations!$C$116+MOD(AI92,Calculations!$C$118))+Control!$C$7*Calculations!$C$85*INDEX('Monthly Data'!Q:Q,Calculations!$C$116+MOD(AI92,Calculations!$C$118))+(1-Control!$C$7*Calculations!$C$87)*INDEX('Monthly Data'!R:R,Calculations!$C$116+MOD(AI92,Calculations!$C$118))</f>
        <v>1.9073822767906517E-2</v>
      </c>
      <c r="EZ92" s="86">
        <f ca="1">Control!$C$7*Calculations!$C$82*INDEX('Monthly Data'!N:N,Calculations!$C$116+MOD(AJ92,Calculations!$C$118))+Control!$C$7*Calculations!$C$83*INDEX('Monthly Data'!O:O,Calculations!$C$116+MOD(AJ92,Calculations!$C$118))+Control!$C$7*Calculations!$C$84*INDEX('Monthly Data'!P:P,Calculations!$C$116+MOD(AJ92,Calculations!$C$118))+Control!$C$7*Calculations!$C$85*INDEX('Monthly Data'!Q:Q,Calculations!$C$116+MOD(AJ92,Calculations!$C$118))+(1-Control!$C$7*Calculations!$C$87)*INDEX('Monthly Data'!R:R,Calculations!$C$116+MOD(AJ92,Calculations!$C$118))</f>
        <v>6.3250222980707482E-3</v>
      </c>
      <c r="FA92" s="86">
        <f ca="1">Control!$C$7*Calculations!$C$82*INDEX('Monthly Data'!N:N,Calculations!$C$116+MOD(AK92,Calculations!$C$118))+Control!$C$7*Calculations!$C$83*INDEX('Monthly Data'!O:O,Calculations!$C$116+MOD(AK92,Calculations!$C$118))+Control!$C$7*Calculations!$C$84*INDEX('Monthly Data'!P:P,Calculations!$C$116+MOD(AK92,Calculations!$C$118))+Control!$C$7*Calculations!$C$85*INDEX('Monthly Data'!Q:Q,Calculations!$C$116+MOD(AK92,Calculations!$C$118))+(1-Control!$C$7*Calculations!$C$87)*INDEX('Monthly Data'!R:R,Calculations!$C$116+MOD(AK92,Calculations!$C$118))</f>
        <v>-2.6378232493851243E-2</v>
      </c>
      <c r="FB92" s="86">
        <f ca="1">Control!$C$7*Calculations!$C$82*INDEX('Monthly Data'!N:N,Calculations!$C$116+MOD(AL92,Calculations!$C$118))+Control!$C$7*Calculations!$C$83*INDEX('Monthly Data'!O:O,Calculations!$C$116+MOD(AL92,Calculations!$C$118))+Control!$C$7*Calculations!$C$84*INDEX('Monthly Data'!P:P,Calculations!$C$116+MOD(AL92,Calculations!$C$118))+Control!$C$7*Calculations!$C$85*INDEX('Monthly Data'!Q:Q,Calculations!$C$116+MOD(AL92,Calculations!$C$118))+(1-Control!$C$7*Calculations!$C$87)*INDEX('Monthly Data'!R:R,Calculations!$C$116+MOD(AL92,Calculations!$C$118))</f>
        <v>-9.9526758408448549E-3</v>
      </c>
      <c r="FC92" s="86">
        <f ca="1">Control!$C$7*Calculations!$C$82*INDEX('Monthly Data'!N:N,Calculations!$C$116+MOD(AM92,Calculations!$C$118))+Control!$C$7*Calculations!$C$83*INDEX('Monthly Data'!O:O,Calculations!$C$116+MOD(AM92,Calculations!$C$118))+Control!$C$7*Calculations!$C$84*INDEX('Monthly Data'!P:P,Calculations!$C$116+MOD(AM92,Calculations!$C$118))+Control!$C$7*Calculations!$C$85*INDEX('Monthly Data'!Q:Q,Calculations!$C$116+MOD(AM92,Calculations!$C$118))+(1-Control!$C$7*Calculations!$C$87)*INDEX('Monthly Data'!R:R,Calculations!$C$116+MOD(AM92,Calculations!$C$118))</f>
        <v>-1.880155173376722E-2</v>
      </c>
      <c r="FD92" s="86">
        <f ca="1">Control!$C$7*Calculations!$C$82*INDEX('Monthly Data'!N:N,Calculations!$C$116+MOD(AN92,Calculations!$C$118))+Control!$C$7*Calculations!$C$83*INDEX('Monthly Data'!O:O,Calculations!$C$116+MOD(AN92,Calculations!$C$118))+Control!$C$7*Calculations!$C$84*INDEX('Monthly Data'!P:P,Calculations!$C$116+MOD(AN92,Calculations!$C$118))+Control!$C$7*Calculations!$C$85*INDEX('Monthly Data'!Q:Q,Calculations!$C$116+MOD(AN92,Calculations!$C$118))+(1-Control!$C$7*Calculations!$C$87)*INDEX('Monthly Data'!R:R,Calculations!$C$116+MOD(AN92,Calculations!$C$118))</f>
        <v>7.857567536297622E-3</v>
      </c>
      <c r="FE92" s="86">
        <f ca="1">Control!$C$7*Calculations!$C$82*INDEX('Monthly Data'!N:N,Calculations!$C$116+MOD(AO92,Calculations!$C$118))+Control!$C$7*Calculations!$C$83*INDEX('Monthly Data'!O:O,Calculations!$C$116+MOD(AO92,Calculations!$C$118))+Control!$C$7*Calculations!$C$84*INDEX('Monthly Data'!P:P,Calculations!$C$116+MOD(AO92,Calculations!$C$118))+Control!$C$7*Calculations!$C$85*INDEX('Monthly Data'!Q:Q,Calculations!$C$116+MOD(AO92,Calculations!$C$118))+(1-Control!$C$7*Calculations!$C$87)*INDEX('Monthly Data'!R:R,Calculations!$C$116+MOD(AO92,Calculations!$C$118))</f>
        <v>1.7472933988537529E-2</v>
      </c>
      <c r="FF92" s="86">
        <f ca="1">Control!$C$7*Calculations!$C$82*INDEX('Monthly Data'!N:N,Calculations!$C$116+MOD(AP92,Calculations!$C$118))+Control!$C$7*Calculations!$C$83*INDEX('Monthly Data'!O:O,Calculations!$C$116+MOD(AP92,Calculations!$C$118))+Control!$C$7*Calculations!$C$84*INDEX('Monthly Data'!P:P,Calculations!$C$116+MOD(AP92,Calculations!$C$118))+Control!$C$7*Calculations!$C$85*INDEX('Monthly Data'!Q:Q,Calculations!$C$116+MOD(AP92,Calculations!$C$118))+(1-Control!$C$7*Calculations!$C$87)*INDEX('Monthly Data'!R:R,Calculations!$C$116+MOD(AP92,Calculations!$C$118))</f>
        <v>1.7361594973213587E-2</v>
      </c>
      <c r="FG92" s="86">
        <f ca="1">Control!$C$7*Calculations!$C$82*INDEX('Monthly Data'!N:N,Calculations!$C$116+MOD(AQ92,Calculations!$C$118))+Control!$C$7*Calculations!$C$83*INDEX('Monthly Data'!O:O,Calculations!$C$116+MOD(AQ92,Calculations!$C$118))+Control!$C$7*Calculations!$C$84*INDEX('Monthly Data'!P:P,Calculations!$C$116+MOD(AQ92,Calculations!$C$118))+Control!$C$7*Calculations!$C$85*INDEX('Monthly Data'!Q:Q,Calculations!$C$116+MOD(AQ92,Calculations!$C$118))+(1-Control!$C$7*Calculations!$C$87)*INDEX('Monthly Data'!R:R,Calculations!$C$116+MOD(AQ92,Calculations!$C$118))</f>
        <v>2.0524935548016137E-2</v>
      </c>
      <c r="FH92" s="86">
        <f ca="1">Control!$C$7*Calculations!$C$82*INDEX('Monthly Data'!N:N,Calculations!$C$116+MOD(AR92,Calculations!$C$118))+Control!$C$7*Calculations!$C$83*INDEX('Monthly Data'!O:O,Calculations!$C$116+MOD(AR92,Calculations!$C$118))+Control!$C$7*Calculations!$C$84*INDEX('Monthly Data'!P:P,Calculations!$C$116+MOD(AR92,Calculations!$C$118))+Control!$C$7*Calculations!$C$85*INDEX('Monthly Data'!Q:Q,Calculations!$C$116+MOD(AR92,Calculations!$C$118))+(1-Control!$C$7*Calculations!$C$87)*INDEX('Monthly Data'!R:R,Calculations!$C$116+MOD(AR92,Calculations!$C$118))</f>
        <v>-3.8875517825435772E-3</v>
      </c>
      <c r="FI92" s="86">
        <f ca="1">Control!$C$7*Calculations!$C$82*INDEX('Monthly Data'!N:N,Calculations!$C$116+MOD(AS92,Calculations!$C$118))+Control!$C$7*Calculations!$C$83*INDEX('Monthly Data'!O:O,Calculations!$C$116+MOD(AS92,Calculations!$C$118))+Control!$C$7*Calculations!$C$84*INDEX('Monthly Data'!P:P,Calculations!$C$116+MOD(AS92,Calculations!$C$118))+Control!$C$7*Calculations!$C$85*INDEX('Monthly Data'!Q:Q,Calculations!$C$116+MOD(AS92,Calculations!$C$118))+(1-Control!$C$7*Calculations!$C$87)*INDEX('Monthly Data'!R:R,Calculations!$C$116+MOD(AS92,Calculations!$C$118))</f>
        <v>7.5897487599915015E-3</v>
      </c>
      <c r="FJ92" s="86">
        <f ca="1">Control!$C$7*Calculations!$C$82*INDEX('Monthly Data'!N:N,Calculations!$C$116+MOD(AT92,Calculations!$C$118))+Control!$C$7*Calculations!$C$83*INDEX('Monthly Data'!O:O,Calculations!$C$116+MOD(AT92,Calculations!$C$118))+Control!$C$7*Calculations!$C$84*INDEX('Monthly Data'!P:P,Calculations!$C$116+MOD(AT92,Calculations!$C$118))+Control!$C$7*Calculations!$C$85*INDEX('Monthly Data'!Q:Q,Calculations!$C$116+MOD(AT92,Calculations!$C$118))+(1-Control!$C$7*Calculations!$C$87)*INDEX('Monthly Data'!R:R,Calculations!$C$116+MOD(AT92,Calculations!$C$118))</f>
        <v>1.50127906355989E-2</v>
      </c>
      <c r="FK92" s="86">
        <f ca="1">Control!$C$7*Calculations!$C$82*INDEX('Monthly Data'!N:N,Calculations!$C$116+MOD(AU92,Calculations!$C$118))+Control!$C$7*Calculations!$C$83*INDEX('Monthly Data'!O:O,Calculations!$C$116+MOD(AU92,Calculations!$C$118))+Control!$C$7*Calculations!$C$84*INDEX('Monthly Data'!P:P,Calculations!$C$116+MOD(AU92,Calculations!$C$118))+Control!$C$7*Calculations!$C$85*INDEX('Monthly Data'!Q:Q,Calculations!$C$116+MOD(AU92,Calculations!$C$118))+(1-Control!$C$7*Calculations!$C$87)*INDEX('Monthly Data'!R:R,Calculations!$C$116+MOD(AU92,Calculations!$C$118))</f>
        <v>7.3538285850108537E-3</v>
      </c>
      <c r="FL92" s="86">
        <f ca="1">Control!$C$7*Calculations!$C$82*INDEX('Monthly Data'!N:N,Calculations!$C$116+MOD(AV92,Calculations!$C$118))+Control!$C$7*Calculations!$C$83*INDEX('Monthly Data'!O:O,Calculations!$C$116+MOD(AV92,Calculations!$C$118))+Control!$C$7*Calculations!$C$84*INDEX('Monthly Data'!P:P,Calculations!$C$116+MOD(AV92,Calculations!$C$118))+Control!$C$7*Calculations!$C$85*INDEX('Monthly Data'!Q:Q,Calculations!$C$116+MOD(AV92,Calculations!$C$118))+(1-Control!$C$7*Calculations!$C$87)*INDEX('Monthly Data'!R:R,Calculations!$C$116+MOD(AV92,Calculations!$C$118))</f>
        <v>-1.1360801645249321E-2</v>
      </c>
      <c r="FM92" s="86">
        <f ca="1">Control!$C$7*Calculations!$C$82*INDEX('Monthly Data'!N:N,Calculations!$C$116+MOD(AW92,Calculations!$C$118))+Control!$C$7*Calculations!$C$83*INDEX('Monthly Data'!O:O,Calculations!$C$116+MOD(AW92,Calculations!$C$118))+Control!$C$7*Calculations!$C$84*INDEX('Monthly Data'!P:P,Calculations!$C$116+MOD(AW92,Calculations!$C$118))+Control!$C$7*Calculations!$C$85*INDEX('Monthly Data'!Q:Q,Calculations!$C$116+MOD(AW92,Calculations!$C$118))+(1-Control!$C$7*Calculations!$C$87)*INDEX('Monthly Data'!R:R,Calculations!$C$116+MOD(AW92,Calculations!$C$118))</f>
        <v>-2.0259958308006688E-2</v>
      </c>
      <c r="FN92" s="86">
        <f ca="1">Control!$C$7*Calculations!$C$82*INDEX('Monthly Data'!N:N,Calculations!$C$116+MOD(AX92,Calculations!$C$118))+Control!$C$7*Calculations!$C$83*INDEX('Monthly Data'!O:O,Calculations!$C$116+MOD(AX92,Calculations!$C$118))+Control!$C$7*Calculations!$C$84*INDEX('Monthly Data'!P:P,Calculations!$C$116+MOD(AX92,Calculations!$C$118))+Control!$C$7*Calculations!$C$85*INDEX('Monthly Data'!Q:Q,Calculations!$C$116+MOD(AX92,Calculations!$C$118))+(1-Control!$C$7*Calculations!$C$87)*INDEX('Monthly Data'!R:R,Calculations!$C$116+MOD(AX92,Calculations!$C$118))</f>
        <v>1.9073822767906517E-2</v>
      </c>
      <c r="FO92" s="86">
        <f ca="1">Control!$C$7*Calculations!$C$82*INDEX('Monthly Data'!N:N,Calculations!$C$116+MOD(AY92,Calculations!$C$118))+Control!$C$7*Calculations!$C$83*INDEX('Monthly Data'!O:O,Calculations!$C$116+MOD(AY92,Calculations!$C$118))+Control!$C$7*Calculations!$C$84*INDEX('Monthly Data'!P:P,Calculations!$C$116+MOD(AY92,Calculations!$C$118))+Control!$C$7*Calculations!$C$85*INDEX('Monthly Data'!Q:Q,Calculations!$C$116+MOD(AY92,Calculations!$C$118))+(1-Control!$C$7*Calculations!$C$87)*INDEX('Monthly Data'!R:R,Calculations!$C$116+MOD(AY92,Calculations!$C$118))</f>
        <v>-1.1360801645249321E-2</v>
      </c>
      <c r="FP92" s="86">
        <f ca="1">Control!$C$7*Calculations!$C$82*INDEX('Monthly Data'!N:N,Calculations!$C$116+MOD(AZ92,Calculations!$C$118))+Control!$C$7*Calculations!$C$83*INDEX('Monthly Data'!O:O,Calculations!$C$116+MOD(AZ92,Calculations!$C$118))+Control!$C$7*Calculations!$C$84*INDEX('Monthly Data'!P:P,Calculations!$C$116+MOD(AZ92,Calculations!$C$118))+Control!$C$7*Calculations!$C$85*INDEX('Monthly Data'!Q:Q,Calculations!$C$116+MOD(AZ92,Calculations!$C$118))+(1-Control!$C$7*Calculations!$C$87)*INDEX('Monthly Data'!R:R,Calculations!$C$116+MOD(AZ92,Calculations!$C$118))</f>
        <v>1.8665061640915637E-2</v>
      </c>
      <c r="FQ92" s="86">
        <f ca="1">Control!$C$7*Calculations!$C$82*INDEX('Monthly Data'!N:N,Calculations!$C$116+MOD(BA92,Calculations!$C$118))+Control!$C$7*Calculations!$C$83*INDEX('Monthly Data'!O:O,Calculations!$C$116+MOD(BA92,Calculations!$C$118))+Control!$C$7*Calculations!$C$84*INDEX('Monthly Data'!P:P,Calculations!$C$116+MOD(BA92,Calculations!$C$118))+Control!$C$7*Calculations!$C$85*INDEX('Monthly Data'!Q:Q,Calculations!$C$116+MOD(BA92,Calculations!$C$118))+(1-Control!$C$7*Calculations!$C$87)*INDEX('Monthly Data'!R:R,Calculations!$C$116+MOD(BA92,Calculations!$C$118))</f>
        <v>5.1279584938936244E-2</v>
      </c>
      <c r="FR92" s="86">
        <f ca="1">Control!$C$7*Calculations!$C$82*INDEX('Monthly Data'!N:N,Calculations!$C$116+MOD(BB92,Calculations!$C$118))+Control!$C$7*Calculations!$C$83*INDEX('Monthly Data'!O:O,Calculations!$C$116+MOD(BB92,Calculations!$C$118))+Control!$C$7*Calculations!$C$84*INDEX('Monthly Data'!P:P,Calculations!$C$116+MOD(BB92,Calculations!$C$118))+Control!$C$7*Calculations!$C$85*INDEX('Monthly Data'!Q:Q,Calculations!$C$116+MOD(BB92,Calculations!$C$118))+(1-Control!$C$7*Calculations!$C$87)*INDEX('Monthly Data'!R:R,Calculations!$C$116+MOD(BB92,Calculations!$C$118))</f>
        <v>1.5758278480433856E-2</v>
      </c>
      <c r="FS92" s="86">
        <f ca="1">Control!$C$7*Calculations!$C$82*INDEX('Monthly Data'!N:N,Calculations!$C$116+MOD(BC92,Calculations!$C$118))+Control!$C$7*Calculations!$C$83*INDEX('Monthly Data'!O:O,Calculations!$C$116+MOD(BC92,Calculations!$C$118))+Control!$C$7*Calculations!$C$84*INDEX('Monthly Data'!P:P,Calculations!$C$116+MOD(BC92,Calculations!$C$118))+Control!$C$7*Calculations!$C$85*INDEX('Monthly Data'!Q:Q,Calculations!$C$116+MOD(BC92,Calculations!$C$118))+(1-Control!$C$7*Calculations!$C$87)*INDEX('Monthly Data'!R:R,Calculations!$C$116+MOD(BC92,Calculations!$C$118))</f>
        <v>5.3309355465453899E-3</v>
      </c>
      <c r="FT92" s="86">
        <f ca="1">Control!$C$7*Calculations!$C$82*INDEX('Monthly Data'!N:N,Calculations!$C$116+MOD(BD92,Calculations!$C$118))+Control!$C$7*Calculations!$C$83*INDEX('Monthly Data'!O:O,Calculations!$C$116+MOD(BD92,Calculations!$C$118))+Control!$C$7*Calculations!$C$84*INDEX('Monthly Data'!P:P,Calculations!$C$116+MOD(BD92,Calculations!$C$118))+Control!$C$7*Calculations!$C$85*INDEX('Monthly Data'!Q:Q,Calculations!$C$116+MOD(BD92,Calculations!$C$118))+(1-Control!$C$7*Calculations!$C$87)*INDEX('Monthly Data'!R:R,Calculations!$C$116+MOD(BD92,Calculations!$C$118))</f>
        <v>-2.0259958308006688E-2</v>
      </c>
      <c r="FU92" s="86">
        <f ca="1">Control!$C$7*Calculations!$C$82*INDEX('Monthly Data'!N:N,Calculations!$C$116+MOD(BE92,Calculations!$C$118))+Control!$C$7*Calculations!$C$83*INDEX('Monthly Data'!O:O,Calculations!$C$116+MOD(BE92,Calculations!$C$118))+Control!$C$7*Calculations!$C$84*INDEX('Monthly Data'!P:P,Calculations!$C$116+MOD(BE92,Calculations!$C$118))+Control!$C$7*Calculations!$C$85*INDEX('Monthly Data'!Q:Q,Calculations!$C$116+MOD(BE92,Calculations!$C$118))+(1-Control!$C$7*Calculations!$C$87)*INDEX('Monthly Data'!R:R,Calculations!$C$116+MOD(BE92,Calculations!$C$118))</f>
        <v>1.0627294914941248E-2</v>
      </c>
      <c r="FV92" s="86">
        <f ca="1">Control!$C$7*Calculations!$C$82*INDEX('Monthly Data'!N:N,Calculations!$C$116+MOD(BF92,Calculations!$C$118))+Control!$C$7*Calculations!$C$83*INDEX('Monthly Data'!O:O,Calculations!$C$116+MOD(BF92,Calculations!$C$118))+Control!$C$7*Calculations!$C$84*INDEX('Monthly Data'!P:P,Calculations!$C$116+MOD(BF92,Calculations!$C$118))+Control!$C$7*Calculations!$C$85*INDEX('Monthly Data'!Q:Q,Calculations!$C$116+MOD(BF92,Calculations!$C$118))+(1-Control!$C$7*Calculations!$C$87)*INDEX('Monthly Data'!R:R,Calculations!$C$116+MOD(BF92,Calculations!$C$118))</f>
        <v>3.4808428836917149E-3</v>
      </c>
      <c r="FW92" s="86">
        <f ca="1">Control!$C$7*Calculations!$C$82*INDEX('Monthly Data'!N:N,Calculations!$C$116+MOD(BG92,Calculations!$C$118))+Control!$C$7*Calculations!$C$83*INDEX('Monthly Data'!O:O,Calculations!$C$116+MOD(BG92,Calculations!$C$118))+Control!$C$7*Calculations!$C$84*INDEX('Monthly Data'!P:P,Calculations!$C$116+MOD(BG92,Calculations!$C$118))+Control!$C$7*Calculations!$C$85*INDEX('Monthly Data'!Q:Q,Calculations!$C$116+MOD(BG92,Calculations!$C$118))+(1-Control!$C$7*Calculations!$C$87)*INDEX('Monthly Data'!R:R,Calculations!$C$116+MOD(BG92,Calculations!$C$118))</f>
        <v>7.5897487599915015E-3</v>
      </c>
      <c r="FX92" s="86">
        <f ca="1">Control!$C$7*Calculations!$C$82*INDEX('Monthly Data'!N:N,Calculations!$C$116+MOD(BH92,Calculations!$C$118))+Control!$C$7*Calculations!$C$83*INDEX('Monthly Data'!O:O,Calculations!$C$116+MOD(BH92,Calculations!$C$118))+Control!$C$7*Calculations!$C$84*INDEX('Monthly Data'!P:P,Calculations!$C$116+MOD(BH92,Calculations!$C$118))+Control!$C$7*Calculations!$C$85*INDEX('Monthly Data'!Q:Q,Calculations!$C$116+MOD(BH92,Calculations!$C$118))+(1-Control!$C$7*Calculations!$C$87)*INDEX('Monthly Data'!R:R,Calculations!$C$116+MOD(BH92,Calculations!$C$118))</f>
        <v>-9.9526758408448549E-3</v>
      </c>
      <c r="FY92" s="86">
        <f ca="1">Control!$C$7*Calculations!$C$82*INDEX('Monthly Data'!N:N,Calculations!$C$116+MOD(BI92,Calculations!$C$118))+Control!$C$7*Calculations!$C$83*INDEX('Monthly Data'!O:O,Calculations!$C$116+MOD(BI92,Calculations!$C$118))+Control!$C$7*Calculations!$C$84*INDEX('Monthly Data'!P:P,Calculations!$C$116+MOD(BI92,Calculations!$C$118))+Control!$C$7*Calculations!$C$85*INDEX('Monthly Data'!Q:Q,Calculations!$C$116+MOD(BI92,Calculations!$C$118))+(1-Control!$C$7*Calculations!$C$87)*INDEX('Monthly Data'!R:R,Calculations!$C$116+MOD(BI92,Calculations!$C$118))</f>
        <v>-1.4213734788548189E-2</v>
      </c>
      <c r="FZ92" s="86">
        <f ca="1">Control!$C$7*Calculations!$C$82*INDEX('Monthly Data'!N:N,Calculations!$C$116+MOD(BJ92,Calculations!$C$118))+Control!$C$7*Calculations!$C$83*INDEX('Monthly Data'!O:O,Calculations!$C$116+MOD(BJ92,Calculations!$C$118))+Control!$C$7*Calculations!$C$84*INDEX('Monthly Data'!P:P,Calculations!$C$116+MOD(BJ92,Calculations!$C$118))+Control!$C$7*Calculations!$C$85*INDEX('Monthly Data'!Q:Q,Calculations!$C$116+MOD(BJ92,Calculations!$C$118))+(1-Control!$C$7*Calculations!$C$87)*INDEX('Monthly Data'!R:R,Calculations!$C$116+MOD(BJ92,Calculations!$C$118))</f>
        <v>-9.8327855560634558E-3</v>
      </c>
      <c r="GA92" s="86">
        <f ca="1">Control!$C$7*Calculations!$C$82*INDEX('Monthly Data'!N:N,Calculations!$C$116+MOD(BK92,Calculations!$C$118))+Control!$C$7*Calculations!$C$83*INDEX('Monthly Data'!O:O,Calculations!$C$116+MOD(BK92,Calculations!$C$118))+Control!$C$7*Calculations!$C$84*INDEX('Monthly Data'!P:P,Calculations!$C$116+MOD(BK92,Calculations!$C$118))+Control!$C$7*Calculations!$C$85*INDEX('Monthly Data'!Q:Q,Calculations!$C$116+MOD(BK92,Calculations!$C$118))+(1-Control!$C$7*Calculations!$C$87)*INDEX('Monthly Data'!R:R,Calculations!$C$116+MOD(BK92,Calculations!$C$118))</f>
        <v>3.4808428836917149E-3</v>
      </c>
      <c r="GB92" s="86">
        <f ca="1">Control!$C$7*Calculations!$C$82*INDEX('Monthly Data'!N:N,Calculations!$C$116+MOD(BL92,Calculations!$C$118))+Control!$C$7*Calculations!$C$83*INDEX('Monthly Data'!O:O,Calculations!$C$116+MOD(BL92,Calculations!$C$118))+Control!$C$7*Calculations!$C$84*INDEX('Monthly Data'!P:P,Calculations!$C$116+MOD(BL92,Calculations!$C$118))+Control!$C$7*Calculations!$C$85*INDEX('Monthly Data'!Q:Q,Calculations!$C$116+MOD(BL92,Calculations!$C$118))+(1-Control!$C$7*Calculations!$C$87)*INDEX('Monthly Data'!R:R,Calculations!$C$116+MOD(BL92,Calculations!$C$118))</f>
        <v>-4.417423226995453E-3</v>
      </c>
      <c r="GC92" s="86">
        <f ca="1">Control!$C$7*Calculations!$C$82*INDEX('Monthly Data'!N:N,Calculations!$C$116+MOD(BM92,Calculations!$C$118))+Control!$C$7*Calculations!$C$83*INDEX('Monthly Data'!O:O,Calculations!$C$116+MOD(BM92,Calculations!$C$118))+Control!$C$7*Calculations!$C$84*INDEX('Monthly Data'!P:P,Calculations!$C$116+MOD(BM92,Calculations!$C$118))+Control!$C$7*Calculations!$C$85*INDEX('Monthly Data'!Q:Q,Calculations!$C$116+MOD(BM92,Calculations!$C$118))+(1-Control!$C$7*Calculations!$C$87)*INDEX('Monthly Data'!R:R,Calculations!$C$116+MOD(BM92,Calculations!$C$118))</f>
        <v>-2.4571433440223247E-2</v>
      </c>
      <c r="GD92" s="86">
        <f ca="1">Control!$C$7*Calculations!$C$82*INDEX('Monthly Data'!N:N,Calculations!$C$116+MOD(BN92,Calculations!$C$118))+Control!$C$7*Calculations!$C$83*INDEX('Monthly Data'!O:O,Calculations!$C$116+MOD(BN92,Calculations!$C$118))+Control!$C$7*Calculations!$C$84*INDEX('Monthly Data'!P:P,Calculations!$C$116+MOD(BN92,Calculations!$C$118))+Control!$C$7*Calculations!$C$85*INDEX('Monthly Data'!Q:Q,Calculations!$C$116+MOD(BN92,Calculations!$C$118))+(1-Control!$C$7*Calculations!$C$87)*INDEX('Monthly Data'!R:R,Calculations!$C$116+MOD(BN92,Calculations!$C$118))</f>
        <v>6.1009361253630504E-2</v>
      </c>
      <c r="GE92" s="86">
        <f ca="1">Control!$C$7*Calculations!$C$82*INDEX('Monthly Data'!N:N,Calculations!$C$116+MOD(BO92,Calculations!$C$118))+Control!$C$7*Calculations!$C$83*INDEX('Monthly Data'!O:O,Calculations!$C$116+MOD(BO92,Calculations!$C$118))+Control!$C$7*Calculations!$C$84*INDEX('Monthly Data'!P:P,Calculations!$C$116+MOD(BO92,Calculations!$C$118))+Control!$C$7*Calculations!$C$85*INDEX('Monthly Data'!Q:Q,Calculations!$C$116+MOD(BO92,Calculations!$C$118))+(1-Control!$C$7*Calculations!$C$87)*INDEX('Monthly Data'!R:R,Calculations!$C$116+MOD(BO92,Calculations!$C$118))</f>
        <v>7.5897487599915015E-3</v>
      </c>
      <c r="GF92" s="86">
        <f ca="1">Control!$C$7*Calculations!$C$82*INDEX('Monthly Data'!N:N,Calculations!$C$116+MOD(BP92,Calculations!$C$118))+Control!$C$7*Calculations!$C$83*INDEX('Monthly Data'!O:O,Calculations!$C$116+MOD(BP92,Calculations!$C$118))+Control!$C$7*Calculations!$C$84*INDEX('Monthly Data'!P:P,Calculations!$C$116+MOD(BP92,Calculations!$C$118))+Control!$C$7*Calculations!$C$85*INDEX('Monthly Data'!Q:Q,Calculations!$C$116+MOD(BP92,Calculations!$C$118))+(1-Control!$C$7*Calculations!$C$87)*INDEX('Monthly Data'!R:R,Calculations!$C$116+MOD(BP92,Calculations!$C$118))</f>
        <v>-2.6378232493851243E-2</v>
      </c>
      <c r="GG92" s="86">
        <f ca="1">Control!$C$7*Calculations!$C$82*INDEX('Monthly Data'!N:N,Calculations!$C$116+MOD(BQ92,Calculations!$C$118))+Control!$C$7*Calculations!$C$83*INDEX('Monthly Data'!O:O,Calculations!$C$116+MOD(BQ92,Calculations!$C$118))+Control!$C$7*Calculations!$C$84*INDEX('Monthly Data'!P:P,Calculations!$C$116+MOD(BQ92,Calculations!$C$118))+Control!$C$7*Calculations!$C$85*INDEX('Monthly Data'!Q:Q,Calculations!$C$116+MOD(BQ92,Calculations!$C$118))+(1-Control!$C$7*Calculations!$C$87)*INDEX('Monthly Data'!R:R,Calculations!$C$116+MOD(BQ92,Calculations!$C$118))</f>
        <v>-9.839093431862074E-3</v>
      </c>
      <c r="GH92" s="86">
        <f ca="1">Control!$C$7*Calculations!$C$82*INDEX('Monthly Data'!N:N,Calculations!$C$116+MOD(BR92,Calculations!$C$118))+Control!$C$7*Calculations!$C$83*INDEX('Monthly Data'!O:O,Calculations!$C$116+MOD(BR92,Calculations!$C$118))+Control!$C$7*Calculations!$C$84*INDEX('Monthly Data'!P:P,Calculations!$C$116+MOD(BR92,Calculations!$C$118))+Control!$C$7*Calculations!$C$85*INDEX('Monthly Data'!Q:Q,Calculations!$C$116+MOD(BR92,Calculations!$C$118))+(1-Control!$C$7*Calculations!$C$87)*INDEX('Monthly Data'!R:R,Calculations!$C$116+MOD(BR92,Calculations!$C$118))</f>
        <v>-1.880155173376722E-2</v>
      </c>
      <c r="GI92" s="86">
        <f ca="1">Control!$C$7*Calculations!$C$82*INDEX('Monthly Data'!N:N,Calculations!$C$116+MOD(BS92,Calculations!$C$118))+Control!$C$7*Calculations!$C$83*INDEX('Monthly Data'!O:O,Calculations!$C$116+MOD(BS92,Calculations!$C$118))+Control!$C$7*Calculations!$C$84*INDEX('Monthly Data'!P:P,Calculations!$C$116+MOD(BS92,Calculations!$C$118))+Control!$C$7*Calculations!$C$85*INDEX('Monthly Data'!Q:Q,Calculations!$C$116+MOD(BS92,Calculations!$C$118))+(1-Control!$C$7*Calculations!$C$87)*INDEX('Monthly Data'!R:R,Calculations!$C$116+MOD(BS92,Calculations!$C$118))</f>
        <v>6.2631896128884862E-3</v>
      </c>
      <c r="GJ92" s="86">
        <f ca="1">Control!$C$7*Calculations!$C$82*INDEX('Monthly Data'!N:N,Calculations!$C$116+MOD(BT92,Calculations!$C$118))+Control!$C$7*Calculations!$C$83*INDEX('Monthly Data'!O:O,Calculations!$C$116+MOD(BT92,Calculations!$C$118))+Control!$C$7*Calculations!$C$84*INDEX('Monthly Data'!P:P,Calculations!$C$116+MOD(BT92,Calculations!$C$118))+Control!$C$7*Calculations!$C$85*INDEX('Monthly Data'!Q:Q,Calculations!$C$116+MOD(BT92,Calculations!$C$118))+(1-Control!$C$7*Calculations!$C$87)*INDEX('Monthly Data'!R:R,Calculations!$C$116+MOD(BT92,Calculations!$C$118))</f>
        <v>3.8809817903524786E-2</v>
      </c>
      <c r="GK92" s="86">
        <f ca="1">Control!$C$7*Calculations!$C$82*INDEX('Monthly Data'!N:N,Calculations!$C$116+MOD(BU92,Calculations!$C$118))+Control!$C$7*Calculations!$C$83*INDEX('Monthly Data'!O:O,Calculations!$C$116+MOD(BU92,Calculations!$C$118))+Control!$C$7*Calculations!$C$84*INDEX('Monthly Data'!P:P,Calculations!$C$116+MOD(BU92,Calculations!$C$118))+Control!$C$7*Calculations!$C$85*INDEX('Monthly Data'!Q:Q,Calculations!$C$116+MOD(BU92,Calculations!$C$118))+(1-Control!$C$7*Calculations!$C$87)*INDEX('Monthly Data'!R:R,Calculations!$C$116+MOD(BU92,Calculations!$C$118))</f>
        <v>6.4539397490030407E-3</v>
      </c>
      <c r="GL92" s="86">
        <f ca="1">Control!$C$7*Calculations!$C$82*INDEX('Monthly Data'!N:N,Calculations!$C$116+MOD(BV92,Calculations!$C$118))+Control!$C$7*Calculations!$C$83*INDEX('Monthly Data'!O:O,Calculations!$C$116+MOD(BV92,Calculations!$C$118))+Control!$C$7*Calculations!$C$84*INDEX('Monthly Data'!P:P,Calculations!$C$116+MOD(BV92,Calculations!$C$118))+Control!$C$7*Calculations!$C$85*INDEX('Monthly Data'!Q:Q,Calculations!$C$116+MOD(BV92,Calculations!$C$118))+(1-Control!$C$7*Calculations!$C$87)*INDEX('Monthly Data'!R:R,Calculations!$C$116+MOD(BV92,Calculations!$C$118))</f>
        <v>-3.8554137824290124E-2</v>
      </c>
      <c r="GM92" s="86">
        <f ca="1">Control!$C$7*Calculations!$C$82*INDEX('Monthly Data'!N:N,Calculations!$C$116+MOD(BW92,Calculations!$C$118))+Control!$C$7*Calculations!$C$83*INDEX('Monthly Data'!O:O,Calculations!$C$116+MOD(BW92,Calculations!$C$118))+Control!$C$7*Calculations!$C$84*INDEX('Monthly Data'!P:P,Calculations!$C$116+MOD(BW92,Calculations!$C$118))+Control!$C$7*Calculations!$C$85*INDEX('Monthly Data'!Q:Q,Calculations!$C$116+MOD(BW92,Calculations!$C$118))+(1-Control!$C$7*Calculations!$C$87)*INDEX('Monthly Data'!R:R,Calculations!$C$116+MOD(BW92,Calculations!$C$118))</f>
        <v>2.9708469559001142E-2</v>
      </c>
      <c r="GN92" s="86">
        <f ca="1">Control!$C$7*Calculations!$C$82*INDEX('Monthly Data'!N:N,Calculations!$C$116+MOD(BX92,Calculations!$C$118))+Control!$C$7*Calculations!$C$83*INDEX('Monthly Data'!O:O,Calculations!$C$116+MOD(BX92,Calculations!$C$118))+Control!$C$7*Calculations!$C$84*INDEX('Monthly Data'!P:P,Calculations!$C$116+MOD(BX92,Calculations!$C$118))+Control!$C$7*Calculations!$C$85*INDEX('Monthly Data'!Q:Q,Calculations!$C$116+MOD(BX92,Calculations!$C$118))+(1-Control!$C$7*Calculations!$C$87)*INDEX('Monthly Data'!R:R,Calculations!$C$116+MOD(BX92,Calculations!$C$118))</f>
        <v>1.3891563624307685E-2</v>
      </c>
      <c r="GO92" s="86">
        <f ca="1">Control!$C$7*Calculations!$C$82*INDEX('Monthly Data'!N:N,Calculations!$C$116+MOD(BY92,Calculations!$C$118))+Control!$C$7*Calculations!$C$83*INDEX('Monthly Data'!O:O,Calculations!$C$116+MOD(BY92,Calculations!$C$118))+Control!$C$7*Calculations!$C$84*INDEX('Monthly Data'!P:P,Calculations!$C$116+MOD(BY92,Calculations!$C$118))+Control!$C$7*Calculations!$C$85*INDEX('Monthly Data'!Q:Q,Calculations!$C$116+MOD(BY92,Calculations!$C$118))+(1-Control!$C$7*Calculations!$C$87)*INDEX('Monthly Data'!R:R,Calculations!$C$116+MOD(BY92,Calculations!$C$118))</f>
        <v>6.3250222980707482E-3</v>
      </c>
      <c r="GP92" s="86">
        <f ca="1">Control!$C$7*Calculations!$C$82*INDEX('Monthly Data'!N:N,Calculations!$C$116+MOD(BZ92,Calculations!$C$118))+Control!$C$7*Calculations!$C$83*INDEX('Monthly Data'!O:O,Calculations!$C$116+MOD(BZ92,Calculations!$C$118))+Control!$C$7*Calculations!$C$84*INDEX('Monthly Data'!P:P,Calculations!$C$116+MOD(BZ92,Calculations!$C$118))+Control!$C$7*Calculations!$C$85*INDEX('Monthly Data'!Q:Q,Calculations!$C$116+MOD(BZ92,Calculations!$C$118))+(1-Control!$C$7*Calculations!$C$87)*INDEX('Monthly Data'!R:R,Calculations!$C$116+MOD(BZ92,Calculations!$C$118))</f>
        <v>-9.9526758408448549E-3</v>
      </c>
      <c r="GQ92" s="86">
        <f ca="1">Control!$C$7*Calculations!$C$82*INDEX('Monthly Data'!N:N,Calculations!$C$116+MOD(CA92,Calculations!$C$118))+Control!$C$7*Calculations!$C$83*INDEX('Monthly Data'!O:O,Calculations!$C$116+MOD(CA92,Calculations!$C$118))+Control!$C$7*Calculations!$C$84*INDEX('Monthly Data'!P:P,Calculations!$C$116+MOD(CA92,Calculations!$C$118))+Control!$C$7*Calculations!$C$85*INDEX('Monthly Data'!Q:Q,Calculations!$C$116+MOD(CA92,Calculations!$C$118))+(1-Control!$C$7*Calculations!$C$87)*INDEX('Monthly Data'!R:R,Calculations!$C$116+MOD(CA92,Calculations!$C$118))</f>
        <v>1.4915555251167555E-3</v>
      </c>
      <c r="GR92" s="86">
        <f ca="1">Control!$C$7*Calculations!$C$82*INDEX('Monthly Data'!N:N,Calculations!$C$116+MOD(CB92,Calculations!$C$118))+Control!$C$7*Calculations!$C$83*INDEX('Monthly Data'!O:O,Calculations!$C$116+MOD(CB92,Calculations!$C$118))+Control!$C$7*Calculations!$C$84*INDEX('Monthly Data'!P:P,Calculations!$C$116+MOD(CB92,Calculations!$C$118))+Control!$C$7*Calculations!$C$85*INDEX('Monthly Data'!Q:Q,Calculations!$C$116+MOD(CB92,Calculations!$C$118))+(1-Control!$C$7*Calculations!$C$87)*INDEX('Monthly Data'!R:R,Calculations!$C$116+MOD(CB92,Calculations!$C$118))</f>
        <v>1.1106855739851785E-2</v>
      </c>
      <c r="GS92" s="86">
        <f ca="1">Control!$C$7*Calculations!$C$82*INDEX('Monthly Data'!N:N,Calculations!$C$116+MOD(CC92,Calculations!$C$118))+Control!$C$7*Calculations!$C$83*INDEX('Monthly Data'!O:O,Calculations!$C$116+MOD(CC92,Calculations!$C$118))+Control!$C$7*Calculations!$C$84*INDEX('Monthly Data'!P:P,Calculations!$C$116+MOD(CC92,Calculations!$C$118))+Control!$C$7*Calculations!$C$85*INDEX('Monthly Data'!Q:Q,Calculations!$C$116+MOD(CC92,Calculations!$C$118))+(1-Control!$C$7*Calculations!$C$87)*INDEX('Monthly Data'!R:R,Calculations!$C$116+MOD(CC92,Calculations!$C$118))</f>
        <v>1.1106855739851785E-2</v>
      </c>
      <c r="GT92" s="86">
        <f ca="1">Control!$C$7*Calculations!$C$82*INDEX('Monthly Data'!N:N,Calculations!$C$116+MOD(CD92,Calculations!$C$118))+Control!$C$7*Calculations!$C$83*INDEX('Monthly Data'!O:O,Calculations!$C$116+MOD(CD92,Calculations!$C$118))+Control!$C$7*Calculations!$C$84*INDEX('Monthly Data'!P:P,Calculations!$C$116+MOD(CD92,Calculations!$C$118))+Control!$C$7*Calculations!$C$85*INDEX('Monthly Data'!Q:Q,Calculations!$C$116+MOD(CD92,Calculations!$C$118))+(1-Control!$C$7*Calculations!$C$87)*INDEX('Monthly Data'!R:R,Calculations!$C$116+MOD(CD92,Calculations!$C$118))</f>
        <v>-3.8554137824290124E-2</v>
      </c>
      <c r="GU92" s="86">
        <f ca="1">Control!$C$7*Calculations!$C$82*INDEX('Monthly Data'!N:N,Calculations!$C$116+MOD(CE92,Calculations!$C$118))+Control!$C$7*Calculations!$C$83*INDEX('Monthly Data'!O:O,Calculations!$C$116+MOD(CE92,Calculations!$C$118))+Control!$C$7*Calculations!$C$84*INDEX('Monthly Data'!P:P,Calculations!$C$116+MOD(CE92,Calculations!$C$118))+Control!$C$7*Calculations!$C$85*INDEX('Monthly Data'!Q:Q,Calculations!$C$116+MOD(CE92,Calculations!$C$118))+(1-Control!$C$7*Calculations!$C$87)*INDEX('Monthly Data'!R:R,Calculations!$C$116+MOD(CE92,Calculations!$C$118))</f>
        <v>6.6954569943530936E-3</v>
      </c>
      <c r="GV92" s="86">
        <f ca="1">Control!$C$7*Calculations!$C$82*INDEX('Monthly Data'!N:N,Calculations!$C$116+MOD(CF92,Calculations!$C$118))+Control!$C$7*Calculations!$C$83*INDEX('Monthly Data'!O:O,Calculations!$C$116+MOD(CF92,Calculations!$C$118))+Control!$C$7*Calculations!$C$84*INDEX('Monthly Data'!P:P,Calculations!$C$116+MOD(CF92,Calculations!$C$118))+Control!$C$7*Calculations!$C$85*INDEX('Monthly Data'!Q:Q,Calculations!$C$116+MOD(CF92,Calculations!$C$118))+(1-Control!$C$7*Calculations!$C$87)*INDEX('Monthly Data'!R:R,Calculations!$C$116+MOD(CF92,Calculations!$C$118))</f>
        <v>6.4539397490030407E-3</v>
      </c>
      <c r="GW92" s="86">
        <f ca="1">Control!$C$7*Calculations!$C$82*INDEX('Monthly Data'!N:N,Calculations!$C$116+MOD(CG92,Calculations!$C$118))+Control!$C$7*Calculations!$C$83*INDEX('Monthly Data'!O:O,Calculations!$C$116+MOD(CG92,Calculations!$C$118))+Control!$C$7*Calculations!$C$84*INDEX('Monthly Data'!P:P,Calculations!$C$116+MOD(CG92,Calculations!$C$118))+Control!$C$7*Calculations!$C$85*INDEX('Monthly Data'!Q:Q,Calculations!$C$116+MOD(CG92,Calculations!$C$118))+(1-Control!$C$7*Calculations!$C$87)*INDEX('Monthly Data'!R:R,Calculations!$C$116+MOD(CG92,Calculations!$C$118))</f>
        <v>2.5325873776067674E-2</v>
      </c>
      <c r="GX92" s="86">
        <f ca="1">Control!$C$7*Calculations!$C$82*INDEX('Monthly Data'!N:N,Calculations!$C$116+MOD(CH92,Calculations!$C$118))+Control!$C$7*Calculations!$C$83*INDEX('Monthly Data'!O:O,Calculations!$C$116+MOD(CH92,Calculations!$C$118))+Control!$C$7*Calculations!$C$84*INDEX('Monthly Data'!P:P,Calculations!$C$116+MOD(CH92,Calculations!$C$118))+Control!$C$7*Calculations!$C$85*INDEX('Monthly Data'!Q:Q,Calculations!$C$116+MOD(CH92,Calculations!$C$118))+(1-Control!$C$7*Calculations!$C$87)*INDEX('Monthly Data'!R:R,Calculations!$C$116+MOD(CH92,Calculations!$C$118))</f>
        <v>2.2757992058453024E-3</v>
      </c>
      <c r="GY92" s="86">
        <f ca="1">Control!$C$7*Calculations!$C$82*INDEX('Monthly Data'!N:N,Calculations!$C$116+MOD(CI92,Calculations!$C$118))+Control!$C$7*Calculations!$C$83*INDEX('Monthly Data'!O:O,Calculations!$C$116+MOD(CI92,Calculations!$C$118))+Control!$C$7*Calculations!$C$84*INDEX('Monthly Data'!P:P,Calculations!$C$116+MOD(CI92,Calculations!$C$118))+Control!$C$7*Calculations!$C$85*INDEX('Monthly Data'!Q:Q,Calculations!$C$116+MOD(CI92,Calculations!$C$118))+(1-Control!$C$7*Calculations!$C$87)*INDEX('Monthly Data'!R:R,Calculations!$C$116+MOD(CI92,Calculations!$C$118))</f>
        <v>1.1786765492207996E-2</v>
      </c>
      <c r="GZ92" s="86">
        <f ca="1">Control!$C$7*Calculations!$C$82*INDEX('Monthly Data'!N:N,Calculations!$C$116+MOD(CJ92,Calculations!$C$118))+Control!$C$7*Calculations!$C$83*INDEX('Monthly Data'!O:O,Calculations!$C$116+MOD(CJ92,Calculations!$C$118))+Control!$C$7*Calculations!$C$84*INDEX('Monthly Data'!P:P,Calculations!$C$116+MOD(CJ92,Calculations!$C$118))+Control!$C$7*Calculations!$C$85*INDEX('Monthly Data'!Q:Q,Calculations!$C$116+MOD(CJ92,Calculations!$C$118))+(1-Control!$C$7*Calculations!$C$87)*INDEX('Monthly Data'!R:R,Calculations!$C$116+MOD(CJ92,Calculations!$C$118))</f>
        <v>1.5108777406081684E-3</v>
      </c>
      <c r="HA92" s="86">
        <f ca="1">Control!$C$7*Calculations!$C$82*INDEX('Monthly Data'!N:N,Calculations!$C$116+MOD(CK92,Calculations!$C$118))+Control!$C$7*Calculations!$C$83*INDEX('Monthly Data'!O:O,Calculations!$C$116+MOD(CK92,Calculations!$C$118))+Control!$C$7*Calculations!$C$84*INDEX('Monthly Data'!P:P,Calculations!$C$116+MOD(CK92,Calculations!$C$118))+Control!$C$7*Calculations!$C$85*INDEX('Monthly Data'!Q:Q,Calculations!$C$116+MOD(CK92,Calculations!$C$118))+(1-Control!$C$7*Calculations!$C$87)*INDEX('Monthly Data'!R:R,Calculations!$C$116+MOD(CK92,Calculations!$C$118))</f>
        <v>2.4722579420195831E-2</v>
      </c>
      <c r="HB92" s="86">
        <f ca="1">Control!$C$7*Calculations!$C$82*INDEX('Monthly Data'!N:N,Calculations!$C$116+MOD(CL92,Calculations!$C$118))+Control!$C$7*Calculations!$C$83*INDEX('Monthly Data'!O:O,Calculations!$C$116+MOD(CL92,Calculations!$C$118))+Control!$C$7*Calculations!$C$84*INDEX('Monthly Data'!P:P,Calculations!$C$116+MOD(CL92,Calculations!$C$118))+Control!$C$7*Calculations!$C$85*INDEX('Monthly Data'!Q:Q,Calculations!$C$116+MOD(CL92,Calculations!$C$118))+(1-Control!$C$7*Calculations!$C$87)*INDEX('Monthly Data'!R:R,Calculations!$C$116+MOD(CL92,Calculations!$C$118))</f>
        <v>6.2631896128884862E-3</v>
      </c>
      <c r="HC92" s="86">
        <f ca="1">Control!$C$7*Calculations!$C$82*INDEX('Monthly Data'!N:N,Calculations!$C$116+MOD(CM92,Calculations!$C$118))+Control!$C$7*Calculations!$C$83*INDEX('Monthly Data'!O:O,Calculations!$C$116+MOD(CM92,Calculations!$C$118))+Control!$C$7*Calculations!$C$84*INDEX('Monthly Data'!P:P,Calculations!$C$116+MOD(CM92,Calculations!$C$118))+Control!$C$7*Calculations!$C$85*INDEX('Monthly Data'!Q:Q,Calculations!$C$116+MOD(CM92,Calculations!$C$118))+(1-Control!$C$7*Calculations!$C$87)*INDEX('Monthly Data'!R:R,Calculations!$C$116+MOD(CM92,Calculations!$C$118))</f>
        <v>-1.6546126717384396E-2</v>
      </c>
      <c r="HD92" s="86">
        <f ca="1">Control!$C$7*Calculations!$C$82*INDEX('Monthly Data'!N:N,Calculations!$C$116+MOD(CN92,Calculations!$C$118))+Control!$C$7*Calculations!$C$83*INDEX('Monthly Data'!O:O,Calculations!$C$116+MOD(CN92,Calculations!$C$118))+Control!$C$7*Calculations!$C$84*INDEX('Monthly Data'!P:P,Calculations!$C$116+MOD(CN92,Calculations!$C$118))+Control!$C$7*Calculations!$C$85*INDEX('Monthly Data'!Q:Q,Calculations!$C$116+MOD(CN92,Calculations!$C$118))+(1-Control!$C$7*Calculations!$C$87)*INDEX('Monthly Data'!R:R,Calculations!$C$116+MOD(CN92,Calculations!$C$118))</f>
        <v>-1.4213734788548189E-2</v>
      </c>
      <c r="HE92" s="86">
        <f ca="1">Control!$C$7*Calculations!$C$82*INDEX('Monthly Data'!N:N,Calculations!$C$116+MOD(CO92,Calculations!$C$118))+Control!$C$7*Calculations!$C$83*INDEX('Monthly Data'!O:O,Calculations!$C$116+MOD(CO92,Calculations!$C$118))+Control!$C$7*Calculations!$C$84*INDEX('Monthly Data'!P:P,Calculations!$C$116+MOD(CO92,Calculations!$C$118))+Control!$C$7*Calculations!$C$85*INDEX('Monthly Data'!Q:Q,Calculations!$C$116+MOD(CO92,Calculations!$C$118))+(1-Control!$C$7*Calculations!$C$87)*INDEX('Monthly Data'!R:R,Calculations!$C$116+MOD(CO92,Calculations!$C$118))</f>
        <v>1.8695385296339444E-2</v>
      </c>
      <c r="HF92" s="86">
        <f ca="1">Control!$C$7*Calculations!$C$82*INDEX('Monthly Data'!N:N,Calculations!$C$116+MOD(CP92,Calculations!$C$118))+Control!$C$7*Calculations!$C$83*INDEX('Monthly Data'!O:O,Calculations!$C$116+MOD(CP92,Calculations!$C$118))+Control!$C$7*Calculations!$C$84*INDEX('Monthly Data'!P:P,Calculations!$C$116+MOD(CP92,Calculations!$C$118))+Control!$C$7*Calculations!$C$85*INDEX('Monthly Data'!Q:Q,Calculations!$C$116+MOD(CP92,Calculations!$C$118))+(1-Control!$C$7*Calculations!$C$87)*INDEX('Monthly Data'!R:R,Calculations!$C$116+MOD(CP92,Calculations!$C$118))</f>
        <v>-4.0413381192162513E-2</v>
      </c>
      <c r="HG92" s="86">
        <f ca="1">Control!$C$7*Calculations!$C$82*INDEX('Monthly Data'!N:N,Calculations!$C$116+MOD(CQ92,Calculations!$C$118))+Control!$C$7*Calculations!$C$83*INDEX('Monthly Data'!O:O,Calculations!$C$116+MOD(CQ92,Calculations!$C$118))+Control!$C$7*Calculations!$C$84*INDEX('Monthly Data'!P:P,Calculations!$C$116+MOD(CQ92,Calculations!$C$118))+Control!$C$7*Calculations!$C$85*INDEX('Monthly Data'!Q:Q,Calculations!$C$116+MOD(CQ92,Calculations!$C$118))+(1-Control!$C$7*Calculations!$C$87)*INDEX('Monthly Data'!R:R,Calculations!$C$116+MOD(CQ92,Calculations!$C$118))</f>
        <v>1.1786765492207996E-2</v>
      </c>
      <c r="HH92" s="86">
        <f ca="1">Control!$C$7*Calculations!$C$82*INDEX('Monthly Data'!N:N,Calculations!$C$116+MOD(CR92,Calculations!$C$118))+Control!$C$7*Calculations!$C$83*INDEX('Monthly Data'!O:O,Calculations!$C$116+MOD(CR92,Calculations!$C$118))+Control!$C$7*Calculations!$C$84*INDEX('Monthly Data'!P:P,Calculations!$C$116+MOD(CR92,Calculations!$C$118))+Control!$C$7*Calculations!$C$85*INDEX('Monthly Data'!Q:Q,Calculations!$C$116+MOD(CR92,Calculations!$C$118))+(1-Control!$C$7*Calculations!$C$87)*INDEX('Monthly Data'!R:R,Calculations!$C$116+MOD(CR92,Calculations!$C$118))</f>
        <v>1.4915555251167555E-3</v>
      </c>
      <c r="HI92" s="86">
        <f ca="1">Control!$C$7*Calculations!$C$82*INDEX('Monthly Data'!N:N,Calculations!$C$116+MOD(CS92,Calculations!$C$118))+Control!$C$7*Calculations!$C$83*INDEX('Monthly Data'!O:O,Calculations!$C$116+MOD(CS92,Calculations!$C$118))+Control!$C$7*Calculations!$C$84*INDEX('Monthly Data'!P:P,Calculations!$C$116+MOD(CS92,Calculations!$C$118))+Control!$C$7*Calculations!$C$85*INDEX('Monthly Data'!Q:Q,Calculations!$C$116+MOD(CS92,Calculations!$C$118))+(1-Control!$C$7*Calculations!$C$87)*INDEX('Monthly Data'!R:R,Calculations!$C$116+MOD(CS92,Calculations!$C$118))</f>
        <v>-1.9947061878162777E-2</v>
      </c>
      <c r="HJ92" s="86">
        <f ca="1">Control!$C$7*Calculations!$C$82*INDEX('Monthly Data'!N:N,Calculations!$C$116+MOD(CT92,Calculations!$C$118))+Control!$C$7*Calculations!$C$83*INDEX('Monthly Data'!O:O,Calculations!$C$116+MOD(CT92,Calculations!$C$118))+Control!$C$7*Calculations!$C$84*INDEX('Monthly Data'!P:P,Calculations!$C$116+MOD(CT92,Calculations!$C$118))+Control!$C$7*Calculations!$C$85*INDEX('Monthly Data'!Q:Q,Calculations!$C$116+MOD(CT92,Calculations!$C$118))+(1-Control!$C$7*Calculations!$C$87)*INDEX('Monthly Data'!R:R,Calculations!$C$116+MOD(CT92,Calculations!$C$118))</f>
        <v>1.0415351832335435E-2</v>
      </c>
      <c r="HK92" s="86">
        <f ca="1">Control!$C$7*Calculations!$C$82*INDEX('Monthly Data'!N:N,Calculations!$C$116+MOD(CU92,Calculations!$C$118))+Control!$C$7*Calculations!$C$83*INDEX('Monthly Data'!O:O,Calculations!$C$116+MOD(CU92,Calculations!$C$118))+Control!$C$7*Calculations!$C$84*INDEX('Monthly Data'!P:P,Calculations!$C$116+MOD(CU92,Calculations!$C$118))+Control!$C$7*Calculations!$C$85*INDEX('Monthly Data'!Q:Q,Calculations!$C$116+MOD(CU92,Calculations!$C$118))+(1-Control!$C$7*Calculations!$C$87)*INDEX('Monthly Data'!R:R,Calculations!$C$116+MOD(CU92,Calculations!$C$118))</f>
        <v>1.0921298083007208E-2</v>
      </c>
      <c r="HL92" s="86">
        <f ca="1">Control!$C$7*Calculations!$C$82*INDEX('Monthly Data'!N:N,Calculations!$C$116+MOD(CV92,Calculations!$C$118))+Control!$C$7*Calculations!$C$83*INDEX('Monthly Data'!O:O,Calculations!$C$116+MOD(CV92,Calculations!$C$118))+Control!$C$7*Calculations!$C$84*INDEX('Monthly Data'!P:P,Calculations!$C$116+MOD(CV92,Calculations!$C$118))+Control!$C$7*Calculations!$C$85*INDEX('Monthly Data'!Q:Q,Calculations!$C$116+MOD(CV92,Calculations!$C$118))+(1-Control!$C$7*Calculations!$C$87)*INDEX('Monthly Data'!R:R,Calculations!$C$116+MOD(CV92,Calculations!$C$118))</f>
        <v>4.089189590407355E-3</v>
      </c>
      <c r="HM92" s="86">
        <f ca="1">Control!$C$7*Calculations!$C$82*INDEX('Monthly Data'!N:N,Calculations!$C$116+MOD(CW92,Calculations!$C$118))+Control!$C$7*Calculations!$C$83*INDEX('Monthly Data'!O:O,Calculations!$C$116+MOD(CW92,Calculations!$C$118))+Control!$C$7*Calculations!$C$84*INDEX('Monthly Data'!P:P,Calculations!$C$116+MOD(CW92,Calculations!$C$118))+Control!$C$7*Calculations!$C$85*INDEX('Monthly Data'!Q:Q,Calculations!$C$116+MOD(CW92,Calculations!$C$118))+(1-Control!$C$7*Calculations!$C$87)*INDEX('Monthly Data'!R:R,Calculations!$C$116+MOD(CW92,Calculations!$C$118))</f>
        <v>5.8868730207813358E-3</v>
      </c>
      <c r="HN92" s="86">
        <f ca="1">Control!$C$7*Calculations!$C$82*INDEX('Monthly Data'!N:N,Calculations!$C$116+MOD(CX92,Calculations!$C$118))+Control!$C$7*Calculations!$C$83*INDEX('Monthly Data'!O:O,Calculations!$C$116+MOD(CX92,Calculations!$C$118))+Control!$C$7*Calculations!$C$84*INDEX('Monthly Data'!P:P,Calculations!$C$116+MOD(CX92,Calculations!$C$118))+Control!$C$7*Calculations!$C$85*INDEX('Monthly Data'!Q:Q,Calculations!$C$116+MOD(CX92,Calculations!$C$118))+(1-Control!$C$7*Calculations!$C$87)*INDEX('Monthly Data'!R:R,Calculations!$C$116+MOD(CX92,Calculations!$C$118))</f>
        <v>-3.53368065312233E-2</v>
      </c>
      <c r="HO92" s="86">
        <f ca="1">Control!$C$7*Calculations!$C$82*INDEX('Monthly Data'!N:N,Calculations!$C$116+MOD(CY92,Calculations!$C$118))+Control!$C$7*Calculations!$C$83*INDEX('Monthly Data'!O:O,Calculations!$C$116+MOD(CY92,Calculations!$C$118))+Control!$C$7*Calculations!$C$84*INDEX('Monthly Data'!P:P,Calculations!$C$116+MOD(CY92,Calculations!$C$118))+Control!$C$7*Calculations!$C$85*INDEX('Monthly Data'!Q:Q,Calculations!$C$116+MOD(CY92,Calculations!$C$118))+(1-Control!$C$7*Calculations!$C$87)*INDEX('Monthly Data'!R:R,Calculations!$C$116+MOD(CY92,Calculations!$C$118))</f>
        <v>1.0415351832335435E-2</v>
      </c>
      <c r="HP92" s="86">
        <f ca="1">Control!$C$7*Calculations!$C$82*INDEX('Monthly Data'!N:N,Calculations!$C$116+MOD(CZ92,Calculations!$C$118))+Control!$C$7*Calculations!$C$83*INDEX('Monthly Data'!O:O,Calculations!$C$116+MOD(CZ92,Calculations!$C$118))+Control!$C$7*Calculations!$C$84*INDEX('Monthly Data'!P:P,Calculations!$C$116+MOD(CZ92,Calculations!$C$118))+Control!$C$7*Calculations!$C$85*INDEX('Monthly Data'!Q:Q,Calculations!$C$116+MOD(CZ92,Calculations!$C$118))+(1-Control!$C$7*Calculations!$C$87)*INDEX('Monthly Data'!R:R,Calculations!$C$116+MOD(CZ92,Calculations!$C$118))</f>
        <v>2.5790695379256122E-2</v>
      </c>
      <c r="HQ92" s="86">
        <f ca="1">Control!$C$7*Calculations!$C$82*INDEX('Monthly Data'!N:N,Calculations!$C$116+MOD(DA92,Calculations!$C$118))+Control!$C$7*Calculations!$C$83*INDEX('Monthly Data'!O:O,Calculations!$C$116+MOD(DA92,Calculations!$C$118))+Control!$C$7*Calculations!$C$84*INDEX('Monthly Data'!P:P,Calculations!$C$116+MOD(DA92,Calculations!$C$118))+Control!$C$7*Calculations!$C$85*INDEX('Monthly Data'!Q:Q,Calculations!$C$116+MOD(DA92,Calculations!$C$118))+(1-Control!$C$7*Calculations!$C$87)*INDEX('Monthly Data'!R:R,Calculations!$C$116+MOD(DA92,Calculations!$C$118))</f>
        <v>2.5325873776067674E-2</v>
      </c>
      <c r="HR92" s="86">
        <f ca="1">Control!$C$7*Calculations!$C$82*INDEX('Monthly Data'!N:N,Calculations!$C$116+MOD(DB92,Calculations!$C$118))+Control!$C$7*Calculations!$C$83*INDEX('Monthly Data'!O:O,Calculations!$C$116+MOD(DB92,Calculations!$C$118))+Control!$C$7*Calculations!$C$84*INDEX('Monthly Data'!P:P,Calculations!$C$116+MOD(DB92,Calculations!$C$118))+Control!$C$7*Calculations!$C$85*INDEX('Monthly Data'!Q:Q,Calculations!$C$116+MOD(DB92,Calculations!$C$118))+(1-Control!$C$7*Calculations!$C$87)*INDEX('Monthly Data'!R:R,Calculations!$C$116+MOD(DB92,Calculations!$C$118))</f>
        <v>-4.0413381192162513E-2</v>
      </c>
      <c r="HS92" s="86">
        <f ca="1">Control!$C$7*Calculations!$C$82*INDEX('Monthly Data'!N:N,Calculations!$C$116+MOD(DC92,Calculations!$C$118))+Control!$C$7*Calculations!$C$83*INDEX('Monthly Data'!O:O,Calculations!$C$116+MOD(DC92,Calculations!$C$118))+Control!$C$7*Calculations!$C$84*INDEX('Monthly Data'!P:P,Calculations!$C$116+MOD(DC92,Calculations!$C$118))+Control!$C$7*Calculations!$C$85*INDEX('Monthly Data'!Q:Q,Calculations!$C$116+MOD(DC92,Calculations!$C$118))+(1-Control!$C$7*Calculations!$C$87)*INDEX('Monthly Data'!R:R,Calculations!$C$116+MOD(DC92,Calculations!$C$118))</f>
        <v>3.127051071655923E-3</v>
      </c>
      <c r="HT92" s="86">
        <f ca="1">Control!$C$7*Calculations!$C$82*INDEX('Monthly Data'!N:N,Calculations!$C$116+MOD(DD92,Calculations!$C$118))+Control!$C$7*Calculations!$C$83*INDEX('Monthly Data'!O:O,Calculations!$C$116+MOD(DD92,Calculations!$C$118))+Control!$C$7*Calculations!$C$84*INDEX('Monthly Data'!P:P,Calculations!$C$116+MOD(DD92,Calculations!$C$118))+Control!$C$7*Calculations!$C$85*INDEX('Monthly Data'!Q:Q,Calculations!$C$116+MOD(DD92,Calculations!$C$118))+(1-Control!$C$7*Calculations!$C$87)*INDEX('Monthly Data'!R:R,Calculations!$C$116+MOD(DD92,Calculations!$C$118))</f>
        <v>1.0627294914941248E-2</v>
      </c>
      <c r="HU92" s="86">
        <f ca="1">Control!$C$7*Calculations!$C$82*INDEX('Monthly Data'!N:N,Calculations!$C$116+MOD(DE92,Calculations!$C$118))+Control!$C$7*Calculations!$C$83*INDEX('Monthly Data'!O:O,Calculations!$C$116+MOD(DE92,Calculations!$C$118))+Control!$C$7*Calculations!$C$84*INDEX('Monthly Data'!P:P,Calculations!$C$116+MOD(DE92,Calculations!$C$118))+Control!$C$7*Calculations!$C$85*INDEX('Monthly Data'!Q:Q,Calculations!$C$116+MOD(DE92,Calculations!$C$118))+(1-Control!$C$7*Calculations!$C$87)*INDEX('Monthly Data'!R:R,Calculations!$C$116+MOD(DE92,Calculations!$C$118))</f>
        <v>2.3852824346838646E-2</v>
      </c>
      <c r="HV92" s="86">
        <f ca="1">Control!$C$7*Calculations!$C$82*INDEX('Monthly Data'!N:N,Calculations!$C$116+MOD(DF92,Calculations!$C$118))+Control!$C$7*Calculations!$C$83*INDEX('Monthly Data'!O:O,Calculations!$C$116+MOD(DF92,Calculations!$C$118))+Control!$C$7*Calculations!$C$84*INDEX('Monthly Data'!P:P,Calculations!$C$116+MOD(DF92,Calculations!$C$118))+Control!$C$7*Calculations!$C$85*INDEX('Monthly Data'!Q:Q,Calculations!$C$116+MOD(DF92,Calculations!$C$118))+(1-Control!$C$7*Calculations!$C$87)*INDEX('Monthly Data'!R:R,Calculations!$C$116+MOD(DF92,Calculations!$C$118))</f>
        <v>-2.6378232493851243E-2</v>
      </c>
      <c r="HW92" s="86">
        <f ca="1">Control!$C$7*Calculations!$C$82*INDEX('Monthly Data'!N:N,Calculations!$C$116+MOD(DG92,Calculations!$C$118))+Control!$C$7*Calculations!$C$83*INDEX('Monthly Data'!O:O,Calculations!$C$116+MOD(DG92,Calculations!$C$118))+Control!$C$7*Calculations!$C$84*INDEX('Monthly Data'!P:P,Calculations!$C$116+MOD(DG92,Calculations!$C$118))+Control!$C$7*Calculations!$C$85*INDEX('Monthly Data'!Q:Q,Calculations!$C$116+MOD(DG92,Calculations!$C$118))+(1-Control!$C$7*Calculations!$C$87)*INDEX('Monthly Data'!R:R,Calculations!$C$116+MOD(DG92,Calculations!$C$118))</f>
        <v>1.0353752315110615E-2</v>
      </c>
      <c r="HX92" s="86">
        <f ca="1">Control!$C$7*Calculations!$C$82*INDEX('Monthly Data'!N:N,Calculations!$C$116+MOD(DH92,Calculations!$C$118))+Control!$C$7*Calculations!$C$83*INDEX('Monthly Data'!O:O,Calculations!$C$116+MOD(DH92,Calculations!$C$118))+Control!$C$7*Calculations!$C$84*INDEX('Monthly Data'!P:P,Calculations!$C$116+MOD(DH92,Calculations!$C$118))+Control!$C$7*Calculations!$C$85*INDEX('Monthly Data'!Q:Q,Calculations!$C$116+MOD(DH92,Calculations!$C$118))+(1-Control!$C$7*Calculations!$C$87)*INDEX('Monthly Data'!R:R,Calculations!$C$116+MOD(DH92,Calculations!$C$118))</f>
        <v>1.7831091590102856E-2</v>
      </c>
      <c r="HY92" s="86">
        <f ca="1">Control!$C$7*Calculations!$C$82*INDEX('Monthly Data'!N:N,Calculations!$C$116+MOD(DI92,Calculations!$C$118))+Control!$C$7*Calculations!$C$83*INDEX('Monthly Data'!O:O,Calculations!$C$116+MOD(DI92,Calculations!$C$118))+Control!$C$7*Calculations!$C$84*INDEX('Monthly Data'!P:P,Calculations!$C$116+MOD(DI92,Calculations!$C$118))+Control!$C$7*Calculations!$C$85*INDEX('Monthly Data'!Q:Q,Calculations!$C$116+MOD(DI92,Calculations!$C$118))+(1-Control!$C$7*Calculations!$C$87)*INDEX('Monthly Data'!R:R,Calculations!$C$116+MOD(DI92,Calculations!$C$118))</f>
        <v>1.7472933988537529E-2</v>
      </c>
      <c r="HZ92" s="86">
        <f ca="1">Control!$C$7*Calculations!$C$82*INDEX('Monthly Data'!N:N,Calculations!$C$116+MOD(DJ92,Calculations!$C$118))+Control!$C$7*Calculations!$C$83*INDEX('Monthly Data'!O:O,Calculations!$C$116+MOD(DJ92,Calculations!$C$118))+Control!$C$7*Calculations!$C$84*INDEX('Monthly Data'!P:P,Calculations!$C$116+MOD(DJ92,Calculations!$C$118))+Control!$C$7*Calculations!$C$85*INDEX('Monthly Data'!Q:Q,Calculations!$C$116+MOD(DJ92,Calculations!$C$118))+(1-Control!$C$7*Calculations!$C$87)*INDEX('Monthly Data'!R:R,Calculations!$C$116+MOD(DJ92,Calculations!$C$118))</f>
        <v>4.7768166384148329E-3</v>
      </c>
      <c r="IA92" s="86">
        <f ca="1">Control!$C$7*Calculations!$C$82*INDEX('Monthly Data'!N:N,Calculations!$C$116+MOD(DK92,Calculations!$C$118))+Control!$C$7*Calculations!$C$83*INDEX('Monthly Data'!O:O,Calculations!$C$116+MOD(DK92,Calculations!$C$118))+Control!$C$7*Calculations!$C$84*INDEX('Monthly Data'!P:P,Calculations!$C$116+MOD(DK92,Calculations!$C$118))+Control!$C$7*Calculations!$C$85*INDEX('Monthly Data'!Q:Q,Calculations!$C$116+MOD(DK92,Calculations!$C$118))+(1-Control!$C$7*Calculations!$C$87)*INDEX('Monthly Data'!R:R,Calculations!$C$116+MOD(DK92,Calculations!$C$118))</f>
        <v>-6.1115617667135171E-2</v>
      </c>
      <c r="IB92" s="86">
        <f ca="1">Control!$C$7*Calculations!$C$82*INDEX('Monthly Data'!N:N,Calculations!$C$116+MOD(DL92,Calculations!$C$118))+Control!$C$7*Calculations!$C$83*INDEX('Monthly Data'!O:O,Calculations!$C$116+MOD(DL92,Calculations!$C$118))+Control!$C$7*Calculations!$C$84*INDEX('Monthly Data'!P:P,Calculations!$C$116+MOD(DL92,Calculations!$C$118))+Control!$C$7*Calculations!$C$85*INDEX('Monthly Data'!Q:Q,Calculations!$C$116+MOD(DL92,Calculations!$C$118))+(1-Control!$C$7*Calculations!$C$87)*INDEX('Monthly Data'!R:R,Calculations!$C$116+MOD(DL92,Calculations!$C$118))</f>
        <v>1.0415351832335435E-2</v>
      </c>
      <c r="IC92" s="86">
        <f ca="1">Control!$C$7*Calculations!$C$82*INDEX('Monthly Data'!N:N,Calculations!$C$116+MOD(DM92,Calculations!$C$118))+Control!$C$7*Calculations!$C$83*INDEX('Monthly Data'!O:O,Calculations!$C$116+MOD(DM92,Calculations!$C$118))+Control!$C$7*Calculations!$C$84*INDEX('Monthly Data'!P:P,Calculations!$C$116+MOD(DM92,Calculations!$C$118))+Control!$C$7*Calculations!$C$85*INDEX('Monthly Data'!Q:Q,Calculations!$C$116+MOD(DM92,Calculations!$C$118))+(1-Control!$C$7*Calculations!$C$87)*INDEX('Monthly Data'!R:R,Calculations!$C$116+MOD(DM92,Calculations!$C$118))</f>
        <v>-2.6378232493851243E-2</v>
      </c>
      <c r="ID92" s="86">
        <f ca="1">Control!$C$7*Calculations!$C$82*INDEX('Monthly Data'!N:N,Calculations!$C$116+MOD(DN92,Calculations!$C$118))+Control!$C$7*Calculations!$C$83*INDEX('Monthly Data'!O:O,Calculations!$C$116+MOD(DN92,Calculations!$C$118))+Control!$C$7*Calculations!$C$84*INDEX('Monthly Data'!P:P,Calculations!$C$116+MOD(DN92,Calculations!$C$118))+Control!$C$7*Calculations!$C$85*INDEX('Monthly Data'!Q:Q,Calculations!$C$116+MOD(DN92,Calculations!$C$118))+(1-Control!$C$7*Calculations!$C$87)*INDEX('Monthly Data'!R:R,Calculations!$C$116+MOD(DN92,Calculations!$C$118))</f>
        <v>2.1918137743539623E-2</v>
      </c>
      <c r="IE92" s="86">
        <f ca="1">Control!$C$7*Calculations!$C$82*INDEX('Monthly Data'!N:N,Calculations!$C$116+MOD(DO92,Calculations!$C$118))+Control!$C$7*Calculations!$C$83*INDEX('Monthly Data'!O:O,Calculations!$C$116+MOD(DO92,Calculations!$C$118))+Control!$C$7*Calculations!$C$84*INDEX('Monthly Data'!P:P,Calculations!$C$116+MOD(DO92,Calculations!$C$118))+Control!$C$7*Calculations!$C$85*INDEX('Monthly Data'!Q:Q,Calculations!$C$116+MOD(DO92,Calculations!$C$118))+(1-Control!$C$7*Calculations!$C$87)*INDEX('Monthly Data'!R:R,Calculations!$C$116+MOD(DO92,Calculations!$C$118))</f>
        <v>2.3852824346838646E-2</v>
      </c>
      <c r="IF92" s="86">
        <f ca="1">Control!$C$7*Calculations!$C$82*INDEX('Monthly Data'!N:N,Calculations!$C$116+MOD(DP92,Calculations!$C$118))+Control!$C$7*Calculations!$C$83*INDEX('Monthly Data'!O:O,Calculations!$C$116+MOD(DP92,Calculations!$C$118))+Control!$C$7*Calculations!$C$84*INDEX('Monthly Data'!P:P,Calculations!$C$116+MOD(DP92,Calculations!$C$118))+Control!$C$7*Calculations!$C$85*INDEX('Monthly Data'!Q:Q,Calculations!$C$116+MOD(DP92,Calculations!$C$118))+(1-Control!$C$7*Calculations!$C$87)*INDEX('Monthly Data'!R:R,Calculations!$C$116+MOD(DP92,Calculations!$C$118))</f>
        <v>-2.072517756005474E-2</v>
      </c>
      <c r="IG92" s="88">
        <f ca="1">Control!$C$8*(1+DQ92)*(1+DR92)*(1+DS92)*(1+DT92)*(1+DU92)*(1+DV92)*(1+DW92)*(1+DX92)*(1+DY92)*(1+DZ92)*(1+EA92)*(1+EB92)*(1+EC92)*(1+ED92)*(1+EE92)*(1+EF92)*(1+EG92)*(1+EH92)*(1+EI92)*(1+EJ92)*(1+EK92)*(1+EL92)*(1+EM92)*(1+EN92)*(1+EO92)*(1+EP92)*(1+EQ92)*(1+ER92)*(1+ES92)*(1+ET92)*(1+EU92)*(1+EV92)*(1+EW92)*(1+EX92)*(1+EY92)*(1+EZ92)*(1+FA92)*(1+FB92)*(1+FC92)*(1+FD92)*(1+FE92)*(1+FF92)*(1+FG92)*(1+FH92)*(1+FI92)*(1+FJ92)*(1+FK92)*(1+FL92)*(1+FM92)*(1+FN92)*(1+FO92)*(1+FP92)*(1+FQ92)*(1+FR92)*(1+FS92)*(1+FT92)*(1+FU92)*(1+FV92)*(1+FW92)*(1+FX92)*(1+FY92)*(1+FZ92)*(1+GA92)*(1+GB92)*(1+GC92)*(1+GD92)*(1+GE92)*(1+GF92)*(1+GG92)*(1+GH92)*(1+GI92)*(1+GJ92)*(1+GK92)*(1+GL92)*(1+GM92)*(1+GN92)*(1+GO92)*(1+GP92)*(1+GQ92)*(1+GR92)*(1+GS92)*(1+GT92)*(1+GU92)*(1+GV92)*(1+GW92)*(1+GX92)*(1+GY92)*(1+GZ92)*(1+HA92)*(1+HB92)*(1+HC92)*(1+HD92)*(1+HE92)*(1+HF92)*(1+HG92)*(1+HH92)*(1+HI92)*(1+HJ92)*(1+HK92)*(1+HL92)*(1+HM92)*(1+HN92)*(1+HO92)*(1+HP92)*(1+HQ92)*(1+HR92)*(1+HS92)*(1+HT92)*(1+HU92)*(1+HV92)*(1+HW92)*(1+HX92)*(1+HY92)*(1+HZ92)*(1+IA92)*(1+IB92)*(1+IC92)*(1+ID92)*(1+IE92)*(1+IF92)</f>
        <v>76061.508500242984</v>
      </c>
    </row>
    <row r="93" spans="1:241" x14ac:dyDescent="0.25">
      <c r="A93">
        <v>74</v>
      </c>
      <c r="B93">
        <v>104</v>
      </c>
      <c r="C93">
        <v>109</v>
      </c>
      <c r="D93">
        <v>90</v>
      </c>
      <c r="E93">
        <v>98</v>
      </c>
      <c r="F93">
        <v>78</v>
      </c>
      <c r="G93">
        <v>35</v>
      </c>
      <c r="H93">
        <v>1</v>
      </c>
      <c r="I93">
        <v>29</v>
      </c>
      <c r="J93">
        <v>91</v>
      </c>
      <c r="K93">
        <v>31</v>
      </c>
      <c r="L93">
        <v>41</v>
      </c>
      <c r="M93">
        <v>41</v>
      </c>
      <c r="N93">
        <v>3</v>
      </c>
      <c r="O93">
        <v>65</v>
      </c>
      <c r="P93">
        <v>62</v>
      </c>
      <c r="Q93">
        <v>69</v>
      </c>
      <c r="R93">
        <v>6</v>
      </c>
      <c r="S93">
        <v>68</v>
      </c>
      <c r="T93">
        <v>118</v>
      </c>
      <c r="U93">
        <v>6</v>
      </c>
      <c r="V93">
        <v>45</v>
      </c>
      <c r="W93">
        <v>111</v>
      </c>
      <c r="X93">
        <v>49</v>
      </c>
      <c r="Y93">
        <v>100</v>
      </c>
      <c r="Z93">
        <v>40</v>
      </c>
      <c r="AA93">
        <v>100</v>
      </c>
      <c r="AB93">
        <v>101</v>
      </c>
      <c r="AC93">
        <v>51</v>
      </c>
      <c r="AD93">
        <v>88</v>
      </c>
      <c r="AE93">
        <v>112</v>
      </c>
      <c r="AF93">
        <v>13</v>
      </c>
      <c r="AG93">
        <v>23</v>
      </c>
      <c r="AH93">
        <v>41</v>
      </c>
      <c r="AI93">
        <v>35</v>
      </c>
      <c r="AJ93">
        <v>18</v>
      </c>
      <c r="AK93">
        <v>69</v>
      </c>
      <c r="AL93">
        <v>14</v>
      </c>
      <c r="AM93">
        <v>104</v>
      </c>
      <c r="AN93">
        <v>60</v>
      </c>
      <c r="AO93">
        <v>87</v>
      </c>
      <c r="AP93">
        <v>66</v>
      </c>
      <c r="AQ93">
        <v>22</v>
      </c>
      <c r="AR93">
        <v>72</v>
      </c>
      <c r="AS93">
        <v>27</v>
      </c>
      <c r="AT93">
        <v>10</v>
      </c>
      <c r="AU93">
        <v>55</v>
      </c>
      <c r="AV93">
        <v>105</v>
      </c>
      <c r="AW93">
        <v>20</v>
      </c>
      <c r="AX93">
        <v>108</v>
      </c>
      <c r="AY93">
        <v>70</v>
      </c>
      <c r="AZ93">
        <v>25</v>
      </c>
      <c r="BA93">
        <v>94</v>
      </c>
      <c r="BB93">
        <v>24</v>
      </c>
      <c r="BC93">
        <v>87</v>
      </c>
      <c r="BD93">
        <v>106</v>
      </c>
      <c r="BE93">
        <v>12</v>
      </c>
      <c r="BF93">
        <v>100</v>
      </c>
      <c r="BG93">
        <v>69</v>
      </c>
      <c r="BH93">
        <v>18</v>
      </c>
      <c r="BI93">
        <v>44</v>
      </c>
      <c r="BJ93">
        <v>11</v>
      </c>
      <c r="BK93">
        <v>46</v>
      </c>
      <c r="BL93">
        <v>14</v>
      </c>
      <c r="BM93">
        <v>107</v>
      </c>
      <c r="BN93">
        <v>50</v>
      </c>
      <c r="BO93">
        <v>75</v>
      </c>
      <c r="BP93">
        <v>64</v>
      </c>
      <c r="BQ93">
        <v>87</v>
      </c>
      <c r="BR93">
        <v>29</v>
      </c>
      <c r="BS93">
        <v>63</v>
      </c>
      <c r="BT93">
        <v>66</v>
      </c>
      <c r="BU93">
        <v>7</v>
      </c>
      <c r="BV93">
        <v>0</v>
      </c>
      <c r="BW93">
        <v>17</v>
      </c>
      <c r="BX93">
        <v>45</v>
      </c>
      <c r="BY93">
        <v>60</v>
      </c>
      <c r="BZ93">
        <v>10</v>
      </c>
      <c r="CA93">
        <v>105</v>
      </c>
      <c r="CB93">
        <v>38</v>
      </c>
      <c r="CC93">
        <v>52</v>
      </c>
      <c r="CD93">
        <v>109</v>
      </c>
      <c r="CE93">
        <v>9</v>
      </c>
      <c r="CF93">
        <v>12</v>
      </c>
      <c r="CG93">
        <v>106</v>
      </c>
      <c r="CH93">
        <v>41</v>
      </c>
      <c r="CI93">
        <v>104</v>
      </c>
      <c r="CJ93">
        <v>23</v>
      </c>
      <c r="CK93">
        <v>70</v>
      </c>
      <c r="CL93">
        <v>57</v>
      </c>
      <c r="CM93">
        <v>75</v>
      </c>
      <c r="CN93">
        <v>23</v>
      </c>
      <c r="CO93">
        <v>114</v>
      </c>
      <c r="CP93">
        <v>54</v>
      </c>
      <c r="CQ93">
        <v>90</v>
      </c>
      <c r="CR93">
        <v>1</v>
      </c>
      <c r="CS93">
        <v>50</v>
      </c>
      <c r="CT93">
        <v>74</v>
      </c>
      <c r="CU93">
        <v>8</v>
      </c>
      <c r="CV93">
        <v>64</v>
      </c>
      <c r="CW93">
        <v>69</v>
      </c>
      <c r="CX93">
        <v>75</v>
      </c>
      <c r="CY93">
        <v>112</v>
      </c>
      <c r="CZ93">
        <v>96</v>
      </c>
      <c r="DA93">
        <v>86</v>
      </c>
      <c r="DB93">
        <v>13</v>
      </c>
      <c r="DC93">
        <v>28</v>
      </c>
      <c r="DD93">
        <v>61</v>
      </c>
      <c r="DE93">
        <v>77</v>
      </c>
      <c r="DF93">
        <v>106</v>
      </c>
      <c r="DG93">
        <v>97</v>
      </c>
      <c r="DH93">
        <v>29</v>
      </c>
      <c r="DI93">
        <v>63</v>
      </c>
      <c r="DJ93">
        <v>107</v>
      </c>
      <c r="DK93">
        <v>56</v>
      </c>
      <c r="DL93">
        <v>111</v>
      </c>
      <c r="DM93">
        <v>115</v>
      </c>
      <c r="DN93">
        <v>85</v>
      </c>
      <c r="DO93">
        <v>118</v>
      </c>
      <c r="DP93">
        <v>62</v>
      </c>
      <c r="DQ93" s="86">
        <f ca="1">Control!$C$7*Calculations!$C$82*INDEX('Monthly Data'!N:N,Calculations!$C$116+MOD(A93,Calculations!$C$118))+Control!$C$7*Calculations!$C$83*INDEX('Monthly Data'!O:O,Calculations!$C$116+MOD(A93,Calculations!$C$118))+Control!$C$7*Calculations!$C$84*INDEX('Monthly Data'!P:P,Calculations!$C$116+MOD(A93,Calculations!$C$118))+Control!$C$7*Calculations!$C$85*INDEX('Monthly Data'!Q:Q,Calculations!$C$116+MOD(A93,Calculations!$C$118))+(1-Control!$C$7*Calculations!$C$87)*INDEX('Monthly Data'!R:R,Calculations!$C$116+MOD(A93,Calculations!$C$118))</f>
        <v>3.7118215575026904E-2</v>
      </c>
      <c r="DR93" s="86">
        <f ca="1">Control!$C$7*Calculations!$C$82*INDEX('Monthly Data'!N:N,Calculations!$C$116+MOD(B93,Calculations!$C$118))+Control!$C$7*Calculations!$C$83*INDEX('Monthly Data'!O:O,Calculations!$C$116+MOD(B93,Calculations!$C$118))+Control!$C$7*Calculations!$C$84*INDEX('Monthly Data'!P:P,Calculations!$C$116+MOD(B93,Calculations!$C$118))+Control!$C$7*Calculations!$C$85*INDEX('Monthly Data'!Q:Q,Calculations!$C$116+MOD(B93,Calculations!$C$118))+(1-Control!$C$7*Calculations!$C$87)*INDEX('Monthly Data'!R:R,Calculations!$C$116+MOD(B93,Calculations!$C$118))</f>
        <v>2.9708469559001142E-2</v>
      </c>
      <c r="DS93" s="86">
        <f ca="1">Control!$C$7*Calculations!$C$82*INDEX('Monthly Data'!N:N,Calculations!$C$116+MOD(C93,Calculations!$C$118))+Control!$C$7*Calculations!$C$83*INDEX('Monthly Data'!O:O,Calculations!$C$116+MOD(C93,Calculations!$C$118))+Control!$C$7*Calculations!$C$84*INDEX('Monthly Data'!P:P,Calculations!$C$116+MOD(C93,Calculations!$C$118))+Control!$C$7*Calculations!$C$85*INDEX('Monthly Data'!Q:Q,Calculations!$C$116+MOD(C93,Calculations!$C$118))+(1-Control!$C$7*Calculations!$C$87)*INDEX('Monthly Data'!R:R,Calculations!$C$116+MOD(C93,Calculations!$C$118))</f>
        <v>1.0921298083007208E-2</v>
      </c>
      <c r="DT93" s="86">
        <f ca="1">Control!$C$7*Calculations!$C$82*INDEX('Monthly Data'!N:N,Calculations!$C$116+MOD(D93,Calculations!$C$118))+Control!$C$7*Calculations!$C$83*INDEX('Monthly Data'!O:O,Calculations!$C$116+MOD(D93,Calculations!$C$118))+Control!$C$7*Calculations!$C$84*INDEX('Monthly Data'!P:P,Calculations!$C$116+MOD(D93,Calculations!$C$118))+Control!$C$7*Calculations!$C$85*INDEX('Monthly Data'!Q:Q,Calculations!$C$116+MOD(D93,Calculations!$C$118))+(1-Control!$C$7*Calculations!$C$87)*INDEX('Monthly Data'!R:R,Calculations!$C$116+MOD(D93,Calculations!$C$118))</f>
        <v>1.7831091590102856E-2</v>
      </c>
      <c r="DU93" s="86">
        <f ca="1">Control!$C$7*Calculations!$C$82*INDEX('Monthly Data'!N:N,Calculations!$C$116+MOD(E93,Calculations!$C$118))+Control!$C$7*Calculations!$C$83*INDEX('Monthly Data'!O:O,Calculations!$C$116+MOD(E93,Calculations!$C$118))+Control!$C$7*Calculations!$C$84*INDEX('Monthly Data'!P:P,Calculations!$C$116+MOD(E93,Calculations!$C$118))+Control!$C$7*Calculations!$C$85*INDEX('Monthly Data'!Q:Q,Calculations!$C$116+MOD(E93,Calculations!$C$118))+(1-Control!$C$7*Calculations!$C$87)*INDEX('Monthly Data'!R:R,Calculations!$C$116+MOD(E93,Calculations!$C$118))</f>
        <v>2.4842166689046628E-2</v>
      </c>
      <c r="DV93" s="86">
        <f ca="1">Control!$C$7*Calculations!$C$82*INDEX('Monthly Data'!N:N,Calculations!$C$116+MOD(F93,Calculations!$C$118))+Control!$C$7*Calculations!$C$83*INDEX('Monthly Data'!O:O,Calculations!$C$116+MOD(F93,Calculations!$C$118))+Control!$C$7*Calculations!$C$84*INDEX('Monthly Data'!P:P,Calculations!$C$116+MOD(F93,Calculations!$C$118))+Control!$C$7*Calculations!$C$85*INDEX('Monthly Data'!Q:Q,Calculations!$C$116+MOD(F93,Calculations!$C$118))+(1-Control!$C$7*Calculations!$C$87)*INDEX('Monthly Data'!R:R,Calculations!$C$116+MOD(F93,Calculations!$C$118))</f>
        <v>1.7472933988537529E-2</v>
      </c>
      <c r="DW93" s="86">
        <f ca="1">Control!$C$7*Calculations!$C$82*INDEX('Monthly Data'!N:N,Calculations!$C$116+MOD(G93,Calculations!$C$118))+Control!$C$7*Calculations!$C$83*INDEX('Monthly Data'!O:O,Calculations!$C$116+MOD(G93,Calculations!$C$118))+Control!$C$7*Calculations!$C$84*INDEX('Monthly Data'!P:P,Calculations!$C$116+MOD(G93,Calculations!$C$118))+Control!$C$7*Calculations!$C$85*INDEX('Monthly Data'!Q:Q,Calculations!$C$116+MOD(G93,Calculations!$C$118))+(1-Control!$C$7*Calculations!$C$87)*INDEX('Monthly Data'!R:R,Calculations!$C$116+MOD(G93,Calculations!$C$118))</f>
        <v>-9.5555592256394619E-3</v>
      </c>
      <c r="DX93" s="86">
        <f ca="1">Control!$C$7*Calculations!$C$82*INDEX('Monthly Data'!N:N,Calculations!$C$116+MOD(H93,Calculations!$C$118))+Control!$C$7*Calculations!$C$83*INDEX('Monthly Data'!O:O,Calculations!$C$116+MOD(H93,Calculations!$C$118))+Control!$C$7*Calculations!$C$84*INDEX('Monthly Data'!P:P,Calculations!$C$116+MOD(H93,Calculations!$C$118))+Control!$C$7*Calculations!$C$85*INDEX('Monthly Data'!Q:Q,Calculations!$C$116+MOD(H93,Calculations!$C$118))+(1-Control!$C$7*Calculations!$C$87)*INDEX('Monthly Data'!R:R,Calculations!$C$116+MOD(H93,Calculations!$C$118))</f>
        <v>-9.9526758408448549E-3</v>
      </c>
      <c r="DY93" s="86">
        <f ca="1">Control!$C$7*Calculations!$C$82*INDEX('Monthly Data'!N:N,Calculations!$C$116+MOD(I93,Calculations!$C$118))+Control!$C$7*Calculations!$C$83*INDEX('Monthly Data'!O:O,Calculations!$C$116+MOD(I93,Calculations!$C$118))+Control!$C$7*Calculations!$C$84*INDEX('Monthly Data'!P:P,Calculations!$C$116+MOD(I93,Calculations!$C$118))+Control!$C$7*Calculations!$C$85*INDEX('Monthly Data'!Q:Q,Calculations!$C$116+MOD(I93,Calculations!$C$118))+(1-Control!$C$7*Calculations!$C$87)*INDEX('Monthly Data'!R:R,Calculations!$C$116+MOD(I93,Calculations!$C$118))</f>
        <v>1.5115046179922851E-2</v>
      </c>
      <c r="DZ93" s="86">
        <f ca="1">Control!$C$7*Calculations!$C$82*INDEX('Monthly Data'!N:N,Calculations!$C$116+MOD(J93,Calculations!$C$118))+Control!$C$7*Calculations!$C$83*INDEX('Monthly Data'!O:O,Calculations!$C$116+MOD(J93,Calculations!$C$118))+Control!$C$7*Calculations!$C$84*INDEX('Monthly Data'!P:P,Calculations!$C$116+MOD(J93,Calculations!$C$118))+Control!$C$7*Calculations!$C$85*INDEX('Monthly Data'!Q:Q,Calculations!$C$116+MOD(J93,Calculations!$C$118))+(1-Control!$C$7*Calculations!$C$87)*INDEX('Monthly Data'!R:R,Calculations!$C$116+MOD(J93,Calculations!$C$118))</f>
        <v>-1.6546126717384396E-2</v>
      </c>
      <c r="EA93" s="86">
        <f ca="1">Control!$C$7*Calculations!$C$82*INDEX('Monthly Data'!N:N,Calculations!$C$116+MOD(K93,Calculations!$C$118))+Control!$C$7*Calculations!$C$83*INDEX('Monthly Data'!O:O,Calculations!$C$116+MOD(K93,Calculations!$C$118))+Control!$C$7*Calculations!$C$84*INDEX('Monthly Data'!P:P,Calculations!$C$116+MOD(K93,Calculations!$C$118))+Control!$C$7*Calculations!$C$85*INDEX('Monthly Data'!Q:Q,Calculations!$C$116+MOD(K93,Calculations!$C$118))+(1-Control!$C$7*Calculations!$C$87)*INDEX('Monthly Data'!R:R,Calculations!$C$116+MOD(K93,Calculations!$C$118))</f>
        <v>1.8665061640915637E-2</v>
      </c>
      <c r="EB93" s="86">
        <f ca="1">Control!$C$7*Calculations!$C$82*INDEX('Monthly Data'!N:N,Calculations!$C$116+MOD(L93,Calculations!$C$118))+Control!$C$7*Calculations!$C$83*INDEX('Monthly Data'!O:O,Calculations!$C$116+MOD(L93,Calculations!$C$118))+Control!$C$7*Calculations!$C$84*INDEX('Monthly Data'!P:P,Calculations!$C$116+MOD(L93,Calculations!$C$118))+Control!$C$7*Calculations!$C$85*INDEX('Monthly Data'!Q:Q,Calculations!$C$116+MOD(L93,Calculations!$C$118))+(1-Control!$C$7*Calculations!$C$87)*INDEX('Monthly Data'!R:R,Calculations!$C$116+MOD(L93,Calculations!$C$118))</f>
        <v>-3.8554137824290124E-2</v>
      </c>
      <c r="EC93" s="86">
        <f ca="1">Control!$C$7*Calculations!$C$82*INDEX('Monthly Data'!N:N,Calculations!$C$116+MOD(M93,Calculations!$C$118))+Control!$C$7*Calculations!$C$83*INDEX('Monthly Data'!O:O,Calculations!$C$116+MOD(M93,Calculations!$C$118))+Control!$C$7*Calculations!$C$84*INDEX('Monthly Data'!P:P,Calculations!$C$116+MOD(M93,Calculations!$C$118))+Control!$C$7*Calculations!$C$85*INDEX('Monthly Data'!Q:Q,Calculations!$C$116+MOD(M93,Calculations!$C$118))+(1-Control!$C$7*Calculations!$C$87)*INDEX('Monthly Data'!R:R,Calculations!$C$116+MOD(M93,Calculations!$C$118))</f>
        <v>-3.8554137824290124E-2</v>
      </c>
      <c r="ED93" s="86">
        <f ca="1">Control!$C$7*Calculations!$C$82*INDEX('Monthly Data'!N:N,Calculations!$C$116+MOD(N93,Calculations!$C$118))+Control!$C$7*Calculations!$C$83*INDEX('Monthly Data'!O:O,Calculations!$C$116+MOD(N93,Calculations!$C$118))+Control!$C$7*Calculations!$C$84*INDEX('Monthly Data'!P:P,Calculations!$C$116+MOD(N93,Calculations!$C$118))+Control!$C$7*Calculations!$C$85*INDEX('Monthly Data'!Q:Q,Calculations!$C$116+MOD(N93,Calculations!$C$118))+(1-Control!$C$7*Calculations!$C$87)*INDEX('Monthly Data'!R:R,Calculations!$C$116+MOD(N93,Calculations!$C$118))</f>
        <v>9.9793409618087695E-3</v>
      </c>
      <c r="EE93" s="86">
        <f ca="1">Control!$C$7*Calculations!$C$82*INDEX('Monthly Data'!N:N,Calculations!$C$116+MOD(O93,Calculations!$C$118))+Control!$C$7*Calculations!$C$83*INDEX('Monthly Data'!O:O,Calculations!$C$116+MOD(O93,Calculations!$C$118))+Control!$C$7*Calculations!$C$84*INDEX('Monthly Data'!P:P,Calculations!$C$116+MOD(O93,Calculations!$C$118))+Control!$C$7*Calculations!$C$85*INDEX('Monthly Data'!Q:Q,Calculations!$C$116+MOD(O93,Calculations!$C$118))+(1-Control!$C$7*Calculations!$C$87)*INDEX('Monthly Data'!R:R,Calculations!$C$116+MOD(O93,Calculations!$C$118))</f>
        <v>-1.3959200237295809E-2</v>
      </c>
      <c r="EF93" s="86">
        <f ca="1">Control!$C$7*Calculations!$C$82*INDEX('Monthly Data'!N:N,Calculations!$C$116+MOD(P93,Calculations!$C$118))+Control!$C$7*Calculations!$C$83*INDEX('Monthly Data'!O:O,Calculations!$C$116+MOD(P93,Calculations!$C$118))+Control!$C$7*Calculations!$C$84*INDEX('Monthly Data'!P:P,Calculations!$C$116+MOD(P93,Calculations!$C$118))+Control!$C$7*Calculations!$C$85*INDEX('Monthly Data'!Q:Q,Calculations!$C$116+MOD(P93,Calculations!$C$118))+(1-Control!$C$7*Calculations!$C$87)*INDEX('Monthly Data'!R:R,Calculations!$C$116+MOD(P93,Calculations!$C$118))</f>
        <v>-9.839093431862074E-3</v>
      </c>
      <c r="EG93" s="86">
        <f ca="1">Control!$C$7*Calculations!$C$82*INDEX('Monthly Data'!N:N,Calculations!$C$116+MOD(Q93,Calculations!$C$118))+Control!$C$7*Calculations!$C$83*INDEX('Monthly Data'!O:O,Calculations!$C$116+MOD(Q93,Calculations!$C$118))+Control!$C$7*Calculations!$C$84*INDEX('Monthly Data'!P:P,Calculations!$C$116+MOD(Q93,Calculations!$C$118))+Control!$C$7*Calculations!$C$85*INDEX('Monthly Data'!Q:Q,Calculations!$C$116+MOD(Q93,Calculations!$C$118))+(1-Control!$C$7*Calculations!$C$87)*INDEX('Monthly Data'!R:R,Calculations!$C$116+MOD(Q93,Calculations!$C$118))</f>
        <v>-4.0413381192162513E-2</v>
      </c>
      <c r="EH93" s="86">
        <f ca="1">Control!$C$7*Calculations!$C$82*INDEX('Monthly Data'!N:N,Calculations!$C$116+MOD(R93,Calculations!$C$118))+Control!$C$7*Calculations!$C$83*INDEX('Monthly Data'!O:O,Calculations!$C$116+MOD(R93,Calculations!$C$118))+Control!$C$7*Calculations!$C$84*INDEX('Monthly Data'!P:P,Calculations!$C$116+MOD(R93,Calculations!$C$118))+Control!$C$7*Calculations!$C$85*INDEX('Monthly Data'!Q:Q,Calculations!$C$116+MOD(R93,Calculations!$C$118))+(1-Control!$C$7*Calculations!$C$87)*INDEX('Monthly Data'!R:R,Calculations!$C$116+MOD(R93,Calculations!$C$118))</f>
        <v>4.7768166384148329E-3</v>
      </c>
      <c r="EI93" s="86">
        <f ca="1">Control!$C$7*Calculations!$C$82*INDEX('Monthly Data'!N:N,Calculations!$C$116+MOD(S93,Calculations!$C$118))+Control!$C$7*Calculations!$C$83*INDEX('Monthly Data'!O:O,Calculations!$C$116+MOD(S93,Calculations!$C$118))+Control!$C$7*Calculations!$C$84*INDEX('Monthly Data'!P:P,Calculations!$C$116+MOD(S93,Calculations!$C$118))+Control!$C$7*Calculations!$C$85*INDEX('Monthly Data'!Q:Q,Calculations!$C$116+MOD(S93,Calculations!$C$118))+(1-Control!$C$7*Calculations!$C$87)*INDEX('Monthly Data'!R:R,Calculations!$C$116+MOD(S93,Calculations!$C$118))</f>
        <v>2.2757992058453024E-3</v>
      </c>
      <c r="EJ93" s="86">
        <f ca="1">Control!$C$7*Calculations!$C$82*INDEX('Monthly Data'!N:N,Calculations!$C$116+MOD(T93,Calculations!$C$118))+Control!$C$7*Calculations!$C$83*INDEX('Monthly Data'!O:O,Calculations!$C$116+MOD(T93,Calculations!$C$118))+Control!$C$7*Calculations!$C$84*INDEX('Monthly Data'!P:P,Calculations!$C$116+MOD(T93,Calculations!$C$118))+Control!$C$7*Calculations!$C$85*INDEX('Monthly Data'!Q:Q,Calculations!$C$116+MOD(T93,Calculations!$C$118))+(1-Control!$C$7*Calculations!$C$87)*INDEX('Monthly Data'!R:R,Calculations!$C$116+MOD(T93,Calculations!$C$118))</f>
        <v>3.4808428836917149E-3</v>
      </c>
      <c r="EK93" s="86">
        <f ca="1">Control!$C$7*Calculations!$C$82*INDEX('Monthly Data'!N:N,Calculations!$C$116+MOD(U93,Calculations!$C$118))+Control!$C$7*Calculations!$C$83*INDEX('Monthly Data'!O:O,Calculations!$C$116+MOD(U93,Calculations!$C$118))+Control!$C$7*Calculations!$C$84*INDEX('Monthly Data'!P:P,Calculations!$C$116+MOD(U93,Calculations!$C$118))+Control!$C$7*Calculations!$C$85*INDEX('Monthly Data'!Q:Q,Calculations!$C$116+MOD(U93,Calculations!$C$118))+(1-Control!$C$7*Calculations!$C$87)*INDEX('Monthly Data'!R:R,Calculations!$C$116+MOD(U93,Calculations!$C$118))</f>
        <v>4.7768166384148329E-3</v>
      </c>
      <c r="EL93" s="86">
        <f ca="1">Control!$C$7*Calculations!$C$82*INDEX('Monthly Data'!N:N,Calculations!$C$116+MOD(V93,Calculations!$C$118))+Control!$C$7*Calculations!$C$83*INDEX('Monthly Data'!O:O,Calculations!$C$116+MOD(V93,Calculations!$C$118))+Control!$C$7*Calculations!$C$84*INDEX('Monthly Data'!P:P,Calculations!$C$116+MOD(V93,Calculations!$C$118))+Control!$C$7*Calculations!$C$85*INDEX('Monthly Data'!Q:Q,Calculations!$C$116+MOD(V93,Calculations!$C$118))+(1-Control!$C$7*Calculations!$C$87)*INDEX('Monthly Data'!R:R,Calculations!$C$116+MOD(V93,Calculations!$C$118))</f>
        <v>1.2435425892067014E-2</v>
      </c>
      <c r="EM93" s="86">
        <f ca="1">Control!$C$7*Calculations!$C$82*INDEX('Monthly Data'!N:N,Calculations!$C$116+MOD(W93,Calculations!$C$118))+Control!$C$7*Calculations!$C$83*INDEX('Monthly Data'!O:O,Calculations!$C$116+MOD(W93,Calculations!$C$118))+Control!$C$7*Calculations!$C$84*INDEX('Monthly Data'!P:P,Calculations!$C$116+MOD(W93,Calculations!$C$118))+Control!$C$7*Calculations!$C$85*INDEX('Monthly Data'!Q:Q,Calculations!$C$116+MOD(W93,Calculations!$C$118))+(1-Control!$C$7*Calculations!$C$87)*INDEX('Monthly Data'!R:R,Calculations!$C$116+MOD(W93,Calculations!$C$118))</f>
        <v>5.8868730207813358E-3</v>
      </c>
      <c r="EN93" s="86">
        <f ca="1">Control!$C$7*Calculations!$C$82*INDEX('Monthly Data'!N:N,Calculations!$C$116+MOD(X93,Calculations!$C$118))+Control!$C$7*Calculations!$C$83*INDEX('Monthly Data'!O:O,Calculations!$C$116+MOD(X93,Calculations!$C$118))+Control!$C$7*Calculations!$C$84*INDEX('Monthly Data'!P:P,Calculations!$C$116+MOD(X93,Calculations!$C$118))+Control!$C$7*Calculations!$C$85*INDEX('Monthly Data'!Q:Q,Calculations!$C$116+MOD(X93,Calculations!$C$118))+(1-Control!$C$7*Calculations!$C$87)*INDEX('Monthly Data'!R:R,Calculations!$C$116+MOD(X93,Calculations!$C$118))</f>
        <v>-1.4213734788548189E-2</v>
      </c>
      <c r="EO93" s="86">
        <f ca="1">Control!$C$7*Calculations!$C$82*INDEX('Monthly Data'!N:N,Calculations!$C$116+MOD(Y93,Calculations!$C$118))+Control!$C$7*Calculations!$C$83*INDEX('Monthly Data'!O:O,Calculations!$C$116+MOD(Y93,Calculations!$C$118))+Control!$C$7*Calculations!$C$84*INDEX('Monthly Data'!P:P,Calculations!$C$116+MOD(Y93,Calculations!$C$118))+Control!$C$7*Calculations!$C$85*INDEX('Monthly Data'!Q:Q,Calculations!$C$116+MOD(Y93,Calculations!$C$118))+(1-Control!$C$7*Calculations!$C$87)*INDEX('Monthly Data'!R:R,Calculations!$C$116+MOD(Y93,Calculations!$C$118))</f>
        <v>1.7599621212565995E-2</v>
      </c>
      <c r="EP93" s="86">
        <f ca="1">Control!$C$7*Calculations!$C$82*INDEX('Monthly Data'!N:N,Calculations!$C$116+MOD(Z93,Calculations!$C$118))+Control!$C$7*Calculations!$C$83*INDEX('Monthly Data'!O:O,Calculations!$C$116+MOD(Z93,Calculations!$C$118))+Control!$C$7*Calculations!$C$84*INDEX('Monthly Data'!P:P,Calculations!$C$116+MOD(Z93,Calculations!$C$118))+Control!$C$7*Calculations!$C$85*INDEX('Monthly Data'!Q:Q,Calculations!$C$116+MOD(Z93,Calculations!$C$118))+(1-Control!$C$7*Calculations!$C$87)*INDEX('Monthly Data'!R:R,Calculations!$C$116+MOD(Z93,Calculations!$C$118))</f>
        <v>-4.417423226995453E-3</v>
      </c>
      <c r="EQ93" s="86">
        <f ca="1">Control!$C$7*Calculations!$C$82*INDEX('Monthly Data'!N:N,Calculations!$C$116+MOD(AA93,Calculations!$C$118))+Control!$C$7*Calculations!$C$83*INDEX('Monthly Data'!O:O,Calculations!$C$116+MOD(AA93,Calculations!$C$118))+Control!$C$7*Calculations!$C$84*INDEX('Monthly Data'!P:P,Calculations!$C$116+MOD(AA93,Calculations!$C$118))+Control!$C$7*Calculations!$C$85*INDEX('Monthly Data'!Q:Q,Calculations!$C$116+MOD(AA93,Calculations!$C$118))+(1-Control!$C$7*Calculations!$C$87)*INDEX('Monthly Data'!R:R,Calculations!$C$116+MOD(AA93,Calculations!$C$118))</f>
        <v>1.7599621212565995E-2</v>
      </c>
      <c r="ER93" s="86">
        <f ca="1">Control!$C$7*Calculations!$C$82*INDEX('Monthly Data'!N:N,Calculations!$C$116+MOD(AB93,Calculations!$C$118))+Control!$C$7*Calculations!$C$83*INDEX('Monthly Data'!O:O,Calculations!$C$116+MOD(AB93,Calculations!$C$118))+Control!$C$7*Calculations!$C$84*INDEX('Monthly Data'!P:P,Calculations!$C$116+MOD(AB93,Calculations!$C$118))+Control!$C$7*Calculations!$C$85*INDEX('Monthly Data'!Q:Q,Calculations!$C$116+MOD(AB93,Calculations!$C$118))+(1-Control!$C$7*Calculations!$C$87)*INDEX('Monthly Data'!R:R,Calculations!$C$116+MOD(AB93,Calculations!$C$118))</f>
        <v>-2.5168357537820856E-4</v>
      </c>
      <c r="ES93" s="86">
        <f ca="1">Control!$C$7*Calculations!$C$82*INDEX('Monthly Data'!N:N,Calculations!$C$116+MOD(AC93,Calculations!$C$118))+Control!$C$7*Calculations!$C$83*INDEX('Monthly Data'!O:O,Calculations!$C$116+MOD(AC93,Calculations!$C$118))+Control!$C$7*Calculations!$C$84*INDEX('Monthly Data'!P:P,Calculations!$C$116+MOD(AC93,Calculations!$C$118))+Control!$C$7*Calculations!$C$85*INDEX('Monthly Data'!Q:Q,Calculations!$C$116+MOD(AC93,Calculations!$C$118))+(1-Control!$C$7*Calculations!$C$87)*INDEX('Monthly Data'!R:R,Calculations!$C$116+MOD(AC93,Calculations!$C$118))</f>
        <v>1.8695385296339444E-2</v>
      </c>
      <c r="ET93" s="86">
        <f ca="1">Control!$C$7*Calculations!$C$82*INDEX('Monthly Data'!N:N,Calculations!$C$116+MOD(AD93,Calculations!$C$118))+Control!$C$7*Calculations!$C$83*INDEX('Monthly Data'!O:O,Calculations!$C$116+MOD(AD93,Calculations!$C$118))+Control!$C$7*Calculations!$C$84*INDEX('Monthly Data'!P:P,Calculations!$C$116+MOD(AD93,Calculations!$C$118))+Control!$C$7*Calculations!$C$85*INDEX('Monthly Data'!Q:Q,Calculations!$C$116+MOD(AD93,Calculations!$C$118))+(1-Control!$C$7*Calculations!$C$87)*INDEX('Monthly Data'!R:R,Calculations!$C$116+MOD(AD93,Calculations!$C$118))</f>
        <v>6.4539397490030407E-3</v>
      </c>
      <c r="EU93" s="86">
        <f ca="1">Control!$C$7*Calculations!$C$82*INDEX('Monthly Data'!N:N,Calculations!$C$116+MOD(AE93,Calculations!$C$118))+Control!$C$7*Calculations!$C$83*INDEX('Monthly Data'!O:O,Calculations!$C$116+MOD(AE93,Calculations!$C$118))+Control!$C$7*Calculations!$C$84*INDEX('Monthly Data'!P:P,Calculations!$C$116+MOD(AE93,Calculations!$C$118))+Control!$C$7*Calculations!$C$85*INDEX('Monthly Data'!Q:Q,Calculations!$C$116+MOD(AE93,Calculations!$C$118))+(1-Control!$C$7*Calculations!$C$87)*INDEX('Monthly Data'!R:R,Calculations!$C$116+MOD(AE93,Calculations!$C$118))</f>
        <v>1.142101364887867E-2</v>
      </c>
      <c r="EV93" s="86">
        <f ca="1">Control!$C$7*Calculations!$C$82*INDEX('Monthly Data'!N:N,Calculations!$C$116+MOD(AF93,Calculations!$C$118))+Control!$C$7*Calculations!$C$83*INDEX('Monthly Data'!O:O,Calculations!$C$116+MOD(AF93,Calculations!$C$118))+Control!$C$7*Calculations!$C$84*INDEX('Monthly Data'!P:P,Calculations!$C$116+MOD(AF93,Calculations!$C$118))+Control!$C$7*Calculations!$C$85*INDEX('Monthly Data'!Q:Q,Calculations!$C$116+MOD(AF93,Calculations!$C$118))+(1-Control!$C$7*Calculations!$C$87)*INDEX('Monthly Data'!R:R,Calculations!$C$116+MOD(AF93,Calculations!$C$118))</f>
        <v>1.0478379486191123E-2</v>
      </c>
      <c r="EW93" s="86">
        <f ca="1">Control!$C$7*Calculations!$C$82*INDEX('Monthly Data'!N:N,Calculations!$C$116+MOD(AG93,Calculations!$C$118))+Control!$C$7*Calculations!$C$83*INDEX('Monthly Data'!O:O,Calculations!$C$116+MOD(AG93,Calculations!$C$118))+Control!$C$7*Calculations!$C$84*INDEX('Monthly Data'!P:P,Calculations!$C$116+MOD(AG93,Calculations!$C$118))+Control!$C$7*Calculations!$C$85*INDEX('Monthly Data'!Q:Q,Calculations!$C$116+MOD(AG93,Calculations!$C$118))+(1-Control!$C$7*Calculations!$C$87)*INDEX('Monthly Data'!R:R,Calculations!$C$116+MOD(AG93,Calculations!$C$118))</f>
        <v>6.2631896128884862E-3</v>
      </c>
      <c r="EX93" s="86">
        <f ca="1">Control!$C$7*Calculations!$C$82*INDEX('Monthly Data'!N:N,Calculations!$C$116+MOD(AH93,Calculations!$C$118))+Control!$C$7*Calculations!$C$83*INDEX('Monthly Data'!O:O,Calculations!$C$116+MOD(AH93,Calculations!$C$118))+Control!$C$7*Calculations!$C$84*INDEX('Monthly Data'!P:P,Calculations!$C$116+MOD(AH93,Calculations!$C$118))+Control!$C$7*Calculations!$C$85*INDEX('Monthly Data'!Q:Q,Calculations!$C$116+MOD(AH93,Calculations!$C$118))+(1-Control!$C$7*Calculations!$C$87)*INDEX('Monthly Data'!R:R,Calculations!$C$116+MOD(AH93,Calculations!$C$118))</f>
        <v>-3.8554137824290124E-2</v>
      </c>
      <c r="EY93" s="86">
        <f ca="1">Control!$C$7*Calculations!$C$82*INDEX('Monthly Data'!N:N,Calculations!$C$116+MOD(AI93,Calculations!$C$118))+Control!$C$7*Calculations!$C$83*INDEX('Monthly Data'!O:O,Calculations!$C$116+MOD(AI93,Calculations!$C$118))+Control!$C$7*Calculations!$C$84*INDEX('Monthly Data'!P:P,Calculations!$C$116+MOD(AI93,Calculations!$C$118))+Control!$C$7*Calculations!$C$85*INDEX('Monthly Data'!Q:Q,Calculations!$C$116+MOD(AI93,Calculations!$C$118))+(1-Control!$C$7*Calculations!$C$87)*INDEX('Monthly Data'!R:R,Calculations!$C$116+MOD(AI93,Calculations!$C$118))</f>
        <v>-9.5555592256394619E-3</v>
      </c>
      <c r="EZ93" s="86">
        <f ca="1">Control!$C$7*Calculations!$C$82*INDEX('Monthly Data'!N:N,Calculations!$C$116+MOD(AJ93,Calculations!$C$118))+Control!$C$7*Calculations!$C$83*INDEX('Monthly Data'!O:O,Calculations!$C$116+MOD(AJ93,Calculations!$C$118))+Control!$C$7*Calculations!$C$84*INDEX('Monthly Data'!P:P,Calculations!$C$116+MOD(AJ93,Calculations!$C$118))+Control!$C$7*Calculations!$C$85*INDEX('Monthly Data'!Q:Q,Calculations!$C$116+MOD(AJ93,Calculations!$C$118))+(1-Control!$C$7*Calculations!$C$87)*INDEX('Monthly Data'!R:R,Calculations!$C$116+MOD(AJ93,Calculations!$C$118))</f>
        <v>-7.4084874653726545E-3</v>
      </c>
      <c r="FA93" s="86">
        <f ca="1">Control!$C$7*Calculations!$C$82*INDEX('Monthly Data'!N:N,Calculations!$C$116+MOD(AK93,Calculations!$C$118))+Control!$C$7*Calculations!$C$83*INDEX('Monthly Data'!O:O,Calculations!$C$116+MOD(AK93,Calculations!$C$118))+Control!$C$7*Calculations!$C$84*INDEX('Monthly Data'!P:P,Calculations!$C$116+MOD(AK93,Calculations!$C$118))+Control!$C$7*Calculations!$C$85*INDEX('Monthly Data'!Q:Q,Calculations!$C$116+MOD(AK93,Calculations!$C$118))+(1-Control!$C$7*Calculations!$C$87)*INDEX('Monthly Data'!R:R,Calculations!$C$116+MOD(AK93,Calculations!$C$118))</f>
        <v>-4.0413381192162513E-2</v>
      </c>
      <c r="FB93" s="86">
        <f ca="1">Control!$C$7*Calculations!$C$82*INDEX('Monthly Data'!N:N,Calculations!$C$116+MOD(AL93,Calculations!$C$118))+Control!$C$7*Calculations!$C$83*INDEX('Monthly Data'!O:O,Calculations!$C$116+MOD(AL93,Calculations!$C$118))+Control!$C$7*Calculations!$C$84*INDEX('Monthly Data'!P:P,Calculations!$C$116+MOD(AL93,Calculations!$C$118))+Control!$C$7*Calculations!$C$85*INDEX('Monthly Data'!Q:Q,Calculations!$C$116+MOD(AL93,Calculations!$C$118))+(1-Control!$C$7*Calculations!$C$87)*INDEX('Monthly Data'!R:R,Calculations!$C$116+MOD(AL93,Calculations!$C$118))</f>
        <v>9.5791276036140301E-3</v>
      </c>
      <c r="FC93" s="86">
        <f ca="1">Control!$C$7*Calculations!$C$82*INDEX('Monthly Data'!N:N,Calculations!$C$116+MOD(AM93,Calculations!$C$118))+Control!$C$7*Calculations!$C$83*INDEX('Monthly Data'!O:O,Calculations!$C$116+MOD(AM93,Calculations!$C$118))+Control!$C$7*Calculations!$C$84*INDEX('Monthly Data'!P:P,Calculations!$C$116+MOD(AM93,Calculations!$C$118))+Control!$C$7*Calculations!$C$85*INDEX('Monthly Data'!Q:Q,Calculations!$C$116+MOD(AM93,Calculations!$C$118))+(1-Control!$C$7*Calculations!$C$87)*INDEX('Monthly Data'!R:R,Calculations!$C$116+MOD(AM93,Calculations!$C$118))</f>
        <v>2.9708469559001142E-2</v>
      </c>
      <c r="FD93" s="86">
        <f ca="1">Control!$C$7*Calculations!$C$82*INDEX('Monthly Data'!N:N,Calculations!$C$116+MOD(AN93,Calculations!$C$118))+Control!$C$7*Calculations!$C$83*INDEX('Monthly Data'!O:O,Calculations!$C$116+MOD(AN93,Calculations!$C$118))+Control!$C$7*Calculations!$C$84*INDEX('Monthly Data'!P:P,Calculations!$C$116+MOD(AN93,Calculations!$C$118))+Control!$C$7*Calculations!$C$85*INDEX('Monthly Data'!Q:Q,Calculations!$C$116+MOD(AN93,Calculations!$C$118))+(1-Control!$C$7*Calculations!$C$87)*INDEX('Monthly Data'!R:R,Calculations!$C$116+MOD(AN93,Calculations!$C$118))</f>
        <v>-1.9947061878162777E-2</v>
      </c>
      <c r="FE93" s="86">
        <f ca="1">Control!$C$7*Calculations!$C$82*INDEX('Monthly Data'!N:N,Calculations!$C$116+MOD(AO93,Calculations!$C$118))+Control!$C$7*Calculations!$C$83*INDEX('Monthly Data'!O:O,Calculations!$C$116+MOD(AO93,Calculations!$C$118))+Control!$C$7*Calculations!$C$84*INDEX('Monthly Data'!P:P,Calculations!$C$116+MOD(AO93,Calculations!$C$118))+Control!$C$7*Calculations!$C$85*INDEX('Monthly Data'!Q:Q,Calculations!$C$116+MOD(AO93,Calculations!$C$118))+(1-Control!$C$7*Calculations!$C$87)*INDEX('Monthly Data'!R:R,Calculations!$C$116+MOD(AO93,Calculations!$C$118))</f>
        <v>2.5790695379256122E-2</v>
      </c>
      <c r="FF93" s="86">
        <f ca="1">Control!$C$7*Calculations!$C$82*INDEX('Monthly Data'!N:N,Calculations!$C$116+MOD(AP93,Calculations!$C$118))+Control!$C$7*Calculations!$C$83*INDEX('Monthly Data'!O:O,Calculations!$C$116+MOD(AP93,Calculations!$C$118))+Control!$C$7*Calculations!$C$84*INDEX('Monthly Data'!P:P,Calculations!$C$116+MOD(AP93,Calculations!$C$118))+Control!$C$7*Calculations!$C$85*INDEX('Monthly Data'!Q:Q,Calculations!$C$116+MOD(AP93,Calculations!$C$118))+(1-Control!$C$7*Calculations!$C$87)*INDEX('Monthly Data'!R:R,Calculations!$C$116+MOD(AP93,Calculations!$C$118))</f>
        <v>1.3891304280773396E-2</v>
      </c>
      <c r="FG93" s="86">
        <f ca="1">Control!$C$7*Calculations!$C$82*INDEX('Monthly Data'!N:N,Calculations!$C$116+MOD(AQ93,Calculations!$C$118))+Control!$C$7*Calculations!$C$83*INDEX('Monthly Data'!O:O,Calculations!$C$116+MOD(AQ93,Calculations!$C$118))+Control!$C$7*Calculations!$C$84*INDEX('Monthly Data'!P:P,Calculations!$C$116+MOD(AQ93,Calculations!$C$118))+Control!$C$7*Calculations!$C$85*INDEX('Monthly Data'!Q:Q,Calculations!$C$116+MOD(AQ93,Calculations!$C$118))+(1-Control!$C$7*Calculations!$C$87)*INDEX('Monthly Data'!R:R,Calculations!$C$116+MOD(AQ93,Calculations!$C$118))</f>
        <v>1.50127906355989E-2</v>
      </c>
      <c r="FH93" s="86">
        <f ca="1">Control!$C$7*Calculations!$C$82*INDEX('Monthly Data'!N:N,Calculations!$C$116+MOD(AR93,Calculations!$C$118))+Control!$C$7*Calculations!$C$83*INDEX('Monthly Data'!O:O,Calculations!$C$116+MOD(AR93,Calculations!$C$118))+Control!$C$7*Calculations!$C$84*INDEX('Monthly Data'!P:P,Calculations!$C$116+MOD(AR93,Calculations!$C$118))+Control!$C$7*Calculations!$C$85*INDEX('Monthly Data'!Q:Q,Calculations!$C$116+MOD(AR93,Calculations!$C$118))+(1-Control!$C$7*Calculations!$C$87)*INDEX('Monthly Data'!R:R,Calculations!$C$116+MOD(AR93,Calculations!$C$118))</f>
        <v>-4.3408051735618014E-2</v>
      </c>
      <c r="FI93" s="86">
        <f ca="1">Control!$C$7*Calculations!$C$82*INDEX('Monthly Data'!N:N,Calculations!$C$116+MOD(AS93,Calculations!$C$118))+Control!$C$7*Calculations!$C$83*INDEX('Monthly Data'!O:O,Calculations!$C$116+MOD(AS93,Calculations!$C$118))+Control!$C$7*Calculations!$C$84*INDEX('Monthly Data'!P:P,Calculations!$C$116+MOD(AS93,Calculations!$C$118))+Control!$C$7*Calculations!$C$85*INDEX('Monthly Data'!Q:Q,Calculations!$C$116+MOD(AS93,Calculations!$C$118))+(1-Control!$C$7*Calculations!$C$87)*INDEX('Monthly Data'!R:R,Calculations!$C$116+MOD(AS93,Calculations!$C$118))</f>
        <v>-3.53368065312233E-2</v>
      </c>
      <c r="FJ93" s="86">
        <f ca="1">Control!$C$7*Calculations!$C$82*INDEX('Monthly Data'!N:N,Calculations!$C$116+MOD(AT93,Calculations!$C$118))+Control!$C$7*Calculations!$C$83*INDEX('Monthly Data'!O:O,Calculations!$C$116+MOD(AT93,Calculations!$C$118))+Control!$C$7*Calculations!$C$84*INDEX('Monthly Data'!P:P,Calculations!$C$116+MOD(AT93,Calculations!$C$118))+Control!$C$7*Calculations!$C$85*INDEX('Monthly Data'!Q:Q,Calculations!$C$116+MOD(AT93,Calculations!$C$118))+(1-Control!$C$7*Calculations!$C$87)*INDEX('Monthly Data'!R:R,Calculations!$C$116+MOD(AT93,Calculations!$C$118))</f>
        <v>1.1702576456120543E-2</v>
      </c>
      <c r="FK93" s="86">
        <f ca="1">Control!$C$7*Calculations!$C$82*INDEX('Monthly Data'!N:N,Calculations!$C$116+MOD(AU93,Calculations!$C$118))+Control!$C$7*Calculations!$C$83*INDEX('Monthly Data'!O:O,Calculations!$C$116+MOD(AU93,Calculations!$C$118))+Control!$C$7*Calculations!$C$84*INDEX('Monthly Data'!P:P,Calculations!$C$116+MOD(AU93,Calculations!$C$118))+Control!$C$7*Calculations!$C$85*INDEX('Monthly Data'!Q:Q,Calculations!$C$116+MOD(AU93,Calculations!$C$118))+(1-Control!$C$7*Calculations!$C$87)*INDEX('Monthly Data'!R:R,Calculations!$C$116+MOD(AU93,Calculations!$C$118))</f>
        <v>2.0524935548016137E-2</v>
      </c>
      <c r="FL93" s="86">
        <f ca="1">Control!$C$7*Calculations!$C$82*INDEX('Monthly Data'!N:N,Calculations!$C$116+MOD(AV93,Calculations!$C$118))+Control!$C$7*Calculations!$C$83*INDEX('Monthly Data'!O:O,Calculations!$C$116+MOD(AV93,Calculations!$C$118))+Control!$C$7*Calculations!$C$84*INDEX('Monthly Data'!P:P,Calculations!$C$116+MOD(AV93,Calculations!$C$118))+Control!$C$7*Calculations!$C$85*INDEX('Monthly Data'!Q:Q,Calculations!$C$116+MOD(AV93,Calculations!$C$118))+(1-Control!$C$7*Calculations!$C$87)*INDEX('Monthly Data'!R:R,Calculations!$C$116+MOD(AV93,Calculations!$C$118))</f>
        <v>2.3206536303657571E-2</v>
      </c>
      <c r="FM93" s="86">
        <f ca="1">Control!$C$7*Calculations!$C$82*INDEX('Monthly Data'!N:N,Calculations!$C$116+MOD(AW93,Calculations!$C$118))+Control!$C$7*Calculations!$C$83*INDEX('Monthly Data'!O:O,Calculations!$C$116+MOD(AW93,Calculations!$C$118))+Control!$C$7*Calculations!$C$84*INDEX('Monthly Data'!P:P,Calculations!$C$116+MOD(AW93,Calculations!$C$118))+Control!$C$7*Calculations!$C$85*INDEX('Monthly Data'!Q:Q,Calculations!$C$116+MOD(AW93,Calculations!$C$118))+(1-Control!$C$7*Calculations!$C$87)*INDEX('Monthly Data'!R:R,Calculations!$C$116+MOD(AW93,Calculations!$C$118))</f>
        <v>3.9251937367756782E-3</v>
      </c>
      <c r="FN93" s="86">
        <f ca="1">Control!$C$7*Calculations!$C$82*INDEX('Monthly Data'!N:N,Calculations!$C$116+MOD(AX93,Calculations!$C$118))+Control!$C$7*Calculations!$C$83*INDEX('Monthly Data'!O:O,Calculations!$C$116+MOD(AX93,Calculations!$C$118))+Control!$C$7*Calculations!$C$84*INDEX('Monthly Data'!P:P,Calculations!$C$116+MOD(AX93,Calculations!$C$118))+Control!$C$7*Calculations!$C$85*INDEX('Monthly Data'!Q:Q,Calculations!$C$116+MOD(AX93,Calculations!$C$118))+(1-Control!$C$7*Calculations!$C$87)*INDEX('Monthly Data'!R:R,Calculations!$C$116+MOD(AX93,Calculations!$C$118))</f>
        <v>1.7073665854433945E-2</v>
      </c>
      <c r="FO93" s="86">
        <f ca="1">Control!$C$7*Calculations!$C$82*INDEX('Monthly Data'!N:N,Calculations!$C$116+MOD(AY93,Calculations!$C$118))+Control!$C$7*Calculations!$C$83*INDEX('Monthly Data'!O:O,Calculations!$C$116+MOD(AY93,Calculations!$C$118))+Control!$C$7*Calculations!$C$84*INDEX('Monthly Data'!P:P,Calculations!$C$116+MOD(AY93,Calculations!$C$118))+Control!$C$7*Calculations!$C$85*INDEX('Monthly Data'!Q:Q,Calculations!$C$116+MOD(AY93,Calculations!$C$118))+(1-Control!$C$7*Calculations!$C$87)*INDEX('Monthly Data'!R:R,Calculations!$C$116+MOD(AY93,Calculations!$C$118))</f>
        <v>3.8809817903524786E-2</v>
      </c>
      <c r="FP93" s="86">
        <f ca="1">Control!$C$7*Calculations!$C$82*INDEX('Monthly Data'!N:N,Calculations!$C$116+MOD(AZ93,Calculations!$C$118))+Control!$C$7*Calculations!$C$83*INDEX('Monthly Data'!O:O,Calculations!$C$116+MOD(AZ93,Calculations!$C$118))+Control!$C$7*Calculations!$C$84*INDEX('Monthly Data'!P:P,Calculations!$C$116+MOD(AZ93,Calculations!$C$118))+Control!$C$7*Calculations!$C$85*INDEX('Monthly Data'!Q:Q,Calculations!$C$116+MOD(AZ93,Calculations!$C$118))+(1-Control!$C$7*Calculations!$C$87)*INDEX('Monthly Data'!R:R,Calculations!$C$116+MOD(AZ93,Calculations!$C$118))</f>
        <v>-3.299557342782896E-2</v>
      </c>
      <c r="FQ93" s="86">
        <f ca="1">Control!$C$7*Calculations!$C$82*INDEX('Monthly Data'!N:N,Calculations!$C$116+MOD(BA93,Calculations!$C$118))+Control!$C$7*Calculations!$C$83*INDEX('Monthly Data'!O:O,Calculations!$C$116+MOD(BA93,Calculations!$C$118))+Control!$C$7*Calculations!$C$84*INDEX('Monthly Data'!P:P,Calculations!$C$116+MOD(BA93,Calculations!$C$118))+Control!$C$7*Calculations!$C$85*INDEX('Monthly Data'!Q:Q,Calculations!$C$116+MOD(BA93,Calculations!$C$118))+(1-Control!$C$7*Calculations!$C$87)*INDEX('Monthly Data'!R:R,Calculations!$C$116+MOD(BA93,Calculations!$C$118))</f>
        <v>1.0353752315110615E-2</v>
      </c>
      <c r="FR93" s="86">
        <f ca="1">Control!$C$7*Calculations!$C$82*INDEX('Monthly Data'!N:N,Calculations!$C$116+MOD(BB93,Calculations!$C$118))+Control!$C$7*Calculations!$C$83*INDEX('Monthly Data'!O:O,Calculations!$C$116+MOD(BB93,Calculations!$C$118))+Control!$C$7*Calculations!$C$84*INDEX('Monthly Data'!P:P,Calculations!$C$116+MOD(BB93,Calculations!$C$118))+Control!$C$7*Calculations!$C$85*INDEX('Monthly Data'!Q:Q,Calculations!$C$116+MOD(BB93,Calculations!$C$118))+(1-Control!$C$7*Calculations!$C$87)*INDEX('Monthly Data'!R:R,Calculations!$C$116+MOD(BB93,Calculations!$C$118))</f>
        <v>4.2795950888382334E-3</v>
      </c>
      <c r="FS93" s="86">
        <f ca="1">Control!$C$7*Calculations!$C$82*INDEX('Monthly Data'!N:N,Calculations!$C$116+MOD(BC93,Calculations!$C$118))+Control!$C$7*Calculations!$C$83*INDEX('Monthly Data'!O:O,Calculations!$C$116+MOD(BC93,Calculations!$C$118))+Control!$C$7*Calculations!$C$84*INDEX('Monthly Data'!P:P,Calculations!$C$116+MOD(BC93,Calculations!$C$118))+Control!$C$7*Calculations!$C$85*INDEX('Monthly Data'!Q:Q,Calculations!$C$116+MOD(BC93,Calculations!$C$118))+(1-Control!$C$7*Calculations!$C$87)*INDEX('Monthly Data'!R:R,Calculations!$C$116+MOD(BC93,Calculations!$C$118))</f>
        <v>2.5790695379256122E-2</v>
      </c>
      <c r="FT93" s="86">
        <f ca="1">Control!$C$7*Calculations!$C$82*INDEX('Monthly Data'!N:N,Calculations!$C$116+MOD(BD93,Calculations!$C$118))+Control!$C$7*Calculations!$C$83*INDEX('Monthly Data'!O:O,Calculations!$C$116+MOD(BD93,Calculations!$C$118))+Control!$C$7*Calculations!$C$84*INDEX('Monthly Data'!P:P,Calculations!$C$116+MOD(BD93,Calculations!$C$118))+Control!$C$7*Calculations!$C$85*INDEX('Monthly Data'!Q:Q,Calculations!$C$116+MOD(BD93,Calculations!$C$118))+(1-Control!$C$7*Calculations!$C$87)*INDEX('Monthly Data'!R:R,Calculations!$C$116+MOD(BD93,Calculations!$C$118))</f>
        <v>6.6954569943530936E-3</v>
      </c>
      <c r="FU93" s="86">
        <f ca="1">Control!$C$7*Calculations!$C$82*INDEX('Monthly Data'!N:N,Calculations!$C$116+MOD(BE93,Calculations!$C$118))+Control!$C$7*Calculations!$C$83*INDEX('Monthly Data'!O:O,Calculations!$C$116+MOD(BE93,Calculations!$C$118))+Control!$C$7*Calculations!$C$84*INDEX('Monthly Data'!P:P,Calculations!$C$116+MOD(BE93,Calculations!$C$118))+Control!$C$7*Calculations!$C$85*INDEX('Monthly Data'!Q:Q,Calculations!$C$116+MOD(BE93,Calculations!$C$118))+(1-Control!$C$7*Calculations!$C$87)*INDEX('Monthly Data'!R:R,Calculations!$C$116+MOD(BE93,Calculations!$C$118))</f>
        <v>1.0415351832335435E-2</v>
      </c>
      <c r="FV93" s="86">
        <f ca="1">Control!$C$7*Calculations!$C$82*INDEX('Monthly Data'!N:N,Calculations!$C$116+MOD(BF93,Calculations!$C$118))+Control!$C$7*Calculations!$C$83*INDEX('Monthly Data'!O:O,Calculations!$C$116+MOD(BF93,Calculations!$C$118))+Control!$C$7*Calculations!$C$84*INDEX('Monthly Data'!P:P,Calculations!$C$116+MOD(BF93,Calculations!$C$118))+Control!$C$7*Calculations!$C$85*INDEX('Monthly Data'!Q:Q,Calculations!$C$116+MOD(BF93,Calculations!$C$118))+(1-Control!$C$7*Calculations!$C$87)*INDEX('Monthly Data'!R:R,Calculations!$C$116+MOD(BF93,Calculations!$C$118))</f>
        <v>1.7599621212565995E-2</v>
      </c>
      <c r="FW93" s="86">
        <f ca="1">Control!$C$7*Calculations!$C$82*INDEX('Monthly Data'!N:N,Calculations!$C$116+MOD(BG93,Calculations!$C$118))+Control!$C$7*Calculations!$C$83*INDEX('Monthly Data'!O:O,Calculations!$C$116+MOD(BG93,Calculations!$C$118))+Control!$C$7*Calculations!$C$84*INDEX('Monthly Data'!P:P,Calculations!$C$116+MOD(BG93,Calculations!$C$118))+Control!$C$7*Calculations!$C$85*INDEX('Monthly Data'!Q:Q,Calculations!$C$116+MOD(BG93,Calculations!$C$118))+(1-Control!$C$7*Calculations!$C$87)*INDEX('Monthly Data'!R:R,Calculations!$C$116+MOD(BG93,Calculations!$C$118))</f>
        <v>-4.0413381192162513E-2</v>
      </c>
      <c r="FX93" s="86">
        <f ca="1">Control!$C$7*Calculations!$C$82*INDEX('Monthly Data'!N:N,Calculations!$C$116+MOD(BH93,Calculations!$C$118))+Control!$C$7*Calculations!$C$83*INDEX('Monthly Data'!O:O,Calculations!$C$116+MOD(BH93,Calculations!$C$118))+Control!$C$7*Calculations!$C$84*INDEX('Monthly Data'!P:P,Calculations!$C$116+MOD(BH93,Calculations!$C$118))+Control!$C$7*Calculations!$C$85*INDEX('Monthly Data'!Q:Q,Calculations!$C$116+MOD(BH93,Calculations!$C$118))+(1-Control!$C$7*Calculations!$C$87)*INDEX('Monthly Data'!R:R,Calculations!$C$116+MOD(BH93,Calculations!$C$118))</f>
        <v>-7.4084874653726545E-3</v>
      </c>
      <c r="FY93" s="86">
        <f ca="1">Control!$C$7*Calculations!$C$82*INDEX('Monthly Data'!N:N,Calculations!$C$116+MOD(BI93,Calculations!$C$118))+Control!$C$7*Calculations!$C$83*INDEX('Monthly Data'!O:O,Calculations!$C$116+MOD(BI93,Calculations!$C$118))+Control!$C$7*Calculations!$C$84*INDEX('Monthly Data'!P:P,Calculations!$C$116+MOD(BI93,Calculations!$C$118))+Control!$C$7*Calculations!$C$85*INDEX('Monthly Data'!Q:Q,Calculations!$C$116+MOD(BI93,Calculations!$C$118))+(1-Control!$C$7*Calculations!$C$87)*INDEX('Monthly Data'!R:R,Calculations!$C$116+MOD(BI93,Calculations!$C$118))</f>
        <v>2.377894462657602E-2</v>
      </c>
      <c r="FZ93" s="86">
        <f ca="1">Control!$C$7*Calculations!$C$82*INDEX('Monthly Data'!N:N,Calculations!$C$116+MOD(BJ93,Calculations!$C$118))+Control!$C$7*Calculations!$C$83*INDEX('Monthly Data'!O:O,Calculations!$C$116+MOD(BJ93,Calculations!$C$118))+Control!$C$7*Calculations!$C$84*INDEX('Monthly Data'!P:P,Calculations!$C$116+MOD(BJ93,Calculations!$C$118))+Control!$C$7*Calculations!$C$85*INDEX('Monthly Data'!Q:Q,Calculations!$C$116+MOD(BJ93,Calculations!$C$118))+(1-Control!$C$7*Calculations!$C$87)*INDEX('Monthly Data'!R:R,Calculations!$C$116+MOD(BJ93,Calculations!$C$118))</f>
        <v>1.0018681835149534E-3</v>
      </c>
      <c r="GA93" s="86">
        <f ca="1">Control!$C$7*Calculations!$C$82*INDEX('Monthly Data'!N:N,Calculations!$C$116+MOD(BK93,Calculations!$C$118))+Control!$C$7*Calculations!$C$83*INDEX('Monthly Data'!O:O,Calculations!$C$116+MOD(BK93,Calculations!$C$118))+Control!$C$7*Calculations!$C$84*INDEX('Monthly Data'!P:P,Calculations!$C$116+MOD(BK93,Calculations!$C$118))+Control!$C$7*Calculations!$C$85*INDEX('Monthly Data'!Q:Q,Calculations!$C$116+MOD(BK93,Calculations!$C$118))+(1-Control!$C$7*Calculations!$C$87)*INDEX('Monthly Data'!R:R,Calculations!$C$116+MOD(BK93,Calculations!$C$118))</f>
        <v>2.3307359621218403E-2</v>
      </c>
      <c r="GB93" s="86">
        <f ca="1">Control!$C$7*Calculations!$C$82*INDEX('Monthly Data'!N:N,Calculations!$C$116+MOD(BL93,Calculations!$C$118))+Control!$C$7*Calculations!$C$83*INDEX('Monthly Data'!O:O,Calculations!$C$116+MOD(BL93,Calculations!$C$118))+Control!$C$7*Calculations!$C$84*INDEX('Monthly Data'!P:P,Calculations!$C$116+MOD(BL93,Calculations!$C$118))+Control!$C$7*Calculations!$C$85*INDEX('Monthly Data'!Q:Q,Calculations!$C$116+MOD(BL93,Calculations!$C$118))+(1-Control!$C$7*Calculations!$C$87)*INDEX('Monthly Data'!R:R,Calculations!$C$116+MOD(BL93,Calculations!$C$118))</f>
        <v>9.5791276036140301E-3</v>
      </c>
      <c r="GC93" s="86">
        <f ca="1">Control!$C$7*Calculations!$C$82*INDEX('Monthly Data'!N:N,Calculations!$C$116+MOD(BM93,Calculations!$C$118))+Control!$C$7*Calculations!$C$83*INDEX('Monthly Data'!O:O,Calculations!$C$116+MOD(BM93,Calculations!$C$118))+Control!$C$7*Calculations!$C$84*INDEX('Monthly Data'!P:P,Calculations!$C$116+MOD(BM93,Calculations!$C$118))+Control!$C$7*Calculations!$C$85*INDEX('Monthly Data'!Q:Q,Calculations!$C$116+MOD(BM93,Calculations!$C$118))+(1-Control!$C$7*Calculations!$C$87)*INDEX('Monthly Data'!R:R,Calculations!$C$116+MOD(BM93,Calculations!$C$118))</f>
        <v>1.5216630695380906E-2</v>
      </c>
      <c r="GD93" s="86">
        <f ca="1">Control!$C$7*Calculations!$C$82*INDEX('Monthly Data'!N:N,Calculations!$C$116+MOD(BN93,Calculations!$C$118))+Control!$C$7*Calculations!$C$83*INDEX('Monthly Data'!O:O,Calculations!$C$116+MOD(BN93,Calculations!$C$118))+Control!$C$7*Calculations!$C$84*INDEX('Monthly Data'!P:P,Calculations!$C$116+MOD(BN93,Calculations!$C$118))+Control!$C$7*Calculations!$C$85*INDEX('Monthly Data'!Q:Q,Calculations!$C$116+MOD(BN93,Calculations!$C$118))+(1-Control!$C$7*Calculations!$C$87)*INDEX('Monthly Data'!R:R,Calculations!$C$116+MOD(BN93,Calculations!$C$118))</f>
        <v>6.1009361253630504E-2</v>
      </c>
      <c r="GE93" s="86">
        <f ca="1">Control!$C$7*Calculations!$C$82*INDEX('Monthly Data'!N:N,Calculations!$C$116+MOD(BO93,Calculations!$C$118))+Control!$C$7*Calculations!$C$83*INDEX('Monthly Data'!O:O,Calculations!$C$116+MOD(BO93,Calculations!$C$118))+Control!$C$7*Calculations!$C$84*INDEX('Monthly Data'!P:P,Calculations!$C$116+MOD(BO93,Calculations!$C$118))+Control!$C$7*Calculations!$C$85*INDEX('Monthly Data'!Q:Q,Calculations!$C$116+MOD(BO93,Calculations!$C$118))+(1-Control!$C$7*Calculations!$C$87)*INDEX('Monthly Data'!R:R,Calculations!$C$116+MOD(BO93,Calculations!$C$118))</f>
        <v>-2.0259958308006688E-2</v>
      </c>
      <c r="GF93" s="86">
        <f ca="1">Control!$C$7*Calculations!$C$82*INDEX('Monthly Data'!N:N,Calculations!$C$116+MOD(BP93,Calculations!$C$118))+Control!$C$7*Calculations!$C$83*INDEX('Monthly Data'!O:O,Calculations!$C$116+MOD(BP93,Calculations!$C$118))+Control!$C$7*Calculations!$C$84*INDEX('Monthly Data'!P:P,Calculations!$C$116+MOD(BP93,Calculations!$C$118))+Control!$C$7*Calculations!$C$85*INDEX('Monthly Data'!Q:Q,Calculations!$C$116+MOD(BP93,Calculations!$C$118))+(1-Control!$C$7*Calculations!$C$87)*INDEX('Monthly Data'!R:R,Calculations!$C$116+MOD(BP93,Calculations!$C$118))</f>
        <v>-2.4571433440223247E-2</v>
      </c>
      <c r="GG93" s="86">
        <f ca="1">Control!$C$7*Calculations!$C$82*INDEX('Monthly Data'!N:N,Calculations!$C$116+MOD(BQ93,Calculations!$C$118))+Control!$C$7*Calculations!$C$83*INDEX('Monthly Data'!O:O,Calculations!$C$116+MOD(BQ93,Calculations!$C$118))+Control!$C$7*Calculations!$C$84*INDEX('Monthly Data'!P:P,Calculations!$C$116+MOD(BQ93,Calculations!$C$118))+Control!$C$7*Calculations!$C$85*INDEX('Monthly Data'!Q:Q,Calculations!$C$116+MOD(BQ93,Calculations!$C$118))+(1-Control!$C$7*Calculations!$C$87)*INDEX('Monthly Data'!R:R,Calculations!$C$116+MOD(BQ93,Calculations!$C$118))</f>
        <v>2.5790695379256122E-2</v>
      </c>
      <c r="GH93" s="86">
        <f ca="1">Control!$C$7*Calculations!$C$82*INDEX('Monthly Data'!N:N,Calculations!$C$116+MOD(BR93,Calculations!$C$118))+Control!$C$7*Calculations!$C$83*INDEX('Monthly Data'!O:O,Calculations!$C$116+MOD(BR93,Calculations!$C$118))+Control!$C$7*Calculations!$C$84*INDEX('Monthly Data'!P:P,Calculations!$C$116+MOD(BR93,Calculations!$C$118))+Control!$C$7*Calculations!$C$85*INDEX('Monthly Data'!Q:Q,Calculations!$C$116+MOD(BR93,Calculations!$C$118))+(1-Control!$C$7*Calculations!$C$87)*INDEX('Monthly Data'!R:R,Calculations!$C$116+MOD(BR93,Calculations!$C$118))</f>
        <v>1.5115046179922851E-2</v>
      </c>
      <c r="GI93" s="86">
        <f ca="1">Control!$C$7*Calculations!$C$82*INDEX('Monthly Data'!N:N,Calculations!$C$116+MOD(BS93,Calculations!$C$118))+Control!$C$7*Calculations!$C$83*INDEX('Monthly Data'!O:O,Calculations!$C$116+MOD(BS93,Calculations!$C$118))+Control!$C$7*Calculations!$C$84*INDEX('Monthly Data'!P:P,Calculations!$C$116+MOD(BS93,Calculations!$C$118))+Control!$C$7*Calculations!$C$85*INDEX('Monthly Data'!Q:Q,Calculations!$C$116+MOD(BS93,Calculations!$C$118))+(1-Control!$C$7*Calculations!$C$87)*INDEX('Monthly Data'!R:R,Calculations!$C$116+MOD(BS93,Calculations!$C$118))</f>
        <v>1.9073822767906517E-2</v>
      </c>
      <c r="GJ93" s="86">
        <f ca="1">Control!$C$7*Calculations!$C$82*INDEX('Monthly Data'!N:N,Calculations!$C$116+MOD(BT93,Calculations!$C$118))+Control!$C$7*Calculations!$C$83*INDEX('Monthly Data'!O:O,Calculations!$C$116+MOD(BT93,Calculations!$C$118))+Control!$C$7*Calculations!$C$84*INDEX('Monthly Data'!P:P,Calculations!$C$116+MOD(BT93,Calculations!$C$118))+Control!$C$7*Calculations!$C$85*INDEX('Monthly Data'!Q:Q,Calculations!$C$116+MOD(BT93,Calculations!$C$118))+(1-Control!$C$7*Calculations!$C$87)*INDEX('Monthly Data'!R:R,Calculations!$C$116+MOD(BT93,Calculations!$C$118))</f>
        <v>1.3891304280773396E-2</v>
      </c>
      <c r="GK93" s="86">
        <f ca="1">Control!$C$7*Calculations!$C$82*INDEX('Monthly Data'!N:N,Calculations!$C$116+MOD(BU93,Calculations!$C$118))+Control!$C$7*Calculations!$C$83*INDEX('Monthly Data'!O:O,Calculations!$C$116+MOD(BU93,Calculations!$C$118))+Control!$C$7*Calculations!$C$84*INDEX('Monthly Data'!P:P,Calculations!$C$116+MOD(BU93,Calculations!$C$118))+Control!$C$7*Calculations!$C$85*INDEX('Monthly Data'!Q:Q,Calculations!$C$116+MOD(BU93,Calculations!$C$118))+(1-Control!$C$7*Calculations!$C$87)*INDEX('Monthly Data'!R:R,Calculations!$C$116+MOD(BU93,Calculations!$C$118))</f>
        <v>8.3814116887657771E-3</v>
      </c>
      <c r="GL93" s="86">
        <f ca="1">Control!$C$7*Calculations!$C$82*INDEX('Monthly Data'!N:N,Calculations!$C$116+MOD(BV93,Calculations!$C$118))+Control!$C$7*Calculations!$C$83*INDEX('Monthly Data'!O:O,Calculations!$C$116+MOD(BV93,Calculations!$C$118))+Control!$C$7*Calculations!$C$84*INDEX('Monthly Data'!P:P,Calculations!$C$116+MOD(BV93,Calculations!$C$118))+Control!$C$7*Calculations!$C$85*INDEX('Monthly Data'!Q:Q,Calculations!$C$116+MOD(BV93,Calculations!$C$118))+(1-Control!$C$7*Calculations!$C$87)*INDEX('Monthly Data'!R:R,Calculations!$C$116+MOD(BV93,Calculations!$C$118))</f>
        <v>1.4915555251167555E-3</v>
      </c>
      <c r="GM93" s="86">
        <f ca="1">Control!$C$7*Calculations!$C$82*INDEX('Monthly Data'!N:N,Calculations!$C$116+MOD(BW93,Calculations!$C$118))+Control!$C$7*Calculations!$C$83*INDEX('Monthly Data'!O:O,Calculations!$C$116+MOD(BW93,Calculations!$C$118))+Control!$C$7*Calculations!$C$84*INDEX('Monthly Data'!P:P,Calculations!$C$116+MOD(BW93,Calculations!$C$118))+Control!$C$7*Calculations!$C$85*INDEX('Monthly Data'!Q:Q,Calculations!$C$116+MOD(BW93,Calculations!$C$118))+(1-Control!$C$7*Calculations!$C$87)*INDEX('Monthly Data'!R:R,Calculations!$C$116+MOD(BW93,Calculations!$C$118))</f>
        <v>-2.0269389991732112E-2</v>
      </c>
      <c r="GN93" s="86">
        <f ca="1">Control!$C$7*Calculations!$C$82*INDEX('Monthly Data'!N:N,Calculations!$C$116+MOD(BX93,Calculations!$C$118))+Control!$C$7*Calculations!$C$83*INDEX('Monthly Data'!O:O,Calculations!$C$116+MOD(BX93,Calculations!$C$118))+Control!$C$7*Calculations!$C$84*INDEX('Monthly Data'!P:P,Calculations!$C$116+MOD(BX93,Calculations!$C$118))+Control!$C$7*Calculations!$C$85*INDEX('Monthly Data'!Q:Q,Calculations!$C$116+MOD(BX93,Calculations!$C$118))+(1-Control!$C$7*Calculations!$C$87)*INDEX('Monthly Data'!R:R,Calculations!$C$116+MOD(BX93,Calculations!$C$118))</f>
        <v>1.2435425892067014E-2</v>
      </c>
      <c r="GO93" s="86">
        <f ca="1">Control!$C$7*Calculations!$C$82*INDEX('Monthly Data'!N:N,Calculations!$C$116+MOD(BY93,Calculations!$C$118))+Control!$C$7*Calculations!$C$83*INDEX('Monthly Data'!O:O,Calculations!$C$116+MOD(BY93,Calculations!$C$118))+Control!$C$7*Calculations!$C$84*INDEX('Monthly Data'!P:P,Calculations!$C$116+MOD(BY93,Calculations!$C$118))+Control!$C$7*Calculations!$C$85*INDEX('Monthly Data'!Q:Q,Calculations!$C$116+MOD(BY93,Calculations!$C$118))+(1-Control!$C$7*Calculations!$C$87)*INDEX('Monthly Data'!R:R,Calculations!$C$116+MOD(BY93,Calculations!$C$118))</f>
        <v>-1.9947061878162777E-2</v>
      </c>
      <c r="GP93" s="86">
        <f ca="1">Control!$C$7*Calculations!$C$82*INDEX('Monthly Data'!N:N,Calculations!$C$116+MOD(BZ93,Calculations!$C$118))+Control!$C$7*Calculations!$C$83*INDEX('Monthly Data'!O:O,Calculations!$C$116+MOD(BZ93,Calculations!$C$118))+Control!$C$7*Calculations!$C$84*INDEX('Monthly Data'!P:P,Calculations!$C$116+MOD(BZ93,Calculations!$C$118))+Control!$C$7*Calculations!$C$85*INDEX('Monthly Data'!Q:Q,Calculations!$C$116+MOD(BZ93,Calculations!$C$118))+(1-Control!$C$7*Calculations!$C$87)*INDEX('Monthly Data'!R:R,Calculations!$C$116+MOD(BZ93,Calculations!$C$118))</f>
        <v>1.1702576456120543E-2</v>
      </c>
      <c r="GQ93" s="86">
        <f ca="1">Control!$C$7*Calculations!$C$82*INDEX('Monthly Data'!N:N,Calculations!$C$116+MOD(CA93,Calculations!$C$118))+Control!$C$7*Calculations!$C$83*INDEX('Monthly Data'!O:O,Calculations!$C$116+MOD(CA93,Calculations!$C$118))+Control!$C$7*Calculations!$C$84*INDEX('Monthly Data'!P:P,Calculations!$C$116+MOD(CA93,Calculations!$C$118))+Control!$C$7*Calculations!$C$85*INDEX('Monthly Data'!Q:Q,Calculations!$C$116+MOD(CA93,Calculations!$C$118))+(1-Control!$C$7*Calculations!$C$87)*INDEX('Monthly Data'!R:R,Calculations!$C$116+MOD(CA93,Calculations!$C$118))</f>
        <v>2.3206536303657571E-2</v>
      </c>
      <c r="GR93" s="86">
        <f ca="1">Control!$C$7*Calculations!$C$82*INDEX('Monthly Data'!N:N,Calculations!$C$116+MOD(CB93,Calculations!$C$118))+Control!$C$7*Calculations!$C$83*INDEX('Monthly Data'!O:O,Calculations!$C$116+MOD(CB93,Calculations!$C$118))+Control!$C$7*Calculations!$C$84*INDEX('Monthly Data'!P:P,Calculations!$C$116+MOD(CB93,Calculations!$C$118))+Control!$C$7*Calculations!$C$85*INDEX('Monthly Data'!Q:Q,Calculations!$C$116+MOD(CB93,Calculations!$C$118))+(1-Control!$C$7*Calculations!$C$87)*INDEX('Monthly Data'!R:R,Calculations!$C$116+MOD(CB93,Calculations!$C$118))</f>
        <v>1.3891563624307685E-2</v>
      </c>
      <c r="GS93" s="86">
        <f ca="1">Control!$C$7*Calculations!$C$82*INDEX('Monthly Data'!N:N,Calculations!$C$116+MOD(CC93,Calculations!$C$118))+Control!$C$7*Calculations!$C$83*INDEX('Monthly Data'!O:O,Calculations!$C$116+MOD(CC93,Calculations!$C$118))+Control!$C$7*Calculations!$C$84*INDEX('Monthly Data'!P:P,Calculations!$C$116+MOD(CC93,Calculations!$C$118))+Control!$C$7*Calculations!$C$85*INDEX('Monthly Data'!Q:Q,Calculations!$C$116+MOD(CC93,Calculations!$C$118))+(1-Control!$C$7*Calculations!$C$87)*INDEX('Monthly Data'!R:R,Calculations!$C$116+MOD(CC93,Calculations!$C$118))</f>
        <v>-3.8875517825435772E-3</v>
      </c>
      <c r="GT93" s="86">
        <f ca="1">Control!$C$7*Calculations!$C$82*INDEX('Monthly Data'!N:N,Calculations!$C$116+MOD(CD93,Calculations!$C$118))+Control!$C$7*Calculations!$C$83*INDEX('Monthly Data'!O:O,Calculations!$C$116+MOD(CD93,Calculations!$C$118))+Control!$C$7*Calculations!$C$84*INDEX('Monthly Data'!P:P,Calculations!$C$116+MOD(CD93,Calculations!$C$118))+Control!$C$7*Calculations!$C$85*INDEX('Monthly Data'!Q:Q,Calculations!$C$116+MOD(CD93,Calculations!$C$118))+(1-Control!$C$7*Calculations!$C$87)*INDEX('Monthly Data'!R:R,Calculations!$C$116+MOD(CD93,Calculations!$C$118))</f>
        <v>1.0921298083007208E-2</v>
      </c>
      <c r="GU93" s="86">
        <f ca="1">Control!$C$7*Calculations!$C$82*INDEX('Monthly Data'!N:N,Calculations!$C$116+MOD(CE93,Calculations!$C$118))+Control!$C$7*Calculations!$C$83*INDEX('Monthly Data'!O:O,Calculations!$C$116+MOD(CE93,Calculations!$C$118))+Control!$C$7*Calculations!$C$84*INDEX('Monthly Data'!P:P,Calculations!$C$116+MOD(CE93,Calculations!$C$118))+Control!$C$7*Calculations!$C$85*INDEX('Monthly Data'!Q:Q,Calculations!$C$116+MOD(CE93,Calculations!$C$118))+(1-Control!$C$7*Calculations!$C$87)*INDEX('Monthly Data'!R:R,Calculations!$C$116+MOD(CE93,Calculations!$C$118))</f>
        <v>2.4470405846852006E-3</v>
      </c>
      <c r="GV93" s="86">
        <f ca="1">Control!$C$7*Calculations!$C$82*INDEX('Monthly Data'!N:N,Calculations!$C$116+MOD(CF93,Calculations!$C$118))+Control!$C$7*Calculations!$C$83*INDEX('Monthly Data'!O:O,Calculations!$C$116+MOD(CF93,Calculations!$C$118))+Control!$C$7*Calculations!$C$84*INDEX('Monthly Data'!P:P,Calculations!$C$116+MOD(CF93,Calculations!$C$118))+Control!$C$7*Calculations!$C$85*INDEX('Monthly Data'!Q:Q,Calculations!$C$116+MOD(CF93,Calculations!$C$118))+(1-Control!$C$7*Calculations!$C$87)*INDEX('Monthly Data'!R:R,Calculations!$C$116+MOD(CF93,Calculations!$C$118))</f>
        <v>1.0415351832335435E-2</v>
      </c>
      <c r="GW93" s="86">
        <f ca="1">Control!$C$7*Calculations!$C$82*INDEX('Monthly Data'!N:N,Calculations!$C$116+MOD(CG93,Calculations!$C$118))+Control!$C$7*Calculations!$C$83*INDEX('Monthly Data'!O:O,Calculations!$C$116+MOD(CG93,Calculations!$C$118))+Control!$C$7*Calculations!$C$84*INDEX('Monthly Data'!P:P,Calculations!$C$116+MOD(CG93,Calculations!$C$118))+Control!$C$7*Calculations!$C$85*INDEX('Monthly Data'!Q:Q,Calculations!$C$116+MOD(CG93,Calculations!$C$118))+(1-Control!$C$7*Calculations!$C$87)*INDEX('Monthly Data'!R:R,Calculations!$C$116+MOD(CG93,Calculations!$C$118))</f>
        <v>6.6954569943530936E-3</v>
      </c>
      <c r="GX93" s="86">
        <f ca="1">Control!$C$7*Calculations!$C$82*INDEX('Monthly Data'!N:N,Calculations!$C$116+MOD(CH93,Calculations!$C$118))+Control!$C$7*Calculations!$C$83*INDEX('Monthly Data'!O:O,Calculations!$C$116+MOD(CH93,Calculations!$C$118))+Control!$C$7*Calculations!$C$84*INDEX('Monthly Data'!P:P,Calculations!$C$116+MOD(CH93,Calculations!$C$118))+Control!$C$7*Calculations!$C$85*INDEX('Monthly Data'!Q:Q,Calculations!$C$116+MOD(CH93,Calculations!$C$118))+(1-Control!$C$7*Calculations!$C$87)*INDEX('Monthly Data'!R:R,Calculations!$C$116+MOD(CH93,Calculations!$C$118))</f>
        <v>-3.8554137824290124E-2</v>
      </c>
      <c r="GY93" s="86">
        <f ca="1">Control!$C$7*Calculations!$C$82*INDEX('Monthly Data'!N:N,Calculations!$C$116+MOD(CI93,Calculations!$C$118))+Control!$C$7*Calculations!$C$83*INDEX('Monthly Data'!O:O,Calculations!$C$116+MOD(CI93,Calculations!$C$118))+Control!$C$7*Calculations!$C$84*INDEX('Monthly Data'!P:P,Calculations!$C$116+MOD(CI93,Calculations!$C$118))+Control!$C$7*Calculations!$C$85*INDEX('Monthly Data'!Q:Q,Calculations!$C$116+MOD(CI93,Calculations!$C$118))+(1-Control!$C$7*Calculations!$C$87)*INDEX('Monthly Data'!R:R,Calculations!$C$116+MOD(CI93,Calculations!$C$118))</f>
        <v>2.9708469559001142E-2</v>
      </c>
      <c r="GZ93" s="86">
        <f ca="1">Control!$C$7*Calculations!$C$82*INDEX('Monthly Data'!N:N,Calculations!$C$116+MOD(CJ93,Calculations!$C$118))+Control!$C$7*Calculations!$C$83*INDEX('Monthly Data'!O:O,Calculations!$C$116+MOD(CJ93,Calculations!$C$118))+Control!$C$7*Calculations!$C$84*INDEX('Monthly Data'!P:P,Calculations!$C$116+MOD(CJ93,Calculations!$C$118))+Control!$C$7*Calculations!$C$85*INDEX('Monthly Data'!Q:Q,Calculations!$C$116+MOD(CJ93,Calculations!$C$118))+(1-Control!$C$7*Calculations!$C$87)*INDEX('Monthly Data'!R:R,Calculations!$C$116+MOD(CJ93,Calculations!$C$118))</f>
        <v>6.2631896128884862E-3</v>
      </c>
      <c r="HA93" s="86">
        <f ca="1">Control!$C$7*Calculations!$C$82*INDEX('Monthly Data'!N:N,Calculations!$C$116+MOD(CK93,Calculations!$C$118))+Control!$C$7*Calculations!$C$83*INDEX('Monthly Data'!O:O,Calculations!$C$116+MOD(CK93,Calculations!$C$118))+Control!$C$7*Calculations!$C$84*INDEX('Monthly Data'!P:P,Calculations!$C$116+MOD(CK93,Calculations!$C$118))+Control!$C$7*Calculations!$C$85*INDEX('Monthly Data'!Q:Q,Calculations!$C$116+MOD(CK93,Calculations!$C$118))+(1-Control!$C$7*Calculations!$C$87)*INDEX('Monthly Data'!R:R,Calculations!$C$116+MOD(CK93,Calculations!$C$118))</f>
        <v>3.8809817903524786E-2</v>
      </c>
      <c r="HB93" s="86">
        <f ca="1">Control!$C$7*Calculations!$C$82*INDEX('Monthly Data'!N:N,Calculations!$C$116+MOD(CL93,Calculations!$C$118))+Control!$C$7*Calculations!$C$83*INDEX('Monthly Data'!O:O,Calculations!$C$116+MOD(CL93,Calculations!$C$118))+Control!$C$7*Calculations!$C$84*INDEX('Monthly Data'!P:P,Calculations!$C$116+MOD(CL93,Calculations!$C$118))+Control!$C$7*Calculations!$C$85*INDEX('Monthly Data'!Q:Q,Calculations!$C$116+MOD(CL93,Calculations!$C$118))+(1-Control!$C$7*Calculations!$C$87)*INDEX('Monthly Data'!R:R,Calculations!$C$116+MOD(CL93,Calculations!$C$118))</f>
        <v>7.3538285850108537E-3</v>
      </c>
      <c r="HC93" s="86">
        <f ca="1">Control!$C$7*Calculations!$C$82*INDEX('Monthly Data'!N:N,Calculations!$C$116+MOD(CM93,Calculations!$C$118))+Control!$C$7*Calculations!$C$83*INDEX('Monthly Data'!O:O,Calculations!$C$116+MOD(CM93,Calculations!$C$118))+Control!$C$7*Calculations!$C$84*INDEX('Monthly Data'!P:P,Calculations!$C$116+MOD(CM93,Calculations!$C$118))+Control!$C$7*Calculations!$C$85*INDEX('Monthly Data'!Q:Q,Calculations!$C$116+MOD(CM93,Calculations!$C$118))+(1-Control!$C$7*Calculations!$C$87)*INDEX('Monthly Data'!R:R,Calculations!$C$116+MOD(CM93,Calculations!$C$118))</f>
        <v>-2.0259958308006688E-2</v>
      </c>
      <c r="HD93" s="86">
        <f ca="1">Control!$C$7*Calculations!$C$82*INDEX('Monthly Data'!N:N,Calculations!$C$116+MOD(CN93,Calculations!$C$118))+Control!$C$7*Calculations!$C$83*INDEX('Monthly Data'!O:O,Calculations!$C$116+MOD(CN93,Calculations!$C$118))+Control!$C$7*Calculations!$C$84*INDEX('Monthly Data'!P:P,Calculations!$C$116+MOD(CN93,Calculations!$C$118))+Control!$C$7*Calculations!$C$85*INDEX('Monthly Data'!Q:Q,Calculations!$C$116+MOD(CN93,Calculations!$C$118))+(1-Control!$C$7*Calculations!$C$87)*INDEX('Monthly Data'!R:R,Calculations!$C$116+MOD(CN93,Calculations!$C$118))</f>
        <v>6.2631896128884862E-3</v>
      </c>
      <c r="HE93" s="86">
        <f ca="1">Control!$C$7*Calculations!$C$82*INDEX('Monthly Data'!N:N,Calculations!$C$116+MOD(CO93,Calculations!$C$118))+Control!$C$7*Calculations!$C$83*INDEX('Monthly Data'!O:O,Calculations!$C$116+MOD(CO93,Calculations!$C$118))+Control!$C$7*Calculations!$C$84*INDEX('Monthly Data'!P:P,Calculations!$C$116+MOD(CO93,Calculations!$C$118))+Control!$C$7*Calculations!$C$85*INDEX('Monthly Data'!Q:Q,Calculations!$C$116+MOD(CO93,Calculations!$C$118))+(1-Control!$C$7*Calculations!$C$87)*INDEX('Monthly Data'!R:R,Calculations!$C$116+MOD(CO93,Calculations!$C$118))</f>
        <v>-2.5419860972892394E-2</v>
      </c>
      <c r="HF93" s="86">
        <f ca="1">Control!$C$7*Calculations!$C$82*INDEX('Monthly Data'!N:N,Calculations!$C$116+MOD(CP93,Calculations!$C$118))+Control!$C$7*Calculations!$C$83*INDEX('Monthly Data'!O:O,Calculations!$C$116+MOD(CP93,Calculations!$C$118))+Control!$C$7*Calculations!$C$84*INDEX('Monthly Data'!P:P,Calculations!$C$116+MOD(CP93,Calculations!$C$118))+Control!$C$7*Calculations!$C$85*INDEX('Monthly Data'!Q:Q,Calculations!$C$116+MOD(CP93,Calculations!$C$118))+(1-Control!$C$7*Calculations!$C$87)*INDEX('Monthly Data'!R:R,Calculations!$C$116+MOD(CP93,Calculations!$C$118))</f>
        <v>1.7484305259657981E-2</v>
      </c>
      <c r="HG93" s="86">
        <f ca="1">Control!$C$7*Calculations!$C$82*INDEX('Monthly Data'!N:N,Calculations!$C$116+MOD(CQ93,Calculations!$C$118))+Control!$C$7*Calculations!$C$83*INDEX('Monthly Data'!O:O,Calculations!$C$116+MOD(CQ93,Calculations!$C$118))+Control!$C$7*Calculations!$C$84*INDEX('Monthly Data'!P:P,Calculations!$C$116+MOD(CQ93,Calculations!$C$118))+Control!$C$7*Calculations!$C$85*INDEX('Monthly Data'!Q:Q,Calculations!$C$116+MOD(CQ93,Calculations!$C$118))+(1-Control!$C$7*Calculations!$C$87)*INDEX('Monthly Data'!R:R,Calculations!$C$116+MOD(CQ93,Calculations!$C$118))</f>
        <v>1.7831091590102856E-2</v>
      </c>
      <c r="HH93" s="86">
        <f ca="1">Control!$C$7*Calculations!$C$82*INDEX('Monthly Data'!N:N,Calculations!$C$116+MOD(CR93,Calculations!$C$118))+Control!$C$7*Calculations!$C$83*INDEX('Monthly Data'!O:O,Calculations!$C$116+MOD(CR93,Calculations!$C$118))+Control!$C$7*Calculations!$C$84*INDEX('Monthly Data'!P:P,Calculations!$C$116+MOD(CR93,Calculations!$C$118))+Control!$C$7*Calculations!$C$85*INDEX('Monthly Data'!Q:Q,Calculations!$C$116+MOD(CR93,Calculations!$C$118))+(1-Control!$C$7*Calculations!$C$87)*INDEX('Monthly Data'!R:R,Calculations!$C$116+MOD(CR93,Calculations!$C$118))</f>
        <v>-9.9526758408448549E-3</v>
      </c>
      <c r="HI93" s="86">
        <f ca="1">Control!$C$7*Calculations!$C$82*INDEX('Monthly Data'!N:N,Calculations!$C$116+MOD(CS93,Calculations!$C$118))+Control!$C$7*Calculations!$C$83*INDEX('Monthly Data'!O:O,Calculations!$C$116+MOD(CS93,Calculations!$C$118))+Control!$C$7*Calculations!$C$84*INDEX('Monthly Data'!P:P,Calculations!$C$116+MOD(CS93,Calculations!$C$118))+Control!$C$7*Calculations!$C$85*INDEX('Monthly Data'!Q:Q,Calculations!$C$116+MOD(CS93,Calculations!$C$118))+(1-Control!$C$7*Calculations!$C$87)*INDEX('Monthly Data'!R:R,Calculations!$C$116+MOD(CS93,Calculations!$C$118))</f>
        <v>6.1009361253630504E-2</v>
      </c>
      <c r="HJ93" s="86">
        <f ca="1">Control!$C$7*Calculations!$C$82*INDEX('Monthly Data'!N:N,Calculations!$C$116+MOD(CT93,Calculations!$C$118))+Control!$C$7*Calculations!$C$83*INDEX('Monthly Data'!O:O,Calculations!$C$116+MOD(CT93,Calculations!$C$118))+Control!$C$7*Calculations!$C$84*INDEX('Monthly Data'!P:P,Calculations!$C$116+MOD(CT93,Calculations!$C$118))+Control!$C$7*Calculations!$C$85*INDEX('Monthly Data'!Q:Q,Calculations!$C$116+MOD(CT93,Calculations!$C$118))+(1-Control!$C$7*Calculations!$C$87)*INDEX('Monthly Data'!R:R,Calculations!$C$116+MOD(CT93,Calculations!$C$118))</f>
        <v>3.7118215575026904E-2</v>
      </c>
      <c r="HK93" s="86">
        <f ca="1">Control!$C$7*Calculations!$C$82*INDEX('Monthly Data'!N:N,Calculations!$C$116+MOD(CU93,Calculations!$C$118))+Control!$C$7*Calculations!$C$83*INDEX('Monthly Data'!O:O,Calculations!$C$116+MOD(CU93,Calculations!$C$118))+Control!$C$7*Calculations!$C$84*INDEX('Monthly Data'!P:P,Calculations!$C$116+MOD(CU93,Calculations!$C$118))+Control!$C$7*Calculations!$C$85*INDEX('Monthly Data'!Q:Q,Calculations!$C$116+MOD(CU93,Calculations!$C$118))+(1-Control!$C$7*Calculations!$C$87)*INDEX('Monthly Data'!R:R,Calculations!$C$116+MOD(CU93,Calculations!$C$118))</f>
        <v>9.9787204839310462E-3</v>
      </c>
      <c r="HL93" s="86">
        <f ca="1">Control!$C$7*Calculations!$C$82*INDEX('Monthly Data'!N:N,Calculations!$C$116+MOD(CV93,Calculations!$C$118))+Control!$C$7*Calculations!$C$83*INDEX('Monthly Data'!O:O,Calculations!$C$116+MOD(CV93,Calculations!$C$118))+Control!$C$7*Calculations!$C$84*INDEX('Monthly Data'!P:P,Calculations!$C$116+MOD(CV93,Calculations!$C$118))+Control!$C$7*Calculations!$C$85*INDEX('Monthly Data'!Q:Q,Calculations!$C$116+MOD(CV93,Calculations!$C$118))+(1-Control!$C$7*Calculations!$C$87)*INDEX('Monthly Data'!R:R,Calculations!$C$116+MOD(CV93,Calculations!$C$118))</f>
        <v>-2.4571433440223247E-2</v>
      </c>
      <c r="HM93" s="86">
        <f ca="1">Control!$C$7*Calculations!$C$82*INDEX('Monthly Data'!N:N,Calculations!$C$116+MOD(CW93,Calculations!$C$118))+Control!$C$7*Calculations!$C$83*INDEX('Monthly Data'!O:O,Calculations!$C$116+MOD(CW93,Calculations!$C$118))+Control!$C$7*Calculations!$C$84*INDEX('Monthly Data'!P:P,Calculations!$C$116+MOD(CW93,Calculations!$C$118))+Control!$C$7*Calculations!$C$85*INDEX('Monthly Data'!Q:Q,Calculations!$C$116+MOD(CW93,Calculations!$C$118))+(1-Control!$C$7*Calculations!$C$87)*INDEX('Monthly Data'!R:R,Calculations!$C$116+MOD(CW93,Calculations!$C$118))</f>
        <v>-4.0413381192162513E-2</v>
      </c>
      <c r="HN93" s="86">
        <f ca="1">Control!$C$7*Calculations!$C$82*INDEX('Monthly Data'!N:N,Calculations!$C$116+MOD(CX93,Calculations!$C$118))+Control!$C$7*Calculations!$C$83*INDEX('Monthly Data'!O:O,Calculations!$C$116+MOD(CX93,Calculations!$C$118))+Control!$C$7*Calculations!$C$84*INDEX('Monthly Data'!P:P,Calculations!$C$116+MOD(CX93,Calculations!$C$118))+Control!$C$7*Calculations!$C$85*INDEX('Monthly Data'!Q:Q,Calculations!$C$116+MOD(CX93,Calculations!$C$118))+(1-Control!$C$7*Calculations!$C$87)*INDEX('Monthly Data'!R:R,Calculations!$C$116+MOD(CX93,Calculations!$C$118))</f>
        <v>-2.0259958308006688E-2</v>
      </c>
      <c r="HO93" s="86">
        <f ca="1">Control!$C$7*Calculations!$C$82*INDEX('Monthly Data'!N:N,Calculations!$C$116+MOD(CY93,Calculations!$C$118))+Control!$C$7*Calculations!$C$83*INDEX('Monthly Data'!O:O,Calculations!$C$116+MOD(CY93,Calculations!$C$118))+Control!$C$7*Calculations!$C$84*INDEX('Monthly Data'!P:P,Calculations!$C$116+MOD(CY93,Calculations!$C$118))+Control!$C$7*Calculations!$C$85*INDEX('Monthly Data'!Q:Q,Calculations!$C$116+MOD(CY93,Calculations!$C$118))+(1-Control!$C$7*Calculations!$C$87)*INDEX('Monthly Data'!R:R,Calculations!$C$116+MOD(CY93,Calculations!$C$118))</f>
        <v>1.142101364887867E-2</v>
      </c>
      <c r="HP93" s="86">
        <f ca="1">Control!$C$7*Calculations!$C$82*INDEX('Monthly Data'!N:N,Calculations!$C$116+MOD(CZ93,Calculations!$C$118))+Control!$C$7*Calculations!$C$83*INDEX('Monthly Data'!O:O,Calculations!$C$116+MOD(CZ93,Calculations!$C$118))+Control!$C$7*Calculations!$C$84*INDEX('Monthly Data'!P:P,Calculations!$C$116+MOD(CZ93,Calculations!$C$118))+Control!$C$7*Calculations!$C$85*INDEX('Monthly Data'!Q:Q,Calculations!$C$116+MOD(CZ93,Calculations!$C$118))+(1-Control!$C$7*Calculations!$C$87)*INDEX('Monthly Data'!R:R,Calculations!$C$116+MOD(CZ93,Calculations!$C$118))</f>
        <v>1.0627294914941248E-2</v>
      </c>
      <c r="HQ93" s="86">
        <f ca="1">Control!$C$7*Calculations!$C$82*INDEX('Monthly Data'!N:N,Calculations!$C$116+MOD(DA93,Calculations!$C$118))+Control!$C$7*Calculations!$C$83*INDEX('Monthly Data'!O:O,Calculations!$C$116+MOD(DA93,Calculations!$C$118))+Control!$C$7*Calculations!$C$84*INDEX('Monthly Data'!P:P,Calculations!$C$116+MOD(DA93,Calculations!$C$118))+Control!$C$7*Calculations!$C$85*INDEX('Monthly Data'!Q:Q,Calculations!$C$116+MOD(DA93,Calculations!$C$118))+(1-Control!$C$7*Calculations!$C$87)*INDEX('Monthly Data'!R:R,Calculations!$C$116+MOD(DA93,Calculations!$C$118))</f>
        <v>4.5735623984309991E-2</v>
      </c>
      <c r="HR93" s="86">
        <f ca="1">Control!$C$7*Calculations!$C$82*INDEX('Monthly Data'!N:N,Calculations!$C$116+MOD(DB93,Calculations!$C$118))+Control!$C$7*Calculations!$C$83*INDEX('Monthly Data'!O:O,Calculations!$C$116+MOD(DB93,Calculations!$C$118))+Control!$C$7*Calculations!$C$84*INDEX('Monthly Data'!P:P,Calculations!$C$116+MOD(DB93,Calculations!$C$118))+Control!$C$7*Calculations!$C$85*INDEX('Monthly Data'!Q:Q,Calculations!$C$116+MOD(DB93,Calculations!$C$118))+(1-Control!$C$7*Calculations!$C$87)*INDEX('Monthly Data'!R:R,Calculations!$C$116+MOD(DB93,Calculations!$C$118))</f>
        <v>1.0478379486191123E-2</v>
      </c>
      <c r="HS93" s="86">
        <f ca="1">Control!$C$7*Calculations!$C$82*INDEX('Monthly Data'!N:N,Calculations!$C$116+MOD(DC93,Calculations!$C$118))+Control!$C$7*Calculations!$C$83*INDEX('Monthly Data'!O:O,Calculations!$C$116+MOD(DC93,Calculations!$C$118))+Control!$C$7*Calculations!$C$84*INDEX('Monthly Data'!P:P,Calculations!$C$116+MOD(DC93,Calculations!$C$118))+Control!$C$7*Calculations!$C$85*INDEX('Monthly Data'!Q:Q,Calculations!$C$116+MOD(DC93,Calculations!$C$118))+(1-Control!$C$7*Calculations!$C$87)*INDEX('Monthly Data'!R:R,Calculations!$C$116+MOD(DC93,Calculations!$C$118))</f>
        <v>3.7596120283497965E-2</v>
      </c>
      <c r="HT93" s="86">
        <f ca="1">Control!$C$7*Calculations!$C$82*INDEX('Monthly Data'!N:N,Calculations!$C$116+MOD(DD93,Calculations!$C$118))+Control!$C$7*Calculations!$C$83*INDEX('Monthly Data'!O:O,Calculations!$C$116+MOD(DD93,Calculations!$C$118))+Control!$C$7*Calculations!$C$84*INDEX('Monthly Data'!P:P,Calculations!$C$116+MOD(DD93,Calculations!$C$118))+Control!$C$7*Calculations!$C$85*INDEX('Monthly Data'!Q:Q,Calculations!$C$116+MOD(DD93,Calculations!$C$118))+(1-Control!$C$7*Calculations!$C$87)*INDEX('Monthly Data'!R:R,Calculations!$C$116+MOD(DD93,Calculations!$C$118))</f>
        <v>2.766281641786093E-2</v>
      </c>
      <c r="HU93" s="86">
        <f ca="1">Control!$C$7*Calculations!$C$82*INDEX('Monthly Data'!N:N,Calculations!$C$116+MOD(DE93,Calculations!$C$118))+Control!$C$7*Calculations!$C$83*INDEX('Monthly Data'!O:O,Calculations!$C$116+MOD(DE93,Calculations!$C$118))+Control!$C$7*Calculations!$C$84*INDEX('Monthly Data'!P:P,Calculations!$C$116+MOD(DE93,Calculations!$C$118))+Control!$C$7*Calculations!$C$85*INDEX('Monthly Data'!Q:Q,Calculations!$C$116+MOD(DE93,Calculations!$C$118))+(1-Control!$C$7*Calculations!$C$87)*INDEX('Monthly Data'!R:R,Calculations!$C$116+MOD(DE93,Calculations!$C$118))</f>
        <v>-1.0485101266941802E-2</v>
      </c>
      <c r="HV93" s="86">
        <f ca="1">Control!$C$7*Calculations!$C$82*INDEX('Monthly Data'!N:N,Calculations!$C$116+MOD(DF93,Calculations!$C$118))+Control!$C$7*Calculations!$C$83*INDEX('Monthly Data'!O:O,Calculations!$C$116+MOD(DF93,Calculations!$C$118))+Control!$C$7*Calculations!$C$84*INDEX('Monthly Data'!P:P,Calculations!$C$116+MOD(DF93,Calculations!$C$118))+Control!$C$7*Calculations!$C$85*INDEX('Monthly Data'!Q:Q,Calculations!$C$116+MOD(DF93,Calculations!$C$118))+(1-Control!$C$7*Calculations!$C$87)*INDEX('Monthly Data'!R:R,Calculations!$C$116+MOD(DF93,Calculations!$C$118))</f>
        <v>6.6954569943530936E-3</v>
      </c>
      <c r="HW93" s="86">
        <f ca="1">Control!$C$7*Calculations!$C$82*INDEX('Monthly Data'!N:N,Calculations!$C$116+MOD(DG93,Calculations!$C$118))+Control!$C$7*Calculations!$C$83*INDEX('Monthly Data'!O:O,Calculations!$C$116+MOD(DG93,Calculations!$C$118))+Control!$C$7*Calculations!$C$84*INDEX('Monthly Data'!P:P,Calculations!$C$116+MOD(DG93,Calculations!$C$118))+Control!$C$7*Calculations!$C$85*INDEX('Monthly Data'!Q:Q,Calculations!$C$116+MOD(DG93,Calculations!$C$118))+(1-Control!$C$7*Calculations!$C$87)*INDEX('Monthly Data'!R:R,Calculations!$C$116+MOD(DG93,Calculations!$C$118))</f>
        <v>-7.5539743260223157E-3</v>
      </c>
      <c r="HX93" s="86">
        <f ca="1">Control!$C$7*Calculations!$C$82*INDEX('Monthly Data'!N:N,Calculations!$C$116+MOD(DH93,Calculations!$C$118))+Control!$C$7*Calculations!$C$83*INDEX('Monthly Data'!O:O,Calculations!$C$116+MOD(DH93,Calculations!$C$118))+Control!$C$7*Calculations!$C$84*INDEX('Monthly Data'!P:P,Calculations!$C$116+MOD(DH93,Calculations!$C$118))+Control!$C$7*Calculations!$C$85*INDEX('Monthly Data'!Q:Q,Calculations!$C$116+MOD(DH93,Calculations!$C$118))+(1-Control!$C$7*Calculations!$C$87)*INDEX('Monthly Data'!R:R,Calculations!$C$116+MOD(DH93,Calculations!$C$118))</f>
        <v>1.5115046179922851E-2</v>
      </c>
      <c r="HY93" s="86">
        <f ca="1">Control!$C$7*Calculations!$C$82*INDEX('Monthly Data'!N:N,Calculations!$C$116+MOD(DI93,Calculations!$C$118))+Control!$C$7*Calculations!$C$83*INDEX('Monthly Data'!O:O,Calculations!$C$116+MOD(DI93,Calculations!$C$118))+Control!$C$7*Calculations!$C$84*INDEX('Monthly Data'!P:P,Calculations!$C$116+MOD(DI93,Calculations!$C$118))+Control!$C$7*Calculations!$C$85*INDEX('Monthly Data'!Q:Q,Calculations!$C$116+MOD(DI93,Calculations!$C$118))+(1-Control!$C$7*Calculations!$C$87)*INDEX('Monthly Data'!R:R,Calculations!$C$116+MOD(DI93,Calculations!$C$118))</f>
        <v>1.9073822767906517E-2</v>
      </c>
      <c r="HZ93" s="86">
        <f ca="1">Control!$C$7*Calculations!$C$82*INDEX('Monthly Data'!N:N,Calculations!$C$116+MOD(DJ93,Calculations!$C$118))+Control!$C$7*Calculations!$C$83*INDEX('Monthly Data'!O:O,Calculations!$C$116+MOD(DJ93,Calculations!$C$118))+Control!$C$7*Calculations!$C$84*INDEX('Monthly Data'!P:P,Calculations!$C$116+MOD(DJ93,Calculations!$C$118))+Control!$C$7*Calculations!$C$85*INDEX('Monthly Data'!Q:Q,Calculations!$C$116+MOD(DJ93,Calculations!$C$118))+(1-Control!$C$7*Calculations!$C$87)*INDEX('Monthly Data'!R:R,Calculations!$C$116+MOD(DJ93,Calculations!$C$118))</f>
        <v>1.5216630695380906E-2</v>
      </c>
      <c r="IA93" s="86">
        <f ca="1">Control!$C$7*Calculations!$C$82*INDEX('Monthly Data'!N:N,Calculations!$C$116+MOD(DK93,Calculations!$C$118))+Control!$C$7*Calculations!$C$83*INDEX('Monthly Data'!O:O,Calculations!$C$116+MOD(DK93,Calculations!$C$118))+Control!$C$7*Calculations!$C$84*INDEX('Monthly Data'!P:P,Calculations!$C$116+MOD(DK93,Calculations!$C$118))+Control!$C$7*Calculations!$C$85*INDEX('Monthly Data'!Q:Q,Calculations!$C$116+MOD(DK93,Calculations!$C$118))+(1-Control!$C$7*Calculations!$C$87)*INDEX('Monthly Data'!R:R,Calculations!$C$116+MOD(DK93,Calculations!$C$118))</f>
        <v>7.5897487599915015E-3</v>
      </c>
      <c r="IB93" s="86">
        <f ca="1">Control!$C$7*Calculations!$C$82*INDEX('Monthly Data'!N:N,Calculations!$C$116+MOD(DL93,Calculations!$C$118))+Control!$C$7*Calculations!$C$83*INDEX('Monthly Data'!O:O,Calculations!$C$116+MOD(DL93,Calculations!$C$118))+Control!$C$7*Calculations!$C$84*INDEX('Monthly Data'!P:P,Calculations!$C$116+MOD(DL93,Calculations!$C$118))+Control!$C$7*Calculations!$C$85*INDEX('Monthly Data'!Q:Q,Calculations!$C$116+MOD(DL93,Calculations!$C$118))+(1-Control!$C$7*Calculations!$C$87)*INDEX('Monthly Data'!R:R,Calculations!$C$116+MOD(DL93,Calculations!$C$118))</f>
        <v>5.8868730207813358E-3</v>
      </c>
      <c r="IC93" s="86">
        <f ca="1">Control!$C$7*Calculations!$C$82*INDEX('Monthly Data'!N:N,Calculations!$C$116+MOD(DM93,Calculations!$C$118))+Control!$C$7*Calculations!$C$83*INDEX('Monthly Data'!O:O,Calculations!$C$116+MOD(DM93,Calculations!$C$118))+Control!$C$7*Calculations!$C$84*INDEX('Monthly Data'!P:P,Calculations!$C$116+MOD(DM93,Calculations!$C$118))+Control!$C$7*Calculations!$C$85*INDEX('Monthly Data'!Q:Q,Calculations!$C$116+MOD(DM93,Calculations!$C$118))+(1-Control!$C$7*Calculations!$C$87)*INDEX('Monthly Data'!R:R,Calculations!$C$116+MOD(DM93,Calculations!$C$118))</f>
        <v>4.5132804118240749E-2</v>
      </c>
      <c r="ID93" s="86">
        <f ca="1">Control!$C$7*Calculations!$C$82*INDEX('Monthly Data'!N:N,Calculations!$C$116+MOD(DN93,Calculations!$C$118))+Control!$C$7*Calculations!$C$83*INDEX('Monthly Data'!O:O,Calculations!$C$116+MOD(DN93,Calculations!$C$118))+Control!$C$7*Calculations!$C$84*INDEX('Monthly Data'!P:P,Calculations!$C$116+MOD(DN93,Calculations!$C$118))+Control!$C$7*Calculations!$C$85*INDEX('Monthly Data'!Q:Q,Calculations!$C$116+MOD(DN93,Calculations!$C$118))+(1-Control!$C$7*Calculations!$C$87)*INDEX('Monthly Data'!R:R,Calculations!$C$116+MOD(DN93,Calculations!$C$118))</f>
        <v>-9.8327855560634558E-3</v>
      </c>
      <c r="IE93" s="86">
        <f ca="1">Control!$C$7*Calculations!$C$82*INDEX('Monthly Data'!N:N,Calculations!$C$116+MOD(DO93,Calculations!$C$118))+Control!$C$7*Calculations!$C$83*INDEX('Monthly Data'!O:O,Calculations!$C$116+MOD(DO93,Calculations!$C$118))+Control!$C$7*Calculations!$C$84*INDEX('Monthly Data'!P:P,Calculations!$C$116+MOD(DO93,Calculations!$C$118))+Control!$C$7*Calculations!$C$85*INDEX('Monthly Data'!Q:Q,Calculations!$C$116+MOD(DO93,Calculations!$C$118))+(1-Control!$C$7*Calculations!$C$87)*INDEX('Monthly Data'!R:R,Calculations!$C$116+MOD(DO93,Calculations!$C$118))</f>
        <v>3.4808428836917149E-3</v>
      </c>
      <c r="IF93" s="86">
        <f ca="1">Control!$C$7*Calculations!$C$82*INDEX('Monthly Data'!N:N,Calculations!$C$116+MOD(DP93,Calculations!$C$118))+Control!$C$7*Calculations!$C$83*INDEX('Monthly Data'!O:O,Calculations!$C$116+MOD(DP93,Calculations!$C$118))+Control!$C$7*Calculations!$C$84*INDEX('Monthly Data'!P:P,Calculations!$C$116+MOD(DP93,Calculations!$C$118))+Control!$C$7*Calculations!$C$85*INDEX('Monthly Data'!Q:Q,Calculations!$C$116+MOD(DP93,Calculations!$C$118))+(1-Control!$C$7*Calculations!$C$87)*INDEX('Monthly Data'!R:R,Calculations!$C$116+MOD(DP93,Calculations!$C$118))</f>
        <v>-9.839093431862074E-3</v>
      </c>
      <c r="IG93" s="88">
        <f ca="1">Control!$C$8*(1+DQ93)*(1+DR93)*(1+DS93)*(1+DT93)*(1+DU93)*(1+DV93)*(1+DW93)*(1+DX93)*(1+DY93)*(1+DZ93)*(1+EA93)*(1+EB93)*(1+EC93)*(1+ED93)*(1+EE93)*(1+EF93)*(1+EG93)*(1+EH93)*(1+EI93)*(1+EJ93)*(1+EK93)*(1+EL93)*(1+EM93)*(1+EN93)*(1+EO93)*(1+EP93)*(1+EQ93)*(1+ER93)*(1+ES93)*(1+ET93)*(1+EU93)*(1+EV93)*(1+EW93)*(1+EX93)*(1+EY93)*(1+EZ93)*(1+FA93)*(1+FB93)*(1+FC93)*(1+FD93)*(1+FE93)*(1+FF93)*(1+FG93)*(1+FH93)*(1+FI93)*(1+FJ93)*(1+FK93)*(1+FL93)*(1+FM93)*(1+FN93)*(1+FO93)*(1+FP93)*(1+FQ93)*(1+FR93)*(1+FS93)*(1+FT93)*(1+FU93)*(1+FV93)*(1+FW93)*(1+FX93)*(1+FY93)*(1+FZ93)*(1+GA93)*(1+GB93)*(1+GC93)*(1+GD93)*(1+GE93)*(1+GF93)*(1+GG93)*(1+GH93)*(1+GI93)*(1+GJ93)*(1+GK93)*(1+GL93)*(1+GM93)*(1+GN93)*(1+GO93)*(1+GP93)*(1+GQ93)*(1+GR93)*(1+GS93)*(1+GT93)*(1+GU93)*(1+GV93)*(1+GW93)*(1+GX93)*(1+GY93)*(1+GZ93)*(1+HA93)*(1+HB93)*(1+HC93)*(1+HD93)*(1+HE93)*(1+HF93)*(1+HG93)*(1+HH93)*(1+HI93)*(1+HJ93)*(1+HK93)*(1+HL93)*(1+HM93)*(1+HN93)*(1+HO93)*(1+HP93)*(1+HQ93)*(1+HR93)*(1+HS93)*(1+HT93)*(1+HU93)*(1+HV93)*(1+HW93)*(1+HX93)*(1+HY93)*(1+HZ93)*(1+IA93)*(1+IB93)*(1+IC93)*(1+ID93)*(1+IE93)*(1+IF93)</f>
        <v>89667.014809525077</v>
      </c>
    </row>
    <row r="94" spans="1:241" x14ac:dyDescent="0.25">
      <c r="A94">
        <v>96</v>
      </c>
      <c r="B94">
        <v>101</v>
      </c>
      <c r="C94">
        <v>7</v>
      </c>
      <c r="D94">
        <v>27</v>
      </c>
      <c r="E94">
        <v>106</v>
      </c>
      <c r="F94">
        <v>62</v>
      </c>
      <c r="G94">
        <v>73</v>
      </c>
      <c r="H94">
        <v>17</v>
      </c>
      <c r="I94">
        <v>85</v>
      </c>
      <c r="J94">
        <v>85</v>
      </c>
      <c r="K94">
        <v>117</v>
      </c>
      <c r="L94">
        <v>92</v>
      </c>
      <c r="M94">
        <v>60</v>
      </c>
      <c r="N94">
        <v>30</v>
      </c>
      <c r="O94">
        <v>101</v>
      </c>
      <c r="P94">
        <v>19</v>
      </c>
      <c r="Q94">
        <v>7</v>
      </c>
      <c r="R94">
        <v>2</v>
      </c>
      <c r="S94">
        <v>43</v>
      </c>
      <c r="T94">
        <v>58</v>
      </c>
      <c r="U94">
        <v>16</v>
      </c>
      <c r="V94">
        <v>48</v>
      </c>
      <c r="W94">
        <v>28</v>
      </c>
      <c r="X94">
        <v>62</v>
      </c>
      <c r="Y94">
        <v>98</v>
      </c>
      <c r="Z94">
        <v>6</v>
      </c>
      <c r="AA94">
        <v>74</v>
      </c>
      <c r="AB94">
        <v>59</v>
      </c>
      <c r="AC94">
        <v>52</v>
      </c>
      <c r="AD94">
        <v>8</v>
      </c>
      <c r="AE94">
        <v>4</v>
      </c>
      <c r="AF94">
        <v>43</v>
      </c>
      <c r="AG94">
        <v>74</v>
      </c>
      <c r="AH94">
        <v>50</v>
      </c>
      <c r="AI94">
        <v>95</v>
      </c>
      <c r="AJ94">
        <v>21</v>
      </c>
      <c r="AK94">
        <v>10</v>
      </c>
      <c r="AL94">
        <v>64</v>
      </c>
      <c r="AM94">
        <v>115</v>
      </c>
      <c r="AN94">
        <v>103</v>
      </c>
      <c r="AO94">
        <v>108</v>
      </c>
      <c r="AP94">
        <v>66</v>
      </c>
      <c r="AQ94">
        <v>107</v>
      </c>
      <c r="AR94">
        <v>106</v>
      </c>
      <c r="AS94">
        <v>112</v>
      </c>
      <c r="AT94">
        <v>68</v>
      </c>
      <c r="AU94">
        <v>114</v>
      </c>
      <c r="AV94">
        <v>100</v>
      </c>
      <c r="AW94">
        <v>51</v>
      </c>
      <c r="AX94">
        <v>102</v>
      </c>
      <c r="AY94">
        <v>90</v>
      </c>
      <c r="AZ94">
        <v>95</v>
      </c>
      <c r="BA94">
        <v>5</v>
      </c>
      <c r="BB94">
        <v>36</v>
      </c>
      <c r="BC94">
        <v>101</v>
      </c>
      <c r="BD94">
        <v>36</v>
      </c>
      <c r="BE94">
        <v>43</v>
      </c>
      <c r="BF94">
        <v>65</v>
      </c>
      <c r="BG94">
        <v>67</v>
      </c>
      <c r="BH94">
        <v>25</v>
      </c>
      <c r="BI94">
        <v>27</v>
      </c>
      <c r="BJ94">
        <v>113</v>
      </c>
      <c r="BK94">
        <v>2</v>
      </c>
      <c r="BL94">
        <v>100</v>
      </c>
      <c r="BM94">
        <v>103</v>
      </c>
      <c r="BN94">
        <v>46</v>
      </c>
      <c r="BO94">
        <v>26</v>
      </c>
      <c r="BP94">
        <v>77</v>
      </c>
      <c r="BQ94">
        <v>44</v>
      </c>
      <c r="BR94">
        <v>78</v>
      </c>
      <c r="BS94">
        <v>112</v>
      </c>
      <c r="BT94">
        <v>83</v>
      </c>
      <c r="BU94">
        <v>77</v>
      </c>
      <c r="BV94">
        <v>46</v>
      </c>
      <c r="BW94">
        <v>29</v>
      </c>
      <c r="BX94">
        <v>48</v>
      </c>
      <c r="BY94">
        <v>63</v>
      </c>
      <c r="BZ94">
        <v>12</v>
      </c>
      <c r="CA94">
        <v>59</v>
      </c>
      <c r="CB94">
        <v>45</v>
      </c>
      <c r="CC94">
        <v>48</v>
      </c>
      <c r="CD94">
        <v>66</v>
      </c>
      <c r="CE94">
        <v>110</v>
      </c>
      <c r="CF94">
        <v>12</v>
      </c>
      <c r="CG94">
        <v>44</v>
      </c>
      <c r="CH94">
        <v>68</v>
      </c>
      <c r="CI94">
        <v>63</v>
      </c>
      <c r="CJ94">
        <v>7</v>
      </c>
      <c r="CK94">
        <v>3</v>
      </c>
      <c r="CL94">
        <v>29</v>
      </c>
      <c r="CM94">
        <v>109</v>
      </c>
      <c r="CN94">
        <v>86</v>
      </c>
      <c r="CO94">
        <v>62</v>
      </c>
      <c r="CP94">
        <v>62</v>
      </c>
      <c r="CQ94">
        <v>118</v>
      </c>
      <c r="CR94">
        <v>118</v>
      </c>
      <c r="CS94">
        <v>35</v>
      </c>
      <c r="CT94">
        <v>7</v>
      </c>
      <c r="CU94">
        <v>42</v>
      </c>
      <c r="CV94">
        <v>55</v>
      </c>
      <c r="CW94">
        <v>75</v>
      </c>
      <c r="CX94">
        <v>96</v>
      </c>
      <c r="CY94">
        <v>65</v>
      </c>
      <c r="CZ94">
        <v>105</v>
      </c>
      <c r="DA94">
        <v>87</v>
      </c>
      <c r="DB94">
        <v>48</v>
      </c>
      <c r="DC94">
        <v>103</v>
      </c>
      <c r="DD94">
        <v>109</v>
      </c>
      <c r="DE94">
        <v>1</v>
      </c>
      <c r="DF94">
        <v>57</v>
      </c>
      <c r="DG94">
        <v>80</v>
      </c>
      <c r="DH94">
        <v>52</v>
      </c>
      <c r="DI94">
        <v>45</v>
      </c>
      <c r="DJ94">
        <v>95</v>
      </c>
      <c r="DK94">
        <v>99</v>
      </c>
      <c r="DL94">
        <v>21</v>
      </c>
      <c r="DM94">
        <v>89</v>
      </c>
      <c r="DN94">
        <v>73</v>
      </c>
      <c r="DO94">
        <v>7</v>
      </c>
      <c r="DP94">
        <v>0</v>
      </c>
      <c r="DQ94" s="86">
        <f ca="1">Control!$C$7*Calculations!$C$82*INDEX('Monthly Data'!N:N,Calculations!$C$116+MOD(A94,Calculations!$C$118))+Control!$C$7*Calculations!$C$83*INDEX('Monthly Data'!O:O,Calculations!$C$116+MOD(A94,Calculations!$C$118))+Control!$C$7*Calculations!$C$84*INDEX('Monthly Data'!P:P,Calculations!$C$116+MOD(A94,Calculations!$C$118))+Control!$C$7*Calculations!$C$85*INDEX('Monthly Data'!Q:Q,Calculations!$C$116+MOD(A94,Calculations!$C$118))+(1-Control!$C$7*Calculations!$C$87)*INDEX('Monthly Data'!R:R,Calculations!$C$116+MOD(A94,Calculations!$C$118))</f>
        <v>1.0627294914941248E-2</v>
      </c>
      <c r="DR94" s="86">
        <f ca="1">Control!$C$7*Calculations!$C$82*INDEX('Monthly Data'!N:N,Calculations!$C$116+MOD(B94,Calculations!$C$118))+Control!$C$7*Calculations!$C$83*INDEX('Monthly Data'!O:O,Calculations!$C$116+MOD(B94,Calculations!$C$118))+Control!$C$7*Calculations!$C$84*INDEX('Monthly Data'!P:P,Calculations!$C$116+MOD(B94,Calculations!$C$118))+Control!$C$7*Calculations!$C$85*INDEX('Monthly Data'!Q:Q,Calculations!$C$116+MOD(B94,Calculations!$C$118))+(1-Control!$C$7*Calculations!$C$87)*INDEX('Monthly Data'!R:R,Calculations!$C$116+MOD(B94,Calculations!$C$118))</f>
        <v>-2.5168357537820856E-4</v>
      </c>
      <c r="DS94" s="86">
        <f ca="1">Control!$C$7*Calculations!$C$82*INDEX('Monthly Data'!N:N,Calculations!$C$116+MOD(C94,Calculations!$C$118))+Control!$C$7*Calculations!$C$83*INDEX('Monthly Data'!O:O,Calculations!$C$116+MOD(C94,Calculations!$C$118))+Control!$C$7*Calculations!$C$84*INDEX('Monthly Data'!P:P,Calculations!$C$116+MOD(C94,Calculations!$C$118))+Control!$C$7*Calculations!$C$85*INDEX('Monthly Data'!Q:Q,Calculations!$C$116+MOD(C94,Calculations!$C$118))+(1-Control!$C$7*Calculations!$C$87)*INDEX('Monthly Data'!R:R,Calculations!$C$116+MOD(C94,Calculations!$C$118))</f>
        <v>8.3814116887657771E-3</v>
      </c>
      <c r="DT94" s="86">
        <f ca="1">Control!$C$7*Calculations!$C$82*INDEX('Monthly Data'!N:N,Calculations!$C$116+MOD(D94,Calculations!$C$118))+Control!$C$7*Calculations!$C$83*INDEX('Monthly Data'!O:O,Calculations!$C$116+MOD(D94,Calculations!$C$118))+Control!$C$7*Calculations!$C$84*INDEX('Monthly Data'!P:P,Calculations!$C$116+MOD(D94,Calculations!$C$118))+Control!$C$7*Calculations!$C$85*INDEX('Monthly Data'!Q:Q,Calculations!$C$116+MOD(D94,Calculations!$C$118))+(1-Control!$C$7*Calculations!$C$87)*INDEX('Monthly Data'!R:R,Calculations!$C$116+MOD(D94,Calculations!$C$118))</f>
        <v>-3.53368065312233E-2</v>
      </c>
      <c r="DU94" s="86">
        <f ca="1">Control!$C$7*Calculations!$C$82*INDEX('Monthly Data'!N:N,Calculations!$C$116+MOD(E94,Calculations!$C$118))+Control!$C$7*Calculations!$C$83*INDEX('Monthly Data'!O:O,Calculations!$C$116+MOD(E94,Calculations!$C$118))+Control!$C$7*Calculations!$C$84*INDEX('Monthly Data'!P:P,Calculations!$C$116+MOD(E94,Calculations!$C$118))+Control!$C$7*Calculations!$C$85*INDEX('Monthly Data'!Q:Q,Calculations!$C$116+MOD(E94,Calculations!$C$118))+(1-Control!$C$7*Calculations!$C$87)*INDEX('Monthly Data'!R:R,Calculations!$C$116+MOD(E94,Calculations!$C$118))</f>
        <v>6.6954569943530936E-3</v>
      </c>
      <c r="DV94" s="86">
        <f ca="1">Control!$C$7*Calculations!$C$82*INDEX('Monthly Data'!N:N,Calculations!$C$116+MOD(F94,Calculations!$C$118))+Control!$C$7*Calculations!$C$83*INDEX('Monthly Data'!O:O,Calculations!$C$116+MOD(F94,Calculations!$C$118))+Control!$C$7*Calculations!$C$84*INDEX('Monthly Data'!P:P,Calculations!$C$116+MOD(F94,Calculations!$C$118))+Control!$C$7*Calculations!$C$85*INDEX('Monthly Data'!Q:Q,Calculations!$C$116+MOD(F94,Calculations!$C$118))+(1-Control!$C$7*Calculations!$C$87)*INDEX('Monthly Data'!R:R,Calculations!$C$116+MOD(F94,Calculations!$C$118))</f>
        <v>-9.839093431862074E-3</v>
      </c>
      <c r="DW94" s="86">
        <f ca="1">Control!$C$7*Calculations!$C$82*INDEX('Monthly Data'!N:N,Calculations!$C$116+MOD(G94,Calculations!$C$118))+Control!$C$7*Calculations!$C$83*INDEX('Monthly Data'!O:O,Calculations!$C$116+MOD(G94,Calculations!$C$118))+Control!$C$7*Calculations!$C$84*INDEX('Monthly Data'!P:P,Calculations!$C$116+MOD(G94,Calculations!$C$118))+Control!$C$7*Calculations!$C$85*INDEX('Monthly Data'!Q:Q,Calculations!$C$116+MOD(G94,Calculations!$C$118))+(1-Control!$C$7*Calculations!$C$87)*INDEX('Monthly Data'!R:R,Calculations!$C$116+MOD(G94,Calculations!$C$118))</f>
        <v>3.6332715283247441E-2</v>
      </c>
      <c r="DX94" s="86">
        <f ca="1">Control!$C$7*Calculations!$C$82*INDEX('Monthly Data'!N:N,Calculations!$C$116+MOD(H94,Calculations!$C$118))+Control!$C$7*Calculations!$C$83*INDEX('Monthly Data'!O:O,Calculations!$C$116+MOD(H94,Calculations!$C$118))+Control!$C$7*Calculations!$C$84*INDEX('Monthly Data'!P:P,Calculations!$C$116+MOD(H94,Calculations!$C$118))+Control!$C$7*Calculations!$C$85*INDEX('Monthly Data'!Q:Q,Calculations!$C$116+MOD(H94,Calculations!$C$118))+(1-Control!$C$7*Calculations!$C$87)*INDEX('Monthly Data'!R:R,Calculations!$C$116+MOD(H94,Calculations!$C$118))</f>
        <v>-2.0269389991732112E-2</v>
      </c>
      <c r="DY94" s="86">
        <f ca="1">Control!$C$7*Calculations!$C$82*INDEX('Monthly Data'!N:N,Calculations!$C$116+MOD(I94,Calculations!$C$118))+Control!$C$7*Calculations!$C$83*INDEX('Monthly Data'!O:O,Calculations!$C$116+MOD(I94,Calculations!$C$118))+Control!$C$7*Calculations!$C$84*INDEX('Monthly Data'!P:P,Calculations!$C$116+MOD(I94,Calculations!$C$118))+Control!$C$7*Calculations!$C$85*INDEX('Monthly Data'!Q:Q,Calculations!$C$116+MOD(I94,Calculations!$C$118))+(1-Control!$C$7*Calculations!$C$87)*INDEX('Monthly Data'!R:R,Calculations!$C$116+MOD(I94,Calculations!$C$118))</f>
        <v>-9.8327855560634558E-3</v>
      </c>
      <c r="DZ94" s="86">
        <f ca="1">Control!$C$7*Calculations!$C$82*INDEX('Monthly Data'!N:N,Calculations!$C$116+MOD(J94,Calculations!$C$118))+Control!$C$7*Calculations!$C$83*INDEX('Monthly Data'!O:O,Calculations!$C$116+MOD(J94,Calculations!$C$118))+Control!$C$7*Calculations!$C$84*INDEX('Monthly Data'!P:P,Calculations!$C$116+MOD(J94,Calculations!$C$118))+Control!$C$7*Calculations!$C$85*INDEX('Monthly Data'!Q:Q,Calculations!$C$116+MOD(J94,Calculations!$C$118))+(1-Control!$C$7*Calculations!$C$87)*INDEX('Monthly Data'!R:R,Calculations!$C$116+MOD(J94,Calculations!$C$118))</f>
        <v>-9.8327855560634558E-3</v>
      </c>
      <c r="EA94" s="86">
        <f ca="1">Control!$C$7*Calculations!$C$82*INDEX('Monthly Data'!N:N,Calculations!$C$116+MOD(K94,Calculations!$C$118))+Control!$C$7*Calculations!$C$83*INDEX('Monthly Data'!O:O,Calculations!$C$116+MOD(K94,Calculations!$C$118))+Control!$C$7*Calculations!$C$84*INDEX('Monthly Data'!P:P,Calculations!$C$116+MOD(K94,Calculations!$C$118))+Control!$C$7*Calculations!$C$85*INDEX('Monthly Data'!Q:Q,Calculations!$C$116+MOD(K94,Calculations!$C$118))+(1-Control!$C$7*Calculations!$C$87)*INDEX('Monthly Data'!R:R,Calculations!$C$116+MOD(K94,Calculations!$C$118))</f>
        <v>-7.3651264633385334E-4</v>
      </c>
      <c r="EB94" s="86">
        <f ca="1">Control!$C$7*Calculations!$C$82*INDEX('Monthly Data'!N:N,Calculations!$C$116+MOD(L94,Calculations!$C$118))+Control!$C$7*Calculations!$C$83*INDEX('Monthly Data'!O:O,Calculations!$C$116+MOD(L94,Calculations!$C$118))+Control!$C$7*Calculations!$C$84*INDEX('Monthly Data'!P:P,Calculations!$C$116+MOD(L94,Calculations!$C$118))+Control!$C$7*Calculations!$C$85*INDEX('Monthly Data'!Q:Q,Calculations!$C$116+MOD(L94,Calculations!$C$118))+(1-Control!$C$7*Calculations!$C$87)*INDEX('Monthly Data'!R:R,Calculations!$C$116+MOD(L94,Calculations!$C$118))</f>
        <v>2.4722579420195831E-2</v>
      </c>
      <c r="EC94" s="86">
        <f ca="1">Control!$C$7*Calculations!$C$82*INDEX('Monthly Data'!N:N,Calculations!$C$116+MOD(M94,Calculations!$C$118))+Control!$C$7*Calculations!$C$83*INDEX('Monthly Data'!O:O,Calculations!$C$116+MOD(M94,Calculations!$C$118))+Control!$C$7*Calculations!$C$84*INDEX('Monthly Data'!P:P,Calculations!$C$116+MOD(M94,Calculations!$C$118))+Control!$C$7*Calculations!$C$85*INDEX('Monthly Data'!Q:Q,Calculations!$C$116+MOD(M94,Calculations!$C$118))+(1-Control!$C$7*Calculations!$C$87)*INDEX('Monthly Data'!R:R,Calculations!$C$116+MOD(M94,Calculations!$C$118))</f>
        <v>-1.9947061878162777E-2</v>
      </c>
      <c r="ED94" s="86">
        <f ca="1">Control!$C$7*Calculations!$C$82*INDEX('Monthly Data'!N:N,Calculations!$C$116+MOD(N94,Calculations!$C$118))+Control!$C$7*Calculations!$C$83*INDEX('Monthly Data'!O:O,Calculations!$C$116+MOD(N94,Calculations!$C$118))+Control!$C$7*Calculations!$C$84*INDEX('Monthly Data'!P:P,Calculations!$C$116+MOD(N94,Calculations!$C$118))+Control!$C$7*Calculations!$C$85*INDEX('Monthly Data'!Q:Q,Calculations!$C$116+MOD(N94,Calculations!$C$118))+(1-Control!$C$7*Calculations!$C$87)*INDEX('Monthly Data'!R:R,Calculations!$C$116+MOD(N94,Calculations!$C$118))</f>
        <v>7.9764341593600071E-3</v>
      </c>
      <c r="EE94" s="86">
        <f ca="1">Control!$C$7*Calculations!$C$82*INDEX('Monthly Data'!N:N,Calculations!$C$116+MOD(O94,Calculations!$C$118))+Control!$C$7*Calculations!$C$83*INDEX('Monthly Data'!O:O,Calculations!$C$116+MOD(O94,Calculations!$C$118))+Control!$C$7*Calculations!$C$84*INDEX('Monthly Data'!P:P,Calculations!$C$116+MOD(O94,Calculations!$C$118))+Control!$C$7*Calculations!$C$85*INDEX('Monthly Data'!Q:Q,Calculations!$C$116+MOD(O94,Calculations!$C$118))+(1-Control!$C$7*Calculations!$C$87)*INDEX('Monthly Data'!R:R,Calculations!$C$116+MOD(O94,Calculations!$C$118))</f>
        <v>-2.5168357537820856E-4</v>
      </c>
      <c r="EF94" s="86">
        <f ca="1">Control!$C$7*Calculations!$C$82*INDEX('Monthly Data'!N:N,Calculations!$C$116+MOD(P94,Calculations!$C$118))+Control!$C$7*Calculations!$C$83*INDEX('Monthly Data'!O:O,Calculations!$C$116+MOD(P94,Calculations!$C$118))+Control!$C$7*Calculations!$C$84*INDEX('Monthly Data'!P:P,Calculations!$C$116+MOD(P94,Calculations!$C$118))+Control!$C$7*Calculations!$C$85*INDEX('Monthly Data'!Q:Q,Calculations!$C$116+MOD(P94,Calculations!$C$118))+(1-Control!$C$7*Calculations!$C$87)*INDEX('Monthly Data'!R:R,Calculations!$C$116+MOD(P94,Calculations!$C$118))</f>
        <v>4.089189590407355E-3</v>
      </c>
      <c r="EG94" s="86">
        <f ca="1">Control!$C$7*Calculations!$C$82*INDEX('Monthly Data'!N:N,Calculations!$C$116+MOD(Q94,Calculations!$C$118))+Control!$C$7*Calculations!$C$83*INDEX('Monthly Data'!O:O,Calculations!$C$116+MOD(Q94,Calculations!$C$118))+Control!$C$7*Calculations!$C$84*INDEX('Monthly Data'!P:P,Calculations!$C$116+MOD(Q94,Calculations!$C$118))+Control!$C$7*Calculations!$C$85*INDEX('Monthly Data'!Q:Q,Calculations!$C$116+MOD(Q94,Calculations!$C$118))+(1-Control!$C$7*Calculations!$C$87)*INDEX('Monthly Data'!R:R,Calculations!$C$116+MOD(Q94,Calculations!$C$118))</f>
        <v>8.3814116887657771E-3</v>
      </c>
      <c r="EH94" s="86">
        <f ca="1">Control!$C$7*Calculations!$C$82*INDEX('Monthly Data'!N:N,Calculations!$C$116+MOD(R94,Calculations!$C$118))+Control!$C$7*Calculations!$C$83*INDEX('Monthly Data'!O:O,Calculations!$C$116+MOD(R94,Calculations!$C$118))+Control!$C$7*Calculations!$C$84*INDEX('Monthly Data'!P:P,Calculations!$C$116+MOD(R94,Calculations!$C$118))+Control!$C$7*Calculations!$C$85*INDEX('Monthly Data'!Q:Q,Calculations!$C$116+MOD(R94,Calculations!$C$118))+(1-Control!$C$7*Calculations!$C$87)*INDEX('Monthly Data'!R:R,Calculations!$C$116+MOD(R94,Calculations!$C$118))</f>
        <v>7.7184133340106598E-3</v>
      </c>
      <c r="EI94" s="86">
        <f ca="1">Control!$C$7*Calculations!$C$82*INDEX('Monthly Data'!N:N,Calculations!$C$116+MOD(S94,Calculations!$C$118))+Control!$C$7*Calculations!$C$83*INDEX('Monthly Data'!O:O,Calculations!$C$116+MOD(S94,Calculations!$C$118))+Control!$C$7*Calculations!$C$84*INDEX('Monthly Data'!P:P,Calculations!$C$116+MOD(S94,Calculations!$C$118))+Control!$C$7*Calculations!$C$85*INDEX('Monthly Data'!Q:Q,Calculations!$C$116+MOD(S94,Calculations!$C$118))+(1-Control!$C$7*Calculations!$C$87)*INDEX('Monthly Data'!R:R,Calculations!$C$116+MOD(S94,Calculations!$C$118))</f>
        <v>5.1279584938936244E-2</v>
      </c>
      <c r="EJ94" s="86">
        <f ca="1">Control!$C$7*Calculations!$C$82*INDEX('Monthly Data'!N:N,Calculations!$C$116+MOD(T94,Calculations!$C$118))+Control!$C$7*Calculations!$C$83*INDEX('Monthly Data'!O:O,Calculations!$C$116+MOD(T94,Calculations!$C$118))+Control!$C$7*Calculations!$C$84*INDEX('Monthly Data'!P:P,Calculations!$C$116+MOD(T94,Calculations!$C$118))+Control!$C$7*Calculations!$C$85*INDEX('Monthly Data'!Q:Q,Calculations!$C$116+MOD(T94,Calculations!$C$118))+(1-Control!$C$7*Calculations!$C$87)*INDEX('Monthly Data'!R:R,Calculations!$C$116+MOD(T94,Calculations!$C$118))</f>
        <v>8.4240675975201049E-3</v>
      </c>
      <c r="EK94" s="86">
        <f ca="1">Control!$C$7*Calculations!$C$82*INDEX('Monthly Data'!N:N,Calculations!$C$116+MOD(U94,Calculations!$C$118))+Control!$C$7*Calculations!$C$83*INDEX('Monthly Data'!O:O,Calculations!$C$116+MOD(U94,Calculations!$C$118))+Control!$C$7*Calculations!$C$84*INDEX('Monthly Data'!P:P,Calculations!$C$116+MOD(U94,Calculations!$C$118))+Control!$C$7*Calculations!$C$85*INDEX('Monthly Data'!Q:Q,Calculations!$C$116+MOD(U94,Calculations!$C$118))+(1-Control!$C$7*Calculations!$C$87)*INDEX('Monthly Data'!R:R,Calculations!$C$116+MOD(U94,Calculations!$C$118))</f>
        <v>2.5325873776067674E-2</v>
      </c>
      <c r="EL94" s="86">
        <f ca="1">Control!$C$7*Calculations!$C$82*INDEX('Monthly Data'!N:N,Calculations!$C$116+MOD(V94,Calculations!$C$118))+Control!$C$7*Calculations!$C$83*INDEX('Monthly Data'!O:O,Calculations!$C$116+MOD(V94,Calculations!$C$118))+Control!$C$7*Calculations!$C$84*INDEX('Monthly Data'!P:P,Calculations!$C$116+MOD(V94,Calculations!$C$118))+Control!$C$7*Calculations!$C$85*INDEX('Monthly Data'!Q:Q,Calculations!$C$116+MOD(V94,Calculations!$C$118))+(1-Control!$C$7*Calculations!$C$87)*INDEX('Monthly Data'!R:R,Calculations!$C$116+MOD(V94,Calculations!$C$118))</f>
        <v>-1.5984879994281095E-2</v>
      </c>
      <c r="EM94" s="86">
        <f ca="1">Control!$C$7*Calculations!$C$82*INDEX('Monthly Data'!N:N,Calculations!$C$116+MOD(W94,Calculations!$C$118))+Control!$C$7*Calculations!$C$83*INDEX('Monthly Data'!O:O,Calculations!$C$116+MOD(W94,Calculations!$C$118))+Control!$C$7*Calculations!$C$84*INDEX('Monthly Data'!P:P,Calculations!$C$116+MOD(W94,Calculations!$C$118))+Control!$C$7*Calculations!$C$85*INDEX('Monthly Data'!Q:Q,Calculations!$C$116+MOD(W94,Calculations!$C$118))+(1-Control!$C$7*Calculations!$C$87)*INDEX('Monthly Data'!R:R,Calculations!$C$116+MOD(W94,Calculations!$C$118))</f>
        <v>3.7596120283497965E-2</v>
      </c>
      <c r="EN94" s="86">
        <f ca="1">Control!$C$7*Calculations!$C$82*INDEX('Monthly Data'!N:N,Calculations!$C$116+MOD(X94,Calculations!$C$118))+Control!$C$7*Calculations!$C$83*INDEX('Monthly Data'!O:O,Calculations!$C$116+MOD(X94,Calculations!$C$118))+Control!$C$7*Calculations!$C$84*INDEX('Monthly Data'!P:P,Calculations!$C$116+MOD(X94,Calculations!$C$118))+Control!$C$7*Calculations!$C$85*INDEX('Monthly Data'!Q:Q,Calculations!$C$116+MOD(X94,Calculations!$C$118))+(1-Control!$C$7*Calculations!$C$87)*INDEX('Monthly Data'!R:R,Calculations!$C$116+MOD(X94,Calculations!$C$118))</f>
        <v>-9.839093431862074E-3</v>
      </c>
      <c r="EO94" s="86">
        <f ca="1">Control!$C$7*Calculations!$C$82*INDEX('Monthly Data'!N:N,Calculations!$C$116+MOD(Y94,Calculations!$C$118))+Control!$C$7*Calculations!$C$83*INDEX('Monthly Data'!O:O,Calculations!$C$116+MOD(Y94,Calculations!$C$118))+Control!$C$7*Calculations!$C$84*INDEX('Monthly Data'!P:P,Calculations!$C$116+MOD(Y94,Calculations!$C$118))+Control!$C$7*Calculations!$C$85*INDEX('Monthly Data'!Q:Q,Calculations!$C$116+MOD(Y94,Calculations!$C$118))+(1-Control!$C$7*Calculations!$C$87)*INDEX('Monthly Data'!R:R,Calculations!$C$116+MOD(Y94,Calculations!$C$118))</f>
        <v>2.4842166689046628E-2</v>
      </c>
      <c r="EP94" s="86">
        <f ca="1">Control!$C$7*Calculations!$C$82*INDEX('Monthly Data'!N:N,Calculations!$C$116+MOD(Z94,Calculations!$C$118))+Control!$C$7*Calculations!$C$83*INDEX('Monthly Data'!O:O,Calculations!$C$116+MOD(Z94,Calculations!$C$118))+Control!$C$7*Calculations!$C$84*INDEX('Monthly Data'!P:P,Calculations!$C$116+MOD(Z94,Calculations!$C$118))+Control!$C$7*Calculations!$C$85*INDEX('Monthly Data'!Q:Q,Calculations!$C$116+MOD(Z94,Calculations!$C$118))+(1-Control!$C$7*Calculations!$C$87)*INDEX('Monthly Data'!R:R,Calculations!$C$116+MOD(Z94,Calculations!$C$118))</f>
        <v>4.7768166384148329E-3</v>
      </c>
      <c r="EQ94" s="86">
        <f ca="1">Control!$C$7*Calculations!$C$82*INDEX('Monthly Data'!N:N,Calculations!$C$116+MOD(AA94,Calculations!$C$118))+Control!$C$7*Calculations!$C$83*INDEX('Monthly Data'!O:O,Calculations!$C$116+MOD(AA94,Calculations!$C$118))+Control!$C$7*Calculations!$C$84*INDEX('Monthly Data'!P:P,Calculations!$C$116+MOD(AA94,Calculations!$C$118))+Control!$C$7*Calculations!$C$85*INDEX('Monthly Data'!Q:Q,Calculations!$C$116+MOD(AA94,Calculations!$C$118))+(1-Control!$C$7*Calculations!$C$87)*INDEX('Monthly Data'!R:R,Calculations!$C$116+MOD(AA94,Calculations!$C$118))</f>
        <v>3.7118215575026904E-2</v>
      </c>
      <c r="ER94" s="86">
        <f ca="1">Control!$C$7*Calculations!$C$82*INDEX('Monthly Data'!N:N,Calculations!$C$116+MOD(AB94,Calculations!$C$118))+Control!$C$7*Calculations!$C$83*INDEX('Monthly Data'!O:O,Calculations!$C$116+MOD(AB94,Calculations!$C$118))+Control!$C$7*Calculations!$C$84*INDEX('Monthly Data'!P:P,Calculations!$C$116+MOD(AB94,Calculations!$C$118))+Control!$C$7*Calculations!$C$85*INDEX('Monthly Data'!Q:Q,Calculations!$C$116+MOD(AB94,Calculations!$C$118))+(1-Control!$C$7*Calculations!$C$87)*INDEX('Monthly Data'!R:R,Calculations!$C$116+MOD(AB94,Calculations!$C$118))</f>
        <v>1.1704119272391494E-2</v>
      </c>
      <c r="ES94" s="86">
        <f ca="1">Control!$C$7*Calculations!$C$82*INDEX('Monthly Data'!N:N,Calculations!$C$116+MOD(AC94,Calculations!$C$118))+Control!$C$7*Calculations!$C$83*INDEX('Monthly Data'!O:O,Calculations!$C$116+MOD(AC94,Calculations!$C$118))+Control!$C$7*Calculations!$C$84*INDEX('Monthly Data'!P:P,Calculations!$C$116+MOD(AC94,Calculations!$C$118))+Control!$C$7*Calculations!$C$85*INDEX('Monthly Data'!Q:Q,Calculations!$C$116+MOD(AC94,Calculations!$C$118))+(1-Control!$C$7*Calculations!$C$87)*INDEX('Monthly Data'!R:R,Calculations!$C$116+MOD(AC94,Calculations!$C$118))</f>
        <v>-3.8875517825435772E-3</v>
      </c>
      <c r="ET94" s="86">
        <f ca="1">Control!$C$7*Calculations!$C$82*INDEX('Monthly Data'!N:N,Calculations!$C$116+MOD(AD94,Calculations!$C$118))+Control!$C$7*Calculations!$C$83*INDEX('Monthly Data'!O:O,Calculations!$C$116+MOD(AD94,Calculations!$C$118))+Control!$C$7*Calculations!$C$84*INDEX('Monthly Data'!P:P,Calculations!$C$116+MOD(AD94,Calculations!$C$118))+Control!$C$7*Calculations!$C$85*INDEX('Monthly Data'!Q:Q,Calculations!$C$116+MOD(AD94,Calculations!$C$118))+(1-Control!$C$7*Calculations!$C$87)*INDEX('Monthly Data'!R:R,Calculations!$C$116+MOD(AD94,Calculations!$C$118))</f>
        <v>9.9787204839310462E-3</v>
      </c>
      <c r="EU94" s="86">
        <f ca="1">Control!$C$7*Calculations!$C$82*INDEX('Monthly Data'!N:N,Calculations!$C$116+MOD(AE94,Calculations!$C$118))+Control!$C$7*Calculations!$C$83*INDEX('Monthly Data'!O:O,Calculations!$C$116+MOD(AE94,Calculations!$C$118))+Control!$C$7*Calculations!$C$84*INDEX('Monthly Data'!P:P,Calculations!$C$116+MOD(AE94,Calculations!$C$118))+Control!$C$7*Calculations!$C$85*INDEX('Monthly Data'!Q:Q,Calculations!$C$116+MOD(AE94,Calculations!$C$118))+(1-Control!$C$7*Calculations!$C$87)*INDEX('Monthly Data'!R:R,Calculations!$C$116+MOD(AE94,Calculations!$C$118))</f>
        <v>1.3423979074716584E-2</v>
      </c>
      <c r="EV94" s="86">
        <f ca="1">Control!$C$7*Calculations!$C$82*INDEX('Monthly Data'!N:N,Calculations!$C$116+MOD(AF94,Calculations!$C$118))+Control!$C$7*Calculations!$C$83*INDEX('Monthly Data'!O:O,Calculations!$C$116+MOD(AF94,Calculations!$C$118))+Control!$C$7*Calculations!$C$84*INDEX('Monthly Data'!P:P,Calculations!$C$116+MOD(AF94,Calculations!$C$118))+Control!$C$7*Calculations!$C$85*INDEX('Monthly Data'!Q:Q,Calculations!$C$116+MOD(AF94,Calculations!$C$118))+(1-Control!$C$7*Calculations!$C$87)*INDEX('Monthly Data'!R:R,Calculations!$C$116+MOD(AF94,Calculations!$C$118))</f>
        <v>5.1279584938936244E-2</v>
      </c>
      <c r="EW94" s="86">
        <f ca="1">Control!$C$7*Calculations!$C$82*INDEX('Monthly Data'!N:N,Calculations!$C$116+MOD(AG94,Calculations!$C$118))+Control!$C$7*Calculations!$C$83*INDEX('Monthly Data'!O:O,Calculations!$C$116+MOD(AG94,Calculations!$C$118))+Control!$C$7*Calculations!$C$84*INDEX('Monthly Data'!P:P,Calculations!$C$116+MOD(AG94,Calculations!$C$118))+Control!$C$7*Calculations!$C$85*INDEX('Monthly Data'!Q:Q,Calculations!$C$116+MOD(AG94,Calculations!$C$118))+(1-Control!$C$7*Calculations!$C$87)*INDEX('Monthly Data'!R:R,Calculations!$C$116+MOD(AG94,Calculations!$C$118))</f>
        <v>3.7118215575026904E-2</v>
      </c>
      <c r="EX94" s="86">
        <f ca="1">Control!$C$7*Calculations!$C$82*INDEX('Monthly Data'!N:N,Calculations!$C$116+MOD(AH94,Calculations!$C$118))+Control!$C$7*Calculations!$C$83*INDEX('Monthly Data'!O:O,Calculations!$C$116+MOD(AH94,Calculations!$C$118))+Control!$C$7*Calculations!$C$84*INDEX('Monthly Data'!P:P,Calculations!$C$116+MOD(AH94,Calculations!$C$118))+Control!$C$7*Calculations!$C$85*INDEX('Monthly Data'!Q:Q,Calculations!$C$116+MOD(AH94,Calculations!$C$118))+(1-Control!$C$7*Calculations!$C$87)*INDEX('Monthly Data'!R:R,Calculations!$C$116+MOD(AH94,Calculations!$C$118))</f>
        <v>6.1009361253630504E-2</v>
      </c>
      <c r="EY94" s="86">
        <f ca="1">Control!$C$7*Calculations!$C$82*INDEX('Monthly Data'!N:N,Calculations!$C$116+MOD(AI94,Calculations!$C$118))+Control!$C$7*Calculations!$C$83*INDEX('Monthly Data'!O:O,Calculations!$C$116+MOD(AI94,Calculations!$C$118))+Control!$C$7*Calculations!$C$84*INDEX('Monthly Data'!P:P,Calculations!$C$116+MOD(AI94,Calculations!$C$118))+Control!$C$7*Calculations!$C$85*INDEX('Monthly Data'!Q:Q,Calculations!$C$116+MOD(AI94,Calculations!$C$118))+(1-Control!$C$7*Calculations!$C$87)*INDEX('Monthly Data'!R:R,Calculations!$C$116+MOD(AI94,Calculations!$C$118))</f>
        <v>1.5758278480433856E-2</v>
      </c>
      <c r="EZ94" s="86">
        <f ca="1">Control!$C$7*Calculations!$C$82*INDEX('Monthly Data'!N:N,Calculations!$C$116+MOD(AJ94,Calculations!$C$118))+Control!$C$7*Calculations!$C$83*INDEX('Monthly Data'!O:O,Calculations!$C$116+MOD(AJ94,Calculations!$C$118))+Control!$C$7*Calculations!$C$84*INDEX('Monthly Data'!P:P,Calculations!$C$116+MOD(AJ94,Calculations!$C$118))+Control!$C$7*Calculations!$C$85*INDEX('Monthly Data'!Q:Q,Calculations!$C$116+MOD(AJ94,Calculations!$C$118))+(1-Control!$C$7*Calculations!$C$87)*INDEX('Monthly Data'!R:R,Calculations!$C$116+MOD(AJ94,Calculations!$C$118))</f>
        <v>1.5108777406081684E-3</v>
      </c>
      <c r="FA94" s="86">
        <f ca="1">Control!$C$7*Calculations!$C$82*INDEX('Monthly Data'!N:N,Calculations!$C$116+MOD(AK94,Calculations!$C$118))+Control!$C$7*Calculations!$C$83*INDEX('Monthly Data'!O:O,Calculations!$C$116+MOD(AK94,Calculations!$C$118))+Control!$C$7*Calculations!$C$84*INDEX('Monthly Data'!P:P,Calculations!$C$116+MOD(AK94,Calculations!$C$118))+Control!$C$7*Calculations!$C$85*INDEX('Monthly Data'!Q:Q,Calculations!$C$116+MOD(AK94,Calculations!$C$118))+(1-Control!$C$7*Calculations!$C$87)*INDEX('Monthly Data'!R:R,Calculations!$C$116+MOD(AK94,Calculations!$C$118))</f>
        <v>1.1702576456120543E-2</v>
      </c>
      <c r="FB94" s="86">
        <f ca="1">Control!$C$7*Calculations!$C$82*INDEX('Monthly Data'!N:N,Calculations!$C$116+MOD(AL94,Calculations!$C$118))+Control!$C$7*Calculations!$C$83*INDEX('Monthly Data'!O:O,Calculations!$C$116+MOD(AL94,Calculations!$C$118))+Control!$C$7*Calculations!$C$84*INDEX('Monthly Data'!P:P,Calculations!$C$116+MOD(AL94,Calculations!$C$118))+Control!$C$7*Calculations!$C$85*INDEX('Monthly Data'!Q:Q,Calculations!$C$116+MOD(AL94,Calculations!$C$118))+(1-Control!$C$7*Calculations!$C$87)*INDEX('Monthly Data'!R:R,Calculations!$C$116+MOD(AL94,Calculations!$C$118))</f>
        <v>-2.4571433440223247E-2</v>
      </c>
      <c r="FC94" s="86">
        <f ca="1">Control!$C$7*Calculations!$C$82*INDEX('Monthly Data'!N:N,Calculations!$C$116+MOD(AM94,Calculations!$C$118))+Control!$C$7*Calculations!$C$83*INDEX('Monthly Data'!O:O,Calculations!$C$116+MOD(AM94,Calculations!$C$118))+Control!$C$7*Calculations!$C$84*INDEX('Monthly Data'!P:P,Calculations!$C$116+MOD(AM94,Calculations!$C$118))+Control!$C$7*Calculations!$C$85*INDEX('Monthly Data'!Q:Q,Calculations!$C$116+MOD(AM94,Calculations!$C$118))+(1-Control!$C$7*Calculations!$C$87)*INDEX('Monthly Data'!R:R,Calculations!$C$116+MOD(AM94,Calculations!$C$118))</f>
        <v>4.5132804118240749E-2</v>
      </c>
      <c r="FD94" s="86">
        <f ca="1">Control!$C$7*Calculations!$C$82*INDEX('Monthly Data'!N:N,Calculations!$C$116+MOD(AN94,Calculations!$C$118))+Control!$C$7*Calculations!$C$83*INDEX('Monthly Data'!O:O,Calculations!$C$116+MOD(AN94,Calculations!$C$118))+Control!$C$7*Calculations!$C$84*INDEX('Monthly Data'!P:P,Calculations!$C$116+MOD(AN94,Calculations!$C$118))+Control!$C$7*Calculations!$C$85*INDEX('Monthly Data'!Q:Q,Calculations!$C$116+MOD(AN94,Calculations!$C$118))+(1-Control!$C$7*Calculations!$C$87)*INDEX('Monthly Data'!R:R,Calculations!$C$116+MOD(AN94,Calculations!$C$118))</f>
        <v>5.1972609868760735E-3</v>
      </c>
      <c r="FE94" s="86">
        <f ca="1">Control!$C$7*Calculations!$C$82*INDEX('Monthly Data'!N:N,Calculations!$C$116+MOD(AO94,Calculations!$C$118))+Control!$C$7*Calculations!$C$83*INDEX('Monthly Data'!O:O,Calculations!$C$116+MOD(AO94,Calculations!$C$118))+Control!$C$7*Calculations!$C$84*INDEX('Monthly Data'!P:P,Calculations!$C$116+MOD(AO94,Calculations!$C$118))+Control!$C$7*Calculations!$C$85*INDEX('Monthly Data'!Q:Q,Calculations!$C$116+MOD(AO94,Calculations!$C$118))+(1-Control!$C$7*Calculations!$C$87)*INDEX('Monthly Data'!R:R,Calculations!$C$116+MOD(AO94,Calculations!$C$118))</f>
        <v>1.7073665854433945E-2</v>
      </c>
      <c r="FF94" s="86">
        <f ca="1">Control!$C$7*Calculations!$C$82*INDEX('Monthly Data'!N:N,Calculations!$C$116+MOD(AP94,Calculations!$C$118))+Control!$C$7*Calculations!$C$83*INDEX('Monthly Data'!O:O,Calculations!$C$116+MOD(AP94,Calculations!$C$118))+Control!$C$7*Calculations!$C$84*INDEX('Monthly Data'!P:P,Calculations!$C$116+MOD(AP94,Calculations!$C$118))+Control!$C$7*Calculations!$C$85*INDEX('Monthly Data'!Q:Q,Calculations!$C$116+MOD(AP94,Calculations!$C$118))+(1-Control!$C$7*Calculations!$C$87)*INDEX('Monthly Data'!R:R,Calculations!$C$116+MOD(AP94,Calculations!$C$118))</f>
        <v>1.3891304280773396E-2</v>
      </c>
      <c r="FG94" s="86">
        <f ca="1">Control!$C$7*Calculations!$C$82*INDEX('Monthly Data'!N:N,Calculations!$C$116+MOD(AQ94,Calculations!$C$118))+Control!$C$7*Calculations!$C$83*INDEX('Monthly Data'!O:O,Calculations!$C$116+MOD(AQ94,Calculations!$C$118))+Control!$C$7*Calculations!$C$84*INDEX('Monthly Data'!P:P,Calculations!$C$116+MOD(AQ94,Calculations!$C$118))+Control!$C$7*Calculations!$C$85*INDEX('Monthly Data'!Q:Q,Calculations!$C$116+MOD(AQ94,Calculations!$C$118))+(1-Control!$C$7*Calculations!$C$87)*INDEX('Monthly Data'!R:R,Calculations!$C$116+MOD(AQ94,Calculations!$C$118))</f>
        <v>1.5216630695380906E-2</v>
      </c>
      <c r="FH94" s="86">
        <f ca="1">Control!$C$7*Calculations!$C$82*INDEX('Monthly Data'!N:N,Calculations!$C$116+MOD(AR94,Calculations!$C$118))+Control!$C$7*Calculations!$C$83*INDEX('Monthly Data'!O:O,Calculations!$C$116+MOD(AR94,Calculations!$C$118))+Control!$C$7*Calculations!$C$84*INDEX('Monthly Data'!P:P,Calculations!$C$116+MOD(AR94,Calculations!$C$118))+Control!$C$7*Calculations!$C$85*INDEX('Monthly Data'!Q:Q,Calculations!$C$116+MOD(AR94,Calculations!$C$118))+(1-Control!$C$7*Calculations!$C$87)*INDEX('Monthly Data'!R:R,Calculations!$C$116+MOD(AR94,Calculations!$C$118))</f>
        <v>6.6954569943530936E-3</v>
      </c>
      <c r="FI94" s="86">
        <f ca="1">Control!$C$7*Calculations!$C$82*INDEX('Monthly Data'!N:N,Calculations!$C$116+MOD(AS94,Calculations!$C$118))+Control!$C$7*Calculations!$C$83*INDEX('Monthly Data'!O:O,Calculations!$C$116+MOD(AS94,Calculations!$C$118))+Control!$C$7*Calculations!$C$84*INDEX('Monthly Data'!P:P,Calculations!$C$116+MOD(AS94,Calculations!$C$118))+Control!$C$7*Calculations!$C$85*INDEX('Monthly Data'!Q:Q,Calculations!$C$116+MOD(AS94,Calculations!$C$118))+(1-Control!$C$7*Calculations!$C$87)*INDEX('Monthly Data'!R:R,Calculations!$C$116+MOD(AS94,Calculations!$C$118))</f>
        <v>1.142101364887867E-2</v>
      </c>
      <c r="FJ94" s="86">
        <f ca="1">Control!$C$7*Calculations!$C$82*INDEX('Monthly Data'!N:N,Calculations!$C$116+MOD(AT94,Calculations!$C$118))+Control!$C$7*Calculations!$C$83*INDEX('Monthly Data'!O:O,Calculations!$C$116+MOD(AT94,Calculations!$C$118))+Control!$C$7*Calculations!$C$84*INDEX('Monthly Data'!P:P,Calculations!$C$116+MOD(AT94,Calculations!$C$118))+Control!$C$7*Calculations!$C$85*INDEX('Monthly Data'!Q:Q,Calculations!$C$116+MOD(AT94,Calculations!$C$118))+(1-Control!$C$7*Calculations!$C$87)*INDEX('Monthly Data'!R:R,Calculations!$C$116+MOD(AT94,Calculations!$C$118))</f>
        <v>2.2757992058453024E-3</v>
      </c>
      <c r="FK94" s="86">
        <f ca="1">Control!$C$7*Calculations!$C$82*INDEX('Monthly Data'!N:N,Calculations!$C$116+MOD(AU94,Calculations!$C$118))+Control!$C$7*Calculations!$C$83*INDEX('Monthly Data'!O:O,Calculations!$C$116+MOD(AU94,Calculations!$C$118))+Control!$C$7*Calculations!$C$84*INDEX('Monthly Data'!P:P,Calculations!$C$116+MOD(AU94,Calculations!$C$118))+Control!$C$7*Calculations!$C$85*INDEX('Monthly Data'!Q:Q,Calculations!$C$116+MOD(AU94,Calculations!$C$118))+(1-Control!$C$7*Calculations!$C$87)*INDEX('Monthly Data'!R:R,Calculations!$C$116+MOD(AU94,Calculations!$C$118))</f>
        <v>-2.5419860972892394E-2</v>
      </c>
      <c r="FL94" s="86">
        <f ca="1">Control!$C$7*Calculations!$C$82*INDEX('Monthly Data'!N:N,Calculations!$C$116+MOD(AV94,Calculations!$C$118))+Control!$C$7*Calculations!$C$83*INDEX('Monthly Data'!O:O,Calculations!$C$116+MOD(AV94,Calculations!$C$118))+Control!$C$7*Calculations!$C$84*INDEX('Monthly Data'!P:P,Calculations!$C$116+MOD(AV94,Calculations!$C$118))+Control!$C$7*Calculations!$C$85*INDEX('Monthly Data'!Q:Q,Calculations!$C$116+MOD(AV94,Calculations!$C$118))+(1-Control!$C$7*Calculations!$C$87)*INDEX('Monthly Data'!R:R,Calculations!$C$116+MOD(AV94,Calculations!$C$118))</f>
        <v>1.7599621212565995E-2</v>
      </c>
      <c r="FM94" s="86">
        <f ca="1">Control!$C$7*Calculations!$C$82*INDEX('Monthly Data'!N:N,Calculations!$C$116+MOD(AW94,Calculations!$C$118))+Control!$C$7*Calculations!$C$83*INDEX('Monthly Data'!O:O,Calculations!$C$116+MOD(AW94,Calculations!$C$118))+Control!$C$7*Calculations!$C$84*INDEX('Monthly Data'!P:P,Calculations!$C$116+MOD(AW94,Calculations!$C$118))+Control!$C$7*Calculations!$C$85*INDEX('Monthly Data'!Q:Q,Calculations!$C$116+MOD(AW94,Calculations!$C$118))+(1-Control!$C$7*Calculations!$C$87)*INDEX('Monthly Data'!R:R,Calculations!$C$116+MOD(AW94,Calculations!$C$118))</f>
        <v>1.8695385296339444E-2</v>
      </c>
      <c r="FN94" s="86">
        <f ca="1">Control!$C$7*Calculations!$C$82*INDEX('Monthly Data'!N:N,Calculations!$C$116+MOD(AX94,Calculations!$C$118))+Control!$C$7*Calculations!$C$83*INDEX('Monthly Data'!O:O,Calculations!$C$116+MOD(AX94,Calculations!$C$118))+Control!$C$7*Calculations!$C$84*INDEX('Monthly Data'!P:P,Calculations!$C$116+MOD(AX94,Calculations!$C$118))+Control!$C$7*Calculations!$C$85*INDEX('Monthly Data'!Q:Q,Calculations!$C$116+MOD(AX94,Calculations!$C$118))+(1-Control!$C$7*Calculations!$C$87)*INDEX('Monthly Data'!R:R,Calculations!$C$116+MOD(AX94,Calculations!$C$118))</f>
        <v>-1.8530040247387896E-2</v>
      </c>
      <c r="FO94" s="86">
        <f ca="1">Control!$C$7*Calculations!$C$82*INDEX('Monthly Data'!N:N,Calculations!$C$116+MOD(AY94,Calculations!$C$118))+Control!$C$7*Calculations!$C$83*INDEX('Monthly Data'!O:O,Calculations!$C$116+MOD(AY94,Calculations!$C$118))+Control!$C$7*Calculations!$C$84*INDEX('Monthly Data'!P:P,Calculations!$C$116+MOD(AY94,Calculations!$C$118))+Control!$C$7*Calculations!$C$85*INDEX('Monthly Data'!Q:Q,Calculations!$C$116+MOD(AY94,Calculations!$C$118))+(1-Control!$C$7*Calculations!$C$87)*INDEX('Monthly Data'!R:R,Calculations!$C$116+MOD(AY94,Calculations!$C$118))</f>
        <v>1.7831091590102856E-2</v>
      </c>
      <c r="FP94" s="86">
        <f ca="1">Control!$C$7*Calculations!$C$82*INDEX('Monthly Data'!N:N,Calculations!$C$116+MOD(AZ94,Calculations!$C$118))+Control!$C$7*Calculations!$C$83*INDEX('Monthly Data'!O:O,Calculations!$C$116+MOD(AZ94,Calculations!$C$118))+Control!$C$7*Calculations!$C$84*INDEX('Monthly Data'!P:P,Calculations!$C$116+MOD(AZ94,Calculations!$C$118))+Control!$C$7*Calculations!$C$85*INDEX('Monthly Data'!Q:Q,Calculations!$C$116+MOD(AZ94,Calculations!$C$118))+(1-Control!$C$7*Calculations!$C$87)*INDEX('Monthly Data'!R:R,Calculations!$C$116+MOD(AZ94,Calculations!$C$118))</f>
        <v>1.5758278480433856E-2</v>
      </c>
      <c r="FQ94" s="86">
        <f ca="1">Control!$C$7*Calculations!$C$82*INDEX('Monthly Data'!N:N,Calculations!$C$116+MOD(BA94,Calculations!$C$118))+Control!$C$7*Calculations!$C$83*INDEX('Monthly Data'!O:O,Calculations!$C$116+MOD(BA94,Calculations!$C$118))+Control!$C$7*Calculations!$C$84*INDEX('Monthly Data'!P:P,Calculations!$C$116+MOD(BA94,Calculations!$C$118))+Control!$C$7*Calculations!$C$85*INDEX('Monthly Data'!Q:Q,Calculations!$C$116+MOD(BA94,Calculations!$C$118))+(1-Control!$C$7*Calculations!$C$87)*INDEX('Monthly Data'!R:R,Calculations!$C$116+MOD(BA94,Calculations!$C$118))</f>
        <v>1.2722494017511032E-2</v>
      </c>
      <c r="FR94" s="86">
        <f ca="1">Control!$C$7*Calculations!$C$82*INDEX('Monthly Data'!N:N,Calculations!$C$116+MOD(BB94,Calculations!$C$118))+Control!$C$7*Calculations!$C$83*INDEX('Monthly Data'!O:O,Calculations!$C$116+MOD(BB94,Calculations!$C$118))+Control!$C$7*Calculations!$C$84*INDEX('Monthly Data'!P:P,Calculations!$C$116+MOD(BB94,Calculations!$C$118))+Control!$C$7*Calculations!$C$85*INDEX('Monthly Data'!Q:Q,Calculations!$C$116+MOD(BB94,Calculations!$C$118))+(1-Control!$C$7*Calculations!$C$87)*INDEX('Monthly Data'!R:R,Calculations!$C$116+MOD(BB94,Calculations!$C$118))</f>
        <v>1.1106855739851785E-2</v>
      </c>
      <c r="FS94" s="86">
        <f ca="1">Control!$C$7*Calculations!$C$82*INDEX('Monthly Data'!N:N,Calculations!$C$116+MOD(BC94,Calculations!$C$118))+Control!$C$7*Calculations!$C$83*INDEX('Monthly Data'!O:O,Calculations!$C$116+MOD(BC94,Calculations!$C$118))+Control!$C$7*Calculations!$C$84*INDEX('Monthly Data'!P:P,Calculations!$C$116+MOD(BC94,Calculations!$C$118))+Control!$C$7*Calculations!$C$85*INDEX('Monthly Data'!Q:Q,Calculations!$C$116+MOD(BC94,Calculations!$C$118))+(1-Control!$C$7*Calculations!$C$87)*INDEX('Monthly Data'!R:R,Calculations!$C$116+MOD(BC94,Calculations!$C$118))</f>
        <v>-2.5168357537820856E-4</v>
      </c>
      <c r="FT94" s="86">
        <f ca="1">Control!$C$7*Calculations!$C$82*INDEX('Monthly Data'!N:N,Calculations!$C$116+MOD(BD94,Calculations!$C$118))+Control!$C$7*Calculations!$C$83*INDEX('Monthly Data'!O:O,Calculations!$C$116+MOD(BD94,Calculations!$C$118))+Control!$C$7*Calculations!$C$84*INDEX('Monthly Data'!P:P,Calculations!$C$116+MOD(BD94,Calculations!$C$118))+Control!$C$7*Calculations!$C$85*INDEX('Monthly Data'!Q:Q,Calculations!$C$116+MOD(BD94,Calculations!$C$118))+(1-Control!$C$7*Calculations!$C$87)*INDEX('Monthly Data'!R:R,Calculations!$C$116+MOD(BD94,Calculations!$C$118))</f>
        <v>1.1106855739851785E-2</v>
      </c>
      <c r="FU94" s="86">
        <f ca="1">Control!$C$7*Calculations!$C$82*INDEX('Monthly Data'!N:N,Calculations!$C$116+MOD(BE94,Calculations!$C$118))+Control!$C$7*Calculations!$C$83*INDEX('Monthly Data'!O:O,Calculations!$C$116+MOD(BE94,Calculations!$C$118))+Control!$C$7*Calculations!$C$84*INDEX('Monthly Data'!P:P,Calculations!$C$116+MOD(BE94,Calculations!$C$118))+Control!$C$7*Calculations!$C$85*INDEX('Monthly Data'!Q:Q,Calculations!$C$116+MOD(BE94,Calculations!$C$118))+(1-Control!$C$7*Calculations!$C$87)*INDEX('Monthly Data'!R:R,Calculations!$C$116+MOD(BE94,Calculations!$C$118))</f>
        <v>5.1279584938936244E-2</v>
      </c>
      <c r="FV94" s="86">
        <f ca="1">Control!$C$7*Calculations!$C$82*INDEX('Monthly Data'!N:N,Calculations!$C$116+MOD(BF94,Calculations!$C$118))+Control!$C$7*Calculations!$C$83*INDEX('Monthly Data'!O:O,Calculations!$C$116+MOD(BF94,Calculations!$C$118))+Control!$C$7*Calculations!$C$84*INDEX('Monthly Data'!P:P,Calculations!$C$116+MOD(BF94,Calculations!$C$118))+Control!$C$7*Calculations!$C$85*INDEX('Monthly Data'!Q:Q,Calculations!$C$116+MOD(BF94,Calculations!$C$118))+(1-Control!$C$7*Calculations!$C$87)*INDEX('Monthly Data'!R:R,Calculations!$C$116+MOD(BF94,Calculations!$C$118))</f>
        <v>-1.3959200237295809E-2</v>
      </c>
      <c r="FW94" s="86">
        <f ca="1">Control!$C$7*Calculations!$C$82*INDEX('Monthly Data'!N:N,Calculations!$C$116+MOD(BG94,Calculations!$C$118))+Control!$C$7*Calculations!$C$83*INDEX('Monthly Data'!O:O,Calculations!$C$116+MOD(BG94,Calculations!$C$118))+Control!$C$7*Calculations!$C$84*INDEX('Monthly Data'!P:P,Calculations!$C$116+MOD(BG94,Calculations!$C$118))+Control!$C$7*Calculations!$C$85*INDEX('Monthly Data'!Q:Q,Calculations!$C$116+MOD(BG94,Calculations!$C$118))+(1-Control!$C$7*Calculations!$C$87)*INDEX('Monthly Data'!R:R,Calculations!$C$116+MOD(BG94,Calculations!$C$118))</f>
        <v>-3.9863250714949353E-2</v>
      </c>
      <c r="FX94" s="86">
        <f ca="1">Control!$C$7*Calculations!$C$82*INDEX('Monthly Data'!N:N,Calculations!$C$116+MOD(BH94,Calculations!$C$118))+Control!$C$7*Calculations!$C$83*INDEX('Monthly Data'!O:O,Calculations!$C$116+MOD(BH94,Calculations!$C$118))+Control!$C$7*Calculations!$C$84*INDEX('Monthly Data'!P:P,Calculations!$C$116+MOD(BH94,Calculations!$C$118))+Control!$C$7*Calculations!$C$85*INDEX('Monthly Data'!Q:Q,Calculations!$C$116+MOD(BH94,Calculations!$C$118))+(1-Control!$C$7*Calculations!$C$87)*INDEX('Monthly Data'!R:R,Calculations!$C$116+MOD(BH94,Calculations!$C$118))</f>
        <v>-3.299557342782896E-2</v>
      </c>
      <c r="FY94" s="86">
        <f ca="1">Control!$C$7*Calculations!$C$82*INDEX('Monthly Data'!N:N,Calculations!$C$116+MOD(BI94,Calculations!$C$118))+Control!$C$7*Calculations!$C$83*INDEX('Monthly Data'!O:O,Calculations!$C$116+MOD(BI94,Calculations!$C$118))+Control!$C$7*Calculations!$C$84*INDEX('Monthly Data'!P:P,Calculations!$C$116+MOD(BI94,Calculations!$C$118))+Control!$C$7*Calculations!$C$85*INDEX('Monthly Data'!Q:Q,Calculations!$C$116+MOD(BI94,Calculations!$C$118))+(1-Control!$C$7*Calculations!$C$87)*INDEX('Monthly Data'!R:R,Calculations!$C$116+MOD(BI94,Calculations!$C$118))</f>
        <v>-3.53368065312233E-2</v>
      </c>
      <c r="FZ94" s="86">
        <f ca="1">Control!$C$7*Calculations!$C$82*INDEX('Monthly Data'!N:N,Calculations!$C$116+MOD(BJ94,Calculations!$C$118))+Control!$C$7*Calculations!$C$83*INDEX('Monthly Data'!O:O,Calculations!$C$116+MOD(BJ94,Calculations!$C$118))+Control!$C$7*Calculations!$C$84*INDEX('Monthly Data'!P:P,Calculations!$C$116+MOD(BJ94,Calculations!$C$118))+Control!$C$7*Calculations!$C$85*INDEX('Monthly Data'!Q:Q,Calculations!$C$116+MOD(BJ94,Calculations!$C$118))+(1-Control!$C$7*Calculations!$C$87)*INDEX('Monthly Data'!R:R,Calculations!$C$116+MOD(BJ94,Calculations!$C$118))</f>
        <v>4.4327772793586687E-3</v>
      </c>
      <c r="GA94" s="86">
        <f ca="1">Control!$C$7*Calculations!$C$82*INDEX('Monthly Data'!N:N,Calculations!$C$116+MOD(BK94,Calculations!$C$118))+Control!$C$7*Calculations!$C$83*INDEX('Monthly Data'!O:O,Calculations!$C$116+MOD(BK94,Calculations!$C$118))+Control!$C$7*Calculations!$C$84*INDEX('Monthly Data'!P:P,Calculations!$C$116+MOD(BK94,Calculations!$C$118))+Control!$C$7*Calculations!$C$85*INDEX('Monthly Data'!Q:Q,Calculations!$C$116+MOD(BK94,Calculations!$C$118))+(1-Control!$C$7*Calculations!$C$87)*INDEX('Monthly Data'!R:R,Calculations!$C$116+MOD(BK94,Calculations!$C$118))</f>
        <v>7.7184133340106598E-3</v>
      </c>
      <c r="GB94" s="86">
        <f ca="1">Control!$C$7*Calculations!$C$82*INDEX('Monthly Data'!N:N,Calculations!$C$116+MOD(BL94,Calculations!$C$118))+Control!$C$7*Calculations!$C$83*INDEX('Monthly Data'!O:O,Calculations!$C$116+MOD(BL94,Calculations!$C$118))+Control!$C$7*Calculations!$C$84*INDEX('Monthly Data'!P:P,Calculations!$C$116+MOD(BL94,Calculations!$C$118))+Control!$C$7*Calculations!$C$85*INDEX('Monthly Data'!Q:Q,Calculations!$C$116+MOD(BL94,Calculations!$C$118))+(1-Control!$C$7*Calculations!$C$87)*INDEX('Monthly Data'!R:R,Calculations!$C$116+MOD(BL94,Calculations!$C$118))</f>
        <v>1.7599621212565995E-2</v>
      </c>
      <c r="GC94" s="86">
        <f ca="1">Control!$C$7*Calculations!$C$82*INDEX('Monthly Data'!N:N,Calculations!$C$116+MOD(BM94,Calculations!$C$118))+Control!$C$7*Calculations!$C$83*INDEX('Monthly Data'!O:O,Calculations!$C$116+MOD(BM94,Calculations!$C$118))+Control!$C$7*Calculations!$C$84*INDEX('Monthly Data'!P:P,Calculations!$C$116+MOD(BM94,Calculations!$C$118))+Control!$C$7*Calculations!$C$85*INDEX('Monthly Data'!Q:Q,Calculations!$C$116+MOD(BM94,Calculations!$C$118))+(1-Control!$C$7*Calculations!$C$87)*INDEX('Monthly Data'!R:R,Calculations!$C$116+MOD(BM94,Calculations!$C$118))</f>
        <v>5.1972609868760735E-3</v>
      </c>
      <c r="GD94" s="86">
        <f ca="1">Control!$C$7*Calculations!$C$82*INDEX('Monthly Data'!N:N,Calculations!$C$116+MOD(BN94,Calculations!$C$118))+Control!$C$7*Calculations!$C$83*INDEX('Monthly Data'!O:O,Calculations!$C$116+MOD(BN94,Calculations!$C$118))+Control!$C$7*Calculations!$C$84*INDEX('Monthly Data'!P:P,Calculations!$C$116+MOD(BN94,Calculations!$C$118))+Control!$C$7*Calculations!$C$85*INDEX('Monthly Data'!Q:Q,Calculations!$C$116+MOD(BN94,Calculations!$C$118))+(1-Control!$C$7*Calculations!$C$87)*INDEX('Monthly Data'!R:R,Calculations!$C$116+MOD(BN94,Calculations!$C$118))</f>
        <v>2.3307359621218403E-2</v>
      </c>
      <c r="GE94" s="86">
        <f ca="1">Control!$C$7*Calculations!$C$82*INDEX('Monthly Data'!N:N,Calculations!$C$116+MOD(BO94,Calculations!$C$118))+Control!$C$7*Calculations!$C$83*INDEX('Monthly Data'!O:O,Calculations!$C$116+MOD(BO94,Calculations!$C$118))+Control!$C$7*Calculations!$C$84*INDEX('Monthly Data'!P:P,Calculations!$C$116+MOD(BO94,Calculations!$C$118))+Control!$C$7*Calculations!$C$85*INDEX('Monthly Data'!Q:Q,Calculations!$C$116+MOD(BO94,Calculations!$C$118))+(1-Control!$C$7*Calculations!$C$87)*INDEX('Monthly Data'!R:R,Calculations!$C$116+MOD(BO94,Calculations!$C$118))</f>
        <v>6.3250222980707482E-3</v>
      </c>
      <c r="GF94" s="86">
        <f ca="1">Control!$C$7*Calculations!$C$82*INDEX('Monthly Data'!N:N,Calculations!$C$116+MOD(BP94,Calculations!$C$118))+Control!$C$7*Calculations!$C$83*INDEX('Monthly Data'!O:O,Calculations!$C$116+MOD(BP94,Calculations!$C$118))+Control!$C$7*Calculations!$C$84*INDEX('Monthly Data'!P:P,Calculations!$C$116+MOD(BP94,Calculations!$C$118))+Control!$C$7*Calculations!$C$85*INDEX('Monthly Data'!Q:Q,Calculations!$C$116+MOD(BP94,Calculations!$C$118))+(1-Control!$C$7*Calculations!$C$87)*INDEX('Monthly Data'!R:R,Calculations!$C$116+MOD(BP94,Calculations!$C$118))</f>
        <v>-1.0485101266941802E-2</v>
      </c>
      <c r="GG94" s="86">
        <f ca="1">Control!$C$7*Calculations!$C$82*INDEX('Monthly Data'!N:N,Calculations!$C$116+MOD(BQ94,Calculations!$C$118))+Control!$C$7*Calculations!$C$83*INDEX('Monthly Data'!O:O,Calculations!$C$116+MOD(BQ94,Calculations!$C$118))+Control!$C$7*Calculations!$C$84*INDEX('Monthly Data'!P:P,Calculations!$C$116+MOD(BQ94,Calculations!$C$118))+Control!$C$7*Calculations!$C$85*INDEX('Monthly Data'!Q:Q,Calculations!$C$116+MOD(BQ94,Calculations!$C$118))+(1-Control!$C$7*Calculations!$C$87)*INDEX('Monthly Data'!R:R,Calculations!$C$116+MOD(BQ94,Calculations!$C$118))</f>
        <v>2.377894462657602E-2</v>
      </c>
      <c r="GH94" s="86">
        <f ca="1">Control!$C$7*Calculations!$C$82*INDEX('Monthly Data'!N:N,Calculations!$C$116+MOD(BR94,Calculations!$C$118))+Control!$C$7*Calculations!$C$83*INDEX('Monthly Data'!O:O,Calculations!$C$116+MOD(BR94,Calculations!$C$118))+Control!$C$7*Calculations!$C$84*INDEX('Monthly Data'!P:P,Calculations!$C$116+MOD(BR94,Calculations!$C$118))+Control!$C$7*Calculations!$C$85*INDEX('Monthly Data'!Q:Q,Calculations!$C$116+MOD(BR94,Calculations!$C$118))+(1-Control!$C$7*Calculations!$C$87)*INDEX('Monthly Data'!R:R,Calculations!$C$116+MOD(BR94,Calculations!$C$118))</f>
        <v>1.7472933988537529E-2</v>
      </c>
      <c r="GI94" s="86">
        <f ca="1">Control!$C$7*Calculations!$C$82*INDEX('Monthly Data'!N:N,Calculations!$C$116+MOD(BS94,Calculations!$C$118))+Control!$C$7*Calculations!$C$83*INDEX('Monthly Data'!O:O,Calculations!$C$116+MOD(BS94,Calculations!$C$118))+Control!$C$7*Calculations!$C$84*INDEX('Monthly Data'!P:P,Calculations!$C$116+MOD(BS94,Calculations!$C$118))+Control!$C$7*Calculations!$C$85*INDEX('Monthly Data'!Q:Q,Calculations!$C$116+MOD(BS94,Calculations!$C$118))+(1-Control!$C$7*Calculations!$C$87)*INDEX('Monthly Data'!R:R,Calculations!$C$116+MOD(BS94,Calculations!$C$118))</f>
        <v>1.142101364887867E-2</v>
      </c>
      <c r="GJ94" s="86">
        <f ca="1">Control!$C$7*Calculations!$C$82*INDEX('Monthly Data'!N:N,Calculations!$C$116+MOD(BT94,Calculations!$C$118))+Control!$C$7*Calculations!$C$83*INDEX('Monthly Data'!O:O,Calculations!$C$116+MOD(BT94,Calculations!$C$118))+Control!$C$7*Calculations!$C$84*INDEX('Monthly Data'!P:P,Calculations!$C$116+MOD(BT94,Calculations!$C$118))+Control!$C$7*Calculations!$C$85*INDEX('Monthly Data'!Q:Q,Calculations!$C$116+MOD(BT94,Calculations!$C$118))+(1-Control!$C$7*Calculations!$C$87)*INDEX('Monthly Data'!R:R,Calculations!$C$116+MOD(BT94,Calculations!$C$118))</f>
        <v>-7.8872955230675015E-3</v>
      </c>
      <c r="GK94" s="86">
        <f ca="1">Control!$C$7*Calculations!$C$82*INDEX('Monthly Data'!N:N,Calculations!$C$116+MOD(BU94,Calculations!$C$118))+Control!$C$7*Calculations!$C$83*INDEX('Monthly Data'!O:O,Calculations!$C$116+MOD(BU94,Calculations!$C$118))+Control!$C$7*Calculations!$C$84*INDEX('Monthly Data'!P:P,Calculations!$C$116+MOD(BU94,Calculations!$C$118))+Control!$C$7*Calculations!$C$85*INDEX('Monthly Data'!Q:Q,Calculations!$C$116+MOD(BU94,Calculations!$C$118))+(1-Control!$C$7*Calculations!$C$87)*INDEX('Monthly Data'!R:R,Calculations!$C$116+MOD(BU94,Calculations!$C$118))</f>
        <v>-1.0485101266941802E-2</v>
      </c>
      <c r="GL94" s="86">
        <f ca="1">Control!$C$7*Calculations!$C$82*INDEX('Monthly Data'!N:N,Calculations!$C$116+MOD(BV94,Calculations!$C$118))+Control!$C$7*Calculations!$C$83*INDEX('Monthly Data'!O:O,Calculations!$C$116+MOD(BV94,Calculations!$C$118))+Control!$C$7*Calculations!$C$84*INDEX('Monthly Data'!P:P,Calculations!$C$116+MOD(BV94,Calculations!$C$118))+Control!$C$7*Calculations!$C$85*INDEX('Monthly Data'!Q:Q,Calculations!$C$116+MOD(BV94,Calculations!$C$118))+(1-Control!$C$7*Calculations!$C$87)*INDEX('Monthly Data'!R:R,Calculations!$C$116+MOD(BV94,Calculations!$C$118))</f>
        <v>2.3307359621218403E-2</v>
      </c>
      <c r="GM94" s="86">
        <f ca="1">Control!$C$7*Calculations!$C$82*INDEX('Monthly Data'!N:N,Calculations!$C$116+MOD(BW94,Calculations!$C$118))+Control!$C$7*Calculations!$C$83*INDEX('Monthly Data'!O:O,Calculations!$C$116+MOD(BW94,Calculations!$C$118))+Control!$C$7*Calculations!$C$84*INDEX('Monthly Data'!P:P,Calculations!$C$116+MOD(BW94,Calculations!$C$118))+Control!$C$7*Calculations!$C$85*INDEX('Monthly Data'!Q:Q,Calculations!$C$116+MOD(BW94,Calculations!$C$118))+(1-Control!$C$7*Calculations!$C$87)*INDEX('Monthly Data'!R:R,Calculations!$C$116+MOD(BW94,Calculations!$C$118))</f>
        <v>1.5115046179922851E-2</v>
      </c>
      <c r="GN94" s="86">
        <f ca="1">Control!$C$7*Calculations!$C$82*INDEX('Monthly Data'!N:N,Calculations!$C$116+MOD(BX94,Calculations!$C$118))+Control!$C$7*Calculations!$C$83*INDEX('Monthly Data'!O:O,Calculations!$C$116+MOD(BX94,Calculations!$C$118))+Control!$C$7*Calculations!$C$84*INDEX('Monthly Data'!P:P,Calculations!$C$116+MOD(BX94,Calculations!$C$118))+Control!$C$7*Calculations!$C$85*INDEX('Monthly Data'!Q:Q,Calculations!$C$116+MOD(BX94,Calculations!$C$118))+(1-Control!$C$7*Calculations!$C$87)*INDEX('Monthly Data'!R:R,Calculations!$C$116+MOD(BX94,Calculations!$C$118))</f>
        <v>-1.5984879994281095E-2</v>
      </c>
      <c r="GO94" s="86">
        <f ca="1">Control!$C$7*Calculations!$C$82*INDEX('Monthly Data'!N:N,Calculations!$C$116+MOD(BY94,Calculations!$C$118))+Control!$C$7*Calculations!$C$83*INDEX('Monthly Data'!O:O,Calculations!$C$116+MOD(BY94,Calculations!$C$118))+Control!$C$7*Calculations!$C$84*INDEX('Monthly Data'!P:P,Calculations!$C$116+MOD(BY94,Calculations!$C$118))+Control!$C$7*Calculations!$C$85*INDEX('Monthly Data'!Q:Q,Calculations!$C$116+MOD(BY94,Calculations!$C$118))+(1-Control!$C$7*Calculations!$C$87)*INDEX('Monthly Data'!R:R,Calculations!$C$116+MOD(BY94,Calculations!$C$118))</f>
        <v>1.9073822767906517E-2</v>
      </c>
      <c r="GP94" s="86">
        <f ca="1">Control!$C$7*Calculations!$C$82*INDEX('Monthly Data'!N:N,Calculations!$C$116+MOD(BZ94,Calculations!$C$118))+Control!$C$7*Calculations!$C$83*INDEX('Monthly Data'!O:O,Calculations!$C$116+MOD(BZ94,Calculations!$C$118))+Control!$C$7*Calculations!$C$84*INDEX('Monthly Data'!P:P,Calculations!$C$116+MOD(BZ94,Calculations!$C$118))+Control!$C$7*Calculations!$C$85*INDEX('Monthly Data'!Q:Q,Calculations!$C$116+MOD(BZ94,Calculations!$C$118))+(1-Control!$C$7*Calculations!$C$87)*INDEX('Monthly Data'!R:R,Calculations!$C$116+MOD(BZ94,Calculations!$C$118))</f>
        <v>1.0415351832335435E-2</v>
      </c>
      <c r="GQ94" s="86">
        <f ca="1">Control!$C$7*Calculations!$C$82*INDEX('Monthly Data'!N:N,Calculations!$C$116+MOD(CA94,Calculations!$C$118))+Control!$C$7*Calculations!$C$83*INDEX('Monthly Data'!O:O,Calculations!$C$116+MOD(CA94,Calculations!$C$118))+Control!$C$7*Calculations!$C$84*INDEX('Monthly Data'!P:P,Calculations!$C$116+MOD(CA94,Calculations!$C$118))+Control!$C$7*Calculations!$C$85*INDEX('Monthly Data'!Q:Q,Calculations!$C$116+MOD(CA94,Calculations!$C$118))+(1-Control!$C$7*Calculations!$C$87)*INDEX('Monthly Data'!R:R,Calculations!$C$116+MOD(CA94,Calculations!$C$118))</f>
        <v>1.1704119272391494E-2</v>
      </c>
      <c r="GR94" s="86">
        <f ca="1">Control!$C$7*Calculations!$C$82*INDEX('Monthly Data'!N:N,Calculations!$C$116+MOD(CB94,Calculations!$C$118))+Control!$C$7*Calculations!$C$83*INDEX('Monthly Data'!O:O,Calculations!$C$116+MOD(CB94,Calculations!$C$118))+Control!$C$7*Calculations!$C$84*INDEX('Monthly Data'!P:P,Calculations!$C$116+MOD(CB94,Calculations!$C$118))+Control!$C$7*Calculations!$C$85*INDEX('Monthly Data'!Q:Q,Calculations!$C$116+MOD(CB94,Calculations!$C$118))+(1-Control!$C$7*Calculations!$C$87)*INDEX('Monthly Data'!R:R,Calculations!$C$116+MOD(CB94,Calculations!$C$118))</f>
        <v>1.2435425892067014E-2</v>
      </c>
      <c r="GS94" s="86">
        <f ca="1">Control!$C$7*Calculations!$C$82*INDEX('Monthly Data'!N:N,Calculations!$C$116+MOD(CC94,Calculations!$C$118))+Control!$C$7*Calculations!$C$83*INDEX('Monthly Data'!O:O,Calculations!$C$116+MOD(CC94,Calculations!$C$118))+Control!$C$7*Calculations!$C$84*INDEX('Monthly Data'!P:P,Calculations!$C$116+MOD(CC94,Calculations!$C$118))+Control!$C$7*Calculations!$C$85*INDEX('Monthly Data'!Q:Q,Calculations!$C$116+MOD(CC94,Calculations!$C$118))+(1-Control!$C$7*Calculations!$C$87)*INDEX('Monthly Data'!R:R,Calculations!$C$116+MOD(CC94,Calculations!$C$118))</f>
        <v>-1.5984879994281095E-2</v>
      </c>
      <c r="GT94" s="86">
        <f ca="1">Control!$C$7*Calculations!$C$82*INDEX('Monthly Data'!N:N,Calculations!$C$116+MOD(CD94,Calculations!$C$118))+Control!$C$7*Calculations!$C$83*INDEX('Monthly Data'!O:O,Calculations!$C$116+MOD(CD94,Calculations!$C$118))+Control!$C$7*Calculations!$C$84*INDEX('Monthly Data'!P:P,Calculations!$C$116+MOD(CD94,Calculations!$C$118))+Control!$C$7*Calculations!$C$85*INDEX('Monthly Data'!Q:Q,Calculations!$C$116+MOD(CD94,Calculations!$C$118))+(1-Control!$C$7*Calculations!$C$87)*INDEX('Monthly Data'!R:R,Calculations!$C$116+MOD(CD94,Calculations!$C$118))</f>
        <v>1.3891304280773396E-2</v>
      </c>
      <c r="GU94" s="86">
        <f ca="1">Control!$C$7*Calculations!$C$82*INDEX('Monthly Data'!N:N,Calculations!$C$116+MOD(CE94,Calculations!$C$118))+Control!$C$7*Calculations!$C$83*INDEX('Monthly Data'!O:O,Calculations!$C$116+MOD(CE94,Calculations!$C$118))+Control!$C$7*Calculations!$C$84*INDEX('Monthly Data'!P:P,Calculations!$C$116+MOD(CE94,Calculations!$C$118))+Control!$C$7*Calculations!$C$85*INDEX('Monthly Data'!Q:Q,Calculations!$C$116+MOD(CE94,Calculations!$C$118))+(1-Control!$C$7*Calculations!$C$87)*INDEX('Monthly Data'!R:R,Calculations!$C$116+MOD(CE94,Calculations!$C$118))</f>
        <v>3.127051071655923E-3</v>
      </c>
      <c r="GV94" s="86">
        <f ca="1">Control!$C$7*Calculations!$C$82*INDEX('Monthly Data'!N:N,Calculations!$C$116+MOD(CF94,Calculations!$C$118))+Control!$C$7*Calculations!$C$83*INDEX('Monthly Data'!O:O,Calculations!$C$116+MOD(CF94,Calculations!$C$118))+Control!$C$7*Calculations!$C$84*INDEX('Monthly Data'!P:P,Calculations!$C$116+MOD(CF94,Calculations!$C$118))+Control!$C$7*Calculations!$C$85*INDEX('Monthly Data'!Q:Q,Calculations!$C$116+MOD(CF94,Calculations!$C$118))+(1-Control!$C$7*Calculations!$C$87)*INDEX('Monthly Data'!R:R,Calculations!$C$116+MOD(CF94,Calculations!$C$118))</f>
        <v>1.0415351832335435E-2</v>
      </c>
      <c r="GW94" s="86">
        <f ca="1">Control!$C$7*Calculations!$C$82*INDEX('Monthly Data'!N:N,Calculations!$C$116+MOD(CG94,Calculations!$C$118))+Control!$C$7*Calculations!$C$83*INDEX('Monthly Data'!O:O,Calculations!$C$116+MOD(CG94,Calculations!$C$118))+Control!$C$7*Calculations!$C$84*INDEX('Monthly Data'!P:P,Calculations!$C$116+MOD(CG94,Calculations!$C$118))+Control!$C$7*Calculations!$C$85*INDEX('Monthly Data'!Q:Q,Calculations!$C$116+MOD(CG94,Calculations!$C$118))+(1-Control!$C$7*Calculations!$C$87)*INDEX('Monthly Data'!R:R,Calculations!$C$116+MOD(CG94,Calculations!$C$118))</f>
        <v>2.377894462657602E-2</v>
      </c>
      <c r="GX94" s="86">
        <f ca="1">Control!$C$7*Calculations!$C$82*INDEX('Monthly Data'!N:N,Calculations!$C$116+MOD(CH94,Calculations!$C$118))+Control!$C$7*Calculations!$C$83*INDEX('Monthly Data'!O:O,Calculations!$C$116+MOD(CH94,Calculations!$C$118))+Control!$C$7*Calculations!$C$84*INDEX('Monthly Data'!P:P,Calculations!$C$116+MOD(CH94,Calculations!$C$118))+Control!$C$7*Calculations!$C$85*INDEX('Monthly Data'!Q:Q,Calculations!$C$116+MOD(CH94,Calculations!$C$118))+(1-Control!$C$7*Calculations!$C$87)*INDEX('Monthly Data'!R:R,Calculations!$C$116+MOD(CH94,Calculations!$C$118))</f>
        <v>2.2757992058453024E-3</v>
      </c>
      <c r="GY94" s="86">
        <f ca="1">Control!$C$7*Calculations!$C$82*INDEX('Monthly Data'!N:N,Calculations!$C$116+MOD(CI94,Calculations!$C$118))+Control!$C$7*Calculations!$C$83*INDEX('Monthly Data'!O:O,Calculations!$C$116+MOD(CI94,Calculations!$C$118))+Control!$C$7*Calculations!$C$84*INDEX('Monthly Data'!P:P,Calculations!$C$116+MOD(CI94,Calculations!$C$118))+Control!$C$7*Calculations!$C$85*INDEX('Monthly Data'!Q:Q,Calculations!$C$116+MOD(CI94,Calculations!$C$118))+(1-Control!$C$7*Calculations!$C$87)*INDEX('Monthly Data'!R:R,Calculations!$C$116+MOD(CI94,Calculations!$C$118))</f>
        <v>1.9073822767906517E-2</v>
      </c>
      <c r="GZ94" s="86">
        <f ca="1">Control!$C$7*Calculations!$C$82*INDEX('Monthly Data'!N:N,Calculations!$C$116+MOD(CJ94,Calculations!$C$118))+Control!$C$7*Calculations!$C$83*INDEX('Monthly Data'!O:O,Calculations!$C$116+MOD(CJ94,Calculations!$C$118))+Control!$C$7*Calculations!$C$84*INDEX('Monthly Data'!P:P,Calculations!$C$116+MOD(CJ94,Calculations!$C$118))+Control!$C$7*Calculations!$C$85*INDEX('Monthly Data'!Q:Q,Calculations!$C$116+MOD(CJ94,Calculations!$C$118))+(1-Control!$C$7*Calculations!$C$87)*INDEX('Monthly Data'!R:R,Calculations!$C$116+MOD(CJ94,Calculations!$C$118))</f>
        <v>8.3814116887657771E-3</v>
      </c>
      <c r="HA94" s="86">
        <f ca="1">Control!$C$7*Calculations!$C$82*INDEX('Monthly Data'!N:N,Calculations!$C$116+MOD(CK94,Calculations!$C$118))+Control!$C$7*Calculations!$C$83*INDEX('Monthly Data'!O:O,Calculations!$C$116+MOD(CK94,Calculations!$C$118))+Control!$C$7*Calculations!$C$84*INDEX('Monthly Data'!P:P,Calculations!$C$116+MOD(CK94,Calculations!$C$118))+Control!$C$7*Calculations!$C$85*INDEX('Monthly Data'!Q:Q,Calculations!$C$116+MOD(CK94,Calculations!$C$118))+(1-Control!$C$7*Calculations!$C$87)*INDEX('Monthly Data'!R:R,Calculations!$C$116+MOD(CK94,Calculations!$C$118))</f>
        <v>9.9793409618087695E-3</v>
      </c>
      <c r="HB94" s="86">
        <f ca="1">Control!$C$7*Calculations!$C$82*INDEX('Monthly Data'!N:N,Calculations!$C$116+MOD(CL94,Calculations!$C$118))+Control!$C$7*Calculations!$C$83*INDEX('Monthly Data'!O:O,Calculations!$C$116+MOD(CL94,Calculations!$C$118))+Control!$C$7*Calculations!$C$84*INDEX('Monthly Data'!P:P,Calculations!$C$116+MOD(CL94,Calculations!$C$118))+Control!$C$7*Calculations!$C$85*INDEX('Monthly Data'!Q:Q,Calculations!$C$116+MOD(CL94,Calculations!$C$118))+(1-Control!$C$7*Calculations!$C$87)*INDEX('Monthly Data'!R:R,Calculations!$C$116+MOD(CL94,Calculations!$C$118))</f>
        <v>1.5115046179922851E-2</v>
      </c>
      <c r="HC94" s="86">
        <f ca="1">Control!$C$7*Calculations!$C$82*INDEX('Monthly Data'!N:N,Calculations!$C$116+MOD(CM94,Calculations!$C$118))+Control!$C$7*Calculations!$C$83*INDEX('Monthly Data'!O:O,Calculations!$C$116+MOD(CM94,Calculations!$C$118))+Control!$C$7*Calculations!$C$84*INDEX('Monthly Data'!P:P,Calculations!$C$116+MOD(CM94,Calculations!$C$118))+Control!$C$7*Calculations!$C$85*INDEX('Monthly Data'!Q:Q,Calculations!$C$116+MOD(CM94,Calculations!$C$118))+(1-Control!$C$7*Calculations!$C$87)*INDEX('Monthly Data'!R:R,Calculations!$C$116+MOD(CM94,Calculations!$C$118))</f>
        <v>1.0921298083007208E-2</v>
      </c>
      <c r="HD94" s="86">
        <f ca="1">Control!$C$7*Calculations!$C$82*INDEX('Monthly Data'!N:N,Calculations!$C$116+MOD(CN94,Calculations!$C$118))+Control!$C$7*Calculations!$C$83*INDEX('Monthly Data'!O:O,Calculations!$C$116+MOD(CN94,Calculations!$C$118))+Control!$C$7*Calculations!$C$84*INDEX('Monthly Data'!P:P,Calculations!$C$116+MOD(CN94,Calculations!$C$118))+Control!$C$7*Calculations!$C$85*INDEX('Monthly Data'!Q:Q,Calculations!$C$116+MOD(CN94,Calculations!$C$118))+(1-Control!$C$7*Calculations!$C$87)*INDEX('Monthly Data'!R:R,Calculations!$C$116+MOD(CN94,Calculations!$C$118))</f>
        <v>4.5735623984309991E-2</v>
      </c>
      <c r="HE94" s="86">
        <f ca="1">Control!$C$7*Calculations!$C$82*INDEX('Monthly Data'!N:N,Calculations!$C$116+MOD(CO94,Calculations!$C$118))+Control!$C$7*Calculations!$C$83*INDEX('Monthly Data'!O:O,Calculations!$C$116+MOD(CO94,Calculations!$C$118))+Control!$C$7*Calculations!$C$84*INDEX('Monthly Data'!P:P,Calculations!$C$116+MOD(CO94,Calculations!$C$118))+Control!$C$7*Calculations!$C$85*INDEX('Monthly Data'!Q:Q,Calculations!$C$116+MOD(CO94,Calculations!$C$118))+(1-Control!$C$7*Calculations!$C$87)*INDEX('Monthly Data'!R:R,Calculations!$C$116+MOD(CO94,Calculations!$C$118))</f>
        <v>-9.839093431862074E-3</v>
      </c>
      <c r="HF94" s="86">
        <f ca="1">Control!$C$7*Calculations!$C$82*INDEX('Monthly Data'!N:N,Calculations!$C$116+MOD(CP94,Calculations!$C$118))+Control!$C$7*Calculations!$C$83*INDEX('Monthly Data'!O:O,Calculations!$C$116+MOD(CP94,Calculations!$C$118))+Control!$C$7*Calculations!$C$84*INDEX('Monthly Data'!P:P,Calculations!$C$116+MOD(CP94,Calculations!$C$118))+Control!$C$7*Calculations!$C$85*INDEX('Monthly Data'!Q:Q,Calculations!$C$116+MOD(CP94,Calculations!$C$118))+(1-Control!$C$7*Calculations!$C$87)*INDEX('Monthly Data'!R:R,Calculations!$C$116+MOD(CP94,Calculations!$C$118))</f>
        <v>-9.839093431862074E-3</v>
      </c>
      <c r="HG94" s="86">
        <f ca="1">Control!$C$7*Calculations!$C$82*INDEX('Monthly Data'!N:N,Calculations!$C$116+MOD(CQ94,Calculations!$C$118))+Control!$C$7*Calculations!$C$83*INDEX('Monthly Data'!O:O,Calculations!$C$116+MOD(CQ94,Calculations!$C$118))+Control!$C$7*Calculations!$C$84*INDEX('Monthly Data'!P:P,Calculations!$C$116+MOD(CQ94,Calculations!$C$118))+Control!$C$7*Calculations!$C$85*INDEX('Monthly Data'!Q:Q,Calculations!$C$116+MOD(CQ94,Calculations!$C$118))+(1-Control!$C$7*Calculations!$C$87)*INDEX('Monthly Data'!R:R,Calculations!$C$116+MOD(CQ94,Calculations!$C$118))</f>
        <v>3.4808428836917149E-3</v>
      </c>
      <c r="HH94" s="86">
        <f ca="1">Control!$C$7*Calculations!$C$82*INDEX('Monthly Data'!N:N,Calculations!$C$116+MOD(CR94,Calculations!$C$118))+Control!$C$7*Calculations!$C$83*INDEX('Monthly Data'!O:O,Calculations!$C$116+MOD(CR94,Calculations!$C$118))+Control!$C$7*Calculations!$C$84*INDEX('Monthly Data'!P:P,Calculations!$C$116+MOD(CR94,Calculations!$C$118))+Control!$C$7*Calculations!$C$85*INDEX('Monthly Data'!Q:Q,Calculations!$C$116+MOD(CR94,Calculations!$C$118))+(1-Control!$C$7*Calculations!$C$87)*INDEX('Monthly Data'!R:R,Calculations!$C$116+MOD(CR94,Calculations!$C$118))</f>
        <v>3.4808428836917149E-3</v>
      </c>
      <c r="HI94" s="86">
        <f ca="1">Control!$C$7*Calculations!$C$82*INDEX('Monthly Data'!N:N,Calculations!$C$116+MOD(CS94,Calculations!$C$118))+Control!$C$7*Calculations!$C$83*INDEX('Monthly Data'!O:O,Calculations!$C$116+MOD(CS94,Calculations!$C$118))+Control!$C$7*Calculations!$C$84*INDEX('Monthly Data'!P:P,Calculations!$C$116+MOD(CS94,Calculations!$C$118))+Control!$C$7*Calculations!$C$85*INDEX('Monthly Data'!Q:Q,Calculations!$C$116+MOD(CS94,Calculations!$C$118))+(1-Control!$C$7*Calculations!$C$87)*INDEX('Monthly Data'!R:R,Calculations!$C$116+MOD(CS94,Calculations!$C$118))</f>
        <v>-9.5555592256394619E-3</v>
      </c>
      <c r="HJ94" s="86">
        <f ca="1">Control!$C$7*Calculations!$C$82*INDEX('Monthly Data'!N:N,Calculations!$C$116+MOD(CT94,Calculations!$C$118))+Control!$C$7*Calculations!$C$83*INDEX('Monthly Data'!O:O,Calculations!$C$116+MOD(CT94,Calculations!$C$118))+Control!$C$7*Calculations!$C$84*INDEX('Monthly Data'!P:P,Calculations!$C$116+MOD(CT94,Calculations!$C$118))+Control!$C$7*Calculations!$C$85*INDEX('Monthly Data'!Q:Q,Calculations!$C$116+MOD(CT94,Calculations!$C$118))+(1-Control!$C$7*Calculations!$C$87)*INDEX('Monthly Data'!R:R,Calculations!$C$116+MOD(CT94,Calculations!$C$118))</f>
        <v>8.3814116887657771E-3</v>
      </c>
      <c r="HK94" s="86">
        <f ca="1">Control!$C$7*Calculations!$C$82*INDEX('Monthly Data'!N:N,Calculations!$C$116+MOD(CU94,Calculations!$C$118))+Control!$C$7*Calculations!$C$83*INDEX('Monthly Data'!O:O,Calculations!$C$116+MOD(CU94,Calculations!$C$118))+Control!$C$7*Calculations!$C$84*INDEX('Monthly Data'!P:P,Calculations!$C$116+MOD(CU94,Calculations!$C$118))+Control!$C$7*Calculations!$C$85*INDEX('Monthly Data'!Q:Q,Calculations!$C$116+MOD(CU94,Calculations!$C$118))+(1-Control!$C$7*Calculations!$C$87)*INDEX('Monthly Data'!R:R,Calculations!$C$116+MOD(CU94,Calculations!$C$118))</f>
        <v>-6.1115617667135171E-2</v>
      </c>
      <c r="HL94" s="86">
        <f ca="1">Control!$C$7*Calculations!$C$82*INDEX('Monthly Data'!N:N,Calculations!$C$116+MOD(CV94,Calculations!$C$118))+Control!$C$7*Calculations!$C$83*INDEX('Monthly Data'!O:O,Calculations!$C$116+MOD(CV94,Calculations!$C$118))+Control!$C$7*Calculations!$C$84*INDEX('Monthly Data'!P:P,Calculations!$C$116+MOD(CV94,Calculations!$C$118))+Control!$C$7*Calculations!$C$85*INDEX('Monthly Data'!Q:Q,Calculations!$C$116+MOD(CV94,Calculations!$C$118))+(1-Control!$C$7*Calculations!$C$87)*INDEX('Monthly Data'!R:R,Calculations!$C$116+MOD(CV94,Calculations!$C$118))</f>
        <v>2.0524935548016137E-2</v>
      </c>
      <c r="HM94" s="86">
        <f ca="1">Control!$C$7*Calculations!$C$82*INDEX('Monthly Data'!N:N,Calculations!$C$116+MOD(CW94,Calculations!$C$118))+Control!$C$7*Calculations!$C$83*INDEX('Monthly Data'!O:O,Calculations!$C$116+MOD(CW94,Calculations!$C$118))+Control!$C$7*Calculations!$C$84*INDEX('Monthly Data'!P:P,Calculations!$C$116+MOD(CW94,Calculations!$C$118))+Control!$C$7*Calculations!$C$85*INDEX('Monthly Data'!Q:Q,Calculations!$C$116+MOD(CW94,Calculations!$C$118))+(1-Control!$C$7*Calculations!$C$87)*INDEX('Monthly Data'!R:R,Calculations!$C$116+MOD(CW94,Calculations!$C$118))</f>
        <v>-2.0259958308006688E-2</v>
      </c>
      <c r="HN94" s="86">
        <f ca="1">Control!$C$7*Calculations!$C$82*INDEX('Monthly Data'!N:N,Calculations!$C$116+MOD(CX94,Calculations!$C$118))+Control!$C$7*Calculations!$C$83*INDEX('Monthly Data'!O:O,Calculations!$C$116+MOD(CX94,Calculations!$C$118))+Control!$C$7*Calculations!$C$84*INDEX('Monthly Data'!P:P,Calculations!$C$116+MOD(CX94,Calculations!$C$118))+Control!$C$7*Calculations!$C$85*INDEX('Monthly Data'!Q:Q,Calculations!$C$116+MOD(CX94,Calculations!$C$118))+(1-Control!$C$7*Calculations!$C$87)*INDEX('Monthly Data'!R:R,Calculations!$C$116+MOD(CX94,Calculations!$C$118))</f>
        <v>1.0627294914941248E-2</v>
      </c>
      <c r="HO94" s="86">
        <f ca="1">Control!$C$7*Calculations!$C$82*INDEX('Monthly Data'!N:N,Calculations!$C$116+MOD(CY94,Calculations!$C$118))+Control!$C$7*Calculations!$C$83*INDEX('Monthly Data'!O:O,Calculations!$C$116+MOD(CY94,Calculations!$C$118))+Control!$C$7*Calculations!$C$84*INDEX('Monthly Data'!P:P,Calculations!$C$116+MOD(CY94,Calculations!$C$118))+Control!$C$7*Calculations!$C$85*INDEX('Monthly Data'!Q:Q,Calculations!$C$116+MOD(CY94,Calculations!$C$118))+(1-Control!$C$7*Calculations!$C$87)*INDEX('Monthly Data'!R:R,Calculations!$C$116+MOD(CY94,Calculations!$C$118))</f>
        <v>-1.3959200237295809E-2</v>
      </c>
      <c r="HP94" s="86">
        <f ca="1">Control!$C$7*Calculations!$C$82*INDEX('Monthly Data'!N:N,Calculations!$C$116+MOD(CZ94,Calculations!$C$118))+Control!$C$7*Calculations!$C$83*INDEX('Monthly Data'!O:O,Calculations!$C$116+MOD(CZ94,Calculations!$C$118))+Control!$C$7*Calculations!$C$84*INDEX('Monthly Data'!P:P,Calculations!$C$116+MOD(CZ94,Calculations!$C$118))+Control!$C$7*Calculations!$C$85*INDEX('Monthly Data'!Q:Q,Calculations!$C$116+MOD(CZ94,Calculations!$C$118))+(1-Control!$C$7*Calculations!$C$87)*INDEX('Monthly Data'!R:R,Calculations!$C$116+MOD(CZ94,Calculations!$C$118))</f>
        <v>2.3206536303657571E-2</v>
      </c>
      <c r="HQ94" s="86">
        <f ca="1">Control!$C$7*Calculations!$C$82*INDEX('Monthly Data'!N:N,Calculations!$C$116+MOD(DA94,Calculations!$C$118))+Control!$C$7*Calculations!$C$83*INDEX('Monthly Data'!O:O,Calculations!$C$116+MOD(DA94,Calculations!$C$118))+Control!$C$7*Calculations!$C$84*INDEX('Monthly Data'!P:P,Calculations!$C$116+MOD(DA94,Calculations!$C$118))+Control!$C$7*Calculations!$C$85*INDEX('Monthly Data'!Q:Q,Calculations!$C$116+MOD(DA94,Calculations!$C$118))+(1-Control!$C$7*Calculations!$C$87)*INDEX('Monthly Data'!R:R,Calculations!$C$116+MOD(DA94,Calculations!$C$118))</f>
        <v>2.5790695379256122E-2</v>
      </c>
      <c r="HR94" s="86">
        <f ca="1">Control!$C$7*Calculations!$C$82*INDEX('Monthly Data'!N:N,Calculations!$C$116+MOD(DB94,Calculations!$C$118))+Control!$C$7*Calculations!$C$83*INDEX('Monthly Data'!O:O,Calculations!$C$116+MOD(DB94,Calculations!$C$118))+Control!$C$7*Calculations!$C$84*INDEX('Monthly Data'!P:P,Calculations!$C$116+MOD(DB94,Calculations!$C$118))+Control!$C$7*Calculations!$C$85*INDEX('Monthly Data'!Q:Q,Calculations!$C$116+MOD(DB94,Calculations!$C$118))+(1-Control!$C$7*Calculations!$C$87)*INDEX('Monthly Data'!R:R,Calculations!$C$116+MOD(DB94,Calculations!$C$118))</f>
        <v>-1.5984879994281095E-2</v>
      </c>
      <c r="HS94" s="86">
        <f ca="1">Control!$C$7*Calculations!$C$82*INDEX('Monthly Data'!N:N,Calculations!$C$116+MOD(DC94,Calculations!$C$118))+Control!$C$7*Calculations!$C$83*INDEX('Monthly Data'!O:O,Calculations!$C$116+MOD(DC94,Calculations!$C$118))+Control!$C$7*Calculations!$C$84*INDEX('Monthly Data'!P:P,Calculations!$C$116+MOD(DC94,Calculations!$C$118))+Control!$C$7*Calculations!$C$85*INDEX('Monthly Data'!Q:Q,Calculations!$C$116+MOD(DC94,Calculations!$C$118))+(1-Control!$C$7*Calculations!$C$87)*INDEX('Monthly Data'!R:R,Calculations!$C$116+MOD(DC94,Calculations!$C$118))</f>
        <v>5.1972609868760735E-3</v>
      </c>
      <c r="HT94" s="86">
        <f ca="1">Control!$C$7*Calculations!$C$82*INDEX('Monthly Data'!N:N,Calculations!$C$116+MOD(DD94,Calculations!$C$118))+Control!$C$7*Calculations!$C$83*INDEX('Monthly Data'!O:O,Calculations!$C$116+MOD(DD94,Calculations!$C$118))+Control!$C$7*Calculations!$C$84*INDEX('Monthly Data'!P:P,Calculations!$C$116+MOD(DD94,Calculations!$C$118))+Control!$C$7*Calculations!$C$85*INDEX('Monthly Data'!Q:Q,Calculations!$C$116+MOD(DD94,Calculations!$C$118))+(1-Control!$C$7*Calculations!$C$87)*INDEX('Monthly Data'!R:R,Calculations!$C$116+MOD(DD94,Calculations!$C$118))</f>
        <v>1.0921298083007208E-2</v>
      </c>
      <c r="HU94" s="86">
        <f ca="1">Control!$C$7*Calculations!$C$82*INDEX('Monthly Data'!N:N,Calculations!$C$116+MOD(DE94,Calculations!$C$118))+Control!$C$7*Calculations!$C$83*INDEX('Monthly Data'!O:O,Calculations!$C$116+MOD(DE94,Calculations!$C$118))+Control!$C$7*Calculations!$C$84*INDEX('Monthly Data'!P:P,Calculations!$C$116+MOD(DE94,Calculations!$C$118))+Control!$C$7*Calculations!$C$85*INDEX('Monthly Data'!Q:Q,Calculations!$C$116+MOD(DE94,Calculations!$C$118))+(1-Control!$C$7*Calculations!$C$87)*INDEX('Monthly Data'!R:R,Calculations!$C$116+MOD(DE94,Calculations!$C$118))</f>
        <v>-9.9526758408448549E-3</v>
      </c>
      <c r="HV94" s="86">
        <f ca="1">Control!$C$7*Calculations!$C$82*INDEX('Monthly Data'!N:N,Calculations!$C$116+MOD(DF94,Calculations!$C$118))+Control!$C$7*Calculations!$C$83*INDEX('Monthly Data'!O:O,Calculations!$C$116+MOD(DF94,Calculations!$C$118))+Control!$C$7*Calculations!$C$84*INDEX('Monthly Data'!P:P,Calculations!$C$116+MOD(DF94,Calculations!$C$118))+Control!$C$7*Calculations!$C$85*INDEX('Monthly Data'!Q:Q,Calculations!$C$116+MOD(DF94,Calculations!$C$118))+(1-Control!$C$7*Calculations!$C$87)*INDEX('Monthly Data'!R:R,Calculations!$C$116+MOD(DF94,Calculations!$C$118))</f>
        <v>7.3538285850108537E-3</v>
      </c>
      <c r="HW94" s="86">
        <f ca="1">Control!$C$7*Calculations!$C$82*INDEX('Monthly Data'!N:N,Calculations!$C$116+MOD(DG94,Calculations!$C$118))+Control!$C$7*Calculations!$C$83*INDEX('Monthly Data'!O:O,Calculations!$C$116+MOD(DG94,Calculations!$C$118))+Control!$C$7*Calculations!$C$84*INDEX('Monthly Data'!P:P,Calculations!$C$116+MOD(DG94,Calculations!$C$118))+Control!$C$7*Calculations!$C$85*INDEX('Monthly Data'!Q:Q,Calculations!$C$116+MOD(DG94,Calculations!$C$118))+(1-Control!$C$7*Calculations!$C$87)*INDEX('Monthly Data'!R:R,Calculations!$C$116+MOD(DG94,Calculations!$C$118))</f>
        <v>-2.7490061308214487E-3</v>
      </c>
      <c r="HX94" s="86">
        <f ca="1">Control!$C$7*Calculations!$C$82*INDEX('Monthly Data'!N:N,Calculations!$C$116+MOD(DH94,Calculations!$C$118))+Control!$C$7*Calculations!$C$83*INDEX('Monthly Data'!O:O,Calculations!$C$116+MOD(DH94,Calculations!$C$118))+Control!$C$7*Calculations!$C$84*INDEX('Monthly Data'!P:P,Calculations!$C$116+MOD(DH94,Calculations!$C$118))+Control!$C$7*Calculations!$C$85*INDEX('Monthly Data'!Q:Q,Calculations!$C$116+MOD(DH94,Calculations!$C$118))+(1-Control!$C$7*Calculations!$C$87)*INDEX('Monthly Data'!R:R,Calculations!$C$116+MOD(DH94,Calculations!$C$118))</f>
        <v>-3.8875517825435772E-3</v>
      </c>
      <c r="HY94" s="86">
        <f ca="1">Control!$C$7*Calculations!$C$82*INDEX('Monthly Data'!N:N,Calculations!$C$116+MOD(DI94,Calculations!$C$118))+Control!$C$7*Calculations!$C$83*INDEX('Monthly Data'!O:O,Calculations!$C$116+MOD(DI94,Calculations!$C$118))+Control!$C$7*Calculations!$C$84*INDEX('Monthly Data'!P:P,Calculations!$C$116+MOD(DI94,Calculations!$C$118))+Control!$C$7*Calculations!$C$85*INDEX('Monthly Data'!Q:Q,Calculations!$C$116+MOD(DI94,Calculations!$C$118))+(1-Control!$C$7*Calculations!$C$87)*INDEX('Monthly Data'!R:R,Calculations!$C$116+MOD(DI94,Calculations!$C$118))</f>
        <v>1.2435425892067014E-2</v>
      </c>
      <c r="HZ94" s="86">
        <f ca="1">Control!$C$7*Calculations!$C$82*INDEX('Monthly Data'!N:N,Calculations!$C$116+MOD(DJ94,Calculations!$C$118))+Control!$C$7*Calculations!$C$83*INDEX('Monthly Data'!O:O,Calculations!$C$116+MOD(DJ94,Calculations!$C$118))+Control!$C$7*Calculations!$C$84*INDEX('Monthly Data'!P:P,Calculations!$C$116+MOD(DJ94,Calculations!$C$118))+Control!$C$7*Calculations!$C$85*INDEX('Monthly Data'!Q:Q,Calculations!$C$116+MOD(DJ94,Calculations!$C$118))+(1-Control!$C$7*Calculations!$C$87)*INDEX('Monthly Data'!R:R,Calculations!$C$116+MOD(DJ94,Calculations!$C$118))</f>
        <v>1.5758278480433856E-2</v>
      </c>
      <c r="IA94" s="86">
        <f ca="1">Control!$C$7*Calculations!$C$82*INDEX('Monthly Data'!N:N,Calculations!$C$116+MOD(DK94,Calculations!$C$118))+Control!$C$7*Calculations!$C$83*INDEX('Monthly Data'!O:O,Calculations!$C$116+MOD(DK94,Calculations!$C$118))+Control!$C$7*Calculations!$C$84*INDEX('Monthly Data'!P:P,Calculations!$C$116+MOD(DK94,Calculations!$C$118))+Control!$C$7*Calculations!$C$85*INDEX('Monthly Data'!Q:Q,Calculations!$C$116+MOD(DK94,Calculations!$C$118))+(1-Control!$C$7*Calculations!$C$87)*INDEX('Monthly Data'!R:R,Calculations!$C$116+MOD(DK94,Calculations!$C$118))</f>
        <v>-1.1360801645249321E-2</v>
      </c>
      <c r="IB94" s="86">
        <f ca="1">Control!$C$7*Calculations!$C$82*INDEX('Monthly Data'!N:N,Calculations!$C$116+MOD(DL94,Calculations!$C$118))+Control!$C$7*Calculations!$C$83*INDEX('Monthly Data'!O:O,Calculations!$C$116+MOD(DL94,Calculations!$C$118))+Control!$C$7*Calculations!$C$84*INDEX('Monthly Data'!P:P,Calculations!$C$116+MOD(DL94,Calculations!$C$118))+Control!$C$7*Calculations!$C$85*INDEX('Monthly Data'!Q:Q,Calculations!$C$116+MOD(DL94,Calculations!$C$118))+(1-Control!$C$7*Calculations!$C$87)*INDEX('Monthly Data'!R:R,Calculations!$C$116+MOD(DL94,Calculations!$C$118))</f>
        <v>1.5108777406081684E-3</v>
      </c>
      <c r="IC94" s="86">
        <f ca="1">Control!$C$7*Calculations!$C$82*INDEX('Monthly Data'!N:N,Calculations!$C$116+MOD(DM94,Calculations!$C$118))+Control!$C$7*Calculations!$C$83*INDEX('Monthly Data'!O:O,Calculations!$C$116+MOD(DM94,Calculations!$C$118))+Control!$C$7*Calculations!$C$84*INDEX('Monthly Data'!P:P,Calculations!$C$116+MOD(DM94,Calculations!$C$118))+Control!$C$7*Calculations!$C$85*INDEX('Monthly Data'!Q:Q,Calculations!$C$116+MOD(DM94,Calculations!$C$118))+(1-Control!$C$7*Calculations!$C$87)*INDEX('Monthly Data'!R:R,Calculations!$C$116+MOD(DM94,Calculations!$C$118))</f>
        <v>2.3852824346838646E-2</v>
      </c>
      <c r="ID94" s="86">
        <f ca="1">Control!$C$7*Calculations!$C$82*INDEX('Monthly Data'!N:N,Calculations!$C$116+MOD(DN94,Calculations!$C$118))+Control!$C$7*Calculations!$C$83*INDEX('Monthly Data'!O:O,Calculations!$C$116+MOD(DN94,Calculations!$C$118))+Control!$C$7*Calculations!$C$84*INDEX('Monthly Data'!P:P,Calculations!$C$116+MOD(DN94,Calculations!$C$118))+Control!$C$7*Calculations!$C$85*INDEX('Monthly Data'!Q:Q,Calculations!$C$116+MOD(DN94,Calculations!$C$118))+(1-Control!$C$7*Calculations!$C$87)*INDEX('Monthly Data'!R:R,Calculations!$C$116+MOD(DN94,Calculations!$C$118))</f>
        <v>3.6332715283247441E-2</v>
      </c>
      <c r="IE94" s="86">
        <f ca="1">Control!$C$7*Calculations!$C$82*INDEX('Monthly Data'!N:N,Calculations!$C$116+MOD(DO94,Calculations!$C$118))+Control!$C$7*Calculations!$C$83*INDEX('Monthly Data'!O:O,Calculations!$C$116+MOD(DO94,Calculations!$C$118))+Control!$C$7*Calculations!$C$84*INDEX('Monthly Data'!P:P,Calculations!$C$116+MOD(DO94,Calculations!$C$118))+Control!$C$7*Calculations!$C$85*INDEX('Monthly Data'!Q:Q,Calculations!$C$116+MOD(DO94,Calculations!$C$118))+(1-Control!$C$7*Calculations!$C$87)*INDEX('Monthly Data'!R:R,Calculations!$C$116+MOD(DO94,Calculations!$C$118))</f>
        <v>8.3814116887657771E-3</v>
      </c>
      <c r="IF94" s="86">
        <f ca="1">Control!$C$7*Calculations!$C$82*INDEX('Monthly Data'!N:N,Calculations!$C$116+MOD(DP94,Calculations!$C$118))+Control!$C$7*Calculations!$C$83*INDEX('Monthly Data'!O:O,Calculations!$C$116+MOD(DP94,Calculations!$C$118))+Control!$C$7*Calculations!$C$84*INDEX('Monthly Data'!P:P,Calculations!$C$116+MOD(DP94,Calculations!$C$118))+Control!$C$7*Calculations!$C$85*INDEX('Monthly Data'!Q:Q,Calculations!$C$116+MOD(DP94,Calculations!$C$118))+(1-Control!$C$7*Calculations!$C$87)*INDEX('Monthly Data'!R:R,Calculations!$C$116+MOD(DP94,Calculations!$C$118))</f>
        <v>1.4915555251167555E-3</v>
      </c>
      <c r="IG94" s="88">
        <f ca="1">Control!$C$8*(1+DQ94)*(1+DR94)*(1+DS94)*(1+DT94)*(1+DU94)*(1+DV94)*(1+DW94)*(1+DX94)*(1+DY94)*(1+DZ94)*(1+EA94)*(1+EB94)*(1+EC94)*(1+ED94)*(1+EE94)*(1+EF94)*(1+EG94)*(1+EH94)*(1+EI94)*(1+EJ94)*(1+EK94)*(1+EL94)*(1+EM94)*(1+EN94)*(1+EO94)*(1+EP94)*(1+EQ94)*(1+ER94)*(1+ES94)*(1+ET94)*(1+EU94)*(1+EV94)*(1+EW94)*(1+EX94)*(1+EY94)*(1+EZ94)*(1+FA94)*(1+FB94)*(1+FC94)*(1+FD94)*(1+FE94)*(1+FF94)*(1+FG94)*(1+FH94)*(1+FI94)*(1+FJ94)*(1+FK94)*(1+FL94)*(1+FM94)*(1+FN94)*(1+FO94)*(1+FP94)*(1+FQ94)*(1+FR94)*(1+FS94)*(1+FT94)*(1+FU94)*(1+FV94)*(1+FW94)*(1+FX94)*(1+FY94)*(1+FZ94)*(1+GA94)*(1+GB94)*(1+GC94)*(1+GD94)*(1+GE94)*(1+GF94)*(1+GG94)*(1+GH94)*(1+GI94)*(1+GJ94)*(1+GK94)*(1+GL94)*(1+GM94)*(1+GN94)*(1+GO94)*(1+GP94)*(1+GQ94)*(1+GR94)*(1+GS94)*(1+GT94)*(1+GU94)*(1+GV94)*(1+GW94)*(1+GX94)*(1+GY94)*(1+GZ94)*(1+HA94)*(1+HB94)*(1+HC94)*(1+HD94)*(1+HE94)*(1+HF94)*(1+HG94)*(1+HH94)*(1+HI94)*(1+HJ94)*(1+HK94)*(1+HL94)*(1+HM94)*(1+HN94)*(1+HO94)*(1+HP94)*(1+HQ94)*(1+HR94)*(1+HS94)*(1+HT94)*(1+HU94)*(1+HV94)*(1+HW94)*(1+HX94)*(1+HY94)*(1+HZ94)*(1+IA94)*(1+IB94)*(1+IC94)*(1+ID94)*(1+IE94)*(1+IF94)</f>
        <v>111273.42623113625</v>
      </c>
    </row>
    <row r="95" spans="1:241" x14ac:dyDescent="0.25">
      <c r="A95">
        <v>14</v>
      </c>
      <c r="B95">
        <v>33</v>
      </c>
      <c r="C95">
        <v>58</v>
      </c>
      <c r="D95">
        <v>78</v>
      </c>
      <c r="E95">
        <v>67</v>
      </c>
      <c r="F95">
        <v>47</v>
      </c>
      <c r="G95">
        <v>107</v>
      </c>
      <c r="H95">
        <v>53</v>
      </c>
      <c r="I95">
        <v>116</v>
      </c>
      <c r="J95">
        <v>22</v>
      </c>
      <c r="K95">
        <v>94</v>
      </c>
      <c r="L95">
        <v>57</v>
      </c>
      <c r="M95">
        <v>17</v>
      </c>
      <c r="N95">
        <v>16</v>
      </c>
      <c r="O95">
        <v>6</v>
      </c>
      <c r="P95">
        <v>33</v>
      </c>
      <c r="Q95">
        <v>104</v>
      </c>
      <c r="R95">
        <v>94</v>
      </c>
      <c r="S95">
        <v>15</v>
      </c>
      <c r="T95">
        <v>103</v>
      </c>
      <c r="U95">
        <v>111</v>
      </c>
      <c r="V95">
        <v>48</v>
      </c>
      <c r="W95">
        <v>52</v>
      </c>
      <c r="X95">
        <v>94</v>
      </c>
      <c r="Y95">
        <v>17</v>
      </c>
      <c r="Z95">
        <v>52</v>
      </c>
      <c r="AA95">
        <v>30</v>
      </c>
      <c r="AB95">
        <v>2</v>
      </c>
      <c r="AC95">
        <v>37</v>
      </c>
      <c r="AD95">
        <v>50</v>
      </c>
      <c r="AE95">
        <v>56</v>
      </c>
      <c r="AF95">
        <v>90</v>
      </c>
      <c r="AG95">
        <v>66</v>
      </c>
      <c r="AH95">
        <v>65</v>
      </c>
      <c r="AI95">
        <v>86</v>
      </c>
      <c r="AJ95">
        <v>5</v>
      </c>
      <c r="AK95">
        <v>14</v>
      </c>
      <c r="AL95">
        <v>102</v>
      </c>
      <c r="AM95">
        <v>112</v>
      </c>
      <c r="AN95">
        <v>111</v>
      </c>
      <c r="AO95">
        <v>11</v>
      </c>
      <c r="AP95">
        <v>100</v>
      </c>
      <c r="AQ95">
        <v>42</v>
      </c>
      <c r="AR95">
        <v>78</v>
      </c>
      <c r="AS95">
        <v>14</v>
      </c>
      <c r="AT95">
        <v>84</v>
      </c>
      <c r="AU95">
        <v>0</v>
      </c>
      <c r="AV95">
        <v>3</v>
      </c>
      <c r="AW95">
        <v>103</v>
      </c>
      <c r="AX95">
        <v>59</v>
      </c>
      <c r="AY95">
        <v>71</v>
      </c>
      <c r="AZ95">
        <v>92</v>
      </c>
      <c r="BA95">
        <v>48</v>
      </c>
      <c r="BB95">
        <v>9</v>
      </c>
      <c r="BC95">
        <v>110</v>
      </c>
      <c r="BD95">
        <v>7</v>
      </c>
      <c r="BE95">
        <v>23</v>
      </c>
      <c r="BF95">
        <v>22</v>
      </c>
      <c r="BG95">
        <v>98</v>
      </c>
      <c r="BH95">
        <v>6</v>
      </c>
      <c r="BI95">
        <v>110</v>
      </c>
      <c r="BJ95">
        <v>32</v>
      </c>
      <c r="BK95">
        <v>87</v>
      </c>
      <c r="BL95">
        <v>68</v>
      </c>
      <c r="BM95">
        <v>82</v>
      </c>
      <c r="BN95">
        <v>96</v>
      </c>
      <c r="BO95">
        <v>11</v>
      </c>
      <c r="BP95">
        <v>25</v>
      </c>
      <c r="BQ95">
        <v>88</v>
      </c>
      <c r="BR95">
        <v>93</v>
      </c>
      <c r="BS95">
        <v>95</v>
      </c>
      <c r="BT95">
        <v>108</v>
      </c>
      <c r="BU95">
        <v>15</v>
      </c>
      <c r="BV95">
        <v>106</v>
      </c>
      <c r="BW95">
        <v>93</v>
      </c>
      <c r="BX95">
        <v>107</v>
      </c>
      <c r="BY95">
        <v>71</v>
      </c>
      <c r="BZ95">
        <v>79</v>
      </c>
      <c r="CA95">
        <v>67</v>
      </c>
      <c r="CB95">
        <v>69</v>
      </c>
      <c r="CC95">
        <v>5</v>
      </c>
      <c r="CD95">
        <v>41</v>
      </c>
      <c r="CE95">
        <v>60</v>
      </c>
      <c r="CF95">
        <v>85</v>
      </c>
      <c r="CG95">
        <v>17</v>
      </c>
      <c r="CH95">
        <v>38</v>
      </c>
      <c r="CI95">
        <v>113</v>
      </c>
      <c r="CJ95">
        <v>115</v>
      </c>
      <c r="CK95">
        <v>92</v>
      </c>
      <c r="CL95">
        <v>1</v>
      </c>
      <c r="CM95">
        <v>116</v>
      </c>
      <c r="CN95">
        <v>15</v>
      </c>
      <c r="CO95">
        <v>49</v>
      </c>
      <c r="CP95">
        <v>23</v>
      </c>
      <c r="CQ95">
        <v>40</v>
      </c>
      <c r="CR95">
        <v>35</v>
      </c>
      <c r="CS95">
        <v>74</v>
      </c>
      <c r="CT95">
        <v>40</v>
      </c>
      <c r="CU95">
        <v>107</v>
      </c>
      <c r="CV95">
        <v>35</v>
      </c>
      <c r="CW95">
        <v>105</v>
      </c>
      <c r="CX95">
        <v>49</v>
      </c>
      <c r="CY95">
        <v>28</v>
      </c>
      <c r="CZ95">
        <v>86</v>
      </c>
      <c r="DA95">
        <v>30</v>
      </c>
      <c r="DB95">
        <v>39</v>
      </c>
      <c r="DC95">
        <v>15</v>
      </c>
      <c r="DD95">
        <v>109</v>
      </c>
      <c r="DE95">
        <v>88</v>
      </c>
      <c r="DF95">
        <v>39</v>
      </c>
      <c r="DG95">
        <v>33</v>
      </c>
      <c r="DH95">
        <v>80</v>
      </c>
      <c r="DI95">
        <v>22</v>
      </c>
      <c r="DJ95">
        <v>114</v>
      </c>
      <c r="DK95">
        <v>64</v>
      </c>
      <c r="DL95">
        <v>99</v>
      </c>
      <c r="DM95">
        <v>86</v>
      </c>
      <c r="DN95">
        <v>76</v>
      </c>
      <c r="DO95">
        <v>101</v>
      </c>
      <c r="DP95">
        <v>6</v>
      </c>
      <c r="DQ95" s="86">
        <f ca="1">Control!$C$7*Calculations!$C$82*INDEX('Monthly Data'!N:N,Calculations!$C$116+MOD(A95,Calculations!$C$118))+Control!$C$7*Calculations!$C$83*INDEX('Monthly Data'!O:O,Calculations!$C$116+MOD(A95,Calculations!$C$118))+Control!$C$7*Calculations!$C$84*INDEX('Monthly Data'!P:P,Calculations!$C$116+MOD(A95,Calculations!$C$118))+Control!$C$7*Calculations!$C$85*INDEX('Monthly Data'!Q:Q,Calculations!$C$116+MOD(A95,Calculations!$C$118))+(1-Control!$C$7*Calculations!$C$87)*INDEX('Monthly Data'!R:R,Calculations!$C$116+MOD(A95,Calculations!$C$118))</f>
        <v>9.5791276036140301E-3</v>
      </c>
      <c r="DR95" s="86">
        <f ca="1">Control!$C$7*Calculations!$C$82*INDEX('Monthly Data'!N:N,Calculations!$C$116+MOD(B95,Calculations!$C$118))+Control!$C$7*Calculations!$C$83*INDEX('Monthly Data'!O:O,Calculations!$C$116+MOD(B95,Calculations!$C$118))+Control!$C$7*Calculations!$C$84*INDEX('Monthly Data'!P:P,Calculations!$C$116+MOD(B95,Calculations!$C$118))+Control!$C$7*Calculations!$C$85*INDEX('Monthly Data'!Q:Q,Calculations!$C$116+MOD(B95,Calculations!$C$118))+(1-Control!$C$7*Calculations!$C$87)*INDEX('Monthly Data'!R:R,Calculations!$C$116+MOD(B95,Calculations!$C$118))</f>
        <v>3.1070573055362403E-2</v>
      </c>
      <c r="DS95" s="86">
        <f ca="1">Control!$C$7*Calculations!$C$82*INDEX('Monthly Data'!N:N,Calculations!$C$116+MOD(C95,Calculations!$C$118))+Control!$C$7*Calculations!$C$83*INDEX('Monthly Data'!O:O,Calculations!$C$116+MOD(C95,Calculations!$C$118))+Control!$C$7*Calculations!$C$84*INDEX('Monthly Data'!P:P,Calculations!$C$116+MOD(C95,Calculations!$C$118))+Control!$C$7*Calculations!$C$85*INDEX('Monthly Data'!Q:Q,Calculations!$C$116+MOD(C95,Calculations!$C$118))+(1-Control!$C$7*Calculations!$C$87)*INDEX('Monthly Data'!R:R,Calculations!$C$116+MOD(C95,Calculations!$C$118))</f>
        <v>8.4240675975201049E-3</v>
      </c>
      <c r="DT95" s="86">
        <f ca="1">Control!$C$7*Calculations!$C$82*INDEX('Monthly Data'!N:N,Calculations!$C$116+MOD(D95,Calculations!$C$118))+Control!$C$7*Calculations!$C$83*INDEX('Monthly Data'!O:O,Calculations!$C$116+MOD(D95,Calculations!$C$118))+Control!$C$7*Calculations!$C$84*INDEX('Monthly Data'!P:P,Calculations!$C$116+MOD(D95,Calculations!$C$118))+Control!$C$7*Calculations!$C$85*INDEX('Monthly Data'!Q:Q,Calculations!$C$116+MOD(D95,Calculations!$C$118))+(1-Control!$C$7*Calculations!$C$87)*INDEX('Monthly Data'!R:R,Calculations!$C$116+MOD(D95,Calculations!$C$118))</f>
        <v>1.7472933988537529E-2</v>
      </c>
      <c r="DU95" s="86">
        <f ca="1">Control!$C$7*Calculations!$C$82*INDEX('Monthly Data'!N:N,Calculations!$C$116+MOD(E95,Calculations!$C$118))+Control!$C$7*Calculations!$C$83*INDEX('Monthly Data'!O:O,Calculations!$C$116+MOD(E95,Calculations!$C$118))+Control!$C$7*Calculations!$C$84*INDEX('Monthly Data'!P:P,Calculations!$C$116+MOD(E95,Calculations!$C$118))+Control!$C$7*Calculations!$C$85*INDEX('Monthly Data'!Q:Q,Calculations!$C$116+MOD(E95,Calculations!$C$118))+(1-Control!$C$7*Calculations!$C$87)*INDEX('Monthly Data'!R:R,Calculations!$C$116+MOD(E95,Calculations!$C$118))</f>
        <v>-3.9863250714949353E-2</v>
      </c>
      <c r="DV95" s="86">
        <f ca="1">Control!$C$7*Calculations!$C$82*INDEX('Monthly Data'!N:N,Calculations!$C$116+MOD(F95,Calculations!$C$118))+Control!$C$7*Calculations!$C$83*INDEX('Monthly Data'!O:O,Calculations!$C$116+MOD(F95,Calculations!$C$118))+Control!$C$7*Calculations!$C$84*INDEX('Monthly Data'!P:P,Calculations!$C$116+MOD(F95,Calculations!$C$118))+Control!$C$7*Calculations!$C$85*INDEX('Monthly Data'!Q:Q,Calculations!$C$116+MOD(F95,Calculations!$C$118))+(1-Control!$C$7*Calculations!$C$87)*INDEX('Monthly Data'!R:R,Calculations!$C$116+MOD(F95,Calculations!$C$118))</f>
        <v>3.1011313347584085E-2</v>
      </c>
      <c r="DW95" s="86">
        <f ca="1">Control!$C$7*Calculations!$C$82*INDEX('Monthly Data'!N:N,Calculations!$C$116+MOD(G95,Calculations!$C$118))+Control!$C$7*Calculations!$C$83*INDEX('Monthly Data'!O:O,Calculations!$C$116+MOD(G95,Calculations!$C$118))+Control!$C$7*Calculations!$C$84*INDEX('Monthly Data'!P:P,Calculations!$C$116+MOD(G95,Calculations!$C$118))+Control!$C$7*Calculations!$C$85*INDEX('Monthly Data'!Q:Q,Calculations!$C$116+MOD(G95,Calculations!$C$118))+(1-Control!$C$7*Calculations!$C$87)*INDEX('Monthly Data'!R:R,Calculations!$C$116+MOD(G95,Calculations!$C$118))</f>
        <v>1.5216630695380906E-2</v>
      </c>
      <c r="DX95" s="86">
        <f ca="1">Control!$C$7*Calculations!$C$82*INDEX('Monthly Data'!N:N,Calculations!$C$116+MOD(H95,Calculations!$C$118))+Control!$C$7*Calculations!$C$83*INDEX('Monthly Data'!O:O,Calculations!$C$116+MOD(H95,Calculations!$C$118))+Control!$C$7*Calculations!$C$84*INDEX('Monthly Data'!P:P,Calculations!$C$116+MOD(H95,Calculations!$C$118))+Control!$C$7*Calculations!$C$85*INDEX('Monthly Data'!Q:Q,Calculations!$C$116+MOD(H95,Calculations!$C$118))+(1-Control!$C$7*Calculations!$C$87)*INDEX('Monthly Data'!R:R,Calculations!$C$116+MOD(H95,Calculations!$C$118))</f>
        <v>1.1786765492207996E-2</v>
      </c>
      <c r="DY95" s="86">
        <f ca="1">Control!$C$7*Calculations!$C$82*INDEX('Monthly Data'!N:N,Calculations!$C$116+MOD(I95,Calculations!$C$118))+Control!$C$7*Calculations!$C$83*INDEX('Monthly Data'!O:O,Calculations!$C$116+MOD(I95,Calculations!$C$118))+Control!$C$7*Calculations!$C$84*INDEX('Monthly Data'!P:P,Calculations!$C$116+MOD(I95,Calculations!$C$118))+Control!$C$7*Calculations!$C$85*INDEX('Monthly Data'!Q:Q,Calculations!$C$116+MOD(I95,Calculations!$C$118))+(1-Control!$C$7*Calculations!$C$87)*INDEX('Monthly Data'!R:R,Calculations!$C$116+MOD(I95,Calculations!$C$118))</f>
        <v>2.1918137743539623E-2</v>
      </c>
      <c r="DZ95" s="86">
        <f ca="1">Control!$C$7*Calculations!$C$82*INDEX('Monthly Data'!N:N,Calculations!$C$116+MOD(J95,Calculations!$C$118))+Control!$C$7*Calculations!$C$83*INDEX('Monthly Data'!O:O,Calculations!$C$116+MOD(J95,Calculations!$C$118))+Control!$C$7*Calculations!$C$84*INDEX('Monthly Data'!P:P,Calculations!$C$116+MOD(J95,Calculations!$C$118))+Control!$C$7*Calculations!$C$85*INDEX('Monthly Data'!Q:Q,Calculations!$C$116+MOD(J95,Calculations!$C$118))+(1-Control!$C$7*Calculations!$C$87)*INDEX('Monthly Data'!R:R,Calculations!$C$116+MOD(J95,Calculations!$C$118))</f>
        <v>1.50127906355989E-2</v>
      </c>
      <c r="EA95" s="86">
        <f ca="1">Control!$C$7*Calculations!$C$82*INDEX('Monthly Data'!N:N,Calculations!$C$116+MOD(K95,Calculations!$C$118))+Control!$C$7*Calculations!$C$83*INDEX('Monthly Data'!O:O,Calculations!$C$116+MOD(K95,Calculations!$C$118))+Control!$C$7*Calculations!$C$84*INDEX('Monthly Data'!P:P,Calculations!$C$116+MOD(K95,Calculations!$C$118))+Control!$C$7*Calculations!$C$85*INDEX('Monthly Data'!Q:Q,Calculations!$C$116+MOD(K95,Calculations!$C$118))+(1-Control!$C$7*Calculations!$C$87)*INDEX('Monthly Data'!R:R,Calculations!$C$116+MOD(K95,Calculations!$C$118))</f>
        <v>1.0353752315110615E-2</v>
      </c>
      <c r="EB95" s="86">
        <f ca="1">Control!$C$7*Calculations!$C$82*INDEX('Monthly Data'!N:N,Calculations!$C$116+MOD(L95,Calculations!$C$118))+Control!$C$7*Calculations!$C$83*INDEX('Monthly Data'!O:O,Calculations!$C$116+MOD(L95,Calculations!$C$118))+Control!$C$7*Calculations!$C$84*INDEX('Monthly Data'!P:P,Calculations!$C$116+MOD(L95,Calculations!$C$118))+Control!$C$7*Calculations!$C$85*INDEX('Monthly Data'!Q:Q,Calculations!$C$116+MOD(L95,Calculations!$C$118))+(1-Control!$C$7*Calculations!$C$87)*INDEX('Monthly Data'!R:R,Calculations!$C$116+MOD(L95,Calculations!$C$118))</f>
        <v>7.3538285850108537E-3</v>
      </c>
      <c r="EC95" s="86">
        <f ca="1">Control!$C$7*Calculations!$C$82*INDEX('Monthly Data'!N:N,Calculations!$C$116+MOD(M95,Calculations!$C$118))+Control!$C$7*Calculations!$C$83*INDEX('Monthly Data'!O:O,Calculations!$C$116+MOD(M95,Calculations!$C$118))+Control!$C$7*Calculations!$C$84*INDEX('Monthly Data'!P:P,Calculations!$C$116+MOD(M95,Calculations!$C$118))+Control!$C$7*Calculations!$C$85*INDEX('Monthly Data'!Q:Q,Calculations!$C$116+MOD(M95,Calculations!$C$118))+(1-Control!$C$7*Calculations!$C$87)*INDEX('Monthly Data'!R:R,Calculations!$C$116+MOD(M95,Calculations!$C$118))</f>
        <v>-2.0269389991732112E-2</v>
      </c>
      <c r="ED95" s="86">
        <f ca="1">Control!$C$7*Calculations!$C$82*INDEX('Monthly Data'!N:N,Calculations!$C$116+MOD(N95,Calculations!$C$118))+Control!$C$7*Calculations!$C$83*INDEX('Monthly Data'!O:O,Calculations!$C$116+MOD(N95,Calculations!$C$118))+Control!$C$7*Calculations!$C$84*INDEX('Monthly Data'!P:P,Calculations!$C$116+MOD(N95,Calculations!$C$118))+Control!$C$7*Calculations!$C$85*INDEX('Monthly Data'!Q:Q,Calculations!$C$116+MOD(N95,Calculations!$C$118))+(1-Control!$C$7*Calculations!$C$87)*INDEX('Monthly Data'!R:R,Calculations!$C$116+MOD(N95,Calculations!$C$118))</f>
        <v>2.5325873776067674E-2</v>
      </c>
      <c r="EE95" s="86">
        <f ca="1">Control!$C$7*Calculations!$C$82*INDEX('Monthly Data'!N:N,Calculations!$C$116+MOD(O95,Calculations!$C$118))+Control!$C$7*Calculations!$C$83*INDEX('Monthly Data'!O:O,Calculations!$C$116+MOD(O95,Calculations!$C$118))+Control!$C$7*Calculations!$C$84*INDEX('Monthly Data'!P:P,Calculations!$C$116+MOD(O95,Calculations!$C$118))+Control!$C$7*Calculations!$C$85*INDEX('Monthly Data'!Q:Q,Calculations!$C$116+MOD(O95,Calculations!$C$118))+(1-Control!$C$7*Calculations!$C$87)*INDEX('Monthly Data'!R:R,Calculations!$C$116+MOD(O95,Calculations!$C$118))</f>
        <v>4.7768166384148329E-3</v>
      </c>
      <c r="EF95" s="86">
        <f ca="1">Control!$C$7*Calculations!$C$82*INDEX('Monthly Data'!N:N,Calculations!$C$116+MOD(P95,Calculations!$C$118))+Control!$C$7*Calculations!$C$83*INDEX('Monthly Data'!O:O,Calculations!$C$116+MOD(P95,Calculations!$C$118))+Control!$C$7*Calculations!$C$84*INDEX('Monthly Data'!P:P,Calculations!$C$116+MOD(P95,Calculations!$C$118))+Control!$C$7*Calculations!$C$85*INDEX('Monthly Data'!Q:Q,Calculations!$C$116+MOD(P95,Calculations!$C$118))+(1-Control!$C$7*Calculations!$C$87)*INDEX('Monthly Data'!R:R,Calculations!$C$116+MOD(P95,Calculations!$C$118))</f>
        <v>3.1070573055362403E-2</v>
      </c>
      <c r="EG95" s="86">
        <f ca="1">Control!$C$7*Calculations!$C$82*INDEX('Monthly Data'!N:N,Calculations!$C$116+MOD(Q95,Calculations!$C$118))+Control!$C$7*Calculations!$C$83*INDEX('Monthly Data'!O:O,Calculations!$C$116+MOD(Q95,Calculations!$C$118))+Control!$C$7*Calculations!$C$84*INDEX('Monthly Data'!P:P,Calculations!$C$116+MOD(Q95,Calculations!$C$118))+Control!$C$7*Calculations!$C$85*INDEX('Monthly Data'!Q:Q,Calculations!$C$116+MOD(Q95,Calculations!$C$118))+(1-Control!$C$7*Calculations!$C$87)*INDEX('Monthly Data'!R:R,Calculations!$C$116+MOD(Q95,Calculations!$C$118))</f>
        <v>2.9708469559001142E-2</v>
      </c>
      <c r="EH95" s="86">
        <f ca="1">Control!$C$7*Calculations!$C$82*INDEX('Monthly Data'!N:N,Calculations!$C$116+MOD(R95,Calculations!$C$118))+Control!$C$7*Calculations!$C$83*INDEX('Monthly Data'!O:O,Calculations!$C$116+MOD(R95,Calculations!$C$118))+Control!$C$7*Calculations!$C$84*INDEX('Monthly Data'!P:P,Calculations!$C$116+MOD(R95,Calculations!$C$118))+Control!$C$7*Calculations!$C$85*INDEX('Monthly Data'!Q:Q,Calculations!$C$116+MOD(R95,Calculations!$C$118))+(1-Control!$C$7*Calculations!$C$87)*INDEX('Monthly Data'!R:R,Calculations!$C$116+MOD(R95,Calculations!$C$118))</f>
        <v>1.0353752315110615E-2</v>
      </c>
      <c r="EI95" s="86">
        <f ca="1">Control!$C$7*Calculations!$C$82*INDEX('Monthly Data'!N:N,Calculations!$C$116+MOD(S95,Calculations!$C$118))+Control!$C$7*Calculations!$C$83*INDEX('Monthly Data'!O:O,Calculations!$C$116+MOD(S95,Calculations!$C$118))+Control!$C$7*Calculations!$C$84*INDEX('Monthly Data'!P:P,Calculations!$C$116+MOD(S95,Calculations!$C$118))+Control!$C$7*Calculations!$C$85*INDEX('Monthly Data'!Q:Q,Calculations!$C$116+MOD(S95,Calculations!$C$118))+(1-Control!$C$7*Calculations!$C$87)*INDEX('Monthly Data'!R:R,Calculations!$C$116+MOD(S95,Calculations!$C$118))</f>
        <v>7.857567536297622E-3</v>
      </c>
      <c r="EJ95" s="86">
        <f ca="1">Control!$C$7*Calculations!$C$82*INDEX('Monthly Data'!N:N,Calculations!$C$116+MOD(T95,Calculations!$C$118))+Control!$C$7*Calculations!$C$83*INDEX('Monthly Data'!O:O,Calculations!$C$116+MOD(T95,Calculations!$C$118))+Control!$C$7*Calculations!$C$84*INDEX('Monthly Data'!P:P,Calculations!$C$116+MOD(T95,Calculations!$C$118))+Control!$C$7*Calculations!$C$85*INDEX('Monthly Data'!Q:Q,Calculations!$C$116+MOD(T95,Calculations!$C$118))+(1-Control!$C$7*Calculations!$C$87)*INDEX('Monthly Data'!R:R,Calculations!$C$116+MOD(T95,Calculations!$C$118))</f>
        <v>5.1972609868760735E-3</v>
      </c>
      <c r="EK95" s="86">
        <f ca="1">Control!$C$7*Calculations!$C$82*INDEX('Monthly Data'!N:N,Calculations!$C$116+MOD(U95,Calculations!$C$118))+Control!$C$7*Calculations!$C$83*INDEX('Monthly Data'!O:O,Calculations!$C$116+MOD(U95,Calculations!$C$118))+Control!$C$7*Calculations!$C$84*INDEX('Monthly Data'!P:P,Calculations!$C$116+MOD(U95,Calculations!$C$118))+Control!$C$7*Calculations!$C$85*INDEX('Monthly Data'!Q:Q,Calculations!$C$116+MOD(U95,Calculations!$C$118))+(1-Control!$C$7*Calculations!$C$87)*INDEX('Monthly Data'!R:R,Calculations!$C$116+MOD(U95,Calculations!$C$118))</f>
        <v>5.8868730207813358E-3</v>
      </c>
      <c r="EL95" s="86">
        <f ca="1">Control!$C$7*Calculations!$C$82*INDEX('Monthly Data'!N:N,Calculations!$C$116+MOD(V95,Calculations!$C$118))+Control!$C$7*Calculations!$C$83*INDEX('Monthly Data'!O:O,Calculations!$C$116+MOD(V95,Calculations!$C$118))+Control!$C$7*Calculations!$C$84*INDEX('Monthly Data'!P:P,Calculations!$C$116+MOD(V95,Calculations!$C$118))+Control!$C$7*Calculations!$C$85*INDEX('Monthly Data'!Q:Q,Calculations!$C$116+MOD(V95,Calculations!$C$118))+(1-Control!$C$7*Calculations!$C$87)*INDEX('Monthly Data'!R:R,Calculations!$C$116+MOD(V95,Calculations!$C$118))</f>
        <v>-1.5984879994281095E-2</v>
      </c>
      <c r="EM95" s="86">
        <f ca="1">Control!$C$7*Calculations!$C$82*INDEX('Monthly Data'!N:N,Calculations!$C$116+MOD(W95,Calculations!$C$118))+Control!$C$7*Calculations!$C$83*INDEX('Monthly Data'!O:O,Calculations!$C$116+MOD(W95,Calculations!$C$118))+Control!$C$7*Calculations!$C$84*INDEX('Monthly Data'!P:P,Calculations!$C$116+MOD(W95,Calculations!$C$118))+Control!$C$7*Calculations!$C$85*INDEX('Monthly Data'!Q:Q,Calculations!$C$116+MOD(W95,Calculations!$C$118))+(1-Control!$C$7*Calculations!$C$87)*INDEX('Monthly Data'!R:R,Calculations!$C$116+MOD(W95,Calculations!$C$118))</f>
        <v>-3.8875517825435772E-3</v>
      </c>
      <c r="EN95" s="86">
        <f ca="1">Control!$C$7*Calculations!$C$82*INDEX('Monthly Data'!N:N,Calculations!$C$116+MOD(X95,Calculations!$C$118))+Control!$C$7*Calculations!$C$83*INDEX('Monthly Data'!O:O,Calculations!$C$116+MOD(X95,Calculations!$C$118))+Control!$C$7*Calculations!$C$84*INDEX('Monthly Data'!P:P,Calculations!$C$116+MOD(X95,Calculations!$C$118))+Control!$C$7*Calculations!$C$85*INDEX('Monthly Data'!Q:Q,Calculations!$C$116+MOD(X95,Calculations!$C$118))+(1-Control!$C$7*Calculations!$C$87)*INDEX('Monthly Data'!R:R,Calculations!$C$116+MOD(X95,Calculations!$C$118))</f>
        <v>1.0353752315110615E-2</v>
      </c>
      <c r="EO95" s="86">
        <f ca="1">Control!$C$7*Calculations!$C$82*INDEX('Monthly Data'!N:N,Calculations!$C$116+MOD(Y95,Calculations!$C$118))+Control!$C$7*Calculations!$C$83*INDEX('Monthly Data'!O:O,Calculations!$C$116+MOD(Y95,Calculations!$C$118))+Control!$C$7*Calculations!$C$84*INDEX('Monthly Data'!P:P,Calculations!$C$116+MOD(Y95,Calculations!$C$118))+Control!$C$7*Calculations!$C$85*INDEX('Monthly Data'!Q:Q,Calculations!$C$116+MOD(Y95,Calculations!$C$118))+(1-Control!$C$7*Calculations!$C$87)*INDEX('Monthly Data'!R:R,Calculations!$C$116+MOD(Y95,Calculations!$C$118))</f>
        <v>-2.0269389991732112E-2</v>
      </c>
      <c r="EP95" s="86">
        <f ca="1">Control!$C$7*Calculations!$C$82*INDEX('Monthly Data'!N:N,Calculations!$C$116+MOD(Z95,Calculations!$C$118))+Control!$C$7*Calculations!$C$83*INDEX('Monthly Data'!O:O,Calculations!$C$116+MOD(Z95,Calculations!$C$118))+Control!$C$7*Calculations!$C$84*INDEX('Monthly Data'!P:P,Calculations!$C$116+MOD(Z95,Calculations!$C$118))+Control!$C$7*Calculations!$C$85*INDEX('Monthly Data'!Q:Q,Calculations!$C$116+MOD(Z95,Calculations!$C$118))+(1-Control!$C$7*Calculations!$C$87)*INDEX('Monthly Data'!R:R,Calculations!$C$116+MOD(Z95,Calculations!$C$118))</f>
        <v>-3.8875517825435772E-3</v>
      </c>
      <c r="EQ95" s="86">
        <f ca="1">Control!$C$7*Calculations!$C$82*INDEX('Monthly Data'!N:N,Calculations!$C$116+MOD(AA95,Calculations!$C$118))+Control!$C$7*Calculations!$C$83*INDEX('Monthly Data'!O:O,Calculations!$C$116+MOD(AA95,Calculations!$C$118))+Control!$C$7*Calculations!$C$84*INDEX('Monthly Data'!P:P,Calculations!$C$116+MOD(AA95,Calculations!$C$118))+Control!$C$7*Calculations!$C$85*INDEX('Monthly Data'!Q:Q,Calculations!$C$116+MOD(AA95,Calculations!$C$118))+(1-Control!$C$7*Calculations!$C$87)*INDEX('Monthly Data'!R:R,Calculations!$C$116+MOD(AA95,Calculations!$C$118))</f>
        <v>7.9764341593600071E-3</v>
      </c>
      <c r="ER95" s="86">
        <f ca="1">Control!$C$7*Calculations!$C$82*INDEX('Monthly Data'!N:N,Calculations!$C$116+MOD(AB95,Calculations!$C$118))+Control!$C$7*Calculations!$C$83*INDEX('Monthly Data'!O:O,Calculations!$C$116+MOD(AB95,Calculations!$C$118))+Control!$C$7*Calculations!$C$84*INDEX('Monthly Data'!P:P,Calculations!$C$116+MOD(AB95,Calculations!$C$118))+Control!$C$7*Calculations!$C$85*INDEX('Monthly Data'!Q:Q,Calculations!$C$116+MOD(AB95,Calculations!$C$118))+(1-Control!$C$7*Calculations!$C$87)*INDEX('Monthly Data'!R:R,Calculations!$C$116+MOD(AB95,Calculations!$C$118))</f>
        <v>7.7184133340106598E-3</v>
      </c>
      <c r="ES95" s="86">
        <f ca="1">Control!$C$7*Calculations!$C$82*INDEX('Monthly Data'!N:N,Calculations!$C$116+MOD(AC95,Calculations!$C$118))+Control!$C$7*Calculations!$C$83*INDEX('Monthly Data'!O:O,Calculations!$C$116+MOD(AC95,Calculations!$C$118))+Control!$C$7*Calculations!$C$84*INDEX('Monthly Data'!P:P,Calculations!$C$116+MOD(AC95,Calculations!$C$118))+Control!$C$7*Calculations!$C$85*INDEX('Monthly Data'!Q:Q,Calculations!$C$116+MOD(AC95,Calculations!$C$118))+(1-Control!$C$7*Calculations!$C$87)*INDEX('Monthly Data'!R:R,Calculations!$C$116+MOD(AC95,Calculations!$C$118))</f>
        <v>1.2954540023127663E-2</v>
      </c>
      <c r="ET95" s="86">
        <f ca="1">Control!$C$7*Calculations!$C$82*INDEX('Monthly Data'!N:N,Calculations!$C$116+MOD(AD95,Calculations!$C$118))+Control!$C$7*Calculations!$C$83*INDEX('Monthly Data'!O:O,Calculations!$C$116+MOD(AD95,Calculations!$C$118))+Control!$C$7*Calculations!$C$84*INDEX('Monthly Data'!P:P,Calculations!$C$116+MOD(AD95,Calculations!$C$118))+Control!$C$7*Calculations!$C$85*INDEX('Monthly Data'!Q:Q,Calculations!$C$116+MOD(AD95,Calculations!$C$118))+(1-Control!$C$7*Calculations!$C$87)*INDEX('Monthly Data'!R:R,Calculations!$C$116+MOD(AD95,Calculations!$C$118))</f>
        <v>6.1009361253630504E-2</v>
      </c>
      <c r="EU95" s="86">
        <f ca="1">Control!$C$7*Calculations!$C$82*INDEX('Monthly Data'!N:N,Calculations!$C$116+MOD(AE95,Calculations!$C$118))+Control!$C$7*Calculations!$C$83*INDEX('Monthly Data'!O:O,Calculations!$C$116+MOD(AE95,Calculations!$C$118))+Control!$C$7*Calculations!$C$84*INDEX('Monthly Data'!P:P,Calculations!$C$116+MOD(AE95,Calculations!$C$118))+Control!$C$7*Calculations!$C$85*INDEX('Monthly Data'!Q:Q,Calculations!$C$116+MOD(AE95,Calculations!$C$118))+(1-Control!$C$7*Calculations!$C$87)*INDEX('Monthly Data'!R:R,Calculations!$C$116+MOD(AE95,Calculations!$C$118))</f>
        <v>7.5897487599915015E-3</v>
      </c>
      <c r="EV95" s="86">
        <f ca="1">Control!$C$7*Calculations!$C$82*INDEX('Monthly Data'!N:N,Calculations!$C$116+MOD(AF95,Calculations!$C$118))+Control!$C$7*Calculations!$C$83*INDEX('Monthly Data'!O:O,Calculations!$C$116+MOD(AF95,Calculations!$C$118))+Control!$C$7*Calculations!$C$84*INDEX('Monthly Data'!P:P,Calculations!$C$116+MOD(AF95,Calculations!$C$118))+Control!$C$7*Calculations!$C$85*INDEX('Monthly Data'!Q:Q,Calculations!$C$116+MOD(AF95,Calculations!$C$118))+(1-Control!$C$7*Calculations!$C$87)*INDEX('Monthly Data'!R:R,Calculations!$C$116+MOD(AF95,Calculations!$C$118))</f>
        <v>1.7831091590102856E-2</v>
      </c>
      <c r="EW95" s="86">
        <f ca="1">Control!$C$7*Calculations!$C$82*INDEX('Monthly Data'!N:N,Calculations!$C$116+MOD(AG95,Calculations!$C$118))+Control!$C$7*Calculations!$C$83*INDEX('Monthly Data'!O:O,Calculations!$C$116+MOD(AG95,Calculations!$C$118))+Control!$C$7*Calculations!$C$84*INDEX('Monthly Data'!P:P,Calculations!$C$116+MOD(AG95,Calculations!$C$118))+Control!$C$7*Calculations!$C$85*INDEX('Monthly Data'!Q:Q,Calculations!$C$116+MOD(AG95,Calculations!$C$118))+(1-Control!$C$7*Calculations!$C$87)*INDEX('Monthly Data'!R:R,Calculations!$C$116+MOD(AG95,Calculations!$C$118))</f>
        <v>1.3891304280773396E-2</v>
      </c>
      <c r="EX95" s="86">
        <f ca="1">Control!$C$7*Calculations!$C$82*INDEX('Monthly Data'!N:N,Calculations!$C$116+MOD(AH95,Calculations!$C$118))+Control!$C$7*Calculations!$C$83*INDEX('Monthly Data'!O:O,Calculations!$C$116+MOD(AH95,Calculations!$C$118))+Control!$C$7*Calculations!$C$84*INDEX('Monthly Data'!P:P,Calculations!$C$116+MOD(AH95,Calculations!$C$118))+Control!$C$7*Calculations!$C$85*INDEX('Monthly Data'!Q:Q,Calculations!$C$116+MOD(AH95,Calculations!$C$118))+(1-Control!$C$7*Calculations!$C$87)*INDEX('Monthly Data'!R:R,Calculations!$C$116+MOD(AH95,Calculations!$C$118))</f>
        <v>-1.3959200237295809E-2</v>
      </c>
      <c r="EY95" s="86">
        <f ca="1">Control!$C$7*Calculations!$C$82*INDEX('Monthly Data'!N:N,Calculations!$C$116+MOD(AI95,Calculations!$C$118))+Control!$C$7*Calculations!$C$83*INDEX('Monthly Data'!O:O,Calculations!$C$116+MOD(AI95,Calculations!$C$118))+Control!$C$7*Calculations!$C$84*INDEX('Monthly Data'!P:P,Calculations!$C$116+MOD(AI95,Calculations!$C$118))+Control!$C$7*Calculations!$C$85*INDEX('Monthly Data'!Q:Q,Calculations!$C$116+MOD(AI95,Calculations!$C$118))+(1-Control!$C$7*Calculations!$C$87)*INDEX('Monthly Data'!R:R,Calculations!$C$116+MOD(AI95,Calculations!$C$118))</f>
        <v>4.5735623984309991E-2</v>
      </c>
      <c r="EZ95" s="86">
        <f ca="1">Control!$C$7*Calculations!$C$82*INDEX('Monthly Data'!N:N,Calculations!$C$116+MOD(AJ95,Calculations!$C$118))+Control!$C$7*Calculations!$C$83*INDEX('Monthly Data'!O:O,Calculations!$C$116+MOD(AJ95,Calculations!$C$118))+Control!$C$7*Calculations!$C$84*INDEX('Monthly Data'!P:P,Calculations!$C$116+MOD(AJ95,Calculations!$C$118))+Control!$C$7*Calculations!$C$85*INDEX('Monthly Data'!Q:Q,Calculations!$C$116+MOD(AJ95,Calculations!$C$118))+(1-Control!$C$7*Calculations!$C$87)*INDEX('Monthly Data'!R:R,Calculations!$C$116+MOD(AJ95,Calculations!$C$118))</f>
        <v>1.2722494017511032E-2</v>
      </c>
      <c r="FA95" s="86">
        <f ca="1">Control!$C$7*Calculations!$C$82*INDEX('Monthly Data'!N:N,Calculations!$C$116+MOD(AK95,Calculations!$C$118))+Control!$C$7*Calculations!$C$83*INDEX('Monthly Data'!O:O,Calculations!$C$116+MOD(AK95,Calculations!$C$118))+Control!$C$7*Calculations!$C$84*INDEX('Monthly Data'!P:P,Calculations!$C$116+MOD(AK95,Calculations!$C$118))+Control!$C$7*Calculations!$C$85*INDEX('Monthly Data'!Q:Q,Calculations!$C$116+MOD(AK95,Calculations!$C$118))+(1-Control!$C$7*Calculations!$C$87)*INDEX('Monthly Data'!R:R,Calculations!$C$116+MOD(AK95,Calculations!$C$118))</f>
        <v>9.5791276036140301E-3</v>
      </c>
      <c r="FB95" s="86">
        <f ca="1">Control!$C$7*Calculations!$C$82*INDEX('Monthly Data'!N:N,Calculations!$C$116+MOD(AL95,Calculations!$C$118))+Control!$C$7*Calculations!$C$83*INDEX('Monthly Data'!O:O,Calculations!$C$116+MOD(AL95,Calculations!$C$118))+Control!$C$7*Calculations!$C$84*INDEX('Monthly Data'!P:P,Calculations!$C$116+MOD(AL95,Calculations!$C$118))+Control!$C$7*Calculations!$C$85*INDEX('Monthly Data'!Q:Q,Calculations!$C$116+MOD(AL95,Calculations!$C$118))+(1-Control!$C$7*Calculations!$C$87)*INDEX('Monthly Data'!R:R,Calculations!$C$116+MOD(AL95,Calculations!$C$118))</f>
        <v>-1.8530040247387896E-2</v>
      </c>
      <c r="FC95" s="86">
        <f ca="1">Control!$C$7*Calculations!$C$82*INDEX('Monthly Data'!N:N,Calculations!$C$116+MOD(AM95,Calculations!$C$118))+Control!$C$7*Calculations!$C$83*INDEX('Monthly Data'!O:O,Calculations!$C$116+MOD(AM95,Calculations!$C$118))+Control!$C$7*Calculations!$C$84*INDEX('Monthly Data'!P:P,Calculations!$C$116+MOD(AM95,Calculations!$C$118))+Control!$C$7*Calculations!$C$85*INDEX('Monthly Data'!Q:Q,Calculations!$C$116+MOD(AM95,Calculations!$C$118))+(1-Control!$C$7*Calculations!$C$87)*INDEX('Monthly Data'!R:R,Calculations!$C$116+MOD(AM95,Calculations!$C$118))</f>
        <v>1.142101364887867E-2</v>
      </c>
      <c r="FD95" s="86">
        <f ca="1">Control!$C$7*Calculations!$C$82*INDEX('Monthly Data'!N:N,Calculations!$C$116+MOD(AN95,Calculations!$C$118))+Control!$C$7*Calculations!$C$83*INDEX('Monthly Data'!O:O,Calculations!$C$116+MOD(AN95,Calculations!$C$118))+Control!$C$7*Calculations!$C$84*INDEX('Monthly Data'!P:P,Calculations!$C$116+MOD(AN95,Calculations!$C$118))+Control!$C$7*Calculations!$C$85*INDEX('Monthly Data'!Q:Q,Calculations!$C$116+MOD(AN95,Calculations!$C$118))+(1-Control!$C$7*Calculations!$C$87)*INDEX('Monthly Data'!R:R,Calculations!$C$116+MOD(AN95,Calculations!$C$118))</f>
        <v>5.8868730207813358E-3</v>
      </c>
      <c r="FE95" s="86">
        <f ca="1">Control!$C$7*Calculations!$C$82*INDEX('Monthly Data'!N:N,Calculations!$C$116+MOD(AO95,Calculations!$C$118))+Control!$C$7*Calculations!$C$83*INDEX('Monthly Data'!O:O,Calculations!$C$116+MOD(AO95,Calculations!$C$118))+Control!$C$7*Calculations!$C$84*INDEX('Monthly Data'!P:P,Calculations!$C$116+MOD(AO95,Calculations!$C$118))+Control!$C$7*Calculations!$C$85*INDEX('Monthly Data'!Q:Q,Calculations!$C$116+MOD(AO95,Calculations!$C$118))+(1-Control!$C$7*Calculations!$C$87)*INDEX('Monthly Data'!R:R,Calculations!$C$116+MOD(AO95,Calculations!$C$118))</f>
        <v>1.0018681835149534E-3</v>
      </c>
      <c r="FF95" s="86">
        <f ca="1">Control!$C$7*Calculations!$C$82*INDEX('Monthly Data'!N:N,Calculations!$C$116+MOD(AP95,Calculations!$C$118))+Control!$C$7*Calculations!$C$83*INDEX('Monthly Data'!O:O,Calculations!$C$116+MOD(AP95,Calculations!$C$118))+Control!$C$7*Calculations!$C$84*INDEX('Monthly Data'!P:P,Calculations!$C$116+MOD(AP95,Calculations!$C$118))+Control!$C$7*Calculations!$C$85*INDEX('Monthly Data'!Q:Q,Calculations!$C$116+MOD(AP95,Calculations!$C$118))+(1-Control!$C$7*Calculations!$C$87)*INDEX('Monthly Data'!R:R,Calculations!$C$116+MOD(AP95,Calculations!$C$118))</f>
        <v>1.7599621212565995E-2</v>
      </c>
      <c r="FG95" s="86">
        <f ca="1">Control!$C$7*Calculations!$C$82*INDEX('Monthly Data'!N:N,Calculations!$C$116+MOD(AQ95,Calculations!$C$118))+Control!$C$7*Calculations!$C$83*INDEX('Monthly Data'!O:O,Calculations!$C$116+MOD(AQ95,Calculations!$C$118))+Control!$C$7*Calculations!$C$84*INDEX('Monthly Data'!P:P,Calculations!$C$116+MOD(AQ95,Calculations!$C$118))+Control!$C$7*Calculations!$C$85*INDEX('Monthly Data'!Q:Q,Calculations!$C$116+MOD(AQ95,Calculations!$C$118))+(1-Control!$C$7*Calculations!$C$87)*INDEX('Monthly Data'!R:R,Calculations!$C$116+MOD(AQ95,Calculations!$C$118))</f>
        <v>-6.1115617667135171E-2</v>
      </c>
      <c r="FH95" s="86">
        <f ca="1">Control!$C$7*Calculations!$C$82*INDEX('Monthly Data'!N:N,Calculations!$C$116+MOD(AR95,Calculations!$C$118))+Control!$C$7*Calculations!$C$83*INDEX('Monthly Data'!O:O,Calculations!$C$116+MOD(AR95,Calculations!$C$118))+Control!$C$7*Calculations!$C$84*INDEX('Monthly Data'!P:P,Calculations!$C$116+MOD(AR95,Calculations!$C$118))+Control!$C$7*Calculations!$C$85*INDEX('Monthly Data'!Q:Q,Calculations!$C$116+MOD(AR95,Calculations!$C$118))+(1-Control!$C$7*Calculations!$C$87)*INDEX('Monthly Data'!R:R,Calculations!$C$116+MOD(AR95,Calculations!$C$118))</f>
        <v>1.7472933988537529E-2</v>
      </c>
      <c r="FI95" s="86">
        <f ca="1">Control!$C$7*Calculations!$C$82*INDEX('Monthly Data'!N:N,Calculations!$C$116+MOD(AS95,Calculations!$C$118))+Control!$C$7*Calculations!$C$83*INDEX('Monthly Data'!O:O,Calculations!$C$116+MOD(AS95,Calculations!$C$118))+Control!$C$7*Calculations!$C$84*INDEX('Monthly Data'!P:P,Calculations!$C$116+MOD(AS95,Calculations!$C$118))+Control!$C$7*Calculations!$C$85*INDEX('Monthly Data'!Q:Q,Calculations!$C$116+MOD(AS95,Calculations!$C$118))+(1-Control!$C$7*Calculations!$C$87)*INDEX('Monthly Data'!R:R,Calculations!$C$116+MOD(AS95,Calculations!$C$118))</f>
        <v>9.5791276036140301E-3</v>
      </c>
      <c r="FJ95" s="86">
        <f ca="1">Control!$C$7*Calculations!$C$82*INDEX('Monthly Data'!N:N,Calculations!$C$116+MOD(AT95,Calculations!$C$118))+Control!$C$7*Calculations!$C$83*INDEX('Monthly Data'!O:O,Calculations!$C$116+MOD(AT95,Calculations!$C$118))+Control!$C$7*Calculations!$C$84*INDEX('Monthly Data'!P:P,Calculations!$C$116+MOD(AT95,Calculations!$C$118))+Control!$C$7*Calculations!$C$85*INDEX('Monthly Data'!Q:Q,Calculations!$C$116+MOD(AT95,Calculations!$C$118))+(1-Control!$C$7*Calculations!$C$87)*INDEX('Monthly Data'!R:R,Calculations!$C$116+MOD(AT95,Calculations!$C$118))</f>
        <v>-1.880155173376722E-2</v>
      </c>
      <c r="FK95" s="86">
        <f ca="1">Control!$C$7*Calculations!$C$82*INDEX('Monthly Data'!N:N,Calculations!$C$116+MOD(AU95,Calculations!$C$118))+Control!$C$7*Calculations!$C$83*INDEX('Monthly Data'!O:O,Calculations!$C$116+MOD(AU95,Calculations!$C$118))+Control!$C$7*Calculations!$C$84*INDEX('Monthly Data'!P:P,Calculations!$C$116+MOD(AU95,Calculations!$C$118))+Control!$C$7*Calculations!$C$85*INDEX('Monthly Data'!Q:Q,Calculations!$C$116+MOD(AU95,Calculations!$C$118))+(1-Control!$C$7*Calculations!$C$87)*INDEX('Monthly Data'!R:R,Calculations!$C$116+MOD(AU95,Calculations!$C$118))</f>
        <v>1.4915555251167555E-3</v>
      </c>
      <c r="FL95" s="86">
        <f ca="1">Control!$C$7*Calculations!$C$82*INDEX('Monthly Data'!N:N,Calculations!$C$116+MOD(AV95,Calculations!$C$118))+Control!$C$7*Calculations!$C$83*INDEX('Monthly Data'!O:O,Calculations!$C$116+MOD(AV95,Calculations!$C$118))+Control!$C$7*Calculations!$C$84*INDEX('Monthly Data'!P:P,Calculations!$C$116+MOD(AV95,Calculations!$C$118))+Control!$C$7*Calculations!$C$85*INDEX('Monthly Data'!Q:Q,Calculations!$C$116+MOD(AV95,Calculations!$C$118))+(1-Control!$C$7*Calculations!$C$87)*INDEX('Monthly Data'!R:R,Calculations!$C$116+MOD(AV95,Calculations!$C$118))</f>
        <v>9.9793409618087695E-3</v>
      </c>
      <c r="FM95" s="86">
        <f ca="1">Control!$C$7*Calculations!$C$82*INDEX('Monthly Data'!N:N,Calculations!$C$116+MOD(AW95,Calculations!$C$118))+Control!$C$7*Calculations!$C$83*INDEX('Monthly Data'!O:O,Calculations!$C$116+MOD(AW95,Calculations!$C$118))+Control!$C$7*Calculations!$C$84*INDEX('Monthly Data'!P:P,Calculations!$C$116+MOD(AW95,Calculations!$C$118))+Control!$C$7*Calculations!$C$85*INDEX('Monthly Data'!Q:Q,Calculations!$C$116+MOD(AW95,Calculations!$C$118))+(1-Control!$C$7*Calculations!$C$87)*INDEX('Monthly Data'!R:R,Calculations!$C$116+MOD(AW95,Calculations!$C$118))</f>
        <v>5.1972609868760735E-3</v>
      </c>
      <c r="FN95" s="86">
        <f ca="1">Control!$C$7*Calculations!$C$82*INDEX('Monthly Data'!N:N,Calculations!$C$116+MOD(AX95,Calculations!$C$118))+Control!$C$7*Calculations!$C$83*INDEX('Monthly Data'!O:O,Calculations!$C$116+MOD(AX95,Calculations!$C$118))+Control!$C$7*Calculations!$C$84*INDEX('Monthly Data'!P:P,Calculations!$C$116+MOD(AX95,Calculations!$C$118))+Control!$C$7*Calculations!$C$85*INDEX('Monthly Data'!Q:Q,Calculations!$C$116+MOD(AX95,Calculations!$C$118))+(1-Control!$C$7*Calculations!$C$87)*INDEX('Monthly Data'!R:R,Calculations!$C$116+MOD(AX95,Calculations!$C$118))</f>
        <v>1.1704119272391494E-2</v>
      </c>
      <c r="FO95" s="86">
        <f ca="1">Control!$C$7*Calculations!$C$82*INDEX('Monthly Data'!N:N,Calculations!$C$116+MOD(AY95,Calculations!$C$118))+Control!$C$7*Calculations!$C$83*INDEX('Monthly Data'!O:O,Calculations!$C$116+MOD(AY95,Calculations!$C$118))+Control!$C$7*Calculations!$C$84*INDEX('Monthly Data'!P:P,Calculations!$C$116+MOD(AY95,Calculations!$C$118))+Control!$C$7*Calculations!$C$85*INDEX('Monthly Data'!Q:Q,Calculations!$C$116+MOD(AY95,Calculations!$C$118))+(1-Control!$C$7*Calculations!$C$87)*INDEX('Monthly Data'!R:R,Calculations!$C$116+MOD(AY95,Calculations!$C$118))</f>
        <v>-2.072517756005474E-2</v>
      </c>
      <c r="FP95" s="86">
        <f ca="1">Control!$C$7*Calculations!$C$82*INDEX('Monthly Data'!N:N,Calculations!$C$116+MOD(AZ95,Calculations!$C$118))+Control!$C$7*Calculations!$C$83*INDEX('Monthly Data'!O:O,Calculations!$C$116+MOD(AZ95,Calculations!$C$118))+Control!$C$7*Calculations!$C$84*INDEX('Monthly Data'!P:P,Calculations!$C$116+MOD(AZ95,Calculations!$C$118))+Control!$C$7*Calculations!$C$85*INDEX('Monthly Data'!Q:Q,Calculations!$C$116+MOD(AZ95,Calculations!$C$118))+(1-Control!$C$7*Calculations!$C$87)*INDEX('Monthly Data'!R:R,Calculations!$C$116+MOD(AZ95,Calculations!$C$118))</f>
        <v>2.4722579420195831E-2</v>
      </c>
      <c r="FQ95" s="86">
        <f ca="1">Control!$C$7*Calculations!$C$82*INDEX('Monthly Data'!N:N,Calculations!$C$116+MOD(BA95,Calculations!$C$118))+Control!$C$7*Calculations!$C$83*INDEX('Monthly Data'!O:O,Calculations!$C$116+MOD(BA95,Calculations!$C$118))+Control!$C$7*Calculations!$C$84*INDEX('Monthly Data'!P:P,Calculations!$C$116+MOD(BA95,Calculations!$C$118))+Control!$C$7*Calculations!$C$85*INDEX('Monthly Data'!Q:Q,Calculations!$C$116+MOD(BA95,Calculations!$C$118))+(1-Control!$C$7*Calculations!$C$87)*INDEX('Monthly Data'!R:R,Calculations!$C$116+MOD(BA95,Calculations!$C$118))</f>
        <v>-1.5984879994281095E-2</v>
      </c>
      <c r="FR95" s="86">
        <f ca="1">Control!$C$7*Calculations!$C$82*INDEX('Monthly Data'!N:N,Calculations!$C$116+MOD(BB95,Calculations!$C$118))+Control!$C$7*Calculations!$C$83*INDEX('Monthly Data'!O:O,Calculations!$C$116+MOD(BB95,Calculations!$C$118))+Control!$C$7*Calculations!$C$84*INDEX('Monthly Data'!P:P,Calculations!$C$116+MOD(BB95,Calculations!$C$118))+Control!$C$7*Calculations!$C$85*INDEX('Monthly Data'!Q:Q,Calculations!$C$116+MOD(BB95,Calculations!$C$118))+(1-Control!$C$7*Calculations!$C$87)*INDEX('Monthly Data'!R:R,Calculations!$C$116+MOD(BB95,Calculations!$C$118))</f>
        <v>2.4470405846852006E-3</v>
      </c>
      <c r="FS95" s="86">
        <f ca="1">Control!$C$7*Calculations!$C$82*INDEX('Monthly Data'!N:N,Calculations!$C$116+MOD(BC95,Calculations!$C$118))+Control!$C$7*Calculations!$C$83*INDEX('Monthly Data'!O:O,Calculations!$C$116+MOD(BC95,Calculations!$C$118))+Control!$C$7*Calculations!$C$84*INDEX('Monthly Data'!P:P,Calculations!$C$116+MOD(BC95,Calculations!$C$118))+Control!$C$7*Calculations!$C$85*INDEX('Monthly Data'!Q:Q,Calculations!$C$116+MOD(BC95,Calculations!$C$118))+(1-Control!$C$7*Calculations!$C$87)*INDEX('Monthly Data'!R:R,Calculations!$C$116+MOD(BC95,Calculations!$C$118))</f>
        <v>3.127051071655923E-3</v>
      </c>
      <c r="FT95" s="86">
        <f ca="1">Control!$C$7*Calculations!$C$82*INDEX('Monthly Data'!N:N,Calculations!$C$116+MOD(BD95,Calculations!$C$118))+Control!$C$7*Calculations!$C$83*INDEX('Monthly Data'!O:O,Calculations!$C$116+MOD(BD95,Calculations!$C$118))+Control!$C$7*Calculations!$C$84*INDEX('Monthly Data'!P:P,Calculations!$C$116+MOD(BD95,Calculations!$C$118))+Control!$C$7*Calculations!$C$85*INDEX('Monthly Data'!Q:Q,Calculations!$C$116+MOD(BD95,Calculations!$C$118))+(1-Control!$C$7*Calculations!$C$87)*INDEX('Monthly Data'!R:R,Calculations!$C$116+MOD(BD95,Calculations!$C$118))</f>
        <v>8.3814116887657771E-3</v>
      </c>
      <c r="FU95" s="86">
        <f ca="1">Control!$C$7*Calculations!$C$82*INDEX('Monthly Data'!N:N,Calculations!$C$116+MOD(BE95,Calculations!$C$118))+Control!$C$7*Calculations!$C$83*INDEX('Monthly Data'!O:O,Calculations!$C$116+MOD(BE95,Calculations!$C$118))+Control!$C$7*Calculations!$C$84*INDEX('Monthly Data'!P:P,Calculations!$C$116+MOD(BE95,Calculations!$C$118))+Control!$C$7*Calculations!$C$85*INDEX('Monthly Data'!Q:Q,Calculations!$C$116+MOD(BE95,Calculations!$C$118))+(1-Control!$C$7*Calculations!$C$87)*INDEX('Monthly Data'!R:R,Calculations!$C$116+MOD(BE95,Calculations!$C$118))</f>
        <v>6.2631896128884862E-3</v>
      </c>
      <c r="FV95" s="86">
        <f ca="1">Control!$C$7*Calculations!$C$82*INDEX('Monthly Data'!N:N,Calculations!$C$116+MOD(BF95,Calculations!$C$118))+Control!$C$7*Calculations!$C$83*INDEX('Monthly Data'!O:O,Calculations!$C$116+MOD(BF95,Calculations!$C$118))+Control!$C$7*Calculations!$C$84*INDEX('Monthly Data'!P:P,Calculations!$C$116+MOD(BF95,Calculations!$C$118))+Control!$C$7*Calculations!$C$85*INDEX('Monthly Data'!Q:Q,Calculations!$C$116+MOD(BF95,Calculations!$C$118))+(1-Control!$C$7*Calculations!$C$87)*INDEX('Monthly Data'!R:R,Calculations!$C$116+MOD(BF95,Calculations!$C$118))</f>
        <v>1.50127906355989E-2</v>
      </c>
      <c r="FW95" s="86">
        <f ca="1">Control!$C$7*Calculations!$C$82*INDEX('Monthly Data'!N:N,Calculations!$C$116+MOD(BG95,Calculations!$C$118))+Control!$C$7*Calculations!$C$83*INDEX('Monthly Data'!O:O,Calculations!$C$116+MOD(BG95,Calculations!$C$118))+Control!$C$7*Calculations!$C$84*INDEX('Monthly Data'!P:P,Calculations!$C$116+MOD(BG95,Calculations!$C$118))+Control!$C$7*Calculations!$C$85*INDEX('Monthly Data'!Q:Q,Calculations!$C$116+MOD(BG95,Calculations!$C$118))+(1-Control!$C$7*Calculations!$C$87)*INDEX('Monthly Data'!R:R,Calculations!$C$116+MOD(BG95,Calculations!$C$118))</f>
        <v>2.4842166689046628E-2</v>
      </c>
      <c r="FX95" s="86">
        <f ca="1">Control!$C$7*Calculations!$C$82*INDEX('Monthly Data'!N:N,Calculations!$C$116+MOD(BH95,Calculations!$C$118))+Control!$C$7*Calculations!$C$83*INDEX('Monthly Data'!O:O,Calculations!$C$116+MOD(BH95,Calculations!$C$118))+Control!$C$7*Calculations!$C$84*INDEX('Monthly Data'!P:P,Calculations!$C$116+MOD(BH95,Calculations!$C$118))+Control!$C$7*Calculations!$C$85*INDEX('Monthly Data'!Q:Q,Calculations!$C$116+MOD(BH95,Calculations!$C$118))+(1-Control!$C$7*Calculations!$C$87)*INDEX('Monthly Data'!R:R,Calculations!$C$116+MOD(BH95,Calculations!$C$118))</f>
        <v>4.7768166384148329E-3</v>
      </c>
      <c r="FY95" s="86">
        <f ca="1">Control!$C$7*Calculations!$C$82*INDEX('Monthly Data'!N:N,Calculations!$C$116+MOD(BI95,Calculations!$C$118))+Control!$C$7*Calculations!$C$83*INDEX('Monthly Data'!O:O,Calculations!$C$116+MOD(BI95,Calculations!$C$118))+Control!$C$7*Calculations!$C$84*INDEX('Monthly Data'!P:P,Calculations!$C$116+MOD(BI95,Calculations!$C$118))+Control!$C$7*Calculations!$C$85*INDEX('Monthly Data'!Q:Q,Calculations!$C$116+MOD(BI95,Calculations!$C$118))+(1-Control!$C$7*Calculations!$C$87)*INDEX('Monthly Data'!R:R,Calculations!$C$116+MOD(BI95,Calculations!$C$118))</f>
        <v>3.127051071655923E-3</v>
      </c>
      <c r="FZ95" s="86">
        <f ca="1">Control!$C$7*Calculations!$C$82*INDEX('Monthly Data'!N:N,Calculations!$C$116+MOD(BJ95,Calculations!$C$118))+Control!$C$7*Calculations!$C$83*INDEX('Monthly Data'!O:O,Calculations!$C$116+MOD(BJ95,Calculations!$C$118))+Control!$C$7*Calculations!$C$84*INDEX('Monthly Data'!P:P,Calculations!$C$116+MOD(BJ95,Calculations!$C$118))+Control!$C$7*Calculations!$C$85*INDEX('Monthly Data'!Q:Q,Calculations!$C$116+MOD(BJ95,Calculations!$C$118))+(1-Control!$C$7*Calculations!$C$87)*INDEX('Monthly Data'!R:R,Calculations!$C$116+MOD(BJ95,Calculations!$C$118))</f>
        <v>-2.6378232493851243E-2</v>
      </c>
      <c r="GA95" s="86">
        <f ca="1">Control!$C$7*Calculations!$C$82*INDEX('Monthly Data'!N:N,Calculations!$C$116+MOD(BK95,Calculations!$C$118))+Control!$C$7*Calculations!$C$83*INDEX('Monthly Data'!O:O,Calculations!$C$116+MOD(BK95,Calculations!$C$118))+Control!$C$7*Calculations!$C$84*INDEX('Monthly Data'!P:P,Calculations!$C$116+MOD(BK95,Calculations!$C$118))+Control!$C$7*Calculations!$C$85*INDEX('Monthly Data'!Q:Q,Calculations!$C$116+MOD(BK95,Calculations!$C$118))+(1-Control!$C$7*Calculations!$C$87)*INDEX('Monthly Data'!R:R,Calculations!$C$116+MOD(BK95,Calculations!$C$118))</f>
        <v>2.5790695379256122E-2</v>
      </c>
      <c r="GB95" s="86">
        <f ca="1">Control!$C$7*Calculations!$C$82*INDEX('Monthly Data'!N:N,Calculations!$C$116+MOD(BL95,Calculations!$C$118))+Control!$C$7*Calculations!$C$83*INDEX('Monthly Data'!O:O,Calculations!$C$116+MOD(BL95,Calculations!$C$118))+Control!$C$7*Calculations!$C$84*INDEX('Monthly Data'!P:P,Calculations!$C$116+MOD(BL95,Calculations!$C$118))+Control!$C$7*Calculations!$C$85*INDEX('Monthly Data'!Q:Q,Calculations!$C$116+MOD(BL95,Calculations!$C$118))+(1-Control!$C$7*Calculations!$C$87)*INDEX('Monthly Data'!R:R,Calculations!$C$116+MOD(BL95,Calculations!$C$118))</f>
        <v>2.2757992058453024E-3</v>
      </c>
      <c r="GC95" s="86">
        <f ca="1">Control!$C$7*Calculations!$C$82*INDEX('Monthly Data'!N:N,Calculations!$C$116+MOD(BM95,Calculations!$C$118))+Control!$C$7*Calculations!$C$83*INDEX('Monthly Data'!O:O,Calculations!$C$116+MOD(BM95,Calculations!$C$118))+Control!$C$7*Calculations!$C$84*INDEX('Monthly Data'!P:P,Calculations!$C$116+MOD(BM95,Calculations!$C$118))+Control!$C$7*Calculations!$C$85*INDEX('Monthly Data'!Q:Q,Calculations!$C$116+MOD(BM95,Calculations!$C$118))+(1-Control!$C$7*Calculations!$C$87)*INDEX('Monthly Data'!R:R,Calculations!$C$116+MOD(BM95,Calculations!$C$118))</f>
        <v>1.7361594973213587E-2</v>
      </c>
      <c r="GD95" s="86">
        <f ca="1">Control!$C$7*Calculations!$C$82*INDEX('Monthly Data'!N:N,Calculations!$C$116+MOD(BN95,Calculations!$C$118))+Control!$C$7*Calculations!$C$83*INDEX('Monthly Data'!O:O,Calculations!$C$116+MOD(BN95,Calculations!$C$118))+Control!$C$7*Calculations!$C$84*INDEX('Monthly Data'!P:P,Calculations!$C$116+MOD(BN95,Calculations!$C$118))+Control!$C$7*Calculations!$C$85*INDEX('Monthly Data'!Q:Q,Calculations!$C$116+MOD(BN95,Calculations!$C$118))+(1-Control!$C$7*Calculations!$C$87)*INDEX('Monthly Data'!R:R,Calculations!$C$116+MOD(BN95,Calculations!$C$118))</f>
        <v>1.0627294914941248E-2</v>
      </c>
      <c r="GE95" s="86">
        <f ca="1">Control!$C$7*Calculations!$C$82*INDEX('Monthly Data'!N:N,Calculations!$C$116+MOD(BO95,Calculations!$C$118))+Control!$C$7*Calculations!$C$83*INDEX('Monthly Data'!O:O,Calculations!$C$116+MOD(BO95,Calculations!$C$118))+Control!$C$7*Calculations!$C$84*INDEX('Monthly Data'!P:P,Calculations!$C$116+MOD(BO95,Calculations!$C$118))+Control!$C$7*Calculations!$C$85*INDEX('Monthly Data'!Q:Q,Calculations!$C$116+MOD(BO95,Calculations!$C$118))+(1-Control!$C$7*Calculations!$C$87)*INDEX('Monthly Data'!R:R,Calculations!$C$116+MOD(BO95,Calculations!$C$118))</f>
        <v>1.0018681835149534E-3</v>
      </c>
      <c r="GF95" s="86">
        <f ca="1">Control!$C$7*Calculations!$C$82*INDEX('Monthly Data'!N:N,Calculations!$C$116+MOD(BP95,Calculations!$C$118))+Control!$C$7*Calculations!$C$83*INDEX('Monthly Data'!O:O,Calculations!$C$116+MOD(BP95,Calculations!$C$118))+Control!$C$7*Calculations!$C$84*INDEX('Monthly Data'!P:P,Calculations!$C$116+MOD(BP95,Calculations!$C$118))+Control!$C$7*Calculations!$C$85*INDEX('Monthly Data'!Q:Q,Calculations!$C$116+MOD(BP95,Calculations!$C$118))+(1-Control!$C$7*Calculations!$C$87)*INDEX('Monthly Data'!R:R,Calculations!$C$116+MOD(BP95,Calculations!$C$118))</f>
        <v>-3.299557342782896E-2</v>
      </c>
      <c r="GG95" s="86">
        <f ca="1">Control!$C$7*Calculations!$C$82*INDEX('Monthly Data'!N:N,Calculations!$C$116+MOD(BQ95,Calculations!$C$118))+Control!$C$7*Calculations!$C$83*INDEX('Monthly Data'!O:O,Calculations!$C$116+MOD(BQ95,Calculations!$C$118))+Control!$C$7*Calculations!$C$84*INDEX('Monthly Data'!P:P,Calculations!$C$116+MOD(BQ95,Calculations!$C$118))+Control!$C$7*Calculations!$C$85*INDEX('Monthly Data'!Q:Q,Calculations!$C$116+MOD(BQ95,Calculations!$C$118))+(1-Control!$C$7*Calculations!$C$87)*INDEX('Monthly Data'!R:R,Calculations!$C$116+MOD(BQ95,Calculations!$C$118))</f>
        <v>6.4539397490030407E-3</v>
      </c>
      <c r="GH95" s="86">
        <f ca="1">Control!$C$7*Calculations!$C$82*INDEX('Monthly Data'!N:N,Calculations!$C$116+MOD(BR95,Calculations!$C$118))+Control!$C$7*Calculations!$C$83*INDEX('Monthly Data'!O:O,Calculations!$C$116+MOD(BR95,Calculations!$C$118))+Control!$C$7*Calculations!$C$84*INDEX('Monthly Data'!P:P,Calculations!$C$116+MOD(BR95,Calculations!$C$118))+Control!$C$7*Calculations!$C$85*INDEX('Monthly Data'!Q:Q,Calculations!$C$116+MOD(BR95,Calculations!$C$118))+(1-Control!$C$7*Calculations!$C$87)*INDEX('Monthly Data'!R:R,Calculations!$C$116+MOD(BR95,Calculations!$C$118))</f>
        <v>1.1809891087585166E-2</v>
      </c>
      <c r="GI95" s="86">
        <f ca="1">Control!$C$7*Calculations!$C$82*INDEX('Monthly Data'!N:N,Calculations!$C$116+MOD(BS95,Calculations!$C$118))+Control!$C$7*Calculations!$C$83*INDEX('Monthly Data'!O:O,Calculations!$C$116+MOD(BS95,Calculations!$C$118))+Control!$C$7*Calculations!$C$84*INDEX('Monthly Data'!P:P,Calculations!$C$116+MOD(BS95,Calculations!$C$118))+Control!$C$7*Calculations!$C$85*INDEX('Monthly Data'!Q:Q,Calculations!$C$116+MOD(BS95,Calculations!$C$118))+(1-Control!$C$7*Calculations!$C$87)*INDEX('Monthly Data'!R:R,Calculations!$C$116+MOD(BS95,Calculations!$C$118))</f>
        <v>1.5758278480433856E-2</v>
      </c>
      <c r="GJ95" s="86">
        <f ca="1">Control!$C$7*Calculations!$C$82*INDEX('Monthly Data'!N:N,Calculations!$C$116+MOD(BT95,Calculations!$C$118))+Control!$C$7*Calculations!$C$83*INDEX('Monthly Data'!O:O,Calculations!$C$116+MOD(BT95,Calculations!$C$118))+Control!$C$7*Calculations!$C$84*INDEX('Monthly Data'!P:P,Calculations!$C$116+MOD(BT95,Calculations!$C$118))+Control!$C$7*Calculations!$C$85*INDEX('Monthly Data'!Q:Q,Calculations!$C$116+MOD(BT95,Calculations!$C$118))+(1-Control!$C$7*Calculations!$C$87)*INDEX('Monthly Data'!R:R,Calculations!$C$116+MOD(BT95,Calculations!$C$118))</f>
        <v>1.7073665854433945E-2</v>
      </c>
      <c r="GK95" s="86">
        <f ca="1">Control!$C$7*Calculations!$C$82*INDEX('Monthly Data'!N:N,Calculations!$C$116+MOD(BU95,Calculations!$C$118))+Control!$C$7*Calculations!$C$83*INDEX('Monthly Data'!O:O,Calculations!$C$116+MOD(BU95,Calculations!$C$118))+Control!$C$7*Calculations!$C$84*INDEX('Monthly Data'!P:P,Calculations!$C$116+MOD(BU95,Calculations!$C$118))+Control!$C$7*Calculations!$C$85*INDEX('Monthly Data'!Q:Q,Calculations!$C$116+MOD(BU95,Calculations!$C$118))+(1-Control!$C$7*Calculations!$C$87)*INDEX('Monthly Data'!R:R,Calculations!$C$116+MOD(BU95,Calculations!$C$118))</f>
        <v>7.857567536297622E-3</v>
      </c>
      <c r="GL95" s="86">
        <f ca="1">Control!$C$7*Calculations!$C$82*INDEX('Monthly Data'!N:N,Calculations!$C$116+MOD(BV95,Calculations!$C$118))+Control!$C$7*Calculations!$C$83*INDEX('Monthly Data'!O:O,Calculations!$C$116+MOD(BV95,Calculations!$C$118))+Control!$C$7*Calculations!$C$84*INDEX('Monthly Data'!P:P,Calculations!$C$116+MOD(BV95,Calculations!$C$118))+Control!$C$7*Calculations!$C$85*INDEX('Monthly Data'!Q:Q,Calculations!$C$116+MOD(BV95,Calculations!$C$118))+(1-Control!$C$7*Calculations!$C$87)*INDEX('Monthly Data'!R:R,Calculations!$C$116+MOD(BV95,Calculations!$C$118))</f>
        <v>6.6954569943530936E-3</v>
      </c>
      <c r="GM95" s="86">
        <f ca="1">Control!$C$7*Calculations!$C$82*INDEX('Monthly Data'!N:N,Calculations!$C$116+MOD(BW95,Calculations!$C$118))+Control!$C$7*Calculations!$C$83*INDEX('Monthly Data'!O:O,Calculations!$C$116+MOD(BW95,Calculations!$C$118))+Control!$C$7*Calculations!$C$84*INDEX('Monthly Data'!P:P,Calculations!$C$116+MOD(BW95,Calculations!$C$118))+Control!$C$7*Calculations!$C$85*INDEX('Monthly Data'!Q:Q,Calculations!$C$116+MOD(BW95,Calculations!$C$118))+(1-Control!$C$7*Calculations!$C$87)*INDEX('Monthly Data'!R:R,Calculations!$C$116+MOD(BW95,Calculations!$C$118))</f>
        <v>1.1809891087585166E-2</v>
      </c>
      <c r="GN95" s="86">
        <f ca="1">Control!$C$7*Calculations!$C$82*INDEX('Monthly Data'!N:N,Calculations!$C$116+MOD(BX95,Calculations!$C$118))+Control!$C$7*Calculations!$C$83*INDEX('Monthly Data'!O:O,Calculations!$C$116+MOD(BX95,Calculations!$C$118))+Control!$C$7*Calculations!$C$84*INDEX('Monthly Data'!P:P,Calculations!$C$116+MOD(BX95,Calculations!$C$118))+Control!$C$7*Calculations!$C$85*INDEX('Monthly Data'!Q:Q,Calculations!$C$116+MOD(BX95,Calculations!$C$118))+(1-Control!$C$7*Calculations!$C$87)*INDEX('Monthly Data'!R:R,Calculations!$C$116+MOD(BX95,Calculations!$C$118))</f>
        <v>1.5216630695380906E-2</v>
      </c>
      <c r="GO95" s="86">
        <f ca="1">Control!$C$7*Calculations!$C$82*INDEX('Monthly Data'!N:N,Calculations!$C$116+MOD(BY95,Calculations!$C$118))+Control!$C$7*Calculations!$C$83*INDEX('Monthly Data'!O:O,Calculations!$C$116+MOD(BY95,Calculations!$C$118))+Control!$C$7*Calculations!$C$84*INDEX('Monthly Data'!P:P,Calculations!$C$116+MOD(BY95,Calculations!$C$118))+Control!$C$7*Calculations!$C$85*INDEX('Monthly Data'!Q:Q,Calculations!$C$116+MOD(BY95,Calculations!$C$118))+(1-Control!$C$7*Calculations!$C$87)*INDEX('Monthly Data'!R:R,Calculations!$C$116+MOD(BY95,Calculations!$C$118))</f>
        <v>-2.072517756005474E-2</v>
      </c>
      <c r="GP95" s="86">
        <f ca="1">Control!$C$7*Calculations!$C$82*INDEX('Monthly Data'!N:N,Calculations!$C$116+MOD(BZ95,Calculations!$C$118))+Control!$C$7*Calculations!$C$83*INDEX('Monthly Data'!O:O,Calculations!$C$116+MOD(BZ95,Calculations!$C$118))+Control!$C$7*Calculations!$C$84*INDEX('Monthly Data'!P:P,Calculations!$C$116+MOD(BZ95,Calculations!$C$118))+Control!$C$7*Calculations!$C$85*INDEX('Monthly Data'!Q:Q,Calculations!$C$116+MOD(BZ95,Calculations!$C$118))+(1-Control!$C$7*Calculations!$C$87)*INDEX('Monthly Data'!R:R,Calculations!$C$116+MOD(BZ95,Calculations!$C$118))</f>
        <v>1.046389543479892E-2</v>
      </c>
      <c r="GQ95" s="86">
        <f ca="1">Control!$C$7*Calculations!$C$82*INDEX('Monthly Data'!N:N,Calculations!$C$116+MOD(CA95,Calculations!$C$118))+Control!$C$7*Calculations!$C$83*INDEX('Monthly Data'!O:O,Calculations!$C$116+MOD(CA95,Calculations!$C$118))+Control!$C$7*Calculations!$C$84*INDEX('Monthly Data'!P:P,Calculations!$C$116+MOD(CA95,Calculations!$C$118))+Control!$C$7*Calculations!$C$85*INDEX('Monthly Data'!Q:Q,Calculations!$C$116+MOD(CA95,Calculations!$C$118))+(1-Control!$C$7*Calculations!$C$87)*INDEX('Monthly Data'!R:R,Calculations!$C$116+MOD(CA95,Calculations!$C$118))</f>
        <v>-3.9863250714949353E-2</v>
      </c>
      <c r="GR95" s="86">
        <f ca="1">Control!$C$7*Calculations!$C$82*INDEX('Monthly Data'!N:N,Calculations!$C$116+MOD(CB95,Calculations!$C$118))+Control!$C$7*Calculations!$C$83*INDEX('Monthly Data'!O:O,Calculations!$C$116+MOD(CB95,Calculations!$C$118))+Control!$C$7*Calculations!$C$84*INDEX('Monthly Data'!P:P,Calculations!$C$116+MOD(CB95,Calculations!$C$118))+Control!$C$7*Calculations!$C$85*INDEX('Monthly Data'!Q:Q,Calculations!$C$116+MOD(CB95,Calculations!$C$118))+(1-Control!$C$7*Calculations!$C$87)*INDEX('Monthly Data'!R:R,Calculations!$C$116+MOD(CB95,Calculations!$C$118))</f>
        <v>-4.0413381192162513E-2</v>
      </c>
      <c r="GS95" s="86">
        <f ca="1">Control!$C$7*Calculations!$C$82*INDEX('Monthly Data'!N:N,Calculations!$C$116+MOD(CC95,Calculations!$C$118))+Control!$C$7*Calculations!$C$83*INDEX('Monthly Data'!O:O,Calculations!$C$116+MOD(CC95,Calculations!$C$118))+Control!$C$7*Calculations!$C$84*INDEX('Monthly Data'!P:P,Calculations!$C$116+MOD(CC95,Calculations!$C$118))+Control!$C$7*Calculations!$C$85*INDEX('Monthly Data'!Q:Q,Calculations!$C$116+MOD(CC95,Calculations!$C$118))+(1-Control!$C$7*Calculations!$C$87)*INDEX('Monthly Data'!R:R,Calculations!$C$116+MOD(CC95,Calculations!$C$118))</f>
        <v>1.2722494017511032E-2</v>
      </c>
      <c r="GT95" s="86">
        <f ca="1">Control!$C$7*Calculations!$C$82*INDEX('Monthly Data'!N:N,Calculations!$C$116+MOD(CD95,Calculations!$C$118))+Control!$C$7*Calculations!$C$83*INDEX('Monthly Data'!O:O,Calculations!$C$116+MOD(CD95,Calculations!$C$118))+Control!$C$7*Calculations!$C$84*INDEX('Monthly Data'!P:P,Calculations!$C$116+MOD(CD95,Calculations!$C$118))+Control!$C$7*Calculations!$C$85*INDEX('Monthly Data'!Q:Q,Calculations!$C$116+MOD(CD95,Calculations!$C$118))+(1-Control!$C$7*Calculations!$C$87)*INDEX('Monthly Data'!R:R,Calculations!$C$116+MOD(CD95,Calculations!$C$118))</f>
        <v>-3.8554137824290124E-2</v>
      </c>
      <c r="GU95" s="86">
        <f ca="1">Control!$C$7*Calculations!$C$82*INDEX('Monthly Data'!N:N,Calculations!$C$116+MOD(CE95,Calculations!$C$118))+Control!$C$7*Calculations!$C$83*INDEX('Monthly Data'!O:O,Calculations!$C$116+MOD(CE95,Calculations!$C$118))+Control!$C$7*Calculations!$C$84*INDEX('Monthly Data'!P:P,Calculations!$C$116+MOD(CE95,Calculations!$C$118))+Control!$C$7*Calculations!$C$85*INDEX('Monthly Data'!Q:Q,Calculations!$C$116+MOD(CE95,Calculations!$C$118))+(1-Control!$C$7*Calculations!$C$87)*INDEX('Monthly Data'!R:R,Calculations!$C$116+MOD(CE95,Calculations!$C$118))</f>
        <v>-1.9947061878162777E-2</v>
      </c>
      <c r="GV95" s="86">
        <f ca="1">Control!$C$7*Calculations!$C$82*INDEX('Monthly Data'!N:N,Calculations!$C$116+MOD(CF95,Calculations!$C$118))+Control!$C$7*Calculations!$C$83*INDEX('Monthly Data'!O:O,Calculations!$C$116+MOD(CF95,Calculations!$C$118))+Control!$C$7*Calculations!$C$84*INDEX('Monthly Data'!P:P,Calculations!$C$116+MOD(CF95,Calculations!$C$118))+Control!$C$7*Calculations!$C$85*INDEX('Monthly Data'!Q:Q,Calculations!$C$116+MOD(CF95,Calculations!$C$118))+(1-Control!$C$7*Calculations!$C$87)*INDEX('Monthly Data'!R:R,Calculations!$C$116+MOD(CF95,Calculations!$C$118))</f>
        <v>-9.8327855560634558E-3</v>
      </c>
      <c r="GW95" s="86">
        <f ca="1">Control!$C$7*Calculations!$C$82*INDEX('Monthly Data'!N:N,Calculations!$C$116+MOD(CG95,Calculations!$C$118))+Control!$C$7*Calculations!$C$83*INDEX('Monthly Data'!O:O,Calculations!$C$116+MOD(CG95,Calculations!$C$118))+Control!$C$7*Calculations!$C$84*INDEX('Monthly Data'!P:P,Calculations!$C$116+MOD(CG95,Calculations!$C$118))+Control!$C$7*Calculations!$C$85*INDEX('Monthly Data'!Q:Q,Calculations!$C$116+MOD(CG95,Calculations!$C$118))+(1-Control!$C$7*Calculations!$C$87)*INDEX('Monthly Data'!R:R,Calculations!$C$116+MOD(CG95,Calculations!$C$118))</f>
        <v>-2.0269389991732112E-2</v>
      </c>
      <c r="GX95" s="86">
        <f ca="1">Control!$C$7*Calculations!$C$82*INDEX('Monthly Data'!N:N,Calculations!$C$116+MOD(CH95,Calculations!$C$118))+Control!$C$7*Calculations!$C$83*INDEX('Monthly Data'!O:O,Calculations!$C$116+MOD(CH95,Calculations!$C$118))+Control!$C$7*Calculations!$C$84*INDEX('Monthly Data'!P:P,Calculations!$C$116+MOD(CH95,Calculations!$C$118))+Control!$C$7*Calculations!$C$85*INDEX('Monthly Data'!Q:Q,Calculations!$C$116+MOD(CH95,Calculations!$C$118))+(1-Control!$C$7*Calculations!$C$87)*INDEX('Monthly Data'!R:R,Calculations!$C$116+MOD(CH95,Calculations!$C$118))</f>
        <v>1.3891563624307685E-2</v>
      </c>
      <c r="GY95" s="86">
        <f ca="1">Control!$C$7*Calculations!$C$82*INDEX('Monthly Data'!N:N,Calculations!$C$116+MOD(CI95,Calculations!$C$118))+Control!$C$7*Calculations!$C$83*INDEX('Monthly Data'!O:O,Calculations!$C$116+MOD(CI95,Calculations!$C$118))+Control!$C$7*Calculations!$C$84*INDEX('Monthly Data'!P:P,Calculations!$C$116+MOD(CI95,Calculations!$C$118))+Control!$C$7*Calculations!$C$85*INDEX('Monthly Data'!Q:Q,Calculations!$C$116+MOD(CI95,Calculations!$C$118))+(1-Control!$C$7*Calculations!$C$87)*INDEX('Monthly Data'!R:R,Calculations!$C$116+MOD(CI95,Calculations!$C$118))</f>
        <v>4.4327772793586687E-3</v>
      </c>
      <c r="GZ95" s="86">
        <f ca="1">Control!$C$7*Calculations!$C$82*INDEX('Monthly Data'!N:N,Calculations!$C$116+MOD(CJ95,Calculations!$C$118))+Control!$C$7*Calculations!$C$83*INDEX('Monthly Data'!O:O,Calculations!$C$116+MOD(CJ95,Calculations!$C$118))+Control!$C$7*Calculations!$C$84*INDEX('Monthly Data'!P:P,Calculations!$C$116+MOD(CJ95,Calculations!$C$118))+Control!$C$7*Calculations!$C$85*INDEX('Monthly Data'!Q:Q,Calculations!$C$116+MOD(CJ95,Calculations!$C$118))+(1-Control!$C$7*Calculations!$C$87)*INDEX('Monthly Data'!R:R,Calculations!$C$116+MOD(CJ95,Calculations!$C$118))</f>
        <v>4.5132804118240749E-2</v>
      </c>
      <c r="HA95" s="86">
        <f ca="1">Control!$C$7*Calculations!$C$82*INDEX('Monthly Data'!N:N,Calculations!$C$116+MOD(CK95,Calculations!$C$118))+Control!$C$7*Calculations!$C$83*INDEX('Monthly Data'!O:O,Calculations!$C$116+MOD(CK95,Calculations!$C$118))+Control!$C$7*Calculations!$C$84*INDEX('Monthly Data'!P:P,Calculations!$C$116+MOD(CK95,Calculations!$C$118))+Control!$C$7*Calculations!$C$85*INDEX('Monthly Data'!Q:Q,Calculations!$C$116+MOD(CK95,Calculations!$C$118))+(1-Control!$C$7*Calculations!$C$87)*INDEX('Monthly Data'!R:R,Calculations!$C$116+MOD(CK95,Calculations!$C$118))</f>
        <v>2.4722579420195831E-2</v>
      </c>
      <c r="HB95" s="86">
        <f ca="1">Control!$C$7*Calculations!$C$82*INDEX('Monthly Data'!N:N,Calculations!$C$116+MOD(CL95,Calculations!$C$118))+Control!$C$7*Calculations!$C$83*INDEX('Monthly Data'!O:O,Calculations!$C$116+MOD(CL95,Calculations!$C$118))+Control!$C$7*Calculations!$C$84*INDEX('Monthly Data'!P:P,Calculations!$C$116+MOD(CL95,Calculations!$C$118))+Control!$C$7*Calculations!$C$85*INDEX('Monthly Data'!Q:Q,Calculations!$C$116+MOD(CL95,Calculations!$C$118))+(1-Control!$C$7*Calculations!$C$87)*INDEX('Monthly Data'!R:R,Calculations!$C$116+MOD(CL95,Calculations!$C$118))</f>
        <v>-9.9526758408448549E-3</v>
      </c>
      <c r="HC95" s="86">
        <f ca="1">Control!$C$7*Calculations!$C$82*INDEX('Monthly Data'!N:N,Calculations!$C$116+MOD(CM95,Calculations!$C$118))+Control!$C$7*Calculations!$C$83*INDEX('Monthly Data'!O:O,Calculations!$C$116+MOD(CM95,Calculations!$C$118))+Control!$C$7*Calculations!$C$84*INDEX('Monthly Data'!P:P,Calculations!$C$116+MOD(CM95,Calculations!$C$118))+Control!$C$7*Calculations!$C$85*INDEX('Monthly Data'!Q:Q,Calculations!$C$116+MOD(CM95,Calculations!$C$118))+(1-Control!$C$7*Calculations!$C$87)*INDEX('Monthly Data'!R:R,Calculations!$C$116+MOD(CM95,Calculations!$C$118))</f>
        <v>2.1918137743539623E-2</v>
      </c>
      <c r="HD95" s="86">
        <f ca="1">Control!$C$7*Calculations!$C$82*INDEX('Monthly Data'!N:N,Calculations!$C$116+MOD(CN95,Calculations!$C$118))+Control!$C$7*Calculations!$C$83*INDEX('Monthly Data'!O:O,Calculations!$C$116+MOD(CN95,Calculations!$C$118))+Control!$C$7*Calculations!$C$84*INDEX('Monthly Data'!P:P,Calculations!$C$116+MOD(CN95,Calculations!$C$118))+Control!$C$7*Calculations!$C$85*INDEX('Monthly Data'!Q:Q,Calculations!$C$116+MOD(CN95,Calculations!$C$118))+(1-Control!$C$7*Calculations!$C$87)*INDEX('Monthly Data'!R:R,Calculations!$C$116+MOD(CN95,Calculations!$C$118))</f>
        <v>7.857567536297622E-3</v>
      </c>
      <c r="HE95" s="86">
        <f ca="1">Control!$C$7*Calculations!$C$82*INDEX('Monthly Data'!N:N,Calculations!$C$116+MOD(CO95,Calculations!$C$118))+Control!$C$7*Calculations!$C$83*INDEX('Monthly Data'!O:O,Calculations!$C$116+MOD(CO95,Calculations!$C$118))+Control!$C$7*Calculations!$C$84*INDEX('Monthly Data'!P:P,Calculations!$C$116+MOD(CO95,Calculations!$C$118))+Control!$C$7*Calculations!$C$85*INDEX('Monthly Data'!Q:Q,Calculations!$C$116+MOD(CO95,Calculations!$C$118))+(1-Control!$C$7*Calculations!$C$87)*INDEX('Monthly Data'!R:R,Calculations!$C$116+MOD(CO95,Calculations!$C$118))</f>
        <v>-1.4213734788548189E-2</v>
      </c>
      <c r="HF95" s="86">
        <f ca="1">Control!$C$7*Calculations!$C$82*INDEX('Monthly Data'!N:N,Calculations!$C$116+MOD(CP95,Calculations!$C$118))+Control!$C$7*Calculations!$C$83*INDEX('Monthly Data'!O:O,Calculations!$C$116+MOD(CP95,Calculations!$C$118))+Control!$C$7*Calculations!$C$84*INDEX('Monthly Data'!P:P,Calculations!$C$116+MOD(CP95,Calculations!$C$118))+Control!$C$7*Calculations!$C$85*INDEX('Monthly Data'!Q:Q,Calculations!$C$116+MOD(CP95,Calculations!$C$118))+(1-Control!$C$7*Calculations!$C$87)*INDEX('Monthly Data'!R:R,Calculations!$C$116+MOD(CP95,Calculations!$C$118))</f>
        <v>6.2631896128884862E-3</v>
      </c>
      <c r="HG95" s="86">
        <f ca="1">Control!$C$7*Calculations!$C$82*INDEX('Monthly Data'!N:N,Calculations!$C$116+MOD(CQ95,Calculations!$C$118))+Control!$C$7*Calculations!$C$83*INDEX('Monthly Data'!O:O,Calculations!$C$116+MOD(CQ95,Calculations!$C$118))+Control!$C$7*Calculations!$C$84*INDEX('Monthly Data'!P:P,Calculations!$C$116+MOD(CQ95,Calculations!$C$118))+Control!$C$7*Calculations!$C$85*INDEX('Monthly Data'!Q:Q,Calculations!$C$116+MOD(CQ95,Calculations!$C$118))+(1-Control!$C$7*Calculations!$C$87)*INDEX('Monthly Data'!R:R,Calculations!$C$116+MOD(CQ95,Calculations!$C$118))</f>
        <v>-4.417423226995453E-3</v>
      </c>
      <c r="HH95" s="86">
        <f ca="1">Control!$C$7*Calculations!$C$82*INDEX('Monthly Data'!N:N,Calculations!$C$116+MOD(CR95,Calculations!$C$118))+Control!$C$7*Calculations!$C$83*INDEX('Monthly Data'!O:O,Calculations!$C$116+MOD(CR95,Calculations!$C$118))+Control!$C$7*Calculations!$C$84*INDEX('Monthly Data'!P:P,Calculations!$C$116+MOD(CR95,Calculations!$C$118))+Control!$C$7*Calculations!$C$85*INDEX('Monthly Data'!Q:Q,Calculations!$C$116+MOD(CR95,Calculations!$C$118))+(1-Control!$C$7*Calculations!$C$87)*INDEX('Monthly Data'!R:R,Calculations!$C$116+MOD(CR95,Calculations!$C$118))</f>
        <v>-9.5555592256394619E-3</v>
      </c>
      <c r="HI95" s="86">
        <f ca="1">Control!$C$7*Calculations!$C$82*INDEX('Monthly Data'!N:N,Calculations!$C$116+MOD(CS95,Calculations!$C$118))+Control!$C$7*Calculations!$C$83*INDEX('Monthly Data'!O:O,Calculations!$C$116+MOD(CS95,Calculations!$C$118))+Control!$C$7*Calculations!$C$84*INDEX('Monthly Data'!P:P,Calculations!$C$116+MOD(CS95,Calculations!$C$118))+Control!$C$7*Calculations!$C$85*INDEX('Monthly Data'!Q:Q,Calculations!$C$116+MOD(CS95,Calculations!$C$118))+(1-Control!$C$7*Calculations!$C$87)*INDEX('Monthly Data'!R:R,Calculations!$C$116+MOD(CS95,Calculations!$C$118))</f>
        <v>3.7118215575026904E-2</v>
      </c>
      <c r="HJ95" s="86">
        <f ca="1">Control!$C$7*Calculations!$C$82*INDEX('Monthly Data'!N:N,Calculations!$C$116+MOD(CT95,Calculations!$C$118))+Control!$C$7*Calculations!$C$83*INDEX('Monthly Data'!O:O,Calculations!$C$116+MOD(CT95,Calculations!$C$118))+Control!$C$7*Calculations!$C$84*INDEX('Monthly Data'!P:P,Calculations!$C$116+MOD(CT95,Calculations!$C$118))+Control!$C$7*Calculations!$C$85*INDEX('Monthly Data'!Q:Q,Calculations!$C$116+MOD(CT95,Calculations!$C$118))+(1-Control!$C$7*Calculations!$C$87)*INDEX('Monthly Data'!R:R,Calculations!$C$116+MOD(CT95,Calculations!$C$118))</f>
        <v>-4.417423226995453E-3</v>
      </c>
      <c r="HK95" s="86">
        <f ca="1">Control!$C$7*Calculations!$C$82*INDEX('Monthly Data'!N:N,Calculations!$C$116+MOD(CU95,Calculations!$C$118))+Control!$C$7*Calculations!$C$83*INDEX('Monthly Data'!O:O,Calculations!$C$116+MOD(CU95,Calculations!$C$118))+Control!$C$7*Calculations!$C$84*INDEX('Monthly Data'!P:P,Calculations!$C$116+MOD(CU95,Calculations!$C$118))+Control!$C$7*Calculations!$C$85*INDEX('Monthly Data'!Q:Q,Calculations!$C$116+MOD(CU95,Calculations!$C$118))+(1-Control!$C$7*Calculations!$C$87)*INDEX('Monthly Data'!R:R,Calculations!$C$116+MOD(CU95,Calculations!$C$118))</f>
        <v>1.5216630695380906E-2</v>
      </c>
      <c r="HL95" s="86">
        <f ca="1">Control!$C$7*Calculations!$C$82*INDEX('Monthly Data'!N:N,Calculations!$C$116+MOD(CV95,Calculations!$C$118))+Control!$C$7*Calculations!$C$83*INDEX('Monthly Data'!O:O,Calculations!$C$116+MOD(CV95,Calculations!$C$118))+Control!$C$7*Calculations!$C$84*INDEX('Monthly Data'!P:P,Calculations!$C$116+MOD(CV95,Calculations!$C$118))+Control!$C$7*Calculations!$C$85*INDEX('Monthly Data'!Q:Q,Calculations!$C$116+MOD(CV95,Calculations!$C$118))+(1-Control!$C$7*Calculations!$C$87)*INDEX('Monthly Data'!R:R,Calculations!$C$116+MOD(CV95,Calculations!$C$118))</f>
        <v>-9.5555592256394619E-3</v>
      </c>
      <c r="HM95" s="86">
        <f ca="1">Control!$C$7*Calculations!$C$82*INDEX('Monthly Data'!N:N,Calculations!$C$116+MOD(CW95,Calculations!$C$118))+Control!$C$7*Calculations!$C$83*INDEX('Monthly Data'!O:O,Calculations!$C$116+MOD(CW95,Calculations!$C$118))+Control!$C$7*Calculations!$C$84*INDEX('Monthly Data'!P:P,Calculations!$C$116+MOD(CW95,Calculations!$C$118))+Control!$C$7*Calculations!$C$85*INDEX('Monthly Data'!Q:Q,Calculations!$C$116+MOD(CW95,Calculations!$C$118))+(1-Control!$C$7*Calculations!$C$87)*INDEX('Monthly Data'!R:R,Calculations!$C$116+MOD(CW95,Calculations!$C$118))</f>
        <v>2.3206536303657571E-2</v>
      </c>
      <c r="HN95" s="86">
        <f ca="1">Control!$C$7*Calculations!$C$82*INDEX('Monthly Data'!N:N,Calculations!$C$116+MOD(CX95,Calculations!$C$118))+Control!$C$7*Calculations!$C$83*INDEX('Monthly Data'!O:O,Calculations!$C$116+MOD(CX95,Calculations!$C$118))+Control!$C$7*Calculations!$C$84*INDEX('Monthly Data'!P:P,Calculations!$C$116+MOD(CX95,Calculations!$C$118))+Control!$C$7*Calculations!$C$85*INDEX('Monthly Data'!Q:Q,Calculations!$C$116+MOD(CX95,Calculations!$C$118))+(1-Control!$C$7*Calculations!$C$87)*INDEX('Monthly Data'!R:R,Calculations!$C$116+MOD(CX95,Calculations!$C$118))</f>
        <v>-1.4213734788548189E-2</v>
      </c>
      <c r="HO95" s="86">
        <f ca="1">Control!$C$7*Calculations!$C$82*INDEX('Monthly Data'!N:N,Calculations!$C$116+MOD(CY95,Calculations!$C$118))+Control!$C$7*Calculations!$C$83*INDEX('Monthly Data'!O:O,Calculations!$C$116+MOD(CY95,Calculations!$C$118))+Control!$C$7*Calculations!$C$84*INDEX('Monthly Data'!P:P,Calculations!$C$116+MOD(CY95,Calculations!$C$118))+Control!$C$7*Calculations!$C$85*INDEX('Monthly Data'!Q:Q,Calculations!$C$116+MOD(CY95,Calculations!$C$118))+(1-Control!$C$7*Calculations!$C$87)*INDEX('Monthly Data'!R:R,Calculations!$C$116+MOD(CY95,Calculations!$C$118))</f>
        <v>3.7596120283497965E-2</v>
      </c>
      <c r="HP95" s="86">
        <f ca="1">Control!$C$7*Calculations!$C$82*INDEX('Monthly Data'!N:N,Calculations!$C$116+MOD(CZ95,Calculations!$C$118))+Control!$C$7*Calculations!$C$83*INDEX('Monthly Data'!O:O,Calculations!$C$116+MOD(CZ95,Calculations!$C$118))+Control!$C$7*Calculations!$C$84*INDEX('Monthly Data'!P:P,Calculations!$C$116+MOD(CZ95,Calculations!$C$118))+Control!$C$7*Calculations!$C$85*INDEX('Monthly Data'!Q:Q,Calculations!$C$116+MOD(CZ95,Calculations!$C$118))+(1-Control!$C$7*Calculations!$C$87)*INDEX('Monthly Data'!R:R,Calculations!$C$116+MOD(CZ95,Calculations!$C$118))</f>
        <v>4.5735623984309991E-2</v>
      </c>
      <c r="HQ95" s="86">
        <f ca="1">Control!$C$7*Calculations!$C$82*INDEX('Monthly Data'!N:N,Calculations!$C$116+MOD(DA95,Calculations!$C$118))+Control!$C$7*Calculations!$C$83*INDEX('Monthly Data'!O:O,Calculations!$C$116+MOD(DA95,Calculations!$C$118))+Control!$C$7*Calculations!$C$84*INDEX('Monthly Data'!P:P,Calculations!$C$116+MOD(DA95,Calculations!$C$118))+Control!$C$7*Calculations!$C$85*INDEX('Monthly Data'!Q:Q,Calculations!$C$116+MOD(DA95,Calculations!$C$118))+(1-Control!$C$7*Calculations!$C$87)*INDEX('Monthly Data'!R:R,Calculations!$C$116+MOD(DA95,Calculations!$C$118))</f>
        <v>7.9764341593600071E-3</v>
      </c>
      <c r="HR95" s="86">
        <f ca="1">Control!$C$7*Calculations!$C$82*INDEX('Monthly Data'!N:N,Calculations!$C$116+MOD(DB95,Calculations!$C$118))+Control!$C$7*Calculations!$C$83*INDEX('Monthly Data'!O:O,Calculations!$C$116+MOD(DB95,Calculations!$C$118))+Control!$C$7*Calculations!$C$84*INDEX('Monthly Data'!P:P,Calculations!$C$116+MOD(DB95,Calculations!$C$118))+Control!$C$7*Calculations!$C$85*INDEX('Monthly Data'!Q:Q,Calculations!$C$116+MOD(DB95,Calculations!$C$118))+(1-Control!$C$7*Calculations!$C$87)*INDEX('Monthly Data'!R:R,Calculations!$C$116+MOD(DB95,Calculations!$C$118))</f>
        <v>1.5063457444773597E-2</v>
      </c>
      <c r="HS95" s="86">
        <f ca="1">Control!$C$7*Calculations!$C$82*INDEX('Monthly Data'!N:N,Calculations!$C$116+MOD(DC95,Calculations!$C$118))+Control!$C$7*Calculations!$C$83*INDEX('Monthly Data'!O:O,Calculations!$C$116+MOD(DC95,Calculations!$C$118))+Control!$C$7*Calculations!$C$84*INDEX('Monthly Data'!P:P,Calculations!$C$116+MOD(DC95,Calculations!$C$118))+Control!$C$7*Calculations!$C$85*INDEX('Monthly Data'!Q:Q,Calculations!$C$116+MOD(DC95,Calculations!$C$118))+(1-Control!$C$7*Calculations!$C$87)*INDEX('Monthly Data'!R:R,Calculations!$C$116+MOD(DC95,Calculations!$C$118))</f>
        <v>7.857567536297622E-3</v>
      </c>
      <c r="HT95" s="86">
        <f ca="1">Control!$C$7*Calculations!$C$82*INDEX('Monthly Data'!N:N,Calculations!$C$116+MOD(DD95,Calculations!$C$118))+Control!$C$7*Calculations!$C$83*INDEX('Monthly Data'!O:O,Calculations!$C$116+MOD(DD95,Calculations!$C$118))+Control!$C$7*Calculations!$C$84*INDEX('Monthly Data'!P:P,Calculations!$C$116+MOD(DD95,Calculations!$C$118))+Control!$C$7*Calculations!$C$85*INDEX('Monthly Data'!Q:Q,Calculations!$C$116+MOD(DD95,Calculations!$C$118))+(1-Control!$C$7*Calculations!$C$87)*INDEX('Monthly Data'!R:R,Calculations!$C$116+MOD(DD95,Calculations!$C$118))</f>
        <v>1.0921298083007208E-2</v>
      </c>
      <c r="HU95" s="86">
        <f ca="1">Control!$C$7*Calculations!$C$82*INDEX('Monthly Data'!N:N,Calculations!$C$116+MOD(DE95,Calculations!$C$118))+Control!$C$7*Calculations!$C$83*INDEX('Monthly Data'!O:O,Calculations!$C$116+MOD(DE95,Calculations!$C$118))+Control!$C$7*Calculations!$C$84*INDEX('Monthly Data'!P:P,Calculations!$C$116+MOD(DE95,Calculations!$C$118))+Control!$C$7*Calculations!$C$85*INDEX('Monthly Data'!Q:Q,Calculations!$C$116+MOD(DE95,Calculations!$C$118))+(1-Control!$C$7*Calculations!$C$87)*INDEX('Monthly Data'!R:R,Calculations!$C$116+MOD(DE95,Calculations!$C$118))</f>
        <v>6.4539397490030407E-3</v>
      </c>
      <c r="HV95" s="86">
        <f ca="1">Control!$C$7*Calculations!$C$82*INDEX('Monthly Data'!N:N,Calculations!$C$116+MOD(DF95,Calculations!$C$118))+Control!$C$7*Calculations!$C$83*INDEX('Monthly Data'!O:O,Calculations!$C$116+MOD(DF95,Calculations!$C$118))+Control!$C$7*Calculations!$C$84*INDEX('Monthly Data'!P:P,Calculations!$C$116+MOD(DF95,Calculations!$C$118))+Control!$C$7*Calculations!$C$85*INDEX('Monthly Data'!Q:Q,Calculations!$C$116+MOD(DF95,Calculations!$C$118))+(1-Control!$C$7*Calculations!$C$87)*INDEX('Monthly Data'!R:R,Calculations!$C$116+MOD(DF95,Calculations!$C$118))</f>
        <v>1.5063457444773597E-2</v>
      </c>
      <c r="HW95" s="86">
        <f ca="1">Control!$C$7*Calculations!$C$82*INDEX('Monthly Data'!N:N,Calculations!$C$116+MOD(DG95,Calculations!$C$118))+Control!$C$7*Calculations!$C$83*INDEX('Monthly Data'!O:O,Calculations!$C$116+MOD(DG95,Calculations!$C$118))+Control!$C$7*Calculations!$C$84*INDEX('Monthly Data'!P:P,Calculations!$C$116+MOD(DG95,Calculations!$C$118))+Control!$C$7*Calculations!$C$85*INDEX('Monthly Data'!Q:Q,Calculations!$C$116+MOD(DG95,Calculations!$C$118))+(1-Control!$C$7*Calculations!$C$87)*INDEX('Monthly Data'!R:R,Calculations!$C$116+MOD(DG95,Calculations!$C$118))</f>
        <v>3.1070573055362403E-2</v>
      </c>
      <c r="HX95" s="86">
        <f ca="1">Control!$C$7*Calculations!$C$82*INDEX('Monthly Data'!N:N,Calculations!$C$116+MOD(DH95,Calculations!$C$118))+Control!$C$7*Calculations!$C$83*INDEX('Monthly Data'!O:O,Calculations!$C$116+MOD(DH95,Calculations!$C$118))+Control!$C$7*Calculations!$C$84*INDEX('Monthly Data'!P:P,Calculations!$C$116+MOD(DH95,Calculations!$C$118))+Control!$C$7*Calculations!$C$85*INDEX('Monthly Data'!Q:Q,Calculations!$C$116+MOD(DH95,Calculations!$C$118))+(1-Control!$C$7*Calculations!$C$87)*INDEX('Monthly Data'!R:R,Calculations!$C$116+MOD(DH95,Calculations!$C$118))</f>
        <v>-2.7490061308214487E-3</v>
      </c>
      <c r="HY95" s="86">
        <f ca="1">Control!$C$7*Calculations!$C$82*INDEX('Monthly Data'!N:N,Calculations!$C$116+MOD(DI95,Calculations!$C$118))+Control!$C$7*Calculations!$C$83*INDEX('Monthly Data'!O:O,Calculations!$C$116+MOD(DI95,Calculations!$C$118))+Control!$C$7*Calculations!$C$84*INDEX('Monthly Data'!P:P,Calculations!$C$116+MOD(DI95,Calculations!$C$118))+Control!$C$7*Calculations!$C$85*INDEX('Monthly Data'!Q:Q,Calculations!$C$116+MOD(DI95,Calculations!$C$118))+(1-Control!$C$7*Calculations!$C$87)*INDEX('Monthly Data'!R:R,Calculations!$C$116+MOD(DI95,Calculations!$C$118))</f>
        <v>1.50127906355989E-2</v>
      </c>
      <c r="HZ95" s="86">
        <f ca="1">Control!$C$7*Calculations!$C$82*INDEX('Monthly Data'!N:N,Calculations!$C$116+MOD(DJ95,Calculations!$C$118))+Control!$C$7*Calculations!$C$83*INDEX('Monthly Data'!O:O,Calculations!$C$116+MOD(DJ95,Calculations!$C$118))+Control!$C$7*Calculations!$C$84*INDEX('Monthly Data'!P:P,Calculations!$C$116+MOD(DJ95,Calculations!$C$118))+Control!$C$7*Calculations!$C$85*INDEX('Monthly Data'!Q:Q,Calculations!$C$116+MOD(DJ95,Calculations!$C$118))+(1-Control!$C$7*Calculations!$C$87)*INDEX('Monthly Data'!R:R,Calculations!$C$116+MOD(DJ95,Calculations!$C$118))</f>
        <v>-2.5419860972892394E-2</v>
      </c>
      <c r="IA95" s="86">
        <f ca="1">Control!$C$7*Calculations!$C$82*INDEX('Monthly Data'!N:N,Calculations!$C$116+MOD(DK95,Calculations!$C$118))+Control!$C$7*Calculations!$C$83*INDEX('Monthly Data'!O:O,Calculations!$C$116+MOD(DK95,Calculations!$C$118))+Control!$C$7*Calculations!$C$84*INDEX('Monthly Data'!P:P,Calculations!$C$116+MOD(DK95,Calculations!$C$118))+Control!$C$7*Calculations!$C$85*INDEX('Monthly Data'!Q:Q,Calculations!$C$116+MOD(DK95,Calculations!$C$118))+(1-Control!$C$7*Calculations!$C$87)*INDEX('Monthly Data'!R:R,Calculations!$C$116+MOD(DK95,Calculations!$C$118))</f>
        <v>-2.4571433440223247E-2</v>
      </c>
      <c r="IB95" s="86">
        <f ca="1">Control!$C$7*Calculations!$C$82*INDEX('Monthly Data'!N:N,Calculations!$C$116+MOD(DL95,Calculations!$C$118))+Control!$C$7*Calculations!$C$83*INDEX('Monthly Data'!O:O,Calculations!$C$116+MOD(DL95,Calculations!$C$118))+Control!$C$7*Calculations!$C$84*INDEX('Monthly Data'!P:P,Calculations!$C$116+MOD(DL95,Calculations!$C$118))+Control!$C$7*Calculations!$C$85*INDEX('Monthly Data'!Q:Q,Calculations!$C$116+MOD(DL95,Calculations!$C$118))+(1-Control!$C$7*Calculations!$C$87)*INDEX('Monthly Data'!R:R,Calculations!$C$116+MOD(DL95,Calculations!$C$118))</f>
        <v>-1.1360801645249321E-2</v>
      </c>
      <c r="IC95" s="86">
        <f ca="1">Control!$C$7*Calculations!$C$82*INDEX('Monthly Data'!N:N,Calculations!$C$116+MOD(DM95,Calculations!$C$118))+Control!$C$7*Calculations!$C$83*INDEX('Monthly Data'!O:O,Calculations!$C$116+MOD(DM95,Calculations!$C$118))+Control!$C$7*Calculations!$C$84*INDEX('Monthly Data'!P:P,Calculations!$C$116+MOD(DM95,Calculations!$C$118))+Control!$C$7*Calculations!$C$85*INDEX('Monthly Data'!Q:Q,Calculations!$C$116+MOD(DM95,Calculations!$C$118))+(1-Control!$C$7*Calculations!$C$87)*INDEX('Monthly Data'!R:R,Calculations!$C$116+MOD(DM95,Calculations!$C$118))</f>
        <v>4.5735623984309991E-2</v>
      </c>
      <c r="ID95" s="86">
        <f ca="1">Control!$C$7*Calculations!$C$82*INDEX('Monthly Data'!N:N,Calculations!$C$116+MOD(DN95,Calculations!$C$118))+Control!$C$7*Calculations!$C$83*INDEX('Monthly Data'!O:O,Calculations!$C$116+MOD(DN95,Calculations!$C$118))+Control!$C$7*Calculations!$C$84*INDEX('Monthly Data'!P:P,Calculations!$C$116+MOD(DN95,Calculations!$C$118))+Control!$C$7*Calculations!$C$85*INDEX('Monthly Data'!Q:Q,Calculations!$C$116+MOD(DN95,Calculations!$C$118))+(1-Control!$C$7*Calculations!$C$87)*INDEX('Monthly Data'!R:R,Calculations!$C$116+MOD(DN95,Calculations!$C$118))</f>
        <v>3.5231336013669103E-2</v>
      </c>
      <c r="IE95" s="86">
        <f ca="1">Control!$C$7*Calculations!$C$82*INDEX('Monthly Data'!N:N,Calculations!$C$116+MOD(DO95,Calculations!$C$118))+Control!$C$7*Calculations!$C$83*INDEX('Monthly Data'!O:O,Calculations!$C$116+MOD(DO95,Calculations!$C$118))+Control!$C$7*Calculations!$C$84*INDEX('Monthly Data'!P:P,Calculations!$C$116+MOD(DO95,Calculations!$C$118))+Control!$C$7*Calculations!$C$85*INDEX('Monthly Data'!Q:Q,Calculations!$C$116+MOD(DO95,Calculations!$C$118))+(1-Control!$C$7*Calculations!$C$87)*INDEX('Monthly Data'!R:R,Calculations!$C$116+MOD(DO95,Calculations!$C$118))</f>
        <v>-2.5168357537820856E-4</v>
      </c>
      <c r="IF95" s="86">
        <f ca="1">Control!$C$7*Calculations!$C$82*INDEX('Monthly Data'!N:N,Calculations!$C$116+MOD(DP95,Calculations!$C$118))+Control!$C$7*Calculations!$C$83*INDEX('Monthly Data'!O:O,Calculations!$C$116+MOD(DP95,Calculations!$C$118))+Control!$C$7*Calculations!$C$84*INDEX('Monthly Data'!P:P,Calculations!$C$116+MOD(DP95,Calculations!$C$118))+Control!$C$7*Calculations!$C$85*INDEX('Monthly Data'!Q:Q,Calculations!$C$116+MOD(DP95,Calculations!$C$118))+(1-Control!$C$7*Calculations!$C$87)*INDEX('Monthly Data'!R:R,Calculations!$C$116+MOD(DP95,Calculations!$C$118))</f>
        <v>4.7768166384148329E-3</v>
      </c>
      <c r="IG95" s="88">
        <f ca="1">Control!$C$8*(1+DQ95)*(1+DR95)*(1+DS95)*(1+DT95)*(1+DU95)*(1+DV95)*(1+DW95)*(1+DX95)*(1+DY95)*(1+DZ95)*(1+EA95)*(1+EB95)*(1+EC95)*(1+ED95)*(1+EE95)*(1+EF95)*(1+EG95)*(1+EH95)*(1+EI95)*(1+EJ95)*(1+EK95)*(1+EL95)*(1+EM95)*(1+EN95)*(1+EO95)*(1+EP95)*(1+EQ95)*(1+ER95)*(1+ES95)*(1+ET95)*(1+EU95)*(1+EV95)*(1+EW95)*(1+EX95)*(1+EY95)*(1+EZ95)*(1+FA95)*(1+FB95)*(1+FC95)*(1+FD95)*(1+FE95)*(1+FF95)*(1+FG95)*(1+FH95)*(1+FI95)*(1+FJ95)*(1+FK95)*(1+FL95)*(1+FM95)*(1+FN95)*(1+FO95)*(1+FP95)*(1+FQ95)*(1+FR95)*(1+FS95)*(1+FT95)*(1+FU95)*(1+FV95)*(1+FW95)*(1+FX95)*(1+FY95)*(1+FZ95)*(1+GA95)*(1+GB95)*(1+GC95)*(1+GD95)*(1+GE95)*(1+GF95)*(1+GG95)*(1+GH95)*(1+GI95)*(1+GJ95)*(1+GK95)*(1+GL95)*(1+GM95)*(1+GN95)*(1+GO95)*(1+GP95)*(1+GQ95)*(1+GR95)*(1+GS95)*(1+GT95)*(1+GU95)*(1+GV95)*(1+GW95)*(1+GX95)*(1+GY95)*(1+GZ95)*(1+HA95)*(1+HB95)*(1+HC95)*(1+HD95)*(1+HE95)*(1+HF95)*(1+HG95)*(1+HH95)*(1+HI95)*(1+HJ95)*(1+HK95)*(1+HL95)*(1+HM95)*(1+HN95)*(1+HO95)*(1+HP95)*(1+HQ95)*(1+HR95)*(1+HS95)*(1+HT95)*(1+HU95)*(1+HV95)*(1+HW95)*(1+HX95)*(1+HY95)*(1+HZ95)*(1+IA95)*(1+IB95)*(1+IC95)*(1+ID95)*(1+IE95)*(1+IF95)</f>
        <v>99052.241690259223</v>
      </c>
    </row>
    <row r="96" spans="1:241" x14ac:dyDescent="0.25">
      <c r="A96">
        <v>10</v>
      </c>
      <c r="B96">
        <v>79</v>
      </c>
      <c r="C96">
        <v>28</v>
      </c>
      <c r="D96">
        <v>46</v>
      </c>
      <c r="E96">
        <v>117</v>
      </c>
      <c r="F96">
        <v>23</v>
      </c>
      <c r="G96">
        <v>43</v>
      </c>
      <c r="H96">
        <v>61</v>
      </c>
      <c r="I96">
        <v>43</v>
      </c>
      <c r="J96">
        <v>111</v>
      </c>
      <c r="K96">
        <v>112</v>
      </c>
      <c r="L96">
        <v>106</v>
      </c>
      <c r="M96">
        <v>64</v>
      </c>
      <c r="N96">
        <v>0</v>
      </c>
      <c r="O96">
        <v>74</v>
      </c>
      <c r="P96">
        <v>96</v>
      </c>
      <c r="Q96">
        <v>0</v>
      </c>
      <c r="R96">
        <v>99</v>
      </c>
      <c r="S96">
        <v>0</v>
      </c>
      <c r="T96">
        <v>114</v>
      </c>
      <c r="U96">
        <v>31</v>
      </c>
      <c r="V96">
        <v>118</v>
      </c>
      <c r="W96">
        <v>74</v>
      </c>
      <c r="X96">
        <v>40</v>
      </c>
      <c r="Y96">
        <v>11</v>
      </c>
      <c r="Z96">
        <v>71</v>
      </c>
      <c r="AA96">
        <v>59</v>
      </c>
      <c r="AB96">
        <v>103</v>
      </c>
      <c r="AC96">
        <v>75</v>
      </c>
      <c r="AD96">
        <v>5</v>
      </c>
      <c r="AE96">
        <v>19</v>
      </c>
      <c r="AF96">
        <v>30</v>
      </c>
      <c r="AG96">
        <v>94</v>
      </c>
      <c r="AH96">
        <v>44</v>
      </c>
      <c r="AI96">
        <v>25</v>
      </c>
      <c r="AJ96">
        <v>69</v>
      </c>
      <c r="AK96">
        <v>31</v>
      </c>
      <c r="AL96">
        <v>74</v>
      </c>
      <c r="AM96">
        <v>29</v>
      </c>
      <c r="AN96">
        <v>90</v>
      </c>
      <c r="AO96">
        <v>4</v>
      </c>
      <c r="AP96">
        <v>58</v>
      </c>
      <c r="AQ96">
        <v>118</v>
      </c>
      <c r="AR96">
        <v>78</v>
      </c>
      <c r="AS96">
        <v>110</v>
      </c>
      <c r="AT96">
        <v>84</v>
      </c>
      <c r="AU96">
        <v>84</v>
      </c>
      <c r="AV96">
        <v>103</v>
      </c>
      <c r="AW96">
        <v>27</v>
      </c>
      <c r="AX96">
        <v>64</v>
      </c>
      <c r="AY96">
        <v>0</v>
      </c>
      <c r="AZ96">
        <v>2</v>
      </c>
      <c r="BA96">
        <v>5</v>
      </c>
      <c r="BB96">
        <v>18</v>
      </c>
      <c r="BC96">
        <v>61</v>
      </c>
      <c r="BD96">
        <v>72</v>
      </c>
      <c r="BE96">
        <v>64</v>
      </c>
      <c r="BF96">
        <v>42</v>
      </c>
      <c r="BG96">
        <v>73</v>
      </c>
      <c r="BH96">
        <v>88</v>
      </c>
      <c r="BI96">
        <v>50</v>
      </c>
      <c r="BJ96">
        <v>66</v>
      </c>
      <c r="BK96">
        <v>117</v>
      </c>
      <c r="BL96">
        <v>47</v>
      </c>
      <c r="BM96">
        <v>94</v>
      </c>
      <c r="BN96">
        <v>5</v>
      </c>
      <c r="BO96">
        <v>40</v>
      </c>
      <c r="BP96">
        <v>91</v>
      </c>
      <c r="BQ96">
        <v>33</v>
      </c>
      <c r="BR96">
        <v>79</v>
      </c>
      <c r="BS96">
        <v>102</v>
      </c>
      <c r="BT96">
        <v>5</v>
      </c>
      <c r="BU96">
        <v>77</v>
      </c>
      <c r="BV96">
        <v>66</v>
      </c>
      <c r="BW96">
        <v>30</v>
      </c>
      <c r="BX96">
        <v>15</v>
      </c>
      <c r="BY96">
        <v>44</v>
      </c>
      <c r="BZ96">
        <v>32</v>
      </c>
      <c r="CA96">
        <v>117</v>
      </c>
      <c r="CB96">
        <v>75</v>
      </c>
      <c r="CC96">
        <v>44</v>
      </c>
      <c r="CD96">
        <v>4</v>
      </c>
      <c r="CE96">
        <v>105</v>
      </c>
      <c r="CF96">
        <v>15</v>
      </c>
      <c r="CG96">
        <v>10</v>
      </c>
      <c r="CH96">
        <v>13</v>
      </c>
      <c r="CI96">
        <v>71</v>
      </c>
      <c r="CJ96">
        <v>53</v>
      </c>
      <c r="CK96">
        <v>13</v>
      </c>
      <c r="CL96">
        <v>56</v>
      </c>
      <c r="CM96">
        <v>22</v>
      </c>
      <c r="CN96">
        <v>58</v>
      </c>
      <c r="CO96">
        <v>47</v>
      </c>
      <c r="CP96">
        <v>63</v>
      </c>
      <c r="CQ96">
        <v>50</v>
      </c>
      <c r="CR96">
        <v>99</v>
      </c>
      <c r="CS96">
        <v>24</v>
      </c>
      <c r="CT96">
        <v>47</v>
      </c>
      <c r="CU96">
        <v>18</v>
      </c>
      <c r="CV96">
        <v>82</v>
      </c>
      <c r="CW96">
        <v>14</v>
      </c>
      <c r="CX96">
        <v>102</v>
      </c>
      <c r="CY96">
        <v>118</v>
      </c>
      <c r="CZ96">
        <v>115</v>
      </c>
      <c r="DA96">
        <v>14</v>
      </c>
      <c r="DB96">
        <v>82</v>
      </c>
      <c r="DC96">
        <v>19</v>
      </c>
      <c r="DD96">
        <v>109</v>
      </c>
      <c r="DE96">
        <v>34</v>
      </c>
      <c r="DF96">
        <v>76</v>
      </c>
      <c r="DG96">
        <v>66</v>
      </c>
      <c r="DH96">
        <v>38</v>
      </c>
      <c r="DI96">
        <v>71</v>
      </c>
      <c r="DJ96">
        <v>53</v>
      </c>
      <c r="DK96">
        <v>11</v>
      </c>
      <c r="DL96">
        <v>63</v>
      </c>
      <c r="DM96">
        <v>40</v>
      </c>
      <c r="DN96">
        <v>14</v>
      </c>
      <c r="DO96">
        <v>24</v>
      </c>
      <c r="DP96">
        <v>79</v>
      </c>
      <c r="DQ96" s="86">
        <f ca="1">Control!$C$7*Calculations!$C$82*INDEX('Monthly Data'!N:N,Calculations!$C$116+MOD(A96,Calculations!$C$118))+Control!$C$7*Calculations!$C$83*INDEX('Monthly Data'!O:O,Calculations!$C$116+MOD(A96,Calculations!$C$118))+Control!$C$7*Calculations!$C$84*INDEX('Monthly Data'!P:P,Calculations!$C$116+MOD(A96,Calculations!$C$118))+Control!$C$7*Calculations!$C$85*INDEX('Monthly Data'!Q:Q,Calculations!$C$116+MOD(A96,Calculations!$C$118))+(1-Control!$C$7*Calculations!$C$87)*INDEX('Monthly Data'!R:R,Calculations!$C$116+MOD(A96,Calculations!$C$118))</f>
        <v>1.1702576456120543E-2</v>
      </c>
      <c r="DR96" s="86">
        <f ca="1">Control!$C$7*Calculations!$C$82*INDEX('Monthly Data'!N:N,Calculations!$C$116+MOD(B96,Calculations!$C$118))+Control!$C$7*Calculations!$C$83*INDEX('Monthly Data'!O:O,Calculations!$C$116+MOD(B96,Calculations!$C$118))+Control!$C$7*Calculations!$C$84*INDEX('Monthly Data'!P:P,Calculations!$C$116+MOD(B96,Calculations!$C$118))+Control!$C$7*Calculations!$C$85*INDEX('Monthly Data'!Q:Q,Calculations!$C$116+MOD(B96,Calculations!$C$118))+(1-Control!$C$7*Calculations!$C$87)*INDEX('Monthly Data'!R:R,Calculations!$C$116+MOD(B96,Calculations!$C$118))</f>
        <v>1.046389543479892E-2</v>
      </c>
      <c r="DS96" s="86">
        <f ca="1">Control!$C$7*Calculations!$C$82*INDEX('Monthly Data'!N:N,Calculations!$C$116+MOD(C96,Calculations!$C$118))+Control!$C$7*Calculations!$C$83*INDEX('Monthly Data'!O:O,Calculations!$C$116+MOD(C96,Calculations!$C$118))+Control!$C$7*Calculations!$C$84*INDEX('Monthly Data'!P:P,Calculations!$C$116+MOD(C96,Calculations!$C$118))+Control!$C$7*Calculations!$C$85*INDEX('Monthly Data'!Q:Q,Calculations!$C$116+MOD(C96,Calculations!$C$118))+(1-Control!$C$7*Calculations!$C$87)*INDEX('Monthly Data'!R:R,Calculations!$C$116+MOD(C96,Calculations!$C$118))</f>
        <v>3.7596120283497965E-2</v>
      </c>
      <c r="DT96" s="86">
        <f ca="1">Control!$C$7*Calculations!$C$82*INDEX('Monthly Data'!N:N,Calculations!$C$116+MOD(D96,Calculations!$C$118))+Control!$C$7*Calculations!$C$83*INDEX('Monthly Data'!O:O,Calculations!$C$116+MOD(D96,Calculations!$C$118))+Control!$C$7*Calculations!$C$84*INDEX('Monthly Data'!P:P,Calculations!$C$116+MOD(D96,Calculations!$C$118))+Control!$C$7*Calculations!$C$85*INDEX('Monthly Data'!Q:Q,Calculations!$C$116+MOD(D96,Calculations!$C$118))+(1-Control!$C$7*Calculations!$C$87)*INDEX('Monthly Data'!R:R,Calculations!$C$116+MOD(D96,Calculations!$C$118))</f>
        <v>2.3307359621218403E-2</v>
      </c>
      <c r="DU96" s="86">
        <f ca="1">Control!$C$7*Calculations!$C$82*INDEX('Monthly Data'!N:N,Calculations!$C$116+MOD(E96,Calculations!$C$118))+Control!$C$7*Calculations!$C$83*INDEX('Monthly Data'!O:O,Calculations!$C$116+MOD(E96,Calculations!$C$118))+Control!$C$7*Calculations!$C$84*INDEX('Monthly Data'!P:P,Calculations!$C$116+MOD(E96,Calculations!$C$118))+Control!$C$7*Calculations!$C$85*INDEX('Monthly Data'!Q:Q,Calculations!$C$116+MOD(E96,Calculations!$C$118))+(1-Control!$C$7*Calculations!$C$87)*INDEX('Monthly Data'!R:R,Calculations!$C$116+MOD(E96,Calculations!$C$118))</f>
        <v>-7.3651264633385334E-4</v>
      </c>
      <c r="DV96" s="86">
        <f ca="1">Control!$C$7*Calculations!$C$82*INDEX('Monthly Data'!N:N,Calculations!$C$116+MOD(F96,Calculations!$C$118))+Control!$C$7*Calculations!$C$83*INDEX('Monthly Data'!O:O,Calculations!$C$116+MOD(F96,Calculations!$C$118))+Control!$C$7*Calculations!$C$84*INDEX('Monthly Data'!P:P,Calculations!$C$116+MOD(F96,Calculations!$C$118))+Control!$C$7*Calculations!$C$85*INDEX('Monthly Data'!Q:Q,Calculations!$C$116+MOD(F96,Calculations!$C$118))+(1-Control!$C$7*Calculations!$C$87)*INDEX('Monthly Data'!R:R,Calculations!$C$116+MOD(F96,Calculations!$C$118))</f>
        <v>6.2631896128884862E-3</v>
      </c>
      <c r="DW96" s="86">
        <f ca="1">Control!$C$7*Calculations!$C$82*INDEX('Monthly Data'!N:N,Calculations!$C$116+MOD(G96,Calculations!$C$118))+Control!$C$7*Calculations!$C$83*INDEX('Monthly Data'!O:O,Calculations!$C$116+MOD(G96,Calculations!$C$118))+Control!$C$7*Calculations!$C$84*INDEX('Monthly Data'!P:P,Calculations!$C$116+MOD(G96,Calculations!$C$118))+Control!$C$7*Calculations!$C$85*INDEX('Monthly Data'!Q:Q,Calculations!$C$116+MOD(G96,Calculations!$C$118))+(1-Control!$C$7*Calculations!$C$87)*INDEX('Monthly Data'!R:R,Calculations!$C$116+MOD(G96,Calculations!$C$118))</f>
        <v>5.1279584938936244E-2</v>
      </c>
      <c r="DX96" s="86">
        <f ca="1">Control!$C$7*Calculations!$C$82*INDEX('Monthly Data'!N:N,Calculations!$C$116+MOD(H96,Calculations!$C$118))+Control!$C$7*Calculations!$C$83*INDEX('Monthly Data'!O:O,Calculations!$C$116+MOD(H96,Calculations!$C$118))+Control!$C$7*Calculations!$C$84*INDEX('Monthly Data'!P:P,Calculations!$C$116+MOD(H96,Calculations!$C$118))+Control!$C$7*Calculations!$C$85*INDEX('Monthly Data'!Q:Q,Calculations!$C$116+MOD(H96,Calculations!$C$118))+(1-Control!$C$7*Calculations!$C$87)*INDEX('Monthly Data'!R:R,Calculations!$C$116+MOD(H96,Calculations!$C$118))</f>
        <v>2.766281641786093E-2</v>
      </c>
      <c r="DY96" s="86">
        <f ca="1">Control!$C$7*Calculations!$C$82*INDEX('Monthly Data'!N:N,Calculations!$C$116+MOD(I96,Calculations!$C$118))+Control!$C$7*Calculations!$C$83*INDEX('Monthly Data'!O:O,Calculations!$C$116+MOD(I96,Calculations!$C$118))+Control!$C$7*Calculations!$C$84*INDEX('Monthly Data'!P:P,Calculations!$C$116+MOD(I96,Calculations!$C$118))+Control!$C$7*Calculations!$C$85*INDEX('Monthly Data'!Q:Q,Calculations!$C$116+MOD(I96,Calculations!$C$118))+(1-Control!$C$7*Calculations!$C$87)*INDEX('Monthly Data'!R:R,Calculations!$C$116+MOD(I96,Calculations!$C$118))</f>
        <v>5.1279584938936244E-2</v>
      </c>
      <c r="DZ96" s="86">
        <f ca="1">Control!$C$7*Calculations!$C$82*INDEX('Monthly Data'!N:N,Calculations!$C$116+MOD(J96,Calculations!$C$118))+Control!$C$7*Calculations!$C$83*INDEX('Monthly Data'!O:O,Calculations!$C$116+MOD(J96,Calculations!$C$118))+Control!$C$7*Calculations!$C$84*INDEX('Monthly Data'!P:P,Calculations!$C$116+MOD(J96,Calculations!$C$118))+Control!$C$7*Calculations!$C$85*INDEX('Monthly Data'!Q:Q,Calculations!$C$116+MOD(J96,Calculations!$C$118))+(1-Control!$C$7*Calculations!$C$87)*INDEX('Monthly Data'!R:R,Calculations!$C$116+MOD(J96,Calculations!$C$118))</f>
        <v>5.8868730207813358E-3</v>
      </c>
      <c r="EA96" s="86">
        <f ca="1">Control!$C$7*Calculations!$C$82*INDEX('Monthly Data'!N:N,Calculations!$C$116+MOD(K96,Calculations!$C$118))+Control!$C$7*Calculations!$C$83*INDEX('Monthly Data'!O:O,Calculations!$C$116+MOD(K96,Calculations!$C$118))+Control!$C$7*Calculations!$C$84*INDEX('Monthly Data'!P:P,Calculations!$C$116+MOD(K96,Calculations!$C$118))+Control!$C$7*Calculations!$C$85*INDEX('Monthly Data'!Q:Q,Calculations!$C$116+MOD(K96,Calculations!$C$118))+(1-Control!$C$7*Calculations!$C$87)*INDEX('Monthly Data'!R:R,Calculations!$C$116+MOD(K96,Calculations!$C$118))</f>
        <v>1.142101364887867E-2</v>
      </c>
      <c r="EB96" s="86">
        <f ca="1">Control!$C$7*Calculations!$C$82*INDEX('Monthly Data'!N:N,Calculations!$C$116+MOD(L96,Calculations!$C$118))+Control!$C$7*Calculations!$C$83*INDEX('Monthly Data'!O:O,Calculations!$C$116+MOD(L96,Calculations!$C$118))+Control!$C$7*Calculations!$C$84*INDEX('Monthly Data'!P:P,Calculations!$C$116+MOD(L96,Calculations!$C$118))+Control!$C$7*Calculations!$C$85*INDEX('Monthly Data'!Q:Q,Calculations!$C$116+MOD(L96,Calculations!$C$118))+(1-Control!$C$7*Calculations!$C$87)*INDEX('Monthly Data'!R:R,Calculations!$C$116+MOD(L96,Calculations!$C$118))</f>
        <v>6.6954569943530936E-3</v>
      </c>
      <c r="EC96" s="86">
        <f ca="1">Control!$C$7*Calculations!$C$82*INDEX('Monthly Data'!N:N,Calculations!$C$116+MOD(M96,Calculations!$C$118))+Control!$C$7*Calculations!$C$83*INDEX('Monthly Data'!O:O,Calculations!$C$116+MOD(M96,Calculations!$C$118))+Control!$C$7*Calculations!$C$84*INDEX('Monthly Data'!P:P,Calculations!$C$116+MOD(M96,Calculations!$C$118))+Control!$C$7*Calculations!$C$85*INDEX('Monthly Data'!Q:Q,Calculations!$C$116+MOD(M96,Calculations!$C$118))+(1-Control!$C$7*Calculations!$C$87)*INDEX('Monthly Data'!R:R,Calculations!$C$116+MOD(M96,Calculations!$C$118))</f>
        <v>-2.4571433440223247E-2</v>
      </c>
      <c r="ED96" s="86">
        <f ca="1">Control!$C$7*Calculations!$C$82*INDEX('Monthly Data'!N:N,Calculations!$C$116+MOD(N96,Calculations!$C$118))+Control!$C$7*Calculations!$C$83*INDEX('Monthly Data'!O:O,Calculations!$C$116+MOD(N96,Calculations!$C$118))+Control!$C$7*Calculations!$C$84*INDEX('Monthly Data'!P:P,Calculations!$C$116+MOD(N96,Calculations!$C$118))+Control!$C$7*Calculations!$C$85*INDEX('Monthly Data'!Q:Q,Calculations!$C$116+MOD(N96,Calculations!$C$118))+(1-Control!$C$7*Calculations!$C$87)*INDEX('Monthly Data'!R:R,Calculations!$C$116+MOD(N96,Calculations!$C$118))</f>
        <v>1.4915555251167555E-3</v>
      </c>
      <c r="EE96" s="86">
        <f ca="1">Control!$C$7*Calculations!$C$82*INDEX('Monthly Data'!N:N,Calculations!$C$116+MOD(O96,Calculations!$C$118))+Control!$C$7*Calculations!$C$83*INDEX('Monthly Data'!O:O,Calculations!$C$116+MOD(O96,Calculations!$C$118))+Control!$C$7*Calculations!$C$84*INDEX('Monthly Data'!P:P,Calculations!$C$116+MOD(O96,Calculations!$C$118))+Control!$C$7*Calculations!$C$85*INDEX('Monthly Data'!Q:Q,Calculations!$C$116+MOD(O96,Calculations!$C$118))+(1-Control!$C$7*Calculations!$C$87)*INDEX('Monthly Data'!R:R,Calculations!$C$116+MOD(O96,Calculations!$C$118))</f>
        <v>3.7118215575026904E-2</v>
      </c>
      <c r="EF96" s="86">
        <f ca="1">Control!$C$7*Calculations!$C$82*INDEX('Monthly Data'!N:N,Calculations!$C$116+MOD(P96,Calculations!$C$118))+Control!$C$7*Calculations!$C$83*INDEX('Monthly Data'!O:O,Calculations!$C$116+MOD(P96,Calculations!$C$118))+Control!$C$7*Calculations!$C$84*INDEX('Monthly Data'!P:P,Calculations!$C$116+MOD(P96,Calculations!$C$118))+Control!$C$7*Calculations!$C$85*INDEX('Monthly Data'!Q:Q,Calculations!$C$116+MOD(P96,Calculations!$C$118))+(1-Control!$C$7*Calculations!$C$87)*INDEX('Monthly Data'!R:R,Calculations!$C$116+MOD(P96,Calculations!$C$118))</f>
        <v>1.0627294914941248E-2</v>
      </c>
      <c r="EG96" s="86">
        <f ca="1">Control!$C$7*Calculations!$C$82*INDEX('Monthly Data'!N:N,Calculations!$C$116+MOD(Q96,Calculations!$C$118))+Control!$C$7*Calculations!$C$83*INDEX('Monthly Data'!O:O,Calculations!$C$116+MOD(Q96,Calculations!$C$118))+Control!$C$7*Calculations!$C$84*INDEX('Monthly Data'!P:P,Calculations!$C$116+MOD(Q96,Calculations!$C$118))+Control!$C$7*Calculations!$C$85*INDEX('Monthly Data'!Q:Q,Calculations!$C$116+MOD(Q96,Calculations!$C$118))+(1-Control!$C$7*Calculations!$C$87)*INDEX('Monthly Data'!R:R,Calculations!$C$116+MOD(Q96,Calculations!$C$118))</f>
        <v>1.4915555251167555E-3</v>
      </c>
      <c r="EH96" s="86">
        <f ca="1">Control!$C$7*Calculations!$C$82*INDEX('Monthly Data'!N:N,Calculations!$C$116+MOD(R96,Calculations!$C$118))+Control!$C$7*Calculations!$C$83*INDEX('Monthly Data'!O:O,Calculations!$C$116+MOD(R96,Calculations!$C$118))+Control!$C$7*Calculations!$C$84*INDEX('Monthly Data'!P:P,Calculations!$C$116+MOD(R96,Calculations!$C$118))+Control!$C$7*Calculations!$C$85*INDEX('Monthly Data'!Q:Q,Calculations!$C$116+MOD(R96,Calculations!$C$118))+(1-Control!$C$7*Calculations!$C$87)*INDEX('Monthly Data'!R:R,Calculations!$C$116+MOD(R96,Calculations!$C$118))</f>
        <v>-1.1360801645249321E-2</v>
      </c>
      <c r="EI96" s="86">
        <f ca="1">Control!$C$7*Calculations!$C$82*INDEX('Monthly Data'!N:N,Calculations!$C$116+MOD(S96,Calculations!$C$118))+Control!$C$7*Calculations!$C$83*INDEX('Monthly Data'!O:O,Calculations!$C$116+MOD(S96,Calculations!$C$118))+Control!$C$7*Calculations!$C$84*INDEX('Monthly Data'!P:P,Calculations!$C$116+MOD(S96,Calculations!$C$118))+Control!$C$7*Calculations!$C$85*INDEX('Monthly Data'!Q:Q,Calculations!$C$116+MOD(S96,Calculations!$C$118))+(1-Control!$C$7*Calculations!$C$87)*INDEX('Monthly Data'!R:R,Calculations!$C$116+MOD(S96,Calculations!$C$118))</f>
        <v>1.4915555251167555E-3</v>
      </c>
      <c r="EJ96" s="86">
        <f ca="1">Control!$C$7*Calculations!$C$82*INDEX('Monthly Data'!N:N,Calculations!$C$116+MOD(T96,Calculations!$C$118))+Control!$C$7*Calculations!$C$83*INDEX('Monthly Data'!O:O,Calculations!$C$116+MOD(T96,Calculations!$C$118))+Control!$C$7*Calculations!$C$84*INDEX('Monthly Data'!P:P,Calculations!$C$116+MOD(T96,Calculations!$C$118))+Control!$C$7*Calculations!$C$85*INDEX('Monthly Data'!Q:Q,Calculations!$C$116+MOD(T96,Calculations!$C$118))+(1-Control!$C$7*Calculations!$C$87)*INDEX('Monthly Data'!R:R,Calculations!$C$116+MOD(T96,Calculations!$C$118))</f>
        <v>-2.5419860972892394E-2</v>
      </c>
      <c r="EK96" s="86">
        <f ca="1">Control!$C$7*Calculations!$C$82*INDEX('Monthly Data'!N:N,Calculations!$C$116+MOD(U96,Calculations!$C$118))+Control!$C$7*Calculations!$C$83*INDEX('Monthly Data'!O:O,Calculations!$C$116+MOD(U96,Calculations!$C$118))+Control!$C$7*Calculations!$C$84*INDEX('Monthly Data'!P:P,Calculations!$C$116+MOD(U96,Calculations!$C$118))+Control!$C$7*Calculations!$C$85*INDEX('Monthly Data'!Q:Q,Calculations!$C$116+MOD(U96,Calculations!$C$118))+(1-Control!$C$7*Calculations!$C$87)*INDEX('Monthly Data'!R:R,Calculations!$C$116+MOD(U96,Calculations!$C$118))</f>
        <v>1.8665061640915637E-2</v>
      </c>
      <c r="EL96" s="86">
        <f ca="1">Control!$C$7*Calculations!$C$82*INDEX('Monthly Data'!N:N,Calculations!$C$116+MOD(V96,Calculations!$C$118))+Control!$C$7*Calculations!$C$83*INDEX('Monthly Data'!O:O,Calculations!$C$116+MOD(V96,Calculations!$C$118))+Control!$C$7*Calculations!$C$84*INDEX('Monthly Data'!P:P,Calculations!$C$116+MOD(V96,Calculations!$C$118))+Control!$C$7*Calculations!$C$85*INDEX('Monthly Data'!Q:Q,Calculations!$C$116+MOD(V96,Calculations!$C$118))+(1-Control!$C$7*Calculations!$C$87)*INDEX('Monthly Data'!R:R,Calculations!$C$116+MOD(V96,Calculations!$C$118))</f>
        <v>3.4808428836917149E-3</v>
      </c>
      <c r="EM96" s="86">
        <f ca="1">Control!$C$7*Calculations!$C$82*INDEX('Monthly Data'!N:N,Calculations!$C$116+MOD(W96,Calculations!$C$118))+Control!$C$7*Calculations!$C$83*INDEX('Monthly Data'!O:O,Calculations!$C$116+MOD(W96,Calculations!$C$118))+Control!$C$7*Calculations!$C$84*INDEX('Monthly Data'!P:P,Calculations!$C$116+MOD(W96,Calculations!$C$118))+Control!$C$7*Calculations!$C$85*INDEX('Monthly Data'!Q:Q,Calculations!$C$116+MOD(W96,Calculations!$C$118))+(1-Control!$C$7*Calculations!$C$87)*INDEX('Monthly Data'!R:R,Calculations!$C$116+MOD(W96,Calculations!$C$118))</f>
        <v>3.7118215575026904E-2</v>
      </c>
      <c r="EN96" s="86">
        <f ca="1">Control!$C$7*Calculations!$C$82*INDEX('Monthly Data'!N:N,Calculations!$C$116+MOD(X96,Calculations!$C$118))+Control!$C$7*Calculations!$C$83*INDEX('Monthly Data'!O:O,Calculations!$C$116+MOD(X96,Calculations!$C$118))+Control!$C$7*Calculations!$C$84*INDEX('Monthly Data'!P:P,Calculations!$C$116+MOD(X96,Calculations!$C$118))+Control!$C$7*Calculations!$C$85*INDEX('Monthly Data'!Q:Q,Calculations!$C$116+MOD(X96,Calculations!$C$118))+(1-Control!$C$7*Calculations!$C$87)*INDEX('Monthly Data'!R:R,Calculations!$C$116+MOD(X96,Calculations!$C$118))</f>
        <v>-4.417423226995453E-3</v>
      </c>
      <c r="EO96" s="86">
        <f ca="1">Control!$C$7*Calculations!$C$82*INDEX('Monthly Data'!N:N,Calculations!$C$116+MOD(Y96,Calculations!$C$118))+Control!$C$7*Calculations!$C$83*INDEX('Monthly Data'!O:O,Calculations!$C$116+MOD(Y96,Calculations!$C$118))+Control!$C$7*Calculations!$C$84*INDEX('Monthly Data'!P:P,Calculations!$C$116+MOD(Y96,Calculations!$C$118))+Control!$C$7*Calculations!$C$85*INDEX('Monthly Data'!Q:Q,Calculations!$C$116+MOD(Y96,Calculations!$C$118))+(1-Control!$C$7*Calculations!$C$87)*INDEX('Monthly Data'!R:R,Calculations!$C$116+MOD(Y96,Calculations!$C$118))</f>
        <v>1.0018681835149534E-3</v>
      </c>
      <c r="EP96" s="86">
        <f ca="1">Control!$C$7*Calculations!$C$82*INDEX('Monthly Data'!N:N,Calculations!$C$116+MOD(Z96,Calculations!$C$118))+Control!$C$7*Calculations!$C$83*INDEX('Monthly Data'!O:O,Calculations!$C$116+MOD(Z96,Calculations!$C$118))+Control!$C$7*Calculations!$C$84*INDEX('Monthly Data'!P:P,Calculations!$C$116+MOD(Z96,Calculations!$C$118))+Control!$C$7*Calculations!$C$85*INDEX('Monthly Data'!Q:Q,Calculations!$C$116+MOD(Z96,Calculations!$C$118))+(1-Control!$C$7*Calculations!$C$87)*INDEX('Monthly Data'!R:R,Calculations!$C$116+MOD(Z96,Calculations!$C$118))</f>
        <v>-2.072517756005474E-2</v>
      </c>
      <c r="EQ96" s="86">
        <f ca="1">Control!$C$7*Calculations!$C$82*INDEX('Monthly Data'!N:N,Calculations!$C$116+MOD(AA96,Calculations!$C$118))+Control!$C$7*Calculations!$C$83*INDEX('Monthly Data'!O:O,Calculations!$C$116+MOD(AA96,Calculations!$C$118))+Control!$C$7*Calculations!$C$84*INDEX('Monthly Data'!P:P,Calculations!$C$116+MOD(AA96,Calculations!$C$118))+Control!$C$7*Calculations!$C$85*INDEX('Monthly Data'!Q:Q,Calculations!$C$116+MOD(AA96,Calculations!$C$118))+(1-Control!$C$7*Calculations!$C$87)*INDEX('Monthly Data'!R:R,Calculations!$C$116+MOD(AA96,Calculations!$C$118))</f>
        <v>1.1704119272391494E-2</v>
      </c>
      <c r="ER96" s="86">
        <f ca="1">Control!$C$7*Calculations!$C$82*INDEX('Monthly Data'!N:N,Calculations!$C$116+MOD(AB96,Calculations!$C$118))+Control!$C$7*Calculations!$C$83*INDEX('Monthly Data'!O:O,Calculations!$C$116+MOD(AB96,Calculations!$C$118))+Control!$C$7*Calculations!$C$84*INDEX('Monthly Data'!P:P,Calculations!$C$116+MOD(AB96,Calculations!$C$118))+Control!$C$7*Calculations!$C$85*INDEX('Monthly Data'!Q:Q,Calculations!$C$116+MOD(AB96,Calculations!$C$118))+(1-Control!$C$7*Calculations!$C$87)*INDEX('Monthly Data'!R:R,Calculations!$C$116+MOD(AB96,Calculations!$C$118))</f>
        <v>5.1972609868760735E-3</v>
      </c>
      <c r="ES96" s="86">
        <f ca="1">Control!$C$7*Calculations!$C$82*INDEX('Monthly Data'!N:N,Calculations!$C$116+MOD(AC96,Calculations!$C$118))+Control!$C$7*Calculations!$C$83*INDEX('Monthly Data'!O:O,Calculations!$C$116+MOD(AC96,Calculations!$C$118))+Control!$C$7*Calculations!$C$84*INDEX('Monthly Data'!P:P,Calculations!$C$116+MOD(AC96,Calculations!$C$118))+Control!$C$7*Calculations!$C$85*INDEX('Monthly Data'!Q:Q,Calculations!$C$116+MOD(AC96,Calculations!$C$118))+(1-Control!$C$7*Calculations!$C$87)*INDEX('Monthly Data'!R:R,Calculations!$C$116+MOD(AC96,Calculations!$C$118))</f>
        <v>-2.0259958308006688E-2</v>
      </c>
      <c r="ET96" s="86">
        <f ca="1">Control!$C$7*Calculations!$C$82*INDEX('Monthly Data'!N:N,Calculations!$C$116+MOD(AD96,Calculations!$C$118))+Control!$C$7*Calculations!$C$83*INDEX('Monthly Data'!O:O,Calculations!$C$116+MOD(AD96,Calculations!$C$118))+Control!$C$7*Calculations!$C$84*INDEX('Monthly Data'!P:P,Calculations!$C$116+MOD(AD96,Calculations!$C$118))+Control!$C$7*Calculations!$C$85*INDEX('Monthly Data'!Q:Q,Calculations!$C$116+MOD(AD96,Calculations!$C$118))+(1-Control!$C$7*Calculations!$C$87)*INDEX('Monthly Data'!R:R,Calculations!$C$116+MOD(AD96,Calculations!$C$118))</f>
        <v>1.2722494017511032E-2</v>
      </c>
      <c r="EU96" s="86">
        <f ca="1">Control!$C$7*Calculations!$C$82*INDEX('Monthly Data'!N:N,Calculations!$C$116+MOD(AE96,Calculations!$C$118))+Control!$C$7*Calculations!$C$83*INDEX('Monthly Data'!O:O,Calculations!$C$116+MOD(AE96,Calculations!$C$118))+Control!$C$7*Calculations!$C$84*INDEX('Monthly Data'!P:P,Calculations!$C$116+MOD(AE96,Calculations!$C$118))+Control!$C$7*Calculations!$C$85*INDEX('Monthly Data'!Q:Q,Calculations!$C$116+MOD(AE96,Calculations!$C$118))+(1-Control!$C$7*Calculations!$C$87)*INDEX('Monthly Data'!R:R,Calculations!$C$116+MOD(AE96,Calculations!$C$118))</f>
        <v>4.089189590407355E-3</v>
      </c>
      <c r="EV96" s="86">
        <f ca="1">Control!$C$7*Calculations!$C$82*INDEX('Monthly Data'!N:N,Calculations!$C$116+MOD(AF96,Calculations!$C$118))+Control!$C$7*Calculations!$C$83*INDEX('Monthly Data'!O:O,Calculations!$C$116+MOD(AF96,Calculations!$C$118))+Control!$C$7*Calculations!$C$84*INDEX('Monthly Data'!P:P,Calculations!$C$116+MOD(AF96,Calculations!$C$118))+Control!$C$7*Calculations!$C$85*INDEX('Monthly Data'!Q:Q,Calculations!$C$116+MOD(AF96,Calculations!$C$118))+(1-Control!$C$7*Calculations!$C$87)*INDEX('Monthly Data'!R:R,Calculations!$C$116+MOD(AF96,Calculations!$C$118))</f>
        <v>7.9764341593600071E-3</v>
      </c>
      <c r="EW96" s="86">
        <f ca="1">Control!$C$7*Calculations!$C$82*INDEX('Monthly Data'!N:N,Calculations!$C$116+MOD(AG96,Calculations!$C$118))+Control!$C$7*Calculations!$C$83*INDEX('Monthly Data'!O:O,Calculations!$C$116+MOD(AG96,Calculations!$C$118))+Control!$C$7*Calculations!$C$84*INDEX('Monthly Data'!P:P,Calculations!$C$116+MOD(AG96,Calculations!$C$118))+Control!$C$7*Calculations!$C$85*INDEX('Monthly Data'!Q:Q,Calculations!$C$116+MOD(AG96,Calculations!$C$118))+(1-Control!$C$7*Calculations!$C$87)*INDEX('Monthly Data'!R:R,Calculations!$C$116+MOD(AG96,Calculations!$C$118))</f>
        <v>1.0353752315110615E-2</v>
      </c>
      <c r="EX96" s="86">
        <f ca="1">Control!$C$7*Calculations!$C$82*INDEX('Monthly Data'!N:N,Calculations!$C$116+MOD(AH96,Calculations!$C$118))+Control!$C$7*Calculations!$C$83*INDEX('Monthly Data'!O:O,Calculations!$C$116+MOD(AH96,Calculations!$C$118))+Control!$C$7*Calculations!$C$84*INDEX('Monthly Data'!P:P,Calculations!$C$116+MOD(AH96,Calculations!$C$118))+Control!$C$7*Calculations!$C$85*INDEX('Monthly Data'!Q:Q,Calculations!$C$116+MOD(AH96,Calculations!$C$118))+(1-Control!$C$7*Calculations!$C$87)*INDEX('Monthly Data'!R:R,Calculations!$C$116+MOD(AH96,Calculations!$C$118))</f>
        <v>2.377894462657602E-2</v>
      </c>
      <c r="EY96" s="86">
        <f ca="1">Control!$C$7*Calculations!$C$82*INDEX('Monthly Data'!N:N,Calculations!$C$116+MOD(AI96,Calculations!$C$118))+Control!$C$7*Calculations!$C$83*INDEX('Monthly Data'!O:O,Calculations!$C$116+MOD(AI96,Calculations!$C$118))+Control!$C$7*Calculations!$C$84*INDEX('Monthly Data'!P:P,Calculations!$C$116+MOD(AI96,Calculations!$C$118))+Control!$C$7*Calculations!$C$85*INDEX('Monthly Data'!Q:Q,Calculations!$C$116+MOD(AI96,Calculations!$C$118))+(1-Control!$C$7*Calculations!$C$87)*INDEX('Monthly Data'!R:R,Calculations!$C$116+MOD(AI96,Calculations!$C$118))</f>
        <v>-3.299557342782896E-2</v>
      </c>
      <c r="EZ96" s="86">
        <f ca="1">Control!$C$7*Calculations!$C$82*INDEX('Monthly Data'!N:N,Calculations!$C$116+MOD(AJ96,Calculations!$C$118))+Control!$C$7*Calculations!$C$83*INDEX('Monthly Data'!O:O,Calculations!$C$116+MOD(AJ96,Calculations!$C$118))+Control!$C$7*Calculations!$C$84*INDEX('Monthly Data'!P:P,Calculations!$C$116+MOD(AJ96,Calculations!$C$118))+Control!$C$7*Calculations!$C$85*INDEX('Monthly Data'!Q:Q,Calculations!$C$116+MOD(AJ96,Calculations!$C$118))+(1-Control!$C$7*Calculations!$C$87)*INDEX('Monthly Data'!R:R,Calculations!$C$116+MOD(AJ96,Calculations!$C$118))</f>
        <v>-4.0413381192162513E-2</v>
      </c>
      <c r="FA96" s="86">
        <f ca="1">Control!$C$7*Calculations!$C$82*INDEX('Monthly Data'!N:N,Calculations!$C$116+MOD(AK96,Calculations!$C$118))+Control!$C$7*Calculations!$C$83*INDEX('Monthly Data'!O:O,Calculations!$C$116+MOD(AK96,Calculations!$C$118))+Control!$C$7*Calculations!$C$84*INDEX('Monthly Data'!P:P,Calculations!$C$116+MOD(AK96,Calculations!$C$118))+Control!$C$7*Calculations!$C$85*INDEX('Monthly Data'!Q:Q,Calculations!$C$116+MOD(AK96,Calculations!$C$118))+(1-Control!$C$7*Calculations!$C$87)*INDEX('Monthly Data'!R:R,Calculations!$C$116+MOD(AK96,Calculations!$C$118))</f>
        <v>1.8665061640915637E-2</v>
      </c>
      <c r="FB96" s="86">
        <f ca="1">Control!$C$7*Calculations!$C$82*INDEX('Monthly Data'!N:N,Calculations!$C$116+MOD(AL96,Calculations!$C$118))+Control!$C$7*Calculations!$C$83*INDEX('Monthly Data'!O:O,Calculations!$C$116+MOD(AL96,Calculations!$C$118))+Control!$C$7*Calculations!$C$84*INDEX('Monthly Data'!P:P,Calculations!$C$116+MOD(AL96,Calculations!$C$118))+Control!$C$7*Calculations!$C$85*INDEX('Monthly Data'!Q:Q,Calculations!$C$116+MOD(AL96,Calculations!$C$118))+(1-Control!$C$7*Calculations!$C$87)*INDEX('Monthly Data'!R:R,Calculations!$C$116+MOD(AL96,Calculations!$C$118))</f>
        <v>3.7118215575026904E-2</v>
      </c>
      <c r="FC96" s="86">
        <f ca="1">Control!$C$7*Calculations!$C$82*INDEX('Monthly Data'!N:N,Calculations!$C$116+MOD(AM96,Calculations!$C$118))+Control!$C$7*Calculations!$C$83*INDEX('Monthly Data'!O:O,Calculations!$C$116+MOD(AM96,Calculations!$C$118))+Control!$C$7*Calculations!$C$84*INDEX('Monthly Data'!P:P,Calculations!$C$116+MOD(AM96,Calculations!$C$118))+Control!$C$7*Calculations!$C$85*INDEX('Monthly Data'!Q:Q,Calculations!$C$116+MOD(AM96,Calculations!$C$118))+(1-Control!$C$7*Calculations!$C$87)*INDEX('Monthly Data'!R:R,Calculations!$C$116+MOD(AM96,Calculations!$C$118))</f>
        <v>1.5115046179922851E-2</v>
      </c>
      <c r="FD96" s="86">
        <f ca="1">Control!$C$7*Calculations!$C$82*INDEX('Monthly Data'!N:N,Calculations!$C$116+MOD(AN96,Calculations!$C$118))+Control!$C$7*Calculations!$C$83*INDEX('Monthly Data'!O:O,Calculations!$C$116+MOD(AN96,Calculations!$C$118))+Control!$C$7*Calculations!$C$84*INDEX('Monthly Data'!P:P,Calculations!$C$116+MOD(AN96,Calculations!$C$118))+Control!$C$7*Calculations!$C$85*INDEX('Monthly Data'!Q:Q,Calculations!$C$116+MOD(AN96,Calculations!$C$118))+(1-Control!$C$7*Calculations!$C$87)*INDEX('Monthly Data'!R:R,Calculations!$C$116+MOD(AN96,Calculations!$C$118))</f>
        <v>1.7831091590102856E-2</v>
      </c>
      <c r="FE96" s="86">
        <f ca="1">Control!$C$7*Calculations!$C$82*INDEX('Monthly Data'!N:N,Calculations!$C$116+MOD(AO96,Calculations!$C$118))+Control!$C$7*Calculations!$C$83*INDEX('Monthly Data'!O:O,Calculations!$C$116+MOD(AO96,Calculations!$C$118))+Control!$C$7*Calculations!$C$84*INDEX('Monthly Data'!P:P,Calculations!$C$116+MOD(AO96,Calculations!$C$118))+Control!$C$7*Calculations!$C$85*INDEX('Monthly Data'!Q:Q,Calculations!$C$116+MOD(AO96,Calculations!$C$118))+(1-Control!$C$7*Calculations!$C$87)*INDEX('Monthly Data'!R:R,Calculations!$C$116+MOD(AO96,Calculations!$C$118))</f>
        <v>1.3423979074716584E-2</v>
      </c>
      <c r="FF96" s="86">
        <f ca="1">Control!$C$7*Calculations!$C$82*INDEX('Monthly Data'!N:N,Calculations!$C$116+MOD(AP96,Calculations!$C$118))+Control!$C$7*Calculations!$C$83*INDEX('Monthly Data'!O:O,Calculations!$C$116+MOD(AP96,Calculations!$C$118))+Control!$C$7*Calculations!$C$84*INDEX('Monthly Data'!P:P,Calculations!$C$116+MOD(AP96,Calculations!$C$118))+Control!$C$7*Calculations!$C$85*INDEX('Monthly Data'!Q:Q,Calculations!$C$116+MOD(AP96,Calculations!$C$118))+(1-Control!$C$7*Calculations!$C$87)*INDEX('Monthly Data'!R:R,Calculations!$C$116+MOD(AP96,Calculations!$C$118))</f>
        <v>8.4240675975201049E-3</v>
      </c>
      <c r="FG96" s="86">
        <f ca="1">Control!$C$7*Calculations!$C$82*INDEX('Monthly Data'!N:N,Calculations!$C$116+MOD(AQ96,Calculations!$C$118))+Control!$C$7*Calculations!$C$83*INDEX('Monthly Data'!O:O,Calculations!$C$116+MOD(AQ96,Calculations!$C$118))+Control!$C$7*Calculations!$C$84*INDEX('Monthly Data'!P:P,Calculations!$C$116+MOD(AQ96,Calculations!$C$118))+Control!$C$7*Calculations!$C$85*INDEX('Monthly Data'!Q:Q,Calculations!$C$116+MOD(AQ96,Calculations!$C$118))+(1-Control!$C$7*Calculations!$C$87)*INDEX('Monthly Data'!R:R,Calculations!$C$116+MOD(AQ96,Calculations!$C$118))</f>
        <v>3.4808428836917149E-3</v>
      </c>
      <c r="FH96" s="86">
        <f ca="1">Control!$C$7*Calculations!$C$82*INDEX('Monthly Data'!N:N,Calculations!$C$116+MOD(AR96,Calculations!$C$118))+Control!$C$7*Calculations!$C$83*INDEX('Monthly Data'!O:O,Calculations!$C$116+MOD(AR96,Calculations!$C$118))+Control!$C$7*Calculations!$C$84*INDEX('Monthly Data'!P:P,Calculations!$C$116+MOD(AR96,Calculations!$C$118))+Control!$C$7*Calculations!$C$85*INDEX('Monthly Data'!Q:Q,Calculations!$C$116+MOD(AR96,Calculations!$C$118))+(1-Control!$C$7*Calculations!$C$87)*INDEX('Monthly Data'!R:R,Calculations!$C$116+MOD(AR96,Calculations!$C$118))</f>
        <v>1.7472933988537529E-2</v>
      </c>
      <c r="FI96" s="86">
        <f ca="1">Control!$C$7*Calculations!$C$82*INDEX('Monthly Data'!N:N,Calculations!$C$116+MOD(AS96,Calculations!$C$118))+Control!$C$7*Calculations!$C$83*INDEX('Monthly Data'!O:O,Calculations!$C$116+MOD(AS96,Calculations!$C$118))+Control!$C$7*Calculations!$C$84*INDEX('Monthly Data'!P:P,Calculations!$C$116+MOD(AS96,Calculations!$C$118))+Control!$C$7*Calculations!$C$85*INDEX('Monthly Data'!Q:Q,Calculations!$C$116+MOD(AS96,Calculations!$C$118))+(1-Control!$C$7*Calculations!$C$87)*INDEX('Monthly Data'!R:R,Calculations!$C$116+MOD(AS96,Calculations!$C$118))</f>
        <v>3.127051071655923E-3</v>
      </c>
      <c r="FJ96" s="86">
        <f ca="1">Control!$C$7*Calculations!$C$82*INDEX('Monthly Data'!N:N,Calculations!$C$116+MOD(AT96,Calculations!$C$118))+Control!$C$7*Calculations!$C$83*INDEX('Monthly Data'!O:O,Calculations!$C$116+MOD(AT96,Calculations!$C$118))+Control!$C$7*Calculations!$C$84*INDEX('Monthly Data'!P:P,Calculations!$C$116+MOD(AT96,Calculations!$C$118))+Control!$C$7*Calculations!$C$85*INDEX('Monthly Data'!Q:Q,Calculations!$C$116+MOD(AT96,Calculations!$C$118))+(1-Control!$C$7*Calculations!$C$87)*INDEX('Monthly Data'!R:R,Calculations!$C$116+MOD(AT96,Calculations!$C$118))</f>
        <v>-1.880155173376722E-2</v>
      </c>
      <c r="FK96" s="86">
        <f ca="1">Control!$C$7*Calculations!$C$82*INDEX('Monthly Data'!N:N,Calculations!$C$116+MOD(AU96,Calculations!$C$118))+Control!$C$7*Calculations!$C$83*INDEX('Monthly Data'!O:O,Calculations!$C$116+MOD(AU96,Calculations!$C$118))+Control!$C$7*Calculations!$C$84*INDEX('Monthly Data'!P:P,Calculations!$C$116+MOD(AU96,Calculations!$C$118))+Control!$C$7*Calculations!$C$85*INDEX('Monthly Data'!Q:Q,Calculations!$C$116+MOD(AU96,Calculations!$C$118))+(1-Control!$C$7*Calculations!$C$87)*INDEX('Monthly Data'!R:R,Calculations!$C$116+MOD(AU96,Calculations!$C$118))</f>
        <v>-1.880155173376722E-2</v>
      </c>
      <c r="FL96" s="86">
        <f ca="1">Control!$C$7*Calculations!$C$82*INDEX('Monthly Data'!N:N,Calculations!$C$116+MOD(AV96,Calculations!$C$118))+Control!$C$7*Calculations!$C$83*INDEX('Monthly Data'!O:O,Calculations!$C$116+MOD(AV96,Calculations!$C$118))+Control!$C$7*Calculations!$C$84*INDEX('Monthly Data'!P:P,Calculations!$C$116+MOD(AV96,Calculations!$C$118))+Control!$C$7*Calculations!$C$85*INDEX('Monthly Data'!Q:Q,Calculations!$C$116+MOD(AV96,Calculations!$C$118))+(1-Control!$C$7*Calculations!$C$87)*INDEX('Monthly Data'!R:R,Calculations!$C$116+MOD(AV96,Calculations!$C$118))</f>
        <v>5.1972609868760735E-3</v>
      </c>
      <c r="FM96" s="86">
        <f ca="1">Control!$C$7*Calculations!$C$82*INDEX('Monthly Data'!N:N,Calculations!$C$116+MOD(AW96,Calculations!$C$118))+Control!$C$7*Calculations!$C$83*INDEX('Monthly Data'!O:O,Calculations!$C$116+MOD(AW96,Calculations!$C$118))+Control!$C$7*Calculations!$C$84*INDEX('Monthly Data'!P:P,Calculations!$C$116+MOD(AW96,Calculations!$C$118))+Control!$C$7*Calculations!$C$85*INDEX('Monthly Data'!Q:Q,Calculations!$C$116+MOD(AW96,Calculations!$C$118))+(1-Control!$C$7*Calculations!$C$87)*INDEX('Monthly Data'!R:R,Calculations!$C$116+MOD(AW96,Calculations!$C$118))</f>
        <v>-3.53368065312233E-2</v>
      </c>
      <c r="FN96" s="86">
        <f ca="1">Control!$C$7*Calculations!$C$82*INDEX('Monthly Data'!N:N,Calculations!$C$116+MOD(AX96,Calculations!$C$118))+Control!$C$7*Calculations!$C$83*INDEX('Monthly Data'!O:O,Calculations!$C$116+MOD(AX96,Calculations!$C$118))+Control!$C$7*Calculations!$C$84*INDEX('Monthly Data'!P:P,Calculations!$C$116+MOD(AX96,Calculations!$C$118))+Control!$C$7*Calculations!$C$85*INDEX('Monthly Data'!Q:Q,Calculations!$C$116+MOD(AX96,Calculations!$C$118))+(1-Control!$C$7*Calculations!$C$87)*INDEX('Monthly Data'!R:R,Calculations!$C$116+MOD(AX96,Calculations!$C$118))</f>
        <v>-2.4571433440223247E-2</v>
      </c>
      <c r="FO96" s="86">
        <f ca="1">Control!$C$7*Calculations!$C$82*INDEX('Monthly Data'!N:N,Calculations!$C$116+MOD(AY96,Calculations!$C$118))+Control!$C$7*Calculations!$C$83*INDEX('Monthly Data'!O:O,Calculations!$C$116+MOD(AY96,Calculations!$C$118))+Control!$C$7*Calculations!$C$84*INDEX('Monthly Data'!P:P,Calculations!$C$116+MOD(AY96,Calculations!$C$118))+Control!$C$7*Calculations!$C$85*INDEX('Monthly Data'!Q:Q,Calculations!$C$116+MOD(AY96,Calculations!$C$118))+(1-Control!$C$7*Calculations!$C$87)*INDEX('Monthly Data'!R:R,Calculations!$C$116+MOD(AY96,Calculations!$C$118))</f>
        <v>1.4915555251167555E-3</v>
      </c>
      <c r="FP96" s="86">
        <f ca="1">Control!$C$7*Calculations!$C$82*INDEX('Monthly Data'!N:N,Calculations!$C$116+MOD(AZ96,Calculations!$C$118))+Control!$C$7*Calculations!$C$83*INDEX('Monthly Data'!O:O,Calculations!$C$116+MOD(AZ96,Calculations!$C$118))+Control!$C$7*Calculations!$C$84*INDEX('Monthly Data'!P:P,Calculations!$C$116+MOD(AZ96,Calculations!$C$118))+Control!$C$7*Calculations!$C$85*INDEX('Monthly Data'!Q:Q,Calculations!$C$116+MOD(AZ96,Calculations!$C$118))+(1-Control!$C$7*Calculations!$C$87)*INDEX('Monthly Data'!R:R,Calculations!$C$116+MOD(AZ96,Calculations!$C$118))</f>
        <v>7.7184133340106598E-3</v>
      </c>
      <c r="FQ96" s="86">
        <f ca="1">Control!$C$7*Calculations!$C$82*INDEX('Monthly Data'!N:N,Calculations!$C$116+MOD(BA96,Calculations!$C$118))+Control!$C$7*Calculations!$C$83*INDEX('Monthly Data'!O:O,Calculations!$C$116+MOD(BA96,Calculations!$C$118))+Control!$C$7*Calculations!$C$84*INDEX('Monthly Data'!P:P,Calculations!$C$116+MOD(BA96,Calculations!$C$118))+Control!$C$7*Calculations!$C$85*INDEX('Monthly Data'!Q:Q,Calculations!$C$116+MOD(BA96,Calculations!$C$118))+(1-Control!$C$7*Calculations!$C$87)*INDEX('Monthly Data'!R:R,Calculations!$C$116+MOD(BA96,Calculations!$C$118))</f>
        <v>1.2722494017511032E-2</v>
      </c>
      <c r="FR96" s="86">
        <f ca="1">Control!$C$7*Calculations!$C$82*INDEX('Monthly Data'!N:N,Calculations!$C$116+MOD(BB96,Calculations!$C$118))+Control!$C$7*Calculations!$C$83*INDEX('Monthly Data'!O:O,Calculations!$C$116+MOD(BB96,Calculations!$C$118))+Control!$C$7*Calculations!$C$84*INDEX('Monthly Data'!P:P,Calculations!$C$116+MOD(BB96,Calculations!$C$118))+Control!$C$7*Calculations!$C$85*INDEX('Monthly Data'!Q:Q,Calculations!$C$116+MOD(BB96,Calculations!$C$118))+(1-Control!$C$7*Calculations!$C$87)*INDEX('Monthly Data'!R:R,Calculations!$C$116+MOD(BB96,Calculations!$C$118))</f>
        <v>-7.4084874653726545E-3</v>
      </c>
      <c r="FS96" s="86">
        <f ca="1">Control!$C$7*Calculations!$C$82*INDEX('Monthly Data'!N:N,Calculations!$C$116+MOD(BC96,Calculations!$C$118))+Control!$C$7*Calculations!$C$83*INDEX('Monthly Data'!O:O,Calculations!$C$116+MOD(BC96,Calculations!$C$118))+Control!$C$7*Calculations!$C$84*INDEX('Monthly Data'!P:P,Calculations!$C$116+MOD(BC96,Calculations!$C$118))+Control!$C$7*Calculations!$C$85*INDEX('Monthly Data'!Q:Q,Calculations!$C$116+MOD(BC96,Calculations!$C$118))+(1-Control!$C$7*Calculations!$C$87)*INDEX('Monthly Data'!R:R,Calculations!$C$116+MOD(BC96,Calculations!$C$118))</f>
        <v>2.766281641786093E-2</v>
      </c>
      <c r="FT96" s="86">
        <f ca="1">Control!$C$7*Calculations!$C$82*INDEX('Monthly Data'!N:N,Calculations!$C$116+MOD(BD96,Calculations!$C$118))+Control!$C$7*Calculations!$C$83*INDEX('Monthly Data'!O:O,Calculations!$C$116+MOD(BD96,Calculations!$C$118))+Control!$C$7*Calculations!$C$84*INDEX('Monthly Data'!P:P,Calculations!$C$116+MOD(BD96,Calculations!$C$118))+Control!$C$7*Calculations!$C$85*INDEX('Monthly Data'!Q:Q,Calculations!$C$116+MOD(BD96,Calculations!$C$118))+(1-Control!$C$7*Calculations!$C$87)*INDEX('Monthly Data'!R:R,Calculations!$C$116+MOD(BD96,Calculations!$C$118))</f>
        <v>-4.3408051735618014E-2</v>
      </c>
      <c r="FU96" s="86">
        <f ca="1">Control!$C$7*Calculations!$C$82*INDEX('Monthly Data'!N:N,Calculations!$C$116+MOD(BE96,Calculations!$C$118))+Control!$C$7*Calculations!$C$83*INDEX('Monthly Data'!O:O,Calculations!$C$116+MOD(BE96,Calculations!$C$118))+Control!$C$7*Calculations!$C$84*INDEX('Monthly Data'!P:P,Calculations!$C$116+MOD(BE96,Calculations!$C$118))+Control!$C$7*Calculations!$C$85*INDEX('Monthly Data'!Q:Q,Calculations!$C$116+MOD(BE96,Calculations!$C$118))+(1-Control!$C$7*Calculations!$C$87)*INDEX('Monthly Data'!R:R,Calculations!$C$116+MOD(BE96,Calculations!$C$118))</f>
        <v>-2.4571433440223247E-2</v>
      </c>
      <c r="FV96" s="86">
        <f ca="1">Control!$C$7*Calculations!$C$82*INDEX('Monthly Data'!N:N,Calculations!$C$116+MOD(BF96,Calculations!$C$118))+Control!$C$7*Calculations!$C$83*INDEX('Monthly Data'!O:O,Calculations!$C$116+MOD(BF96,Calculations!$C$118))+Control!$C$7*Calculations!$C$84*INDEX('Monthly Data'!P:P,Calculations!$C$116+MOD(BF96,Calculations!$C$118))+Control!$C$7*Calculations!$C$85*INDEX('Monthly Data'!Q:Q,Calculations!$C$116+MOD(BF96,Calculations!$C$118))+(1-Control!$C$7*Calculations!$C$87)*INDEX('Monthly Data'!R:R,Calculations!$C$116+MOD(BF96,Calculations!$C$118))</f>
        <v>-6.1115617667135171E-2</v>
      </c>
      <c r="FW96" s="86">
        <f ca="1">Control!$C$7*Calculations!$C$82*INDEX('Monthly Data'!N:N,Calculations!$C$116+MOD(BG96,Calculations!$C$118))+Control!$C$7*Calculations!$C$83*INDEX('Monthly Data'!O:O,Calculations!$C$116+MOD(BG96,Calculations!$C$118))+Control!$C$7*Calculations!$C$84*INDEX('Monthly Data'!P:P,Calculations!$C$116+MOD(BG96,Calculations!$C$118))+Control!$C$7*Calculations!$C$85*INDEX('Monthly Data'!Q:Q,Calculations!$C$116+MOD(BG96,Calculations!$C$118))+(1-Control!$C$7*Calculations!$C$87)*INDEX('Monthly Data'!R:R,Calculations!$C$116+MOD(BG96,Calculations!$C$118))</f>
        <v>3.6332715283247441E-2</v>
      </c>
      <c r="FX96" s="86">
        <f ca="1">Control!$C$7*Calculations!$C$82*INDEX('Monthly Data'!N:N,Calculations!$C$116+MOD(BH96,Calculations!$C$118))+Control!$C$7*Calculations!$C$83*INDEX('Monthly Data'!O:O,Calculations!$C$116+MOD(BH96,Calculations!$C$118))+Control!$C$7*Calculations!$C$84*INDEX('Monthly Data'!P:P,Calculations!$C$116+MOD(BH96,Calculations!$C$118))+Control!$C$7*Calculations!$C$85*INDEX('Monthly Data'!Q:Q,Calculations!$C$116+MOD(BH96,Calculations!$C$118))+(1-Control!$C$7*Calculations!$C$87)*INDEX('Monthly Data'!R:R,Calculations!$C$116+MOD(BH96,Calculations!$C$118))</f>
        <v>6.4539397490030407E-3</v>
      </c>
      <c r="FY96" s="86">
        <f ca="1">Control!$C$7*Calculations!$C$82*INDEX('Monthly Data'!N:N,Calculations!$C$116+MOD(BI96,Calculations!$C$118))+Control!$C$7*Calculations!$C$83*INDEX('Monthly Data'!O:O,Calculations!$C$116+MOD(BI96,Calculations!$C$118))+Control!$C$7*Calculations!$C$84*INDEX('Monthly Data'!P:P,Calculations!$C$116+MOD(BI96,Calculations!$C$118))+Control!$C$7*Calculations!$C$85*INDEX('Monthly Data'!Q:Q,Calculations!$C$116+MOD(BI96,Calculations!$C$118))+(1-Control!$C$7*Calculations!$C$87)*INDEX('Monthly Data'!R:R,Calculations!$C$116+MOD(BI96,Calculations!$C$118))</f>
        <v>6.1009361253630504E-2</v>
      </c>
      <c r="FZ96" s="86">
        <f ca="1">Control!$C$7*Calculations!$C$82*INDEX('Monthly Data'!N:N,Calculations!$C$116+MOD(BJ96,Calculations!$C$118))+Control!$C$7*Calculations!$C$83*INDEX('Monthly Data'!O:O,Calculations!$C$116+MOD(BJ96,Calculations!$C$118))+Control!$C$7*Calculations!$C$84*INDEX('Monthly Data'!P:P,Calculations!$C$116+MOD(BJ96,Calculations!$C$118))+Control!$C$7*Calculations!$C$85*INDEX('Monthly Data'!Q:Q,Calculations!$C$116+MOD(BJ96,Calculations!$C$118))+(1-Control!$C$7*Calculations!$C$87)*INDEX('Monthly Data'!R:R,Calculations!$C$116+MOD(BJ96,Calculations!$C$118))</f>
        <v>1.3891304280773396E-2</v>
      </c>
      <c r="GA96" s="86">
        <f ca="1">Control!$C$7*Calculations!$C$82*INDEX('Monthly Data'!N:N,Calculations!$C$116+MOD(BK96,Calculations!$C$118))+Control!$C$7*Calculations!$C$83*INDEX('Monthly Data'!O:O,Calculations!$C$116+MOD(BK96,Calculations!$C$118))+Control!$C$7*Calculations!$C$84*INDEX('Monthly Data'!P:P,Calculations!$C$116+MOD(BK96,Calculations!$C$118))+Control!$C$7*Calculations!$C$85*INDEX('Monthly Data'!Q:Q,Calculations!$C$116+MOD(BK96,Calculations!$C$118))+(1-Control!$C$7*Calculations!$C$87)*INDEX('Monthly Data'!R:R,Calculations!$C$116+MOD(BK96,Calculations!$C$118))</f>
        <v>-7.3651264633385334E-4</v>
      </c>
      <c r="GB96" s="86">
        <f ca="1">Control!$C$7*Calculations!$C$82*INDEX('Monthly Data'!N:N,Calculations!$C$116+MOD(BL96,Calculations!$C$118))+Control!$C$7*Calculations!$C$83*INDEX('Monthly Data'!O:O,Calculations!$C$116+MOD(BL96,Calculations!$C$118))+Control!$C$7*Calculations!$C$84*INDEX('Monthly Data'!P:P,Calculations!$C$116+MOD(BL96,Calculations!$C$118))+Control!$C$7*Calculations!$C$85*INDEX('Monthly Data'!Q:Q,Calculations!$C$116+MOD(BL96,Calculations!$C$118))+(1-Control!$C$7*Calculations!$C$87)*INDEX('Monthly Data'!R:R,Calculations!$C$116+MOD(BL96,Calculations!$C$118))</f>
        <v>3.1011313347584085E-2</v>
      </c>
      <c r="GC96" s="86">
        <f ca="1">Control!$C$7*Calculations!$C$82*INDEX('Monthly Data'!N:N,Calculations!$C$116+MOD(BM96,Calculations!$C$118))+Control!$C$7*Calculations!$C$83*INDEX('Monthly Data'!O:O,Calculations!$C$116+MOD(BM96,Calculations!$C$118))+Control!$C$7*Calculations!$C$84*INDEX('Monthly Data'!P:P,Calculations!$C$116+MOD(BM96,Calculations!$C$118))+Control!$C$7*Calculations!$C$85*INDEX('Monthly Data'!Q:Q,Calculations!$C$116+MOD(BM96,Calculations!$C$118))+(1-Control!$C$7*Calculations!$C$87)*INDEX('Monthly Data'!R:R,Calculations!$C$116+MOD(BM96,Calculations!$C$118))</f>
        <v>1.0353752315110615E-2</v>
      </c>
      <c r="GD96" s="86">
        <f ca="1">Control!$C$7*Calculations!$C$82*INDEX('Monthly Data'!N:N,Calculations!$C$116+MOD(BN96,Calculations!$C$118))+Control!$C$7*Calculations!$C$83*INDEX('Monthly Data'!O:O,Calculations!$C$116+MOD(BN96,Calculations!$C$118))+Control!$C$7*Calculations!$C$84*INDEX('Monthly Data'!P:P,Calculations!$C$116+MOD(BN96,Calculations!$C$118))+Control!$C$7*Calculations!$C$85*INDEX('Monthly Data'!Q:Q,Calculations!$C$116+MOD(BN96,Calculations!$C$118))+(1-Control!$C$7*Calculations!$C$87)*INDEX('Monthly Data'!R:R,Calculations!$C$116+MOD(BN96,Calculations!$C$118))</f>
        <v>1.2722494017511032E-2</v>
      </c>
      <c r="GE96" s="86">
        <f ca="1">Control!$C$7*Calculations!$C$82*INDEX('Monthly Data'!N:N,Calculations!$C$116+MOD(BO96,Calculations!$C$118))+Control!$C$7*Calculations!$C$83*INDEX('Monthly Data'!O:O,Calculations!$C$116+MOD(BO96,Calculations!$C$118))+Control!$C$7*Calculations!$C$84*INDEX('Monthly Data'!P:P,Calculations!$C$116+MOD(BO96,Calculations!$C$118))+Control!$C$7*Calculations!$C$85*INDEX('Monthly Data'!Q:Q,Calculations!$C$116+MOD(BO96,Calculations!$C$118))+(1-Control!$C$7*Calculations!$C$87)*INDEX('Monthly Data'!R:R,Calculations!$C$116+MOD(BO96,Calculations!$C$118))</f>
        <v>-4.417423226995453E-3</v>
      </c>
      <c r="GF96" s="86">
        <f ca="1">Control!$C$7*Calculations!$C$82*INDEX('Monthly Data'!N:N,Calculations!$C$116+MOD(BP96,Calculations!$C$118))+Control!$C$7*Calculations!$C$83*INDEX('Monthly Data'!O:O,Calculations!$C$116+MOD(BP96,Calculations!$C$118))+Control!$C$7*Calculations!$C$84*INDEX('Monthly Data'!P:P,Calculations!$C$116+MOD(BP96,Calculations!$C$118))+Control!$C$7*Calculations!$C$85*INDEX('Monthly Data'!Q:Q,Calculations!$C$116+MOD(BP96,Calculations!$C$118))+(1-Control!$C$7*Calculations!$C$87)*INDEX('Monthly Data'!R:R,Calculations!$C$116+MOD(BP96,Calculations!$C$118))</f>
        <v>-1.6546126717384396E-2</v>
      </c>
      <c r="GG96" s="86">
        <f ca="1">Control!$C$7*Calculations!$C$82*INDEX('Monthly Data'!N:N,Calculations!$C$116+MOD(BQ96,Calculations!$C$118))+Control!$C$7*Calculations!$C$83*INDEX('Monthly Data'!O:O,Calculations!$C$116+MOD(BQ96,Calculations!$C$118))+Control!$C$7*Calculations!$C$84*INDEX('Monthly Data'!P:P,Calculations!$C$116+MOD(BQ96,Calculations!$C$118))+Control!$C$7*Calculations!$C$85*INDEX('Monthly Data'!Q:Q,Calculations!$C$116+MOD(BQ96,Calculations!$C$118))+(1-Control!$C$7*Calculations!$C$87)*INDEX('Monthly Data'!R:R,Calculations!$C$116+MOD(BQ96,Calculations!$C$118))</f>
        <v>3.1070573055362403E-2</v>
      </c>
      <c r="GH96" s="86">
        <f ca="1">Control!$C$7*Calculations!$C$82*INDEX('Monthly Data'!N:N,Calculations!$C$116+MOD(BR96,Calculations!$C$118))+Control!$C$7*Calculations!$C$83*INDEX('Monthly Data'!O:O,Calculations!$C$116+MOD(BR96,Calculations!$C$118))+Control!$C$7*Calculations!$C$84*INDEX('Monthly Data'!P:P,Calculations!$C$116+MOD(BR96,Calculations!$C$118))+Control!$C$7*Calculations!$C$85*INDEX('Monthly Data'!Q:Q,Calculations!$C$116+MOD(BR96,Calculations!$C$118))+(1-Control!$C$7*Calculations!$C$87)*INDEX('Monthly Data'!R:R,Calculations!$C$116+MOD(BR96,Calculations!$C$118))</f>
        <v>1.046389543479892E-2</v>
      </c>
      <c r="GI96" s="86">
        <f ca="1">Control!$C$7*Calculations!$C$82*INDEX('Monthly Data'!N:N,Calculations!$C$116+MOD(BS96,Calculations!$C$118))+Control!$C$7*Calculations!$C$83*INDEX('Monthly Data'!O:O,Calculations!$C$116+MOD(BS96,Calculations!$C$118))+Control!$C$7*Calculations!$C$84*INDEX('Monthly Data'!P:P,Calculations!$C$116+MOD(BS96,Calculations!$C$118))+Control!$C$7*Calculations!$C$85*INDEX('Monthly Data'!Q:Q,Calculations!$C$116+MOD(BS96,Calculations!$C$118))+(1-Control!$C$7*Calculations!$C$87)*INDEX('Monthly Data'!R:R,Calculations!$C$116+MOD(BS96,Calculations!$C$118))</f>
        <v>-1.8530040247387896E-2</v>
      </c>
      <c r="GJ96" s="86">
        <f ca="1">Control!$C$7*Calculations!$C$82*INDEX('Monthly Data'!N:N,Calculations!$C$116+MOD(BT96,Calculations!$C$118))+Control!$C$7*Calculations!$C$83*INDEX('Monthly Data'!O:O,Calculations!$C$116+MOD(BT96,Calculations!$C$118))+Control!$C$7*Calculations!$C$84*INDEX('Monthly Data'!P:P,Calculations!$C$116+MOD(BT96,Calculations!$C$118))+Control!$C$7*Calculations!$C$85*INDEX('Monthly Data'!Q:Q,Calculations!$C$116+MOD(BT96,Calculations!$C$118))+(1-Control!$C$7*Calculations!$C$87)*INDEX('Monthly Data'!R:R,Calculations!$C$116+MOD(BT96,Calculations!$C$118))</f>
        <v>1.2722494017511032E-2</v>
      </c>
      <c r="GK96" s="86">
        <f ca="1">Control!$C$7*Calculations!$C$82*INDEX('Monthly Data'!N:N,Calculations!$C$116+MOD(BU96,Calculations!$C$118))+Control!$C$7*Calculations!$C$83*INDEX('Monthly Data'!O:O,Calculations!$C$116+MOD(BU96,Calculations!$C$118))+Control!$C$7*Calculations!$C$84*INDEX('Monthly Data'!P:P,Calculations!$C$116+MOD(BU96,Calculations!$C$118))+Control!$C$7*Calculations!$C$85*INDEX('Monthly Data'!Q:Q,Calculations!$C$116+MOD(BU96,Calculations!$C$118))+(1-Control!$C$7*Calculations!$C$87)*INDEX('Monthly Data'!R:R,Calculations!$C$116+MOD(BU96,Calculations!$C$118))</f>
        <v>-1.0485101266941802E-2</v>
      </c>
      <c r="GL96" s="86">
        <f ca="1">Control!$C$7*Calculations!$C$82*INDEX('Monthly Data'!N:N,Calculations!$C$116+MOD(BV96,Calculations!$C$118))+Control!$C$7*Calculations!$C$83*INDEX('Monthly Data'!O:O,Calculations!$C$116+MOD(BV96,Calculations!$C$118))+Control!$C$7*Calculations!$C$84*INDEX('Monthly Data'!P:P,Calculations!$C$116+MOD(BV96,Calculations!$C$118))+Control!$C$7*Calculations!$C$85*INDEX('Monthly Data'!Q:Q,Calculations!$C$116+MOD(BV96,Calculations!$C$118))+(1-Control!$C$7*Calculations!$C$87)*INDEX('Monthly Data'!R:R,Calculations!$C$116+MOD(BV96,Calculations!$C$118))</f>
        <v>1.3891304280773396E-2</v>
      </c>
      <c r="GM96" s="86">
        <f ca="1">Control!$C$7*Calculations!$C$82*INDEX('Monthly Data'!N:N,Calculations!$C$116+MOD(BW96,Calculations!$C$118))+Control!$C$7*Calculations!$C$83*INDEX('Monthly Data'!O:O,Calculations!$C$116+MOD(BW96,Calculations!$C$118))+Control!$C$7*Calculations!$C$84*INDEX('Monthly Data'!P:P,Calculations!$C$116+MOD(BW96,Calculations!$C$118))+Control!$C$7*Calculations!$C$85*INDEX('Monthly Data'!Q:Q,Calculations!$C$116+MOD(BW96,Calculations!$C$118))+(1-Control!$C$7*Calculations!$C$87)*INDEX('Monthly Data'!R:R,Calculations!$C$116+MOD(BW96,Calculations!$C$118))</f>
        <v>7.9764341593600071E-3</v>
      </c>
      <c r="GN96" s="86">
        <f ca="1">Control!$C$7*Calculations!$C$82*INDEX('Monthly Data'!N:N,Calculations!$C$116+MOD(BX96,Calculations!$C$118))+Control!$C$7*Calculations!$C$83*INDEX('Monthly Data'!O:O,Calculations!$C$116+MOD(BX96,Calculations!$C$118))+Control!$C$7*Calculations!$C$84*INDEX('Monthly Data'!P:P,Calculations!$C$116+MOD(BX96,Calculations!$C$118))+Control!$C$7*Calculations!$C$85*INDEX('Monthly Data'!Q:Q,Calculations!$C$116+MOD(BX96,Calculations!$C$118))+(1-Control!$C$7*Calculations!$C$87)*INDEX('Monthly Data'!R:R,Calculations!$C$116+MOD(BX96,Calculations!$C$118))</f>
        <v>7.857567536297622E-3</v>
      </c>
      <c r="GO96" s="86">
        <f ca="1">Control!$C$7*Calculations!$C$82*INDEX('Monthly Data'!N:N,Calculations!$C$116+MOD(BY96,Calculations!$C$118))+Control!$C$7*Calculations!$C$83*INDEX('Monthly Data'!O:O,Calculations!$C$116+MOD(BY96,Calculations!$C$118))+Control!$C$7*Calculations!$C$84*INDEX('Monthly Data'!P:P,Calculations!$C$116+MOD(BY96,Calculations!$C$118))+Control!$C$7*Calculations!$C$85*INDEX('Monthly Data'!Q:Q,Calculations!$C$116+MOD(BY96,Calculations!$C$118))+(1-Control!$C$7*Calculations!$C$87)*INDEX('Monthly Data'!R:R,Calculations!$C$116+MOD(BY96,Calculations!$C$118))</f>
        <v>2.377894462657602E-2</v>
      </c>
      <c r="GP96" s="86">
        <f ca="1">Control!$C$7*Calculations!$C$82*INDEX('Monthly Data'!N:N,Calculations!$C$116+MOD(BZ96,Calculations!$C$118))+Control!$C$7*Calculations!$C$83*INDEX('Monthly Data'!O:O,Calculations!$C$116+MOD(BZ96,Calculations!$C$118))+Control!$C$7*Calculations!$C$84*INDEX('Monthly Data'!P:P,Calculations!$C$116+MOD(BZ96,Calculations!$C$118))+Control!$C$7*Calculations!$C$85*INDEX('Monthly Data'!Q:Q,Calculations!$C$116+MOD(BZ96,Calculations!$C$118))+(1-Control!$C$7*Calculations!$C$87)*INDEX('Monthly Data'!R:R,Calculations!$C$116+MOD(BZ96,Calculations!$C$118))</f>
        <v>-2.6378232493851243E-2</v>
      </c>
      <c r="GQ96" s="86">
        <f ca="1">Control!$C$7*Calculations!$C$82*INDEX('Monthly Data'!N:N,Calculations!$C$116+MOD(CA96,Calculations!$C$118))+Control!$C$7*Calculations!$C$83*INDEX('Monthly Data'!O:O,Calculations!$C$116+MOD(CA96,Calculations!$C$118))+Control!$C$7*Calculations!$C$84*INDEX('Monthly Data'!P:P,Calculations!$C$116+MOD(CA96,Calculations!$C$118))+Control!$C$7*Calculations!$C$85*INDEX('Monthly Data'!Q:Q,Calculations!$C$116+MOD(CA96,Calculations!$C$118))+(1-Control!$C$7*Calculations!$C$87)*INDEX('Monthly Data'!R:R,Calculations!$C$116+MOD(CA96,Calculations!$C$118))</f>
        <v>-7.3651264633385334E-4</v>
      </c>
      <c r="GR96" s="86">
        <f ca="1">Control!$C$7*Calculations!$C$82*INDEX('Monthly Data'!N:N,Calculations!$C$116+MOD(CB96,Calculations!$C$118))+Control!$C$7*Calculations!$C$83*INDEX('Monthly Data'!O:O,Calculations!$C$116+MOD(CB96,Calculations!$C$118))+Control!$C$7*Calculations!$C$84*INDEX('Monthly Data'!P:P,Calculations!$C$116+MOD(CB96,Calculations!$C$118))+Control!$C$7*Calculations!$C$85*INDEX('Monthly Data'!Q:Q,Calculations!$C$116+MOD(CB96,Calculations!$C$118))+(1-Control!$C$7*Calculations!$C$87)*INDEX('Monthly Data'!R:R,Calculations!$C$116+MOD(CB96,Calculations!$C$118))</f>
        <v>-2.0259958308006688E-2</v>
      </c>
      <c r="GS96" s="86">
        <f ca="1">Control!$C$7*Calculations!$C$82*INDEX('Monthly Data'!N:N,Calculations!$C$116+MOD(CC96,Calculations!$C$118))+Control!$C$7*Calculations!$C$83*INDEX('Monthly Data'!O:O,Calculations!$C$116+MOD(CC96,Calculations!$C$118))+Control!$C$7*Calculations!$C$84*INDEX('Monthly Data'!P:P,Calculations!$C$116+MOD(CC96,Calculations!$C$118))+Control!$C$7*Calculations!$C$85*INDEX('Monthly Data'!Q:Q,Calculations!$C$116+MOD(CC96,Calculations!$C$118))+(1-Control!$C$7*Calculations!$C$87)*INDEX('Monthly Data'!R:R,Calculations!$C$116+MOD(CC96,Calculations!$C$118))</f>
        <v>2.377894462657602E-2</v>
      </c>
      <c r="GT96" s="86">
        <f ca="1">Control!$C$7*Calculations!$C$82*INDEX('Monthly Data'!N:N,Calculations!$C$116+MOD(CD96,Calculations!$C$118))+Control!$C$7*Calculations!$C$83*INDEX('Monthly Data'!O:O,Calculations!$C$116+MOD(CD96,Calculations!$C$118))+Control!$C$7*Calculations!$C$84*INDEX('Monthly Data'!P:P,Calculations!$C$116+MOD(CD96,Calculations!$C$118))+Control!$C$7*Calculations!$C$85*INDEX('Monthly Data'!Q:Q,Calculations!$C$116+MOD(CD96,Calculations!$C$118))+(1-Control!$C$7*Calculations!$C$87)*INDEX('Monthly Data'!R:R,Calculations!$C$116+MOD(CD96,Calculations!$C$118))</f>
        <v>1.3423979074716584E-2</v>
      </c>
      <c r="GU96" s="86">
        <f ca="1">Control!$C$7*Calculations!$C$82*INDEX('Monthly Data'!N:N,Calculations!$C$116+MOD(CE96,Calculations!$C$118))+Control!$C$7*Calculations!$C$83*INDEX('Monthly Data'!O:O,Calculations!$C$116+MOD(CE96,Calculations!$C$118))+Control!$C$7*Calculations!$C$84*INDEX('Monthly Data'!P:P,Calculations!$C$116+MOD(CE96,Calculations!$C$118))+Control!$C$7*Calculations!$C$85*INDEX('Monthly Data'!Q:Q,Calculations!$C$116+MOD(CE96,Calculations!$C$118))+(1-Control!$C$7*Calculations!$C$87)*INDEX('Monthly Data'!R:R,Calculations!$C$116+MOD(CE96,Calculations!$C$118))</f>
        <v>2.3206536303657571E-2</v>
      </c>
      <c r="GV96" s="86">
        <f ca="1">Control!$C$7*Calculations!$C$82*INDEX('Monthly Data'!N:N,Calculations!$C$116+MOD(CF96,Calculations!$C$118))+Control!$C$7*Calculations!$C$83*INDEX('Monthly Data'!O:O,Calculations!$C$116+MOD(CF96,Calculations!$C$118))+Control!$C$7*Calculations!$C$84*INDEX('Monthly Data'!P:P,Calculations!$C$116+MOD(CF96,Calculations!$C$118))+Control!$C$7*Calculations!$C$85*INDEX('Monthly Data'!Q:Q,Calculations!$C$116+MOD(CF96,Calculations!$C$118))+(1-Control!$C$7*Calculations!$C$87)*INDEX('Monthly Data'!R:R,Calculations!$C$116+MOD(CF96,Calculations!$C$118))</f>
        <v>7.857567536297622E-3</v>
      </c>
      <c r="GW96" s="86">
        <f ca="1">Control!$C$7*Calculations!$C$82*INDEX('Monthly Data'!N:N,Calculations!$C$116+MOD(CG96,Calculations!$C$118))+Control!$C$7*Calculations!$C$83*INDEX('Monthly Data'!O:O,Calculations!$C$116+MOD(CG96,Calculations!$C$118))+Control!$C$7*Calculations!$C$84*INDEX('Monthly Data'!P:P,Calculations!$C$116+MOD(CG96,Calculations!$C$118))+Control!$C$7*Calculations!$C$85*INDEX('Monthly Data'!Q:Q,Calculations!$C$116+MOD(CG96,Calculations!$C$118))+(1-Control!$C$7*Calculations!$C$87)*INDEX('Monthly Data'!R:R,Calculations!$C$116+MOD(CG96,Calculations!$C$118))</f>
        <v>1.1702576456120543E-2</v>
      </c>
      <c r="GX96" s="86">
        <f ca="1">Control!$C$7*Calculations!$C$82*INDEX('Monthly Data'!N:N,Calculations!$C$116+MOD(CH96,Calculations!$C$118))+Control!$C$7*Calculations!$C$83*INDEX('Monthly Data'!O:O,Calculations!$C$116+MOD(CH96,Calculations!$C$118))+Control!$C$7*Calculations!$C$84*INDEX('Monthly Data'!P:P,Calculations!$C$116+MOD(CH96,Calculations!$C$118))+Control!$C$7*Calculations!$C$85*INDEX('Monthly Data'!Q:Q,Calculations!$C$116+MOD(CH96,Calculations!$C$118))+(1-Control!$C$7*Calculations!$C$87)*INDEX('Monthly Data'!R:R,Calculations!$C$116+MOD(CH96,Calculations!$C$118))</f>
        <v>1.0478379486191123E-2</v>
      </c>
      <c r="GY96" s="86">
        <f ca="1">Control!$C$7*Calculations!$C$82*INDEX('Monthly Data'!N:N,Calculations!$C$116+MOD(CI96,Calculations!$C$118))+Control!$C$7*Calculations!$C$83*INDEX('Monthly Data'!O:O,Calculations!$C$116+MOD(CI96,Calculations!$C$118))+Control!$C$7*Calculations!$C$84*INDEX('Monthly Data'!P:P,Calculations!$C$116+MOD(CI96,Calculations!$C$118))+Control!$C$7*Calculations!$C$85*INDEX('Monthly Data'!Q:Q,Calculations!$C$116+MOD(CI96,Calculations!$C$118))+(1-Control!$C$7*Calculations!$C$87)*INDEX('Monthly Data'!R:R,Calculations!$C$116+MOD(CI96,Calculations!$C$118))</f>
        <v>-2.072517756005474E-2</v>
      </c>
      <c r="GZ96" s="86">
        <f ca="1">Control!$C$7*Calculations!$C$82*INDEX('Monthly Data'!N:N,Calculations!$C$116+MOD(CJ96,Calculations!$C$118))+Control!$C$7*Calculations!$C$83*INDEX('Monthly Data'!O:O,Calculations!$C$116+MOD(CJ96,Calculations!$C$118))+Control!$C$7*Calculations!$C$84*INDEX('Monthly Data'!P:P,Calculations!$C$116+MOD(CJ96,Calculations!$C$118))+Control!$C$7*Calculations!$C$85*INDEX('Monthly Data'!Q:Q,Calculations!$C$116+MOD(CJ96,Calculations!$C$118))+(1-Control!$C$7*Calculations!$C$87)*INDEX('Monthly Data'!R:R,Calculations!$C$116+MOD(CJ96,Calculations!$C$118))</f>
        <v>1.1786765492207996E-2</v>
      </c>
      <c r="HA96" s="86">
        <f ca="1">Control!$C$7*Calculations!$C$82*INDEX('Monthly Data'!N:N,Calculations!$C$116+MOD(CK96,Calculations!$C$118))+Control!$C$7*Calculations!$C$83*INDEX('Monthly Data'!O:O,Calculations!$C$116+MOD(CK96,Calculations!$C$118))+Control!$C$7*Calculations!$C$84*INDEX('Monthly Data'!P:P,Calculations!$C$116+MOD(CK96,Calculations!$C$118))+Control!$C$7*Calculations!$C$85*INDEX('Monthly Data'!Q:Q,Calculations!$C$116+MOD(CK96,Calculations!$C$118))+(1-Control!$C$7*Calculations!$C$87)*INDEX('Monthly Data'!R:R,Calculations!$C$116+MOD(CK96,Calculations!$C$118))</f>
        <v>1.0478379486191123E-2</v>
      </c>
      <c r="HB96" s="86">
        <f ca="1">Control!$C$7*Calculations!$C$82*INDEX('Monthly Data'!N:N,Calculations!$C$116+MOD(CL96,Calculations!$C$118))+Control!$C$7*Calculations!$C$83*INDEX('Monthly Data'!O:O,Calculations!$C$116+MOD(CL96,Calculations!$C$118))+Control!$C$7*Calculations!$C$84*INDEX('Monthly Data'!P:P,Calculations!$C$116+MOD(CL96,Calculations!$C$118))+Control!$C$7*Calculations!$C$85*INDEX('Monthly Data'!Q:Q,Calculations!$C$116+MOD(CL96,Calculations!$C$118))+(1-Control!$C$7*Calculations!$C$87)*INDEX('Monthly Data'!R:R,Calculations!$C$116+MOD(CL96,Calculations!$C$118))</f>
        <v>7.5897487599915015E-3</v>
      </c>
      <c r="HC96" s="86">
        <f ca="1">Control!$C$7*Calculations!$C$82*INDEX('Monthly Data'!N:N,Calculations!$C$116+MOD(CM96,Calculations!$C$118))+Control!$C$7*Calculations!$C$83*INDEX('Monthly Data'!O:O,Calculations!$C$116+MOD(CM96,Calculations!$C$118))+Control!$C$7*Calculations!$C$84*INDEX('Monthly Data'!P:P,Calculations!$C$116+MOD(CM96,Calculations!$C$118))+Control!$C$7*Calculations!$C$85*INDEX('Monthly Data'!Q:Q,Calculations!$C$116+MOD(CM96,Calculations!$C$118))+(1-Control!$C$7*Calculations!$C$87)*INDEX('Monthly Data'!R:R,Calculations!$C$116+MOD(CM96,Calculations!$C$118))</f>
        <v>1.50127906355989E-2</v>
      </c>
      <c r="HD96" s="86">
        <f ca="1">Control!$C$7*Calculations!$C$82*INDEX('Monthly Data'!N:N,Calculations!$C$116+MOD(CN96,Calculations!$C$118))+Control!$C$7*Calculations!$C$83*INDEX('Monthly Data'!O:O,Calculations!$C$116+MOD(CN96,Calculations!$C$118))+Control!$C$7*Calculations!$C$84*INDEX('Monthly Data'!P:P,Calculations!$C$116+MOD(CN96,Calculations!$C$118))+Control!$C$7*Calculations!$C$85*INDEX('Monthly Data'!Q:Q,Calculations!$C$116+MOD(CN96,Calculations!$C$118))+(1-Control!$C$7*Calculations!$C$87)*INDEX('Monthly Data'!R:R,Calculations!$C$116+MOD(CN96,Calculations!$C$118))</f>
        <v>8.4240675975201049E-3</v>
      </c>
      <c r="HE96" s="86">
        <f ca="1">Control!$C$7*Calculations!$C$82*INDEX('Monthly Data'!N:N,Calculations!$C$116+MOD(CO96,Calculations!$C$118))+Control!$C$7*Calculations!$C$83*INDEX('Monthly Data'!O:O,Calculations!$C$116+MOD(CO96,Calculations!$C$118))+Control!$C$7*Calculations!$C$84*INDEX('Monthly Data'!P:P,Calculations!$C$116+MOD(CO96,Calculations!$C$118))+Control!$C$7*Calculations!$C$85*INDEX('Monthly Data'!Q:Q,Calculations!$C$116+MOD(CO96,Calculations!$C$118))+(1-Control!$C$7*Calculations!$C$87)*INDEX('Monthly Data'!R:R,Calculations!$C$116+MOD(CO96,Calculations!$C$118))</f>
        <v>3.1011313347584085E-2</v>
      </c>
      <c r="HF96" s="86">
        <f ca="1">Control!$C$7*Calculations!$C$82*INDEX('Monthly Data'!N:N,Calculations!$C$116+MOD(CP96,Calculations!$C$118))+Control!$C$7*Calculations!$C$83*INDEX('Monthly Data'!O:O,Calculations!$C$116+MOD(CP96,Calculations!$C$118))+Control!$C$7*Calculations!$C$84*INDEX('Monthly Data'!P:P,Calculations!$C$116+MOD(CP96,Calculations!$C$118))+Control!$C$7*Calculations!$C$85*INDEX('Monthly Data'!Q:Q,Calculations!$C$116+MOD(CP96,Calculations!$C$118))+(1-Control!$C$7*Calculations!$C$87)*INDEX('Monthly Data'!R:R,Calculations!$C$116+MOD(CP96,Calculations!$C$118))</f>
        <v>1.9073822767906517E-2</v>
      </c>
      <c r="HG96" s="86">
        <f ca="1">Control!$C$7*Calculations!$C$82*INDEX('Monthly Data'!N:N,Calculations!$C$116+MOD(CQ96,Calculations!$C$118))+Control!$C$7*Calculations!$C$83*INDEX('Monthly Data'!O:O,Calculations!$C$116+MOD(CQ96,Calculations!$C$118))+Control!$C$7*Calculations!$C$84*INDEX('Monthly Data'!P:P,Calculations!$C$116+MOD(CQ96,Calculations!$C$118))+Control!$C$7*Calculations!$C$85*INDEX('Monthly Data'!Q:Q,Calculations!$C$116+MOD(CQ96,Calculations!$C$118))+(1-Control!$C$7*Calculations!$C$87)*INDEX('Monthly Data'!R:R,Calculations!$C$116+MOD(CQ96,Calculations!$C$118))</f>
        <v>6.1009361253630504E-2</v>
      </c>
      <c r="HH96" s="86">
        <f ca="1">Control!$C$7*Calculations!$C$82*INDEX('Monthly Data'!N:N,Calculations!$C$116+MOD(CR96,Calculations!$C$118))+Control!$C$7*Calculations!$C$83*INDEX('Monthly Data'!O:O,Calculations!$C$116+MOD(CR96,Calculations!$C$118))+Control!$C$7*Calculations!$C$84*INDEX('Monthly Data'!P:P,Calculations!$C$116+MOD(CR96,Calculations!$C$118))+Control!$C$7*Calculations!$C$85*INDEX('Monthly Data'!Q:Q,Calculations!$C$116+MOD(CR96,Calculations!$C$118))+(1-Control!$C$7*Calculations!$C$87)*INDEX('Monthly Data'!R:R,Calculations!$C$116+MOD(CR96,Calculations!$C$118))</f>
        <v>-1.1360801645249321E-2</v>
      </c>
      <c r="HI96" s="86">
        <f ca="1">Control!$C$7*Calculations!$C$82*INDEX('Monthly Data'!N:N,Calculations!$C$116+MOD(CS96,Calculations!$C$118))+Control!$C$7*Calculations!$C$83*INDEX('Monthly Data'!O:O,Calculations!$C$116+MOD(CS96,Calculations!$C$118))+Control!$C$7*Calculations!$C$84*INDEX('Monthly Data'!P:P,Calculations!$C$116+MOD(CS96,Calculations!$C$118))+Control!$C$7*Calculations!$C$85*INDEX('Monthly Data'!Q:Q,Calculations!$C$116+MOD(CS96,Calculations!$C$118))+(1-Control!$C$7*Calculations!$C$87)*INDEX('Monthly Data'!R:R,Calculations!$C$116+MOD(CS96,Calculations!$C$118))</f>
        <v>4.2795950888382334E-3</v>
      </c>
      <c r="HJ96" s="86">
        <f ca="1">Control!$C$7*Calculations!$C$82*INDEX('Monthly Data'!N:N,Calculations!$C$116+MOD(CT96,Calculations!$C$118))+Control!$C$7*Calculations!$C$83*INDEX('Monthly Data'!O:O,Calculations!$C$116+MOD(CT96,Calculations!$C$118))+Control!$C$7*Calculations!$C$84*INDEX('Monthly Data'!P:P,Calculations!$C$116+MOD(CT96,Calculations!$C$118))+Control!$C$7*Calculations!$C$85*INDEX('Monthly Data'!Q:Q,Calculations!$C$116+MOD(CT96,Calculations!$C$118))+(1-Control!$C$7*Calculations!$C$87)*INDEX('Monthly Data'!R:R,Calculations!$C$116+MOD(CT96,Calculations!$C$118))</f>
        <v>3.1011313347584085E-2</v>
      </c>
      <c r="HK96" s="86">
        <f ca="1">Control!$C$7*Calculations!$C$82*INDEX('Monthly Data'!N:N,Calculations!$C$116+MOD(CU96,Calculations!$C$118))+Control!$C$7*Calculations!$C$83*INDEX('Monthly Data'!O:O,Calculations!$C$116+MOD(CU96,Calculations!$C$118))+Control!$C$7*Calculations!$C$84*INDEX('Monthly Data'!P:P,Calculations!$C$116+MOD(CU96,Calculations!$C$118))+Control!$C$7*Calculations!$C$85*INDEX('Monthly Data'!Q:Q,Calculations!$C$116+MOD(CU96,Calculations!$C$118))+(1-Control!$C$7*Calculations!$C$87)*INDEX('Monthly Data'!R:R,Calculations!$C$116+MOD(CU96,Calculations!$C$118))</f>
        <v>-7.4084874653726545E-3</v>
      </c>
      <c r="HL96" s="86">
        <f ca="1">Control!$C$7*Calculations!$C$82*INDEX('Monthly Data'!N:N,Calculations!$C$116+MOD(CV96,Calculations!$C$118))+Control!$C$7*Calculations!$C$83*INDEX('Monthly Data'!O:O,Calculations!$C$116+MOD(CV96,Calculations!$C$118))+Control!$C$7*Calculations!$C$84*INDEX('Monthly Data'!P:P,Calculations!$C$116+MOD(CV96,Calculations!$C$118))+Control!$C$7*Calculations!$C$85*INDEX('Monthly Data'!Q:Q,Calculations!$C$116+MOD(CV96,Calculations!$C$118))+(1-Control!$C$7*Calculations!$C$87)*INDEX('Monthly Data'!R:R,Calculations!$C$116+MOD(CV96,Calculations!$C$118))</f>
        <v>1.7361594973213587E-2</v>
      </c>
      <c r="HM96" s="86">
        <f ca="1">Control!$C$7*Calculations!$C$82*INDEX('Monthly Data'!N:N,Calculations!$C$116+MOD(CW96,Calculations!$C$118))+Control!$C$7*Calculations!$C$83*INDEX('Monthly Data'!O:O,Calculations!$C$116+MOD(CW96,Calculations!$C$118))+Control!$C$7*Calculations!$C$84*INDEX('Monthly Data'!P:P,Calculations!$C$116+MOD(CW96,Calculations!$C$118))+Control!$C$7*Calculations!$C$85*INDEX('Monthly Data'!Q:Q,Calculations!$C$116+MOD(CW96,Calculations!$C$118))+(1-Control!$C$7*Calculations!$C$87)*INDEX('Monthly Data'!R:R,Calculations!$C$116+MOD(CW96,Calculations!$C$118))</f>
        <v>9.5791276036140301E-3</v>
      </c>
      <c r="HN96" s="86">
        <f ca="1">Control!$C$7*Calculations!$C$82*INDEX('Monthly Data'!N:N,Calculations!$C$116+MOD(CX96,Calculations!$C$118))+Control!$C$7*Calculations!$C$83*INDEX('Monthly Data'!O:O,Calculations!$C$116+MOD(CX96,Calculations!$C$118))+Control!$C$7*Calculations!$C$84*INDEX('Monthly Data'!P:P,Calculations!$C$116+MOD(CX96,Calculations!$C$118))+Control!$C$7*Calculations!$C$85*INDEX('Monthly Data'!Q:Q,Calculations!$C$116+MOD(CX96,Calculations!$C$118))+(1-Control!$C$7*Calculations!$C$87)*INDEX('Monthly Data'!R:R,Calculations!$C$116+MOD(CX96,Calculations!$C$118))</f>
        <v>-1.8530040247387896E-2</v>
      </c>
      <c r="HO96" s="86">
        <f ca="1">Control!$C$7*Calculations!$C$82*INDEX('Monthly Data'!N:N,Calculations!$C$116+MOD(CY96,Calculations!$C$118))+Control!$C$7*Calculations!$C$83*INDEX('Monthly Data'!O:O,Calculations!$C$116+MOD(CY96,Calculations!$C$118))+Control!$C$7*Calculations!$C$84*INDEX('Monthly Data'!P:P,Calculations!$C$116+MOD(CY96,Calculations!$C$118))+Control!$C$7*Calculations!$C$85*INDEX('Monthly Data'!Q:Q,Calculations!$C$116+MOD(CY96,Calculations!$C$118))+(1-Control!$C$7*Calculations!$C$87)*INDEX('Monthly Data'!R:R,Calculations!$C$116+MOD(CY96,Calculations!$C$118))</f>
        <v>3.4808428836917149E-3</v>
      </c>
      <c r="HP96" s="86">
        <f ca="1">Control!$C$7*Calculations!$C$82*INDEX('Monthly Data'!N:N,Calculations!$C$116+MOD(CZ96,Calculations!$C$118))+Control!$C$7*Calculations!$C$83*INDEX('Monthly Data'!O:O,Calculations!$C$116+MOD(CZ96,Calculations!$C$118))+Control!$C$7*Calculations!$C$84*INDEX('Monthly Data'!P:P,Calculations!$C$116+MOD(CZ96,Calculations!$C$118))+Control!$C$7*Calculations!$C$85*INDEX('Monthly Data'!Q:Q,Calculations!$C$116+MOD(CZ96,Calculations!$C$118))+(1-Control!$C$7*Calculations!$C$87)*INDEX('Monthly Data'!R:R,Calculations!$C$116+MOD(CZ96,Calculations!$C$118))</f>
        <v>4.5132804118240749E-2</v>
      </c>
      <c r="HQ96" s="86">
        <f ca="1">Control!$C$7*Calculations!$C$82*INDEX('Monthly Data'!N:N,Calculations!$C$116+MOD(DA96,Calculations!$C$118))+Control!$C$7*Calculations!$C$83*INDEX('Monthly Data'!O:O,Calculations!$C$116+MOD(DA96,Calculations!$C$118))+Control!$C$7*Calculations!$C$84*INDEX('Monthly Data'!P:P,Calculations!$C$116+MOD(DA96,Calculations!$C$118))+Control!$C$7*Calculations!$C$85*INDEX('Monthly Data'!Q:Q,Calculations!$C$116+MOD(DA96,Calculations!$C$118))+(1-Control!$C$7*Calculations!$C$87)*INDEX('Monthly Data'!R:R,Calculations!$C$116+MOD(DA96,Calculations!$C$118))</f>
        <v>9.5791276036140301E-3</v>
      </c>
      <c r="HR96" s="86">
        <f ca="1">Control!$C$7*Calculations!$C$82*INDEX('Monthly Data'!N:N,Calculations!$C$116+MOD(DB96,Calculations!$C$118))+Control!$C$7*Calculations!$C$83*INDEX('Monthly Data'!O:O,Calculations!$C$116+MOD(DB96,Calculations!$C$118))+Control!$C$7*Calculations!$C$84*INDEX('Monthly Data'!P:P,Calculations!$C$116+MOD(DB96,Calculations!$C$118))+Control!$C$7*Calculations!$C$85*INDEX('Monthly Data'!Q:Q,Calculations!$C$116+MOD(DB96,Calculations!$C$118))+(1-Control!$C$7*Calculations!$C$87)*INDEX('Monthly Data'!R:R,Calculations!$C$116+MOD(DB96,Calculations!$C$118))</f>
        <v>1.7361594973213587E-2</v>
      </c>
      <c r="HS96" s="86">
        <f ca="1">Control!$C$7*Calculations!$C$82*INDEX('Monthly Data'!N:N,Calculations!$C$116+MOD(DC96,Calculations!$C$118))+Control!$C$7*Calculations!$C$83*INDEX('Monthly Data'!O:O,Calculations!$C$116+MOD(DC96,Calculations!$C$118))+Control!$C$7*Calculations!$C$84*INDEX('Monthly Data'!P:P,Calculations!$C$116+MOD(DC96,Calculations!$C$118))+Control!$C$7*Calculations!$C$85*INDEX('Monthly Data'!Q:Q,Calculations!$C$116+MOD(DC96,Calculations!$C$118))+(1-Control!$C$7*Calculations!$C$87)*INDEX('Monthly Data'!R:R,Calculations!$C$116+MOD(DC96,Calculations!$C$118))</f>
        <v>4.089189590407355E-3</v>
      </c>
      <c r="HT96" s="86">
        <f ca="1">Control!$C$7*Calculations!$C$82*INDEX('Monthly Data'!N:N,Calculations!$C$116+MOD(DD96,Calculations!$C$118))+Control!$C$7*Calculations!$C$83*INDEX('Monthly Data'!O:O,Calculations!$C$116+MOD(DD96,Calculations!$C$118))+Control!$C$7*Calculations!$C$84*INDEX('Monthly Data'!P:P,Calculations!$C$116+MOD(DD96,Calculations!$C$118))+Control!$C$7*Calculations!$C$85*INDEX('Monthly Data'!Q:Q,Calculations!$C$116+MOD(DD96,Calculations!$C$118))+(1-Control!$C$7*Calculations!$C$87)*INDEX('Monthly Data'!R:R,Calculations!$C$116+MOD(DD96,Calculations!$C$118))</f>
        <v>1.0921298083007208E-2</v>
      </c>
      <c r="HU96" s="86">
        <f ca="1">Control!$C$7*Calculations!$C$82*INDEX('Monthly Data'!N:N,Calculations!$C$116+MOD(DE96,Calculations!$C$118))+Control!$C$7*Calculations!$C$83*INDEX('Monthly Data'!O:O,Calculations!$C$116+MOD(DE96,Calculations!$C$118))+Control!$C$7*Calculations!$C$84*INDEX('Monthly Data'!P:P,Calculations!$C$116+MOD(DE96,Calculations!$C$118))+Control!$C$7*Calculations!$C$85*INDEX('Monthly Data'!Q:Q,Calculations!$C$116+MOD(DE96,Calculations!$C$118))+(1-Control!$C$7*Calculations!$C$87)*INDEX('Monthly Data'!R:R,Calculations!$C$116+MOD(DE96,Calculations!$C$118))</f>
        <v>5.3309355465453899E-3</v>
      </c>
      <c r="HV96" s="86">
        <f ca="1">Control!$C$7*Calculations!$C$82*INDEX('Monthly Data'!N:N,Calculations!$C$116+MOD(DF96,Calculations!$C$118))+Control!$C$7*Calculations!$C$83*INDEX('Monthly Data'!O:O,Calculations!$C$116+MOD(DF96,Calculations!$C$118))+Control!$C$7*Calculations!$C$84*INDEX('Monthly Data'!P:P,Calculations!$C$116+MOD(DF96,Calculations!$C$118))+Control!$C$7*Calculations!$C$85*INDEX('Monthly Data'!Q:Q,Calculations!$C$116+MOD(DF96,Calculations!$C$118))+(1-Control!$C$7*Calculations!$C$87)*INDEX('Monthly Data'!R:R,Calculations!$C$116+MOD(DF96,Calculations!$C$118))</f>
        <v>3.5231336013669103E-2</v>
      </c>
      <c r="HW96" s="86">
        <f ca="1">Control!$C$7*Calculations!$C$82*INDEX('Monthly Data'!N:N,Calculations!$C$116+MOD(DG96,Calculations!$C$118))+Control!$C$7*Calculations!$C$83*INDEX('Monthly Data'!O:O,Calculations!$C$116+MOD(DG96,Calculations!$C$118))+Control!$C$7*Calculations!$C$84*INDEX('Monthly Data'!P:P,Calculations!$C$116+MOD(DG96,Calculations!$C$118))+Control!$C$7*Calculations!$C$85*INDEX('Monthly Data'!Q:Q,Calculations!$C$116+MOD(DG96,Calculations!$C$118))+(1-Control!$C$7*Calculations!$C$87)*INDEX('Monthly Data'!R:R,Calculations!$C$116+MOD(DG96,Calculations!$C$118))</f>
        <v>1.3891304280773396E-2</v>
      </c>
      <c r="HX96" s="86">
        <f ca="1">Control!$C$7*Calculations!$C$82*INDEX('Monthly Data'!N:N,Calculations!$C$116+MOD(DH96,Calculations!$C$118))+Control!$C$7*Calculations!$C$83*INDEX('Monthly Data'!O:O,Calculations!$C$116+MOD(DH96,Calculations!$C$118))+Control!$C$7*Calculations!$C$84*INDEX('Monthly Data'!P:P,Calculations!$C$116+MOD(DH96,Calculations!$C$118))+Control!$C$7*Calculations!$C$85*INDEX('Monthly Data'!Q:Q,Calculations!$C$116+MOD(DH96,Calculations!$C$118))+(1-Control!$C$7*Calculations!$C$87)*INDEX('Monthly Data'!R:R,Calculations!$C$116+MOD(DH96,Calculations!$C$118))</f>
        <v>1.3891563624307685E-2</v>
      </c>
      <c r="HY96" s="86">
        <f ca="1">Control!$C$7*Calculations!$C$82*INDEX('Monthly Data'!N:N,Calculations!$C$116+MOD(DI96,Calculations!$C$118))+Control!$C$7*Calculations!$C$83*INDEX('Monthly Data'!O:O,Calculations!$C$116+MOD(DI96,Calculations!$C$118))+Control!$C$7*Calculations!$C$84*INDEX('Monthly Data'!P:P,Calculations!$C$116+MOD(DI96,Calculations!$C$118))+Control!$C$7*Calculations!$C$85*INDEX('Monthly Data'!Q:Q,Calculations!$C$116+MOD(DI96,Calculations!$C$118))+(1-Control!$C$7*Calculations!$C$87)*INDEX('Monthly Data'!R:R,Calculations!$C$116+MOD(DI96,Calculations!$C$118))</f>
        <v>-2.072517756005474E-2</v>
      </c>
      <c r="HZ96" s="86">
        <f ca="1">Control!$C$7*Calculations!$C$82*INDEX('Monthly Data'!N:N,Calculations!$C$116+MOD(DJ96,Calculations!$C$118))+Control!$C$7*Calculations!$C$83*INDEX('Monthly Data'!O:O,Calculations!$C$116+MOD(DJ96,Calculations!$C$118))+Control!$C$7*Calculations!$C$84*INDEX('Monthly Data'!P:P,Calculations!$C$116+MOD(DJ96,Calculations!$C$118))+Control!$C$7*Calculations!$C$85*INDEX('Monthly Data'!Q:Q,Calculations!$C$116+MOD(DJ96,Calculations!$C$118))+(1-Control!$C$7*Calculations!$C$87)*INDEX('Monthly Data'!R:R,Calculations!$C$116+MOD(DJ96,Calculations!$C$118))</f>
        <v>1.1786765492207996E-2</v>
      </c>
      <c r="IA96" s="86">
        <f ca="1">Control!$C$7*Calculations!$C$82*INDEX('Monthly Data'!N:N,Calculations!$C$116+MOD(DK96,Calculations!$C$118))+Control!$C$7*Calculations!$C$83*INDEX('Monthly Data'!O:O,Calculations!$C$116+MOD(DK96,Calculations!$C$118))+Control!$C$7*Calculations!$C$84*INDEX('Monthly Data'!P:P,Calculations!$C$116+MOD(DK96,Calculations!$C$118))+Control!$C$7*Calculations!$C$85*INDEX('Monthly Data'!Q:Q,Calculations!$C$116+MOD(DK96,Calculations!$C$118))+(1-Control!$C$7*Calculations!$C$87)*INDEX('Monthly Data'!R:R,Calculations!$C$116+MOD(DK96,Calculations!$C$118))</f>
        <v>1.0018681835149534E-3</v>
      </c>
      <c r="IB96" s="86">
        <f ca="1">Control!$C$7*Calculations!$C$82*INDEX('Monthly Data'!N:N,Calculations!$C$116+MOD(DL96,Calculations!$C$118))+Control!$C$7*Calculations!$C$83*INDEX('Monthly Data'!O:O,Calculations!$C$116+MOD(DL96,Calculations!$C$118))+Control!$C$7*Calculations!$C$84*INDEX('Monthly Data'!P:P,Calculations!$C$116+MOD(DL96,Calculations!$C$118))+Control!$C$7*Calculations!$C$85*INDEX('Monthly Data'!Q:Q,Calculations!$C$116+MOD(DL96,Calculations!$C$118))+(1-Control!$C$7*Calculations!$C$87)*INDEX('Monthly Data'!R:R,Calculations!$C$116+MOD(DL96,Calculations!$C$118))</f>
        <v>1.9073822767906517E-2</v>
      </c>
      <c r="IC96" s="86">
        <f ca="1">Control!$C$7*Calculations!$C$82*INDEX('Monthly Data'!N:N,Calculations!$C$116+MOD(DM96,Calculations!$C$118))+Control!$C$7*Calculations!$C$83*INDEX('Monthly Data'!O:O,Calculations!$C$116+MOD(DM96,Calculations!$C$118))+Control!$C$7*Calculations!$C$84*INDEX('Monthly Data'!P:P,Calculations!$C$116+MOD(DM96,Calculations!$C$118))+Control!$C$7*Calculations!$C$85*INDEX('Monthly Data'!Q:Q,Calculations!$C$116+MOD(DM96,Calculations!$C$118))+(1-Control!$C$7*Calculations!$C$87)*INDEX('Monthly Data'!R:R,Calculations!$C$116+MOD(DM96,Calculations!$C$118))</f>
        <v>-4.417423226995453E-3</v>
      </c>
      <c r="ID96" s="86">
        <f ca="1">Control!$C$7*Calculations!$C$82*INDEX('Monthly Data'!N:N,Calculations!$C$116+MOD(DN96,Calculations!$C$118))+Control!$C$7*Calculations!$C$83*INDEX('Monthly Data'!O:O,Calculations!$C$116+MOD(DN96,Calculations!$C$118))+Control!$C$7*Calculations!$C$84*INDEX('Monthly Data'!P:P,Calculations!$C$116+MOD(DN96,Calculations!$C$118))+Control!$C$7*Calculations!$C$85*INDEX('Monthly Data'!Q:Q,Calculations!$C$116+MOD(DN96,Calculations!$C$118))+(1-Control!$C$7*Calculations!$C$87)*INDEX('Monthly Data'!R:R,Calculations!$C$116+MOD(DN96,Calculations!$C$118))</f>
        <v>9.5791276036140301E-3</v>
      </c>
      <c r="IE96" s="86">
        <f ca="1">Control!$C$7*Calculations!$C$82*INDEX('Monthly Data'!N:N,Calculations!$C$116+MOD(DO96,Calculations!$C$118))+Control!$C$7*Calculations!$C$83*INDEX('Monthly Data'!O:O,Calculations!$C$116+MOD(DO96,Calculations!$C$118))+Control!$C$7*Calculations!$C$84*INDEX('Monthly Data'!P:P,Calculations!$C$116+MOD(DO96,Calculations!$C$118))+Control!$C$7*Calculations!$C$85*INDEX('Monthly Data'!Q:Q,Calculations!$C$116+MOD(DO96,Calculations!$C$118))+(1-Control!$C$7*Calculations!$C$87)*INDEX('Monthly Data'!R:R,Calculations!$C$116+MOD(DO96,Calculations!$C$118))</f>
        <v>4.2795950888382334E-3</v>
      </c>
      <c r="IF96" s="86">
        <f ca="1">Control!$C$7*Calculations!$C$82*INDEX('Monthly Data'!N:N,Calculations!$C$116+MOD(DP96,Calculations!$C$118))+Control!$C$7*Calculations!$C$83*INDEX('Monthly Data'!O:O,Calculations!$C$116+MOD(DP96,Calculations!$C$118))+Control!$C$7*Calculations!$C$84*INDEX('Monthly Data'!P:P,Calculations!$C$116+MOD(DP96,Calculations!$C$118))+Control!$C$7*Calculations!$C$85*INDEX('Monthly Data'!Q:Q,Calculations!$C$116+MOD(DP96,Calculations!$C$118))+(1-Control!$C$7*Calculations!$C$87)*INDEX('Monthly Data'!R:R,Calculations!$C$116+MOD(DP96,Calculations!$C$118))</f>
        <v>1.046389543479892E-2</v>
      </c>
      <c r="IG96" s="88">
        <f ca="1">Control!$C$8*(1+DQ96)*(1+DR96)*(1+DS96)*(1+DT96)*(1+DU96)*(1+DV96)*(1+DW96)*(1+DX96)*(1+DY96)*(1+DZ96)*(1+EA96)*(1+EB96)*(1+EC96)*(1+ED96)*(1+EE96)*(1+EF96)*(1+EG96)*(1+EH96)*(1+EI96)*(1+EJ96)*(1+EK96)*(1+EL96)*(1+EM96)*(1+EN96)*(1+EO96)*(1+EP96)*(1+EQ96)*(1+ER96)*(1+ES96)*(1+ET96)*(1+EU96)*(1+EV96)*(1+EW96)*(1+EX96)*(1+EY96)*(1+EZ96)*(1+FA96)*(1+FB96)*(1+FC96)*(1+FD96)*(1+FE96)*(1+FF96)*(1+FG96)*(1+FH96)*(1+FI96)*(1+FJ96)*(1+FK96)*(1+FL96)*(1+FM96)*(1+FN96)*(1+FO96)*(1+FP96)*(1+FQ96)*(1+FR96)*(1+FS96)*(1+FT96)*(1+FU96)*(1+FV96)*(1+FW96)*(1+FX96)*(1+FY96)*(1+FZ96)*(1+GA96)*(1+GB96)*(1+GC96)*(1+GD96)*(1+GE96)*(1+GF96)*(1+GG96)*(1+GH96)*(1+GI96)*(1+GJ96)*(1+GK96)*(1+GL96)*(1+GM96)*(1+GN96)*(1+GO96)*(1+GP96)*(1+GQ96)*(1+GR96)*(1+GS96)*(1+GT96)*(1+GU96)*(1+GV96)*(1+GW96)*(1+GX96)*(1+GY96)*(1+GZ96)*(1+HA96)*(1+HB96)*(1+HC96)*(1+HD96)*(1+HE96)*(1+HF96)*(1+HG96)*(1+HH96)*(1+HI96)*(1+HJ96)*(1+HK96)*(1+HL96)*(1+HM96)*(1+HN96)*(1+HO96)*(1+HP96)*(1+HQ96)*(1+HR96)*(1+HS96)*(1+HT96)*(1+HU96)*(1+HV96)*(1+HW96)*(1+HX96)*(1+HY96)*(1+HZ96)*(1+IA96)*(1+IB96)*(1+IC96)*(1+ID96)*(1+IE96)*(1+IF96)</f>
        <v>112298.66391839679</v>
      </c>
    </row>
    <row r="97" spans="1:241" x14ac:dyDescent="0.25">
      <c r="A97">
        <v>67</v>
      </c>
      <c r="B97">
        <v>72</v>
      </c>
      <c r="C97">
        <v>30</v>
      </c>
      <c r="D97">
        <v>30</v>
      </c>
      <c r="E97">
        <v>99</v>
      </c>
      <c r="F97">
        <v>97</v>
      </c>
      <c r="G97">
        <v>85</v>
      </c>
      <c r="H97">
        <v>13</v>
      </c>
      <c r="I97">
        <v>69</v>
      </c>
      <c r="J97">
        <v>81</v>
      </c>
      <c r="K97">
        <v>77</v>
      </c>
      <c r="L97">
        <v>100</v>
      </c>
      <c r="M97">
        <v>117</v>
      </c>
      <c r="N97">
        <v>4</v>
      </c>
      <c r="O97">
        <v>25</v>
      </c>
      <c r="P97">
        <v>59</v>
      </c>
      <c r="Q97">
        <v>115</v>
      </c>
      <c r="R97">
        <v>26</v>
      </c>
      <c r="S97">
        <v>23</v>
      </c>
      <c r="T97">
        <v>61</v>
      </c>
      <c r="U97">
        <v>38</v>
      </c>
      <c r="V97">
        <v>88</v>
      </c>
      <c r="W97">
        <v>82</v>
      </c>
      <c r="X97">
        <v>84</v>
      </c>
      <c r="Y97">
        <v>13</v>
      </c>
      <c r="Z97">
        <v>88</v>
      </c>
      <c r="AA97">
        <v>90</v>
      </c>
      <c r="AB97">
        <v>72</v>
      </c>
      <c r="AC97">
        <v>103</v>
      </c>
      <c r="AD97">
        <v>114</v>
      </c>
      <c r="AE97">
        <v>47</v>
      </c>
      <c r="AF97">
        <v>101</v>
      </c>
      <c r="AG97">
        <v>51</v>
      </c>
      <c r="AH97">
        <v>97</v>
      </c>
      <c r="AI97">
        <v>63</v>
      </c>
      <c r="AJ97">
        <v>28</v>
      </c>
      <c r="AK97">
        <v>27</v>
      </c>
      <c r="AL97">
        <v>59</v>
      </c>
      <c r="AM97">
        <v>94</v>
      </c>
      <c r="AN97">
        <v>109</v>
      </c>
      <c r="AO97">
        <v>78</v>
      </c>
      <c r="AP97">
        <v>59</v>
      </c>
      <c r="AQ97">
        <v>50</v>
      </c>
      <c r="AR97">
        <v>10</v>
      </c>
      <c r="AS97">
        <v>91</v>
      </c>
      <c r="AT97">
        <v>111</v>
      </c>
      <c r="AU97">
        <v>84</v>
      </c>
      <c r="AV97">
        <v>22</v>
      </c>
      <c r="AW97">
        <v>37</v>
      </c>
      <c r="AX97">
        <v>29</v>
      </c>
      <c r="AY97">
        <v>12</v>
      </c>
      <c r="AZ97">
        <v>20</v>
      </c>
      <c r="BA97">
        <v>66</v>
      </c>
      <c r="BB97">
        <v>52</v>
      </c>
      <c r="BC97">
        <v>15</v>
      </c>
      <c r="BD97">
        <v>2</v>
      </c>
      <c r="BE97">
        <v>41</v>
      </c>
      <c r="BF97">
        <v>57</v>
      </c>
      <c r="BG97">
        <v>1</v>
      </c>
      <c r="BH97">
        <v>97</v>
      </c>
      <c r="BI97">
        <v>118</v>
      </c>
      <c r="BJ97">
        <v>62</v>
      </c>
      <c r="BK97">
        <v>45</v>
      </c>
      <c r="BL97">
        <v>43</v>
      </c>
      <c r="BM97">
        <v>3</v>
      </c>
      <c r="BN97">
        <v>103</v>
      </c>
      <c r="BO97">
        <v>47</v>
      </c>
      <c r="BP97">
        <v>87</v>
      </c>
      <c r="BQ97">
        <v>4</v>
      </c>
      <c r="BR97">
        <v>39</v>
      </c>
      <c r="BS97">
        <v>110</v>
      </c>
      <c r="BT97">
        <v>68</v>
      </c>
      <c r="BU97">
        <v>5</v>
      </c>
      <c r="BV97">
        <v>71</v>
      </c>
      <c r="BW97">
        <v>59</v>
      </c>
      <c r="BX97">
        <v>7</v>
      </c>
      <c r="BY97">
        <v>33</v>
      </c>
      <c r="BZ97">
        <v>57</v>
      </c>
      <c r="CA97">
        <v>89</v>
      </c>
      <c r="CB97">
        <v>106</v>
      </c>
      <c r="CC97">
        <v>57</v>
      </c>
      <c r="CD97">
        <v>71</v>
      </c>
      <c r="CE97">
        <v>28</v>
      </c>
      <c r="CF97">
        <v>47</v>
      </c>
      <c r="CG97">
        <v>4</v>
      </c>
      <c r="CH97">
        <v>61</v>
      </c>
      <c r="CI97">
        <v>51</v>
      </c>
      <c r="CJ97">
        <v>110</v>
      </c>
      <c r="CK97">
        <v>1</v>
      </c>
      <c r="CL97">
        <v>90</v>
      </c>
      <c r="CM97">
        <v>74</v>
      </c>
      <c r="CN97">
        <v>24</v>
      </c>
      <c r="CO97">
        <v>40</v>
      </c>
      <c r="CP97">
        <v>103</v>
      </c>
      <c r="CQ97">
        <v>112</v>
      </c>
      <c r="CR97">
        <v>96</v>
      </c>
      <c r="CS97">
        <v>36</v>
      </c>
      <c r="CT97">
        <v>51</v>
      </c>
      <c r="CU97">
        <v>87</v>
      </c>
      <c r="CV97">
        <v>83</v>
      </c>
      <c r="CW97">
        <v>67</v>
      </c>
      <c r="CX97">
        <v>2</v>
      </c>
      <c r="CY97">
        <v>67</v>
      </c>
      <c r="CZ97">
        <v>110</v>
      </c>
      <c r="DA97">
        <v>64</v>
      </c>
      <c r="DB97">
        <v>27</v>
      </c>
      <c r="DC97">
        <v>20</v>
      </c>
      <c r="DD97">
        <v>27</v>
      </c>
      <c r="DE97">
        <v>104</v>
      </c>
      <c r="DF97">
        <v>14</v>
      </c>
      <c r="DG97">
        <v>17</v>
      </c>
      <c r="DH97">
        <v>100</v>
      </c>
      <c r="DI97">
        <v>76</v>
      </c>
      <c r="DJ97">
        <v>91</v>
      </c>
      <c r="DK97">
        <v>10</v>
      </c>
      <c r="DL97">
        <v>89</v>
      </c>
      <c r="DM97">
        <v>58</v>
      </c>
      <c r="DN97">
        <v>110</v>
      </c>
      <c r="DO97">
        <v>74</v>
      </c>
      <c r="DP97">
        <v>113</v>
      </c>
      <c r="DQ97" s="86">
        <f ca="1">Control!$C$7*Calculations!$C$82*INDEX('Monthly Data'!N:N,Calculations!$C$116+MOD(A97,Calculations!$C$118))+Control!$C$7*Calculations!$C$83*INDEX('Monthly Data'!O:O,Calculations!$C$116+MOD(A97,Calculations!$C$118))+Control!$C$7*Calculations!$C$84*INDEX('Monthly Data'!P:P,Calculations!$C$116+MOD(A97,Calculations!$C$118))+Control!$C$7*Calculations!$C$85*INDEX('Monthly Data'!Q:Q,Calculations!$C$116+MOD(A97,Calculations!$C$118))+(1-Control!$C$7*Calculations!$C$87)*INDEX('Monthly Data'!R:R,Calculations!$C$116+MOD(A97,Calculations!$C$118))</f>
        <v>-3.9863250714949353E-2</v>
      </c>
      <c r="DR97" s="86">
        <f ca="1">Control!$C$7*Calculations!$C$82*INDEX('Monthly Data'!N:N,Calculations!$C$116+MOD(B97,Calculations!$C$118))+Control!$C$7*Calculations!$C$83*INDEX('Monthly Data'!O:O,Calculations!$C$116+MOD(B97,Calculations!$C$118))+Control!$C$7*Calculations!$C$84*INDEX('Monthly Data'!P:P,Calculations!$C$116+MOD(B97,Calculations!$C$118))+Control!$C$7*Calculations!$C$85*INDEX('Monthly Data'!Q:Q,Calculations!$C$116+MOD(B97,Calculations!$C$118))+(1-Control!$C$7*Calculations!$C$87)*INDEX('Monthly Data'!R:R,Calculations!$C$116+MOD(B97,Calculations!$C$118))</f>
        <v>-4.3408051735618014E-2</v>
      </c>
      <c r="DS97" s="86">
        <f ca="1">Control!$C$7*Calculations!$C$82*INDEX('Monthly Data'!N:N,Calculations!$C$116+MOD(C97,Calculations!$C$118))+Control!$C$7*Calculations!$C$83*INDEX('Monthly Data'!O:O,Calculations!$C$116+MOD(C97,Calculations!$C$118))+Control!$C$7*Calculations!$C$84*INDEX('Monthly Data'!P:P,Calculations!$C$116+MOD(C97,Calculations!$C$118))+Control!$C$7*Calculations!$C$85*INDEX('Monthly Data'!Q:Q,Calculations!$C$116+MOD(C97,Calculations!$C$118))+(1-Control!$C$7*Calculations!$C$87)*INDEX('Monthly Data'!R:R,Calculations!$C$116+MOD(C97,Calculations!$C$118))</f>
        <v>7.9764341593600071E-3</v>
      </c>
      <c r="DT97" s="86">
        <f ca="1">Control!$C$7*Calculations!$C$82*INDEX('Monthly Data'!N:N,Calculations!$C$116+MOD(D97,Calculations!$C$118))+Control!$C$7*Calculations!$C$83*INDEX('Monthly Data'!O:O,Calculations!$C$116+MOD(D97,Calculations!$C$118))+Control!$C$7*Calculations!$C$84*INDEX('Monthly Data'!P:P,Calculations!$C$116+MOD(D97,Calculations!$C$118))+Control!$C$7*Calculations!$C$85*INDEX('Monthly Data'!Q:Q,Calculations!$C$116+MOD(D97,Calculations!$C$118))+(1-Control!$C$7*Calculations!$C$87)*INDEX('Monthly Data'!R:R,Calculations!$C$116+MOD(D97,Calculations!$C$118))</f>
        <v>7.9764341593600071E-3</v>
      </c>
      <c r="DU97" s="86">
        <f ca="1">Control!$C$7*Calculations!$C$82*INDEX('Monthly Data'!N:N,Calculations!$C$116+MOD(E97,Calculations!$C$118))+Control!$C$7*Calculations!$C$83*INDEX('Monthly Data'!O:O,Calculations!$C$116+MOD(E97,Calculations!$C$118))+Control!$C$7*Calculations!$C$84*INDEX('Monthly Data'!P:P,Calculations!$C$116+MOD(E97,Calculations!$C$118))+Control!$C$7*Calculations!$C$85*INDEX('Monthly Data'!Q:Q,Calculations!$C$116+MOD(E97,Calculations!$C$118))+(1-Control!$C$7*Calculations!$C$87)*INDEX('Monthly Data'!R:R,Calculations!$C$116+MOD(E97,Calculations!$C$118))</f>
        <v>-1.1360801645249321E-2</v>
      </c>
      <c r="DV97" s="86">
        <f ca="1">Control!$C$7*Calculations!$C$82*INDEX('Monthly Data'!N:N,Calculations!$C$116+MOD(F97,Calculations!$C$118))+Control!$C$7*Calculations!$C$83*INDEX('Monthly Data'!O:O,Calculations!$C$116+MOD(F97,Calculations!$C$118))+Control!$C$7*Calculations!$C$84*INDEX('Monthly Data'!P:P,Calculations!$C$116+MOD(F97,Calculations!$C$118))+Control!$C$7*Calculations!$C$85*INDEX('Monthly Data'!Q:Q,Calculations!$C$116+MOD(F97,Calculations!$C$118))+(1-Control!$C$7*Calculations!$C$87)*INDEX('Monthly Data'!R:R,Calculations!$C$116+MOD(F97,Calculations!$C$118))</f>
        <v>-7.5539743260223157E-3</v>
      </c>
      <c r="DW97" s="86">
        <f ca="1">Control!$C$7*Calculations!$C$82*INDEX('Monthly Data'!N:N,Calculations!$C$116+MOD(G97,Calculations!$C$118))+Control!$C$7*Calculations!$C$83*INDEX('Monthly Data'!O:O,Calculations!$C$116+MOD(G97,Calculations!$C$118))+Control!$C$7*Calculations!$C$84*INDEX('Monthly Data'!P:P,Calculations!$C$116+MOD(G97,Calculations!$C$118))+Control!$C$7*Calculations!$C$85*INDEX('Monthly Data'!Q:Q,Calculations!$C$116+MOD(G97,Calculations!$C$118))+(1-Control!$C$7*Calculations!$C$87)*INDEX('Monthly Data'!R:R,Calculations!$C$116+MOD(G97,Calculations!$C$118))</f>
        <v>-9.8327855560634558E-3</v>
      </c>
      <c r="DX97" s="86">
        <f ca="1">Control!$C$7*Calculations!$C$82*INDEX('Monthly Data'!N:N,Calculations!$C$116+MOD(H97,Calculations!$C$118))+Control!$C$7*Calculations!$C$83*INDEX('Monthly Data'!O:O,Calculations!$C$116+MOD(H97,Calculations!$C$118))+Control!$C$7*Calculations!$C$84*INDEX('Monthly Data'!P:P,Calculations!$C$116+MOD(H97,Calculations!$C$118))+Control!$C$7*Calculations!$C$85*INDEX('Monthly Data'!Q:Q,Calculations!$C$116+MOD(H97,Calculations!$C$118))+(1-Control!$C$7*Calculations!$C$87)*INDEX('Monthly Data'!R:R,Calculations!$C$116+MOD(H97,Calculations!$C$118))</f>
        <v>1.0478379486191123E-2</v>
      </c>
      <c r="DY97" s="86">
        <f ca="1">Control!$C$7*Calculations!$C$82*INDEX('Monthly Data'!N:N,Calculations!$C$116+MOD(I97,Calculations!$C$118))+Control!$C$7*Calculations!$C$83*INDEX('Monthly Data'!O:O,Calculations!$C$116+MOD(I97,Calculations!$C$118))+Control!$C$7*Calculations!$C$84*INDEX('Monthly Data'!P:P,Calculations!$C$116+MOD(I97,Calculations!$C$118))+Control!$C$7*Calculations!$C$85*INDEX('Monthly Data'!Q:Q,Calculations!$C$116+MOD(I97,Calculations!$C$118))+(1-Control!$C$7*Calculations!$C$87)*INDEX('Monthly Data'!R:R,Calculations!$C$116+MOD(I97,Calculations!$C$118))</f>
        <v>-4.0413381192162513E-2</v>
      </c>
      <c r="DZ97" s="86">
        <f ca="1">Control!$C$7*Calculations!$C$82*INDEX('Monthly Data'!N:N,Calculations!$C$116+MOD(J97,Calculations!$C$118))+Control!$C$7*Calculations!$C$83*INDEX('Monthly Data'!O:O,Calculations!$C$116+MOD(J97,Calculations!$C$118))+Control!$C$7*Calculations!$C$84*INDEX('Monthly Data'!P:P,Calculations!$C$116+MOD(J97,Calculations!$C$118))+Control!$C$7*Calculations!$C$85*INDEX('Monthly Data'!Q:Q,Calculations!$C$116+MOD(J97,Calculations!$C$118))+(1-Control!$C$7*Calculations!$C$87)*INDEX('Monthly Data'!R:R,Calculations!$C$116+MOD(J97,Calculations!$C$118))</f>
        <v>3.0957942835585645E-2</v>
      </c>
      <c r="EA97" s="86">
        <f ca="1">Control!$C$7*Calculations!$C$82*INDEX('Monthly Data'!N:N,Calculations!$C$116+MOD(K97,Calculations!$C$118))+Control!$C$7*Calculations!$C$83*INDEX('Monthly Data'!O:O,Calculations!$C$116+MOD(K97,Calculations!$C$118))+Control!$C$7*Calculations!$C$84*INDEX('Monthly Data'!P:P,Calculations!$C$116+MOD(K97,Calculations!$C$118))+Control!$C$7*Calculations!$C$85*INDEX('Monthly Data'!Q:Q,Calculations!$C$116+MOD(K97,Calculations!$C$118))+(1-Control!$C$7*Calculations!$C$87)*INDEX('Monthly Data'!R:R,Calculations!$C$116+MOD(K97,Calculations!$C$118))</f>
        <v>-1.0485101266941802E-2</v>
      </c>
      <c r="EB97" s="86">
        <f ca="1">Control!$C$7*Calculations!$C$82*INDEX('Monthly Data'!N:N,Calculations!$C$116+MOD(L97,Calculations!$C$118))+Control!$C$7*Calculations!$C$83*INDEX('Monthly Data'!O:O,Calculations!$C$116+MOD(L97,Calculations!$C$118))+Control!$C$7*Calculations!$C$84*INDEX('Monthly Data'!P:P,Calculations!$C$116+MOD(L97,Calculations!$C$118))+Control!$C$7*Calculations!$C$85*INDEX('Monthly Data'!Q:Q,Calculations!$C$116+MOD(L97,Calculations!$C$118))+(1-Control!$C$7*Calculations!$C$87)*INDEX('Monthly Data'!R:R,Calculations!$C$116+MOD(L97,Calculations!$C$118))</f>
        <v>1.7599621212565995E-2</v>
      </c>
      <c r="EC97" s="86">
        <f ca="1">Control!$C$7*Calculations!$C$82*INDEX('Monthly Data'!N:N,Calculations!$C$116+MOD(M97,Calculations!$C$118))+Control!$C$7*Calculations!$C$83*INDEX('Monthly Data'!O:O,Calculations!$C$116+MOD(M97,Calculations!$C$118))+Control!$C$7*Calculations!$C$84*INDEX('Monthly Data'!P:P,Calculations!$C$116+MOD(M97,Calculations!$C$118))+Control!$C$7*Calculations!$C$85*INDEX('Monthly Data'!Q:Q,Calculations!$C$116+MOD(M97,Calculations!$C$118))+(1-Control!$C$7*Calculations!$C$87)*INDEX('Monthly Data'!R:R,Calculations!$C$116+MOD(M97,Calculations!$C$118))</f>
        <v>-7.3651264633385334E-4</v>
      </c>
      <c r="ED97" s="86">
        <f ca="1">Control!$C$7*Calculations!$C$82*INDEX('Monthly Data'!N:N,Calculations!$C$116+MOD(N97,Calculations!$C$118))+Control!$C$7*Calculations!$C$83*INDEX('Monthly Data'!O:O,Calculations!$C$116+MOD(N97,Calculations!$C$118))+Control!$C$7*Calculations!$C$84*INDEX('Monthly Data'!P:P,Calculations!$C$116+MOD(N97,Calculations!$C$118))+Control!$C$7*Calculations!$C$85*INDEX('Monthly Data'!Q:Q,Calculations!$C$116+MOD(N97,Calculations!$C$118))+(1-Control!$C$7*Calculations!$C$87)*INDEX('Monthly Data'!R:R,Calculations!$C$116+MOD(N97,Calculations!$C$118))</f>
        <v>1.3423979074716584E-2</v>
      </c>
      <c r="EE97" s="86">
        <f ca="1">Control!$C$7*Calculations!$C$82*INDEX('Monthly Data'!N:N,Calculations!$C$116+MOD(O97,Calculations!$C$118))+Control!$C$7*Calculations!$C$83*INDEX('Monthly Data'!O:O,Calculations!$C$116+MOD(O97,Calculations!$C$118))+Control!$C$7*Calculations!$C$84*INDEX('Monthly Data'!P:P,Calculations!$C$116+MOD(O97,Calculations!$C$118))+Control!$C$7*Calculations!$C$85*INDEX('Monthly Data'!Q:Q,Calculations!$C$116+MOD(O97,Calculations!$C$118))+(1-Control!$C$7*Calculations!$C$87)*INDEX('Monthly Data'!R:R,Calculations!$C$116+MOD(O97,Calculations!$C$118))</f>
        <v>-3.299557342782896E-2</v>
      </c>
      <c r="EF97" s="86">
        <f ca="1">Control!$C$7*Calculations!$C$82*INDEX('Monthly Data'!N:N,Calculations!$C$116+MOD(P97,Calculations!$C$118))+Control!$C$7*Calculations!$C$83*INDEX('Monthly Data'!O:O,Calculations!$C$116+MOD(P97,Calculations!$C$118))+Control!$C$7*Calculations!$C$84*INDEX('Monthly Data'!P:P,Calculations!$C$116+MOD(P97,Calculations!$C$118))+Control!$C$7*Calculations!$C$85*INDEX('Monthly Data'!Q:Q,Calculations!$C$116+MOD(P97,Calculations!$C$118))+(1-Control!$C$7*Calculations!$C$87)*INDEX('Monthly Data'!R:R,Calculations!$C$116+MOD(P97,Calculations!$C$118))</f>
        <v>1.1704119272391494E-2</v>
      </c>
      <c r="EG97" s="86">
        <f ca="1">Control!$C$7*Calculations!$C$82*INDEX('Monthly Data'!N:N,Calculations!$C$116+MOD(Q97,Calculations!$C$118))+Control!$C$7*Calculations!$C$83*INDEX('Monthly Data'!O:O,Calculations!$C$116+MOD(Q97,Calculations!$C$118))+Control!$C$7*Calculations!$C$84*INDEX('Monthly Data'!P:P,Calculations!$C$116+MOD(Q97,Calculations!$C$118))+Control!$C$7*Calculations!$C$85*INDEX('Monthly Data'!Q:Q,Calculations!$C$116+MOD(Q97,Calculations!$C$118))+(1-Control!$C$7*Calculations!$C$87)*INDEX('Monthly Data'!R:R,Calculations!$C$116+MOD(Q97,Calculations!$C$118))</f>
        <v>4.5132804118240749E-2</v>
      </c>
      <c r="EH97" s="86">
        <f ca="1">Control!$C$7*Calculations!$C$82*INDEX('Monthly Data'!N:N,Calculations!$C$116+MOD(R97,Calculations!$C$118))+Control!$C$7*Calculations!$C$83*INDEX('Monthly Data'!O:O,Calculations!$C$116+MOD(R97,Calculations!$C$118))+Control!$C$7*Calculations!$C$84*INDEX('Monthly Data'!P:P,Calculations!$C$116+MOD(R97,Calculations!$C$118))+Control!$C$7*Calculations!$C$85*INDEX('Monthly Data'!Q:Q,Calculations!$C$116+MOD(R97,Calculations!$C$118))+(1-Control!$C$7*Calculations!$C$87)*INDEX('Monthly Data'!R:R,Calculations!$C$116+MOD(R97,Calculations!$C$118))</f>
        <v>6.3250222980707482E-3</v>
      </c>
      <c r="EI97" s="86">
        <f ca="1">Control!$C$7*Calculations!$C$82*INDEX('Monthly Data'!N:N,Calculations!$C$116+MOD(S97,Calculations!$C$118))+Control!$C$7*Calculations!$C$83*INDEX('Monthly Data'!O:O,Calculations!$C$116+MOD(S97,Calculations!$C$118))+Control!$C$7*Calculations!$C$84*INDEX('Monthly Data'!P:P,Calculations!$C$116+MOD(S97,Calculations!$C$118))+Control!$C$7*Calculations!$C$85*INDEX('Monthly Data'!Q:Q,Calculations!$C$116+MOD(S97,Calculations!$C$118))+(1-Control!$C$7*Calculations!$C$87)*INDEX('Monthly Data'!R:R,Calculations!$C$116+MOD(S97,Calculations!$C$118))</f>
        <v>6.2631896128884862E-3</v>
      </c>
      <c r="EJ97" s="86">
        <f ca="1">Control!$C$7*Calculations!$C$82*INDEX('Monthly Data'!N:N,Calculations!$C$116+MOD(T97,Calculations!$C$118))+Control!$C$7*Calculations!$C$83*INDEX('Monthly Data'!O:O,Calculations!$C$116+MOD(T97,Calculations!$C$118))+Control!$C$7*Calculations!$C$84*INDEX('Monthly Data'!P:P,Calculations!$C$116+MOD(T97,Calculations!$C$118))+Control!$C$7*Calculations!$C$85*INDEX('Monthly Data'!Q:Q,Calculations!$C$116+MOD(T97,Calculations!$C$118))+(1-Control!$C$7*Calculations!$C$87)*INDEX('Monthly Data'!R:R,Calculations!$C$116+MOD(T97,Calculations!$C$118))</f>
        <v>2.766281641786093E-2</v>
      </c>
      <c r="EK97" s="86">
        <f ca="1">Control!$C$7*Calculations!$C$82*INDEX('Monthly Data'!N:N,Calculations!$C$116+MOD(U97,Calculations!$C$118))+Control!$C$7*Calculations!$C$83*INDEX('Monthly Data'!O:O,Calculations!$C$116+MOD(U97,Calculations!$C$118))+Control!$C$7*Calculations!$C$84*INDEX('Monthly Data'!P:P,Calculations!$C$116+MOD(U97,Calculations!$C$118))+Control!$C$7*Calculations!$C$85*INDEX('Monthly Data'!Q:Q,Calculations!$C$116+MOD(U97,Calculations!$C$118))+(1-Control!$C$7*Calculations!$C$87)*INDEX('Monthly Data'!R:R,Calculations!$C$116+MOD(U97,Calculations!$C$118))</f>
        <v>1.3891563624307685E-2</v>
      </c>
      <c r="EL97" s="86">
        <f ca="1">Control!$C$7*Calculations!$C$82*INDEX('Monthly Data'!N:N,Calculations!$C$116+MOD(V97,Calculations!$C$118))+Control!$C$7*Calculations!$C$83*INDEX('Monthly Data'!O:O,Calculations!$C$116+MOD(V97,Calculations!$C$118))+Control!$C$7*Calculations!$C$84*INDEX('Monthly Data'!P:P,Calculations!$C$116+MOD(V97,Calculations!$C$118))+Control!$C$7*Calculations!$C$85*INDEX('Monthly Data'!Q:Q,Calculations!$C$116+MOD(V97,Calculations!$C$118))+(1-Control!$C$7*Calculations!$C$87)*INDEX('Monthly Data'!R:R,Calculations!$C$116+MOD(V97,Calculations!$C$118))</f>
        <v>6.4539397490030407E-3</v>
      </c>
      <c r="EM97" s="86">
        <f ca="1">Control!$C$7*Calculations!$C$82*INDEX('Monthly Data'!N:N,Calculations!$C$116+MOD(W97,Calculations!$C$118))+Control!$C$7*Calculations!$C$83*INDEX('Monthly Data'!O:O,Calculations!$C$116+MOD(W97,Calculations!$C$118))+Control!$C$7*Calculations!$C$84*INDEX('Monthly Data'!P:P,Calculations!$C$116+MOD(W97,Calculations!$C$118))+Control!$C$7*Calculations!$C$85*INDEX('Monthly Data'!Q:Q,Calculations!$C$116+MOD(W97,Calculations!$C$118))+(1-Control!$C$7*Calculations!$C$87)*INDEX('Monthly Data'!R:R,Calculations!$C$116+MOD(W97,Calculations!$C$118))</f>
        <v>1.7361594973213587E-2</v>
      </c>
      <c r="EN97" s="86">
        <f ca="1">Control!$C$7*Calculations!$C$82*INDEX('Monthly Data'!N:N,Calculations!$C$116+MOD(X97,Calculations!$C$118))+Control!$C$7*Calculations!$C$83*INDEX('Monthly Data'!O:O,Calculations!$C$116+MOD(X97,Calculations!$C$118))+Control!$C$7*Calculations!$C$84*INDEX('Monthly Data'!P:P,Calculations!$C$116+MOD(X97,Calculations!$C$118))+Control!$C$7*Calculations!$C$85*INDEX('Monthly Data'!Q:Q,Calculations!$C$116+MOD(X97,Calculations!$C$118))+(1-Control!$C$7*Calculations!$C$87)*INDEX('Monthly Data'!R:R,Calculations!$C$116+MOD(X97,Calculations!$C$118))</f>
        <v>-1.880155173376722E-2</v>
      </c>
      <c r="EO97" s="86">
        <f ca="1">Control!$C$7*Calculations!$C$82*INDEX('Monthly Data'!N:N,Calculations!$C$116+MOD(Y97,Calculations!$C$118))+Control!$C$7*Calculations!$C$83*INDEX('Monthly Data'!O:O,Calculations!$C$116+MOD(Y97,Calculations!$C$118))+Control!$C$7*Calculations!$C$84*INDEX('Monthly Data'!P:P,Calculations!$C$116+MOD(Y97,Calculations!$C$118))+Control!$C$7*Calculations!$C$85*INDEX('Monthly Data'!Q:Q,Calculations!$C$116+MOD(Y97,Calculations!$C$118))+(1-Control!$C$7*Calculations!$C$87)*INDEX('Monthly Data'!R:R,Calculations!$C$116+MOD(Y97,Calculations!$C$118))</f>
        <v>1.0478379486191123E-2</v>
      </c>
      <c r="EP97" s="86">
        <f ca="1">Control!$C$7*Calculations!$C$82*INDEX('Monthly Data'!N:N,Calculations!$C$116+MOD(Z97,Calculations!$C$118))+Control!$C$7*Calculations!$C$83*INDEX('Monthly Data'!O:O,Calculations!$C$116+MOD(Z97,Calculations!$C$118))+Control!$C$7*Calculations!$C$84*INDEX('Monthly Data'!P:P,Calculations!$C$116+MOD(Z97,Calculations!$C$118))+Control!$C$7*Calculations!$C$85*INDEX('Monthly Data'!Q:Q,Calculations!$C$116+MOD(Z97,Calculations!$C$118))+(1-Control!$C$7*Calculations!$C$87)*INDEX('Monthly Data'!R:R,Calculations!$C$116+MOD(Z97,Calculations!$C$118))</f>
        <v>6.4539397490030407E-3</v>
      </c>
      <c r="EQ97" s="86">
        <f ca="1">Control!$C$7*Calculations!$C$82*INDEX('Monthly Data'!N:N,Calculations!$C$116+MOD(AA97,Calculations!$C$118))+Control!$C$7*Calculations!$C$83*INDEX('Monthly Data'!O:O,Calculations!$C$116+MOD(AA97,Calculations!$C$118))+Control!$C$7*Calculations!$C$84*INDEX('Monthly Data'!P:P,Calculations!$C$116+MOD(AA97,Calculations!$C$118))+Control!$C$7*Calculations!$C$85*INDEX('Monthly Data'!Q:Q,Calculations!$C$116+MOD(AA97,Calculations!$C$118))+(1-Control!$C$7*Calculations!$C$87)*INDEX('Monthly Data'!R:R,Calculations!$C$116+MOD(AA97,Calculations!$C$118))</f>
        <v>1.7831091590102856E-2</v>
      </c>
      <c r="ER97" s="86">
        <f ca="1">Control!$C$7*Calculations!$C$82*INDEX('Monthly Data'!N:N,Calculations!$C$116+MOD(AB97,Calculations!$C$118))+Control!$C$7*Calculations!$C$83*INDEX('Monthly Data'!O:O,Calculations!$C$116+MOD(AB97,Calculations!$C$118))+Control!$C$7*Calculations!$C$84*INDEX('Monthly Data'!P:P,Calculations!$C$116+MOD(AB97,Calculations!$C$118))+Control!$C$7*Calculations!$C$85*INDEX('Monthly Data'!Q:Q,Calculations!$C$116+MOD(AB97,Calculations!$C$118))+(1-Control!$C$7*Calculations!$C$87)*INDEX('Monthly Data'!R:R,Calculations!$C$116+MOD(AB97,Calculations!$C$118))</f>
        <v>-4.3408051735618014E-2</v>
      </c>
      <c r="ES97" s="86">
        <f ca="1">Control!$C$7*Calculations!$C$82*INDEX('Monthly Data'!N:N,Calculations!$C$116+MOD(AC97,Calculations!$C$118))+Control!$C$7*Calculations!$C$83*INDEX('Monthly Data'!O:O,Calculations!$C$116+MOD(AC97,Calculations!$C$118))+Control!$C$7*Calculations!$C$84*INDEX('Monthly Data'!P:P,Calculations!$C$116+MOD(AC97,Calculations!$C$118))+Control!$C$7*Calculations!$C$85*INDEX('Monthly Data'!Q:Q,Calculations!$C$116+MOD(AC97,Calculations!$C$118))+(1-Control!$C$7*Calculations!$C$87)*INDEX('Monthly Data'!R:R,Calculations!$C$116+MOD(AC97,Calculations!$C$118))</f>
        <v>5.1972609868760735E-3</v>
      </c>
      <c r="ET97" s="86">
        <f ca="1">Control!$C$7*Calculations!$C$82*INDEX('Monthly Data'!N:N,Calculations!$C$116+MOD(AD97,Calculations!$C$118))+Control!$C$7*Calculations!$C$83*INDEX('Monthly Data'!O:O,Calculations!$C$116+MOD(AD97,Calculations!$C$118))+Control!$C$7*Calculations!$C$84*INDEX('Monthly Data'!P:P,Calculations!$C$116+MOD(AD97,Calculations!$C$118))+Control!$C$7*Calculations!$C$85*INDEX('Monthly Data'!Q:Q,Calculations!$C$116+MOD(AD97,Calculations!$C$118))+(1-Control!$C$7*Calculations!$C$87)*INDEX('Monthly Data'!R:R,Calculations!$C$116+MOD(AD97,Calculations!$C$118))</f>
        <v>-2.5419860972892394E-2</v>
      </c>
      <c r="EU97" s="86">
        <f ca="1">Control!$C$7*Calculations!$C$82*INDEX('Monthly Data'!N:N,Calculations!$C$116+MOD(AE97,Calculations!$C$118))+Control!$C$7*Calculations!$C$83*INDEX('Monthly Data'!O:O,Calculations!$C$116+MOD(AE97,Calculations!$C$118))+Control!$C$7*Calculations!$C$84*INDEX('Monthly Data'!P:P,Calculations!$C$116+MOD(AE97,Calculations!$C$118))+Control!$C$7*Calculations!$C$85*INDEX('Monthly Data'!Q:Q,Calculations!$C$116+MOD(AE97,Calculations!$C$118))+(1-Control!$C$7*Calculations!$C$87)*INDEX('Monthly Data'!R:R,Calculations!$C$116+MOD(AE97,Calculations!$C$118))</f>
        <v>3.1011313347584085E-2</v>
      </c>
      <c r="EV97" s="86">
        <f ca="1">Control!$C$7*Calculations!$C$82*INDEX('Monthly Data'!N:N,Calculations!$C$116+MOD(AF97,Calculations!$C$118))+Control!$C$7*Calculations!$C$83*INDEX('Monthly Data'!O:O,Calculations!$C$116+MOD(AF97,Calculations!$C$118))+Control!$C$7*Calculations!$C$84*INDEX('Monthly Data'!P:P,Calculations!$C$116+MOD(AF97,Calculations!$C$118))+Control!$C$7*Calculations!$C$85*INDEX('Monthly Data'!Q:Q,Calculations!$C$116+MOD(AF97,Calculations!$C$118))+(1-Control!$C$7*Calculations!$C$87)*INDEX('Monthly Data'!R:R,Calculations!$C$116+MOD(AF97,Calculations!$C$118))</f>
        <v>-2.5168357537820856E-4</v>
      </c>
      <c r="EW97" s="86">
        <f ca="1">Control!$C$7*Calculations!$C$82*INDEX('Monthly Data'!N:N,Calculations!$C$116+MOD(AG97,Calculations!$C$118))+Control!$C$7*Calculations!$C$83*INDEX('Monthly Data'!O:O,Calculations!$C$116+MOD(AG97,Calculations!$C$118))+Control!$C$7*Calculations!$C$84*INDEX('Monthly Data'!P:P,Calculations!$C$116+MOD(AG97,Calculations!$C$118))+Control!$C$7*Calculations!$C$85*INDEX('Monthly Data'!Q:Q,Calculations!$C$116+MOD(AG97,Calculations!$C$118))+(1-Control!$C$7*Calculations!$C$87)*INDEX('Monthly Data'!R:R,Calculations!$C$116+MOD(AG97,Calculations!$C$118))</f>
        <v>1.8695385296339444E-2</v>
      </c>
      <c r="EX97" s="86">
        <f ca="1">Control!$C$7*Calculations!$C$82*INDEX('Monthly Data'!N:N,Calculations!$C$116+MOD(AH97,Calculations!$C$118))+Control!$C$7*Calculations!$C$83*INDEX('Monthly Data'!O:O,Calculations!$C$116+MOD(AH97,Calculations!$C$118))+Control!$C$7*Calculations!$C$84*INDEX('Monthly Data'!P:P,Calculations!$C$116+MOD(AH97,Calculations!$C$118))+Control!$C$7*Calculations!$C$85*INDEX('Monthly Data'!Q:Q,Calculations!$C$116+MOD(AH97,Calculations!$C$118))+(1-Control!$C$7*Calculations!$C$87)*INDEX('Monthly Data'!R:R,Calculations!$C$116+MOD(AH97,Calculations!$C$118))</f>
        <v>-7.5539743260223157E-3</v>
      </c>
      <c r="EY97" s="86">
        <f ca="1">Control!$C$7*Calculations!$C$82*INDEX('Monthly Data'!N:N,Calculations!$C$116+MOD(AI97,Calculations!$C$118))+Control!$C$7*Calculations!$C$83*INDEX('Monthly Data'!O:O,Calculations!$C$116+MOD(AI97,Calculations!$C$118))+Control!$C$7*Calculations!$C$84*INDEX('Monthly Data'!P:P,Calculations!$C$116+MOD(AI97,Calculations!$C$118))+Control!$C$7*Calculations!$C$85*INDEX('Monthly Data'!Q:Q,Calculations!$C$116+MOD(AI97,Calculations!$C$118))+(1-Control!$C$7*Calculations!$C$87)*INDEX('Monthly Data'!R:R,Calculations!$C$116+MOD(AI97,Calculations!$C$118))</f>
        <v>1.9073822767906517E-2</v>
      </c>
      <c r="EZ97" s="86">
        <f ca="1">Control!$C$7*Calculations!$C$82*INDEX('Monthly Data'!N:N,Calculations!$C$116+MOD(AJ97,Calculations!$C$118))+Control!$C$7*Calculations!$C$83*INDEX('Monthly Data'!O:O,Calculations!$C$116+MOD(AJ97,Calculations!$C$118))+Control!$C$7*Calculations!$C$84*INDEX('Monthly Data'!P:P,Calculations!$C$116+MOD(AJ97,Calculations!$C$118))+Control!$C$7*Calculations!$C$85*INDEX('Monthly Data'!Q:Q,Calculations!$C$116+MOD(AJ97,Calculations!$C$118))+(1-Control!$C$7*Calculations!$C$87)*INDEX('Monthly Data'!R:R,Calculations!$C$116+MOD(AJ97,Calculations!$C$118))</f>
        <v>3.7596120283497965E-2</v>
      </c>
      <c r="FA97" s="86">
        <f ca="1">Control!$C$7*Calculations!$C$82*INDEX('Monthly Data'!N:N,Calculations!$C$116+MOD(AK97,Calculations!$C$118))+Control!$C$7*Calculations!$C$83*INDEX('Monthly Data'!O:O,Calculations!$C$116+MOD(AK97,Calculations!$C$118))+Control!$C$7*Calculations!$C$84*INDEX('Monthly Data'!P:P,Calculations!$C$116+MOD(AK97,Calculations!$C$118))+Control!$C$7*Calculations!$C$85*INDEX('Monthly Data'!Q:Q,Calculations!$C$116+MOD(AK97,Calculations!$C$118))+(1-Control!$C$7*Calculations!$C$87)*INDEX('Monthly Data'!R:R,Calculations!$C$116+MOD(AK97,Calculations!$C$118))</f>
        <v>-3.53368065312233E-2</v>
      </c>
      <c r="FB97" s="86">
        <f ca="1">Control!$C$7*Calculations!$C$82*INDEX('Monthly Data'!N:N,Calculations!$C$116+MOD(AL97,Calculations!$C$118))+Control!$C$7*Calculations!$C$83*INDEX('Monthly Data'!O:O,Calculations!$C$116+MOD(AL97,Calculations!$C$118))+Control!$C$7*Calculations!$C$84*INDEX('Monthly Data'!P:P,Calculations!$C$116+MOD(AL97,Calculations!$C$118))+Control!$C$7*Calculations!$C$85*INDEX('Monthly Data'!Q:Q,Calculations!$C$116+MOD(AL97,Calculations!$C$118))+(1-Control!$C$7*Calculations!$C$87)*INDEX('Monthly Data'!R:R,Calculations!$C$116+MOD(AL97,Calculations!$C$118))</f>
        <v>1.1704119272391494E-2</v>
      </c>
      <c r="FC97" s="86">
        <f ca="1">Control!$C$7*Calculations!$C$82*INDEX('Monthly Data'!N:N,Calculations!$C$116+MOD(AM97,Calculations!$C$118))+Control!$C$7*Calculations!$C$83*INDEX('Monthly Data'!O:O,Calculations!$C$116+MOD(AM97,Calculations!$C$118))+Control!$C$7*Calculations!$C$84*INDEX('Monthly Data'!P:P,Calculations!$C$116+MOD(AM97,Calculations!$C$118))+Control!$C$7*Calculations!$C$85*INDEX('Monthly Data'!Q:Q,Calculations!$C$116+MOD(AM97,Calculations!$C$118))+(1-Control!$C$7*Calculations!$C$87)*INDEX('Monthly Data'!R:R,Calculations!$C$116+MOD(AM97,Calculations!$C$118))</f>
        <v>1.0353752315110615E-2</v>
      </c>
      <c r="FD97" s="86">
        <f ca="1">Control!$C$7*Calculations!$C$82*INDEX('Monthly Data'!N:N,Calculations!$C$116+MOD(AN97,Calculations!$C$118))+Control!$C$7*Calculations!$C$83*INDEX('Monthly Data'!O:O,Calculations!$C$116+MOD(AN97,Calculations!$C$118))+Control!$C$7*Calculations!$C$84*INDEX('Monthly Data'!P:P,Calculations!$C$116+MOD(AN97,Calculations!$C$118))+Control!$C$7*Calculations!$C$85*INDEX('Monthly Data'!Q:Q,Calculations!$C$116+MOD(AN97,Calculations!$C$118))+(1-Control!$C$7*Calculations!$C$87)*INDEX('Monthly Data'!R:R,Calculations!$C$116+MOD(AN97,Calculations!$C$118))</f>
        <v>1.0921298083007208E-2</v>
      </c>
      <c r="FE97" s="86">
        <f ca="1">Control!$C$7*Calculations!$C$82*INDEX('Monthly Data'!N:N,Calculations!$C$116+MOD(AO97,Calculations!$C$118))+Control!$C$7*Calculations!$C$83*INDEX('Monthly Data'!O:O,Calculations!$C$116+MOD(AO97,Calculations!$C$118))+Control!$C$7*Calculations!$C$84*INDEX('Monthly Data'!P:P,Calculations!$C$116+MOD(AO97,Calculations!$C$118))+Control!$C$7*Calculations!$C$85*INDEX('Monthly Data'!Q:Q,Calculations!$C$116+MOD(AO97,Calculations!$C$118))+(1-Control!$C$7*Calculations!$C$87)*INDEX('Monthly Data'!R:R,Calculations!$C$116+MOD(AO97,Calculations!$C$118))</f>
        <v>1.7472933988537529E-2</v>
      </c>
      <c r="FF97" s="86">
        <f ca="1">Control!$C$7*Calculations!$C$82*INDEX('Monthly Data'!N:N,Calculations!$C$116+MOD(AP97,Calculations!$C$118))+Control!$C$7*Calculations!$C$83*INDEX('Monthly Data'!O:O,Calculations!$C$116+MOD(AP97,Calculations!$C$118))+Control!$C$7*Calculations!$C$84*INDEX('Monthly Data'!P:P,Calculations!$C$116+MOD(AP97,Calculations!$C$118))+Control!$C$7*Calculations!$C$85*INDEX('Monthly Data'!Q:Q,Calculations!$C$116+MOD(AP97,Calculations!$C$118))+(1-Control!$C$7*Calculations!$C$87)*INDEX('Monthly Data'!R:R,Calculations!$C$116+MOD(AP97,Calculations!$C$118))</f>
        <v>1.1704119272391494E-2</v>
      </c>
      <c r="FG97" s="86">
        <f ca="1">Control!$C$7*Calculations!$C$82*INDEX('Monthly Data'!N:N,Calculations!$C$116+MOD(AQ97,Calculations!$C$118))+Control!$C$7*Calculations!$C$83*INDEX('Monthly Data'!O:O,Calculations!$C$116+MOD(AQ97,Calculations!$C$118))+Control!$C$7*Calculations!$C$84*INDEX('Monthly Data'!P:P,Calculations!$C$116+MOD(AQ97,Calculations!$C$118))+Control!$C$7*Calculations!$C$85*INDEX('Monthly Data'!Q:Q,Calculations!$C$116+MOD(AQ97,Calculations!$C$118))+(1-Control!$C$7*Calculations!$C$87)*INDEX('Monthly Data'!R:R,Calculations!$C$116+MOD(AQ97,Calculations!$C$118))</f>
        <v>6.1009361253630504E-2</v>
      </c>
      <c r="FH97" s="86">
        <f ca="1">Control!$C$7*Calculations!$C$82*INDEX('Monthly Data'!N:N,Calculations!$C$116+MOD(AR97,Calculations!$C$118))+Control!$C$7*Calculations!$C$83*INDEX('Monthly Data'!O:O,Calculations!$C$116+MOD(AR97,Calculations!$C$118))+Control!$C$7*Calculations!$C$84*INDEX('Monthly Data'!P:P,Calculations!$C$116+MOD(AR97,Calculations!$C$118))+Control!$C$7*Calculations!$C$85*INDEX('Monthly Data'!Q:Q,Calculations!$C$116+MOD(AR97,Calculations!$C$118))+(1-Control!$C$7*Calculations!$C$87)*INDEX('Monthly Data'!R:R,Calculations!$C$116+MOD(AR97,Calculations!$C$118))</f>
        <v>1.1702576456120543E-2</v>
      </c>
      <c r="FI97" s="86">
        <f ca="1">Control!$C$7*Calculations!$C$82*INDEX('Monthly Data'!N:N,Calculations!$C$116+MOD(AS97,Calculations!$C$118))+Control!$C$7*Calculations!$C$83*INDEX('Monthly Data'!O:O,Calculations!$C$116+MOD(AS97,Calculations!$C$118))+Control!$C$7*Calculations!$C$84*INDEX('Monthly Data'!P:P,Calculations!$C$116+MOD(AS97,Calculations!$C$118))+Control!$C$7*Calculations!$C$85*INDEX('Monthly Data'!Q:Q,Calculations!$C$116+MOD(AS97,Calculations!$C$118))+(1-Control!$C$7*Calculations!$C$87)*INDEX('Monthly Data'!R:R,Calculations!$C$116+MOD(AS97,Calculations!$C$118))</f>
        <v>-1.6546126717384396E-2</v>
      </c>
      <c r="FJ97" s="86">
        <f ca="1">Control!$C$7*Calculations!$C$82*INDEX('Monthly Data'!N:N,Calculations!$C$116+MOD(AT97,Calculations!$C$118))+Control!$C$7*Calculations!$C$83*INDEX('Monthly Data'!O:O,Calculations!$C$116+MOD(AT97,Calculations!$C$118))+Control!$C$7*Calculations!$C$84*INDEX('Monthly Data'!P:P,Calculations!$C$116+MOD(AT97,Calculations!$C$118))+Control!$C$7*Calculations!$C$85*INDEX('Monthly Data'!Q:Q,Calculations!$C$116+MOD(AT97,Calculations!$C$118))+(1-Control!$C$7*Calculations!$C$87)*INDEX('Monthly Data'!R:R,Calculations!$C$116+MOD(AT97,Calculations!$C$118))</f>
        <v>5.8868730207813358E-3</v>
      </c>
      <c r="FK97" s="86">
        <f ca="1">Control!$C$7*Calculations!$C$82*INDEX('Monthly Data'!N:N,Calculations!$C$116+MOD(AU97,Calculations!$C$118))+Control!$C$7*Calculations!$C$83*INDEX('Monthly Data'!O:O,Calculations!$C$116+MOD(AU97,Calculations!$C$118))+Control!$C$7*Calculations!$C$84*INDEX('Monthly Data'!P:P,Calculations!$C$116+MOD(AU97,Calculations!$C$118))+Control!$C$7*Calculations!$C$85*INDEX('Monthly Data'!Q:Q,Calculations!$C$116+MOD(AU97,Calculations!$C$118))+(1-Control!$C$7*Calculations!$C$87)*INDEX('Monthly Data'!R:R,Calculations!$C$116+MOD(AU97,Calculations!$C$118))</f>
        <v>-1.880155173376722E-2</v>
      </c>
      <c r="FL97" s="86">
        <f ca="1">Control!$C$7*Calculations!$C$82*INDEX('Monthly Data'!N:N,Calculations!$C$116+MOD(AV97,Calculations!$C$118))+Control!$C$7*Calculations!$C$83*INDEX('Monthly Data'!O:O,Calculations!$C$116+MOD(AV97,Calculations!$C$118))+Control!$C$7*Calculations!$C$84*INDEX('Monthly Data'!P:P,Calculations!$C$116+MOD(AV97,Calculations!$C$118))+Control!$C$7*Calculations!$C$85*INDEX('Monthly Data'!Q:Q,Calculations!$C$116+MOD(AV97,Calculations!$C$118))+(1-Control!$C$7*Calculations!$C$87)*INDEX('Monthly Data'!R:R,Calculations!$C$116+MOD(AV97,Calculations!$C$118))</f>
        <v>1.50127906355989E-2</v>
      </c>
      <c r="FM97" s="86">
        <f ca="1">Control!$C$7*Calculations!$C$82*INDEX('Monthly Data'!N:N,Calculations!$C$116+MOD(AW97,Calculations!$C$118))+Control!$C$7*Calculations!$C$83*INDEX('Monthly Data'!O:O,Calculations!$C$116+MOD(AW97,Calculations!$C$118))+Control!$C$7*Calculations!$C$84*INDEX('Monthly Data'!P:P,Calculations!$C$116+MOD(AW97,Calculations!$C$118))+Control!$C$7*Calculations!$C$85*INDEX('Monthly Data'!Q:Q,Calculations!$C$116+MOD(AW97,Calculations!$C$118))+(1-Control!$C$7*Calculations!$C$87)*INDEX('Monthly Data'!R:R,Calculations!$C$116+MOD(AW97,Calculations!$C$118))</f>
        <v>1.2954540023127663E-2</v>
      </c>
      <c r="FN97" s="86">
        <f ca="1">Control!$C$7*Calculations!$C$82*INDEX('Monthly Data'!N:N,Calculations!$C$116+MOD(AX97,Calculations!$C$118))+Control!$C$7*Calculations!$C$83*INDEX('Monthly Data'!O:O,Calculations!$C$116+MOD(AX97,Calculations!$C$118))+Control!$C$7*Calculations!$C$84*INDEX('Monthly Data'!P:P,Calculations!$C$116+MOD(AX97,Calculations!$C$118))+Control!$C$7*Calculations!$C$85*INDEX('Monthly Data'!Q:Q,Calculations!$C$116+MOD(AX97,Calculations!$C$118))+(1-Control!$C$7*Calculations!$C$87)*INDEX('Monthly Data'!R:R,Calculations!$C$116+MOD(AX97,Calculations!$C$118))</f>
        <v>1.5115046179922851E-2</v>
      </c>
      <c r="FO97" s="86">
        <f ca="1">Control!$C$7*Calculations!$C$82*INDEX('Monthly Data'!N:N,Calculations!$C$116+MOD(AY97,Calculations!$C$118))+Control!$C$7*Calculations!$C$83*INDEX('Monthly Data'!O:O,Calculations!$C$116+MOD(AY97,Calculations!$C$118))+Control!$C$7*Calculations!$C$84*INDEX('Monthly Data'!P:P,Calculations!$C$116+MOD(AY97,Calculations!$C$118))+Control!$C$7*Calculations!$C$85*INDEX('Monthly Data'!Q:Q,Calculations!$C$116+MOD(AY97,Calculations!$C$118))+(1-Control!$C$7*Calculations!$C$87)*INDEX('Monthly Data'!R:R,Calculations!$C$116+MOD(AY97,Calculations!$C$118))</f>
        <v>1.0415351832335435E-2</v>
      </c>
      <c r="FP97" s="86">
        <f ca="1">Control!$C$7*Calculations!$C$82*INDEX('Monthly Data'!N:N,Calculations!$C$116+MOD(AZ97,Calculations!$C$118))+Control!$C$7*Calculations!$C$83*INDEX('Monthly Data'!O:O,Calculations!$C$116+MOD(AZ97,Calculations!$C$118))+Control!$C$7*Calculations!$C$84*INDEX('Monthly Data'!P:P,Calculations!$C$116+MOD(AZ97,Calculations!$C$118))+Control!$C$7*Calculations!$C$85*INDEX('Monthly Data'!Q:Q,Calculations!$C$116+MOD(AZ97,Calculations!$C$118))+(1-Control!$C$7*Calculations!$C$87)*INDEX('Monthly Data'!R:R,Calculations!$C$116+MOD(AZ97,Calculations!$C$118))</f>
        <v>3.9251937367756782E-3</v>
      </c>
      <c r="FQ97" s="86">
        <f ca="1">Control!$C$7*Calculations!$C$82*INDEX('Monthly Data'!N:N,Calculations!$C$116+MOD(BA97,Calculations!$C$118))+Control!$C$7*Calculations!$C$83*INDEX('Monthly Data'!O:O,Calculations!$C$116+MOD(BA97,Calculations!$C$118))+Control!$C$7*Calculations!$C$84*INDEX('Monthly Data'!P:P,Calculations!$C$116+MOD(BA97,Calculations!$C$118))+Control!$C$7*Calculations!$C$85*INDEX('Monthly Data'!Q:Q,Calculations!$C$116+MOD(BA97,Calculations!$C$118))+(1-Control!$C$7*Calculations!$C$87)*INDEX('Monthly Data'!R:R,Calculations!$C$116+MOD(BA97,Calculations!$C$118))</f>
        <v>1.3891304280773396E-2</v>
      </c>
      <c r="FR97" s="86">
        <f ca="1">Control!$C$7*Calculations!$C$82*INDEX('Monthly Data'!N:N,Calculations!$C$116+MOD(BB97,Calculations!$C$118))+Control!$C$7*Calculations!$C$83*INDEX('Monthly Data'!O:O,Calculations!$C$116+MOD(BB97,Calculations!$C$118))+Control!$C$7*Calculations!$C$84*INDEX('Monthly Data'!P:P,Calculations!$C$116+MOD(BB97,Calculations!$C$118))+Control!$C$7*Calculations!$C$85*INDEX('Monthly Data'!Q:Q,Calculations!$C$116+MOD(BB97,Calculations!$C$118))+(1-Control!$C$7*Calculations!$C$87)*INDEX('Monthly Data'!R:R,Calculations!$C$116+MOD(BB97,Calculations!$C$118))</f>
        <v>-3.8875517825435772E-3</v>
      </c>
      <c r="FS97" s="86">
        <f ca="1">Control!$C$7*Calculations!$C$82*INDEX('Monthly Data'!N:N,Calculations!$C$116+MOD(BC97,Calculations!$C$118))+Control!$C$7*Calculations!$C$83*INDEX('Monthly Data'!O:O,Calculations!$C$116+MOD(BC97,Calculations!$C$118))+Control!$C$7*Calculations!$C$84*INDEX('Monthly Data'!P:P,Calculations!$C$116+MOD(BC97,Calculations!$C$118))+Control!$C$7*Calculations!$C$85*INDEX('Monthly Data'!Q:Q,Calculations!$C$116+MOD(BC97,Calculations!$C$118))+(1-Control!$C$7*Calculations!$C$87)*INDEX('Monthly Data'!R:R,Calculations!$C$116+MOD(BC97,Calculations!$C$118))</f>
        <v>7.857567536297622E-3</v>
      </c>
      <c r="FT97" s="86">
        <f ca="1">Control!$C$7*Calculations!$C$82*INDEX('Monthly Data'!N:N,Calculations!$C$116+MOD(BD97,Calculations!$C$118))+Control!$C$7*Calculations!$C$83*INDEX('Monthly Data'!O:O,Calculations!$C$116+MOD(BD97,Calculations!$C$118))+Control!$C$7*Calculations!$C$84*INDEX('Monthly Data'!P:P,Calculations!$C$116+MOD(BD97,Calculations!$C$118))+Control!$C$7*Calculations!$C$85*INDEX('Monthly Data'!Q:Q,Calculations!$C$116+MOD(BD97,Calculations!$C$118))+(1-Control!$C$7*Calculations!$C$87)*INDEX('Monthly Data'!R:R,Calculations!$C$116+MOD(BD97,Calculations!$C$118))</f>
        <v>7.7184133340106598E-3</v>
      </c>
      <c r="FU97" s="86">
        <f ca="1">Control!$C$7*Calculations!$C$82*INDEX('Monthly Data'!N:N,Calculations!$C$116+MOD(BE97,Calculations!$C$118))+Control!$C$7*Calculations!$C$83*INDEX('Monthly Data'!O:O,Calculations!$C$116+MOD(BE97,Calculations!$C$118))+Control!$C$7*Calculations!$C$84*INDEX('Monthly Data'!P:P,Calculations!$C$116+MOD(BE97,Calculations!$C$118))+Control!$C$7*Calculations!$C$85*INDEX('Monthly Data'!Q:Q,Calculations!$C$116+MOD(BE97,Calculations!$C$118))+(1-Control!$C$7*Calculations!$C$87)*INDEX('Monthly Data'!R:R,Calculations!$C$116+MOD(BE97,Calculations!$C$118))</f>
        <v>-3.8554137824290124E-2</v>
      </c>
      <c r="FV97" s="86">
        <f ca="1">Control!$C$7*Calculations!$C$82*INDEX('Monthly Data'!N:N,Calculations!$C$116+MOD(BF97,Calculations!$C$118))+Control!$C$7*Calculations!$C$83*INDEX('Monthly Data'!O:O,Calculations!$C$116+MOD(BF97,Calculations!$C$118))+Control!$C$7*Calculations!$C$84*INDEX('Monthly Data'!P:P,Calculations!$C$116+MOD(BF97,Calculations!$C$118))+Control!$C$7*Calculations!$C$85*INDEX('Monthly Data'!Q:Q,Calculations!$C$116+MOD(BF97,Calculations!$C$118))+(1-Control!$C$7*Calculations!$C$87)*INDEX('Monthly Data'!R:R,Calculations!$C$116+MOD(BF97,Calculations!$C$118))</f>
        <v>7.3538285850108537E-3</v>
      </c>
      <c r="FW97" s="86">
        <f ca="1">Control!$C$7*Calculations!$C$82*INDEX('Monthly Data'!N:N,Calculations!$C$116+MOD(BG97,Calculations!$C$118))+Control!$C$7*Calculations!$C$83*INDEX('Monthly Data'!O:O,Calculations!$C$116+MOD(BG97,Calculations!$C$118))+Control!$C$7*Calculations!$C$84*INDEX('Monthly Data'!P:P,Calculations!$C$116+MOD(BG97,Calculations!$C$118))+Control!$C$7*Calculations!$C$85*INDEX('Monthly Data'!Q:Q,Calculations!$C$116+MOD(BG97,Calculations!$C$118))+(1-Control!$C$7*Calculations!$C$87)*INDEX('Monthly Data'!R:R,Calculations!$C$116+MOD(BG97,Calculations!$C$118))</f>
        <v>-9.9526758408448549E-3</v>
      </c>
      <c r="FX97" s="86">
        <f ca="1">Control!$C$7*Calculations!$C$82*INDEX('Monthly Data'!N:N,Calculations!$C$116+MOD(BH97,Calculations!$C$118))+Control!$C$7*Calculations!$C$83*INDEX('Monthly Data'!O:O,Calculations!$C$116+MOD(BH97,Calculations!$C$118))+Control!$C$7*Calculations!$C$84*INDEX('Monthly Data'!P:P,Calculations!$C$116+MOD(BH97,Calculations!$C$118))+Control!$C$7*Calculations!$C$85*INDEX('Monthly Data'!Q:Q,Calculations!$C$116+MOD(BH97,Calculations!$C$118))+(1-Control!$C$7*Calculations!$C$87)*INDEX('Monthly Data'!R:R,Calculations!$C$116+MOD(BH97,Calculations!$C$118))</f>
        <v>-7.5539743260223157E-3</v>
      </c>
      <c r="FY97" s="86">
        <f ca="1">Control!$C$7*Calculations!$C$82*INDEX('Monthly Data'!N:N,Calculations!$C$116+MOD(BI97,Calculations!$C$118))+Control!$C$7*Calculations!$C$83*INDEX('Monthly Data'!O:O,Calculations!$C$116+MOD(BI97,Calculations!$C$118))+Control!$C$7*Calculations!$C$84*INDEX('Monthly Data'!P:P,Calculations!$C$116+MOD(BI97,Calculations!$C$118))+Control!$C$7*Calculations!$C$85*INDEX('Monthly Data'!Q:Q,Calculations!$C$116+MOD(BI97,Calculations!$C$118))+(1-Control!$C$7*Calculations!$C$87)*INDEX('Monthly Data'!R:R,Calculations!$C$116+MOD(BI97,Calculations!$C$118))</f>
        <v>3.4808428836917149E-3</v>
      </c>
      <c r="FZ97" s="86">
        <f ca="1">Control!$C$7*Calculations!$C$82*INDEX('Monthly Data'!N:N,Calculations!$C$116+MOD(BJ97,Calculations!$C$118))+Control!$C$7*Calculations!$C$83*INDEX('Monthly Data'!O:O,Calculations!$C$116+MOD(BJ97,Calculations!$C$118))+Control!$C$7*Calculations!$C$84*INDEX('Monthly Data'!P:P,Calculations!$C$116+MOD(BJ97,Calculations!$C$118))+Control!$C$7*Calculations!$C$85*INDEX('Monthly Data'!Q:Q,Calculations!$C$116+MOD(BJ97,Calculations!$C$118))+(1-Control!$C$7*Calculations!$C$87)*INDEX('Monthly Data'!R:R,Calculations!$C$116+MOD(BJ97,Calculations!$C$118))</f>
        <v>-9.839093431862074E-3</v>
      </c>
      <c r="GA97" s="86">
        <f ca="1">Control!$C$7*Calculations!$C$82*INDEX('Monthly Data'!N:N,Calculations!$C$116+MOD(BK97,Calculations!$C$118))+Control!$C$7*Calculations!$C$83*INDEX('Monthly Data'!O:O,Calculations!$C$116+MOD(BK97,Calculations!$C$118))+Control!$C$7*Calculations!$C$84*INDEX('Monthly Data'!P:P,Calculations!$C$116+MOD(BK97,Calculations!$C$118))+Control!$C$7*Calculations!$C$85*INDEX('Monthly Data'!Q:Q,Calculations!$C$116+MOD(BK97,Calculations!$C$118))+(1-Control!$C$7*Calculations!$C$87)*INDEX('Monthly Data'!R:R,Calculations!$C$116+MOD(BK97,Calculations!$C$118))</f>
        <v>1.2435425892067014E-2</v>
      </c>
      <c r="GB97" s="86">
        <f ca="1">Control!$C$7*Calculations!$C$82*INDEX('Monthly Data'!N:N,Calculations!$C$116+MOD(BL97,Calculations!$C$118))+Control!$C$7*Calculations!$C$83*INDEX('Monthly Data'!O:O,Calculations!$C$116+MOD(BL97,Calculations!$C$118))+Control!$C$7*Calculations!$C$84*INDEX('Monthly Data'!P:P,Calculations!$C$116+MOD(BL97,Calculations!$C$118))+Control!$C$7*Calculations!$C$85*INDEX('Monthly Data'!Q:Q,Calculations!$C$116+MOD(BL97,Calculations!$C$118))+(1-Control!$C$7*Calculations!$C$87)*INDEX('Monthly Data'!R:R,Calculations!$C$116+MOD(BL97,Calculations!$C$118))</f>
        <v>5.1279584938936244E-2</v>
      </c>
      <c r="GC97" s="86">
        <f ca="1">Control!$C$7*Calculations!$C$82*INDEX('Monthly Data'!N:N,Calculations!$C$116+MOD(BM97,Calculations!$C$118))+Control!$C$7*Calculations!$C$83*INDEX('Monthly Data'!O:O,Calculations!$C$116+MOD(BM97,Calculations!$C$118))+Control!$C$7*Calculations!$C$84*INDEX('Monthly Data'!P:P,Calculations!$C$116+MOD(BM97,Calculations!$C$118))+Control!$C$7*Calculations!$C$85*INDEX('Monthly Data'!Q:Q,Calculations!$C$116+MOD(BM97,Calculations!$C$118))+(1-Control!$C$7*Calculations!$C$87)*INDEX('Monthly Data'!R:R,Calculations!$C$116+MOD(BM97,Calculations!$C$118))</f>
        <v>9.9793409618087695E-3</v>
      </c>
      <c r="GD97" s="86">
        <f ca="1">Control!$C$7*Calculations!$C$82*INDEX('Monthly Data'!N:N,Calculations!$C$116+MOD(BN97,Calculations!$C$118))+Control!$C$7*Calculations!$C$83*INDEX('Monthly Data'!O:O,Calculations!$C$116+MOD(BN97,Calculations!$C$118))+Control!$C$7*Calculations!$C$84*INDEX('Monthly Data'!P:P,Calculations!$C$116+MOD(BN97,Calculations!$C$118))+Control!$C$7*Calculations!$C$85*INDEX('Monthly Data'!Q:Q,Calculations!$C$116+MOD(BN97,Calculations!$C$118))+(1-Control!$C$7*Calculations!$C$87)*INDEX('Monthly Data'!R:R,Calculations!$C$116+MOD(BN97,Calculations!$C$118))</f>
        <v>5.1972609868760735E-3</v>
      </c>
      <c r="GE97" s="86">
        <f ca="1">Control!$C$7*Calculations!$C$82*INDEX('Monthly Data'!N:N,Calculations!$C$116+MOD(BO97,Calculations!$C$118))+Control!$C$7*Calculations!$C$83*INDEX('Monthly Data'!O:O,Calculations!$C$116+MOD(BO97,Calculations!$C$118))+Control!$C$7*Calculations!$C$84*INDEX('Monthly Data'!P:P,Calculations!$C$116+MOD(BO97,Calculations!$C$118))+Control!$C$7*Calculations!$C$85*INDEX('Monthly Data'!Q:Q,Calculations!$C$116+MOD(BO97,Calculations!$C$118))+(1-Control!$C$7*Calculations!$C$87)*INDEX('Monthly Data'!R:R,Calculations!$C$116+MOD(BO97,Calculations!$C$118))</f>
        <v>3.1011313347584085E-2</v>
      </c>
      <c r="GF97" s="86">
        <f ca="1">Control!$C$7*Calculations!$C$82*INDEX('Monthly Data'!N:N,Calculations!$C$116+MOD(BP97,Calculations!$C$118))+Control!$C$7*Calculations!$C$83*INDEX('Monthly Data'!O:O,Calculations!$C$116+MOD(BP97,Calculations!$C$118))+Control!$C$7*Calculations!$C$84*INDEX('Monthly Data'!P:P,Calculations!$C$116+MOD(BP97,Calculations!$C$118))+Control!$C$7*Calculations!$C$85*INDEX('Monthly Data'!Q:Q,Calculations!$C$116+MOD(BP97,Calculations!$C$118))+(1-Control!$C$7*Calculations!$C$87)*INDEX('Monthly Data'!R:R,Calculations!$C$116+MOD(BP97,Calculations!$C$118))</f>
        <v>2.5790695379256122E-2</v>
      </c>
      <c r="GG97" s="86">
        <f ca="1">Control!$C$7*Calculations!$C$82*INDEX('Monthly Data'!N:N,Calculations!$C$116+MOD(BQ97,Calculations!$C$118))+Control!$C$7*Calculations!$C$83*INDEX('Monthly Data'!O:O,Calculations!$C$116+MOD(BQ97,Calculations!$C$118))+Control!$C$7*Calculations!$C$84*INDEX('Monthly Data'!P:P,Calculations!$C$116+MOD(BQ97,Calculations!$C$118))+Control!$C$7*Calculations!$C$85*INDEX('Monthly Data'!Q:Q,Calculations!$C$116+MOD(BQ97,Calculations!$C$118))+(1-Control!$C$7*Calculations!$C$87)*INDEX('Monthly Data'!R:R,Calculations!$C$116+MOD(BQ97,Calculations!$C$118))</f>
        <v>1.3423979074716584E-2</v>
      </c>
      <c r="GH97" s="86">
        <f ca="1">Control!$C$7*Calculations!$C$82*INDEX('Monthly Data'!N:N,Calculations!$C$116+MOD(BR97,Calculations!$C$118))+Control!$C$7*Calculations!$C$83*INDEX('Monthly Data'!O:O,Calculations!$C$116+MOD(BR97,Calculations!$C$118))+Control!$C$7*Calculations!$C$84*INDEX('Monthly Data'!P:P,Calculations!$C$116+MOD(BR97,Calculations!$C$118))+Control!$C$7*Calculations!$C$85*INDEX('Monthly Data'!Q:Q,Calculations!$C$116+MOD(BR97,Calculations!$C$118))+(1-Control!$C$7*Calculations!$C$87)*INDEX('Monthly Data'!R:R,Calculations!$C$116+MOD(BR97,Calculations!$C$118))</f>
        <v>1.5063457444773597E-2</v>
      </c>
      <c r="GI97" s="86">
        <f ca="1">Control!$C$7*Calculations!$C$82*INDEX('Monthly Data'!N:N,Calculations!$C$116+MOD(BS97,Calculations!$C$118))+Control!$C$7*Calculations!$C$83*INDEX('Monthly Data'!O:O,Calculations!$C$116+MOD(BS97,Calculations!$C$118))+Control!$C$7*Calculations!$C$84*INDEX('Monthly Data'!P:P,Calculations!$C$116+MOD(BS97,Calculations!$C$118))+Control!$C$7*Calculations!$C$85*INDEX('Monthly Data'!Q:Q,Calculations!$C$116+MOD(BS97,Calculations!$C$118))+(1-Control!$C$7*Calculations!$C$87)*INDEX('Monthly Data'!R:R,Calculations!$C$116+MOD(BS97,Calculations!$C$118))</f>
        <v>3.127051071655923E-3</v>
      </c>
      <c r="GJ97" s="86">
        <f ca="1">Control!$C$7*Calculations!$C$82*INDEX('Monthly Data'!N:N,Calculations!$C$116+MOD(BT97,Calculations!$C$118))+Control!$C$7*Calculations!$C$83*INDEX('Monthly Data'!O:O,Calculations!$C$116+MOD(BT97,Calculations!$C$118))+Control!$C$7*Calculations!$C$84*INDEX('Monthly Data'!P:P,Calculations!$C$116+MOD(BT97,Calculations!$C$118))+Control!$C$7*Calculations!$C$85*INDEX('Monthly Data'!Q:Q,Calculations!$C$116+MOD(BT97,Calculations!$C$118))+(1-Control!$C$7*Calculations!$C$87)*INDEX('Monthly Data'!R:R,Calculations!$C$116+MOD(BT97,Calculations!$C$118))</f>
        <v>2.2757992058453024E-3</v>
      </c>
      <c r="GK97" s="86">
        <f ca="1">Control!$C$7*Calculations!$C$82*INDEX('Monthly Data'!N:N,Calculations!$C$116+MOD(BU97,Calculations!$C$118))+Control!$C$7*Calculations!$C$83*INDEX('Monthly Data'!O:O,Calculations!$C$116+MOD(BU97,Calculations!$C$118))+Control!$C$7*Calculations!$C$84*INDEX('Monthly Data'!P:P,Calculations!$C$116+MOD(BU97,Calculations!$C$118))+Control!$C$7*Calculations!$C$85*INDEX('Monthly Data'!Q:Q,Calculations!$C$116+MOD(BU97,Calculations!$C$118))+(1-Control!$C$7*Calculations!$C$87)*INDEX('Monthly Data'!R:R,Calculations!$C$116+MOD(BU97,Calculations!$C$118))</f>
        <v>1.2722494017511032E-2</v>
      </c>
      <c r="GL97" s="86">
        <f ca="1">Control!$C$7*Calculations!$C$82*INDEX('Monthly Data'!N:N,Calculations!$C$116+MOD(BV97,Calculations!$C$118))+Control!$C$7*Calculations!$C$83*INDEX('Monthly Data'!O:O,Calculations!$C$116+MOD(BV97,Calculations!$C$118))+Control!$C$7*Calculations!$C$84*INDEX('Monthly Data'!P:P,Calculations!$C$116+MOD(BV97,Calculations!$C$118))+Control!$C$7*Calculations!$C$85*INDEX('Monthly Data'!Q:Q,Calculations!$C$116+MOD(BV97,Calculations!$C$118))+(1-Control!$C$7*Calculations!$C$87)*INDEX('Monthly Data'!R:R,Calculations!$C$116+MOD(BV97,Calculations!$C$118))</f>
        <v>-2.072517756005474E-2</v>
      </c>
      <c r="GM97" s="86">
        <f ca="1">Control!$C$7*Calculations!$C$82*INDEX('Monthly Data'!N:N,Calculations!$C$116+MOD(BW97,Calculations!$C$118))+Control!$C$7*Calculations!$C$83*INDEX('Monthly Data'!O:O,Calculations!$C$116+MOD(BW97,Calculations!$C$118))+Control!$C$7*Calculations!$C$84*INDEX('Monthly Data'!P:P,Calculations!$C$116+MOD(BW97,Calculations!$C$118))+Control!$C$7*Calculations!$C$85*INDEX('Monthly Data'!Q:Q,Calculations!$C$116+MOD(BW97,Calculations!$C$118))+(1-Control!$C$7*Calculations!$C$87)*INDEX('Monthly Data'!R:R,Calculations!$C$116+MOD(BW97,Calculations!$C$118))</f>
        <v>1.1704119272391494E-2</v>
      </c>
      <c r="GN97" s="86">
        <f ca="1">Control!$C$7*Calculations!$C$82*INDEX('Monthly Data'!N:N,Calculations!$C$116+MOD(BX97,Calculations!$C$118))+Control!$C$7*Calculations!$C$83*INDEX('Monthly Data'!O:O,Calculations!$C$116+MOD(BX97,Calculations!$C$118))+Control!$C$7*Calculations!$C$84*INDEX('Monthly Data'!P:P,Calculations!$C$116+MOD(BX97,Calculations!$C$118))+Control!$C$7*Calculations!$C$85*INDEX('Monthly Data'!Q:Q,Calculations!$C$116+MOD(BX97,Calculations!$C$118))+(1-Control!$C$7*Calculations!$C$87)*INDEX('Monthly Data'!R:R,Calculations!$C$116+MOD(BX97,Calculations!$C$118))</f>
        <v>8.3814116887657771E-3</v>
      </c>
      <c r="GO97" s="86">
        <f ca="1">Control!$C$7*Calculations!$C$82*INDEX('Monthly Data'!N:N,Calculations!$C$116+MOD(BY97,Calculations!$C$118))+Control!$C$7*Calculations!$C$83*INDEX('Monthly Data'!O:O,Calculations!$C$116+MOD(BY97,Calculations!$C$118))+Control!$C$7*Calculations!$C$84*INDEX('Monthly Data'!P:P,Calculations!$C$116+MOD(BY97,Calculations!$C$118))+Control!$C$7*Calculations!$C$85*INDEX('Monthly Data'!Q:Q,Calculations!$C$116+MOD(BY97,Calculations!$C$118))+(1-Control!$C$7*Calculations!$C$87)*INDEX('Monthly Data'!R:R,Calculations!$C$116+MOD(BY97,Calculations!$C$118))</f>
        <v>3.1070573055362403E-2</v>
      </c>
      <c r="GP97" s="86">
        <f ca="1">Control!$C$7*Calculations!$C$82*INDEX('Monthly Data'!N:N,Calculations!$C$116+MOD(BZ97,Calculations!$C$118))+Control!$C$7*Calculations!$C$83*INDEX('Monthly Data'!O:O,Calculations!$C$116+MOD(BZ97,Calculations!$C$118))+Control!$C$7*Calculations!$C$84*INDEX('Monthly Data'!P:P,Calculations!$C$116+MOD(BZ97,Calculations!$C$118))+Control!$C$7*Calculations!$C$85*INDEX('Monthly Data'!Q:Q,Calculations!$C$116+MOD(BZ97,Calculations!$C$118))+(1-Control!$C$7*Calculations!$C$87)*INDEX('Monthly Data'!R:R,Calculations!$C$116+MOD(BZ97,Calculations!$C$118))</f>
        <v>7.3538285850108537E-3</v>
      </c>
      <c r="GQ97" s="86">
        <f ca="1">Control!$C$7*Calculations!$C$82*INDEX('Monthly Data'!N:N,Calculations!$C$116+MOD(CA97,Calculations!$C$118))+Control!$C$7*Calculations!$C$83*INDEX('Monthly Data'!O:O,Calculations!$C$116+MOD(CA97,Calculations!$C$118))+Control!$C$7*Calculations!$C$84*INDEX('Monthly Data'!P:P,Calculations!$C$116+MOD(CA97,Calculations!$C$118))+Control!$C$7*Calculations!$C$85*INDEX('Monthly Data'!Q:Q,Calculations!$C$116+MOD(CA97,Calculations!$C$118))+(1-Control!$C$7*Calculations!$C$87)*INDEX('Monthly Data'!R:R,Calculations!$C$116+MOD(CA97,Calculations!$C$118))</f>
        <v>2.3852824346838646E-2</v>
      </c>
      <c r="GR97" s="86">
        <f ca="1">Control!$C$7*Calculations!$C$82*INDEX('Monthly Data'!N:N,Calculations!$C$116+MOD(CB97,Calculations!$C$118))+Control!$C$7*Calculations!$C$83*INDEX('Monthly Data'!O:O,Calculations!$C$116+MOD(CB97,Calculations!$C$118))+Control!$C$7*Calculations!$C$84*INDEX('Monthly Data'!P:P,Calculations!$C$116+MOD(CB97,Calculations!$C$118))+Control!$C$7*Calculations!$C$85*INDEX('Monthly Data'!Q:Q,Calculations!$C$116+MOD(CB97,Calculations!$C$118))+(1-Control!$C$7*Calculations!$C$87)*INDEX('Monthly Data'!R:R,Calculations!$C$116+MOD(CB97,Calculations!$C$118))</f>
        <v>6.6954569943530936E-3</v>
      </c>
      <c r="GS97" s="86">
        <f ca="1">Control!$C$7*Calculations!$C$82*INDEX('Monthly Data'!N:N,Calculations!$C$116+MOD(CC97,Calculations!$C$118))+Control!$C$7*Calculations!$C$83*INDEX('Monthly Data'!O:O,Calculations!$C$116+MOD(CC97,Calculations!$C$118))+Control!$C$7*Calculations!$C$84*INDEX('Monthly Data'!P:P,Calculations!$C$116+MOD(CC97,Calculations!$C$118))+Control!$C$7*Calculations!$C$85*INDEX('Monthly Data'!Q:Q,Calculations!$C$116+MOD(CC97,Calculations!$C$118))+(1-Control!$C$7*Calculations!$C$87)*INDEX('Monthly Data'!R:R,Calculations!$C$116+MOD(CC97,Calculations!$C$118))</f>
        <v>7.3538285850108537E-3</v>
      </c>
      <c r="GT97" s="86">
        <f ca="1">Control!$C$7*Calculations!$C$82*INDEX('Monthly Data'!N:N,Calculations!$C$116+MOD(CD97,Calculations!$C$118))+Control!$C$7*Calculations!$C$83*INDEX('Monthly Data'!O:O,Calculations!$C$116+MOD(CD97,Calculations!$C$118))+Control!$C$7*Calculations!$C$84*INDEX('Monthly Data'!P:P,Calculations!$C$116+MOD(CD97,Calculations!$C$118))+Control!$C$7*Calculations!$C$85*INDEX('Monthly Data'!Q:Q,Calculations!$C$116+MOD(CD97,Calculations!$C$118))+(1-Control!$C$7*Calculations!$C$87)*INDEX('Monthly Data'!R:R,Calculations!$C$116+MOD(CD97,Calculations!$C$118))</f>
        <v>-2.072517756005474E-2</v>
      </c>
      <c r="GU97" s="86">
        <f ca="1">Control!$C$7*Calculations!$C$82*INDEX('Monthly Data'!N:N,Calculations!$C$116+MOD(CE97,Calculations!$C$118))+Control!$C$7*Calculations!$C$83*INDEX('Monthly Data'!O:O,Calculations!$C$116+MOD(CE97,Calculations!$C$118))+Control!$C$7*Calculations!$C$84*INDEX('Monthly Data'!P:P,Calculations!$C$116+MOD(CE97,Calculations!$C$118))+Control!$C$7*Calculations!$C$85*INDEX('Monthly Data'!Q:Q,Calculations!$C$116+MOD(CE97,Calculations!$C$118))+(1-Control!$C$7*Calculations!$C$87)*INDEX('Monthly Data'!R:R,Calculations!$C$116+MOD(CE97,Calculations!$C$118))</f>
        <v>3.7596120283497965E-2</v>
      </c>
      <c r="GV97" s="86">
        <f ca="1">Control!$C$7*Calculations!$C$82*INDEX('Monthly Data'!N:N,Calculations!$C$116+MOD(CF97,Calculations!$C$118))+Control!$C$7*Calculations!$C$83*INDEX('Monthly Data'!O:O,Calculations!$C$116+MOD(CF97,Calculations!$C$118))+Control!$C$7*Calculations!$C$84*INDEX('Monthly Data'!P:P,Calculations!$C$116+MOD(CF97,Calculations!$C$118))+Control!$C$7*Calculations!$C$85*INDEX('Monthly Data'!Q:Q,Calculations!$C$116+MOD(CF97,Calculations!$C$118))+(1-Control!$C$7*Calculations!$C$87)*INDEX('Monthly Data'!R:R,Calculations!$C$116+MOD(CF97,Calculations!$C$118))</f>
        <v>3.1011313347584085E-2</v>
      </c>
      <c r="GW97" s="86">
        <f ca="1">Control!$C$7*Calculations!$C$82*INDEX('Monthly Data'!N:N,Calculations!$C$116+MOD(CG97,Calculations!$C$118))+Control!$C$7*Calculations!$C$83*INDEX('Monthly Data'!O:O,Calculations!$C$116+MOD(CG97,Calculations!$C$118))+Control!$C$7*Calculations!$C$84*INDEX('Monthly Data'!P:P,Calculations!$C$116+MOD(CG97,Calculations!$C$118))+Control!$C$7*Calculations!$C$85*INDEX('Monthly Data'!Q:Q,Calculations!$C$116+MOD(CG97,Calculations!$C$118))+(1-Control!$C$7*Calculations!$C$87)*INDEX('Monthly Data'!R:R,Calculations!$C$116+MOD(CG97,Calculations!$C$118))</f>
        <v>1.3423979074716584E-2</v>
      </c>
      <c r="GX97" s="86">
        <f ca="1">Control!$C$7*Calculations!$C$82*INDEX('Monthly Data'!N:N,Calculations!$C$116+MOD(CH97,Calculations!$C$118))+Control!$C$7*Calculations!$C$83*INDEX('Monthly Data'!O:O,Calculations!$C$116+MOD(CH97,Calculations!$C$118))+Control!$C$7*Calculations!$C$84*INDEX('Monthly Data'!P:P,Calculations!$C$116+MOD(CH97,Calculations!$C$118))+Control!$C$7*Calculations!$C$85*INDEX('Monthly Data'!Q:Q,Calculations!$C$116+MOD(CH97,Calculations!$C$118))+(1-Control!$C$7*Calculations!$C$87)*INDEX('Monthly Data'!R:R,Calculations!$C$116+MOD(CH97,Calculations!$C$118))</f>
        <v>2.766281641786093E-2</v>
      </c>
      <c r="GY97" s="86">
        <f ca="1">Control!$C$7*Calculations!$C$82*INDEX('Monthly Data'!N:N,Calculations!$C$116+MOD(CI97,Calculations!$C$118))+Control!$C$7*Calculations!$C$83*INDEX('Monthly Data'!O:O,Calculations!$C$116+MOD(CI97,Calculations!$C$118))+Control!$C$7*Calculations!$C$84*INDEX('Monthly Data'!P:P,Calculations!$C$116+MOD(CI97,Calculations!$C$118))+Control!$C$7*Calculations!$C$85*INDEX('Monthly Data'!Q:Q,Calculations!$C$116+MOD(CI97,Calculations!$C$118))+(1-Control!$C$7*Calculations!$C$87)*INDEX('Monthly Data'!R:R,Calculations!$C$116+MOD(CI97,Calculations!$C$118))</f>
        <v>1.8695385296339444E-2</v>
      </c>
      <c r="GZ97" s="86">
        <f ca="1">Control!$C$7*Calculations!$C$82*INDEX('Monthly Data'!N:N,Calculations!$C$116+MOD(CJ97,Calculations!$C$118))+Control!$C$7*Calculations!$C$83*INDEX('Monthly Data'!O:O,Calculations!$C$116+MOD(CJ97,Calculations!$C$118))+Control!$C$7*Calculations!$C$84*INDEX('Monthly Data'!P:P,Calculations!$C$116+MOD(CJ97,Calculations!$C$118))+Control!$C$7*Calculations!$C$85*INDEX('Monthly Data'!Q:Q,Calculations!$C$116+MOD(CJ97,Calculations!$C$118))+(1-Control!$C$7*Calculations!$C$87)*INDEX('Monthly Data'!R:R,Calculations!$C$116+MOD(CJ97,Calculations!$C$118))</f>
        <v>3.127051071655923E-3</v>
      </c>
      <c r="HA97" s="86">
        <f ca="1">Control!$C$7*Calculations!$C$82*INDEX('Monthly Data'!N:N,Calculations!$C$116+MOD(CK97,Calculations!$C$118))+Control!$C$7*Calculations!$C$83*INDEX('Monthly Data'!O:O,Calculations!$C$116+MOD(CK97,Calculations!$C$118))+Control!$C$7*Calculations!$C$84*INDEX('Monthly Data'!P:P,Calculations!$C$116+MOD(CK97,Calculations!$C$118))+Control!$C$7*Calculations!$C$85*INDEX('Monthly Data'!Q:Q,Calculations!$C$116+MOD(CK97,Calculations!$C$118))+(1-Control!$C$7*Calculations!$C$87)*INDEX('Monthly Data'!R:R,Calculations!$C$116+MOD(CK97,Calculations!$C$118))</f>
        <v>-9.9526758408448549E-3</v>
      </c>
      <c r="HB97" s="86">
        <f ca="1">Control!$C$7*Calculations!$C$82*INDEX('Monthly Data'!N:N,Calculations!$C$116+MOD(CL97,Calculations!$C$118))+Control!$C$7*Calculations!$C$83*INDEX('Monthly Data'!O:O,Calculations!$C$116+MOD(CL97,Calculations!$C$118))+Control!$C$7*Calculations!$C$84*INDEX('Monthly Data'!P:P,Calculations!$C$116+MOD(CL97,Calculations!$C$118))+Control!$C$7*Calculations!$C$85*INDEX('Monthly Data'!Q:Q,Calculations!$C$116+MOD(CL97,Calculations!$C$118))+(1-Control!$C$7*Calculations!$C$87)*INDEX('Monthly Data'!R:R,Calculations!$C$116+MOD(CL97,Calculations!$C$118))</f>
        <v>1.7831091590102856E-2</v>
      </c>
      <c r="HC97" s="86">
        <f ca="1">Control!$C$7*Calculations!$C$82*INDEX('Monthly Data'!N:N,Calculations!$C$116+MOD(CM97,Calculations!$C$118))+Control!$C$7*Calculations!$C$83*INDEX('Monthly Data'!O:O,Calculations!$C$116+MOD(CM97,Calculations!$C$118))+Control!$C$7*Calculations!$C$84*INDEX('Monthly Data'!P:P,Calculations!$C$116+MOD(CM97,Calculations!$C$118))+Control!$C$7*Calculations!$C$85*INDEX('Monthly Data'!Q:Q,Calculations!$C$116+MOD(CM97,Calculations!$C$118))+(1-Control!$C$7*Calculations!$C$87)*INDEX('Monthly Data'!R:R,Calculations!$C$116+MOD(CM97,Calculations!$C$118))</f>
        <v>3.7118215575026904E-2</v>
      </c>
      <c r="HD97" s="86">
        <f ca="1">Control!$C$7*Calculations!$C$82*INDEX('Monthly Data'!N:N,Calculations!$C$116+MOD(CN97,Calculations!$C$118))+Control!$C$7*Calculations!$C$83*INDEX('Monthly Data'!O:O,Calculations!$C$116+MOD(CN97,Calculations!$C$118))+Control!$C$7*Calculations!$C$84*INDEX('Monthly Data'!P:P,Calculations!$C$116+MOD(CN97,Calculations!$C$118))+Control!$C$7*Calculations!$C$85*INDEX('Monthly Data'!Q:Q,Calculations!$C$116+MOD(CN97,Calculations!$C$118))+(1-Control!$C$7*Calculations!$C$87)*INDEX('Monthly Data'!R:R,Calculations!$C$116+MOD(CN97,Calculations!$C$118))</f>
        <v>4.2795950888382334E-3</v>
      </c>
      <c r="HE97" s="86">
        <f ca="1">Control!$C$7*Calculations!$C$82*INDEX('Monthly Data'!N:N,Calculations!$C$116+MOD(CO97,Calculations!$C$118))+Control!$C$7*Calculations!$C$83*INDEX('Monthly Data'!O:O,Calculations!$C$116+MOD(CO97,Calculations!$C$118))+Control!$C$7*Calculations!$C$84*INDEX('Monthly Data'!P:P,Calculations!$C$116+MOD(CO97,Calculations!$C$118))+Control!$C$7*Calculations!$C$85*INDEX('Monthly Data'!Q:Q,Calculations!$C$116+MOD(CO97,Calculations!$C$118))+(1-Control!$C$7*Calculations!$C$87)*INDEX('Monthly Data'!R:R,Calculations!$C$116+MOD(CO97,Calculations!$C$118))</f>
        <v>-4.417423226995453E-3</v>
      </c>
      <c r="HF97" s="86">
        <f ca="1">Control!$C$7*Calculations!$C$82*INDEX('Monthly Data'!N:N,Calculations!$C$116+MOD(CP97,Calculations!$C$118))+Control!$C$7*Calculations!$C$83*INDEX('Monthly Data'!O:O,Calculations!$C$116+MOD(CP97,Calculations!$C$118))+Control!$C$7*Calculations!$C$84*INDEX('Monthly Data'!P:P,Calculations!$C$116+MOD(CP97,Calculations!$C$118))+Control!$C$7*Calculations!$C$85*INDEX('Monthly Data'!Q:Q,Calculations!$C$116+MOD(CP97,Calculations!$C$118))+(1-Control!$C$7*Calculations!$C$87)*INDEX('Monthly Data'!R:R,Calculations!$C$116+MOD(CP97,Calculations!$C$118))</f>
        <v>5.1972609868760735E-3</v>
      </c>
      <c r="HG97" s="86">
        <f ca="1">Control!$C$7*Calculations!$C$82*INDEX('Monthly Data'!N:N,Calculations!$C$116+MOD(CQ97,Calculations!$C$118))+Control!$C$7*Calculations!$C$83*INDEX('Monthly Data'!O:O,Calculations!$C$116+MOD(CQ97,Calculations!$C$118))+Control!$C$7*Calculations!$C$84*INDEX('Monthly Data'!P:P,Calculations!$C$116+MOD(CQ97,Calculations!$C$118))+Control!$C$7*Calculations!$C$85*INDEX('Monthly Data'!Q:Q,Calculations!$C$116+MOD(CQ97,Calculations!$C$118))+(1-Control!$C$7*Calculations!$C$87)*INDEX('Monthly Data'!R:R,Calculations!$C$116+MOD(CQ97,Calculations!$C$118))</f>
        <v>1.142101364887867E-2</v>
      </c>
      <c r="HH97" s="86">
        <f ca="1">Control!$C$7*Calculations!$C$82*INDEX('Monthly Data'!N:N,Calculations!$C$116+MOD(CR97,Calculations!$C$118))+Control!$C$7*Calculations!$C$83*INDEX('Monthly Data'!O:O,Calculations!$C$116+MOD(CR97,Calculations!$C$118))+Control!$C$7*Calculations!$C$84*INDEX('Monthly Data'!P:P,Calculations!$C$116+MOD(CR97,Calculations!$C$118))+Control!$C$7*Calculations!$C$85*INDEX('Monthly Data'!Q:Q,Calculations!$C$116+MOD(CR97,Calculations!$C$118))+(1-Control!$C$7*Calculations!$C$87)*INDEX('Monthly Data'!R:R,Calculations!$C$116+MOD(CR97,Calculations!$C$118))</f>
        <v>1.0627294914941248E-2</v>
      </c>
      <c r="HI97" s="86">
        <f ca="1">Control!$C$7*Calculations!$C$82*INDEX('Monthly Data'!N:N,Calculations!$C$116+MOD(CS97,Calculations!$C$118))+Control!$C$7*Calculations!$C$83*INDEX('Monthly Data'!O:O,Calculations!$C$116+MOD(CS97,Calculations!$C$118))+Control!$C$7*Calculations!$C$84*INDEX('Monthly Data'!P:P,Calculations!$C$116+MOD(CS97,Calculations!$C$118))+Control!$C$7*Calculations!$C$85*INDEX('Monthly Data'!Q:Q,Calculations!$C$116+MOD(CS97,Calculations!$C$118))+(1-Control!$C$7*Calculations!$C$87)*INDEX('Monthly Data'!R:R,Calculations!$C$116+MOD(CS97,Calculations!$C$118))</f>
        <v>1.1106855739851785E-2</v>
      </c>
      <c r="HJ97" s="86">
        <f ca="1">Control!$C$7*Calculations!$C$82*INDEX('Monthly Data'!N:N,Calculations!$C$116+MOD(CT97,Calculations!$C$118))+Control!$C$7*Calculations!$C$83*INDEX('Monthly Data'!O:O,Calculations!$C$116+MOD(CT97,Calculations!$C$118))+Control!$C$7*Calculations!$C$84*INDEX('Monthly Data'!P:P,Calculations!$C$116+MOD(CT97,Calculations!$C$118))+Control!$C$7*Calculations!$C$85*INDEX('Monthly Data'!Q:Q,Calculations!$C$116+MOD(CT97,Calculations!$C$118))+(1-Control!$C$7*Calculations!$C$87)*INDEX('Monthly Data'!R:R,Calculations!$C$116+MOD(CT97,Calculations!$C$118))</f>
        <v>1.8695385296339444E-2</v>
      </c>
      <c r="HK97" s="86">
        <f ca="1">Control!$C$7*Calculations!$C$82*INDEX('Monthly Data'!N:N,Calculations!$C$116+MOD(CU97,Calculations!$C$118))+Control!$C$7*Calculations!$C$83*INDEX('Monthly Data'!O:O,Calculations!$C$116+MOD(CU97,Calculations!$C$118))+Control!$C$7*Calculations!$C$84*INDEX('Monthly Data'!P:P,Calculations!$C$116+MOD(CU97,Calculations!$C$118))+Control!$C$7*Calculations!$C$85*INDEX('Monthly Data'!Q:Q,Calculations!$C$116+MOD(CU97,Calculations!$C$118))+(1-Control!$C$7*Calculations!$C$87)*INDEX('Monthly Data'!R:R,Calculations!$C$116+MOD(CU97,Calculations!$C$118))</f>
        <v>2.5790695379256122E-2</v>
      </c>
      <c r="HL97" s="86">
        <f ca="1">Control!$C$7*Calculations!$C$82*INDEX('Monthly Data'!N:N,Calculations!$C$116+MOD(CV97,Calculations!$C$118))+Control!$C$7*Calculations!$C$83*INDEX('Monthly Data'!O:O,Calculations!$C$116+MOD(CV97,Calculations!$C$118))+Control!$C$7*Calculations!$C$84*INDEX('Monthly Data'!P:P,Calculations!$C$116+MOD(CV97,Calculations!$C$118))+Control!$C$7*Calculations!$C$85*INDEX('Monthly Data'!Q:Q,Calculations!$C$116+MOD(CV97,Calculations!$C$118))+(1-Control!$C$7*Calculations!$C$87)*INDEX('Monthly Data'!R:R,Calculations!$C$116+MOD(CV97,Calculations!$C$118))</f>
        <v>-7.8872955230675015E-3</v>
      </c>
      <c r="HM97" s="86">
        <f ca="1">Control!$C$7*Calculations!$C$82*INDEX('Monthly Data'!N:N,Calculations!$C$116+MOD(CW97,Calculations!$C$118))+Control!$C$7*Calculations!$C$83*INDEX('Monthly Data'!O:O,Calculations!$C$116+MOD(CW97,Calculations!$C$118))+Control!$C$7*Calculations!$C$84*INDEX('Monthly Data'!P:P,Calculations!$C$116+MOD(CW97,Calculations!$C$118))+Control!$C$7*Calculations!$C$85*INDEX('Monthly Data'!Q:Q,Calculations!$C$116+MOD(CW97,Calculations!$C$118))+(1-Control!$C$7*Calculations!$C$87)*INDEX('Monthly Data'!R:R,Calculations!$C$116+MOD(CW97,Calculations!$C$118))</f>
        <v>-3.9863250714949353E-2</v>
      </c>
      <c r="HN97" s="86">
        <f ca="1">Control!$C$7*Calculations!$C$82*INDEX('Monthly Data'!N:N,Calculations!$C$116+MOD(CX97,Calculations!$C$118))+Control!$C$7*Calculations!$C$83*INDEX('Monthly Data'!O:O,Calculations!$C$116+MOD(CX97,Calculations!$C$118))+Control!$C$7*Calculations!$C$84*INDEX('Monthly Data'!P:P,Calculations!$C$116+MOD(CX97,Calculations!$C$118))+Control!$C$7*Calculations!$C$85*INDEX('Monthly Data'!Q:Q,Calculations!$C$116+MOD(CX97,Calculations!$C$118))+(1-Control!$C$7*Calculations!$C$87)*INDEX('Monthly Data'!R:R,Calculations!$C$116+MOD(CX97,Calculations!$C$118))</f>
        <v>7.7184133340106598E-3</v>
      </c>
      <c r="HO97" s="86">
        <f ca="1">Control!$C$7*Calculations!$C$82*INDEX('Monthly Data'!N:N,Calculations!$C$116+MOD(CY97,Calculations!$C$118))+Control!$C$7*Calculations!$C$83*INDEX('Monthly Data'!O:O,Calculations!$C$116+MOD(CY97,Calculations!$C$118))+Control!$C$7*Calculations!$C$84*INDEX('Monthly Data'!P:P,Calculations!$C$116+MOD(CY97,Calculations!$C$118))+Control!$C$7*Calculations!$C$85*INDEX('Monthly Data'!Q:Q,Calculations!$C$116+MOD(CY97,Calculations!$C$118))+(1-Control!$C$7*Calculations!$C$87)*INDEX('Monthly Data'!R:R,Calculations!$C$116+MOD(CY97,Calculations!$C$118))</f>
        <v>-3.9863250714949353E-2</v>
      </c>
      <c r="HP97" s="86">
        <f ca="1">Control!$C$7*Calculations!$C$82*INDEX('Monthly Data'!N:N,Calculations!$C$116+MOD(CZ97,Calculations!$C$118))+Control!$C$7*Calculations!$C$83*INDEX('Monthly Data'!O:O,Calculations!$C$116+MOD(CZ97,Calculations!$C$118))+Control!$C$7*Calculations!$C$84*INDEX('Monthly Data'!P:P,Calculations!$C$116+MOD(CZ97,Calculations!$C$118))+Control!$C$7*Calculations!$C$85*INDEX('Monthly Data'!Q:Q,Calculations!$C$116+MOD(CZ97,Calculations!$C$118))+(1-Control!$C$7*Calculations!$C$87)*INDEX('Monthly Data'!R:R,Calculations!$C$116+MOD(CZ97,Calculations!$C$118))</f>
        <v>3.127051071655923E-3</v>
      </c>
      <c r="HQ97" s="86">
        <f ca="1">Control!$C$7*Calculations!$C$82*INDEX('Monthly Data'!N:N,Calculations!$C$116+MOD(DA97,Calculations!$C$118))+Control!$C$7*Calculations!$C$83*INDEX('Monthly Data'!O:O,Calculations!$C$116+MOD(DA97,Calculations!$C$118))+Control!$C$7*Calculations!$C$84*INDEX('Monthly Data'!P:P,Calculations!$C$116+MOD(DA97,Calculations!$C$118))+Control!$C$7*Calculations!$C$85*INDEX('Monthly Data'!Q:Q,Calculations!$C$116+MOD(DA97,Calculations!$C$118))+(1-Control!$C$7*Calculations!$C$87)*INDEX('Monthly Data'!R:R,Calculations!$C$116+MOD(DA97,Calculations!$C$118))</f>
        <v>-2.4571433440223247E-2</v>
      </c>
      <c r="HR97" s="86">
        <f ca="1">Control!$C$7*Calculations!$C$82*INDEX('Monthly Data'!N:N,Calculations!$C$116+MOD(DB97,Calculations!$C$118))+Control!$C$7*Calculations!$C$83*INDEX('Monthly Data'!O:O,Calculations!$C$116+MOD(DB97,Calculations!$C$118))+Control!$C$7*Calculations!$C$84*INDEX('Monthly Data'!P:P,Calculations!$C$116+MOD(DB97,Calculations!$C$118))+Control!$C$7*Calculations!$C$85*INDEX('Monthly Data'!Q:Q,Calculations!$C$116+MOD(DB97,Calculations!$C$118))+(1-Control!$C$7*Calculations!$C$87)*INDEX('Monthly Data'!R:R,Calculations!$C$116+MOD(DB97,Calculations!$C$118))</f>
        <v>-3.53368065312233E-2</v>
      </c>
      <c r="HS97" s="86">
        <f ca="1">Control!$C$7*Calculations!$C$82*INDEX('Monthly Data'!N:N,Calculations!$C$116+MOD(DC97,Calculations!$C$118))+Control!$C$7*Calculations!$C$83*INDEX('Monthly Data'!O:O,Calculations!$C$116+MOD(DC97,Calculations!$C$118))+Control!$C$7*Calculations!$C$84*INDEX('Monthly Data'!P:P,Calculations!$C$116+MOD(DC97,Calculations!$C$118))+Control!$C$7*Calculations!$C$85*INDEX('Monthly Data'!Q:Q,Calculations!$C$116+MOD(DC97,Calculations!$C$118))+(1-Control!$C$7*Calculations!$C$87)*INDEX('Monthly Data'!R:R,Calculations!$C$116+MOD(DC97,Calculations!$C$118))</f>
        <v>3.9251937367756782E-3</v>
      </c>
      <c r="HT97" s="86">
        <f ca="1">Control!$C$7*Calculations!$C$82*INDEX('Monthly Data'!N:N,Calculations!$C$116+MOD(DD97,Calculations!$C$118))+Control!$C$7*Calculations!$C$83*INDEX('Monthly Data'!O:O,Calculations!$C$116+MOD(DD97,Calculations!$C$118))+Control!$C$7*Calculations!$C$84*INDEX('Monthly Data'!P:P,Calculations!$C$116+MOD(DD97,Calculations!$C$118))+Control!$C$7*Calculations!$C$85*INDEX('Monthly Data'!Q:Q,Calculations!$C$116+MOD(DD97,Calculations!$C$118))+(1-Control!$C$7*Calculations!$C$87)*INDEX('Monthly Data'!R:R,Calculations!$C$116+MOD(DD97,Calculations!$C$118))</f>
        <v>-3.53368065312233E-2</v>
      </c>
      <c r="HU97" s="86">
        <f ca="1">Control!$C$7*Calculations!$C$82*INDEX('Monthly Data'!N:N,Calculations!$C$116+MOD(DE97,Calculations!$C$118))+Control!$C$7*Calculations!$C$83*INDEX('Monthly Data'!O:O,Calculations!$C$116+MOD(DE97,Calculations!$C$118))+Control!$C$7*Calculations!$C$84*INDEX('Monthly Data'!P:P,Calculations!$C$116+MOD(DE97,Calculations!$C$118))+Control!$C$7*Calculations!$C$85*INDEX('Monthly Data'!Q:Q,Calculations!$C$116+MOD(DE97,Calculations!$C$118))+(1-Control!$C$7*Calculations!$C$87)*INDEX('Monthly Data'!R:R,Calculations!$C$116+MOD(DE97,Calculations!$C$118))</f>
        <v>2.9708469559001142E-2</v>
      </c>
      <c r="HV97" s="86">
        <f ca="1">Control!$C$7*Calculations!$C$82*INDEX('Monthly Data'!N:N,Calculations!$C$116+MOD(DF97,Calculations!$C$118))+Control!$C$7*Calculations!$C$83*INDEX('Monthly Data'!O:O,Calculations!$C$116+MOD(DF97,Calculations!$C$118))+Control!$C$7*Calculations!$C$84*INDEX('Monthly Data'!P:P,Calculations!$C$116+MOD(DF97,Calculations!$C$118))+Control!$C$7*Calculations!$C$85*INDEX('Monthly Data'!Q:Q,Calculations!$C$116+MOD(DF97,Calculations!$C$118))+(1-Control!$C$7*Calculations!$C$87)*INDEX('Monthly Data'!R:R,Calculations!$C$116+MOD(DF97,Calculations!$C$118))</f>
        <v>9.5791276036140301E-3</v>
      </c>
      <c r="HW97" s="86">
        <f ca="1">Control!$C$7*Calculations!$C$82*INDEX('Monthly Data'!N:N,Calculations!$C$116+MOD(DG97,Calculations!$C$118))+Control!$C$7*Calculations!$C$83*INDEX('Monthly Data'!O:O,Calculations!$C$116+MOD(DG97,Calculations!$C$118))+Control!$C$7*Calculations!$C$84*INDEX('Monthly Data'!P:P,Calculations!$C$116+MOD(DG97,Calculations!$C$118))+Control!$C$7*Calculations!$C$85*INDEX('Monthly Data'!Q:Q,Calculations!$C$116+MOD(DG97,Calculations!$C$118))+(1-Control!$C$7*Calculations!$C$87)*INDEX('Monthly Data'!R:R,Calculations!$C$116+MOD(DG97,Calculations!$C$118))</f>
        <v>-2.0269389991732112E-2</v>
      </c>
      <c r="HX97" s="86">
        <f ca="1">Control!$C$7*Calculations!$C$82*INDEX('Monthly Data'!N:N,Calculations!$C$116+MOD(DH97,Calculations!$C$118))+Control!$C$7*Calculations!$C$83*INDEX('Monthly Data'!O:O,Calculations!$C$116+MOD(DH97,Calculations!$C$118))+Control!$C$7*Calculations!$C$84*INDEX('Monthly Data'!P:P,Calculations!$C$116+MOD(DH97,Calculations!$C$118))+Control!$C$7*Calculations!$C$85*INDEX('Monthly Data'!Q:Q,Calculations!$C$116+MOD(DH97,Calculations!$C$118))+(1-Control!$C$7*Calculations!$C$87)*INDEX('Monthly Data'!R:R,Calculations!$C$116+MOD(DH97,Calculations!$C$118))</f>
        <v>1.7599621212565995E-2</v>
      </c>
      <c r="HY97" s="86">
        <f ca="1">Control!$C$7*Calculations!$C$82*INDEX('Monthly Data'!N:N,Calculations!$C$116+MOD(DI97,Calculations!$C$118))+Control!$C$7*Calculations!$C$83*INDEX('Monthly Data'!O:O,Calculations!$C$116+MOD(DI97,Calculations!$C$118))+Control!$C$7*Calculations!$C$84*INDEX('Monthly Data'!P:P,Calculations!$C$116+MOD(DI97,Calculations!$C$118))+Control!$C$7*Calculations!$C$85*INDEX('Monthly Data'!Q:Q,Calculations!$C$116+MOD(DI97,Calculations!$C$118))+(1-Control!$C$7*Calculations!$C$87)*INDEX('Monthly Data'!R:R,Calculations!$C$116+MOD(DI97,Calculations!$C$118))</f>
        <v>3.5231336013669103E-2</v>
      </c>
      <c r="HZ97" s="86">
        <f ca="1">Control!$C$7*Calculations!$C$82*INDEX('Monthly Data'!N:N,Calculations!$C$116+MOD(DJ97,Calculations!$C$118))+Control!$C$7*Calculations!$C$83*INDEX('Monthly Data'!O:O,Calculations!$C$116+MOD(DJ97,Calculations!$C$118))+Control!$C$7*Calculations!$C$84*INDEX('Monthly Data'!P:P,Calculations!$C$116+MOD(DJ97,Calculations!$C$118))+Control!$C$7*Calculations!$C$85*INDEX('Monthly Data'!Q:Q,Calculations!$C$116+MOD(DJ97,Calculations!$C$118))+(1-Control!$C$7*Calculations!$C$87)*INDEX('Monthly Data'!R:R,Calculations!$C$116+MOD(DJ97,Calculations!$C$118))</f>
        <v>-1.6546126717384396E-2</v>
      </c>
      <c r="IA97" s="86">
        <f ca="1">Control!$C$7*Calculations!$C$82*INDEX('Monthly Data'!N:N,Calculations!$C$116+MOD(DK97,Calculations!$C$118))+Control!$C$7*Calculations!$C$83*INDEX('Monthly Data'!O:O,Calculations!$C$116+MOD(DK97,Calculations!$C$118))+Control!$C$7*Calculations!$C$84*INDEX('Monthly Data'!P:P,Calculations!$C$116+MOD(DK97,Calculations!$C$118))+Control!$C$7*Calculations!$C$85*INDEX('Monthly Data'!Q:Q,Calculations!$C$116+MOD(DK97,Calculations!$C$118))+(1-Control!$C$7*Calculations!$C$87)*INDEX('Monthly Data'!R:R,Calculations!$C$116+MOD(DK97,Calculations!$C$118))</f>
        <v>1.1702576456120543E-2</v>
      </c>
      <c r="IB97" s="86">
        <f ca="1">Control!$C$7*Calculations!$C$82*INDEX('Monthly Data'!N:N,Calculations!$C$116+MOD(DL97,Calculations!$C$118))+Control!$C$7*Calculations!$C$83*INDEX('Monthly Data'!O:O,Calculations!$C$116+MOD(DL97,Calculations!$C$118))+Control!$C$7*Calculations!$C$84*INDEX('Monthly Data'!P:P,Calculations!$C$116+MOD(DL97,Calculations!$C$118))+Control!$C$7*Calculations!$C$85*INDEX('Monthly Data'!Q:Q,Calculations!$C$116+MOD(DL97,Calculations!$C$118))+(1-Control!$C$7*Calculations!$C$87)*INDEX('Monthly Data'!R:R,Calculations!$C$116+MOD(DL97,Calculations!$C$118))</f>
        <v>2.3852824346838646E-2</v>
      </c>
      <c r="IC97" s="86">
        <f ca="1">Control!$C$7*Calculations!$C$82*INDEX('Monthly Data'!N:N,Calculations!$C$116+MOD(DM97,Calculations!$C$118))+Control!$C$7*Calculations!$C$83*INDEX('Monthly Data'!O:O,Calculations!$C$116+MOD(DM97,Calculations!$C$118))+Control!$C$7*Calculations!$C$84*INDEX('Monthly Data'!P:P,Calculations!$C$116+MOD(DM97,Calculations!$C$118))+Control!$C$7*Calculations!$C$85*INDEX('Monthly Data'!Q:Q,Calculations!$C$116+MOD(DM97,Calculations!$C$118))+(1-Control!$C$7*Calculations!$C$87)*INDEX('Monthly Data'!R:R,Calculations!$C$116+MOD(DM97,Calculations!$C$118))</f>
        <v>8.4240675975201049E-3</v>
      </c>
      <c r="ID97" s="86">
        <f ca="1">Control!$C$7*Calculations!$C$82*INDEX('Monthly Data'!N:N,Calculations!$C$116+MOD(DN97,Calculations!$C$118))+Control!$C$7*Calculations!$C$83*INDEX('Monthly Data'!O:O,Calculations!$C$116+MOD(DN97,Calculations!$C$118))+Control!$C$7*Calculations!$C$84*INDEX('Monthly Data'!P:P,Calculations!$C$116+MOD(DN97,Calculations!$C$118))+Control!$C$7*Calculations!$C$85*INDEX('Monthly Data'!Q:Q,Calculations!$C$116+MOD(DN97,Calculations!$C$118))+(1-Control!$C$7*Calculations!$C$87)*INDEX('Monthly Data'!R:R,Calculations!$C$116+MOD(DN97,Calculations!$C$118))</f>
        <v>3.127051071655923E-3</v>
      </c>
      <c r="IE97" s="86">
        <f ca="1">Control!$C$7*Calculations!$C$82*INDEX('Monthly Data'!N:N,Calculations!$C$116+MOD(DO97,Calculations!$C$118))+Control!$C$7*Calculations!$C$83*INDEX('Monthly Data'!O:O,Calculations!$C$116+MOD(DO97,Calculations!$C$118))+Control!$C$7*Calculations!$C$84*INDEX('Monthly Data'!P:P,Calculations!$C$116+MOD(DO97,Calculations!$C$118))+Control!$C$7*Calculations!$C$85*INDEX('Monthly Data'!Q:Q,Calculations!$C$116+MOD(DO97,Calculations!$C$118))+(1-Control!$C$7*Calculations!$C$87)*INDEX('Monthly Data'!R:R,Calculations!$C$116+MOD(DO97,Calculations!$C$118))</f>
        <v>3.7118215575026904E-2</v>
      </c>
      <c r="IF97" s="86">
        <f ca="1">Control!$C$7*Calculations!$C$82*INDEX('Monthly Data'!N:N,Calculations!$C$116+MOD(DP97,Calculations!$C$118))+Control!$C$7*Calculations!$C$83*INDEX('Monthly Data'!O:O,Calculations!$C$116+MOD(DP97,Calculations!$C$118))+Control!$C$7*Calculations!$C$84*INDEX('Monthly Data'!P:P,Calculations!$C$116+MOD(DP97,Calculations!$C$118))+Control!$C$7*Calculations!$C$85*INDEX('Monthly Data'!Q:Q,Calculations!$C$116+MOD(DP97,Calculations!$C$118))+(1-Control!$C$7*Calculations!$C$87)*INDEX('Monthly Data'!R:R,Calculations!$C$116+MOD(DP97,Calculations!$C$118))</f>
        <v>4.4327772793586687E-3</v>
      </c>
      <c r="IG97" s="88">
        <f ca="1">Control!$C$8*(1+DQ97)*(1+DR97)*(1+DS97)*(1+DT97)*(1+DU97)*(1+DV97)*(1+DW97)*(1+DX97)*(1+DY97)*(1+DZ97)*(1+EA97)*(1+EB97)*(1+EC97)*(1+ED97)*(1+EE97)*(1+EF97)*(1+EG97)*(1+EH97)*(1+EI97)*(1+EJ97)*(1+EK97)*(1+EL97)*(1+EM97)*(1+EN97)*(1+EO97)*(1+EP97)*(1+EQ97)*(1+ER97)*(1+ES97)*(1+ET97)*(1+EU97)*(1+EV97)*(1+EW97)*(1+EX97)*(1+EY97)*(1+EZ97)*(1+FA97)*(1+FB97)*(1+FC97)*(1+FD97)*(1+FE97)*(1+FF97)*(1+FG97)*(1+FH97)*(1+FI97)*(1+FJ97)*(1+FK97)*(1+FL97)*(1+FM97)*(1+FN97)*(1+FO97)*(1+FP97)*(1+FQ97)*(1+FR97)*(1+FS97)*(1+FT97)*(1+FU97)*(1+FV97)*(1+FW97)*(1+FX97)*(1+FY97)*(1+FZ97)*(1+GA97)*(1+GB97)*(1+GC97)*(1+GD97)*(1+GE97)*(1+GF97)*(1+GG97)*(1+GH97)*(1+GI97)*(1+GJ97)*(1+GK97)*(1+GL97)*(1+GM97)*(1+GN97)*(1+GO97)*(1+GP97)*(1+GQ97)*(1+GR97)*(1+GS97)*(1+GT97)*(1+GU97)*(1+GV97)*(1+GW97)*(1+GX97)*(1+GY97)*(1+GZ97)*(1+HA97)*(1+HB97)*(1+HC97)*(1+HD97)*(1+HE97)*(1+HF97)*(1+HG97)*(1+HH97)*(1+HI97)*(1+HJ97)*(1+HK97)*(1+HL97)*(1+HM97)*(1+HN97)*(1+HO97)*(1+HP97)*(1+HQ97)*(1+HR97)*(1+HS97)*(1+HT97)*(1+HU97)*(1+HV97)*(1+HW97)*(1+HX97)*(1+HY97)*(1+HZ97)*(1+IA97)*(1+IB97)*(1+IC97)*(1+ID97)*(1+IE97)*(1+IF97)</f>
        <v>93012.873977523122</v>
      </c>
    </row>
    <row r="98" spans="1:241" x14ac:dyDescent="0.25">
      <c r="A98">
        <v>7</v>
      </c>
      <c r="B98">
        <v>39</v>
      </c>
      <c r="C98">
        <v>110</v>
      </c>
      <c r="D98">
        <v>2</v>
      </c>
      <c r="E98">
        <v>67</v>
      </c>
      <c r="F98">
        <v>102</v>
      </c>
      <c r="G98">
        <v>56</v>
      </c>
      <c r="H98">
        <v>43</v>
      </c>
      <c r="I98">
        <v>97</v>
      </c>
      <c r="J98">
        <v>32</v>
      </c>
      <c r="K98">
        <v>60</v>
      </c>
      <c r="L98">
        <v>24</v>
      </c>
      <c r="M98">
        <v>1</v>
      </c>
      <c r="N98">
        <v>25</v>
      </c>
      <c r="O98">
        <v>63</v>
      </c>
      <c r="P98">
        <v>14</v>
      </c>
      <c r="Q98">
        <v>10</v>
      </c>
      <c r="R98">
        <v>58</v>
      </c>
      <c r="S98">
        <v>47</v>
      </c>
      <c r="T98">
        <v>38</v>
      </c>
      <c r="U98">
        <v>13</v>
      </c>
      <c r="V98">
        <v>117</v>
      </c>
      <c r="W98">
        <v>75</v>
      </c>
      <c r="X98">
        <v>42</v>
      </c>
      <c r="Y98">
        <v>42</v>
      </c>
      <c r="Z98">
        <v>54</v>
      </c>
      <c r="AA98">
        <v>40</v>
      </c>
      <c r="AB98">
        <v>96</v>
      </c>
      <c r="AC98">
        <v>56</v>
      </c>
      <c r="AD98">
        <v>98</v>
      </c>
      <c r="AE98">
        <v>69</v>
      </c>
      <c r="AF98">
        <v>104</v>
      </c>
      <c r="AG98">
        <v>0</v>
      </c>
      <c r="AH98">
        <v>16</v>
      </c>
      <c r="AI98">
        <v>50</v>
      </c>
      <c r="AJ98">
        <v>48</v>
      </c>
      <c r="AK98">
        <v>11</v>
      </c>
      <c r="AL98">
        <v>78</v>
      </c>
      <c r="AM98">
        <v>108</v>
      </c>
      <c r="AN98">
        <v>117</v>
      </c>
      <c r="AO98">
        <v>116</v>
      </c>
      <c r="AP98">
        <v>14</v>
      </c>
      <c r="AQ98">
        <v>31</v>
      </c>
      <c r="AR98">
        <v>103</v>
      </c>
      <c r="AS98">
        <v>32</v>
      </c>
      <c r="AT98">
        <v>82</v>
      </c>
      <c r="AU98">
        <v>98</v>
      </c>
      <c r="AV98">
        <v>72</v>
      </c>
      <c r="AW98">
        <v>44</v>
      </c>
      <c r="AX98">
        <v>26</v>
      </c>
      <c r="AY98">
        <v>29</v>
      </c>
      <c r="AZ98">
        <v>95</v>
      </c>
      <c r="BA98">
        <v>32</v>
      </c>
      <c r="BB98">
        <v>118</v>
      </c>
      <c r="BC98">
        <v>58</v>
      </c>
      <c r="BD98">
        <v>10</v>
      </c>
      <c r="BE98">
        <v>27</v>
      </c>
      <c r="BF98">
        <v>83</v>
      </c>
      <c r="BG98">
        <v>102</v>
      </c>
      <c r="BH98">
        <v>45</v>
      </c>
      <c r="BI98">
        <v>2</v>
      </c>
      <c r="BJ98">
        <v>53</v>
      </c>
      <c r="BK98">
        <v>44</v>
      </c>
      <c r="BL98">
        <v>77</v>
      </c>
      <c r="BM98">
        <v>97</v>
      </c>
      <c r="BN98">
        <v>31</v>
      </c>
      <c r="BO98">
        <v>79</v>
      </c>
      <c r="BP98">
        <v>16</v>
      </c>
      <c r="BQ98">
        <v>102</v>
      </c>
      <c r="BR98">
        <v>31</v>
      </c>
      <c r="BS98">
        <v>50</v>
      </c>
      <c r="BT98">
        <v>89</v>
      </c>
      <c r="BU98">
        <v>112</v>
      </c>
      <c r="BV98">
        <v>102</v>
      </c>
      <c r="BW98">
        <v>7</v>
      </c>
      <c r="BX98">
        <v>113</v>
      </c>
      <c r="BY98">
        <v>59</v>
      </c>
      <c r="BZ98">
        <v>50</v>
      </c>
      <c r="CA98">
        <v>14</v>
      </c>
      <c r="CB98">
        <v>89</v>
      </c>
      <c r="CC98">
        <v>57</v>
      </c>
      <c r="CD98">
        <v>43</v>
      </c>
      <c r="CE98">
        <v>42</v>
      </c>
      <c r="CF98">
        <v>94</v>
      </c>
      <c r="CG98">
        <v>77</v>
      </c>
      <c r="CH98">
        <v>28</v>
      </c>
      <c r="CI98">
        <v>54</v>
      </c>
      <c r="CJ98">
        <v>68</v>
      </c>
      <c r="CK98">
        <v>105</v>
      </c>
      <c r="CL98">
        <v>38</v>
      </c>
      <c r="CM98">
        <v>60</v>
      </c>
      <c r="CN98">
        <v>26</v>
      </c>
      <c r="CO98">
        <v>97</v>
      </c>
      <c r="CP98">
        <v>103</v>
      </c>
      <c r="CQ98">
        <v>19</v>
      </c>
      <c r="CR98">
        <v>112</v>
      </c>
      <c r="CS98">
        <v>93</v>
      </c>
      <c r="CT98">
        <v>107</v>
      </c>
      <c r="CU98">
        <v>59</v>
      </c>
      <c r="CV98">
        <v>19</v>
      </c>
      <c r="CW98">
        <v>35</v>
      </c>
      <c r="CX98">
        <v>89</v>
      </c>
      <c r="CY98">
        <v>91</v>
      </c>
      <c r="CZ98">
        <v>20</v>
      </c>
      <c r="DA98">
        <v>68</v>
      </c>
      <c r="DB98">
        <v>40</v>
      </c>
      <c r="DC98">
        <v>75</v>
      </c>
      <c r="DD98">
        <v>115</v>
      </c>
      <c r="DE98">
        <v>78</v>
      </c>
      <c r="DF98">
        <v>14</v>
      </c>
      <c r="DG98">
        <v>47</v>
      </c>
      <c r="DH98">
        <v>73</v>
      </c>
      <c r="DI98">
        <v>14</v>
      </c>
      <c r="DJ98">
        <v>0</v>
      </c>
      <c r="DK98">
        <v>107</v>
      </c>
      <c r="DL98">
        <v>64</v>
      </c>
      <c r="DM98">
        <v>23</v>
      </c>
      <c r="DN98">
        <v>88</v>
      </c>
      <c r="DO98">
        <v>112</v>
      </c>
      <c r="DP98">
        <v>100</v>
      </c>
      <c r="DQ98" s="86">
        <f ca="1">Control!$C$7*Calculations!$C$82*INDEX('Monthly Data'!N:N,Calculations!$C$116+MOD(A98,Calculations!$C$118))+Control!$C$7*Calculations!$C$83*INDEX('Monthly Data'!O:O,Calculations!$C$116+MOD(A98,Calculations!$C$118))+Control!$C$7*Calculations!$C$84*INDEX('Monthly Data'!P:P,Calculations!$C$116+MOD(A98,Calculations!$C$118))+Control!$C$7*Calculations!$C$85*INDEX('Monthly Data'!Q:Q,Calculations!$C$116+MOD(A98,Calculations!$C$118))+(1-Control!$C$7*Calculations!$C$87)*INDEX('Monthly Data'!R:R,Calculations!$C$116+MOD(A98,Calculations!$C$118))</f>
        <v>8.3814116887657771E-3</v>
      </c>
      <c r="DR98" s="86">
        <f ca="1">Control!$C$7*Calculations!$C$82*INDEX('Monthly Data'!N:N,Calculations!$C$116+MOD(B98,Calculations!$C$118))+Control!$C$7*Calculations!$C$83*INDEX('Monthly Data'!O:O,Calculations!$C$116+MOD(B98,Calculations!$C$118))+Control!$C$7*Calculations!$C$84*INDEX('Monthly Data'!P:P,Calculations!$C$116+MOD(B98,Calculations!$C$118))+Control!$C$7*Calculations!$C$85*INDEX('Monthly Data'!Q:Q,Calculations!$C$116+MOD(B98,Calculations!$C$118))+(1-Control!$C$7*Calculations!$C$87)*INDEX('Monthly Data'!R:R,Calculations!$C$116+MOD(B98,Calculations!$C$118))</f>
        <v>1.5063457444773597E-2</v>
      </c>
      <c r="DS98" s="86">
        <f ca="1">Control!$C$7*Calculations!$C$82*INDEX('Monthly Data'!N:N,Calculations!$C$116+MOD(C98,Calculations!$C$118))+Control!$C$7*Calculations!$C$83*INDEX('Monthly Data'!O:O,Calculations!$C$116+MOD(C98,Calculations!$C$118))+Control!$C$7*Calculations!$C$84*INDEX('Monthly Data'!P:P,Calculations!$C$116+MOD(C98,Calculations!$C$118))+Control!$C$7*Calculations!$C$85*INDEX('Monthly Data'!Q:Q,Calculations!$C$116+MOD(C98,Calculations!$C$118))+(1-Control!$C$7*Calculations!$C$87)*INDEX('Monthly Data'!R:R,Calculations!$C$116+MOD(C98,Calculations!$C$118))</f>
        <v>3.127051071655923E-3</v>
      </c>
      <c r="DT98" s="86">
        <f ca="1">Control!$C$7*Calculations!$C$82*INDEX('Monthly Data'!N:N,Calculations!$C$116+MOD(D98,Calculations!$C$118))+Control!$C$7*Calculations!$C$83*INDEX('Monthly Data'!O:O,Calculations!$C$116+MOD(D98,Calculations!$C$118))+Control!$C$7*Calculations!$C$84*INDEX('Monthly Data'!P:P,Calculations!$C$116+MOD(D98,Calculations!$C$118))+Control!$C$7*Calculations!$C$85*INDEX('Monthly Data'!Q:Q,Calculations!$C$116+MOD(D98,Calculations!$C$118))+(1-Control!$C$7*Calculations!$C$87)*INDEX('Monthly Data'!R:R,Calculations!$C$116+MOD(D98,Calculations!$C$118))</f>
        <v>7.7184133340106598E-3</v>
      </c>
      <c r="DU98" s="86">
        <f ca="1">Control!$C$7*Calculations!$C$82*INDEX('Monthly Data'!N:N,Calculations!$C$116+MOD(E98,Calculations!$C$118))+Control!$C$7*Calculations!$C$83*INDEX('Monthly Data'!O:O,Calculations!$C$116+MOD(E98,Calculations!$C$118))+Control!$C$7*Calculations!$C$84*INDEX('Monthly Data'!P:P,Calculations!$C$116+MOD(E98,Calculations!$C$118))+Control!$C$7*Calculations!$C$85*INDEX('Monthly Data'!Q:Q,Calculations!$C$116+MOD(E98,Calculations!$C$118))+(1-Control!$C$7*Calculations!$C$87)*INDEX('Monthly Data'!R:R,Calculations!$C$116+MOD(E98,Calculations!$C$118))</f>
        <v>-3.9863250714949353E-2</v>
      </c>
      <c r="DV98" s="86">
        <f ca="1">Control!$C$7*Calculations!$C$82*INDEX('Monthly Data'!N:N,Calculations!$C$116+MOD(F98,Calculations!$C$118))+Control!$C$7*Calculations!$C$83*INDEX('Monthly Data'!O:O,Calculations!$C$116+MOD(F98,Calculations!$C$118))+Control!$C$7*Calculations!$C$84*INDEX('Monthly Data'!P:P,Calculations!$C$116+MOD(F98,Calculations!$C$118))+Control!$C$7*Calculations!$C$85*INDEX('Monthly Data'!Q:Q,Calculations!$C$116+MOD(F98,Calculations!$C$118))+(1-Control!$C$7*Calculations!$C$87)*INDEX('Monthly Data'!R:R,Calculations!$C$116+MOD(F98,Calculations!$C$118))</f>
        <v>-1.8530040247387896E-2</v>
      </c>
      <c r="DW98" s="86">
        <f ca="1">Control!$C$7*Calculations!$C$82*INDEX('Monthly Data'!N:N,Calculations!$C$116+MOD(G98,Calculations!$C$118))+Control!$C$7*Calculations!$C$83*INDEX('Monthly Data'!O:O,Calculations!$C$116+MOD(G98,Calculations!$C$118))+Control!$C$7*Calculations!$C$84*INDEX('Monthly Data'!P:P,Calculations!$C$116+MOD(G98,Calculations!$C$118))+Control!$C$7*Calculations!$C$85*INDEX('Monthly Data'!Q:Q,Calculations!$C$116+MOD(G98,Calculations!$C$118))+(1-Control!$C$7*Calculations!$C$87)*INDEX('Monthly Data'!R:R,Calculations!$C$116+MOD(G98,Calculations!$C$118))</f>
        <v>7.5897487599915015E-3</v>
      </c>
      <c r="DX98" s="86">
        <f ca="1">Control!$C$7*Calculations!$C$82*INDEX('Monthly Data'!N:N,Calculations!$C$116+MOD(H98,Calculations!$C$118))+Control!$C$7*Calculations!$C$83*INDEX('Monthly Data'!O:O,Calculations!$C$116+MOD(H98,Calculations!$C$118))+Control!$C$7*Calculations!$C$84*INDEX('Monthly Data'!P:P,Calculations!$C$116+MOD(H98,Calculations!$C$118))+Control!$C$7*Calculations!$C$85*INDEX('Monthly Data'!Q:Q,Calculations!$C$116+MOD(H98,Calculations!$C$118))+(1-Control!$C$7*Calculations!$C$87)*INDEX('Monthly Data'!R:R,Calculations!$C$116+MOD(H98,Calculations!$C$118))</f>
        <v>5.1279584938936244E-2</v>
      </c>
      <c r="DY98" s="86">
        <f ca="1">Control!$C$7*Calculations!$C$82*INDEX('Monthly Data'!N:N,Calculations!$C$116+MOD(I98,Calculations!$C$118))+Control!$C$7*Calculations!$C$83*INDEX('Monthly Data'!O:O,Calculations!$C$116+MOD(I98,Calculations!$C$118))+Control!$C$7*Calculations!$C$84*INDEX('Monthly Data'!P:P,Calculations!$C$116+MOD(I98,Calculations!$C$118))+Control!$C$7*Calculations!$C$85*INDEX('Monthly Data'!Q:Q,Calculations!$C$116+MOD(I98,Calculations!$C$118))+(1-Control!$C$7*Calculations!$C$87)*INDEX('Monthly Data'!R:R,Calculations!$C$116+MOD(I98,Calculations!$C$118))</f>
        <v>-7.5539743260223157E-3</v>
      </c>
      <c r="DZ98" s="86">
        <f ca="1">Control!$C$7*Calculations!$C$82*INDEX('Monthly Data'!N:N,Calculations!$C$116+MOD(J98,Calculations!$C$118))+Control!$C$7*Calculations!$C$83*INDEX('Monthly Data'!O:O,Calculations!$C$116+MOD(J98,Calculations!$C$118))+Control!$C$7*Calculations!$C$84*INDEX('Monthly Data'!P:P,Calculations!$C$116+MOD(J98,Calculations!$C$118))+Control!$C$7*Calculations!$C$85*INDEX('Monthly Data'!Q:Q,Calculations!$C$116+MOD(J98,Calculations!$C$118))+(1-Control!$C$7*Calculations!$C$87)*INDEX('Monthly Data'!R:R,Calculations!$C$116+MOD(J98,Calculations!$C$118))</f>
        <v>-2.6378232493851243E-2</v>
      </c>
      <c r="EA98" s="86">
        <f ca="1">Control!$C$7*Calculations!$C$82*INDEX('Monthly Data'!N:N,Calculations!$C$116+MOD(K98,Calculations!$C$118))+Control!$C$7*Calculations!$C$83*INDEX('Monthly Data'!O:O,Calculations!$C$116+MOD(K98,Calculations!$C$118))+Control!$C$7*Calculations!$C$84*INDEX('Monthly Data'!P:P,Calculations!$C$116+MOD(K98,Calculations!$C$118))+Control!$C$7*Calculations!$C$85*INDEX('Monthly Data'!Q:Q,Calculations!$C$116+MOD(K98,Calculations!$C$118))+(1-Control!$C$7*Calculations!$C$87)*INDEX('Monthly Data'!R:R,Calculations!$C$116+MOD(K98,Calculations!$C$118))</f>
        <v>-1.9947061878162777E-2</v>
      </c>
      <c r="EB98" s="86">
        <f ca="1">Control!$C$7*Calculations!$C$82*INDEX('Monthly Data'!N:N,Calculations!$C$116+MOD(L98,Calculations!$C$118))+Control!$C$7*Calculations!$C$83*INDEX('Monthly Data'!O:O,Calculations!$C$116+MOD(L98,Calculations!$C$118))+Control!$C$7*Calculations!$C$84*INDEX('Monthly Data'!P:P,Calculations!$C$116+MOD(L98,Calculations!$C$118))+Control!$C$7*Calculations!$C$85*INDEX('Monthly Data'!Q:Q,Calculations!$C$116+MOD(L98,Calculations!$C$118))+(1-Control!$C$7*Calculations!$C$87)*INDEX('Monthly Data'!R:R,Calculations!$C$116+MOD(L98,Calculations!$C$118))</f>
        <v>4.2795950888382334E-3</v>
      </c>
      <c r="EC98" s="86">
        <f ca="1">Control!$C$7*Calculations!$C$82*INDEX('Monthly Data'!N:N,Calculations!$C$116+MOD(M98,Calculations!$C$118))+Control!$C$7*Calculations!$C$83*INDEX('Monthly Data'!O:O,Calculations!$C$116+MOD(M98,Calculations!$C$118))+Control!$C$7*Calculations!$C$84*INDEX('Monthly Data'!P:P,Calculations!$C$116+MOD(M98,Calculations!$C$118))+Control!$C$7*Calculations!$C$85*INDEX('Monthly Data'!Q:Q,Calculations!$C$116+MOD(M98,Calculations!$C$118))+(1-Control!$C$7*Calculations!$C$87)*INDEX('Monthly Data'!R:R,Calculations!$C$116+MOD(M98,Calculations!$C$118))</f>
        <v>-9.9526758408448549E-3</v>
      </c>
      <c r="ED98" s="86">
        <f ca="1">Control!$C$7*Calculations!$C$82*INDEX('Monthly Data'!N:N,Calculations!$C$116+MOD(N98,Calculations!$C$118))+Control!$C$7*Calculations!$C$83*INDEX('Monthly Data'!O:O,Calculations!$C$116+MOD(N98,Calculations!$C$118))+Control!$C$7*Calculations!$C$84*INDEX('Monthly Data'!P:P,Calculations!$C$116+MOD(N98,Calculations!$C$118))+Control!$C$7*Calculations!$C$85*INDEX('Monthly Data'!Q:Q,Calculations!$C$116+MOD(N98,Calculations!$C$118))+(1-Control!$C$7*Calculations!$C$87)*INDEX('Monthly Data'!R:R,Calculations!$C$116+MOD(N98,Calculations!$C$118))</f>
        <v>-3.299557342782896E-2</v>
      </c>
      <c r="EE98" s="86">
        <f ca="1">Control!$C$7*Calculations!$C$82*INDEX('Monthly Data'!N:N,Calculations!$C$116+MOD(O98,Calculations!$C$118))+Control!$C$7*Calculations!$C$83*INDEX('Monthly Data'!O:O,Calculations!$C$116+MOD(O98,Calculations!$C$118))+Control!$C$7*Calculations!$C$84*INDEX('Monthly Data'!P:P,Calculations!$C$116+MOD(O98,Calculations!$C$118))+Control!$C$7*Calculations!$C$85*INDEX('Monthly Data'!Q:Q,Calculations!$C$116+MOD(O98,Calculations!$C$118))+(1-Control!$C$7*Calculations!$C$87)*INDEX('Monthly Data'!R:R,Calculations!$C$116+MOD(O98,Calculations!$C$118))</f>
        <v>1.9073822767906517E-2</v>
      </c>
      <c r="EF98" s="86">
        <f ca="1">Control!$C$7*Calculations!$C$82*INDEX('Monthly Data'!N:N,Calculations!$C$116+MOD(P98,Calculations!$C$118))+Control!$C$7*Calculations!$C$83*INDEX('Monthly Data'!O:O,Calculations!$C$116+MOD(P98,Calculations!$C$118))+Control!$C$7*Calculations!$C$84*INDEX('Monthly Data'!P:P,Calculations!$C$116+MOD(P98,Calculations!$C$118))+Control!$C$7*Calculations!$C$85*INDEX('Monthly Data'!Q:Q,Calculations!$C$116+MOD(P98,Calculations!$C$118))+(1-Control!$C$7*Calculations!$C$87)*INDEX('Monthly Data'!R:R,Calculations!$C$116+MOD(P98,Calculations!$C$118))</f>
        <v>9.5791276036140301E-3</v>
      </c>
      <c r="EG98" s="86">
        <f ca="1">Control!$C$7*Calculations!$C$82*INDEX('Monthly Data'!N:N,Calculations!$C$116+MOD(Q98,Calculations!$C$118))+Control!$C$7*Calculations!$C$83*INDEX('Monthly Data'!O:O,Calculations!$C$116+MOD(Q98,Calculations!$C$118))+Control!$C$7*Calculations!$C$84*INDEX('Monthly Data'!P:P,Calculations!$C$116+MOD(Q98,Calculations!$C$118))+Control!$C$7*Calculations!$C$85*INDEX('Monthly Data'!Q:Q,Calculations!$C$116+MOD(Q98,Calculations!$C$118))+(1-Control!$C$7*Calculations!$C$87)*INDEX('Monthly Data'!R:R,Calculations!$C$116+MOD(Q98,Calculations!$C$118))</f>
        <v>1.1702576456120543E-2</v>
      </c>
      <c r="EH98" s="86">
        <f ca="1">Control!$C$7*Calculations!$C$82*INDEX('Monthly Data'!N:N,Calculations!$C$116+MOD(R98,Calculations!$C$118))+Control!$C$7*Calculations!$C$83*INDEX('Monthly Data'!O:O,Calculations!$C$116+MOD(R98,Calculations!$C$118))+Control!$C$7*Calculations!$C$84*INDEX('Monthly Data'!P:P,Calculations!$C$116+MOD(R98,Calculations!$C$118))+Control!$C$7*Calculations!$C$85*INDEX('Monthly Data'!Q:Q,Calculations!$C$116+MOD(R98,Calculations!$C$118))+(1-Control!$C$7*Calculations!$C$87)*INDEX('Monthly Data'!R:R,Calculations!$C$116+MOD(R98,Calculations!$C$118))</f>
        <v>8.4240675975201049E-3</v>
      </c>
      <c r="EI98" s="86">
        <f ca="1">Control!$C$7*Calculations!$C$82*INDEX('Monthly Data'!N:N,Calculations!$C$116+MOD(S98,Calculations!$C$118))+Control!$C$7*Calculations!$C$83*INDEX('Monthly Data'!O:O,Calculations!$C$116+MOD(S98,Calculations!$C$118))+Control!$C$7*Calculations!$C$84*INDEX('Monthly Data'!P:P,Calculations!$C$116+MOD(S98,Calculations!$C$118))+Control!$C$7*Calculations!$C$85*INDEX('Monthly Data'!Q:Q,Calculations!$C$116+MOD(S98,Calculations!$C$118))+(1-Control!$C$7*Calculations!$C$87)*INDEX('Monthly Data'!R:R,Calculations!$C$116+MOD(S98,Calculations!$C$118))</f>
        <v>3.1011313347584085E-2</v>
      </c>
      <c r="EJ98" s="86">
        <f ca="1">Control!$C$7*Calculations!$C$82*INDEX('Monthly Data'!N:N,Calculations!$C$116+MOD(T98,Calculations!$C$118))+Control!$C$7*Calculations!$C$83*INDEX('Monthly Data'!O:O,Calculations!$C$116+MOD(T98,Calculations!$C$118))+Control!$C$7*Calculations!$C$84*INDEX('Monthly Data'!P:P,Calculations!$C$116+MOD(T98,Calculations!$C$118))+Control!$C$7*Calculations!$C$85*INDEX('Monthly Data'!Q:Q,Calculations!$C$116+MOD(T98,Calculations!$C$118))+(1-Control!$C$7*Calculations!$C$87)*INDEX('Monthly Data'!R:R,Calculations!$C$116+MOD(T98,Calculations!$C$118))</f>
        <v>1.3891563624307685E-2</v>
      </c>
      <c r="EK98" s="86">
        <f ca="1">Control!$C$7*Calculations!$C$82*INDEX('Monthly Data'!N:N,Calculations!$C$116+MOD(U98,Calculations!$C$118))+Control!$C$7*Calculations!$C$83*INDEX('Monthly Data'!O:O,Calculations!$C$116+MOD(U98,Calculations!$C$118))+Control!$C$7*Calculations!$C$84*INDEX('Monthly Data'!P:P,Calculations!$C$116+MOD(U98,Calculations!$C$118))+Control!$C$7*Calculations!$C$85*INDEX('Monthly Data'!Q:Q,Calculations!$C$116+MOD(U98,Calculations!$C$118))+(1-Control!$C$7*Calculations!$C$87)*INDEX('Monthly Data'!R:R,Calculations!$C$116+MOD(U98,Calculations!$C$118))</f>
        <v>1.0478379486191123E-2</v>
      </c>
      <c r="EL98" s="86">
        <f ca="1">Control!$C$7*Calculations!$C$82*INDEX('Monthly Data'!N:N,Calculations!$C$116+MOD(V98,Calculations!$C$118))+Control!$C$7*Calculations!$C$83*INDEX('Monthly Data'!O:O,Calculations!$C$116+MOD(V98,Calculations!$C$118))+Control!$C$7*Calculations!$C$84*INDEX('Monthly Data'!P:P,Calculations!$C$116+MOD(V98,Calculations!$C$118))+Control!$C$7*Calculations!$C$85*INDEX('Monthly Data'!Q:Q,Calculations!$C$116+MOD(V98,Calculations!$C$118))+(1-Control!$C$7*Calculations!$C$87)*INDEX('Monthly Data'!R:R,Calculations!$C$116+MOD(V98,Calculations!$C$118))</f>
        <v>-7.3651264633385334E-4</v>
      </c>
      <c r="EM98" s="86">
        <f ca="1">Control!$C$7*Calculations!$C$82*INDEX('Monthly Data'!N:N,Calculations!$C$116+MOD(W98,Calculations!$C$118))+Control!$C$7*Calculations!$C$83*INDEX('Monthly Data'!O:O,Calculations!$C$116+MOD(W98,Calculations!$C$118))+Control!$C$7*Calculations!$C$84*INDEX('Monthly Data'!P:P,Calculations!$C$116+MOD(W98,Calculations!$C$118))+Control!$C$7*Calculations!$C$85*INDEX('Monthly Data'!Q:Q,Calculations!$C$116+MOD(W98,Calculations!$C$118))+(1-Control!$C$7*Calculations!$C$87)*INDEX('Monthly Data'!R:R,Calculations!$C$116+MOD(W98,Calculations!$C$118))</f>
        <v>-2.0259958308006688E-2</v>
      </c>
      <c r="EN98" s="86">
        <f ca="1">Control!$C$7*Calculations!$C$82*INDEX('Monthly Data'!N:N,Calculations!$C$116+MOD(X98,Calculations!$C$118))+Control!$C$7*Calculations!$C$83*INDEX('Monthly Data'!O:O,Calculations!$C$116+MOD(X98,Calculations!$C$118))+Control!$C$7*Calculations!$C$84*INDEX('Monthly Data'!P:P,Calculations!$C$116+MOD(X98,Calculations!$C$118))+Control!$C$7*Calculations!$C$85*INDEX('Monthly Data'!Q:Q,Calculations!$C$116+MOD(X98,Calculations!$C$118))+(1-Control!$C$7*Calculations!$C$87)*INDEX('Monthly Data'!R:R,Calculations!$C$116+MOD(X98,Calculations!$C$118))</f>
        <v>-6.1115617667135171E-2</v>
      </c>
      <c r="EO98" s="86">
        <f ca="1">Control!$C$7*Calculations!$C$82*INDEX('Monthly Data'!N:N,Calculations!$C$116+MOD(Y98,Calculations!$C$118))+Control!$C$7*Calculations!$C$83*INDEX('Monthly Data'!O:O,Calculations!$C$116+MOD(Y98,Calculations!$C$118))+Control!$C$7*Calculations!$C$84*INDEX('Monthly Data'!P:P,Calculations!$C$116+MOD(Y98,Calculations!$C$118))+Control!$C$7*Calculations!$C$85*INDEX('Monthly Data'!Q:Q,Calculations!$C$116+MOD(Y98,Calculations!$C$118))+(1-Control!$C$7*Calculations!$C$87)*INDEX('Monthly Data'!R:R,Calculations!$C$116+MOD(Y98,Calculations!$C$118))</f>
        <v>-6.1115617667135171E-2</v>
      </c>
      <c r="EP98" s="86">
        <f ca="1">Control!$C$7*Calculations!$C$82*INDEX('Monthly Data'!N:N,Calculations!$C$116+MOD(Z98,Calculations!$C$118))+Control!$C$7*Calculations!$C$83*INDEX('Monthly Data'!O:O,Calculations!$C$116+MOD(Z98,Calculations!$C$118))+Control!$C$7*Calculations!$C$84*INDEX('Monthly Data'!P:P,Calculations!$C$116+MOD(Z98,Calculations!$C$118))+Control!$C$7*Calculations!$C$85*INDEX('Monthly Data'!Q:Q,Calculations!$C$116+MOD(Z98,Calculations!$C$118))+(1-Control!$C$7*Calculations!$C$87)*INDEX('Monthly Data'!R:R,Calculations!$C$116+MOD(Z98,Calculations!$C$118))</f>
        <v>1.7484305259657981E-2</v>
      </c>
      <c r="EQ98" s="86">
        <f ca="1">Control!$C$7*Calculations!$C$82*INDEX('Monthly Data'!N:N,Calculations!$C$116+MOD(AA98,Calculations!$C$118))+Control!$C$7*Calculations!$C$83*INDEX('Monthly Data'!O:O,Calculations!$C$116+MOD(AA98,Calculations!$C$118))+Control!$C$7*Calculations!$C$84*INDEX('Monthly Data'!P:P,Calculations!$C$116+MOD(AA98,Calculations!$C$118))+Control!$C$7*Calculations!$C$85*INDEX('Monthly Data'!Q:Q,Calculations!$C$116+MOD(AA98,Calculations!$C$118))+(1-Control!$C$7*Calculations!$C$87)*INDEX('Monthly Data'!R:R,Calculations!$C$116+MOD(AA98,Calculations!$C$118))</f>
        <v>-4.417423226995453E-3</v>
      </c>
      <c r="ER98" s="86">
        <f ca="1">Control!$C$7*Calculations!$C$82*INDEX('Monthly Data'!N:N,Calculations!$C$116+MOD(AB98,Calculations!$C$118))+Control!$C$7*Calculations!$C$83*INDEX('Monthly Data'!O:O,Calculations!$C$116+MOD(AB98,Calculations!$C$118))+Control!$C$7*Calculations!$C$84*INDEX('Monthly Data'!P:P,Calculations!$C$116+MOD(AB98,Calculations!$C$118))+Control!$C$7*Calculations!$C$85*INDEX('Monthly Data'!Q:Q,Calculations!$C$116+MOD(AB98,Calculations!$C$118))+(1-Control!$C$7*Calculations!$C$87)*INDEX('Monthly Data'!R:R,Calculations!$C$116+MOD(AB98,Calculations!$C$118))</f>
        <v>1.0627294914941248E-2</v>
      </c>
      <c r="ES98" s="86">
        <f ca="1">Control!$C$7*Calculations!$C$82*INDEX('Monthly Data'!N:N,Calculations!$C$116+MOD(AC98,Calculations!$C$118))+Control!$C$7*Calculations!$C$83*INDEX('Monthly Data'!O:O,Calculations!$C$116+MOD(AC98,Calculations!$C$118))+Control!$C$7*Calculations!$C$84*INDEX('Monthly Data'!P:P,Calculations!$C$116+MOD(AC98,Calculations!$C$118))+Control!$C$7*Calculations!$C$85*INDEX('Monthly Data'!Q:Q,Calculations!$C$116+MOD(AC98,Calculations!$C$118))+(1-Control!$C$7*Calculations!$C$87)*INDEX('Monthly Data'!R:R,Calculations!$C$116+MOD(AC98,Calculations!$C$118))</f>
        <v>7.5897487599915015E-3</v>
      </c>
      <c r="ET98" s="86">
        <f ca="1">Control!$C$7*Calculations!$C$82*INDEX('Monthly Data'!N:N,Calculations!$C$116+MOD(AD98,Calculations!$C$118))+Control!$C$7*Calculations!$C$83*INDEX('Monthly Data'!O:O,Calculations!$C$116+MOD(AD98,Calculations!$C$118))+Control!$C$7*Calculations!$C$84*INDEX('Monthly Data'!P:P,Calculations!$C$116+MOD(AD98,Calculations!$C$118))+Control!$C$7*Calculations!$C$85*INDEX('Monthly Data'!Q:Q,Calculations!$C$116+MOD(AD98,Calculations!$C$118))+(1-Control!$C$7*Calculations!$C$87)*INDEX('Monthly Data'!R:R,Calculations!$C$116+MOD(AD98,Calculations!$C$118))</f>
        <v>2.4842166689046628E-2</v>
      </c>
      <c r="EU98" s="86">
        <f ca="1">Control!$C$7*Calculations!$C$82*INDEX('Monthly Data'!N:N,Calculations!$C$116+MOD(AE98,Calculations!$C$118))+Control!$C$7*Calculations!$C$83*INDEX('Monthly Data'!O:O,Calculations!$C$116+MOD(AE98,Calculations!$C$118))+Control!$C$7*Calculations!$C$84*INDEX('Monthly Data'!P:P,Calculations!$C$116+MOD(AE98,Calculations!$C$118))+Control!$C$7*Calculations!$C$85*INDEX('Monthly Data'!Q:Q,Calculations!$C$116+MOD(AE98,Calculations!$C$118))+(1-Control!$C$7*Calculations!$C$87)*INDEX('Monthly Data'!R:R,Calculations!$C$116+MOD(AE98,Calculations!$C$118))</f>
        <v>-4.0413381192162513E-2</v>
      </c>
      <c r="EV98" s="86">
        <f ca="1">Control!$C$7*Calculations!$C$82*INDEX('Monthly Data'!N:N,Calculations!$C$116+MOD(AF98,Calculations!$C$118))+Control!$C$7*Calculations!$C$83*INDEX('Monthly Data'!O:O,Calculations!$C$116+MOD(AF98,Calculations!$C$118))+Control!$C$7*Calculations!$C$84*INDEX('Monthly Data'!P:P,Calculations!$C$116+MOD(AF98,Calculations!$C$118))+Control!$C$7*Calculations!$C$85*INDEX('Monthly Data'!Q:Q,Calculations!$C$116+MOD(AF98,Calculations!$C$118))+(1-Control!$C$7*Calculations!$C$87)*INDEX('Monthly Data'!R:R,Calculations!$C$116+MOD(AF98,Calculations!$C$118))</f>
        <v>2.9708469559001142E-2</v>
      </c>
      <c r="EW98" s="86">
        <f ca="1">Control!$C$7*Calculations!$C$82*INDEX('Monthly Data'!N:N,Calculations!$C$116+MOD(AG98,Calculations!$C$118))+Control!$C$7*Calculations!$C$83*INDEX('Monthly Data'!O:O,Calculations!$C$116+MOD(AG98,Calculations!$C$118))+Control!$C$7*Calculations!$C$84*INDEX('Monthly Data'!P:P,Calculations!$C$116+MOD(AG98,Calculations!$C$118))+Control!$C$7*Calculations!$C$85*INDEX('Monthly Data'!Q:Q,Calculations!$C$116+MOD(AG98,Calculations!$C$118))+(1-Control!$C$7*Calculations!$C$87)*INDEX('Monthly Data'!R:R,Calculations!$C$116+MOD(AG98,Calculations!$C$118))</f>
        <v>1.4915555251167555E-3</v>
      </c>
      <c r="EX98" s="86">
        <f ca="1">Control!$C$7*Calculations!$C$82*INDEX('Monthly Data'!N:N,Calculations!$C$116+MOD(AH98,Calculations!$C$118))+Control!$C$7*Calculations!$C$83*INDEX('Monthly Data'!O:O,Calculations!$C$116+MOD(AH98,Calculations!$C$118))+Control!$C$7*Calculations!$C$84*INDEX('Monthly Data'!P:P,Calculations!$C$116+MOD(AH98,Calculations!$C$118))+Control!$C$7*Calculations!$C$85*INDEX('Monthly Data'!Q:Q,Calculations!$C$116+MOD(AH98,Calculations!$C$118))+(1-Control!$C$7*Calculations!$C$87)*INDEX('Monthly Data'!R:R,Calculations!$C$116+MOD(AH98,Calculations!$C$118))</f>
        <v>2.5325873776067674E-2</v>
      </c>
      <c r="EY98" s="86">
        <f ca="1">Control!$C$7*Calculations!$C$82*INDEX('Monthly Data'!N:N,Calculations!$C$116+MOD(AI98,Calculations!$C$118))+Control!$C$7*Calculations!$C$83*INDEX('Monthly Data'!O:O,Calculations!$C$116+MOD(AI98,Calculations!$C$118))+Control!$C$7*Calculations!$C$84*INDEX('Monthly Data'!P:P,Calculations!$C$116+MOD(AI98,Calculations!$C$118))+Control!$C$7*Calculations!$C$85*INDEX('Monthly Data'!Q:Q,Calculations!$C$116+MOD(AI98,Calculations!$C$118))+(1-Control!$C$7*Calculations!$C$87)*INDEX('Monthly Data'!R:R,Calculations!$C$116+MOD(AI98,Calculations!$C$118))</f>
        <v>6.1009361253630504E-2</v>
      </c>
      <c r="EZ98" s="86">
        <f ca="1">Control!$C$7*Calculations!$C$82*INDEX('Monthly Data'!N:N,Calculations!$C$116+MOD(AJ98,Calculations!$C$118))+Control!$C$7*Calculations!$C$83*INDEX('Monthly Data'!O:O,Calculations!$C$116+MOD(AJ98,Calculations!$C$118))+Control!$C$7*Calculations!$C$84*INDEX('Monthly Data'!P:P,Calculations!$C$116+MOD(AJ98,Calculations!$C$118))+Control!$C$7*Calculations!$C$85*INDEX('Monthly Data'!Q:Q,Calculations!$C$116+MOD(AJ98,Calculations!$C$118))+(1-Control!$C$7*Calculations!$C$87)*INDEX('Monthly Data'!R:R,Calculations!$C$116+MOD(AJ98,Calculations!$C$118))</f>
        <v>-1.5984879994281095E-2</v>
      </c>
      <c r="FA98" s="86">
        <f ca="1">Control!$C$7*Calculations!$C$82*INDEX('Monthly Data'!N:N,Calculations!$C$116+MOD(AK98,Calculations!$C$118))+Control!$C$7*Calculations!$C$83*INDEX('Monthly Data'!O:O,Calculations!$C$116+MOD(AK98,Calculations!$C$118))+Control!$C$7*Calculations!$C$84*INDEX('Monthly Data'!P:P,Calculations!$C$116+MOD(AK98,Calculations!$C$118))+Control!$C$7*Calculations!$C$85*INDEX('Monthly Data'!Q:Q,Calculations!$C$116+MOD(AK98,Calculations!$C$118))+(1-Control!$C$7*Calculations!$C$87)*INDEX('Monthly Data'!R:R,Calculations!$C$116+MOD(AK98,Calculations!$C$118))</f>
        <v>1.0018681835149534E-3</v>
      </c>
      <c r="FB98" s="86">
        <f ca="1">Control!$C$7*Calculations!$C$82*INDEX('Monthly Data'!N:N,Calculations!$C$116+MOD(AL98,Calculations!$C$118))+Control!$C$7*Calculations!$C$83*INDEX('Monthly Data'!O:O,Calculations!$C$116+MOD(AL98,Calculations!$C$118))+Control!$C$7*Calculations!$C$84*INDEX('Monthly Data'!P:P,Calculations!$C$116+MOD(AL98,Calculations!$C$118))+Control!$C$7*Calculations!$C$85*INDEX('Monthly Data'!Q:Q,Calculations!$C$116+MOD(AL98,Calculations!$C$118))+(1-Control!$C$7*Calculations!$C$87)*INDEX('Monthly Data'!R:R,Calculations!$C$116+MOD(AL98,Calculations!$C$118))</f>
        <v>1.7472933988537529E-2</v>
      </c>
      <c r="FC98" s="86">
        <f ca="1">Control!$C$7*Calculations!$C$82*INDEX('Monthly Data'!N:N,Calculations!$C$116+MOD(AM98,Calculations!$C$118))+Control!$C$7*Calculations!$C$83*INDEX('Monthly Data'!O:O,Calculations!$C$116+MOD(AM98,Calculations!$C$118))+Control!$C$7*Calculations!$C$84*INDEX('Monthly Data'!P:P,Calculations!$C$116+MOD(AM98,Calculations!$C$118))+Control!$C$7*Calculations!$C$85*INDEX('Monthly Data'!Q:Q,Calculations!$C$116+MOD(AM98,Calculations!$C$118))+(1-Control!$C$7*Calculations!$C$87)*INDEX('Monthly Data'!R:R,Calculations!$C$116+MOD(AM98,Calculations!$C$118))</f>
        <v>1.7073665854433945E-2</v>
      </c>
      <c r="FD98" s="86">
        <f ca="1">Control!$C$7*Calculations!$C$82*INDEX('Monthly Data'!N:N,Calculations!$C$116+MOD(AN98,Calculations!$C$118))+Control!$C$7*Calculations!$C$83*INDEX('Monthly Data'!O:O,Calculations!$C$116+MOD(AN98,Calculations!$C$118))+Control!$C$7*Calculations!$C$84*INDEX('Monthly Data'!P:P,Calculations!$C$116+MOD(AN98,Calculations!$C$118))+Control!$C$7*Calculations!$C$85*INDEX('Monthly Data'!Q:Q,Calculations!$C$116+MOD(AN98,Calculations!$C$118))+(1-Control!$C$7*Calculations!$C$87)*INDEX('Monthly Data'!R:R,Calculations!$C$116+MOD(AN98,Calculations!$C$118))</f>
        <v>-7.3651264633385334E-4</v>
      </c>
      <c r="FE98" s="86">
        <f ca="1">Control!$C$7*Calculations!$C$82*INDEX('Monthly Data'!N:N,Calculations!$C$116+MOD(AO98,Calculations!$C$118))+Control!$C$7*Calculations!$C$83*INDEX('Monthly Data'!O:O,Calculations!$C$116+MOD(AO98,Calculations!$C$118))+Control!$C$7*Calculations!$C$84*INDEX('Monthly Data'!P:P,Calculations!$C$116+MOD(AO98,Calculations!$C$118))+Control!$C$7*Calculations!$C$85*INDEX('Monthly Data'!Q:Q,Calculations!$C$116+MOD(AO98,Calculations!$C$118))+(1-Control!$C$7*Calculations!$C$87)*INDEX('Monthly Data'!R:R,Calculations!$C$116+MOD(AO98,Calculations!$C$118))</f>
        <v>2.1918137743539623E-2</v>
      </c>
      <c r="FF98" s="86">
        <f ca="1">Control!$C$7*Calculations!$C$82*INDEX('Monthly Data'!N:N,Calculations!$C$116+MOD(AP98,Calculations!$C$118))+Control!$C$7*Calculations!$C$83*INDEX('Monthly Data'!O:O,Calculations!$C$116+MOD(AP98,Calculations!$C$118))+Control!$C$7*Calculations!$C$84*INDEX('Monthly Data'!P:P,Calculations!$C$116+MOD(AP98,Calculations!$C$118))+Control!$C$7*Calculations!$C$85*INDEX('Monthly Data'!Q:Q,Calculations!$C$116+MOD(AP98,Calculations!$C$118))+(1-Control!$C$7*Calculations!$C$87)*INDEX('Monthly Data'!R:R,Calculations!$C$116+MOD(AP98,Calculations!$C$118))</f>
        <v>9.5791276036140301E-3</v>
      </c>
      <c r="FG98" s="86">
        <f ca="1">Control!$C$7*Calculations!$C$82*INDEX('Monthly Data'!N:N,Calculations!$C$116+MOD(AQ98,Calculations!$C$118))+Control!$C$7*Calculations!$C$83*INDEX('Monthly Data'!O:O,Calculations!$C$116+MOD(AQ98,Calculations!$C$118))+Control!$C$7*Calculations!$C$84*INDEX('Monthly Data'!P:P,Calculations!$C$116+MOD(AQ98,Calculations!$C$118))+Control!$C$7*Calculations!$C$85*INDEX('Monthly Data'!Q:Q,Calculations!$C$116+MOD(AQ98,Calculations!$C$118))+(1-Control!$C$7*Calculations!$C$87)*INDEX('Monthly Data'!R:R,Calculations!$C$116+MOD(AQ98,Calculations!$C$118))</f>
        <v>1.8665061640915637E-2</v>
      </c>
      <c r="FH98" s="86">
        <f ca="1">Control!$C$7*Calculations!$C$82*INDEX('Monthly Data'!N:N,Calculations!$C$116+MOD(AR98,Calculations!$C$118))+Control!$C$7*Calculations!$C$83*INDEX('Monthly Data'!O:O,Calculations!$C$116+MOD(AR98,Calculations!$C$118))+Control!$C$7*Calculations!$C$84*INDEX('Monthly Data'!P:P,Calculations!$C$116+MOD(AR98,Calculations!$C$118))+Control!$C$7*Calculations!$C$85*INDEX('Monthly Data'!Q:Q,Calculations!$C$116+MOD(AR98,Calculations!$C$118))+(1-Control!$C$7*Calculations!$C$87)*INDEX('Monthly Data'!R:R,Calculations!$C$116+MOD(AR98,Calculations!$C$118))</f>
        <v>5.1972609868760735E-3</v>
      </c>
      <c r="FI98" s="86">
        <f ca="1">Control!$C$7*Calculations!$C$82*INDEX('Monthly Data'!N:N,Calculations!$C$116+MOD(AS98,Calculations!$C$118))+Control!$C$7*Calculations!$C$83*INDEX('Monthly Data'!O:O,Calculations!$C$116+MOD(AS98,Calculations!$C$118))+Control!$C$7*Calculations!$C$84*INDEX('Monthly Data'!P:P,Calculations!$C$116+MOD(AS98,Calculations!$C$118))+Control!$C$7*Calculations!$C$85*INDEX('Monthly Data'!Q:Q,Calculations!$C$116+MOD(AS98,Calculations!$C$118))+(1-Control!$C$7*Calculations!$C$87)*INDEX('Monthly Data'!R:R,Calculations!$C$116+MOD(AS98,Calculations!$C$118))</f>
        <v>-2.6378232493851243E-2</v>
      </c>
      <c r="FJ98" s="86">
        <f ca="1">Control!$C$7*Calculations!$C$82*INDEX('Monthly Data'!N:N,Calculations!$C$116+MOD(AT98,Calculations!$C$118))+Control!$C$7*Calculations!$C$83*INDEX('Monthly Data'!O:O,Calculations!$C$116+MOD(AT98,Calculations!$C$118))+Control!$C$7*Calculations!$C$84*INDEX('Monthly Data'!P:P,Calculations!$C$116+MOD(AT98,Calculations!$C$118))+Control!$C$7*Calculations!$C$85*INDEX('Monthly Data'!Q:Q,Calculations!$C$116+MOD(AT98,Calculations!$C$118))+(1-Control!$C$7*Calculations!$C$87)*INDEX('Monthly Data'!R:R,Calculations!$C$116+MOD(AT98,Calculations!$C$118))</f>
        <v>1.7361594973213587E-2</v>
      </c>
      <c r="FK98" s="86">
        <f ca="1">Control!$C$7*Calculations!$C$82*INDEX('Monthly Data'!N:N,Calculations!$C$116+MOD(AU98,Calculations!$C$118))+Control!$C$7*Calculations!$C$83*INDEX('Monthly Data'!O:O,Calculations!$C$116+MOD(AU98,Calculations!$C$118))+Control!$C$7*Calculations!$C$84*INDEX('Monthly Data'!P:P,Calculations!$C$116+MOD(AU98,Calculations!$C$118))+Control!$C$7*Calculations!$C$85*INDEX('Monthly Data'!Q:Q,Calculations!$C$116+MOD(AU98,Calculations!$C$118))+(1-Control!$C$7*Calculations!$C$87)*INDEX('Monthly Data'!R:R,Calculations!$C$116+MOD(AU98,Calculations!$C$118))</f>
        <v>2.4842166689046628E-2</v>
      </c>
      <c r="FL98" s="86">
        <f ca="1">Control!$C$7*Calculations!$C$82*INDEX('Monthly Data'!N:N,Calculations!$C$116+MOD(AV98,Calculations!$C$118))+Control!$C$7*Calculations!$C$83*INDEX('Monthly Data'!O:O,Calculations!$C$116+MOD(AV98,Calculations!$C$118))+Control!$C$7*Calculations!$C$84*INDEX('Monthly Data'!P:P,Calculations!$C$116+MOD(AV98,Calculations!$C$118))+Control!$C$7*Calculations!$C$85*INDEX('Monthly Data'!Q:Q,Calculations!$C$116+MOD(AV98,Calculations!$C$118))+(1-Control!$C$7*Calculations!$C$87)*INDEX('Monthly Data'!R:R,Calculations!$C$116+MOD(AV98,Calculations!$C$118))</f>
        <v>-4.3408051735618014E-2</v>
      </c>
      <c r="FM98" s="86">
        <f ca="1">Control!$C$7*Calculations!$C$82*INDEX('Monthly Data'!N:N,Calculations!$C$116+MOD(AW98,Calculations!$C$118))+Control!$C$7*Calculations!$C$83*INDEX('Monthly Data'!O:O,Calculations!$C$116+MOD(AW98,Calculations!$C$118))+Control!$C$7*Calculations!$C$84*INDEX('Monthly Data'!P:P,Calculations!$C$116+MOD(AW98,Calculations!$C$118))+Control!$C$7*Calculations!$C$85*INDEX('Monthly Data'!Q:Q,Calculations!$C$116+MOD(AW98,Calculations!$C$118))+(1-Control!$C$7*Calculations!$C$87)*INDEX('Monthly Data'!R:R,Calculations!$C$116+MOD(AW98,Calculations!$C$118))</f>
        <v>2.377894462657602E-2</v>
      </c>
      <c r="FN98" s="86">
        <f ca="1">Control!$C$7*Calculations!$C$82*INDEX('Monthly Data'!N:N,Calculations!$C$116+MOD(AX98,Calculations!$C$118))+Control!$C$7*Calculations!$C$83*INDEX('Monthly Data'!O:O,Calculations!$C$116+MOD(AX98,Calculations!$C$118))+Control!$C$7*Calculations!$C$84*INDEX('Monthly Data'!P:P,Calculations!$C$116+MOD(AX98,Calculations!$C$118))+Control!$C$7*Calculations!$C$85*INDEX('Monthly Data'!Q:Q,Calculations!$C$116+MOD(AX98,Calculations!$C$118))+(1-Control!$C$7*Calculations!$C$87)*INDEX('Monthly Data'!R:R,Calculations!$C$116+MOD(AX98,Calculations!$C$118))</f>
        <v>6.3250222980707482E-3</v>
      </c>
      <c r="FO98" s="86">
        <f ca="1">Control!$C$7*Calculations!$C$82*INDEX('Monthly Data'!N:N,Calculations!$C$116+MOD(AY98,Calculations!$C$118))+Control!$C$7*Calculations!$C$83*INDEX('Monthly Data'!O:O,Calculations!$C$116+MOD(AY98,Calculations!$C$118))+Control!$C$7*Calculations!$C$84*INDEX('Monthly Data'!P:P,Calculations!$C$116+MOD(AY98,Calculations!$C$118))+Control!$C$7*Calculations!$C$85*INDEX('Monthly Data'!Q:Q,Calculations!$C$116+MOD(AY98,Calculations!$C$118))+(1-Control!$C$7*Calculations!$C$87)*INDEX('Monthly Data'!R:R,Calculations!$C$116+MOD(AY98,Calculations!$C$118))</f>
        <v>1.5115046179922851E-2</v>
      </c>
      <c r="FP98" s="86">
        <f ca="1">Control!$C$7*Calculations!$C$82*INDEX('Monthly Data'!N:N,Calculations!$C$116+MOD(AZ98,Calculations!$C$118))+Control!$C$7*Calculations!$C$83*INDEX('Monthly Data'!O:O,Calculations!$C$116+MOD(AZ98,Calculations!$C$118))+Control!$C$7*Calculations!$C$84*INDEX('Monthly Data'!P:P,Calculations!$C$116+MOD(AZ98,Calculations!$C$118))+Control!$C$7*Calculations!$C$85*INDEX('Monthly Data'!Q:Q,Calculations!$C$116+MOD(AZ98,Calculations!$C$118))+(1-Control!$C$7*Calculations!$C$87)*INDEX('Monthly Data'!R:R,Calculations!$C$116+MOD(AZ98,Calculations!$C$118))</f>
        <v>1.5758278480433856E-2</v>
      </c>
      <c r="FQ98" s="86">
        <f ca="1">Control!$C$7*Calculations!$C$82*INDEX('Monthly Data'!N:N,Calculations!$C$116+MOD(BA98,Calculations!$C$118))+Control!$C$7*Calculations!$C$83*INDEX('Monthly Data'!O:O,Calculations!$C$116+MOD(BA98,Calculations!$C$118))+Control!$C$7*Calculations!$C$84*INDEX('Monthly Data'!P:P,Calculations!$C$116+MOD(BA98,Calculations!$C$118))+Control!$C$7*Calculations!$C$85*INDEX('Monthly Data'!Q:Q,Calculations!$C$116+MOD(BA98,Calculations!$C$118))+(1-Control!$C$7*Calculations!$C$87)*INDEX('Monthly Data'!R:R,Calculations!$C$116+MOD(BA98,Calculations!$C$118))</f>
        <v>-2.6378232493851243E-2</v>
      </c>
      <c r="FR98" s="86">
        <f ca="1">Control!$C$7*Calculations!$C$82*INDEX('Monthly Data'!N:N,Calculations!$C$116+MOD(BB98,Calculations!$C$118))+Control!$C$7*Calculations!$C$83*INDEX('Monthly Data'!O:O,Calculations!$C$116+MOD(BB98,Calculations!$C$118))+Control!$C$7*Calculations!$C$84*INDEX('Monthly Data'!P:P,Calculations!$C$116+MOD(BB98,Calculations!$C$118))+Control!$C$7*Calculations!$C$85*INDEX('Monthly Data'!Q:Q,Calculations!$C$116+MOD(BB98,Calculations!$C$118))+(1-Control!$C$7*Calculations!$C$87)*INDEX('Monthly Data'!R:R,Calculations!$C$116+MOD(BB98,Calculations!$C$118))</f>
        <v>3.4808428836917149E-3</v>
      </c>
      <c r="FS98" s="86">
        <f ca="1">Control!$C$7*Calculations!$C$82*INDEX('Monthly Data'!N:N,Calculations!$C$116+MOD(BC98,Calculations!$C$118))+Control!$C$7*Calculations!$C$83*INDEX('Monthly Data'!O:O,Calculations!$C$116+MOD(BC98,Calculations!$C$118))+Control!$C$7*Calculations!$C$84*INDEX('Monthly Data'!P:P,Calculations!$C$116+MOD(BC98,Calculations!$C$118))+Control!$C$7*Calculations!$C$85*INDEX('Monthly Data'!Q:Q,Calculations!$C$116+MOD(BC98,Calculations!$C$118))+(1-Control!$C$7*Calculations!$C$87)*INDEX('Monthly Data'!R:R,Calculations!$C$116+MOD(BC98,Calculations!$C$118))</f>
        <v>8.4240675975201049E-3</v>
      </c>
      <c r="FT98" s="86">
        <f ca="1">Control!$C$7*Calculations!$C$82*INDEX('Monthly Data'!N:N,Calculations!$C$116+MOD(BD98,Calculations!$C$118))+Control!$C$7*Calculations!$C$83*INDEX('Monthly Data'!O:O,Calculations!$C$116+MOD(BD98,Calculations!$C$118))+Control!$C$7*Calculations!$C$84*INDEX('Monthly Data'!P:P,Calculations!$C$116+MOD(BD98,Calculations!$C$118))+Control!$C$7*Calculations!$C$85*INDEX('Monthly Data'!Q:Q,Calculations!$C$116+MOD(BD98,Calculations!$C$118))+(1-Control!$C$7*Calculations!$C$87)*INDEX('Monthly Data'!R:R,Calculations!$C$116+MOD(BD98,Calculations!$C$118))</f>
        <v>1.1702576456120543E-2</v>
      </c>
      <c r="FU98" s="86">
        <f ca="1">Control!$C$7*Calculations!$C$82*INDEX('Monthly Data'!N:N,Calculations!$C$116+MOD(BE98,Calculations!$C$118))+Control!$C$7*Calculations!$C$83*INDEX('Monthly Data'!O:O,Calculations!$C$116+MOD(BE98,Calculations!$C$118))+Control!$C$7*Calculations!$C$84*INDEX('Monthly Data'!P:P,Calculations!$C$116+MOD(BE98,Calculations!$C$118))+Control!$C$7*Calculations!$C$85*INDEX('Monthly Data'!Q:Q,Calculations!$C$116+MOD(BE98,Calculations!$C$118))+(1-Control!$C$7*Calculations!$C$87)*INDEX('Monthly Data'!R:R,Calculations!$C$116+MOD(BE98,Calculations!$C$118))</f>
        <v>-3.53368065312233E-2</v>
      </c>
      <c r="FV98" s="86">
        <f ca="1">Control!$C$7*Calculations!$C$82*INDEX('Monthly Data'!N:N,Calculations!$C$116+MOD(BF98,Calculations!$C$118))+Control!$C$7*Calculations!$C$83*INDEX('Monthly Data'!O:O,Calculations!$C$116+MOD(BF98,Calculations!$C$118))+Control!$C$7*Calculations!$C$84*INDEX('Monthly Data'!P:P,Calculations!$C$116+MOD(BF98,Calculations!$C$118))+Control!$C$7*Calculations!$C$85*INDEX('Monthly Data'!Q:Q,Calculations!$C$116+MOD(BF98,Calculations!$C$118))+(1-Control!$C$7*Calculations!$C$87)*INDEX('Monthly Data'!R:R,Calculations!$C$116+MOD(BF98,Calculations!$C$118))</f>
        <v>-7.8872955230675015E-3</v>
      </c>
      <c r="FW98" s="86">
        <f ca="1">Control!$C$7*Calculations!$C$82*INDEX('Monthly Data'!N:N,Calculations!$C$116+MOD(BG98,Calculations!$C$118))+Control!$C$7*Calculations!$C$83*INDEX('Monthly Data'!O:O,Calculations!$C$116+MOD(BG98,Calculations!$C$118))+Control!$C$7*Calculations!$C$84*INDEX('Monthly Data'!P:P,Calculations!$C$116+MOD(BG98,Calculations!$C$118))+Control!$C$7*Calculations!$C$85*INDEX('Monthly Data'!Q:Q,Calculations!$C$116+MOD(BG98,Calculations!$C$118))+(1-Control!$C$7*Calculations!$C$87)*INDEX('Monthly Data'!R:R,Calculations!$C$116+MOD(BG98,Calculations!$C$118))</f>
        <v>-1.8530040247387896E-2</v>
      </c>
      <c r="FX98" s="86">
        <f ca="1">Control!$C$7*Calculations!$C$82*INDEX('Monthly Data'!N:N,Calculations!$C$116+MOD(BH98,Calculations!$C$118))+Control!$C$7*Calculations!$C$83*INDEX('Monthly Data'!O:O,Calculations!$C$116+MOD(BH98,Calculations!$C$118))+Control!$C$7*Calculations!$C$84*INDEX('Monthly Data'!P:P,Calculations!$C$116+MOD(BH98,Calculations!$C$118))+Control!$C$7*Calculations!$C$85*INDEX('Monthly Data'!Q:Q,Calculations!$C$116+MOD(BH98,Calculations!$C$118))+(1-Control!$C$7*Calculations!$C$87)*INDEX('Monthly Data'!R:R,Calculations!$C$116+MOD(BH98,Calculations!$C$118))</f>
        <v>1.2435425892067014E-2</v>
      </c>
      <c r="FY98" s="86">
        <f ca="1">Control!$C$7*Calculations!$C$82*INDEX('Monthly Data'!N:N,Calculations!$C$116+MOD(BI98,Calculations!$C$118))+Control!$C$7*Calculations!$C$83*INDEX('Monthly Data'!O:O,Calculations!$C$116+MOD(BI98,Calculations!$C$118))+Control!$C$7*Calculations!$C$84*INDEX('Monthly Data'!P:P,Calculations!$C$116+MOD(BI98,Calculations!$C$118))+Control!$C$7*Calculations!$C$85*INDEX('Monthly Data'!Q:Q,Calculations!$C$116+MOD(BI98,Calculations!$C$118))+(1-Control!$C$7*Calculations!$C$87)*INDEX('Monthly Data'!R:R,Calculations!$C$116+MOD(BI98,Calculations!$C$118))</f>
        <v>7.7184133340106598E-3</v>
      </c>
      <c r="FZ98" s="86">
        <f ca="1">Control!$C$7*Calculations!$C$82*INDEX('Monthly Data'!N:N,Calculations!$C$116+MOD(BJ98,Calculations!$C$118))+Control!$C$7*Calculations!$C$83*INDEX('Monthly Data'!O:O,Calculations!$C$116+MOD(BJ98,Calculations!$C$118))+Control!$C$7*Calculations!$C$84*INDEX('Monthly Data'!P:P,Calculations!$C$116+MOD(BJ98,Calculations!$C$118))+Control!$C$7*Calculations!$C$85*INDEX('Monthly Data'!Q:Q,Calculations!$C$116+MOD(BJ98,Calculations!$C$118))+(1-Control!$C$7*Calculations!$C$87)*INDEX('Monthly Data'!R:R,Calculations!$C$116+MOD(BJ98,Calculations!$C$118))</f>
        <v>1.1786765492207996E-2</v>
      </c>
      <c r="GA98" s="86">
        <f ca="1">Control!$C$7*Calculations!$C$82*INDEX('Monthly Data'!N:N,Calculations!$C$116+MOD(BK98,Calculations!$C$118))+Control!$C$7*Calculations!$C$83*INDEX('Monthly Data'!O:O,Calculations!$C$116+MOD(BK98,Calculations!$C$118))+Control!$C$7*Calculations!$C$84*INDEX('Monthly Data'!P:P,Calculations!$C$116+MOD(BK98,Calculations!$C$118))+Control!$C$7*Calculations!$C$85*INDEX('Monthly Data'!Q:Q,Calculations!$C$116+MOD(BK98,Calculations!$C$118))+(1-Control!$C$7*Calculations!$C$87)*INDEX('Monthly Data'!R:R,Calculations!$C$116+MOD(BK98,Calculations!$C$118))</f>
        <v>2.377894462657602E-2</v>
      </c>
      <c r="GB98" s="86">
        <f ca="1">Control!$C$7*Calculations!$C$82*INDEX('Monthly Data'!N:N,Calculations!$C$116+MOD(BL98,Calculations!$C$118))+Control!$C$7*Calculations!$C$83*INDEX('Monthly Data'!O:O,Calculations!$C$116+MOD(BL98,Calculations!$C$118))+Control!$C$7*Calculations!$C$84*INDEX('Monthly Data'!P:P,Calculations!$C$116+MOD(BL98,Calculations!$C$118))+Control!$C$7*Calculations!$C$85*INDEX('Monthly Data'!Q:Q,Calculations!$C$116+MOD(BL98,Calculations!$C$118))+(1-Control!$C$7*Calculations!$C$87)*INDEX('Monthly Data'!R:R,Calculations!$C$116+MOD(BL98,Calculations!$C$118))</f>
        <v>-1.0485101266941802E-2</v>
      </c>
      <c r="GC98" s="86">
        <f ca="1">Control!$C$7*Calculations!$C$82*INDEX('Monthly Data'!N:N,Calculations!$C$116+MOD(BM98,Calculations!$C$118))+Control!$C$7*Calculations!$C$83*INDEX('Monthly Data'!O:O,Calculations!$C$116+MOD(BM98,Calculations!$C$118))+Control!$C$7*Calculations!$C$84*INDEX('Monthly Data'!P:P,Calculations!$C$116+MOD(BM98,Calculations!$C$118))+Control!$C$7*Calculations!$C$85*INDEX('Monthly Data'!Q:Q,Calculations!$C$116+MOD(BM98,Calculations!$C$118))+(1-Control!$C$7*Calculations!$C$87)*INDEX('Monthly Data'!R:R,Calculations!$C$116+MOD(BM98,Calculations!$C$118))</f>
        <v>-7.5539743260223157E-3</v>
      </c>
      <c r="GD98" s="86">
        <f ca="1">Control!$C$7*Calculations!$C$82*INDEX('Monthly Data'!N:N,Calculations!$C$116+MOD(BN98,Calculations!$C$118))+Control!$C$7*Calculations!$C$83*INDEX('Monthly Data'!O:O,Calculations!$C$116+MOD(BN98,Calculations!$C$118))+Control!$C$7*Calculations!$C$84*INDEX('Monthly Data'!P:P,Calculations!$C$116+MOD(BN98,Calculations!$C$118))+Control!$C$7*Calculations!$C$85*INDEX('Monthly Data'!Q:Q,Calculations!$C$116+MOD(BN98,Calculations!$C$118))+(1-Control!$C$7*Calculations!$C$87)*INDEX('Monthly Data'!R:R,Calculations!$C$116+MOD(BN98,Calculations!$C$118))</f>
        <v>1.8665061640915637E-2</v>
      </c>
      <c r="GE98" s="86">
        <f ca="1">Control!$C$7*Calculations!$C$82*INDEX('Monthly Data'!N:N,Calculations!$C$116+MOD(BO98,Calculations!$C$118))+Control!$C$7*Calculations!$C$83*INDEX('Monthly Data'!O:O,Calculations!$C$116+MOD(BO98,Calculations!$C$118))+Control!$C$7*Calculations!$C$84*INDEX('Monthly Data'!P:P,Calculations!$C$116+MOD(BO98,Calculations!$C$118))+Control!$C$7*Calculations!$C$85*INDEX('Monthly Data'!Q:Q,Calculations!$C$116+MOD(BO98,Calculations!$C$118))+(1-Control!$C$7*Calculations!$C$87)*INDEX('Monthly Data'!R:R,Calculations!$C$116+MOD(BO98,Calculations!$C$118))</f>
        <v>1.046389543479892E-2</v>
      </c>
      <c r="GF98" s="86">
        <f ca="1">Control!$C$7*Calculations!$C$82*INDEX('Monthly Data'!N:N,Calculations!$C$116+MOD(BP98,Calculations!$C$118))+Control!$C$7*Calculations!$C$83*INDEX('Monthly Data'!O:O,Calculations!$C$116+MOD(BP98,Calculations!$C$118))+Control!$C$7*Calculations!$C$84*INDEX('Monthly Data'!P:P,Calculations!$C$116+MOD(BP98,Calculations!$C$118))+Control!$C$7*Calculations!$C$85*INDEX('Monthly Data'!Q:Q,Calculations!$C$116+MOD(BP98,Calculations!$C$118))+(1-Control!$C$7*Calculations!$C$87)*INDEX('Monthly Data'!R:R,Calculations!$C$116+MOD(BP98,Calculations!$C$118))</f>
        <v>2.5325873776067674E-2</v>
      </c>
      <c r="GG98" s="86">
        <f ca="1">Control!$C$7*Calculations!$C$82*INDEX('Monthly Data'!N:N,Calculations!$C$116+MOD(BQ98,Calculations!$C$118))+Control!$C$7*Calculations!$C$83*INDEX('Monthly Data'!O:O,Calculations!$C$116+MOD(BQ98,Calculations!$C$118))+Control!$C$7*Calculations!$C$84*INDEX('Monthly Data'!P:P,Calculations!$C$116+MOD(BQ98,Calculations!$C$118))+Control!$C$7*Calculations!$C$85*INDEX('Monthly Data'!Q:Q,Calculations!$C$116+MOD(BQ98,Calculations!$C$118))+(1-Control!$C$7*Calculations!$C$87)*INDEX('Monthly Data'!R:R,Calculations!$C$116+MOD(BQ98,Calculations!$C$118))</f>
        <v>-1.8530040247387896E-2</v>
      </c>
      <c r="GH98" s="86">
        <f ca="1">Control!$C$7*Calculations!$C$82*INDEX('Monthly Data'!N:N,Calculations!$C$116+MOD(BR98,Calculations!$C$118))+Control!$C$7*Calculations!$C$83*INDEX('Monthly Data'!O:O,Calculations!$C$116+MOD(BR98,Calculations!$C$118))+Control!$C$7*Calculations!$C$84*INDEX('Monthly Data'!P:P,Calculations!$C$116+MOD(BR98,Calculations!$C$118))+Control!$C$7*Calculations!$C$85*INDEX('Monthly Data'!Q:Q,Calculations!$C$116+MOD(BR98,Calculations!$C$118))+(1-Control!$C$7*Calculations!$C$87)*INDEX('Monthly Data'!R:R,Calculations!$C$116+MOD(BR98,Calculations!$C$118))</f>
        <v>1.8665061640915637E-2</v>
      </c>
      <c r="GI98" s="86">
        <f ca="1">Control!$C$7*Calculations!$C$82*INDEX('Monthly Data'!N:N,Calculations!$C$116+MOD(BS98,Calculations!$C$118))+Control!$C$7*Calculations!$C$83*INDEX('Monthly Data'!O:O,Calculations!$C$116+MOD(BS98,Calculations!$C$118))+Control!$C$7*Calculations!$C$84*INDEX('Monthly Data'!P:P,Calculations!$C$116+MOD(BS98,Calculations!$C$118))+Control!$C$7*Calculations!$C$85*INDEX('Monthly Data'!Q:Q,Calculations!$C$116+MOD(BS98,Calculations!$C$118))+(1-Control!$C$7*Calculations!$C$87)*INDEX('Monthly Data'!R:R,Calculations!$C$116+MOD(BS98,Calculations!$C$118))</f>
        <v>6.1009361253630504E-2</v>
      </c>
      <c r="GJ98" s="86">
        <f ca="1">Control!$C$7*Calculations!$C$82*INDEX('Monthly Data'!N:N,Calculations!$C$116+MOD(BT98,Calculations!$C$118))+Control!$C$7*Calculations!$C$83*INDEX('Monthly Data'!O:O,Calculations!$C$116+MOD(BT98,Calculations!$C$118))+Control!$C$7*Calculations!$C$84*INDEX('Monthly Data'!P:P,Calculations!$C$116+MOD(BT98,Calculations!$C$118))+Control!$C$7*Calculations!$C$85*INDEX('Monthly Data'!Q:Q,Calculations!$C$116+MOD(BT98,Calculations!$C$118))+(1-Control!$C$7*Calculations!$C$87)*INDEX('Monthly Data'!R:R,Calculations!$C$116+MOD(BT98,Calculations!$C$118))</f>
        <v>2.3852824346838646E-2</v>
      </c>
      <c r="GK98" s="86">
        <f ca="1">Control!$C$7*Calculations!$C$82*INDEX('Monthly Data'!N:N,Calculations!$C$116+MOD(BU98,Calculations!$C$118))+Control!$C$7*Calculations!$C$83*INDEX('Monthly Data'!O:O,Calculations!$C$116+MOD(BU98,Calculations!$C$118))+Control!$C$7*Calculations!$C$84*INDEX('Monthly Data'!P:P,Calculations!$C$116+MOD(BU98,Calculations!$C$118))+Control!$C$7*Calculations!$C$85*INDEX('Monthly Data'!Q:Q,Calculations!$C$116+MOD(BU98,Calculations!$C$118))+(1-Control!$C$7*Calculations!$C$87)*INDEX('Monthly Data'!R:R,Calculations!$C$116+MOD(BU98,Calculations!$C$118))</f>
        <v>1.142101364887867E-2</v>
      </c>
      <c r="GL98" s="86">
        <f ca="1">Control!$C$7*Calculations!$C$82*INDEX('Monthly Data'!N:N,Calculations!$C$116+MOD(BV98,Calculations!$C$118))+Control!$C$7*Calculations!$C$83*INDEX('Monthly Data'!O:O,Calculations!$C$116+MOD(BV98,Calculations!$C$118))+Control!$C$7*Calculations!$C$84*INDEX('Monthly Data'!P:P,Calculations!$C$116+MOD(BV98,Calculations!$C$118))+Control!$C$7*Calculations!$C$85*INDEX('Monthly Data'!Q:Q,Calculations!$C$116+MOD(BV98,Calculations!$C$118))+(1-Control!$C$7*Calculations!$C$87)*INDEX('Monthly Data'!R:R,Calculations!$C$116+MOD(BV98,Calculations!$C$118))</f>
        <v>-1.8530040247387896E-2</v>
      </c>
      <c r="GM98" s="86">
        <f ca="1">Control!$C$7*Calculations!$C$82*INDEX('Monthly Data'!N:N,Calculations!$C$116+MOD(BW98,Calculations!$C$118))+Control!$C$7*Calculations!$C$83*INDEX('Monthly Data'!O:O,Calculations!$C$116+MOD(BW98,Calculations!$C$118))+Control!$C$7*Calculations!$C$84*INDEX('Monthly Data'!P:P,Calculations!$C$116+MOD(BW98,Calculations!$C$118))+Control!$C$7*Calculations!$C$85*INDEX('Monthly Data'!Q:Q,Calculations!$C$116+MOD(BW98,Calculations!$C$118))+(1-Control!$C$7*Calculations!$C$87)*INDEX('Monthly Data'!R:R,Calculations!$C$116+MOD(BW98,Calculations!$C$118))</f>
        <v>8.3814116887657771E-3</v>
      </c>
      <c r="GN98" s="86">
        <f ca="1">Control!$C$7*Calculations!$C$82*INDEX('Monthly Data'!N:N,Calculations!$C$116+MOD(BX98,Calculations!$C$118))+Control!$C$7*Calculations!$C$83*INDEX('Monthly Data'!O:O,Calculations!$C$116+MOD(BX98,Calculations!$C$118))+Control!$C$7*Calculations!$C$84*INDEX('Monthly Data'!P:P,Calculations!$C$116+MOD(BX98,Calculations!$C$118))+Control!$C$7*Calculations!$C$85*INDEX('Monthly Data'!Q:Q,Calculations!$C$116+MOD(BX98,Calculations!$C$118))+(1-Control!$C$7*Calculations!$C$87)*INDEX('Monthly Data'!R:R,Calculations!$C$116+MOD(BX98,Calculations!$C$118))</f>
        <v>4.4327772793586687E-3</v>
      </c>
      <c r="GO98" s="86">
        <f ca="1">Control!$C$7*Calculations!$C$82*INDEX('Monthly Data'!N:N,Calculations!$C$116+MOD(BY98,Calculations!$C$118))+Control!$C$7*Calculations!$C$83*INDEX('Monthly Data'!O:O,Calculations!$C$116+MOD(BY98,Calculations!$C$118))+Control!$C$7*Calculations!$C$84*INDEX('Monthly Data'!P:P,Calculations!$C$116+MOD(BY98,Calculations!$C$118))+Control!$C$7*Calculations!$C$85*INDEX('Monthly Data'!Q:Q,Calculations!$C$116+MOD(BY98,Calculations!$C$118))+(1-Control!$C$7*Calculations!$C$87)*INDEX('Monthly Data'!R:R,Calculations!$C$116+MOD(BY98,Calculations!$C$118))</f>
        <v>1.1704119272391494E-2</v>
      </c>
      <c r="GP98" s="86">
        <f ca="1">Control!$C$7*Calculations!$C$82*INDEX('Monthly Data'!N:N,Calculations!$C$116+MOD(BZ98,Calculations!$C$118))+Control!$C$7*Calculations!$C$83*INDEX('Monthly Data'!O:O,Calculations!$C$116+MOD(BZ98,Calculations!$C$118))+Control!$C$7*Calculations!$C$84*INDEX('Monthly Data'!P:P,Calculations!$C$116+MOD(BZ98,Calculations!$C$118))+Control!$C$7*Calculations!$C$85*INDEX('Monthly Data'!Q:Q,Calculations!$C$116+MOD(BZ98,Calculations!$C$118))+(1-Control!$C$7*Calculations!$C$87)*INDEX('Monthly Data'!R:R,Calculations!$C$116+MOD(BZ98,Calculations!$C$118))</f>
        <v>6.1009361253630504E-2</v>
      </c>
      <c r="GQ98" s="86">
        <f ca="1">Control!$C$7*Calculations!$C$82*INDEX('Monthly Data'!N:N,Calculations!$C$116+MOD(CA98,Calculations!$C$118))+Control!$C$7*Calculations!$C$83*INDEX('Monthly Data'!O:O,Calculations!$C$116+MOD(CA98,Calculations!$C$118))+Control!$C$7*Calculations!$C$84*INDEX('Monthly Data'!P:P,Calculations!$C$116+MOD(CA98,Calculations!$C$118))+Control!$C$7*Calculations!$C$85*INDEX('Monthly Data'!Q:Q,Calculations!$C$116+MOD(CA98,Calculations!$C$118))+(1-Control!$C$7*Calculations!$C$87)*INDEX('Monthly Data'!R:R,Calculations!$C$116+MOD(CA98,Calculations!$C$118))</f>
        <v>9.5791276036140301E-3</v>
      </c>
      <c r="GR98" s="86">
        <f ca="1">Control!$C$7*Calculations!$C$82*INDEX('Monthly Data'!N:N,Calculations!$C$116+MOD(CB98,Calculations!$C$118))+Control!$C$7*Calculations!$C$83*INDEX('Monthly Data'!O:O,Calculations!$C$116+MOD(CB98,Calculations!$C$118))+Control!$C$7*Calculations!$C$84*INDEX('Monthly Data'!P:P,Calculations!$C$116+MOD(CB98,Calculations!$C$118))+Control!$C$7*Calculations!$C$85*INDEX('Monthly Data'!Q:Q,Calculations!$C$116+MOD(CB98,Calculations!$C$118))+(1-Control!$C$7*Calculations!$C$87)*INDEX('Monthly Data'!R:R,Calculations!$C$116+MOD(CB98,Calculations!$C$118))</f>
        <v>2.3852824346838646E-2</v>
      </c>
      <c r="GS98" s="86">
        <f ca="1">Control!$C$7*Calculations!$C$82*INDEX('Monthly Data'!N:N,Calculations!$C$116+MOD(CC98,Calculations!$C$118))+Control!$C$7*Calculations!$C$83*INDEX('Monthly Data'!O:O,Calculations!$C$116+MOD(CC98,Calculations!$C$118))+Control!$C$7*Calculations!$C$84*INDEX('Monthly Data'!P:P,Calculations!$C$116+MOD(CC98,Calculations!$C$118))+Control!$C$7*Calculations!$C$85*INDEX('Monthly Data'!Q:Q,Calculations!$C$116+MOD(CC98,Calculations!$C$118))+(1-Control!$C$7*Calculations!$C$87)*INDEX('Monthly Data'!R:R,Calculations!$C$116+MOD(CC98,Calculations!$C$118))</f>
        <v>7.3538285850108537E-3</v>
      </c>
      <c r="GT98" s="86">
        <f ca="1">Control!$C$7*Calculations!$C$82*INDEX('Monthly Data'!N:N,Calculations!$C$116+MOD(CD98,Calculations!$C$118))+Control!$C$7*Calculations!$C$83*INDEX('Monthly Data'!O:O,Calculations!$C$116+MOD(CD98,Calculations!$C$118))+Control!$C$7*Calculations!$C$84*INDEX('Monthly Data'!P:P,Calculations!$C$116+MOD(CD98,Calculations!$C$118))+Control!$C$7*Calculations!$C$85*INDEX('Monthly Data'!Q:Q,Calculations!$C$116+MOD(CD98,Calculations!$C$118))+(1-Control!$C$7*Calculations!$C$87)*INDEX('Monthly Data'!R:R,Calculations!$C$116+MOD(CD98,Calculations!$C$118))</f>
        <v>5.1279584938936244E-2</v>
      </c>
      <c r="GU98" s="86">
        <f ca="1">Control!$C$7*Calculations!$C$82*INDEX('Monthly Data'!N:N,Calculations!$C$116+MOD(CE98,Calculations!$C$118))+Control!$C$7*Calculations!$C$83*INDEX('Monthly Data'!O:O,Calculations!$C$116+MOD(CE98,Calculations!$C$118))+Control!$C$7*Calculations!$C$84*INDEX('Monthly Data'!P:P,Calculations!$C$116+MOD(CE98,Calculations!$C$118))+Control!$C$7*Calculations!$C$85*INDEX('Monthly Data'!Q:Q,Calculations!$C$116+MOD(CE98,Calculations!$C$118))+(1-Control!$C$7*Calculations!$C$87)*INDEX('Monthly Data'!R:R,Calculations!$C$116+MOD(CE98,Calculations!$C$118))</f>
        <v>-6.1115617667135171E-2</v>
      </c>
      <c r="GV98" s="86">
        <f ca="1">Control!$C$7*Calculations!$C$82*INDEX('Monthly Data'!N:N,Calculations!$C$116+MOD(CF98,Calculations!$C$118))+Control!$C$7*Calculations!$C$83*INDEX('Monthly Data'!O:O,Calculations!$C$116+MOD(CF98,Calculations!$C$118))+Control!$C$7*Calculations!$C$84*INDEX('Monthly Data'!P:P,Calculations!$C$116+MOD(CF98,Calculations!$C$118))+Control!$C$7*Calculations!$C$85*INDEX('Monthly Data'!Q:Q,Calculations!$C$116+MOD(CF98,Calculations!$C$118))+(1-Control!$C$7*Calculations!$C$87)*INDEX('Monthly Data'!R:R,Calculations!$C$116+MOD(CF98,Calculations!$C$118))</f>
        <v>1.0353752315110615E-2</v>
      </c>
      <c r="GW98" s="86">
        <f ca="1">Control!$C$7*Calculations!$C$82*INDEX('Monthly Data'!N:N,Calculations!$C$116+MOD(CG98,Calculations!$C$118))+Control!$C$7*Calculations!$C$83*INDEX('Monthly Data'!O:O,Calculations!$C$116+MOD(CG98,Calculations!$C$118))+Control!$C$7*Calculations!$C$84*INDEX('Monthly Data'!P:P,Calculations!$C$116+MOD(CG98,Calculations!$C$118))+Control!$C$7*Calculations!$C$85*INDEX('Monthly Data'!Q:Q,Calculations!$C$116+MOD(CG98,Calculations!$C$118))+(1-Control!$C$7*Calculations!$C$87)*INDEX('Monthly Data'!R:R,Calculations!$C$116+MOD(CG98,Calculations!$C$118))</f>
        <v>-1.0485101266941802E-2</v>
      </c>
      <c r="GX98" s="86">
        <f ca="1">Control!$C$7*Calculations!$C$82*INDEX('Monthly Data'!N:N,Calculations!$C$116+MOD(CH98,Calculations!$C$118))+Control!$C$7*Calculations!$C$83*INDEX('Monthly Data'!O:O,Calculations!$C$116+MOD(CH98,Calculations!$C$118))+Control!$C$7*Calculations!$C$84*INDEX('Monthly Data'!P:P,Calculations!$C$116+MOD(CH98,Calculations!$C$118))+Control!$C$7*Calculations!$C$85*INDEX('Monthly Data'!Q:Q,Calculations!$C$116+MOD(CH98,Calculations!$C$118))+(1-Control!$C$7*Calculations!$C$87)*INDEX('Monthly Data'!R:R,Calculations!$C$116+MOD(CH98,Calculations!$C$118))</f>
        <v>3.7596120283497965E-2</v>
      </c>
      <c r="GY98" s="86">
        <f ca="1">Control!$C$7*Calculations!$C$82*INDEX('Monthly Data'!N:N,Calculations!$C$116+MOD(CI98,Calculations!$C$118))+Control!$C$7*Calculations!$C$83*INDEX('Monthly Data'!O:O,Calculations!$C$116+MOD(CI98,Calculations!$C$118))+Control!$C$7*Calculations!$C$84*INDEX('Monthly Data'!P:P,Calculations!$C$116+MOD(CI98,Calculations!$C$118))+Control!$C$7*Calculations!$C$85*INDEX('Monthly Data'!Q:Q,Calculations!$C$116+MOD(CI98,Calculations!$C$118))+(1-Control!$C$7*Calculations!$C$87)*INDEX('Monthly Data'!R:R,Calculations!$C$116+MOD(CI98,Calculations!$C$118))</f>
        <v>1.7484305259657981E-2</v>
      </c>
      <c r="GZ98" s="86">
        <f ca="1">Control!$C$7*Calculations!$C$82*INDEX('Monthly Data'!N:N,Calculations!$C$116+MOD(CJ98,Calculations!$C$118))+Control!$C$7*Calculations!$C$83*INDEX('Monthly Data'!O:O,Calculations!$C$116+MOD(CJ98,Calculations!$C$118))+Control!$C$7*Calculations!$C$84*INDEX('Monthly Data'!P:P,Calculations!$C$116+MOD(CJ98,Calculations!$C$118))+Control!$C$7*Calculations!$C$85*INDEX('Monthly Data'!Q:Q,Calculations!$C$116+MOD(CJ98,Calculations!$C$118))+(1-Control!$C$7*Calculations!$C$87)*INDEX('Monthly Data'!R:R,Calculations!$C$116+MOD(CJ98,Calculations!$C$118))</f>
        <v>2.2757992058453024E-3</v>
      </c>
      <c r="HA98" s="86">
        <f ca="1">Control!$C$7*Calculations!$C$82*INDEX('Monthly Data'!N:N,Calculations!$C$116+MOD(CK98,Calculations!$C$118))+Control!$C$7*Calculations!$C$83*INDEX('Monthly Data'!O:O,Calculations!$C$116+MOD(CK98,Calculations!$C$118))+Control!$C$7*Calculations!$C$84*INDEX('Monthly Data'!P:P,Calculations!$C$116+MOD(CK98,Calculations!$C$118))+Control!$C$7*Calculations!$C$85*INDEX('Monthly Data'!Q:Q,Calculations!$C$116+MOD(CK98,Calculations!$C$118))+(1-Control!$C$7*Calculations!$C$87)*INDEX('Monthly Data'!R:R,Calculations!$C$116+MOD(CK98,Calculations!$C$118))</f>
        <v>2.3206536303657571E-2</v>
      </c>
      <c r="HB98" s="86">
        <f ca="1">Control!$C$7*Calculations!$C$82*INDEX('Monthly Data'!N:N,Calculations!$C$116+MOD(CL98,Calculations!$C$118))+Control!$C$7*Calculations!$C$83*INDEX('Monthly Data'!O:O,Calculations!$C$116+MOD(CL98,Calculations!$C$118))+Control!$C$7*Calculations!$C$84*INDEX('Monthly Data'!P:P,Calculations!$C$116+MOD(CL98,Calculations!$C$118))+Control!$C$7*Calculations!$C$85*INDEX('Monthly Data'!Q:Q,Calculations!$C$116+MOD(CL98,Calculations!$C$118))+(1-Control!$C$7*Calculations!$C$87)*INDEX('Monthly Data'!R:R,Calculations!$C$116+MOD(CL98,Calculations!$C$118))</f>
        <v>1.3891563624307685E-2</v>
      </c>
      <c r="HC98" s="86">
        <f ca="1">Control!$C$7*Calculations!$C$82*INDEX('Monthly Data'!N:N,Calculations!$C$116+MOD(CM98,Calculations!$C$118))+Control!$C$7*Calculations!$C$83*INDEX('Monthly Data'!O:O,Calculations!$C$116+MOD(CM98,Calculations!$C$118))+Control!$C$7*Calculations!$C$84*INDEX('Monthly Data'!P:P,Calculations!$C$116+MOD(CM98,Calculations!$C$118))+Control!$C$7*Calculations!$C$85*INDEX('Monthly Data'!Q:Q,Calculations!$C$116+MOD(CM98,Calculations!$C$118))+(1-Control!$C$7*Calculations!$C$87)*INDEX('Monthly Data'!R:R,Calculations!$C$116+MOD(CM98,Calculations!$C$118))</f>
        <v>-1.9947061878162777E-2</v>
      </c>
      <c r="HD98" s="86">
        <f ca="1">Control!$C$7*Calculations!$C$82*INDEX('Monthly Data'!N:N,Calculations!$C$116+MOD(CN98,Calculations!$C$118))+Control!$C$7*Calculations!$C$83*INDEX('Monthly Data'!O:O,Calculations!$C$116+MOD(CN98,Calculations!$C$118))+Control!$C$7*Calculations!$C$84*INDEX('Monthly Data'!P:P,Calculations!$C$116+MOD(CN98,Calculations!$C$118))+Control!$C$7*Calculations!$C$85*INDEX('Monthly Data'!Q:Q,Calculations!$C$116+MOD(CN98,Calculations!$C$118))+(1-Control!$C$7*Calculations!$C$87)*INDEX('Monthly Data'!R:R,Calculations!$C$116+MOD(CN98,Calculations!$C$118))</f>
        <v>6.3250222980707482E-3</v>
      </c>
      <c r="HE98" s="86">
        <f ca="1">Control!$C$7*Calculations!$C$82*INDEX('Monthly Data'!N:N,Calculations!$C$116+MOD(CO98,Calculations!$C$118))+Control!$C$7*Calculations!$C$83*INDEX('Monthly Data'!O:O,Calculations!$C$116+MOD(CO98,Calculations!$C$118))+Control!$C$7*Calculations!$C$84*INDEX('Monthly Data'!P:P,Calculations!$C$116+MOD(CO98,Calculations!$C$118))+Control!$C$7*Calculations!$C$85*INDEX('Monthly Data'!Q:Q,Calculations!$C$116+MOD(CO98,Calculations!$C$118))+(1-Control!$C$7*Calculations!$C$87)*INDEX('Monthly Data'!R:R,Calculations!$C$116+MOD(CO98,Calculations!$C$118))</f>
        <v>-7.5539743260223157E-3</v>
      </c>
      <c r="HF98" s="86">
        <f ca="1">Control!$C$7*Calculations!$C$82*INDEX('Monthly Data'!N:N,Calculations!$C$116+MOD(CP98,Calculations!$C$118))+Control!$C$7*Calculations!$C$83*INDEX('Monthly Data'!O:O,Calculations!$C$116+MOD(CP98,Calculations!$C$118))+Control!$C$7*Calculations!$C$84*INDEX('Monthly Data'!P:P,Calculations!$C$116+MOD(CP98,Calculations!$C$118))+Control!$C$7*Calculations!$C$85*INDEX('Monthly Data'!Q:Q,Calculations!$C$116+MOD(CP98,Calculations!$C$118))+(1-Control!$C$7*Calculations!$C$87)*INDEX('Monthly Data'!R:R,Calculations!$C$116+MOD(CP98,Calculations!$C$118))</f>
        <v>5.1972609868760735E-3</v>
      </c>
      <c r="HG98" s="86">
        <f ca="1">Control!$C$7*Calculations!$C$82*INDEX('Monthly Data'!N:N,Calculations!$C$116+MOD(CQ98,Calculations!$C$118))+Control!$C$7*Calculations!$C$83*INDEX('Monthly Data'!O:O,Calculations!$C$116+MOD(CQ98,Calculations!$C$118))+Control!$C$7*Calculations!$C$84*INDEX('Monthly Data'!P:P,Calculations!$C$116+MOD(CQ98,Calculations!$C$118))+Control!$C$7*Calculations!$C$85*INDEX('Monthly Data'!Q:Q,Calculations!$C$116+MOD(CQ98,Calculations!$C$118))+(1-Control!$C$7*Calculations!$C$87)*INDEX('Monthly Data'!R:R,Calculations!$C$116+MOD(CQ98,Calculations!$C$118))</f>
        <v>4.089189590407355E-3</v>
      </c>
      <c r="HH98" s="86">
        <f ca="1">Control!$C$7*Calculations!$C$82*INDEX('Monthly Data'!N:N,Calculations!$C$116+MOD(CR98,Calculations!$C$118))+Control!$C$7*Calculations!$C$83*INDEX('Monthly Data'!O:O,Calculations!$C$116+MOD(CR98,Calculations!$C$118))+Control!$C$7*Calculations!$C$84*INDEX('Monthly Data'!P:P,Calculations!$C$116+MOD(CR98,Calculations!$C$118))+Control!$C$7*Calculations!$C$85*INDEX('Monthly Data'!Q:Q,Calculations!$C$116+MOD(CR98,Calculations!$C$118))+(1-Control!$C$7*Calculations!$C$87)*INDEX('Monthly Data'!R:R,Calculations!$C$116+MOD(CR98,Calculations!$C$118))</f>
        <v>1.142101364887867E-2</v>
      </c>
      <c r="HI98" s="86">
        <f ca="1">Control!$C$7*Calculations!$C$82*INDEX('Monthly Data'!N:N,Calculations!$C$116+MOD(CS98,Calculations!$C$118))+Control!$C$7*Calculations!$C$83*INDEX('Monthly Data'!O:O,Calculations!$C$116+MOD(CS98,Calculations!$C$118))+Control!$C$7*Calculations!$C$84*INDEX('Monthly Data'!P:P,Calculations!$C$116+MOD(CS98,Calculations!$C$118))+Control!$C$7*Calculations!$C$85*INDEX('Monthly Data'!Q:Q,Calculations!$C$116+MOD(CS98,Calculations!$C$118))+(1-Control!$C$7*Calculations!$C$87)*INDEX('Monthly Data'!R:R,Calculations!$C$116+MOD(CS98,Calculations!$C$118))</f>
        <v>1.1809891087585166E-2</v>
      </c>
      <c r="HJ98" s="86">
        <f ca="1">Control!$C$7*Calculations!$C$82*INDEX('Monthly Data'!N:N,Calculations!$C$116+MOD(CT98,Calculations!$C$118))+Control!$C$7*Calculations!$C$83*INDEX('Monthly Data'!O:O,Calculations!$C$116+MOD(CT98,Calculations!$C$118))+Control!$C$7*Calculations!$C$84*INDEX('Monthly Data'!P:P,Calculations!$C$116+MOD(CT98,Calculations!$C$118))+Control!$C$7*Calculations!$C$85*INDEX('Monthly Data'!Q:Q,Calculations!$C$116+MOD(CT98,Calculations!$C$118))+(1-Control!$C$7*Calculations!$C$87)*INDEX('Monthly Data'!R:R,Calculations!$C$116+MOD(CT98,Calculations!$C$118))</f>
        <v>1.5216630695380906E-2</v>
      </c>
      <c r="HK98" s="86">
        <f ca="1">Control!$C$7*Calculations!$C$82*INDEX('Monthly Data'!N:N,Calculations!$C$116+MOD(CU98,Calculations!$C$118))+Control!$C$7*Calculations!$C$83*INDEX('Monthly Data'!O:O,Calculations!$C$116+MOD(CU98,Calculations!$C$118))+Control!$C$7*Calculations!$C$84*INDEX('Monthly Data'!P:P,Calculations!$C$116+MOD(CU98,Calculations!$C$118))+Control!$C$7*Calculations!$C$85*INDEX('Monthly Data'!Q:Q,Calculations!$C$116+MOD(CU98,Calculations!$C$118))+(1-Control!$C$7*Calculations!$C$87)*INDEX('Monthly Data'!R:R,Calculations!$C$116+MOD(CU98,Calculations!$C$118))</f>
        <v>1.1704119272391494E-2</v>
      </c>
      <c r="HL98" s="86">
        <f ca="1">Control!$C$7*Calculations!$C$82*INDEX('Monthly Data'!N:N,Calculations!$C$116+MOD(CV98,Calculations!$C$118))+Control!$C$7*Calculations!$C$83*INDEX('Monthly Data'!O:O,Calculations!$C$116+MOD(CV98,Calculations!$C$118))+Control!$C$7*Calculations!$C$84*INDEX('Monthly Data'!P:P,Calculations!$C$116+MOD(CV98,Calculations!$C$118))+Control!$C$7*Calculations!$C$85*INDEX('Monthly Data'!Q:Q,Calculations!$C$116+MOD(CV98,Calculations!$C$118))+(1-Control!$C$7*Calculations!$C$87)*INDEX('Monthly Data'!R:R,Calculations!$C$116+MOD(CV98,Calculations!$C$118))</f>
        <v>4.089189590407355E-3</v>
      </c>
      <c r="HM98" s="86">
        <f ca="1">Control!$C$7*Calculations!$C$82*INDEX('Monthly Data'!N:N,Calculations!$C$116+MOD(CW98,Calculations!$C$118))+Control!$C$7*Calculations!$C$83*INDEX('Monthly Data'!O:O,Calculations!$C$116+MOD(CW98,Calculations!$C$118))+Control!$C$7*Calculations!$C$84*INDEX('Monthly Data'!P:P,Calculations!$C$116+MOD(CW98,Calculations!$C$118))+Control!$C$7*Calculations!$C$85*INDEX('Monthly Data'!Q:Q,Calculations!$C$116+MOD(CW98,Calculations!$C$118))+(1-Control!$C$7*Calculations!$C$87)*INDEX('Monthly Data'!R:R,Calculations!$C$116+MOD(CW98,Calculations!$C$118))</f>
        <v>-9.5555592256394619E-3</v>
      </c>
      <c r="HN98" s="86">
        <f ca="1">Control!$C$7*Calculations!$C$82*INDEX('Monthly Data'!N:N,Calculations!$C$116+MOD(CX98,Calculations!$C$118))+Control!$C$7*Calculations!$C$83*INDEX('Monthly Data'!O:O,Calculations!$C$116+MOD(CX98,Calculations!$C$118))+Control!$C$7*Calculations!$C$84*INDEX('Monthly Data'!P:P,Calculations!$C$116+MOD(CX98,Calculations!$C$118))+Control!$C$7*Calculations!$C$85*INDEX('Monthly Data'!Q:Q,Calculations!$C$116+MOD(CX98,Calculations!$C$118))+(1-Control!$C$7*Calculations!$C$87)*INDEX('Monthly Data'!R:R,Calculations!$C$116+MOD(CX98,Calculations!$C$118))</f>
        <v>2.3852824346838646E-2</v>
      </c>
      <c r="HO98" s="86">
        <f ca="1">Control!$C$7*Calculations!$C$82*INDEX('Monthly Data'!N:N,Calculations!$C$116+MOD(CY98,Calculations!$C$118))+Control!$C$7*Calculations!$C$83*INDEX('Monthly Data'!O:O,Calculations!$C$116+MOD(CY98,Calculations!$C$118))+Control!$C$7*Calculations!$C$84*INDEX('Monthly Data'!P:P,Calculations!$C$116+MOD(CY98,Calculations!$C$118))+Control!$C$7*Calculations!$C$85*INDEX('Monthly Data'!Q:Q,Calculations!$C$116+MOD(CY98,Calculations!$C$118))+(1-Control!$C$7*Calculations!$C$87)*INDEX('Monthly Data'!R:R,Calculations!$C$116+MOD(CY98,Calculations!$C$118))</f>
        <v>-1.6546126717384396E-2</v>
      </c>
      <c r="HP98" s="86">
        <f ca="1">Control!$C$7*Calculations!$C$82*INDEX('Monthly Data'!N:N,Calculations!$C$116+MOD(CZ98,Calculations!$C$118))+Control!$C$7*Calculations!$C$83*INDEX('Monthly Data'!O:O,Calculations!$C$116+MOD(CZ98,Calculations!$C$118))+Control!$C$7*Calculations!$C$84*INDEX('Monthly Data'!P:P,Calculations!$C$116+MOD(CZ98,Calculations!$C$118))+Control!$C$7*Calculations!$C$85*INDEX('Monthly Data'!Q:Q,Calculations!$C$116+MOD(CZ98,Calculations!$C$118))+(1-Control!$C$7*Calculations!$C$87)*INDEX('Monthly Data'!R:R,Calculations!$C$116+MOD(CZ98,Calculations!$C$118))</f>
        <v>3.9251937367756782E-3</v>
      </c>
      <c r="HQ98" s="86">
        <f ca="1">Control!$C$7*Calculations!$C$82*INDEX('Monthly Data'!N:N,Calculations!$C$116+MOD(DA98,Calculations!$C$118))+Control!$C$7*Calculations!$C$83*INDEX('Monthly Data'!O:O,Calculations!$C$116+MOD(DA98,Calculations!$C$118))+Control!$C$7*Calculations!$C$84*INDEX('Monthly Data'!P:P,Calculations!$C$116+MOD(DA98,Calculations!$C$118))+Control!$C$7*Calculations!$C$85*INDEX('Monthly Data'!Q:Q,Calculations!$C$116+MOD(DA98,Calculations!$C$118))+(1-Control!$C$7*Calculations!$C$87)*INDEX('Monthly Data'!R:R,Calculations!$C$116+MOD(DA98,Calculations!$C$118))</f>
        <v>2.2757992058453024E-3</v>
      </c>
      <c r="HR98" s="86">
        <f ca="1">Control!$C$7*Calculations!$C$82*INDEX('Monthly Data'!N:N,Calculations!$C$116+MOD(DB98,Calculations!$C$118))+Control!$C$7*Calculations!$C$83*INDEX('Monthly Data'!O:O,Calculations!$C$116+MOD(DB98,Calculations!$C$118))+Control!$C$7*Calculations!$C$84*INDEX('Monthly Data'!P:P,Calculations!$C$116+MOD(DB98,Calculations!$C$118))+Control!$C$7*Calculations!$C$85*INDEX('Monthly Data'!Q:Q,Calculations!$C$116+MOD(DB98,Calculations!$C$118))+(1-Control!$C$7*Calculations!$C$87)*INDEX('Monthly Data'!R:R,Calculations!$C$116+MOD(DB98,Calculations!$C$118))</f>
        <v>-4.417423226995453E-3</v>
      </c>
      <c r="HS98" s="86">
        <f ca="1">Control!$C$7*Calculations!$C$82*INDEX('Monthly Data'!N:N,Calculations!$C$116+MOD(DC98,Calculations!$C$118))+Control!$C$7*Calculations!$C$83*INDEX('Monthly Data'!O:O,Calculations!$C$116+MOD(DC98,Calculations!$C$118))+Control!$C$7*Calculations!$C$84*INDEX('Monthly Data'!P:P,Calculations!$C$116+MOD(DC98,Calculations!$C$118))+Control!$C$7*Calculations!$C$85*INDEX('Monthly Data'!Q:Q,Calculations!$C$116+MOD(DC98,Calculations!$C$118))+(1-Control!$C$7*Calculations!$C$87)*INDEX('Monthly Data'!R:R,Calculations!$C$116+MOD(DC98,Calculations!$C$118))</f>
        <v>-2.0259958308006688E-2</v>
      </c>
      <c r="HT98" s="86">
        <f ca="1">Control!$C$7*Calculations!$C$82*INDEX('Monthly Data'!N:N,Calculations!$C$116+MOD(DD98,Calculations!$C$118))+Control!$C$7*Calculations!$C$83*INDEX('Monthly Data'!O:O,Calculations!$C$116+MOD(DD98,Calculations!$C$118))+Control!$C$7*Calculations!$C$84*INDEX('Monthly Data'!P:P,Calculations!$C$116+MOD(DD98,Calculations!$C$118))+Control!$C$7*Calculations!$C$85*INDEX('Monthly Data'!Q:Q,Calculations!$C$116+MOD(DD98,Calculations!$C$118))+(1-Control!$C$7*Calculations!$C$87)*INDEX('Monthly Data'!R:R,Calculations!$C$116+MOD(DD98,Calculations!$C$118))</f>
        <v>4.5132804118240749E-2</v>
      </c>
      <c r="HU98" s="86">
        <f ca="1">Control!$C$7*Calculations!$C$82*INDEX('Monthly Data'!N:N,Calculations!$C$116+MOD(DE98,Calculations!$C$118))+Control!$C$7*Calculations!$C$83*INDEX('Monthly Data'!O:O,Calculations!$C$116+MOD(DE98,Calculations!$C$118))+Control!$C$7*Calculations!$C$84*INDEX('Monthly Data'!P:P,Calculations!$C$116+MOD(DE98,Calculations!$C$118))+Control!$C$7*Calculations!$C$85*INDEX('Monthly Data'!Q:Q,Calculations!$C$116+MOD(DE98,Calculations!$C$118))+(1-Control!$C$7*Calculations!$C$87)*INDEX('Monthly Data'!R:R,Calculations!$C$116+MOD(DE98,Calculations!$C$118))</f>
        <v>1.7472933988537529E-2</v>
      </c>
      <c r="HV98" s="86">
        <f ca="1">Control!$C$7*Calculations!$C$82*INDEX('Monthly Data'!N:N,Calculations!$C$116+MOD(DF98,Calculations!$C$118))+Control!$C$7*Calculations!$C$83*INDEX('Monthly Data'!O:O,Calculations!$C$116+MOD(DF98,Calculations!$C$118))+Control!$C$7*Calculations!$C$84*INDEX('Monthly Data'!P:P,Calculations!$C$116+MOD(DF98,Calculations!$C$118))+Control!$C$7*Calculations!$C$85*INDEX('Monthly Data'!Q:Q,Calculations!$C$116+MOD(DF98,Calculations!$C$118))+(1-Control!$C$7*Calculations!$C$87)*INDEX('Monthly Data'!R:R,Calculations!$C$116+MOD(DF98,Calculations!$C$118))</f>
        <v>9.5791276036140301E-3</v>
      </c>
      <c r="HW98" s="86">
        <f ca="1">Control!$C$7*Calculations!$C$82*INDEX('Monthly Data'!N:N,Calculations!$C$116+MOD(DG98,Calculations!$C$118))+Control!$C$7*Calculations!$C$83*INDEX('Monthly Data'!O:O,Calculations!$C$116+MOD(DG98,Calculations!$C$118))+Control!$C$7*Calculations!$C$84*INDEX('Monthly Data'!P:P,Calculations!$C$116+MOD(DG98,Calculations!$C$118))+Control!$C$7*Calculations!$C$85*INDEX('Monthly Data'!Q:Q,Calculations!$C$116+MOD(DG98,Calculations!$C$118))+(1-Control!$C$7*Calculations!$C$87)*INDEX('Monthly Data'!R:R,Calculations!$C$116+MOD(DG98,Calculations!$C$118))</f>
        <v>3.1011313347584085E-2</v>
      </c>
      <c r="HX98" s="86">
        <f ca="1">Control!$C$7*Calculations!$C$82*INDEX('Monthly Data'!N:N,Calculations!$C$116+MOD(DH98,Calculations!$C$118))+Control!$C$7*Calculations!$C$83*INDEX('Monthly Data'!O:O,Calculations!$C$116+MOD(DH98,Calculations!$C$118))+Control!$C$7*Calculations!$C$84*INDEX('Monthly Data'!P:P,Calculations!$C$116+MOD(DH98,Calculations!$C$118))+Control!$C$7*Calculations!$C$85*INDEX('Monthly Data'!Q:Q,Calculations!$C$116+MOD(DH98,Calculations!$C$118))+(1-Control!$C$7*Calculations!$C$87)*INDEX('Monthly Data'!R:R,Calculations!$C$116+MOD(DH98,Calculations!$C$118))</f>
        <v>3.6332715283247441E-2</v>
      </c>
      <c r="HY98" s="86">
        <f ca="1">Control!$C$7*Calculations!$C$82*INDEX('Monthly Data'!N:N,Calculations!$C$116+MOD(DI98,Calculations!$C$118))+Control!$C$7*Calculations!$C$83*INDEX('Monthly Data'!O:O,Calculations!$C$116+MOD(DI98,Calculations!$C$118))+Control!$C$7*Calculations!$C$84*INDEX('Monthly Data'!P:P,Calculations!$C$116+MOD(DI98,Calculations!$C$118))+Control!$C$7*Calculations!$C$85*INDEX('Monthly Data'!Q:Q,Calculations!$C$116+MOD(DI98,Calculations!$C$118))+(1-Control!$C$7*Calculations!$C$87)*INDEX('Monthly Data'!R:R,Calculations!$C$116+MOD(DI98,Calculations!$C$118))</f>
        <v>9.5791276036140301E-3</v>
      </c>
      <c r="HZ98" s="86">
        <f ca="1">Control!$C$7*Calculations!$C$82*INDEX('Monthly Data'!N:N,Calculations!$C$116+MOD(DJ98,Calculations!$C$118))+Control!$C$7*Calculations!$C$83*INDEX('Monthly Data'!O:O,Calculations!$C$116+MOD(DJ98,Calculations!$C$118))+Control!$C$7*Calculations!$C$84*INDEX('Monthly Data'!P:P,Calculations!$C$116+MOD(DJ98,Calculations!$C$118))+Control!$C$7*Calculations!$C$85*INDEX('Monthly Data'!Q:Q,Calculations!$C$116+MOD(DJ98,Calculations!$C$118))+(1-Control!$C$7*Calculations!$C$87)*INDEX('Monthly Data'!R:R,Calculations!$C$116+MOD(DJ98,Calculations!$C$118))</f>
        <v>1.4915555251167555E-3</v>
      </c>
      <c r="IA98" s="86">
        <f ca="1">Control!$C$7*Calculations!$C$82*INDEX('Monthly Data'!N:N,Calculations!$C$116+MOD(DK98,Calculations!$C$118))+Control!$C$7*Calculations!$C$83*INDEX('Monthly Data'!O:O,Calculations!$C$116+MOD(DK98,Calculations!$C$118))+Control!$C$7*Calculations!$C$84*INDEX('Monthly Data'!P:P,Calculations!$C$116+MOD(DK98,Calculations!$C$118))+Control!$C$7*Calculations!$C$85*INDEX('Monthly Data'!Q:Q,Calculations!$C$116+MOD(DK98,Calculations!$C$118))+(1-Control!$C$7*Calculations!$C$87)*INDEX('Monthly Data'!R:R,Calculations!$C$116+MOD(DK98,Calculations!$C$118))</f>
        <v>1.5216630695380906E-2</v>
      </c>
      <c r="IB98" s="86">
        <f ca="1">Control!$C$7*Calculations!$C$82*INDEX('Monthly Data'!N:N,Calculations!$C$116+MOD(DL98,Calculations!$C$118))+Control!$C$7*Calculations!$C$83*INDEX('Monthly Data'!O:O,Calculations!$C$116+MOD(DL98,Calculations!$C$118))+Control!$C$7*Calculations!$C$84*INDEX('Monthly Data'!P:P,Calculations!$C$116+MOD(DL98,Calculations!$C$118))+Control!$C$7*Calculations!$C$85*INDEX('Monthly Data'!Q:Q,Calculations!$C$116+MOD(DL98,Calculations!$C$118))+(1-Control!$C$7*Calculations!$C$87)*INDEX('Monthly Data'!R:R,Calculations!$C$116+MOD(DL98,Calculations!$C$118))</f>
        <v>-2.4571433440223247E-2</v>
      </c>
      <c r="IC98" s="86">
        <f ca="1">Control!$C$7*Calculations!$C$82*INDEX('Monthly Data'!N:N,Calculations!$C$116+MOD(DM98,Calculations!$C$118))+Control!$C$7*Calculations!$C$83*INDEX('Monthly Data'!O:O,Calculations!$C$116+MOD(DM98,Calculations!$C$118))+Control!$C$7*Calculations!$C$84*INDEX('Monthly Data'!P:P,Calculations!$C$116+MOD(DM98,Calculations!$C$118))+Control!$C$7*Calculations!$C$85*INDEX('Monthly Data'!Q:Q,Calculations!$C$116+MOD(DM98,Calculations!$C$118))+(1-Control!$C$7*Calculations!$C$87)*INDEX('Monthly Data'!R:R,Calculations!$C$116+MOD(DM98,Calculations!$C$118))</f>
        <v>6.2631896128884862E-3</v>
      </c>
      <c r="ID98" s="86">
        <f ca="1">Control!$C$7*Calculations!$C$82*INDEX('Monthly Data'!N:N,Calculations!$C$116+MOD(DN98,Calculations!$C$118))+Control!$C$7*Calculations!$C$83*INDEX('Monthly Data'!O:O,Calculations!$C$116+MOD(DN98,Calculations!$C$118))+Control!$C$7*Calculations!$C$84*INDEX('Monthly Data'!P:P,Calculations!$C$116+MOD(DN98,Calculations!$C$118))+Control!$C$7*Calculations!$C$85*INDEX('Monthly Data'!Q:Q,Calculations!$C$116+MOD(DN98,Calculations!$C$118))+(1-Control!$C$7*Calculations!$C$87)*INDEX('Monthly Data'!R:R,Calculations!$C$116+MOD(DN98,Calculations!$C$118))</f>
        <v>6.4539397490030407E-3</v>
      </c>
      <c r="IE98" s="86">
        <f ca="1">Control!$C$7*Calculations!$C$82*INDEX('Monthly Data'!N:N,Calculations!$C$116+MOD(DO98,Calculations!$C$118))+Control!$C$7*Calculations!$C$83*INDEX('Monthly Data'!O:O,Calculations!$C$116+MOD(DO98,Calculations!$C$118))+Control!$C$7*Calculations!$C$84*INDEX('Monthly Data'!P:P,Calculations!$C$116+MOD(DO98,Calculations!$C$118))+Control!$C$7*Calculations!$C$85*INDEX('Monthly Data'!Q:Q,Calculations!$C$116+MOD(DO98,Calculations!$C$118))+(1-Control!$C$7*Calculations!$C$87)*INDEX('Monthly Data'!R:R,Calculations!$C$116+MOD(DO98,Calculations!$C$118))</f>
        <v>1.142101364887867E-2</v>
      </c>
      <c r="IF98" s="86">
        <f ca="1">Control!$C$7*Calculations!$C$82*INDEX('Monthly Data'!N:N,Calculations!$C$116+MOD(DP98,Calculations!$C$118))+Control!$C$7*Calculations!$C$83*INDEX('Monthly Data'!O:O,Calculations!$C$116+MOD(DP98,Calculations!$C$118))+Control!$C$7*Calculations!$C$84*INDEX('Monthly Data'!P:P,Calculations!$C$116+MOD(DP98,Calculations!$C$118))+Control!$C$7*Calculations!$C$85*INDEX('Monthly Data'!Q:Q,Calculations!$C$116+MOD(DP98,Calculations!$C$118))+(1-Control!$C$7*Calculations!$C$87)*INDEX('Monthly Data'!R:R,Calculations!$C$116+MOD(DP98,Calculations!$C$118))</f>
        <v>1.7599621212565995E-2</v>
      </c>
      <c r="IG98" s="88">
        <f ca="1">Control!$C$8*(1+DQ98)*(1+DR98)*(1+DS98)*(1+DT98)*(1+DU98)*(1+DV98)*(1+DW98)*(1+DX98)*(1+DY98)*(1+DZ98)*(1+EA98)*(1+EB98)*(1+EC98)*(1+ED98)*(1+EE98)*(1+EF98)*(1+EG98)*(1+EH98)*(1+EI98)*(1+EJ98)*(1+EK98)*(1+EL98)*(1+EM98)*(1+EN98)*(1+EO98)*(1+EP98)*(1+EQ98)*(1+ER98)*(1+ES98)*(1+ET98)*(1+EU98)*(1+EV98)*(1+EW98)*(1+EX98)*(1+EY98)*(1+EZ98)*(1+FA98)*(1+FB98)*(1+FC98)*(1+FD98)*(1+FE98)*(1+FF98)*(1+FG98)*(1+FH98)*(1+FI98)*(1+FJ98)*(1+FK98)*(1+FL98)*(1+FM98)*(1+FN98)*(1+FO98)*(1+FP98)*(1+FQ98)*(1+FR98)*(1+FS98)*(1+FT98)*(1+FU98)*(1+FV98)*(1+FW98)*(1+FX98)*(1+FY98)*(1+FZ98)*(1+GA98)*(1+GB98)*(1+GC98)*(1+GD98)*(1+GE98)*(1+GF98)*(1+GG98)*(1+GH98)*(1+GI98)*(1+GJ98)*(1+GK98)*(1+GL98)*(1+GM98)*(1+GN98)*(1+GO98)*(1+GP98)*(1+GQ98)*(1+GR98)*(1+GS98)*(1+GT98)*(1+GU98)*(1+GV98)*(1+GW98)*(1+GX98)*(1+GY98)*(1+GZ98)*(1+HA98)*(1+HB98)*(1+HC98)*(1+HD98)*(1+HE98)*(1+HF98)*(1+HG98)*(1+HH98)*(1+HI98)*(1+HJ98)*(1+HK98)*(1+HL98)*(1+HM98)*(1+HN98)*(1+HO98)*(1+HP98)*(1+HQ98)*(1+HR98)*(1+HS98)*(1+HT98)*(1+HU98)*(1+HV98)*(1+HW98)*(1+HX98)*(1+HY98)*(1+HZ98)*(1+IA98)*(1+IB98)*(1+IC98)*(1+ID98)*(1+IE98)*(1+IF98)</f>
        <v>94152.328934162404</v>
      </c>
    </row>
    <row r="99" spans="1:241" x14ac:dyDescent="0.25">
      <c r="A99">
        <v>102</v>
      </c>
      <c r="B99">
        <v>68</v>
      </c>
      <c r="C99">
        <v>45</v>
      </c>
      <c r="D99">
        <v>51</v>
      </c>
      <c r="E99">
        <v>42</v>
      </c>
      <c r="F99">
        <v>89</v>
      </c>
      <c r="G99">
        <v>34</v>
      </c>
      <c r="H99">
        <v>85</v>
      </c>
      <c r="I99">
        <v>104</v>
      </c>
      <c r="J99">
        <v>84</v>
      </c>
      <c r="K99">
        <v>58</v>
      </c>
      <c r="L99">
        <v>66</v>
      </c>
      <c r="M99">
        <v>58</v>
      </c>
      <c r="N99">
        <v>88</v>
      </c>
      <c r="O99">
        <v>87</v>
      </c>
      <c r="P99">
        <v>46</v>
      </c>
      <c r="Q99">
        <v>102</v>
      </c>
      <c r="R99">
        <v>63</v>
      </c>
      <c r="S99">
        <v>117</v>
      </c>
      <c r="T99">
        <v>108</v>
      </c>
      <c r="U99">
        <v>68</v>
      </c>
      <c r="V99">
        <v>44</v>
      </c>
      <c r="W99">
        <v>32</v>
      </c>
      <c r="X99">
        <v>59</v>
      </c>
      <c r="Y99">
        <v>22</v>
      </c>
      <c r="Z99">
        <v>7</v>
      </c>
      <c r="AA99">
        <v>25</v>
      </c>
      <c r="AB99">
        <v>80</v>
      </c>
      <c r="AC99">
        <v>77</v>
      </c>
      <c r="AD99">
        <v>65</v>
      </c>
      <c r="AE99">
        <v>88</v>
      </c>
      <c r="AF99">
        <v>31</v>
      </c>
      <c r="AG99">
        <v>52</v>
      </c>
      <c r="AH99">
        <v>2</v>
      </c>
      <c r="AI99">
        <v>25</v>
      </c>
      <c r="AJ99">
        <v>4</v>
      </c>
      <c r="AK99">
        <v>104</v>
      </c>
      <c r="AL99">
        <v>66</v>
      </c>
      <c r="AM99">
        <v>86</v>
      </c>
      <c r="AN99">
        <v>22</v>
      </c>
      <c r="AO99">
        <v>30</v>
      </c>
      <c r="AP99">
        <v>105</v>
      </c>
      <c r="AQ99">
        <v>57</v>
      </c>
      <c r="AR99">
        <v>75</v>
      </c>
      <c r="AS99">
        <v>37</v>
      </c>
      <c r="AT99">
        <v>58</v>
      </c>
      <c r="AU99">
        <v>33</v>
      </c>
      <c r="AV99">
        <v>56</v>
      </c>
      <c r="AW99">
        <v>115</v>
      </c>
      <c r="AX99">
        <v>82</v>
      </c>
      <c r="AY99">
        <v>32</v>
      </c>
      <c r="AZ99">
        <v>73</v>
      </c>
      <c r="BA99">
        <v>75</v>
      </c>
      <c r="BB99">
        <v>88</v>
      </c>
      <c r="BC99">
        <v>39</v>
      </c>
      <c r="BD99">
        <v>65</v>
      </c>
      <c r="BE99">
        <v>88</v>
      </c>
      <c r="BF99">
        <v>73</v>
      </c>
      <c r="BG99">
        <v>41</v>
      </c>
      <c r="BH99">
        <v>58</v>
      </c>
      <c r="BI99">
        <v>75</v>
      </c>
      <c r="BJ99">
        <v>91</v>
      </c>
      <c r="BK99">
        <v>26</v>
      </c>
      <c r="BL99">
        <v>92</v>
      </c>
      <c r="BM99">
        <v>28</v>
      </c>
      <c r="BN99">
        <v>72</v>
      </c>
      <c r="BO99">
        <v>7</v>
      </c>
      <c r="BP99">
        <v>75</v>
      </c>
      <c r="BQ99">
        <v>54</v>
      </c>
      <c r="BR99">
        <v>15</v>
      </c>
      <c r="BS99">
        <v>61</v>
      </c>
      <c r="BT99">
        <v>86</v>
      </c>
      <c r="BU99">
        <v>23</v>
      </c>
      <c r="BV99">
        <v>19</v>
      </c>
      <c r="BW99">
        <v>74</v>
      </c>
      <c r="BX99">
        <v>24</v>
      </c>
      <c r="BY99">
        <v>101</v>
      </c>
      <c r="BZ99">
        <v>117</v>
      </c>
      <c r="CA99">
        <v>87</v>
      </c>
      <c r="CB99">
        <v>67</v>
      </c>
      <c r="CC99">
        <v>52</v>
      </c>
      <c r="CD99">
        <v>11</v>
      </c>
      <c r="CE99">
        <v>16</v>
      </c>
      <c r="CF99">
        <v>69</v>
      </c>
      <c r="CG99">
        <v>99</v>
      </c>
      <c r="CH99">
        <v>23</v>
      </c>
      <c r="CI99">
        <v>39</v>
      </c>
      <c r="CJ99">
        <v>37</v>
      </c>
      <c r="CK99">
        <v>34</v>
      </c>
      <c r="CL99">
        <v>29</v>
      </c>
      <c r="CM99">
        <v>72</v>
      </c>
      <c r="CN99">
        <v>57</v>
      </c>
      <c r="CO99">
        <v>95</v>
      </c>
      <c r="CP99">
        <v>3</v>
      </c>
      <c r="CQ99">
        <v>15</v>
      </c>
      <c r="CR99">
        <v>118</v>
      </c>
      <c r="CS99">
        <v>2</v>
      </c>
      <c r="CT99">
        <v>3</v>
      </c>
      <c r="CU99">
        <v>22</v>
      </c>
      <c r="CV99">
        <v>117</v>
      </c>
      <c r="CW99">
        <v>85</v>
      </c>
      <c r="CX99">
        <v>13</v>
      </c>
      <c r="CY99">
        <v>83</v>
      </c>
      <c r="CZ99">
        <v>10</v>
      </c>
      <c r="DA99">
        <v>56</v>
      </c>
      <c r="DB99">
        <v>92</v>
      </c>
      <c r="DC99">
        <v>40</v>
      </c>
      <c r="DD99">
        <v>39</v>
      </c>
      <c r="DE99">
        <v>44</v>
      </c>
      <c r="DF99">
        <v>66</v>
      </c>
      <c r="DG99">
        <v>101</v>
      </c>
      <c r="DH99">
        <v>74</v>
      </c>
      <c r="DI99">
        <v>107</v>
      </c>
      <c r="DJ99">
        <v>76</v>
      </c>
      <c r="DK99">
        <v>28</v>
      </c>
      <c r="DL99">
        <v>66</v>
      </c>
      <c r="DM99">
        <v>13</v>
      </c>
      <c r="DN99">
        <v>111</v>
      </c>
      <c r="DO99">
        <v>10</v>
      </c>
      <c r="DP99">
        <v>64</v>
      </c>
      <c r="DQ99" s="86">
        <f ca="1">Control!$C$7*Calculations!$C$82*INDEX('Monthly Data'!N:N,Calculations!$C$116+MOD(A99,Calculations!$C$118))+Control!$C$7*Calculations!$C$83*INDEX('Monthly Data'!O:O,Calculations!$C$116+MOD(A99,Calculations!$C$118))+Control!$C$7*Calculations!$C$84*INDEX('Monthly Data'!P:P,Calculations!$C$116+MOD(A99,Calculations!$C$118))+Control!$C$7*Calculations!$C$85*INDEX('Monthly Data'!Q:Q,Calculations!$C$116+MOD(A99,Calculations!$C$118))+(1-Control!$C$7*Calculations!$C$87)*INDEX('Monthly Data'!R:R,Calculations!$C$116+MOD(A99,Calculations!$C$118))</f>
        <v>-1.8530040247387896E-2</v>
      </c>
      <c r="DR99" s="86">
        <f ca="1">Control!$C$7*Calculations!$C$82*INDEX('Monthly Data'!N:N,Calculations!$C$116+MOD(B99,Calculations!$C$118))+Control!$C$7*Calculations!$C$83*INDEX('Monthly Data'!O:O,Calculations!$C$116+MOD(B99,Calculations!$C$118))+Control!$C$7*Calculations!$C$84*INDEX('Monthly Data'!P:P,Calculations!$C$116+MOD(B99,Calculations!$C$118))+Control!$C$7*Calculations!$C$85*INDEX('Monthly Data'!Q:Q,Calculations!$C$116+MOD(B99,Calculations!$C$118))+(1-Control!$C$7*Calculations!$C$87)*INDEX('Monthly Data'!R:R,Calculations!$C$116+MOD(B99,Calculations!$C$118))</f>
        <v>2.2757992058453024E-3</v>
      </c>
      <c r="DS99" s="86">
        <f ca="1">Control!$C$7*Calculations!$C$82*INDEX('Monthly Data'!N:N,Calculations!$C$116+MOD(C99,Calculations!$C$118))+Control!$C$7*Calculations!$C$83*INDEX('Monthly Data'!O:O,Calculations!$C$116+MOD(C99,Calculations!$C$118))+Control!$C$7*Calculations!$C$84*INDEX('Monthly Data'!P:P,Calculations!$C$116+MOD(C99,Calculations!$C$118))+Control!$C$7*Calculations!$C$85*INDEX('Monthly Data'!Q:Q,Calculations!$C$116+MOD(C99,Calculations!$C$118))+(1-Control!$C$7*Calculations!$C$87)*INDEX('Monthly Data'!R:R,Calculations!$C$116+MOD(C99,Calculations!$C$118))</f>
        <v>1.2435425892067014E-2</v>
      </c>
      <c r="DT99" s="86">
        <f ca="1">Control!$C$7*Calculations!$C$82*INDEX('Monthly Data'!N:N,Calculations!$C$116+MOD(D99,Calculations!$C$118))+Control!$C$7*Calculations!$C$83*INDEX('Monthly Data'!O:O,Calculations!$C$116+MOD(D99,Calculations!$C$118))+Control!$C$7*Calculations!$C$84*INDEX('Monthly Data'!P:P,Calculations!$C$116+MOD(D99,Calculations!$C$118))+Control!$C$7*Calculations!$C$85*INDEX('Monthly Data'!Q:Q,Calculations!$C$116+MOD(D99,Calculations!$C$118))+(1-Control!$C$7*Calculations!$C$87)*INDEX('Monthly Data'!R:R,Calculations!$C$116+MOD(D99,Calculations!$C$118))</f>
        <v>1.8695385296339444E-2</v>
      </c>
      <c r="DU99" s="86">
        <f ca="1">Control!$C$7*Calculations!$C$82*INDEX('Monthly Data'!N:N,Calculations!$C$116+MOD(E99,Calculations!$C$118))+Control!$C$7*Calculations!$C$83*INDEX('Monthly Data'!O:O,Calculations!$C$116+MOD(E99,Calculations!$C$118))+Control!$C$7*Calculations!$C$84*INDEX('Monthly Data'!P:P,Calculations!$C$116+MOD(E99,Calculations!$C$118))+Control!$C$7*Calculations!$C$85*INDEX('Monthly Data'!Q:Q,Calculations!$C$116+MOD(E99,Calculations!$C$118))+(1-Control!$C$7*Calculations!$C$87)*INDEX('Monthly Data'!R:R,Calculations!$C$116+MOD(E99,Calculations!$C$118))</f>
        <v>-6.1115617667135171E-2</v>
      </c>
      <c r="DV99" s="86">
        <f ca="1">Control!$C$7*Calculations!$C$82*INDEX('Monthly Data'!N:N,Calculations!$C$116+MOD(F99,Calculations!$C$118))+Control!$C$7*Calculations!$C$83*INDEX('Monthly Data'!O:O,Calculations!$C$116+MOD(F99,Calculations!$C$118))+Control!$C$7*Calculations!$C$84*INDEX('Monthly Data'!P:P,Calculations!$C$116+MOD(F99,Calculations!$C$118))+Control!$C$7*Calculations!$C$85*INDEX('Monthly Data'!Q:Q,Calculations!$C$116+MOD(F99,Calculations!$C$118))+(1-Control!$C$7*Calculations!$C$87)*INDEX('Monthly Data'!R:R,Calculations!$C$116+MOD(F99,Calculations!$C$118))</f>
        <v>2.3852824346838646E-2</v>
      </c>
      <c r="DW99" s="86">
        <f ca="1">Control!$C$7*Calculations!$C$82*INDEX('Monthly Data'!N:N,Calculations!$C$116+MOD(G99,Calculations!$C$118))+Control!$C$7*Calculations!$C$83*INDEX('Monthly Data'!O:O,Calculations!$C$116+MOD(G99,Calculations!$C$118))+Control!$C$7*Calculations!$C$84*INDEX('Monthly Data'!P:P,Calculations!$C$116+MOD(G99,Calculations!$C$118))+Control!$C$7*Calculations!$C$85*INDEX('Monthly Data'!Q:Q,Calculations!$C$116+MOD(G99,Calculations!$C$118))+(1-Control!$C$7*Calculations!$C$87)*INDEX('Monthly Data'!R:R,Calculations!$C$116+MOD(G99,Calculations!$C$118))</f>
        <v>5.3309355465453899E-3</v>
      </c>
      <c r="DX99" s="86">
        <f ca="1">Control!$C$7*Calculations!$C$82*INDEX('Monthly Data'!N:N,Calculations!$C$116+MOD(H99,Calculations!$C$118))+Control!$C$7*Calculations!$C$83*INDEX('Monthly Data'!O:O,Calculations!$C$116+MOD(H99,Calculations!$C$118))+Control!$C$7*Calculations!$C$84*INDEX('Monthly Data'!P:P,Calculations!$C$116+MOD(H99,Calculations!$C$118))+Control!$C$7*Calculations!$C$85*INDEX('Monthly Data'!Q:Q,Calculations!$C$116+MOD(H99,Calculations!$C$118))+(1-Control!$C$7*Calculations!$C$87)*INDEX('Monthly Data'!R:R,Calculations!$C$116+MOD(H99,Calculations!$C$118))</f>
        <v>-9.8327855560634558E-3</v>
      </c>
      <c r="DY99" s="86">
        <f ca="1">Control!$C$7*Calculations!$C$82*INDEX('Monthly Data'!N:N,Calculations!$C$116+MOD(I99,Calculations!$C$118))+Control!$C$7*Calculations!$C$83*INDEX('Monthly Data'!O:O,Calculations!$C$116+MOD(I99,Calculations!$C$118))+Control!$C$7*Calculations!$C$84*INDEX('Monthly Data'!P:P,Calculations!$C$116+MOD(I99,Calculations!$C$118))+Control!$C$7*Calculations!$C$85*INDEX('Monthly Data'!Q:Q,Calculations!$C$116+MOD(I99,Calculations!$C$118))+(1-Control!$C$7*Calculations!$C$87)*INDEX('Monthly Data'!R:R,Calculations!$C$116+MOD(I99,Calculations!$C$118))</f>
        <v>2.9708469559001142E-2</v>
      </c>
      <c r="DZ99" s="86">
        <f ca="1">Control!$C$7*Calculations!$C$82*INDEX('Monthly Data'!N:N,Calculations!$C$116+MOD(J99,Calculations!$C$118))+Control!$C$7*Calculations!$C$83*INDEX('Monthly Data'!O:O,Calculations!$C$116+MOD(J99,Calculations!$C$118))+Control!$C$7*Calculations!$C$84*INDEX('Monthly Data'!P:P,Calculations!$C$116+MOD(J99,Calculations!$C$118))+Control!$C$7*Calculations!$C$85*INDEX('Monthly Data'!Q:Q,Calculations!$C$116+MOD(J99,Calculations!$C$118))+(1-Control!$C$7*Calculations!$C$87)*INDEX('Monthly Data'!R:R,Calculations!$C$116+MOD(J99,Calculations!$C$118))</f>
        <v>-1.880155173376722E-2</v>
      </c>
      <c r="EA99" s="86">
        <f ca="1">Control!$C$7*Calculations!$C$82*INDEX('Monthly Data'!N:N,Calculations!$C$116+MOD(K99,Calculations!$C$118))+Control!$C$7*Calculations!$C$83*INDEX('Monthly Data'!O:O,Calculations!$C$116+MOD(K99,Calculations!$C$118))+Control!$C$7*Calculations!$C$84*INDEX('Monthly Data'!P:P,Calculations!$C$116+MOD(K99,Calculations!$C$118))+Control!$C$7*Calculations!$C$85*INDEX('Monthly Data'!Q:Q,Calculations!$C$116+MOD(K99,Calculations!$C$118))+(1-Control!$C$7*Calculations!$C$87)*INDEX('Monthly Data'!R:R,Calculations!$C$116+MOD(K99,Calculations!$C$118))</f>
        <v>8.4240675975201049E-3</v>
      </c>
      <c r="EB99" s="86">
        <f ca="1">Control!$C$7*Calculations!$C$82*INDEX('Monthly Data'!N:N,Calculations!$C$116+MOD(L99,Calculations!$C$118))+Control!$C$7*Calculations!$C$83*INDEX('Monthly Data'!O:O,Calculations!$C$116+MOD(L99,Calculations!$C$118))+Control!$C$7*Calculations!$C$84*INDEX('Monthly Data'!P:P,Calculations!$C$116+MOD(L99,Calculations!$C$118))+Control!$C$7*Calculations!$C$85*INDEX('Monthly Data'!Q:Q,Calculations!$C$116+MOD(L99,Calculations!$C$118))+(1-Control!$C$7*Calculations!$C$87)*INDEX('Monthly Data'!R:R,Calculations!$C$116+MOD(L99,Calculations!$C$118))</f>
        <v>1.3891304280773396E-2</v>
      </c>
      <c r="EC99" s="86">
        <f ca="1">Control!$C$7*Calculations!$C$82*INDEX('Monthly Data'!N:N,Calculations!$C$116+MOD(M99,Calculations!$C$118))+Control!$C$7*Calculations!$C$83*INDEX('Monthly Data'!O:O,Calculations!$C$116+MOD(M99,Calculations!$C$118))+Control!$C$7*Calculations!$C$84*INDEX('Monthly Data'!P:P,Calculations!$C$116+MOD(M99,Calculations!$C$118))+Control!$C$7*Calculations!$C$85*INDEX('Monthly Data'!Q:Q,Calculations!$C$116+MOD(M99,Calculations!$C$118))+(1-Control!$C$7*Calculations!$C$87)*INDEX('Monthly Data'!R:R,Calculations!$C$116+MOD(M99,Calculations!$C$118))</f>
        <v>8.4240675975201049E-3</v>
      </c>
      <c r="ED99" s="86">
        <f ca="1">Control!$C$7*Calculations!$C$82*INDEX('Monthly Data'!N:N,Calculations!$C$116+MOD(N99,Calculations!$C$118))+Control!$C$7*Calculations!$C$83*INDEX('Monthly Data'!O:O,Calculations!$C$116+MOD(N99,Calculations!$C$118))+Control!$C$7*Calculations!$C$84*INDEX('Monthly Data'!P:P,Calculations!$C$116+MOD(N99,Calculations!$C$118))+Control!$C$7*Calculations!$C$85*INDEX('Monthly Data'!Q:Q,Calculations!$C$116+MOD(N99,Calculations!$C$118))+(1-Control!$C$7*Calculations!$C$87)*INDEX('Monthly Data'!R:R,Calculations!$C$116+MOD(N99,Calculations!$C$118))</f>
        <v>6.4539397490030407E-3</v>
      </c>
      <c r="EE99" s="86">
        <f ca="1">Control!$C$7*Calculations!$C$82*INDEX('Monthly Data'!N:N,Calculations!$C$116+MOD(O99,Calculations!$C$118))+Control!$C$7*Calculations!$C$83*INDEX('Monthly Data'!O:O,Calculations!$C$116+MOD(O99,Calculations!$C$118))+Control!$C$7*Calculations!$C$84*INDEX('Monthly Data'!P:P,Calculations!$C$116+MOD(O99,Calculations!$C$118))+Control!$C$7*Calculations!$C$85*INDEX('Monthly Data'!Q:Q,Calculations!$C$116+MOD(O99,Calculations!$C$118))+(1-Control!$C$7*Calculations!$C$87)*INDEX('Monthly Data'!R:R,Calculations!$C$116+MOD(O99,Calculations!$C$118))</f>
        <v>2.5790695379256122E-2</v>
      </c>
      <c r="EF99" s="86">
        <f ca="1">Control!$C$7*Calculations!$C$82*INDEX('Monthly Data'!N:N,Calculations!$C$116+MOD(P99,Calculations!$C$118))+Control!$C$7*Calculations!$C$83*INDEX('Monthly Data'!O:O,Calculations!$C$116+MOD(P99,Calculations!$C$118))+Control!$C$7*Calculations!$C$84*INDEX('Monthly Data'!P:P,Calculations!$C$116+MOD(P99,Calculations!$C$118))+Control!$C$7*Calculations!$C$85*INDEX('Monthly Data'!Q:Q,Calculations!$C$116+MOD(P99,Calculations!$C$118))+(1-Control!$C$7*Calculations!$C$87)*INDEX('Monthly Data'!R:R,Calculations!$C$116+MOD(P99,Calculations!$C$118))</f>
        <v>2.3307359621218403E-2</v>
      </c>
      <c r="EG99" s="86">
        <f ca="1">Control!$C$7*Calculations!$C$82*INDEX('Monthly Data'!N:N,Calculations!$C$116+MOD(Q99,Calculations!$C$118))+Control!$C$7*Calculations!$C$83*INDEX('Monthly Data'!O:O,Calculations!$C$116+MOD(Q99,Calculations!$C$118))+Control!$C$7*Calculations!$C$84*INDEX('Monthly Data'!P:P,Calculations!$C$116+MOD(Q99,Calculations!$C$118))+Control!$C$7*Calculations!$C$85*INDEX('Monthly Data'!Q:Q,Calculations!$C$116+MOD(Q99,Calculations!$C$118))+(1-Control!$C$7*Calculations!$C$87)*INDEX('Monthly Data'!R:R,Calculations!$C$116+MOD(Q99,Calculations!$C$118))</f>
        <v>-1.8530040247387896E-2</v>
      </c>
      <c r="EH99" s="86">
        <f ca="1">Control!$C$7*Calculations!$C$82*INDEX('Monthly Data'!N:N,Calculations!$C$116+MOD(R99,Calculations!$C$118))+Control!$C$7*Calculations!$C$83*INDEX('Monthly Data'!O:O,Calculations!$C$116+MOD(R99,Calculations!$C$118))+Control!$C$7*Calculations!$C$84*INDEX('Monthly Data'!P:P,Calculations!$C$116+MOD(R99,Calculations!$C$118))+Control!$C$7*Calculations!$C$85*INDEX('Monthly Data'!Q:Q,Calculations!$C$116+MOD(R99,Calculations!$C$118))+(1-Control!$C$7*Calculations!$C$87)*INDEX('Monthly Data'!R:R,Calculations!$C$116+MOD(R99,Calculations!$C$118))</f>
        <v>1.9073822767906517E-2</v>
      </c>
      <c r="EI99" s="86">
        <f ca="1">Control!$C$7*Calculations!$C$82*INDEX('Monthly Data'!N:N,Calculations!$C$116+MOD(S99,Calculations!$C$118))+Control!$C$7*Calculations!$C$83*INDEX('Monthly Data'!O:O,Calculations!$C$116+MOD(S99,Calculations!$C$118))+Control!$C$7*Calculations!$C$84*INDEX('Monthly Data'!P:P,Calculations!$C$116+MOD(S99,Calculations!$C$118))+Control!$C$7*Calculations!$C$85*INDEX('Monthly Data'!Q:Q,Calculations!$C$116+MOD(S99,Calculations!$C$118))+(1-Control!$C$7*Calculations!$C$87)*INDEX('Monthly Data'!R:R,Calculations!$C$116+MOD(S99,Calculations!$C$118))</f>
        <v>-7.3651264633385334E-4</v>
      </c>
      <c r="EJ99" s="86">
        <f ca="1">Control!$C$7*Calculations!$C$82*INDEX('Monthly Data'!N:N,Calculations!$C$116+MOD(T99,Calculations!$C$118))+Control!$C$7*Calculations!$C$83*INDEX('Monthly Data'!O:O,Calculations!$C$116+MOD(T99,Calculations!$C$118))+Control!$C$7*Calculations!$C$84*INDEX('Monthly Data'!P:P,Calculations!$C$116+MOD(T99,Calculations!$C$118))+Control!$C$7*Calculations!$C$85*INDEX('Monthly Data'!Q:Q,Calculations!$C$116+MOD(T99,Calculations!$C$118))+(1-Control!$C$7*Calculations!$C$87)*INDEX('Monthly Data'!R:R,Calculations!$C$116+MOD(T99,Calculations!$C$118))</f>
        <v>1.7073665854433945E-2</v>
      </c>
      <c r="EK99" s="86">
        <f ca="1">Control!$C$7*Calculations!$C$82*INDEX('Monthly Data'!N:N,Calculations!$C$116+MOD(U99,Calculations!$C$118))+Control!$C$7*Calculations!$C$83*INDEX('Monthly Data'!O:O,Calculations!$C$116+MOD(U99,Calculations!$C$118))+Control!$C$7*Calculations!$C$84*INDEX('Monthly Data'!P:P,Calculations!$C$116+MOD(U99,Calculations!$C$118))+Control!$C$7*Calculations!$C$85*INDEX('Monthly Data'!Q:Q,Calculations!$C$116+MOD(U99,Calculations!$C$118))+(1-Control!$C$7*Calculations!$C$87)*INDEX('Monthly Data'!R:R,Calculations!$C$116+MOD(U99,Calculations!$C$118))</f>
        <v>2.2757992058453024E-3</v>
      </c>
      <c r="EL99" s="86">
        <f ca="1">Control!$C$7*Calculations!$C$82*INDEX('Monthly Data'!N:N,Calculations!$C$116+MOD(V99,Calculations!$C$118))+Control!$C$7*Calculations!$C$83*INDEX('Monthly Data'!O:O,Calculations!$C$116+MOD(V99,Calculations!$C$118))+Control!$C$7*Calculations!$C$84*INDEX('Monthly Data'!P:P,Calculations!$C$116+MOD(V99,Calculations!$C$118))+Control!$C$7*Calculations!$C$85*INDEX('Monthly Data'!Q:Q,Calculations!$C$116+MOD(V99,Calculations!$C$118))+(1-Control!$C$7*Calculations!$C$87)*INDEX('Monthly Data'!R:R,Calculations!$C$116+MOD(V99,Calculations!$C$118))</f>
        <v>2.377894462657602E-2</v>
      </c>
      <c r="EM99" s="86">
        <f ca="1">Control!$C$7*Calculations!$C$82*INDEX('Monthly Data'!N:N,Calculations!$C$116+MOD(W99,Calculations!$C$118))+Control!$C$7*Calculations!$C$83*INDEX('Monthly Data'!O:O,Calculations!$C$116+MOD(W99,Calculations!$C$118))+Control!$C$7*Calculations!$C$84*INDEX('Monthly Data'!P:P,Calculations!$C$116+MOD(W99,Calculations!$C$118))+Control!$C$7*Calculations!$C$85*INDEX('Monthly Data'!Q:Q,Calculations!$C$116+MOD(W99,Calculations!$C$118))+(1-Control!$C$7*Calculations!$C$87)*INDEX('Monthly Data'!R:R,Calculations!$C$116+MOD(W99,Calculations!$C$118))</f>
        <v>-2.6378232493851243E-2</v>
      </c>
      <c r="EN99" s="86">
        <f ca="1">Control!$C$7*Calculations!$C$82*INDEX('Monthly Data'!N:N,Calculations!$C$116+MOD(X99,Calculations!$C$118))+Control!$C$7*Calculations!$C$83*INDEX('Monthly Data'!O:O,Calculations!$C$116+MOD(X99,Calculations!$C$118))+Control!$C$7*Calculations!$C$84*INDEX('Monthly Data'!P:P,Calculations!$C$116+MOD(X99,Calculations!$C$118))+Control!$C$7*Calculations!$C$85*INDEX('Monthly Data'!Q:Q,Calculations!$C$116+MOD(X99,Calculations!$C$118))+(1-Control!$C$7*Calculations!$C$87)*INDEX('Monthly Data'!R:R,Calculations!$C$116+MOD(X99,Calculations!$C$118))</f>
        <v>1.1704119272391494E-2</v>
      </c>
      <c r="EO99" s="86">
        <f ca="1">Control!$C$7*Calculations!$C$82*INDEX('Monthly Data'!N:N,Calculations!$C$116+MOD(Y99,Calculations!$C$118))+Control!$C$7*Calculations!$C$83*INDEX('Monthly Data'!O:O,Calculations!$C$116+MOD(Y99,Calculations!$C$118))+Control!$C$7*Calculations!$C$84*INDEX('Monthly Data'!P:P,Calculations!$C$116+MOD(Y99,Calculations!$C$118))+Control!$C$7*Calculations!$C$85*INDEX('Monthly Data'!Q:Q,Calculations!$C$116+MOD(Y99,Calculations!$C$118))+(1-Control!$C$7*Calculations!$C$87)*INDEX('Monthly Data'!R:R,Calculations!$C$116+MOD(Y99,Calculations!$C$118))</f>
        <v>1.50127906355989E-2</v>
      </c>
      <c r="EP99" s="86">
        <f ca="1">Control!$C$7*Calculations!$C$82*INDEX('Monthly Data'!N:N,Calculations!$C$116+MOD(Z99,Calculations!$C$118))+Control!$C$7*Calculations!$C$83*INDEX('Monthly Data'!O:O,Calculations!$C$116+MOD(Z99,Calculations!$C$118))+Control!$C$7*Calculations!$C$84*INDEX('Monthly Data'!P:P,Calculations!$C$116+MOD(Z99,Calculations!$C$118))+Control!$C$7*Calculations!$C$85*INDEX('Monthly Data'!Q:Q,Calculations!$C$116+MOD(Z99,Calculations!$C$118))+(1-Control!$C$7*Calculations!$C$87)*INDEX('Monthly Data'!R:R,Calculations!$C$116+MOD(Z99,Calculations!$C$118))</f>
        <v>8.3814116887657771E-3</v>
      </c>
      <c r="EQ99" s="86">
        <f ca="1">Control!$C$7*Calculations!$C$82*INDEX('Monthly Data'!N:N,Calculations!$C$116+MOD(AA99,Calculations!$C$118))+Control!$C$7*Calculations!$C$83*INDEX('Monthly Data'!O:O,Calculations!$C$116+MOD(AA99,Calculations!$C$118))+Control!$C$7*Calculations!$C$84*INDEX('Monthly Data'!P:P,Calculations!$C$116+MOD(AA99,Calculations!$C$118))+Control!$C$7*Calculations!$C$85*INDEX('Monthly Data'!Q:Q,Calculations!$C$116+MOD(AA99,Calculations!$C$118))+(1-Control!$C$7*Calculations!$C$87)*INDEX('Monthly Data'!R:R,Calculations!$C$116+MOD(AA99,Calculations!$C$118))</f>
        <v>-3.299557342782896E-2</v>
      </c>
      <c r="ER99" s="86">
        <f ca="1">Control!$C$7*Calculations!$C$82*INDEX('Monthly Data'!N:N,Calculations!$C$116+MOD(AB99,Calculations!$C$118))+Control!$C$7*Calculations!$C$83*INDEX('Monthly Data'!O:O,Calculations!$C$116+MOD(AB99,Calculations!$C$118))+Control!$C$7*Calculations!$C$84*INDEX('Monthly Data'!P:P,Calculations!$C$116+MOD(AB99,Calculations!$C$118))+Control!$C$7*Calculations!$C$85*INDEX('Monthly Data'!Q:Q,Calculations!$C$116+MOD(AB99,Calculations!$C$118))+(1-Control!$C$7*Calculations!$C$87)*INDEX('Monthly Data'!R:R,Calculations!$C$116+MOD(AB99,Calculations!$C$118))</f>
        <v>-2.7490061308214487E-3</v>
      </c>
      <c r="ES99" s="86">
        <f ca="1">Control!$C$7*Calculations!$C$82*INDEX('Monthly Data'!N:N,Calculations!$C$116+MOD(AC99,Calculations!$C$118))+Control!$C$7*Calculations!$C$83*INDEX('Monthly Data'!O:O,Calculations!$C$116+MOD(AC99,Calculations!$C$118))+Control!$C$7*Calculations!$C$84*INDEX('Monthly Data'!P:P,Calculations!$C$116+MOD(AC99,Calculations!$C$118))+Control!$C$7*Calculations!$C$85*INDEX('Monthly Data'!Q:Q,Calculations!$C$116+MOD(AC99,Calculations!$C$118))+(1-Control!$C$7*Calculations!$C$87)*INDEX('Monthly Data'!R:R,Calculations!$C$116+MOD(AC99,Calculations!$C$118))</f>
        <v>-1.0485101266941802E-2</v>
      </c>
      <c r="ET99" s="86">
        <f ca="1">Control!$C$7*Calculations!$C$82*INDEX('Monthly Data'!N:N,Calculations!$C$116+MOD(AD99,Calculations!$C$118))+Control!$C$7*Calculations!$C$83*INDEX('Monthly Data'!O:O,Calculations!$C$116+MOD(AD99,Calculations!$C$118))+Control!$C$7*Calculations!$C$84*INDEX('Monthly Data'!P:P,Calculations!$C$116+MOD(AD99,Calculations!$C$118))+Control!$C$7*Calculations!$C$85*INDEX('Monthly Data'!Q:Q,Calculations!$C$116+MOD(AD99,Calculations!$C$118))+(1-Control!$C$7*Calculations!$C$87)*INDEX('Monthly Data'!R:R,Calculations!$C$116+MOD(AD99,Calculations!$C$118))</f>
        <v>-1.3959200237295809E-2</v>
      </c>
      <c r="EU99" s="86">
        <f ca="1">Control!$C$7*Calculations!$C$82*INDEX('Monthly Data'!N:N,Calculations!$C$116+MOD(AE99,Calculations!$C$118))+Control!$C$7*Calculations!$C$83*INDEX('Monthly Data'!O:O,Calculations!$C$116+MOD(AE99,Calculations!$C$118))+Control!$C$7*Calculations!$C$84*INDEX('Monthly Data'!P:P,Calculations!$C$116+MOD(AE99,Calculations!$C$118))+Control!$C$7*Calculations!$C$85*INDEX('Monthly Data'!Q:Q,Calculations!$C$116+MOD(AE99,Calculations!$C$118))+(1-Control!$C$7*Calculations!$C$87)*INDEX('Monthly Data'!R:R,Calculations!$C$116+MOD(AE99,Calculations!$C$118))</f>
        <v>6.4539397490030407E-3</v>
      </c>
      <c r="EV99" s="86">
        <f ca="1">Control!$C$7*Calculations!$C$82*INDEX('Monthly Data'!N:N,Calculations!$C$116+MOD(AF99,Calculations!$C$118))+Control!$C$7*Calculations!$C$83*INDEX('Monthly Data'!O:O,Calculations!$C$116+MOD(AF99,Calculations!$C$118))+Control!$C$7*Calculations!$C$84*INDEX('Monthly Data'!P:P,Calculations!$C$116+MOD(AF99,Calculations!$C$118))+Control!$C$7*Calculations!$C$85*INDEX('Monthly Data'!Q:Q,Calculations!$C$116+MOD(AF99,Calculations!$C$118))+(1-Control!$C$7*Calculations!$C$87)*INDEX('Monthly Data'!R:R,Calculations!$C$116+MOD(AF99,Calculations!$C$118))</f>
        <v>1.8665061640915637E-2</v>
      </c>
      <c r="EW99" s="86">
        <f ca="1">Control!$C$7*Calculations!$C$82*INDEX('Monthly Data'!N:N,Calculations!$C$116+MOD(AG99,Calculations!$C$118))+Control!$C$7*Calculations!$C$83*INDEX('Monthly Data'!O:O,Calculations!$C$116+MOD(AG99,Calculations!$C$118))+Control!$C$7*Calculations!$C$84*INDEX('Monthly Data'!P:P,Calculations!$C$116+MOD(AG99,Calculations!$C$118))+Control!$C$7*Calculations!$C$85*INDEX('Monthly Data'!Q:Q,Calculations!$C$116+MOD(AG99,Calculations!$C$118))+(1-Control!$C$7*Calculations!$C$87)*INDEX('Monthly Data'!R:R,Calculations!$C$116+MOD(AG99,Calculations!$C$118))</f>
        <v>-3.8875517825435772E-3</v>
      </c>
      <c r="EX99" s="86">
        <f ca="1">Control!$C$7*Calculations!$C$82*INDEX('Monthly Data'!N:N,Calculations!$C$116+MOD(AH99,Calculations!$C$118))+Control!$C$7*Calculations!$C$83*INDEX('Monthly Data'!O:O,Calculations!$C$116+MOD(AH99,Calculations!$C$118))+Control!$C$7*Calculations!$C$84*INDEX('Monthly Data'!P:P,Calculations!$C$116+MOD(AH99,Calculations!$C$118))+Control!$C$7*Calculations!$C$85*INDEX('Monthly Data'!Q:Q,Calculations!$C$116+MOD(AH99,Calculations!$C$118))+(1-Control!$C$7*Calculations!$C$87)*INDEX('Monthly Data'!R:R,Calculations!$C$116+MOD(AH99,Calculations!$C$118))</f>
        <v>7.7184133340106598E-3</v>
      </c>
      <c r="EY99" s="86">
        <f ca="1">Control!$C$7*Calculations!$C$82*INDEX('Monthly Data'!N:N,Calculations!$C$116+MOD(AI99,Calculations!$C$118))+Control!$C$7*Calculations!$C$83*INDEX('Monthly Data'!O:O,Calculations!$C$116+MOD(AI99,Calculations!$C$118))+Control!$C$7*Calculations!$C$84*INDEX('Monthly Data'!P:P,Calculations!$C$116+MOD(AI99,Calculations!$C$118))+Control!$C$7*Calculations!$C$85*INDEX('Monthly Data'!Q:Q,Calculations!$C$116+MOD(AI99,Calculations!$C$118))+(1-Control!$C$7*Calculations!$C$87)*INDEX('Monthly Data'!R:R,Calculations!$C$116+MOD(AI99,Calculations!$C$118))</f>
        <v>-3.299557342782896E-2</v>
      </c>
      <c r="EZ99" s="86">
        <f ca="1">Control!$C$7*Calculations!$C$82*INDEX('Monthly Data'!N:N,Calculations!$C$116+MOD(AJ99,Calculations!$C$118))+Control!$C$7*Calculations!$C$83*INDEX('Monthly Data'!O:O,Calculations!$C$116+MOD(AJ99,Calculations!$C$118))+Control!$C$7*Calculations!$C$84*INDEX('Monthly Data'!P:P,Calculations!$C$116+MOD(AJ99,Calculations!$C$118))+Control!$C$7*Calculations!$C$85*INDEX('Monthly Data'!Q:Q,Calculations!$C$116+MOD(AJ99,Calculations!$C$118))+(1-Control!$C$7*Calculations!$C$87)*INDEX('Monthly Data'!R:R,Calculations!$C$116+MOD(AJ99,Calculations!$C$118))</f>
        <v>1.3423979074716584E-2</v>
      </c>
      <c r="FA99" s="86">
        <f ca="1">Control!$C$7*Calculations!$C$82*INDEX('Monthly Data'!N:N,Calculations!$C$116+MOD(AK99,Calculations!$C$118))+Control!$C$7*Calculations!$C$83*INDEX('Monthly Data'!O:O,Calculations!$C$116+MOD(AK99,Calculations!$C$118))+Control!$C$7*Calculations!$C$84*INDEX('Monthly Data'!P:P,Calculations!$C$116+MOD(AK99,Calculations!$C$118))+Control!$C$7*Calculations!$C$85*INDEX('Monthly Data'!Q:Q,Calculations!$C$116+MOD(AK99,Calculations!$C$118))+(1-Control!$C$7*Calculations!$C$87)*INDEX('Monthly Data'!R:R,Calculations!$C$116+MOD(AK99,Calculations!$C$118))</f>
        <v>2.9708469559001142E-2</v>
      </c>
      <c r="FB99" s="86">
        <f ca="1">Control!$C$7*Calculations!$C$82*INDEX('Monthly Data'!N:N,Calculations!$C$116+MOD(AL99,Calculations!$C$118))+Control!$C$7*Calculations!$C$83*INDEX('Monthly Data'!O:O,Calculations!$C$116+MOD(AL99,Calculations!$C$118))+Control!$C$7*Calculations!$C$84*INDEX('Monthly Data'!P:P,Calculations!$C$116+MOD(AL99,Calculations!$C$118))+Control!$C$7*Calculations!$C$85*INDEX('Monthly Data'!Q:Q,Calculations!$C$116+MOD(AL99,Calculations!$C$118))+(1-Control!$C$7*Calculations!$C$87)*INDEX('Monthly Data'!R:R,Calculations!$C$116+MOD(AL99,Calculations!$C$118))</f>
        <v>1.3891304280773396E-2</v>
      </c>
      <c r="FC99" s="86">
        <f ca="1">Control!$C$7*Calculations!$C$82*INDEX('Monthly Data'!N:N,Calculations!$C$116+MOD(AM99,Calculations!$C$118))+Control!$C$7*Calculations!$C$83*INDEX('Monthly Data'!O:O,Calculations!$C$116+MOD(AM99,Calculations!$C$118))+Control!$C$7*Calculations!$C$84*INDEX('Monthly Data'!P:P,Calculations!$C$116+MOD(AM99,Calculations!$C$118))+Control!$C$7*Calculations!$C$85*INDEX('Monthly Data'!Q:Q,Calculations!$C$116+MOD(AM99,Calculations!$C$118))+(1-Control!$C$7*Calculations!$C$87)*INDEX('Monthly Data'!R:R,Calculations!$C$116+MOD(AM99,Calculations!$C$118))</f>
        <v>4.5735623984309991E-2</v>
      </c>
      <c r="FD99" s="86">
        <f ca="1">Control!$C$7*Calculations!$C$82*INDEX('Monthly Data'!N:N,Calculations!$C$116+MOD(AN99,Calculations!$C$118))+Control!$C$7*Calculations!$C$83*INDEX('Monthly Data'!O:O,Calculations!$C$116+MOD(AN99,Calculations!$C$118))+Control!$C$7*Calculations!$C$84*INDEX('Monthly Data'!P:P,Calculations!$C$116+MOD(AN99,Calculations!$C$118))+Control!$C$7*Calculations!$C$85*INDEX('Monthly Data'!Q:Q,Calculations!$C$116+MOD(AN99,Calculations!$C$118))+(1-Control!$C$7*Calculations!$C$87)*INDEX('Monthly Data'!R:R,Calculations!$C$116+MOD(AN99,Calculations!$C$118))</f>
        <v>1.50127906355989E-2</v>
      </c>
      <c r="FE99" s="86">
        <f ca="1">Control!$C$7*Calculations!$C$82*INDEX('Monthly Data'!N:N,Calculations!$C$116+MOD(AO99,Calculations!$C$118))+Control!$C$7*Calculations!$C$83*INDEX('Monthly Data'!O:O,Calculations!$C$116+MOD(AO99,Calculations!$C$118))+Control!$C$7*Calculations!$C$84*INDEX('Monthly Data'!P:P,Calculations!$C$116+MOD(AO99,Calculations!$C$118))+Control!$C$7*Calculations!$C$85*INDEX('Monthly Data'!Q:Q,Calculations!$C$116+MOD(AO99,Calculations!$C$118))+(1-Control!$C$7*Calculations!$C$87)*INDEX('Monthly Data'!R:R,Calculations!$C$116+MOD(AO99,Calculations!$C$118))</f>
        <v>7.9764341593600071E-3</v>
      </c>
      <c r="FF99" s="86">
        <f ca="1">Control!$C$7*Calculations!$C$82*INDEX('Monthly Data'!N:N,Calculations!$C$116+MOD(AP99,Calculations!$C$118))+Control!$C$7*Calculations!$C$83*INDEX('Monthly Data'!O:O,Calculations!$C$116+MOD(AP99,Calculations!$C$118))+Control!$C$7*Calculations!$C$84*INDEX('Monthly Data'!P:P,Calculations!$C$116+MOD(AP99,Calculations!$C$118))+Control!$C$7*Calculations!$C$85*INDEX('Monthly Data'!Q:Q,Calculations!$C$116+MOD(AP99,Calculations!$C$118))+(1-Control!$C$7*Calculations!$C$87)*INDEX('Monthly Data'!R:R,Calculations!$C$116+MOD(AP99,Calculations!$C$118))</f>
        <v>2.3206536303657571E-2</v>
      </c>
      <c r="FG99" s="86">
        <f ca="1">Control!$C$7*Calculations!$C$82*INDEX('Monthly Data'!N:N,Calculations!$C$116+MOD(AQ99,Calculations!$C$118))+Control!$C$7*Calculations!$C$83*INDEX('Monthly Data'!O:O,Calculations!$C$116+MOD(AQ99,Calculations!$C$118))+Control!$C$7*Calculations!$C$84*INDEX('Monthly Data'!P:P,Calculations!$C$116+MOD(AQ99,Calculations!$C$118))+Control!$C$7*Calculations!$C$85*INDEX('Monthly Data'!Q:Q,Calculations!$C$116+MOD(AQ99,Calculations!$C$118))+(1-Control!$C$7*Calculations!$C$87)*INDEX('Monthly Data'!R:R,Calculations!$C$116+MOD(AQ99,Calculations!$C$118))</f>
        <v>7.3538285850108537E-3</v>
      </c>
      <c r="FH99" s="86">
        <f ca="1">Control!$C$7*Calculations!$C$82*INDEX('Monthly Data'!N:N,Calculations!$C$116+MOD(AR99,Calculations!$C$118))+Control!$C$7*Calculations!$C$83*INDEX('Monthly Data'!O:O,Calculations!$C$116+MOD(AR99,Calculations!$C$118))+Control!$C$7*Calculations!$C$84*INDEX('Monthly Data'!P:P,Calculations!$C$116+MOD(AR99,Calculations!$C$118))+Control!$C$7*Calculations!$C$85*INDEX('Monthly Data'!Q:Q,Calculations!$C$116+MOD(AR99,Calculations!$C$118))+(1-Control!$C$7*Calculations!$C$87)*INDEX('Monthly Data'!R:R,Calculations!$C$116+MOD(AR99,Calculations!$C$118))</f>
        <v>-2.0259958308006688E-2</v>
      </c>
      <c r="FI99" s="86">
        <f ca="1">Control!$C$7*Calculations!$C$82*INDEX('Monthly Data'!N:N,Calculations!$C$116+MOD(AS99,Calculations!$C$118))+Control!$C$7*Calculations!$C$83*INDEX('Monthly Data'!O:O,Calculations!$C$116+MOD(AS99,Calculations!$C$118))+Control!$C$7*Calculations!$C$84*INDEX('Monthly Data'!P:P,Calculations!$C$116+MOD(AS99,Calculations!$C$118))+Control!$C$7*Calculations!$C$85*INDEX('Monthly Data'!Q:Q,Calculations!$C$116+MOD(AS99,Calculations!$C$118))+(1-Control!$C$7*Calculations!$C$87)*INDEX('Monthly Data'!R:R,Calculations!$C$116+MOD(AS99,Calculations!$C$118))</f>
        <v>1.2954540023127663E-2</v>
      </c>
      <c r="FJ99" s="86">
        <f ca="1">Control!$C$7*Calculations!$C$82*INDEX('Monthly Data'!N:N,Calculations!$C$116+MOD(AT99,Calculations!$C$118))+Control!$C$7*Calculations!$C$83*INDEX('Monthly Data'!O:O,Calculations!$C$116+MOD(AT99,Calculations!$C$118))+Control!$C$7*Calculations!$C$84*INDEX('Monthly Data'!P:P,Calculations!$C$116+MOD(AT99,Calculations!$C$118))+Control!$C$7*Calculations!$C$85*INDEX('Monthly Data'!Q:Q,Calculations!$C$116+MOD(AT99,Calculations!$C$118))+(1-Control!$C$7*Calculations!$C$87)*INDEX('Monthly Data'!R:R,Calculations!$C$116+MOD(AT99,Calculations!$C$118))</f>
        <v>8.4240675975201049E-3</v>
      </c>
      <c r="FK99" s="86">
        <f ca="1">Control!$C$7*Calculations!$C$82*INDEX('Monthly Data'!N:N,Calculations!$C$116+MOD(AU99,Calculations!$C$118))+Control!$C$7*Calculations!$C$83*INDEX('Monthly Data'!O:O,Calculations!$C$116+MOD(AU99,Calculations!$C$118))+Control!$C$7*Calculations!$C$84*INDEX('Monthly Data'!P:P,Calculations!$C$116+MOD(AU99,Calculations!$C$118))+Control!$C$7*Calculations!$C$85*INDEX('Monthly Data'!Q:Q,Calculations!$C$116+MOD(AU99,Calculations!$C$118))+(1-Control!$C$7*Calculations!$C$87)*INDEX('Monthly Data'!R:R,Calculations!$C$116+MOD(AU99,Calculations!$C$118))</f>
        <v>3.1070573055362403E-2</v>
      </c>
      <c r="FL99" s="86">
        <f ca="1">Control!$C$7*Calculations!$C$82*INDEX('Monthly Data'!N:N,Calculations!$C$116+MOD(AV99,Calculations!$C$118))+Control!$C$7*Calculations!$C$83*INDEX('Monthly Data'!O:O,Calculations!$C$116+MOD(AV99,Calculations!$C$118))+Control!$C$7*Calculations!$C$84*INDEX('Monthly Data'!P:P,Calculations!$C$116+MOD(AV99,Calculations!$C$118))+Control!$C$7*Calculations!$C$85*INDEX('Monthly Data'!Q:Q,Calculations!$C$116+MOD(AV99,Calculations!$C$118))+(1-Control!$C$7*Calculations!$C$87)*INDEX('Monthly Data'!R:R,Calculations!$C$116+MOD(AV99,Calculations!$C$118))</f>
        <v>7.5897487599915015E-3</v>
      </c>
      <c r="FM99" s="86">
        <f ca="1">Control!$C$7*Calculations!$C$82*INDEX('Monthly Data'!N:N,Calculations!$C$116+MOD(AW99,Calculations!$C$118))+Control!$C$7*Calculations!$C$83*INDEX('Monthly Data'!O:O,Calculations!$C$116+MOD(AW99,Calculations!$C$118))+Control!$C$7*Calculations!$C$84*INDEX('Monthly Data'!P:P,Calculations!$C$116+MOD(AW99,Calculations!$C$118))+Control!$C$7*Calculations!$C$85*INDEX('Monthly Data'!Q:Q,Calculations!$C$116+MOD(AW99,Calculations!$C$118))+(1-Control!$C$7*Calculations!$C$87)*INDEX('Monthly Data'!R:R,Calculations!$C$116+MOD(AW99,Calculations!$C$118))</f>
        <v>4.5132804118240749E-2</v>
      </c>
      <c r="FN99" s="86">
        <f ca="1">Control!$C$7*Calculations!$C$82*INDEX('Monthly Data'!N:N,Calculations!$C$116+MOD(AX99,Calculations!$C$118))+Control!$C$7*Calculations!$C$83*INDEX('Monthly Data'!O:O,Calculations!$C$116+MOD(AX99,Calculations!$C$118))+Control!$C$7*Calculations!$C$84*INDEX('Monthly Data'!P:P,Calculations!$C$116+MOD(AX99,Calculations!$C$118))+Control!$C$7*Calculations!$C$85*INDEX('Monthly Data'!Q:Q,Calculations!$C$116+MOD(AX99,Calculations!$C$118))+(1-Control!$C$7*Calculations!$C$87)*INDEX('Monthly Data'!R:R,Calculations!$C$116+MOD(AX99,Calculations!$C$118))</f>
        <v>1.7361594973213587E-2</v>
      </c>
      <c r="FO99" s="86">
        <f ca="1">Control!$C$7*Calculations!$C$82*INDEX('Monthly Data'!N:N,Calculations!$C$116+MOD(AY99,Calculations!$C$118))+Control!$C$7*Calculations!$C$83*INDEX('Monthly Data'!O:O,Calculations!$C$116+MOD(AY99,Calculations!$C$118))+Control!$C$7*Calculations!$C$84*INDEX('Monthly Data'!P:P,Calculations!$C$116+MOD(AY99,Calculations!$C$118))+Control!$C$7*Calculations!$C$85*INDEX('Monthly Data'!Q:Q,Calculations!$C$116+MOD(AY99,Calculations!$C$118))+(1-Control!$C$7*Calculations!$C$87)*INDEX('Monthly Data'!R:R,Calculations!$C$116+MOD(AY99,Calculations!$C$118))</f>
        <v>-2.6378232493851243E-2</v>
      </c>
      <c r="FP99" s="86">
        <f ca="1">Control!$C$7*Calculations!$C$82*INDEX('Monthly Data'!N:N,Calculations!$C$116+MOD(AZ99,Calculations!$C$118))+Control!$C$7*Calculations!$C$83*INDEX('Monthly Data'!O:O,Calculations!$C$116+MOD(AZ99,Calculations!$C$118))+Control!$C$7*Calculations!$C$84*INDEX('Monthly Data'!P:P,Calculations!$C$116+MOD(AZ99,Calculations!$C$118))+Control!$C$7*Calculations!$C$85*INDEX('Monthly Data'!Q:Q,Calculations!$C$116+MOD(AZ99,Calculations!$C$118))+(1-Control!$C$7*Calculations!$C$87)*INDEX('Monthly Data'!R:R,Calculations!$C$116+MOD(AZ99,Calculations!$C$118))</f>
        <v>3.6332715283247441E-2</v>
      </c>
      <c r="FQ99" s="86">
        <f ca="1">Control!$C$7*Calculations!$C$82*INDEX('Monthly Data'!N:N,Calculations!$C$116+MOD(BA99,Calculations!$C$118))+Control!$C$7*Calculations!$C$83*INDEX('Monthly Data'!O:O,Calculations!$C$116+MOD(BA99,Calculations!$C$118))+Control!$C$7*Calculations!$C$84*INDEX('Monthly Data'!P:P,Calculations!$C$116+MOD(BA99,Calculations!$C$118))+Control!$C$7*Calculations!$C$85*INDEX('Monthly Data'!Q:Q,Calculations!$C$116+MOD(BA99,Calculations!$C$118))+(1-Control!$C$7*Calculations!$C$87)*INDEX('Monthly Data'!R:R,Calculations!$C$116+MOD(BA99,Calculations!$C$118))</f>
        <v>-2.0259958308006688E-2</v>
      </c>
      <c r="FR99" s="86">
        <f ca="1">Control!$C$7*Calculations!$C$82*INDEX('Monthly Data'!N:N,Calculations!$C$116+MOD(BB99,Calculations!$C$118))+Control!$C$7*Calculations!$C$83*INDEX('Monthly Data'!O:O,Calculations!$C$116+MOD(BB99,Calculations!$C$118))+Control!$C$7*Calculations!$C$84*INDEX('Monthly Data'!P:P,Calculations!$C$116+MOD(BB99,Calculations!$C$118))+Control!$C$7*Calculations!$C$85*INDEX('Monthly Data'!Q:Q,Calculations!$C$116+MOD(BB99,Calculations!$C$118))+(1-Control!$C$7*Calculations!$C$87)*INDEX('Monthly Data'!R:R,Calculations!$C$116+MOD(BB99,Calculations!$C$118))</f>
        <v>6.4539397490030407E-3</v>
      </c>
      <c r="FS99" s="86">
        <f ca="1">Control!$C$7*Calculations!$C$82*INDEX('Monthly Data'!N:N,Calculations!$C$116+MOD(BC99,Calculations!$C$118))+Control!$C$7*Calculations!$C$83*INDEX('Monthly Data'!O:O,Calculations!$C$116+MOD(BC99,Calculations!$C$118))+Control!$C$7*Calculations!$C$84*INDEX('Monthly Data'!P:P,Calculations!$C$116+MOD(BC99,Calculations!$C$118))+Control!$C$7*Calculations!$C$85*INDEX('Monthly Data'!Q:Q,Calculations!$C$116+MOD(BC99,Calculations!$C$118))+(1-Control!$C$7*Calculations!$C$87)*INDEX('Monthly Data'!R:R,Calculations!$C$116+MOD(BC99,Calculations!$C$118))</f>
        <v>1.5063457444773597E-2</v>
      </c>
      <c r="FT99" s="86">
        <f ca="1">Control!$C$7*Calculations!$C$82*INDEX('Monthly Data'!N:N,Calculations!$C$116+MOD(BD99,Calculations!$C$118))+Control!$C$7*Calculations!$C$83*INDEX('Monthly Data'!O:O,Calculations!$C$116+MOD(BD99,Calculations!$C$118))+Control!$C$7*Calculations!$C$84*INDEX('Monthly Data'!P:P,Calculations!$C$116+MOD(BD99,Calculations!$C$118))+Control!$C$7*Calculations!$C$85*INDEX('Monthly Data'!Q:Q,Calculations!$C$116+MOD(BD99,Calculations!$C$118))+(1-Control!$C$7*Calculations!$C$87)*INDEX('Monthly Data'!R:R,Calculations!$C$116+MOD(BD99,Calculations!$C$118))</f>
        <v>-1.3959200237295809E-2</v>
      </c>
      <c r="FU99" s="86">
        <f ca="1">Control!$C$7*Calculations!$C$82*INDEX('Monthly Data'!N:N,Calculations!$C$116+MOD(BE99,Calculations!$C$118))+Control!$C$7*Calculations!$C$83*INDEX('Monthly Data'!O:O,Calculations!$C$116+MOD(BE99,Calculations!$C$118))+Control!$C$7*Calculations!$C$84*INDEX('Monthly Data'!P:P,Calculations!$C$116+MOD(BE99,Calculations!$C$118))+Control!$C$7*Calculations!$C$85*INDEX('Monthly Data'!Q:Q,Calculations!$C$116+MOD(BE99,Calculations!$C$118))+(1-Control!$C$7*Calculations!$C$87)*INDEX('Monthly Data'!R:R,Calculations!$C$116+MOD(BE99,Calculations!$C$118))</f>
        <v>6.4539397490030407E-3</v>
      </c>
      <c r="FV99" s="86">
        <f ca="1">Control!$C$7*Calculations!$C$82*INDEX('Monthly Data'!N:N,Calculations!$C$116+MOD(BF99,Calculations!$C$118))+Control!$C$7*Calculations!$C$83*INDEX('Monthly Data'!O:O,Calculations!$C$116+MOD(BF99,Calculations!$C$118))+Control!$C$7*Calculations!$C$84*INDEX('Monthly Data'!P:P,Calculations!$C$116+MOD(BF99,Calculations!$C$118))+Control!$C$7*Calculations!$C$85*INDEX('Monthly Data'!Q:Q,Calculations!$C$116+MOD(BF99,Calculations!$C$118))+(1-Control!$C$7*Calculations!$C$87)*INDEX('Monthly Data'!R:R,Calculations!$C$116+MOD(BF99,Calculations!$C$118))</f>
        <v>3.6332715283247441E-2</v>
      </c>
      <c r="FW99" s="86">
        <f ca="1">Control!$C$7*Calculations!$C$82*INDEX('Monthly Data'!N:N,Calculations!$C$116+MOD(BG99,Calculations!$C$118))+Control!$C$7*Calculations!$C$83*INDEX('Monthly Data'!O:O,Calculations!$C$116+MOD(BG99,Calculations!$C$118))+Control!$C$7*Calculations!$C$84*INDEX('Monthly Data'!P:P,Calculations!$C$116+MOD(BG99,Calculations!$C$118))+Control!$C$7*Calculations!$C$85*INDEX('Monthly Data'!Q:Q,Calculations!$C$116+MOD(BG99,Calculations!$C$118))+(1-Control!$C$7*Calculations!$C$87)*INDEX('Monthly Data'!R:R,Calculations!$C$116+MOD(BG99,Calculations!$C$118))</f>
        <v>-3.8554137824290124E-2</v>
      </c>
      <c r="FX99" s="86">
        <f ca="1">Control!$C$7*Calculations!$C$82*INDEX('Monthly Data'!N:N,Calculations!$C$116+MOD(BH99,Calculations!$C$118))+Control!$C$7*Calculations!$C$83*INDEX('Monthly Data'!O:O,Calculations!$C$116+MOD(BH99,Calculations!$C$118))+Control!$C$7*Calculations!$C$84*INDEX('Monthly Data'!P:P,Calculations!$C$116+MOD(BH99,Calculations!$C$118))+Control!$C$7*Calculations!$C$85*INDEX('Monthly Data'!Q:Q,Calculations!$C$116+MOD(BH99,Calculations!$C$118))+(1-Control!$C$7*Calculations!$C$87)*INDEX('Monthly Data'!R:R,Calculations!$C$116+MOD(BH99,Calculations!$C$118))</f>
        <v>8.4240675975201049E-3</v>
      </c>
      <c r="FY99" s="86">
        <f ca="1">Control!$C$7*Calculations!$C$82*INDEX('Monthly Data'!N:N,Calculations!$C$116+MOD(BI99,Calculations!$C$118))+Control!$C$7*Calculations!$C$83*INDEX('Monthly Data'!O:O,Calculations!$C$116+MOD(BI99,Calculations!$C$118))+Control!$C$7*Calculations!$C$84*INDEX('Monthly Data'!P:P,Calculations!$C$116+MOD(BI99,Calculations!$C$118))+Control!$C$7*Calculations!$C$85*INDEX('Monthly Data'!Q:Q,Calculations!$C$116+MOD(BI99,Calculations!$C$118))+(1-Control!$C$7*Calculations!$C$87)*INDEX('Monthly Data'!R:R,Calculations!$C$116+MOD(BI99,Calculations!$C$118))</f>
        <v>-2.0259958308006688E-2</v>
      </c>
      <c r="FZ99" s="86">
        <f ca="1">Control!$C$7*Calculations!$C$82*INDEX('Monthly Data'!N:N,Calculations!$C$116+MOD(BJ99,Calculations!$C$118))+Control!$C$7*Calculations!$C$83*INDEX('Monthly Data'!O:O,Calculations!$C$116+MOD(BJ99,Calculations!$C$118))+Control!$C$7*Calculations!$C$84*INDEX('Monthly Data'!P:P,Calculations!$C$116+MOD(BJ99,Calculations!$C$118))+Control!$C$7*Calculations!$C$85*INDEX('Monthly Data'!Q:Q,Calculations!$C$116+MOD(BJ99,Calculations!$C$118))+(1-Control!$C$7*Calculations!$C$87)*INDEX('Monthly Data'!R:R,Calculations!$C$116+MOD(BJ99,Calculations!$C$118))</f>
        <v>-1.6546126717384396E-2</v>
      </c>
      <c r="GA99" s="86">
        <f ca="1">Control!$C$7*Calculations!$C$82*INDEX('Monthly Data'!N:N,Calculations!$C$116+MOD(BK99,Calculations!$C$118))+Control!$C$7*Calculations!$C$83*INDEX('Monthly Data'!O:O,Calculations!$C$116+MOD(BK99,Calculations!$C$118))+Control!$C$7*Calculations!$C$84*INDEX('Monthly Data'!P:P,Calculations!$C$116+MOD(BK99,Calculations!$C$118))+Control!$C$7*Calculations!$C$85*INDEX('Monthly Data'!Q:Q,Calculations!$C$116+MOD(BK99,Calculations!$C$118))+(1-Control!$C$7*Calculations!$C$87)*INDEX('Monthly Data'!R:R,Calculations!$C$116+MOD(BK99,Calculations!$C$118))</f>
        <v>6.3250222980707482E-3</v>
      </c>
      <c r="GB99" s="86">
        <f ca="1">Control!$C$7*Calculations!$C$82*INDEX('Monthly Data'!N:N,Calculations!$C$116+MOD(BL99,Calculations!$C$118))+Control!$C$7*Calculations!$C$83*INDEX('Monthly Data'!O:O,Calculations!$C$116+MOD(BL99,Calculations!$C$118))+Control!$C$7*Calculations!$C$84*INDEX('Monthly Data'!P:P,Calculations!$C$116+MOD(BL99,Calculations!$C$118))+Control!$C$7*Calculations!$C$85*INDEX('Monthly Data'!Q:Q,Calculations!$C$116+MOD(BL99,Calculations!$C$118))+(1-Control!$C$7*Calculations!$C$87)*INDEX('Monthly Data'!R:R,Calculations!$C$116+MOD(BL99,Calculations!$C$118))</f>
        <v>2.4722579420195831E-2</v>
      </c>
      <c r="GC99" s="86">
        <f ca="1">Control!$C$7*Calculations!$C$82*INDEX('Monthly Data'!N:N,Calculations!$C$116+MOD(BM99,Calculations!$C$118))+Control!$C$7*Calculations!$C$83*INDEX('Monthly Data'!O:O,Calculations!$C$116+MOD(BM99,Calculations!$C$118))+Control!$C$7*Calculations!$C$84*INDEX('Monthly Data'!P:P,Calculations!$C$116+MOD(BM99,Calculations!$C$118))+Control!$C$7*Calculations!$C$85*INDEX('Monthly Data'!Q:Q,Calculations!$C$116+MOD(BM99,Calculations!$C$118))+(1-Control!$C$7*Calculations!$C$87)*INDEX('Monthly Data'!R:R,Calculations!$C$116+MOD(BM99,Calculations!$C$118))</f>
        <v>3.7596120283497965E-2</v>
      </c>
      <c r="GD99" s="86">
        <f ca="1">Control!$C$7*Calculations!$C$82*INDEX('Monthly Data'!N:N,Calculations!$C$116+MOD(BN99,Calculations!$C$118))+Control!$C$7*Calculations!$C$83*INDEX('Monthly Data'!O:O,Calculations!$C$116+MOD(BN99,Calculations!$C$118))+Control!$C$7*Calculations!$C$84*INDEX('Monthly Data'!P:P,Calculations!$C$116+MOD(BN99,Calculations!$C$118))+Control!$C$7*Calculations!$C$85*INDEX('Monthly Data'!Q:Q,Calculations!$C$116+MOD(BN99,Calculations!$C$118))+(1-Control!$C$7*Calculations!$C$87)*INDEX('Monthly Data'!R:R,Calculations!$C$116+MOD(BN99,Calculations!$C$118))</f>
        <v>-4.3408051735618014E-2</v>
      </c>
      <c r="GE99" s="86">
        <f ca="1">Control!$C$7*Calculations!$C$82*INDEX('Monthly Data'!N:N,Calculations!$C$116+MOD(BO99,Calculations!$C$118))+Control!$C$7*Calculations!$C$83*INDEX('Monthly Data'!O:O,Calculations!$C$116+MOD(BO99,Calculations!$C$118))+Control!$C$7*Calculations!$C$84*INDEX('Monthly Data'!P:P,Calculations!$C$116+MOD(BO99,Calculations!$C$118))+Control!$C$7*Calculations!$C$85*INDEX('Monthly Data'!Q:Q,Calculations!$C$116+MOD(BO99,Calculations!$C$118))+(1-Control!$C$7*Calculations!$C$87)*INDEX('Monthly Data'!R:R,Calculations!$C$116+MOD(BO99,Calculations!$C$118))</f>
        <v>8.3814116887657771E-3</v>
      </c>
      <c r="GF99" s="86">
        <f ca="1">Control!$C$7*Calculations!$C$82*INDEX('Monthly Data'!N:N,Calculations!$C$116+MOD(BP99,Calculations!$C$118))+Control!$C$7*Calculations!$C$83*INDEX('Monthly Data'!O:O,Calculations!$C$116+MOD(BP99,Calculations!$C$118))+Control!$C$7*Calculations!$C$84*INDEX('Monthly Data'!P:P,Calculations!$C$116+MOD(BP99,Calculations!$C$118))+Control!$C$7*Calculations!$C$85*INDEX('Monthly Data'!Q:Q,Calculations!$C$116+MOD(BP99,Calculations!$C$118))+(1-Control!$C$7*Calculations!$C$87)*INDEX('Monthly Data'!R:R,Calculations!$C$116+MOD(BP99,Calculations!$C$118))</f>
        <v>-2.0259958308006688E-2</v>
      </c>
      <c r="GG99" s="86">
        <f ca="1">Control!$C$7*Calculations!$C$82*INDEX('Monthly Data'!N:N,Calculations!$C$116+MOD(BQ99,Calculations!$C$118))+Control!$C$7*Calculations!$C$83*INDEX('Monthly Data'!O:O,Calculations!$C$116+MOD(BQ99,Calculations!$C$118))+Control!$C$7*Calculations!$C$84*INDEX('Monthly Data'!P:P,Calculations!$C$116+MOD(BQ99,Calculations!$C$118))+Control!$C$7*Calculations!$C$85*INDEX('Monthly Data'!Q:Q,Calculations!$C$116+MOD(BQ99,Calculations!$C$118))+(1-Control!$C$7*Calculations!$C$87)*INDEX('Monthly Data'!R:R,Calculations!$C$116+MOD(BQ99,Calculations!$C$118))</f>
        <v>1.7484305259657981E-2</v>
      </c>
      <c r="GH99" s="86">
        <f ca="1">Control!$C$7*Calculations!$C$82*INDEX('Monthly Data'!N:N,Calculations!$C$116+MOD(BR99,Calculations!$C$118))+Control!$C$7*Calculations!$C$83*INDEX('Monthly Data'!O:O,Calculations!$C$116+MOD(BR99,Calculations!$C$118))+Control!$C$7*Calculations!$C$84*INDEX('Monthly Data'!P:P,Calculations!$C$116+MOD(BR99,Calculations!$C$118))+Control!$C$7*Calculations!$C$85*INDEX('Monthly Data'!Q:Q,Calculations!$C$116+MOD(BR99,Calculations!$C$118))+(1-Control!$C$7*Calculations!$C$87)*INDEX('Monthly Data'!R:R,Calculations!$C$116+MOD(BR99,Calculations!$C$118))</f>
        <v>7.857567536297622E-3</v>
      </c>
      <c r="GI99" s="86">
        <f ca="1">Control!$C$7*Calculations!$C$82*INDEX('Monthly Data'!N:N,Calculations!$C$116+MOD(BS99,Calculations!$C$118))+Control!$C$7*Calculations!$C$83*INDEX('Monthly Data'!O:O,Calculations!$C$116+MOD(BS99,Calculations!$C$118))+Control!$C$7*Calculations!$C$84*INDEX('Monthly Data'!P:P,Calculations!$C$116+MOD(BS99,Calculations!$C$118))+Control!$C$7*Calculations!$C$85*INDEX('Monthly Data'!Q:Q,Calculations!$C$116+MOD(BS99,Calculations!$C$118))+(1-Control!$C$7*Calculations!$C$87)*INDEX('Monthly Data'!R:R,Calculations!$C$116+MOD(BS99,Calculations!$C$118))</f>
        <v>2.766281641786093E-2</v>
      </c>
      <c r="GJ99" s="86">
        <f ca="1">Control!$C$7*Calculations!$C$82*INDEX('Monthly Data'!N:N,Calculations!$C$116+MOD(BT99,Calculations!$C$118))+Control!$C$7*Calculations!$C$83*INDEX('Monthly Data'!O:O,Calculations!$C$116+MOD(BT99,Calculations!$C$118))+Control!$C$7*Calculations!$C$84*INDEX('Monthly Data'!P:P,Calculations!$C$116+MOD(BT99,Calculations!$C$118))+Control!$C$7*Calculations!$C$85*INDEX('Monthly Data'!Q:Q,Calculations!$C$116+MOD(BT99,Calculations!$C$118))+(1-Control!$C$7*Calculations!$C$87)*INDEX('Monthly Data'!R:R,Calculations!$C$116+MOD(BT99,Calculations!$C$118))</f>
        <v>4.5735623984309991E-2</v>
      </c>
      <c r="GK99" s="86">
        <f ca="1">Control!$C$7*Calculations!$C$82*INDEX('Monthly Data'!N:N,Calculations!$C$116+MOD(BU99,Calculations!$C$118))+Control!$C$7*Calculations!$C$83*INDEX('Monthly Data'!O:O,Calculations!$C$116+MOD(BU99,Calculations!$C$118))+Control!$C$7*Calculations!$C$84*INDEX('Monthly Data'!P:P,Calculations!$C$116+MOD(BU99,Calculations!$C$118))+Control!$C$7*Calculations!$C$85*INDEX('Monthly Data'!Q:Q,Calculations!$C$116+MOD(BU99,Calculations!$C$118))+(1-Control!$C$7*Calculations!$C$87)*INDEX('Monthly Data'!R:R,Calculations!$C$116+MOD(BU99,Calculations!$C$118))</f>
        <v>6.2631896128884862E-3</v>
      </c>
      <c r="GL99" s="86">
        <f ca="1">Control!$C$7*Calculations!$C$82*INDEX('Monthly Data'!N:N,Calculations!$C$116+MOD(BV99,Calculations!$C$118))+Control!$C$7*Calculations!$C$83*INDEX('Monthly Data'!O:O,Calculations!$C$116+MOD(BV99,Calculations!$C$118))+Control!$C$7*Calculations!$C$84*INDEX('Monthly Data'!P:P,Calculations!$C$116+MOD(BV99,Calculations!$C$118))+Control!$C$7*Calculations!$C$85*INDEX('Monthly Data'!Q:Q,Calculations!$C$116+MOD(BV99,Calculations!$C$118))+(1-Control!$C$7*Calculations!$C$87)*INDEX('Monthly Data'!R:R,Calculations!$C$116+MOD(BV99,Calculations!$C$118))</f>
        <v>4.089189590407355E-3</v>
      </c>
      <c r="GM99" s="86">
        <f ca="1">Control!$C$7*Calculations!$C$82*INDEX('Monthly Data'!N:N,Calculations!$C$116+MOD(BW99,Calculations!$C$118))+Control!$C$7*Calculations!$C$83*INDEX('Monthly Data'!O:O,Calculations!$C$116+MOD(BW99,Calculations!$C$118))+Control!$C$7*Calculations!$C$84*INDEX('Monthly Data'!P:P,Calculations!$C$116+MOD(BW99,Calculations!$C$118))+Control!$C$7*Calculations!$C$85*INDEX('Monthly Data'!Q:Q,Calculations!$C$116+MOD(BW99,Calculations!$C$118))+(1-Control!$C$7*Calculations!$C$87)*INDEX('Monthly Data'!R:R,Calculations!$C$116+MOD(BW99,Calculations!$C$118))</f>
        <v>3.7118215575026904E-2</v>
      </c>
      <c r="GN99" s="86">
        <f ca="1">Control!$C$7*Calculations!$C$82*INDEX('Monthly Data'!N:N,Calculations!$C$116+MOD(BX99,Calculations!$C$118))+Control!$C$7*Calculations!$C$83*INDEX('Monthly Data'!O:O,Calculations!$C$116+MOD(BX99,Calculations!$C$118))+Control!$C$7*Calculations!$C$84*INDEX('Monthly Data'!P:P,Calculations!$C$116+MOD(BX99,Calculations!$C$118))+Control!$C$7*Calculations!$C$85*INDEX('Monthly Data'!Q:Q,Calculations!$C$116+MOD(BX99,Calculations!$C$118))+(1-Control!$C$7*Calculations!$C$87)*INDEX('Monthly Data'!R:R,Calculations!$C$116+MOD(BX99,Calculations!$C$118))</f>
        <v>4.2795950888382334E-3</v>
      </c>
      <c r="GO99" s="86">
        <f ca="1">Control!$C$7*Calculations!$C$82*INDEX('Monthly Data'!N:N,Calculations!$C$116+MOD(BY99,Calculations!$C$118))+Control!$C$7*Calculations!$C$83*INDEX('Monthly Data'!O:O,Calculations!$C$116+MOD(BY99,Calculations!$C$118))+Control!$C$7*Calculations!$C$84*INDEX('Monthly Data'!P:P,Calculations!$C$116+MOD(BY99,Calculations!$C$118))+Control!$C$7*Calculations!$C$85*INDEX('Monthly Data'!Q:Q,Calculations!$C$116+MOD(BY99,Calculations!$C$118))+(1-Control!$C$7*Calculations!$C$87)*INDEX('Monthly Data'!R:R,Calculations!$C$116+MOD(BY99,Calculations!$C$118))</f>
        <v>-2.5168357537820856E-4</v>
      </c>
      <c r="GP99" s="86">
        <f ca="1">Control!$C$7*Calculations!$C$82*INDEX('Monthly Data'!N:N,Calculations!$C$116+MOD(BZ99,Calculations!$C$118))+Control!$C$7*Calculations!$C$83*INDEX('Monthly Data'!O:O,Calculations!$C$116+MOD(BZ99,Calculations!$C$118))+Control!$C$7*Calculations!$C$84*INDEX('Monthly Data'!P:P,Calculations!$C$116+MOD(BZ99,Calculations!$C$118))+Control!$C$7*Calculations!$C$85*INDEX('Monthly Data'!Q:Q,Calculations!$C$116+MOD(BZ99,Calculations!$C$118))+(1-Control!$C$7*Calculations!$C$87)*INDEX('Monthly Data'!R:R,Calculations!$C$116+MOD(BZ99,Calculations!$C$118))</f>
        <v>-7.3651264633385334E-4</v>
      </c>
      <c r="GQ99" s="86">
        <f ca="1">Control!$C$7*Calculations!$C$82*INDEX('Monthly Data'!N:N,Calculations!$C$116+MOD(CA99,Calculations!$C$118))+Control!$C$7*Calculations!$C$83*INDEX('Monthly Data'!O:O,Calculations!$C$116+MOD(CA99,Calculations!$C$118))+Control!$C$7*Calculations!$C$84*INDEX('Monthly Data'!P:P,Calculations!$C$116+MOD(CA99,Calculations!$C$118))+Control!$C$7*Calculations!$C$85*INDEX('Monthly Data'!Q:Q,Calculations!$C$116+MOD(CA99,Calculations!$C$118))+(1-Control!$C$7*Calculations!$C$87)*INDEX('Monthly Data'!R:R,Calculations!$C$116+MOD(CA99,Calculations!$C$118))</f>
        <v>2.5790695379256122E-2</v>
      </c>
      <c r="GR99" s="86">
        <f ca="1">Control!$C$7*Calculations!$C$82*INDEX('Monthly Data'!N:N,Calculations!$C$116+MOD(CB99,Calculations!$C$118))+Control!$C$7*Calculations!$C$83*INDEX('Monthly Data'!O:O,Calculations!$C$116+MOD(CB99,Calculations!$C$118))+Control!$C$7*Calculations!$C$84*INDEX('Monthly Data'!P:P,Calculations!$C$116+MOD(CB99,Calculations!$C$118))+Control!$C$7*Calculations!$C$85*INDEX('Monthly Data'!Q:Q,Calculations!$C$116+MOD(CB99,Calculations!$C$118))+(1-Control!$C$7*Calculations!$C$87)*INDEX('Monthly Data'!R:R,Calculations!$C$116+MOD(CB99,Calculations!$C$118))</f>
        <v>-3.9863250714949353E-2</v>
      </c>
      <c r="GS99" s="86">
        <f ca="1">Control!$C$7*Calculations!$C$82*INDEX('Monthly Data'!N:N,Calculations!$C$116+MOD(CC99,Calculations!$C$118))+Control!$C$7*Calculations!$C$83*INDEX('Monthly Data'!O:O,Calculations!$C$116+MOD(CC99,Calculations!$C$118))+Control!$C$7*Calculations!$C$84*INDEX('Monthly Data'!P:P,Calculations!$C$116+MOD(CC99,Calculations!$C$118))+Control!$C$7*Calculations!$C$85*INDEX('Monthly Data'!Q:Q,Calculations!$C$116+MOD(CC99,Calculations!$C$118))+(1-Control!$C$7*Calculations!$C$87)*INDEX('Monthly Data'!R:R,Calculations!$C$116+MOD(CC99,Calculations!$C$118))</f>
        <v>-3.8875517825435772E-3</v>
      </c>
      <c r="GT99" s="86">
        <f ca="1">Control!$C$7*Calculations!$C$82*INDEX('Monthly Data'!N:N,Calculations!$C$116+MOD(CD99,Calculations!$C$118))+Control!$C$7*Calculations!$C$83*INDEX('Monthly Data'!O:O,Calculations!$C$116+MOD(CD99,Calculations!$C$118))+Control!$C$7*Calculations!$C$84*INDEX('Monthly Data'!P:P,Calculations!$C$116+MOD(CD99,Calculations!$C$118))+Control!$C$7*Calculations!$C$85*INDEX('Monthly Data'!Q:Q,Calculations!$C$116+MOD(CD99,Calculations!$C$118))+(1-Control!$C$7*Calculations!$C$87)*INDEX('Monthly Data'!R:R,Calculations!$C$116+MOD(CD99,Calculations!$C$118))</f>
        <v>1.0018681835149534E-3</v>
      </c>
      <c r="GU99" s="86">
        <f ca="1">Control!$C$7*Calculations!$C$82*INDEX('Monthly Data'!N:N,Calculations!$C$116+MOD(CE99,Calculations!$C$118))+Control!$C$7*Calculations!$C$83*INDEX('Monthly Data'!O:O,Calculations!$C$116+MOD(CE99,Calculations!$C$118))+Control!$C$7*Calculations!$C$84*INDEX('Monthly Data'!P:P,Calculations!$C$116+MOD(CE99,Calculations!$C$118))+Control!$C$7*Calculations!$C$85*INDEX('Monthly Data'!Q:Q,Calculations!$C$116+MOD(CE99,Calculations!$C$118))+(1-Control!$C$7*Calculations!$C$87)*INDEX('Monthly Data'!R:R,Calculations!$C$116+MOD(CE99,Calculations!$C$118))</f>
        <v>2.5325873776067674E-2</v>
      </c>
      <c r="GV99" s="86">
        <f ca="1">Control!$C$7*Calculations!$C$82*INDEX('Monthly Data'!N:N,Calculations!$C$116+MOD(CF99,Calculations!$C$118))+Control!$C$7*Calculations!$C$83*INDEX('Monthly Data'!O:O,Calculations!$C$116+MOD(CF99,Calculations!$C$118))+Control!$C$7*Calculations!$C$84*INDEX('Monthly Data'!P:P,Calculations!$C$116+MOD(CF99,Calculations!$C$118))+Control!$C$7*Calculations!$C$85*INDEX('Monthly Data'!Q:Q,Calculations!$C$116+MOD(CF99,Calculations!$C$118))+(1-Control!$C$7*Calculations!$C$87)*INDEX('Monthly Data'!R:R,Calculations!$C$116+MOD(CF99,Calculations!$C$118))</f>
        <v>-4.0413381192162513E-2</v>
      </c>
      <c r="GW99" s="86">
        <f ca="1">Control!$C$7*Calculations!$C$82*INDEX('Monthly Data'!N:N,Calculations!$C$116+MOD(CG99,Calculations!$C$118))+Control!$C$7*Calculations!$C$83*INDEX('Monthly Data'!O:O,Calculations!$C$116+MOD(CG99,Calculations!$C$118))+Control!$C$7*Calculations!$C$84*INDEX('Monthly Data'!P:P,Calculations!$C$116+MOD(CG99,Calculations!$C$118))+Control!$C$7*Calculations!$C$85*INDEX('Monthly Data'!Q:Q,Calculations!$C$116+MOD(CG99,Calculations!$C$118))+(1-Control!$C$7*Calculations!$C$87)*INDEX('Monthly Data'!R:R,Calculations!$C$116+MOD(CG99,Calculations!$C$118))</f>
        <v>-1.1360801645249321E-2</v>
      </c>
      <c r="GX99" s="86">
        <f ca="1">Control!$C$7*Calculations!$C$82*INDEX('Monthly Data'!N:N,Calculations!$C$116+MOD(CH99,Calculations!$C$118))+Control!$C$7*Calculations!$C$83*INDEX('Monthly Data'!O:O,Calculations!$C$116+MOD(CH99,Calculations!$C$118))+Control!$C$7*Calculations!$C$84*INDEX('Monthly Data'!P:P,Calculations!$C$116+MOD(CH99,Calculations!$C$118))+Control!$C$7*Calculations!$C$85*INDEX('Monthly Data'!Q:Q,Calculations!$C$116+MOD(CH99,Calculations!$C$118))+(1-Control!$C$7*Calculations!$C$87)*INDEX('Monthly Data'!R:R,Calculations!$C$116+MOD(CH99,Calculations!$C$118))</f>
        <v>6.2631896128884862E-3</v>
      </c>
      <c r="GY99" s="86">
        <f ca="1">Control!$C$7*Calculations!$C$82*INDEX('Monthly Data'!N:N,Calculations!$C$116+MOD(CI99,Calculations!$C$118))+Control!$C$7*Calculations!$C$83*INDEX('Monthly Data'!O:O,Calculations!$C$116+MOD(CI99,Calculations!$C$118))+Control!$C$7*Calculations!$C$84*INDEX('Monthly Data'!P:P,Calculations!$C$116+MOD(CI99,Calculations!$C$118))+Control!$C$7*Calculations!$C$85*INDEX('Monthly Data'!Q:Q,Calculations!$C$116+MOD(CI99,Calculations!$C$118))+(1-Control!$C$7*Calculations!$C$87)*INDEX('Monthly Data'!R:R,Calculations!$C$116+MOD(CI99,Calculations!$C$118))</f>
        <v>1.5063457444773597E-2</v>
      </c>
      <c r="GZ99" s="86">
        <f ca="1">Control!$C$7*Calculations!$C$82*INDEX('Monthly Data'!N:N,Calculations!$C$116+MOD(CJ99,Calculations!$C$118))+Control!$C$7*Calculations!$C$83*INDEX('Monthly Data'!O:O,Calculations!$C$116+MOD(CJ99,Calculations!$C$118))+Control!$C$7*Calculations!$C$84*INDEX('Monthly Data'!P:P,Calculations!$C$116+MOD(CJ99,Calculations!$C$118))+Control!$C$7*Calculations!$C$85*INDEX('Monthly Data'!Q:Q,Calculations!$C$116+MOD(CJ99,Calculations!$C$118))+(1-Control!$C$7*Calculations!$C$87)*INDEX('Monthly Data'!R:R,Calculations!$C$116+MOD(CJ99,Calculations!$C$118))</f>
        <v>1.2954540023127663E-2</v>
      </c>
      <c r="HA99" s="86">
        <f ca="1">Control!$C$7*Calculations!$C$82*INDEX('Monthly Data'!N:N,Calculations!$C$116+MOD(CK99,Calculations!$C$118))+Control!$C$7*Calculations!$C$83*INDEX('Monthly Data'!O:O,Calculations!$C$116+MOD(CK99,Calculations!$C$118))+Control!$C$7*Calculations!$C$84*INDEX('Monthly Data'!P:P,Calculations!$C$116+MOD(CK99,Calculations!$C$118))+Control!$C$7*Calculations!$C$85*INDEX('Monthly Data'!Q:Q,Calculations!$C$116+MOD(CK99,Calculations!$C$118))+(1-Control!$C$7*Calculations!$C$87)*INDEX('Monthly Data'!R:R,Calculations!$C$116+MOD(CK99,Calculations!$C$118))</f>
        <v>5.3309355465453899E-3</v>
      </c>
      <c r="HB99" s="86">
        <f ca="1">Control!$C$7*Calculations!$C$82*INDEX('Monthly Data'!N:N,Calculations!$C$116+MOD(CL99,Calculations!$C$118))+Control!$C$7*Calculations!$C$83*INDEX('Monthly Data'!O:O,Calculations!$C$116+MOD(CL99,Calculations!$C$118))+Control!$C$7*Calculations!$C$84*INDEX('Monthly Data'!P:P,Calculations!$C$116+MOD(CL99,Calculations!$C$118))+Control!$C$7*Calculations!$C$85*INDEX('Monthly Data'!Q:Q,Calculations!$C$116+MOD(CL99,Calculations!$C$118))+(1-Control!$C$7*Calculations!$C$87)*INDEX('Monthly Data'!R:R,Calculations!$C$116+MOD(CL99,Calculations!$C$118))</f>
        <v>1.5115046179922851E-2</v>
      </c>
      <c r="HC99" s="86">
        <f ca="1">Control!$C$7*Calculations!$C$82*INDEX('Monthly Data'!N:N,Calculations!$C$116+MOD(CM99,Calculations!$C$118))+Control!$C$7*Calculations!$C$83*INDEX('Monthly Data'!O:O,Calculations!$C$116+MOD(CM99,Calculations!$C$118))+Control!$C$7*Calculations!$C$84*INDEX('Monthly Data'!P:P,Calculations!$C$116+MOD(CM99,Calculations!$C$118))+Control!$C$7*Calculations!$C$85*INDEX('Monthly Data'!Q:Q,Calculations!$C$116+MOD(CM99,Calculations!$C$118))+(1-Control!$C$7*Calculations!$C$87)*INDEX('Monthly Data'!R:R,Calculations!$C$116+MOD(CM99,Calculations!$C$118))</f>
        <v>-4.3408051735618014E-2</v>
      </c>
      <c r="HD99" s="86">
        <f ca="1">Control!$C$7*Calculations!$C$82*INDEX('Monthly Data'!N:N,Calculations!$C$116+MOD(CN99,Calculations!$C$118))+Control!$C$7*Calculations!$C$83*INDEX('Monthly Data'!O:O,Calculations!$C$116+MOD(CN99,Calculations!$C$118))+Control!$C$7*Calculations!$C$84*INDEX('Monthly Data'!P:P,Calculations!$C$116+MOD(CN99,Calculations!$C$118))+Control!$C$7*Calculations!$C$85*INDEX('Monthly Data'!Q:Q,Calculations!$C$116+MOD(CN99,Calculations!$C$118))+(1-Control!$C$7*Calculations!$C$87)*INDEX('Monthly Data'!R:R,Calculations!$C$116+MOD(CN99,Calculations!$C$118))</f>
        <v>7.3538285850108537E-3</v>
      </c>
      <c r="HE99" s="86">
        <f ca="1">Control!$C$7*Calculations!$C$82*INDEX('Monthly Data'!N:N,Calculations!$C$116+MOD(CO99,Calculations!$C$118))+Control!$C$7*Calculations!$C$83*INDEX('Monthly Data'!O:O,Calculations!$C$116+MOD(CO99,Calculations!$C$118))+Control!$C$7*Calculations!$C$84*INDEX('Monthly Data'!P:P,Calculations!$C$116+MOD(CO99,Calculations!$C$118))+Control!$C$7*Calculations!$C$85*INDEX('Monthly Data'!Q:Q,Calculations!$C$116+MOD(CO99,Calculations!$C$118))+(1-Control!$C$7*Calculations!$C$87)*INDEX('Monthly Data'!R:R,Calculations!$C$116+MOD(CO99,Calculations!$C$118))</f>
        <v>1.5758278480433856E-2</v>
      </c>
      <c r="HF99" s="86">
        <f ca="1">Control!$C$7*Calculations!$C$82*INDEX('Monthly Data'!N:N,Calculations!$C$116+MOD(CP99,Calculations!$C$118))+Control!$C$7*Calculations!$C$83*INDEX('Monthly Data'!O:O,Calculations!$C$116+MOD(CP99,Calculations!$C$118))+Control!$C$7*Calculations!$C$84*INDEX('Monthly Data'!P:P,Calculations!$C$116+MOD(CP99,Calculations!$C$118))+Control!$C$7*Calculations!$C$85*INDEX('Monthly Data'!Q:Q,Calculations!$C$116+MOD(CP99,Calculations!$C$118))+(1-Control!$C$7*Calculations!$C$87)*INDEX('Monthly Data'!R:R,Calculations!$C$116+MOD(CP99,Calculations!$C$118))</f>
        <v>9.9793409618087695E-3</v>
      </c>
      <c r="HG99" s="86">
        <f ca="1">Control!$C$7*Calculations!$C$82*INDEX('Monthly Data'!N:N,Calculations!$C$116+MOD(CQ99,Calculations!$C$118))+Control!$C$7*Calculations!$C$83*INDEX('Monthly Data'!O:O,Calculations!$C$116+MOD(CQ99,Calculations!$C$118))+Control!$C$7*Calculations!$C$84*INDEX('Monthly Data'!P:P,Calculations!$C$116+MOD(CQ99,Calculations!$C$118))+Control!$C$7*Calculations!$C$85*INDEX('Monthly Data'!Q:Q,Calculations!$C$116+MOD(CQ99,Calculations!$C$118))+(1-Control!$C$7*Calculations!$C$87)*INDEX('Monthly Data'!R:R,Calculations!$C$116+MOD(CQ99,Calculations!$C$118))</f>
        <v>7.857567536297622E-3</v>
      </c>
      <c r="HH99" s="86">
        <f ca="1">Control!$C$7*Calculations!$C$82*INDEX('Monthly Data'!N:N,Calculations!$C$116+MOD(CR99,Calculations!$C$118))+Control!$C$7*Calculations!$C$83*INDEX('Monthly Data'!O:O,Calculations!$C$116+MOD(CR99,Calculations!$C$118))+Control!$C$7*Calculations!$C$84*INDEX('Monthly Data'!P:P,Calculations!$C$116+MOD(CR99,Calculations!$C$118))+Control!$C$7*Calculations!$C$85*INDEX('Monthly Data'!Q:Q,Calculations!$C$116+MOD(CR99,Calculations!$C$118))+(1-Control!$C$7*Calculations!$C$87)*INDEX('Monthly Data'!R:R,Calculations!$C$116+MOD(CR99,Calculations!$C$118))</f>
        <v>3.4808428836917149E-3</v>
      </c>
      <c r="HI99" s="86">
        <f ca="1">Control!$C$7*Calculations!$C$82*INDEX('Monthly Data'!N:N,Calculations!$C$116+MOD(CS99,Calculations!$C$118))+Control!$C$7*Calculations!$C$83*INDEX('Monthly Data'!O:O,Calculations!$C$116+MOD(CS99,Calculations!$C$118))+Control!$C$7*Calculations!$C$84*INDEX('Monthly Data'!P:P,Calculations!$C$116+MOD(CS99,Calculations!$C$118))+Control!$C$7*Calculations!$C$85*INDEX('Monthly Data'!Q:Q,Calculations!$C$116+MOD(CS99,Calculations!$C$118))+(1-Control!$C$7*Calculations!$C$87)*INDEX('Monthly Data'!R:R,Calculations!$C$116+MOD(CS99,Calculations!$C$118))</f>
        <v>7.7184133340106598E-3</v>
      </c>
      <c r="HJ99" s="86">
        <f ca="1">Control!$C$7*Calculations!$C$82*INDEX('Monthly Data'!N:N,Calculations!$C$116+MOD(CT99,Calculations!$C$118))+Control!$C$7*Calculations!$C$83*INDEX('Monthly Data'!O:O,Calculations!$C$116+MOD(CT99,Calculations!$C$118))+Control!$C$7*Calculations!$C$84*INDEX('Monthly Data'!P:P,Calculations!$C$116+MOD(CT99,Calculations!$C$118))+Control!$C$7*Calculations!$C$85*INDEX('Monthly Data'!Q:Q,Calculations!$C$116+MOD(CT99,Calculations!$C$118))+(1-Control!$C$7*Calculations!$C$87)*INDEX('Monthly Data'!R:R,Calculations!$C$116+MOD(CT99,Calculations!$C$118))</f>
        <v>9.9793409618087695E-3</v>
      </c>
      <c r="HK99" s="86">
        <f ca="1">Control!$C$7*Calculations!$C$82*INDEX('Monthly Data'!N:N,Calculations!$C$116+MOD(CU99,Calculations!$C$118))+Control!$C$7*Calculations!$C$83*INDEX('Monthly Data'!O:O,Calculations!$C$116+MOD(CU99,Calculations!$C$118))+Control!$C$7*Calculations!$C$84*INDEX('Monthly Data'!P:P,Calculations!$C$116+MOD(CU99,Calculations!$C$118))+Control!$C$7*Calculations!$C$85*INDEX('Monthly Data'!Q:Q,Calculations!$C$116+MOD(CU99,Calculations!$C$118))+(1-Control!$C$7*Calculations!$C$87)*INDEX('Monthly Data'!R:R,Calculations!$C$116+MOD(CU99,Calculations!$C$118))</f>
        <v>1.50127906355989E-2</v>
      </c>
      <c r="HL99" s="86">
        <f ca="1">Control!$C$7*Calculations!$C$82*INDEX('Monthly Data'!N:N,Calculations!$C$116+MOD(CV99,Calculations!$C$118))+Control!$C$7*Calculations!$C$83*INDEX('Monthly Data'!O:O,Calculations!$C$116+MOD(CV99,Calculations!$C$118))+Control!$C$7*Calculations!$C$84*INDEX('Monthly Data'!P:P,Calculations!$C$116+MOD(CV99,Calculations!$C$118))+Control!$C$7*Calculations!$C$85*INDEX('Monthly Data'!Q:Q,Calculations!$C$116+MOD(CV99,Calculations!$C$118))+(1-Control!$C$7*Calculations!$C$87)*INDEX('Monthly Data'!R:R,Calculations!$C$116+MOD(CV99,Calculations!$C$118))</f>
        <v>-7.3651264633385334E-4</v>
      </c>
      <c r="HM99" s="86">
        <f ca="1">Control!$C$7*Calculations!$C$82*INDEX('Monthly Data'!N:N,Calculations!$C$116+MOD(CW99,Calculations!$C$118))+Control!$C$7*Calculations!$C$83*INDEX('Monthly Data'!O:O,Calculations!$C$116+MOD(CW99,Calculations!$C$118))+Control!$C$7*Calculations!$C$84*INDEX('Monthly Data'!P:P,Calculations!$C$116+MOD(CW99,Calculations!$C$118))+Control!$C$7*Calculations!$C$85*INDEX('Monthly Data'!Q:Q,Calculations!$C$116+MOD(CW99,Calculations!$C$118))+(1-Control!$C$7*Calculations!$C$87)*INDEX('Monthly Data'!R:R,Calculations!$C$116+MOD(CW99,Calculations!$C$118))</f>
        <v>-9.8327855560634558E-3</v>
      </c>
      <c r="HN99" s="86">
        <f ca="1">Control!$C$7*Calculations!$C$82*INDEX('Monthly Data'!N:N,Calculations!$C$116+MOD(CX99,Calculations!$C$118))+Control!$C$7*Calculations!$C$83*INDEX('Monthly Data'!O:O,Calculations!$C$116+MOD(CX99,Calculations!$C$118))+Control!$C$7*Calculations!$C$84*INDEX('Monthly Data'!P:P,Calculations!$C$116+MOD(CX99,Calculations!$C$118))+Control!$C$7*Calculations!$C$85*INDEX('Monthly Data'!Q:Q,Calculations!$C$116+MOD(CX99,Calculations!$C$118))+(1-Control!$C$7*Calculations!$C$87)*INDEX('Monthly Data'!R:R,Calculations!$C$116+MOD(CX99,Calculations!$C$118))</f>
        <v>1.0478379486191123E-2</v>
      </c>
      <c r="HO99" s="86">
        <f ca="1">Control!$C$7*Calculations!$C$82*INDEX('Monthly Data'!N:N,Calculations!$C$116+MOD(CY99,Calculations!$C$118))+Control!$C$7*Calculations!$C$83*INDEX('Monthly Data'!O:O,Calculations!$C$116+MOD(CY99,Calculations!$C$118))+Control!$C$7*Calculations!$C$84*INDEX('Monthly Data'!P:P,Calculations!$C$116+MOD(CY99,Calculations!$C$118))+Control!$C$7*Calculations!$C$85*INDEX('Monthly Data'!Q:Q,Calculations!$C$116+MOD(CY99,Calculations!$C$118))+(1-Control!$C$7*Calculations!$C$87)*INDEX('Monthly Data'!R:R,Calculations!$C$116+MOD(CY99,Calculations!$C$118))</f>
        <v>-7.8872955230675015E-3</v>
      </c>
      <c r="HP99" s="86">
        <f ca="1">Control!$C$7*Calculations!$C$82*INDEX('Monthly Data'!N:N,Calculations!$C$116+MOD(CZ99,Calculations!$C$118))+Control!$C$7*Calculations!$C$83*INDEX('Monthly Data'!O:O,Calculations!$C$116+MOD(CZ99,Calculations!$C$118))+Control!$C$7*Calculations!$C$84*INDEX('Monthly Data'!P:P,Calculations!$C$116+MOD(CZ99,Calculations!$C$118))+Control!$C$7*Calculations!$C$85*INDEX('Monthly Data'!Q:Q,Calculations!$C$116+MOD(CZ99,Calculations!$C$118))+(1-Control!$C$7*Calculations!$C$87)*INDEX('Monthly Data'!R:R,Calculations!$C$116+MOD(CZ99,Calculations!$C$118))</f>
        <v>1.1702576456120543E-2</v>
      </c>
      <c r="HQ99" s="86">
        <f ca="1">Control!$C$7*Calculations!$C$82*INDEX('Monthly Data'!N:N,Calculations!$C$116+MOD(DA99,Calculations!$C$118))+Control!$C$7*Calculations!$C$83*INDEX('Monthly Data'!O:O,Calculations!$C$116+MOD(DA99,Calculations!$C$118))+Control!$C$7*Calculations!$C$84*INDEX('Monthly Data'!P:P,Calculations!$C$116+MOD(DA99,Calculations!$C$118))+Control!$C$7*Calculations!$C$85*INDEX('Monthly Data'!Q:Q,Calculations!$C$116+MOD(DA99,Calculations!$C$118))+(1-Control!$C$7*Calculations!$C$87)*INDEX('Monthly Data'!R:R,Calculations!$C$116+MOD(DA99,Calculations!$C$118))</f>
        <v>7.5897487599915015E-3</v>
      </c>
      <c r="HR99" s="86">
        <f ca="1">Control!$C$7*Calculations!$C$82*INDEX('Monthly Data'!N:N,Calculations!$C$116+MOD(DB99,Calculations!$C$118))+Control!$C$7*Calculations!$C$83*INDEX('Monthly Data'!O:O,Calculations!$C$116+MOD(DB99,Calculations!$C$118))+Control!$C$7*Calculations!$C$84*INDEX('Monthly Data'!P:P,Calculations!$C$116+MOD(DB99,Calculations!$C$118))+Control!$C$7*Calculations!$C$85*INDEX('Monthly Data'!Q:Q,Calculations!$C$116+MOD(DB99,Calculations!$C$118))+(1-Control!$C$7*Calculations!$C$87)*INDEX('Monthly Data'!R:R,Calculations!$C$116+MOD(DB99,Calculations!$C$118))</f>
        <v>2.4722579420195831E-2</v>
      </c>
      <c r="HS99" s="86">
        <f ca="1">Control!$C$7*Calculations!$C$82*INDEX('Monthly Data'!N:N,Calculations!$C$116+MOD(DC99,Calculations!$C$118))+Control!$C$7*Calculations!$C$83*INDEX('Monthly Data'!O:O,Calculations!$C$116+MOD(DC99,Calculations!$C$118))+Control!$C$7*Calculations!$C$84*INDEX('Monthly Data'!P:P,Calculations!$C$116+MOD(DC99,Calculations!$C$118))+Control!$C$7*Calculations!$C$85*INDEX('Monthly Data'!Q:Q,Calculations!$C$116+MOD(DC99,Calculations!$C$118))+(1-Control!$C$7*Calculations!$C$87)*INDEX('Monthly Data'!R:R,Calculations!$C$116+MOD(DC99,Calculations!$C$118))</f>
        <v>-4.417423226995453E-3</v>
      </c>
      <c r="HT99" s="86">
        <f ca="1">Control!$C$7*Calculations!$C$82*INDEX('Monthly Data'!N:N,Calculations!$C$116+MOD(DD99,Calculations!$C$118))+Control!$C$7*Calculations!$C$83*INDEX('Monthly Data'!O:O,Calculations!$C$116+MOD(DD99,Calculations!$C$118))+Control!$C$7*Calculations!$C$84*INDEX('Monthly Data'!P:P,Calculations!$C$116+MOD(DD99,Calculations!$C$118))+Control!$C$7*Calculations!$C$85*INDEX('Monthly Data'!Q:Q,Calculations!$C$116+MOD(DD99,Calculations!$C$118))+(1-Control!$C$7*Calculations!$C$87)*INDEX('Monthly Data'!R:R,Calculations!$C$116+MOD(DD99,Calculations!$C$118))</f>
        <v>1.5063457444773597E-2</v>
      </c>
      <c r="HU99" s="86">
        <f ca="1">Control!$C$7*Calculations!$C$82*INDEX('Monthly Data'!N:N,Calculations!$C$116+MOD(DE99,Calculations!$C$118))+Control!$C$7*Calculations!$C$83*INDEX('Monthly Data'!O:O,Calculations!$C$116+MOD(DE99,Calculations!$C$118))+Control!$C$7*Calculations!$C$84*INDEX('Monthly Data'!P:P,Calculations!$C$116+MOD(DE99,Calculations!$C$118))+Control!$C$7*Calculations!$C$85*INDEX('Monthly Data'!Q:Q,Calculations!$C$116+MOD(DE99,Calculations!$C$118))+(1-Control!$C$7*Calculations!$C$87)*INDEX('Monthly Data'!R:R,Calculations!$C$116+MOD(DE99,Calculations!$C$118))</f>
        <v>2.377894462657602E-2</v>
      </c>
      <c r="HV99" s="86">
        <f ca="1">Control!$C$7*Calculations!$C$82*INDEX('Monthly Data'!N:N,Calculations!$C$116+MOD(DF99,Calculations!$C$118))+Control!$C$7*Calculations!$C$83*INDEX('Monthly Data'!O:O,Calculations!$C$116+MOD(DF99,Calculations!$C$118))+Control!$C$7*Calculations!$C$84*INDEX('Monthly Data'!P:P,Calculations!$C$116+MOD(DF99,Calculations!$C$118))+Control!$C$7*Calculations!$C$85*INDEX('Monthly Data'!Q:Q,Calculations!$C$116+MOD(DF99,Calculations!$C$118))+(1-Control!$C$7*Calculations!$C$87)*INDEX('Monthly Data'!R:R,Calculations!$C$116+MOD(DF99,Calculations!$C$118))</f>
        <v>1.3891304280773396E-2</v>
      </c>
      <c r="HW99" s="86">
        <f ca="1">Control!$C$7*Calculations!$C$82*INDEX('Monthly Data'!N:N,Calculations!$C$116+MOD(DG99,Calculations!$C$118))+Control!$C$7*Calculations!$C$83*INDEX('Monthly Data'!O:O,Calculations!$C$116+MOD(DG99,Calculations!$C$118))+Control!$C$7*Calculations!$C$84*INDEX('Monthly Data'!P:P,Calculations!$C$116+MOD(DG99,Calculations!$C$118))+Control!$C$7*Calculations!$C$85*INDEX('Monthly Data'!Q:Q,Calculations!$C$116+MOD(DG99,Calculations!$C$118))+(1-Control!$C$7*Calculations!$C$87)*INDEX('Monthly Data'!R:R,Calculations!$C$116+MOD(DG99,Calculations!$C$118))</f>
        <v>-2.5168357537820856E-4</v>
      </c>
      <c r="HX99" s="86">
        <f ca="1">Control!$C$7*Calculations!$C$82*INDEX('Monthly Data'!N:N,Calculations!$C$116+MOD(DH99,Calculations!$C$118))+Control!$C$7*Calculations!$C$83*INDEX('Monthly Data'!O:O,Calculations!$C$116+MOD(DH99,Calculations!$C$118))+Control!$C$7*Calculations!$C$84*INDEX('Monthly Data'!P:P,Calculations!$C$116+MOD(DH99,Calculations!$C$118))+Control!$C$7*Calculations!$C$85*INDEX('Monthly Data'!Q:Q,Calculations!$C$116+MOD(DH99,Calculations!$C$118))+(1-Control!$C$7*Calculations!$C$87)*INDEX('Monthly Data'!R:R,Calculations!$C$116+MOD(DH99,Calculations!$C$118))</f>
        <v>3.7118215575026904E-2</v>
      </c>
      <c r="HY99" s="86">
        <f ca="1">Control!$C$7*Calculations!$C$82*INDEX('Monthly Data'!N:N,Calculations!$C$116+MOD(DI99,Calculations!$C$118))+Control!$C$7*Calculations!$C$83*INDEX('Monthly Data'!O:O,Calculations!$C$116+MOD(DI99,Calculations!$C$118))+Control!$C$7*Calculations!$C$84*INDEX('Monthly Data'!P:P,Calculations!$C$116+MOD(DI99,Calculations!$C$118))+Control!$C$7*Calculations!$C$85*INDEX('Monthly Data'!Q:Q,Calculations!$C$116+MOD(DI99,Calculations!$C$118))+(1-Control!$C$7*Calculations!$C$87)*INDEX('Monthly Data'!R:R,Calculations!$C$116+MOD(DI99,Calculations!$C$118))</f>
        <v>1.5216630695380906E-2</v>
      </c>
      <c r="HZ99" s="86">
        <f ca="1">Control!$C$7*Calculations!$C$82*INDEX('Monthly Data'!N:N,Calculations!$C$116+MOD(DJ99,Calculations!$C$118))+Control!$C$7*Calculations!$C$83*INDEX('Monthly Data'!O:O,Calculations!$C$116+MOD(DJ99,Calculations!$C$118))+Control!$C$7*Calculations!$C$84*INDEX('Monthly Data'!P:P,Calculations!$C$116+MOD(DJ99,Calculations!$C$118))+Control!$C$7*Calculations!$C$85*INDEX('Monthly Data'!Q:Q,Calculations!$C$116+MOD(DJ99,Calculations!$C$118))+(1-Control!$C$7*Calculations!$C$87)*INDEX('Monthly Data'!R:R,Calculations!$C$116+MOD(DJ99,Calculations!$C$118))</f>
        <v>3.5231336013669103E-2</v>
      </c>
      <c r="IA99" s="86">
        <f ca="1">Control!$C$7*Calculations!$C$82*INDEX('Monthly Data'!N:N,Calculations!$C$116+MOD(DK99,Calculations!$C$118))+Control!$C$7*Calculations!$C$83*INDEX('Monthly Data'!O:O,Calculations!$C$116+MOD(DK99,Calculations!$C$118))+Control!$C$7*Calculations!$C$84*INDEX('Monthly Data'!P:P,Calculations!$C$116+MOD(DK99,Calculations!$C$118))+Control!$C$7*Calculations!$C$85*INDEX('Monthly Data'!Q:Q,Calculations!$C$116+MOD(DK99,Calculations!$C$118))+(1-Control!$C$7*Calculations!$C$87)*INDEX('Monthly Data'!R:R,Calculations!$C$116+MOD(DK99,Calculations!$C$118))</f>
        <v>3.7596120283497965E-2</v>
      </c>
      <c r="IB99" s="86">
        <f ca="1">Control!$C$7*Calculations!$C$82*INDEX('Monthly Data'!N:N,Calculations!$C$116+MOD(DL99,Calculations!$C$118))+Control!$C$7*Calculations!$C$83*INDEX('Monthly Data'!O:O,Calculations!$C$116+MOD(DL99,Calculations!$C$118))+Control!$C$7*Calculations!$C$84*INDEX('Monthly Data'!P:P,Calculations!$C$116+MOD(DL99,Calculations!$C$118))+Control!$C$7*Calculations!$C$85*INDEX('Monthly Data'!Q:Q,Calculations!$C$116+MOD(DL99,Calculations!$C$118))+(1-Control!$C$7*Calculations!$C$87)*INDEX('Monthly Data'!R:R,Calculations!$C$116+MOD(DL99,Calculations!$C$118))</f>
        <v>1.3891304280773396E-2</v>
      </c>
      <c r="IC99" s="86">
        <f ca="1">Control!$C$7*Calculations!$C$82*INDEX('Monthly Data'!N:N,Calculations!$C$116+MOD(DM99,Calculations!$C$118))+Control!$C$7*Calculations!$C$83*INDEX('Monthly Data'!O:O,Calculations!$C$116+MOD(DM99,Calculations!$C$118))+Control!$C$7*Calculations!$C$84*INDEX('Monthly Data'!P:P,Calculations!$C$116+MOD(DM99,Calculations!$C$118))+Control!$C$7*Calculations!$C$85*INDEX('Monthly Data'!Q:Q,Calculations!$C$116+MOD(DM99,Calculations!$C$118))+(1-Control!$C$7*Calculations!$C$87)*INDEX('Monthly Data'!R:R,Calculations!$C$116+MOD(DM99,Calculations!$C$118))</f>
        <v>1.0478379486191123E-2</v>
      </c>
      <c r="ID99" s="86">
        <f ca="1">Control!$C$7*Calculations!$C$82*INDEX('Monthly Data'!N:N,Calculations!$C$116+MOD(DN99,Calculations!$C$118))+Control!$C$7*Calculations!$C$83*INDEX('Monthly Data'!O:O,Calculations!$C$116+MOD(DN99,Calculations!$C$118))+Control!$C$7*Calculations!$C$84*INDEX('Monthly Data'!P:P,Calculations!$C$116+MOD(DN99,Calculations!$C$118))+Control!$C$7*Calculations!$C$85*INDEX('Monthly Data'!Q:Q,Calculations!$C$116+MOD(DN99,Calculations!$C$118))+(1-Control!$C$7*Calculations!$C$87)*INDEX('Monthly Data'!R:R,Calculations!$C$116+MOD(DN99,Calculations!$C$118))</f>
        <v>5.8868730207813358E-3</v>
      </c>
      <c r="IE99" s="86">
        <f ca="1">Control!$C$7*Calculations!$C$82*INDEX('Monthly Data'!N:N,Calculations!$C$116+MOD(DO99,Calculations!$C$118))+Control!$C$7*Calculations!$C$83*INDEX('Monthly Data'!O:O,Calculations!$C$116+MOD(DO99,Calculations!$C$118))+Control!$C$7*Calculations!$C$84*INDEX('Monthly Data'!P:P,Calculations!$C$116+MOD(DO99,Calculations!$C$118))+Control!$C$7*Calculations!$C$85*INDEX('Monthly Data'!Q:Q,Calculations!$C$116+MOD(DO99,Calculations!$C$118))+(1-Control!$C$7*Calculations!$C$87)*INDEX('Monthly Data'!R:R,Calculations!$C$116+MOD(DO99,Calculations!$C$118))</f>
        <v>1.1702576456120543E-2</v>
      </c>
      <c r="IF99" s="86">
        <f ca="1">Control!$C$7*Calculations!$C$82*INDEX('Monthly Data'!N:N,Calculations!$C$116+MOD(DP99,Calculations!$C$118))+Control!$C$7*Calculations!$C$83*INDEX('Monthly Data'!O:O,Calculations!$C$116+MOD(DP99,Calculations!$C$118))+Control!$C$7*Calculations!$C$84*INDEX('Monthly Data'!P:P,Calculations!$C$116+MOD(DP99,Calculations!$C$118))+Control!$C$7*Calculations!$C$85*INDEX('Monthly Data'!Q:Q,Calculations!$C$116+MOD(DP99,Calculations!$C$118))+(1-Control!$C$7*Calculations!$C$87)*INDEX('Monthly Data'!R:R,Calculations!$C$116+MOD(DP99,Calculations!$C$118))</f>
        <v>-2.4571433440223247E-2</v>
      </c>
      <c r="IG99" s="88">
        <f ca="1">Control!$C$8*(1+DQ99)*(1+DR99)*(1+DS99)*(1+DT99)*(1+DU99)*(1+DV99)*(1+DW99)*(1+DX99)*(1+DY99)*(1+DZ99)*(1+EA99)*(1+EB99)*(1+EC99)*(1+ED99)*(1+EE99)*(1+EF99)*(1+EG99)*(1+EH99)*(1+EI99)*(1+EJ99)*(1+EK99)*(1+EL99)*(1+EM99)*(1+EN99)*(1+EO99)*(1+EP99)*(1+EQ99)*(1+ER99)*(1+ES99)*(1+ET99)*(1+EU99)*(1+EV99)*(1+EW99)*(1+EX99)*(1+EY99)*(1+EZ99)*(1+FA99)*(1+FB99)*(1+FC99)*(1+FD99)*(1+FE99)*(1+FF99)*(1+FG99)*(1+FH99)*(1+FI99)*(1+FJ99)*(1+FK99)*(1+FL99)*(1+FM99)*(1+FN99)*(1+FO99)*(1+FP99)*(1+FQ99)*(1+FR99)*(1+FS99)*(1+FT99)*(1+FU99)*(1+FV99)*(1+FW99)*(1+FX99)*(1+FY99)*(1+FZ99)*(1+GA99)*(1+GB99)*(1+GC99)*(1+GD99)*(1+GE99)*(1+GF99)*(1+GG99)*(1+GH99)*(1+GI99)*(1+GJ99)*(1+GK99)*(1+GL99)*(1+GM99)*(1+GN99)*(1+GO99)*(1+GP99)*(1+GQ99)*(1+GR99)*(1+GS99)*(1+GT99)*(1+GU99)*(1+GV99)*(1+GW99)*(1+GX99)*(1+GY99)*(1+GZ99)*(1+HA99)*(1+HB99)*(1+HC99)*(1+HD99)*(1+HE99)*(1+HF99)*(1+HG99)*(1+HH99)*(1+HI99)*(1+HJ99)*(1+HK99)*(1+HL99)*(1+HM99)*(1+HN99)*(1+HO99)*(1+HP99)*(1+HQ99)*(1+HR99)*(1+HS99)*(1+HT99)*(1+HU99)*(1+HV99)*(1+HW99)*(1+HX99)*(1+HY99)*(1+HZ99)*(1+IA99)*(1+IB99)*(1+IC99)*(1+ID99)*(1+IE99)*(1+IF99)</f>
        <v>100433.49647280699</v>
      </c>
    </row>
    <row r="100" spans="1:241" x14ac:dyDescent="0.25">
      <c r="A100">
        <v>62</v>
      </c>
      <c r="B100">
        <v>74</v>
      </c>
      <c r="C100">
        <v>106</v>
      </c>
      <c r="D100">
        <v>2</v>
      </c>
      <c r="E100">
        <v>102</v>
      </c>
      <c r="F100">
        <v>23</v>
      </c>
      <c r="G100">
        <v>55</v>
      </c>
      <c r="H100">
        <v>49</v>
      </c>
      <c r="I100">
        <v>118</v>
      </c>
      <c r="J100">
        <v>9</v>
      </c>
      <c r="K100">
        <v>80</v>
      </c>
      <c r="L100">
        <v>11</v>
      </c>
      <c r="M100">
        <v>4</v>
      </c>
      <c r="N100">
        <v>112</v>
      </c>
      <c r="O100">
        <v>108</v>
      </c>
      <c r="P100">
        <v>32</v>
      </c>
      <c r="Q100">
        <v>87</v>
      </c>
      <c r="R100">
        <v>100</v>
      </c>
      <c r="S100">
        <v>5</v>
      </c>
      <c r="T100">
        <v>54</v>
      </c>
      <c r="U100">
        <v>93</v>
      </c>
      <c r="V100">
        <v>111</v>
      </c>
      <c r="W100">
        <v>48</v>
      </c>
      <c r="X100">
        <v>2</v>
      </c>
      <c r="Y100">
        <v>51</v>
      </c>
      <c r="Z100">
        <v>28</v>
      </c>
      <c r="AA100">
        <v>85</v>
      </c>
      <c r="AB100">
        <v>29</v>
      </c>
      <c r="AC100">
        <v>60</v>
      </c>
      <c r="AD100">
        <v>46</v>
      </c>
      <c r="AE100">
        <v>17</v>
      </c>
      <c r="AF100">
        <v>99</v>
      </c>
      <c r="AG100">
        <v>48</v>
      </c>
      <c r="AH100">
        <v>92</v>
      </c>
      <c r="AI100">
        <v>42</v>
      </c>
      <c r="AJ100">
        <v>111</v>
      </c>
      <c r="AK100">
        <v>11</v>
      </c>
      <c r="AL100">
        <v>117</v>
      </c>
      <c r="AM100">
        <v>34</v>
      </c>
      <c r="AN100">
        <v>116</v>
      </c>
      <c r="AO100">
        <v>90</v>
      </c>
      <c r="AP100">
        <v>19</v>
      </c>
      <c r="AQ100">
        <v>17</v>
      </c>
      <c r="AR100">
        <v>91</v>
      </c>
      <c r="AS100">
        <v>2</v>
      </c>
      <c r="AT100">
        <v>87</v>
      </c>
      <c r="AU100">
        <v>103</v>
      </c>
      <c r="AV100">
        <v>106</v>
      </c>
      <c r="AW100">
        <v>93</v>
      </c>
      <c r="AX100">
        <v>97</v>
      </c>
      <c r="AY100">
        <v>67</v>
      </c>
      <c r="AZ100">
        <v>11</v>
      </c>
      <c r="BA100">
        <v>69</v>
      </c>
      <c r="BB100">
        <v>59</v>
      </c>
      <c r="BC100">
        <v>16</v>
      </c>
      <c r="BD100">
        <v>70</v>
      </c>
      <c r="BE100">
        <v>3</v>
      </c>
      <c r="BF100">
        <v>38</v>
      </c>
      <c r="BG100">
        <v>39</v>
      </c>
      <c r="BH100">
        <v>63</v>
      </c>
      <c r="BI100">
        <v>73</v>
      </c>
      <c r="BJ100">
        <v>10</v>
      </c>
      <c r="BK100">
        <v>79</v>
      </c>
      <c r="BL100">
        <v>14</v>
      </c>
      <c r="BM100">
        <v>31</v>
      </c>
      <c r="BN100">
        <v>96</v>
      </c>
      <c r="BO100">
        <v>97</v>
      </c>
      <c r="BP100">
        <v>29</v>
      </c>
      <c r="BQ100">
        <v>20</v>
      </c>
      <c r="BR100">
        <v>101</v>
      </c>
      <c r="BS100">
        <v>116</v>
      </c>
      <c r="BT100">
        <v>55</v>
      </c>
      <c r="BU100">
        <v>102</v>
      </c>
      <c r="BV100">
        <v>71</v>
      </c>
      <c r="BW100">
        <v>98</v>
      </c>
      <c r="BX100">
        <v>30</v>
      </c>
      <c r="BY100">
        <v>84</v>
      </c>
      <c r="BZ100">
        <v>96</v>
      </c>
      <c r="CA100">
        <v>107</v>
      </c>
      <c r="CB100">
        <v>34</v>
      </c>
      <c r="CC100">
        <v>103</v>
      </c>
      <c r="CD100">
        <v>94</v>
      </c>
      <c r="CE100">
        <v>5</v>
      </c>
      <c r="CF100">
        <v>10</v>
      </c>
      <c r="CG100">
        <v>53</v>
      </c>
      <c r="CH100">
        <v>93</v>
      </c>
      <c r="CI100">
        <v>66</v>
      </c>
      <c r="CJ100">
        <v>57</v>
      </c>
      <c r="CK100">
        <v>86</v>
      </c>
      <c r="CL100">
        <v>20</v>
      </c>
      <c r="CM100">
        <v>46</v>
      </c>
      <c r="CN100">
        <v>32</v>
      </c>
      <c r="CO100">
        <v>34</v>
      </c>
      <c r="CP100">
        <v>93</v>
      </c>
      <c r="CQ100">
        <v>55</v>
      </c>
      <c r="CR100">
        <v>116</v>
      </c>
      <c r="CS100">
        <v>40</v>
      </c>
      <c r="CT100">
        <v>69</v>
      </c>
      <c r="CU100">
        <v>13</v>
      </c>
      <c r="CV100">
        <v>74</v>
      </c>
      <c r="CW100">
        <v>26</v>
      </c>
      <c r="CX100">
        <v>55</v>
      </c>
      <c r="CY100">
        <v>68</v>
      </c>
      <c r="CZ100">
        <v>85</v>
      </c>
      <c r="DA100">
        <v>71</v>
      </c>
      <c r="DB100">
        <v>116</v>
      </c>
      <c r="DC100">
        <v>20</v>
      </c>
      <c r="DD100">
        <v>5</v>
      </c>
      <c r="DE100">
        <v>87</v>
      </c>
      <c r="DF100">
        <v>60</v>
      </c>
      <c r="DG100">
        <v>81</v>
      </c>
      <c r="DH100">
        <v>90</v>
      </c>
      <c r="DI100">
        <v>116</v>
      </c>
      <c r="DJ100">
        <v>57</v>
      </c>
      <c r="DK100">
        <v>104</v>
      </c>
      <c r="DL100">
        <v>72</v>
      </c>
      <c r="DM100">
        <v>94</v>
      </c>
      <c r="DN100">
        <v>28</v>
      </c>
      <c r="DO100">
        <v>92</v>
      </c>
      <c r="DP100">
        <v>118</v>
      </c>
      <c r="DQ100" s="86">
        <f ca="1">Control!$C$7*Calculations!$C$82*INDEX('Monthly Data'!N:N,Calculations!$C$116+MOD(A100,Calculations!$C$118))+Control!$C$7*Calculations!$C$83*INDEX('Monthly Data'!O:O,Calculations!$C$116+MOD(A100,Calculations!$C$118))+Control!$C$7*Calculations!$C$84*INDEX('Monthly Data'!P:P,Calculations!$C$116+MOD(A100,Calculations!$C$118))+Control!$C$7*Calculations!$C$85*INDEX('Monthly Data'!Q:Q,Calculations!$C$116+MOD(A100,Calculations!$C$118))+(1-Control!$C$7*Calculations!$C$87)*INDEX('Monthly Data'!R:R,Calculations!$C$116+MOD(A100,Calculations!$C$118))</f>
        <v>-9.839093431862074E-3</v>
      </c>
      <c r="DR100" s="86">
        <f ca="1">Control!$C$7*Calculations!$C$82*INDEX('Monthly Data'!N:N,Calculations!$C$116+MOD(B100,Calculations!$C$118))+Control!$C$7*Calculations!$C$83*INDEX('Monthly Data'!O:O,Calculations!$C$116+MOD(B100,Calculations!$C$118))+Control!$C$7*Calculations!$C$84*INDEX('Monthly Data'!P:P,Calculations!$C$116+MOD(B100,Calculations!$C$118))+Control!$C$7*Calculations!$C$85*INDEX('Monthly Data'!Q:Q,Calculations!$C$116+MOD(B100,Calculations!$C$118))+(1-Control!$C$7*Calculations!$C$87)*INDEX('Monthly Data'!R:R,Calculations!$C$116+MOD(B100,Calculations!$C$118))</f>
        <v>3.7118215575026904E-2</v>
      </c>
      <c r="DS100" s="86">
        <f ca="1">Control!$C$7*Calculations!$C$82*INDEX('Monthly Data'!N:N,Calculations!$C$116+MOD(C100,Calculations!$C$118))+Control!$C$7*Calculations!$C$83*INDEX('Monthly Data'!O:O,Calculations!$C$116+MOD(C100,Calculations!$C$118))+Control!$C$7*Calculations!$C$84*INDEX('Monthly Data'!P:P,Calculations!$C$116+MOD(C100,Calculations!$C$118))+Control!$C$7*Calculations!$C$85*INDEX('Monthly Data'!Q:Q,Calculations!$C$116+MOD(C100,Calculations!$C$118))+(1-Control!$C$7*Calculations!$C$87)*INDEX('Monthly Data'!R:R,Calculations!$C$116+MOD(C100,Calculations!$C$118))</f>
        <v>6.6954569943530936E-3</v>
      </c>
      <c r="DT100" s="86">
        <f ca="1">Control!$C$7*Calculations!$C$82*INDEX('Monthly Data'!N:N,Calculations!$C$116+MOD(D100,Calculations!$C$118))+Control!$C$7*Calculations!$C$83*INDEX('Monthly Data'!O:O,Calculations!$C$116+MOD(D100,Calculations!$C$118))+Control!$C$7*Calculations!$C$84*INDEX('Monthly Data'!P:P,Calculations!$C$116+MOD(D100,Calculations!$C$118))+Control!$C$7*Calculations!$C$85*INDEX('Monthly Data'!Q:Q,Calculations!$C$116+MOD(D100,Calculations!$C$118))+(1-Control!$C$7*Calculations!$C$87)*INDEX('Monthly Data'!R:R,Calculations!$C$116+MOD(D100,Calculations!$C$118))</f>
        <v>7.7184133340106598E-3</v>
      </c>
      <c r="DU100" s="86">
        <f ca="1">Control!$C$7*Calculations!$C$82*INDEX('Monthly Data'!N:N,Calculations!$C$116+MOD(E100,Calculations!$C$118))+Control!$C$7*Calculations!$C$83*INDEX('Monthly Data'!O:O,Calculations!$C$116+MOD(E100,Calculations!$C$118))+Control!$C$7*Calculations!$C$84*INDEX('Monthly Data'!P:P,Calculations!$C$116+MOD(E100,Calculations!$C$118))+Control!$C$7*Calculations!$C$85*INDEX('Monthly Data'!Q:Q,Calculations!$C$116+MOD(E100,Calculations!$C$118))+(1-Control!$C$7*Calculations!$C$87)*INDEX('Monthly Data'!R:R,Calculations!$C$116+MOD(E100,Calculations!$C$118))</f>
        <v>-1.8530040247387896E-2</v>
      </c>
      <c r="DV100" s="86">
        <f ca="1">Control!$C$7*Calculations!$C$82*INDEX('Monthly Data'!N:N,Calculations!$C$116+MOD(F100,Calculations!$C$118))+Control!$C$7*Calculations!$C$83*INDEX('Monthly Data'!O:O,Calculations!$C$116+MOD(F100,Calculations!$C$118))+Control!$C$7*Calculations!$C$84*INDEX('Monthly Data'!P:P,Calculations!$C$116+MOD(F100,Calculations!$C$118))+Control!$C$7*Calculations!$C$85*INDEX('Monthly Data'!Q:Q,Calculations!$C$116+MOD(F100,Calculations!$C$118))+(1-Control!$C$7*Calculations!$C$87)*INDEX('Monthly Data'!R:R,Calculations!$C$116+MOD(F100,Calculations!$C$118))</f>
        <v>6.2631896128884862E-3</v>
      </c>
      <c r="DW100" s="86">
        <f ca="1">Control!$C$7*Calculations!$C$82*INDEX('Monthly Data'!N:N,Calculations!$C$116+MOD(G100,Calculations!$C$118))+Control!$C$7*Calculations!$C$83*INDEX('Monthly Data'!O:O,Calculations!$C$116+MOD(G100,Calculations!$C$118))+Control!$C$7*Calculations!$C$84*INDEX('Monthly Data'!P:P,Calculations!$C$116+MOD(G100,Calculations!$C$118))+Control!$C$7*Calculations!$C$85*INDEX('Monthly Data'!Q:Q,Calculations!$C$116+MOD(G100,Calculations!$C$118))+(1-Control!$C$7*Calculations!$C$87)*INDEX('Monthly Data'!R:R,Calculations!$C$116+MOD(G100,Calculations!$C$118))</f>
        <v>2.0524935548016137E-2</v>
      </c>
      <c r="DX100" s="86">
        <f ca="1">Control!$C$7*Calculations!$C$82*INDEX('Monthly Data'!N:N,Calculations!$C$116+MOD(H100,Calculations!$C$118))+Control!$C$7*Calculations!$C$83*INDEX('Monthly Data'!O:O,Calculations!$C$116+MOD(H100,Calculations!$C$118))+Control!$C$7*Calculations!$C$84*INDEX('Monthly Data'!P:P,Calculations!$C$116+MOD(H100,Calculations!$C$118))+Control!$C$7*Calculations!$C$85*INDEX('Monthly Data'!Q:Q,Calculations!$C$116+MOD(H100,Calculations!$C$118))+(1-Control!$C$7*Calculations!$C$87)*INDEX('Monthly Data'!R:R,Calculations!$C$116+MOD(H100,Calculations!$C$118))</f>
        <v>-1.4213734788548189E-2</v>
      </c>
      <c r="DY100" s="86">
        <f ca="1">Control!$C$7*Calculations!$C$82*INDEX('Monthly Data'!N:N,Calculations!$C$116+MOD(I100,Calculations!$C$118))+Control!$C$7*Calculations!$C$83*INDEX('Monthly Data'!O:O,Calculations!$C$116+MOD(I100,Calculations!$C$118))+Control!$C$7*Calculations!$C$84*INDEX('Monthly Data'!P:P,Calculations!$C$116+MOD(I100,Calculations!$C$118))+Control!$C$7*Calculations!$C$85*INDEX('Monthly Data'!Q:Q,Calculations!$C$116+MOD(I100,Calculations!$C$118))+(1-Control!$C$7*Calculations!$C$87)*INDEX('Monthly Data'!R:R,Calculations!$C$116+MOD(I100,Calculations!$C$118))</f>
        <v>3.4808428836917149E-3</v>
      </c>
      <c r="DZ100" s="86">
        <f ca="1">Control!$C$7*Calculations!$C$82*INDEX('Monthly Data'!N:N,Calculations!$C$116+MOD(J100,Calculations!$C$118))+Control!$C$7*Calculations!$C$83*INDEX('Monthly Data'!O:O,Calculations!$C$116+MOD(J100,Calculations!$C$118))+Control!$C$7*Calculations!$C$84*INDEX('Monthly Data'!P:P,Calculations!$C$116+MOD(J100,Calculations!$C$118))+Control!$C$7*Calculations!$C$85*INDEX('Monthly Data'!Q:Q,Calculations!$C$116+MOD(J100,Calculations!$C$118))+(1-Control!$C$7*Calculations!$C$87)*INDEX('Monthly Data'!R:R,Calculations!$C$116+MOD(J100,Calculations!$C$118))</f>
        <v>2.4470405846852006E-3</v>
      </c>
      <c r="EA100" s="86">
        <f ca="1">Control!$C$7*Calculations!$C$82*INDEX('Monthly Data'!N:N,Calculations!$C$116+MOD(K100,Calculations!$C$118))+Control!$C$7*Calculations!$C$83*INDEX('Monthly Data'!O:O,Calculations!$C$116+MOD(K100,Calculations!$C$118))+Control!$C$7*Calculations!$C$84*INDEX('Monthly Data'!P:P,Calculations!$C$116+MOD(K100,Calculations!$C$118))+Control!$C$7*Calculations!$C$85*INDEX('Monthly Data'!Q:Q,Calculations!$C$116+MOD(K100,Calculations!$C$118))+(1-Control!$C$7*Calculations!$C$87)*INDEX('Monthly Data'!R:R,Calculations!$C$116+MOD(K100,Calculations!$C$118))</f>
        <v>-2.7490061308214487E-3</v>
      </c>
      <c r="EB100" s="86">
        <f ca="1">Control!$C$7*Calculations!$C$82*INDEX('Monthly Data'!N:N,Calculations!$C$116+MOD(L100,Calculations!$C$118))+Control!$C$7*Calculations!$C$83*INDEX('Monthly Data'!O:O,Calculations!$C$116+MOD(L100,Calculations!$C$118))+Control!$C$7*Calculations!$C$84*INDEX('Monthly Data'!P:P,Calculations!$C$116+MOD(L100,Calculations!$C$118))+Control!$C$7*Calculations!$C$85*INDEX('Monthly Data'!Q:Q,Calculations!$C$116+MOD(L100,Calculations!$C$118))+(1-Control!$C$7*Calculations!$C$87)*INDEX('Monthly Data'!R:R,Calculations!$C$116+MOD(L100,Calculations!$C$118))</f>
        <v>1.0018681835149534E-3</v>
      </c>
      <c r="EC100" s="86">
        <f ca="1">Control!$C$7*Calculations!$C$82*INDEX('Monthly Data'!N:N,Calculations!$C$116+MOD(M100,Calculations!$C$118))+Control!$C$7*Calculations!$C$83*INDEX('Monthly Data'!O:O,Calculations!$C$116+MOD(M100,Calculations!$C$118))+Control!$C$7*Calculations!$C$84*INDEX('Monthly Data'!P:P,Calculations!$C$116+MOD(M100,Calculations!$C$118))+Control!$C$7*Calculations!$C$85*INDEX('Monthly Data'!Q:Q,Calculations!$C$116+MOD(M100,Calculations!$C$118))+(1-Control!$C$7*Calculations!$C$87)*INDEX('Monthly Data'!R:R,Calculations!$C$116+MOD(M100,Calculations!$C$118))</f>
        <v>1.3423979074716584E-2</v>
      </c>
      <c r="ED100" s="86">
        <f ca="1">Control!$C$7*Calculations!$C$82*INDEX('Monthly Data'!N:N,Calculations!$C$116+MOD(N100,Calculations!$C$118))+Control!$C$7*Calculations!$C$83*INDEX('Monthly Data'!O:O,Calculations!$C$116+MOD(N100,Calculations!$C$118))+Control!$C$7*Calculations!$C$84*INDEX('Monthly Data'!P:P,Calculations!$C$116+MOD(N100,Calculations!$C$118))+Control!$C$7*Calculations!$C$85*INDEX('Monthly Data'!Q:Q,Calculations!$C$116+MOD(N100,Calculations!$C$118))+(1-Control!$C$7*Calculations!$C$87)*INDEX('Monthly Data'!R:R,Calculations!$C$116+MOD(N100,Calculations!$C$118))</f>
        <v>1.142101364887867E-2</v>
      </c>
      <c r="EE100" s="86">
        <f ca="1">Control!$C$7*Calculations!$C$82*INDEX('Monthly Data'!N:N,Calculations!$C$116+MOD(O100,Calculations!$C$118))+Control!$C$7*Calculations!$C$83*INDEX('Monthly Data'!O:O,Calculations!$C$116+MOD(O100,Calculations!$C$118))+Control!$C$7*Calculations!$C$84*INDEX('Monthly Data'!P:P,Calculations!$C$116+MOD(O100,Calculations!$C$118))+Control!$C$7*Calculations!$C$85*INDEX('Monthly Data'!Q:Q,Calculations!$C$116+MOD(O100,Calculations!$C$118))+(1-Control!$C$7*Calculations!$C$87)*INDEX('Monthly Data'!R:R,Calculations!$C$116+MOD(O100,Calculations!$C$118))</f>
        <v>1.7073665854433945E-2</v>
      </c>
      <c r="EF100" s="86">
        <f ca="1">Control!$C$7*Calculations!$C$82*INDEX('Monthly Data'!N:N,Calculations!$C$116+MOD(P100,Calculations!$C$118))+Control!$C$7*Calculations!$C$83*INDEX('Monthly Data'!O:O,Calculations!$C$116+MOD(P100,Calculations!$C$118))+Control!$C$7*Calculations!$C$84*INDEX('Monthly Data'!P:P,Calculations!$C$116+MOD(P100,Calculations!$C$118))+Control!$C$7*Calculations!$C$85*INDEX('Monthly Data'!Q:Q,Calculations!$C$116+MOD(P100,Calculations!$C$118))+(1-Control!$C$7*Calculations!$C$87)*INDEX('Monthly Data'!R:R,Calculations!$C$116+MOD(P100,Calculations!$C$118))</f>
        <v>-2.6378232493851243E-2</v>
      </c>
      <c r="EG100" s="86">
        <f ca="1">Control!$C$7*Calculations!$C$82*INDEX('Monthly Data'!N:N,Calculations!$C$116+MOD(Q100,Calculations!$C$118))+Control!$C$7*Calculations!$C$83*INDEX('Monthly Data'!O:O,Calculations!$C$116+MOD(Q100,Calculations!$C$118))+Control!$C$7*Calculations!$C$84*INDEX('Monthly Data'!P:P,Calculations!$C$116+MOD(Q100,Calculations!$C$118))+Control!$C$7*Calculations!$C$85*INDEX('Monthly Data'!Q:Q,Calculations!$C$116+MOD(Q100,Calculations!$C$118))+(1-Control!$C$7*Calculations!$C$87)*INDEX('Monthly Data'!R:R,Calculations!$C$116+MOD(Q100,Calculations!$C$118))</f>
        <v>2.5790695379256122E-2</v>
      </c>
      <c r="EH100" s="86">
        <f ca="1">Control!$C$7*Calculations!$C$82*INDEX('Monthly Data'!N:N,Calculations!$C$116+MOD(R100,Calculations!$C$118))+Control!$C$7*Calculations!$C$83*INDEX('Monthly Data'!O:O,Calculations!$C$116+MOD(R100,Calculations!$C$118))+Control!$C$7*Calculations!$C$84*INDEX('Monthly Data'!P:P,Calculations!$C$116+MOD(R100,Calculations!$C$118))+Control!$C$7*Calculations!$C$85*INDEX('Monthly Data'!Q:Q,Calculations!$C$116+MOD(R100,Calculations!$C$118))+(1-Control!$C$7*Calculations!$C$87)*INDEX('Monthly Data'!R:R,Calculations!$C$116+MOD(R100,Calculations!$C$118))</f>
        <v>1.7599621212565995E-2</v>
      </c>
      <c r="EI100" s="86">
        <f ca="1">Control!$C$7*Calculations!$C$82*INDEX('Monthly Data'!N:N,Calculations!$C$116+MOD(S100,Calculations!$C$118))+Control!$C$7*Calculations!$C$83*INDEX('Monthly Data'!O:O,Calculations!$C$116+MOD(S100,Calculations!$C$118))+Control!$C$7*Calculations!$C$84*INDEX('Monthly Data'!P:P,Calculations!$C$116+MOD(S100,Calculations!$C$118))+Control!$C$7*Calculations!$C$85*INDEX('Monthly Data'!Q:Q,Calculations!$C$116+MOD(S100,Calculations!$C$118))+(1-Control!$C$7*Calculations!$C$87)*INDEX('Monthly Data'!R:R,Calculations!$C$116+MOD(S100,Calculations!$C$118))</f>
        <v>1.2722494017511032E-2</v>
      </c>
      <c r="EJ100" s="86">
        <f ca="1">Control!$C$7*Calculations!$C$82*INDEX('Monthly Data'!N:N,Calculations!$C$116+MOD(T100,Calculations!$C$118))+Control!$C$7*Calculations!$C$83*INDEX('Monthly Data'!O:O,Calculations!$C$116+MOD(T100,Calculations!$C$118))+Control!$C$7*Calculations!$C$84*INDEX('Monthly Data'!P:P,Calculations!$C$116+MOD(T100,Calculations!$C$118))+Control!$C$7*Calculations!$C$85*INDEX('Monthly Data'!Q:Q,Calculations!$C$116+MOD(T100,Calculations!$C$118))+(1-Control!$C$7*Calculations!$C$87)*INDEX('Monthly Data'!R:R,Calculations!$C$116+MOD(T100,Calculations!$C$118))</f>
        <v>1.7484305259657981E-2</v>
      </c>
      <c r="EK100" s="86">
        <f ca="1">Control!$C$7*Calculations!$C$82*INDEX('Monthly Data'!N:N,Calculations!$C$116+MOD(U100,Calculations!$C$118))+Control!$C$7*Calculations!$C$83*INDEX('Monthly Data'!O:O,Calculations!$C$116+MOD(U100,Calculations!$C$118))+Control!$C$7*Calculations!$C$84*INDEX('Monthly Data'!P:P,Calculations!$C$116+MOD(U100,Calculations!$C$118))+Control!$C$7*Calculations!$C$85*INDEX('Monthly Data'!Q:Q,Calculations!$C$116+MOD(U100,Calculations!$C$118))+(1-Control!$C$7*Calculations!$C$87)*INDEX('Monthly Data'!R:R,Calculations!$C$116+MOD(U100,Calculations!$C$118))</f>
        <v>1.1809891087585166E-2</v>
      </c>
      <c r="EL100" s="86">
        <f ca="1">Control!$C$7*Calculations!$C$82*INDEX('Monthly Data'!N:N,Calculations!$C$116+MOD(V100,Calculations!$C$118))+Control!$C$7*Calculations!$C$83*INDEX('Monthly Data'!O:O,Calculations!$C$116+MOD(V100,Calculations!$C$118))+Control!$C$7*Calculations!$C$84*INDEX('Monthly Data'!P:P,Calculations!$C$116+MOD(V100,Calculations!$C$118))+Control!$C$7*Calculations!$C$85*INDEX('Monthly Data'!Q:Q,Calculations!$C$116+MOD(V100,Calculations!$C$118))+(1-Control!$C$7*Calculations!$C$87)*INDEX('Monthly Data'!R:R,Calculations!$C$116+MOD(V100,Calculations!$C$118))</f>
        <v>5.8868730207813358E-3</v>
      </c>
      <c r="EM100" s="86">
        <f ca="1">Control!$C$7*Calculations!$C$82*INDEX('Monthly Data'!N:N,Calculations!$C$116+MOD(W100,Calculations!$C$118))+Control!$C$7*Calculations!$C$83*INDEX('Monthly Data'!O:O,Calculations!$C$116+MOD(W100,Calculations!$C$118))+Control!$C$7*Calculations!$C$84*INDEX('Monthly Data'!P:P,Calculations!$C$116+MOD(W100,Calculations!$C$118))+Control!$C$7*Calculations!$C$85*INDEX('Monthly Data'!Q:Q,Calculations!$C$116+MOD(W100,Calculations!$C$118))+(1-Control!$C$7*Calculations!$C$87)*INDEX('Monthly Data'!R:R,Calculations!$C$116+MOD(W100,Calculations!$C$118))</f>
        <v>-1.5984879994281095E-2</v>
      </c>
      <c r="EN100" s="86">
        <f ca="1">Control!$C$7*Calculations!$C$82*INDEX('Monthly Data'!N:N,Calculations!$C$116+MOD(X100,Calculations!$C$118))+Control!$C$7*Calculations!$C$83*INDEX('Monthly Data'!O:O,Calculations!$C$116+MOD(X100,Calculations!$C$118))+Control!$C$7*Calculations!$C$84*INDEX('Monthly Data'!P:P,Calculations!$C$116+MOD(X100,Calculations!$C$118))+Control!$C$7*Calculations!$C$85*INDEX('Monthly Data'!Q:Q,Calculations!$C$116+MOD(X100,Calculations!$C$118))+(1-Control!$C$7*Calculations!$C$87)*INDEX('Monthly Data'!R:R,Calculations!$C$116+MOD(X100,Calculations!$C$118))</f>
        <v>7.7184133340106598E-3</v>
      </c>
      <c r="EO100" s="86">
        <f ca="1">Control!$C$7*Calculations!$C$82*INDEX('Monthly Data'!N:N,Calculations!$C$116+MOD(Y100,Calculations!$C$118))+Control!$C$7*Calculations!$C$83*INDEX('Monthly Data'!O:O,Calculations!$C$116+MOD(Y100,Calculations!$C$118))+Control!$C$7*Calculations!$C$84*INDEX('Monthly Data'!P:P,Calculations!$C$116+MOD(Y100,Calculations!$C$118))+Control!$C$7*Calculations!$C$85*INDEX('Monthly Data'!Q:Q,Calculations!$C$116+MOD(Y100,Calculations!$C$118))+(1-Control!$C$7*Calculations!$C$87)*INDEX('Monthly Data'!R:R,Calculations!$C$116+MOD(Y100,Calculations!$C$118))</f>
        <v>1.8695385296339444E-2</v>
      </c>
      <c r="EP100" s="86">
        <f ca="1">Control!$C$7*Calculations!$C$82*INDEX('Monthly Data'!N:N,Calculations!$C$116+MOD(Z100,Calculations!$C$118))+Control!$C$7*Calculations!$C$83*INDEX('Monthly Data'!O:O,Calculations!$C$116+MOD(Z100,Calculations!$C$118))+Control!$C$7*Calculations!$C$84*INDEX('Monthly Data'!P:P,Calculations!$C$116+MOD(Z100,Calculations!$C$118))+Control!$C$7*Calculations!$C$85*INDEX('Monthly Data'!Q:Q,Calculations!$C$116+MOD(Z100,Calculations!$C$118))+(1-Control!$C$7*Calculations!$C$87)*INDEX('Monthly Data'!R:R,Calculations!$C$116+MOD(Z100,Calculations!$C$118))</f>
        <v>3.7596120283497965E-2</v>
      </c>
      <c r="EQ100" s="86">
        <f ca="1">Control!$C$7*Calculations!$C$82*INDEX('Monthly Data'!N:N,Calculations!$C$116+MOD(AA100,Calculations!$C$118))+Control!$C$7*Calculations!$C$83*INDEX('Monthly Data'!O:O,Calculations!$C$116+MOD(AA100,Calculations!$C$118))+Control!$C$7*Calculations!$C$84*INDEX('Monthly Data'!P:P,Calculations!$C$116+MOD(AA100,Calculations!$C$118))+Control!$C$7*Calculations!$C$85*INDEX('Monthly Data'!Q:Q,Calculations!$C$116+MOD(AA100,Calculations!$C$118))+(1-Control!$C$7*Calculations!$C$87)*INDEX('Monthly Data'!R:R,Calculations!$C$116+MOD(AA100,Calculations!$C$118))</f>
        <v>-9.8327855560634558E-3</v>
      </c>
      <c r="ER100" s="86">
        <f ca="1">Control!$C$7*Calculations!$C$82*INDEX('Monthly Data'!N:N,Calculations!$C$116+MOD(AB100,Calculations!$C$118))+Control!$C$7*Calculations!$C$83*INDEX('Monthly Data'!O:O,Calculations!$C$116+MOD(AB100,Calculations!$C$118))+Control!$C$7*Calculations!$C$84*INDEX('Monthly Data'!P:P,Calculations!$C$116+MOD(AB100,Calculations!$C$118))+Control!$C$7*Calculations!$C$85*INDEX('Monthly Data'!Q:Q,Calculations!$C$116+MOD(AB100,Calculations!$C$118))+(1-Control!$C$7*Calculations!$C$87)*INDEX('Monthly Data'!R:R,Calculations!$C$116+MOD(AB100,Calculations!$C$118))</f>
        <v>1.5115046179922851E-2</v>
      </c>
      <c r="ES100" s="86">
        <f ca="1">Control!$C$7*Calculations!$C$82*INDEX('Monthly Data'!N:N,Calculations!$C$116+MOD(AC100,Calculations!$C$118))+Control!$C$7*Calculations!$C$83*INDEX('Monthly Data'!O:O,Calculations!$C$116+MOD(AC100,Calculations!$C$118))+Control!$C$7*Calculations!$C$84*INDEX('Monthly Data'!P:P,Calculations!$C$116+MOD(AC100,Calculations!$C$118))+Control!$C$7*Calculations!$C$85*INDEX('Monthly Data'!Q:Q,Calculations!$C$116+MOD(AC100,Calculations!$C$118))+(1-Control!$C$7*Calculations!$C$87)*INDEX('Monthly Data'!R:R,Calculations!$C$116+MOD(AC100,Calculations!$C$118))</f>
        <v>-1.9947061878162777E-2</v>
      </c>
      <c r="ET100" s="86">
        <f ca="1">Control!$C$7*Calculations!$C$82*INDEX('Monthly Data'!N:N,Calculations!$C$116+MOD(AD100,Calculations!$C$118))+Control!$C$7*Calculations!$C$83*INDEX('Monthly Data'!O:O,Calculations!$C$116+MOD(AD100,Calculations!$C$118))+Control!$C$7*Calculations!$C$84*INDEX('Monthly Data'!P:P,Calculations!$C$116+MOD(AD100,Calculations!$C$118))+Control!$C$7*Calculations!$C$85*INDEX('Monthly Data'!Q:Q,Calculations!$C$116+MOD(AD100,Calculations!$C$118))+(1-Control!$C$7*Calculations!$C$87)*INDEX('Monthly Data'!R:R,Calculations!$C$116+MOD(AD100,Calculations!$C$118))</f>
        <v>2.3307359621218403E-2</v>
      </c>
      <c r="EU100" s="86">
        <f ca="1">Control!$C$7*Calculations!$C$82*INDEX('Monthly Data'!N:N,Calculations!$C$116+MOD(AE100,Calculations!$C$118))+Control!$C$7*Calculations!$C$83*INDEX('Monthly Data'!O:O,Calculations!$C$116+MOD(AE100,Calculations!$C$118))+Control!$C$7*Calculations!$C$84*INDEX('Monthly Data'!P:P,Calculations!$C$116+MOD(AE100,Calculations!$C$118))+Control!$C$7*Calculations!$C$85*INDEX('Monthly Data'!Q:Q,Calculations!$C$116+MOD(AE100,Calculations!$C$118))+(1-Control!$C$7*Calculations!$C$87)*INDEX('Monthly Data'!R:R,Calculations!$C$116+MOD(AE100,Calculations!$C$118))</f>
        <v>-2.0269389991732112E-2</v>
      </c>
      <c r="EV100" s="86">
        <f ca="1">Control!$C$7*Calculations!$C$82*INDEX('Monthly Data'!N:N,Calculations!$C$116+MOD(AF100,Calculations!$C$118))+Control!$C$7*Calculations!$C$83*INDEX('Monthly Data'!O:O,Calculations!$C$116+MOD(AF100,Calculations!$C$118))+Control!$C$7*Calculations!$C$84*INDEX('Monthly Data'!P:P,Calculations!$C$116+MOD(AF100,Calculations!$C$118))+Control!$C$7*Calculations!$C$85*INDEX('Monthly Data'!Q:Q,Calculations!$C$116+MOD(AF100,Calculations!$C$118))+(1-Control!$C$7*Calculations!$C$87)*INDEX('Monthly Data'!R:R,Calculations!$C$116+MOD(AF100,Calculations!$C$118))</f>
        <v>-1.1360801645249321E-2</v>
      </c>
      <c r="EW100" s="86">
        <f ca="1">Control!$C$7*Calculations!$C$82*INDEX('Monthly Data'!N:N,Calculations!$C$116+MOD(AG100,Calculations!$C$118))+Control!$C$7*Calculations!$C$83*INDEX('Monthly Data'!O:O,Calculations!$C$116+MOD(AG100,Calculations!$C$118))+Control!$C$7*Calculations!$C$84*INDEX('Monthly Data'!P:P,Calculations!$C$116+MOD(AG100,Calculations!$C$118))+Control!$C$7*Calculations!$C$85*INDEX('Monthly Data'!Q:Q,Calculations!$C$116+MOD(AG100,Calculations!$C$118))+(1-Control!$C$7*Calculations!$C$87)*INDEX('Monthly Data'!R:R,Calculations!$C$116+MOD(AG100,Calculations!$C$118))</f>
        <v>-1.5984879994281095E-2</v>
      </c>
      <c r="EX100" s="86">
        <f ca="1">Control!$C$7*Calculations!$C$82*INDEX('Monthly Data'!N:N,Calculations!$C$116+MOD(AH100,Calculations!$C$118))+Control!$C$7*Calculations!$C$83*INDEX('Monthly Data'!O:O,Calculations!$C$116+MOD(AH100,Calculations!$C$118))+Control!$C$7*Calculations!$C$84*INDEX('Monthly Data'!P:P,Calculations!$C$116+MOD(AH100,Calculations!$C$118))+Control!$C$7*Calculations!$C$85*INDEX('Monthly Data'!Q:Q,Calculations!$C$116+MOD(AH100,Calculations!$C$118))+(1-Control!$C$7*Calculations!$C$87)*INDEX('Monthly Data'!R:R,Calculations!$C$116+MOD(AH100,Calculations!$C$118))</f>
        <v>2.4722579420195831E-2</v>
      </c>
      <c r="EY100" s="86">
        <f ca="1">Control!$C$7*Calculations!$C$82*INDEX('Monthly Data'!N:N,Calculations!$C$116+MOD(AI100,Calculations!$C$118))+Control!$C$7*Calculations!$C$83*INDEX('Monthly Data'!O:O,Calculations!$C$116+MOD(AI100,Calculations!$C$118))+Control!$C$7*Calculations!$C$84*INDEX('Monthly Data'!P:P,Calculations!$C$116+MOD(AI100,Calculations!$C$118))+Control!$C$7*Calculations!$C$85*INDEX('Monthly Data'!Q:Q,Calculations!$C$116+MOD(AI100,Calculations!$C$118))+(1-Control!$C$7*Calculations!$C$87)*INDEX('Monthly Data'!R:R,Calculations!$C$116+MOD(AI100,Calculations!$C$118))</f>
        <v>-6.1115617667135171E-2</v>
      </c>
      <c r="EZ100" s="86">
        <f ca="1">Control!$C$7*Calculations!$C$82*INDEX('Monthly Data'!N:N,Calculations!$C$116+MOD(AJ100,Calculations!$C$118))+Control!$C$7*Calculations!$C$83*INDEX('Monthly Data'!O:O,Calculations!$C$116+MOD(AJ100,Calculations!$C$118))+Control!$C$7*Calculations!$C$84*INDEX('Monthly Data'!P:P,Calculations!$C$116+MOD(AJ100,Calculations!$C$118))+Control!$C$7*Calculations!$C$85*INDEX('Monthly Data'!Q:Q,Calculations!$C$116+MOD(AJ100,Calculations!$C$118))+(1-Control!$C$7*Calculations!$C$87)*INDEX('Monthly Data'!R:R,Calculations!$C$116+MOD(AJ100,Calculations!$C$118))</f>
        <v>5.8868730207813358E-3</v>
      </c>
      <c r="FA100" s="86">
        <f ca="1">Control!$C$7*Calculations!$C$82*INDEX('Monthly Data'!N:N,Calculations!$C$116+MOD(AK100,Calculations!$C$118))+Control!$C$7*Calculations!$C$83*INDEX('Monthly Data'!O:O,Calculations!$C$116+MOD(AK100,Calculations!$C$118))+Control!$C$7*Calculations!$C$84*INDEX('Monthly Data'!P:P,Calculations!$C$116+MOD(AK100,Calculations!$C$118))+Control!$C$7*Calculations!$C$85*INDEX('Monthly Data'!Q:Q,Calculations!$C$116+MOD(AK100,Calculations!$C$118))+(1-Control!$C$7*Calculations!$C$87)*INDEX('Monthly Data'!R:R,Calculations!$C$116+MOD(AK100,Calculations!$C$118))</f>
        <v>1.0018681835149534E-3</v>
      </c>
      <c r="FB100" s="86">
        <f ca="1">Control!$C$7*Calculations!$C$82*INDEX('Monthly Data'!N:N,Calculations!$C$116+MOD(AL100,Calculations!$C$118))+Control!$C$7*Calculations!$C$83*INDEX('Monthly Data'!O:O,Calculations!$C$116+MOD(AL100,Calculations!$C$118))+Control!$C$7*Calculations!$C$84*INDEX('Monthly Data'!P:P,Calculations!$C$116+MOD(AL100,Calculations!$C$118))+Control!$C$7*Calculations!$C$85*INDEX('Monthly Data'!Q:Q,Calculations!$C$116+MOD(AL100,Calculations!$C$118))+(1-Control!$C$7*Calculations!$C$87)*INDEX('Monthly Data'!R:R,Calculations!$C$116+MOD(AL100,Calculations!$C$118))</f>
        <v>-7.3651264633385334E-4</v>
      </c>
      <c r="FC100" s="86">
        <f ca="1">Control!$C$7*Calculations!$C$82*INDEX('Monthly Data'!N:N,Calculations!$C$116+MOD(AM100,Calculations!$C$118))+Control!$C$7*Calculations!$C$83*INDEX('Monthly Data'!O:O,Calculations!$C$116+MOD(AM100,Calculations!$C$118))+Control!$C$7*Calculations!$C$84*INDEX('Monthly Data'!P:P,Calculations!$C$116+MOD(AM100,Calculations!$C$118))+Control!$C$7*Calculations!$C$85*INDEX('Monthly Data'!Q:Q,Calculations!$C$116+MOD(AM100,Calculations!$C$118))+(1-Control!$C$7*Calculations!$C$87)*INDEX('Monthly Data'!R:R,Calculations!$C$116+MOD(AM100,Calculations!$C$118))</f>
        <v>5.3309355465453899E-3</v>
      </c>
      <c r="FD100" s="86">
        <f ca="1">Control!$C$7*Calculations!$C$82*INDEX('Monthly Data'!N:N,Calculations!$C$116+MOD(AN100,Calculations!$C$118))+Control!$C$7*Calculations!$C$83*INDEX('Monthly Data'!O:O,Calculations!$C$116+MOD(AN100,Calculations!$C$118))+Control!$C$7*Calculations!$C$84*INDEX('Monthly Data'!P:P,Calculations!$C$116+MOD(AN100,Calculations!$C$118))+Control!$C$7*Calculations!$C$85*INDEX('Monthly Data'!Q:Q,Calculations!$C$116+MOD(AN100,Calculations!$C$118))+(1-Control!$C$7*Calculations!$C$87)*INDEX('Monthly Data'!R:R,Calculations!$C$116+MOD(AN100,Calculations!$C$118))</f>
        <v>2.1918137743539623E-2</v>
      </c>
      <c r="FE100" s="86">
        <f ca="1">Control!$C$7*Calculations!$C$82*INDEX('Monthly Data'!N:N,Calculations!$C$116+MOD(AO100,Calculations!$C$118))+Control!$C$7*Calculations!$C$83*INDEX('Monthly Data'!O:O,Calculations!$C$116+MOD(AO100,Calculations!$C$118))+Control!$C$7*Calculations!$C$84*INDEX('Monthly Data'!P:P,Calculations!$C$116+MOD(AO100,Calculations!$C$118))+Control!$C$7*Calculations!$C$85*INDEX('Monthly Data'!Q:Q,Calculations!$C$116+MOD(AO100,Calculations!$C$118))+(1-Control!$C$7*Calculations!$C$87)*INDEX('Monthly Data'!R:R,Calculations!$C$116+MOD(AO100,Calculations!$C$118))</f>
        <v>1.7831091590102856E-2</v>
      </c>
      <c r="FF100" s="86">
        <f ca="1">Control!$C$7*Calculations!$C$82*INDEX('Monthly Data'!N:N,Calculations!$C$116+MOD(AP100,Calculations!$C$118))+Control!$C$7*Calculations!$C$83*INDEX('Monthly Data'!O:O,Calculations!$C$116+MOD(AP100,Calculations!$C$118))+Control!$C$7*Calculations!$C$84*INDEX('Monthly Data'!P:P,Calculations!$C$116+MOD(AP100,Calculations!$C$118))+Control!$C$7*Calculations!$C$85*INDEX('Monthly Data'!Q:Q,Calculations!$C$116+MOD(AP100,Calculations!$C$118))+(1-Control!$C$7*Calculations!$C$87)*INDEX('Monthly Data'!R:R,Calculations!$C$116+MOD(AP100,Calculations!$C$118))</f>
        <v>4.089189590407355E-3</v>
      </c>
      <c r="FG100" s="86">
        <f ca="1">Control!$C$7*Calculations!$C$82*INDEX('Monthly Data'!N:N,Calculations!$C$116+MOD(AQ100,Calculations!$C$118))+Control!$C$7*Calculations!$C$83*INDEX('Monthly Data'!O:O,Calculations!$C$116+MOD(AQ100,Calculations!$C$118))+Control!$C$7*Calculations!$C$84*INDEX('Monthly Data'!P:P,Calculations!$C$116+MOD(AQ100,Calculations!$C$118))+Control!$C$7*Calculations!$C$85*INDEX('Monthly Data'!Q:Q,Calculations!$C$116+MOD(AQ100,Calculations!$C$118))+(1-Control!$C$7*Calculations!$C$87)*INDEX('Monthly Data'!R:R,Calculations!$C$116+MOD(AQ100,Calculations!$C$118))</f>
        <v>-2.0269389991732112E-2</v>
      </c>
      <c r="FH100" s="86">
        <f ca="1">Control!$C$7*Calculations!$C$82*INDEX('Monthly Data'!N:N,Calculations!$C$116+MOD(AR100,Calculations!$C$118))+Control!$C$7*Calculations!$C$83*INDEX('Monthly Data'!O:O,Calculations!$C$116+MOD(AR100,Calculations!$C$118))+Control!$C$7*Calculations!$C$84*INDEX('Monthly Data'!P:P,Calculations!$C$116+MOD(AR100,Calculations!$C$118))+Control!$C$7*Calculations!$C$85*INDEX('Monthly Data'!Q:Q,Calculations!$C$116+MOD(AR100,Calculations!$C$118))+(1-Control!$C$7*Calculations!$C$87)*INDEX('Monthly Data'!R:R,Calculations!$C$116+MOD(AR100,Calculations!$C$118))</f>
        <v>-1.6546126717384396E-2</v>
      </c>
      <c r="FI100" s="86">
        <f ca="1">Control!$C$7*Calculations!$C$82*INDEX('Monthly Data'!N:N,Calculations!$C$116+MOD(AS100,Calculations!$C$118))+Control!$C$7*Calculations!$C$83*INDEX('Monthly Data'!O:O,Calculations!$C$116+MOD(AS100,Calculations!$C$118))+Control!$C$7*Calculations!$C$84*INDEX('Monthly Data'!P:P,Calculations!$C$116+MOD(AS100,Calculations!$C$118))+Control!$C$7*Calculations!$C$85*INDEX('Monthly Data'!Q:Q,Calculations!$C$116+MOD(AS100,Calculations!$C$118))+(1-Control!$C$7*Calculations!$C$87)*INDEX('Monthly Data'!R:R,Calculations!$C$116+MOD(AS100,Calculations!$C$118))</f>
        <v>7.7184133340106598E-3</v>
      </c>
      <c r="FJ100" s="86">
        <f ca="1">Control!$C$7*Calculations!$C$82*INDEX('Monthly Data'!N:N,Calculations!$C$116+MOD(AT100,Calculations!$C$118))+Control!$C$7*Calculations!$C$83*INDEX('Monthly Data'!O:O,Calculations!$C$116+MOD(AT100,Calculations!$C$118))+Control!$C$7*Calculations!$C$84*INDEX('Monthly Data'!P:P,Calculations!$C$116+MOD(AT100,Calculations!$C$118))+Control!$C$7*Calculations!$C$85*INDEX('Monthly Data'!Q:Q,Calculations!$C$116+MOD(AT100,Calculations!$C$118))+(1-Control!$C$7*Calculations!$C$87)*INDEX('Monthly Data'!R:R,Calculations!$C$116+MOD(AT100,Calculations!$C$118))</f>
        <v>2.5790695379256122E-2</v>
      </c>
      <c r="FK100" s="86">
        <f ca="1">Control!$C$7*Calculations!$C$82*INDEX('Monthly Data'!N:N,Calculations!$C$116+MOD(AU100,Calculations!$C$118))+Control!$C$7*Calculations!$C$83*INDEX('Monthly Data'!O:O,Calculations!$C$116+MOD(AU100,Calculations!$C$118))+Control!$C$7*Calculations!$C$84*INDEX('Monthly Data'!P:P,Calculations!$C$116+MOD(AU100,Calculations!$C$118))+Control!$C$7*Calculations!$C$85*INDEX('Monthly Data'!Q:Q,Calculations!$C$116+MOD(AU100,Calculations!$C$118))+(1-Control!$C$7*Calculations!$C$87)*INDEX('Monthly Data'!R:R,Calculations!$C$116+MOD(AU100,Calculations!$C$118))</f>
        <v>5.1972609868760735E-3</v>
      </c>
      <c r="FL100" s="86">
        <f ca="1">Control!$C$7*Calculations!$C$82*INDEX('Monthly Data'!N:N,Calculations!$C$116+MOD(AV100,Calculations!$C$118))+Control!$C$7*Calculations!$C$83*INDEX('Monthly Data'!O:O,Calculations!$C$116+MOD(AV100,Calculations!$C$118))+Control!$C$7*Calculations!$C$84*INDEX('Monthly Data'!P:P,Calculations!$C$116+MOD(AV100,Calculations!$C$118))+Control!$C$7*Calculations!$C$85*INDEX('Monthly Data'!Q:Q,Calculations!$C$116+MOD(AV100,Calculations!$C$118))+(1-Control!$C$7*Calculations!$C$87)*INDEX('Monthly Data'!R:R,Calculations!$C$116+MOD(AV100,Calculations!$C$118))</f>
        <v>6.6954569943530936E-3</v>
      </c>
      <c r="FM100" s="86">
        <f ca="1">Control!$C$7*Calculations!$C$82*INDEX('Monthly Data'!N:N,Calculations!$C$116+MOD(AW100,Calculations!$C$118))+Control!$C$7*Calculations!$C$83*INDEX('Monthly Data'!O:O,Calculations!$C$116+MOD(AW100,Calculations!$C$118))+Control!$C$7*Calculations!$C$84*INDEX('Monthly Data'!P:P,Calculations!$C$116+MOD(AW100,Calculations!$C$118))+Control!$C$7*Calculations!$C$85*INDEX('Monthly Data'!Q:Q,Calculations!$C$116+MOD(AW100,Calculations!$C$118))+(1-Control!$C$7*Calculations!$C$87)*INDEX('Monthly Data'!R:R,Calculations!$C$116+MOD(AW100,Calculations!$C$118))</f>
        <v>1.1809891087585166E-2</v>
      </c>
      <c r="FN100" s="86">
        <f ca="1">Control!$C$7*Calculations!$C$82*INDEX('Monthly Data'!N:N,Calculations!$C$116+MOD(AX100,Calculations!$C$118))+Control!$C$7*Calculations!$C$83*INDEX('Monthly Data'!O:O,Calculations!$C$116+MOD(AX100,Calculations!$C$118))+Control!$C$7*Calculations!$C$84*INDEX('Monthly Data'!P:P,Calculations!$C$116+MOD(AX100,Calculations!$C$118))+Control!$C$7*Calculations!$C$85*INDEX('Monthly Data'!Q:Q,Calculations!$C$116+MOD(AX100,Calculations!$C$118))+(1-Control!$C$7*Calculations!$C$87)*INDEX('Monthly Data'!R:R,Calculations!$C$116+MOD(AX100,Calculations!$C$118))</f>
        <v>-7.5539743260223157E-3</v>
      </c>
      <c r="FO100" s="86">
        <f ca="1">Control!$C$7*Calculations!$C$82*INDEX('Monthly Data'!N:N,Calculations!$C$116+MOD(AY100,Calculations!$C$118))+Control!$C$7*Calculations!$C$83*INDEX('Monthly Data'!O:O,Calculations!$C$116+MOD(AY100,Calculations!$C$118))+Control!$C$7*Calculations!$C$84*INDEX('Monthly Data'!P:P,Calculations!$C$116+MOD(AY100,Calculations!$C$118))+Control!$C$7*Calculations!$C$85*INDEX('Monthly Data'!Q:Q,Calculations!$C$116+MOD(AY100,Calculations!$C$118))+(1-Control!$C$7*Calculations!$C$87)*INDEX('Monthly Data'!R:R,Calculations!$C$116+MOD(AY100,Calculations!$C$118))</f>
        <v>-3.9863250714949353E-2</v>
      </c>
      <c r="FP100" s="86">
        <f ca="1">Control!$C$7*Calculations!$C$82*INDEX('Monthly Data'!N:N,Calculations!$C$116+MOD(AZ100,Calculations!$C$118))+Control!$C$7*Calculations!$C$83*INDEX('Monthly Data'!O:O,Calculations!$C$116+MOD(AZ100,Calculations!$C$118))+Control!$C$7*Calculations!$C$84*INDEX('Monthly Data'!P:P,Calculations!$C$116+MOD(AZ100,Calculations!$C$118))+Control!$C$7*Calculations!$C$85*INDEX('Monthly Data'!Q:Q,Calculations!$C$116+MOD(AZ100,Calculations!$C$118))+(1-Control!$C$7*Calculations!$C$87)*INDEX('Monthly Data'!R:R,Calculations!$C$116+MOD(AZ100,Calculations!$C$118))</f>
        <v>1.0018681835149534E-3</v>
      </c>
      <c r="FQ100" s="86">
        <f ca="1">Control!$C$7*Calculations!$C$82*INDEX('Monthly Data'!N:N,Calculations!$C$116+MOD(BA100,Calculations!$C$118))+Control!$C$7*Calculations!$C$83*INDEX('Monthly Data'!O:O,Calculations!$C$116+MOD(BA100,Calculations!$C$118))+Control!$C$7*Calculations!$C$84*INDEX('Monthly Data'!P:P,Calculations!$C$116+MOD(BA100,Calculations!$C$118))+Control!$C$7*Calculations!$C$85*INDEX('Monthly Data'!Q:Q,Calculations!$C$116+MOD(BA100,Calculations!$C$118))+(1-Control!$C$7*Calculations!$C$87)*INDEX('Monthly Data'!R:R,Calculations!$C$116+MOD(BA100,Calculations!$C$118))</f>
        <v>-4.0413381192162513E-2</v>
      </c>
      <c r="FR100" s="86">
        <f ca="1">Control!$C$7*Calculations!$C$82*INDEX('Monthly Data'!N:N,Calculations!$C$116+MOD(BB100,Calculations!$C$118))+Control!$C$7*Calculations!$C$83*INDEX('Monthly Data'!O:O,Calculations!$C$116+MOD(BB100,Calculations!$C$118))+Control!$C$7*Calculations!$C$84*INDEX('Monthly Data'!P:P,Calculations!$C$116+MOD(BB100,Calculations!$C$118))+Control!$C$7*Calculations!$C$85*INDEX('Monthly Data'!Q:Q,Calculations!$C$116+MOD(BB100,Calculations!$C$118))+(1-Control!$C$7*Calculations!$C$87)*INDEX('Monthly Data'!R:R,Calculations!$C$116+MOD(BB100,Calculations!$C$118))</f>
        <v>1.1704119272391494E-2</v>
      </c>
      <c r="FS100" s="86">
        <f ca="1">Control!$C$7*Calculations!$C$82*INDEX('Monthly Data'!N:N,Calculations!$C$116+MOD(BC100,Calculations!$C$118))+Control!$C$7*Calculations!$C$83*INDEX('Monthly Data'!O:O,Calculations!$C$116+MOD(BC100,Calculations!$C$118))+Control!$C$7*Calculations!$C$84*INDEX('Monthly Data'!P:P,Calculations!$C$116+MOD(BC100,Calculations!$C$118))+Control!$C$7*Calculations!$C$85*INDEX('Monthly Data'!Q:Q,Calculations!$C$116+MOD(BC100,Calculations!$C$118))+(1-Control!$C$7*Calculations!$C$87)*INDEX('Monthly Data'!R:R,Calculations!$C$116+MOD(BC100,Calculations!$C$118))</f>
        <v>2.5325873776067674E-2</v>
      </c>
      <c r="FT100" s="86">
        <f ca="1">Control!$C$7*Calculations!$C$82*INDEX('Monthly Data'!N:N,Calculations!$C$116+MOD(BD100,Calculations!$C$118))+Control!$C$7*Calculations!$C$83*INDEX('Monthly Data'!O:O,Calculations!$C$116+MOD(BD100,Calculations!$C$118))+Control!$C$7*Calculations!$C$84*INDEX('Monthly Data'!P:P,Calculations!$C$116+MOD(BD100,Calculations!$C$118))+Control!$C$7*Calculations!$C$85*INDEX('Monthly Data'!Q:Q,Calculations!$C$116+MOD(BD100,Calculations!$C$118))+(1-Control!$C$7*Calculations!$C$87)*INDEX('Monthly Data'!R:R,Calculations!$C$116+MOD(BD100,Calculations!$C$118))</f>
        <v>3.8809817903524786E-2</v>
      </c>
      <c r="FU100" s="86">
        <f ca="1">Control!$C$7*Calculations!$C$82*INDEX('Monthly Data'!N:N,Calculations!$C$116+MOD(BE100,Calculations!$C$118))+Control!$C$7*Calculations!$C$83*INDEX('Monthly Data'!O:O,Calculations!$C$116+MOD(BE100,Calculations!$C$118))+Control!$C$7*Calculations!$C$84*INDEX('Monthly Data'!P:P,Calculations!$C$116+MOD(BE100,Calculations!$C$118))+Control!$C$7*Calculations!$C$85*INDEX('Monthly Data'!Q:Q,Calculations!$C$116+MOD(BE100,Calculations!$C$118))+(1-Control!$C$7*Calculations!$C$87)*INDEX('Monthly Data'!R:R,Calculations!$C$116+MOD(BE100,Calculations!$C$118))</f>
        <v>9.9793409618087695E-3</v>
      </c>
      <c r="FV100" s="86">
        <f ca="1">Control!$C$7*Calculations!$C$82*INDEX('Monthly Data'!N:N,Calculations!$C$116+MOD(BF100,Calculations!$C$118))+Control!$C$7*Calculations!$C$83*INDEX('Monthly Data'!O:O,Calculations!$C$116+MOD(BF100,Calculations!$C$118))+Control!$C$7*Calculations!$C$84*INDEX('Monthly Data'!P:P,Calculations!$C$116+MOD(BF100,Calculations!$C$118))+Control!$C$7*Calculations!$C$85*INDEX('Monthly Data'!Q:Q,Calculations!$C$116+MOD(BF100,Calculations!$C$118))+(1-Control!$C$7*Calculations!$C$87)*INDEX('Monthly Data'!R:R,Calculations!$C$116+MOD(BF100,Calculations!$C$118))</f>
        <v>1.3891563624307685E-2</v>
      </c>
      <c r="FW100" s="86">
        <f ca="1">Control!$C$7*Calculations!$C$82*INDEX('Monthly Data'!N:N,Calculations!$C$116+MOD(BG100,Calculations!$C$118))+Control!$C$7*Calculations!$C$83*INDEX('Monthly Data'!O:O,Calculations!$C$116+MOD(BG100,Calculations!$C$118))+Control!$C$7*Calculations!$C$84*INDEX('Monthly Data'!P:P,Calculations!$C$116+MOD(BG100,Calculations!$C$118))+Control!$C$7*Calculations!$C$85*INDEX('Monthly Data'!Q:Q,Calculations!$C$116+MOD(BG100,Calculations!$C$118))+(1-Control!$C$7*Calculations!$C$87)*INDEX('Monthly Data'!R:R,Calculations!$C$116+MOD(BG100,Calculations!$C$118))</f>
        <v>1.5063457444773597E-2</v>
      </c>
      <c r="FX100" s="86">
        <f ca="1">Control!$C$7*Calculations!$C$82*INDEX('Monthly Data'!N:N,Calculations!$C$116+MOD(BH100,Calculations!$C$118))+Control!$C$7*Calculations!$C$83*INDEX('Monthly Data'!O:O,Calculations!$C$116+MOD(BH100,Calculations!$C$118))+Control!$C$7*Calculations!$C$84*INDEX('Monthly Data'!P:P,Calculations!$C$116+MOD(BH100,Calculations!$C$118))+Control!$C$7*Calculations!$C$85*INDEX('Monthly Data'!Q:Q,Calculations!$C$116+MOD(BH100,Calculations!$C$118))+(1-Control!$C$7*Calculations!$C$87)*INDEX('Monthly Data'!R:R,Calculations!$C$116+MOD(BH100,Calculations!$C$118))</f>
        <v>1.9073822767906517E-2</v>
      </c>
      <c r="FY100" s="86">
        <f ca="1">Control!$C$7*Calculations!$C$82*INDEX('Monthly Data'!N:N,Calculations!$C$116+MOD(BI100,Calculations!$C$118))+Control!$C$7*Calculations!$C$83*INDEX('Monthly Data'!O:O,Calculations!$C$116+MOD(BI100,Calculations!$C$118))+Control!$C$7*Calculations!$C$84*INDEX('Monthly Data'!P:P,Calculations!$C$116+MOD(BI100,Calculations!$C$118))+Control!$C$7*Calculations!$C$85*INDEX('Monthly Data'!Q:Q,Calculations!$C$116+MOD(BI100,Calculations!$C$118))+(1-Control!$C$7*Calculations!$C$87)*INDEX('Monthly Data'!R:R,Calculations!$C$116+MOD(BI100,Calculations!$C$118))</f>
        <v>3.6332715283247441E-2</v>
      </c>
      <c r="FZ100" s="86">
        <f ca="1">Control!$C$7*Calculations!$C$82*INDEX('Monthly Data'!N:N,Calculations!$C$116+MOD(BJ100,Calculations!$C$118))+Control!$C$7*Calculations!$C$83*INDEX('Monthly Data'!O:O,Calculations!$C$116+MOD(BJ100,Calculations!$C$118))+Control!$C$7*Calculations!$C$84*INDEX('Monthly Data'!P:P,Calculations!$C$116+MOD(BJ100,Calculations!$C$118))+Control!$C$7*Calculations!$C$85*INDEX('Monthly Data'!Q:Q,Calculations!$C$116+MOD(BJ100,Calculations!$C$118))+(1-Control!$C$7*Calculations!$C$87)*INDEX('Monthly Data'!R:R,Calculations!$C$116+MOD(BJ100,Calculations!$C$118))</f>
        <v>1.1702576456120543E-2</v>
      </c>
      <c r="GA100" s="86">
        <f ca="1">Control!$C$7*Calculations!$C$82*INDEX('Monthly Data'!N:N,Calculations!$C$116+MOD(BK100,Calculations!$C$118))+Control!$C$7*Calculations!$C$83*INDEX('Monthly Data'!O:O,Calculations!$C$116+MOD(BK100,Calculations!$C$118))+Control!$C$7*Calculations!$C$84*INDEX('Monthly Data'!P:P,Calculations!$C$116+MOD(BK100,Calculations!$C$118))+Control!$C$7*Calculations!$C$85*INDEX('Monthly Data'!Q:Q,Calculations!$C$116+MOD(BK100,Calculations!$C$118))+(1-Control!$C$7*Calculations!$C$87)*INDEX('Monthly Data'!R:R,Calculations!$C$116+MOD(BK100,Calculations!$C$118))</f>
        <v>1.046389543479892E-2</v>
      </c>
      <c r="GB100" s="86">
        <f ca="1">Control!$C$7*Calculations!$C$82*INDEX('Monthly Data'!N:N,Calculations!$C$116+MOD(BL100,Calculations!$C$118))+Control!$C$7*Calculations!$C$83*INDEX('Monthly Data'!O:O,Calculations!$C$116+MOD(BL100,Calculations!$C$118))+Control!$C$7*Calculations!$C$84*INDEX('Monthly Data'!P:P,Calculations!$C$116+MOD(BL100,Calculations!$C$118))+Control!$C$7*Calculations!$C$85*INDEX('Monthly Data'!Q:Q,Calculations!$C$116+MOD(BL100,Calculations!$C$118))+(1-Control!$C$7*Calculations!$C$87)*INDEX('Monthly Data'!R:R,Calculations!$C$116+MOD(BL100,Calculations!$C$118))</f>
        <v>9.5791276036140301E-3</v>
      </c>
      <c r="GC100" s="86">
        <f ca="1">Control!$C$7*Calculations!$C$82*INDEX('Monthly Data'!N:N,Calculations!$C$116+MOD(BM100,Calculations!$C$118))+Control!$C$7*Calculations!$C$83*INDEX('Monthly Data'!O:O,Calculations!$C$116+MOD(BM100,Calculations!$C$118))+Control!$C$7*Calculations!$C$84*INDEX('Monthly Data'!P:P,Calculations!$C$116+MOD(BM100,Calculations!$C$118))+Control!$C$7*Calculations!$C$85*INDEX('Monthly Data'!Q:Q,Calculations!$C$116+MOD(BM100,Calculations!$C$118))+(1-Control!$C$7*Calculations!$C$87)*INDEX('Monthly Data'!R:R,Calculations!$C$116+MOD(BM100,Calculations!$C$118))</f>
        <v>1.8665061640915637E-2</v>
      </c>
      <c r="GD100" s="86">
        <f ca="1">Control!$C$7*Calculations!$C$82*INDEX('Monthly Data'!N:N,Calculations!$C$116+MOD(BN100,Calculations!$C$118))+Control!$C$7*Calculations!$C$83*INDEX('Monthly Data'!O:O,Calculations!$C$116+MOD(BN100,Calculations!$C$118))+Control!$C$7*Calculations!$C$84*INDEX('Monthly Data'!P:P,Calculations!$C$116+MOD(BN100,Calculations!$C$118))+Control!$C$7*Calculations!$C$85*INDEX('Monthly Data'!Q:Q,Calculations!$C$116+MOD(BN100,Calculations!$C$118))+(1-Control!$C$7*Calculations!$C$87)*INDEX('Monthly Data'!R:R,Calculations!$C$116+MOD(BN100,Calculations!$C$118))</f>
        <v>1.0627294914941248E-2</v>
      </c>
      <c r="GE100" s="86">
        <f ca="1">Control!$C$7*Calculations!$C$82*INDEX('Monthly Data'!N:N,Calculations!$C$116+MOD(BO100,Calculations!$C$118))+Control!$C$7*Calculations!$C$83*INDEX('Monthly Data'!O:O,Calculations!$C$116+MOD(BO100,Calculations!$C$118))+Control!$C$7*Calculations!$C$84*INDEX('Monthly Data'!P:P,Calculations!$C$116+MOD(BO100,Calculations!$C$118))+Control!$C$7*Calculations!$C$85*INDEX('Monthly Data'!Q:Q,Calculations!$C$116+MOD(BO100,Calculations!$C$118))+(1-Control!$C$7*Calculations!$C$87)*INDEX('Monthly Data'!R:R,Calculations!$C$116+MOD(BO100,Calculations!$C$118))</f>
        <v>-7.5539743260223157E-3</v>
      </c>
      <c r="GF100" s="86">
        <f ca="1">Control!$C$7*Calculations!$C$82*INDEX('Monthly Data'!N:N,Calculations!$C$116+MOD(BP100,Calculations!$C$118))+Control!$C$7*Calculations!$C$83*INDEX('Monthly Data'!O:O,Calculations!$C$116+MOD(BP100,Calculations!$C$118))+Control!$C$7*Calculations!$C$84*INDEX('Monthly Data'!P:P,Calculations!$C$116+MOD(BP100,Calculations!$C$118))+Control!$C$7*Calculations!$C$85*INDEX('Monthly Data'!Q:Q,Calculations!$C$116+MOD(BP100,Calculations!$C$118))+(1-Control!$C$7*Calculations!$C$87)*INDEX('Monthly Data'!R:R,Calculations!$C$116+MOD(BP100,Calculations!$C$118))</f>
        <v>1.5115046179922851E-2</v>
      </c>
      <c r="GG100" s="86">
        <f ca="1">Control!$C$7*Calculations!$C$82*INDEX('Monthly Data'!N:N,Calculations!$C$116+MOD(BQ100,Calculations!$C$118))+Control!$C$7*Calculations!$C$83*INDEX('Monthly Data'!O:O,Calculations!$C$116+MOD(BQ100,Calculations!$C$118))+Control!$C$7*Calculations!$C$84*INDEX('Monthly Data'!P:P,Calculations!$C$116+MOD(BQ100,Calculations!$C$118))+Control!$C$7*Calculations!$C$85*INDEX('Monthly Data'!Q:Q,Calculations!$C$116+MOD(BQ100,Calculations!$C$118))+(1-Control!$C$7*Calculations!$C$87)*INDEX('Monthly Data'!R:R,Calculations!$C$116+MOD(BQ100,Calculations!$C$118))</f>
        <v>3.9251937367756782E-3</v>
      </c>
      <c r="GH100" s="86">
        <f ca="1">Control!$C$7*Calculations!$C$82*INDEX('Monthly Data'!N:N,Calculations!$C$116+MOD(BR100,Calculations!$C$118))+Control!$C$7*Calculations!$C$83*INDEX('Monthly Data'!O:O,Calculations!$C$116+MOD(BR100,Calculations!$C$118))+Control!$C$7*Calculations!$C$84*INDEX('Monthly Data'!P:P,Calculations!$C$116+MOD(BR100,Calculations!$C$118))+Control!$C$7*Calculations!$C$85*INDEX('Monthly Data'!Q:Q,Calculations!$C$116+MOD(BR100,Calculations!$C$118))+(1-Control!$C$7*Calculations!$C$87)*INDEX('Monthly Data'!R:R,Calculations!$C$116+MOD(BR100,Calculations!$C$118))</f>
        <v>-2.5168357537820856E-4</v>
      </c>
      <c r="GI100" s="86">
        <f ca="1">Control!$C$7*Calculations!$C$82*INDEX('Monthly Data'!N:N,Calculations!$C$116+MOD(BS100,Calculations!$C$118))+Control!$C$7*Calculations!$C$83*INDEX('Monthly Data'!O:O,Calculations!$C$116+MOD(BS100,Calculations!$C$118))+Control!$C$7*Calculations!$C$84*INDEX('Monthly Data'!P:P,Calculations!$C$116+MOD(BS100,Calculations!$C$118))+Control!$C$7*Calculations!$C$85*INDEX('Monthly Data'!Q:Q,Calculations!$C$116+MOD(BS100,Calculations!$C$118))+(1-Control!$C$7*Calculations!$C$87)*INDEX('Monthly Data'!R:R,Calculations!$C$116+MOD(BS100,Calculations!$C$118))</f>
        <v>2.1918137743539623E-2</v>
      </c>
      <c r="GJ100" s="86">
        <f ca="1">Control!$C$7*Calculations!$C$82*INDEX('Monthly Data'!N:N,Calculations!$C$116+MOD(BT100,Calculations!$C$118))+Control!$C$7*Calculations!$C$83*INDEX('Monthly Data'!O:O,Calculations!$C$116+MOD(BT100,Calculations!$C$118))+Control!$C$7*Calculations!$C$84*INDEX('Monthly Data'!P:P,Calculations!$C$116+MOD(BT100,Calculations!$C$118))+Control!$C$7*Calculations!$C$85*INDEX('Monthly Data'!Q:Q,Calculations!$C$116+MOD(BT100,Calculations!$C$118))+(1-Control!$C$7*Calculations!$C$87)*INDEX('Monthly Data'!R:R,Calculations!$C$116+MOD(BT100,Calculations!$C$118))</f>
        <v>2.0524935548016137E-2</v>
      </c>
      <c r="GK100" s="86">
        <f ca="1">Control!$C$7*Calculations!$C$82*INDEX('Monthly Data'!N:N,Calculations!$C$116+MOD(BU100,Calculations!$C$118))+Control!$C$7*Calculations!$C$83*INDEX('Monthly Data'!O:O,Calculations!$C$116+MOD(BU100,Calculations!$C$118))+Control!$C$7*Calculations!$C$84*INDEX('Monthly Data'!P:P,Calculations!$C$116+MOD(BU100,Calculations!$C$118))+Control!$C$7*Calculations!$C$85*INDEX('Monthly Data'!Q:Q,Calculations!$C$116+MOD(BU100,Calculations!$C$118))+(1-Control!$C$7*Calculations!$C$87)*INDEX('Monthly Data'!R:R,Calculations!$C$116+MOD(BU100,Calculations!$C$118))</f>
        <v>-1.8530040247387896E-2</v>
      </c>
      <c r="GL100" s="86">
        <f ca="1">Control!$C$7*Calculations!$C$82*INDEX('Monthly Data'!N:N,Calculations!$C$116+MOD(BV100,Calculations!$C$118))+Control!$C$7*Calculations!$C$83*INDEX('Monthly Data'!O:O,Calculations!$C$116+MOD(BV100,Calculations!$C$118))+Control!$C$7*Calculations!$C$84*INDEX('Monthly Data'!P:P,Calculations!$C$116+MOD(BV100,Calculations!$C$118))+Control!$C$7*Calculations!$C$85*INDEX('Monthly Data'!Q:Q,Calculations!$C$116+MOD(BV100,Calculations!$C$118))+(1-Control!$C$7*Calculations!$C$87)*INDEX('Monthly Data'!R:R,Calculations!$C$116+MOD(BV100,Calculations!$C$118))</f>
        <v>-2.072517756005474E-2</v>
      </c>
      <c r="GM100" s="86">
        <f ca="1">Control!$C$7*Calculations!$C$82*INDEX('Monthly Data'!N:N,Calculations!$C$116+MOD(BW100,Calculations!$C$118))+Control!$C$7*Calculations!$C$83*INDEX('Monthly Data'!O:O,Calculations!$C$116+MOD(BW100,Calculations!$C$118))+Control!$C$7*Calculations!$C$84*INDEX('Monthly Data'!P:P,Calculations!$C$116+MOD(BW100,Calculations!$C$118))+Control!$C$7*Calculations!$C$85*INDEX('Monthly Data'!Q:Q,Calculations!$C$116+MOD(BW100,Calculations!$C$118))+(1-Control!$C$7*Calculations!$C$87)*INDEX('Monthly Data'!R:R,Calculations!$C$116+MOD(BW100,Calculations!$C$118))</f>
        <v>2.4842166689046628E-2</v>
      </c>
      <c r="GN100" s="86">
        <f ca="1">Control!$C$7*Calculations!$C$82*INDEX('Monthly Data'!N:N,Calculations!$C$116+MOD(BX100,Calculations!$C$118))+Control!$C$7*Calculations!$C$83*INDEX('Monthly Data'!O:O,Calculations!$C$116+MOD(BX100,Calculations!$C$118))+Control!$C$7*Calculations!$C$84*INDEX('Monthly Data'!P:P,Calculations!$C$116+MOD(BX100,Calculations!$C$118))+Control!$C$7*Calculations!$C$85*INDEX('Monthly Data'!Q:Q,Calculations!$C$116+MOD(BX100,Calculations!$C$118))+(1-Control!$C$7*Calculations!$C$87)*INDEX('Monthly Data'!R:R,Calculations!$C$116+MOD(BX100,Calculations!$C$118))</f>
        <v>7.9764341593600071E-3</v>
      </c>
      <c r="GO100" s="86">
        <f ca="1">Control!$C$7*Calculations!$C$82*INDEX('Monthly Data'!N:N,Calculations!$C$116+MOD(BY100,Calculations!$C$118))+Control!$C$7*Calculations!$C$83*INDEX('Monthly Data'!O:O,Calculations!$C$116+MOD(BY100,Calculations!$C$118))+Control!$C$7*Calculations!$C$84*INDEX('Monthly Data'!P:P,Calculations!$C$116+MOD(BY100,Calculations!$C$118))+Control!$C$7*Calculations!$C$85*INDEX('Monthly Data'!Q:Q,Calculations!$C$116+MOD(BY100,Calculations!$C$118))+(1-Control!$C$7*Calculations!$C$87)*INDEX('Monthly Data'!R:R,Calculations!$C$116+MOD(BY100,Calculations!$C$118))</f>
        <v>-1.880155173376722E-2</v>
      </c>
      <c r="GP100" s="86">
        <f ca="1">Control!$C$7*Calculations!$C$82*INDEX('Monthly Data'!N:N,Calculations!$C$116+MOD(BZ100,Calculations!$C$118))+Control!$C$7*Calculations!$C$83*INDEX('Monthly Data'!O:O,Calculations!$C$116+MOD(BZ100,Calculations!$C$118))+Control!$C$7*Calculations!$C$84*INDEX('Monthly Data'!P:P,Calculations!$C$116+MOD(BZ100,Calculations!$C$118))+Control!$C$7*Calculations!$C$85*INDEX('Monthly Data'!Q:Q,Calculations!$C$116+MOD(BZ100,Calculations!$C$118))+(1-Control!$C$7*Calculations!$C$87)*INDEX('Monthly Data'!R:R,Calculations!$C$116+MOD(BZ100,Calculations!$C$118))</f>
        <v>1.0627294914941248E-2</v>
      </c>
      <c r="GQ100" s="86">
        <f ca="1">Control!$C$7*Calculations!$C$82*INDEX('Monthly Data'!N:N,Calculations!$C$116+MOD(CA100,Calculations!$C$118))+Control!$C$7*Calculations!$C$83*INDEX('Monthly Data'!O:O,Calculations!$C$116+MOD(CA100,Calculations!$C$118))+Control!$C$7*Calculations!$C$84*INDEX('Monthly Data'!P:P,Calculations!$C$116+MOD(CA100,Calculations!$C$118))+Control!$C$7*Calculations!$C$85*INDEX('Monthly Data'!Q:Q,Calculations!$C$116+MOD(CA100,Calculations!$C$118))+(1-Control!$C$7*Calculations!$C$87)*INDEX('Monthly Data'!R:R,Calculations!$C$116+MOD(CA100,Calculations!$C$118))</f>
        <v>1.5216630695380906E-2</v>
      </c>
      <c r="GR100" s="86">
        <f ca="1">Control!$C$7*Calculations!$C$82*INDEX('Monthly Data'!N:N,Calculations!$C$116+MOD(CB100,Calculations!$C$118))+Control!$C$7*Calculations!$C$83*INDEX('Monthly Data'!O:O,Calculations!$C$116+MOD(CB100,Calculations!$C$118))+Control!$C$7*Calculations!$C$84*INDEX('Monthly Data'!P:P,Calculations!$C$116+MOD(CB100,Calculations!$C$118))+Control!$C$7*Calculations!$C$85*INDEX('Monthly Data'!Q:Q,Calculations!$C$116+MOD(CB100,Calculations!$C$118))+(1-Control!$C$7*Calculations!$C$87)*INDEX('Monthly Data'!R:R,Calculations!$C$116+MOD(CB100,Calculations!$C$118))</f>
        <v>5.3309355465453899E-3</v>
      </c>
      <c r="GS100" s="86">
        <f ca="1">Control!$C$7*Calculations!$C$82*INDEX('Monthly Data'!N:N,Calculations!$C$116+MOD(CC100,Calculations!$C$118))+Control!$C$7*Calculations!$C$83*INDEX('Monthly Data'!O:O,Calculations!$C$116+MOD(CC100,Calculations!$C$118))+Control!$C$7*Calculations!$C$84*INDEX('Monthly Data'!P:P,Calculations!$C$116+MOD(CC100,Calculations!$C$118))+Control!$C$7*Calculations!$C$85*INDEX('Monthly Data'!Q:Q,Calculations!$C$116+MOD(CC100,Calculations!$C$118))+(1-Control!$C$7*Calculations!$C$87)*INDEX('Monthly Data'!R:R,Calculations!$C$116+MOD(CC100,Calculations!$C$118))</f>
        <v>5.1972609868760735E-3</v>
      </c>
      <c r="GT100" s="86">
        <f ca="1">Control!$C$7*Calculations!$C$82*INDEX('Monthly Data'!N:N,Calculations!$C$116+MOD(CD100,Calculations!$C$118))+Control!$C$7*Calculations!$C$83*INDEX('Monthly Data'!O:O,Calculations!$C$116+MOD(CD100,Calculations!$C$118))+Control!$C$7*Calculations!$C$84*INDEX('Monthly Data'!P:P,Calculations!$C$116+MOD(CD100,Calculations!$C$118))+Control!$C$7*Calculations!$C$85*INDEX('Monthly Data'!Q:Q,Calculations!$C$116+MOD(CD100,Calculations!$C$118))+(1-Control!$C$7*Calculations!$C$87)*INDEX('Monthly Data'!R:R,Calculations!$C$116+MOD(CD100,Calculations!$C$118))</f>
        <v>1.0353752315110615E-2</v>
      </c>
      <c r="GU100" s="86">
        <f ca="1">Control!$C$7*Calculations!$C$82*INDEX('Monthly Data'!N:N,Calculations!$C$116+MOD(CE100,Calculations!$C$118))+Control!$C$7*Calculations!$C$83*INDEX('Monthly Data'!O:O,Calculations!$C$116+MOD(CE100,Calculations!$C$118))+Control!$C$7*Calculations!$C$84*INDEX('Monthly Data'!P:P,Calculations!$C$116+MOD(CE100,Calculations!$C$118))+Control!$C$7*Calculations!$C$85*INDEX('Monthly Data'!Q:Q,Calculations!$C$116+MOD(CE100,Calculations!$C$118))+(1-Control!$C$7*Calculations!$C$87)*INDEX('Monthly Data'!R:R,Calculations!$C$116+MOD(CE100,Calculations!$C$118))</f>
        <v>1.2722494017511032E-2</v>
      </c>
      <c r="GV100" s="86">
        <f ca="1">Control!$C$7*Calculations!$C$82*INDEX('Monthly Data'!N:N,Calculations!$C$116+MOD(CF100,Calculations!$C$118))+Control!$C$7*Calculations!$C$83*INDEX('Monthly Data'!O:O,Calculations!$C$116+MOD(CF100,Calculations!$C$118))+Control!$C$7*Calculations!$C$84*INDEX('Monthly Data'!P:P,Calculations!$C$116+MOD(CF100,Calculations!$C$118))+Control!$C$7*Calculations!$C$85*INDEX('Monthly Data'!Q:Q,Calculations!$C$116+MOD(CF100,Calculations!$C$118))+(1-Control!$C$7*Calculations!$C$87)*INDEX('Monthly Data'!R:R,Calculations!$C$116+MOD(CF100,Calculations!$C$118))</f>
        <v>1.1702576456120543E-2</v>
      </c>
      <c r="GW100" s="86">
        <f ca="1">Control!$C$7*Calculations!$C$82*INDEX('Monthly Data'!N:N,Calculations!$C$116+MOD(CG100,Calculations!$C$118))+Control!$C$7*Calculations!$C$83*INDEX('Monthly Data'!O:O,Calculations!$C$116+MOD(CG100,Calculations!$C$118))+Control!$C$7*Calculations!$C$84*INDEX('Monthly Data'!P:P,Calculations!$C$116+MOD(CG100,Calculations!$C$118))+Control!$C$7*Calculations!$C$85*INDEX('Monthly Data'!Q:Q,Calculations!$C$116+MOD(CG100,Calculations!$C$118))+(1-Control!$C$7*Calculations!$C$87)*INDEX('Monthly Data'!R:R,Calculations!$C$116+MOD(CG100,Calculations!$C$118))</f>
        <v>1.1786765492207996E-2</v>
      </c>
      <c r="GX100" s="86">
        <f ca="1">Control!$C$7*Calculations!$C$82*INDEX('Monthly Data'!N:N,Calculations!$C$116+MOD(CH100,Calculations!$C$118))+Control!$C$7*Calculations!$C$83*INDEX('Monthly Data'!O:O,Calculations!$C$116+MOD(CH100,Calculations!$C$118))+Control!$C$7*Calculations!$C$84*INDEX('Monthly Data'!P:P,Calculations!$C$116+MOD(CH100,Calculations!$C$118))+Control!$C$7*Calculations!$C$85*INDEX('Monthly Data'!Q:Q,Calculations!$C$116+MOD(CH100,Calculations!$C$118))+(1-Control!$C$7*Calculations!$C$87)*INDEX('Monthly Data'!R:R,Calculations!$C$116+MOD(CH100,Calculations!$C$118))</f>
        <v>1.1809891087585166E-2</v>
      </c>
      <c r="GY100" s="86">
        <f ca="1">Control!$C$7*Calculations!$C$82*INDEX('Monthly Data'!N:N,Calculations!$C$116+MOD(CI100,Calculations!$C$118))+Control!$C$7*Calculations!$C$83*INDEX('Monthly Data'!O:O,Calculations!$C$116+MOD(CI100,Calculations!$C$118))+Control!$C$7*Calculations!$C$84*INDEX('Monthly Data'!P:P,Calculations!$C$116+MOD(CI100,Calculations!$C$118))+Control!$C$7*Calculations!$C$85*INDEX('Monthly Data'!Q:Q,Calculations!$C$116+MOD(CI100,Calculations!$C$118))+(1-Control!$C$7*Calculations!$C$87)*INDEX('Monthly Data'!R:R,Calculations!$C$116+MOD(CI100,Calculations!$C$118))</f>
        <v>1.3891304280773396E-2</v>
      </c>
      <c r="GZ100" s="86">
        <f ca="1">Control!$C$7*Calculations!$C$82*INDEX('Monthly Data'!N:N,Calculations!$C$116+MOD(CJ100,Calculations!$C$118))+Control!$C$7*Calculations!$C$83*INDEX('Monthly Data'!O:O,Calculations!$C$116+MOD(CJ100,Calculations!$C$118))+Control!$C$7*Calculations!$C$84*INDEX('Monthly Data'!P:P,Calculations!$C$116+MOD(CJ100,Calculations!$C$118))+Control!$C$7*Calculations!$C$85*INDEX('Monthly Data'!Q:Q,Calculations!$C$116+MOD(CJ100,Calculations!$C$118))+(1-Control!$C$7*Calculations!$C$87)*INDEX('Monthly Data'!R:R,Calculations!$C$116+MOD(CJ100,Calculations!$C$118))</f>
        <v>7.3538285850108537E-3</v>
      </c>
      <c r="HA100" s="86">
        <f ca="1">Control!$C$7*Calculations!$C$82*INDEX('Monthly Data'!N:N,Calculations!$C$116+MOD(CK100,Calculations!$C$118))+Control!$C$7*Calculations!$C$83*INDEX('Monthly Data'!O:O,Calculations!$C$116+MOD(CK100,Calculations!$C$118))+Control!$C$7*Calculations!$C$84*INDEX('Monthly Data'!P:P,Calculations!$C$116+MOD(CK100,Calculations!$C$118))+Control!$C$7*Calculations!$C$85*INDEX('Monthly Data'!Q:Q,Calculations!$C$116+MOD(CK100,Calculations!$C$118))+(1-Control!$C$7*Calculations!$C$87)*INDEX('Monthly Data'!R:R,Calculations!$C$116+MOD(CK100,Calculations!$C$118))</f>
        <v>4.5735623984309991E-2</v>
      </c>
      <c r="HB100" s="86">
        <f ca="1">Control!$C$7*Calculations!$C$82*INDEX('Monthly Data'!N:N,Calculations!$C$116+MOD(CL100,Calculations!$C$118))+Control!$C$7*Calculations!$C$83*INDEX('Monthly Data'!O:O,Calculations!$C$116+MOD(CL100,Calculations!$C$118))+Control!$C$7*Calculations!$C$84*INDEX('Monthly Data'!P:P,Calculations!$C$116+MOD(CL100,Calculations!$C$118))+Control!$C$7*Calculations!$C$85*INDEX('Monthly Data'!Q:Q,Calculations!$C$116+MOD(CL100,Calculations!$C$118))+(1-Control!$C$7*Calculations!$C$87)*INDEX('Monthly Data'!R:R,Calculations!$C$116+MOD(CL100,Calculations!$C$118))</f>
        <v>3.9251937367756782E-3</v>
      </c>
      <c r="HC100" s="86">
        <f ca="1">Control!$C$7*Calculations!$C$82*INDEX('Monthly Data'!N:N,Calculations!$C$116+MOD(CM100,Calculations!$C$118))+Control!$C$7*Calculations!$C$83*INDEX('Monthly Data'!O:O,Calculations!$C$116+MOD(CM100,Calculations!$C$118))+Control!$C$7*Calculations!$C$84*INDEX('Monthly Data'!P:P,Calculations!$C$116+MOD(CM100,Calculations!$C$118))+Control!$C$7*Calculations!$C$85*INDEX('Monthly Data'!Q:Q,Calculations!$C$116+MOD(CM100,Calculations!$C$118))+(1-Control!$C$7*Calculations!$C$87)*INDEX('Monthly Data'!R:R,Calculations!$C$116+MOD(CM100,Calculations!$C$118))</f>
        <v>2.3307359621218403E-2</v>
      </c>
      <c r="HD100" s="86">
        <f ca="1">Control!$C$7*Calculations!$C$82*INDEX('Monthly Data'!N:N,Calculations!$C$116+MOD(CN100,Calculations!$C$118))+Control!$C$7*Calculations!$C$83*INDEX('Monthly Data'!O:O,Calculations!$C$116+MOD(CN100,Calculations!$C$118))+Control!$C$7*Calculations!$C$84*INDEX('Monthly Data'!P:P,Calculations!$C$116+MOD(CN100,Calculations!$C$118))+Control!$C$7*Calculations!$C$85*INDEX('Monthly Data'!Q:Q,Calculations!$C$116+MOD(CN100,Calculations!$C$118))+(1-Control!$C$7*Calculations!$C$87)*INDEX('Monthly Data'!R:R,Calculations!$C$116+MOD(CN100,Calculations!$C$118))</f>
        <v>-2.6378232493851243E-2</v>
      </c>
      <c r="HE100" s="86">
        <f ca="1">Control!$C$7*Calculations!$C$82*INDEX('Monthly Data'!N:N,Calculations!$C$116+MOD(CO100,Calculations!$C$118))+Control!$C$7*Calculations!$C$83*INDEX('Monthly Data'!O:O,Calculations!$C$116+MOD(CO100,Calculations!$C$118))+Control!$C$7*Calculations!$C$84*INDEX('Monthly Data'!P:P,Calculations!$C$116+MOD(CO100,Calculations!$C$118))+Control!$C$7*Calculations!$C$85*INDEX('Monthly Data'!Q:Q,Calculations!$C$116+MOD(CO100,Calculations!$C$118))+(1-Control!$C$7*Calculations!$C$87)*INDEX('Monthly Data'!R:R,Calculations!$C$116+MOD(CO100,Calculations!$C$118))</f>
        <v>5.3309355465453899E-3</v>
      </c>
      <c r="HF100" s="86">
        <f ca="1">Control!$C$7*Calculations!$C$82*INDEX('Monthly Data'!N:N,Calculations!$C$116+MOD(CP100,Calculations!$C$118))+Control!$C$7*Calculations!$C$83*INDEX('Monthly Data'!O:O,Calculations!$C$116+MOD(CP100,Calculations!$C$118))+Control!$C$7*Calculations!$C$84*INDEX('Monthly Data'!P:P,Calculations!$C$116+MOD(CP100,Calculations!$C$118))+Control!$C$7*Calculations!$C$85*INDEX('Monthly Data'!Q:Q,Calculations!$C$116+MOD(CP100,Calculations!$C$118))+(1-Control!$C$7*Calculations!$C$87)*INDEX('Monthly Data'!R:R,Calculations!$C$116+MOD(CP100,Calculations!$C$118))</f>
        <v>1.1809891087585166E-2</v>
      </c>
      <c r="HG100" s="86">
        <f ca="1">Control!$C$7*Calculations!$C$82*INDEX('Monthly Data'!N:N,Calculations!$C$116+MOD(CQ100,Calculations!$C$118))+Control!$C$7*Calculations!$C$83*INDEX('Monthly Data'!O:O,Calculations!$C$116+MOD(CQ100,Calculations!$C$118))+Control!$C$7*Calculations!$C$84*INDEX('Monthly Data'!P:P,Calculations!$C$116+MOD(CQ100,Calculations!$C$118))+Control!$C$7*Calculations!$C$85*INDEX('Monthly Data'!Q:Q,Calculations!$C$116+MOD(CQ100,Calculations!$C$118))+(1-Control!$C$7*Calculations!$C$87)*INDEX('Monthly Data'!R:R,Calculations!$C$116+MOD(CQ100,Calculations!$C$118))</f>
        <v>2.0524935548016137E-2</v>
      </c>
      <c r="HH100" s="86">
        <f ca="1">Control!$C$7*Calculations!$C$82*INDEX('Monthly Data'!N:N,Calculations!$C$116+MOD(CR100,Calculations!$C$118))+Control!$C$7*Calculations!$C$83*INDEX('Monthly Data'!O:O,Calculations!$C$116+MOD(CR100,Calculations!$C$118))+Control!$C$7*Calculations!$C$84*INDEX('Monthly Data'!P:P,Calculations!$C$116+MOD(CR100,Calculations!$C$118))+Control!$C$7*Calculations!$C$85*INDEX('Monthly Data'!Q:Q,Calculations!$C$116+MOD(CR100,Calculations!$C$118))+(1-Control!$C$7*Calculations!$C$87)*INDEX('Monthly Data'!R:R,Calculations!$C$116+MOD(CR100,Calculations!$C$118))</f>
        <v>2.1918137743539623E-2</v>
      </c>
      <c r="HI100" s="86">
        <f ca="1">Control!$C$7*Calculations!$C$82*INDEX('Monthly Data'!N:N,Calculations!$C$116+MOD(CS100,Calculations!$C$118))+Control!$C$7*Calculations!$C$83*INDEX('Monthly Data'!O:O,Calculations!$C$116+MOD(CS100,Calculations!$C$118))+Control!$C$7*Calculations!$C$84*INDEX('Monthly Data'!P:P,Calculations!$C$116+MOD(CS100,Calculations!$C$118))+Control!$C$7*Calculations!$C$85*INDEX('Monthly Data'!Q:Q,Calculations!$C$116+MOD(CS100,Calculations!$C$118))+(1-Control!$C$7*Calculations!$C$87)*INDEX('Monthly Data'!R:R,Calculations!$C$116+MOD(CS100,Calculations!$C$118))</f>
        <v>-4.417423226995453E-3</v>
      </c>
      <c r="HJ100" s="86">
        <f ca="1">Control!$C$7*Calculations!$C$82*INDEX('Monthly Data'!N:N,Calculations!$C$116+MOD(CT100,Calculations!$C$118))+Control!$C$7*Calculations!$C$83*INDEX('Monthly Data'!O:O,Calculations!$C$116+MOD(CT100,Calculations!$C$118))+Control!$C$7*Calculations!$C$84*INDEX('Monthly Data'!P:P,Calculations!$C$116+MOD(CT100,Calculations!$C$118))+Control!$C$7*Calculations!$C$85*INDEX('Monthly Data'!Q:Q,Calculations!$C$116+MOD(CT100,Calculations!$C$118))+(1-Control!$C$7*Calculations!$C$87)*INDEX('Monthly Data'!R:R,Calculations!$C$116+MOD(CT100,Calculations!$C$118))</f>
        <v>-4.0413381192162513E-2</v>
      </c>
      <c r="HK100" s="86">
        <f ca="1">Control!$C$7*Calculations!$C$82*INDEX('Monthly Data'!N:N,Calculations!$C$116+MOD(CU100,Calculations!$C$118))+Control!$C$7*Calculations!$C$83*INDEX('Monthly Data'!O:O,Calculations!$C$116+MOD(CU100,Calculations!$C$118))+Control!$C$7*Calculations!$C$84*INDEX('Monthly Data'!P:P,Calculations!$C$116+MOD(CU100,Calculations!$C$118))+Control!$C$7*Calculations!$C$85*INDEX('Monthly Data'!Q:Q,Calculations!$C$116+MOD(CU100,Calculations!$C$118))+(1-Control!$C$7*Calculations!$C$87)*INDEX('Monthly Data'!R:R,Calculations!$C$116+MOD(CU100,Calculations!$C$118))</f>
        <v>1.0478379486191123E-2</v>
      </c>
      <c r="HL100" s="86">
        <f ca="1">Control!$C$7*Calculations!$C$82*INDEX('Monthly Data'!N:N,Calculations!$C$116+MOD(CV100,Calculations!$C$118))+Control!$C$7*Calculations!$C$83*INDEX('Monthly Data'!O:O,Calculations!$C$116+MOD(CV100,Calculations!$C$118))+Control!$C$7*Calculations!$C$84*INDEX('Monthly Data'!P:P,Calculations!$C$116+MOD(CV100,Calculations!$C$118))+Control!$C$7*Calculations!$C$85*INDEX('Monthly Data'!Q:Q,Calculations!$C$116+MOD(CV100,Calculations!$C$118))+(1-Control!$C$7*Calculations!$C$87)*INDEX('Monthly Data'!R:R,Calculations!$C$116+MOD(CV100,Calculations!$C$118))</f>
        <v>3.7118215575026904E-2</v>
      </c>
      <c r="HM100" s="86">
        <f ca="1">Control!$C$7*Calculations!$C$82*INDEX('Monthly Data'!N:N,Calculations!$C$116+MOD(CW100,Calculations!$C$118))+Control!$C$7*Calculations!$C$83*INDEX('Monthly Data'!O:O,Calculations!$C$116+MOD(CW100,Calculations!$C$118))+Control!$C$7*Calculations!$C$84*INDEX('Monthly Data'!P:P,Calculations!$C$116+MOD(CW100,Calculations!$C$118))+Control!$C$7*Calculations!$C$85*INDEX('Monthly Data'!Q:Q,Calculations!$C$116+MOD(CW100,Calculations!$C$118))+(1-Control!$C$7*Calculations!$C$87)*INDEX('Monthly Data'!R:R,Calculations!$C$116+MOD(CW100,Calculations!$C$118))</f>
        <v>6.3250222980707482E-3</v>
      </c>
      <c r="HN100" s="86">
        <f ca="1">Control!$C$7*Calculations!$C$82*INDEX('Monthly Data'!N:N,Calculations!$C$116+MOD(CX100,Calculations!$C$118))+Control!$C$7*Calculations!$C$83*INDEX('Monthly Data'!O:O,Calculations!$C$116+MOD(CX100,Calculations!$C$118))+Control!$C$7*Calculations!$C$84*INDEX('Monthly Data'!P:P,Calculations!$C$116+MOD(CX100,Calculations!$C$118))+Control!$C$7*Calculations!$C$85*INDEX('Monthly Data'!Q:Q,Calculations!$C$116+MOD(CX100,Calculations!$C$118))+(1-Control!$C$7*Calculations!$C$87)*INDEX('Monthly Data'!R:R,Calculations!$C$116+MOD(CX100,Calculations!$C$118))</f>
        <v>2.0524935548016137E-2</v>
      </c>
      <c r="HO100" s="86">
        <f ca="1">Control!$C$7*Calculations!$C$82*INDEX('Monthly Data'!N:N,Calculations!$C$116+MOD(CY100,Calculations!$C$118))+Control!$C$7*Calculations!$C$83*INDEX('Monthly Data'!O:O,Calculations!$C$116+MOD(CY100,Calculations!$C$118))+Control!$C$7*Calculations!$C$84*INDEX('Monthly Data'!P:P,Calculations!$C$116+MOD(CY100,Calculations!$C$118))+Control!$C$7*Calculations!$C$85*INDEX('Monthly Data'!Q:Q,Calculations!$C$116+MOD(CY100,Calculations!$C$118))+(1-Control!$C$7*Calculations!$C$87)*INDEX('Monthly Data'!R:R,Calculations!$C$116+MOD(CY100,Calculations!$C$118))</f>
        <v>2.2757992058453024E-3</v>
      </c>
      <c r="HP100" s="86">
        <f ca="1">Control!$C$7*Calculations!$C$82*INDEX('Monthly Data'!N:N,Calculations!$C$116+MOD(CZ100,Calculations!$C$118))+Control!$C$7*Calculations!$C$83*INDEX('Monthly Data'!O:O,Calculations!$C$116+MOD(CZ100,Calculations!$C$118))+Control!$C$7*Calculations!$C$84*INDEX('Monthly Data'!P:P,Calculations!$C$116+MOD(CZ100,Calculations!$C$118))+Control!$C$7*Calculations!$C$85*INDEX('Monthly Data'!Q:Q,Calculations!$C$116+MOD(CZ100,Calculations!$C$118))+(1-Control!$C$7*Calculations!$C$87)*INDEX('Monthly Data'!R:R,Calculations!$C$116+MOD(CZ100,Calculations!$C$118))</f>
        <v>-9.8327855560634558E-3</v>
      </c>
      <c r="HQ100" s="86">
        <f ca="1">Control!$C$7*Calculations!$C$82*INDEX('Monthly Data'!N:N,Calculations!$C$116+MOD(DA100,Calculations!$C$118))+Control!$C$7*Calculations!$C$83*INDEX('Monthly Data'!O:O,Calculations!$C$116+MOD(DA100,Calculations!$C$118))+Control!$C$7*Calculations!$C$84*INDEX('Monthly Data'!P:P,Calculations!$C$116+MOD(DA100,Calculations!$C$118))+Control!$C$7*Calculations!$C$85*INDEX('Monthly Data'!Q:Q,Calculations!$C$116+MOD(DA100,Calculations!$C$118))+(1-Control!$C$7*Calculations!$C$87)*INDEX('Monthly Data'!R:R,Calculations!$C$116+MOD(DA100,Calculations!$C$118))</f>
        <v>-2.072517756005474E-2</v>
      </c>
      <c r="HR100" s="86">
        <f ca="1">Control!$C$7*Calculations!$C$82*INDEX('Monthly Data'!N:N,Calculations!$C$116+MOD(DB100,Calculations!$C$118))+Control!$C$7*Calculations!$C$83*INDEX('Monthly Data'!O:O,Calculations!$C$116+MOD(DB100,Calculations!$C$118))+Control!$C$7*Calculations!$C$84*INDEX('Monthly Data'!P:P,Calculations!$C$116+MOD(DB100,Calculations!$C$118))+Control!$C$7*Calculations!$C$85*INDEX('Monthly Data'!Q:Q,Calculations!$C$116+MOD(DB100,Calculations!$C$118))+(1-Control!$C$7*Calculations!$C$87)*INDEX('Monthly Data'!R:R,Calculations!$C$116+MOD(DB100,Calculations!$C$118))</f>
        <v>2.1918137743539623E-2</v>
      </c>
      <c r="HS100" s="86">
        <f ca="1">Control!$C$7*Calculations!$C$82*INDEX('Monthly Data'!N:N,Calculations!$C$116+MOD(DC100,Calculations!$C$118))+Control!$C$7*Calculations!$C$83*INDEX('Monthly Data'!O:O,Calculations!$C$116+MOD(DC100,Calculations!$C$118))+Control!$C$7*Calculations!$C$84*INDEX('Monthly Data'!P:P,Calculations!$C$116+MOD(DC100,Calculations!$C$118))+Control!$C$7*Calculations!$C$85*INDEX('Monthly Data'!Q:Q,Calculations!$C$116+MOD(DC100,Calculations!$C$118))+(1-Control!$C$7*Calculations!$C$87)*INDEX('Monthly Data'!R:R,Calculations!$C$116+MOD(DC100,Calculations!$C$118))</f>
        <v>3.9251937367756782E-3</v>
      </c>
      <c r="HT100" s="86">
        <f ca="1">Control!$C$7*Calculations!$C$82*INDEX('Monthly Data'!N:N,Calculations!$C$116+MOD(DD100,Calculations!$C$118))+Control!$C$7*Calculations!$C$83*INDEX('Monthly Data'!O:O,Calculations!$C$116+MOD(DD100,Calculations!$C$118))+Control!$C$7*Calculations!$C$84*INDEX('Monthly Data'!P:P,Calculations!$C$116+MOD(DD100,Calculations!$C$118))+Control!$C$7*Calculations!$C$85*INDEX('Monthly Data'!Q:Q,Calculations!$C$116+MOD(DD100,Calculations!$C$118))+(1-Control!$C$7*Calculations!$C$87)*INDEX('Monthly Data'!R:R,Calculations!$C$116+MOD(DD100,Calculations!$C$118))</f>
        <v>1.2722494017511032E-2</v>
      </c>
      <c r="HU100" s="86">
        <f ca="1">Control!$C$7*Calculations!$C$82*INDEX('Monthly Data'!N:N,Calculations!$C$116+MOD(DE100,Calculations!$C$118))+Control!$C$7*Calculations!$C$83*INDEX('Monthly Data'!O:O,Calculations!$C$116+MOD(DE100,Calculations!$C$118))+Control!$C$7*Calculations!$C$84*INDEX('Monthly Data'!P:P,Calculations!$C$116+MOD(DE100,Calculations!$C$118))+Control!$C$7*Calculations!$C$85*INDEX('Monthly Data'!Q:Q,Calculations!$C$116+MOD(DE100,Calculations!$C$118))+(1-Control!$C$7*Calculations!$C$87)*INDEX('Monthly Data'!R:R,Calculations!$C$116+MOD(DE100,Calculations!$C$118))</f>
        <v>2.5790695379256122E-2</v>
      </c>
      <c r="HV100" s="86">
        <f ca="1">Control!$C$7*Calculations!$C$82*INDEX('Monthly Data'!N:N,Calculations!$C$116+MOD(DF100,Calculations!$C$118))+Control!$C$7*Calculations!$C$83*INDEX('Monthly Data'!O:O,Calculations!$C$116+MOD(DF100,Calculations!$C$118))+Control!$C$7*Calculations!$C$84*INDEX('Monthly Data'!P:P,Calculations!$C$116+MOD(DF100,Calculations!$C$118))+Control!$C$7*Calculations!$C$85*INDEX('Monthly Data'!Q:Q,Calculations!$C$116+MOD(DF100,Calculations!$C$118))+(1-Control!$C$7*Calculations!$C$87)*INDEX('Monthly Data'!R:R,Calculations!$C$116+MOD(DF100,Calculations!$C$118))</f>
        <v>-1.9947061878162777E-2</v>
      </c>
      <c r="HW100" s="86">
        <f ca="1">Control!$C$7*Calculations!$C$82*INDEX('Monthly Data'!N:N,Calculations!$C$116+MOD(DG100,Calculations!$C$118))+Control!$C$7*Calculations!$C$83*INDEX('Monthly Data'!O:O,Calculations!$C$116+MOD(DG100,Calculations!$C$118))+Control!$C$7*Calculations!$C$84*INDEX('Monthly Data'!P:P,Calculations!$C$116+MOD(DG100,Calculations!$C$118))+Control!$C$7*Calculations!$C$85*INDEX('Monthly Data'!Q:Q,Calculations!$C$116+MOD(DG100,Calculations!$C$118))+(1-Control!$C$7*Calculations!$C$87)*INDEX('Monthly Data'!R:R,Calculations!$C$116+MOD(DG100,Calculations!$C$118))</f>
        <v>3.0957942835585645E-2</v>
      </c>
      <c r="HX100" s="86">
        <f ca="1">Control!$C$7*Calculations!$C$82*INDEX('Monthly Data'!N:N,Calculations!$C$116+MOD(DH100,Calculations!$C$118))+Control!$C$7*Calculations!$C$83*INDEX('Monthly Data'!O:O,Calculations!$C$116+MOD(DH100,Calculations!$C$118))+Control!$C$7*Calculations!$C$84*INDEX('Monthly Data'!P:P,Calculations!$C$116+MOD(DH100,Calculations!$C$118))+Control!$C$7*Calculations!$C$85*INDEX('Monthly Data'!Q:Q,Calculations!$C$116+MOD(DH100,Calculations!$C$118))+(1-Control!$C$7*Calculations!$C$87)*INDEX('Monthly Data'!R:R,Calculations!$C$116+MOD(DH100,Calculations!$C$118))</f>
        <v>1.7831091590102856E-2</v>
      </c>
      <c r="HY100" s="86">
        <f ca="1">Control!$C$7*Calculations!$C$82*INDEX('Monthly Data'!N:N,Calculations!$C$116+MOD(DI100,Calculations!$C$118))+Control!$C$7*Calculations!$C$83*INDEX('Monthly Data'!O:O,Calculations!$C$116+MOD(DI100,Calculations!$C$118))+Control!$C$7*Calculations!$C$84*INDEX('Monthly Data'!P:P,Calculations!$C$116+MOD(DI100,Calculations!$C$118))+Control!$C$7*Calculations!$C$85*INDEX('Monthly Data'!Q:Q,Calculations!$C$116+MOD(DI100,Calculations!$C$118))+(1-Control!$C$7*Calculations!$C$87)*INDEX('Monthly Data'!R:R,Calculations!$C$116+MOD(DI100,Calculations!$C$118))</f>
        <v>2.1918137743539623E-2</v>
      </c>
      <c r="HZ100" s="86">
        <f ca="1">Control!$C$7*Calculations!$C$82*INDEX('Monthly Data'!N:N,Calculations!$C$116+MOD(DJ100,Calculations!$C$118))+Control!$C$7*Calculations!$C$83*INDEX('Monthly Data'!O:O,Calculations!$C$116+MOD(DJ100,Calculations!$C$118))+Control!$C$7*Calculations!$C$84*INDEX('Monthly Data'!P:P,Calculations!$C$116+MOD(DJ100,Calculations!$C$118))+Control!$C$7*Calculations!$C$85*INDEX('Monthly Data'!Q:Q,Calculations!$C$116+MOD(DJ100,Calculations!$C$118))+(1-Control!$C$7*Calculations!$C$87)*INDEX('Monthly Data'!R:R,Calculations!$C$116+MOD(DJ100,Calculations!$C$118))</f>
        <v>7.3538285850108537E-3</v>
      </c>
      <c r="IA100" s="86">
        <f ca="1">Control!$C$7*Calculations!$C$82*INDEX('Monthly Data'!N:N,Calculations!$C$116+MOD(DK100,Calculations!$C$118))+Control!$C$7*Calculations!$C$83*INDEX('Monthly Data'!O:O,Calculations!$C$116+MOD(DK100,Calculations!$C$118))+Control!$C$7*Calculations!$C$84*INDEX('Monthly Data'!P:P,Calculations!$C$116+MOD(DK100,Calculations!$C$118))+Control!$C$7*Calculations!$C$85*INDEX('Monthly Data'!Q:Q,Calculations!$C$116+MOD(DK100,Calculations!$C$118))+(1-Control!$C$7*Calculations!$C$87)*INDEX('Monthly Data'!R:R,Calculations!$C$116+MOD(DK100,Calculations!$C$118))</f>
        <v>2.9708469559001142E-2</v>
      </c>
      <c r="IB100" s="86">
        <f ca="1">Control!$C$7*Calculations!$C$82*INDEX('Monthly Data'!N:N,Calculations!$C$116+MOD(DL100,Calculations!$C$118))+Control!$C$7*Calculations!$C$83*INDEX('Monthly Data'!O:O,Calculations!$C$116+MOD(DL100,Calculations!$C$118))+Control!$C$7*Calculations!$C$84*INDEX('Monthly Data'!P:P,Calculations!$C$116+MOD(DL100,Calculations!$C$118))+Control!$C$7*Calculations!$C$85*INDEX('Monthly Data'!Q:Q,Calculations!$C$116+MOD(DL100,Calculations!$C$118))+(1-Control!$C$7*Calculations!$C$87)*INDEX('Monthly Data'!R:R,Calculations!$C$116+MOD(DL100,Calculations!$C$118))</f>
        <v>-4.3408051735618014E-2</v>
      </c>
      <c r="IC100" s="86">
        <f ca="1">Control!$C$7*Calculations!$C$82*INDEX('Monthly Data'!N:N,Calculations!$C$116+MOD(DM100,Calculations!$C$118))+Control!$C$7*Calculations!$C$83*INDEX('Monthly Data'!O:O,Calculations!$C$116+MOD(DM100,Calculations!$C$118))+Control!$C$7*Calculations!$C$84*INDEX('Monthly Data'!P:P,Calculations!$C$116+MOD(DM100,Calculations!$C$118))+Control!$C$7*Calculations!$C$85*INDEX('Monthly Data'!Q:Q,Calculations!$C$116+MOD(DM100,Calculations!$C$118))+(1-Control!$C$7*Calculations!$C$87)*INDEX('Monthly Data'!R:R,Calculations!$C$116+MOD(DM100,Calculations!$C$118))</f>
        <v>1.0353752315110615E-2</v>
      </c>
      <c r="ID100" s="86">
        <f ca="1">Control!$C$7*Calculations!$C$82*INDEX('Monthly Data'!N:N,Calculations!$C$116+MOD(DN100,Calculations!$C$118))+Control!$C$7*Calculations!$C$83*INDEX('Monthly Data'!O:O,Calculations!$C$116+MOD(DN100,Calculations!$C$118))+Control!$C$7*Calculations!$C$84*INDEX('Monthly Data'!P:P,Calculations!$C$116+MOD(DN100,Calculations!$C$118))+Control!$C$7*Calculations!$C$85*INDEX('Monthly Data'!Q:Q,Calculations!$C$116+MOD(DN100,Calculations!$C$118))+(1-Control!$C$7*Calculations!$C$87)*INDEX('Monthly Data'!R:R,Calculations!$C$116+MOD(DN100,Calculations!$C$118))</f>
        <v>3.7596120283497965E-2</v>
      </c>
      <c r="IE100" s="86">
        <f ca="1">Control!$C$7*Calculations!$C$82*INDEX('Monthly Data'!N:N,Calculations!$C$116+MOD(DO100,Calculations!$C$118))+Control!$C$7*Calculations!$C$83*INDEX('Monthly Data'!O:O,Calculations!$C$116+MOD(DO100,Calculations!$C$118))+Control!$C$7*Calculations!$C$84*INDEX('Monthly Data'!P:P,Calculations!$C$116+MOD(DO100,Calculations!$C$118))+Control!$C$7*Calculations!$C$85*INDEX('Monthly Data'!Q:Q,Calculations!$C$116+MOD(DO100,Calculations!$C$118))+(1-Control!$C$7*Calculations!$C$87)*INDEX('Monthly Data'!R:R,Calculations!$C$116+MOD(DO100,Calculations!$C$118))</f>
        <v>2.4722579420195831E-2</v>
      </c>
      <c r="IF100" s="86">
        <f ca="1">Control!$C$7*Calculations!$C$82*INDEX('Monthly Data'!N:N,Calculations!$C$116+MOD(DP100,Calculations!$C$118))+Control!$C$7*Calculations!$C$83*INDEX('Monthly Data'!O:O,Calculations!$C$116+MOD(DP100,Calculations!$C$118))+Control!$C$7*Calculations!$C$84*INDEX('Monthly Data'!P:P,Calculations!$C$116+MOD(DP100,Calculations!$C$118))+Control!$C$7*Calculations!$C$85*INDEX('Monthly Data'!Q:Q,Calculations!$C$116+MOD(DP100,Calculations!$C$118))+(1-Control!$C$7*Calculations!$C$87)*INDEX('Monthly Data'!R:R,Calculations!$C$116+MOD(DP100,Calculations!$C$118))</f>
        <v>3.4808428836917149E-3</v>
      </c>
      <c r="IG100" s="88">
        <f ca="1">Control!$C$8*(1+DQ100)*(1+DR100)*(1+DS100)*(1+DT100)*(1+DU100)*(1+DV100)*(1+DW100)*(1+DX100)*(1+DY100)*(1+DZ100)*(1+EA100)*(1+EB100)*(1+EC100)*(1+ED100)*(1+EE100)*(1+EF100)*(1+EG100)*(1+EH100)*(1+EI100)*(1+EJ100)*(1+EK100)*(1+EL100)*(1+EM100)*(1+EN100)*(1+EO100)*(1+EP100)*(1+EQ100)*(1+ER100)*(1+ES100)*(1+ET100)*(1+EU100)*(1+EV100)*(1+EW100)*(1+EX100)*(1+EY100)*(1+EZ100)*(1+FA100)*(1+FB100)*(1+FC100)*(1+FD100)*(1+FE100)*(1+FF100)*(1+FG100)*(1+FH100)*(1+FI100)*(1+FJ100)*(1+FK100)*(1+FL100)*(1+FM100)*(1+FN100)*(1+FO100)*(1+FP100)*(1+FQ100)*(1+FR100)*(1+FS100)*(1+FT100)*(1+FU100)*(1+FV100)*(1+FW100)*(1+FX100)*(1+FY100)*(1+FZ100)*(1+GA100)*(1+GB100)*(1+GC100)*(1+GD100)*(1+GE100)*(1+GF100)*(1+GG100)*(1+GH100)*(1+GI100)*(1+GJ100)*(1+GK100)*(1+GL100)*(1+GM100)*(1+GN100)*(1+GO100)*(1+GP100)*(1+GQ100)*(1+GR100)*(1+GS100)*(1+GT100)*(1+GU100)*(1+GV100)*(1+GW100)*(1+GX100)*(1+GY100)*(1+GZ100)*(1+HA100)*(1+HB100)*(1+HC100)*(1+HD100)*(1+HE100)*(1+HF100)*(1+HG100)*(1+HH100)*(1+HI100)*(1+HJ100)*(1+HK100)*(1+HL100)*(1+HM100)*(1+HN100)*(1+HO100)*(1+HP100)*(1+HQ100)*(1+HR100)*(1+HS100)*(1+HT100)*(1+HU100)*(1+HV100)*(1+HW100)*(1+HX100)*(1+HY100)*(1+HZ100)*(1+IA100)*(1+IB100)*(1+IC100)*(1+ID100)*(1+IE100)*(1+IF100)</f>
        <v>106191.18682556717</v>
      </c>
    </row>
    <row r="101" spans="1:241" x14ac:dyDescent="0.25">
      <c r="A101">
        <v>102</v>
      </c>
      <c r="B101">
        <v>21</v>
      </c>
      <c r="C101">
        <v>117</v>
      </c>
      <c r="D101">
        <v>118</v>
      </c>
      <c r="E101">
        <v>1</v>
      </c>
      <c r="F101">
        <v>62</v>
      </c>
      <c r="G101">
        <v>107</v>
      </c>
      <c r="H101">
        <v>53</v>
      </c>
      <c r="I101">
        <v>11</v>
      </c>
      <c r="J101">
        <v>108</v>
      </c>
      <c r="K101">
        <v>20</v>
      </c>
      <c r="L101">
        <v>35</v>
      </c>
      <c r="M101">
        <v>28</v>
      </c>
      <c r="N101">
        <v>80</v>
      </c>
      <c r="O101">
        <v>14</v>
      </c>
      <c r="P101">
        <v>111</v>
      </c>
      <c r="Q101">
        <v>47</v>
      </c>
      <c r="R101">
        <v>14</v>
      </c>
      <c r="S101">
        <v>89</v>
      </c>
      <c r="T101">
        <v>117</v>
      </c>
      <c r="U101">
        <v>57</v>
      </c>
      <c r="V101">
        <v>99</v>
      </c>
      <c r="W101">
        <v>77</v>
      </c>
      <c r="X101">
        <v>23</v>
      </c>
      <c r="Y101">
        <v>78</v>
      </c>
      <c r="Z101">
        <v>67</v>
      </c>
      <c r="AA101">
        <v>78</v>
      </c>
      <c r="AB101">
        <v>28</v>
      </c>
      <c r="AC101">
        <v>99</v>
      </c>
      <c r="AD101">
        <v>64</v>
      </c>
      <c r="AE101">
        <v>117</v>
      </c>
      <c r="AF101">
        <v>84</v>
      </c>
      <c r="AG101">
        <v>43</v>
      </c>
      <c r="AH101">
        <v>49</v>
      </c>
      <c r="AI101">
        <v>76</v>
      </c>
      <c r="AJ101">
        <v>54</v>
      </c>
      <c r="AK101">
        <v>116</v>
      </c>
      <c r="AL101">
        <v>23</v>
      </c>
      <c r="AM101">
        <v>3</v>
      </c>
      <c r="AN101">
        <v>109</v>
      </c>
      <c r="AO101">
        <v>78</v>
      </c>
      <c r="AP101">
        <v>73</v>
      </c>
      <c r="AQ101">
        <v>84</v>
      </c>
      <c r="AR101">
        <v>54</v>
      </c>
      <c r="AS101">
        <v>78</v>
      </c>
      <c r="AT101">
        <v>101</v>
      </c>
      <c r="AU101">
        <v>29</v>
      </c>
      <c r="AV101">
        <v>48</v>
      </c>
      <c r="AW101">
        <v>40</v>
      </c>
      <c r="AX101">
        <v>80</v>
      </c>
      <c r="AY101">
        <v>86</v>
      </c>
      <c r="AZ101">
        <v>37</v>
      </c>
      <c r="BA101">
        <v>1</v>
      </c>
      <c r="BB101">
        <v>8</v>
      </c>
      <c r="BC101">
        <v>47</v>
      </c>
      <c r="BD101">
        <v>89</v>
      </c>
      <c r="BE101">
        <v>76</v>
      </c>
      <c r="BF101">
        <v>84</v>
      </c>
      <c r="BG101">
        <v>111</v>
      </c>
      <c r="BH101">
        <v>99</v>
      </c>
      <c r="BI101">
        <v>10</v>
      </c>
      <c r="BJ101">
        <v>106</v>
      </c>
      <c r="BK101">
        <v>30</v>
      </c>
      <c r="BL101">
        <v>94</v>
      </c>
      <c r="BM101">
        <v>14</v>
      </c>
      <c r="BN101">
        <v>114</v>
      </c>
      <c r="BO101">
        <v>13</v>
      </c>
      <c r="BP101">
        <v>82</v>
      </c>
      <c r="BQ101">
        <v>24</v>
      </c>
      <c r="BR101">
        <v>32</v>
      </c>
      <c r="BS101">
        <v>16</v>
      </c>
      <c r="BT101">
        <v>78</v>
      </c>
      <c r="BU101">
        <v>52</v>
      </c>
      <c r="BV101">
        <v>24</v>
      </c>
      <c r="BW101">
        <v>85</v>
      </c>
      <c r="BX101">
        <v>8</v>
      </c>
      <c r="BY101">
        <v>118</v>
      </c>
      <c r="BZ101">
        <v>68</v>
      </c>
      <c r="CA101">
        <v>49</v>
      </c>
      <c r="CB101">
        <v>11</v>
      </c>
      <c r="CC101">
        <v>10</v>
      </c>
      <c r="CD101">
        <v>110</v>
      </c>
      <c r="CE101">
        <v>17</v>
      </c>
      <c r="CF101">
        <v>11</v>
      </c>
      <c r="CG101">
        <v>33</v>
      </c>
      <c r="CH101">
        <v>89</v>
      </c>
      <c r="CI101">
        <v>39</v>
      </c>
      <c r="CJ101">
        <v>77</v>
      </c>
      <c r="CK101">
        <v>61</v>
      </c>
      <c r="CL101">
        <v>103</v>
      </c>
      <c r="CM101">
        <v>116</v>
      </c>
      <c r="CN101">
        <v>66</v>
      </c>
      <c r="CO101">
        <v>50</v>
      </c>
      <c r="CP101">
        <v>100</v>
      </c>
      <c r="CQ101">
        <v>76</v>
      </c>
      <c r="CR101">
        <v>83</v>
      </c>
      <c r="CS101">
        <v>71</v>
      </c>
      <c r="CT101">
        <v>107</v>
      </c>
      <c r="CU101">
        <v>108</v>
      </c>
      <c r="CV101">
        <v>5</v>
      </c>
      <c r="CW101">
        <v>32</v>
      </c>
      <c r="CX101">
        <v>60</v>
      </c>
      <c r="CY101">
        <v>41</v>
      </c>
      <c r="CZ101">
        <v>118</v>
      </c>
      <c r="DA101">
        <v>78</v>
      </c>
      <c r="DB101">
        <v>83</v>
      </c>
      <c r="DC101">
        <v>6</v>
      </c>
      <c r="DD101">
        <v>37</v>
      </c>
      <c r="DE101">
        <v>40</v>
      </c>
      <c r="DF101">
        <v>14</v>
      </c>
      <c r="DG101">
        <v>37</v>
      </c>
      <c r="DH101">
        <v>107</v>
      </c>
      <c r="DI101">
        <v>28</v>
      </c>
      <c r="DJ101">
        <v>39</v>
      </c>
      <c r="DK101">
        <v>79</v>
      </c>
      <c r="DL101">
        <v>76</v>
      </c>
      <c r="DM101">
        <v>54</v>
      </c>
      <c r="DN101">
        <v>76</v>
      </c>
      <c r="DO101">
        <v>107</v>
      </c>
      <c r="DP101">
        <v>15</v>
      </c>
      <c r="DQ101" s="86">
        <f ca="1">Control!$C$7*Calculations!$C$82*INDEX('Monthly Data'!N:N,Calculations!$C$116+MOD(A101,Calculations!$C$118))+Control!$C$7*Calculations!$C$83*INDEX('Monthly Data'!O:O,Calculations!$C$116+MOD(A101,Calculations!$C$118))+Control!$C$7*Calculations!$C$84*INDEX('Monthly Data'!P:P,Calculations!$C$116+MOD(A101,Calculations!$C$118))+Control!$C$7*Calculations!$C$85*INDEX('Monthly Data'!Q:Q,Calculations!$C$116+MOD(A101,Calculations!$C$118))+(1-Control!$C$7*Calculations!$C$87)*INDEX('Monthly Data'!R:R,Calculations!$C$116+MOD(A101,Calculations!$C$118))</f>
        <v>-1.8530040247387896E-2</v>
      </c>
      <c r="DR101" s="86">
        <f ca="1">Control!$C$7*Calculations!$C$82*INDEX('Monthly Data'!N:N,Calculations!$C$116+MOD(B101,Calculations!$C$118))+Control!$C$7*Calculations!$C$83*INDEX('Monthly Data'!O:O,Calculations!$C$116+MOD(B101,Calculations!$C$118))+Control!$C$7*Calculations!$C$84*INDEX('Monthly Data'!P:P,Calculations!$C$116+MOD(B101,Calculations!$C$118))+Control!$C$7*Calculations!$C$85*INDEX('Monthly Data'!Q:Q,Calculations!$C$116+MOD(B101,Calculations!$C$118))+(1-Control!$C$7*Calculations!$C$87)*INDEX('Monthly Data'!R:R,Calculations!$C$116+MOD(B101,Calculations!$C$118))</f>
        <v>1.5108777406081684E-3</v>
      </c>
      <c r="DS101" s="86">
        <f ca="1">Control!$C$7*Calculations!$C$82*INDEX('Monthly Data'!N:N,Calculations!$C$116+MOD(C101,Calculations!$C$118))+Control!$C$7*Calculations!$C$83*INDEX('Monthly Data'!O:O,Calculations!$C$116+MOD(C101,Calculations!$C$118))+Control!$C$7*Calculations!$C$84*INDEX('Monthly Data'!P:P,Calculations!$C$116+MOD(C101,Calculations!$C$118))+Control!$C$7*Calculations!$C$85*INDEX('Monthly Data'!Q:Q,Calculations!$C$116+MOD(C101,Calculations!$C$118))+(1-Control!$C$7*Calculations!$C$87)*INDEX('Monthly Data'!R:R,Calculations!$C$116+MOD(C101,Calculations!$C$118))</f>
        <v>-7.3651264633385334E-4</v>
      </c>
      <c r="DT101" s="86">
        <f ca="1">Control!$C$7*Calculations!$C$82*INDEX('Monthly Data'!N:N,Calculations!$C$116+MOD(D101,Calculations!$C$118))+Control!$C$7*Calculations!$C$83*INDEX('Monthly Data'!O:O,Calculations!$C$116+MOD(D101,Calculations!$C$118))+Control!$C$7*Calculations!$C$84*INDEX('Monthly Data'!P:P,Calculations!$C$116+MOD(D101,Calculations!$C$118))+Control!$C$7*Calculations!$C$85*INDEX('Monthly Data'!Q:Q,Calculations!$C$116+MOD(D101,Calculations!$C$118))+(1-Control!$C$7*Calculations!$C$87)*INDEX('Monthly Data'!R:R,Calculations!$C$116+MOD(D101,Calculations!$C$118))</f>
        <v>3.4808428836917149E-3</v>
      </c>
      <c r="DU101" s="86">
        <f ca="1">Control!$C$7*Calculations!$C$82*INDEX('Monthly Data'!N:N,Calculations!$C$116+MOD(E101,Calculations!$C$118))+Control!$C$7*Calculations!$C$83*INDEX('Monthly Data'!O:O,Calculations!$C$116+MOD(E101,Calculations!$C$118))+Control!$C$7*Calculations!$C$84*INDEX('Monthly Data'!P:P,Calculations!$C$116+MOD(E101,Calculations!$C$118))+Control!$C$7*Calculations!$C$85*INDEX('Monthly Data'!Q:Q,Calculations!$C$116+MOD(E101,Calculations!$C$118))+(1-Control!$C$7*Calculations!$C$87)*INDEX('Monthly Data'!R:R,Calculations!$C$116+MOD(E101,Calculations!$C$118))</f>
        <v>-9.9526758408448549E-3</v>
      </c>
      <c r="DV101" s="86">
        <f ca="1">Control!$C$7*Calculations!$C$82*INDEX('Monthly Data'!N:N,Calculations!$C$116+MOD(F101,Calculations!$C$118))+Control!$C$7*Calculations!$C$83*INDEX('Monthly Data'!O:O,Calculations!$C$116+MOD(F101,Calculations!$C$118))+Control!$C$7*Calculations!$C$84*INDEX('Monthly Data'!P:P,Calculations!$C$116+MOD(F101,Calculations!$C$118))+Control!$C$7*Calculations!$C$85*INDEX('Monthly Data'!Q:Q,Calculations!$C$116+MOD(F101,Calculations!$C$118))+(1-Control!$C$7*Calculations!$C$87)*INDEX('Monthly Data'!R:R,Calculations!$C$116+MOD(F101,Calculations!$C$118))</f>
        <v>-9.839093431862074E-3</v>
      </c>
      <c r="DW101" s="86">
        <f ca="1">Control!$C$7*Calculations!$C$82*INDEX('Monthly Data'!N:N,Calculations!$C$116+MOD(G101,Calculations!$C$118))+Control!$C$7*Calculations!$C$83*INDEX('Monthly Data'!O:O,Calculations!$C$116+MOD(G101,Calculations!$C$118))+Control!$C$7*Calculations!$C$84*INDEX('Monthly Data'!P:P,Calculations!$C$116+MOD(G101,Calculations!$C$118))+Control!$C$7*Calculations!$C$85*INDEX('Monthly Data'!Q:Q,Calculations!$C$116+MOD(G101,Calculations!$C$118))+(1-Control!$C$7*Calculations!$C$87)*INDEX('Monthly Data'!R:R,Calculations!$C$116+MOD(G101,Calculations!$C$118))</f>
        <v>1.5216630695380906E-2</v>
      </c>
      <c r="DX101" s="86">
        <f ca="1">Control!$C$7*Calculations!$C$82*INDEX('Monthly Data'!N:N,Calculations!$C$116+MOD(H101,Calculations!$C$118))+Control!$C$7*Calculations!$C$83*INDEX('Monthly Data'!O:O,Calculations!$C$116+MOD(H101,Calculations!$C$118))+Control!$C$7*Calculations!$C$84*INDEX('Monthly Data'!P:P,Calculations!$C$116+MOD(H101,Calculations!$C$118))+Control!$C$7*Calculations!$C$85*INDEX('Monthly Data'!Q:Q,Calculations!$C$116+MOD(H101,Calculations!$C$118))+(1-Control!$C$7*Calculations!$C$87)*INDEX('Monthly Data'!R:R,Calculations!$C$116+MOD(H101,Calculations!$C$118))</f>
        <v>1.1786765492207996E-2</v>
      </c>
      <c r="DY101" s="86">
        <f ca="1">Control!$C$7*Calculations!$C$82*INDEX('Monthly Data'!N:N,Calculations!$C$116+MOD(I101,Calculations!$C$118))+Control!$C$7*Calculations!$C$83*INDEX('Monthly Data'!O:O,Calculations!$C$116+MOD(I101,Calculations!$C$118))+Control!$C$7*Calculations!$C$84*INDEX('Monthly Data'!P:P,Calculations!$C$116+MOD(I101,Calculations!$C$118))+Control!$C$7*Calculations!$C$85*INDEX('Monthly Data'!Q:Q,Calculations!$C$116+MOD(I101,Calculations!$C$118))+(1-Control!$C$7*Calculations!$C$87)*INDEX('Monthly Data'!R:R,Calculations!$C$116+MOD(I101,Calculations!$C$118))</f>
        <v>1.0018681835149534E-3</v>
      </c>
      <c r="DZ101" s="86">
        <f ca="1">Control!$C$7*Calculations!$C$82*INDEX('Monthly Data'!N:N,Calculations!$C$116+MOD(J101,Calculations!$C$118))+Control!$C$7*Calculations!$C$83*INDEX('Monthly Data'!O:O,Calculations!$C$116+MOD(J101,Calculations!$C$118))+Control!$C$7*Calculations!$C$84*INDEX('Monthly Data'!P:P,Calculations!$C$116+MOD(J101,Calculations!$C$118))+Control!$C$7*Calculations!$C$85*INDEX('Monthly Data'!Q:Q,Calculations!$C$116+MOD(J101,Calculations!$C$118))+(1-Control!$C$7*Calculations!$C$87)*INDEX('Monthly Data'!R:R,Calculations!$C$116+MOD(J101,Calculations!$C$118))</f>
        <v>1.7073665854433945E-2</v>
      </c>
      <c r="EA101" s="86">
        <f ca="1">Control!$C$7*Calculations!$C$82*INDEX('Monthly Data'!N:N,Calculations!$C$116+MOD(K101,Calculations!$C$118))+Control!$C$7*Calculations!$C$83*INDEX('Monthly Data'!O:O,Calculations!$C$116+MOD(K101,Calculations!$C$118))+Control!$C$7*Calculations!$C$84*INDEX('Monthly Data'!P:P,Calculations!$C$116+MOD(K101,Calculations!$C$118))+Control!$C$7*Calculations!$C$85*INDEX('Monthly Data'!Q:Q,Calculations!$C$116+MOD(K101,Calculations!$C$118))+(1-Control!$C$7*Calculations!$C$87)*INDEX('Monthly Data'!R:R,Calculations!$C$116+MOD(K101,Calculations!$C$118))</f>
        <v>3.9251937367756782E-3</v>
      </c>
      <c r="EB101" s="86">
        <f ca="1">Control!$C$7*Calculations!$C$82*INDEX('Monthly Data'!N:N,Calculations!$C$116+MOD(L101,Calculations!$C$118))+Control!$C$7*Calculations!$C$83*INDEX('Monthly Data'!O:O,Calculations!$C$116+MOD(L101,Calculations!$C$118))+Control!$C$7*Calculations!$C$84*INDEX('Monthly Data'!P:P,Calculations!$C$116+MOD(L101,Calculations!$C$118))+Control!$C$7*Calculations!$C$85*INDEX('Monthly Data'!Q:Q,Calculations!$C$116+MOD(L101,Calculations!$C$118))+(1-Control!$C$7*Calculations!$C$87)*INDEX('Monthly Data'!R:R,Calculations!$C$116+MOD(L101,Calculations!$C$118))</f>
        <v>-9.5555592256394619E-3</v>
      </c>
      <c r="EC101" s="86">
        <f ca="1">Control!$C$7*Calculations!$C$82*INDEX('Monthly Data'!N:N,Calculations!$C$116+MOD(M101,Calculations!$C$118))+Control!$C$7*Calculations!$C$83*INDEX('Monthly Data'!O:O,Calculations!$C$116+MOD(M101,Calculations!$C$118))+Control!$C$7*Calculations!$C$84*INDEX('Monthly Data'!P:P,Calculations!$C$116+MOD(M101,Calculations!$C$118))+Control!$C$7*Calculations!$C$85*INDEX('Monthly Data'!Q:Q,Calculations!$C$116+MOD(M101,Calculations!$C$118))+(1-Control!$C$7*Calculations!$C$87)*INDEX('Monthly Data'!R:R,Calculations!$C$116+MOD(M101,Calculations!$C$118))</f>
        <v>3.7596120283497965E-2</v>
      </c>
      <c r="ED101" s="86">
        <f ca="1">Control!$C$7*Calculations!$C$82*INDEX('Monthly Data'!N:N,Calculations!$C$116+MOD(N101,Calculations!$C$118))+Control!$C$7*Calculations!$C$83*INDEX('Monthly Data'!O:O,Calculations!$C$116+MOD(N101,Calculations!$C$118))+Control!$C$7*Calculations!$C$84*INDEX('Monthly Data'!P:P,Calculations!$C$116+MOD(N101,Calculations!$C$118))+Control!$C$7*Calculations!$C$85*INDEX('Monthly Data'!Q:Q,Calculations!$C$116+MOD(N101,Calculations!$C$118))+(1-Control!$C$7*Calculations!$C$87)*INDEX('Monthly Data'!R:R,Calculations!$C$116+MOD(N101,Calculations!$C$118))</f>
        <v>-2.7490061308214487E-3</v>
      </c>
      <c r="EE101" s="86">
        <f ca="1">Control!$C$7*Calculations!$C$82*INDEX('Monthly Data'!N:N,Calculations!$C$116+MOD(O101,Calculations!$C$118))+Control!$C$7*Calculations!$C$83*INDEX('Monthly Data'!O:O,Calculations!$C$116+MOD(O101,Calculations!$C$118))+Control!$C$7*Calculations!$C$84*INDEX('Monthly Data'!P:P,Calculations!$C$116+MOD(O101,Calculations!$C$118))+Control!$C$7*Calculations!$C$85*INDEX('Monthly Data'!Q:Q,Calculations!$C$116+MOD(O101,Calculations!$C$118))+(1-Control!$C$7*Calculations!$C$87)*INDEX('Monthly Data'!R:R,Calculations!$C$116+MOD(O101,Calculations!$C$118))</f>
        <v>9.5791276036140301E-3</v>
      </c>
      <c r="EF101" s="86">
        <f ca="1">Control!$C$7*Calculations!$C$82*INDEX('Monthly Data'!N:N,Calculations!$C$116+MOD(P101,Calculations!$C$118))+Control!$C$7*Calculations!$C$83*INDEX('Monthly Data'!O:O,Calculations!$C$116+MOD(P101,Calculations!$C$118))+Control!$C$7*Calculations!$C$84*INDEX('Monthly Data'!P:P,Calculations!$C$116+MOD(P101,Calculations!$C$118))+Control!$C$7*Calculations!$C$85*INDEX('Monthly Data'!Q:Q,Calculations!$C$116+MOD(P101,Calculations!$C$118))+(1-Control!$C$7*Calculations!$C$87)*INDEX('Monthly Data'!R:R,Calculations!$C$116+MOD(P101,Calculations!$C$118))</f>
        <v>5.8868730207813358E-3</v>
      </c>
      <c r="EG101" s="86">
        <f ca="1">Control!$C$7*Calculations!$C$82*INDEX('Monthly Data'!N:N,Calculations!$C$116+MOD(Q101,Calculations!$C$118))+Control!$C$7*Calculations!$C$83*INDEX('Monthly Data'!O:O,Calculations!$C$116+MOD(Q101,Calculations!$C$118))+Control!$C$7*Calculations!$C$84*INDEX('Monthly Data'!P:P,Calculations!$C$116+MOD(Q101,Calculations!$C$118))+Control!$C$7*Calculations!$C$85*INDEX('Monthly Data'!Q:Q,Calculations!$C$116+MOD(Q101,Calculations!$C$118))+(1-Control!$C$7*Calculations!$C$87)*INDEX('Monthly Data'!R:R,Calculations!$C$116+MOD(Q101,Calculations!$C$118))</f>
        <v>3.1011313347584085E-2</v>
      </c>
      <c r="EH101" s="86">
        <f ca="1">Control!$C$7*Calculations!$C$82*INDEX('Monthly Data'!N:N,Calculations!$C$116+MOD(R101,Calculations!$C$118))+Control!$C$7*Calculations!$C$83*INDEX('Monthly Data'!O:O,Calculations!$C$116+MOD(R101,Calculations!$C$118))+Control!$C$7*Calculations!$C$84*INDEX('Monthly Data'!P:P,Calculations!$C$116+MOD(R101,Calculations!$C$118))+Control!$C$7*Calculations!$C$85*INDEX('Monthly Data'!Q:Q,Calculations!$C$116+MOD(R101,Calculations!$C$118))+(1-Control!$C$7*Calculations!$C$87)*INDEX('Monthly Data'!R:R,Calculations!$C$116+MOD(R101,Calculations!$C$118))</f>
        <v>9.5791276036140301E-3</v>
      </c>
      <c r="EI101" s="86">
        <f ca="1">Control!$C$7*Calculations!$C$82*INDEX('Monthly Data'!N:N,Calculations!$C$116+MOD(S101,Calculations!$C$118))+Control!$C$7*Calculations!$C$83*INDEX('Monthly Data'!O:O,Calculations!$C$116+MOD(S101,Calculations!$C$118))+Control!$C$7*Calculations!$C$84*INDEX('Monthly Data'!P:P,Calculations!$C$116+MOD(S101,Calculations!$C$118))+Control!$C$7*Calculations!$C$85*INDEX('Monthly Data'!Q:Q,Calculations!$C$116+MOD(S101,Calculations!$C$118))+(1-Control!$C$7*Calculations!$C$87)*INDEX('Monthly Data'!R:R,Calculations!$C$116+MOD(S101,Calculations!$C$118))</f>
        <v>2.3852824346838646E-2</v>
      </c>
      <c r="EJ101" s="86">
        <f ca="1">Control!$C$7*Calculations!$C$82*INDEX('Monthly Data'!N:N,Calculations!$C$116+MOD(T101,Calculations!$C$118))+Control!$C$7*Calculations!$C$83*INDEX('Monthly Data'!O:O,Calculations!$C$116+MOD(T101,Calculations!$C$118))+Control!$C$7*Calculations!$C$84*INDEX('Monthly Data'!P:P,Calculations!$C$116+MOD(T101,Calculations!$C$118))+Control!$C$7*Calculations!$C$85*INDEX('Monthly Data'!Q:Q,Calculations!$C$116+MOD(T101,Calculations!$C$118))+(1-Control!$C$7*Calculations!$C$87)*INDEX('Monthly Data'!R:R,Calculations!$C$116+MOD(T101,Calculations!$C$118))</f>
        <v>-7.3651264633385334E-4</v>
      </c>
      <c r="EK101" s="86">
        <f ca="1">Control!$C$7*Calculations!$C$82*INDEX('Monthly Data'!N:N,Calculations!$C$116+MOD(U101,Calculations!$C$118))+Control!$C$7*Calculations!$C$83*INDEX('Monthly Data'!O:O,Calculations!$C$116+MOD(U101,Calculations!$C$118))+Control!$C$7*Calculations!$C$84*INDEX('Monthly Data'!P:P,Calculations!$C$116+MOD(U101,Calculations!$C$118))+Control!$C$7*Calculations!$C$85*INDEX('Monthly Data'!Q:Q,Calculations!$C$116+MOD(U101,Calculations!$C$118))+(1-Control!$C$7*Calculations!$C$87)*INDEX('Monthly Data'!R:R,Calculations!$C$116+MOD(U101,Calculations!$C$118))</f>
        <v>7.3538285850108537E-3</v>
      </c>
      <c r="EL101" s="86">
        <f ca="1">Control!$C$7*Calculations!$C$82*INDEX('Monthly Data'!N:N,Calculations!$C$116+MOD(V101,Calculations!$C$118))+Control!$C$7*Calculations!$C$83*INDEX('Monthly Data'!O:O,Calculations!$C$116+MOD(V101,Calculations!$C$118))+Control!$C$7*Calculations!$C$84*INDEX('Monthly Data'!P:P,Calculations!$C$116+MOD(V101,Calculations!$C$118))+Control!$C$7*Calculations!$C$85*INDEX('Monthly Data'!Q:Q,Calculations!$C$116+MOD(V101,Calculations!$C$118))+(1-Control!$C$7*Calculations!$C$87)*INDEX('Monthly Data'!R:R,Calculations!$C$116+MOD(V101,Calculations!$C$118))</f>
        <v>-1.1360801645249321E-2</v>
      </c>
      <c r="EM101" s="86">
        <f ca="1">Control!$C$7*Calculations!$C$82*INDEX('Monthly Data'!N:N,Calculations!$C$116+MOD(W101,Calculations!$C$118))+Control!$C$7*Calculations!$C$83*INDEX('Monthly Data'!O:O,Calculations!$C$116+MOD(W101,Calculations!$C$118))+Control!$C$7*Calculations!$C$84*INDEX('Monthly Data'!P:P,Calculations!$C$116+MOD(W101,Calculations!$C$118))+Control!$C$7*Calculations!$C$85*INDEX('Monthly Data'!Q:Q,Calculations!$C$116+MOD(W101,Calculations!$C$118))+(1-Control!$C$7*Calculations!$C$87)*INDEX('Monthly Data'!R:R,Calculations!$C$116+MOD(W101,Calculations!$C$118))</f>
        <v>-1.0485101266941802E-2</v>
      </c>
      <c r="EN101" s="86">
        <f ca="1">Control!$C$7*Calculations!$C$82*INDEX('Monthly Data'!N:N,Calculations!$C$116+MOD(X101,Calculations!$C$118))+Control!$C$7*Calculations!$C$83*INDEX('Monthly Data'!O:O,Calculations!$C$116+MOD(X101,Calculations!$C$118))+Control!$C$7*Calculations!$C$84*INDEX('Monthly Data'!P:P,Calculations!$C$116+MOD(X101,Calculations!$C$118))+Control!$C$7*Calculations!$C$85*INDEX('Monthly Data'!Q:Q,Calculations!$C$116+MOD(X101,Calculations!$C$118))+(1-Control!$C$7*Calculations!$C$87)*INDEX('Monthly Data'!R:R,Calculations!$C$116+MOD(X101,Calculations!$C$118))</f>
        <v>6.2631896128884862E-3</v>
      </c>
      <c r="EO101" s="86">
        <f ca="1">Control!$C$7*Calculations!$C$82*INDEX('Monthly Data'!N:N,Calculations!$C$116+MOD(Y101,Calculations!$C$118))+Control!$C$7*Calculations!$C$83*INDEX('Monthly Data'!O:O,Calculations!$C$116+MOD(Y101,Calculations!$C$118))+Control!$C$7*Calculations!$C$84*INDEX('Monthly Data'!P:P,Calculations!$C$116+MOD(Y101,Calculations!$C$118))+Control!$C$7*Calculations!$C$85*INDEX('Monthly Data'!Q:Q,Calculations!$C$116+MOD(Y101,Calculations!$C$118))+(1-Control!$C$7*Calculations!$C$87)*INDEX('Monthly Data'!R:R,Calculations!$C$116+MOD(Y101,Calculations!$C$118))</f>
        <v>1.7472933988537529E-2</v>
      </c>
      <c r="EP101" s="86">
        <f ca="1">Control!$C$7*Calculations!$C$82*INDEX('Monthly Data'!N:N,Calculations!$C$116+MOD(Z101,Calculations!$C$118))+Control!$C$7*Calculations!$C$83*INDEX('Monthly Data'!O:O,Calculations!$C$116+MOD(Z101,Calculations!$C$118))+Control!$C$7*Calculations!$C$84*INDEX('Monthly Data'!P:P,Calculations!$C$116+MOD(Z101,Calculations!$C$118))+Control!$C$7*Calculations!$C$85*INDEX('Monthly Data'!Q:Q,Calculations!$C$116+MOD(Z101,Calculations!$C$118))+(1-Control!$C$7*Calculations!$C$87)*INDEX('Monthly Data'!R:R,Calculations!$C$116+MOD(Z101,Calculations!$C$118))</f>
        <v>-3.9863250714949353E-2</v>
      </c>
      <c r="EQ101" s="86">
        <f ca="1">Control!$C$7*Calculations!$C$82*INDEX('Monthly Data'!N:N,Calculations!$C$116+MOD(AA101,Calculations!$C$118))+Control!$C$7*Calculations!$C$83*INDEX('Monthly Data'!O:O,Calculations!$C$116+MOD(AA101,Calculations!$C$118))+Control!$C$7*Calculations!$C$84*INDEX('Monthly Data'!P:P,Calculations!$C$116+MOD(AA101,Calculations!$C$118))+Control!$C$7*Calculations!$C$85*INDEX('Monthly Data'!Q:Q,Calculations!$C$116+MOD(AA101,Calculations!$C$118))+(1-Control!$C$7*Calculations!$C$87)*INDEX('Monthly Data'!R:R,Calculations!$C$116+MOD(AA101,Calculations!$C$118))</f>
        <v>1.7472933988537529E-2</v>
      </c>
      <c r="ER101" s="86">
        <f ca="1">Control!$C$7*Calculations!$C$82*INDEX('Monthly Data'!N:N,Calculations!$C$116+MOD(AB101,Calculations!$C$118))+Control!$C$7*Calculations!$C$83*INDEX('Monthly Data'!O:O,Calculations!$C$116+MOD(AB101,Calculations!$C$118))+Control!$C$7*Calculations!$C$84*INDEX('Monthly Data'!P:P,Calculations!$C$116+MOD(AB101,Calculations!$C$118))+Control!$C$7*Calculations!$C$85*INDEX('Monthly Data'!Q:Q,Calculations!$C$116+MOD(AB101,Calculations!$C$118))+(1-Control!$C$7*Calculations!$C$87)*INDEX('Monthly Data'!R:R,Calculations!$C$116+MOD(AB101,Calculations!$C$118))</f>
        <v>3.7596120283497965E-2</v>
      </c>
      <c r="ES101" s="86">
        <f ca="1">Control!$C$7*Calculations!$C$82*INDEX('Monthly Data'!N:N,Calculations!$C$116+MOD(AC101,Calculations!$C$118))+Control!$C$7*Calculations!$C$83*INDEX('Monthly Data'!O:O,Calculations!$C$116+MOD(AC101,Calculations!$C$118))+Control!$C$7*Calculations!$C$84*INDEX('Monthly Data'!P:P,Calculations!$C$116+MOD(AC101,Calculations!$C$118))+Control!$C$7*Calculations!$C$85*INDEX('Monthly Data'!Q:Q,Calculations!$C$116+MOD(AC101,Calculations!$C$118))+(1-Control!$C$7*Calculations!$C$87)*INDEX('Monthly Data'!R:R,Calculations!$C$116+MOD(AC101,Calculations!$C$118))</f>
        <v>-1.1360801645249321E-2</v>
      </c>
      <c r="ET101" s="86">
        <f ca="1">Control!$C$7*Calculations!$C$82*INDEX('Monthly Data'!N:N,Calculations!$C$116+MOD(AD101,Calculations!$C$118))+Control!$C$7*Calculations!$C$83*INDEX('Monthly Data'!O:O,Calculations!$C$116+MOD(AD101,Calculations!$C$118))+Control!$C$7*Calculations!$C$84*INDEX('Monthly Data'!P:P,Calculations!$C$116+MOD(AD101,Calculations!$C$118))+Control!$C$7*Calculations!$C$85*INDEX('Monthly Data'!Q:Q,Calculations!$C$116+MOD(AD101,Calculations!$C$118))+(1-Control!$C$7*Calculations!$C$87)*INDEX('Monthly Data'!R:R,Calculations!$C$116+MOD(AD101,Calculations!$C$118))</f>
        <v>-2.4571433440223247E-2</v>
      </c>
      <c r="EU101" s="86">
        <f ca="1">Control!$C$7*Calculations!$C$82*INDEX('Monthly Data'!N:N,Calculations!$C$116+MOD(AE101,Calculations!$C$118))+Control!$C$7*Calculations!$C$83*INDEX('Monthly Data'!O:O,Calculations!$C$116+MOD(AE101,Calculations!$C$118))+Control!$C$7*Calculations!$C$84*INDEX('Monthly Data'!P:P,Calculations!$C$116+MOD(AE101,Calculations!$C$118))+Control!$C$7*Calculations!$C$85*INDEX('Monthly Data'!Q:Q,Calculations!$C$116+MOD(AE101,Calculations!$C$118))+(1-Control!$C$7*Calculations!$C$87)*INDEX('Monthly Data'!R:R,Calculations!$C$116+MOD(AE101,Calculations!$C$118))</f>
        <v>-7.3651264633385334E-4</v>
      </c>
      <c r="EV101" s="86">
        <f ca="1">Control!$C$7*Calculations!$C$82*INDEX('Monthly Data'!N:N,Calculations!$C$116+MOD(AF101,Calculations!$C$118))+Control!$C$7*Calculations!$C$83*INDEX('Monthly Data'!O:O,Calculations!$C$116+MOD(AF101,Calculations!$C$118))+Control!$C$7*Calculations!$C$84*INDEX('Monthly Data'!P:P,Calculations!$C$116+MOD(AF101,Calculations!$C$118))+Control!$C$7*Calculations!$C$85*INDEX('Monthly Data'!Q:Q,Calculations!$C$116+MOD(AF101,Calculations!$C$118))+(1-Control!$C$7*Calculations!$C$87)*INDEX('Monthly Data'!R:R,Calculations!$C$116+MOD(AF101,Calculations!$C$118))</f>
        <v>-1.880155173376722E-2</v>
      </c>
      <c r="EW101" s="86">
        <f ca="1">Control!$C$7*Calculations!$C$82*INDEX('Monthly Data'!N:N,Calculations!$C$116+MOD(AG101,Calculations!$C$118))+Control!$C$7*Calculations!$C$83*INDEX('Monthly Data'!O:O,Calculations!$C$116+MOD(AG101,Calculations!$C$118))+Control!$C$7*Calculations!$C$84*INDEX('Monthly Data'!P:P,Calculations!$C$116+MOD(AG101,Calculations!$C$118))+Control!$C$7*Calculations!$C$85*INDEX('Monthly Data'!Q:Q,Calculations!$C$116+MOD(AG101,Calculations!$C$118))+(1-Control!$C$7*Calculations!$C$87)*INDEX('Monthly Data'!R:R,Calculations!$C$116+MOD(AG101,Calculations!$C$118))</f>
        <v>5.1279584938936244E-2</v>
      </c>
      <c r="EX101" s="86">
        <f ca="1">Control!$C$7*Calculations!$C$82*INDEX('Monthly Data'!N:N,Calculations!$C$116+MOD(AH101,Calculations!$C$118))+Control!$C$7*Calculations!$C$83*INDEX('Monthly Data'!O:O,Calculations!$C$116+MOD(AH101,Calculations!$C$118))+Control!$C$7*Calculations!$C$84*INDEX('Monthly Data'!P:P,Calculations!$C$116+MOD(AH101,Calculations!$C$118))+Control!$C$7*Calculations!$C$85*INDEX('Monthly Data'!Q:Q,Calculations!$C$116+MOD(AH101,Calculations!$C$118))+(1-Control!$C$7*Calculations!$C$87)*INDEX('Monthly Data'!R:R,Calculations!$C$116+MOD(AH101,Calculations!$C$118))</f>
        <v>-1.4213734788548189E-2</v>
      </c>
      <c r="EY101" s="86">
        <f ca="1">Control!$C$7*Calculations!$C$82*INDEX('Monthly Data'!N:N,Calculations!$C$116+MOD(AI101,Calculations!$C$118))+Control!$C$7*Calculations!$C$83*INDEX('Monthly Data'!O:O,Calculations!$C$116+MOD(AI101,Calculations!$C$118))+Control!$C$7*Calculations!$C$84*INDEX('Monthly Data'!P:P,Calculations!$C$116+MOD(AI101,Calculations!$C$118))+Control!$C$7*Calculations!$C$85*INDEX('Monthly Data'!Q:Q,Calculations!$C$116+MOD(AI101,Calculations!$C$118))+(1-Control!$C$7*Calculations!$C$87)*INDEX('Monthly Data'!R:R,Calculations!$C$116+MOD(AI101,Calculations!$C$118))</f>
        <v>3.5231336013669103E-2</v>
      </c>
      <c r="EZ101" s="86">
        <f ca="1">Control!$C$7*Calculations!$C$82*INDEX('Monthly Data'!N:N,Calculations!$C$116+MOD(AJ101,Calculations!$C$118))+Control!$C$7*Calculations!$C$83*INDEX('Monthly Data'!O:O,Calculations!$C$116+MOD(AJ101,Calculations!$C$118))+Control!$C$7*Calculations!$C$84*INDEX('Monthly Data'!P:P,Calculations!$C$116+MOD(AJ101,Calculations!$C$118))+Control!$C$7*Calculations!$C$85*INDEX('Monthly Data'!Q:Q,Calculations!$C$116+MOD(AJ101,Calculations!$C$118))+(1-Control!$C$7*Calculations!$C$87)*INDEX('Monthly Data'!R:R,Calculations!$C$116+MOD(AJ101,Calculations!$C$118))</f>
        <v>1.7484305259657981E-2</v>
      </c>
      <c r="FA101" s="86">
        <f ca="1">Control!$C$7*Calculations!$C$82*INDEX('Monthly Data'!N:N,Calculations!$C$116+MOD(AK101,Calculations!$C$118))+Control!$C$7*Calculations!$C$83*INDEX('Monthly Data'!O:O,Calculations!$C$116+MOD(AK101,Calculations!$C$118))+Control!$C$7*Calculations!$C$84*INDEX('Monthly Data'!P:P,Calculations!$C$116+MOD(AK101,Calculations!$C$118))+Control!$C$7*Calculations!$C$85*INDEX('Monthly Data'!Q:Q,Calculations!$C$116+MOD(AK101,Calculations!$C$118))+(1-Control!$C$7*Calculations!$C$87)*INDEX('Monthly Data'!R:R,Calculations!$C$116+MOD(AK101,Calculations!$C$118))</f>
        <v>2.1918137743539623E-2</v>
      </c>
      <c r="FB101" s="86">
        <f ca="1">Control!$C$7*Calculations!$C$82*INDEX('Monthly Data'!N:N,Calculations!$C$116+MOD(AL101,Calculations!$C$118))+Control!$C$7*Calculations!$C$83*INDEX('Monthly Data'!O:O,Calculations!$C$116+MOD(AL101,Calculations!$C$118))+Control!$C$7*Calculations!$C$84*INDEX('Monthly Data'!P:P,Calculations!$C$116+MOD(AL101,Calculations!$C$118))+Control!$C$7*Calculations!$C$85*INDEX('Monthly Data'!Q:Q,Calculations!$C$116+MOD(AL101,Calculations!$C$118))+(1-Control!$C$7*Calculations!$C$87)*INDEX('Monthly Data'!R:R,Calculations!$C$116+MOD(AL101,Calculations!$C$118))</f>
        <v>6.2631896128884862E-3</v>
      </c>
      <c r="FC101" s="86">
        <f ca="1">Control!$C$7*Calculations!$C$82*INDEX('Monthly Data'!N:N,Calculations!$C$116+MOD(AM101,Calculations!$C$118))+Control!$C$7*Calculations!$C$83*INDEX('Monthly Data'!O:O,Calculations!$C$116+MOD(AM101,Calculations!$C$118))+Control!$C$7*Calculations!$C$84*INDEX('Monthly Data'!P:P,Calculations!$C$116+MOD(AM101,Calculations!$C$118))+Control!$C$7*Calculations!$C$85*INDEX('Monthly Data'!Q:Q,Calculations!$C$116+MOD(AM101,Calculations!$C$118))+(1-Control!$C$7*Calculations!$C$87)*INDEX('Monthly Data'!R:R,Calculations!$C$116+MOD(AM101,Calculations!$C$118))</f>
        <v>9.9793409618087695E-3</v>
      </c>
      <c r="FD101" s="86">
        <f ca="1">Control!$C$7*Calculations!$C$82*INDEX('Monthly Data'!N:N,Calculations!$C$116+MOD(AN101,Calculations!$C$118))+Control!$C$7*Calculations!$C$83*INDEX('Monthly Data'!O:O,Calculations!$C$116+MOD(AN101,Calculations!$C$118))+Control!$C$7*Calculations!$C$84*INDEX('Monthly Data'!P:P,Calculations!$C$116+MOD(AN101,Calculations!$C$118))+Control!$C$7*Calculations!$C$85*INDEX('Monthly Data'!Q:Q,Calculations!$C$116+MOD(AN101,Calculations!$C$118))+(1-Control!$C$7*Calculations!$C$87)*INDEX('Monthly Data'!R:R,Calculations!$C$116+MOD(AN101,Calculations!$C$118))</f>
        <v>1.0921298083007208E-2</v>
      </c>
      <c r="FE101" s="86">
        <f ca="1">Control!$C$7*Calculations!$C$82*INDEX('Monthly Data'!N:N,Calculations!$C$116+MOD(AO101,Calculations!$C$118))+Control!$C$7*Calculations!$C$83*INDEX('Monthly Data'!O:O,Calculations!$C$116+MOD(AO101,Calculations!$C$118))+Control!$C$7*Calculations!$C$84*INDEX('Monthly Data'!P:P,Calculations!$C$116+MOD(AO101,Calculations!$C$118))+Control!$C$7*Calculations!$C$85*INDEX('Monthly Data'!Q:Q,Calculations!$C$116+MOD(AO101,Calculations!$C$118))+(1-Control!$C$7*Calculations!$C$87)*INDEX('Monthly Data'!R:R,Calculations!$C$116+MOD(AO101,Calculations!$C$118))</f>
        <v>1.7472933988537529E-2</v>
      </c>
      <c r="FF101" s="86">
        <f ca="1">Control!$C$7*Calculations!$C$82*INDEX('Monthly Data'!N:N,Calculations!$C$116+MOD(AP101,Calculations!$C$118))+Control!$C$7*Calculations!$C$83*INDEX('Monthly Data'!O:O,Calculations!$C$116+MOD(AP101,Calculations!$C$118))+Control!$C$7*Calculations!$C$84*INDEX('Monthly Data'!P:P,Calculations!$C$116+MOD(AP101,Calculations!$C$118))+Control!$C$7*Calculations!$C$85*INDEX('Monthly Data'!Q:Q,Calculations!$C$116+MOD(AP101,Calculations!$C$118))+(1-Control!$C$7*Calculations!$C$87)*INDEX('Monthly Data'!R:R,Calculations!$C$116+MOD(AP101,Calculations!$C$118))</f>
        <v>3.6332715283247441E-2</v>
      </c>
      <c r="FG101" s="86">
        <f ca="1">Control!$C$7*Calculations!$C$82*INDEX('Monthly Data'!N:N,Calculations!$C$116+MOD(AQ101,Calculations!$C$118))+Control!$C$7*Calculations!$C$83*INDEX('Monthly Data'!O:O,Calculations!$C$116+MOD(AQ101,Calculations!$C$118))+Control!$C$7*Calculations!$C$84*INDEX('Monthly Data'!P:P,Calculations!$C$116+MOD(AQ101,Calculations!$C$118))+Control!$C$7*Calculations!$C$85*INDEX('Monthly Data'!Q:Q,Calculations!$C$116+MOD(AQ101,Calculations!$C$118))+(1-Control!$C$7*Calculations!$C$87)*INDEX('Monthly Data'!R:R,Calculations!$C$116+MOD(AQ101,Calculations!$C$118))</f>
        <v>-1.880155173376722E-2</v>
      </c>
      <c r="FH101" s="86">
        <f ca="1">Control!$C$7*Calculations!$C$82*INDEX('Monthly Data'!N:N,Calculations!$C$116+MOD(AR101,Calculations!$C$118))+Control!$C$7*Calculations!$C$83*INDEX('Monthly Data'!O:O,Calculations!$C$116+MOD(AR101,Calculations!$C$118))+Control!$C$7*Calculations!$C$84*INDEX('Monthly Data'!P:P,Calculations!$C$116+MOD(AR101,Calculations!$C$118))+Control!$C$7*Calculations!$C$85*INDEX('Monthly Data'!Q:Q,Calculations!$C$116+MOD(AR101,Calculations!$C$118))+(1-Control!$C$7*Calculations!$C$87)*INDEX('Monthly Data'!R:R,Calculations!$C$116+MOD(AR101,Calculations!$C$118))</f>
        <v>1.7484305259657981E-2</v>
      </c>
      <c r="FI101" s="86">
        <f ca="1">Control!$C$7*Calculations!$C$82*INDEX('Monthly Data'!N:N,Calculations!$C$116+MOD(AS101,Calculations!$C$118))+Control!$C$7*Calculations!$C$83*INDEX('Monthly Data'!O:O,Calculations!$C$116+MOD(AS101,Calculations!$C$118))+Control!$C$7*Calculations!$C$84*INDEX('Monthly Data'!P:P,Calculations!$C$116+MOD(AS101,Calculations!$C$118))+Control!$C$7*Calculations!$C$85*INDEX('Monthly Data'!Q:Q,Calculations!$C$116+MOD(AS101,Calculations!$C$118))+(1-Control!$C$7*Calculations!$C$87)*INDEX('Monthly Data'!R:R,Calculations!$C$116+MOD(AS101,Calculations!$C$118))</f>
        <v>1.7472933988537529E-2</v>
      </c>
      <c r="FJ101" s="86">
        <f ca="1">Control!$C$7*Calculations!$C$82*INDEX('Monthly Data'!N:N,Calculations!$C$116+MOD(AT101,Calculations!$C$118))+Control!$C$7*Calculations!$C$83*INDEX('Monthly Data'!O:O,Calculations!$C$116+MOD(AT101,Calculations!$C$118))+Control!$C$7*Calculations!$C$84*INDEX('Monthly Data'!P:P,Calculations!$C$116+MOD(AT101,Calculations!$C$118))+Control!$C$7*Calculations!$C$85*INDEX('Monthly Data'!Q:Q,Calculations!$C$116+MOD(AT101,Calculations!$C$118))+(1-Control!$C$7*Calculations!$C$87)*INDEX('Monthly Data'!R:R,Calculations!$C$116+MOD(AT101,Calculations!$C$118))</f>
        <v>-2.5168357537820856E-4</v>
      </c>
      <c r="FK101" s="86">
        <f ca="1">Control!$C$7*Calculations!$C$82*INDEX('Monthly Data'!N:N,Calculations!$C$116+MOD(AU101,Calculations!$C$118))+Control!$C$7*Calculations!$C$83*INDEX('Monthly Data'!O:O,Calculations!$C$116+MOD(AU101,Calculations!$C$118))+Control!$C$7*Calculations!$C$84*INDEX('Monthly Data'!P:P,Calculations!$C$116+MOD(AU101,Calculations!$C$118))+Control!$C$7*Calculations!$C$85*INDEX('Monthly Data'!Q:Q,Calculations!$C$116+MOD(AU101,Calculations!$C$118))+(1-Control!$C$7*Calculations!$C$87)*INDEX('Monthly Data'!R:R,Calculations!$C$116+MOD(AU101,Calculations!$C$118))</f>
        <v>1.5115046179922851E-2</v>
      </c>
      <c r="FL101" s="86">
        <f ca="1">Control!$C$7*Calculations!$C$82*INDEX('Monthly Data'!N:N,Calculations!$C$116+MOD(AV101,Calculations!$C$118))+Control!$C$7*Calculations!$C$83*INDEX('Monthly Data'!O:O,Calculations!$C$116+MOD(AV101,Calculations!$C$118))+Control!$C$7*Calculations!$C$84*INDEX('Monthly Data'!P:P,Calculations!$C$116+MOD(AV101,Calculations!$C$118))+Control!$C$7*Calculations!$C$85*INDEX('Monthly Data'!Q:Q,Calculations!$C$116+MOD(AV101,Calculations!$C$118))+(1-Control!$C$7*Calculations!$C$87)*INDEX('Monthly Data'!R:R,Calculations!$C$116+MOD(AV101,Calculations!$C$118))</f>
        <v>-1.5984879994281095E-2</v>
      </c>
      <c r="FM101" s="86">
        <f ca="1">Control!$C$7*Calculations!$C$82*INDEX('Monthly Data'!N:N,Calculations!$C$116+MOD(AW101,Calculations!$C$118))+Control!$C$7*Calculations!$C$83*INDEX('Monthly Data'!O:O,Calculations!$C$116+MOD(AW101,Calculations!$C$118))+Control!$C$7*Calculations!$C$84*INDEX('Monthly Data'!P:P,Calculations!$C$116+MOD(AW101,Calculations!$C$118))+Control!$C$7*Calculations!$C$85*INDEX('Monthly Data'!Q:Q,Calculations!$C$116+MOD(AW101,Calculations!$C$118))+(1-Control!$C$7*Calculations!$C$87)*INDEX('Monthly Data'!R:R,Calculations!$C$116+MOD(AW101,Calculations!$C$118))</f>
        <v>-4.417423226995453E-3</v>
      </c>
      <c r="FN101" s="86">
        <f ca="1">Control!$C$7*Calculations!$C$82*INDEX('Monthly Data'!N:N,Calculations!$C$116+MOD(AX101,Calculations!$C$118))+Control!$C$7*Calculations!$C$83*INDEX('Monthly Data'!O:O,Calculations!$C$116+MOD(AX101,Calculations!$C$118))+Control!$C$7*Calculations!$C$84*INDEX('Monthly Data'!P:P,Calculations!$C$116+MOD(AX101,Calculations!$C$118))+Control!$C$7*Calculations!$C$85*INDEX('Monthly Data'!Q:Q,Calculations!$C$116+MOD(AX101,Calculations!$C$118))+(1-Control!$C$7*Calculations!$C$87)*INDEX('Monthly Data'!R:R,Calculations!$C$116+MOD(AX101,Calculations!$C$118))</f>
        <v>-2.7490061308214487E-3</v>
      </c>
      <c r="FO101" s="86">
        <f ca="1">Control!$C$7*Calculations!$C$82*INDEX('Monthly Data'!N:N,Calculations!$C$116+MOD(AY101,Calculations!$C$118))+Control!$C$7*Calculations!$C$83*INDEX('Monthly Data'!O:O,Calculations!$C$116+MOD(AY101,Calculations!$C$118))+Control!$C$7*Calculations!$C$84*INDEX('Monthly Data'!P:P,Calculations!$C$116+MOD(AY101,Calculations!$C$118))+Control!$C$7*Calculations!$C$85*INDEX('Monthly Data'!Q:Q,Calculations!$C$116+MOD(AY101,Calculations!$C$118))+(1-Control!$C$7*Calculations!$C$87)*INDEX('Monthly Data'!R:R,Calculations!$C$116+MOD(AY101,Calculations!$C$118))</f>
        <v>4.5735623984309991E-2</v>
      </c>
      <c r="FP101" s="86">
        <f ca="1">Control!$C$7*Calculations!$C$82*INDEX('Monthly Data'!N:N,Calculations!$C$116+MOD(AZ101,Calculations!$C$118))+Control!$C$7*Calculations!$C$83*INDEX('Monthly Data'!O:O,Calculations!$C$116+MOD(AZ101,Calculations!$C$118))+Control!$C$7*Calculations!$C$84*INDEX('Monthly Data'!P:P,Calculations!$C$116+MOD(AZ101,Calculations!$C$118))+Control!$C$7*Calculations!$C$85*INDEX('Monthly Data'!Q:Q,Calculations!$C$116+MOD(AZ101,Calculations!$C$118))+(1-Control!$C$7*Calculations!$C$87)*INDEX('Monthly Data'!R:R,Calculations!$C$116+MOD(AZ101,Calculations!$C$118))</f>
        <v>1.2954540023127663E-2</v>
      </c>
      <c r="FQ101" s="86">
        <f ca="1">Control!$C$7*Calculations!$C$82*INDEX('Monthly Data'!N:N,Calculations!$C$116+MOD(BA101,Calculations!$C$118))+Control!$C$7*Calculations!$C$83*INDEX('Monthly Data'!O:O,Calculations!$C$116+MOD(BA101,Calculations!$C$118))+Control!$C$7*Calculations!$C$84*INDEX('Monthly Data'!P:P,Calculations!$C$116+MOD(BA101,Calculations!$C$118))+Control!$C$7*Calculations!$C$85*INDEX('Monthly Data'!Q:Q,Calculations!$C$116+MOD(BA101,Calculations!$C$118))+(1-Control!$C$7*Calculations!$C$87)*INDEX('Monthly Data'!R:R,Calculations!$C$116+MOD(BA101,Calculations!$C$118))</f>
        <v>-9.9526758408448549E-3</v>
      </c>
      <c r="FR101" s="86">
        <f ca="1">Control!$C$7*Calculations!$C$82*INDEX('Monthly Data'!N:N,Calculations!$C$116+MOD(BB101,Calculations!$C$118))+Control!$C$7*Calculations!$C$83*INDEX('Monthly Data'!O:O,Calculations!$C$116+MOD(BB101,Calculations!$C$118))+Control!$C$7*Calculations!$C$84*INDEX('Monthly Data'!P:P,Calculations!$C$116+MOD(BB101,Calculations!$C$118))+Control!$C$7*Calculations!$C$85*INDEX('Monthly Data'!Q:Q,Calculations!$C$116+MOD(BB101,Calculations!$C$118))+(1-Control!$C$7*Calculations!$C$87)*INDEX('Monthly Data'!R:R,Calculations!$C$116+MOD(BB101,Calculations!$C$118))</f>
        <v>9.9787204839310462E-3</v>
      </c>
      <c r="FS101" s="86">
        <f ca="1">Control!$C$7*Calculations!$C$82*INDEX('Monthly Data'!N:N,Calculations!$C$116+MOD(BC101,Calculations!$C$118))+Control!$C$7*Calculations!$C$83*INDEX('Monthly Data'!O:O,Calculations!$C$116+MOD(BC101,Calculations!$C$118))+Control!$C$7*Calculations!$C$84*INDEX('Monthly Data'!P:P,Calculations!$C$116+MOD(BC101,Calculations!$C$118))+Control!$C$7*Calculations!$C$85*INDEX('Monthly Data'!Q:Q,Calculations!$C$116+MOD(BC101,Calculations!$C$118))+(1-Control!$C$7*Calculations!$C$87)*INDEX('Monthly Data'!R:R,Calculations!$C$116+MOD(BC101,Calculations!$C$118))</f>
        <v>3.1011313347584085E-2</v>
      </c>
      <c r="FT101" s="86">
        <f ca="1">Control!$C$7*Calculations!$C$82*INDEX('Monthly Data'!N:N,Calculations!$C$116+MOD(BD101,Calculations!$C$118))+Control!$C$7*Calculations!$C$83*INDEX('Monthly Data'!O:O,Calculations!$C$116+MOD(BD101,Calculations!$C$118))+Control!$C$7*Calculations!$C$84*INDEX('Monthly Data'!P:P,Calculations!$C$116+MOD(BD101,Calculations!$C$118))+Control!$C$7*Calculations!$C$85*INDEX('Monthly Data'!Q:Q,Calculations!$C$116+MOD(BD101,Calculations!$C$118))+(1-Control!$C$7*Calculations!$C$87)*INDEX('Monthly Data'!R:R,Calculations!$C$116+MOD(BD101,Calculations!$C$118))</f>
        <v>2.3852824346838646E-2</v>
      </c>
      <c r="FU101" s="86">
        <f ca="1">Control!$C$7*Calculations!$C$82*INDEX('Monthly Data'!N:N,Calculations!$C$116+MOD(BE101,Calculations!$C$118))+Control!$C$7*Calculations!$C$83*INDEX('Monthly Data'!O:O,Calculations!$C$116+MOD(BE101,Calculations!$C$118))+Control!$C$7*Calculations!$C$84*INDEX('Monthly Data'!P:P,Calculations!$C$116+MOD(BE101,Calculations!$C$118))+Control!$C$7*Calculations!$C$85*INDEX('Monthly Data'!Q:Q,Calculations!$C$116+MOD(BE101,Calculations!$C$118))+(1-Control!$C$7*Calculations!$C$87)*INDEX('Monthly Data'!R:R,Calculations!$C$116+MOD(BE101,Calculations!$C$118))</f>
        <v>3.5231336013669103E-2</v>
      </c>
      <c r="FV101" s="86">
        <f ca="1">Control!$C$7*Calculations!$C$82*INDEX('Monthly Data'!N:N,Calculations!$C$116+MOD(BF101,Calculations!$C$118))+Control!$C$7*Calculations!$C$83*INDEX('Monthly Data'!O:O,Calculations!$C$116+MOD(BF101,Calculations!$C$118))+Control!$C$7*Calculations!$C$84*INDEX('Monthly Data'!P:P,Calculations!$C$116+MOD(BF101,Calculations!$C$118))+Control!$C$7*Calculations!$C$85*INDEX('Monthly Data'!Q:Q,Calculations!$C$116+MOD(BF101,Calculations!$C$118))+(1-Control!$C$7*Calculations!$C$87)*INDEX('Monthly Data'!R:R,Calculations!$C$116+MOD(BF101,Calculations!$C$118))</f>
        <v>-1.880155173376722E-2</v>
      </c>
      <c r="FW101" s="86">
        <f ca="1">Control!$C$7*Calculations!$C$82*INDEX('Monthly Data'!N:N,Calculations!$C$116+MOD(BG101,Calculations!$C$118))+Control!$C$7*Calculations!$C$83*INDEX('Monthly Data'!O:O,Calculations!$C$116+MOD(BG101,Calculations!$C$118))+Control!$C$7*Calculations!$C$84*INDEX('Monthly Data'!P:P,Calculations!$C$116+MOD(BG101,Calculations!$C$118))+Control!$C$7*Calculations!$C$85*INDEX('Monthly Data'!Q:Q,Calculations!$C$116+MOD(BG101,Calculations!$C$118))+(1-Control!$C$7*Calculations!$C$87)*INDEX('Monthly Data'!R:R,Calculations!$C$116+MOD(BG101,Calculations!$C$118))</f>
        <v>5.8868730207813358E-3</v>
      </c>
      <c r="FX101" s="86">
        <f ca="1">Control!$C$7*Calculations!$C$82*INDEX('Monthly Data'!N:N,Calculations!$C$116+MOD(BH101,Calculations!$C$118))+Control!$C$7*Calculations!$C$83*INDEX('Monthly Data'!O:O,Calculations!$C$116+MOD(BH101,Calculations!$C$118))+Control!$C$7*Calculations!$C$84*INDEX('Monthly Data'!P:P,Calculations!$C$116+MOD(BH101,Calculations!$C$118))+Control!$C$7*Calculations!$C$85*INDEX('Monthly Data'!Q:Q,Calculations!$C$116+MOD(BH101,Calculations!$C$118))+(1-Control!$C$7*Calculations!$C$87)*INDEX('Monthly Data'!R:R,Calculations!$C$116+MOD(BH101,Calculations!$C$118))</f>
        <v>-1.1360801645249321E-2</v>
      </c>
      <c r="FY101" s="86">
        <f ca="1">Control!$C$7*Calculations!$C$82*INDEX('Monthly Data'!N:N,Calculations!$C$116+MOD(BI101,Calculations!$C$118))+Control!$C$7*Calculations!$C$83*INDEX('Monthly Data'!O:O,Calculations!$C$116+MOD(BI101,Calculations!$C$118))+Control!$C$7*Calculations!$C$84*INDEX('Monthly Data'!P:P,Calculations!$C$116+MOD(BI101,Calculations!$C$118))+Control!$C$7*Calculations!$C$85*INDEX('Monthly Data'!Q:Q,Calculations!$C$116+MOD(BI101,Calculations!$C$118))+(1-Control!$C$7*Calculations!$C$87)*INDEX('Monthly Data'!R:R,Calculations!$C$116+MOD(BI101,Calculations!$C$118))</f>
        <v>1.1702576456120543E-2</v>
      </c>
      <c r="FZ101" s="86">
        <f ca="1">Control!$C$7*Calculations!$C$82*INDEX('Monthly Data'!N:N,Calculations!$C$116+MOD(BJ101,Calculations!$C$118))+Control!$C$7*Calculations!$C$83*INDEX('Monthly Data'!O:O,Calculations!$C$116+MOD(BJ101,Calculations!$C$118))+Control!$C$7*Calculations!$C$84*INDEX('Monthly Data'!P:P,Calculations!$C$116+MOD(BJ101,Calculations!$C$118))+Control!$C$7*Calculations!$C$85*INDEX('Monthly Data'!Q:Q,Calculations!$C$116+MOD(BJ101,Calculations!$C$118))+(1-Control!$C$7*Calculations!$C$87)*INDEX('Monthly Data'!R:R,Calculations!$C$116+MOD(BJ101,Calculations!$C$118))</f>
        <v>6.6954569943530936E-3</v>
      </c>
      <c r="GA101" s="86">
        <f ca="1">Control!$C$7*Calculations!$C$82*INDEX('Monthly Data'!N:N,Calculations!$C$116+MOD(BK101,Calculations!$C$118))+Control!$C$7*Calculations!$C$83*INDEX('Monthly Data'!O:O,Calculations!$C$116+MOD(BK101,Calculations!$C$118))+Control!$C$7*Calculations!$C$84*INDEX('Monthly Data'!P:P,Calculations!$C$116+MOD(BK101,Calculations!$C$118))+Control!$C$7*Calculations!$C$85*INDEX('Monthly Data'!Q:Q,Calculations!$C$116+MOD(BK101,Calculations!$C$118))+(1-Control!$C$7*Calculations!$C$87)*INDEX('Monthly Data'!R:R,Calculations!$C$116+MOD(BK101,Calculations!$C$118))</f>
        <v>7.9764341593600071E-3</v>
      </c>
      <c r="GB101" s="86">
        <f ca="1">Control!$C$7*Calculations!$C$82*INDEX('Monthly Data'!N:N,Calculations!$C$116+MOD(BL101,Calculations!$C$118))+Control!$C$7*Calculations!$C$83*INDEX('Monthly Data'!O:O,Calculations!$C$116+MOD(BL101,Calculations!$C$118))+Control!$C$7*Calculations!$C$84*INDEX('Monthly Data'!P:P,Calculations!$C$116+MOD(BL101,Calculations!$C$118))+Control!$C$7*Calculations!$C$85*INDEX('Monthly Data'!Q:Q,Calculations!$C$116+MOD(BL101,Calculations!$C$118))+(1-Control!$C$7*Calculations!$C$87)*INDEX('Monthly Data'!R:R,Calculations!$C$116+MOD(BL101,Calculations!$C$118))</f>
        <v>1.0353752315110615E-2</v>
      </c>
      <c r="GC101" s="86">
        <f ca="1">Control!$C$7*Calculations!$C$82*INDEX('Monthly Data'!N:N,Calculations!$C$116+MOD(BM101,Calculations!$C$118))+Control!$C$7*Calculations!$C$83*INDEX('Monthly Data'!O:O,Calculations!$C$116+MOD(BM101,Calculations!$C$118))+Control!$C$7*Calculations!$C$84*INDEX('Monthly Data'!P:P,Calculations!$C$116+MOD(BM101,Calculations!$C$118))+Control!$C$7*Calculations!$C$85*INDEX('Monthly Data'!Q:Q,Calculations!$C$116+MOD(BM101,Calculations!$C$118))+(1-Control!$C$7*Calculations!$C$87)*INDEX('Monthly Data'!R:R,Calculations!$C$116+MOD(BM101,Calculations!$C$118))</f>
        <v>9.5791276036140301E-3</v>
      </c>
      <c r="GD101" s="86">
        <f ca="1">Control!$C$7*Calculations!$C$82*INDEX('Monthly Data'!N:N,Calculations!$C$116+MOD(BN101,Calculations!$C$118))+Control!$C$7*Calculations!$C$83*INDEX('Monthly Data'!O:O,Calculations!$C$116+MOD(BN101,Calculations!$C$118))+Control!$C$7*Calculations!$C$84*INDEX('Monthly Data'!P:P,Calculations!$C$116+MOD(BN101,Calculations!$C$118))+Control!$C$7*Calculations!$C$85*INDEX('Monthly Data'!Q:Q,Calculations!$C$116+MOD(BN101,Calculations!$C$118))+(1-Control!$C$7*Calculations!$C$87)*INDEX('Monthly Data'!R:R,Calculations!$C$116+MOD(BN101,Calculations!$C$118))</f>
        <v>-2.5419860972892394E-2</v>
      </c>
      <c r="GE101" s="86">
        <f ca="1">Control!$C$7*Calculations!$C$82*INDEX('Monthly Data'!N:N,Calculations!$C$116+MOD(BO101,Calculations!$C$118))+Control!$C$7*Calculations!$C$83*INDEX('Monthly Data'!O:O,Calculations!$C$116+MOD(BO101,Calculations!$C$118))+Control!$C$7*Calculations!$C$84*INDEX('Monthly Data'!P:P,Calculations!$C$116+MOD(BO101,Calculations!$C$118))+Control!$C$7*Calculations!$C$85*INDEX('Monthly Data'!Q:Q,Calculations!$C$116+MOD(BO101,Calculations!$C$118))+(1-Control!$C$7*Calculations!$C$87)*INDEX('Monthly Data'!R:R,Calculations!$C$116+MOD(BO101,Calculations!$C$118))</f>
        <v>1.0478379486191123E-2</v>
      </c>
      <c r="GF101" s="86">
        <f ca="1">Control!$C$7*Calculations!$C$82*INDEX('Monthly Data'!N:N,Calculations!$C$116+MOD(BP101,Calculations!$C$118))+Control!$C$7*Calculations!$C$83*INDEX('Monthly Data'!O:O,Calculations!$C$116+MOD(BP101,Calculations!$C$118))+Control!$C$7*Calculations!$C$84*INDEX('Monthly Data'!P:P,Calculations!$C$116+MOD(BP101,Calculations!$C$118))+Control!$C$7*Calculations!$C$85*INDEX('Monthly Data'!Q:Q,Calculations!$C$116+MOD(BP101,Calculations!$C$118))+(1-Control!$C$7*Calculations!$C$87)*INDEX('Monthly Data'!R:R,Calculations!$C$116+MOD(BP101,Calculations!$C$118))</f>
        <v>1.7361594973213587E-2</v>
      </c>
      <c r="GG101" s="86">
        <f ca="1">Control!$C$7*Calculations!$C$82*INDEX('Monthly Data'!N:N,Calculations!$C$116+MOD(BQ101,Calculations!$C$118))+Control!$C$7*Calculations!$C$83*INDEX('Monthly Data'!O:O,Calculations!$C$116+MOD(BQ101,Calculations!$C$118))+Control!$C$7*Calculations!$C$84*INDEX('Monthly Data'!P:P,Calculations!$C$116+MOD(BQ101,Calculations!$C$118))+Control!$C$7*Calculations!$C$85*INDEX('Monthly Data'!Q:Q,Calculations!$C$116+MOD(BQ101,Calculations!$C$118))+(1-Control!$C$7*Calculations!$C$87)*INDEX('Monthly Data'!R:R,Calculations!$C$116+MOD(BQ101,Calculations!$C$118))</f>
        <v>4.2795950888382334E-3</v>
      </c>
      <c r="GH101" s="86">
        <f ca="1">Control!$C$7*Calculations!$C$82*INDEX('Monthly Data'!N:N,Calculations!$C$116+MOD(BR101,Calculations!$C$118))+Control!$C$7*Calculations!$C$83*INDEX('Monthly Data'!O:O,Calculations!$C$116+MOD(BR101,Calculations!$C$118))+Control!$C$7*Calculations!$C$84*INDEX('Monthly Data'!P:P,Calculations!$C$116+MOD(BR101,Calculations!$C$118))+Control!$C$7*Calculations!$C$85*INDEX('Monthly Data'!Q:Q,Calculations!$C$116+MOD(BR101,Calculations!$C$118))+(1-Control!$C$7*Calculations!$C$87)*INDEX('Monthly Data'!R:R,Calculations!$C$116+MOD(BR101,Calculations!$C$118))</f>
        <v>-2.6378232493851243E-2</v>
      </c>
      <c r="GI101" s="86">
        <f ca="1">Control!$C$7*Calculations!$C$82*INDEX('Monthly Data'!N:N,Calculations!$C$116+MOD(BS101,Calculations!$C$118))+Control!$C$7*Calculations!$C$83*INDEX('Monthly Data'!O:O,Calculations!$C$116+MOD(BS101,Calculations!$C$118))+Control!$C$7*Calculations!$C$84*INDEX('Monthly Data'!P:P,Calculations!$C$116+MOD(BS101,Calculations!$C$118))+Control!$C$7*Calculations!$C$85*INDEX('Monthly Data'!Q:Q,Calculations!$C$116+MOD(BS101,Calculations!$C$118))+(1-Control!$C$7*Calculations!$C$87)*INDEX('Monthly Data'!R:R,Calculations!$C$116+MOD(BS101,Calculations!$C$118))</f>
        <v>2.5325873776067674E-2</v>
      </c>
      <c r="GJ101" s="86">
        <f ca="1">Control!$C$7*Calculations!$C$82*INDEX('Monthly Data'!N:N,Calculations!$C$116+MOD(BT101,Calculations!$C$118))+Control!$C$7*Calculations!$C$83*INDEX('Monthly Data'!O:O,Calculations!$C$116+MOD(BT101,Calculations!$C$118))+Control!$C$7*Calculations!$C$84*INDEX('Monthly Data'!P:P,Calculations!$C$116+MOD(BT101,Calculations!$C$118))+Control!$C$7*Calculations!$C$85*INDEX('Monthly Data'!Q:Q,Calculations!$C$116+MOD(BT101,Calculations!$C$118))+(1-Control!$C$7*Calculations!$C$87)*INDEX('Monthly Data'!R:R,Calculations!$C$116+MOD(BT101,Calculations!$C$118))</f>
        <v>1.7472933988537529E-2</v>
      </c>
      <c r="GK101" s="86">
        <f ca="1">Control!$C$7*Calculations!$C$82*INDEX('Monthly Data'!N:N,Calculations!$C$116+MOD(BU101,Calculations!$C$118))+Control!$C$7*Calculations!$C$83*INDEX('Monthly Data'!O:O,Calculations!$C$116+MOD(BU101,Calculations!$C$118))+Control!$C$7*Calculations!$C$84*INDEX('Monthly Data'!P:P,Calculations!$C$116+MOD(BU101,Calculations!$C$118))+Control!$C$7*Calculations!$C$85*INDEX('Monthly Data'!Q:Q,Calculations!$C$116+MOD(BU101,Calculations!$C$118))+(1-Control!$C$7*Calculations!$C$87)*INDEX('Monthly Data'!R:R,Calculations!$C$116+MOD(BU101,Calculations!$C$118))</f>
        <v>-3.8875517825435772E-3</v>
      </c>
      <c r="GL101" s="86">
        <f ca="1">Control!$C$7*Calculations!$C$82*INDEX('Monthly Data'!N:N,Calculations!$C$116+MOD(BV101,Calculations!$C$118))+Control!$C$7*Calculations!$C$83*INDEX('Monthly Data'!O:O,Calculations!$C$116+MOD(BV101,Calculations!$C$118))+Control!$C$7*Calculations!$C$84*INDEX('Monthly Data'!P:P,Calculations!$C$116+MOD(BV101,Calculations!$C$118))+Control!$C$7*Calculations!$C$85*INDEX('Monthly Data'!Q:Q,Calculations!$C$116+MOD(BV101,Calculations!$C$118))+(1-Control!$C$7*Calculations!$C$87)*INDEX('Monthly Data'!R:R,Calculations!$C$116+MOD(BV101,Calculations!$C$118))</f>
        <v>4.2795950888382334E-3</v>
      </c>
      <c r="GM101" s="86">
        <f ca="1">Control!$C$7*Calculations!$C$82*INDEX('Monthly Data'!N:N,Calculations!$C$116+MOD(BW101,Calculations!$C$118))+Control!$C$7*Calculations!$C$83*INDEX('Monthly Data'!O:O,Calculations!$C$116+MOD(BW101,Calculations!$C$118))+Control!$C$7*Calculations!$C$84*INDEX('Monthly Data'!P:P,Calculations!$C$116+MOD(BW101,Calculations!$C$118))+Control!$C$7*Calculations!$C$85*INDEX('Monthly Data'!Q:Q,Calculations!$C$116+MOD(BW101,Calculations!$C$118))+(1-Control!$C$7*Calculations!$C$87)*INDEX('Monthly Data'!R:R,Calculations!$C$116+MOD(BW101,Calculations!$C$118))</f>
        <v>-9.8327855560634558E-3</v>
      </c>
      <c r="GN101" s="86">
        <f ca="1">Control!$C$7*Calculations!$C$82*INDEX('Monthly Data'!N:N,Calculations!$C$116+MOD(BX101,Calculations!$C$118))+Control!$C$7*Calculations!$C$83*INDEX('Monthly Data'!O:O,Calculations!$C$116+MOD(BX101,Calculations!$C$118))+Control!$C$7*Calculations!$C$84*INDEX('Monthly Data'!P:P,Calculations!$C$116+MOD(BX101,Calculations!$C$118))+Control!$C$7*Calculations!$C$85*INDEX('Monthly Data'!Q:Q,Calculations!$C$116+MOD(BX101,Calculations!$C$118))+(1-Control!$C$7*Calculations!$C$87)*INDEX('Monthly Data'!R:R,Calculations!$C$116+MOD(BX101,Calculations!$C$118))</f>
        <v>9.9787204839310462E-3</v>
      </c>
      <c r="GO101" s="86">
        <f ca="1">Control!$C$7*Calculations!$C$82*INDEX('Monthly Data'!N:N,Calculations!$C$116+MOD(BY101,Calculations!$C$118))+Control!$C$7*Calculations!$C$83*INDEX('Monthly Data'!O:O,Calculations!$C$116+MOD(BY101,Calculations!$C$118))+Control!$C$7*Calculations!$C$84*INDEX('Monthly Data'!P:P,Calculations!$C$116+MOD(BY101,Calculations!$C$118))+Control!$C$7*Calculations!$C$85*INDEX('Monthly Data'!Q:Q,Calculations!$C$116+MOD(BY101,Calculations!$C$118))+(1-Control!$C$7*Calculations!$C$87)*INDEX('Monthly Data'!R:R,Calculations!$C$116+MOD(BY101,Calculations!$C$118))</f>
        <v>3.4808428836917149E-3</v>
      </c>
      <c r="GP101" s="86">
        <f ca="1">Control!$C$7*Calculations!$C$82*INDEX('Monthly Data'!N:N,Calculations!$C$116+MOD(BZ101,Calculations!$C$118))+Control!$C$7*Calculations!$C$83*INDEX('Monthly Data'!O:O,Calculations!$C$116+MOD(BZ101,Calculations!$C$118))+Control!$C$7*Calculations!$C$84*INDEX('Monthly Data'!P:P,Calculations!$C$116+MOD(BZ101,Calculations!$C$118))+Control!$C$7*Calculations!$C$85*INDEX('Monthly Data'!Q:Q,Calculations!$C$116+MOD(BZ101,Calculations!$C$118))+(1-Control!$C$7*Calculations!$C$87)*INDEX('Monthly Data'!R:R,Calculations!$C$116+MOD(BZ101,Calculations!$C$118))</f>
        <v>2.2757992058453024E-3</v>
      </c>
      <c r="GQ101" s="86">
        <f ca="1">Control!$C$7*Calculations!$C$82*INDEX('Monthly Data'!N:N,Calculations!$C$116+MOD(CA101,Calculations!$C$118))+Control!$C$7*Calculations!$C$83*INDEX('Monthly Data'!O:O,Calculations!$C$116+MOD(CA101,Calculations!$C$118))+Control!$C$7*Calculations!$C$84*INDEX('Monthly Data'!P:P,Calculations!$C$116+MOD(CA101,Calculations!$C$118))+Control!$C$7*Calculations!$C$85*INDEX('Monthly Data'!Q:Q,Calculations!$C$116+MOD(CA101,Calculations!$C$118))+(1-Control!$C$7*Calculations!$C$87)*INDEX('Monthly Data'!R:R,Calculations!$C$116+MOD(CA101,Calculations!$C$118))</f>
        <v>-1.4213734788548189E-2</v>
      </c>
      <c r="GR101" s="86">
        <f ca="1">Control!$C$7*Calculations!$C$82*INDEX('Monthly Data'!N:N,Calculations!$C$116+MOD(CB101,Calculations!$C$118))+Control!$C$7*Calculations!$C$83*INDEX('Monthly Data'!O:O,Calculations!$C$116+MOD(CB101,Calculations!$C$118))+Control!$C$7*Calculations!$C$84*INDEX('Monthly Data'!P:P,Calculations!$C$116+MOD(CB101,Calculations!$C$118))+Control!$C$7*Calculations!$C$85*INDEX('Monthly Data'!Q:Q,Calculations!$C$116+MOD(CB101,Calculations!$C$118))+(1-Control!$C$7*Calculations!$C$87)*INDEX('Monthly Data'!R:R,Calculations!$C$116+MOD(CB101,Calculations!$C$118))</f>
        <v>1.0018681835149534E-3</v>
      </c>
      <c r="GS101" s="86">
        <f ca="1">Control!$C$7*Calculations!$C$82*INDEX('Monthly Data'!N:N,Calculations!$C$116+MOD(CC101,Calculations!$C$118))+Control!$C$7*Calculations!$C$83*INDEX('Monthly Data'!O:O,Calculations!$C$116+MOD(CC101,Calculations!$C$118))+Control!$C$7*Calculations!$C$84*INDEX('Monthly Data'!P:P,Calculations!$C$116+MOD(CC101,Calculations!$C$118))+Control!$C$7*Calculations!$C$85*INDEX('Monthly Data'!Q:Q,Calculations!$C$116+MOD(CC101,Calculations!$C$118))+(1-Control!$C$7*Calculations!$C$87)*INDEX('Monthly Data'!R:R,Calculations!$C$116+MOD(CC101,Calculations!$C$118))</f>
        <v>1.1702576456120543E-2</v>
      </c>
      <c r="GT101" s="86">
        <f ca="1">Control!$C$7*Calculations!$C$82*INDEX('Monthly Data'!N:N,Calculations!$C$116+MOD(CD101,Calculations!$C$118))+Control!$C$7*Calculations!$C$83*INDEX('Monthly Data'!O:O,Calculations!$C$116+MOD(CD101,Calculations!$C$118))+Control!$C$7*Calculations!$C$84*INDEX('Monthly Data'!P:P,Calculations!$C$116+MOD(CD101,Calculations!$C$118))+Control!$C$7*Calculations!$C$85*INDEX('Monthly Data'!Q:Q,Calculations!$C$116+MOD(CD101,Calculations!$C$118))+(1-Control!$C$7*Calculations!$C$87)*INDEX('Monthly Data'!R:R,Calculations!$C$116+MOD(CD101,Calculations!$C$118))</f>
        <v>3.127051071655923E-3</v>
      </c>
      <c r="GU101" s="86">
        <f ca="1">Control!$C$7*Calculations!$C$82*INDEX('Monthly Data'!N:N,Calculations!$C$116+MOD(CE101,Calculations!$C$118))+Control!$C$7*Calculations!$C$83*INDEX('Monthly Data'!O:O,Calculations!$C$116+MOD(CE101,Calculations!$C$118))+Control!$C$7*Calculations!$C$84*INDEX('Monthly Data'!P:P,Calculations!$C$116+MOD(CE101,Calculations!$C$118))+Control!$C$7*Calculations!$C$85*INDEX('Monthly Data'!Q:Q,Calculations!$C$116+MOD(CE101,Calculations!$C$118))+(1-Control!$C$7*Calculations!$C$87)*INDEX('Monthly Data'!R:R,Calculations!$C$116+MOD(CE101,Calculations!$C$118))</f>
        <v>-2.0269389991732112E-2</v>
      </c>
      <c r="GV101" s="86">
        <f ca="1">Control!$C$7*Calculations!$C$82*INDEX('Monthly Data'!N:N,Calculations!$C$116+MOD(CF101,Calculations!$C$118))+Control!$C$7*Calculations!$C$83*INDEX('Monthly Data'!O:O,Calculations!$C$116+MOD(CF101,Calculations!$C$118))+Control!$C$7*Calculations!$C$84*INDEX('Monthly Data'!P:P,Calculations!$C$116+MOD(CF101,Calculations!$C$118))+Control!$C$7*Calculations!$C$85*INDEX('Monthly Data'!Q:Q,Calculations!$C$116+MOD(CF101,Calculations!$C$118))+(1-Control!$C$7*Calculations!$C$87)*INDEX('Monthly Data'!R:R,Calculations!$C$116+MOD(CF101,Calculations!$C$118))</f>
        <v>1.0018681835149534E-3</v>
      </c>
      <c r="GW101" s="86">
        <f ca="1">Control!$C$7*Calculations!$C$82*INDEX('Monthly Data'!N:N,Calculations!$C$116+MOD(CG101,Calculations!$C$118))+Control!$C$7*Calculations!$C$83*INDEX('Monthly Data'!O:O,Calculations!$C$116+MOD(CG101,Calculations!$C$118))+Control!$C$7*Calculations!$C$84*INDEX('Monthly Data'!P:P,Calculations!$C$116+MOD(CG101,Calculations!$C$118))+Control!$C$7*Calculations!$C$85*INDEX('Monthly Data'!Q:Q,Calculations!$C$116+MOD(CG101,Calculations!$C$118))+(1-Control!$C$7*Calculations!$C$87)*INDEX('Monthly Data'!R:R,Calculations!$C$116+MOD(CG101,Calculations!$C$118))</f>
        <v>3.1070573055362403E-2</v>
      </c>
      <c r="GX101" s="86">
        <f ca="1">Control!$C$7*Calculations!$C$82*INDEX('Monthly Data'!N:N,Calculations!$C$116+MOD(CH101,Calculations!$C$118))+Control!$C$7*Calculations!$C$83*INDEX('Monthly Data'!O:O,Calculations!$C$116+MOD(CH101,Calculations!$C$118))+Control!$C$7*Calculations!$C$84*INDEX('Monthly Data'!P:P,Calculations!$C$116+MOD(CH101,Calculations!$C$118))+Control!$C$7*Calculations!$C$85*INDEX('Monthly Data'!Q:Q,Calculations!$C$116+MOD(CH101,Calculations!$C$118))+(1-Control!$C$7*Calculations!$C$87)*INDEX('Monthly Data'!R:R,Calculations!$C$116+MOD(CH101,Calculations!$C$118))</f>
        <v>2.3852824346838646E-2</v>
      </c>
      <c r="GY101" s="86">
        <f ca="1">Control!$C$7*Calculations!$C$82*INDEX('Monthly Data'!N:N,Calculations!$C$116+MOD(CI101,Calculations!$C$118))+Control!$C$7*Calculations!$C$83*INDEX('Monthly Data'!O:O,Calculations!$C$116+MOD(CI101,Calculations!$C$118))+Control!$C$7*Calculations!$C$84*INDEX('Monthly Data'!P:P,Calculations!$C$116+MOD(CI101,Calculations!$C$118))+Control!$C$7*Calculations!$C$85*INDEX('Monthly Data'!Q:Q,Calculations!$C$116+MOD(CI101,Calculations!$C$118))+(1-Control!$C$7*Calculations!$C$87)*INDEX('Monthly Data'!R:R,Calculations!$C$116+MOD(CI101,Calculations!$C$118))</f>
        <v>1.5063457444773597E-2</v>
      </c>
      <c r="GZ101" s="86">
        <f ca="1">Control!$C$7*Calculations!$C$82*INDEX('Monthly Data'!N:N,Calculations!$C$116+MOD(CJ101,Calculations!$C$118))+Control!$C$7*Calculations!$C$83*INDEX('Monthly Data'!O:O,Calculations!$C$116+MOD(CJ101,Calculations!$C$118))+Control!$C$7*Calculations!$C$84*INDEX('Monthly Data'!P:P,Calculations!$C$116+MOD(CJ101,Calculations!$C$118))+Control!$C$7*Calculations!$C$85*INDEX('Monthly Data'!Q:Q,Calculations!$C$116+MOD(CJ101,Calculations!$C$118))+(1-Control!$C$7*Calculations!$C$87)*INDEX('Monthly Data'!R:R,Calculations!$C$116+MOD(CJ101,Calculations!$C$118))</f>
        <v>-1.0485101266941802E-2</v>
      </c>
      <c r="HA101" s="86">
        <f ca="1">Control!$C$7*Calculations!$C$82*INDEX('Monthly Data'!N:N,Calculations!$C$116+MOD(CK101,Calculations!$C$118))+Control!$C$7*Calculations!$C$83*INDEX('Monthly Data'!O:O,Calculations!$C$116+MOD(CK101,Calculations!$C$118))+Control!$C$7*Calculations!$C$84*INDEX('Monthly Data'!P:P,Calculations!$C$116+MOD(CK101,Calculations!$C$118))+Control!$C$7*Calculations!$C$85*INDEX('Monthly Data'!Q:Q,Calculations!$C$116+MOD(CK101,Calculations!$C$118))+(1-Control!$C$7*Calculations!$C$87)*INDEX('Monthly Data'!R:R,Calculations!$C$116+MOD(CK101,Calculations!$C$118))</f>
        <v>2.766281641786093E-2</v>
      </c>
      <c r="HB101" s="86">
        <f ca="1">Control!$C$7*Calculations!$C$82*INDEX('Monthly Data'!N:N,Calculations!$C$116+MOD(CL101,Calculations!$C$118))+Control!$C$7*Calculations!$C$83*INDEX('Monthly Data'!O:O,Calculations!$C$116+MOD(CL101,Calculations!$C$118))+Control!$C$7*Calculations!$C$84*INDEX('Monthly Data'!P:P,Calculations!$C$116+MOD(CL101,Calculations!$C$118))+Control!$C$7*Calculations!$C$85*INDEX('Monthly Data'!Q:Q,Calculations!$C$116+MOD(CL101,Calculations!$C$118))+(1-Control!$C$7*Calculations!$C$87)*INDEX('Monthly Data'!R:R,Calculations!$C$116+MOD(CL101,Calculations!$C$118))</f>
        <v>5.1972609868760735E-3</v>
      </c>
      <c r="HC101" s="86">
        <f ca="1">Control!$C$7*Calculations!$C$82*INDEX('Monthly Data'!N:N,Calculations!$C$116+MOD(CM101,Calculations!$C$118))+Control!$C$7*Calculations!$C$83*INDEX('Monthly Data'!O:O,Calculations!$C$116+MOD(CM101,Calculations!$C$118))+Control!$C$7*Calculations!$C$84*INDEX('Monthly Data'!P:P,Calculations!$C$116+MOD(CM101,Calculations!$C$118))+Control!$C$7*Calculations!$C$85*INDEX('Monthly Data'!Q:Q,Calculations!$C$116+MOD(CM101,Calculations!$C$118))+(1-Control!$C$7*Calculations!$C$87)*INDEX('Monthly Data'!R:R,Calculations!$C$116+MOD(CM101,Calculations!$C$118))</f>
        <v>2.1918137743539623E-2</v>
      </c>
      <c r="HD101" s="86">
        <f ca="1">Control!$C$7*Calculations!$C$82*INDEX('Monthly Data'!N:N,Calculations!$C$116+MOD(CN101,Calculations!$C$118))+Control!$C$7*Calculations!$C$83*INDEX('Monthly Data'!O:O,Calculations!$C$116+MOD(CN101,Calculations!$C$118))+Control!$C$7*Calculations!$C$84*INDEX('Monthly Data'!P:P,Calculations!$C$116+MOD(CN101,Calculations!$C$118))+Control!$C$7*Calculations!$C$85*INDEX('Monthly Data'!Q:Q,Calculations!$C$116+MOD(CN101,Calculations!$C$118))+(1-Control!$C$7*Calculations!$C$87)*INDEX('Monthly Data'!R:R,Calculations!$C$116+MOD(CN101,Calculations!$C$118))</f>
        <v>1.3891304280773396E-2</v>
      </c>
      <c r="HE101" s="86">
        <f ca="1">Control!$C$7*Calculations!$C$82*INDEX('Monthly Data'!N:N,Calculations!$C$116+MOD(CO101,Calculations!$C$118))+Control!$C$7*Calculations!$C$83*INDEX('Monthly Data'!O:O,Calculations!$C$116+MOD(CO101,Calculations!$C$118))+Control!$C$7*Calculations!$C$84*INDEX('Monthly Data'!P:P,Calculations!$C$116+MOD(CO101,Calculations!$C$118))+Control!$C$7*Calculations!$C$85*INDEX('Monthly Data'!Q:Q,Calculations!$C$116+MOD(CO101,Calculations!$C$118))+(1-Control!$C$7*Calculations!$C$87)*INDEX('Monthly Data'!R:R,Calculations!$C$116+MOD(CO101,Calculations!$C$118))</f>
        <v>6.1009361253630504E-2</v>
      </c>
      <c r="HF101" s="86">
        <f ca="1">Control!$C$7*Calculations!$C$82*INDEX('Monthly Data'!N:N,Calculations!$C$116+MOD(CP101,Calculations!$C$118))+Control!$C$7*Calculations!$C$83*INDEX('Monthly Data'!O:O,Calculations!$C$116+MOD(CP101,Calculations!$C$118))+Control!$C$7*Calculations!$C$84*INDEX('Monthly Data'!P:P,Calculations!$C$116+MOD(CP101,Calculations!$C$118))+Control!$C$7*Calculations!$C$85*INDEX('Monthly Data'!Q:Q,Calculations!$C$116+MOD(CP101,Calculations!$C$118))+(1-Control!$C$7*Calculations!$C$87)*INDEX('Monthly Data'!R:R,Calculations!$C$116+MOD(CP101,Calculations!$C$118))</f>
        <v>1.7599621212565995E-2</v>
      </c>
      <c r="HG101" s="86">
        <f ca="1">Control!$C$7*Calculations!$C$82*INDEX('Monthly Data'!N:N,Calculations!$C$116+MOD(CQ101,Calculations!$C$118))+Control!$C$7*Calculations!$C$83*INDEX('Monthly Data'!O:O,Calculations!$C$116+MOD(CQ101,Calculations!$C$118))+Control!$C$7*Calculations!$C$84*INDEX('Monthly Data'!P:P,Calculations!$C$116+MOD(CQ101,Calculations!$C$118))+Control!$C$7*Calculations!$C$85*INDEX('Monthly Data'!Q:Q,Calculations!$C$116+MOD(CQ101,Calculations!$C$118))+(1-Control!$C$7*Calculations!$C$87)*INDEX('Monthly Data'!R:R,Calculations!$C$116+MOD(CQ101,Calculations!$C$118))</f>
        <v>3.5231336013669103E-2</v>
      </c>
      <c r="HH101" s="86">
        <f ca="1">Control!$C$7*Calculations!$C$82*INDEX('Monthly Data'!N:N,Calculations!$C$116+MOD(CR101,Calculations!$C$118))+Control!$C$7*Calculations!$C$83*INDEX('Monthly Data'!O:O,Calculations!$C$116+MOD(CR101,Calculations!$C$118))+Control!$C$7*Calculations!$C$84*INDEX('Monthly Data'!P:P,Calculations!$C$116+MOD(CR101,Calculations!$C$118))+Control!$C$7*Calculations!$C$85*INDEX('Monthly Data'!Q:Q,Calculations!$C$116+MOD(CR101,Calculations!$C$118))+(1-Control!$C$7*Calculations!$C$87)*INDEX('Monthly Data'!R:R,Calculations!$C$116+MOD(CR101,Calculations!$C$118))</f>
        <v>-7.8872955230675015E-3</v>
      </c>
      <c r="HI101" s="86">
        <f ca="1">Control!$C$7*Calculations!$C$82*INDEX('Monthly Data'!N:N,Calculations!$C$116+MOD(CS101,Calculations!$C$118))+Control!$C$7*Calculations!$C$83*INDEX('Monthly Data'!O:O,Calculations!$C$116+MOD(CS101,Calculations!$C$118))+Control!$C$7*Calculations!$C$84*INDEX('Monthly Data'!P:P,Calculations!$C$116+MOD(CS101,Calculations!$C$118))+Control!$C$7*Calculations!$C$85*INDEX('Monthly Data'!Q:Q,Calculations!$C$116+MOD(CS101,Calculations!$C$118))+(1-Control!$C$7*Calculations!$C$87)*INDEX('Monthly Data'!R:R,Calculations!$C$116+MOD(CS101,Calculations!$C$118))</f>
        <v>-2.072517756005474E-2</v>
      </c>
      <c r="HJ101" s="86">
        <f ca="1">Control!$C$7*Calculations!$C$82*INDEX('Monthly Data'!N:N,Calculations!$C$116+MOD(CT101,Calculations!$C$118))+Control!$C$7*Calculations!$C$83*INDEX('Monthly Data'!O:O,Calculations!$C$116+MOD(CT101,Calculations!$C$118))+Control!$C$7*Calculations!$C$84*INDEX('Monthly Data'!P:P,Calculations!$C$116+MOD(CT101,Calculations!$C$118))+Control!$C$7*Calculations!$C$85*INDEX('Monthly Data'!Q:Q,Calculations!$C$116+MOD(CT101,Calculations!$C$118))+(1-Control!$C$7*Calculations!$C$87)*INDEX('Monthly Data'!R:R,Calculations!$C$116+MOD(CT101,Calculations!$C$118))</f>
        <v>1.5216630695380906E-2</v>
      </c>
      <c r="HK101" s="86">
        <f ca="1">Control!$C$7*Calculations!$C$82*INDEX('Monthly Data'!N:N,Calculations!$C$116+MOD(CU101,Calculations!$C$118))+Control!$C$7*Calculations!$C$83*INDEX('Monthly Data'!O:O,Calculations!$C$116+MOD(CU101,Calculations!$C$118))+Control!$C$7*Calculations!$C$84*INDEX('Monthly Data'!P:P,Calculations!$C$116+MOD(CU101,Calculations!$C$118))+Control!$C$7*Calculations!$C$85*INDEX('Monthly Data'!Q:Q,Calculations!$C$116+MOD(CU101,Calculations!$C$118))+(1-Control!$C$7*Calculations!$C$87)*INDEX('Monthly Data'!R:R,Calculations!$C$116+MOD(CU101,Calculations!$C$118))</f>
        <v>1.7073665854433945E-2</v>
      </c>
      <c r="HL101" s="86">
        <f ca="1">Control!$C$7*Calculations!$C$82*INDEX('Monthly Data'!N:N,Calculations!$C$116+MOD(CV101,Calculations!$C$118))+Control!$C$7*Calculations!$C$83*INDEX('Monthly Data'!O:O,Calculations!$C$116+MOD(CV101,Calculations!$C$118))+Control!$C$7*Calculations!$C$84*INDEX('Monthly Data'!P:P,Calculations!$C$116+MOD(CV101,Calculations!$C$118))+Control!$C$7*Calculations!$C$85*INDEX('Monthly Data'!Q:Q,Calculations!$C$116+MOD(CV101,Calculations!$C$118))+(1-Control!$C$7*Calculations!$C$87)*INDEX('Monthly Data'!R:R,Calculations!$C$116+MOD(CV101,Calculations!$C$118))</f>
        <v>1.2722494017511032E-2</v>
      </c>
      <c r="HM101" s="86">
        <f ca="1">Control!$C$7*Calculations!$C$82*INDEX('Monthly Data'!N:N,Calculations!$C$116+MOD(CW101,Calculations!$C$118))+Control!$C$7*Calculations!$C$83*INDEX('Monthly Data'!O:O,Calculations!$C$116+MOD(CW101,Calculations!$C$118))+Control!$C$7*Calculations!$C$84*INDEX('Monthly Data'!P:P,Calculations!$C$116+MOD(CW101,Calculations!$C$118))+Control!$C$7*Calculations!$C$85*INDEX('Monthly Data'!Q:Q,Calculations!$C$116+MOD(CW101,Calculations!$C$118))+(1-Control!$C$7*Calculations!$C$87)*INDEX('Monthly Data'!R:R,Calculations!$C$116+MOD(CW101,Calculations!$C$118))</f>
        <v>-2.6378232493851243E-2</v>
      </c>
      <c r="HN101" s="86">
        <f ca="1">Control!$C$7*Calculations!$C$82*INDEX('Monthly Data'!N:N,Calculations!$C$116+MOD(CX101,Calculations!$C$118))+Control!$C$7*Calculations!$C$83*INDEX('Monthly Data'!O:O,Calculations!$C$116+MOD(CX101,Calculations!$C$118))+Control!$C$7*Calculations!$C$84*INDEX('Monthly Data'!P:P,Calculations!$C$116+MOD(CX101,Calculations!$C$118))+Control!$C$7*Calculations!$C$85*INDEX('Monthly Data'!Q:Q,Calculations!$C$116+MOD(CX101,Calculations!$C$118))+(1-Control!$C$7*Calculations!$C$87)*INDEX('Monthly Data'!R:R,Calculations!$C$116+MOD(CX101,Calculations!$C$118))</f>
        <v>-1.9947061878162777E-2</v>
      </c>
      <c r="HO101" s="86">
        <f ca="1">Control!$C$7*Calculations!$C$82*INDEX('Monthly Data'!N:N,Calculations!$C$116+MOD(CY101,Calculations!$C$118))+Control!$C$7*Calculations!$C$83*INDEX('Monthly Data'!O:O,Calculations!$C$116+MOD(CY101,Calculations!$C$118))+Control!$C$7*Calculations!$C$84*INDEX('Monthly Data'!P:P,Calculations!$C$116+MOD(CY101,Calculations!$C$118))+Control!$C$7*Calculations!$C$85*INDEX('Monthly Data'!Q:Q,Calculations!$C$116+MOD(CY101,Calculations!$C$118))+(1-Control!$C$7*Calculations!$C$87)*INDEX('Monthly Data'!R:R,Calculations!$C$116+MOD(CY101,Calculations!$C$118))</f>
        <v>-3.8554137824290124E-2</v>
      </c>
      <c r="HP101" s="86">
        <f ca="1">Control!$C$7*Calculations!$C$82*INDEX('Monthly Data'!N:N,Calculations!$C$116+MOD(CZ101,Calculations!$C$118))+Control!$C$7*Calculations!$C$83*INDEX('Monthly Data'!O:O,Calculations!$C$116+MOD(CZ101,Calculations!$C$118))+Control!$C$7*Calculations!$C$84*INDEX('Monthly Data'!P:P,Calculations!$C$116+MOD(CZ101,Calculations!$C$118))+Control!$C$7*Calculations!$C$85*INDEX('Monthly Data'!Q:Q,Calculations!$C$116+MOD(CZ101,Calculations!$C$118))+(1-Control!$C$7*Calculations!$C$87)*INDEX('Monthly Data'!R:R,Calculations!$C$116+MOD(CZ101,Calculations!$C$118))</f>
        <v>3.4808428836917149E-3</v>
      </c>
      <c r="HQ101" s="86">
        <f ca="1">Control!$C$7*Calculations!$C$82*INDEX('Monthly Data'!N:N,Calculations!$C$116+MOD(DA101,Calculations!$C$118))+Control!$C$7*Calculations!$C$83*INDEX('Monthly Data'!O:O,Calculations!$C$116+MOD(DA101,Calculations!$C$118))+Control!$C$7*Calculations!$C$84*INDEX('Monthly Data'!P:P,Calculations!$C$116+MOD(DA101,Calculations!$C$118))+Control!$C$7*Calculations!$C$85*INDEX('Monthly Data'!Q:Q,Calculations!$C$116+MOD(DA101,Calculations!$C$118))+(1-Control!$C$7*Calculations!$C$87)*INDEX('Monthly Data'!R:R,Calculations!$C$116+MOD(DA101,Calculations!$C$118))</f>
        <v>1.7472933988537529E-2</v>
      </c>
      <c r="HR101" s="86">
        <f ca="1">Control!$C$7*Calculations!$C$82*INDEX('Monthly Data'!N:N,Calculations!$C$116+MOD(DB101,Calculations!$C$118))+Control!$C$7*Calculations!$C$83*INDEX('Monthly Data'!O:O,Calculations!$C$116+MOD(DB101,Calculations!$C$118))+Control!$C$7*Calculations!$C$84*INDEX('Monthly Data'!P:P,Calculations!$C$116+MOD(DB101,Calculations!$C$118))+Control!$C$7*Calculations!$C$85*INDEX('Monthly Data'!Q:Q,Calculations!$C$116+MOD(DB101,Calculations!$C$118))+(1-Control!$C$7*Calculations!$C$87)*INDEX('Monthly Data'!R:R,Calculations!$C$116+MOD(DB101,Calculations!$C$118))</f>
        <v>-7.8872955230675015E-3</v>
      </c>
      <c r="HS101" s="86">
        <f ca="1">Control!$C$7*Calculations!$C$82*INDEX('Monthly Data'!N:N,Calculations!$C$116+MOD(DC101,Calculations!$C$118))+Control!$C$7*Calculations!$C$83*INDEX('Monthly Data'!O:O,Calculations!$C$116+MOD(DC101,Calculations!$C$118))+Control!$C$7*Calculations!$C$84*INDEX('Monthly Data'!P:P,Calculations!$C$116+MOD(DC101,Calculations!$C$118))+Control!$C$7*Calculations!$C$85*INDEX('Monthly Data'!Q:Q,Calculations!$C$116+MOD(DC101,Calculations!$C$118))+(1-Control!$C$7*Calculations!$C$87)*INDEX('Monthly Data'!R:R,Calculations!$C$116+MOD(DC101,Calculations!$C$118))</f>
        <v>4.7768166384148329E-3</v>
      </c>
      <c r="HT101" s="86">
        <f ca="1">Control!$C$7*Calculations!$C$82*INDEX('Monthly Data'!N:N,Calculations!$C$116+MOD(DD101,Calculations!$C$118))+Control!$C$7*Calculations!$C$83*INDEX('Monthly Data'!O:O,Calculations!$C$116+MOD(DD101,Calculations!$C$118))+Control!$C$7*Calculations!$C$84*INDEX('Monthly Data'!P:P,Calculations!$C$116+MOD(DD101,Calculations!$C$118))+Control!$C$7*Calculations!$C$85*INDEX('Monthly Data'!Q:Q,Calculations!$C$116+MOD(DD101,Calculations!$C$118))+(1-Control!$C$7*Calculations!$C$87)*INDEX('Monthly Data'!R:R,Calculations!$C$116+MOD(DD101,Calculations!$C$118))</f>
        <v>1.2954540023127663E-2</v>
      </c>
      <c r="HU101" s="86">
        <f ca="1">Control!$C$7*Calculations!$C$82*INDEX('Monthly Data'!N:N,Calculations!$C$116+MOD(DE101,Calculations!$C$118))+Control!$C$7*Calculations!$C$83*INDEX('Monthly Data'!O:O,Calculations!$C$116+MOD(DE101,Calculations!$C$118))+Control!$C$7*Calculations!$C$84*INDEX('Monthly Data'!P:P,Calculations!$C$116+MOD(DE101,Calculations!$C$118))+Control!$C$7*Calculations!$C$85*INDEX('Monthly Data'!Q:Q,Calculations!$C$116+MOD(DE101,Calculations!$C$118))+(1-Control!$C$7*Calculations!$C$87)*INDEX('Monthly Data'!R:R,Calculations!$C$116+MOD(DE101,Calculations!$C$118))</f>
        <v>-4.417423226995453E-3</v>
      </c>
      <c r="HV101" s="86">
        <f ca="1">Control!$C$7*Calculations!$C$82*INDEX('Monthly Data'!N:N,Calculations!$C$116+MOD(DF101,Calculations!$C$118))+Control!$C$7*Calculations!$C$83*INDEX('Monthly Data'!O:O,Calculations!$C$116+MOD(DF101,Calculations!$C$118))+Control!$C$7*Calculations!$C$84*INDEX('Monthly Data'!P:P,Calculations!$C$116+MOD(DF101,Calculations!$C$118))+Control!$C$7*Calculations!$C$85*INDEX('Monthly Data'!Q:Q,Calculations!$C$116+MOD(DF101,Calculations!$C$118))+(1-Control!$C$7*Calculations!$C$87)*INDEX('Monthly Data'!R:R,Calculations!$C$116+MOD(DF101,Calculations!$C$118))</f>
        <v>9.5791276036140301E-3</v>
      </c>
      <c r="HW101" s="86">
        <f ca="1">Control!$C$7*Calculations!$C$82*INDEX('Monthly Data'!N:N,Calculations!$C$116+MOD(DG101,Calculations!$C$118))+Control!$C$7*Calculations!$C$83*INDEX('Monthly Data'!O:O,Calculations!$C$116+MOD(DG101,Calculations!$C$118))+Control!$C$7*Calculations!$C$84*INDEX('Monthly Data'!P:P,Calculations!$C$116+MOD(DG101,Calculations!$C$118))+Control!$C$7*Calculations!$C$85*INDEX('Monthly Data'!Q:Q,Calculations!$C$116+MOD(DG101,Calculations!$C$118))+(1-Control!$C$7*Calculations!$C$87)*INDEX('Monthly Data'!R:R,Calculations!$C$116+MOD(DG101,Calculations!$C$118))</f>
        <v>1.2954540023127663E-2</v>
      </c>
      <c r="HX101" s="86">
        <f ca="1">Control!$C$7*Calculations!$C$82*INDEX('Monthly Data'!N:N,Calculations!$C$116+MOD(DH101,Calculations!$C$118))+Control!$C$7*Calculations!$C$83*INDEX('Monthly Data'!O:O,Calculations!$C$116+MOD(DH101,Calculations!$C$118))+Control!$C$7*Calculations!$C$84*INDEX('Monthly Data'!P:P,Calculations!$C$116+MOD(DH101,Calculations!$C$118))+Control!$C$7*Calculations!$C$85*INDEX('Monthly Data'!Q:Q,Calculations!$C$116+MOD(DH101,Calculations!$C$118))+(1-Control!$C$7*Calculations!$C$87)*INDEX('Monthly Data'!R:R,Calculations!$C$116+MOD(DH101,Calculations!$C$118))</f>
        <v>1.5216630695380906E-2</v>
      </c>
      <c r="HY101" s="86">
        <f ca="1">Control!$C$7*Calculations!$C$82*INDEX('Monthly Data'!N:N,Calculations!$C$116+MOD(DI101,Calculations!$C$118))+Control!$C$7*Calculations!$C$83*INDEX('Monthly Data'!O:O,Calculations!$C$116+MOD(DI101,Calculations!$C$118))+Control!$C$7*Calculations!$C$84*INDEX('Monthly Data'!P:P,Calculations!$C$116+MOD(DI101,Calculations!$C$118))+Control!$C$7*Calculations!$C$85*INDEX('Monthly Data'!Q:Q,Calculations!$C$116+MOD(DI101,Calculations!$C$118))+(1-Control!$C$7*Calculations!$C$87)*INDEX('Monthly Data'!R:R,Calculations!$C$116+MOD(DI101,Calculations!$C$118))</f>
        <v>3.7596120283497965E-2</v>
      </c>
      <c r="HZ101" s="86">
        <f ca="1">Control!$C$7*Calculations!$C$82*INDEX('Monthly Data'!N:N,Calculations!$C$116+MOD(DJ101,Calculations!$C$118))+Control!$C$7*Calculations!$C$83*INDEX('Monthly Data'!O:O,Calculations!$C$116+MOD(DJ101,Calculations!$C$118))+Control!$C$7*Calculations!$C$84*INDEX('Monthly Data'!P:P,Calculations!$C$116+MOD(DJ101,Calculations!$C$118))+Control!$C$7*Calculations!$C$85*INDEX('Monthly Data'!Q:Q,Calculations!$C$116+MOD(DJ101,Calculations!$C$118))+(1-Control!$C$7*Calculations!$C$87)*INDEX('Monthly Data'!R:R,Calculations!$C$116+MOD(DJ101,Calculations!$C$118))</f>
        <v>1.5063457444773597E-2</v>
      </c>
      <c r="IA101" s="86">
        <f ca="1">Control!$C$7*Calculations!$C$82*INDEX('Monthly Data'!N:N,Calculations!$C$116+MOD(DK101,Calculations!$C$118))+Control!$C$7*Calculations!$C$83*INDEX('Monthly Data'!O:O,Calculations!$C$116+MOD(DK101,Calculations!$C$118))+Control!$C$7*Calculations!$C$84*INDEX('Monthly Data'!P:P,Calculations!$C$116+MOD(DK101,Calculations!$C$118))+Control!$C$7*Calculations!$C$85*INDEX('Monthly Data'!Q:Q,Calculations!$C$116+MOD(DK101,Calculations!$C$118))+(1-Control!$C$7*Calculations!$C$87)*INDEX('Monthly Data'!R:R,Calculations!$C$116+MOD(DK101,Calculations!$C$118))</f>
        <v>1.046389543479892E-2</v>
      </c>
      <c r="IB101" s="86">
        <f ca="1">Control!$C$7*Calculations!$C$82*INDEX('Monthly Data'!N:N,Calculations!$C$116+MOD(DL101,Calculations!$C$118))+Control!$C$7*Calculations!$C$83*INDEX('Monthly Data'!O:O,Calculations!$C$116+MOD(DL101,Calculations!$C$118))+Control!$C$7*Calculations!$C$84*INDEX('Monthly Data'!P:P,Calculations!$C$116+MOD(DL101,Calculations!$C$118))+Control!$C$7*Calculations!$C$85*INDEX('Monthly Data'!Q:Q,Calculations!$C$116+MOD(DL101,Calculations!$C$118))+(1-Control!$C$7*Calculations!$C$87)*INDEX('Monthly Data'!R:R,Calculations!$C$116+MOD(DL101,Calculations!$C$118))</f>
        <v>3.5231336013669103E-2</v>
      </c>
      <c r="IC101" s="86">
        <f ca="1">Control!$C$7*Calculations!$C$82*INDEX('Monthly Data'!N:N,Calculations!$C$116+MOD(DM101,Calculations!$C$118))+Control!$C$7*Calculations!$C$83*INDEX('Monthly Data'!O:O,Calculations!$C$116+MOD(DM101,Calculations!$C$118))+Control!$C$7*Calculations!$C$84*INDEX('Monthly Data'!P:P,Calculations!$C$116+MOD(DM101,Calculations!$C$118))+Control!$C$7*Calculations!$C$85*INDEX('Monthly Data'!Q:Q,Calculations!$C$116+MOD(DM101,Calculations!$C$118))+(1-Control!$C$7*Calculations!$C$87)*INDEX('Monthly Data'!R:R,Calculations!$C$116+MOD(DM101,Calculations!$C$118))</f>
        <v>1.7484305259657981E-2</v>
      </c>
      <c r="ID101" s="86">
        <f ca="1">Control!$C$7*Calculations!$C$82*INDEX('Monthly Data'!N:N,Calculations!$C$116+MOD(DN101,Calculations!$C$118))+Control!$C$7*Calculations!$C$83*INDEX('Monthly Data'!O:O,Calculations!$C$116+MOD(DN101,Calculations!$C$118))+Control!$C$7*Calculations!$C$84*INDEX('Monthly Data'!P:P,Calculations!$C$116+MOD(DN101,Calculations!$C$118))+Control!$C$7*Calculations!$C$85*INDEX('Monthly Data'!Q:Q,Calculations!$C$116+MOD(DN101,Calculations!$C$118))+(1-Control!$C$7*Calculations!$C$87)*INDEX('Monthly Data'!R:R,Calculations!$C$116+MOD(DN101,Calculations!$C$118))</f>
        <v>3.5231336013669103E-2</v>
      </c>
      <c r="IE101" s="86">
        <f ca="1">Control!$C$7*Calculations!$C$82*INDEX('Monthly Data'!N:N,Calculations!$C$116+MOD(DO101,Calculations!$C$118))+Control!$C$7*Calculations!$C$83*INDEX('Monthly Data'!O:O,Calculations!$C$116+MOD(DO101,Calculations!$C$118))+Control!$C$7*Calculations!$C$84*INDEX('Monthly Data'!P:P,Calculations!$C$116+MOD(DO101,Calculations!$C$118))+Control!$C$7*Calculations!$C$85*INDEX('Monthly Data'!Q:Q,Calculations!$C$116+MOD(DO101,Calculations!$C$118))+(1-Control!$C$7*Calculations!$C$87)*INDEX('Monthly Data'!R:R,Calculations!$C$116+MOD(DO101,Calculations!$C$118))</f>
        <v>1.5216630695380906E-2</v>
      </c>
      <c r="IF101" s="86">
        <f ca="1">Control!$C$7*Calculations!$C$82*INDEX('Monthly Data'!N:N,Calculations!$C$116+MOD(DP101,Calculations!$C$118))+Control!$C$7*Calculations!$C$83*INDEX('Monthly Data'!O:O,Calculations!$C$116+MOD(DP101,Calculations!$C$118))+Control!$C$7*Calculations!$C$84*INDEX('Monthly Data'!P:P,Calculations!$C$116+MOD(DP101,Calculations!$C$118))+Control!$C$7*Calculations!$C$85*INDEX('Monthly Data'!Q:Q,Calculations!$C$116+MOD(DP101,Calculations!$C$118))+(1-Control!$C$7*Calculations!$C$87)*INDEX('Monthly Data'!R:R,Calculations!$C$116+MOD(DP101,Calculations!$C$118))</f>
        <v>7.857567536297622E-3</v>
      </c>
      <c r="IG101" s="88">
        <f ca="1">Control!$C$8*(1+DQ101)*(1+DR101)*(1+DS101)*(1+DT101)*(1+DU101)*(1+DV101)*(1+DW101)*(1+DX101)*(1+DY101)*(1+DZ101)*(1+EA101)*(1+EB101)*(1+EC101)*(1+ED101)*(1+EE101)*(1+EF101)*(1+EG101)*(1+EH101)*(1+EI101)*(1+EJ101)*(1+EK101)*(1+EL101)*(1+EM101)*(1+EN101)*(1+EO101)*(1+EP101)*(1+EQ101)*(1+ER101)*(1+ES101)*(1+ET101)*(1+EU101)*(1+EV101)*(1+EW101)*(1+EX101)*(1+EY101)*(1+EZ101)*(1+FA101)*(1+FB101)*(1+FC101)*(1+FD101)*(1+FE101)*(1+FF101)*(1+FG101)*(1+FH101)*(1+FI101)*(1+FJ101)*(1+FK101)*(1+FL101)*(1+FM101)*(1+FN101)*(1+FO101)*(1+FP101)*(1+FQ101)*(1+FR101)*(1+FS101)*(1+FT101)*(1+FU101)*(1+FV101)*(1+FW101)*(1+FX101)*(1+FY101)*(1+FZ101)*(1+GA101)*(1+GB101)*(1+GC101)*(1+GD101)*(1+GE101)*(1+GF101)*(1+GG101)*(1+GH101)*(1+GI101)*(1+GJ101)*(1+GK101)*(1+GL101)*(1+GM101)*(1+GN101)*(1+GO101)*(1+GP101)*(1+GQ101)*(1+GR101)*(1+GS101)*(1+GT101)*(1+GU101)*(1+GV101)*(1+GW101)*(1+GX101)*(1+GY101)*(1+GZ101)*(1+HA101)*(1+HB101)*(1+HC101)*(1+HD101)*(1+HE101)*(1+HF101)*(1+HG101)*(1+HH101)*(1+HI101)*(1+HJ101)*(1+HK101)*(1+HL101)*(1+HM101)*(1+HN101)*(1+HO101)*(1+HP101)*(1+HQ101)*(1+HR101)*(1+HS101)*(1+HT101)*(1+HU101)*(1+HV101)*(1+HW101)*(1+HX101)*(1+HY101)*(1+HZ101)*(1+IA101)*(1+IB101)*(1+IC101)*(1+ID101)*(1+IE101)*(1+IF101)</f>
        <v>118236.2027818559</v>
      </c>
    </row>
    <row r="102" spans="1:241" x14ac:dyDescent="0.25">
      <c r="A102">
        <v>74</v>
      </c>
      <c r="B102">
        <v>42</v>
      </c>
      <c r="C102">
        <v>55</v>
      </c>
      <c r="D102">
        <v>63</v>
      </c>
      <c r="E102">
        <v>111</v>
      </c>
      <c r="F102">
        <v>60</v>
      </c>
      <c r="G102">
        <v>6</v>
      </c>
      <c r="H102">
        <v>61</v>
      </c>
      <c r="I102">
        <v>45</v>
      </c>
      <c r="J102">
        <v>106</v>
      </c>
      <c r="K102">
        <v>80</v>
      </c>
      <c r="L102">
        <v>90</v>
      </c>
      <c r="M102">
        <v>14</v>
      </c>
      <c r="N102">
        <v>71</v>
      </c>
      <c r="O102">
        <v>87</v>
      </c>
      <c r="P102">
        <v>9</v>
      </c>
      <c r="Q102">
        <v>84</v>
      </c>
      <c r="R102">
        <v>71</v>
      </c>
      <c r="S102">
        <v>63</v>
      </c>
      <c r="T102">
        <v>64</v>
      </c>
      <c r="U102">
        <v>50</v>
      </c>
      <c r="V102">
        <v>13</v>
      </c>
      <c r="W102">
        <v>36</v>
      </c>
      <c r="X102">
        <v>42</v>
      </c>
      <c r="Y102">
        <v>57</v>
      </c>
      <c r="Z102">
        <v>8</v>
      </c>
      <c r="AA102">
        <v>67</v>
      </c>
      <c r="AB102">
        <v>91</v>
      </c>
      <c r="AC102">
        <v>35</v>
      </c>
      <c r="AD102">
        <v>61</v>
      </c>
      <c r="AE102">
        <v>62</v>
      </c>
      <c r="AF102">
        <v>29</v>
      </c>
      <c r="AG102">
        <v>59</v>
      </c>
      <c r="AH102">
        <v>2</v>
      </c>
      <c r="AI102">
        <v>24</v>
      </c>
      <c r="AJ102">
        <v>74</v>
      </c>
      <c r="AK102">
        <v>37</v>
      </c>
      <c r="AL102">
        <v>86</v>
      </c>
      <c r="AM102">
        <v>30</v>
      </c>
      <c r="AN102">
        <v>43</v>
      </c>
      <c r="AO102">
        <v>112</v>
      </c>
      <c r="AP102">
        <v>82</v>
      </c>
      <c r="AQ102">
        <v>70</v>
      </c>
      <c r="AR102">
        <v>20</v>
      </c>
      <c r="AS102">
        <v>83</v>
      </c>
      <c r="AT102">
        <v>89</v>
      </c>
      <c r="AU102">
        <v>60</v>
      </c>
      <c r="AV102">
        <v>70</v>
      </c>
      <c r="AW102">
        <v>52</v>
      </c>
      <c r="AX102">
        <v>4</v>
      </c>
      <c r="AY102">
        <v>93</v>
      </c>
      <c r="AZ102">
        <v>94</v>
      </c>
      <c r="BA102">
        <v>103</v>
      </c>
      <c r="BB102">
        <v>4</v>
      </c>
      <c r="BC102">
        <v>83</v>
      </c>
      <c r="BD102">
        <v>14</v>
      </c>
      <c r="BE102">
        <v>62</v>
      </c>
      <c r="BF102">
        <v>118</v>
      </c>
      <c r="BG102">
        <v>7</v>
      </c>
      <c r="BH102">
        <v>7</v>
      </c>
      <c r="BI102">
        <v>48</v>
      </c>
      <c r="BJ102">
        <v>20</v>
      </c>
      <c r="BK102">
        <v>82</v>
      </c>
      <c r="BL102">
        <v>2</v>
      </c>
      <c r="BM102">
        <v>116</v>
      </c>
      <c r="BN102">
        <v>81</v>
      </c>
      <c r="BO102">
        <v>115</v>
      </c>
      <c r="BP102">
        <v>75</v>
      </c>
      <c r="BQ102">
        <v>51</v>
      </c>
      <c r="BR102">
        <v>92</v>
      </c>
      <c r="BS102">
        <v>112</v>
      </c>
      <c r="BT102">
        <v>97</v>
      </c>
      <c r="BU102">
        <v>53</v>
      </c>
      <c r="BV102">
        <v>31</v>
      </c>
      <c r="BW102">
        <v>58</v>
      </c>
      <c r="BX102">
        <v>46</v>
      </c>
      <c r="BY102">
        <v>51</v>
      </c>
      <c r="BZ102">
        <v>4</v>
      </c>
      <c r="CA102">
        <v>3</v>
      </c>
      <c r="CB102">
        <v>24</v>
      </c>
      <c r="CC102">
        <v>2</v>
      </c>
      <c r="CD102">
        <v>30</v>
      </c>
      <c r="CE102">
        <v>54</v>
      </c>
      <c r="CF102">
        <v>28</v>
      </c>
      <c r="CG102">
        <v>27</v>
      </c>
      <c r="CH102">
        <v>41</v>
      </c>
      <c r="CI102">
        <v>114</v>
      </c>
      <c r="CJ102">
        <v>39</v>
      </c>
      <c r="CK102">
        <v>38</v>
      </c>
      <c r="CL102">
        <v>110</v>
      </c>
      <c r="CM102">
        <v>22</v>
      </c>
      <c r="CN102">
        <v>83</v>
      </c>
      <c r="CO102">
        <v>31</v>
      </c>
      <c r="CP102">
        <v>16</v>
      </c>
      <c r="CQ102">
        <v>115</v>
      </c>
      <c r="CR102">
        <v>4</v>
      </c>
      <c r="CS102">
        <v>43</v>
      </c>
      <c r="CT102">
        <v>31</v>
      </c>
      <c r="CU102">
        <v>109</v>
      </c>
      <c r="CV102">
        <v>94</v>
      </c>
      <c r="CW102">
        <v>80</v>
      </c>
      <c r="CX102">
        <v>117</v>
      </c>
      <c r="CY102">
        <v>25</v>
      </c>
      <c r="CZ102">
        <v>35</v>
      </c>
      <c r="DA102">
        <v>43</v>
      </c>
      <c r="DB102">
        <v>115</v>
      </c>
      <c r="DC102">
        <v>110</v>
      </c>
      <c r="DD102">
        <v>64</v>
      </c>
      <c r="DE102">
        <v>115</v>
      </c>
      <c r="DF102">
        <v>64</v>
      </c>
      <c r="DG102">
        <v>97</v>
      </c>
      <c r="DH102">
        <v>31</v>
      </c>
      <c r="DI102">
        <v>23</v>
      </c>
      <c r="DJ102">
        <v>60</v>
      </c>
      <c r="DK102">
        <v>117</v>
      </c>
      <c r="DL102">
        <v>104</v>
      </c>
      <c r="DM102">
        <v>21</v>
      </c>
      <c r="DN102">
        <v>73</v>
      </c>
      <c r="DO102">
        <v>24</v>
      </c>
      <c r="DP102">
        <v>11</v>
      </c>
      <c r="DQ102" s="86">
        <f ca="1">Control!$C$7*Calculations!$C$82*INDEX('Monthly Data'!N:N,Calculations!$C$116+MOD(A102,Calculations!$C$118))+Control!$C$7*Calculations!$C$83*INDEX('Monthly Data'!O:O,Calculations!$C$116+MOD(A102,Calculations!$C$118))+Control!$C$7*Calculations!$C$84*INDEX('Monthly Data'!P:P,Calculations!$C$116+MOD(A102,Calculations!$C$118))+Control!$C$7*Calculations!$C$85*INDEX('Monthly Data'!Q:Q,Calculations!$C$116+MOD(A102,Calculations!$C$118))+(1-Control!$C$7*Calculations!$C$87)*INDEX('Monthly Data'!R:R,Calculations!$C$116+MOD(A102,Calculations!$C$118))</f>
        <v>3.7118215575026904E-2</v>
      </c>
      <c r="DR102" s="86">
        <f ca="1">Control!$C$7*Calculations!$C$82*INDEX('Monthly Data'!N:N,Calculations!$C$116+MOD(B102,Calculations!$C$118))+Control!$C$7*Calculations!$C$83*INDEX('Monthly Data'!O:O,Calculations!$C$116+MOD(B102,Calculations!$C$118))+Control!$C$7*Calculations!$C$84*INDEX('Monthly Data'!P:P,Calculations!$C$116+MOD(B102,Calculations!$C$118))+Control!$C$7*Calculations!$C$85*INDEX('Monthly Data'!Q:Q,Calculations!$C$116+MOD(B102,Calculations!$C$118))+(1-Control!$C$7*Calculations!$C$87)*INDEX('Monthly Data'!R:R,Calculations!$C$116+MOD(B102,Calculations!$C$118))</f>
        <v>-6.1115617667135171E-2</v>
      </c>
      <c r="DS102" s="86">
        <f ca="1">Control!$C$7*Calculations!$C$82*INDEX('Monthly Data'!N:N,Calculations!$C$116+MOD(C102,Calculations!$C$118))+Control!$C$7*Calculations!$C$83*INDEX('Monthly Data'!O:O,Calculations!$C$116+MOD(C102,Calculations!$C$118))+Control!$C$7*Calculations!$C$84*INDEX('Monthly Data'!P:P,Calculations!$C$116+MOD(C102,Calculations!$C$118))+Control!$C$7*Calculations!$C$85*INDEX('Monthly Data'!Q:Q,Calculations!$C$116+MOD(C102,Calculations!$C$118))+(1-Control!$C$7*Calculations!$C$87)*INDEX('Monthly Data'!R:R,Calculations!$C$116+MOD(C102,Calculations!$C$118))</f>
        <v>2.0524935548016137E-2</v>
      </c>
      <c r="DT102" s="86">
        <f ca="1">Control!$C$7*Calculations!$C$82*INDEX('Monthly Data'!N:N,Calculations!$C$116+MOD(D102,Calculations!$C$118))+Control!$C$7*Calculations!$C$83*INDEX('Monthly Data'!O:O,Calculations!$C$116+MOD(D102,Calculations!$C$118))+Control!$C$7*Calculations!$C$84*INDEX('Monthly Data'!P:P,Calculations!$C$116+MOD(D102,Calculations!$C$118))+Control!$C$7*Calculations!$C$85*INDEX('Monthly Data'!Q:Q,Calculations!$C$116+MOD(D102,Calculations!$C$118))+(1-Control!$C$7*Calculations!$C$87)*INDEX('Monthly Data'!R:R,Calculations!$C$116+MOD(D102,Calculations!$C$118))</f>
        <v>1.9073822767906517E-2</v>
      </c>
      <c r="DU102" s="86">
        <f ca="1">Control!$C$7*Calculations!$C$82*INDEX('Monthly Data'!N:N,Calculations!$C$116+MOD(E102,Calculations!$C$118))+Control!$C$7*Calculations!$C$83*INDEX('Monthly Data'!O:O,Calculations!$C$116+MOD(E102,Calculations!$C$118))+Control!$C$7*Calculations!$C$84*INDEX('Monthly Data'!P:P,Calculations!$C$116+MOD(E102,Calculations!$C$118))+Control!$C$7*Calculations!$C$85*INDEX('Monthly Data'!Q:Q,Calculations!$C$116+MOD(E102,Calculations!$C$118))+(1-Control!$C$7*Calculations!$C$87)*INDEX('Monthly Data'!R:R,Calculations!$C$116+MOD(E102,Calculations!$C$118))</f>
        <v>5.8868730207813358E-3</v>
      </c>
      <c r="DV102" s="86">
        <f ca="1">Control!$C$7*Calculations!$C$82*INDEX('Monthly Data'!N:N,Calculations!$C$116+MOD(F102,Calculations!$C$118))+Control!$C$7*Calculations!$C$83*INDEX('Monthly Data'!O:O,Calculations!$C$116+MOD(F102,Calculations!$C$118))+Control!$C$7*Calculations!$C$84*INDEX('Monthly Data'!P:P,Calculations!$C$116+MOD(F102,Calculations!$C$118))+Control!$C$7*Calculations!$C$85*INDEX('Monthly Data'!Q:Q,Calculations!$C$116+MOD(F102,Calculations!$C$118))+(1-Control!$C$7*Calculations!$C$87)*INDEX('Monthly Data'!R:R,Calculations!$C$116+MOD(F102,Calculations!$C$118))</f>
        <v>-1.9947061878162777E-2</v>
      </c>
      <c r="DW102" s="86">
        <f ca="1">Control!$C$7*Calculations!$C$82*INDEX('Monthly Data'!N:N,Calculations!$C$116+MOD(G102,Calculations!$C$118))+Control!$C$7*Calculations!$C$83*INDEX('Monthly Data'!O:O,Calculations!$C$116+MOD(G102,Calculations!$C$118))+Control!$C$7*Calculations!$C$84*INDEX('Monthly Data'!P:P,Calculations!$C$116+MOD(G102,Calculations!$C$118))+Control!$C$7*Calculations!$C$85*INDEX('Monthly Data'!Q:Q,Calculations!$C$116+MOD(G102,Calculations!$C$118))+(1-Control!$C$7*Calculations!$C$87)*INDEX('Monthly Data'!R:R,Calculations!$C$116+MOD(G102,Calculations!$C$118))</f>
        <v>4.7768166384148329E-3</v>
      </c>
      <c r="DX102" s="86">
        <f ca="1">Control!$C$7*Calculations!$C$82*INDEX('Monthly Data'!N:N,Calculations!$C$116+MOD(H102,Calculations!$C$118))+Control!$C$7*Calculations!$C$83*INDEX('Monthly Data'!O:O,Calculations!$C$116+MOD(H102,Calculations!$C$118))+Control!$C$7*Calculations!$C$84*INDEX('Monthly Data'!P:P,Calculations!$C$116+MOD(H102,Calculations!$C$118))+Control!$C$7*Calculations!$C$85*INDEX('Monthly Data'!Q:Q,Calculations!$C$116+MOD(H102,Calculations!$C$118))+(1-Control!$C$7*Calculations!$C$87)*INDEX('Monthly Data'!R:R,Calculations!$C$116+MOD(H102,Calculations!$C$118))</f>
        <v>2.766281641786093E-2</v>
      </c>
      <c r="DY102" s="86">
        <f ca="1">Control!$C$7*Calculations!$C$82*INDEX('Monthly Data'!N:N,Calculations!$C$116+MOD(I102,Calculations!$C$118))+Control!$C$7*Calculations!$C$83*INDEX('Monthly Data'!O:O,Calculations!$C$116+MOD(I102,Calculations!$C$118))+Control!$C$7*Calculations!$C$84*INDEX('Monthly Data'!P:P,Calculations!$C$116+MOD(I102,Calculations!$C$118))+Control!$C$7*Calculations!$C$85*INDEX('Monthly Data'!Q:Q,Calculations!$C$116+MOD(I102,Calculations!$C$118))+(1-Control!$C$7*Calculations!$C$87)*INDEX('Monthly Data'!R:R,Calculations!$C$116+MOD(I102,Calculations!$C$118))</f>
        <v>1.2435425892067014E-2</v>
      </c>
      <c r="DZ102" s="86">
        <f ca="1">Control!$C$7*Calculations!$C$82*INDEX('Monthly Data'!N:N,Calculations!$C$116+MOD(J102,Calculations!$C$118))+Control!$C$7*Calculations!$C$83*INDEX('Monthly Data'!O:O,Calculations!$C$116+MOD(J102,Calculations!$C$118))+Control!$C$7*Calculations!$C$84*INDEX('Monthly Data'!P:P,Calculations!$C$116+MOD(J102,Calculations!$C$118))+Control!$C$7*Calculations!$C$85*INDEX('Monthly Data'!Q:Q,Calculations!$C$116+MOD(J102,Calculations!$C$118))+(1-Control!$C$7*Calculations!$C$87)*INDEX('Monthly Data'!R:R,Calculations!$C$116+MOD(J102,Calculations!$C$118))</f>
        <v>6.6954569943530936E-3</v>
      </c>
      <c r="EA102" s="86">
        <f ca="1">Control!$C$7*Calculations!$C$82*INDEX('Monthly Data'!N:N,Calculations!$C$116+MOD(K102,Calculations!$C$118))+Control!$C$7*Calculations!$C$83*INDEX('Monthly Data'!O:O,Calculations!$C$116+MOD(K102,Calculations!$C$118))+Control!$C$7*Calculations!$C$84*INDEX('Monthly Data'!P:P,Calculations!$C$116+MOD(K102,Calculations!$C$118))+Control!$C$7*Calculations!$C$85*INDEX('Monthly Data'!Q:Q,Calculations!$C$116+MOD(K102,Calculations!$C$118))+(1-Control!$C$7*Calculations!$C$87)*INDEX('Monthly Data'!R:R,Calculations!$C$116+MOD(K102,Calculations!$C$118))</f>
        <v>-2.7490061308214487E-3</v>
      </c>
      <c r="EB102" s="86">
        <f ca="1">Control!$C$7*Calculations!$C$82*INDEX('Monthly Data'!N:N,Calculations!$C$116+MOD(L102,Calculations!$C$118))+Control!$C$7*Calculations!$C$83*INDEX('Monthly Data'!O:O,Calculations!$C$116+MOD(L102,Calculations!$C$118))+Control!$C$7*Calculations!$C$84*INDEX('Monthly Data'!P:P,Calculations!$C$116+MOD(L102,Calculations!$C$118))+Control!$C$7*Calculations!$C$85*INDEX('Monthly Data'!Q:Q,Calculations!$C$116+MOD(L102,Calculations!$C$118))+(1-Control!$C$7*Calculations!$C$87)*INDEX('Monthly Data'!R:R,Calculations!$C$116+MOD(L102,Calculations!$C$118))</f>
        <v>1.7831091590102856E-2</v>
      </c>
      <c r="EC102" s="86">
        <f ca="1">Control!$C$7*Calculations!$C$82*INDEX('Monthly Data'!N:N,Calculations!$C$116+MOD(M102,Calculations!$C$118))+Control!$C$7*Calculations!$C$83*INDEX('Monthly Data'!O:O,Calculations!$C$116+MOD(M102,Calculations!$C$118))+Control!$C$7*Calculations!$C$84*INDEX('Monthly Data'!P:P,Calculations!$C$116+MOD(M102,Calculations!$C$118))+Control!$C$7*Calculations!$C$85*INDEX('Monthly Data'!Q:Q,Calculations!$C$116+MOD(M102,Calculations!$C$118))+(1-Control!$C$7*Calculations!$C$87)*INDEX('Monthly Data'!R:R,Calculations!$C$116+MOD(M102,Calculations!$C$118))</f>
        <v>9.5791276036140301E-3</v>
      </c>
      <c r="ED102" s="86">
        <f ca="1">Control!$C$7*Calculations!$C$82*INDEX('Monthly Data'!N:N,Calculations!$C$116+MOD(N102,Calculations!$C$118))+Control!$C$7*Calculations!$C$83*INDEX('Monthly Data'!O:O,Calculations!$C$116+MOD(N102,Calculations!$C$118))+Control!$C$7*Calculations!$C$84*INDEX('Monthly Data'!P:P,Calculations!$C$116+MOD(N102,Calculations!$C$118))+Control!$C$7*Calculations!$C$85*INDEX('Monthly Data'!Q:Q,Calculations!$C$116+MOD(N102,Calculations!$C$118))+(1-Control!$C$7*Calculations!$C$87)*INDEX('Monthly Data'!R:R,Calculations!$C$116+MOD(N102,Calculations!$C$118))</f>
        <v>-2.072517756005474E-2</v>
      </c>
      <c r="EE102" s="86">
        <f ca="1">Control!$C$7*Calculations!$C$82*INDEX('Monthly Data'!N:N,Calculations!$C$116+MOD(O102,Calculations!$C$118))+Control!$C$7*Calculations!$C$83*INDEX('Monthly Data'!O:O,Calculations!$C$116+MOD(O102,Calculations!$C$118))+Control!$C$7*Calculations!$C$84*INDEX('Monthly Data'!P:P,Calculations!$C$116+MOD(O102,Calculations!$C$118))+Control!$C$7*Calculations!$C$85*INDEX('Monthly Data'!Q:Q,Calculations!$C$116+MOD(O102,Calculations!$C$118))+(1-Control!$C$7*Calculations!$C$87)*INDEX('Monthly Data'!R:R,Calculations!$C$116+MOD(O102,Calculations!$C$118))</f>
        <v>2.5790695379256122E-2</v>
      </c>
      <c r="EF102" s="86">
        <f ca="1">Control!$C$7*Calculations!$C$82*INDEX('Monthly Data'!N:N,Calculations!$C$116+MOD(P102,Calculations!$C$118))+Control!$C$7*Calculations!$C$83*INDEX('Monthly Data'!O:O,Calculations!$C$116+MOD(P102,Calculations!$C$118))+Control!$C$7*Calculations!$C$84*INDEX('Monthly Data'!P:P,Calculations!$C$116+MOD(P102,Calculations!$C$118))+Control!$C$7*Calculations!$C$85*INDEX('Monthly Data'!Q:Q,Calculations!$C$116+MOD(P102,Calculations!$C$118))+(1-Control!$C$7*Calculations!$C$87)*INDEX('Monthly Data'!R:R,Calculations!$C$116+MOD(P102,Calculations!$C$118))</f>
        <v>2.4470405846852006E-3</v>
      </c>
      <c r="EG102" s="86">
        <f ca="1">Control!$C$7*Calculations!$C$82*INDEX('Monthly Data'!N:N,Calculations!$C$116+MOD(Q102,Calculations!$C$118))+Control!$C$7*Calculations!$C$83*INDEX('Monthly Data'!O:O,Calculations!$C$116+MOD(Q102,Calculations!$C$118))+Control!$C$7*Calculations!$C$84*INDEX('Monthly Data'!P:P,Calculations!$C$116+MOD(Q102,Calculations!$C$118))+Control!$C$7*Calculations!$C$85*INDEX('Monthly Data'!Q:Q,Calculations!$C$116+MOD(Q102,Calculations!$C$118))+(1-Control!$C$7*Calculations!$C$87)*INDEX('Monthly Data'!R:R,Calculations!$C$116+MOD(Q102,Calculations!$C$118))</f>
        <v>-1.880155173376722E-2</v>
      </c>
      <c r="EH102" s="86">
        <f ca="1">Control!$C$7*Calculations!$C$82*INDEX('Monthly Data'!N:N,Calculations!$C$116+MOD(R102,Calculations!$C$118))+Control!$C$7*Calculations!$C$83*INDEX('Monthly Data'!O:O,Calculations!$C$116+MOD(R102,Calculations!$C$118))+Control!$C$7*Calculations!$C$84*INDEX('Monthly Data'!P:P,Calculations!$C$116+MOD(R102,Calculations!$C$118))+Control!$C$7*Calculations!$C$85*INDEX('Monthly Data'!Q:Q,Calculations!$C$116+MOD(R102,Calculations!$C$118))+(1-Control!$C$7*Calculations!$C$87)*INDEX('Monthly Data'!R:R,Calculations!$C$116+MOD(R102,Calculations!$C$118))</f>
        <v>-2.072517756005474E-2</v>
      </c>
      <c r="EI102" s="86">
        <f ca="1">Control!$C$7*Calculations!$C$82*INDEX('Monthly Data'!N:N,Calculations!$C$116+MOD(S102,Calculations!$C$118))+Control!$C$7*Calculations!$C$83*INDEX('Monthly Data'!O:O,Calculations!$C$116+MOD(S102,Calculations!$C$118))+Control!$C$7*Calculations!$C$84*INDEX('Monthly Data'!P:P,Calculations!$C$116+MOD(S102,Calculations!$C$118))+Control!$C$7*Calculations!$C$85*INDEX('Monthly Data'!Q:Q,Calculations!$C$116+MOD(S102,Calculations!$C$118))+(1-Control!$C$7*Calculations!$C$87)*INDEX('Monthly Data'!R:R,Calculations!$C$116+MOD(S102,Calculations!$C$118))</f>
        <v>1.9073822767906517E-2</v>
      </c>
      <c r="EJ102" s="86">
        <f ca="1">Control!$C$7*Calculations!$C$82*INDEX('Monthly Data'!N:N,Calculations!$C$116+MOD(T102,Calculations!$C$118))+Control!$C$7*Calculations!$C$83*INDEX('Monthly Data'!O:O,Calculations!$C$116+MOD(T102,Calculations!$C$118))+Control!$C$7*Calculations!$C$84*INDEX('Monthly Data'!P:P,Calculations!$C$116+MOD(T102,Calculations!$C$118))+Control!$C$7*Calculations!$C$85*INDEX('Monthly Data'!Q:Q,Calculations!$C$116+MOD(T102,Calculations!$C$118))+(1-Control!$C$7*Calculations!$C$87)*INDEX('Monthly Data'!R:R,Calculations!$C$116+MOD(T102,Calculations!$C$118))</f>
        <v>-2.4571433440223247E-2</v>
      </c>
      <c r="EK102" s="86">
        <f ca="1">Control!$C$7*Calculations!$C$82*INDEX('Monthly Data'!N:N,Calculations!$C$116+MOD(U102,Calculations!$C$118))+Control!$C$7*Calculations!$C$83*INDEX('Monthly Data'!O:O,Calculations!$C$116+MOD(U102,Calculations!$C$118))+Control!$C$7*Calculations!$C$84*INDEX('Monthly Data'!P:P,Calculations!$C$116+MOD(U102,Calculations!$C$118))+Control!$C$7*Calculations!$C$85*INDEX('Monthly Data'!Q:Q,Calculations!$C$116+MOD(U102,Calculations!$C$118))+(1-Control!$C$7*Calculations!$C$87)*INDEX('Monthly Data'!R:R,Calculations!$C$116+MOD(U102,Calculations!$C$118))</f>
        <v>6.1009361253630504E-2</v>
      </c>
      <c r="EL102" s="86">
        <f ca="1">Control!$C$7*Calculations!$C$82*INDEX('Monthly Data'!N:N,Calculations!$C$116+MOD(V102,Calculations!$C$118))+Control!$C$7*Calculations!$C$83*INDEX('Monthly Data'!O:O,Calculations!$C$116+MOD(V102,Calculations!$C$118))+Control!$C$7*Calculations!$C$84*INDEX('Monthly Data'!P:P,Calculations!$C$116+MOD(V102,Calculations!$C$118))+Control!$C$7*Calculations!$C$85*INDEX('Monthly Data'!Q:Q,Calculations!$C$116+MOD(V102,Calculations!$C$118))+(1-Control!$C$7*Calculations!$C$87)*INDEX('Monthly Data'!R:R,Calculations!$C$116+MOD(V102,Calculations!$C$118))</f>
        <v>1.0478379486191123E-2</v>
      </c>
      <c r="EM102" s="86">
        <f ca="1">Control!$C$7*Calculations!$C$82*INDEX('Monthly Data'!N:N,Calculations!$C$116+MOD(W102,Calculations!$C$118))+Control!$C$7*Calculations!$C$83*INDEX('Monthly Data'!O:O,Calculations!$C$116+MOD(W102,Calculations!$C$118))+Control!$C$7*Calculations!$C$84*INDEX('Monthly Data'!P:P,Calculations!$C$116+MOD(W102,Calculations!$C$118))+Control!$C$7*Calculations!$C$85*INDEX('Monthly Data'!Q:Q,Calculations!$C$116+MOD(W102,Calculations!$C$118))+(1-Control!$C$7*Calculations!$C$87)*INDEX('Monthly Data'!R:R,Calculations!$C$116+MOD(W102,Calculations!$C$118))</f>
        <v>1.1106855739851785E-2</v>
      </c>
      <c r="EN102" s="86">
        <f ca="1">Control!$C$7*Calculations!$C$82*INDEX('Monthly Data'!N:N,Calculations!$C$116+MOD(X102,Calculations!$C$118))+Control!$C$7*Calculations!$C$83*INDEX('Monthly Data'!O:O,Calculations!$C$116+MOD(X102,Calculations!$C$118))+Control!$C$7*Calculations!$C$84*INDEX('Monthly Data'!P:P,Calculations!$C$116+MOD(X102,Calculations!$C$118))+Control!$C$7*Calculations!$C$85*INDEX('Monthly Data'!Q:Q,Calculations!$C$116+MOD(X102,Calculations!$C$118))+(1-Control!$C$7*Calculations!$C$87)*INDEX('Monthly Data'!R:R,Calculations!$C$116+MOD(X102,Calculations!$C$118))</f>
        <v>-6.1115617667135171E-2</v>
      </c>
      <c r="EO102" s="86">
        <f ca="1">Control!$C$7*Calculations!$C$82*INDEX('Monthly Data'!N:N,Calculations!$C$116+MOD(Y102,Calculations!$C$118))+Control!$C$7*Calculations!$C$83*INDEX('Monthly Data'!O:O,Calculations!$C$116+MOD(Y102,Calculations!$C$118))+Control!$C$7*Calculations!$C$84*INDEX('Monthly Data'!P:P,Calculations!$C$116+MOD(Y102,Calculations!$C$118))+Control!$C$7*Calculations!$C$85*INDEX('Monthly Data'!Q:Q,Calculations!$C$116+MOD(Y102,Calculations!$C$118))+(1-Control!$C$7*Calculations!$C$87)*INDEX('Monthly Data'!R:R,Calculations!$C$116+MOD(Y102,Calculations!$C$118))</f>
        <v>7.3538285850108537E-3</v>
      </c>
      <c r="EP102" s="86">
        <f ca="1">Control!$C$7*Calculations!$C$82*INDEX('Monthly Data'!N:N,Calculations!$C$116+MOD(Z102,Calculations!$C$118))+Control!$C$7*Calculations!$C$83*INDEX('Monthly Data'!O:O,Calculations!$C$116+MOD(Z102,Calculations!$C$118))+Control!$C$7*Calculations!$C$84*INDEX('Monthly Data'!P:P,Calculations!$C$116+MOD(Z102,Calculations!$C$118))+Control!$C$7*Calculations!$C$85*INDEX('Monthly Data'!Q:Q,Calculations!$C$116+MOD(Z102,Calculations!$C$118))+(1-Control!$C$7*Calculations!$C$87)*INDEX('Monthly Data'!R:R,Calculations!$C$116+MOD(Z102,Calculations!$C$118))</f>
        <v>9.9787204839310462E-3</v>
      </c>
      <c r="EQ102" s="86">
        <f ca="1">Control!$C$7*Calculations!$C$82*INDEX('Monthly Data'!N:N,Calculations!$C$116+MOD(AA102,Calculations!$C$118))+Control!$C$7*Calculations!$C$83*INDEX('Monthly Data'!O:O,Calculations!$C$116+MOD(AA102,Calculations!$C$118))+Control!$C$7*Calculations!$C$84*INDEX('Monthly Data'!P:P,Calculations!$C$116+MOD(AA102,Calculations!$C$118))+Control!$C$7*Calculations!$C$85*INDEX('Monthly Data'!Q:Q,Calculations!$C$116+MOD(AA102,Calculations!$C$118))+(1-Control!$C$7*Calculations!$C$87)*INDEX('Monthly Data'!R:R,Calculations!$C$116+MOD(AA102,Calculations!$C$118))</f>
        <v>-3.9863250714949353E-2</v>
      </c>
      <c r="ER102" s="86">
        <f ca="1">Control!$C$7*Calculations!$C$82*INDEX('Monthly Data'!N:N,Calculations!$C$116+MOD(AB102,Calculations!$C$118))+Control!$C$7*Calculations!$C$83*INDEX('Monthly Data'!O:O,Calculations!$C$116+MOD(AB102,Calculations!$C$118))+Control!$C$7*Calculations!$C$84*INDEX('Monthly Data'!P:P,Calculations!$C$116+MOD(AB102,Calculations!$C$118))+Control!$C$7*Calculations!$C$85*INDEX('Monthly Data'!Q:Q,Calculations!$C$116+MOD(AB102,Calculations!$C$118))+(1-Control!$C$7*Calculations!$C$87)*INDEX('Monthly Data'!R:R,Calculations!$C$116+MOD(AB102,Calculations!$C$118))</f>
        <v>-1.6546126717384396E-2</v>
      </c>
      <c r="ES102" s="86">
        <f ca="1">Control!$C$7*Calculations!$C$82*INDEX('Monthly Data'!N:N,Calculations!$C$116+MOD(AC102,Calculations!$C$118))+Control!$C$7*Calculations!$C$83*INDEX('Monthly Data'!O:O,Calculations!$C$116+MOD(AC102,Calculations!$C$118))+Control!$C$7*Calculations!$C$84*INDEX('Monthly Data'!P:P,Calculations!$C$116+MOD(AC102,Calculations!$C$118))+Control!$C$7*Calculations!$C$85*INDEX('Monthly Data'!Q:Q,Calculations!$C$116+MOD(AC102,Calculations!$C$118))+(1-Control!$C$7*Calculations!$C$87)*INDEX('Monthly Data'!R:R,Calculations!$C$116+MOD(AC102,Calculations!$C$118))</f>
        <v>-9.5555592256394619E-3</v>
      </c>
      <c r="ET102" s="86">
        <f ca="1">Control!$C$7*Calculations!$C$82*INDEX('Monthly Data'!N:N,Calculations!$C$116+MOD(AD102,Calculations!$C$118))+Control!$C$7*Calculations!$C$83*INDEX('Monthly Data'!O:O,Calculations!$C$116+MOD(AD102,Calculations!$C$118))+Control!$C$7*Calculations!$C$84*INDEX('Monthly Data'!P:P,Calculations!$C$116+MOD(AD102,Calculations!$C$118))+Control!$C$7*Calculations!$C$85*INDEX('Monthly Data'!Q:Q,Calculations!$C$116+MOD(AD102,Calculations!$C$118))+(1-Control!$C$7*Calculations!$C$87)*INDEX('Monthly Data'!R:R,Calculations!$C$116+MOD(AD102,Calculations!$C$118))</f>
        <v>2.766281641786093E-2</v>
      </c>
      <c r="EU102" s="86">
        <f ca="1">Control!$C$7*Calculations!$C$82*INDEX('Monthly Data'!N:N,Calculations!$C$116+MOD(AE102,Calculations!$C$118))+Control!$C$7*Calculations!$C$83*INDEX('Monthly Data'!O:O,Calculations!$C$116+MOD(AE102,Calculations!$C$118))+Control!$C$7*Calculations!$C$84*INDEX('Monthly Data'!P:P,Calculations!$C$116+MOD(AE102,Calculations!$C$118))+Control!$C$7*Calculations!$C$85*INDEX('Monthly Data'!Q:Q,Calculations!$C$116+MOD(AE102,Calculations!$C$118))+(1-Control!$C$7*Calculations!$C$87)*INDEX('Monthly Data'!R:R,Calculations!$C$116+MOD(AE102,Calculations!$C$118))</f>
        <v>-9.839093431862074E-3</v>
      </c>
      <c r="EV102" s="86">
        <f ca="1">Control!$C$7*Calculations!$C$82*INDEX('Monthly Data'!N:N,Calculations!$C$116+MOD(AF102,Calculations!$C$118))+Control!$C$7*Calculations!$C$83*INDEX('Monthly Data'!O:O,Calculations!$C$116+MOD(AF102,Calculations!$C$118))+Control!$C$7*Calculations!$C$84*INDEX('Monthly Data'!P:P,Calculations!$C$116+MOD(AF102,Calculations!$C$118))+Control!$C$7*Calculations!$C$85*INDEX('Monthly Data'!Q:Q,Calculations!$C$116+MOD(AF102,Calculations!$C$118))+(1-Control!$C$7*Calculations!$C$87)*INDEX('Monthly Data'!R:R,Calculations!$C$116+MOD(AF102,Calculations!$C$118))</f>
        <v>1.5115046179922851E-2</v>
      </c>
      <c r="EW102" s="86">
        <f ca="1">Control!$C$7*Calculations!$C$82*INDEX('Monthly Data'!N:N,Calculations!$C$116+MOD(AG102,Calculations!$C$118))+Control!$C$7*Calculations!$C$83*INDEX('Monthly Data'!O:O,Calculations!$C$116+MOD(AG102,Calculations!$C$118))+Control!$C$7*Calculations!$C$84*INDEX('Monthly Data'!P:P,Calculations!$C$116+MOD(AG102,Calculations!$C$118))+Control!$C$7*Calculations!$C$85*INDEX('Monthly Data'!Q:Q,Calculations!$C$116+MOD(AG102,Calculations!$C$118))+(1-Control!$C$7*Calculations!$C$87)*INDEX('Monthly Data'!R:R,Calculations!$C$116+MOD(AG102,Calculations!$C$118))</f>
        <v>1.1704119272391494E-2</v>
      </c>
      <c r="EX102" s="86">
        <f ca="1">Control!$C$7*Calculations!$C$82*INDEX('Monthly Data'!N:N,Calculations!$C$116+MOD(AH102,Calculations!$C$118))+Control!$C$7*Calculations!$C$83*INDEX('Monthly Data'!O:O,Calculations!$C$116+MOD(AH102,Calculations!$C$118))+Control!$C$7*Calculations!$C$84*INDEX('Monthly Data'!P:P,Calculations!$C$116+MOD(AH102,Calculations!$C$118))+Control!$C$7*Calculations!$C$85*INDEX('Monthly Data'!Q:Q,Calculations!$C$116+MOD(AH102,Calculations!$C$118))+(1-Control!$C$7*Calculations!$C$87)*INDEX('Monthly Data'!R:R,Calculations!$C$116+MOD(AH102,Calculations!$C$118))</f>
        <v>7.7184133340106598E-3</v>
      </c>
      <c r="EY102" s="86">
        <f ca="1">Control!$C$7*Calculations!$C$82*INDEX('Monthly Data'!N:N,Calculations!$C$116+MOD(AI102,Calculations!$C$118))+Control!$C$7*Calculations!$C$83*INDEX('Monthly Data'!O:O,Calculations!$C$116+MOD(AI102,Calculations!$C$118))+Control!$C$7*Calculations!$C$84*INDEX('Monthly Data'!P:P,Calculations!$C$116+MOD(AI102,Calculations!$C$118))+Control!$C$7*Calculations!$C$85*INDEX('Monthly Data'!Q:Q,Calculations!$C$116+MOD(AI102,Calculations!$C$118))+(1-Control!$C$7*Calculations!$C$87)*INDEX('Monthly Data'!R:R,Calculations!$C$116+MOD(AI102,Calculations!$C$118))</f>
        <v>4.2795950888382334E-3</v>
      </c>
      <c r="EZ102" s="86">
        <f ca="1">Control!$C$7*Calculations!$C$82*INDEX('Monthly Data'!N:N,Calculations!$C$116+MOD(AJ102,Calculations!$C$118))+Control!$C$7*Calculations!$C$83*INDEX('Monthly Data'!O:O,Calculations!$C$116+MOD(AJ102,Calculations!$C$118))+Control!$C$7*Calculations!$C$84*INDEX('Monthly Data'!P:P,Calculations!$C$116+MOD(AJ102,Calculations!$C$118))+Control!$C$7*Calculations!$C$85*INDEX('Monthly Data'!Q:Q,Calculations!$C$116+MOD(AJ102,Calculations!$C$118))+(1-Control!$C$7*Calculations!$C$87)*INDEX('Monthly Data'!R:R,Calculations!$C$116+MOD(AJ102,Calculations!$C$118))</f>
        <v>3.7118215575026904E-2</v>
      </c>
      <c r="FA102" s="86">
        <f ca="1">Control!$C$7*Calculations!$C$82*INDEX('Monthly Data'!N:N,Calculations!$C$116+MOD(AK102,Calculations!$C$118))+Control!$C$7*Calculations!$C$83*INDEX('Monthly Data'!O:O,Calculations!$C$116+MOD(AK102,Calculations!$C$118))+Control!$C$7*Calculations!$C$84*INDEX('Monthly Data'!P:P,Calculations!$C$116+MOD(AK102,Calculations!$C$118))+Control!$C$7*Calculations!$C$85*INDEX('Monthly Data'!Q:Q,Calculations!$C$116+MOD(AK102,Calculations!$C$118))+(1-Control!$C$7*Calculations!$C$87)*INDEX('Monthly Data'!R:R,Calculations!$C$116+MOD(AK102,Calculations!$C$118))</f>
        <v>1.2954540023127663E-2</v>
      </c>
      <c r="FB102" s="86">
        <f ca="1">Control!$C$7*Calculations!$C$82*INDEX('Monthly Data'!N:N,Calculations!$C$116+MOD(AL102,Calculations!$C$118))+Control!$C$7*Calculations!$C$83*INDEX('Monthly Data'!O:O,Calculations!$C$116+MOD(AL102,Calculations!$C$118))+Control!$C$7*Calculations!$C$84*INDEX('Monthly Data'!P:P,Calculations!$C$116+MOD(AL102,Calculations!$C$118))+Control!$C$7*Calculations!$C$85*INDEX('Monthly Data'!Q:Q,Calculations!$C$116+MOD(AL102,Calculations!$C$118))+(1-Control!$C$7*Calculations!$C$87)*INDEX('Monthly Data'!R:R,Calculations!$C$116+MOD(AL102,Calculations!$C$118))</f>
        <v>4.5735623984309991E-2</v>
      </c>
      <c r="FC102" s="86">
        <f ca="1">Control!$C$7*Calculations!$C$82*INDEX('Monthly Data'!N:N,Calculations!$C$116+MOD(AM102,Calculations!$C$118))+Control!$C$7*Calculations!$C$83*INDEX('Monthly Data'!O:O,Calculations!$C$116+MOD(AM102,Calculations!$C$118))+Control!$C$7*Calculations!$C$84*INDEX('Monthly Data'!P:P,Calculations!$C$116+MOD(AM102,Calculations!$C$118))+Control!$C$7*Calculations!$C$85*INDEX('Monthly Data'!Q:Q,Calculations!$C$116+MOD(AM102,Calculations!$C$118))+(1-Control!$C$7*Calculations!$C$87)*INDEX('Monthly Data'!R:R,Calculations!$C$116+MOD(AM102,Calculations!$C$118))</f>
        <v>7.9764341593600071E-3</v>
      </c>
      <c r="FD102" s="86">
        <f ca="1">Control!$C$7*Calculations!$C$82*INDEX('Monthly Data'!N:N,Calculations!$C$116+MOD(AN102,Calculations!$C$118))+Control!$C$7*Calculations!$C$83*INDEX('Monthly Data'!O:O,Calculations!$C$116+MOD(AN102,Calculations!$C$118))+Control!$C$7*Calculations!$C$84*INDEX('Monthly Data'!P:P,Calculations!$C$116+MOD(AN102,Calculations!$C$118))+Control!$C$7*Calculations!$C$85*INDEX('Monthly Data'!Q:Q,Calculations!$C$116+MOD(AN102,Calculations!$C$118))+(1-Control!$C$7*Calculations!$C$87)*INDEX('Monthly Data'!R:R,Calculations!$C$116+MOD(AN102,Calculations!$C$118))</f>
        <v>5.1279584938936244E-2</v>
      </c>
      <c r="FE102" s="86">
        <f ca="1">Control!$C$7*Calculations!$C$82*INDEX('Monthly Data'!N:N,Calculations!$C$116+MOD(AO102,Calculations!$C$118))+Control!$C$7*Calculations!$C$83*INDEX('Monthly Data'!O:O,Calculations!$C$116+MOD(AO102,Calculations!$C$118))+Control!$C$7*Calculations!$C$84*INDEX('Monthly Data'!P:P,Calculations!$C$116+MOD(AO102,Calculations!$C$118))+Control!$C$7*Calculations!$C$85*INDEX('Monthly Data'!Q:Q,Calculations!$C$116+MOD(AO102,Calculations!$C$118))+(1-Control!$C$7*Calculations!$C$87)*INDEX('Monthly Data'!R:R,Calculations!$C$116+MOD(AO102,Calculations!$C$118))</f>
        <v>1.142101364887867E-2</v>
      </c>
      <c r="FF102" s="86">
        <f ca="1">Control!$C$7*Calculations!$C$82*INDEX('Monthly Data'!N:N,Calculations!$C$116+MOD(AP102,Calculations!$C$118))+Control!$C$7*Calculations!$C$83*INDEX('Monthly Data'!O:O,Calculations!$C$116+MOD(AP102,Calculations!$C$118))+Control!$C$7*Calculations!$C$84*INDEX('Monthly Data'!P:P,Calculations!$C$116+MOD(AP102,Calculations!$C$118))+Control!$C$7*Calculations!$C$85*INDEX('Monthly Data'!Q:Q,Calculations!$C$116+MOD(AP102,Calculations!$C$118))+(1-Control!$C$7*Calculations!$C$87)*INDEX('Monthly Data'!R:R,Calculations!$C$116+MOD(AP102,Calculations!$C$118))</f>
        <v>1.7361594973213587E-2</v>
      </c>
      <c r="FG102" s="86">
        <f ca="1">Control!$C$7*Calculations!$C$82*INDEX('Monthly Data'!N:N,Calculations!$C$116+MOD(AQ102,Calculations!$C$118))+Control!$C$7*Calculations!$C$83*INDEX('Monthly Data'!O:O,Calculations!$C$116+MOD(AQ102,Calculations!$C$118))+Control!$C$7*Calculations!$C$84*INDEX('Monthly Data'!P:P,Calculations!$C$116+MOD(AQ102,Calculations!$C$118))+Control!$C$7*Calculations!$C$85*INDEX('Monthly Data'!Q:Q,Calculations!$C$116+MOD(AQ102,Calculations!$C$118))+(1-Control!$C$7*Calculations!$C$87)*INDEX('Monthly Data'!R:R,Calculations!$C$116+MOD(AQ102,Calculations!$C$118))</f>
        <v>3.8809817903524786E-2</v>
      </c>
      <c r="FH102" s="86">
        <f ca="1">Control!$C$7*Calculations!$C$82*INDEX('Monthly Data'!N:N,Calculations!$C$116+MOD(AR102,Calculations!$C$118))+Control!$C$7*Calculations!$C$83*INDEX('Monthly Data'!O:O,Calculations!$C$116+MOD(AR102,Calculations!$C$118))+Control!$C$7*Calculations!$C$84*INDEX('Monthly Data'!P:P,Calculations!$C$116+MOD(AR102,Calculations!$C$118))+Control!$C$7*Calculations!$C$85*INDEX('Monthly Data'!Q:Q,Calculations!$C$116+MOD(AR102,Calculations!$C$118))+(1-Control!$C$7*Calculations!$C$87)*INDEX('Monthly Data'!R:R,Calculations!$C$116+MOD(AR102,Calculations!$C$118))</f>
        <v>3.9251937367756782E-3</v>
      </c>
      <c r="FI102" s="86">
        <f ca="1">Control!$C$7*Calculations!$C$82*INDEX('Monthly Data'!N:N,Calculations!$C$116+MOD(AS102,Calculations!$C$118))+Control!$C$7*Calculations!$C$83*INDEX('Monthly Data'!O:O,Calculations!$C$116+MOD(AS102,Calculations!$C$118))+Control!$C$7*Calculations!$C$84*INDEX('Monthly Data'!P:P,Calculations!$C$116+MOD(AS102,Calculations!$C$118))+Control!$C$7*Calculations!$C$85*INDEX('Monthly Data'!Q:Q,Calculations!$C$116+MOD(AS102,Calculations!$C$118))+(1-Control!$C$7*Calculations!$C$87)*INDEX('Monthly Data'!R:R,Calculations!$C$116+MOD(AS102,Calculations!$C$118))</f>
        <v>-7.8872955230675015E-3</v>
      </c>
      <c r="FJ102" s="86">
        <f ca="1">Control!$C$7*Calculations!$C$82*INDEX('Monthly Data'!N:N,Calculations!$C$116+MOD(AT102,Calculations!$C$118))+Control!$C$7*Calculations!$C$83*INDEX('Monthly Data'!O:O,Calculations!$C$116+MOD(AT102,Calculations!$C$118))+Control!$C$7*Calculations!$C$84*INDEX('Monthly Data'!P:P,Calculations!$C$116+MOD(AT102,Calculations!$C$118))+Control!$C$7*Calculations!$C$85*INDEX('Monthly Data'!Q:Q,Calculations!$C$116+MOD(AT102,Calculations!$C$118))+(1-Control!$C$7*Calculations!$C$87)*INDEX('Monthly Data'!R:R,Calculations!$C$116+MOD(AT102,Calculations!$C$118))</f>
        <v>2.3852824346838646E-2</v>
      </c>
      <c r="FK102" s="86">
        <f ca="1">Control!$C$7*Calculations!$C$82*INDEX('Monthly Data'!N:N,Calculations!$C$116+MOD(AU102,Calculations!$C$118))+Control!$C$7*Calculations!$C$83*INDEX('Monthly Data'!O:O,Calculations!$C$116+MOD(AU102,Calculations!$C$118))+Control!$C$7*Calculations!$C$84*INDEX('Monthly Data'!P:P,Calculations!$C$116+MOD(AU102,Calculations!$C$118))+Control!$C$7*Calculations!$C$85*INDEX('Monthly Data'!Q:Q,Calculations!$C$116+MOD(AU102,Calculations!$C$118))+(1-Control!$C$7*Calculations!$C$87)*INDEX('Monthly Data'!R:R,Calculations!$C$116+MOD(AU102,Calculations!$C$118))</f>
        <v>-1.9947061878162777E-2</v>
      </c>
      <c r="FL102" s="86">
        <f ca="1">Control!$C$7*Calculations!$C$82*INDEX('Monthly Data'!N:N,Calculations!$C$116+MOD(AV102,Calculations!$C$118))+Control!$C$7*Calculations!$C$83*INDEX('Monthly Data'!O:O,Calculations!$C$116+MOD(AV102,Calculations!$C$118))+Control!$C$7*Calculations!$C$84*INDEX('Monthly Data'!P:P,Calculations!$C$116+MOD(AV102,Calculations!$C$118))+Control!$C$7*Calculations!$C$85*INDEX('Monthly Data'!Q:Q,Calculations!$C$116+MOD(AV102,Calculations!$C$118))+(1-Control!$C$7*Calculations!$C$87)*INDEX('Monthly Data'!R:R,Calculations!$C$116+MOD(AV102,Calculations!$C$118))</f>
        <v>3.8809817903524786E-2</v>
      </c>
      <c r="FM102" s="86">
        <f ca="1">Control!$C$7*Calculations!$C$82*INDEX('Monthly Data'!N:N,Calculations!$C$116+MOD(AW102,Calculations!$C$118))+Control!$C$7*Calculations!$C$83*INDEX('Monthly Data'!O:O,Calculations!$C$116+MOD(AW102,Calculations!$C$118))+Control!$C$7*Calculations!$C$84*INDEX('Monthly Data'!P:P,Calculations!$C$116+MOD(AW102,Calculations!$C$118))+Control!$C$7*Calculations!$C$85*INDEX('Monthly Data'!Q:Q,Calculations!$C$116+MOD(AW102,Calculations!$C$118))+(1-Control!$C$7*Calculations!$C$87)*INDEX('Monthly Data'!R:R,Calculations!$C$116+MOD(AW102,Calculations!$C$118))</f>
        <v>-3.8875517825435772E-3</v>
      </c>
      <c r="FN102" s="86">
        <f ca="1">Control!$C$7*Calculations!$C$82*INDEX('Monthly Data'!N:N,Calculations!$C$116+MOD(AX102,Calculations!$C$118))+Control!$C$7*Calculations!$C$83*INDEX('Monthly Data'!O:O,Calculations!$C$116+MOD(AX102,Calculations!$C$118))+Control!$C$7*Calculations!$C$84*INDEX('Monthly Data'!P:P,Calculations!$C$116+MOD(AX102,Calculations!$C$118))+Control!$C$7*Calculations!$C$85*INDEX('Monthly Data'!Q:Q,Calculations!$C$116+MOD(AX102,Calculations!$C$118))+(1-Control!$C$7*Calculations!$C$87)*INDEX('Monthly Data'!R:R,Calculations!$C$116+MOD(AX102,Calculations!$C$118))</f>
        <v>1.3423979074716584E-2</v>
      </c>
      <c r="FO102" s="86">
        <f ca="1">Control!$C$7*Calculations!$C$82*INDEX('Monthly Data'!N:N,Calculations!$C$116+MOD(AY102,Calculations!$C$118))+Control!$C$7*Calculations!$C$83*INDEX('Monthly Data'!O:O,Calculations!$C$116+MOD(AY102,Calculations!$C$118))+Control!$C$7*Calculations!$C$84*INDEX('Monthly Data'!P:P,Calculations!$C$116+MOD(AY102,Calculations!$C$118))+Control!$C$7*Calculations!$C$85*INDEX('Monthly Data'!Q:Q,Calculations!$C$116+MOD(AY102,Calculations!$C$118))+(1-Control!$C$7*Calculations!$C$87)*INDEX('Monthly Data'!R:R,Calculations!$C$116+MOD(AY102,Calculations!$C$118))</f>
        <v>1.1809891087585166E-2</v>
      </c>
      <c r="FP102" s="86">
        <f ca="1">Control!$C$7*Calculations!$C$82*INDEX('Monthly Data'!N:N,Calculations!$C$116+MOD(AZ102,Calculations!$C$118))+Control!$C$7*Calculations!$C$83*INDEX('Monthly Data'!O:O,Calculations!$C$116+MOD(AZ102,Calculations!$C$118))+Control!$C$7*Calculations!$C$84*INDEX('Monthly Data'!P:P,Calculations!$C$116+MOD(AZ102,Calculations!$C$118))+Control!$C$7*Calculations!$C$85*INDEX('Monthly Data'!Q:Q,Calculations!$C$116+MOD(AZ102,Calculations!$C$118))+(1-Control!$C$7*Calculations!$C$87)*INDEX('Monthly Data'!R:R,Calculations!$C$116+MOD(AZ102,Calculations!$C$118))</f>
        <v>1.0353752315110615E-2</v>
      </c>
      <c r="FQ102" s="86">
        <f ca="1">Control!$C$7*Calculations!$C$82*INDEX('Monthly Data'!N:N,Calculations!$C$116+MOD(BA102,Calculations!$C$118))+Control!$C$7*Calculations!$C$83*INDEX('Monthly Data'!O:O,Calculations!$C$116+MOD(BA102,Calculations!$C$118))+Control!$C$7*Calculations!$C$84*INDEX('Monthly Data'!P:P,Calculations!$C$116+MOD(BA102,Calculations!$C$118))+Control!$C$7*Calculations!$C$85*INDEX('Monthly Data'!Q:Q,Calculations!$C$116+MOD(BA102,Calculations!$C$118))+(1-Control!$C$7*Calculations!$C$87)*INDEX('Monthly Data'!R:R,Calculations!$C$116+MOD(BA102,Calculations!$C$118))</f>
        <v>5.1972609868760735E-3</v>
      </c>
      <c r="FR102" s="86">
        <f ca="1">Control!$C$7*Calculations!$C$82*INDEX('Monthly Data'!N:N,Calculations!$C$116+MOD(BB102,Calculations!$C$118))+Control!$C$7*Calculations!$C$83*INDEX('Monthly Data'!O:O,Calculations!$C$116+MOD(BB102,Calculations!$C$118))+Control!$C$7*Calculations!$C$84*INDEX('Monthly Data'!P:P,Calculations!$C$116+MOD(BB102,Calculations!$C$118))+Control!$C$7*Calculations!$C$85*INDEX('Monthly Data'!Q:Q,Calculations!$C$116+MOD(BB102,Calculations!$C$118))+(1-Control!$C$7*Calculations!$C$87)*INDEX('Monthly Data'!R:R,Calculations!$C$116+MOD(BB102,Calculations!$C$118))</f>
        <v>1.3423979074716584E-2</v>
      </c>
      <c r="FS102" s="86">
        <f ca="1">Control!$C$7*Calculations!$C$82*INDEX('Monthly Data'!N:N,Calculations!$C$116+MOD(BC102,Calculations!$C$118))+Control!$C$7*Calculations!$C$83*INDEX('Monthly Data'!O:O,Calculations!$C$116+MOD(BC102,Calculations!$C$118))+Control!$C$7*Calculations!$C$84*INDEX('Monthly Data'!P:P,Calculations!$C$116+MOD(BC102,Calculations!$C$118))+Control!$C$7*Calculations!$C$85*INDEX('Monthly Data'!Q:Q,Calculations!$C$116+MOD(BC102,Calculations!$C$118))+(1-Control!$C$7*Calculations!$C$87)*INDEX('Monthly Data'!R:R,Calculations!$C$116+MOD(BC102,Calculations!$C$118))</f>
        <v>-7.8872955230675015E-3</v>
      </c>
      <c r="FT102" s="86">
        <f ca="1">Control!$C$7*Calculations!$C$82*INDEX('Monthly Data'!N:N,Calculations!$C$116+MOD(BD102,Calculations!$C$118))+Control!$C$7*Calculations!$C$83*INDEX('Monthly Data'!O:O,Calculations!$C$116+MOD(BD102,Calculations!$C$118))+Control!$C$7*Calculations!$C$84*INDEX('Monthly Data'!P:P,Calculations!$C$116+MOD(BD102,Calculations!$C$118))+Control!$C$7*Calculations!$C$85*INDEX('Monthly Data'!Q:Q,Calculations!$C$116+MOD(BD102,Calculations!$C$118))+(1-Control!$C$7*Calculations!$C$87)*INDEX('Monthly Data'!R:R,Calculations!$C$116+MOD(BD102,Calculations!$C$118))</f>
        <v>9.5791276036140301E-3</v>
      </c>
      <c r="FU102" s="86">
        <f ca="1">Control!$C$7*Calculations!$C$82*INDEX('Monthly Data'!N:N,Calculations!$C$116+MOD(BE102,Calculations!$C$118))+Control!$C$7*Calculations!$C$83*INDEX('Monthly Data'!O:O,Calculations!$C$116+MOD(BE102,Calculations!$C$118))+Control!$C$7*Calculations!$C$84*INDEX('Monthly Data'!P:P,Calculations!$C$116+MOD(BE102,Calculations!$C$118))+Control!$C$7*Calculations!$C$85*INDEX('Monthly Data'!Q:Q,Calculations!$C$116+MOD(BE102,Calculations!$C$118))+(1-Control!$C$7*Calculations!$C$87)*INDEX('Monthly Data'!R:R,Calculations!$C$116+MOD(BE102,Calculations!$C$118))</f>
        <v>-9.839093431862074E-3</v>
      </c>
      <c r="FV102" s="86">
        <f ca="1">Control!$C$7*Calculations!$C$82*INDEX('Monthly Data'!N:N,Calculations!$C$116+MOD(BF102,Calculations!$C$118))+Control!$C$7*Calculations!$C$83*INDEX('Monthly Data'!O:O,Calculations!$C$116+MOD(BF102,Calculations!$C$118))+Control!$C$7*Calculations!$C$84*INDEX('Monthly Data'!P:P,Calculations!$C$116+MOD(BF102,Calculations!$C$118))+Control!$C$7*Calculations!$C$85*INDEX('Monthly Data'!Q:Q,Calculations!$C$116+MOD(BF102,Calculations!$C$118))+(1-Control!$C$7*Calculations!$C$87)*INDEX('Monthly Data'!R:R,Calculations!$C$116+MOD(BF102,Calculations!$C$118))</f>
        <v>3.4808428836917149E-3</v>
      </c>
      <c r="FW102" s="86">
        <f ca="1">Control!$C$7*Calculations!$C$82*INDEX('Monthly Data'!N:N,Calculations!$C$116+MOD(BG102,Calculations!$C$118))+Control!$C$7*Calculations!$C$83*INDEX('Monthly Data'!O:O,Calculations!$C$116+MOD(BG102,Calculations!$C$118))+Control!$C$7*Calculations!$C$84*INDEX('Monthly Data'!P:P,Calculations!$C$116+MOD(BG102,Calculations!$C$118))+Control!$C$7*Calculations!$C$85*INDEX('Monthly Data'!Q:Q,Calculations!$C$116+MOD(BG102,Calculations!$C$118))+(1-Control!$C$7*Calculations!$C$87)*INDEX('Monthly Data'!R:R,Calculations!$C$116+MOD(BG102,Calculations!$C$118))</f>
        <v>8.3814116887657771E-3</v>
      </c>
      <c r="FX102" s="86">
        <f ca="1">Control!$C$7*Calculations!$C$82*INDEX('Monthly Data'!N:N,Calculations!$C$116+MOD(BH102,Calculations!$C$118))+Control!$C$7*Calculations!$C$83*INDEX('Monthly Data'!O:O,Calculations!$C$116+MOD(BH102,Calculations!$C$118))+Control!$C$7*Calculations!$C$84*INDEX('Monthly Data'!P:P,Calculations!$C$116+MOD(BH102,Calculations!$C$118))+Control!$C$7*Calculations!$C$85*INDEX('Monthly Data'!Q:Q,Calculations!$C$116+MOD(BH102,Calculations!$C$118))+(1-Control!$C$7*Calculations!$C$87)*INDEX('Monthly Data'!R:R,Calculations!$C$116+MOD(BH102,Calculations!$C$118))</f>
        <v>8.3814116887657771E-3</v>
      </c>
      <c r="FY102" s="86">
        <f ca="1">Control!$C$7*Calculations!$C$82*INDEX('Monthly Data'!N:N,Calculations!$C$116+MOD(BI102,Calculations!$C$118))+Control!$C$7*Calculations!$C$83*INDEX('Monthly Data'!O:O,Calculations!$C$116+MOD(BI102,Calculations!$C$118))+Control!$C$7*Calculations!$C$84*INDEX('Monthly Data'!P:P,Calculations!$C$116+MOD(BI102,Calculations!$C$118))+Control!$C$7*Calculations!$C$85*INDEX('Monthly Data'!Q:Q,Calculations!$C$116+MOD(BI102,Calculations!$C$118))+(1-Control!$C$7*Calculations!$C$87)*INDEX('Monthly Data'!R:R,Calculations!$C$116+MOD(BI102,Calculations!$C$118))</f>
        <v>-1.5984879994281095E-2</v>
      </c>
      <c r="FZ102" s="86">
        <f ca="1">Control!$C$7*Calculations!$C$82*INDEX('Monthly Data'!N:N,Calculations!$C$116+MOD(BJ102,Calculations!$C$118))+Control!$C$7*Calculations!$C$83*INDEX('Monthly Data'!O:O,Calculations!$C$116+MOD(BJ102,Calculations!$C$118))+Control!$C$7*Calculations!$C$84*INDEX('Monthly Data'!P:P,Calculations!$C$116+MOD(BJ102,Calculations!$C$118))+Control!$C$7*Calculations!$C$85*INDEX('Monthly Data'!Q:Q,Calculations!$C$116+MOD(BJ102,Calculations!$C$118))+(1-Control!$C$7*Calculations!$C$87)*INDEX('Monthly Data'!R:R,Calculations!$C$116+MOD(BJ102,Calculations!$C$118))</f>
        <v>3.9251937367756782E-3</v>
      </c>
      <c r="GA102" s="86">
        <f ca="1">Control!$C$7*Calculations!$C$82*INDEX('Monthly Data'!N:N,Calculations!$C$116+MOD(BK102,Calculations!$C$118))+Control!$C$7*Calculations!$C$83*INDEX('Monthly Data'!O:O,Calculations!$C$116+MOD(BK102,Calculations!$C$118))+Control!$C$7*Calculations!$C$84*INDEX('Monthly Data'!P:P,Calculations!$C$116+MOD(BK102,Calculations!$C$118))+Control!$C$7*Calculations!$C$85*INDEX('Monthly Data'!Q:Q,Calculations!$C$116+MOD(BK102,Calculations!$C$118))+(1-Control!$C$7*Calculations!$C$87)*INDEX('Monthly Data'!R:R,Calculations!$C$116+MOD(BK102,Calculations!$C$118))</f>
        <v>1.7361594973213587E-2</v>
      </c>
      <c r="GB102" s="86">
        <f ca="1">Control!$C$7*Calculations!$C$82*INDEX('Monthly Data'!N:N,Calculations!$C$116+MOD(BL102,Calculations!$C$118))+Control!$C$7*Calculations!$C$83*INDEX('Monthly Data'!O:O,Calculations!$C$116+MOD(BL102,Calculations!$C$118))+Control!$C$7*Calculations!$C$84*INDEX('Monthly Data'!P:P,Calculations!$C$116+MOD(BL102,Calculations!$C$118))+Control!$C$7*Calculations!$C$85*INDEX('Monthly Data'!Q:Q,Calculations!$C$116+MOD(BL102,Calculations!$C$118))+(1-Control!$C$7*Calculations!$C$87)*INDEX('Monthly Data'!R:R,Calculations!$C$116+MOD(BL102,Calculations!$C$118))</f>
        <v>7.7184133340106598E-3</v>
      </c>
      <c r="GC102" s="86">
        <f ca="1">Control!$C$7*Calculations!$C$82*INDEX('Monthly Data'!N:N,Calculations!$C$116+MOD(BM102,Calculations!$C$118))+Control!$C$7*Calculations!$C$83*INDEX('Monthly Data'!O:O,Calculations!$C$116+MOD(BM102,Calculations!$C$118))+Control!$C$7*Calculations!$C$84*INDEX('Monthly Data'!P:P,Calculations!$C$116+MOD(BM102,Calculations!$C$118))+Control!$C$7*Calculations!$C$85*INDEX('Monthly Data'!Q:Q,Calculations!$C$116+MOD(BM102,Calculations!$C$118))+(1-Control!$C$7*Calculations!$C$87)*INDEX('Monthly Data'!R:R,Calculations!$C$116+MOD(BM102,Calculations!$C$118))</f>
        <v>2.1918137743539623E-2</v>
      </c>
      <c r="GD102" s="86">
        <f ca="1">Control!$C$7*Calculations!$C$82*INDEX('Monthly Data'!N:N,Calculations!$C$116+MOD(BN102,Calculations!$C$118))+Control!$C$7*Calculations!$C$83*INDEX('Monthly Data'!O:O,Calculations!$C$116+MOD(BN102,Calculations!$C$118))+Control!$C$7*Calculations!$C$84*INDEX('Monthly Data'!P:P,Calculations!$C$116+MOD(BN102,Calculations!$C$118))+Control!$C$7*Calculations!$C$85*INDEX('Monthly Data'!Q:Q,Calculations!$C$116+MOD(BN102,Calculations!$C$118))+(1-Control!$C$7*Calculations!$C$87)*INDEX('Monthly Data'!R:R,Calculations!$C$116+MOD(BN102,Calculations!$C$118))</f>
        <v>3.0957942835585645E-2</v>
      </c>
      <c r="GE102" s="86">
        <f ca="1">Control!$C$7*Calculations!$C$82*INDEX('Monthly Data'!N:N,Calculations!$C$116+MOD(BO102,Calculations!$C$118))+Control!$C$7*Calculations!$C$83*INDEX('Monthly Data'!O:O,Calculations!$C$116+MOD(BO102,Calculations!$C$118))+Control!$C$7*Calculations!$C$84*INDEX('Monthly Data'!P:P,Calculations!$C$116+MOD(BO102,Calculations!$C$118))+Control!$C$7*Calculations!$C$85*INDEX('Monthly Data'!Q:Q,Calculations!$C$116+MOD(BO102,Calculations!$C$118))+(1-Control!$C$7*Calculations!$C$87)*INDEX('Monthly Data'!R:R,Calculations!$C$116+MOD(BO102,Calculations!$C$118))</f>
        <v>4.5132804118240749E-2</v>
      </c>
      <c r="GF102" s="86">
        <f ca="1">Control!$C$7*Calculations!$C$82*INDEX('Monthly Data'!N:N,Calculations!$C$116+MOD(BP102,Calculations!$C$118))+Control!$C$7*Calculations!$C$83*INDEX('Monthly Data'!O:O,Calculations!$C$116+MOD(BP102,Calculations!$C$118))+Control!$C$7*Calculations!$C$84*INDEX('Monthly Data'!P:P,Calculations!$C$116+MOD(BP102,Calculations!$C$118))+Control!$C$7*Calculations!$C$85*INDEX('Monthly Data'!Q:Q,Calculations!$C$116+MOD(BP102,Calculations!$C$118))+(1-Control!$C$7*Calculations!$C$87)*INDEX('Monthly Data'!R:R,Calculations!$C$116+MOD(BP102,Calculations!$C$118))</f>
        <v>-2.0259958308006688E-2</v>
      </c>
      <c r="GG102" s="86">
        <f ca="1">Control!$C$7*Calculations!$C$82*INDEX('Monthly Data'!N:N,Calculations!$C$116+MOD(BQ102,Calculations!$C$118))+Control!$C$7*Calculations!$C$83*INDEX('Monthly Data'!O:O,Calculations!$C$116+MOD(BQ102,Calculations!$C$118))+Control!$C$7*Calculations!$C$84*INDEX('Monthly Data'!P:P,Calculations!$C$116+MOD(BQ102,Calculations!$C$118))+Control!$C$7*Calculations!$C$85*INDEX('Monthly Data'!Q:Q,Calculations!$C$116+MOD(BQ102,Calculations!$C$118))+(1-Control!$C$7*Calculations!$C$87)*INDEX('Monthly Data'!R:R,Calculations!$C$116+MOD(BQ102,Calculations!$C$118))</f>
        <v>1.8695385296339444E-2</v>
      </c>
      <c r="GH102" s="86">
        <f ca="1">Control!$C$7*Calculations!$C$82*INDEX('Monthly Data'!N:N,Calculations!$C$116+MOD(BR102,Calculations!$C$118))+Control!$C$7*Calculations!$C$83*INDEX('Monthly Data'!O:O,Calculations!$C$116+MOD(BR102,Calculations!$C$118))+Control!$C$7*Calculations!$C$84*INDEX('Monthly Data'!P:P,Calculations!$C$116+MOD(BR102,Calculations!$C$118))+Control!$C$7*Calculations!$C$85*INDEX('Monthly Data'!Q:Q,Calculations!$C$116+MOD(BR102,Calculations!$C$118))+(1-Control!$C$7*Calculations!$C$87)*INDEX('Monthly Data'!R:R,Calculations!$C$116+MOD(BR102,Calculations!$C$118))</f>
        <v>2.4722579420195831E-2</v>
      </c>
      <c r="GI102" s="86">
        <f ca="1">Control!$C$7*Calculations!$C$82*INDEX('Monthly Data'!N:N,Calculations!$C$116+MOD(BS102,Calculations!$C$118))+Control!$C$7*Calculations!$C$83*INDEX('Monthly Data'!O:O,Calculations!$C$116+MOD(BS102,Calculations!$C$118))+Control!$C$7*Calculations!$C$84*INDEX('Monthly Data'!P:P,Calculations!$C$116+MOD(BS102,Calculations!$C$118))+Control!$C$7*Calculations!$C$85*INDEX('Monthly Data'!Q:Q,Calculations!$C$116+MOD(BS102,Calculations!$C$118))+(1-Control!$C$7*Calculations!$C$87)*INDEX('Monthly Data'!R:R,Calculations!$C$116+MOD(BS102,Calculations!$C$118))</f>
        <v>1.142101364887867E-2</v>
      </c>
      <c r="GJ102" s="86">
        <f ca="1">Control!$C$7*Calculations!$C$82*INDEX('Monthly Data'!N:N,Calculations!$C$116+MOD(BT102,Calculations!$C$118))+Control!$C$7*Calculations!$C$83*INDEX('Monthly Data'!O:O,Calculations!$C$116+MOD(BT102,Calculations!$C$118))+Control!$C$7*Calculations!$C$84*INDEX('Monthly Data'!P:P,Calculations!$C$116+MOD(BT102,Calculations!$C$118))+Control!$C$7*Calculations!$C$85*INDEX('Monthly Data'!Q:Q,Calculations!$C$116+MOD(BT102,Calculations!$C$118))+(1-Control!$C$7*Calculations!$C$87)*INDEX('Monthly Data'!R:R,Calculations!$C$116+MOD(BT102,Calculations!$C$118))</f>
        <v>-7.5539743260223157E-3</v>
      </c>
      <c r="GK102" s="86">
        <f ca="1">Control!$C$7*Calculations!$C$82*INDEX('Monthly Data'!N:N,Calculations!$C$116+MOD(BU102,Calculations!$C$118))+Control!$C$7*Calculations!$C$83*INDEX('Monthly Data'!O:O,Calculations!$C$116+MOD(BU102,Calculations!$C$118))+Control!$C$7*Calculations!$C$84*INDEX('Monthly Data'!P:P,Calculations!$C$116+MOD(BU102,Calculations!$C$118))+Control!$C$7*Calculations!$C$85*INDEX('Monthly Data'!Q:Q,Calculations!$C$116+MOD(BU102,Calculations!$C$118))+(1-Control!$C$7*Calculations!$C$87)*INDEX('Monthly Data'!R:R,Calculations!$C$116+MOD(BU102,Calculations!$C$118))</f>
        <v>1.1786765492207996E-2</v>
      </c>
      <c r="GL102" s="86">
        <f ca="1">Control!$C$7*Calculations!$C$82*INDEX('Monthly Data'!N:N,Calculations!$C$116+MOD(BV102,Calculations!$C$118))+Control!$C$7*Calculations!$C$83*INDEX('Monthly Data'!O:O,Calculations!$C$116+MOD(BV102,Calculations!$C$118))+Control!$C$7*Calculations!$C$84*INDEX('Monthly Data'!P:P,Calculations!$C$116+MOD(BV102,Calculations!$C$118))+Control!$C$7*Calculations!$C$85*INDEX('Monthly Data'!Q:Q,Calculations!$C$116+MOD(BV102,Calculations!$C$118))+(1-Control!$C$7*Calculations!$C$87)*INDEX('Monthly Data'!R:R,Calculations!$C$116+MOD(BV102,Calculations!$C$118))</f>
        <v>1.8665061640915637E-2</v>
      </c>
      <c r="GM102" s="86">
        <f ca="1">Control!$C$7*Calculations!$C$82*INDEX('Monthly Data'!N:N,Calculations!$C$116+MOD(BW102,Calculations!$C$118))+Control!$C$7*Calculations!$C$83*INDEX('Monthly Data'!O:O,Calculations!$C$116+MOD(BW102,Calculations!$C$118))+Control!$C$7*Calculations!$C$84*INDEX('Monthly Data'!P:P,Calculations!$C$116+MOD(BW102,Calculations!$C$118))+Control!$C$7*Calculations!$C$85*INDEX('Monthly Data'!Q:Q,Calculations!$C$116+MOD(BW102,Calculations!$C$118))+(1-Control!$C$7*Calculations!$C$87)*INDEX('Monthly Data'!R:R,Calculations!$C$116+MOD(BW102,Calculations!$C$118))</f>
        <v>8.4240675975201049E-3</v>
      </c>
      <c r="GN102" s="86">
        <f ca="1">Control!$C$7*Calculations!$C$82*INDEX('Monthly Data'!N:N,Calculations!$C$116+MOD(BX102,Calculations!$C$118))+Control!$C$7*Calculations!$C$83*INDEX('Monthly Data'!O:O,Calculations!$C$116+MOD(BX102,Calculations!$C$118))+Control!$C$7*Calculations!$C$84*INDEX('Monthly Data'!P:P,Calculations!$C$116+MOD(BX102,Calculations!$C$118))+Control!$C$7*Calculations!$C$85*INDEX('Monthly Data'!Q:Q,Calculations!$C$116+MOD(BX102,Calculations!$C$118))+(1-Control!$C$7*Calculations!$C$87)*INDEX('Monthly Data'!R:R,Calculations!$C$116+MOD(BX102,Calculations!$C$118))</f>
        <v>2.3307359621218403E-2</v>
      </c>
      <c r="GO102" s="86">
        <f ca="1">Control!$C$7*Calculations!$C$82*INDEX('Monthly Data'!N:N,Calculations!$C$116+MOD(BY102,Calculations!$C$118))+Control!$C$7*Calculations!$C$83*INDEX('Monthly Data'!O:O,Calculations!$C$116+MOD(BY102,Calculations!$C$118))+Control!$C$7*Calculations!$C$84*INDEX('Monthly Data'!P:P,Calculations!$C$116+MOD(BY102,Calculations!$C$118))+Control!$C$7*Calculations!$C$85*INDEX('Monthly Data'!Q:Q,Calculations!$C$116+MOD(BY102,Calculations!$C$118))+(1-Control!$C$7*Calculations!$C$87)*INDEX('Monthly Data'!R:R,Calculations!$C$116+MOD(BY102,Calculations!$C$118))</f>
        <v>1.8695385296339444E-2</v>
      </c>
      <c r="GP102" s="86">
        <f ca="1">Control!$C$7*Calculations!$C$82*INDEX('Monthly Data'!N:N,Calculations!$C$116+MOD(BZ102,Calculations!$C$118))+Control!$C$7*Calculations!$C$83*INDEX('Monthly Data'!O:O,Calculations!$C$116+MOD(BZ102,Calculations!$C$118))+Control!$C$7*Calculations!$C$84*INDEX('Monthly Data'!P:P,Calculations!$C$116+MOD(BZ102,Calculations!$C$118))+Control!$C$7*Calculations!$C$85*INDEX('Monthly Data'!Q:Q,Calculations!$C$116+MOD(BZ102,Calculations!$C$118))+(1-Control!$C$7*Calculations!$C$87)*INDEX('Monthly Data'!R:R,Calculations!$C$116+MOD(BZ102,Calculations!$C$118))</f>
        <v>1.3423979074716584E-2</v>
      </c>
      <c r="GQ102" s="86">
        <f ca="1">Control!$C$7*Calculations!$C$82*INDEX('Monthly Data'!N:N,Calculations!$C$116+MOD(CA102,Calculations!$C$118))+Control!$C$7*Calculations!$C$83*INDEX('Monthly Data'!O:O,Calculations!$C$116+MOD(CA102,Calculations!$C$118))+Control!$C$7*Calculations!$C$84*INDEX('Monthly Data'!P:P,Calculations!$C$116+MOD(CA102,Calculations!$C$118))+Control!$C$7*Calculations!$C$85*INDEX('Monthly Data'!Q:Q,Calculations!$C$116+MOD(CA102,Calculations!$C$118))+(1-Control!$C$7*Calculations!$C$87)*INDEX('Monthly Data'!R:R,Calculations!$C$116+MOD(CA102,Calculations!$C$118))</f>
        <v>9.9793409618087695E-3</v>
      </c>
      <c r="GR102" s="86">
        <f ca="1">Control!$C$7*Calculations!$C$82*INDEX('Monthly Data'!N:N,Calculations!$C$116+MOD(CB102,Calculations!$C$118))+Control!$C$7*Calculations!$C$83*INDEX('Monthly Data'!O:O,Calculations!$C$116+MOD(CB102,Calculations!$C$118))+Control!$C$7*Calculations!$C$84*INDEX('Monthly Data'!P:P,Calculations!$C$116+MOD(CB102,Calculations!$C$118))+Control!$C$7*Calculations!$C$85*INDEX('Monthly Data'!Q:Q,Calculations!$C$116+MOD(CB102,Calculations!$C$118))+(1-Control!$C$7*Calculations!$C$87)*INDEX('Monthly Data'!R:R,Calculations!$C$116+MOD(CB102,Calculations!$C$118))</f>
        <v>4.2795950888382334E-3</v>
      </c>
      <c r="GS102" s="86">
        <f ca="1">Control!$C$7*Calculations!$C$82*INDEX('Monthly Data'!N:N,Calculations!$C$116+MOD(CC102,Calculations!$C$118))+Control!$C$7*Calculations!$C$83*INDEX('Monthly Data'!O:O,Calculations!$C$116+MOD(CC102,Calculations!$C$118))+Control!$C$7*Calculations!$C$84*INDEX('Monthly Data'!P:P,Calculations!$C$116+MOD(CC102,Calculations!$C$118))+Control!$C$7*Calculations!$C$85*INDEX('Monthly Data'!Q:Q,Calculations!$C$116+MOD(CC102,Calculations!$C$118))+(1-Control!$C$7*Calculations!$C$87)*INDEX('Monthly Data'!R:R,Calculations!$C$116+MOD(CC102,Calculations!$C$118))</f>
        <v>7.7184133340106598E-3</v>
      </c>
      <c r="GT102" s="86">
        <f ca="1">Control!$C$7*Calculations!$C$82*INDEX('Monthly Data'!N:N,Calculations!$C$116+MOD(CD102,Calculations!$C$118))+Control!$C$7*Calculations!$C$83*INDEX('Monthly Data'!O:O,Calculations!$C$116+MOD(CD102,Calculations!$C$118))+Control!$C$7*Calculations!$C$84*INDEX('Monthly Data'!P:P,Calculations!$C$116+MOD(CD102,Calculations!$C$118))+Control!$C$7*Calculations!$C$85*INDEX('Monthly Data'!Q:Q,Calculations!$C$116+MOD(CD102,Calculations!$C$118))+(1-Control!$C$7*Calculations!$C$87)*INDEX('Monthly Data'!R:R,Calculations!$C$116+MOD(CD102,Calculations!$C$118))</f>
        <v>7.9764341593600071E-3</v>
      </c>
      <c r="GU102" s="86">
        <f ca="1">Control!$C$7*Calculations!$C$82*INDEX('Monthly Data'!N:N,Calculations!$C$116+MOD(CE102,Calculations!$C$118))+Control!$C$7*Calculations!$C$83*INDEX('Monthly Data'!O:O,Calculations!$C$116+MOD(CE102,Calculations!$C$118))+Control!$C$7*Calculations!$C$84*INDEX('Monthly Data'!P:P,Calculations!$C$116+MOD(CE102,Calculations!$C$118))+Control!$C$7*Calculations!$C$85*INDEX('Monthly Data'!Q:Q,Calculations!$C$116+MOD(CE102,Calculations!$C$118))+(1-Control!$C$7*Calculations!$C$87)*INDEX('Monthly Data'!R:R,Calculations!$C$116+MOD(CE102,Calculations!$C$118))</f>
        <v>1.7484305259657981E-2</v>
      </c>
      <c r="GV102" s="86">
        <f ca="1">Control!$C$7*Calculations!$C$82*INDEX('Monthly Data'!N:N,Calculations!$C$116+MOD(CF102,Calculations!$C$118))+Control!$C$7*Calculations!$C$83*INDEX('Monthly Data'!O:O,Calculations!$C$116+MOD(CF102,Calculations!$C$118))+Control!$C$7*Calculations!$C$84*INDEX('Monthly Data'!P:P,Calculations!$C$116+MOD(CF102,Calculations!$C$118))+Control!$C$7*Calculations!$C$85*INDEX('Monthly Data'!Q:Q,Calculations!$C$116+MOD(CF102,Calculations!$C$118))+(1-Control!$C$7*Calculations!$C$87)*INDEX('Monthly Data'!R:R,Calculations!$C$116+MOD(CF102,Calculations!$C$118))</f>
        <v>3.7596120283497965E-2</v>
      </c>
      <c r="GW102" s="86">
        <f ca="1">Control!$C$7*Calculations!$C$82*INDEX('Monthly Data'!N:N,Calculations!$C$116+MOD(CG102,Calculations!$C$118))+Control!$C$7*Calculations!$C$83*INDEX('Monthly Data'!O:O,Calculations!$C$116+MOD(CG102,Calculations!$C$118))+Control!$C$7*Calculations!$C$84*INDEX('Monthly Data'!P:P,Calculations!$C$116+MOD(CG102,Calculations!$C$118))+Control!$C$7*Calculations!$C$85*INDEX('Monthly Data'!Q:Q,Calculations!$C$116+MOD(CG102,Calculations!$C$118))+(1-Control!$C$7*Calculations!$C$87)*INDEX('Monthly Data'!R:R,Calculations!$C$116+MOD(CG102,Calculations!$C$118))</f>
        <v>-3.53368065312233E-2</v>
      </c>
      <c r="GX102" s="86">
        <f ca="1">Control!$C$7*Calculations!$C$82*INDEX('Monthly Data'!N:N,Calculations!$C$116+MOD(CH102,Calculations!$C$118))+Control!$C$7*Calculations!$C$83*INDEX('Monthly Data'!O:O,Calculations!$C$116+MOD(CH102,Calculations!$C$118))+Control!$C$7*Calculations!$C$84*INDEX('Monthly Data'!P:P,Calculations!$C$116+MOD(CH102,Calculations!$C$118))+Control!$C$7*Calculations!$C$85*INDEX('Monthly Data'!Q:Q,Calculations!$C$116+MOD(CH102,Calculations!$C$118))+(1-Control!$C$7*Calculations!$C$87)*INDEX('Monthly Data'!R:R,Calculations!$C$116+MOD(CH102,Calculations!$C$118))</f>
        <v>-3.8554137824290124E-2</v>
      </c>
      <c r="GY102" s="86">
        <f ca="1">Control!$C$7*Calculations!$C$82*INDEX('Monthly Data'!N:N,Calculations!$C$116+MOD(CI102,Calculations!$C$118))+Control!$C$7*Calculations!$C$83*INDEX('Monthly Data'!O:O,Calculations!$C$116+MOD(CI102,Calculations!$C$118))+Control!$C$7*Calculations!$C$84*INDEX('Monthly Data'!P:P,Calculations!$C$116+MOD(CI102,Calculations!$C$118))+Control!$C$7*Calculations!$C$85*INDEX('Monthly Data'!Q:Q,Calculations!$C$116+MOD(CI102,Calculations!$C$118))+(1-Control!$C$7*Calculations!$C$87)*INDEX('Monthly Data'!R:R,Calculations!$C$116+MOD(CI102,Calculations!$C$118))</f>
        <v>-2.5419860972892394E-2</v>
      </c>
      <c r="GZ102" s="86">
        <f ca="1">Control!$C$7*Calculations!$C$82*INDEX('Monthly Data'!N:N,Calculations!$C$116+MOD(CJ102,Calculations!$C$118))+Control!$C$7*Calculations!$C$83*INDEX('Monthly Data'!O:O,Calculations!$C$116+MOD(CJ102,Calculations!$C$118))+Control!$C$7*Calculations!$C$84*INDEX('Monthly Data'!P:P,Calculations!$C$116+MOD(CJ102,Calculations!$C$118))+Control!$C$7*Calculations!$C$85*INDEX('Monthly Data'!Q:Q,Calculations!$C$116+MOD(CJ102,Calculations!$C$118))+(1-Control!$C$7*Calculations!$C$87)*INDEX('Monthly Data'!R:R,Calculations!$C$116+MOD(CJ102,Calculations!$C$118))</f>
        <v>1.5063457444773597E-2</v>
      </c>
      <c r="HA102" s="86">
        <f ca="1">Control!$C$7*Calculations!$C$82*INDEX('Monthly Data'!N:N,Calculations!$C$116+MOD(CK102,Calculations!$C$118))+Control!$C$7*Calculations!$C$83*INDEX('Monthly Data'!O:O,Calculations!$C$116+MOD(CK102,Calculations!$C$118))+Control!$C$7*Calculations!$C$84*INDEX('Monthly Data'!P:P,Calculations!$C$116+MOD(CK102,Calculations!$C$118))+Control!$C$7*Calculations!$C$85*INDEX('Monthly Data'!Q:Q,Calculations!$C$116+MOD(CK102,Calculations!$C$118))+(1-Control!$C$7*Calculations!$C$87)*INDEX('Monthly Data'!R:R,Calculations!$C$116+MOD(CK102,Calculations!$C$118))</f>
        <v>1.3891563624307685E-2</v>
      </c>
      <c r="HB102" s="86">
        <f ca="1">Control!$C$7*Calculations!$C$82*INDEX('Monthly Data'!N:N,Calculations!$C$116+MOD(CL102,Calculations!$C$118))+Control!$C$7*Calculations!$C$83*INDEX('Monthly Data'!O:O,Calculations!$C$116+MOD(CL102,Calculations!$C$118))+Control!$C$7*Calculations!$C$84*INDEX('Monthly Data'!P:P,Calculations!$C$116+MOD(CL102,Calculations!$C$118))+Control!$C$7*Calculations!$C$85*INDEX('Monthly Data'!Q:Q,Calculations!$C$116+MOD(CL102,Calculations!$C$118))+(1-Control!$C$7*Calculations!$C$87)*INDEX('Monthly Data'!R:R,Calculations!$C$116+MOD(CL102,Calculations!$C$118))</f>
        <v>3.127051071655923E-3</v>
      </c>
      <c r="HC102" s="86">
        <f ca="1">Control!$C$7*Calculations!$C$82*INDEX('Monthly Data'!N:N,Calculations!$C$116+MOD(CM102,Calculations!$C$118))+Control!$C$7*Calculations!$C$83*INDEX('Monthly Data'!O:O,Calculations!$C$116+MOD(CM102,Calculations!$C$118))+Control!$C$7*Calculations!$C$84*INDEX('Monthly Data'!P:P,Calculations!$C$116+MOD(CM102,Calculations!$C$118))+Control!$C$7*Calculations!$C$85*INDEX('Monthly Data'!Q:Q,Calculations!$C$116+MOD(CM102,Calculations!$C$118))+(1-Control!$C$7*Calculations!$C$87)*INDEX('Monthly Data'!R:R,Calculations!$C$116+MOD(CM102,Calculations!$C$118))</f>
        <v>1.50127906355989E-2</v>
      </c>
      <c r="HD102" s="86">
        <f ca="1">Control!$C$7*Calculations!$C$82*INDEX('Monthly Data'!N:N,Calculations!$C$116+MOD(CN102,Calculations!$C$118))+Control!$C$7*Calculations!$C$83*INDEX('Monthly Data'!O:O,Calculations!$C$116+MOD(CN102,Calculations!$C$118))+Control!$C$7*Calculations!$C$84*INDEX('Monthly Data'!P:P,Calculations!$C$116+MOD(CN102,Calculations!$C$118))+Control!$C$7*Calculations!$C$85*INDEX('Monthly Data'!Q:Q,Calculations!$C$116+MOD(CN102,Calculations!$C$118))+(1-Control!$C$7*Calculations!$C$87)*INDEX('Monthly Data'!R:R,Calculations!$C$116+MOD(CN102,Calculations!$C$118))</f>
        <v>-7.8872955230675015E-3</v>
      </c>
      <c r="HE102" s="86">
        <f ca="1">Control!$C$7*Calculations!$C$82*INDEX('Monthly Data'!N:N,Calculations!$C$116+MOD(CO102,Calculations!$C$118))+Control!$C$7*Calculations!$C$83*INDEX('Monthly Data'!O:O,Calculations!$C$116+MOD(CO102,Calculations!$C$118))+Control!$C$7*Calculations!$C$84*INDEX('Monthly Data'!P:P,Calculations!$C$116+MOD(CO102,Calculations!$C$118))+Control!$C$7*Calculations!$C$85*INDEX('Monthly Data'!Q:Q,Calculations!$C$116+MOD(CO102,Calculations!$C$118))+(1-Control!$C$7*Calculations!$C$87)*INDEX('Monthly Data'!R:R,Calculations!$C$116+MOD(CO102,Calculations!$C$118))</f>
        <v>1.8665061640915637E-2</v>
      </c>
      <c r="HF102" s="86">
        <f ca="1">Control!$C$7*Calculations!$C$82*INDEX('Monthly Data'!N:N,Calculations!$C$116+MOD(CP102,Calculations!$C$118))+Control!$C$7*Calculations!$C$83*INDEX('Monthly Data'!O:O,Calculations!$C$116+MOD(CP102,Calculations!$C$118))+Control!$C$7*Calculations!$C$84*INDEX('Monthly Data'!P:P,Calculations!$C$116+MOD(CP102,Calculations!$C$118))+Control!$C$7*Calculations!$C$85*INDEX('Monthly Data'!Q:Q,Calculations!$C$116+MOD(CP102,Calculations!$C$118))+(1-Control!$C$7*Calculations!$C$87)*INDEX('Monthly Data'!R:R,Calculations!$C$116+MOD(CP102,Calculations!$C$118))</f>
        <v>2.5325873776067674E-2</v>
      </c>
      <c r="HG102" s="86">
        <f ca="1">Control!$C$7*Calculations!$C$82*INDEX('Monthly Data'!N:N,Calculations!$C$116+MOD(CQ102,Calculations!$C$118))+Control!$C$7*Calculations!$C$83*INDEX('Monthly Data'!O:O,Calculations!$C$116+MOD(CQ102,Calculations!$C$118))+Control!$C$7*Calculations!$C$84*INDEX('Monthly Data'!P:P,Calculations!$C$116+MOD(CQ102,Calculations!$C$118))+Control!$C$7*Calculations!$C$85*INDEX('Monthly Data'!Q:Q,Calculations!$C$116+MOD(CQ102,Calculations!$C$118))+(1-Control!$C$7*Calculations!$C$87)*INDEX('Monthly Data'!R:R,Calculations!$C$116+MOD(CQ102,Calculations!$C$118))</f>
        <v>4.5132804118240749E-2</v>
      </c>
      <c r="HH102" s="86">
        <f ca="1">Control!$C$7*Calculations!$C$82*INDEX('Monthly Data'!N:N,Calculations!$C$116+MOD(CR102,Calculations!$C$118))+Control!$C$7*Calculations!$C$83*INDEX('Monthly Data'!O:O,Calculations!$C$116+MOD(CR102,Calculations!$C$118))+Control!$C$7*Calculations!$C$84*INDEX('Monthly Data'!P:P,Calculations!$C$116+MOD(CR102,Calculations!$C$118))+Control!$C$7*Calculations!$C$85*INDEX('Monthly Data'!Q:Q,Calculations!$C$116+MOD(CR102,Calculations!$C$118))+(1-Control!$C$7*Calculations!$C$87)*INDEX('Monthly Data'!R:R,Calculations!$C$116+MOD(CR102,Calculations!$C$118))</f>
        <v>1.3423979074716584E-2</v>
      </c>
      <c r="HI102" s="86">
        <f ca="1">Control!$C$7*Calculations!$C$82*INDEX('Monthly Data'!N:N,Calculations!$C$116+MOD(CS102,Calculations!$C$118))+Control!$C$7*Calculations!$C$83*INDEX('Monthly Data'!O:O,Calculations!$C$116+MOD(CS102,Calculations!$C$118))+Control!$C$7*Calculations!$C$84*INDEX('Monthly Data'!P:P,Calculations!$C$116+MOD(CS102,Calculations!$C$118))+Control!$C$7*Calculations!$C$85*INDEX('Monthly Data'!Q:Q,Calculations!$C$116+MOD(CS102,Calculations!$C$118))+(1-Control!$C$7*Calculations!$C$87)*INDEX('Monthly Data'!R:R,Calculations!$C$116+MOD(CS102,Calculations!$C$118))</f>
        <v>5.1279584938936244E-2</v>
      </c>
      <c r="HJ102" s="86">
        <f ca="1">Control!$C$7*Calculations!$C$82*INDEX('Monthly Data'!N:N,Calculations!$C$116+MOD(CT102,Calculations!$C$118))+Control!$C$7*Calculations!$C$83*INDEX('Monthly Data'!O:O,Calculations!$C$116+MOD(CT102,Calculations!$C$118))+Control!$C$7*Calculations!$C$84*INDEX('Monthly Data'!P:P,Calculations!$C$116+MOD(CT102,Calculations!$C$118))+Control!$C$7*Calculations!$C$85*INDEX('Monthly Data'!Q:Q,Calculations!$C$116+MOD(CT102,Calculations!$C$118))+(1-Control!$C$7*Calculations!$C$87)*INDEX('Monthly Data'!R:R,Calculations!$C$116+MOD(CT102,Calculations!$C$118))</f>
        <v>1.8665061640915637E-2</v>
      </c>
      <c r="HK102" s="86">
        <f ca="1">Control!$C$7*Calculations!$C$82*INDEX('Monthly Data'!N:N,Calculations!$C$116+MOD(CU102,Calculations!$C$118))+Control!$C$7*Calculations!$C$83*INDEX('Monthly Data'!O:O,Calculations!$C$116+MOD(CU102,Calculations!$C$118))+Control!$C$7*Calculations!$C$84*INDEX('Monthly Data'!P:P,Calculations!$C$116+MOD(CU102,Calculations!$C$118))+Control!$C$7*Calculations!$C$85*INDEX('Monthly Data'!Q:Q,Calculations!$C$116+MOD(CU102,Calculations!$C$118))+(1-Control!$C$7*Calculations!$C$87)*INDEX('Monthly Data'!R:R,Calculations!$C$116+MOD(CU102,Calculations!$C$118))</f>
        <v>1.0921298083007208E-2</v>
      </c>
      <c r="HL102" s="86">
        <f ca="1">Control!$C$7*Calculations!$C$82*INDEX('Monthly Data'!N:N,Calculations!$C$116+MOD(CV102,Calculations!$C$118))+Control!$C$7*Calculations!$C$83*INDEX('Monthly Data'!O:O,Calculations!$C$116+MOD(CV102,Calculations!$C$118))+Control!$C$7*Calculations!$C$84*INDEX('Monthly Data'!P:P,Calculations!$C$116+MOD(CV102,Calculations!$C$118))+Control!$C$7*Calculations!$C$85*INDEX('Monthly Data'!Q:Q,Calculations!$C$116+MOD(CV102,Calculations!$C$118))+(1-Control!$C$7*Calculations!$C$87)*INDEX('Monthly Data'!R:R,Calculations!$C$116+MOD(CV102,Calculations!$C$118))</f>
        <v>1.0353752315110615E-2</v>
      </c>
      <c r="HM102" s="86">
        <f ca="1">Control!$C$7*Calculations!$C$82*INDEX('Monthly Data'!N:N,Calculations!$C$116+MOD(CW102,Calculations!$C$118))+Control!$C$7*Calculations!$C$83*INDEX('Monthly Data'!O:O,Calculations!$C$116+MOD(CW102,Calculations!$C$118))+Control!$C$7*Calculations!$C$84*INDEX('Monthly Data'!P:P,Calculations!$C$116+MOD(CW102,Calculations!$C$118))+Control!$C$7*Calculations!$C$85*INDEX('Monthly Data'!Q:Q,Calculations!$C$116+MOD(CW102,Calculations!$C$118))+(1-Control!$C$7*Calculations!$C$87)*INDEX('Monthly Data'!R:R,Calculations!$C$116+MOD(CW102,Calculations!$C$118))</f>
        <v>-2.7490061308214487E-3</v>
      </c>
      <c r="HN102" s="86">
        <f ca="1">Control!$C$7*Calculations!$C$82*INDEX('Monthly Data'!N:N,Calculations!$C$116+MOD(CX102,Calculations!$C$118))+Control!$C$7*Calculations!$C$83*INDEX('Monthly Data'!O:O,Calculations!$C$116+MOD(CX102,Calculations!$C$118))+Control!$C$7*Calculations!$C$84*INDEX('Monthly Data'!P:P,Calculations!$C$116+MOD(CX102,Calculations!$C$118))+Control!$C$7*Calculations!$C$85*INDEX('Monthly Data'!Q:Q,Calculations!$C$116+MOD(CX102,Calculations!$C$118))+(1-Control!$C$7*Calculations!$C$87)*INDEX('Monthly Data'!R:R,Calculations!$C$116+MOD(CX102,Calculations!$C$118))</f>
        <v>-7.3651264633385334E-4</v>
      </c>
      <c r="HO102" s="86">
        <f ca="1">Control!$C$7*Calculations!$C$82*INDEX('Monthly Data'!N:N,Calculations!$C$116+MOD(CY102,Calculations!$C$118))+Control!$C$7*Calculations!$C$83*INDEX('Monthly Data'!O:O,Calculations!$C$116+MOD(CY102,Calculations!$C$118))+Control!$C$7*Calculations!$C$84*INDEX('Monthly Data'!P:P,Calculations!$C$116+MOD(CY102,Calculations!$C$118))+Control!$C$7*Calculations!$C$85*INDEX('Monthly Data'!Q:Q,Calculations!$C$116+MOD(CY102,Calculations!$C$118))+(1-Control!$C$7*Calculations!$C$87)*INDEX('Monthly Data'!R:R,Calculations!$C$116+MOD(CY102,Calculations!$C$118))</f>
        <v>-3.299557342782896E-2</v>
      </c>
      <c r="HP102" s="86">
        <f ca="1">Control!$C$7*Calculations!$C$82*INDEX('Monthly Data'!N:N,Calculations!$C$116+MOD(CZ102,Calculations!$C$118))+Control!$C$7*Calculations!$C$83*INDEX('Monthly Data'!O:O,Calculations!$C$116+MOD(CZ102,Calculations!$C$118))+Control!$C$7*Calculations!$C$84*INDEX('Monthly Data'!P:P,Calculations!$C$116+MOD(CZ102,Calculations!$C$118))+Control!$C$7*Calculations!$C$85*INDEX('Monthly Data'!Q:Q,Calculations!$C$116+MOD(CZ102,Calculations!$C$118))+(1-Control!$C$7*Calculations!$C$87)*INDEX('Monthly Data'!R:R,Calculations!$C$116+MOD(CZ102,Calculations!$C$118))</f>
        <v>-9.5555592256394619E-3</v>
      </c>
      <c r="HQ102" s="86">
        <f ca="1">Control!$C$7*Calculations!$C$82*INDEX('Monthly Data'!N:N,Calculations!$C$116+MOD(DA102,Calculations!$C$118))+Control!$C$7*Calculations!$C$83*INDEX('Monthly Data'!O:O,Calculations!$C$116+MOD(DA102,Calculations!$C$118))+Control!$C$7*Calculations!$C$84*INDEX('Monthly Data'!P:P,Calculations!$C$116+MOD(DA102,Calculations!$C$118))+Control!$C$7*Calculations!$C$85*INDEX('Monthly Data'!Q:Q,Calculations!$C$116+MOD(DA102,Calculations!$C$118))+(1-Control!$C$7*Calculations!$C$87)*INDEX('Monthly Data'!R:R,Calculations!$C$116+MOD(DA102,Calculations!$C$118))</f>
        <v>5.1279584938936244E-2</v>
      </c>
      <c r="HR102" s="86">
        <f ca="1">Control!$C$7*Calculations!$C$82*INDEX('Monthly Data'!N:N,Calculations!$C$116+MOD(DB102,Calculations!$C$118))+Control!$C$7*Calculations!$C$83*INDEX('Monthly Data'!O:O,Calculations!$C$116+MOD(DB102,Calculations!$C$118))+Control!$C$7*Calculations!$C$84*INDEX('Monthly Data'!P:P,Calculations!$C$116+MOD(DB102,Calculations!$C$118))+Control!$C$7*Calculations!$C$85*INDEX('Monthly Data'!Q:Q,Calculations!$C$116+MOD(DB102,Calculations!$C$118))+(1-Control!$C$7*Calculations!$C$87)*INDEX('Monthly Data'!R:R,Calculations!$C$116+MOD(DB102,Calculations!$C$118))</f>
        <v>4.5132804118240749E-2</v>
      </c>
      <c r="HS102" s="86">
        <f ca="1">Control!$C$7*Calculations!$C$82*INDEX('Monthly Data'!N:N,Calculations!$C$116+MOD(DC102,Calculations!$C$118))+Control!$C$7*Calculations!$C$83*INDEX('Monthly Data'!O:O,Calculations!$C$116+MOD(DC102,Calculations!$C$118))+Control!$C$7*Calculations!$C$84*INDEX('Monthly Data'!P:P,Calculations!$C$116+MOD(DC102,Calculations!$C$118))+Control!$C$7*Calculations!$C$85*INDEX('Monthly Data'!Q:Q,Calculations!$C$116+MOD(DC102,Calculations!$C$118))+(1-Control!$C$7*Calculations!$C$87)*INDEX('Monthly Data'!R:R,Calculations!$C$116+MOD(DC102,Calculations!$C$118))</f>
        <v>3.127051071655923E-3</v>
      </c>
      <c r="HT102" s="86">
        <f ca="1">Control!$C$7*Calculations!$C$82*INDEX('Monthly Data'!N:N,Calculations!$C$116+MOD(DD102,Calculations!$C$118))+Control!$C$7*Calculations!$C$83*INDEX('Monthly Data'!O:O,Calculations!$C$116+MOD(DD102,Calculations!$C$118))+Control!$C$7*Calculations!$C$84*INDEX('Monthly Data'!P:P,Calculations!$C$116+MOD(DD102,Calculations!$C$118))+Control!$C$7*Calculations!$C$85*INDEX('Monthly Data'!Q:Q,Calculations!$C$116+MOD(DD102,Calculations!$C$118))+(1-Control!$C$7*Calculations!$C$87)*INDEX('Monthly Data'!R:R,Calculations!$C$116+MOD(DD102,Calculations!$C$118))</f>
        <v>-2.4571433440223247E-2</v>
      </c>
      <c r="HU102" s="86">
        <f ca="1">Control!$C$7*Calculations!$C$82*INDEX('Monthly Data'!N:N,Calculations!$C$116+MOD(DE102,Calculations!$C$118))+Control!$C$7*Calculations!$C$83*INDEX('Monthly Data'!O:O,Calculations!$C$116+MOD(DE102,Calculations!$C$118))+Control!$C$7*Calculations!$C$84*INDEX('Monthly Data'!P:P,Calculations!$C$116+MOD(DE102,Calculations!$C$118))+Control!$C$7*Calculations!$C$85*INDEX('Monthly Data'!Q:Q,Calculations!$C$116+MOD(DE102,Calculations!$C$118))+(1-Control!$C$7*Calculations!$C$87)*INDEX('Monthly Data'!R:R,Calculations!$C$116+MOD(DE102,Calculations!$C$118))</f>
        <v>4.5132804118240749E-2</v>
      </c>
      <c r="HV102" s="86">
        <f ca="1">Control!$C$7*Calculations!$C$82*INDEX('Monthly Data'!N:N,Calculations!$C$116+MOD(DF102,Calculations!$C$118))+Control!$C$7*Calculations!$C$83*INDEX('Monthly Data'!O:O,Calculations!$C$116+MOD(DF102,Calculations!$C$118))+Control!$C$7*Calculations!$C$84*INDEX('Monthly Data'!P:P,Calculations!$C$116+MOD(DF102,Calculations!$C$118))+Control!$C$7*Calculations!$C$85*INDEX('Monthly Data'!Q:Q,Calculations!$C$116+MOD(DF102,Calculations!$C$118))+(1-Control!$C$7*Calculations!$C$87)*INDEX('Monthly Data'!R:R,Calculations!$C$116+MOD(DF102,Calculations!$C$118))</f>
        <v>-2.4571433440223247E-2</v>
      </c>
      <c r="HW102" s="86">
        <f ca="1">Control!$C$7*Calculations!$C$82*INDEX('Monthly Data'!N:N,Calculations!$C$116+MOD(DG102,Calculations!$C$118))+Control!$C$7*Calculations!$C$83*INDEX('Monthly Data'!O:O,Calculations!$C$116+MOD(DG102,Calculations!$C$118))+Control!$C$7*Calculations!$C$84*INDEX('Monthly Data'!P:P,Calculations!$C$116+MOD(DG102,Calculations!$C$118))+Control!$C$7*Calculations!$C$85*INDEX('Monthly Data'!Q:Q,Calculations!$C$116+MOD(DG102,Calculations!$C$118))+(1-Control!$C$7*Calculations!$C$87)*INDEX('Monthly Data'!R:R,Calculations!$C$116+MOD(DG102,Calculations!$C$118))</f>
        <v>-7.5539743260223157E-3</v>
      </c>
      <c r="HX102" s="86">
        <f ca="1">Control!$C$7*Calculations!$C$82*INDEX('Monthly Data'!N:N,Calculations!$C$116+MOD(DH102,Calculations!$C$118))+Control!$C$7*Calculations!$C$83*INDEX('Monthly Data'!O:O,Calculations!$C$116+MOD(DH102,Calculations!$C$118))+Control!$C$7*Calculations!$C$84*INDEX('Monthly Data'!P:P,Calculations!$C$116+MOD(DH102,Calculations!$C$118))+Control!$C$7*Calculations!$C$85*INDEX('Monthly Data'!Q:Q,Calculations!$C$116+MOD(DH102,Calculations!$C$118))+(1-Control!$C$7*Calculations!$C$87)*INDEX('Monthly Data'!R:R,Calculations!$C$116+MOD(DH102,Calculations!$C$118))</f>
        <v>1.8665061640915637E-2</v>
      </c>
      <c r="HY102" s="86">
        <f ca="1">Control!$C$7*Calculations!$C$82*INDEX('Monthly Data'!N:N,Calculations!$C$116+MOD(DI102,Calculations!$C$118))+Control!$C$7*Calculations!$C$83*INDEX('Monthly Data'!O:O,Calculations!$C$116+MOD(DI102,Calculations!$C$118))+Control!$C$7*Calculations!$C$84*INDEX('Monthly Data'!P:P,Calculations!$C$116+MOD(DI102,Calculations!$C$118))+Control!$C$7*Calculations!$C$85*INDEX('Monthly Data'!Q:Q,Calculations!$C$116+MOD(DI102,Calculations!$C$118))+(1-Control!$C$7*Calculations!$C$87)*INDEX('Monthly Data'!R:R,Calculations!$C$116+MOD(DI102,Calculations!$C$118))</f>
        <v>6.2631896128884862E-3</v>
      </c>
      <c r="HZ102" s="86">
        <f ca="1">Control!$C$7*Calculations!$C$82*INDEX('Monthly Data'!N:N,Calculations!$C$116+MOD(DJ102,Calculations!$C$118))+Control!$C$7*Calculations!$C$83*INDEX('Monthly Data'!O:O,Calculations!$C$116+MOD(DJ102,Calculations!$C$118))+Control!$C$7*Calculations!$C$84*INDEX('Monthly Data'!P:P,Calculations!$C$116+MOD(DJ102,Calculations!$C$118))+Control!$C$7*Calculations!$C$85*INDEX('Monthly Data'!Q:Q,Calculations!$C$116+MOD(DJ102,Calculations!$C$118))+(1-Control!$C$7*Calculations!$C$87)*INDEX('Monthly Data'!R:R,Calculations!$C$116+MOD(DJ102,Calculations!$C$118))</f>
        <v>-1.9947061878162777E-2</v>
      </c>
      <c r="IA102" s="86">
        <f ca="1">Control!$C$7*Calculations!$C$82*INDEX('Monthly Data'!N:N,Calculations!$C$116+MOD(DK102,Calculations!$C$118))+Control!$C$7*Calculations!$C$83*INDEX('Monthly Data'!O:O,Calculations!$C$116+MOD(DK102,Calculations!$C$118))+Control!$C$7*Calculations!$C$84*INDEX('Monthly Data'!P:P,Calculations!$C$116+MOD(DK102,Calculations!$C$118))+Control!$C$7*Calculations!$C$85*INDEX('Monthly Data'!Q:Q,Calculations!$C$116+MOD(DK102,Calculations!$C$118))+(1-Control!$C$7*Calculations!$C$87)*INDEX('Monthly Data'!R:R,Calculations!$C$116+MOD(DK102,Calculations!$C$118))</f>
        <v>-7.3651264633385334E-4</v>
      </c>
      <c r="IB102" s="86">
        <f ca="1">Control!$C$7*Calculations!$C$82*INDEX('Monthly Data'!N:N,Calculations!$C$116+MOD(DL102,Calculations!$C$118))+Control!$C$7*Calculations!$C$83*INDEX('Monthly Data'!O:O,Calculations!$C$116+MOD(DL102,Calculations!$C$118))+Control!$C$7*Calculations!$C$84*INDEX('Monthly Data'!P:P,Calculations!$C$116+MOD(DL102,Calculations!$C$118))+Control!$C$7*Calculations!$C$85*INDEX('Monthly Data'!Q:Q,Calculations!$C$116+MOD(DL102,Calculations!$C$118))+(1-Control!$C$7*Calculations!$C$87)*INDEX('Monthly Data'!R:R,Calculations!$C$116+MOD(DL102,Calculations!$C$118))</f>
        <v>2.9708469559001142E-2</v>
      </c>
      <c r="IC102" s="86">
        <f ca="1">Control!$C$7*Calculations!$C$82*INDEX('Monthly Data'!N:N,Calculations!$C$116+MOD(DM102,Calculations!$C$118))+Control!$C$7*Calculations!$C$83*INDEX('Monthly Data'!O:O,Calculations!$C$116+MOD(DM102,Calculations!$C$118))+Control!$C$7*Calculations!$C$84*INDEX('Monthly Data'!P:P,Calculations!$C$116+MOD(DM102,Calculations!$C$118))+Control!$C$7*Calculations!$C$85*INDEX('Monthly Data'!Q:Q,Calculations!$C$116+MOD(DM102,Calculations!$C$118))+(1-Control!$C$7*Calculations!$C$87)*INDEX('Monthly Data'!R:R,Calculations!$C$116+MOD(DM102,Calculations!$C$118))</f>
        <v>1.5108777406081684E-3</v>
      </c>
      <c r="ID102" s="86">
        <f ca="1">Control!$C$7*Calculations!$C$82*INDEX('Monthly Data'!N:N,Calculations!$C$116+MOD(DN102,Calculations!$C$118))+Control!$C$7*Calculations!$C$83*INDEX('Monthly Data'!O:O,Calculations!$C$116+MOD(DN102,Calculations!$C$118))+Control!$C$7*Calculations!$C$84*INDEX('Monthly Data'!P:P,Calculations!$C$116+MOD(DN102,Calculations!$C$118))+Control!$C$7*Calculations!$C$85*INDEX('Monthly Data'!Q:Q,Calculations!$C$116+MOD(DN102,Calculations!$C$118))+(1-Control!$C$7*Calculations!$C$87)*INDEX('Monthly Data'!R:R,Calculations!$C$116+MOD(DN102,Calculations!$C$118))</f>
        <v>3.6332715283247441E-2</v>
      </c>
      <c r="IE102" s="86">
        <f ca="1">Control!$C$7*Calculations!$C$82*INDEX('Monthly Data'!N:N,Calculations!$C$116+MOD(DO102,Calculations!$C$118))+Control!$C$7*Calculations!$C$83*INDEX('Monthly Data'!O:O,Calculations!$C$116+MOD(DO102,Calculations!$C$118))+Control!$C$7*Calculations!$C$84*INDEX('Monthly Data'!P:P,Calculations!$C$116+MOD(DO102,Calculations!$C$118))+Control!$C$7*Calculations!$C$85*INDEX('Monthly Data'!Q:Q,Calculations!$C$116+MOD(DO102,Calculations!$C$118))+(1-Control!$C$7*Calculations!$C$87)*INDEX('Monthly Data'!R:R,Calculations!$C$116+MOD(DO102,Calculations!$C$118))</f>
        <v>4.2795950888382334E-3</v>
      </c>
      <c r="IF102" s="86">
        <f ca="1">Control!$C$7*Calculations!$C$82*INDEX('Monthly Data'!N:N,Calculations!$C$116+MOD(DP102,Calculations!$C$118))+Control!$C$7*Calculations!$C$83*INDEX('Monthly Data'!O:O,Calculations!$C$116+MOD(DP102,Calculations!$C$118))+Control!$C$7*Calculations!$C$84*INDEX('Monthly Data'!P:P,Calculations!$C$116+MOD(DP102,Calculations!$C$118))+Control!$C$7*Calculations!$C$85*INDEX('Monthly Data'!Q:Q,Calculations!$C$116+MOD(DP102,Calculations!$C$118))+(1-Control!$C$7*Calculations!$C$87)*INDEX('Monthly Data'!R:R,Calculations!$C$116+MOD(DP102,Calculations!$C$118))</f>
        <v>1.0018681835149534E-3</v>
      </c>
      <c r="IG102" s="88">
        <f ca="1">Control!$C$8*(1+DQ102)*(1+DR102)*(1+DS102)*(1+DT102)*(1+DU102)*(1+DV102)*(1+DW102)*(1+DX102)*(1+DY102)*(1+DZ102)*(1+EA102)*(1+EB102)*(1+EC102)*(1+ED102)*(1+EE102)*(1+EF102)*(1+EG102)*(1+EH102)*(1+EI102)*(1+EJ102)*(1+EK102)*(1+EL102)*(1+EM102)*(1+EN102)*(1+EO102)*(1+EP102)*(1+EQ102)*(1+ER102)*(1+ES102)*(1+ET102)*(1+EU102)*(1+EV102)*(1+EW102)*(1+EX102)*(1+EY102)*(1+EZ102)*(1+FA102)*(1+FB102)*(1+FC102)*(1+FD102)*(1+FE102)*(1+FF102)*(1+FG102)*(1+FH102)*(1+FI102)*(1+FJ102)*(1+FK102)*(1+FL102)*(1+FM102)*(1+FN102)*(1+FO102)*(1+FP102)*(1+FQ102)*(1+FR102)*(1+FS102)*(1+FT102)*(1+FU102)*(1+FV102)*(1+FW102)*(1+FX102)*(1+FY102)*(1+FZ102)*(1+GA102)*(1+GB102)*(1+GC102)*(1+GD102)*(1+GE102)*(1+GF102)*(1+GG102)*(1+GH102)*(1+GI102)*(1+GJ102)*(1+GK102)*(1+GL102)*(1+GM102)*(1+GN102)*(1+GO102)*(1+GP102)*(1+GQ102)*(1+GR102)*(1+GS102)*(1+GT102)*(1+GU102)*(1+GV102)*(1+GW102)*(1+GX102)*(1+GY102)*(1+GZ102)*(1+HA102)*(1+HB102)*(1+HC102)*(1+HD102)*(1+HE102)*(1+HF102)*(1+HG102)*(1+HH102)*(1+HI102)*(1+HJ102)*(1+HK102)*(1+HL102)*(1+HM102)*(1+HN102)*(1+HO102)*(1+HP102)*(1+HQ102)*(1+HR102)*(1+HS102)*(1+HT102)*(1+HU102)*(1+HV102)*(1+HW102)*(1+HX102)*(1+HY102)*(1+HZ102)*(1+IA102)*(1+IB102)*(1+IC102)*(1+ID102)*(1+IE102)*(1+IF102)</f>
        <v>126875.3398048676</v>
      </c>
    </row>
    <row r="103" spans="1:241" x14ac:dyDescent="0.25">
      <c r="A103">
        <v>97</v>
      </c>
      <c r="B103">
        <v>24</v>
      </c>
      <c r="C103">
        <v>7</v>
      </c>
      <c r="D103">
        <v>42</v>
      </c>
      <c r="E103">
        <v>89</v>
      </c>
      <c r="F103">
        <v>65</v>
      </c>
      <c r="G103">
        <v>58</v>
      </c>
      <c r="H103">
        <v>78</v>
      </c>
      <c r="I103">
        <v>58</v>
      </c>
      <c r="J103">
        <v>12</v>
      </c>
      <c r="K103">
        <v>17</v>
      </c>
      <c r="L103">
        <v>34</v>
      </c>
      <c r="M103">
        <v>79</v>
      </c>
      <c r="N103">
        <v>8</v>
      </c>
      <c r="O103">
        <v>33</v>
      </c>
      <c r="P103">
        <v>55</v>
      </c>
      <c r="Q103">
        <v>103</v>
      </c>
      <c r="R103">
        <v>20</v>
      </c>
      <c r="S103">
        <v>12</v>
      </c>
      <c r="T103">
        <v>64</v>
      </c>
      <c r="U103">
        <v>35</v>
      </c>
      <c r="V103">
        <v>12</v>
      </c>
      <c r="W103">
        <v>16</v>
      </c>
      <c r="X103">
        <v>48</v>
      </c>
      <c r="Y103">
        <v>34</v>
      </c>
      <c r="Z103">
        <v>83</v>
      </c>
      <c r="AA103">
        <v>71</v>
      </c>
      <c r="AB103">
        <v>45</v>
      </c>
      <c r="AC103">
        <v>20</v>
      </c>
      <c r="AD103">
        <v>54</v>
      </c>
      <c r="AE103">
        <v>19</v>
      </c>
      <c r="AF103">
        <v>87</v>
      </c>
      <c r="AG103">
        <v>26</v>
      </c>
      <c r="AH103">
        <v>89</v>
      </c>
      <c r="AI103">
        <v>97</v>
      </c>
      <c r="AJ103">
        <v>79</v>
      </c>
      <c r="AK103">
        <v>86</v>
      </c>
      <c r="AL103">
        <v>6</v>
      </c>
      <c r="AM103">
        <v>68</v>
      </c>
      <c r="AN103">
        <v>21</v>
      </c>
      <c r="AO103">
        <v>44</v>
      </c>
      <c r="AP103">
        <v>49</v>
      </c>
      <c r="AQ103">
        <v>96</v>
      </c>
      <c r="AR103">
        <v>105</v>
      </c>
      <c r="AS103">
        <v>11</v>
      </c>
      <c r="AT103">
        <v>42</v>
      </c>
      <c r="AU103">
        <v>104</v>
      </c>
      <c r="AV103">
        <v>61</v>
      </c>
      <c r="AW103">
        <v>17</v>
      </c>
      <c r="AX103">
        <v>17</v>
      </c>
      <c r="AY103">
        <v>43</v>
      </c>
      <c r="AZ103">
        <v>4</v>
      </c>
      <c r="BA103">
        <v>19</v>
      </c>
      <c r="BB103">
        <v>5</v>
      </c>
      <c r="BC103">
        <v>50</v>
      </c>
      <c r="BD103">
        <v>105</v>
      </c>
      <c r="BE103">
        <v>32</v>
      </c>
      <c r="BF103">
        <v>41</v>
      </c>
      <c r="BG103">
        <v>83</v>
      </c>
      <c r="BH103">
        <v>12</v>
      </c>
      <c r="BI103">
        <v>116</v>
      </c>
      <c r="BJ103">
        <v>11</v>
      </c>
      <c r="BK103">
        <v>27</v>
      </c>
      <c r="BL103">
        <v>59</v>
      </c>
      <c r="BM103">
        <v>88</v>
      </c>
      <c r="BN103">
        <v>62</v>
      </c>
      <c r="BO103">
        <v>73</v>
      </c>
      <c r="BP103">
        <v>83</v>
      </c>
      <c r="BQ103">
        <v>15</v>
      </c>
      <c r="BR103">
        <v>48</v>
      </c>
      <c r="BS103">
        <v>88</v>
      </c>
      <c r="BT103">
        <v>60</v>
      </c>
      <c r="BU103">
        <v>66</v>
      </c>
      <c r="BV103">
        <v>99</v>
      </c>
      <c r="BW103">
        <v>117</v>
      </c>
      <c r="BX103">
        <v>98</v>
      </c>
      <c r="BY103">
        <v>99</v>
      </c>
      <c r="BZ103">
        <v>27</v>
      </c>
      <c r="CA103">
        <v>7</v>
      </c>
      <c r="CB103">
        <v>85</v>
      </c>
      <c r="CC103">
        <v>27</v>
      </c>
      <c r="CD103">
        <v>8</v>
      </c>
      <c r="CE103">
        <v>41</v>
      </c>
      <c r="CF103">
        <v>27</v>
      </c>
      <c r="CG103">
        <v>40</v>
      </c>
      <c r="CH103">
        <v>101</v>
      </c>
      <c r="CI103">
        <v>82</v>
      </c>
      <c r="CJ103">
        <v>92</v>
      </c>
      <c r="CK103">
        <v>20</v>
      </c>
      <c r="CL103">
        <v>90</v>
      </c>
      <c r="CM103">
        <v>101</v>
      </c>
      <c r="CN103">
        <v>26</v>
      </c>
      <c r="CO103">
        <v>114</v>
      </c>
      <c r="CP103">
        <v>92</v>
      </c>
      <c r="CQ103">
        <v>82</v>
      </c>
      <c r="CR103">
        <v>55</v>
      </c>
      <c r="CS103">
        <v>20</v>
      </c>
      <c r="CT103">
        <v>20</v>
      </c>
      <c r="CU103">
        <v>18</v>
      </c>
      <c r="CV103">
        <v>108</v>
      </c>
      <c r="CW103">
        <v>43</v>
      </c>
      <c r="CX103">
        <v>42</v>
      </c>
      <c r="CY103">
        <v>90</v>
      </c>
      <c r="CZ103">
        <v>10</v>
      </c>
      <c r="DA103">
        <v>18</v>
      </c>
      <c r="DB103">
        <v>50</v>
      </c>
      <c r="DC103">
        <v>85</v>
      </c>
      <c r="DD103">
        <v>1</v>
      </c>
      <c r="DE103">
        <v>38</v>
      </c>
      <c r="DF103">
        <v>8</v>
      </c>
      <c r="DG103">
        <v>16</v>
      </c>
      <c r="DH103">
        <v>41</v>
      </c>
      <c r="DI103">
        <v>45</v>
      </c>
      <c r="DJ103">
        <v>78</v>
      </c>
      <c r="DK103">
        <v>67</v>
      </c>
      <c r="DL103">
        <v>56</v>
      </c>
      <c r="DM103">
        <v>113</v>
      </c>
      <c r="DN103">
        <v>67</v>
      </c>
      <c r="DO103">
        <v>4</v>
      </c>
      <c r="DP103">
        <v>70</v>
      </c>
      <c r="DQ103" s="86">
        <f ca="1">Control!$C$7*Calculations!$C$82*INDEX('Monthly Data'!N:N,Calculations!$C$116+MOD(A103,Calculations!$C$118))+Control!$C$7*Calculations!$C$83*INDEX('Monthly Data'!O:O,Calculations!$C$116+MOD(A103,Calculations!$C$118))+Control!$C$7*Calculations!$C$84*INDEX('Monthly Data'!P:P,Calculations!$C$116+MOD(A103,Calculations!$C$118))+Control!$C$7*Calculations!$C$85*INDEX('Monthly Data'!Q:Q,Calculations!$C$116+MOD(A103,Calculations!$C$118))+(1-Control!$C$7*Calculations!$C$87)*INDEX('Monthly Data'!R:R,Calculations!$C$116+MOD(A103,Calculations!$C$118))</f>
        <v>-7.5539743260223157E-3</v>
      </c>
      <c r="DR103" s="86">
        <f ca="1">Control!$C$7*Calculations!$C$82*INDEX('Monthly Data'!N:N,Calculations!$C$116+MOD(B103,Calculations!$C$118))+Control!$C$7*Calculations!$C$83*INDEX('Monthly Data'!O:O,Calculations!$C$116+MOD(B103,Calculations!$C$118))+Control!$C$7*Calculations!$C$84*INDEX('Monthly Data'!P:P,Calculations!$C$116+MOD(B103,Calculations!$C$118))+Control!$C$7*Calculations!$C$85*INDEX('Monthly Data'!Q:Q,Calculations!$C$116+MOD(B103,Calculations!$C$118))+(1-Control!$C$7*Calculations!$C$87)*INDEX('Monthly Data'!R:R,Calculations!$C$116+MOD(B103,Calculations!$C$118))</f>
        <v>4.2795950888382334E-3</v>
      </c>
      <c r="DS103" s="86">
        <f ca="1">Control!$C$7*Calculations!$C$82*INDEX('Monthly Data'!N:N,Calculations!$C$116+MOD(C103,Calculations!$C$118))+Control!$C$7*Calculations!$C$83*INDEX('Monthly Data'!O:O,Calculations!$C$116+MOD(C103,Calculations!$C$118))+Control!$C$7*Calculations!$C$84*INDEX('Monthly Data'!P:P,Calculations!$C$116+MOD(C103,Calculations!$C$118))+Control!$C$7*Calculations!$C$85*INDEX('Monthly Data'!Q:Q,Calculations!$C$116+MOD(C103,Calculations!$C$118))+(1-Control!$C$7*Calculations!$C$87)*INDEX('Monthly Data'!R:R,Calculations!$C$116+MOD(C103,Calculations!$C$118))</f>
        <v>8.3814116887657771E-3</v>
      </c>
      <c r="DT103" s="86">
        <f ca="1">Control!$C$7*Calculations!$C$82*INDEX('Monthly Data'!N:N,Calculations!$C$116+MOD(D103,Calculations!$C$118))+Control!$C$7*Calculations!$C$83*INDEX('Monthly Data'!O:O,Calculations!$C$116+MOD(D103,Calculations!$C$118))+Control!$C$7*Calculations!$C$84*INDEX('Monthly Data'!P:P,Calculations!$C$116+MOD(D103,Calculations!$C$118))+Control!$C$7*Calculations!$C$85*INDEX('Monthly Data'!Q:Q,Calculations!$C$116+MOD(D103,Calculations!$C$118))+(1-Control!$C$7*Calculations!$C$87)*INDEX('Monthly Data'!R:R,Calculations!$C$116+MOD(D103,Calculations!$C$118))</f>
        <v>-6.1115617667135171E-2</v>
      </c>
      <c r="DU103" s="86">
        <f ca="1">Control!$C$7*Calculations!$C$82*INDEX('Monthly Data'!N:N,Calculations!$C$116+MOD(E103,Calculations!$C$118))+Control!$C$7*Calculations!$C$83*INDEX('Monthly Data'!O:O,Calculations!$C$116+MOD(E103,Calculations!$C$118))+Control!$C$7*Calculations!$C$84*INDEX('Monthly Data'!P:P,Calculations!$C$116+MOD(E103,Calculations!$C$118))+Control!$C$7*Calculations!$C$85*INDEX('Monthly Data'!Q:Q,Calculations!$C$116+MOD(E103,Calculations!$C$118))+(1-Control!$C$7*Calculations!$C$87)*INDEX('Monthly Data'!R:R,Calculations!$C$116+MOD(E103,Calculations!$C$118))</f>
        <v>2.3852824346838646E-2</v>
      </c>
      <c r="DV103" s="86">
        <f ca="1">Control!$C$7*Calculations!$C$82*INDEX('Monthly Data'!N:N,Calculations!$C$116+MOD(F103,Calculations!$C$118))+Control!$C$7*Calculations!$C$83*INDEX('Monthly Data'!O:O,Calculations!$C$116+MOD(F103,Calculations!$C$118))+Control!$C$7*Calculations!$C$84*INDEX('Monthly Data'!P:P,Calculations!$C$116+MOD(F103,Calculations!$C$118))+Control!$C$7*Calculations!$C$85*INDEX('Monthly Data'!Q:Q,Calculations!$C$116+MOD(F103,Calculations!$C$118))+(1-Control!$C$7*Calculations!$C$87)*INDEX('Monthly Data'!R:R,Calculations!$C$116+MOD(F103,Calculations!$C$118))</f>
        <v>-1.3959200237295809E-2</v>
      </c>
      <c r="DW103" s="86">
        <f ca="1">Control!$C$7*Calculations!$C$82*INDEX('Monthly Data'!N:N,Calculations!$C$116+MOD(G103,Calculations!$C$118))+Control!$C$7*Calculations!$C$83*INDEX('Monthly Data'!O:O,Calculations!$C$116+MOD(G103,Calculations!$C$118))+Control!$C$7*Calculations!$C$84*INDEX('Monthly Data'!P:P,Calculations!$C$116+MOD(G103,Calculations!$C$118))+Control!$C$7*Calculations!$C$85*INDEX('Monthly Data'!Q:Q,Calculations!$C$116+MOD(G103,Calculations!$C$118))+(1-Control!$C$7*Calculations!$C$87)*INDEX('Monthly Data'!R:R,Calculations!$C$116+MOD(G103,Calculations!$C$118))</f>
        <v>8.4240675975201049E-3</v>
      </c>
      <c r="DX103" s="86">
        <f ca="1">Control!$C$7*Calculations!$C$82*INDEX('Monthly Data'!N:N,Calculations!$C$116+MOD(H103,Calculations!$C$118))+Control!$C$7*Calculations!$C$83*INDEX('Monthly Data'!O:O,Calculations!$C$116+MOD(H103,Calculations!$C$118))+Control!$C$7*Calculations!$C$84*INDEX('Monthly Data'!P:P,Calculations!$C$116+MOD(H103,Calculations!$C$118))+Control!$C$7*Calculations!$C$85*INDEX('Monthly Data'!Q:Q,Calculations!$C$116+MOD(H103,Calculations!$C$118))+(1-Control!$C$7*Calculations!$C$87)*INDEX('Monthly Data'!R:R,Calculations!$C$116+MOD(H103,Calculations!$C$118))</f>
        <v>1.7472933988537529E-2</v>
      </c>
      <c r="DY103" s="86">
        <f ca="1">Control!$C$7*Calculations!$C$82*INDEX('Monthly Data'!N:N,Calculations!$C$116+MOD(I103,Calculations!$C$118))+Control!$C$7*Calculations!$C$83*INDEX('Monthly Data'!O:O,Calculations!$C$116+MOD(I103,Calculations!$C$118))+Control!$C$7*Calculations!$C$84*INDEX('Monthly Data'!P:P,Calculations!$C$116+MOD(I103,Calculations!$C$118))+Control!$C$7*Calculations!$C$85*INDEX('Monthly Data'!Q:Q,Calculations!$C$116+MOD(I103,Calculations!$C$118))+(1-Control!$C$7*Calculations!$C$87)*INDEX('Monthly Data'!R:R,Calculations!$C$116+MOD(I103,Calculations!$C$118))</f>
        <v>8.4240675975201049E-3</v>
      </c>
      <c r="DZ103" s="86">
        <f ca="1">Control!$C$7*Calculations!$C$82*INDEX('Monthly Data'!N:N,Calculations!$C$116+MOD(J103,Calculations!$C$118))+Control!$C$7*Calculations!$C$83*INDEX('Monthly Data'!O:O,Calculations!$C$116+MOD(J103,Calculations!$C$118))+Control!$C$7*Calculations!$C$84*INDEX('Monthly Data'!P:P,Calculations!$C$116+MOD(J103,Calculations!$C$118))+Control!$C$7*Calculations!$C$85*INDEX('Monthly Data'!Q:Q,Calculations!$C$116+MOD(J103,Calculations!$C$118))+(1-Control!$C$7*Calculations!$C$87)*INDEX('Monthly Data'!R:R,Calculations!$C$116+MOD(J103,Calculations!$C$118))</f>
        <v>1.0415351832335435E-2</v>
      </c>
      <c r="EA103" s="86">
        <f ca="1">Control!$C$7*Calculations!$C$82*INDEX('Monthly Data'!N:N,Calculations!$C$116+MOD(K103,Calculations!$C$118))+Control!$C$7*Calculations!$C$83*INDEX('Monthly Data'!O:O,Calculations!$C$116+MOD(K103,Calculations!$C$118))+Control!$C$7*Calculations!$C$84*INDEX('Monthly Data'!P:P,Calculations!$C$116+MOD(K103,Calculations!$C$118))+Control!$C$7*Calculations!$C$85*INDEX('Monthly Data'!Q:Q,Calculations!$C$116+MOD(K103,Calculations!$C$118))+(1-Control!$C$7*Calculations!$C$87)*INDEX('Monthly Data'!R:R,Calculations!$C$116+MOD(K103,Calculations!$C$118))</f>
        <v>-2.0269389991732112E-2</v>
      </c>
      <c r="EB103" s="86">
        <f ca="1">Control!$C$7*Calculations!$C$82*INDEX('Monthly Data'!N:N,Calculations!$C$116+MOD(L103,Calculations!$C$118))+Control!$C$7*Calculations!$C$83*INDEX('Monthly Data'!O:O,Calculations!$C$116+MOD(L103,Calculations!$C$118))+Control!$C$7*Calculations!$C$84*INDEX('Monthly Data'!P:P,Calculations!$C$116+MOD(L103,Calculations!$C$118))+Control!$C$7*Calculations!$C$85*INDEX('Monthly Data'!Q:Q,Calculations!$C$116+MOD(L103,Calculations!$C$118))+(1-Control!$C$7*Calculations!$C$87)*INDEX('Monthly Data'!R:R,Calculations!$C$116+MOD(L103,Calculations!$C$118))</f>
        <v>5.3309355465453899E-3</v>
      </c>
      <c r="EC103" s="86">
        <f ca="1">Control!$C$7*Calculations!$C$82*INDEX('Monthly Data'!N:N,Calculations!$C$116+MOD(M103,Calculations!$C$118))+Control!$C$7*Calculations!$C$83*INDEX('Monthly Data'!O:O,Calculations!$C$116+MOD(M103,Calculations!$C$118))+Control!$C$7*Calculations!$C$84*INDEX('Monthly Data'!P:P,Calculations!$C$116+MOD(M103,Calculations!$C$118))+Control!$C$7*Calculations!$C$85*INDEX('Monthly Data'!Q:Q,Calculations!$C$116+MOD(M103,Calculations!$C$118))+(1-Control!$C$7*Calculations!$C$87)*INDEX('Monthly Data'!R:R,Calculations!$C$116+MOD(M103,Calculations!$C$118))</f>
        <v>1.046389543479892E-2</v>
      </c>
      <c r="ED103" s="86">
        <f ca="1">Control!$C$7*Calculations!$C$82*INDEX('Monthly Data'!N:N,Calculations!$C$116+MOD(N103,Calculations!$C$118))+Control!$C$7*Calculations!$C$83*INDEX('Monthly Data'!O:O,Calculations!$C$116+MOD(N103,Calculations!$C$118))+Control!$C$7*Calculations!$C$84*INDEX('Monthly Data'!P:P,Calculations!$C$116+MOD(N103,Calculations!$C$118))+Control!$C$7*Calculations!$C$85*INDEX('Monthly Data'!Q:Q,Calculations!$C$116+MOD(N103,Calculations!$C$118))+(1-Control!$C$7*Calculations!$C$87)*INDEX('Monthly Data'!R:R,Calculations!$C$116+MOD(N103,Calculations!$C$118))</f>
        <v>9.9787204839310462E-3</v>
      </c>
      <c r="EE103" s="86">
        <f ca="1">Control!$C$7*Calculations!$C$82*INDEX('Monthly Data'!N:N,Calculations!$C$116+MOD(O103,Calculations!$C$118))+Control!$C$7*Calculations!$C$83*INDEX('Monthly Data'!O:O,Calculations!$C$116+MOD(O103,Calculations!$C$118))+Control!$C$7*Calculations!$C$84*INDEX('Monthly Data'!P:P,Calculations!$C$116+MOD(O103,Calculations!$C$118))+Control!$C$7*Calculations!$C$85*INDEX('Monthly Data'!Q:Q,Calculations!$C$116+MOD(O103,Calculations!$C$118))+(1-Control!$C$7*Calculations!$C$87)*INDEX('Monthly Data'!R:R,Calculations!$C$116+MOD(O103,Calculations!$C$118))</f>
        <v>3.1070573055362403E-2</v>
      </c>
      <c r="EF103" s="86">
        <f ca="1">Control!$C$7*Calculations!$C$82*INDEX('Monthly Data'!N:N,Calculations!$C$116+MOD(P103,Calculations!$C$118))+Control!$C$7*Calculations!$C$83*INDEX('Monthly Data'!O:O,Calculations!$C$116+MOD(P103,Calculations!$C$118))+Control!$C$7*Calculations!$C$84*INDEX('Monthly Data'!P:P,Calculations!$C$116+MOD(P103,Calculations!$C$118))+Control!$C$7*Calculations!$C$85*INDEX('Monthly Data'!Q:Q,Calculations!$C$116+MOD(P103,Calculations!$C$118))+(1-Control!$C$7*Calculations!$C$87)*INDEX('Monthly Data'!R:R,Calculations!$C$116+MOD(P103,Calculations!$C$118))</f>
        <v>2.0524935548016137E-2</v>
      </c>
      <c r="EG103" s="86">
        <f ca="1">Control!$C$7*Calculations!$C$82*INDEX('Monthly Data'!N:N,Calculations!$C$116+MOD(Q103,Calculations!$C$118))+Control!$C$7*Calculations!$C$83*INDEX('Monthly Data'!O:O,Calculations!$C$116+MOD(Q103,Calculations!$C$118))+Control!$C$7*Calculations!$C$84*INDEX('Monthly Data'!P:P,Calculations!$C$116+MOD(Q103,Calculations!$C$118))+Control!$C$7*Calculations!$C$85*INDEX('Monthly Data'!Q:Q,Calculations!$C$116+MOD(Q103,Calculations!$C$118))+(1-Control!$C$7*Calculations!$C$87)*INDEX('Monthly Data'!R:R,Calculations!$C$116+MOD(Q103,Calculations!$C$118))</f>
        <v>5.1972609868760735E-3</v>
      </c>
      <c r="EH103" s="86">
        <f ca="1">Control!$C$7*Calculations!$C$82*INDEX('Monthly Data'!N:N,Calculations!$C$116+MOD(R103,Calculations!$C$118))+Control!$C$7*Calculations!$C$83*INDEX('Monthly Data'!O:O,Calculations!$C$116+MOD(R103,Calculations!$C$118))+Control!$C$7*Calculations!$C$84*INDEX('Monthly Data'!P:P,Calculations!$C$116+MOD(R103,Calculations!$C$118))+Control!$C$7*Calculations!$C$85*INDEX('Monthly Data'!Q:Q,Calculations!$C$116+MOD(R103,Calculations!$C$118))+(1-Control!$C$7*Calculations!$C$87)*INDEX('Monthly Data'!R:R,Calculations!$C$116+MOD(R103,Calculations!$C$118))</f>
        <v>3.9251937367756782E-3</v>
      </c>
      <c r="EI103" s="86">
        <f ca="1">Control!$C$7*Calculations!$C$82*INDEX('Monthly Data'!N:N,Calculations!$C$116+MOD(S103,Calculations!$C$118))+Control!$C$7*Calculations!$C$83*INDEX('Monthly Data'!O:O,Calculations!$C$116+MOD(S103,Calculations!$C$118))+Control!$C$7*Calculations!$C$84*INDEX('Monthly Data'!P:P,Calculations!$C$116+MOD(S103,Calculations!$C$118))+Control!$C$7*Calculations!$C$85*INDEX('Monthly Data'!Q:Q,Calculations!$C$116+MOD(S103,Calculations!$C$118))+(1-Control!$C$7*Calculations!$C$87)*INDEX('Monthly Data'!R:R,Calculations!$C$116+MOD(S103,Calculations!$C$118))</f>
        <v>1.0415351832335435E-2</v>
      </c>
      <c r="EJ103" s="86">
        <f ca="1">Control!$C$7*Calculations!$C$82*INDEX('Monthly Data'!N:N,Calculations!$C$116+MOD(T103,Calculations!$C$118))+Control!$C$7*Calculations!$C$83*INDEX('Monthly Data'!O:O,Calculations!$C$116+MOD(T103,Calculations!$C$118))+Control!$C$7*Calculations!$C$84*INDEX('Monthly Data'!P:P,Calculations!$C$116+MOD(T103,Calculations!$C$118))+Control!$C$7*Calculations!$C$85*INDEX('Monthly Data'!Q:Q,Calculations!$C$116+MOD(T103,Calculations!$C$118))+(1-Control!$C$7*Calculations!$C$87)*INDEX('Monthly Data'!R:R,Calculations!$C$116+MOD(T103,Calculations!$C$118))</f>
        <v>-2.4571433440223247E-2</v>
      </c>
      <c r="EK103" s="86">
        <f ca="1">Control!$C$7*Calculations!$C$82*INDEX('Monthly Data'!N:N,Calculations!$C$116+MOD(U103,Calculations!$C$118))+Control!$C$7*Calculations!$C$83*INDEX('Monthly Data'!O:O,Calculations!$C$116+MOD(U103,Calculations!$C$118))+Control!$C$7*Calculations!$C$84*INDEX('Monthly Data'!P:P,Calculations!$C$116+MOD(U103,Calculations!$C$118))+Control!$C$7*Calculations!$C$85*INDEX('Monthly Data'!Q:Q,Calculations!$C$116+MOD(U103,Calculations!$C$118))+(1-Control!$C$7*Calculations!$C$87)*INDEX('Monthly Data'!R:R,Calculations!$C$116+MOD(U103,Calculations!$C$118))</f>
        <v>-9.5555592256394619E-3</v>
      </c>
      <c r="EL103" s="86">
        <f ca="1">Control!$C$7*Calculations!$C$82*INDEX('Monthly Data'!N:N,Calculations!$C$116+MOD(V103,Calculations!$C$118))+Control!$C$7*Calculations!$C$83*INDEX('Monthly Data'!O:O,Calculations!$C$116+MOD(V103,Calculations!$C$118))+Control!$C$7*Calculations!$C$84*INDEX('Monthly Data'!P:P,Calculations!$C$116+MOD(V103,Calculations!$C$118))+Control!$C$7*Calculations!$C$85*INDEX('Monthly Data'!Q:Q,Calculations!$C$116+MOD(V103,Calculations!$C$118))+(1-Control!$C$7*Calculations!$C$87)*INDEX('Monthly Data'!R:R,Calculations!$C$116+MOD(V103,Calculations!$C$118))</f>
        <v>1.0415351832335435E-2</v>
      </c>
      <c r="EM103" s="86">
        <f ca="1">Control!$C$7*Calculations!$C$82*INDEX('Monthly Data'!N:N,Calculations!$C$116+MOD(W103,Calculations!$C$118))+Control!$C$7*Calculations!$C$83*INDEX('Monthly Data'!O:O,Calculations!$C$116+MOD(W103,Calculations!$C$118))+Control!$C$7*Calculations!$C$84*INDEX('Monthly Data'!P:P,Calculations!$C$116+MOD(W103,Calculations!$C$118))+Control!$C$7*Calculations!$C$85*INDEX('Monthly Data'!Q:Q,Calculations!$C$116+MOD(W103,Calculations!$C$118))+(1-Control!$C$7*Calculations!$C$87)*INDEX('Monthly Data'!R:R,Calculations!$C$116+MOD(W103,Calculations!$C$118))</f>
        <v>2.5325873776067674E-2</v>
      </c>
      <c r="EN103" s="86">
        <f ca="1">Control!$C$7*Calculations!$C$82*INDEX('Monthly Data'!N:N,Calculations!$C$116+MOD(X103,Calculations!$C$118))+Control!$C$7*Calculations!$C$83*INDEX('Monthly Data'!O:O,Calculations!$C$116+MOD(X103,Calculations!$C$118))+Control!$C$7*Calculations!$C$84*INDEX('Monthly Data'!P:P,Calculations!$C$116+MOD(X103,Calculations!$C$118))+Control!$C$7*Calculations!$C$85*INDEX('Monthly Data'!Q:Q,Calculations!$C$116+MOD(X103,Calculations!$C$118))+(1-Control!$C$7*Calculations!$C$87)*INDEX('Monthly Data'!R:R,Calculations!$C$116+MOD(X103,Calculations!$C$118))</f>
        <v>-1.5984879994281095E-2</v>
      </c>
      <c r="EO103" s="86">
        <f ca="1">Control!$C$7*Calculations!$C$82*INDEX('Monthly Data'!N:N,Calculations!$C$116+MOD(Y103,Calculations!$C$118))+Control!$C$7*Calculations!$C$83*INDEX('Monthly Data'!O:O,Calculations!$C$116+MOD(Y103,Calculations!$C$118))+Control!$C$7*Calculations!$C$84*INDEX('Monthly Data'!P:P,Calculations!$C$116+MOD(Y103,Calculations!$C$118))+Control!$C$7*Calculations!$C$85*INDEX('Monthly Data'!Q:Q,Calculations!$C$116+MOD(Y103,Calculations!$C$118))+(1-Control!$C$7*Calculations!$C$87)*INDEX('Monthly Data'!R:R,Calculations!$C$116+MOD(Y103,Calculations!$C$118))</f>
        <v>5.3309355465453899E-3</v>
      </c>
      <c r="EP103" s="86">
        <f ca="1">Control!$C$7*Calculations!$C$82*INDEX('Monthly Data'!N:N,Calculations!$C$116+MOD(Z103,Calculations!$C$118))+Control!$C$7*Calculations!$C$83*INDEX('Monthly Data'!O:O,Calculations!$C$116+MOD(Z103,Calculations!$C$118))+Control!$C$7*Calculations!$C$84*INDEX('Monthly Data'!P:P,Calculations!$C$116+MOD(Z103,Calculations!$C$118))+Control!$C$7*Calculations!$C$85*INDEX('Monthly Data'!Q:Q,Calculations!$C$116+MOD(Z103,Calculations!$C$118))+(1-Control!$C$7*Calculations!$C$87)*INDEX('Monthly Data'!R:R,Calculations!$C$116+MOD(Z103,Calculations!$C$118))</f>
        <v>-7.8872955230675015E-3</v>
      </c>
      <c r="EQ103" s="86">
        <f ca="1">Control!$C$7*Calculations!$C$82*INDEX('Monthly Data'!N:N,Calculations!$C$116+MOD(AA103,Calculations!$C$118))+Control!$C$7*Calculations!$C$83*INDEX('Monthly Data'!O:O,Calculations!$C$116+MOD(AA103,Calculations!$C$118))+Control!$C$7*Calculations!$C$84*INDEX('Monthly Data'!P:P,Calculations!$C$116+MOD(AA103,Calculations!$C$118))+Control!$C$7*Calculations!$C$85*INDEX('Monthly Data'!Q:Q,Calculations!$C$116+MOD(AA103,Calculations!$C$118))+(1-Control!$C$7*Calculations!$C$87)*INDEX('Monthly Data'!R:R,Calculations!$C$116+MOD(AA103,Calculations!$C$118))</f>
        <v>-2.072517756005474E-2</v>
      </c>
      <c r="ER103" s="86">
        <f ca="1">Control!$C$7*Calculations!$C$82*INDEX('Monthly Data'!N:N,Calculations!$C$116+MOD(AB103,Calculations!$C$118))+Control!$C$7*Calculations!$C$83*INDEX('Monthly Data'!O:O,Calculations!$C$116+MOD(AB103,Calculations!$C$118))+Control!$C$7*Calculations!$C$84*INDEX('Monthly Data'!P:P,Calculations!$C$116+MOD(AB103,Calculations!$C$118))+Control!$C$7*Calculations!$C$85*INDEX('Monthly Data'!Q:Q,Calculations!$C$116+MOD(AB103,Calculations!$C$118))+(1-Control!$C$7*Calculations!$C$87)*INDEX('Monthly Data'!R:R,Calculations!$C$116+MOD(AB103,Calculations!$C$118))</f>
        <v>1.2435425892067014E-2</v>
      </c>
      <c r="ES103" s="86">
        <f ca="1">Control!$C$7*Calculations!$C$82*INDEX('Monthly Data'!N:N,Calculations!$C$116+MOD(AC103,Calculations!$C$118))+Control!$C$7*Calculations!$C$83*INDEX('Monthly Data'!O:O,Calculations!$C$116+MOD(AC103,Calculations!$C$118))+Control!$C$7*Calculations!$C$84*INDEX('Monthly Data'!P:P,Calculations!$C$116+MOD(AC103,Calculations!$C$118))+Control!$C$7*Calculations!$C$85*INDEX('Monthly Data'!Q:Q,Calculations!$C$116+MOD(AC103,Calculations!$C$118))+(1-Control!$C$7*Calculations!$C$87)*INDEX('Monthly Data'!R:R,Calculations!$C$116+MOD(AC103,Calculations!$C$118))</f>
        <v>3.9251937367756782E-3</v>
      </c>
      <c r="ET103" s="86">
        <f ca="1">Control!$C$7*Calculations!$C$82*INDEX('Monthly Data'!N:N,Calculations!$C$116+MOD(AD103,Calculations!$C$118))+Control!$C$7*Calculations!$C$83*INDEX('Monthly Data'!O:O,Calculations!$C$116+MOD(AD103,Calculations!$C$118))+Control!$C$7*Calculations!$C$84*INDEX('Monthly Data'!P:P,Calculations!$C$116+MOD(AD103,Calculations!$C$118))+Control!$C$7*Calculations!$C$85*INDEX('Monthly Data'!Q:Q,Calculations!$C$116+MOD(AD103,Calculations!$C$118))+(1-Control!$C$7*Calculations!$C$87)*INDEX('Monthly Data'!R:R,Calculations!$C$116+MOD(AD103,Calculations!$C$118))</f>
        <v>1.7484305259657981E-2</v>
      </c>
      <c r="EU103" s="86">
        <f ca="1">Control!$C$7*Calculations!$C$82*INDEX('Monthly Data'!N:N,Calculations!$C$116+MOD(AE103,Calculations!$C$118))+Control!$C$7*Calculations!$C$83*INDEX('Monthly Data'!O:O,Calculations!$C$116+MOD(AE103,Calculations!$C$118))+Control!$C$7*Calculations!$C$84*INDEX('Monthly Data'!P:P,Calculations!$C$116+MOD(AE103,Calculations!$C$118))+Control!$C$7*Calculations!$C$85*INDEX('Monthly Data'!Q:Q,Calculations!$C$116+MOD(AE103,Calculations!$C$118))+(1-Control!$C$7*Calculations!$C$87)*INDEX('Monthly Data'!R:R,Calculations!$C$116+MOD(AE103,Calculations!$C$118))</f>
        <v>4.089189590407355E-3</v>
      </c>
      <c r="EV103" s="86">
        <f ca="1">Control!$C$7*Calculations!$C$82*INDEX('Monthly Data'!N:N,Calculations!$C$116+MOD(AF103,Calculations!$C$118))+Control!$C$7*Calculations!$C$83*INDEX('Monthly Data'!O:O,Calculations!$C$116+MOD(AF103,Calculations!$C$118))+Control!$C$7*Calculations!$C$84*INDEX('Monthly Data'!P:P,Calculations!$C$116+MOD(AF103,Calculations!$C$118))+Control!$C$7*Calculations!$C$85*INDEX('Monthly Data'!Q:Q,Calculations!$C$116+MOD(AF103,Calculations!$C$118))+(1-Control!$C$7*Calculations!$C$87)*INDEX('Monthly Data'!R:R,Calculations!$C$116+MOD(AF103,Calculations!$C$118))</f>
        <v>2.5790695379256122E-2</v>
      </c>
      <c r="EW103" s="86">
        <f ca="1">Control!$C$7*Calculations!$C$82*INDEX('Monthly Data'!N:N,Calculations!$C$116+MOD(AG103,Calculations!$C$118))+Control!$C$7*Calculations!$C$83*INDEX('Monthly Data'!O:O,Calculations!$C$116+MOD(AG103,Calculations!$C$118))+Control!$C$7*Calculations!$C$84*INDEX('Monthly Data'!P:P,Calculations!$C$116+MOD(AG103,Calculations!$C$118))+Control!$C$7*Calculations!$C$85*INDEX('Monthly Data'!Q:Q,Calculations!$C$116+MOD(AG103,Calculations!$C$118))+(1-Control!$C$7*Calculations!$C$87)*INDEX('Monthly Data'!R:R,Calculations!$C$116+MOD(AG103,Calculations!$C$118))</f>
        <v>6.3250222980707482E-3</v>
      </c>
      <c r="EX103" s="86">
        <f ca="1">Control!$C$7*Calculations!$C$82*INDEX('Monthly Data'!N:N,Calculations!$C$116+MOD(AH103,Calculations!$C$118))+Control!$C$7*Calculations!$C$83*INDEX('Monthly Data'!O:O,Calculations!$C$116+MOD(AH103,Calculations!$C$118))+Control!$C$7*Calculations!$C$84*INDEX('Monthly Data'!P:P,Calculations!$C$116+MOD(AH103,Calculations!$C$118))+Control!$C$7*Calculations!$C$85*INDEX('Monthly Data'!Q:Q,Calculations!$C$116+MOD(AH103,Calculations!$C$118))+(1-Control!$C$7*Calculations!$C$87)*INDEX('Monthly Data'!R:R,Calculations!$C$116+MOD(AH103,Calculations!$C$118))</f>
        <v>2.3852824346838646E-2</v>
      </c>
      <c r="EY103" s="86">
        <f ca="1">Control!$C$7*Calculations!$C$82*INDEX('Monthly Data'!N:N,Calculations!$C$116+MOD(AI103,Calculations!$C$118))+Control!$C$7*Calculations!$C$83*INDEX('Monthly Data'!O:O,Calculations!$C$116+MOD(AI103,Calculations!$C$118))+Control!$C$7*Calculations!$C$84*INDEX('Monthly Data'!P:P,Calculations!$C$116+MOD(AI103,Calculations!$C$118))+Control!$C$7*Calculations!$C$85*INDEX('Monthly Data'!Q:Q,Calculations!$C$116+MOD(AI103,Calculations!$C$118))+(1-Control!$C$7*Calculations!$C$87)*INDEX('Monthly Data'!R:R,Calculations!$C$116+MOD(AI103,Calculations!$C$118))</f>
        <v>-7.5539743260223157E-3</v>
      </c>
      <c r="EZ103" s="86">
        <f ca="1">Control!$C$7*Calculations!$C$82*INDEX('Monthly Data'!N:N,Calculations!$C$116+MOD(AJ103,Calculations!$C$118))+Control!$C$7*Calculations!$C$83*INDEX('Monthly Data'!O:O,Calculations!$C$116+MOD(AJ103,Calculations!$C$118))+Control!$C$7*Calculations!$C$84*INDEX('Monthly Data'!P:P,Calculations!$C$116+MOD(AJ103,Calculations!$C$118))+Control!$C$7*Calculations!$C$85*INDEX('Monthly Data'!Q:Q,Calculations!$C$116+MOD(AJ103,Calculations!$C$118))+(1-Control!$C$7*Calculations!$C$87)*INDEX('Monthly Data'!R:R,Calculations!$C$116+MOD(AJ103,Calculations!$C$118))</f>
        <v>1.046389543479892E-2</v>
      </c>
      <c r="FA103" s="86">
        <f ca="1">Control!$C$7*Calculations!$C$82*INDEX('Monthly Data'!N:N,Calculations!$C$116+MOD(AK103,Calculations!$C$118))+Control!$C$7*Calculations!$C$83*INDEX('Monthly Data'!O:O,Calculations!$C$116+MOD(AK103,Calculations!$C$118))+Control!$C$7*Calculations!$C$84*INDEX('Monthly Data'!P:P,Calculations!$C$116+MOD(AK103,Calculations!$C$118))+Control!$C$7*Calculations!$C$85*INDEX('Monthly Data'!Q:Q,Calculations!$C$116+MOD(AK103,Calculations!$C$118))+(1-Control!$C$7*Calculations!$C$87)*INDEX('Monthly Data'!R:R,Calculations!$C$116+MOD(AK103,Calculations!$C$118))</f>
        <v>4.5735623984309991E-2</v>
      </c>
      <c r="FB103" s="86">
        <f ca="1">Control!$C$7*Calculations!$C$82*INDEX('Monthly Data'!N:N,Calculations!$C$116+MOD(AL103,Calculations!$C$118))+Control!$C$7*Calculations!$C$83*INDEX('Monthly Data'!O:O,Calculations!$C$116+MOD(AL103,Calculations!$C$118))+Control!$C$7*Calculations!$C$84*INDEX('Monthly Data'!P:P,Calculations!$C$116+MOD(AL103,Calculations!$C$118))+Control!$C$7*Calculations!$C$85*INDEX('Monthly Data'!Q:Q,Calculations!$C$116+MOD(AL103,Calculations!$C$118))+(1-Control!$C$7*Calculations!$C$87)*INDEX('Monthly Data'!R:R,Calculations!$C$116+MOD(AL103,Calculations!$C$118))</f>
        <v>4.7768166384148329E-3</v>
      </c>
      <c r="FC103" s="86">
        <f ca="1">Control!$C$7*Calculations!$C$82*INDEX('Monthly Data'!N:N,Calculations!$C$116+MOD(AM103,Calculations!$C$118))+Control!$C$7*Calculations!$C$83*INDEX('Monthly Data'!O:O,Calculations!$C$116+MOD(AM103,Calculations!$C$118))+Control!$C$7*Calculations!$C$84*INDEX('Monthly Data'!P:P,Calculations!$C$116+MOD(AM103,Calculations!$C$118))+Control!$C$7*Calculations!$C$85*INDEX('Monthly Data'!Q:Q,Calculations!$C$116+MOD(AM103,Calculations!$C$118))+(1-Control!$C$7*Calculations!$C$87)*INDEX('Monthly Data'!R:R,Calculations!$C$116+MOD(AM103,Calculations!$C$118))</f>
        <v>2.2757992058453024E-3</v>
      </c>
      <c r="FD103" s="86">
        <f ca="1">Control!$C$7*Calculations!$C$82*INDEX('Monthly Data'!N:N,Calculations!$C$116+MOD(AN103,Calculations!$C$118))+Control!$C$7*Calculations!$C$83*INDEX('Monthly Data'!O:O,Calculations!$C$116+MOD(AN103,Calculations!$C$118))+Control!$C$7*Calculations!$C$84*INDEX('Monthly Data'!P:P,Calculations!$C$116+MOD(AN103,Calculations!$C$118))+Control!$C$7*Calculations!$C$85*INDEX('Monthly Data'!Q:Q,Calculations!$C$116+MOD(AN103,Calculations!$C$118))+(1-Control!$C$7*Calculations!$C$87)*INDEX('Monthly Data'!R:R,Calculations!$C$116+MOD(AN103,Calculations!$C$118))</f>
        <v>1.5108777406081684E-3</v>
      </c>
      <c r="FE103" s="86">
        <f ca="1">Control!$C$7*Calculations!$C$82*INDEX('Monthly Data'!N:N,Calculations!$C$116+MOD(AO103,Calculations!$C$118))+Control!$C$7*Calculations!$C$83*INDEX('Monthly Data'!O:O,Calculations!$C$116+MOD(AO103,Calculations!$C$118))+Control!$C$7*Calculations!$C$84*INDEX('Monthly Data'!P:P,Calculations!$C$116+MOD(AO103,Calculations!$C$118))+Control!$C$7*Calculations!$C$85*INDEX('Monthly Data'!Q:Q,Calculations!$C$116+MOD(AO103,Calculations!$C$118))+(1-Control!$C$7*Calculations!$C$87)*INDEX('Monthly Data'!R:R,Calculations!$C$116+MOD(AO103,Calculations!$C$118))</f>
        <v>2.377894462657602E-2</v>
      </c>
      <c r="FF103" s="86">
        <f ca="1">Control!$C$7*Calculations!$C$82*INDEX('Monthly Data'!N:N,Calculations!$C$116+MOD(AP103,Calculations!$C$118))+Control!$C$7*Calculations!$C$83*INDEX('Monthly Data'!O:O,Calculations!$C$116+MOD(AP103,Calculations!$C$118))+Control!$C$7*Calculations!$C$84*INDEX('Monthly Data'!P:P,Calculations!$C$116+MOD(AP103,Calculations!$C$118))+Control!$C$7*Calculations!$C$85*INDEX('Monthly Data'!Q:Q,Calculations!$C$116+MOD(AP103,Calculations!$C$118))+(1-Control!$C$7*Calculations!$C$87)*INDEX('Monthly Data'!R:R,Calculations!$C$116+MOD(AP103,Calculations!$C$118))</f>
        <v>-1.4213734788548189E-2</v>
      </c>
      <c r="FG103" s="86">
        <f ca="1">Control!$C$7*Calculations!$C$82*INDEX('Monthly Data'!N:N,Calculations!$C$116+MOD(AQ103,Calculations!$C$118))+Control!$C$7*Calculations!$C$83*INDEX('Monthly Data'!O:O,Calculations!$C$116+MOD(AQ103,Calculations!$C$118))+Control!$C$7*Calculations!$C$84*INDEX('Monthly Data'!P:P,Calculations!$C$116+MOD(AQ103,Calculations!$C$118))+Control!$C$7*Calculations!$C$85*INDEX('Monthly Data'!Q:Q,Calculations!$C$116+MOD(AQ103,Calculations!$C$118))+(1-Control!$C$7*Calculations!$C$87)*INDEX('Monthly Data'!R:R,Calculations!$C$116+MOD(AQ103,Calculations!$C$118))</f>
        <v>1.0627294914941248E-2</v>
      </c>
      <c r="FH103" s="86">
        <f ca="1">Control!$C$7*Calculations!$C$82*INDEX('Monthly Data'!N:N,Calculations!$C$116+MOD(AR103,Calculations!$C$118))+Control!$C$7*Calculations!$C$83*INDEX('Monthly Data'!O:O,Calculations!$C$116+MOD(AR103,Calculations!$C$118))+Control!$C$7*Calculations!$C$84*INDEX('Monthly Data'!P:P,Calculations!$C$116+MOD(AR103,Calculations!$C$118))+Control!$C$7*Calculations!$C$85*INDEX('Monthly Data'!Q:Q,Calculations!$C$116+MOD(AR103,Calculations!$C$118))+(1-Control!$C$7*Calculations!$C$87)*INDEX('Monthly Data'!R:R,Calculations!$C$116+MOD(AR103,Calculations!$C$118))</f>
        <v>2.3206536303657571E-2</v>
      </c>
      <c r="FI103" s="86">
        <f ca="1">Control!$C$7*Calculations!$C$82*INDEX('Monthly Data'!N:N,Calculations!$C$116+MOD(AS103,Calculations!$C$118))+Control!$C$7*Calculations!$C$83*INDEX('Monthly Data'!O:O,Calculations!$C$116+MOD(AS103,Calculations!$C$118))+Control!$C$7*Calculations!$C$84*INDEX('Monthly Data'!P:P,Calculations!$C$116+MOD(AS103,Calculations!$C$118))+Control!$C$7*Calculations!$C$85*INDEX('Monthly Data'!Q:Q,Calculations!$C$116+MOD(AS103,Calculations!$C$118))+(1-Control!$C$7*Calculations!$C$87)*INDEX('Monthly Data'!R:R,Calculations!$C$116+MOD(AS103,Calculations!$C$118))</f>
        <v>1.0018681835149534E-3</v>
      </c>
      <c r="FJ103" s="86">
        <f ca="1">Control!$C$7*Calculations!$C$82*INDEX('Monthly Data'!N:N,Calculations!$C$116+MOD(AT103,Calculations!$C$118))+Control!$C$7*Calculations!$C$83*INDEX('Monthly Data'!O:O,Calculations!$C$116+MOD(AT103,Calculations!$C$118))+Control!$C$7*Calculations!$C$84*INDEX('Monthly Data'!P:P,Calculations!$C$116+MOD(AT103,Calculations!$C$118))+Control!$C$7*Calculations!$C$85*INDEX('Monthly Data'!Q:Q,Calculations!$C$116+MOD(AT103,Calculations!$C$118))+(1-Control!$C$7*Calculations!$C$87)*INDEX('Monthly Data'!R:R,Calculations!$C$116+MOD(AT103,Calculations!$C$118))</f>
        <v>-6.1115617667135171E-2</v>
      </c>
      <c r="FK103" s="86">
        <f ca="1">Control!$C$7*Calculations!$C$82*INDEX('Monthly Data'!N:N,Calculations!$C$116+MOD(AU103,Calculations!$C$118))+Control!$C$7*Calculations!$C$83*INDEX('Monthly Data'!O:O,Calculations!$C$116+MOD(AU103,Calculations!$C$118))+Control!$C$7*Calculations!$C$84*INDEX('Monthly Data'!P:P,Calculations!$C$116+MOD(AU103,Calculations!$C$118))+Control!$C$7*Calculations!$C$85*INDEX('Monthly Data'!Q:Q,Calculations!$C$116+MOD(AU103,Calculations!$C$118))+(1-Control!$C$7*Calculations!$C$87)*INDEX('Monthly Data'!R:R,Calculations!$C$116+MOD(AU103,Calculations!$C$118))</f>
        <v>2.9708469559001142E-2</v>
      </c>
      <c r="FL103" s="86">
        <f ca="1">Control!$C$7*Calculations!$C$82*INDEX('Monthly Data'!N:N,Calculations!$C$116+MOD(AV103,Calculations!$C$118))+Control!$C$7*Calculations!$C$83*INDEX('Monthly Data'!O:O,Calculations!$C$116+MOD(AV103,Calculations!$C$118))+Control!$C$7*Calculations!$C$84*INDEX('Monthly Data'!P:P,Calculations!$C$116+MOD(AV103,Calculations!$C$118))+Control!$C$7*Calculations!$C$85*INDEX('Monthly Data'!Q:Q,Calculations!$C$116+MOD(AV103,Calculations!$C$118))+(1-Control!$C$7*Calculations!$C$87)*INDEX('Monthly Data'!R:R,Calculations!$C$116+MOD(AV103,Calculations!$C$118))</f>
        <v>2.766281641786093E-2</v>
      </c>
      <c r="FM103" s="86">
        <f ca="1">Control!$C$7*Calculations!$C$82*INDEX('Monthly Data'!N:N,Calculations!$C$116+MOD(AW103,Calculations!$C$118))+Control!$C$7*Calculations!$C$83*INDEX('Monthly Data'!O:O,Calculations!$C$116+MOD(AW103,Calculations!$C$118))+Control!$C$7*Calculations!$C$84*INDEX('Monthly Data'!P:P,Calculations!$C$116+MOD(AW103,Calculations!$C$118))+Control!$C$7*Calculations!$C$85*INDEX('Monthly Data'!Q:Q,Calculations!$C$116+MOD(AW103,Calculations!$C$118))+(1-Control!$C$7*Calculations!$C$87)*INDEX('Monthly Data'!R:R,Calculations!$C$116+MOD(AW103,Calculations!$C$118))</f>
        <v>-2.0269389991732112E-2</v>
      </c>
      <c r="FN103" s="86">
        <f ca="1">Control!$C$7*Calculations!$C$82*INDEX('Monthly Data'!N:N,Calculations!$C$116+MOD(AX103,Calculations!$C$118))+Control!$C$7*Calculations!$C$83*INDEX('Monthly Data'!O:O,Calculations!$C$116+MOD(AX103,Calculations!$C$118))+Control!$C$7*Calculations!$C$84*INDEX('Monthly Data'!P:P,Calculations!$C$116+MOD(AX103,Calculations!$C$118))+Control!$C$7*Calculations!$C$85*INDEX('Monthly Data'!Q:Q,Calculations!$C$116+MOD(AX103,Calculations!$C$118))+(1-Control!$C$7*Calculations!$C$87)*INDEX('Monthly Data'!R:R,Calculations!$C$116+MOD(AX103,Calculations!$C$118))</f>
        <v>-2.0269389991732112E-2</v>
      </c>
      <c r="FO103" s="86">
        <f ca="1">Control!$C$7*Calculations!$C$82*INDEX('Monthly Data'!N:N,Calculations!$C$116+MOD(AY103,Calculations!$C$118))+Control!$C$7*Calculations!$C$83*INDEX('Monthly Data'!O:O,Calculations!$C$116+MOD(AY103,Calculations!$C$118))+Control!$C$7*Calculations!$C$84*INDEX('Monthly Data'!P:P,Calculations!$C$116+MOD(AY103,Calculations!$C$118))+Control!$C$7*Calculations!$C$85*INDEX('Monthly Data'!Q:Q,Calculations!$C$116+MOD(AY103,Calculations!$C$118))+(1-Control!$C$7*Calculations!$C$87)*INDEX('Monthly Data'!R:R,Calculations!$C$116+MOD(AY103,Calculations!$C$118))</f>
        <v>5.1279584938936244E-2</v>
      </c>
      <c r="FP103" s="86">
        <f ca="1">Control!$C$7*Calculations!$C$82*INDEX('Monthly Data'!N:N,Calculations!$C$116+MOD(AZ103,Calculations!$C$118))+Control!$C$7*Calculations!$C$83*INDEX('Monthly Data'!O:O,Calculations!$C$116+MOD(AZ103,Calculations!$C$118))+Control!$C$7*Calculations!$C$84*INDEX('Monthly Data'!P:P,Calculations!$C$116+MOD(AZ103,Calculations!$C$118))+Control!$C$7*Calculations!$C$85*INDEX('Monthly Data'!Q:Q,Calculations!$C$116+MOD(AZ103,Calculations!$C$118))+(1-Control!$C$7*Calculations!$C$87)*INDEX('Monthly Data'!R:R,Calculations!$C$116+MOD(AZ103,Calculations!$C$118))</f>
        <v>1.3423979074716584E-2</v>
      </c>
      <c r="FQ103" s="86">
        <f ca="1">Control!$C$7*Calculations!$C$82*INDEX('Monthly Data'!N:N,Calculations!$C$116+MOD(BA103,Calculations!$C$118))+Control!$C$7*Calculations!$C$83*INDEX('Monthly Data'!O:O,Calculations!$C$116+MOD(BA103,Calculations!$C$118))+Control!$C$7*Calculations!$C$84*INDEX('Monthly Data'!P:P,Calculations!$C$116+MOD(BA103,Calculations!$C$118))+Control!$C$7*Calculations!$C$85*INDEX('Monthly Data'!Q:Q,Calculations!$C$116+MOD(BA103,Calculations!$C$118))+(1-Control!$C$7*Calculations!$C$87)*INDEX('Monthly Data'!R:R,Calculations!$C$116+MOD(BA103,Calculations!$C$118))</f>
        <v>4.089189590407355E-3</v>
      </c>
      <c r="FR103" s="86">
        <f ca="1">Control!$C$7*Calculations!$C$82*INDEX('Monthly Data'!N:N,Calculations!$C$116+MOD(BB103,Calculations!$C$118))+Control!$C$7*Calculations!$C$83*INDEX('Monthly Data'!O:O,Calculations!$C$116+MOD(BB103,Calculations!$C$118))+Control!$C$7*Calculations!$C$84*INDEX('Monthly Data'!P:P,Calculations!$C$116+MOD(BB103,Calculations!$C$118))+Control!$C$7*Calculations!$C$85*INDEX('Monthly Data'!Q:Q,Calculations!$C$116+MOD(BB103,Calculations!$C$118))+(1-Control!$C$7*Calculations!$C$87)*INDEX('Monthly Data'!R:R,Calculations!$C$116+MOD(BB103,Calculations!$C$118))</f>
        <v>1.2722494017511032E-2</v>
      </c>
      <c r="FS103" s="86">
        <f ca="1">Control!$C$7*Calculations!$C$82*INDEX('Monthly Data'!N:N,Calculations!$C$116+MOD(BC103,Calculations!$C$118))+Control!$C$7*Calculations!$C$83*INDEX('Monthly Data'!O:O,Calculations!$C$116+MOD(BC103,Calculations!$C$118))+Control!$C$7*Calculations!$C$84*INDEX('Monthly Data'!P:P,Calculations!$C$116+MOD(BC103,Calculations!$C$118))+Control!$C$7*Calculations!$C$85*INDEX('Monthly Data'!Q:Q,Calculations!$C$116+MOD(BC103,Calculations!$C$118))+(1-Control!$C$7*Calculations!$C$87)*INDEX('Monthly Data'!R:R,Calculations!$C$116+MOD(BC103,Calculations!$C$118))</f>
        <v>6.1009361253630504E-2</v>
      </c>
      <c r="FT103" s="86">
        <f ca="1">Control!$C$7*Calculations!$C$82*INDEX('Monthly Data'!N:N,Calculations!$C$116+MOD(BD103,Calculations!$C$118))+Control!$C$7*Calculations!$C$83*INDEX('Monthly Data'!O:O,Calculations!$C$116+MOD(BD103,Calculations!$C$118))+Control!$C$7*Calculations!$C$84*INDEX('Monthly Data'!P:P,Calculations!$C$116+MOD(BD103,Calculations!$C$118))+Control!$C$7*Calculations!$C$85*INDEX('Monthly Data'!Q:Q,Calculations!$C$116+MOD(BD103,Calculations!$C$118))+(1-Control!$C$7*Calculations!$C$87)*INDEX('Monthly Data'!R:R,Calculations!$C$116+MOD(BD103,Calculations!$C$118))</f>
        <v>2.3206536303657571E-2</v>
      </c>
      <c r="FU103" s="86">
        <f ca="1">Control!$C$7*Calculations!$C$82*INDEX('Monthly Data'!N:N,Calculations!$C$116+MOD(BE103,Calculations!$C$118))+Control!$C$7*Calculations!$C$83*INDEX('Monthly Data'!O:O,Calculations!$C$116+MOD(BE103,Calculations!$C$118))+Control!$C$7*Calculations!$C$84*INDEX('Monthly Data'!P:P,Calculations!$C$116+MOD(BE103,Calculations!$C$118))+Control!$C$7*Calculations!$C$85*INDEX('Monthly Data'!Q:Q,Calculations!$C$116+MOD(BE103,Calculations!$C$118))+(1-Control!$C$7*Calculations!$C$87)*INDEX('Monthly Data'!R:R,Calculations!$C$116+MOD(BE103,Calculations!$C$118))</f>
        <v>-2.6378232493851243E-2</v>
      </c>
      <c r="FV103" s="86">
        <f ca="1">Control!$C$7*Calculations!$C$82*INDEX('Monthly Data'!N:N,Calculations!$C$116+MOD(BF103,Calculations!$C$118))+Control!$C$7*Calculations!$C$83*INDEX('Monthly Data'!O:O,Calculations!$C$116+MOD(BF103,Calculations!$C$118))+Control!$C$7*Calculations!$C$84*INDEX('Monthly Data'!P:P,Calculations!$C$116+MOD(BF103,Calculations!$C$118))+Control!$C$7*Calculations!$C$85*INDEX('Monthly Data'!Q:Q,Calculations!$C$116+MOD(BF103,Calculations!$C$118))+(1-Control!$C$7*Calculations!$C$87)*INDEX('Monthly Data'!R:R,Calculations!$C$116+MOD(BF103,Calculations!$C$118))</f>
        <v>-3.8554137824290124E-2</v>
      </c>
      <c r="FW103" s="86">
        <f ca="1">Control!$C$7*Calculations!$C$82*INDEX('Monthly Data'!N:N,Calculations!$C$116+MOD(BG103,Calculations!$C$118))+Control!$C$7*Calculations!$C$83*INDEX('Monthly Data'!O:O,Calculations!$C$116+MOD(BG103,Calculations!$C$118))+Control!$C$7*Calculations!$C$84*INDEX('Monthly Data'!P:P,Calculations!$C$116+MOD(BG103,Calculations!$C$118))+Control!$C$7*Calculations!$C$85*INDEX('Monthly Data'!Q:Q,Calculations!$C$116+MOD(BG103,Calculations!$C$118))+(1-Control!$C$7*Calculations!$C$87)*INDEX('Monthly Data'!R:R,Calculations!$C$116+MOD(BG103,Calculations!$C$118))</f>
        <v>-7.8872955230675015E-3</v>
      </c>
      <c r="FX103" s="86">
        <f ca="1">Control!$C$7*Calculations!$C$82*INDEX('Monthly Data'!N:N,Calculations!$C$116+MOD(BH103,Calculations!$C$118))+Control!$C$7*Calculations!$C$83*INDEX('Monthly Data'!O:O,Calculations!$C$116+MOD(BH103,Calculations!$C$118))+Control!$C$7*Calculations!$C$84*INDEX('Monthly Data'!P:P,Calculations!$C$116+MOD(BH103,Calculations!$C$118))+Control!$C$7*Calculations!$C$85*INDEX('Monthly Data'!Q:Q,Calculations!$C$116+MOD(BH103,Calculations!$C$118))+(1-Control!$C$7*Calculations!$C$87)*INDEX('Monthly Data'!R:R,Calculations!$C$116+MOD(BH103,Calculations!$C$118))</f>
        <v>1.0415351832335435E-2</v>
      </c>
      <c r="FY103" s="86">
        <f ca="1">Control!$C$7*Calculations!$C$82*INDEX('Monthly Data'!N:N,Calculations!$C$116+MOD(BI103,Calculations!$C$118))+Control!$C$7*Calculations!$C$83*INDEX('Monthly Data'!O:O,Calculations!$C$116+MOD(BI103,Calculations!$C$118))+Control!$C$7*Calculations!$C$84*INDEX('Monthly Data'!P:P,Calculations!$C$116+MOD(BI103,Calculations!$C$118))+Control!$C$7*Calculations!$C$85*INDEX('Monthly Data'!Q:Q,Calculations!$C$116+MOD(BI103,Calculations!$C$118))+(1-Control!$C$7*Calculations!$C$87)*INDEX('Monthly Data'!R:R,Calculations!$C$116+MOD(BI103,Calculations!$C$118))</f>
        <v>2.1918137743539623E-2</v>
      </c>
      <c r="FZ103" s="86">
        <f ca="1">Control!$C$7*Calculations!$C$82*INDEX('Monthly Data'!N:N,Calculations!$C$116+MOD(BJ103,Calculations!$C$118))+Control!$C$7*Calculations!$C$83*INDEX('Monthly Data'!O:O,Calculations!$C$116+MOD(BJ103,Calculations!$C$118))+Control!$C$7*Calculations!$C$84*INDEX('Monthly Data'!P:P,Calculations!$C$116+MOD(BJ103,Calculations!$C$118))+Control!$C$7*Calculations!$C$85*INDEX('Monthly Data'!Q:Q,Calculations!$C$116+MOD(BJ103,Calculations!$C$118))+(1-Control!$C$7*Calculations!$C$87)*INDEX('Monthly Data'!R:R,Calculations!$C$116+MOD(BJ103,Calculations!$C$118))</f>
        <v>1.0018681835149534E-3</v>
      </c>
      <c r="GA103" s="86">
        <f ca="1">Control!$C$7*Calculations!$C$82*INDEX('Monthly Data'!N:N,Calculations!$C$116+MOD(BK103,Calculations!$C$118))+Control!$C$7*Calculations!$C$83*INDEX('Monthly Data'!O:O,Calculations!$C$116+MOD(BK103,Calculations!$C$118))+Control!$C$7*Calculations!$C$84*INDEX('Monthly Data'!P:P,Calculations!$C$116+MOD(BK103,Calculations!$C$118))+Control!$C$7*Calculations!$C$85*INDEX('Monthly Data'!Q:Q,Calculations!$C$116+MOD(BK103,Calculations!$C$118))+(1-Control!$C$7*Calculations!$C$87)*INDEX('Monthly Data'!R:R,Calculations!$C$116+MOD(BK103,Calculations!$C$118))</f>
        <v>-3.53368065312233E-2</v>
      </c>
      <c r="GB103" s="86">
        <f ca="1">Control!$C$7*Calculations!$C$82*INDEX('Monthly Data'!N:N,Calculations!$C$116+MOD(BL103,Calculations!$C$118))+Control!$C$7*Calculations!$C$83*INDEX('Monthly Data'!O:O,Calculations!$C$116+MOD(BL103,Calculations!$C$118))+Control!$C$7*Calculations!$C$84*INDEX('Monthly Data'!P:P,Calculations!$C$116+MOD(BL103,Calculations!$C$118))+Control!$C$7*Calculations!$C$85*INDEX('Monthly Data'!Q:Q,Calculations!$C$116+MOD(BL103,Calculations!$C$118))+(1-Control!$C$7*Calculations!$C$87)*INDEX('Monthly Data'!R:R,Calculations!$C$116+MOD(BL103,Calculations!$C$118))</f>
        <v>1.1704119272391494E-2</v>
      </c>
      <c r="GC103" s="86">
        <f ca="1">Control!$C$7*Calculations!$C$82*INDEX('Monthly Data'!N:N,Calculations!$C$116+MOD(BM103,Calculations!$C$118))+Control!$C$7*Calculations!$C$83*INDEX('Monthly Data'!O:O,Calculations!$C$116+MOD(BM103,Calculations!$C$118))+Control!$C$7*Calculations!$C$84*INDEX('Monthly Data'!P:P,Calculations!$C$116+MOD(BM103,Calculations!$C$118))+Control!$C$7*Calculations!$C$85*INDEX('Monthly Data'!Q:Q,Calculations!$C$116+MOD(BM103,Calculations!$C$118))+(1-Control!$C$7*Calculations!$C$87)*INDEX('Monthly Data'!R:R,Calculations!$C$116+MOD(BM103,Calculations!$C$118))</f>
        <v>6.4539397490030407E-3</v>
      </c>
      <c r="GD103" s="86">
        <f ca="1">Control!$C$7*Calculations!$C$82*INDEX('Monthly Data'!N:N,Calculations!$C$116+MOD(BN103,Calculations!$C$118))+Control!$C$7*Calculations!$C$83*INDEX('Monthly Data'!O:O,Calculations!$C$116+MOD(BN103,Calculations!$C$118))+Control!$C$7*Calculations!$C$84*INDEX('Monthly Data'!P:P,Calculations!$C$116+MOD(BN103,Calculations!$C$118))+Control!$C$7*Calculations!$C$85*INDEX('Monthly Data'!Q:Q,Calculations!$C$116+MOD(BN103,Calculations!$C$118))+(1-Control!$C$7*Calculations!$C$87)*INDEX('Monthly Data'!R:R,Calculations!$C$116+MOD(BN103,Calculations!$C$118))</f>
        <v>-9.839093431862074E-3</v>
      </c>
      <c r="GE103" s="86">
        <f ca="1">Control!$C$7*Calculations!$C$82*INDEX('Monthly Data'!N:N,Calculations!$C$116+MOD(BO103,Calculations!$C$118))+Control!$C$7*Calculations!$C$83*INDEX('Monthly Data'!O:O,Calculations!$C$116+MOD(BO103,Calculations!$C$118))+Control!$C$7*Calculations!$C$84*INDEX('Monthly Data'!P:P,Calculations!$C$116+MOD(BO103,Calculations!$C$118))+Control!$C$7*Calculations!$C$85*INDEX('Monthly Data'!Q:Q,Calculations!$C$116+MOD(BO103,Calculations!$C$118))+(1-Control!$C$7*Calculations!$C$87)*INDEX('Monthly Data'!R:R,Calculations!$C$116+MOD(BO103,Calculations!$C$118))</f>
        <v>3.6332715283247441E-2</v>
      </c>
      <c r="GF103" s="86">
        <f ca="1">Control!$C$7*Calculations!$C$82*INDEX('Monthly Data'!N:N,Calculations!$C$116+MOD(BP103,Calculations!$C$118))+Control!$C$7*Calculations!$C$83*INDEX('Monthly Data'!O:O,Calculations!$C$116+MOD(BP103,Calculations!$C$118))+Control!$C$7*Calculations!$C$84*INDEX('Monthly Data'!P:P,Calculations!$C$116+MOD(BP103,Calculations!$C$118))+Control!$C$7*Calculations!$C$85*INDEX('Monthly Data'!Q:Q,Calculations!$C$116+MOD(BP103,Calculations!$C$118))+(1-Control!$C$7*Calculations!$C$87)*INDEX('Monthly Data'!R:R,Calculations!$C$116+MOD(BP103,Calculations!$C$118))</f>
        <v>-7.8872955230675015E-3</v>
      </c>
      <c r="GG103" s="86">
        <f ca="1">Control!$C$7*Calculations!$C$82*INDEX('Monthly Data'!N:N,Calculations!$C$116+MOD(BQ103,Calculations!$C$118))+Control!$C$7*Calculations!$C$83*INDEX('Monthly Data'!O:O,Calculations!$C$116+MOD(BQ103,Calculations!$C$118))+Control!$C$7*Calculations!$C$84*INDEX('Monthly Data'!P:P,Calculations!$C$116+MOD(BQ103,Calculations!$C$118))+Control!$C$7*Calculations!$C$85*INDEX('Monthly Data'!Q:Q,Calculations!$C$116+MOD(BQ103,Calculations!$C$118))+(1-Control!$C$7*Calculations!$C$87)*INDEX('Monthly Data'!R:R,Calculations!$C$116+MOD(BQ103,Calculations!$C$118))</f>
        <v>7.857567536297622E-3</v>
      </c>
      <c r="GH103" s="86">
        <f ca="1">Control!$C$7*Calculations!$C$82*INDEX('Monthly Data'!N:N,Calculations!$C$116+MOD(BR103,Calculations!$C$118))+Control!$C$7*Calculations!$C$83*INDEX('Monthly Data'!O:O,Calculations!$C$116+MOD(BR103,Calculations!$C$118))+Control!$C$7*Calculations!$C$84*INDEX('Monthly Data'!P:P,Calculations!$C$116+MOD(BR103,Calculations!$C$118))+Control!$C$7*Calculations!$C$85*INDEX('Monthly Data'!Q:Q,Calculations!$C$116+MOD(BR103,Calculations!$C$118))+(1-Control!$C$7*Calculations!$C$87)*INDEX('Monthly Data'!R:R,Calculations!$C$116+MOD(BR103,Calculations!$C$118))</f>
        <v>-1.5984879994281095E-2</v>
      </c>
      <c r="GI103" s="86">
        <f ca="1">Control!$C$7*Calculations!$C$82*INDEX('Monthly Data'!N:N,Calculations!$C$116+MOD(BS103,Calculations!$C$118))+Control!$C$7*Calculations!$C$83*INDEX('Monthly Data'!O:O,Calculations!$C$116+MOD(BS103,Calculations!$C$118))+Control!$C$7*Calculations!$C$84*INDEX('Monthly Data'!P:P,Calculations!$C$116+MOD(BS103,Calculations!$C$118))+Control!$C$7*Calculations!$C$85*INDEX('Monthly Data'!Q:Q,Calculations!$C$116+MOD(BS103,Calculations!$C$118))+(1-Control!$C$7*Calculations!$C$87)*INDEX('Monthly Data'!R:R,Calculations!$C$116+MOD(BS103,Calculations!$C$118))</f>
        <v>6.4539397490030407E-3</v>
      </c>
      <c r="GJ103" s="86">
        <f ca="1">Control!$C$7*Calculations!$C$82*INDEX('Monthly Data'!N:N,Calculations!$C$116+MOD(BT103,Calculations!$C$118))+Control!$C$7*Calculations!$C$83*INDEX('Monthly Data'!O:O,Calculations!$C$116+MOD(BT103,Calculations!$C$118))+Control!$C$7*Calculations!$C$84*INDEX('Monthly Data'!P:P,Calculations!$C$116+MOD(BT103,Calculations!$C$118))+Control!$C$7*Calculations!$C$85*INDEX('Monthly Data'!Q:Q,Calculations!$C$116+MOD(BT103,Calculations!$C$118))+(1-Control!$C$7*Calculations!$C$87)*INDEX('Monthly Data'!R:R,Calculations!$C$116+MOD(BT103,Calculations!$C$118))</f>
        <v>-1.9947061878162777E-2</v>
      </c>
      <c r="GK103" s="86">
        <f ca="1">Control!$C$7*Calculations!$C$82*INDEX('Monthly Data'!N:N,Calculations!$C$116+MOD(BU103,Calculations!$C$118))+Control!$C$7*Calculations!$C$83*INDEX('Monthly Data'!O:O,Calculations!$C$116+MOD(BU103,Calculations!$C$118))+Control!$C$7*Calculations!$C$84*INDEX('Monthly Data'!P:P,Calculations!$C$116+MOD(BU103,Calculations!$C$118))+Control!$C$7*Calculations!$C$85*INDEX('Monthly Data'!Q:Q,Calculations!$C$116+MOD(BU103,Calculations!$C$118))+(1-Control!$C$7*Calculations!$C$87)*INDEX('Monthly Data'!R:R,Calculations!$C$116+MOD(BU103,Calculations!$C$118))</f>
        <v>1.3891304280773396E-2</v>
      </c>
      <c r="GL103" s="86">
        <f ca="1">Control!$C$7*Calculations!$C$82*INDEX('Monthly Data'!N:N,Calculations!$C$116+MOD(BV103,Calculations!$C$118))+Control!$C$7*Calculations!$C$83*INDEX('Monthly Data'!O:O,Calculations!$C$116+MOD(BV103,Calculations!$C$118))+Control!$C$7*Calculations!$C$84*INDEX('Monthly Data'!P:P,Calculations!$C$116+MOD(BV103,Calculations!$C$118))+Control!$C$7*Calculations!$C$85*INDEX('Monthly Data'!Q:Q,Calculations!$C$116+MOD(BV103,Calculations!$C$118))+(1-Control!$C$7*Calculations!$C$87)*INDEX('Monthly Data'!R:R,Calculations!$C$116+MOD(BV103,Calculations!$C$118))</f>
        <v>-1.1360801645249321E-2</v>
      </c>
      <c r="GM103" s="86">
        <f ca="1">Control!$C$7*Calculations!$C$82*INDEX('Monthly Data'!N:N,Calculations!$C$116+MOD(BW103,Calculations!$C$118))+Control!$C$7*Calculations!$C$83*INDEX('Monthly Data'!O:O,Calculations!$C$116+MOD(BW103,Calculations!$C$118))+Control!$C$7*Calculations!$C$84*INDEX('Monthly Data'!P:P,Calculations!$C$116+MOD(BW103,Calculations!$C$118))+Control!$C$7*Calculations!$C$85*INDEX('Monthly Data'!Q:Q,Calculations!$C$116+MOD(BW103,Calculations!$C$118))+(1-Control!$C$7*Calculations!$C$87)*INDEX('Monthly Data'!R:R,Calculations!$C$116+MOD(BW103,Calculations!$C$118))</f>
        <v>-7.3651264633385334E-4</v>
      </c>
      <c r="GN103" s="86">
        <f ca="1">Control!$C$7*Calculations!$C$82*INDEX('Monthly Data'!N:N,Calculations!$C$116+MOD(BX103,Calculations!$C$118))+Control!$C$7*Calculations!$C$83*INDEX('Monthly Data'!O:O,Calculations!$C$116+MOD(BX103,Calculations!$C$118))+Control!$C$7*Calculations!$C$84*INDEX('Monthly Data'!P:P,Calculations!$C$116+MOD(BX103,Calculations!$C$118))+Control!$C$7*Calculations!$C$85*INDEX('Monthly Data'!Q:Q,Calculations!$C$116+MOD(BX103,Calculations!$C$118))+(1-Control!$C$7*Calculations!$C$87)*INDEX('Monthly Data'!R:R,Calculations!$C$116+MOD(BX103,Calculations!$C$118))</f>
        <v>2.4842166689046628E-2</v>
      </c>
      <c r="GO103" s="86">
        <f ca="1">Control!$C$7*Calculations!$C$82*INDEX('Monthly Data'!N:N,Calculations!$C$116+MOD(BY103,Calculations!$C$118))+Control!$C$7*Calculations!$C$83*INDEX('Monthly Data'!O:O,Calculations!$C$116+MOD(BY103,Calculations!$C$118))+Control!$C$7*Calculations!$C$84*INDEX('Monthly Data'!P:P,Calculations!$C$116+MOD(BY103,Calculations!$C$118))+Control!$C$7*Calculations!$C$85*INDEX('Monthly Data'!Q:Q,Calculations!$C$116+MOD(BY103,Calculations!$C$118))+(1-Control!$C$7*Calculations!$C$87)*INDEX('Monthly Data'!R:R,Calculations!$C$116+MOD(BY103,Calculations!$C$118))</f>
        <v>-1.1360801645249321E-2</v>
      </c>
      <c r="GP103" s="86">
        <f ca="1">Control!$C$7*Calculations!$C$82*INDEX('Monthly Data'!N:N,Calculations!$C$116+MOD(BZ103,Calculations!$C$118))+Control!$C$7*Calculations!$C$83*INDEX('Monthly Data'!O:O,Calculations!$C$116+MOD(BZ103,Calculations!$C$118))+Control!$C$7*Calculations!$C$84*INDEX('Monthly Data'!P:P,Calculations!$C$116+MOD(BZ103,Calculations!$C$118))+Control!$C$7*Calculations!$C$85*INDEX('Monthly Data'!Q:Q,Calculations!$C$116+MOD(BZ103,Calculations!$C$118))+(1-Control!$C$7*Calculations!$C$87)*INDEX('Monthly Data'!R:R,Calculations!$C$116+MOD(BZ103,Calculations!$C$118))</f>
        <v>-3.53368065312233E-2</v>
      </c>
      <c r="GQ103" s="86">
        <f ca="1">Control!$C$7*Calculations!$C$82*INDEX('Monthly Data'!N:N,Calculations!$C$116+MOD(CA103,Calculations!$C$118))+Control!$C$7*Calculations!$C$83*INDEX('Monthly Data'!O:O,Calculations!$C$116+MOD(CA103,Calculations!$C$118))+Control!$C$7*Calculations!$C$84*INDEX('Monthly Data'!P:P,Calculations!$C$116+MOD(CA103,Calculations!$C$118))+Control!$C$7*Calculations!$C$85*INDEX('Monthly Data'!Q:Q,Calculations!$C$116+MOD(CA103,Calculations!$C$118))+(1-Control!$C$7*Calculations!$C$87)*INDEX('Monthly Data'!R:R,Calculations!$C$116+MOD(CA103,Calculations!$C$118))</f>
        <v>8.3814116887657771E-3</v>
      </c>
      <c r="GR103" s="86">
        <f ca="1">Control!$C$7*Calculations!$C$82*INDEX('Monthly Data'!N:N,Calculations!$C$116+MOD(CB103,Calculations!$C$118))+Control!$C$7*Calculations!$C$83*INDEX('Monthly Data'!O:O,Calculations!$C$116+MOD(CB103,Calculations!$C$118))+Control!$C$7*Calculations!$C$84*INDEX('Monthly Data'!P:P,Calculations!$C$116+MOD(CB103,Calculations!$C$118))+Control!$C$7*Calculations!$C$85*INDEX('Monthly Data'!Q:Q,Calculations!$C$116+MOD(CB103,Calculations!$C$118))+(1-Control!$C$7*Calculations!$C$87)*INDEX('Monthly Data'!R:R,Calculations!$C$116+MOD(CB103,Calculations!$C$118))</f>
        <v>-9.8327855560634558E-3</v>
      </c>
      <c r="GS103" s="86">
        <f ca="1">Control!$C$7*Calculations!$C$82*INDEX('Monthly Data'!N:N,Calculations!$C$116+MOD(CC103,Calculations!$C$118))+Control!$C$7*Calculations!$C$83*INDEX('Monthly Data'!O:O,Calculations!$C$116+MOD(CC103,Calculations!$C$118))+Control!$C$7*Calculations!$C$84*INDEX('Monthly Data'!P:P,Calculations!$C$116+MOD(CC103,Calculations!$C$118))+Control!$C$7*Calculations!$C$85*INDEX('Monthly Data'!Q:Q,Calculations!$C$116+MOD(CC103,Calculations!$C$118))+(1-Control!$C$7*Calculations!$C$87)*INDEX('Monthly Data'!R:R,Calculations!$C$116+MOD(CC103,Calculations!$C$118))</f>
        <v>-3.53368065312233E-2</v>
      </c>
      <c r="GT103" s="86">
        <f ca="1">Control!$C$7*Calculations!$C$82*INDEX('Monthly Data'!N:N,Calculations!$C$116+MOD(CD103,Calculations!$C$118))+Control!$C$7*Calculations!$C$83*INDEX('Monthly Data'!O:O,Calculations!$C$116+MOD(CD103,Calculations!$C$118))+Control!$C$7*Calculations!$C$84*INDEX('Monthly Data'!P:P,Calculations!$C$116+MOD(CD103,Calculations!$C$118))+Control!$C$7*Calculations!$C$85*INDEX('Monthly Data'!Q:Q,Calculations!$C$116+MOD(CD103,Calculations!$C$118))+(1-Control!$C$7*Calculations!$C$87)*INDEX('Monthly Data'!R:R,Calculations!$C$116+MOD(CD103,Calculations!$C$118))</f>
        <v>9.9787204839310462E-3</v>
      </c>
      <c r="GU103" s="86">
        <f ca="1">Control!$C$7*Calculations!$C$82*INDEX('Monthly Data'!N:N,Calculations!$C$116+MOD(CE103,Calculations!$C$118))+Control!$C$7*Calculations!$C$83*INDEX('Monthly Data'!O:O,Calculations!$C$116+MOD(CE103,Calculations!$C$118))+Control!$C$7*Calculations!$C$84*INDEX('Monthly Data'!P:P,Calculations!$C$116+MOD(CE103,Calculations!$C$118))+Control!$C$7*Calculations!$C$85*INDEX('Monthly Data'!Q:Q,Calculations!$C$116+MOD(CE103,Calculations!$C$118))+(1-Control!$C$7*Calculations!$C$87)*INDEX('Monthly Data'!R:R,Calculations!$C$116+MOD(CE103,Calculations!$C$118))</f>
        <v>-3.8554137824290124E-2</v>
      </c>
      <c r="GV103" s="86">
        <f ca="1">Control!$C$7*Calculations!$C$82*INDEX('Monthly Data'!N:N,Calculations!$C$116+MOD(CF103,Calculations!$C$118))+Control!$C$7*Calculations!$C$83*INDEX('Monthly Data'!O:O,Calculations!$C$116+MOD(CF103,Calculations!$C$118))+Control!$C$7*Calculations!$C$84*INDEX('Monthly Data'!P:P,Calculations!$C$116+MOD(CF103,Calculations!$C$118))+Control!$C$7*Calculations!$C$85*INDEX('Monthly Data'!Q:Q,Calculations!$C$116+MOD(CF103,Calculations!$C$118))+(1-Control!$C$7*Calculations!$C$87)*INDEX('Monthly Data'!R:R,Calculations!$C$116+MOD(CF103,Calculations!$C$118))</f>
        <v>-3.53368065312233E-2</v>
      </c>
      <c r="GW103" s="86">
        <f ca="1">Control!$C$7*Calculations!$C$82*INDEX('Monthly Data'!N:N,Calculations!$C$116+MOD(CG103,Calculations!$C$118))+Control!$C$7*Calculations!$C$83*INDEX('Monthly Data'!O:O,Calculations!$C$116+MOD(CG103,Calculations!$C$118))+Control!$C$7*Calculations!$C$84*INDEX('Monthly Data'!P:P,Calculations!$C$116+MOD(CG103,Calculations!$C$118))+Control!$C$7*Calculations!$C$85*INDEX('Monthly Data'!Q:Q,Calculations!$C$116+MOD(CG103,Calculations!$C$118))+(1-Control!$C$7*Calculations!$C$87)*INDEX('Monthly Data'!R:R,Calculations!$C$116+MOD(CG103,Calculations!$C$118))</f>
        <v>-4.417423226995453E-3</v>
      </c>
      <c r="GX103" s="86">
        <f ca="1">Control!$C$7*Calculations!$C$82*INDEX('Monthly Data'!N:N,Calculations!$C$116+MOD(CH103,Calculations!$C$118))+Control!$C$7*Calculations!$C$83*INDEX('Monthly Data'!O:O,Calculations!$C$116+MOD(CH103,Calculations!$C$118))+Control!$C$7*Calculations!$C$84*INDEX('Monthly Data'!P:P,Calculations!$C$116+MOD(CH103,Calculations!$C$118))+Control!$C$7*Calculations!$C$85*INDEX('Monthly Data'!Q:Q,Calculations!$C$116+MOD(CH103,Calculations!$C$118))+(1-Control!$C$7*Calculations!$C$87)*INDEX('Monthly Data'!R:R,Calculations!$C$116+MOD(CH103,Calculations!$C$118))</f>
        <v>-2.5168357537820856E-4</v>
      </c>
      <c r="GY103" s="86">
        <f ca="1">Control!$C$7*Calculations!$C$82*INDEX('Monthly Data'!N:N,Calculations!$C$116+MOD(CI103,Calculations!$C$118))+Control!$C$7*Calculations!$C$83*INDEX('Monthly Data'!O:O,Calculations!$C$116+MOD(CI103,Calculations!$C$118))+Control!$C$7*Calculations!$C$84*INDEX('Monthly Data'!P:P,Calculations!$C$116+MOD(CI103,Calculations!$C$118))+Control!$C$7*Calculations!$C$85*INDEX('Monthly Data'!Q:Q,Calculations!$C$116+MOD(CI103,Calculations!$C$118))+(1-Control!$C$7*Calculations!$C$87)*INDEX('Monthly Data'!R:R,Calculations!$C$116+MOD(CI103,Calculations!$C$118))</f>
        <v>1.7361594973213587E-2</v>
      </c>
      <c r="GZ103" s="86">
        <f ca="1">Control!$C$7*Calculations!$C$82*INDEX('Monthly Data'!N:N,Calculations!$C$116+MOD(CJ103,Calculations!$C$118))+Control!$C$7*Calculations!$C$83*INDEX('Monthly Data'!O:O,Calculations!$C$116+MOD(CJ103,Calculations!$C$118))+Control!$C$7*Calculations!$C$84*INDEX('Monthly Data'!P:P,Calculations!$C$116+MOD(CJ103,Calculations!$C$118))+Control!$C$7*Calculations!$C$85*INDEX('Monthly Data'!Q:Q,Calculations!$C$116+MOD(CJ103,Calculations!$C$118))+(1-Control!$C$7*Calculations!$C$87)*INDEX('Monthly Data'!R:R,Calculations!$C$116+MOD(CJ103,Calculations!$C$118))</f>
        <v>2.4722579420195831E-2</v>
      </c>
      <c r="HA103" s="86">
        <f ca="1">Control!$C$7*Calculations!$C$82*INDEX('Monthly Data'!N:N,Calculations!$C$116+MOD(CK103,Calculations!$C$118))+Control!$C$7*Calculations!$C$83*INDEX('Monthly Data'!O:O,Calculations!$C$116+MOD(CK103,Calculations!$C$118))+Control!$C$7*Calculations!$C$84*INDEX('Monthly Data'!P:P,Calculations!$C$116+MOD(CK103,Calculations!$C$118))+Control!$C$7*Calculations!$C$85*INDEX('Monthly Data'!Q:Q,Calculations!$C$116+MOD(CK103,Calculations!$C$118))+(1-Control!$C$7*Calculations!$C$87)*INDEX('Monthly Data'!R:R,Calculations!$C$116+MOD(CK103,Calculations!$C$118))</f>
        <v>3.9251937367756782E-3</v>
      </c>
      <c r="HB103" s="86">
        <f ca="1">Control!$C$7*Calculations!$C$82*INDEX('Monthly Data'!N:N,Calculations!$C$116+MOD(CL103,Calculations!$C$118))+Control!$C$7*Calculations!$C$83*INDEX('Monthly Data'!O:O,Calculations!$C$116+MOD(CL103,Calculations!$C$118))+Control!$C$7*Calculations!$C$84*INDEX('Monthly Data'!P:P,Calculations!$C$116+MOD(CL103,Calculations!$C$118))+Control!$C$7*Calculations!$C$85*INDEX('Monthly Data'!Q:Q,Calculations!$C$116+MOD(CL103,Calculations!$C$118))+(1-Control!$C$7*Calculations!$C$87)*INDEX('Monthly Data'!R:R,Calculations!$C$116+MOD(CL103,Calculations!$C$118))</f>
        <v>1.7831091590102856E-2</v>
      </c>
      <c r="HC103" s="86">
        <f ca="1">Control!$C$7*Calculations!$C$82*INDEX('Monthly Data'!N:N,Calculations!$C$116+MOD(CM103,Calculations!$C$118))+Control!$C$7*Calculations!$C$83*INDEX('Monthly Data'!O:O,Calculations!$C$116+MOD(CM103,Calculations!$C$118))+Control!$C$7*Calculations!$C$84*INDEX('Monthly Data'!P:P,Calculations!$C$116+MOD(CM103,Calculations!$C$118))+Control!$C$7*Calculations!$C$85*INDEX('Monthly Data'!Q:Q,Calculations!$C$116+MOD(CM103,Calculations!$C$118))+(1-Control!$C$7*Calculations!$C$87)*INDEX('Monthly Data'!R:R,Calculations!$C$116+MOD(CM103,Calculations!$C$118))</f>
        <v>-2.5168357537820856E-4</v>
      </c>
      <c r="HD103" s="86">
        <f ca="1">Control!$C$7*Calculations!$C$82*INDEX('Monthly Data'!N:N,Calculations!$C$116+MOD(CN103,Calculations!$C$118))+Control!$C$7*Calculations!$C$83*INDEX('Monthly Data'!O:O,Calculations!$C$116+MOD(CN103,Calculations!$C$118))+Control!$C$7*Calculations!$C$84*INDEX('Monthly Data'!P:P,Calculations!$C$116+MOD(CN103,Calculations!$C$118))+Control!$C$7*Calculations!$C$85*INDEX('Monthly Data'!Q:Q,Calculations!$C$116+MOD(CN103,Calculations!$C$118))+(1-Control!$C$7*Calculations!$C$87)*INDEX('Monthly Data'!R:R,Calculations!$C$116+MOD(CN103,Calculations!$C$118))</f>
        <v>6.3250222980707482E-3</v>
      </c>
      <c r="HE103" s="86">
        <f ca="1">Control!$C$7*Calculations!$C$82*INDEX('Monthly Data'!N:N,Calculations!$C$116+MOD(CO103,Calculations!$C$118))+Control!$C$7*Calculations!$C$83*INDEX('Monthly Data'!O:O,Calculations!$C$116+MOD(CO103,Calculations!$C$118))+Control!$C$7*Calculations!$C$84*INDEX('Monthly Data'!P:P,Calculations!$C$116+MOD(CO103,Calculations!$C$118))+Control!$C$7*Calculations!$C$85*INDEX('Monthly Data'!Q:Q,Calculations!$C$116+MOD(CO103,Calculations!$C$118))+(1-Control!$C$7*Calculations!$C$87)*INDEX('Monthly Data'!R:R,Calculations!$C$116+MOD(CO103,Calculations!$C$118))</f>
        <v>-2.5419860972892394E-2</v>
      </c>
      <c r="HF103" s="86">
        <f ca="1">Control!$C$7*Calculations!$C$82*INDEX('Monthly Data'!N:N,Calculations!$C$116+MOD(CP103,Calculations!$C$118))+Control!$C$7*Calculations!$C$83*INDEX('Monthly Data'!O:O,Calculations!$C$116+MOD(CP103,Calculations!$C$118))+Control!$C$7*Calculations!$C$84*INDEX('Monthly Data'!P:P,Calculations!$C$116+MOD(CP103,Calculations!$C$118))+Control!$C$7*Calculations!$C$85*INDEX('Monthly Data'!Q:Q,Calculations!$C$116+MOD(CP103,Calculations!$C$118))+(1-Control!$C$7*Calculations!$C$87)*INDEX('Monthly Data'!R:R,Calculations!$C$116+MOD(CP103,Calculations!$C$118))</f>
        <v>2.4722579420195831E-2</v>
      </c>
      <c r="HG103" s="86">
        <f ca="1">Control!$C$7*Calculations!$C$82*INDEX('Monthly Data'!N:N,Calculations!$C$116+MOD(CQ103,Calculations!$C$118))+Control!$C$7*Calculations!$C$83*INDEX('Monthly Data'!O:O,Calculations!$C$116+MOD(CQ103,Calculations!$C$118))+Control!$C$7*Calculations!$C$84*INDEX('Monthly Data'!P:P,Calculations!$C$116+MOD(CQ103,Calculations!$C$118))+Control!$C$7*Calculations!$C$85*INDEX('Monthly Data'!Q:Q,Calculations!$C$116+MOD(CQ103,Calculations!$C$118))+(1-Control!$C$7*Calculations!$C$87)*INDEX('Monthly Data'!R:R,Calculations!$C$116+MOD(CQ103,Calculations!$C$118))</f>
        <v>1.7361594973213587E-2</v>
      </c>
      <c r="HH103" s="86">
        <f ca="1">Control!$C$7*Calculations!$C$82*INDEX('Monthly Data'!N:N,Calculations!$C$116+MOD(CR103,Calculations!$C$118))+Control!$C$7*Calculations!$C$83*INDEX('Monthly Data'!O:O,Calculations!$C$116+MOD(CR103,Calculations!$C$118))+Control!$C$7*Calculations!$C$84*INDEX('Monthly Data'!P:P,Calculations!$C$116+MOD(CR103,Calculations!$C$118))+Control!$C$7*Calculations!$C$85*INDEX('Monthly Data'!Q:Q,Calculations!$C$116+MOD(CR103,Calculations!$C$118))+(1-Control!$C$7*Calculations!$C$87)*INDEX('Monthly Data'!R:R,Calculations!$C$116+MOD(CR103,Calculations!$C$118))</f>
        <v>2.0524935548016137E-2</v>
      </c>
      <c r="HI103" s="86">
        <f ca="1">Control!$C$7*Calculations!$C$82*INDEX('Monthly Data'!N:N,Calculations!$C$116+MOD(CS103,Calculations!$C$118))+Control!$C$7*Calculations!$C$83*INDEX('Monthly Data'!O:O,Calculations!$C$116+MOD(CS103,Calculations!$C$118))+Control!$C$7*Calculations!$C$84*INDEX('Monthly Data'!P:P,Calculations!$C$116+MOD(CS103,Calculations!$C$118))+Control!$C$7*Calculations!$C$85*INDEX('Monthly Data'!Q:Q,Calculations!$C$116+MOD(CS103,Calculations!$C$118))+(1-Control!$C$7*Calculations!$C$87)*INDEX('Monthly Data'!R:R,Calculations!$C$116+MOD(CS103,Calculations!$C$118))</f>
        <v>3.9251937367756782E-3</v>
      </c>
      <c r="HJ103" s="86">
        <f ca="1">Control!$C$7*Calculations!$C$82*INDEX('Monthly Data'!N:N,Calculations!$C$116+MOD(CT103,Calculations!$C$118))+Control!$C$7*Calculations!$C$83*INDEX('Monthly Data'!O:O,Calculations!$C$116+MOD(CT103,Calculations!$C$118))+Control!$C$7*Calculations!$C$84*INDEX('Monthly Data'!P:P,Calculations!$C$116+MOD(CT103,Calculations!$C$118))+Control!$C$7*Calculations!$C$85*INDEX('Monthly Data'!Q:Q,Calculations!$C$116+MOD(CT103,Calculations!$C$118))+(1-Control!$C$7*Calculations!$C$87)*INDEX('Monthly Data'!R:R,Calculations!$C$116+MOD(CT103,Calculations!$C$118))</f>
        <v>3.9251937367756782E-3</v>
      </c>
      <c r="HK103" s="86">
        <f ca="1">Control!$C$7*Calculations!$C$82*INDEX('Monthly Data'!N:N,Calculations!$C$116+MOD(CU103,Calculations!$C$118))+Control!$C$7*Calculations!$C$83*INDEX('Monthly Data'!O:O,Calculations!$C$116+MOD(CU103,Calculations!$C$118))+Control!$C$7*Calculations!$C$84*INDEX('Monthly Data'!P:P,Calculations!$C$116+MOD(CU103,Calculations!$C$118))+Control!$C$7*Calculations!$C$85*INDEX('Monthly Data'!Q:Q,Calculations!$C$116+MOD(CU103,Calculations!$C$118))+(1-Control!$C$7*Calculations!$C$87)*INDEX('Monthly Data'!R:R,Calculations!$C$116+MOD(CU103,Calculations!$C$118))</f>
        <v>-7.4084874653726545E-3</v>
      </c>
      <c r="HL103" s="86">
        <f ca="1">Control!$C$7*Calculations!$C$82*INDEX('Monthly Data'!N:N,Calculations!$C$116+MOD(CV103,Calculations!$C$118))+Control!$C$7*Calculations!$C$83*INDEX('Monthly Data'!O:O,Calculations!$C$116+MOD(CV103,Calculations!$C$118))+Control!$C$7*Calculations!$C$84*INDEX('Monthly Data'!P:P,Calculations!$C$116+MOD(CV103,Calculations!$C$118))+Control!$C$7*Calculations!$C$85*INDEX('Monthly Data'!Q:Q,Calculations!$C$116+MOD(CV103,Calculations!$C$118))+(1-Control!$C$7*Calculations!$C$87)*INDEX('Monthly Data'!R:R,Calculations!$C$116+MOD(CV103,Calculations!$C$118))</f>
        <v>1.7073665854433945E-2</v>
      </c>
      <c r="HM103" s="86">
        <f ca="1">Control!$C$7*Calculations!$C$82*INDEX('Monthly Data'!N:N,Calculations!$C$116+MOD(CW103,Calculations!$C$118))+Control!$C$7*Calculations!$C$83*INDEX('Monthly Data'!O:O,Calculations!$C$116+MOD(CW103,Calculations!$C$118))+Control!$C$7*Calculations!$C$84*INDEX('Monthly Data'!P:P,Calculations!$C$116+MOD(CW103,Calculations!$C$118))+Control!$C$7*Calculations!$C$85*INDEX('Monthly Data'!Q:Q,Calculations!$C$116+MOD(CW103,Calculations!$C$118))+(1-Control!$C$7*Calculations!$C$87)*INDEX('Monthly Data'!R:R,Calculations!$C$116+MOD(CW103,Calculations!$C$118))</f>
        <v>5.1279584938936244E-2</v>
      </c>
      <c r="HN103" s="86">
        <f ca="1">Control!$C$7*Calculations!$C$82*INDEX('Monthly Data'!N:N,Calculations!$C$116+MOD(CX103,Calculations!$C$118))+Control!$C$7*Calculations!$C$83*INDEX('Monthly Data'!O:O,Calculations!$C$116+MOD(CX103,Calculations!$C$118))+Control!$C$7*Calculations!$C$84*INDEX('Monthly Data'!P:P,Calculations!$C$116+MOD(CX103,Calculations!$C$118))+Control!$C$7*Calculations!$C$85*INDEX('Monthly Data'!Q:Q,Calculations!$C$116+MOD(CX103,Calculations!$C$118))+(1-Control!$C$7*Calculations!$C$87)*INDEX('Monthly Data'!R:R,Calculations!$C$116+MOD(CX103,Calculations!$C$118))</f>
        <v>-6.1115617667135171E-2</v>
      </c>
      <c r="HO103" s="86">
        <f ca="1">Control!$C$7*Calculations!$C$82*INDEX('Monthly Data'!N:N,Calculations!$C$116+MOD(CY103,Calculations!$C$118))+Control!$C$7*Calculations!$C$83*INDEX('Monthly Data'!O:O,Calculations!$C$116+MOD(CY103,Calculations!$C$118))+Control!$C$7*Calculations!$C$84*INDEX('Monthly Data'!P:P,Calculations!$C$116+MOD(CY103,Calculations!$C$118))+Control!$C$7*Calculations!$C$85*INDEX('Monthly Data'!Q:Q,Calculations!$C$116+MOD(CY103,Calculations!$C$118))+(1-Control!$C$7*Calculations!$C$87)*INDEX('Monthly Data'!R:R,Calculations!$C$116+MOD(CY103,Calculations!$C$118))</f>
        <v>1.7831091590102856E-2</v>
      </c>
      <c r="HP103" s="86">
        <f ca="1">Control!$C$7*Calculations!$C$82*INDEX('Monthly Data'!N:N,Calculations!$C$116+MOD(CZ103,Calculations!$C$118))+Control!$C$7*Calculations!$C$83*INDEX('Monthly Data'!O:O,Calculations!$C$116+MOD(CZ103,Calculations!$C$118))+Control!$C$7*Calculations!$C$84*INDEX('Monthly Data'!P:P,Calculations!$C$116+MOD(CZ103,Calculations!$C$118))+Control!$C$7*Calculations!$C$85*INDEX('Monthly Data'!Q:Q,Calculations!$C$116+MOD(CZ103,Calculations!$C$118))+(1-Control!$C$7*Calculations!$C$87)*INDEX('Monthly Data'!R:R,Calculations!$C$116+MOD(CZ103,Calculations!$C$118))</f>
        <v>1.1702576456120543E-2</v>
      </c>
      <c r="HQ103" s="86">
        <f ca="1">Control!$C$7*Calculations!$C$82*INDEX('Monthly Data'!N:N,Calculations!$C$116+MOD(DA103,Calculations!$C$118))+Control!$C$7*Calculations!$C$83*INDEX('Monthly Data'!O:O,Calculations!$C$116+MOD(DA103,Calculations!$C$118))+Control!$C$7*Calculations!$C$84*INDEX('Monthly Data'!P:P,Calculations!$C$116+MOD(DA103,Calculations!$C$118))+Control!$C$7*Calculations!$C$85*INDEX('Monthly Data'!Q:Q,Calculations!$C$116+MOD(DA103,Calculations!$C$118))+(1-Control!$C$7*Calculations!$C$87)*INDEX('Monthly Data'!R:R,Calculations!$C$116+MOD(DA103,Calculations!$C$118))</f>
        <v>-7.4084874653726545E-3</v>
      </c>
      <c r="HR103" s="86">
        <f ca="1">Control!$C$7*Calculations!$C$82*INDEX('Monthly Data'!N:N,Calculations!$C$116+MOD(DB103,Calculations!$C$118))+Control!$C$7*Calculations!$C$83*INDEX('Monthly Data'!O:O,Calculations!$C$116+MOD(DB103,Calculations!$C$118))+Control!$C$7*Calculations!$C$84*INDEX('Monthly Data'!P:P,Calculations!$C$116+MOD(DB103,Calculations!$C$118))+Control!$C$7*Calculations!$C$85*INDEX('Monthly Data'!Q:Q,Calculations!$C$116+MOD(DB103,Calculations!$C$118))+(1-Control!$C$7*Calculations!$C$87)*INDEX('Monthly Data'!R:R,Calculations!$C$116+MOD(DB103,Calculations!$C$118))</f>
        <v>6.1009361253630504E-2</v>
      </c>
      <c r="HS103" s="86">
        <f ca="1">Control!$C$7*Calculations!$C$82*INDEX('Monthly Data'!N:N,Calculations!$C$116+MOD(DC103,Calculations!$C$118))+Control!$C$7*Calculations!$C$83*INDEX('Monthly Data'!O:O,Calculations!$C$116+MOD(DC103,Calculations!$C$118))+Control!$C$7*Calculations!$C$84*INDEX('Monthly Data'!P:P,Calculations!$C$116+MOD(DC103,Calculations!$C$118))+Control!$C$7*Calculations!$C$85*INDEX('Monthly Data'!Q:Q,Calculations!$C$116+MOD(DC103,Calculations!$C$118))+(1-Control!$C$7*Calculations!$C$87)*INDEX('Monthly Data'!R:R,Calculations!$C$116+MOD(DC103,Calculations!$C$118))</f>
        <v>-9.8327855560634558E-3</v>
      </c>
      <c r="HT103" s="86">
        <f ca="1">Control!$C$7*Calculations!$C$82*INDEX('Monthly Data'!N:N,Calculations!$C$116+MOD(DD103,Calculations!$C$118))+Control!$C$7*Calculations!$C$83*INDEX('Monthly Data'!O:O,Calculations!$C$116+MOD(DD103,Calculations!$C$118))+Control!$C$7*Calculations!$C$84*INDEX('Monthly Data'!P:P,Calculations!$C$116+MOD(DD103,Calculations!$C$118))+Control!$C$7*Calculations!$C$85*INDEX('Monthly Data'!Q:Q,Calculations!$C$116+MOD(DD103,Calculations!$C$118))+(1-Control!$C$7*Calculations!$C$87)*INDEX('Monthly Data'!R:R,Calculations!$C$116+MOD(DD103,Calculations!$C$118))</f>
        <v>-9.9526758408448549E-3</v>
      </c>
      <c r="HU103" s="86">
        <f ca="1">Control!$C$7*Calculations!$C$82*INDEX('Monthly Data'!N:N,Calculations!$C$116+MOD(DE103,Calculations!$C$118))+Control!$C$7*Calculations!$C$83*INDEX('Monthly Data'!O:O,Calculations!$C$116+MOD(DE103,Calculations!$C$118))+Control!$C$7*Calculations!$C$84*INDEX('Monthly Data'!P:P,Calculations!$C$116+MOD(DE103,Calculations!$C$118))+Control!$C$7*Calculations!$C$85*INDEX('Monthly Data'!Q:Q,Calculations!$C$116+MOD(DE103,Calculations!$C$118))+(1-Control!$C$7*Calculations!$C$87)*INDEX('Monthly Data'!R:R,Calculations!$C$116+MOD(DE103,Calculations!$C$118))</f>
        <v>1.3891563624307685E-2</v>
      </c>
      <c r="HV103" s="86">
        <f ca="1">Control!$C$7*Calculations!$C$82*INDEX('Monthly Data'!N:N,Calculations!$C$116+MOD(DF103,Calculations!$C$118))+Control!$C$7*Calculations!$C$83*INDEX('Monthly Data'!O:O,Calculations!$C$116+MOD(DF103,Calculations!$C$118))+Control!$C$7*Calculations!$C$84*INDEX('Monthly Data'!P:P,Calculations!$C$116+MOD(DF103,Calculations!$C$118))+Control!$C$7*Calculations!$C$85*INDEX('Monthly Data'!Q:Q,Calculations!$C$116+MOD(DF103,Calculations!$C$118))+(1-Control!$C$7*Calculations!$C$87)*INDEX('Monthly Data'!R:R,Calculations!$C$116+MOD(DF103,Calculations!$C$118))</f>
        <v>9.9787204839310462E-3</v>
      </c>
      <c r="HW103" s="86">
        <f ca="1">Control!$C$7*Calculations!$C$82*INDEX('Monthly Data'!N:N,Calculations!$C$116+MOD(DG103,Calculations!$C$118))+Control!$C$7*Calculations!$C$83*INDEX('Monthly Data'!O:O,Calculations!$C$116+MOD(DG103,Calculations!$C$118))+Control!$C$7*Calculations!$C$84*INDEX('Monthly Data'!P:P,Calculations!$C$116+MOD(DG103,Calculations!$C$118))+Control!$C$7*Calculations!$C$85*INDEX('Monthly Data'!Q:Q,Calculations!$C$116+MOD(DG103,Calculations!$C$118))+(1-Control!$C$7*Calculations!$C$87)*INDEX('Monthly Data'!R:R,Calculations!$C$116+MOD(DG103,Calculations!$C$118))</f>
        <v>2.5325873776067674E-2</v>
      </c>
      <c r="HX103" s="86">
        <f ca="1">Control!$C$7*Calculations!$C$82*INDEX('Monthly Data'!N:N,Calculations!$C$116+MOD(DH103,Calculations!$C$118))+Control!$C$7*Calculations!$C$83*INDEX('Monthly Data'!O:O,Calculations!$C$116+MOD(DH103,Calculations!$C$118))+Control!$C$7*Calculations!$C$84*INDEX('Monthly Data'!P:P,Calculations!$C$116+MOD(DH103,Calculations!$C$118))+Control!$C$7*Calculations!$C$85*INDEX('Monthly Data'!Q:Q,Calculations!$C$116+MOD(DH103,Calculations!$C$118))+(1-Control!$C$7*Calculations!$C$87)*INDEX('Monthly Data'!R:R,Calculations!$C$116+MOD(DH103,Calculations!$C$118))</f>
        <v>-3.8554137824290124E-2</v>
      </c>
      <c r="HY103" s="86">
        <f ca="1">Control!$C$7*Calculations!$C$82*INDEX('Monthly Data'!N:N,Calculations!$C$116+MOD(DI103,Calculations!$C$118))+Control!$C$7*Calculations!$C$83*INDEX('Monthly Data'!O:O,Calculations!$C$116+MOD(DI103,Calculations!$C$118))+Control!$C$7*Calculations!$C$84*INDEX('Monthly Data'!P:P,Calculations!$C$116+MOD(DI103,Calculations!$C$118))+Control!$C$7*Calculations!$C$85*INDEX('Monthly Data'!Q:Q,Calculations!$C$116+MOD(DI103,Calculations!$C$118))+(1-Control!$C$7*Calculations!$C$87)*INDEX('Monthly Data'!R:R,Calculations!$C$116+MOD(DI103,Calculations!$C$118))</f>
        <v>1.2435425892067014E-2</v>
      </c>
      <c r="HZ103" s="86">
        <f ca="1">Control!$C$7*Calculations!$C$82*INDEX('Monthly Data'!N:N,Calculations!$C$116+MOD(DJ103,Calculations!$C$118))+Control!$C$7*Calculations!$C$83*INDEX('Monthly Data'!O:O,Calculations!$C$116+MOD(DJ103,Calculations!$C$118))+Control!$C$7*Calculations!$C$84*INDEX('Monthly Data'!P:P,Calculations!$C$116+MOD(DJ103,Calculations!$C$118))+Control!$C$7*Calculations!$C$85*INDEX('Monthly Data'!Q:Q,Calculations!$C$116+MOD(DJ103,Calculations!$C$118))+(1-Control!$C$7*Calculations!$C$87)*INDEX('Monthly Data'!R:R,Calculations!$C$116+MOD(DJ103,Calculations!$C$118))</f>
        <v>1.7472933988537529E-2</v>
      </c>
      <c r="IA103" s="86">
        <f ca="1">Control!$C$7*Calculations!$C$82*INDEX('Monthly Data'!N:N,Calculations!$C$116+MOD(DK103,Calculations!$C$118))+Control!$C$7*Calculations!$C$83*INDEX('Monthly Data'!O:O,Calculations!$C$116+MOD(DK103,Calculations!$C$118))+Control!$C$7*Calculations!$C$84*INDEX('Monthly Data'!P:P,Calculations!$C$116+MOD(DK103,Calculations!$C$118))+Control!$C$7*Calculations!$C$85*INDEX('Monthly Data'!Q:Q,Calculations!$C$116+MOD(DK103,Calculations!$C$118))+(1-Control!$C$7*Calculations!$C$87)*INDEX('Monthly Data'!R:R,Calculations!$C$116+MOD(DK103,Calculations!$C$118))</f>
        <v>-3.9863250714949353E-2</v>
      </c>
      <c r="IB103" s="86">
        <f ca="1">Control!$C$7*Calculations!$C$82*INDEX('Monthly Data'!N:N,Calculations!$C$116+MOD(DL103,Calculations!$C$118))+Control!$C$7*Calculations!$C$83*INDEX('Monthly Data'!O:O,Calculations!$C$116+MOD(DL103,Calculations!$C$118))+Control!$C$7*Calculations!$C$84*INDEX('Monthly Data'!P:P,Calculations!$C$116+MOD(DL103,Calculations!$C$118))+Control!$C$7*Calculations!$C$85*INDEX('Monthly Data'!Q:Q,Calculations!$C$116+MOD(DL103,Calculations!$C$118))+(1-Control!$C$7*Calculations!$C$87)*INDEX('Monthly Data'!R:R,Calculations!$C$116+MOD(DL103,Calculations!$C$118))</f>
        <v>7.5897487599915015E-3</v>
      </c>
      <c r="IC103" s="86">
        <f ca="1">Control!$C$7*Calculations!$C$82*INDEX('Monthly Data'!N:N,Calculations!$C$116+MOD(DM103,Calculations!$C$118))+Control!$C$7*Calculations!$C$83*INDEX('Monthly Data'!O:O,Calculations!$C$116+MOD(DM103,Calculations!$C$118))+Control!$C$7*Calculations!$C$84*INDEX('Monthly Data'!P:P,Calculations!$C$116+MOD(DM103,Calculations!$C$118))+Control!$C$7*Calculations!$C$85*INDEX('Monthly Data'!Q:Q,Calculations!$C$116+MOD(DM103,Calculations!$C$118))+(1-Control!$C$7*Calculations!$C$87)*INDEX('Monthly Data'!R:R,Calculations!$C$116+MOD(DM103,Calculations!$C$118))</f>
        <v>4.4327772793586687E-3</v>
      </c>
      <c r="ID103" s="86">
        <f ca="1">Control!$C$7*Calculations!$C$82*INDEX('Monthly Data'!N:N,Calculations!$C$116+MOD(DN103,Calculations!$C$118))+Control!$C$7*Calculations!$C$83*INDEX('Monthly Data'!O:O,Calculations!$C$116+MOD(DN103,Calculations!$C$118))+Control!$C$7*Calculations!$C$84*INDEX('Monthly Data'!P:P,Calculations!$C$116+MOD(DN103,Calculations!$C$118))+Control!$C$7*Calculations!$C$85*INDEX('Monthly Data'!Q:Q,Calculations!$C$116+MOD(DN103,Calculations!$C$118))+(1-Control!$C$7*Calculations!$C$87)*INDEX('Monthly Data'!R:R,Calculations!$C$116+MOD(DN103,Calculations!$C$118))</f>
        <v>-3.9863250714949353E-2</v>
      </c>
      <c r="IE103" s="86">
        <f ca="1">Control!$C$7*Calculations!$C$82*INDEX('Monthly Data'!N:N,Calculations!$C$116+MOD(DO103,Calculations!$C$118))+Control!$C$7*Calculations!$C$83*INDEX('Monthly Data'!O:O,Calculations!$C$116+MOD(DO103,Calculations!$C$118))+Control!$C$7*Calculations!$C$84*INDEX('Monthly Data'!P:P,Calculations!$C$116+MOD(DO103,Calculations!$C$118))+Control!$C$7*Calculations!$C$85*INDEX('Monthly Data'!Q:Q,Calculations!$C$116+MOD(DO103,Calculations!$C$118))+(1-Control!$C$7*Calculations!$C$87)*INDEX('Monthly Data'!R:R,Calculations!$C$116+MOD(DO103,Calculations!$C$118))</f>
        <v>1.3423979074716584E-2</v>
      </c>
      <c r="IF103" s="86">
        <f ca="1">Control!$C$7*Calculations!$C$82*INDEX('Monthly Data'!N:N,Calculations!$C$116+MOD(DP103,Calculations!$C$118))+Control!$C$7*Calculations!$C$83*INDEX('Monthly Data'!O:O,Calculations!$C$116+MOD(DP103,Calculations!$C$118))+Control!$C$7*Calculations!$C$84*INDEX('Monthly Data'!P:P,Calculations!$C$116+MOD(DP103,Calculations!$C$118))+Control!$C$7*Calculations!$C$85*INDEX('Monthly Data'!Q:Q,Calculations!$C$116+MOD(DP103,Calculations!$C$118))+(1-Control!$C$7*Calculations!$C$87)*INDEX('Monthly Data'!R:R,Calculations!$C$116+MOD(DP103,Calculations!$C$118))</f>
        <v>3.8809817903524786E-2</v>
      </c>
      <c r="IG103" s="88">
        <f ca="1">Control!$C$8*(1+DQ103)*(1+DR103)*(1+DS103)*(1+DT103)*(1+DU103)*(1+DV103)*(1+DW103)*(1+DX103)*(1+DY103)*(1+DZ103)*(1+EA103)*(1+EB103)*(1+EC103)*(1+ED103)*(1+EE103)*(1+EF103)*(1+EG103)*(1+EH103)*(1+EI103)*(1+EJ103)*(1+EK103)*(1+EL103)*(1+EM103)*(1+EN103)*(1+EO103)*(1+EP103)*(1+EQ103)*(1+ER103)*(1+ES103)*(1+ET103)*(1+EU103)*(1+EV103)*(1+EW103)*(1+EX103)*(1+EY103)*(1+EZ103)*(1+FA103)*(1+FB103)*(1+FC103)*(1+FD103)*(1+FE103)*(1+FF103)*(1+FG103)*(1+FH103)*(1+FI103)*(1+FJ103)*(1+FK103)*(1+FL103)*(1+FM103)*(1+FN103)*(1+FO103)*(1+FP103)*(1+FQ103)*(1+FR103)*(1+FS103)*(1+FT103)*(1+FU103)*(1+FV103)*(1+FW103)*(1+FX103)*(1+FY103)*(1+FZ103)*(1+GA103)*(1+GB103)*(1+GC103)*(1+GD103)*(1+GE103)*(1+GF103)*(1+GG103)*(1+GH103)*(1+GI103)*(1+GJ103)*(1+GK103)*(1+GL103)*(1+GM103)*(1+GN103)*(1+GO103)*(1+GP103)*(1+GQ103)*(1+GR103)*(1+GS103)*(1+GT103)*(1+GU103)*(1+GV103)*(1+GW103)*(1+GX103)*(1+GY103)*(1+GZ103)*(1+HA103)*(1+HB103)*(1+HC103)*(1+HD103)*(1+HE103)*(1+HF103)*(1+HG103)*(1+HH103)*(1+HI103)*(1+HJ103)*(1+HK103)*(1+HL103)*(1+HM103)*(1+HN103)*(1+HO103)*(1+HP103)*(1+HQ103)*(1+HR103)*(1+HS103)*(1+HT103)*(1+HU103)*(1+HV103)*(1+HW103)*(1+HX103)*(1+HY103)*(1+HZ103)*(1+IA103)*(1+IB103)*(1+IC103)*(1+ID103)*(1+IE103)*(1+IF103)</f>
        <v>70296.567852006308</v>
      </c>
    </row>
    <row r="104" spans="1:241" x14ac:dyDescent="0.25">
      <c r="A104">
        <v>56</v>
      </c>
      <c r="B104">
        <v>85</v>
      </c>
      <c r="C104">
        <v>17</v>
      </c>
      <c r="D104">
        <v>79</v>
      </c>
      <c r="E104">
        <v>79</v>
      </c>
      <c r="F104">
        <v>74</v>
      </c>
      <c r="G104">
        <v>1</v>
      </c>
      <c r="H104">
        <v>27</v>
      </c>
      <c r="I104">
        <v>86</v>
      </c>
      <c r="J104">
        <v>62</v>
      </c>
      <c r="K104">
        <v>21</v>
      </c>
      <c r="L104">
        <v>98</v>
      </c>
      <c r="M104">
        <v>15</v>
      </c>
      <c r="N104">
        <v>60</v>
      </c>
      <c r="O104">
        <v>29</v>
      </c>
      <c r="P104">
        <v>75</v>
      </c>
      <c r="Q104">
        <v>116</v>
      </c>
      <c r="R104">
        <v>87</v>
      </c>
      <c r="S104">
        <v>53</v>
      </c>
      <c r="T104">
        <v>78</v>
      </c>
      <c r="U104">
        <v>65</v>
      </c>
      <c r="V104">
        <v>64</v>
      </c>
      <c r="W104">
        <v>39</v>
      </c>
      <c r="X104">
        <v>66</v>
      </c>
      <c r="Y104">
        <v>36</v>
      </c>
      <c r="Z104">
        <v>14</v>
      </c>
      <c r="AA104">
        <v>95</v>
      </c>
      <c r="AB104">
        <v>42</v>
      </c>
      <c r="AC104">
        <v>2</v>
      </c>
      <c r="AD104">
        <v>60</v>
      </c>
      <c r="AE104">
        <v>35</v>
      </c>
      <c r="AF104">
        <v>50</v>
      </c>
      <c r="AG104">
        <v>85</v>
      </c>
      <c r="AH104">
        <v>50</v>
      </c>
      <c r="AI104">
        <v>107</v>
      </c>
      <c r="AJ104">
        <v>117</v>
      </c>
      <c r="AK104">
        <v>81</v>
      </c>
      <c r="AL104">
        <v>91</v>
      </c>
      <c r="AM104">
        <v>6</v>
      </c>
      <c r="AN104">
        <v>71</v>
      </c>
      <c r="AO104">
        <v>12</v>
      </c>
      <c r="AP104">
        <v>8</v>
      </c>
      <c r="AQ104">
        <v>16</v>
      </c>
      <c r="AR104">
        <v>18</v>
      </c>
      <c r="AS104">
        <v>55</v>
      </c>
      <c r="AT104">
        <v>48</v>
      </c>
      <c r="AU104">
        <v>30</v>
      </c>
      <c r="AV104">
        <v>118</v>
      </c>
      <c r="AW104">
        <v>5</v>
      </c>
      <c r="AX104">
        <v>65</v>
      </c>
      <c r="AY104">
        <v>102</v>
      </c>
      <c r="AZ104">
        <v>103</v>
      </c>
      <c r="BA104">
        <v>35</v>
      </c>
      <c r="BB104">
        <v>49</v>
      </c>
      <c r="BC104">
        <v>104</v>
      </c>
      <c r="BD104">
        <v>112</v>
      </c>
      <c r="BE104">
        <v>91</v>
      </c>
      <c r="BF104">
        <v>33</v>
      </c>
      <c r="BG104">
        <v>42</v>
      </c>
      <c r="BH104">
        <v>103</v>
      </c>
      <c r="BI104">
        <v>85</v>
      </c>
      <c r="BJ104">
        <v>35</v>
      </c>
      <c r="BK104">
        <v>15</v>
      </c>
      <c r="BL104">
        <v>104</v>
      </c>
      <c r="BM104">
        <v>51</v>
      </c>
      <c r="BN104">
        <v>36</v>
      </c>
      <c r="BO104">
        <v>8</v>
      </c>
      <c r="BP104">
        <v>37</v>
      </c>
      <c r="BQ104">
        <v>30</v>
      </c>
      <c r="BR104">
        <v>85</v>
      </c>
      <c r="BS104">
        <v>41</v>
      </c>
      <c r="BT104">
        <v>108</v>
      </c>
      <c r="BU104">
        <v>100</v>
      </c>
      <c r="BV104">
        <v>76</v>
      </c>
      <c r="BW104">
        <v>63</v>
      </c>
      <c r="BX104">
        <v>94</v>
      </c>
      <c r="BY104">
        <v>41</v>
      </c>
      <c r="BZ104">
        <v>55</v>
      </c>
      <c r="CA104">
        <v>82</v>
      </c>
      <c r="CB104">
        <v>11</v>
      </c>
      <c r="CC104">
        <v>22</v>
      </c>
      <c r="CD104">
        <v>48</v>
      </c>
      <c r="CE104">
        <v>27</v>
      </c>
      <c r="CF104">
        <v>72</v>
      </c>
      <c r="CG104">
        <v>109</v>
      </c>
      <c r="CH104">
        <v>3</v>
      </c>
      <c r="CI104">
        <v>35</v>
      </c>
      <c r="CJ104">
        <v>48</v>
      </c>
      <c r="CK104">
        <v>79</v>
      </c>
      <c r="CL104">
        <v>110</v>
      </c>
      <c r="CM104">
        <v>44</v>
      </c>
      <c r="CN104">
        <v>107</v>
      </c>
      <c r="CO104">
        <v>44</v>
      </c>
      <c r="CP104">
        <v>7</v>
      </c>
      <c r="CQ104">
        <v>27</v>
      </c>
      <c r="CR104">
        <v>53</v>
      </c>
      <c r="CS104">
        <v>102</v>
      </c>
      <c r="CT104">
        <v>34</v>
      </c>
      <c r="CU104">
        <v>37</v>
      </c>
      <c r="CV104">
        <v>44</v>
      </c>
      <c r="CW104">
        <v>29</v>
      </c>
      <c r="CX104">
        <v>8</v>
      </c>
      <c r="CY104">
        <v>96</v>
      </c>
      <c r="CZ104">
        <v>69</v>
      </c>
      <c r="DA104">
        <v>8</v>
      </c>
      <c r="DB104">
        <v>64</v>
      </c>
      <c r="DC104">
        <v>89</v>
      </c>
      <c r="DD104">
        <v>27</v>
      </c>
      <c r="DE104">
        <v>62</v>
      </c>
      <c r="DF104">
        <v>79</v>
      </c>
      <c r="DG104">
        <v>80</v>
      </c>
      <c r="DH104">
        <v>68</v>
      </c>
      <c r="DI104">
        <v>67</v>
      </c>
      <c r="DJ104">
        <v>91</v>
      </c>
      <c r="DK104">
        <v>81</v>
      </c>
      <c r="DL104">
        <v>66</v>
      </c>
      <c r="DM104">
        <v>73</v>
      </c>
      <c r="DN104">
        <v>9</v>
      </c>
      <c r="DO104">
        <v>81</v>
      </c>
      <c r="DP104">
        <v>10</v>
      </c>
      <c r="DQ104" s="86">
        <f ca="1">Control!$C$7*Calculations!$C$82*INDEX('Monthly Data'!N:N,Calculations!$C$116+MOD(A104,Calculations!$C$118))+Control!$C$7*Calculations!$C$83*INDEX('Monthly Data'!O:O,Calculations!$C$116+MOD(A104,Calculations!$C$118))+Control!$C$7*Calculations!$C$84*INDEX('Monthly Data'!P:P,Calculations!$C$116+MOD(A104,Calculations!$C$118))+Control!$C$7*Calculations!$C$85*INDEX('Monthly Data'!Q:Q,Calculations!$C$116+MOD(A104,Calculations!$C$118))+(1-Control!$C$7*Calculations!$C$87)*INDEX('Monthly Data'!R:R,Calculations!$C$116+MOD(A104,Calculations!$C$118))</f>
        <v>7.5897487599915015E-3</v>
      </c>
      <c r="DR104" s="86">
        <f ca="1">Control!$C$7*Calculations!$C$82*INDEX('Monthly Data'!N:N,Calculations!$C$116+MOD(B104,Calculations!$C$118))+Control!$C$7*Calculations!$C$83*INDEX('Monthly Data'!O:O,Calculations!$C$116+MOD(B104,Calculations!$C$118))+Control!$C$7*Calculations!$C$84*INDEX('Monthly Data'!P:P,Calculations!$C$116+MOD(B104,Calculations!$C$118))+Control!$C$7*Calculations!$C$85*INDEX('Monthly Data'!Q:Q,Calculations!$C$116+MOD(B104,Calculations!$C$118))+(1-Control!$C$7*Calculations!$C$87)*INDEX('Monthly Data'!R:R,Calculations!$C$116+MOD(B104,Calculations!$C$118))</f>
        <v>-9.8327855560634558E-3</v>
      </c>
      <c r="DS104" s="86">
        <f ca="1">Control!$C$7*Calculations!$C$82*INDEX('Monthly Data'!N:N,Calculations!$C$116+MOD(C104,Calculations!$C$118))+Control!$C$7*Calculations!$C$83*INDEX('Monthly Data'!O:O,Calculations!$C$116+MOD(C104,Calculations!$C$118))+Control!$C$7*Calculations!$C$84*INDEX('Monthly Data'!P:P,Calculations!$C$116+MOD(C104,Calculations!$C$118))+Control!$C$7*Calculations!$C$85*INDEX('Monthly Data'!Q:Q,Calculations!$C$116+MOD(C104,Calculations!$C$118))+(1-Control!$C$7*Calculations!$C$87)*INDEX('Monthly Data'!R:R,Calculations!$C$116+MOD(C104,Calculations!$C$118))</f>
        <v>-2.0269389991732112E-2</v>
      </c>
      <c r="DT104" s="86">
        <f ca="1">Control!$C$7*Calculations!$C$82*INDEX('Monthly Data'!N:N,Calculations!$C$116+MOD(D104,Calculations!$C$118))+Control!$C$7*Calculations!$C$83*INDEX('Monthly Data'!O:O,Calculations!$C$116+MOD(D104,Calculations!$C$118))+Control!$C$7*Calculations!$C$84*INDEX('Monthly Data'!P:P,Calculations!$C$116+MOD(D104,Calculations!$C$118))+Control!$C$7*Calculations!$C$85*INDEX('Monthly Data'!Q:Q,Calculations!$C$116+MOD(D104,Calculations!$C$118))+(1-Control!$C$7*Calculations!$C$87)*INDEX('Monthly Data'!R:R,Calculations!$C$116+MOD(D104,Calculations!$C$118))</f>
        <v>1.046389543479892E-2</v>
      </c>
      <c r="DU104" s="86">
        <f ca="1">Control!$C$7*Calculations!$C$82*INDEX('Monthly Data'!N:N,Calculations!$C$116+MOD(E104,Calculations!$C$118))+Control!$C$7*Calculations!$C$83*INDEX('Monthly Data'!O:O,Calculations!$C$116+MOD(E104,Calculations!$C$118))+Control!$C$7*Calculations!$C$84*INDEX('Monthly Data'!P:P,Calculations!$C$116+MOD(E104,Calculations!$C$118))+Control!$C$7*Calculations!$C$85*INDEX('Monthly Data'!Q:Q,Calculations!$C$116+MOD(E104,Calculations!$C$118))+(1-Control!$C$7*Calculations!$C$87)*INDEX('Monthly Data'!R:R,Calculations!$C$116+MOD(E104,Calculations!$C$118))</f>
        <v>1.046389543479892E-2</v>
      </c>
      <c r="DV104" s="86">
        <f ca="1">Control!$C$7*Calculations!$C$82*INDEX('Monthly Data'!N:N,Calculations!$C$116+MOD(F104,Calculations!$C$118))+Control!$C$7*Calculations!$C$83*INDEX('Monthly Data'!O:O,Calculations!$C$116+MOD(F104,Calculations!$C$118))+Control!$C$7*Calculations!$C$84*INDEX('Monthly Data'!P:P,Calculations!$C$116+MOD(F104,Calculations!$C$118))+Control!$C$7*Calculations!$C$85*INDEX('Monthly Data'!Q:Q,Calculations!$C$116+MOD(F104,Calculations!$C$118))+(1-Control!$C$7*Calculations!$C$87)*INDEX('Monthly Data'!R:R,Calculations!$C$116+MOD(F104,Calculations!$C$118))</f>
        <v>3.7118215575026904E-2</v>
      </c>
      <c r="DW104" s="86">
        <f ca="1">Control!$C$7*Calculations!$C$82*INDEX('Monthly Data'!N:N,Calculations!$C$116+MOD(G104,Calculations!$C$118))+Control!$C$7*Calculations!$C$83*INDEX('Monthly Data'!O:O,Calculations!$C$116+MOD(G104,Calculations!$C$118))+Control!$C$7*Calculations!$C$84*INDEX('Monthly Data'!P:P,Calculations!$C$116+MOD(G104,Calculations!$C$118))+Control!$C$7*Calculations!$C$85*INDEX('Monthly Data'!Q:Q,Calculations!$C$116+MOD(G104,Calculations!$C$118))+(1-Control!$C$7*Calculations!$C$87)*INDEX('Monthly Data'!R:R,Calculations!$C$116+MOD(G104,Calculations!$C$118))</f>
        <v>-9.9526758408448549E-3</v>
      </c>
      <c r="DX104" s="86">
        <f ca="1">Control!$C$7*Calculations!$C$82*INDEX('Monthly Data'!N:N,Calculations!$C$116+MOD(H104,Calculations!$C$118))+Control!$C$7*Calculations!$C$83*INDEX('Monthly Data'!O:O,Calculations!$C$116+MOD(H104,Calculations!$C$118))+Control!$C$7*Calculations!$C$84*INDEX('Monthly Data'!P:P,Calculations!$C$116+MOD(H104,Calculations!$C$118))+Control!$C$7*Calculations!$C$85*INDEX('Monthly Data'!Q:Q,Calculations!$C$116+MOD(H104,Calculations!$C$118))+(1-Control!$C$7*Calculations!$C$87)*INDEX('Monthly Data'!R:R,Calculations!$C$116+MOD(H104,Calculations!$C$118))</f>
        <v>-3.53368065312233E-2</v>
      </c>
      <c r="DY104" s="86">
        <f ca="1">Control!$C$7*Calculations!$C$82*INDEX('Monthly Data'!N:N,Calculations!$C$116+MOD(I104,Calculations!$C$118))+Control!$C$7*Calculations!$C$83*INDEX('Monthly Data'!O:O,Calculations!$C$116+MOD(I104,Calculations!$C$118))+Control!$C$7*Calculations!$C$84*INDEX('Monthly Data'!P:P,Calculations!$C$116+MOD(I104,Calculations!$C$118))+Control!$C$7*Calculations!$C$85*INDEX('Monthly Data'!Q:Q,Calculations!$C$116+MOD(I104,Calculations!$C$118))+(1-Control!$C$7*Calculations!$C$87)*INDEX('Monthly Data'!R:R,Calculations!$C$116+MOD(I104,Calculations!$C$118))</f>
        <v>4.5735623984309991E-2</v>
      </c>
      <c r="DZ104" s="86">
        <f ca="1">Control!$C$7*Calculations!$C$82*INDEX('Monthly Data'!N:N,Calculations!$C$116+MOD(J104,Calculations!$C$118))+Control!$C$7*Calculations!$C$83*INDEX('Monthly Data'!O:O,Calculations!$C$116+MOD(J104,Calculations!$C$118))+Control!$C$7*Calculations!$C$84*INDEX('Monthly Data'!P:P,Calculations!$C$116+MOD(J104,Calculations!$C$118))+Control!$C$7*Calculations!$C$85*INDEX('Monthly Data'!Q:Q,Calculations!$C$116+MOD(J104,Calculations!$C$118))+(1-Control!$C$7*Calculations!$C$87)*INDEX('Monthly Data'!R:R,Calculations!$C$116+MOD(J104,Calculations!$C$118))</f>
        <v>-9.839093431862074E-3</v>
      </c>
      <c r="EA104" s="86">
        <f ca="1">Control!$C$7*Calculations!$C$82*INDEX('Monthly Data'!N:N,Calculations!$C$116+MOD(K104,Calculations!$C$118))+Control!$C$7*Calculations!$C$83*INDEX('Monthly Data'!O:O,Calculations!$C$116+MOD(K104,Calculations!$C$118))+Control!$C$7*Calculations!$C$84*INDEX('Monthly Data'!P:P,Calculations!$C$116+MOD(K104,Calculations!$C$118))+Control!$C$7*Calculations!$C$85*INDEX('Monthly Data'!Q:Q,Calculations!$C$116+MOD(K104,Calculations!$C$118))+(1-Control!$C$7*Calculations!$C$87)*INDEX('Monthly Data'!R:R,Calculations!$C$116+MOD(K104,Calculations!$C$118))</f>
        <v>1.5108777406081684E-3</v>
      </c>
      <c r="EB104" s="86">
        <f ca="1">Control!$C$7*Calculations!$C$82*INDEX('Monthly Data'!N:N,Calculations!$C$116+MOD(L104,Calculations!$C$118))+Control!$C$7*Calculations!$C$83*INDEX('Monthly Data'!O:O,Calculations!$C$116+MOD(L104,Calculations!$C$118))+Control!$C$7*Calculations!$C$84*INDEX('Monthly Data'!P:P,Calculations!$C$116+MOD(L104,Calculations!$C$118))+Control!$C$7*Calculations!$C$85*INDEX('Monthly Data'!Q:Q,Calculations!$C$116+MOD(L104,Calculations!$C$118))+(1-Control!$C$7*Calculations!$C$87)*INDEX('Monthly Data'!R:R,Calculations!$C$116+MOD(L104,Calculations!$C$118))</f>
        <v>2.4842166689046628E-2</v>
      </c>
      <c r="EC104" s="86">
        <f ca="1">Control!$C$7*Calculations!$C$82*INDEX('Monthly Data'!N:N,Calculations!$C$116+MOD(M104,Calculations!$C$118))+Control!$C$7*Calculations!$C$83*INDEX('Monthly Data'!O:O,Calculations!$C$116+MOD(M104,Calculations!$C$118))+Control!$C$7*Calculations!$C$84*INDEX('Monthly Data'!P:P,Calculations!$C$116+MOD(M104,Calculations!$C$118))+Control!$C$7*Calculations!$C$85*INDEX('Monthly Data'!Q:Q,Calculations!$C$116+MOD(M104,Calculations!$C$118))+(1-Control!$C$7*Calculations!$C$87)*INDEX('Monthly Data'!R:R,Calculations!$C$116+MOD(M104,Calculations!$C$118))</f>
        <v>7.857567536297622E-3</v>
      </c>
      <c r="ED104" s="86">
        <f ca="1">Control!$C$7*Calculations!$C$82*INDEX('Monthly Data'!N:N,Calculations!$C$116+MOD(N104,Calculations!$C$118))+Control!$C$7*Calculations!$C$83*INDEX('Monthly Data'!O:O,Calculations!$C$116+MOD(N104,Calculations!$C$118))+Control!$C$7*Calculations!$C$84*INDEX('Monthly Data'!P:P,Calculations!$C$116+MOD(N104,Calculations!$C$118))+Control!$C$7*Calculations!$C$85*INDEX('Monthly Data'!Q:Q,Calculations!$C$116+MOD(N104,Calculations!$C$118))+(1-Control!$C$7*Calculations!$C$87)*INDEX('Monthly Data'!R:R,Calculations!$C$116+MOD(N104,Calculations!$C$118))</f>
        <v>-1.9947061878162777E-2</v>
      </c>
      <c r="EE104" s="86">
        <f ca="1">Control!$C$7*Calculations!$C$82*INDEX('Monthly Data'!N:N,Calculations!$C$116+MOD(O104,Calculations!$C$118))+Control!$C$7*Calculations!$C$83*INDEX('Monthly Data'!O:O,Calculations!$C$116+MOD(O104,Calculations!$C$118))+Control!$C$7*Calculations!$C$84*INDEX('Monthly Data'!P:P,Calculations!$C$116+MOD(O104,Calculations!$C$118))+Control!$C$7*Calculations!$C$85*INDEX('Monthly Data'!Q:Q,Calculations!$C$116+MOD(O104,Calculations!$C$118))+(1-Control!$C$7*Calculations!$C$87)*INDEX('Monthly Data'!R:R,Calculations!$C$116+MOD(O104,Calculations!$C$118))</f>
        <v>1.5115046179922851E-2</v>
      </c>
      <c r="EF104" s="86">
        <f ca="1">Control!$C$7*Calculations!$C$82*INDEX('Monthly Data'!N:N,Calculations!$C$116+MOD(P104,Calculations!$C$118))+Control!$C$7*Calculations!$C$83*INDEX('Monthly Data'!O:O,Calculations!$C$116+MOD(P104,Calculations!$C$118))+Control!$C$7*Calculations!$C$84*INDEX('Monthly Data'!P:P,Calculations!$C$116+MOD(P104,Calculations!$C$118))+Control!$C$7*Calculations!$C$85*INDEX('Monthly Data'!Q:Q,Calculations!$C$116+MOD(P104,Calculations!$C$118))+(1-Control!$C$7*Calculations!$C$87)*INDEX('Monthly Data'!R:R,Calculations!$C$116+MOD(P104,Calculations!$C$118))</f>
        <v>-2.0259958308006688E-2</v>
      </c>
      <c r="EG104" s="86">
        <f ca="1">Control!$C$7*Calculations!$C$82*INDEX('Monthly Data'!N:N,Calculations!$C$116+MOD(Q104,Calculations!$C$118))+Control!$C$7*Calculations!$C$83*INDEX('Monthly Data'!O:O,Calculations!$C$116+MOD(Q104,Calculations!$C$118))+Control!$C$7*Calculations!$C$84*INDEX('Monthly Data'!P:P,Calculations!$C$116+MOD(Q104,Calculations!$C$118))+Control!$C$7*Calculations!$C$85*INDEX('Monthly Data'!Q:Q,Calculations!$C$116+MOD(Q104,Calculations!$C$118))+(1-Control!$C$7*Calculations!$C$87)*INDEX('Monthly Data'!R:R,Calculations!$C$116+MOD(Q104,Calculations!$C$118))</f>
        <v>2.1918137743539623E-2</v>
      </c>
      <c r="EH104" s="86">
        <f ca="1">Control!$C$7*Calculations!$C$82*INDEX('Monthly Data'!N:N,Calculations!$C$116+MOD(R104,Calculations!$C$118))+Control!$C$7*Calculations!$C$83*INDEX('Monthly Data'!O:O,Calculations!$C$116+MOD(R104,Calculations!$C$118))+Control!$C$7*Calculations!$C$84*INDEX('Monthly Data'!P:P,Calculations!$C$116+MOD(R104,Calculations!$C$118))+Control!$C$7*Calculations!$C$85*INDEX('Monthly Data'!Q:Q,Calculations!$C$116+MOD(R104,Calculations!$C$118))+(1-Control!$C$7*Calculations!$C$87)*INDEX('Monthly Data'!R:R,Calculations!$C$116+MOD(R104,Calculations!$C$118))</f>
        <v>2.5790695379256122E-2</v>
      </c>
      <c r="EI104" s="86">
        <f ca="1">Control!$C$7*Calculations!$C$82*INDEX('Monthly Data'!N:N,Calculations!$C$116+MOD(S104,Calculations!$C$118))+Control!$C$7*Calculations!$C$83*INDEX('Monthly Data'!O:O,Calculations!$C$116+MOD(S104,Calculations!$C$118))+Control!$C$7*Calculations!$C$84*INDEX('Monthly Data'!P:P,Calculations!$C$116+MOD(S104,Calculations!$C$118))+Control!$C$7*Calculations!$C$85*INDEX('Monthly Data'!Q:Q,Calculations!$C$116+MOD(S104,Calculations!$C$118))+(1-Control!$C$7*Calculations!$C$87)*INDEX('Monthly Data'!R:R,Calculations!$C$116+MOD(S104,Calculations!$C$118))</f>
        <v>1.1786765492207996E-2</v>
      </c>
      <c r="EJ104" s="86">
        <f ca="1">Control!$C$7*Calculations!$C$82*INDEX('Monthly Data'!N:N,Calculations!$C$116+MOD(T104,Calculations!$C$118))+Control!$C$7*Calculations!$C$83*INDEX('Monthly Data'!O:O,Calculations!$C$116+MOD(T104,Calculations!$C$118))+Control!$C$7*Calculations!$C$84*INDEX('Monthly Data'!P:P,Calculations!$C$116+MOD(T104,Calculations!$C$118))+Control!$C$7*Calculations!$C$85*INDEX('Monthly Data'!Q:Q,Calculations!$C$116+MOD(T104,Calculations!$C$118))+(1-Control!$C$7*Calculations!$C$87)*INDEX('Monthly Data'!R:R,Calculations!$C$116+MOD(T104,Calculations!$C$118))</f>
        <v>1.7472933988537529E-2</v>
      </c>
      <c r="EK104" s="86">
        <f ca="1">Control!$C$7*Calculations!$C$82*INDEX('Monthly Data'!N:N,Calculations!$C$116+MOD(U104,Calculations!$C$118))+Control!$C$7*Calculations!$C$83*INDEX('Monthly Data'!O:O,Calculations!$C$116+MOD(U104,Calculations!$C$118))+Control!$C$7*Calculations!$C$84*INDEX('Monthly Data'!P:P,Calculations!$C$116+MOD(U104,Calculations!$C$118))+Control!$C$7*Calculations!$C$85*INDEX('Monthly Data'!Q:Q,Calculations!$C$116+MOD(U104,Calculations!$C$118))+(1-Control!$C$7*Calculations!$C$87)*INDEX('Monthly Data'!R:R,Calculations!$C$116+MOD(U104,Calculations!$C$118))</f>
        <v>-1.3959200237295809E-2</v>
      </c>
      <c r="EL104" s="86">
        <f ca="1">Control!$C$7*Calculations!$C$82*INDEX('Monthly Data'!N:N,Calculations!$C$116+MOD(V104,Calculations!$C$118))+Control!$C$7*Calculations!$C$83*INDEX('Monthly Data'!O:O,Calculations!$C$116+MOD(V104,Calculations!$C$118))+Control!$C$7*Calculations!$C$84*INDEX('Monthly Data'!P:P,Calculations!$C$116+MOD(V104,Calculations!$C$118))+Control!$C$7*Calculations!$C$85*INDEX('Monthly Data'!Q:Q,Calculations!$C$116+MOD(V104,Calculations!$C$118))+(1-Control!$C$7*Calculations!$C$87)*INDEX('Monthly Data'!R:R,Calculations!$C$116+MOD(V104,Calculations!$C$118))</f>
        <v>-2.4571433440223247E-2</v>
      </c>
      <c r="EM104" s="86">
        <f ca="1">Control!$C$7*Calculations!$C$82*INDEX('Monthly Data'!N:N,Calculations!$C$116+MOD(W104,Calculations!$C$118))+Control!$C$7*Calculations!$C$83*INDEX('Monthly Data'!O:O,Calculations!$C$116+MOD(W104,Calculations!$C$118))+Control!$C$7*Calculations!$C$84*INDEX('Monthly Data'!P:P,Calculations!$C$116+MOD(W104,Calculations!$C$118))+Control!$C$7*Calculations!$C$85*INDEX('Monthly Data'!Q:Q,Calculations!$C$116+MOD(W104,Calculations!$C$118))+(1-Control!$C$7*Calculations!$C$87)*INDEX('Monthly Data'!R:R,Calculations!$C$116+MOD(W104,Calculations!$C$118))</f>
        <v>1.5063457444773597E-2</v>
      </c>
      <c r="EN104" s="86">
        <f ca="1">Control!$C$7*Calculations!$C$82*INDEX('Monthly Data'!N:N,Calculations!$C$116+MOD(X104,Calculations!$C$118))+Control!$C$7*Calculations!$C$83*INDEX('Monthly Data'!O:O,Calculations!$C$116+MOD(X104,Calculations!$C$118))+Control!$C$7*Calculations!$C$84*INDEX('Monthly Data'!P:P,Calculations!$C$116+MOD(X104,Calculations!$C$118))+Control!$C$7*Calculations!$C$85*INDEX('Monthly Data'!Q:Q,Calculations!$C$116+MOD(X104,Calculations!$C$118))+(1-Control!$C$7*Calculations!$C$87)*INDEX('Monthly Data'!R:R,Calculations!$C$116+MOD(X104,Calculations!$C$118))</f>
        <v>1.3891304280773396E-2</v>
      </c>
      <c r="EO104" s="86">
        <f ca="1">Control!$C$7*Calculations!$C$82*INDEX('Monthly Data'!N:N,Calculations!$C$116+MOD(Y104,Calculations!$C$118))+Control!$C$7*Calculations!$C$83*INDEX('Monthly Data'!O:O,Calculations!$C$116+MOD(Y104,Calculations!$C$118))+Control!$C$7*Calculations!$C$84*INDEX('Monthly Data'!P:P,Calculations!$C$116+MOD(Y104,Calculations!$C$118))+Control!$C$7*Calculations!$C$85*INDEX('Monthly Data'!Q:Q,Calculations!$C$116+MOD(Y104,Calculations!$C$118))+(1-Control!$C$7*Calculations!$C$87)*INDEX('Monthly Data'!R:R,Calculations!$C$116+MOD(Y104,Calculations!$C$118))</f>
        <v>1.1106855739851785E-2</v>
      </c>
      <c r="EP104" s="86">
        <f ca="1">Control!$C$7*Calculations!$C$82*INDEX('Monthly Data'!N:N,Calculations!$C$116+MOD(Z104,Calculations!$C$118))+Control!$C$7*Calculations!$C$83*INDEX('Monthly Data'!O:O,Calculations!$C$116+MOD(Z104,Calculations!$C$118))+Control!$C$7*Calculations!$C$84*INDEX('Monthly Data'!P:P,Calculations!$C$116+MOD(Z104,Calculations!$C$118))+Control!$C$7*Calculations!$C$85*INDEX('Monthly Data'!Q:Q,Calculations!$C$116+MOD(Z104,Calculations!$C$118))+(1-Control!$C$7*Calculations!$C$87)*INDEX('Monthly Data'!R:R,Calculations!$C$116+MOD(Z104,Calculations!$C$118))</f>
        <v>9.5791276036140301E-3</v>
      </c>
      <c r="EQ104" s="86">
        <f ca="1">Control!$C$7*Calculations!$C$82*INDEX('Monthly Data'!N:N,Calculations!$C$116+MOD(AA104,Calculations!$C$118))+Control!$C$7*Calculations!$C$83*INDEX('Monthly Data'!O:O,Calculations!$C$116+MOD(AA104,Calculations!$C$118))+Control!$C$7*Calculations!$C$84*INDEX('Monthly Data'!P:P,Calculations!$C$116+MOD(AA104,Calculations!$C$118))+Control!$C$7*Calculations!$C$85*INDEX('Monthly Data'!Q:Q,Calculations!$C$116+MOD(AA104,Calculations!$C$118))+(1-Control!$C$7*Calculations!$C$87)*INDEX('Monthly Data'!R:R,Calculations!$C$116+MOD(AA104,Calculations!$C$118))</f>
        <v>1.5758278480433856E-2</v>
      </c>
      <c r="ER104" s="86">
        <f ca="1">Control!$C$7*Calculations!$C$82*INDEX('Monthly Data'!N:N,Calculations!$C$116+MOD(AB104,Calculations!$C$118))+Control!$C$7*Calculations!$C$83*INDEX('Monthly Data'!O:O,Calculations!$C$116+MOD(AB104,Calculations!$C$118))+Control!$C$7*Calculations!$C$84*INDEX('Monthly Data'!P:P,Calculations!$C$116+MOD(AB104,Calculations!$C$118))+Control!$C$7*Calculations!$C$85*INDEX('Monthly Data'!Q:Q,Calculations!$C$116+MOD(AB104,Calculations!$C$118))+(1-Control!$C$7*Calculations!$C$87)*INDEX('Monthly Data'!R:R,Calculations!$C$116+MOD(AB104,Calculations!$C$118))</f>
        <v>-6.1115617667135171E-2</v>
      </c>
      <c r="ES104" s="86">
        <f ca="1">Control!$C$7*Calculations!$C$82*INDEX('Monthly Data'!N:N,Calculations!$C$116+MOD(AC104,Calculations!$C$118))+Control!$C$7*Calculations!$C$83*INDEX('Monthly Data'!O:O,Calculations!$C$116+MOD(AC104,Calculations!$C$118))+Control!$C$7*Calculations!$C$84*INDEX('Monthly Data'!P:P,Calculations!$C$116+MOD(AC104,Calculations!$C$118))+Control!$C$7*Calculations!$C$85*INDEX('Monthly Data'!Q:Q,Calculations!$C$116+MOD(AC104,Calculations!$C$118))+(1-Control!$C$7*Calculations!$C$87)*INDEX('Monthly Data'!R:R,Calculations!$C$116+MOD(AC104,Calculations!$C$118))</f>
        <v>7.7184133340106598E-3</v>
      </c>
      <c r="ET104" s="86">
        <f ca="1">Control!$C$7*Calculations!$C$82*INDEX('Monthly Data'!N:N,Calculations!$C$116+MOD(AD104,Calculations!$C$118))+Control!$C$7*Calculations!$C$83*INDEX('Monthly Data'!O:O,Calculations!$C$116+MOD(AD104,Calculations!$C$118))+Control!$C$7*Calculations!$C$84*INDEX('Monthly Data'!P:P,Calculations!$C$116+MOD(AD104,Calculations!$C$118))+Control!$C$7*Calculations!$C$85*INDEX('Monthly Data'!Q:Q,Calculations!$C$116+MOD(AD104,Calculations!$C$118))+(1-Control!$C$7*Calculations!$C$87)*INDEX('Monthly Data'!R:R,Calculations!$C$116+MOD(AD104,Calculations!$C$118))</f>
        <v>-1.9947061878162777E-2</v>
      </c>
      <c r="EU104" s="86">
        <f ca="1">Control!$C$7*Calculations!$C$82*INDEX('Monthly Data'!N:N,Calculations!$C$116+MOD(AE104,Calculations!$C$118))+Control!$C$7*Calculations!$C$83*INDEX('Monthly Data'!O:O,Calculations!$C$116+MOD(AE104,Calculations!$C$118))+Control!$C$7*Calculations!$C$84*INDEX('Monthly Data'!P:P,Calculations!$C$116+MOD(AE104,Calculations!$C$118))+Control!$C$7*Calculations!$C$85*INDEX('Monthly Data'!Q:Q,Calculations!$C$116+MOD(AE104,Calculations!$C$118))+(1-Control!$C$7*Calculations!$C$87)*INDEX('Monthly Data'!R:R,Calculations!$C$116+MOD(AE104,Calculations!$C$118))</f>
        <v>-9.5555592256394619E-3</v>
      </c>
      <c r="EV104" s="86">
        <f ca="1">Control!$C$7*Calculations!$C$82*INDEX('Monthly Data'!N:N,Calculations!$C$116+MOD(AF104,Calculations!$C$118))+Control!$C$7*Calculations!$C$83*INDEX('Monthly Data'!O:O,Calculations!$C$116+MOD(AF104,Calculations!$C$118))+Control!$C$7*Calculations!$C$84*INDEX('Monthly Data'!P:P,Calculations!$C$116+MOD(AF104,Calculations!$C$118))+Control!$C$7*Calculations!$C$85*INDEX('Monthly Data'!Q:Q,Calculations!$C$116+MOD(AF104,Calculations!$C$118))+(1-Control!$C$7*Calculations!$C$87)*INDEX('Monthly Data'!R:R,Calculations!$C$116+MOD(AF104,Calculations!$C$118))</f>
        <v>6.1009361253630504E-2</v>
      </c>
      <c r="EW104" s="86">
        <f ca="1">Control!$C$7*Calculations!$C$82*INDEX('Monthly Data'!N:N,Calculations!$C$116+MOD(AG104,Calculations!$C$118))+Control!$C$7*Calculations!$C$83*INDEX('Monthly Data'!O:O,Calculations!$C$116+MOD(AG104,Calculations!$C$118))+Control!$C$7*Calculations!$C$84*INDEX('Monthly Data'!P:P,Calculations!$C$116+MOD(AG104,Calculations!$C$118))+Control!$C$7*Calculations!$C$85*INDEX('Monthly Data'!Q:Q,Calculations!$C$116+MOD(AG104,Calculations!$C$118))+(1-Control!$C$7*Calculations!$C$87)*INDEX('Monthly Data'!R:R,Calculations!$C$116+MOD(AG104,Calculations!$C$118))</f>
        <v>-9.8327855560634558E-3</v>
      </c>
      <c r="EX104" s="86">
        <f ca="1">Control!$C$7*Calculations!$C$82*INDEX('Monthly Data'!N:N,Calculations!$C$116+MOD(AH104,Calculations!$C$118))+Control!$C$7*Calculations!$C$83*INDEX('Monthly Data'!O:O,Calculations!$C$116+MOD(AH104,Calculations!$C$118))+Control!$C$7*Calculations!$C$84*INDEX('Monthly Data'!P:P,Calculations!$C$116+MOD(AH104,Calculations!$C$118))+Control!$C$7*Calculations!$C$85*INDEX('Monthly Data'!Q:Q,Calculations!$C$116+MOD(AH104,Calculations!$C$118))+(1-Control!$C$7*Calculations!$C$87)*INDEX('Monthly Data'!R:R,Calculations!$C$116+MOD(AH104,Calculations!$C$118))</f>
        <v>6.1009361253630504E-2</v>
      </c>
      <c r="EY104" s="86">
        <f ca="1">Control!$C$7*Calculations!$C$82*INDEX('Monthly Data'!N:N,Calculations!$C$116+MOD(AI104,Calculations!$C$118))+Control!$C$7*Calculations!$C$83*INDEX('Monthly Data'!O:O,Calculations!$C$116+MOD(AI104,Calculations!$C$118))+Control!$C$7*Calculations!$C$84*INDEX('Monthly Data'!P:P,Calculations!$C$116+MOD(AI104,Calculations!$C$118))+Control!$C$7*Calculations!$C$85*INDEX('Monthly Data'!Q:Q,Calculations!$C$116+MOD(AI104,Calculations!$C$118))+(1-Control!$C$7*Calculations!$C$87)*INDEX('Monthly Data'!R:R,Calculations!$C$116+MOD(AI104,Calculations!$C$118))</f>
        <v>1.5216630695380906E-2</v>
      </c>
      <c r="EZ104" s="86">
        <f ca="1">Control!$C$7*Calculations!$C$82*INDEX('Monthly Data'!N:N,Calculations!$C$116+MOD(AJ104,Calculations!$C$118))+Control!$C$7*Calculations!$C$83*INDEX('Monthly Data'!O:O,Calculations!$C$116+MOD(AJ104,Calculations!$C$118))+Control!$C$7*Calculations!$C$84*INDEX('Monthly Data'!P:P,Calculations!$C$116+MOD(AJ104,Calculations!$C$118))+Control!$C$7*Calculations!$C$85*INDEX('Monthly Data'!Q:Q,Calculations!$C$116+MOD(AJ104,Calculations!$C$118))+(1-Control!$C$7*Calculations!$C$87)*INDEX('Monthly Data'!R:R,Calculations!$C$116+MOD(AJ104,Calculations!$C$118))</f>
        <v>-7.3651264633385334E-4</v>
      </c>
      <c r="FA104" s="86">
        <f ca="1">Control!$C$7*Calculations!$C$82*INDEX('Monthly Data'!N:N,Calculations!$C$116+MOD(AK104,Calculations!$C$118))+Control!$C$7*Calculations!$C$83*INDEX('Monthly Data'!O:O,Calculations!$C$116+MOD(AK104,Calculations!$C$118))+Control!$C$7*Calculations!$C$84*INDEX('Monthly Data'!P:P,Calculations!$C$116+MOD(AK104,Calculations!$C$118))+Control!$C$7*Calculations!$C$85*INDEX('Monthly Data'!Q:Q,Calculations!$C$116+MOD(AK104,Calculations!$C$118))+(1-Control!$C$7*Calculations!$C$87)*INDEX('Monthly Data'!R:R,Calculations!$C$116+MOD(AK104,Calculations!$C$118))</f>
        <v>3.0957942835585645E-2</v>
      </c>
      <c r="FB104" s="86">
        <f ca="1">Control!$C$7*Calculations!$C$82*INDEX('Monthly Data'!N:N,Calculations!$C$116+MOD(AL104,Calculations!$C$118))+Control!$C$7*Calculations!$C$83*INDEX('Monthly Data'!O:O,Calculations!$C$116+MOD(AL104,Calculations!$C$118))+Control!$C$7*Calculations!$C$84*INDEX('Monthly Data'!P:P,Calculations!$C$116+MOD(AL104,Calculations!$C$118))+Control!$C$7*Calculations!$C$85*INDEX('Monthly Data'!Q:Q,Calculations!$C$116+MOD(AL104,Calculations!$C$118))+(1-Control!$C$7*Calculations!$C$87)*INDEX('Monthly Data'!R:R,Calculations!$C$116+MOD(AL104,Calculations!$C$118))</f>
        <v>-1.6546126717384396E-2</v>
      </c>
      <c r="FC104" s="86">
        <f ca="1">Control!$C$7*Calculations!$C$82*INDEX('Monthly Data'!N:N,Calculations!$C$116+MOD(AM104,Calculations!$C$118))+Control!$C$7*Calculations!$C$83*INDEX('Monthly Data'!O:O,Calculations!$C$116+MOD(AM104,Calculations!$C$118))+Control!$C$7*Calculations!$C$84*INDEX('Monthly Data'!P:P,Calculations!$C$116+MOD(AM104,Calculations!$C$118))+Control!$C$7*Calculations!$C$85*INDEX('Monthly Data'!Q:Q,Calculations!$C$116+MOD(AM104,Calculations!$C$118))+(1-Control!$C$7*Calculations!$C$87)*INDEX('Monthly Data'!R:R,Calculations!$C$116+MOD(AM104,Calculations!$C$118))</f>
        <v>4.7768166384148329E-3</v>
      </c>
      <c r="FD104" s="86">
        <f ca="1">Control!$C$7*Calculations!$C$82*INDEX('Monthly Data'!N:N,Calculations!$C$116+MOD(AN104,Calculations!$C$118))+Control!$C$7*Calculations!$C$83*INDEX('Monthly Data'!O:O,Calculations!$C$116+MOD(AN104,Calculations!$C$118))+Control!$C$7*Calculations!$C$84*INDEX('Monthly Data'!P:P,Calculations!$C$116+MOD(AN104,Calculations!$C$118))+Control!$C$7*Calculations!$C$85*INDEX('Monthly Data'!Q:Q,Calculations!$C$116+MOD(AN104,Calculations!$C$118))+(1-Control!$C$7*Calculations!$C$87)*INDEX('Monthly Data'!R:R,Calculations!$C$116+MOD(AN104,Calculations!$C$118))</f>
        <v>-2.072517756005474E-2</v>
      </c>
      <c r="FE104" s="86">
        <f ca="1">Control!$C$7*Calculations!$C$82*INDEX('Monthly Data'!N:N,Calculations!$C$116+MOD(AO104,Calculations!$C$118))+Control!$C$7*Calculations!$C$83*INDEX('Monthly Data'!O:O,Calculations!$C$116+MOD(AO104,Calculations!$C$118))+Control!$C$7*Calculations!$C$84*INDEX('Monthly Data'!P:P,Calculations!$C$116+MOD(AO104,Calculations!$C$118))+Control!$C$7*Calculations!$C$85*INDEX('Monthly Data'!Q:Q,Calculations!$C$116+MOD(AO104,Calculations!$C$118))+(1-Control!$C$7*Calculations!$C$87)*INDEX('Monthly Data'!R:R,Calculations!$C$116+MOD(AO104,Calculations!$C$118))</f>
        <v>1.0415351832335435E-2</v>
      </c>
      <c r="FF104" s="86">
        <f ca="1">Control!$C$7*Calculations!$C$82*INDEX('Monthly Data'!N:N,Calculations!$C$116+MOD(AP104,Calculations!$C$118))+Control!$C$7*Calculations!$C$83*INDEX('Monthly Data'!O:O,Calculations!$C$116+MOD(AP104,Calculations!$C$118))+Control!$C$7*Calculations!$C$84*INDEX('Monthly Data'!P:P,Calculations!$C$116+MOD(AP104,Calculations!$C$118))+Control!$C$7*Calculations!$C$85*INDEX('Monthly Data'!Q:Q,Calculations!$C$116+MOD(AP104,Calculations!$C$118))+(1-Control!$C$7*Calculations!$C$87)*INDEX('Monthly Data'!R:R,Calculations!$C$116+MOD(AP104,Calculations!$C$118))</f>
        <v>9.9787204839310462E-3</v>
      </c>
      <c r="FG104" s="86">
        <f ca="1">Control!$C$7*Calculations!$C$82*INDEX('Monthly Data'!N:N,Calculations!$C$116+MOD(AQ104,Calculations!$C$118))+Control!$C$7*Calculations!$C$83*INDEX('Monthly Data'!O:O,Calculations!$C$116+MOD(AQ104,Calculations!$C$118))+Control!$C$7*Calculations!$C$84*INDEX('Monthly Data'!P:P,Calculations!$C$116+MOD(AQ104,Calculations!$C$118))+Control!$C$7*Calculations!$C$85*INDEX('Monthly Data'!Q:Q,Calculations!$C$116+MOD(AQ104,Calculations!$C$118))+(1-Control!$C$7*Calculations!$C$87)*INDEX('Monthly Data'!R:R,Calculations!$C$116+MOD(AQ104,Calculations!$C$118))</f>
        <v>2.5325873776067674E-2</v>
      </c>
      <c r="FH104" s="86">
        <f ca="1">Control!$C$7*Calculations!$C$82*INDEX('Monthly Data'!N:N,Calculations!$C$116+MOD(AR104,Calculations!$C$118))+Control!$C$7*Calculations!$C$83*INDEX('Monthly Data'!O:O,Calculations!$C$116+MOD(AR104,Calculations!$C$118))+Control!$C$7*Calculations!$C$84*INDEX('Monthly Data'!P:P,Calculations!$C$116+MOD(AR104,Calculations!$C$118))+Control!$C$7*Calculations!$C$85*INDEX('Monthly Data'!Q:Q,Calculations!$C$116+MOD(AR104,Calculations!$C$118))+(1-Control!$C$7*Calculations!$C$87)*INDEX('Monthly Data'!R:R,Calculations!$C$116+MOD(AR104,Calculations!$C$118))</f>
        <v>-7.4084874653726545E-3</v>
      </c>
      <c r="FI104" s="86">
        <f ca="1">Control!$C$7*Calculations!$C$82*INDEX('Monthly Data'!N:N,Calculations!$C$116+MOD(AS104,Calculations!$C$118))+Control!$C$7*Calculations!$C$83*INDEX('Monthly Data'!O:O,Calculations!$C$116+MOD(AS104,Calculations!$C$118))+Control!$C$7*Calculations!$C$84*INDEX('Monthly Data'!P:P,Calculations!$C$116+MOD(AS104,Calculations!$C$118))+Control!$C$7*Calculations!$C$85*INDEX('Monthly Data'!Q:Q,Calculations!$C$116+MOD(AS104,Calculations!$C$118))+(1-Control!$C$7*Calculations!$C$87)*INDEX('Monthly Data'!R:R,Calculations!$C$116+MOD(AS104,Calculations!$C$118))</f>
        <v>2.0524935548016137E-2</v>
      </c>
      <c r="FJ104" s="86">
        <f ca="1">Control!$C$7*Calculations!$C$82*INDEX('Monthly Data'!N:N,Calculations!$C$116+MOD(AT104,Calculations!$C$118))+Control!$C$7*Calculations!$C$83*INDEX('Monthly Data'!O:O,Calculations!$C$116+MOD(AT104,Calculations!$C$118))+Control!$C$7*Calculations!$C$84*INDEX('Monthly Data'!P:P,Calculations!$C$116+MOD(AT104,Calculations!$C$118))+Control!$C$7*Calculations!$C$85*INDEX('Monthly Data'!Q:Q,Calculations!$C$116+MOD(AT104,Calculations!$C$118))+(1-Control!$C$7*Calculations!$C$87)*INDEX('Monthly Data'!R:R,Calculations!$C$116+MOD(AT104,Calculations!$C$118))</f>
        <v>-1.5984879994281095E-2</v>
      </c>
      <c r="FK104" s="86">
        <f ca="1">Control!$C$7*Calculations!$C$82*INDEX('Monthly Data'!N:N,Calculations!$C$116+MOD(AU104,Calculations!$C$118))+Control!$C$7*Calculations!$C$83*INDEX('Monthly Data'!O:O,Calculations!$C$116+MOD(AU104,Calculations!$C$118))+Control!$C$7*Calculations!$C$84*INDEX('Monthly Data'!P:P,Calculations!$C$116+MOD(AU104,Calculations!$C$118))+Control!$C$7*Calculations!$C$85*INDEX('Monthly Data'!Q:Q,Calculations!$C$116+MOD(AU104,Calculations!$C$118))+(1-Control!$C$7*Calculations!$C$87)*INDEX('Monthly Data'!R:R,Calculations!$C$116+MOD(AU104,Calculations!$C$118))</f>
        <v>7.9764341593600071E-3</v>
      </c>
      <c r="FL104" s="86">
        <f ca="1">Control!$C$7*Calculations!$C$82*INDEX('Monthly Data'!N:N,Calculations!$C$116+MOD(AV104,Calculations!$C$118))+Control!$C$7*Calculations!$C$83*INDEX('Monthly Data'!O:O,Calculations!$C$116+MOD(AV104,Calculations!$C$118))+Control!$C$7*Calculations!$C$84*INDEX('Monthly Data'!P:P,Calculations!$C$116+MOD(AV104,Calculations!$C$118))+Control!$C$7*Calculations!$C$85*INDEX('Monthly Data'!Q:Q,Calculations!$C$116+MOD(AV104,Calculations!$C$118))+(1-Control!$C$7*Calculations!$C$87)*INDEX('Monthly Data'!R:R,Calculations!$C$116+MOD(AV104,Calculations!$C$118))</f>
        <v>3.4808428836917149E-3</v>
      </c>
      <c r="FM104" s="86">
        <f ca="1">Control!$C$7*Calculations!$C$82*INDEX('Monthly Data'!N:N,Calculations!$C$116+MOD(AW104,Calculations!$C$118))+Control!$C$7*Calculations!$C$83*INDEX('Monthly Data'!O:O,Calculations!$C$116+MOD(AW104,Calculations!$C$118))+Control!$C$7*Calculations!$C$84*INDEX('Monthly Data'!P:P,Calculations!$C$116+MOD(AW104,Calculations!$C$118))+Control!$C$7*Calculations!$C$85*INDEX('Monthly Data'!Q:Q,Calculations!$C$116+MOD(AW104,Calculations!$C$118))+(1-Control!$C$7*Calculations!$C$87)*INDEX('Monthly Data'!R:R,Calculations!$C$116+MOD(AW104,Calculations!$C$118))</f>
        <v>1.2722494017511032E-2</v>
      </c>
      <c r="FN104" s="86">
        <f ca="1">Control!$C$7*Calculations!$C$82*INDEX('Monthly Data'!N:N,Calculations!$C$116+MOD(AX104,Calculations!$C$118))+Control!$C$7*Calculations!$C$83*INDEX('Monthly Data'!O:O,Calculations!$C$116+MOD(AX104,Calculations!$C$118))+Control!$C$7*Calculations!$C$84*INDEX('Monthly Data'!P:P,Calculations!$C$116+MOD(AX104,Calculations!$C$118))+Control!$C$7*Calculations!$C$85*INDEX('Monthly Data'!Q:Q,Calculations!$C$116+MOD(AX104,Calculations!$C$118))+(1-Control!$C$7*Calculations!$C$87)*INDEX('Monthly Data'!R:R,Calculations!$C$116+MOD(AX104,Calculations!$C$118))</f>
        <v>-1.3959200237295809E-2</v>
      </c>
      <c r="FO104" s="86">
        <f ca="1">Control!$C$7*Calculations!$C$82*INDEX('Monthly Data'!N:N,Calculations!$C$116+MOD(AY104,Calculations!$C$118))+Control!$C$7*Calculations!$C$83*INDEX('Monthly Data'!O:O,Calculations!$C$116+MOD(AY104,Calculations!$C$118))+Control!$C$7*Calculations!$C$84*INDEX('Monthly Data'!P:P,Calculations!$C$116+MOD(AY104,Calculations!$C$118))+Control!$C$7*Calculations!$C$85*INDEX('Monthly Data'!Q:Q,Calculations!$C$116+MOD(AY104,Calculations!$C$118))+(1-Control!$C$7*Calculations!$C$87)*INDEX('Monthly Data'!R:R,Calculations!$C$116+MOD(AY104,Calculations!$C$118))</f>
        <v>-1.8530040247387896E-2</v>
      </c>
      <c r="FP104" s="86">
        <f ca="1">Control!$C$7*Calculations!$C$82*INDEX('Monthly Data'!N:N,Calculations!$C$116+MOD(AZ104,Calculations!$C$118))+Control!$C$7*Calculations!$C$83*INDEX('Monthly Data'!O:O,Calculations!$C$116+MOD(AZ104,Calculations!$C$118))+Control!$C$7*Calculations!$C$84*INDEX('Monthly Data'!P:P,Calculations!$C$116+MOD(AZ104,Calculations!$C$118))+Control!$C$7*Calculations!$C$85*INDEX('Monthly Data'!Q:Q,Calculations!$C$116+MOD(AZ104,Calculations!$C$118))+(1-Control!$C$7*Calculations!$C$87)*INDEX('Monthly Data'!R:R,Calculations!$C$116+MOD(AZ104,Calculations!$C$118))</f>
        <v>5.1972609868760735E-3</v>
      </c>
      <c r="FQ104" s="86">
        <f ca="1">Control!$C$7*Calculations!$C$82*INDEX('Monthly Data'!N:N,Calculations!$C$116+MOD(BA104,Calculations!$C$118))+Control!$C$7*Calculations!$C$83*INDEX('Monthly Data'!O:O,Calculations!$C$116+MOD(BA104,Calculations!$C$118))+Control!$C$7*Calculations!$C$84*INDEX('Monthly Data'!P:P,Calculations!$C$116+MOD(BA104,Calculations!$C$118))+Control!$C$7*Calculations!$C$85*INDEX('Monthly Data'!Q:Q,Calculations!$C$116+MOD(BA104,Calculations!$C$118))+(1-Control!$C$7*Calculations!$C$87)*INDEX('Monthly Data'!R:R,Calculations!$C$116+MOD(BA104,Calculations!$C$118))</f>
        <v>-9.5555592256394619E-3</v>
      </c>
      <c r="FR104" s="86">
        <f ca="1">Control!$C$7*Calculations!$C$82*INDEX('Monthly Data'!N:N,Calculations!$C$116+MOD(BB104,Calculations!$C$118))+Control!$C$7*Calculations!$C$83*INDEX('Monthly Data'!O:O,Calculations!$C$116+MOD(BB104,Calculations!$C$118))+Control!$C$7*Calculations!$C$84*INDEX('Monthly Data'!P:P,Calculations!$C$116+MOD(BB104,Calculations!$C$118))+Control!$C$7*Calculations!$C$85*INDEX('Monthly Data'!Q:Q,Calculations!$C$116+MOD(BB104,Calculations!$C$118))+(1-Control!$C$7*Calculations!$C$87)*INDEX('Monthly Data'!R:R,Calculations!$C$116+MOD(BB104,Calculations!$C$118))</f>
        <v>-1.4213734788548189E-2</v>
      </c>
      <c r="FS104" s="86">
        <f ca="1">Control!$C$7*Calculations!$C$82*INDEX('Monthly Data'!N:N,Calculations!$C$116+MOD(BC104,Calculations!$C$118))+Control!$C$7*Calculations!$C$83*INDEX('Monthly Data'!O:O,Calculations!$C$116+MOD(BC104,Calculations!$C$118))+Control!$C$7*Calculations!$C$84*INDEX('Monthly Data'!P:P,Calculations!$C$116+MOD(BC104,Calculations!$C$118))+Control!$C$7*Calculations!$C$85*INDEX('Monthly Data'!Q:Q,Calculations!$C$116+MOD(BC104,Calculations!$C$118))+(1-Control!$C$7*Calculations!$C$87)*INDEX('Monthly Data'!R:R,Calculations!$C$116+MOD(BC104,Calculations!$C$118))</f>
        <v>2.9708469559001142E-2</v>
      </c>
      <c r="FT104" s="86">
        <f ca="1">Control!$C$7*Calculations!$C$82*INDEX('Monthly Data'!N:N,Calculations!$C$116+MOD(BD104,Calculations!$C$118))+Control!$C$7*Calculations!$C$83*INDEX('Monthly Data'!O:O,Calculations!$C$116+MOD(BD104,Calculations!$C$118))+Control!$C$7*Calculations!$C$84*INDEX('Monthly Data'!P:P,Calculations!$C$116+MOD(BD104,Calculations!$C$118))+Control!$C$7*Calculations!$C$85*INDEX('Monthly Data'!Q:Q,Calculations!$C$116+MOD(BD104,Calculations!$C$118))+(1-Control!$C$7*Calculations!$C$87)*INDEX('Monthly Data'!R:R,Calculations!$C$116+MOD(BD104,Calculations!$C$118))</f>
        <v>1.142101364887867E-2</v>
      </c>
      <c r="FU104" s="86">
        <f ca="1">Control!$C$7*Calculations!$C$82*INDEX('Monthly Data'!N:N,Calculations!$C$116+MOD(BE104,Calculations!$C$118))+Control!$C$7*Calculations!$C$83*INDEX('Monthly Data'!O:O,Calculations!$C$116+MOD(BE104,Calculations!$C$118))+Control!$C$7*Calculations!$C$84*INDEX('Monthly Data'!P:P,Calculations!$C$116+MOD(BE104,Calculations!$C$118))+Control!$C$7*Calculations!$C$85*INDEX('Monthly Data'!Q:Q,Calculations!$C$116+MOD(BE104,Calculations!$C$118))+(1-Control!$C$7*Calculations!$C$87)*INDEX('Monthly Data'!R:R,Calculations!$C$116+MOD(BE104,Calculations!$C$118))</f>
        <v>-1.6546126717384396E-2</v>
      </c>
      <c r="FV104" s="86">
        <f ca="1">Control!$C$7*Calculations!$C$82*INDEX('Monthly Data'!N:N,Calculations!$C$116+MOD(BF104,Calculations!$C$118))+Control!$C$7*Calculations!$C$83*INDEX('Monthly Data'!O:O,Calculations!$C$116+MOD(BF104,Calculations!$C$118))+Control!$C$7*Calculations!$C$84*INDEX('Monthly Data'!P:P,Calculations!$C$116+MOD(BF104,Calculations!$C$118))+Control!$C$7*Calculations!$C$85*INDEX('Monthly Data'!Q:Q,Calculations!$C$116+MOD(BF104,Calculations!$C$118))+(1-Control!$C$7*Calculations!$C$87)*INDEX('Monthly Data'!R:R,Calculations!$C$116+MOD(BF104,Calculations!$C$118))</f>
        <v>3.1070573055362403E-2</v>
      </c>
      <c r="FW104" s="86">
        <f ca="1">Control!$C$7*Calculations!$C$82*INDEX('Monthly Data'!N:N,Calculations!$C$116+MOD(BG104,Calculations!$C$118))+Control!$C$7*Calculations!$C$83*INDEX('Monthly Data'!O:O,Calculations!$C$116+MOD(BG104,Calculations!$C$118))+Control!$C$7*Calculations!$C$84*INDEX('Monthly Data'!P:P,Calculations!$C$116+MOD(BG104,Calculations!$C$118))+Control!$C$7*Calculations!$C$85*INDEX('Monthly Data'!Q:Q,Calculations!$C$116+MOD(BG104,Calculations!$C$118))+(1-Control!$C$7*Calculations!$C$87)*INDEX('Monthly Data'!R:R,Calculations!$C$116+MOD(BG104,Calculations!$C$118))</f>
        <v>-6.1115617667135171E-2</v>
      </c>
      <c r="FX104" s="86">
        <f ca="1">Control!$C$7*Calculations!$C$82*INDEX('Monthly Data'!N:N,Calculations!$C$116+MOD(BH104,Calculations!$C$118))+Control!$C$7*Calculations!$C$83*INDEX('Monthly Data'!O:O,Calculations!$C$116+MOD(BH104,Calculations!$C$118))+Control!$C$7*Calculations!$C$84*INDEX('Monthly Data'!P:P,Calculations!$C$116+MOD(BH104,Calculations!$C$118))+Control!$C$7*Calculations!$C$85*INDEX('Monthly Data'!Q:Q,Calculations!$C$116+MOD(BH104,Calculations!$C$118))+(1-Control!$C$7*Calculations!$C$87)*INDEX('Monthly Data'!R:R,Calculations!$C$116+MOD(BH104,Calculations!$C$118))</f>
        <v>5.1972609868760735E-3</v>
      </c>
      <c r="FY104" s="86">
        <f ca="1">Control!$C$7*Calculations!$C$82*INDEX('Monthly Data'!N:N,Calculations!$C$116+MOD(BI104,Calculations!$C$118))+Control!$C$7*Calculations!$C$83*INDEX('Monthly Data'!O:O,Calculations!$C$116+MOD(BI104,Calculations!$C$118))+Control!$C$7*Calculations!$C$84*INDEX('Monthly Data'!P:P,Calculations!$C$116+MOD(BI104,Calculations!$C$118))+Control!$C$7*Calculations!$C$85*INDEX('Monthly Data'!Q:Q,Calculations!$C$116+MOD(BI104,Calculations!$C$118))+(1-Control!$C$7*Calculations!$C$87)*INDEX('Monthly Data'!R:R,Calculations!$C$116+MOD(BI104,Calculations!$C$118))</f>
        <v>-9.8327855560634558E-3</v>
      </c>
      <c r="FZ104" s="86">
        <f ca="1">Control!$C$7*Calculations!$C$82*INDEX('Monthly Data'!N:N,Calculations!$C$116+MOD(BJ104,Calculations!$C$118))+Control!$C$7*Calculations!$C$83*INDEX('Monthly Data'!O:O,Calculations!$C$116+MOD(BJ104,Calculations!$C$118))+Control!$C$7*Calculations!$C$84*INDEX('Monthly Data'!P:P,Calculations!$C$116+MOD(BJ104,Calculations!$C$118))+Control!$C$7*Calculations!$C$85*INDEX('Monthly Data'!Q:Q,Calculations!$C$116+MOD(BJ104,Calculations!$C$118))+(1-Control!$C$7*Calculations!$C$87)*INDEX('Monthly Data'!R:R,Calculations!$C$116+MOD(BJ104,Calculations!$C$118))</f>
        <v>-9.5555592256394619E-3</v>
      </c>
      <c r="GA104" s="86">
        <f ca="1">Control!$C$7*Calculations!$C$82*INDEX('Monthly Data'!N:N,Calculations!$C$116+MOD(BK104,Calculations!$C$118))+Control!$C$7*Calculations!$C$83*INDEX('Monthly Data'!O:O,Calculations!$C$116+MOD(BK104,Calculations!$C$118))+Control!$C$7*Calculations!$C$84*INDEX('Monthly Data'!P:P,Calculations!$C$116+MOD(BK104,Calculations!$C$118))+Control!$C$7*Calculations!$C$85*INDEX('Monthly Data'!Q:Q,Calculations!$C$116+MOD(BK104,Calculations!$C$118))+(1-Control!$C$7*Calculations!$C$87)*INDEX('Monthly Data'!R:R,Calculations!$C$116+MOD(BK104,Calculations!$C$118))</f>
        <v>7.857567536297622E-3</v>
      </c>
      <c r="GB104" s="86">
        <f ca="1">Control!$C$7*Calculations!$C$82*INDEX('Monthly Data'!N:N,Calculations!$C$116+MOD(BL104,Calculations!$C$118))+Control!$C$7*Calculations!$C$83*INDEX('Monthly Data'!O:O,Calculations!$C$116+MOD(BL104,Calculations!$C$118))+Control!$C$7*Calculations!$C$84*INDEX('Monthly Data'!P:P,Calculations!$C$116+MOD(BL104,Calculations!$C$118))+Control!$C$7*Calculations!$C$85*INDEX('Monthly Data'!Q:Q,Calculations!$C$116+MOD(BL104,Calculations!$C$118))+(1-Control!$C$7*Calculations!$C$87)*INDEX('Monthly Data'!R:R,Calculations!$C$116+MOD(BL104,Calculations!$C$118))</f>
        <v>2.9708469559001142E-2</v>
      </c>
      <c r="GC104" s="86">
        <f ca="1">Control!$C$7*Calculations!$C$82*INDEX('Monthly Data'!N:N,Calculations!$C$116+MOD(BM104,Calculations!$C$118))+Control!$C$7*Calculations!$C$83*INDEX('Monthly Data'!O:O,Calculations!$C$116+MOD(BM104,Calculations!$C$118))+Control!$C$7*Calculations!$C$84*INDEX('Monthly Data'!P:P,Calculations!$C$116+MOD(BM104,Calculations!$C$118))+Control!$C$7*Calculations!$C$85*INDEX('Monthly Data'!Q:Q,Calculations!$C$116+MOD(BM104,Calculations!$C$118))+(1-Control!$C$7*Calculations!$C$87)*INDEX('Monthly Data'!R:R,Calculations!$C$116+MOD(BM104,Calculations!$C$118))</f>
        <v>1.8695385296339444E-2</v>
      </c>
      <c r="GD104" s="86">
        <f ca="1">Control!$C$7*Calculations!$C$82*INDEX('Monthly Data'!N:N,Calculations!$C$116+MOD(BN104,Calculations!$C$118))+Control!$C$7*Calculations!$C$83*INDEX('Monthly Data'!O:O,Calculations!$C$116+MOD(BN104,Calculations!$C$118))+Control!$C$7*Calculations!$C$84*INDEX('Monthly Data'!P:P,Calculations!$C$116+MOD(BN104,Calculations!$C$118))+Control!$C$7*Calculations!$C$85*INDEX('Monthly Data'!Q:Q,Calculations!$C$116+MOD(BN104,Calculations!$C$118))+(1-Control!$C$7*Calculations!$C$87)*INDEX('Monthly Data'!R:R,Calculations!$C$116+MOD(BN104,Calculations!$C$118))</f>
        <v>1.1106855739851785E-2</v>
      </c>
      <c r="GE104" s="86">
        <f ca="1">Control!$C$7*Calculations!$C$82*INDEX('Monthly Data'!N:N,Calculations!$C$116+MOD(BO104,Calculations!$C$118))+Control!$C$7*Calculations!$C$83*INDEX('Monthly Data'!O:O,Calculations!$C$116+MOD(BO104,Calculations!$C$118))+Control!$C$7*Calculations!$C$84*INDEX('Monthly Data'!P:P,Calculations!$C$116+MOD(BO104,Calculations!$C$118))+Control!$C$7*Calculations!$C$85*INDEX('Monthly Data'!Q:Q,Calculations!$C$116+MOD(BO104,Calculations!$C$118))+(1-Control!$C$7*Calculations!$C$87)*INDEX('Monthly Data'!R:R,Calculations!$C$116+MOD(BO104,Calculations!$C$118))</f>
        <v>9.9787204839310462E-3</v>
      </c>
      <c r="GF104" s="86">
        <f ca="1">Control!$C$7*Calculations!$C$82*INDEX('Monthly Data'!N:N,Calculations!$C$116+MOD(BP104,Calculations!$C$118))+Control!$C$7*Calculations!$C$83*INDEX('Monthly Data'!O:O,Calculations!$C$116+MOD(BP104,Calculations!$C$118))+Control!$C$7*Calculations!$C$84*INDEX('Monthly Data'!P:P,Calculations!$C$116+MOD(BP104,Calculations!$C$118))+Control!$C$7*Calculations!$C$85*INDEX('Monthly Data'!Q:Q,Calculations!$C$116+MOD(BP104,Calculations!$C$118))+(1-Control!$C$7*Calculations!$C$87)*INDEX('Monthly Data'!R:R,Calculations!$C$116+MOD(BP104,Calculations!$C$118))</f>
        <v>1.2954540023127663E-2</v>
      </c>
      <c r="GG104" s="86">
        <f ca="1">Control!$C$7*Calculations!$C$82*INDEX('Monthly Data'!N:N,Calculations!$C$116+MOD(BQ104,Calculations!$C$118))+Control!$C$7*Calculations!$C$83*INDEX('Monthly Data'!O:O,Calculations!$C$116+MOD(BQ104,Calculations!$C$118))+Control!$C$7*Calculations!$C$84*INDEX('Monthly Data'!P:P,Calculations!$C$116+MOD(BQ104,Calculations!$C$118))+Control!$C$7*Calculations!$C$85*INDEX('Monthly Data'!Q:Q,Calculations!$C$116+MOD(BQ104,Calculations!$C$118))+(1-Control!$C$7*Calculations!$C$87)*INDEX('Monthly Data'!R:R,Calculations!$C$116+MOD(BQ104,Calculations!$C$118))</f>
        <v>7.9764341593600071E-3</v>
      </c>
      <c r="GH104" s="86">
        <f ca="1">Control!$C$7*Calculations!$C$82*INDEX('Monthly Data'!N:N,Calculations!$C$116+MOD(BR104,Calculations!$C$118))+Control!$C$7*Calculations!$C$83*INDEX('Monthly Data'!O:O,Calculations!$C$116+MOD(BR104,Calculations!$C$118))+Control!$C$7*Calculations!$C$84*INDEX('Monthly Data'!P:P,Calculations!$C$116+MOD(BR104,Calculations!$C$118))+Control!$C$7*Calculations!$C$85*INDEX('Monthly Data'!Q:Q,Calculations!$C$116+MOD(BR104,Calculations!$C$118))+(1-Control!$C$7*Calculations!$C$87)*INDEX('Monthly Data'!R:R,Calculations!$C$116+MOD(BR104,Calculations!$C$118))</f>
        <v>-9.8327855560634558E-3</v>
      </c>
      <c r="GI104" s="86">
        <f ca="1">Control!$C$7*Calculations!$C$82*INDEX('Monthly Data'!N:N,Calculations!$C$116+MOD(BS104,Calculations!$C$118))+Control!$C$7*Calculations!$C$83*INDEX('Monthly Data'!O:O,Calculations!$C$116+MOD(BS104,Calculations!$C$118))+Control!$C$7*Calculations!$C$84*INDEX('Monthly Data'!P:P,Calculations!$C$116+MOD(BS104,Calculations!$C$118))+Control!$C$7*Calculations!$C$85*INDEX('Monthly Data'!Q:Q,Calculations!$C$116+MOD(BS104,Calculations!$C$118))+(1-Control!$C$7*Calculations!$C$87)*INDEX('Monthly Data'!R:R,Calculations!$C$116+MOD(BS104,Calculations!$C$118))</f>
        <v>-3.8554137824290124E-2</v>
      </c>
      <c r="GJ104" s="86">
        <f ca="1">Control!$C$7*Calculations!$C$82*INDEX('Monthly Data'!N:N,Calculations!$C$116+MOD(BT104,Calculations!$C$118))+Control!$C$7*Calculations!$C$83*INDEX('Monthly Data'!O:O,Calculations!$C$116+MOD(BT104,Calculations!$C$118))+Control!$C$7*Calculations!$C$84*INDEX('Monthly Data'!P:P,Calculations!$C$116+MOD(BT104,Calculations!$C$118))+Control!$C$7*Calculations!$C$85*INDEX('Monthly Data'!Q:Q,Calculations!$C$116+MOD(BT104,Calculations!$C$118))+(1-Control!$C$7*Calculations!$C$87)*INDEX('Monthly Data'!R:R,Calculations!$C$116+MOD(BT104,Calculations!$C$118))</f>
        <v>1.7073665854433945E-2</v>
      </c>
      <c r="GK104" s="86">
        <f ca="1">Control!$C$7*Calculations!$C$82*INDEX('Monthly Data'!N:N,Calculations!$C$116+MOD(BU104,Calculations!$C$118))+Control!$C$7*Calculations!$C$83*INDEX('Monthly Data'!O:O,Calculations!$C$116+MOD(BU104,Calculations!$C$118))+Control!$C$7*Calculations!$C$84*INDEX('Monthly Data'!P:P,Calculations!$C$116+MOD(BU104,Calculations!$C$118))+Control!$C$7*Calculations!$C$85*INDEX('Monthly Data'!Q:Q,Calculations!$C$116+MOD(BU104,Calculations!$C$118))+(1-Control!$C$7*Calculations!$C$87)*INDEX('Monthly Data'!R:R,Calculations!$C$116+MOD(BU104,Calculations!$C$118))</f>
        <v>1.7599621212565995E-2</v>
      </c>
      <c r="GL104" s="86">
        <f ca="1">Control!$C$7*Calculations!$C$82*INDEX('Monthly Data'!N:N,Calculations!$C$116+MOD(BV104,Calculations!$C$118))+Control!$C$7*Calculations!$C$83*INDEX('Monthly Data'!O:O,Calculations!$C$116+MOD(BV104,Calculations!$C$118))+Control!$C$7*Calculations!$C$84*INDEX('Monthly Data'!P:P,Calculations!$C$116+MOD(BV104,Calculations!$C$118))+Control!$C$7*Calculations!$C$85*INDEX('Monthly Data'!Q:Q,Calculations!$C$116+MOD(BV104,Calculations!$C$118))+(1-Control!$C$7*Calculations!$C$87)*INDEX('Monthly Data'!R:R,Calculations!$C$116+MOD(BV104,Calculations!$C$118))</f>
        <v>3.5231336013669103E-2</v>
      </c>
      <c r="GM104" s="86">
        <f ca="1">Control!$C$7*Calculations!$C$82*INDEX('Monthly Data'!N:N,Calculations!$C$116+MOD(BW104,Calculations!$C$118))+Control!$C$7*Calculations!$C$83*INDEX('Monthly Data'!O:O,Calculations!$C$116+MOD(BW104,Calculations!$C$118))+Control!$C$7*Calculations!$C$84*INDEX('Monthly Data'!P:P,Calculations!$C$116+MOD(BW104,Calculations!$C$118))+Control!$C$7*Calculations!$C$85*INDEX('Monthly Data'!Q:Q,Calculations!$C$116+MOD(BW104,Calculations!$C$118))+(1-Control!$C$7*Calculations!$C$87)*INDEX('Monthly Data'!R:R,Calculations!$C$116+MOD(BW104,Calculations!$C$118))</f>
        <v>1.9073822767906517E-2</v>
      </c>
      <c r="GN104" s="86">
        <f ca="1">Control!$C$7*Calculations!$C$82*INDEX('Monthly Data'!N:N,Calculations!$C$116+MOD(BX104,Calculations!$C$118))+Control!$C$7*Calculations!$C$83*INDEX('Monthly Data'!O:O,Calculations!$C$116+MOD(BX104,Calculations!$C$118))+Control!$C$7*Calculations!$C$84*INDEX('Monthly Data'!P:P,Calculations!$C$116+MOD(BX104,Calculations!$C$118))+Control!$C$7*Calculations!$C$85*INDEX('Monthly Data'!Q:Q,Calculations!$C$116+MOD(BX104,Calculations!$C$118))+(1-Control!$C$7*Calculations!$C$87)*INDEX('Monthly Data'!R:R,Calculations!$C$116+MOD(BX104,Calculations!$C$118))</f>
        <v>1.0353752315110615E-2</v>
      </c>
      <c r="GO104" s="86">
        <f ca="1">Control!$C$7*Calculations!$C$82*INDEX('Monthly Data'!N:N,Calculations!$C$116+MOD(BY104,Calculations!$C$118))+Control!$C$7*Calculations!$C$83*INDEX('Monthly Data'!O:O,Calculations!$C$116+MOD(BY104,Calculations!$C$118))+Control!$C$7*Calculations!$C$84*INDEX('Monthly Data'!P:P,Calculations!$C$116+MOD(BY104,Calculations!$C$118))+Control!$C$7*Calculations!$C$85*INDEX('Monthly Data'!Q:Q,Calculations!$C$116+MOD(BY104,Calculations!$C$118))+(1-Control!$C$7*Calculations!$C$87)*INDEX('Monthly Data'!R:R,Calculations!$C$116+MOD(BY104,Calculations!$C$118))</f>
        <v>-3.8554137824290124E-2</v>
      </c>
      <c r="GP104" s="86">
        <f ca="1">Control!$C$7*Calculations!$C$82*INDEX('Monthly Data'!N:N,Calculations!$C$116+MOD(BZ104,Calculations!$C$118))+Control!$C$7*Calculations!$C$83*INDEX('Monthly Data'!O:O,Calculations!$C$116+MOD(BZ104,Calculations!$C$118))+Control!$C$7*Calculations!$C$84*INDEX('Monthly Data'!P:P,Calculations!$C$116+MOD(BZ104,Calculations!$C$118))+Control!$C$7*Calculations!$C$85*INDEX('Monthly Data'!Q:Q,Calculations!$C$116+MOD(BZ104,Calculations!$C$118))+(1-Control!$C$7*Calculations!$C$87)*INDEX('Monthly Data'!R:R,Calculations!$C$116+MOD(BZ104,Calculations!$C$118))</f>
        <v>2.0524935548016137E-2</v>
      </c>
      <c r="GQ104" s="86">
        <f ca="1">Control!$C$7*Calculations!$C$82*INDEX('Monthly Data'!N:N,Calculations!$C$116+MOD(CA104,Calculations!$C$118))+Control!$C$7*Calculations!$C$83*INDEX('Monthly Data'!O:O,Calculations!$C$116+MOD(CA104,Calculations!$C$118))+Control!$C$7*Calculations!$C$84*INDEX('Monthly Data'!P:P,Calculations!$C$116+MOD(CA104,Calculations!$C$118))+Control!$C$7*Calculations!$C$85*INDEX('Monthly Data'!Q:Q,Calculations!$C$116+MOD(CA104,Calculations!$C$118))+(1-Control!$C$7*Calculations!$C$87)*INDEX('Monthly Data'!R:R,Calculations!$C$116+MOD(CA104,Calculations!$C$118))</f>
        <v>1.7361594973213587E-2</v>
      </c>
      <c r="GR104" s="86">
        <f ca="1">Control!$C$7*Calculations!$C$82*INDEX('Monthly Data'!N:N,Calculations!$C$116+MOD(CB104,Calculations!$C$118))+Control!$C$7*Calculations!$C$83*INDEX('Monthly Data'!O:O,Calculations!$C$116+MOD(CB104,Calculations!$C$118))+Control!$C$7*Calculations!$C$84*INDEX('Monthly Data'!P:P,Calculations!$C$116+MOD(CB104,Calculations!$C$118))+Control!$C$7*Calculations!$C$85*INDEX('Monthly Data'!Q:Q,Calculations!$C$116+MOD(CB104,Calculations!$C$118))+(1-Control!$C$7*Calculations!$C$87)*INDEX('Monthly Data'!R:R,Calculations!$C$116+MOD(CB104,Calculations!$C$118))</f>
        <v>1.0018681835149534E-3</v>
      </c>
      <c r="GS104" s="86">
        <f ca="1">Control!$C$7*Calculations!$C$82*INDEX('Monthly Data'!N:N,Calculations!$C$116+MOD(CC104,Calculations!$C$118))+Control!$C$7*Calculations!$C$83*INDEX('Monthly Data'!O:O,Calculations!$C$116+MOD(CC104,Calculations!$C$118))+Control!$C$7*Calculations!$C$84*INDEX('Monthly Data'!P:P,Calculations!$C$116+MOD(CC104,Calculations!$C$118))+Control!$C$7*Calculations!$C$85*INDEX('Monthly Data'!Q:Q,Calculations!$C$116+MOD(CC104,Calculations!$C$118))+(1-Control!$C$7*Calculations!$C$87)*INDEX('Monthly Data'!R:R,Calculations!$C$116+MOD(CC104,Calculations!$C$118))</f>
        <v>1.50127906355989E-2</v>
      </c>
      <c r="GT104" s="86">
        <f ca="1">Control!$C$7*Calculations!$C$82*INDEX('Monthly Data'!N:N,Calculations!$C$116+MOD(CD104,Calculations!$C$118))+Control!$C$7*Calculations!$C$83*INDEX('Monthly Data'!O:O,Calculations!$C$116+MOD(CD104,Calculations!$C$118))+Control!$C$7*Calculations!$C$84*INDEX('Monthly Data'!P:P,Calculations!$C$116+MOD(CD104,Calculations!$C$118))+Control!$C$7*Calculations!$C$85*INDEX('Monthly Data'!Q:Q,Calculations!$C$116+MOD(CD104,Calculations!$C$118))+(1-Control!$C$7*Calculations!$C$87)*INDEX('Monthly Data'!R:R,Calculations!$C$116+MOD(CD104,Calculations!$C$118))</f>
        <v>-1.5984879994281095E-2</v>
      </c>
      <c r="GU104" s="86">
        <f ca="1">Control!$C$7*Calculations!$C$82*INDEX('Monthly Data'!N:N,Calculations!$C$116+MOD(CE104,Calculations!$C$118))+Control!$C$7*Calculations!$C$83*INDEX('Monthly Data'!O:O,Calculations!$C$116+MOD(CE104,Calculations!$C$118))+Control!$C$7*Calculations!$C$84*INDEX('Monthly Data'!P:P,Calculations!$C$116+MOD(CE104,Calculations!$C$118))+Control!$C$7*Calculations!$C$85*INDEX('Monthly Data'!Q:Q,Calculations!$C$116+MOD(CE104,Calculations!$C$118))+(1-Control!$C$7*Calculations!$C$87)*INDEX('Monthly Data'!R:R,Calculations!$C$116+MOD(CE104,Calculations!$C$118))</f>
        <v>-3.53368065312233E-2</v>
      </c>
      <c r="GV104" s="86">
        <f ca="1">Control!$C$7*Calculations!$C$82*INDEX('Monthly Data'!N:N,Calculations!$C$116+MOD(CF104,Calculations!$C$118))+Control!$C$7*Calculations!$C$83*INDEX('Monthly Data'!O:O,Calculations!$C$116+MOD(CF104,Calculations!$C$118))+Control!$C$7*Calculations!$C$84*INDEX('Monthly Data'!P:P,Calculations!$C$116+MOD(CF104,Calculations!$C$118))+Control!$C$7*Calculations!$C$85*INDEX('Monthly Data'!Q:Q,Calculations!$C$116+MOD(CF104,Calculations!$C$118))+(1-Control!$C$7*Calculations!$C$87)*INDEX('Monthly Data'!R:R,Calculations!$C$116+MOD(CF104,Calculations!$C$118))</f>
        <v>-4.3408051735618014E-2</v>
      </c>
      <c r="GW104" s="86">
        <f ca="1">Control!$C$7*Calculations!$C$82*INDEX('Monthly Data'!N:N,Calculations!$C$116+MOD(CG104,Calculations!$C$118))+Control!$C$7*Calculations!$C$83*INDEX('Monthly Data'!O:O,Calculations!$C$116+MOD(CG104,Calculations!$C$118))+Control!$C$7*Calculations!$C$84*INDEX('Monthly Data'!P:P,Calculations!$C$116+MOD(CG104,Calculations!$C$118))+Control!$C$7*Calculations!$C$85*INDEX('Monthly Data'!Q:Q,Calculations!$C$116+MOD(CG104,Calculations!$C$118))+(1-Control!$C$7*Calculations!$C$87)*INDEX('Monthly Data'!R:R,Calculations!$C$116+MOD(CG104,Calculations!$C$118))</f>
        <v>1.0921298083007208E-2</v>
      </c>
      <c r="GX104" s="86">
        <f ca="1">Control!$C$7*Calculations!$C$82*INDEX('Monthly Data'!N:N,Calculations!$C$116+MOD(CH104,Calculations!$C$118))+Control!$C$7*Calculations!$C$83*INDEX('Monthly Data'!O:O,Calculations!$C$116+MOD(CH104,Calculations!$C$118))+Control!$C$7*Calculations!$C$84*INDEX('Monthly Data'!P:P,Calculations!$C$116+MOD(CH104,Calculations!$C$118))+Control!$C$7*Calculations!$C$85*INDEX('Monthly Data'!Q:Q,Calculations!$C$116+MOD(CH104,Calculations!$C$118))+(1-Control!$C$7*Calculations!$C$87)*INDEX('Monthly Data'!R:R,Calculations!$C$116+MOD(CH104,Calculations!$C$118))</f>
        <v>9.9793409618087695E-3</v>
      </c>
      <c r="GY104" s="86">
        <f ca="1">Control!$C$7*Calculations!$C$82*INDEX('Monthly Data'!N:N,Calculations!$C$116+MOD(CI104,Calculations!$C$118))+Control!$C$7*Calculations!$C$83*INDEX('Monthly Data'!O:O,Calculations!$C$116+MOD(CI104,Calculations!$C$118))+Control!$C$7*Calculations!$C$84*INDEX('Monthly Data'!P:P,Calculations!$C$116+MOD(CI104,Calculations!$C$118))+Control!$C$7*Calculations!$C$85*INDEX('Monthly Data'!Q:Q,Calculations!$C$116+MOD(CI104,Calculations!$C$118))+(1-Control!$C$7*Calculations!$C$87)*INDEX('Monthly Data'!R:R,Calculations!$C$116+MOD(CI104,Calculations!$C$118))</f>
        <v>-9.5555592256394619E-3</v>
      </c>
      <c r="GZ104" s="86">
        <f ca="1">Control!$C$7*Calculations!$C$82*INDEX('Monthly Data'!N:N,Calculations!$C$116+MOD(CJ104,Calculations!$C$118))+Control!$C$7*Calculations!$C$83*INDEX('Monthly Data'!O:O,Calculations!$C$116+MOD(CJ104,Calculations!$C$118))+Control!$C$7*Calculations!$C$84*INDEX('Monthly Data'!P:P,Calculations!$C$116+MOD(CJ104,Calculations!$C$118))+Control!$C$7*Calculations!$C$85*INDEX('Monthly Data'!Q:Q,Calculations!$C$116+MOD(CJ104,Calculations!$C$118))+(1-Control!$C$7*Calculations!$C$87)*INDEX('Monthly Data'!R:R,Calculations!$C$116+MOD(CJ104,Calculations!$C$118))</f>
        <v>-1.5984879994281095E-2</v>
      </c>
      <c r="HA104" s="86">
        <f ca="1">Control!$C$7*Calculations!$C$82*INDEX('Monthly Data'!N:N,Calculations!$C$116+MOD(CK104,Calculations!$C$118))+Control!$C$7*Calculations!$C$83*INDEX('Monthly Data'!O:O,Calculations!$C$116+MOD(CK104,Calculations!$C$118))+Control!$C$7*Calculations!$C$84*INDEX('Monthly Data'!P:P,Calculations!$C$116+MOD(CK104,Calculations!$C$118))+Control!$C$7*Calculations!$C$85*INDEX('Monthly Data'!Q:Q,Calculations!$C$116+MOD(CK104,Calculations!$C$118))+(1-Control!$C$7*Calculations!$C$87)*INDEX('Monthly Data'!R:R,Calculations!$C$116+MOD(CK104,Calculations!$C$118))</f>
        <v>1.046389543479892E-2</v>
      </c>
      <c r="HB104" s="86">
        <f ca="1">Control!$C$7*Calculations!$C$82*INDEX('Monthly Data'!N:N,Calculations!$C$116+MOD(CL104,Calculations!$C$118))+Control!$C$7*Calculations!$C$83*INDEX('Monthly Data'!O:O,Calculations!$C$116+MOD(CL104,Calculations!$C$118))+Control!$C$7*Calculations!$C$84*INDEX('Monthly Data'!P:P,Calculations!$C$116+MOD(CL104,Calculations!$C$118))+Control!$C$7*Calculations!$C$85*INDEX('Monthly Data'!Q:Q,Calculations!$C$116+MOD(CL104,Calculations!$C$118))+(1-Control!$C$7*Calculations!$C$87)*INDEX('Monthly Data'!R:R,Calculations!$C$116+MOD(CL104,Calculations!$C$118))</f>
        <v>3.127051071655923E-3</v>
      </c>
      <c r="HC104" s="86">
        <f ca="1">Control!$C$7*Calculations!$C$82*INDEX('Monthly Data'!N:N,Calculations!$C$116+MOD(CM104,Calculations!$C$118))+Control!$C$7*Calculations!$C$83*INDEX('Monthly Data'!O:O,Calculations!$C$116+MOD(CM104,Calculations!$C$118))+Control!$C$7*Calculations!$C$84*INDEX('Monthly Data'!P:P,Calculations!$C$116+MOD(CM104,Calculations!$C$118))+Control!$C$7*Calculations!$C$85*INDEX('Monthly Data'!Q:Q,Calculations!$C$116+MOD(CM104,Calculations!$C$118))+(1-Control!$C$7*Calculations!$C$87)*INDEX('Monthly Data'!R:R,Calculations!$C$116+MOD(CM104,Calculations!$C$118))</f>
        <v>2.377894462657602E-2</v>
      </c>
      <c r="HD104" s="86">
        <f ca="1">Control!$C$7*Calculations!$C$82*INDEX('Monthly Data'!N:N,Calculations!$C$116+MOD(CN104,Calculations!$C$118))+Control!$C$7*Calculations!$C$83*INDEX('Monthly Data'!O:O,Calculations!$C$116+MOD(CN104,Calculations!$C$118))+Control!$C$7*Calculations!$C$84*INDEX('Monthly Data'!P:P,Calculations!$C$116+MOD(CN104,Calculations!$C$118))+Control!$C$7*Calculations!$C$85*INDEX('Monthly Data'!Q:Q,Calculations!$C$116+MOD(CN104,Calculations!$C$118))+(1-Control!$C$7*Calculations!$C$87)*INDEX('Monthly Data'!R:R,Calculations!$C$116+MOD(CN104,Calculations!$C$118))</f>
        <v>1.5216630695380906E-2</v>
      </c>
      <c r="HE104" s="86">
        <f ca="1">Control!$C$7*Calculations!$C$82*INDEX('Monthly Data'!N:N,Calculations!$C$116+MOD(CO104,Calculations!$C$118))+Control!$C$7*Calculations!$C$83*INDEX('Monthly Data'!O:O,Calculations!$C$116+MOD(CO104,Calculations!$C$118))+Control!$C$7*Calculations!$C$84*INDEX('Monthly Data'!P:P,Calculations!$C$116+MOD(CO104,Calculations!$C$118))+Control!$C$7*Calculations!$C$85*INDEX('Monthly Data'!Q:Q,Calculations!$C$116+MOD(CO104,Calculations!$C$118))+(1-Control!$C$7*Calculations!$C$87)*INDEX('Monthly Data'!R:R,Calculations!$C$116+MOD(CO104,Calculations!$C$118))</f>
        <v>2.377894462657602E-2</v>
      </c>
      <c r="HF104" s="86">
        <f ca="1">Control!$C$7*Calculations!$C$82*INDEX('Monthly Data'!N:N,Calculations!$C$116+MOD(CP104,Calculations!$C$118))+Control!$C$7*Calculations!$C$83*INDEX('Monthly Data'!O:O,Calculations!$C$116+MOD(CP104,Calculations!$C$118))+Control!$C$7*Calculations!$C$84*INDEX('Monthly Data'!P:P,Calculations!$C$116+MOD(CP104,Calculations!$C$118))+Control!$C$7*Calculations!$C$85*INDEX('Monthly Data'!Q:Q,Calculations!$C$116+MOD(CP104,Calculations!$C$118))+(1-Control!$C$7*Calculations!$C$87)*INDEX('Monthly Data'!R:R,Calculations!$C$116+MOD(CP104,Calculations!$C$118))</f>
        <v>8.3814116887657771E-3</v>
      </c>
      <c r="HG104" s="86">
        <f ca="1">Control!$C$7*Calculations!$C$82*INDEX('Monthly Data'!N:N,Calculations!$C$116+MOD(CQ104,Calculations!$C$118))+Control!$C$7*Calculations!$C$83*INDEX('Monthly Data'!O:O,Calculations!$C$116+MOD(CQ104,Calculations!$C$118))+Control!$C$7*Calculations!$C$84*INDEX('Monthly Data'!P:P,Calculations!$C$116+MOD(CQ104,Calculations!$C$118))+Control!$C$7*Calculations!$C$85*INDEX('Monthly Data'!Q:Q,Calculations!$C$116+MOD(CQ104,Calculations!$C$118))+(1-Control!$C$7*Calculations!$C$87)*INDEX('Monthly Data'!R:R,Calculations!$C$116+MOD(CQ104,Calculations!$C$118))</f>
        <v>-3.53368065312233E-2</v>
      </c>
      <c r="HH104" s="86">
        <f ca="1">Control!$C$7*Calculations!$C$82*INDEX('Monthly Data'!N:N,Calculations!$C$116+MOD(CR104,Calculations!$C$118))+Control!$C$7*Calculations!$C$83*INDEX('Monthly Data'!O:O,Calculations!$C$116+MOD(CR104,Calculations!$C$118))+Control!$C$7*Calculations!$C$84*INDEX('Monthly Data'!P:P,Calculations!$C$116+MOD(CR104,Calculations!$C$118))+Control!$C$7*Calculations!$C$85*INDEX('Monthly Data'!Q:Q,Calculations!$C$116+MOD(CR104,Calculations!$C$118))+(1-Control!$C$7*Calculations!$C$87)*INDEX('Monthly Data'!R:R,Calculations!$C$116+MOD(CR104,Calculations!$C$118))</f>
        <v>1.1786765492207996E-2</v>
      </c>
      <c r="HI104" s="86">
        <f ca="1">Control!$C$7*Calculations!$C$82*INDEX('Monthly Data'!N:N,Calculations!$C$116+MOD(CS104,Calculations!$C$118))+Control!$C$7*Calculations!$C$83*INDEX('Monthly Data'!O:O,Calculations!$C$116+MOD(CS104,Calculations!$C$118))+Control!$C$7*Calculations!$C$84*INDEX('Monthly Data'!P:P,Calculations!$C$116+MOD(CS104,Calculations!$C$118))+Control!$C$7*Calculations!$C$85*INDEX('Monthly Data'!Q:Q,Calculations!$C$116+MOD(CS104,Calculations!$C$118))+(1-Control!$C$7*Calculations!$C$87)*INDEX('Monthly Data'!R:R,Calculations!$C$116+MOD(CS104,Calculations!$C$118))</f>
        <v>-1.8530040247387896E-2</v>
      </c>
      <c r="HJ104" s="86">
        <f ca="1">Control!$C$7*Calculations!$C$82*INDEX('Monthly Data'!N:N,Calculations!$C$116+MOD(CT104,Calculations!$C$118))+Control!$C$7*Calculations!$C$83*INDEX('Monthly Data'!O:O,Calculations!$C$116+MOD(CT104,Calculations!$C$118))+Control!$C$7*Calculations!$C$84*INDEX('Monthly Data'!P:P,Calculations!$C$116+MOD(CT104,Calculations!$C$118))+Control!$C$7*Calculations!$C$85*INDEX('Monthly Data'!Q:Q,Calculations!$C$116+MOD(CT104,Calculations!$C$118))+(1-Control!$C$7*Calculations!$C$87)*INDEX('Monthly Data'!R:R,Calculations!$C$116+MOD(CT104,Calculations!$C$118))</f>
        <v>5.3309355465453899E-3</v>
      </c>
      <c r="HK104" s="86">
        <f ca="1">Control!$C$7*Calculations!$C$82*INDEX('Monthly Data'!N:N,Calculations!$C$116+MOD(CU104,Calculations!$C$118))+Control!$C$7*Calculations!$C$83*INDEX('Monthly Data'!O:O,Calculations!$C$116+MOD(CU104,Calculations!$C$118))+Control!$C$7*Calculations!$C$84*INDEX('Monthly Data'!P:P,Calculations!$C$116+MOD(CU104,Calculations!$C$118))+Control!$C$7*Calculations!$C$85*INDEX('Monthly Data'!Q:Q,Calculations!$C$116+MOD(CU104,Calculations!$C$118))+(1-Control!$C$7*Calculations!$C$87)*INDEX('Monthly Data'!R:R,Calculations!$C$116+MOD(CU104,Calculations!$C$118))</f>
        <v>1.2954540023127663E-2</v>
      </c>
      <c r="HL104" s="86">
        <f ca="1">Control!$C$7*Calculations!$C$82*INDEX('Monthly Data'!N:N,Calculations!$C$116+MOD(CV104,Calculations!$C$118))+Control!$C$7*Calculations!$C$83*INDEX('Monthly Data'!O:O,Calculations!$C$116+MOD(CV104,Calculations!$C$118))+Control!$C$7*Calculations!$C$84*INDEX('Monthly Data'!P:P,Calculations!$C$116+MOD(CV104,Calculations!$C$118))+Control!$C$7*Calculations!$C$85*INDEX('Monthly Data'!Q:Q,Calculations!$C$116+MOD(CV104,Calculations!$C$118))+(1-Control!$C$7*Calculations!$C$87)*INDEX('Monthly Data'!R:R,Calculations!$C$116+MOD(CV104,Calculations!$C$118))</f>
        <v>2.377894462657602E-2</v>
      </c>
      <c r="HM104" s="86">
        <f ca="1">Control!$C$7*Calculations!$C$82*INDEX('Monthly Data'!N:N,Calculations!$C$116+MOD(CW104,Calculations!$C$118))+Control!$C$7*Calculations!$C$83*INDEX('Monthly Data'!O:O,Calculations!$C$116+MOD(CW104,Calculations!$C$118))+Control!$C$7*Calculations!$C$84*INDEX('Monthly Data'!P:P,Calculations!$C$116+MOD(CW104,Calculations!$C$118))+Control!$C$7*Calculations!$C$85*INDEX('Monthly Data'!Q:Q,Calculations!$C$116+MOD(CW104,Calculations!$C$118))+(1-Control!$C$7*Calculations!$C$87)*INDEX('Monthly Data'!R:R,Calculations!$C$116+MOD(CW104,Calculations!$C$118))</f>
        <v>1.5115046179922851E-2</v>
      </c>
      <c r="HN104" s="86">
        <f ca="1">Control!$C$7*Calculations!$C$82*INDEX('Monthly Data'!N:N,Calculations!$C$116+MOD(CX104,Calculations!$C$118))+Control!$C$7*Calculations!$C$83*INDEX('Monthly Data'!O:O,Calculations!$C$116+MOD(CX104,Calculations!$C$118))+Control!$C$7*Calculations!$C$84*INDEX('Monthly Data'!P:P,Calculations!$C$116+MOD(CX104,Calculations!$C$118))+Control!$C$7*Calculations!$C$85*INDEX('Monthly Data'!Q:Q,Calculations!$C$116+MOD(CX104,Calculations!$C$118))+(1-Control!$C$7*Calculations!$C$87)*INDEX('Monthly Data'!R:R,Calculations!$C$116+MOD(CX104,Calculations!$C$118))</f>
        <v>9.9787204839310462E-3</v>
      </c>
      <c r="HO104" s="86">
        <f ca="1">Control!$C$7*Calculations!$C$82*INDEX('Monthly Data'!N:N,Calculations!$C$116+MOD(CY104,Calculations!$C$118))+Control!$C$7*Calculations!$C$83*INDEX('Monthly Data'!O:O,Calculations!$C$116+MOD(CY104,Calculations!$C$118))+Control!$C$7*Calculations!$C$84*INDEX('Monthly Data'!P:P,Calculations!$C$116+MOD(CY104,Calculations!$C$118))+Control!$C$7*Calculations!$C$85*INDEX('Monthly Data'!Q:Q,Calculations!$C$116+MOD(CY104,Calculations!$C$118))+(1-Control!$C$7*Calculations!$C$87)*INDEX('Monthly Data'!R:R,Calculations!$C$116+MOD(CY104,Calculations!$C$118))</f>
        <v>1.0627294914941248E-2</v>
      </c>
      <c r="HP104" s="86">
        <f ca="1">Control!$C$7*Calculations!$C$82*INDEX('Monthly Data'!N:N,Calculations!$C$116+MOD(CZ104,Calculations!$C$118))+Control!$C$7*Calculations!$C$83*INDEX('Monthly Data'!O:O,Calculations!$C$116+MOD(CZ104,Calculations!$C$118))+Control!$C$7*Calculations!$C$84*INDEX('Monthly Data'!P:P,Calculations!$C$116+MOD(CZ104,Calculations!$C$118))+Control!$C$7*Calculations!$C$85*INDEX('Monthly Data'!Q:Q,Calculations!$C$116+MOD(CZ104,Calculations!$C$118))+(1-Control!$C$7*Calculations!$C$87)*INDEX('Monthly Data'!R:R,Calculations!$C$116+MOD(CZ104,Calculations!$C$118))</f>
        <v>-4.0413381192162513E-2</v>
      </c>
      <c r="HQ104" s="86">
        <f ca="1">Control!$C$7*Calculations!$C$82*INDEX('Monthly Data'!N:N,Calculations!$C$116+MOD(DA104,Calculations!$C$118))+Control!$C$7*Calculations!$C$83*INDEX('Monthly Data'!O:O,Calculations!$C$116+MOD(DA104,Calculations!$C$118))+Control!$C$7*Calculations!$C$84*INDEX('Monthly Data'!P:P,Calculations!$C$116+MOD(DA104,Calculations!$C$118))+Control!$C$7*Calculations!$C$85*INDEX('Monthly Data'!Q:Q,Calculations!$C$116+MOD(DA104,Calculations!$C$118))+(1-Control!$C$7*Calculations!$C$87)*INDEX('Monthly Data'!R:R,Calculations!$C$116+MOD(DA104,Calculations!$C$118))</f>
        <v>9.9787204839310462E-3</v>
      </c>
      <c r="HR104" s="86">
        <f ca="1">Control!$C$7*Calculations!$C$82*INDEX('Monthly Data'!N:N,Calculations!$C$116+MOD(DB104,Calculations!$C$118))+Control!$C$7*Calculations!$C$83*INDEX('Monthly Data'!O:O,Calculations!$C$116+MOD(DB104,Calculations!$C$118))+Control!$C$7*Calculations!$C$84*INDEX('Monthly Data'!P:P,Calculations!$C$116+MOD(DB104,Calculations!$C$118))+Control!$C$7*Calculations!$C$85*INDEX('Monthly Data'!Q:Q,Calculations!$C$116+MOD(DB104,Calculations!$C$118))+(1-Control!$C$7*Calculations!$C$87)*INDEX('Monthly Data'!R:R,Calculations!$C$116+MOD(DB104,Calculations!$C$118))</f>
        <v>-2.4571433440223247E-2</v>
      </c>
      <c r="HS104" s="86">
        <f ca="1">Control!$C$7*Calculations!$C$82*INDEX('Monthly Data'!N:N,Calculations!$C$116+MOD(DC104,Calculations!$C$118))+Control!$C$7*Calculations!$C$83*INDEX('Monthly Data'!O:O,Calculations!$C$116+MOD(DC104,Calculations!$C$118))+Control!$C$7*Calculations!$C$84*INDEX('Monthly Data'!P:P,Calculations!$C$116+MOD(DC104,Calculations!$C$118))+Control!$C$7*Calculations!$C$85*INDEX('Monthly Data'!Q:Q,Calculations!$C$116+MOD(DC104,Calculations!$C$118))+(1-Control!$C$7*Calculations!$C$87)*INDEX('Monthly Data'!R:R,Calculations!$C$116+MOD(DC104,Calculations!$C$118))</f>
        <v>2.3852824346838646E-2</v>
      </c>
      <c r="HT104" s="86">
        <f ca="1">Control!$C$7*Calculations!$C$82*INDEX('Monthly Data'!N:N,Calculations!$C$116+MOD(DD104,Calculations!$C$118))+Control!$C$7*Calculations!$C$83*INDEX('Monthly Data'!O:O,Calculations!$C$116+MOD(DD104,Calculations!$C$118))+Control!$C$7*Calculations!$C$84*INDEX('Monthly Data'!P:P,Calculations!$C$116+MOD(DD104,Calculations!$C$118))+Control!$C$7*Calculations!$C$85*INDEX('Monthly Data'!Q:Q,Calculations!$C$116+MOD(DD104,Calculations!$C$118))+(1-Control!$C$7*Calculations!$C$87)*INDEX('Monthly Data'!R:R,Calculations!$C$116+MOD(DD104,Calculations!$C$118))</f>
        <v>-3.53368065312233E-2</v>
      </c>
      <c r="HU104" s="86">
        <f ca="1">Control!$C$7*Calculations!$C$82*INDEX('Monthly Data'!N:N,Calculations!$C$116+MOD(DE104,Calculations!$C$118))+Control!$C$7*Calculations!$C$83*INDEX('Monthly Data'!O:O,Calculations!$C$116+MOD(DE104,Calculations!$C$118))+Control!$C$7*Calculations!$C$84*INDEX('Monthly Data'!P:P,Calculations!$C$116+MOD(DE104,Calculations!$C$118))+Control!$C$7*Calculations!$C$85*INDEX('Monthly Data'!Q:Q,Calculations!$C$116+MOD(DE104,Calculations!$C$118))+(1-Control!$C$7*Calculations!$C$87)*INDEX('Monthly Data'!R:R,Calculations!$C$116+MOD(DE104,Calculations!$C$118))</f>
        <v>-9.839093431862074E-3</v>
      </c>
      <c r="HV104" s="86">
        <f ca="1">Control!$C$7*Calculations!$C$82*INDEX('Monthly Data'!N:N,Calculations!$C$116+MOD(DF104,Calculations!$C$118))+Control!$C$7*Calculations!$C$83*INDEX('Monthly Data'!O:O,Calculations!$C$116+MOD(DF104,Calculations!$C$118))+Control!$C$7*Calculations!$C$84*INDEX('Monthly Data'!P:P,Calculations!$C$116+MOD(DF104,Calculations!$C$118))+Control!$C$7*Calculations!$C$85*INDEX('Monthly Data'!Q:Q,Calculations!$C$116+MOD(DF104,Calculations!$C$118))+(1-Control!$C$7*Calculations!$C$87)*INDEX('Monthly Data'!R:R,Calculations!$C$116+MOD(DF104,Calculations!$C$118))</f>
        <v>1.046389543479892E-2</v>
      </c>
      <c r="HW104" s="86">
        <f ca="1">Control!$C$7*Calculations!$C$82*INDEX('Monthly Data'!N:N,Calculations!$C$116+MOD(DG104,Calculations!$C$118))+Control!$C$7*Calculations!$C$83*INDEX('Monthly Data'!O:O,Calculations!$C$116+MOD(DG104,Calculations!$C$118))+Control!$C$7*Calculations!$C$84*INDEX('Monthly Data'!P:P,Calculations!$C$116+MOD(DG104,Calculations!$C$118))+Control!$C$7*Calculations!$C$85*INDEX('Monthly Data'!Q:Q,Calculations!$C$116+MOD(DG104,Calculations!$C$118))+(1-Control!$C$7*Calculations!$C$87)*INDEX('Monthly Data'!R:R,Calculations!$C$116+MOD(DG104,Calculations!$C$118))</f>
        <v>-2.7490061308214487E-3</v>
      </c>
      <c r="HX104" s="86">
        <f ca="1">Control!$C$7*Calculations!$C$82*INDEX('Monthly Data'!N:N,Calculations!$C$116+MOD(DH104,Calculations!$C$118))+Control!$C$7*Calculations!$C$83*INDEX('Monthly Data'!O:O,Calculations!$C$116+MOD(DH104,Calculations!$C$118))+Control!$C$7*Calculations!$C$84*INDEX('Monthly Data'!P:P,Calculations!$C$116+MOD(DH104,Calculations!$C$118))+Control!$C$7*Calculations!$C$85*INDEX('Monthly Data'!Q:Q,Calculations!$C$116+MOD(DH104,Calculations!$C$118))+(1-Control!$C$7*Calculations!$C$87)*INDEX('Monthly Data'!R:R,Calculations!$C$116+MOD(DH104,Calculations!$C$118))</f>
        <v>2.2757992058453024E-3</v>
      </c>
      <c r="HY104" s="86">
        <f ca="1">Control!$C$7*Calculations!$C$82*INDEX('Monthly Data'!N:N,Calculations!$C$116+MOD(DI104,Calculations!$C$118))+Control!$C$7*Calculations!$C$83*INDEX('Monthly Data'!O:O,Calculations!$C$116+MOD(DI104,Calculations!$C$118))+Control!$C$7*Calculations!$C$84*INDEX('Monthly Data'!P:P,Calculations!$C$116+MOD(DI104,Calculations!$C$118))+Control!$C$7*Calculations!$C$85*INDEX('Monthly Data'!Q:Q,Calculations!$C$116+MOD(DI104,Calculations!$C$118))+(1-Control!$C$7*Calculations!$C$87)*INDEX('Monthly Data'!R:R,Calculations!$C$116+MOD(DI104,Calculations!$C$118))</f>
        <v>-3.9863250714949353E-2</v>
      </c>
      <c r="HZ104" s="86">
        <f ca="1">Control!$C$7*Calculations!$C$82*INDEX('Monthly Data'!N:N,Calculations!$C$116+MOD(DJ104,Calculations!$C$118))+Control!$C$7*Calculations!$C$83*INDEX('Monthly Data'!O:O,Calculations!$C$116+MOD(DJ104,Calculations!$C$118))+Control!$C$7*Calculations!$C$84*INDEX('Monthly Data'!P:P,Calculations!$C$116+MOD(DJ104,Calculations!$C$118))+Control!$C$7*Calculations!$C$85*INDEX('Monthly Data'!Q:Q,Calculations!$C$116+MOD(DJ104,Calculations!$C$118))+(1-Control!$C$7*Calculations!$C$87)*INDEX('Monthly Data'!R:R,Calculations!$C$116+MOD(DJ104,Calculations!$C$118))</f>
        <v>-1.6546126717384396E-2</v>
      </c>
      <c r="IA104" s="86">
        <f ca="1">Control!$C$7*Calculations!$C$82*INDEX('Monthly Data'!N:N,Calculations!$C$116+MOD(DK104,Calculations!$C$118))+Control!$C$7*Calculations!$C$83*INDEX('Monthly Data'!O:O,Calculations!$C$116+MOD(DK104,Calculations!$C$118))+Control!$C$7*Calculations!$C$84*INDEX('Monthly Data'!P:P,Calculations!$C$116+MOD(DK104,Calculations!$C$118))+Control!$C$7*Calculations!$C$85*INDEX('Monthly Data'!Q:Q,Calculations!$C$116+MOD(DK104,Calculations!$C$118))+(1-Control!$C$7*Calculations!$C$87)*INDEX('Monthly Data'!R:R,Calculations!$C$116+MOD(DK104,Calculations!$C$118))</f>
        <v>3.0957942835585645E-2</v>
      </c>
      <c r="IB104" s="86">
        <f ca="1">Control!$C$7*Calculations!$C$82*INDEX('Monthly Data'!N:N,Calculations!$C$116+MOD(DL104,Calculations!$C$118))+Control!$C$7*Calculations!$C$83*INDEX('Monthly Data'!O:O,Calculations!$C$116+MOD(DL104,Calculations!$C$118))+Control!$C$7*Calculations!$C$84*INDEX('Monthly Data'!P:P,Calculations!$C$116+MOD(DL104,Calculations!$C$118))+Control!$C$7*Calculations!$C$85*INDEX('Monthly Data'!Q:Q,Calculations!$C$116+MOD(DL104,Calculations!$C$118))+(1-Control!$C$7*Calculations!$C$87)*INDEX('Monthly Data'!R:R,Calculations!$C$116+MOD(DL104,Calculations!$C$118))</f>
        <v>1.3891304280773396E-2</v>
      </c>
      <c r="IC104" s="86">
        <f ca="1">Control!$C$7*Calculations!$C$82*INDEX('Monthly Data'!N:N,Calculations!$C$116+MOD(DM104,Calculations!$C$118))+Control!$C$7*Calculations!$C$83*INDEX('Monthly Data'!O:O,Calculations!$C$116+MOD(DM104,Calculations!$C$118))+Control!$C$7*Calculations!$C$84*INDEX('Monthly Data'!P:P,Calculations!$C$116+MOD(DM104,Calculations!$C$118))+Control!$C$7*Calculations!$C$85*INDEX('Monthly Data'!Q:Q,Calculations!$C$116+MOD(DM104,Calculations!$C$118))+(1-Control!$C$7*Calculations!$C$87)*INDEX('Monthly Data'!R:R,Calculations!$C$116+MOD(DM104,Calculations!$C$118))</f>
        <v>3.6332715283247441E-2</v>
      </c>
      <c r="ID104" s="86">
        <f ca="1">Control!$C$7*Calculations!$C$82*INDEX('Monthly Data'!N:N,Calculations!$C$116+MOD(DN104,Calculations!$C$118))+Control!$C$7*Calculations!$C$83*INDEX('Monthly Data'!O:O,Calculations!$C$116+MOD(DN104,Calculations!$C$118))+Control!$C$7*Calculations!$C$84*INDEX('Monthly Data'!P:P,Calculations!$C$116+MOD(DN104,Calculations!$C$118))+Control!$C$7*Calculations!$C$85*INDEX('Monthly Data'!Q:Q,Calculations!$C$116+MOD(DN104,Calculations!$C$118))+(1-Control!$C$7*Calculations!$C$87)*INDEX('Monthly Data'!R:R,Calculations!$C$116+MOD(DN104,Calculations!$C$118))</f>
        <v>2.4470405846852006E-3</v>
      </c>
      <c r="IE104" s="86">
        <f ca="1">Control!$C$7*Calculations!$C$82*INDEX('Monthly Data'!N:N,Calculations!$C$116+MOD(DO104,Calculations!$C$118))+Control!$C$7*Calculations!$C$83*INDEX('Monthly Data'!O:O,Calculations!$C$116+MOD(DO104,Calculations!$C$118))+Control!$C$7*Calculations!$C$84*INDEX('Monthly Data'!P:P,Calculations!$C$116+MOD(DO104,Calculations!$C$118))+Control!$C$7*Calculations!$C$85*INDEX('Monthly Data'!Q:Q,Calculations!$C$116+MOD(DO104,Calculations!$C$118))+(1-Control!$C$7*Calculations!$C$87)*INDEX('Monthly Data'!R:R,Calculations!$C$116+MOD(DO104,Calculations!$C$118))</f>
        <v>3.0957942835585645E-2</v>
      </c>
      <c r="IF104" s="86">
        <f ca="1">Control!$C$7*Calculations!$C$82*INDEX('Monthly Data'!N:N,Calculations!$C$116+MOD(DP104,Calculations!$C$118))+Control!$C$7*Calculations!$C$83*INDEX('Monthly Data'!O:O,Calculations!$C$116+MOD(DP104,Calculations!$C$118))+Control!$C$7*Calculations!$C$84*INDEX('Monthly Data'!P:P,Calculations!$C$116+MOD(DP104,Calculations!$C$118))+Control!$C$7*Calculations!$C$85*INDEX('Monthly Data'!Q:Q,Calculations!$C$116+MOD(DP104,Calculations!$C$118))+(1-Control!$C$7*Calculations!$C$87)*INDEX('Monthly Data'!R:R,Calculations!$C$116+MOD(DP104,Calculations!$C$118))</f>
        <v>1.1702576456120543E-2</v>
      </c>
      <c r="IG104" s="88">
        <f ca="1">Control!$C$8*(1+DQ104)*(1+DR104)*(1+DS104)*(1+DT104)*(1+DU104)*(1+DV104)*(1+DW104)*(1+DX104)*(1+DY104)*(1+DZ104)*(1+EA104)*(1+EB104)*(1+EC104)*(1+ED104)*(1+EE104)*(1+EF104)*(1+EG104)*(1+EH104)*(1+EI104)*(1+EJ104)*(1+EK104)*(1+EL104)*(1+EM104)*(1+EN104)*(1+EO104)*(1+EP104)*(1+EQ104)*(1+ER104)*(1+ES104)*(1+ET104)*(1+EU104)*(1+EV104)*(1+EW104)*(1+EX104)*(1+EY104)*(1+EZ104)*(1+FA104)*(1+FB104)*(1+FC104)*(1+FD104)*(1+FE104)*(1+FF104)*(1+FG104)*(1+FH104)*(1+FI104)*(1+FJ104)*(1+FK104)*(1+FL104)*(1+FM104)*(1+FN104)*(1+FO104)*(1+FP104)*(1+FQ104)*(1+FR104)*(1+FS104)*(1+FT104)*(1+FU104)*(1+FV104)*(1+FW104)*(1+FX104)*(1+FY104)*(1+FZ104)*(1+GA104)*(1+GB104)*(1+GC104)*(1+GD104)*(1+GE104)*(1+GF104)*(1+GG104)*(1+GH104)*(1+GI104)*(1+GJ104)*(1+GK104)*(1+GL104)*(1+GM104)*(1+GN104)*(1+GO104)*(1+GP104)*(1+GQ104)*(1+GR104)*(1+GS104)*(1+GT104)*(1+GU104)*(1+GV104)*(1+GW104)*(1+GX104)*(1+GY104)*(1+GZ104)*(1+HA104)*(1+HB104)*(1+HC104)*(1+HD104)*(1+HE104)*(1+HF104)*(1+HG104)*(1+HH104)*(1+HI104)*(1+HJ104)*(1+HK104)*(1+HL104)*(1+HM104)*(1+HN104)*(1+HO104)*(1+HP104)*(1+HQ104)*(1+HR104)*(1+HS104)*(1+HT104)*(1+HU104)*(1+HV104)*(1+HW104)*(1+HX104)*(1+HY104)*(1+HZ104)*(1+IA104)*(1+IB104)*(1+IC104)*(1+ID104)*(1+IE104)*(1+IF104)</f>
        <v>70036.724790278167</v>
      </c>
    </row>
    <row r="105" spans="1:241" x14ac:dyDescent="0.25">
      <c r="A105">
        <v>109</v>
      </c>
      <c r="B105">
        <v>56</v>
      </c>
      <c r="C105">
        <v>97</v>
      </c>
      <c r="D105">
        <v>117</v>
      </c>
      <c r="E105">
        <v>84</v>
      </c>
      <c r="F105">
        <v>74</v>
      </c>
      <c r="G105">
        <v>40</v>
      </c>
      <c r="H105">
        <v>0</v>
      </c>
      <c r="I105">
        <v>115</v>
      </c>
      <c r="J105">
        <v>44</v>
      </c>
      <c r="K105">
        <v>27</v>
      </c>
      <c r="L105">
        <v>23</v>
      </c>
      <c r="M105">
        <v>68</v>
      </c>
      <c r="N105">
        <v>11</v>
      </c>
      <c r="O105">
        <v>32</v>
      </c>
      <c r="P105">
        <v>47</v>
      </c>
      <c r="Q105">
        <v>20</v>
      </c>
      <c r="R105">
        <v>61</v>
      </c>
      <c r="S105">
        <v>112</v>
      </c>
      <c r="T105">
        <v>68</v>
      </c>
      <c r="U105">
        <v>21</v>
      </c>
      <c r="V105">
        <v>74</v>
      </c>
      <c r="W105">
        <v>90</v>
      </c>
      <c r="X105">
        <v>97</v>
      </c>
      <c r="Y105">
        <v>72</v>
      </c>
      <c r="Z105">
        <v>71</v>
      </c>
      <c r="AA105">
        <v>16</v>
      </c>
      <c r="AB105">
        <v>113</v>
      </c>
      <c r="AC105">
        <v>39</v>
      </c>
      <c r="AD105">
        <v>37</v>
      </c>
      <c r="AE105">
        <v>59</v>
      </c>
      <c r="AF105">
        <v>74</v>
      </c>
      <c r="AG105">
        <v>74</v>
      </c>
      <c r="AH105">
        <v>3</v>
      </c>
      <c r="AI105">
        <v>86</v>
      </c>
      <c r="AJ105">
        <v>93</v>
      </c>
      <c r="AK105">
        <v>61</v>
      </c>
      <c r="AL105">
        <v>41</v>
      </c>
      <c r="AM105">
        <v>70</v>
      </c>
      <c r="AN105">
        <v>30</v>
      </c>
      <c r="AO105">
        <v>83</v>
      </c>
      <c r="AP105">
        <v>81</v>
      </c>
      <c r="AQ105">
        <v>110</v>
      </c>
      <c r="AR105">
        <v>79</v>
      </c>
      <c r="AS105">
        <v>64</v>
      </c>
      <c r="AT105">
        <v>113</v>
      </c>
      <c r="AU105">
        <v>19</v>
      </c>
      <c r="AV105">
        <v>61</v>
      </c>
      <c r="AW105">
        <v>110</v>
      </c>
      <c r="AX105">
        <v>105</v>
      </c>
      <c r="AY105">
        <v>93</v>
      </c>
      <c r="AZ105">
        <v>64</v>
      </c>
      <c r="BA105">
        <v>57</v>
      </c>
      <c r="BB105">
        <v>62</v>
      </c>
      <c r="BC105">
        <v>65</v>
      </c>
      <c r="BD105">
        <v>70</v>
      </c>
      <c r="BE105">
        <v>35</v>
      </c>
      <c r="BF105">
        <v>112</v>
      </c>
      <c r="BG105">
        <v>64</v>
      </c>
      <c r="BH105">
        <v>32</v>
      </c>
      <c r="BI105">
        <v>32</v>
      </c>
      <c r="BJ105">
        <v>41</v>
      </c>
      <c r="BK105">
        <v>90</v>
      </c>
      <c r="BL105">
        <v>107</v>
      </c>
      <c r="BM105">
        <v>59</v>
      </c>
      <c r="BN105">
        <v>91</v>
      </c>
      <c r="BO105">
        <v>80</v>
      </c>
      <c r="BP105">
        <v>47</v>
      </c>
      <c r="BQ105">
        <v>76</v>
      </c>
      <c r="BR105">
        <v>39</v>
      </c>
      <c r="BS105">
        <v>83</v>
      </c>
      <c r="BT105">
        <v>64</v>
      </c>
      <c r="BU105">
        <v>85</v>
      </c>
      <c r="BV105">
        <v>68</v>
      </c>
      <c r="BW105">
        <v>102</v>
      </c>
      <c r="BX105">
        <v>104</v>
      </c>
      <c r="BY105">
        <v>100</v>
      </c>
      <c r="BZ105">
        <v>69</v>
      </c>
      <c r="CA105">
        <v>25</v>
      </c>
      <c r="CB105">
        <v>67</v>
      </c>
      <c r="CC105">
        <v>15</v>
      </c>
      <c r="CD105">
        <v>8</v>
      </c>
      <c r="CE105">
        <v>92</v>
      </c>
      <c r="CF105">
        <v>98</v>
      </c>
      <c r="CG105">
        <v>65</v>
      </c>
      <c r="CH105">
        <v>39</v>
      </c>
      <c r="CI105">
        <v>31</v>
      </c>
      <c r="CJ105">
        <v>83</v>
      </c>
      <c r="CK105">
        <v>25</v>
      </c>
      <c r="CL105">
        <v>83</v>
      </c>
      <c r="CM105">
        <v>22</v>
      </c>
      <c r="CN105">
        <v>98</v>
      </c>
      <c r="CO105">
        <v>75</v>
      </c>
      <c r="CP105">
        <v>32</v>
      </c>
      <c r="CQ105">
        <v>61</v>
      </c>
      <c r="CR105">
        <v>49</v>
      </c>
      <c r="CS105">
        <v>93</v>
      </c>
      <c r="CT105">
        <v>96</v>
      </c>
      <c r="CU105">
        <v>94</v>
      </c>
      <c r="CV105">
        <v>6</v>
      </c>
      <c r="CW105">
        <v>118</v>
      </c>
      <c r="CX105">
        <v>23</v>
      </c>
      <c r="CY105">
        <v>20</v>
      </c>
      <c r="CZ105">
        <v>87</v>
      </c>
      <c r="DA105">
        <v>89</v>
      </c>
      <c r="DB105">
        <v>3</v>
      </c>
      <c r="DC105">
        <v>61</v>
      </c>
      <c r="DD105">
        <v>48</v>
      </c>
      <c r="DE105">
        <v>58</v>
      </c>
      <c r="DF105">
        <v>31</v>
      </c>
      <c r="DG105">
        <v>58</v>
      </c>
      <c r="DH105">
        <v>24</v>
      </c>
      <c r="DI105">
        <v>38</v>
      </c>
      <c r="DJ105">
        <v>72</v>
      </c>
      <c r="DK105">
        <v>114</v>
      </c>
      <c r="DL105">
        <v>16</v>
      </c>
      <c r="DM105">
        <v>7</v>
      </c>
      <c r="DN105">
        <v>66</v>
      </c>
      <c r="DO105">
        <v>19</v>
      </c>
      <c r="DP105">
        <v>107</v>
      </c>
      <c r="DQ105" s="86">
        <f ca="1">Control!$C$7*Calculations!$C$82*INDEX('Monthly Data'!N:N,Calculations!$C$116+MOD(A105,Calculations!$C$118))+Control!$C$7*Calculations!$C$83*INDEX('Monthly Data'!O:O,Calculations!$C$116+MOD(A105,Calculations!$C$118))+Control!$C$7*Calculations!$C$84*INDEX('Monthly Data'!P:P,Calculations!$C$116+MOD(A105,Calculations!$C$118))+Control!$C$7*Calculations!$C$85*INDEX('Monthly Data'!Q:Q,Calculations!$C$116+MOD(A105,Calculations!$C$118))+(1-Control!$C$7*Calculations!$C$87)*INDEX('Monthly Data'!R:R,Calculations!$C$116+MOD(A105,Calculations!$C$118))</f>
        <v>1.0921298083007208E-2</v>
      </c>
      <c r="DR105" s="86">
        <f ca="1">Control!$C$7*Calculations!$C$82*INDEX('Monthly Data'!N:N,Calculations!$C$116+MOD(B105,Calculations!$C$118))+Control!$C$7*Calculations!$C$83*INDEX('Monthly Data'!O:O,Calculations!$C$116+MOD(B105,Calculations!$C$118))+Control!$C$7*Calculations!$C$84*INDEX('Monthly Data'!P:P,Calculations!$C$116+MOD(B105,Calculations!$C$118))+Control!$C$7*Calculations!$C$85*INDEX('Monthly Data'!Q:Q,Calculations!$C$116+MOD(B105,Calculations!$C$118))+(1-Control!$C$7*Calculations!$C$87)*INDEX('Monthly Data'!R:R,Calculations!$C$116+MOD(B105,Calculations!$C$118))</f>
        <v>7.5897487599915015E-3</v>
      </c>
      <c r="DS105" s="86">
        <f ca="1">Control!$C$7*Calculations!$C$82*INDEX('Monthly Data'!N:N,Calculations!$C$116+MOD(C105,Calculations!$C$118))+Control!$C$7*Calculations!$C$83*INDEX('Monthly Data'!O:O,Calculations!$C$116+MOD(C105,Calculations!$C$118))+Control!$C$7*Calculations!$C$84*INDEX('Monthly Data'!P:P,Calculations!$C$116+MOD(C105,Calculations!$C$118))+Control!$C$7*Calculations!$C$85*INDEX('Monthly Data'!Q:Q,Calculations!$C$116+MOD(C105,Calculations!$C$118))+(1-Control!$C$7*Calculations!$C$87)*INDEX('Monthly Data'!R:R,Calculations!$C$116+MOD(C105,Calculations!$C$118))</f>
        <v>-7.5539743260223157E-3</v>
      </c>
      <c r="DT105" s="86">
        <f ca="1">Control!$C$7*Calculations!$C$82*INDEX('Monthly Data'!N:N,Calculations!$C$116+MOD(D105,Calculations!$C$118))+Control!$C$7*Calculations!$C$83*INDEX('Monthly Data'!O:O,Calculations!$C$116+MOD(D105,Calculations!$C$118))+Control!$C$7*Calculations!$C$84*INDEX('Monthly Data'!P:P,Calculations!$C$116+MOD(D105,Calculations!$C$118))+Control!$C$7*Calculations!$C$85*INDEX('Monthly Data'!Q:Q,Calculations!$C$116+MOD(D105,Calculations!$C$118))+(1-Control!$C$7*Calculations!$C$87)*INDEX('Monthly Data'!R:R,Calculations!$C$116+MOD(D105,Calculations!$C$118))</f>
        <v>-7.3651264633385334E-4</v>
      </c>
      <c r="DU105" s="86">
        <f ca="1">Control!$C$7*Calculations!$C$82*INDEX('Monthly Data'!N:N,Calculations!$C$116+MOD(E105,Calculations!$C$118))+Control!$C$7*Calculations!$C$83*INDEX('Monthly Data'!O:O,Calculations!$C$116+MOD(E105,Calculations!$C$118))+Control!$C$7*Calculations!$C$84*INDEX('Monthly Data'!P:P,Calculations!$C$116+MOD(E105,Calculations!$C$118))+Control!$C$7*Calculations!$C$85*INDEX('Monthly Data'!Q:Q,Calculations!$C$116+MOD(E105,Calculations!$C$118))+(1-Control!$C$7*Calculations!$C$87)*INDEX('Monthly Data'!R:R,Calculations!$C$116+MOD(E105,Calculations!$C$118))</f>
        <v>-1.880155173376722E-2</v>
      </c>
      <c r="DV105" s="86">
        <f ca="1">Control!$C$7*Calculations!$C$82*INDEX('Monthly Data'!N:N,Calculations!$C$116+MOD(F105,Calculations!$C$118))+Control!$C$7*Calculations!$C$83*INDEX('Monthly Data'!O:O,Calculations!$C$116+MOD(F105,Calculations!$C$118))+Control!$C$7*Calculations!$C$84*INDEX('Monthly Data'!P:P,Calculations!$C$116+MOD(F105,Calculations!$C$118))+Control!$C$7*Calculations!$C$85*INDEX('Monthly Data'!Q:Q,Calculations!$C$116+MOD(F105,Calculations!$C$118))+(1-Control!$C$7*Calculations!$C$87)*INDEX('Monthly Data'!R:R,Calculations!$C$116+MOD(F105,Calculations!$C$118))</f>
        <v>3.7118215575026904E-2</v>
      </c>
      <c r="DW105" s="86">
        <f ca="1">Control!$C$7*Calculations!$C$82*INDEX('Monthly Data'!N:N,Calculations!$C$116+MOD(G105,Calculations!$C$118))+Control!$C$7*Calculations!$C$83*INDEX('Monthly Data'!O:O,Calculations!$C$116+MOD(G105,Calculations!$C$118))+Control!$C$7*Calculations!$C$84*INDEX('Monthly Data'!P:P,Calculations!$C$116+MOD(G105,Calculations!$C$118))+Control!$C$7*Calculations!$C$85*INDEX('Monthly Data'!Q:Q,Calculations!$C$116+MOD(G105,Calculations!$C$118))+(1-Control!$C$7*Calculations!$C$87)*INDEX('Monthly Data'!R:R,Calculations!$C$116+MOD(G105,Calculations!$C$118))</f>
        <v>-4.417423226995453E-3</v>
      </c>
      <c r="DX105" s="86">
        <f ca="1">Control!$C$7*Calculations!$C$82*INDEX('Monthly Data'!N:N,Calculations!$C$116+MOD(H105,Calculations!$C$118))+Control!$C$7*Calculations!$C$83*INDEX('Monthly Data'!O:O,Calculations!$C$116+MOD(H105,Calculations!$C$118))+Control!$C$7*Calculations!$C$84*INDEX('Monthly Data'!P:P,Calculations!$C$116+MOD(H105,Calculations!$C$118))+Control!$C$7*Calculations!$C$85*INDEX('Monthly Data'!Q:Q,Calculations!$C$116+MOD(H105,Calculations!$C$118))+(1-Control!$C$7*Calculations!$C$87)*INDEX('Monthly Data'!R:R,Calculations!$C$116+MOD(H105,Calculations!$C$118))</f>
        <v>1.4915555251167555E-3</v>
      </c>
      <c r="DY105" s="86">
        <f ca="1">Control!$C$7*Calculations!$C$82*INDEX('Monthly Data'!N:N,Calculations!$C$116+MOD(I105,Calculations!$C$118))+Control!$C$7*Calculations!$C$83*INDEX('Monthly Data'!O:O,Calculations!$C$116+MOD(I105,Calculations!$C$118))+Control!$C$7*Calculations!$C$84*INDEX('Monthly Data'!P:P,Calculations!$C$116+MOD(I105,Calculations!$C$118))+Control!$C$7*Calculations!$C$85*INDEX('Monthly Data'!Q:Q,Calculations!$C$116+MOD(I105,Calculations!$C$118))+(1-Control!$C$7*Calculations!$C$87)*INDEX('Monthly Data'!R:R,Calculations!$C$116+MOD(I105,Calculations!$C$118))</f>
        <v>4.5132804118240749E-2</v>
      </c>
      <c r="DZ105" s="86">
        <f ca="1">Control!$C$7*Calculations!$C$82*INDEX('Monthly Data'!N:N,Calculations!$C$116+MOD(J105,Calculations!$C$118))+Control!$C$7*Calculations!$C$83*INDEX('Monthly Data'!O:O,Calculations!$C$116+MOD(J105,Calculations!$C$118))+Control!$C$7*Calculations!$C$84*INDEX('Monthly Data'!P:P,Calculations!$C$116+MOD(J105,Calculations!$C$118))+Control!$C$7*Calculations!$C$85*INDEX('Monthly Data'!Q:Q,Calculations!$C$116+MOD(J105,Calculations!$C$118))+(1-Control!$C$7*Calculations!$C$87)*INDEX('Monthly Data'!R:R,Calculations!$C$116+MOD(J105,Calculations!$C$118))</f>
        <v>2.377894462657602E-2</v>
      </c>
      <c r="EA105" s="86">
        <f ca="1">Control!$C$7*Calculations!$C$82*INDEX('Monthly Data'!N:N,Calculations!$C$116+MOD(K105,Calculations!$C$118))+Control!$C$7*Calculations!$C$83*INDEX('Monthly Data'!O:O,Calculations!$C$116+MOD(K105,Calculations!$C$118))+Control!$C$7*Calculations!$C$84*INDEX('Monthly Data'!P:P,Calculations!$C$116+MOD(K105,Calculations!$C$118))+Control!$C$7*Calculations!$C$85*INDEX('Monthly Data'!Q:Q,Calculations!$C$116+MOD(K105,Calculations!$C$118))+(1-Control!$C$7*Calculations!$C$87)*INDEX('Monthly Data'!R:R,Calculations!$C$116+MOD(K105,Calculations!$C$118))</f>
        <v>-3.53368065312233E-2</v>
      </c>
      <c r="EB105" s="86">
        <f ca="1">Control!$C$7*Calculations!$C$82*INDEX('Monthly Data'!N:N,Calculations!$C$116+MOD(L105,Calculations!$C$118))+Control!$C$7*Calculations!$C$83*INDEX('Monthly Data'!O:O,Calculations!$C$116+MOD(L105,Calculations!$C$118))+Control!$C$7*Calculations!$C$84*INDEX('Monthly Data'!P:P,Calculations!$C$116+MOD(L105,Calculations!$C$118))+Control!$C$7*Calculations!$C$85*INDEX('Monthly Data'!Q:Q,Calculations!$C$116+MOD(L105,Calculations!$C$118))+(1-Control!$C$7*Calculations!$C$87)*INDEX('Monthly Data'!R:R,Calculations!$C$116+MOD(L105,Calculations!$C$118))</f>
        <v>6.2631896128884862E-3</v>
      </c>
      <c r="EC105" s="86">
        <f ca="1">Control!$C$7*Calculations!$C$82*INDEX('Monthly Data'!N:N,Calculations!$C$116+MOD(M105,Calculations!$C$118))+Control!$C$7*Calculations!$C$83*INDEX('Monthly Data'!O:O,Calculations!$C$116+MOD(M105,Calculations!$C$118))+Control!$C$7*Calculations!$C$84*INDEX('Monthly Data'!P:P,Calculations!$C$116+MOD(M105,Calculations!$C$118))+Control!$C$7*Calculations!$C$85*INDEX('Monthly Data'!Q:Q,Calculations!$C$116+MOD(M105,Calculations!$C$118))+(1-Control!$C$7*Calculations!$C$87)*INDEX('Monthly Data'!R:R,Calculations!$C$116+MOD(M105,Calculations!$C$118))</f>
        <v>2.2757992058453024E-3</v>
      </c>
      <c r="ED105" s="86">
        <f ca="1">Control!$C$7*Calculations!$C$82*INDEX('Monthly Data'!N:N,Calculations!$C$116+MOD(N105,Calculations!$C$118))+Control!$C$7*Calculations!$C$83*INDEX('Monthly Data'!O:O,Calculations!$C$116+MOD(N105,Calculations!$C$118))+Control!$C$7*Calculations!$C$84*INDEX('Monthly Data'!P:P,Calculations!$C$116+MOD(N105,Calculations!$C$118))+Control!$C$7*Calculations!$C$85*INDEX('Monthly Data'!Q:Q,Calculations!$C$116+MOD(N105,Calculations!$C$118))+(1-Control!$C$7*Calculations!$C$87)*INDEX('Monthly Data'!R:R,Calculations!$C$116+MOD(N105,Calculations!$C$118))</f>
        <v>1.0018681835149534E-3</v>
      </c>
      <c r="EE105" s="86">
        <f ca="1">Control!$C$7*Calculations!$C$82*INDEX('Monthly Data'!N:N,Calculations!$C$116+MOD(O105,Calculations!$C$118))+Control!$C$7*Calculations!$C$83*INDEX('Monthly Data'!O:O,Calculations!$C$116+MOD(O105,Calculations!$C$118))+Control!$C$7*Calculations!$C$84*INDEX('Monthly Data'!P:P,Calculations!$C$116+MOD(O105,Calculations!$C$118))+Control!$C$7*Calculations!$C$85*INDEX('Monthly Data'!Q:Q,Calculations!$C$116+MOD(O105,Calculations!$C$118))+(1-Control!$C$7*Calculations!$C$87)*INDEX('Monthly Data'!R:R,Calculations!$C$116+MOD(O105,Calculations!$C$118))</f>
        <v>-2.6378232493851243E-2</v>
      </c>
      <c r="EF105" s="86">
        <f ca="1">Control!$C$7*Calculations!$C$82*INDEX('Monthly Data'!N:N,Calculations!$C$116+MOD(P105,Calculations!$C$118))+Control!$C$7*Calculations!$C$83*INDEX('Monthly Data'!O:O,Calculations!$C$116+MOD(P105,Calculations!$C$118))+Control!$C$7*Calculations!$C$84*INDEX('Monthly Data'!P:P,Calculations!$C$116+MOD(P105,Calculations!$C$118))+Control!$C$7*Calculations!$C$85*INDEX('Monthly Data'!Q:Q,Calculations!$C$116+MOD(P105,Calculations!$C$118))+(1-Control!$C$7*Calculations!$C$87)*INDEX('Monthly Data'!R:R,Calculations!$C$116+MOD(P105,Calculations!$C$118))</f>
        <v>3.1011313347584085E-2</v>
      </c>
      <c r="EG105" s="86">
        <f ca="1">Control!$C$7*Calculations!$C$82*INDEX('Monthly Data'!N:N,Calculations!$C$116+MOD(Q105,Calculations!$C$118))+Control!$C$7*Calculations!$C$83*INDEX('Monthly Data'!O:O,Calculations!$C$116+MOD(Q105,Calculations!$C$118))+Control!$C$7*Calculations!$C$84*INDEX('Monthly Data'!P:P,Calculations!$C$116+MOD(Q105,Calculations!$C$118))+Control!$C$7*Calculations!$C$85*INDEX('Monthly Data'!Q:Q,Calculations!$C$116+MOD(Q105,Calculations!$C$118))+(1-Control!$C$7*Calculations!$C$87)*INDEX('Monthly Data'!R:R,Calculations!$C$116+MOD(Q105,Calculations!$C$118))</f>
        <v>3.9251937367756782E-3</v>
      </c>
      <c r="EH105" s="86">
        <f ca="1">Control!$C$7*Calculations!$C$82*INDEX('Monthly Data'!N:N,Calculations!$C$116+MOD(R105,Calculations!$C$118))+Control!$C$7*Calculations!$C$83*INDEX('Monthly Data'!O:O,Calculations!$C$116+MOD(R105,Calculations!$C$118))+Control!$C$7*Calculations!$C$84*INDEX('Monthly Data'!P:P,Calculations!$C$116+MOD(R105,Calculations!$C$118))+Control!$C$7*Calculations!$C$85*INDEX('Monthly Data'!Q:Q,Calculations!$C$116+MOD(R105,Calculations!$C$118))+(1-Control!$C$7*Calculations!$C$87)*INDEX('Monthly Data'!R:R,Calculations!$C$116+MOD(R105,Calculations!$C$118))</f>
        <v>2.766281641786093E-2</v>
      </c>
      <c r="EI105" s="86">
        <f ca="1">Control!$C$7*Calculations!$C$82*INDEX('Monthly Data'!N:N,Calculations!$C$116+MOD(S105,Calculations!$C$118))+Control!$C$7*Calculations!$C$83*INDEX('Monthly Data'!O:O,Calculations!$C$116+MOD(S105,Calculations!$C$118))+Control!$C$7*Calculations!$C$84*INDEX('Monthly Data'!P:P,Calculations!$C$116+MOD(S105,Calculations!$C$118))+Control!$C$7*Calculations!$C$85*INDEX('Monthly Data'!Q:Q,Calculations!$C$116+MOD(S105,Calculations!$C$118))+(1-Control!$C$7*Calculations!$C$87)*INDEX('Monthly Data'!R:R,Calculations!$C$116+MOD(S105,Calculations!$C$118))</f>
        <v>1.142101364887867E-2</v>
      </c>
      <c r="EJ105" s="86">
        <f ca="1">Control!$C$7*Calculations!$C$82*INDEX('Monthly Data'!N:N,Calculations!$C$116+MOD(T105,Calculations!$C$118))+Control!$C$7*Calculations!$C$83*INDEX('Monthly Data'!O:O,Calculations!$C$116+MOD(T105,Calculations!$C$118))+Control!$C$7*Calculations!$C$84*INDEX('Monthly Data'!P:P,Calculations!$C$116+MOD(T105,Calculations!$C$118))+Control!$C$7*Calculations!$C$85*INDEX('Monthly Data'!Q:Q,Calculations!$C$116+MOD(T105,Calculations!$C$118))+(1-Control!$C$7*Calculations!$C$87)*INDEX('Monthly Data'!R:R,Calculations!$C$116+MOD(T105,Calculations!$C$118))</f>
        <v>2.2757992058453024E-3</v>
      </c>
      <c r="EK105" s="86">
        <f ca="1">Control!$C$7*Calculations!$C$82*INDEX('Monthly Data'!N:N,Calculations!$C$116+MOD(U105,Calculations!$C$118))+Control!$C$7*Calculations!$C$83*INDEX('Monthly Data'!O:O,Calculations!$C$116+MOD(U105,Calculations!$C$118))+Control!$C$7*Calculations!$C$84*INDEX('Monthly Data'!P:P,Calculations!$C$116+MOD(U105,Calculations!$C$118))+Control!$C$7*Calculations!$C$85*INDEX('Monthly Data'!Q:Q,Calculations!$C$116+MOD(U105,Calculations!$C$118))+(1-Control!$C$7*Calculations!$C$87)*INDEX('Monthly Data'!R:R,Calculations!$C$116+MOD(U105,Calculations!$C$118))</f>
        <v>1.5108777406081684E-3</v>
      </c>
      <c r="EL105" s="86">
        <f ca="1">Control!$C$7*Calculations!$C$82*INDEX('Monthly Data'!N:N,Calculations!$C$116+MOD(V105,Calculations!$C$118))+Control!$C$7*Calculations!$C$83*INDEX('Monthly Data'!O:O,Calculations!$C$116+MOD(V105,Calculations!$C$118))+Control!$C$7*Calculations!$C$84*INDEX('Monthly Data'!P:P,Calculations!$C$116+MOD(V105,Calculations!$C$118))+Control!$C$7*Calculations!$C$85*INDEX('Monthly Data'!Q:Q,Calculations!$C$116+MOD(V105,Calculations!$C$118))+(1-Control!$C$7*Calculations!$C$87)*INDEX('Monthly Data'!R:R,Calculations!$C$116+MOD(V105,Calculations!$C$118))</f>
        <v>3.7118215575026904E-2</v>
      </c>
      <c r="EM105" s="86">
        <f ca="1">Control!$C$7*Calculations!$C$82*INDEX('Monthly Data'!N:N,Calculations!$C$116+MOD(W105,Calculations!$C$118))+Control!$C$7*Calculations!$C$83*INDEX('Monthly Data'!O:O,Calculations!$C$116+MOD(W105,Calculations!$C$118))+Control!$C$7*Calculations!$C$84*INDEX('Monthly Data'!P:P,Calculations!$C$116+MOD(W105,Calculations!$C$118))+Control!$C$7*Calculations!$C$85*INDEX('Monthly Data'!Q:Q,Calculations!$C$116+MOD(W105,Calculations!$C$118))+(1-Control!$C$7*Calculations!$C$87)*INDEX('Monthly Data'!R:R,Calculations!$C$116+MOD(W105,Calculations!$C$118))</f>
        <v>1.7831091590102856E-2</v>
      </c>
      <c r="EN105" s="86">
        <f ca="1">Control!$C$7*Calculations!$C$82*INDEX('Monthly Data'!N:N,Calculations!$C$116+MOD(X105,Calculations!$C$118))+Control!$C$7*Calculations!$C$83*INDEX('Monthly Data'!O:O,Calculations!$C$116+MOD(X105,Calculations!$C$118))+Control!$C$7*Calculations!$C$84*INDEX('Monthly Data'!P:P,Calculations!$C$116+MOD(X105,Calculations!$C$118))+Control!$C$7*Calculations!$C$85*INDEX('Monthly Data'!Q:Q,Calculations!$C$116+MOD(X105,Calculations!$C$118))+(1-Control!$C$7*Calculations!$C$87)*INDEX('Monthly Data'!R:R,Calculations!$C$116+MOD(X105,Calculations!$C$118))</f>
        <v>-7.5539743260223157E-3</v>
      </c>
      <c r="EO105" s="86">
        <f ca="1">Control!$C$7*Calculations!$C$82*INDEX('Monthly Data'!N:N,Calculations!$C$116+MOD(Y105,Calculations!$C$118))+Control!$C$7*Calculations!$C$83*INDEX('Monthly Data'!O:O,Calculations!$C$116+MOD(Y105,Calculations!$C$118))+Control!$C$7*Calculations!$C$84*INDEX('Monthly Data'!P:P,Calculations!$C$116+MOD(Y105,Calculations!$C$118))+Control!$C$7*Calculations!$C$85*INDEX('Monthly Data'!Q:Q,Calculations!$C$116+MOD(Y105,Calculations!$C$118))+(1-Control!$C$7*Calculations!$C$87)*INDEX('Monthly Data'!R:R,Calculations!$C$116+MOD(Y105,Calculations!$C$118))</f>
        <v>-4.3408051735618014E-2</v>
      </c>
      <c r="EP105" s="86">
        <f ca="1">Control!$C$7*Calculations!$C$82*INDEX('Monthly Data'!N:N,Calculations!$C$116+MOD(Z105,Calculations!$C$118))+Control!$C$7*Calculations!$C$83*INDEX('Monthly Data'!O:O,Calculations!$C$116+MOD(Z105,Calculations!$C$118))+Control!$C$7*Calculations!$C$84*INDEX('Monthly Data'!P:P,Calculations!$C$116+MOD(Z105,Calculations!$C$118))+Control!$C$7*Calculations!$C$85*INDEX('Monthly Data'!Q:Q,Calculations!$C$116+MOD(Z105,Calculations!$C$118))+(1-Control!$C$7*Calculations!$C$87)*INDEX('Monthly Data'!R:R,Calculations!$C$116+MOD(Z105,Calculations!$C$118))</f>
        <v>-2.072517756005474E-2</v>
      </c>
      <c r="EQ105" s="86">
        <f ca="1">Control!$C$7*Calculations!$C$82*INDEX('Monthly Data'!N:N,Calculations!$C$116+MOD(AA105,Calculations!$C$118))+Control!$C$7*Calculations!$C$83*INDEX('Monthly Data'!O:O,Calculations!$C$116+MOD(AA105,Calculations!$C$118))+Control!$C$7*Calculations!$C$84*INDEX('Monthly Data'!P:P,Calculations!$C$116+MOD(AA105,Calculations!$C$118))+Control!$C$7*Calculations!$C$85*INDEX('Monthly Data'!Q:Q,Calculations!$C$116+MOD(AA105,Calculations!$C$118))+(1-Control!$C$7*Calculations!$C$87)*INDEX('Monthly Data'!R:R,Calculations!$C$116+MOD(AA105,Calculations!$C$118))</f>
        <v>2.5325873776067674E-2</v>
      </c>
      <c r="ER105" s="86">
        <f ca="1">Control!$C$7*Calculations!$C$82*INDEX('Monthly Data'!N:N,Calculations!$C$116+MOD(AB105,Calculations!$C$118))+Control!$C$7*Calculations!$C$83*INDEX('Monthly Data'!O:O,Calculations!$C$116+MOD(AB105,Calculations!$C$118))+Control!$C$7*Calculations!$C$84*INDEX('Monthly Data'!P:P,Calculations!$C$116+MOD(AB105,Calculations!$C$118))+Control!$C$7*Calculations!$C$85*INDEX('Monthly Data'!Q:Q,Calculations!$C$116+MOD(AB105,Calculations!$C$118))+(1-Control!$C$7*Calculations!$C$87)*INDEX('Monthly Data'!R:R,Calculations!$C$116+MOD(AB105,Calculations!$C$118))</f>
        <v>4.4327772793586687E-3</v>
      </c>
      <c r="ES105" s="86">
        <f ca="1">Control!$C$7*Calculations!$C$82*INDEX('Monthly Data'!N:N,Calculations!$C$116+MOD(AC105,Calculations!$C$118))+Control!$C$7*Calculations!$C$83*INDEX('Monthly Data'!O:O,Calculations!$C$116+MOD(AC105,Calculations!$C$118))+Control!$C$7*Calculations!$C$84*INDEX('Monthly Data'!P:P,Calculations!$C$116+MOD(AC105,Calculations!$C$118))+Control!$C$7*Calculations!$C$85*INDEX('Monthly Data'!Q:Q,Calculations!$C$116+MOD(AC105,Calculations!$C$118))+(1-Control!$C$7*Calculations!$C$87)*INDEX('Monthly Data'!R:R,Calculations!$C$116+MOD(AC105,Calculations!$C$118))</f>
        <v>1.5063457444773597E-2</v>
      </c>
      <c r="ET105" s="86">
        <f ca="1">Control!$C$7*Calculations!$C$82*INDEX('Monthly Data'!N:N,Calculations!$C$116+MOD(AD105,Calculations!$C$118))+Control!$C$7*Calculations!$C$83*INDEX('Monthly Data'!O:O,Calculations!$C$116+MOD(AD105,Calculations!$C$118))+Control!$C$7*Calculations!$C$84*INDEX('Monthly Data'!P:P,Calculations!$C$116+MOD(AD105,Calculations!$C$118))+Control!$C$7*Calculations!$C$85*INDEX('Monthly Data'!Q:Q,Calculations!$C$116+MOD(AD105,Calculations!$C$118))+(1-Control!$C$7*Calculations!$C$87)*INDEX('Monthly Data'!R:R,Calculations!$C$116+MOD(AD105,Calculations!$C$118))</f>
        <v>1.2954540023127663E-2</v>
      </c>
      <c r="EU105" s="86">
        <f ca="1">Control!$C$7*Calculations!$C$82*INDEX('Monthly Data'!N:N,Calculations!$C$116+MOD(AE105,Calculations!$C$118))+Control!$C$7*Calculations!$C$83*INDEX('Monthly Data'!O:O,Calculations!$C$116+MOD(AE105,Calculations!$C$118))+Control!$C$7*Calculations!$C$84*INDEX('Monthly Data'!P:P,Calculations!$C$116+MOD(AE105,Calculations!$C$118))+Control!$C$7*Calculations!$C$85*INDEX('Monthly Data'!Q:Q,Calculations!$C$116+MOD(AE105,Calculations!$C$118))+(1-Control!$C$7*Calculations!$C$87)*INDEX('Monthly Data'!R:R,Calculations!$C$116+MOD(AE105,Calculations!$C$118))</f>
        <v>1.1704119272391494E-2</v>
      </c>
      <c r="EV105" s="86">
        <f ca="1">Control!$C$7*Calculations!$C$82*INDEX('Monthly Data'!N:N,Calculations!$C$116+MOD(AF105,Calculations!$C$118))+Control!$C$7*Calculations!$C$83*INDEX('Monthly Data'!O:O,Calculations!$C$116+MOD(AF105,Calculations!$C$118))+Control!$C$7*Calculations!$C$84*INDEX('Monthly Data'!P:P,Calculations!$C$116+MOD(AF105,Calculations!$C$118))+Control!$C$7*Calculations!$C$85*INDEX('Monthly Data'!Q:Q,Calculations!$C$116+MOD(AF105,Calculations!$C$118))+(1-Control!$C$7*Calculations!$C$87)*INDEX('Monthly Data'!R:R,Calculations!$C$116+MOD(AF105,Calculations!$C$118))</f>
        <v>3.7118215575026904E-2</v>
      </c>
      <c r="EW105" s="86">
        <f ca="1">Control!$C$7*Calculations!$C$82*INDEX('Monthly Data'!N:N,Calculations!$C$116+MOD(AG105,Calculations!$C$118))+Control!$C$7*Calculations!$C$83*INDEX('Monthly Data'!O:O,Calculations!$C$116+MOD(AG105,Calculations!$C$118))+Control!$C$7*Calculations!$C$84*INDEX('Monthly Data'!P:P,Calculations!$C$116+MOD(AG105,Calculations!$C$118))+Control!$C$7*Calculations!$C$85*INDEX('Monthly Data'!Q:Q,Calculations!$C$116+MOD(AG105,Calculations!$C$118))+(1-Control!$C$7*Calculations!$C$87)*INDEX('Monthly Data'!R:R,Calculations!$C$116+MOD(AG105,Calculations!$C$118))</f>
        <v>3.7118215575026904E-2</v>
      </c>
      <c r="EX105" s="86">
        <f ca="1">Control!$C$7*Calculations!$C$82*INDEX('Monthly Data'!N:N,Calculations!$C$116+MOD(AH105,Calculations!$C$118))+Control!$C$7*Calculations!$C$83*INDEX('Monthly Data'!O:O,Calculations!$C$116+MOD(AH105,Calculations!$C$118))+Control!$C$7*Calculations!$C$84*INDEX('Monthly Data'!P:P,Calculations!$C$116+MOD(AH105,Calculations!$C$118))+Control!$C$7*Calculations!$C$85*INDEX('Monthly Data'!Q:Q,Calculations!$C$116+MOD(AH105,Calculations!$C$118))+(1-Control!$C$7*Calculations!$C$87)*INDEX('Monthly Data'!R:R,Calculations!$C$116+MOD(AH105,Calculations!$C$118))</f>
        <v>9.9793409618087695E-3</v>
      </c>
      <c r="EY105" s="86">
        <f ca="1">Control!$C$7*Calculations!$C$82*INDEX('Monthly Data'!N:N,Calculations!$C$116+MOD(AI105,Calculations!$C$118))+Control!$C$7*Calculations!$C$83*INDEX('Monthly Data'!O:O,Calculations!$C$116+MOD(AI105,Calculations!$C$118))+Control!$C$7*Calculations!$C$84*INDEX('Monthly Data'!P:P,Calculations!$C$116+MOD(AI105,Calculations!$C$118))+Control!$C$7*Calculations!$C$85*INDEX('Monthly Data'!Q:Q,Calculations!$C$116+MOD(AI105,Calculations!$C$118))+(1-Control!$C$7*Calculations!$C$87)*INDEX('Monthly Data'!R:R,Calculations!$C$116+MOD(AI105,Calculations!$C$118))</f>
        <v>4.5735623984309991E-2</v>
      </c>
      <c r="EZ105" s="86">
        <f ca="1">Control!$C$7*Calculations!$C$82*INDEX('Monthly Data'!N:N,Calculations!$C$116+MOD(AJ105,Calculations!$C$118))+Control!$C$7*Calculations!$C$83*INDEX('Monthly Data'!O:O,Calculations!$C$116+MOD(AJ105,Calculations!$C$118))+Control!$C$7*Calculations!$C$84*INDEX('Monthly Data'!P:P,Calculations!$C$116+MOD(AJ105,Calculations!$C$118))+Control!$C$7*Calculations!$C$85*INDEX('Monthly Data'!Q:Q,Calculations!$C$116+MOD(AJ105,Calculations!$C$118))+(1-Control!$C$7*Calculations!$C$87)*INDEX('Monthly Data'!R:R,Calculations!$C$116+MOD(AJ105,Calculations!$C$118))</f>
        <v>1.1809891087585166E-2</v>
      </c>
      <c r="FA105" s="86">
        <f ca="1">Control!$C$7*Calculations!$C$82*INDEX('Monthly Data'!N:N,Calculations!$C$116+MOD(AK105,Calculations!$C$118))+Control!$C$7*Calculations!$C$83*INDEX('Monthly Data'!O:O,Calculations!$C$116+MOD(AK105,Calculations!$C$118))+Control!$C$7*Calculations!$C$84*INDEX('Monthly Data'!P:P,Calculations!$C$116+MOD(AK105,Calculations!$C$118))+Control!$C$7*Calculations!$C$85*INDEX('Monthly Data'!Q:Q,Calculations!$C$116+MOD(AK105,Calculations!$C$118))+(1-Control!$C$7*Calculations!$C$87)*INDEX('Monthly Data'!R:R,Calculations!$C$116+MOD(AK105,Calculations!$C$118))</f>
        <v>2.766281641786093E-2</v>
      </c>
      <c r="FB105" s="86">
        <f ca="1">Control!$C$7*Calculations!$C$82*INDEX('Monthly Data'!N:N,Calculations!$C$116+MOD(AL105,Calculations!$C$118))+Control!$C$7*Calculations!$C$83*INDEX('Monthly Data'!O:O,Calculations!$C$116+MOD(AL105,Calculations!$C$118))+Control!$C$7*Calculations!$C$84*INDEX('Monthly Data'!P:P,Calculations!$C$116+MOD(AL105,Calculations!$C$118))+Control!$C$7*Calculations!$C$85*INDEX('Monthly Data'!Q:Q,Calculations!$C$116+MOD(AL105,Calculations!$C$118))+(1-Control!$C$7*Calculations!$C$87)*INDEX('Monthly Data'!R:R,Calculations!$C$116+MOD(AL105,Calculations!$C$118))</f>
        <v>-3.8554137824290124E-2</v>
      </c>
      <c r="FC105" s="86">
        <f ca="1">Control!$C$7*Calculations!$C$82*INDEX('Monthly Data'!N:N,Calculations!$C$116+MOD(AM105,Calculations!$C$118))+Control!$C$7*Calculations!$C$83*INDEX('Monthly Data'!O:O,Calculations!$C$116+MOD(AM105,Calculations!$C$118))+Control!$C$7*Calculations!$C$84*INDEX('Monthly Data'!P:P,Calculations!$C$116+MOD(AM105,Calculations!$C$118))+Control!$C$7*Calculations!$C$85*INDEX('Monthly Data'!Q:Q,Calculations!$C$116+MOD(AM105,Calculations!$C$118))+(1-Control!$C$7*Calculations!$C$87)*INDEX('Monthly Data'!R:R,Calculations!$C$116+MOD(AM105,Calculations!$C$118))</f>
        <v>3.8809817903524786E-2</v>
      </c>
      <c r="FD105" s="86">
        <f ca="1">Control!$C$7*Calculations!$C$82*INDEX('Monthly Data'!N:N,Calculations!$C$116+MOD(AN105,Calculations!$C$118))+Control!$C$7*Calculations!$C$83*INDEX('Monthly Data'!O:O,Calculations!$C$116+MOD(AN105,Calculations!$C$118))+Control!$C$7*Calculations!$C$84*INDEX('Monthly Data'!P:P,Calculations!$C$116+MOD(AN105,Calculations!$C$118))+Control!$C$7*Calculations!$C$85*INDEX('Monthly Data'!Q:Q,Calculations!$C$116+MOD(AN105,Calculations!$C$118))+(1-Control!$C$7*Calculations!$C$87)*INDEX('Monthly Data'!R:R,Calculations!$C$116+MOD(AN105,Calculations!$C$118))</f>
        <v>7.9764341593600071E-3</v>
      </c>
      <c r="FE105" s="86">
        <f ca="1">Control!$C$7*Calculations!$C$82*INDEX('Monthly Data'!N:N,Calculations!$C$116+MOD(AO105,Calculations!$C$118))+Control!$C$7*Calculations!$C$83*INDEX('Monthly Data'!O:O,Calculations!$C$116+MOD(AO105,Calculations!$C$118))+Control!$C$7*Calculations!$C$84*INDEX('Monthly Data'!P:P,Calculations!$C$116+MOD(AO105,Calculations!$C$118))+Control!$C$7*Calculations!$C$85*INDEX('Monthly Data'!Q:Q,Calculations!$C$116+MOD(AO105,Calculations!$C$118))+(1-Control!$C$7*Calculations!$C$87)*INDEX('Monthly Data'!R:R,Calculations!$C$116+MOD(AO105,Calculations!$C$118))</f>
        <v>-7.8872955230675015E-3</v>
      </c>
      <c r="FF105" s="86">
        <f ca="1">Control!$C$7*Calculations!$C$82*INDEX('Monthly Data'!N:N,Calculations!$C$116+MOD(AP105,Calculations!$C$118))+Control!$C$7*Calculations!$C$83*INDEX('Monthly Data'!O:O,Calculations!$C$116+MOD(AP105,Calculations!$C$118))+Control!$C$7*Calculations!$C$84*INDEX('Monthly Data'!P:P,Calculations!$C$116+MOD(AP105,Calculations!$C$118))+Control!$C$7*Calculations!$C$85*INDEX('Monthly Data'!Q:Q,Calculations!$C$116+MOD(AP105,Calculations!$C$118))+(1-Control!$C$7*Calculations!$C$87)*INDEX('Monthly Data'!R:R,Calculations!$C$116+MOD(AP105,Calculations!$C$118))</f>
        <v>3.0957942835585645E-2</v>
      </c>
      <c r="FG105" s="86">
        <f ca="1">Control!$C$7*Calculations!$C$82*INDEX('Monthly Data'!N:N,Calculations!$C$116+MOD(AQ105,Calculations!$C$118))+Control!$C$7*Calculations!$C$83*INDEX('Monthly Data'!O:O,Calculations!$C$116+MOD(AQ105,Calculations!$C$118))+Control!$C$7*Calculations!$C$84*INDEX('Monthly Data'!P:P,Calculations!$C$116+MOD(AQ105,Calculations!$C$118))+Control!$C$7*Calculations!$C$85*INDEX('Monthly Data'!Q:Q,Calculations!$C$116+MOD(AQ105,Calculations!$C$118))+(1-Control!$C$7*Calculations!$C$87)*INDEX('Monthly Data'!R:R,Calculations!$C$116+MOD(AQ105,Calculations!$C$118))</f>
        <v>3.127051071655923E-3</v>
      </c>
      <c r="FH105" s="86">
        <f ca="1">Control!$C$7*Calculations!$C$82*INDEX('Monthly Data'!N:N,Calculations!$C$116+MOD(AR105,Calculations!$C$118))+Control!$C$7*Calculations!$C$83*INDEX('Monthly Data'!O:O,Calculations!$C$116+MOD(AR105,Calculations!$C$118))+Control!$C$7*Calculations!$C$84*INDEX('Monthly Data'!P:P,Calculations!$C$116+MOD(AR105,Calculations!$C$118))+Control!$C$7*Calculations!$C$85*INDEX('Monthly Data'!Q:Q,Calculations!$C$116+MOD(AR105,Calculations!$C$118))+(1-Control!$C$7*Calculations!$C$87)*INDEX('Monthly Data'!R:R,Calculations!$C$116+MOD(AR105,Calculations!$C$118))</f>
        <v>1.046389543479892E-2</v>
      </c>
      <c r="FI105" s="86">
        <f ca="1">Control!$C$7*Calculations!$C$82*INDEX('Monthly Data'!N:N,Calculations!$C$116+MOD(AS105,Calculations!$C$118))+Control!$C$7*Calculations!$C$83*INDEX('Monthly Data'!O:O,Calculations!$C$116+MOD(AS105,Calculations!$C$118))+Control!$C$7*Calculations!$C$84*INDEX('Monthly Data'!P:P,Calculations!$C$116+MOD(AS105,Calculations!$C$118))+Control!$C$7*Calculations!$C$85*INDEX('Monthly Data'!Q:Q,Calculations!$C$116+MOD(AS105,Calculations!$C$118))+(1-Control!$C$7*Calculations!$C$87)*INDEX('Monthly Data'!R:R,Calculations!$C$116+MOD(AS105,Calculations!$C$118))</f>
        <v>-2.4571433440223247E-2</v>
      </c>
      <c r="FJ105" s="86">
        <f ca="1">Control!$C$7*Calculations!$C$82*INDEX('Monthly Data'!N:N,Calculations!$C$116+MOD(AT105,Calculations!$C$118))+Control!$C$7*Calculations!$C$83*INDEX('Monthly Data'!O:O,Calculations!$C$116+MOD(AT105,Calculations!$C$118))+Control!$C$7*Calculations!$C$84*INDEX('Monthly Data'!P:P,Calculations!$C$116+MOD(AT105,Calculations!$C$118))+Control!$C$7*Calculations!$C$85*INDEX('Monthly Data'!Q:Q,Calculations!$C$116+MOD(AT105,Calculations!$C$118))+(1-Control!$C$7*Calculations!$C$87)*INDEX('Monthly Data'!R:R,Calculations!$C$116+MOD(AT105,Calculations!$C$118))</f>
        <v>4.4327772793586687E-3</v>
      </c>
      <c r="FK105" s="86">
        <f ca="1">Control!$C$7*Calculations!$C$82*INDEX('Monthly Data'!N:N,Calculations!$C$116+MOD(AU105,Calculations!$C$118))+Control!$C$7*Calculations!$C$83*INDEX('Monthly Data'!O:O,Calculations!$C$116+MOD(AU105,Calculations!$C$118))+Control!$C$7*Calculations!$C$84*INDEX('Monthly Data'!P:P,Calculations!$C$116+MOD(AU105,Calculations!$C$118))+Control!$C$7*Calculations!$C$85*INDEX('Monthly Data'!Q:Q,Calculations!$C$116+MOD(AU105,Calculations!$C$118))+(1-Control!$C$7*Calculations!$C$87)*INDEX('Monthly Data'!R:R,Calculations!$C$116+MOD(AU105,Calculations!$C$118))</f>
        <v>4.089189590407355E-3</v>
      </c>
      <c r="FL105" s="86">
        <f ca="1">Control!$C$7*Calculations!$C$82*INDEX('Monthly Data'!N:N,Calculations!$C$116+MOD(AV105,Calculations!$C$118))+Control!$C$7*Calculations!$C$83*INDEX('Monthly Data'!O:O,Calculations!$C$116+MOD(AV105,Calculations!$C$118))+Control!$C$7*Calculations!$C$84*INDEX('Monthly Data'!P:P,Calculations!$C$116+MOD(AV105,Calculations!$C$118))+Control!$C$7*Calculations!$C$85*INDEX('Monthly Data'!Q:Q,Calculations!$C$116+MOD(AV105,Calculations!$C$118))+(1-Control!$C$7*Calculations!$C$87)*INDEX('Monthly Data'!R:R,Calculations!$C$116+MOD(AV105,Calculations!$C$118))</f>
        <v>2.766281641786093E-2</v>
      </c>
      <c r="FM105" s="86">
        <f ca="1">Control!$C$7*Calculations!$C$82*INDEX('Monthly Data'!N:N,Calculations!$C$116+MOD(AW105,Calculations!$C$118))+Control!$C$7*Calculations!$C$83*INDEX('Monthly Data'!O:O,Calculations!$C$116+MOD(AW105,Calculations!$C$118))+Control!$C$7*Calculations!$C$84*INDEX('Monthly Data'!P:P,Calculations!$C$116+MOD(AW105,Calculations!$C$118))+Control!$C$7*Calculations!$C$85*INDEX('Monthly Data'!Q:Q,Calculations!$C$116+MOD(AW105,Calculations!$C$118))+(1-Control!$C$7*Calculations!$C$87)*INDEX('Monthly Data'!R:R,Calculations!$C$116+MOD(AW105,Calculations!$C$118))</f>
        <v>3.127051071655923E-3</v>
      </c>
      <c r="FN105" s="86">
        <f ca="1">Control!$C$7*Calculations!$C$82*INDEX('Monthly Data'!N:N,Calculations!$C$116+MOD(AX105,Calculations!$C$118))+Control!$C$7*Calculations!$C$83*INDEX('Monthly Data'!O:O,Calculations!$C$116+MOD(AX105,Calculations!$C$118))+Control!$C$7*Calculations!$C$84*INDEX('Monthly Data'!P:P,Calculations!$C$116+MOD(AX105,Calculations!$C$118))+Control!$C$7*Calculations!$C$85*INDEX('Monthly Data'!Q:Q,Calculations!$C$116+MOD(AX105,Calculations!$C$118))+(1-Control!$C$7*Calculations!$C$87)*INDEX('Monthly Data'!R:R,Calculations!$C$116+MOD(AX105,Calculations!$C$118))</f>
        <v>2.3206536303657571E-2</v>
      </c>
      <c r="FO105" s="86">
        <f ca="1">Control!$C$7*Calculations!$C$82*INDEX('Monthly Data'!N:N,Calculations!$C$116+MOD(AY105,Calculations!$C$118))+Control!$C$7*Calculations!$C$83*INDEX('Monthly Data'!O:O,Calculations!$C$116+MOD(AY105,Calculations!$C$118))+Control!$C$7*Calculations!$C$84*INDEX('Monthly Data'!P:P,Calculations!$C$116+MOD(AY105,Calculations!$C$118))+Control!$C$7*Calculations!$C$85*INDEX('Monthly Data'!Q:Q,Calculations!$C$116+MOD(AY105,Calculations!$C$118))+(1-Control!$C$7*Calculations!$C$87)*INDEX('Monthly Data'!R:R,Calculations!$C$116+MOD(AY105,Calculations!$C$118))</f>
        <v>1.1809891087585166E-2</v>
      </c>
      <c r="FP105" s="86">
        <f ca="1">Control!$C$7*Calculations!$C$82*INDEX('Monthly Data'!N:N,Calculations!$C$116+MOD(AZ105,Calculations!$C$118))+Control!$C$7*Calculations!$C$83*INDEX('Monthly Data'!O:O,Calculations!$C$116+MOD(AZ105,Calculations!$C$118))+Control!$C$7*Calculations!$C$84*INDEX('Monthly Data'!P:P,Calculations!$C$116+MOD(AZ105,Calculations!$C$118))+Control!$C$7*Calculations!$C$85*INDEX('Monthly Data'!Q:Q,Calculations!$C$116+MOD(AZ105,Calculations!$C$118))+(1-Control!$C$7*Calculations!$C$87)*INDEX('Monthly Data'!R:R,Calculations!$C$116+MOD(AZ105,Calculations!$C$118))</f>
        <v>-2.4571433440223247E-2</v>
      </c>
      <c r="FQ105" s="86">
        <f ca="1">Control!$C$7*Calculations!$C$82*INDEX('Monthly Data'!N:N,Calculations!$C$116+MOD(BA105,Calculations!$C$118))+Control!$C$7*Calculations!$C$83*INDEX('Monthly Data'!O:O,Calculations!$C$116+MOD(BA105,Calculations!$C$118))+Control!$C$7*Calculations!$C$84*INDEX('Monthly Data'!P:P,Calculations!$C$116+MOD(BA105,Calculations!$C$118))+Control!$C$7*Calculations!$C$85*INDEX('Monthly Data'!Q:Q,Calculations!$C$116+MOD(BA105,Calculations!$C$118))+(1-Control!$C$7*Calculations!$C$87)*INDEX('Monthly Data'!R:R,Calculations!$C$116+MOD(BA105,Calculations!$C$118))</f>
        <v>7.3538285850108537E-3</v>
      </c>
      <c r="FR105" s="86">
        <f ca="1">Control!$C$7*Calculations!$C$82*INDEX('Monthly Data'!N:N,Calculations!$C$116+MOD(BB105,Calculations!$C$118))+Control!$C$7*Calculations!$C$83*INDEX('Monthly Data'!O:O,Calculations!$C$116+MOD(BB105,Calculations!$C$118))+Control!$C$7*Calculations!$C$84*INDEX('Monthly Data'!P:P,Calculations!$C$116+MOD(BB105,Calculations!$C$118))+Control!$C$7*Calculations!$C$85*INDEX('Monthly Data'!Q:Q,Calculations!$C$116+MOD(BB105,Calculations!$C$118))+(1-Control!$C$7*Calculations!$C$87)*INDEX('Monthly Data'!R:R,Calculations!$C$116+MOD(BB105,Calculations!$C$118))</f>
        <v>-9.839093431862074E-3</v>
      </c>
      <c r="FS105" s="86">
        <f ca="1">Control!$C$7*Calculations!$C$82*INDEX('Monthly Data'!N:N,Calculations!$C$116+MOD(BC105,Calculations!$C$118))+Control!$C$7*Calculations!$C$83*INDEX('Monthly Data'!O:O,Calculations!$C$116+MOD(BC105,Calculations!$C$118))+Control!$C$7*Calculations!$C$84*INDEX('Monthly Data'!P:P,Calculations!$C$116+MOD(BC105,Calculations!$C$118))+Control!$C$7*Calculations!$C$85*INDEX('Monthly Data'!Q:Q,Calculations!$C$116+MOD(BC105,Calculations!$C$118))+(1-Control!$C$7*Calculations!$C$87)*INDEX('Monthly Data'!R:R,Calculations!$C$116+MOD(BC105,Calculations!$C$118))</f>
        <v>-1.3959200237295809E-2</v>
      </c>
      <c r="FT105" s="86">
        <f ca="1">Control!$C$7*Calculations!$C$82*INDEX('Monthly Data'!N:N,Calculations!$C$116+MOD(BD105,Calculations!$C$118))+Control!$C$7*Calculations!$C$83*INDEX('Monthly Data'!O:O,Calculations!$C$116+MOD(BD105,Calculations!$C$118))+Control!$C$7*Calculations!$C$84*INDEX('Monthly Data'!P:P,Calculations!$C$116+MOD(BD105,Calculations!$C$118))+Control!$C$7*Calculations!$C$85*INDEX('Monthly Data'!Q:Q,Calculations!$C$116+MOD(BD105,Calculations!$C$118))+(1-Control!$C$7*Calculations!$C$87)*INDEX('Monthly Data'!R:R,Calculations!$C$116+MOD(BD105,Calculations!$C$118))</f>
        <v>3.8809817903524786E-2</v>
      </c>
      <c r="FU105" s="86">
        <f ca="1">Control!$C$7*Calculations!$C$82*INDEX('Monthly Data'!N:N,Calculations!$C$116+MOD(BE105,Calculations!$C$118))+Control!$C$7*Calculations!$C$83*INDEX('Monthly Data'!O:O,Calculations!$C$116+MOD(BE105,Calculations!$C$118))+Control!$C$7*Calculations!$C$84*INDEX('Monthly Data'!P:P,Calculations!$C$116+MOD(BE105,Calculations!$C$118))+Control!$C$7*Calculations!$C$85*INDEX('Monthly Data'!Q:Q,Calculations!$C$116+MOD(BE105,Calculations!$C$118))+(1-Control!$C$7*Calculations!$C$87)*INDEX('Monthly Data'!R:R,Calculations!$C$116+MOD(BE105,Calculations!$C$118))</f>
        <v>-9.5555592256394619E-3</v>
      </c>
      <c r="FV105" s="86">
        <f ca="1">Control!$C$7*Calculations!$C$82*INDEX('Monthly Data'!N:N,Calculations!$C$116+MOD(BF105,Calculations!$C$118))+Control!$C$7*Calculations!$C$83*INDEX('Monthly Data'!O:O,Calculations!$C$116+MOD(BF105,Calculations!$C$118))+Control!$C$7*Calculations!$C$84*INDEX('Monthly Data'!P:P,Calculations!$C$116+MOD(BF105,Calculations!$C$118))+Control!$C$7*Calculations!$C$85*INDEX('Monthly Data'!Q:Q,Calculations!$C$116+MOD(BF105,Calculations!$C$118))+(1-Control!$C$7*Calculations!$C$87)*INDEX('Monthly Data'!R:R,Calculations!$C$116+MOD(BF105,Calculations!$C$118))</f>
        <v>1.142101364887867E-2</v>
      </c>
      <c r="FW105" s="86">
        <f ca="1">Control!$C$7*Calculations!$C$82*INDEX('Monthly Data'!N:N,Calculations!$C$116+MOD(BG105,Calculations!$C$118))+Control!$C$7*Calculations!$C$83*INDEX('Monthly Data'!O:O,Calculations!$C$116+MOD(BG105,Calculations!$C$118))+Control!$C$7*Calculations!$C$84*INDEX('Monthly Data'!P:P,Calculations!$C$116+MOD(BG105,Calculations!$C$118))+Control!$C$7*Calculations!$C$85*INDEX('Monthly Data'!Q:Q,Calculations!$C$116+MOD(BG105,Calculations!$C$118))+(1-Control!$C$7*Calculations!$C$87)*INDEX('Monthly Data'!R:R,Calculations!$C$116+MOD(BG105,Calculations!$C$118))</f>
        <v>-2.4571433440223247E-2</v>
      </c>
      <c r="FX105" s="86">
        <f ca="1">Control!$C$7*Calculations!$C$82*INDEX('Monthly Data'!N:N,Calculations!$C$116+MOD(BH105,Calculations!$C$118))+Control!$C$7*Calculations!$C$83*INDEX('Monthly Data'!O:O,Calculations!$C$116+MOD(BH105,Calculations!$C$118))+Control!$C$7*Calculations!$C$84*INDEX('Monthly Data'!P:P,Calculations!$C$116+MOD(BH105,Calculations!$C$118))+Control!$C$7*Calculations!$C$85*INDEX('Monthly Data'!Q:Q,Calculations!$C$116+MOD(BH105,Calculations!$C$118))+(1-Control!$C$7*Calculations!$C$87)*INDEX('Monthly Data'!R:R,Calculations!$C$116+MOD(BH105,Calculations!$C$118))</f>
        <v>-2.6378232493851243E-2</v>
      </c>
      <c r="FY105" s="86">
        <f ca="1">Control!$C$7*Calculations!$C$82*INDEX('Monthly Data'!N:N,Calculations!$C$116+MOD(BI105,Calculations!$C$118))+Control!$C$7*Calculations!$C$83*INDEX('Monthly Data'!O:O,Calculations!$C$116+MOD(BI105,Calculations!$C$118))+Control!$C$7*Calculations!$C$84*INDEX('Monthly Data'!P:P,Calculations!$C$116+MOD(BI105,Calculations!$C$118))+Control!$C$7*Calculations!$C$85*INDEX('Monthly Data'!Q:Q,Calculations!$C$116+MOD(BI105,Calculations!$C$118))+(1-Control!$C$7*Calculations!$C$87)*INDEX('Monthly Data'!R:R,Calculations!$C$116+MOD(BI105,Calculations!$C$118))</f>
        <v>-2.6378232493851243E-2</v>
      </c>
      <c r="FZ105" s="86">
        <f ca="1">Control!$C$7*Calculations!$C$82*INDEX('Monthly Data'!N:N,Calculations!$C$116+MOD(BJ105,Calculations!$C$118))+Control!$C$7*Calculations!$C$83*INDEX('Monthly Data'!O:O,Calculations!$C$116+MOD(BJ105,Calculations!$C$118))+Control!$C$7*Calculations!$C$84*INDEX('Monthly Data'!P:P,Calculations!$C$116+MOD(BJ105,Calculations!$C$118))+Control!$C$7*Calculations!$C$85*INDEX('Monthly Data'!Q:Q,Calculations!$C$116+MOD(BJ105,Calculations!$C$118))+(1-Control!$C$7*Calculations!$C$87)*INDEX('Monthly Data'!R:R,Calculations!$C$116+MOD(BJ105,Calculations!$C$118))</f>
        <v>-3.8554137824290124E-2</v>
      </c>
      <c r="GA105" s="86">
        <f ca="1">Control!$C$7*Calculations!$C$82*INDEX('Monthly Data'!N:N,Calculations!$C$116+MOD(BK105,Calculations!$C$118))+Control!$C$7*Calculations!$C$83*INDEX('Monthly Data'!O:O,Calculations!$C$116+MOD(BK105,Calculations!$C$118))+Control!$C$7*Calculations!$C$84*INDEX('Monthly Data'!P:P,Calculations!$C$116+MOD(BK105,Calculations!$C$118))+Control!$C$7*Calculations!$C$85*INDEX('Monthly Data'!Q:Q,Calculations!$C$116+MOD(BK105,Calculations!$C$118))+(1-Control!$C$7*Calculations!$C$87)*INDEX('Monthly Data'!R:R,Calculations!$C$116+MOD(BK105,Calculations!$C$118))</f>
        <v>1.7831091590102856E-2</v>
      </c>
      <c r="GB105" s="86">
        <f ca="1">Control!$C$7*Calculations!$C$82*INDEX('Monthly Data'!N:N,Calculations!$C$116+MOD(BL105,Calculations!$C$118))+Control!$C$7*Calculations!$C$83*INDEX('Monthly Data'!O:O,Calculations!$C$116+MOD(BL105,Calculations!$C$118))+Control!$C$7*Calculations!$C$84*INDEX('Monthly Data'!P:P,Calculations!$C$116+MOD(BL105,Calculations!$C$118))+Control!$C$7*Calculations!$C$85*INDEX('Monthly Data'!Q:Q,Calculations!$C$116+MOD(BL105,Calculations!$C$118))+(1-Control!$C$7*Calculations!$C$87)*INDEX('Monthly Data'!R:R,Calculations!$C$116+MOD(BL105,Calculations!$C$118))</f>
        <v>1.5216630695380906E-2</v>
      </c>
      <c r="GC105" s="86">
        <f ca="1">Control!$C$7*Calculations!$C$82*INDEX('Monthly Data'!N:N,Calculations!$C$116+MOD(BM105,Calculations!$C$118))+Control!$C$7*Calculations!$C$83*INDEX('Monthly Data'!O:O,Calculations!$C$116+MOD(BM105,Calculations!$C$118))+Control!$C$7*Calculations!$C$84*INDEX('Monthly Data'!P:P,Calculations!$C$116+MOD(BM105,Calculations!$C$118))+Control!$C$7*Calculations!$C$85*INDEX('Monthly Data'!Q:Q,Calculations!$C$116+MOD(BM105,Calculations!$C$118))+(1-Control!$C$7*Calculations!$C$87)*INDEX('Monthly Data'!R:R,Calculations!$C$116+MOD(BM105,Calculations!$C$118))</f>
        <v>1.1704119272391494E-2</v>
      </c>
      <c r="GD105" s="86">
        <f ca="1">Control!$C$7*Calculations!$C$82*INDEX('Monthly Data'!N:N,Calculations!$C$116+MOD(BN105,Calculations!$C$118))+Control!$C$7*Calculations!$C$83*INDEX('Monthly Data'!O:O,Calculations!$C$116+MOD(BN105,Calculations!$C$118))+Control!$C$7*Calculations!$C$84*INDEX('Monthly Data'!P:P,Calculations!$C$116+MOD(BN105,Calculations!$C$118))+Control!$C$7*Calculations!$C$85*INDEX('Monthly Data'!Q:Q,Calculations!$C$116+MOD(BN105,Calculations!$C$118))+(1-Control!$C$7*Calculations!$C$87)*INDEX('Monthly Data'!R:R,Calculations!$C$116+MOD(BN105,Calculations!$C$118))</f>
        <v>-1.6546126717384396E-2</v>
      </c>
      <c r="GE105" s="86">
        <f ca="1">Control!$C$7*Calculations!$C$82*INDEX('Monthly Data'!N:N,Calculations!$C$116+MOD(BO105,Calculations!$C$118))+Control!$C$7*Calculations!$C$83*INDEX('Monthly Data'!O:O,Calculations!$C$116+MOD(BO105,Calculations!$C$118))+Control!$C$7*Calculations!$C$84*INDEX('Monthly Data'!P:P,Calculations!$C$116+MOD(BO105,Calculations!$C$118))+Control!$C$7*Calculations!$C$85*INDEX('Monthly Data'!Q:Q,Calculations!$C$116+MOD(BO105,Calculations!$C$118))+(1-Control!$C$7*Calculations!$C$87)*INDEX('Monthly Data'!R:R,Calculations!$C$116+MOD(BO105,Calculations!$C$118))</f>
        <v>-2.7490061308214487E-3</v>
      </c>
      <c r="GF105" s="86">
        <f ca="1">Control!$C$7*Calculations!$C$82*INDEX('Monthly Data'!N:N,Calculations!$C$116+MOD(BP105,Calculations!$C$118))+Control!$C$7*Calculations!$C$83*INDEX('Monthly Data'!O:O,Calculations!$C$116+MOD(BP105,Calculations!$C$118))+Control!$C$7*Calculations!$C$84*INDEX('Monthly Data'!P:P,Calculations!$C$116+MOD(BP105,Calculations!$C$118))+Control!$C$7*Calculations!$C$85*INDEX('Monthly Data'!Q:Q,Calculations!$C$116+MOD(BP105,Calculations!$C$118))+(1-Control!$C$7*Calculations!$C$87)*INDEX('Monthly Data'!R:R,Calculations!$C$116+MOD(BP105,Calculations!$C$118))</f>
        <v>3.1011313347584085E-2</v>
      </c>
      <c r="GG105" s="86">
        <f ca="1">Control!$C$7*Calculations!$C$82*INDEX('Monthly Data'!N:N,Calculations!$C$116+MOD(BQ105,Calculations!$C$118))+Control!$C$7*Calculations!$C$83*INDEX('Monthly Data'!O:O,Calculations!$C$116+MOD(BQ105,Calculations!$C$118))+Control!$C$7*Calculations!$C$84*INDEX('Monthly Data'!P:P,Calculations!$C$116+MOD(BQ105,Calculations!$C$118))+Control!$C$7*Calculations!$C$85*INDEX('Monthly Data'!Q:Q,Calculations!$C$116+MOD(BQ105,Calculations!$C$118))+(1-Control!$C$7*Calculations!$C$87)*INDEX('Monthly Data'!R:R,Calculations!$C$116+MOD(BQ105,Calculations!$C$118))</f>
        <v>3.5231336013669103E-2</v>
      </c>
      <c r="GH105" s="86">
        <f ca="1">Control!$C$7*Calculations!$C$82*INDEX('Monthly Data'!N:N,Calculations!$C$116+MOD(BR105,Calculations!$C$118))+Control!$C$7*Calculations!$C$83*INDEX('Monthly Data'!O:O,Calculations!$C$116+MOD(BR105,Calculations!$C$118))+Control!$C$7*Calculations!$C$84*INDEX('Monthly Data'!P:P,Calculations!$C$116+MOD(BR105,Calculations!$C$118))+Control!$C$7*Calculations!$C$85*INDEX('Monthly Data'!Q:Q,Calculations!$C$116+MOD(BR105,Calculations!$C$118))+(1-Control!$C$7*Calculations!$C$87)*INDEX('Monthly Data'!R:R,Calculations!$C$116+MOD(BR105,Calculations!$C$118))</f>
        <v>1.5063457444773597E-2</v>
      </c>
      <c r="GI105" s="86">
        <f ca="1">Control!$C$7*Calculations!$C$82*INDEX('Monthly Data'!N:N,Calculations!$C$116+MOD(BS105,Calculations!$C$118))+Control!$C$7*Calculations!$C$83*INDEX('Monthly Data'!O:O,Calculations!$C$116+MOD(BS105,Calculations!$C$118))+Control!$C$7*Calculations!$C$84*INDEX('Monthly Data'!P:P,Calculations!$C$116+MOD(BS105,Calculations!$C$118))+Control!$C$7*Calculations!$C$85*INDEX('Monthly Data'!Q:Q,Calculations!$C$116+MOD(BS105,Calculations!$C$118))+(1-Control!$C$7*Calculations!$C$87)*INDEX('Monthly Data'!R:R,Calculations!$C$116+MOD(BS105,Calculations!$C$118))</f>
        <v>-7.8872955230675015E-3</v>
      </c>
      <c r="GJ105" s="86">
        <f ca="1">Control!$C$7*Calculations!$C$82*INDEX('Monthly Data'!N:N,Calculations!$C$116+MOD(BT105,Calculations!$C$118))+Control!$C$7*Calculations!$C$83*INDEX('Monthly Data'!O:O,Calculations!$C$116+MOD(BT105,Calculations!$C$118))+Control!$C$7*Calculations!$C$84*INDEX('Monthly Data'!P:P,Calculations!$C$116+MOD(BT105,Calculations!$C$118))+Control!$C$7*Calculations!$C$85*INDEX('Monthly Data'!Q:Q,Calculations!$C$116+MOD(BT105,Calculations!$C$118))+(1-Control!$C$7*Calculations!$C$87)*INDEX('Monthly Data'!R:R,Calculations!$C$116+MOD(BT105,Calculations!$C$118))</f>
        <v>-2.4571433440223247E-2</v>
      </c>
      <c r="GK105" s="86">
        <f ca="1">Control!$C$7*Calculations!$C$82*INDEX('Monthly Data'!N:N,Calculations!$C$116+MOD(BU105,Calculations!$C$118))+Control!$C$7*Calculations!$C$83*INDEX('Monthly Data'!O:O,Calculations!$C$116+MOD(BU105,Calculations!$C$118))+Control!$C$7*Calculations!$C$84*INDEX('Monthly Data'!P:P,Calculations!$C$116+MOD(BU105,Calculations!$C$118))+Control!$C$7*Calculations!$C$85*INDEX('Monthly Data'!Q:Q,Calculations!$C$116+MOD(BU105,Calculations!$C$118))+(1-Control!$C$7*Calculations!$C$87)*INDEX('Monthly Data'!R:R,Calculations!$C$116+MOD(BU105,Calculations!$C$118))</f>
        <v>-9.8327855560634558E-3</v>
      </c>
      <c r="GL105" s="86">
        <f ca="1">Control!$C$7*Calculations!$C$82*INDEX('Monthly Data'!N:N,Calculations!$C$116+MOD(BV105,Calculations!$C$118))+Control!$C$7*Calculations!$C$83*INDEX('Monthly Data'!O:O,Calculations!$C$116+MOD(BV105,Calculations!$C$118))+Control!$C$7*Calculations!$C$84*INDEX('Monthly Data'!P:P,Calculations!$C$116+MOD(BV105,Calculations!$C$118))+Control!$C$7*Calculations!$C$85*INDEX('Monthly Data'!Q:Q,Calculations!$C$116+MOD(BV105,Calculations!$C$118))+(1-Control!$C$7*Calculations!$C$87)*INDEX('Monthly Data'!R:R,Calculations!$C$116+MOD(BV105,Calculations!$C$118))</f>
        <v>2.2757992058453024E-3</v>
      </c>
      <c r="GM105" s="86">
        <f ca="1">Control!$C$7*Calculations!$C$82*INDEX('Monthly Data'!N:N,Calculations!$C$116+MOD(BW105,Calculations!$C$118))+Control!$C$7*Calculations!$C$83*INDEX('Monthly Data'!O:O,Calculations!$C$116+MOD(BW105,Calculations!$C$118))+Control!$C$7*Calculations!$C$84*INDEX('Monthly Data'!P:P,Calculations!$C$116+MOD(BW105,Calculations!$C$118))+Control!$C$7*Calculations!$C$85*INDEX('Monthly Data'!Q:Q,Calculations!$C$116+MOD(BW105,Calculations!$C$118))+(1-Control!$C$7*Calculations!$C$87)*INDEX('Monthly Data'!R:R,Calculations!$C$116+MOD(BW105,Calculations!$C$118))</f>
        <v>-1.8530040247387896E-2</v>
      </c>
      <c r="GN105" s="86">
        <f ca="1">Control!$C$7*Calculations!$C$82*INDEX('Monthly Data'!N:N,Calculations!$C$116+MOD(BX105,Calculations!$C$118))+Control!$C$7*Calculations!$C$83*INDEX('Monthly Data'!O:O,Calculations!$C$116+MOD(BX105,Calculations!$C$118))+Control!$C$7*Calculations!$C$84*INDEX('Monthly Data'!P:P,Calculations!$C$116+MOD(BX105,Calculations!$C$118))+Control!$C$7*Calculations!$C$85*INDEX('Monthly Data'!Q:Q,Calculations!$C$116+MOD(BX105,Calculations!$C$118))+(1-Control!$C$7*Calculations!$C$87)*INDEX('Monthly Data'!R:R,Calculations!$C$116+MOD(BX105,Calculations!$C$118))</f>
        <v>2.9708469559001142E-2</v>
      </c>
      <c r="GO105" s="86">
        <f ca="1">Control!$C$7*Calculations!$C$82*INDEX('Monthly Data'!N:N,Calculations!$C$116+MOD(BY105,Calculations!$C$118))+Control!$C$7*Calculations!$C$83*INDEX('Monthly Data'!O:O,Calculations!$C$116+MOD(BY105,Calculations!$C$118))+Control!$C$7*Calculations!$C$84*INDEX('Monthly Data'!P:P,Calculations!$C$116+MOD(BY105,Calculations!$C$118))+Control!$C$7*Calculations!$C$85*INDEX('Monthly Data'!Q:Q,Calculations!$C$116+MOD(BY105,Calculations!$C$118))+(1-Control!$C$7*Calculations!$C$87)*INDEX('Monthly Data'!R:R,Calculations!$C$116+MOD(BY105,Calculations!$C$118))</f>
        <v>1.7599621212565995E-2</v>
      </c>
      <c r="GP105" s="86">
        <f ca="1">Control!$C$7*Calculations!$C$82*INDEX('Monthly Data'!N:N,Calculations!$C$116+MOD(BZ105,Calculations!$C$118))+Control!$C$7*Calculations!$C$83*INDEX('Monthly Data'!O:O,Calculations!$C$116+MOD(BZ105,Calculations!$C$118))+Control!$C$7*Calculations!$C$84*INDEX('Monthly Data'!P:P,Calculations!$C$116+MOD(BZ105,Calculations!$C$118))+Control!$C$7*Calculations!$C$85*INDEX('Monthly Data'!Q:Q,Calculations!$C$116+MOD(BZ105,Calculations!$C$118))+(1-Control!$C$7*Calculations!$C$87)*INDEX('Monthly Data'!R:R,Calculations!$C$116+MOD(BZ105,Calculations!$C$118))</f>
        <v>-4.0413381192162513E-2</v>
      </c>
      <c r="GQ105" s="86">
        <f ca="1">Control!$C$7*Calculations!$C$82*INDEX('Monthly Data'!N:N,Calculations!$C$116+MOD(CA105,Calculations!$C$118))+Control!$C$7*Calculations!$C$83*INDEX('Monthly Data'!O:O,Calculations!$C$116+MOD(CA105,Calculations!$C$118))+Control!$C$7*Calculations!$C$84*INDEX('Monthly Data'!P:P,Calculations!$C$116+MOD(CA105,Calculations!$C$118))+Control!$C$7*Calculations!$C$85*INDEX('Monthly Data'!Q:Q,Calculations!$C$116+MOD(CA105,Calculations!$C$118))+(1-Control!$C$7*Calculations!$C$87)*INDEX('Monthly Data'!R:R,Calculations!$C$116+MOD(CA105,Calculations!$C$118))</f>
        <v>-3.299557342782896E-2</v>
      </c>
      <c r="GR105" s="86">
        <f ca="1">Control!$C$7*Calculations!$C$82*INDEX('Monthly Data'!N:N,Calculations!$C$116+MOD(CB105,Calculations!$C$118))+Control!$C$7*Calculations!$C$83*INDEX('Monthly Data'!O:O,Calculations!$C$116+MOD(CB105,Calculations!$C$118))+Control!$C$7*Calculations!$C$84*INDEX('Monthly Data'!P:P,Calculations!$C$116+MOD(CB105,Calculations!$C$118))+Control!$C$7*Calculations!$C$85*INDEX('Monthly Data'!Q:Q,Calculations!$C$116+MOD(CB105,Calculations!$C$118))+(1-Control!$C$7*Calculations!$C$87)*INDEX('Monthly Data'!R:R,Calculations!$C$116+MOD(CB105,Calculations!$C$118))</f>
        <v>-3.9863250714949353E-2</v>
      </c>
      <c r="GS105" s="86">
        <f ca="1">Control!$C$7*Calculations!$C$82*INDEX('Monthly Data'!N:N,Calculations!$C$116+MOD(CC105,Calculations!$C$118))+Control!$C$7*Calculations!$C$83*INDEX('Monthly Data'!O:O,Calculations!$C$116+MOD(CC105,Calculations!$C$118))+Control!$C$7*Calculations!$C$84*INDEX('Monthly Data'!P:P,Calculations!$C$116+MOD(CC105,Calculations!$C$118))+Control!$C$7*Calculations!$C$85*INDEX('Monthly Data'!Q:Q,Calculations!$C$116+MOD(CC105,Calculations!$C$118))+(1-Control!$C$7*Calculations!$C$87)*INDEX('Monthly Data'!R:R,Calculations!$C$116+MOD(CC105,Calculations!$C$118))</f>
        <v>7.857567536297622E-3</v>
      </c>
      <c r="GT105" s="86">
        <f ca="1">Control!$C$7*Calculations!$C$82*INDEX('Monthly Data'!N:N,Calculations!$C$116+MOD(CD105,Calculations!$C$118))+Control!$C$7*Calculations!$C$83*INDEX('Monthly Data'!O:O,Calculations!$C$116+MOD(CD105,Calculations!$C$118))+Control!$C$7*Calculations!$C$84*INDEX('Monthly Data'!P:P,Calculations!$C$116+MOD(CD105,Calculations!$C$118))+Control!$C$7*Calculations!$C$85*INDEX('Monthly Data'!Q:Q,Calculations!$C$116+MOD(CD105,Calculations!$C$118))+(1-Control!$C$7*Calculations!$C$87)*INDEX('Monthly Data'!R:R,Calculations!$C$116+MOD(CD105,Calculations!$C$118))</f>
        <v>9.9787204839310462E-3</v>
      </c>
      <c r="GU105" s="86">
        <f ca="1">Control!$C$7*Calculations!$C$82*INDEX('Monthly Data'!N:N,Calculations!$C$116+MOD(CE105,Calculations!$C$118))+Control!$C$7*Calculations!$C$83*INDEX('Monthly Data'!O:O,Calculations!$C$116+MOD(CE105,Calculations!$C$118))+Control!$C$7*Calculations!$C$84*INDEX('Monthly Data'!P:P,Calculations!$C$116+MOD(CE105,Calculations!$C$118))+Control!$C$7*Calculations!$C$85*INDEX('Monthly Data'!Q:Q,Calculations!$C$116+MOD(CE105,Calculations!$C$118))+(1-Control!$C$7*Calculations!$C$87)*INDEX('Monthly Data'!R:R,Calculations!$C$116+MOD(CE105,Calculations!$C$118))</f>
        <v>2.4722579420195831E-2</v>
      </c>
      <c r="GV105" s="86">
        <f ca="1">Control!$C$7*Calculations!$C$82*INDEX('Monthly Data'!N:N,Calculations!$C$116+MOD(CF105,Calculations!$C$118))+Control!$C$7*Calculations!$C$83*INDEX('Monthly Data'!O:O,Calculations!$C$116+MOD(CF105,Calculations!$C$118))+Control!$C$7*Calculations!$C$84*INDEX('Monthly Data'!P:P,Calculations!$C$116+MOD(CF105,Calculations!$C$118))+Control!$C$7*Calculations!$C$85*INDEX('Monthly Data'!Q:Q,Calculations!$C$116+MOD(CF105,Calculations!$C$118))+(1-Control!$C$7*Calculations!$C$87)*INDEX('Monthly Data'!R:R,Calculations!$C$116+MOD(CF105,Calculations!$C$118))</f>
        <v>2.4842166689046628E-2</v>
      </c>
      <c r="GW105" s="86">
        <f ca="1">Control!$C$7*Calculations!$C$82*INDEX('Monthly Data'!N:N,Calculations!$C$116+MOD(CG105,Calculations!$C$118))+Control!$C$7*Calculations!$C$83*INDEX('Monthly Data'!O:O,Calculations!$C$116+MOD(CG105,Calculations!$C$118))+Control!$C$7*Calculations!$C$84*INDEX('Monthly Data'!P:P,Calculations!$C$116+MOD(CG105,Calculations!$C$118))+Control!$C$7*Calculations!$C$85*INDEX('Monthly Data'!Q:Q,Calculations!$C$116+MOD(CG105,Calculations!$C$118))+(1-Control!$C$7*Calculations!$C$87)*INDEX('Monthly Data'!R:R,Calculations!$C$116+MOD(CG105,Calculations!$C$118))</f>
        <v>-1.3959200237295809E-2</v>
      </c>
      <c r="GX105" s="86">
        <f ca="1">Control!$C$7*Calculations!$C$82*INDEX('Monthly Data'!N:N,Calculations!$C$116+MOD(CH105,Calculations!$C$118))+Control!$C$7*Calculations!$C$83*INDEX('Monthly Data'!O:O,Calculations!$C$116+MOD(CH105,Calculations!$C$118))+Control!$C$7*Calculations!$C$84*INDEX('Monthly Data'!P:P,Calculations!$C$116+MOD(CH105,Calculations!$C$118))+Control!$C$7*Calculations!$C$85*INDEX('Monthly Data'!Q:Q,Calculations!$C$116+MOD(CH105,Calculations!$C$118))+(1-Control!$C$7*Calculations!$C$87)*INDEX('Monthly Data'!R:R,Calculations!$C$116+MOD(CH105,Calculations!$C$118))</f>
        <v>1.5063457444773597E-2</v>
      </c>
      <c r="GY105" s="86">
        <f ca="1">Control!$C$7*Calculations!$C$82*INDEX('Monthly Data'!N:N,Calculations!$C$116+MOD(CI105,Calculations!$C$118))+Control!$C$7*Calculations!$C$83*INDEX('Monthly Data'!O:O,Calculations!$C$116+MOD(CI105,Calculations!$C$118))+Control!$C$7*Calculations!$C$84*INDEX('Monthly Data'!P:P,Calculations!$C$116+MOD(CI105,Calculations!$C$118))+Control!$C$7*Calculations!$C$85*INDEX('Monthly Data'!Q:Q,Calculations!$C$116+MOD(CI105,Calculations!$C$118))+(1-Control!$C$7*Calculations!$C$87)*INDEX('Monthly Data'!R:R,Calculations!$C$116+MOD(CI105,Calculations!$C$118))</f>
        <v>1.8665061640915637E-2</v>
      </c>
      <c r="GZ105" s="86">
        <f ca="1">Control!$C$7*Calculations!$C$82*INDEX('Monthly Data'!N:N,Calculations!$C$116+MOD(CJ105,Calculations!$C$118))+Control!$C$7*Calculations!$C$83*INDEX('Monthly Data'!O:O,Calculations!$C$116+MOD(CJ105,Calculations!$C$118))+Control!$C$7*Calculations!$C$84*INDEX('Monthly Data'!P:P,Calculations!$C$116+MOD(CJ105,Calculations!$C$118))+Control!$C$7*Calculations!$C$85*INDEX('Monthly Data'!Q:Q,Calculations!$C$116+MOD(CJ105,Calculations!$C$118))+(1-Control!$C$7*Calculations!$C$87)*INDEX('Monthly Data'!R:R,Calculations!$C$116+MOD(CJ105,Calculations!$C$118))</f>
        <v>-7.8872955230675015E-3</v>
      </c>
      <c r="HA105" s="86">
        <f ca="1">Control!$C$7*Calculations!$C$82*INDEX('Monthly Data'!N:N,Calculations!$C$116+MOD(CK105,Calculations!$C$118))+Control!$C$7*Calculations!$C$83*INDEX('Monthly Data'!O:O,Calculations!$C$116+MOD(CK105,Calculations!$C$118))+Control!$C$7*Calculations!$C$84*INDEX('Monthly Data'!P:P,Calculations!$C$116+MOD(CK105,Calculations!$C$118))+Control!$C$7*Calculations!$C$85*INDEX('Monthly Data'!Q:Q,Calculations!$C$116+MOD(CK105,Calculations!$C$118))+(1-Control!$C$7*Calculations!$C$87)*INDEX('Monthly Data'!R:R,Calculations!$C$116+MOD(CK105,Calculations!$C$118))</f>
        <v>-3.299557342782896E-2</v>
      </c>
      <c r="HB105" s="86">
        <f ca="1">Control!$C$7*Calculations!$C$82*INDEX('Monthly Data'!N:N,Calculations!$C$116+MOD(CL105,Calculations!$C$118))+Control!$C$7*Calculations!$C$83*INDEX('Monthly Data'!O:O,Calculations!$C$116+MOD(CL105,Calculations!$C$118))+Control!$C$7*Calculations!$C$84*INDEX('Monthly Data'!P:P,Calculations!$C$116+MOD(CL105,Calculations!$C$118))+Control!$C$7*Calculations!$C$85*INDEX('Monthly Data'!Q:Q,Calculations!$C$116+MOD(CL105,Calculations!$C$118))+(1-Control!$C$7*Calculations!$C$87)*INDEX('Monthly Data'!R:R,Calculations!$C$116+MOD(CL105,Calculations!$C$118))</f>
        <v>-7.8872955230675015E-3</v>
      </c>
      <c r="HC105" s="86">
        <f ca="1">Control!$C$7*Calculations!$C$82*INDEX('Monthly Data'!N:N,Calculations!$C$116+MOD(CM105,Calculations!$C$118))+Control!$C$7*Calculations!$C$83*INDEX('Monthly Data'!O:O,Calculations!$C$116+MOD(CM105,Calculations!$C$118))+Control!$C$7*Calculations!$C$84*INDEX('Monthly Data'!P:P,Calculations!$C$116+MOD(CM105,Calculations!$C$118))+Control!$C$7*Calculations!$C$85*INDEX('Monthly Data'!Q:Q,Calculations!$C$116+MOD(CM105,Calculations!$C$118))+(1-Control!$C$7*Calculations!$C$87)*INDEX('Monthly Data'!R:R,Calculations!$C$116+MOD(CM105,Calculations!$C$118))</f>
        <v>1.50127906355989E-2</v>
      </c>
      <c r="HD105" s="86">
        <f ca="1">Control!$C$7*Calculations!$C$82*INDEX('Monthly Data'!N:N,Calculations!$C$116+MOD(CN105,Calculations!$C$118))+Control!$C$7*Calculations!$C$83*INDEX('Monthly Data'!O:O,Calculations!$C$116+MOD(CN105,Calculations!$C$118))+Control!$C$7*Calculations!$C$84*INDEX('Monthly Data'!P:P,Calculations!$C$116+MOD(CN105,Calculations!$C$118))+Control!$C$7*Calculations!$C$85*INDEX('Monthly Data'!Q:Q,Calculations!$C$116+MOD(CN105,Calculations!$C$118))+(1-Control!$C$7*Calculations!$C$87)*INDEX('Monthly Data'!R:R,Calculations!$C$116+MOD(CN105,Calculations!$C$118))</f>
        <v>2.4842166689046628E-2</v>
      </c>
      <c r="HE105" s="86">
        <f ca="1">Control!$C$7*Calculations!$C$82*INDEX('Monthly Data'!N:N,Calculations!$C$116+MOD(CO105,Calculations!$C$118))+Control!$C$7*Calculations!$C$83*INDEX('Monthly Data'!O:O,Calculations!$C$116+MOD(CO105,Calculations!$C$118))+Control!$C$7*Calculations!$C$84*INDEX('Monthly Data'!P:P,Calculations!$C$116+MOD(CO105,Calculations!$C$118))+Control!$C$7*Calculations!$C$85*INDEX('Monthly Data'!Q:Q,Calculations!$C$116+MOD(CO105,Calculations!$C$118))+(1-Control!$C$7*Calculations!$C$87)*INDEX('Monthly Data'!R:R,Calculations!$C$116+MOD(CO105,Calculations!$C$118))</f>
        <v>-2.0259958308006688E-2</v>
      </c>
      <c r="HF105" s="86">
        <f ca="1">Control!$C$7*Calculations!$C$82*INDEX('Monthly Data'!N:N,Calculations!$C$116+MOD(CP105,Calculations!$C$118))+Control!$C$7*Calculations!$C$83*INDEX('Monthly Data'!O:O,Calculations!$C$116+MOD(CP105,Calculations!$C$118))+Control!$C$7*Calculations!$C$84*INDEX('Monthly Data'!P:P,Calculations!$C$116+MOD(CP105,Calculations!$C$118))+Control!$C$7*Calculations!$C$85*INDEX('Monthly Data'!Q:Q,Calculations!$C$116+MOD(CP105,Calculations!$C$118))+(1-Control!$C$7*Calculations!$C$87)*INDEX('Monthly Data'!R:R,Calculations!$C$116+MOD(CP105,Calculations!$C$118))</f>
        <v>-2.6378232493851243E-2</v>
      </c>
      <c r="HG105" s="86">
        <f ca="1">Control!$C$7*Calculations!$C$82*INDEX('Monthly Data'!N:N,Calculations!$C$116+MOD(CQ105,Calculations!$C$118))+Control!$C$7*Calculations!$C$83*INDEX('Monthly Data'!O:O,Calculations!$C$116+MOD(CQ105,Calculations!$C$118))+Control!$C$7*Calculations!$C$84*INDEX('Monthly Data'!P:P,Calculations!$C$116+MOD(CQ105,Calculations!$C$118))+Control!$C$7*Calculations!$C$85*INDEX('Monthly Data'!Q:Q,Calculations!$C$116+MOD(CQ105,Calculations!$C$118))+(1-Control!$C$7*Calculations!$C$87)*INDEX('Monthly Data'!R:R,Calculations!$C$116+MOD(CQ105,Calculations!$C$118))</f>
        <v>2.766281641786093E-2</v>
      </c>
      <c r="HH105" s="86">
        <f ca="1">Control!$C$7*Calculations!$C$82*INDEX('Monthly Data'!N:N,Calculations!$C$116+MOD(CR105,Calculations!$C$118))+Control!$C$7*Calculations!$C$83*INDEX('Monthly Data'!O:O,Calculations!$C$116+MOD(CR105,Calculations!$C$118))+Control!$C$7*Calculations!$C$84*INDEX('Monthly Data'!P:P,Calculations!$C$116+MOD(CR105,Calculations!$C$118))+Control!$C$7*Calculations!$C$85*INDEX('Monthly Data'!Q:Q,Calculations!$C$116+MOD(CR105,Calculations!$C$118))+(1-Control!$C$7*Calculations!$C$87)*INDEX('Monthly Data'!R:R,Calculations!$C$116+MOD(CR105,Calculations!$C$118))</f>
        <v>-1.4213734788548189E-2</v>
      </c>
      <c r="HI105" s="86">
        <f ca="1">Control!$C$7*Calculations!$C$82*INDEX('Monthly Data'!N:N,Calculations!$C$116+MOD(CS105,Calculations!$C$118))+Control!$C$7*Calculations!$C$83*INDEX('Monthly Data'!O:O,Calculations!$C$116+MOD(CS105,Calculations!$C$118))+Control!$C$7*Calculations!$C$84*INDEX('Monthly Data'!P:P,Calculations!$C$116+MOD(CS105,Calculations!$C$118))+Control!$C$7*Calculations!$C$85*INDEX('Monthly Data'!Q:Q,Calculations!$C$116+MOD(CS105,Calculations!$C$118))+(1-Control!$C$7*Calculations!$C$87)*INDEX('Monthly Data'!R:R,Calculations!$C$116+MOD(CS105,Calculations!$C$118))</f>
        <v>1.1809891087585166E-2</v>
      </c>
      <c r="HJ105" s="86">
        <f ca="1">Control!$C$7*Calculations!$C$82*INDEX('Monthly Data'!N:N,Calculations!$C$116+MOD(CT105,Calculations!$C$118))+Control!$C$7*Calculations!$C$83*INDEX('Monthly Data'!O:O,Calculations!$C$116+MOD(CT105,Calculations!$C$118))+Control!$C$7*Calculations!$C$84*INDEX('Monthly Data'!P:P,Calculations!$C$116+MOD(CT105,Calculations!$C$118))+Control!$C$7*Calculations!$C$85*INDEX('Monthly Data'!Q:Q,Calculations!$C$116+MOD(CT105,Calculations!$C$118))+(1-Control!$C$7*Calculations!$C$87)*INDEX('Monthly Data'!R:R,Calculations!$C$116+MOD(CT105,Calculations!$C$118))</f>
        <v>1.0627294914941248E-2</v>
      </c>
      <c r="HK105" s="86">
        <f ca="1">Control!$C$7*Calculations!$C$82*INDEX('Monthly Data'!N:N,Calculations!$C$116+MOD(CU105,Calculations!$C$118))+Control!$C$7*Calculations!$C$83*INDEX('Monthly Data'!O:O,Calculations!$C$116+MOD(CU105,Calculations!$C$118))+Control!$C$7*Calculations!$C$84*INDEX('Monthly Data'!P:P,Calculations!$C$116+MOD(CU105,Calculations!$C$118))+Control!$C$7*Calculations!$C$85*INDEX('Monthly Data'!Q:Q,Calculations!$C$116+MOD(CU105,Calculations!$C$118))+(1-Control!$C$7*Calculations!$C$87)*INDEX('Monthly Data'!R:R,Calculations!$C$116+MOD(CU105,Calculations!$C$118))</f>
        <v>1.0353752315110615E-2</v>
      </c>
      <c r="HL105" s="86">
        <f ca="1">Control!$C$7*Calculations!$C$82*INDEX('Monthly Data'!N:N,Calculations!$C$116+MOD(CV105,Calculations!$C$118))+Control!$C$7*Calculations!$C$83*INDEX('Monthly Data'!O:O,Calculations!$C$116+MOD(CV105,Calculations!$C$118))+Control!$C$7*Calculations!$C$84*INDEX('Monthly Data'!P:P,Calculations!$C$116+MOD(CV105,Calculations!$C$118))+Control!$C$7*Calculations!$C$85*INDEX('Monthly Data'!Q:Q,Calculations!$C$116+MOD(CV105,Calculations!$C$118))+(1-Control!$C$7*Calculations!$C$87)*INDEX('Monthly Data'!R:R,Calculations!$C$116+MOD(CV105,Calculations!$C$118))</f>
        <v>4.7768166384148329E-3</v>
      </c>
      <c r="HM105" s="86">
        <f ca="1">Control!$C$7*Calculations!$C$82*INDEX('Monthly Data'!N:N,Calculations!$C$116+MOD(CW105,Calculations!$C$118))+Control!$C$7*Calculations!$C$83*INDEX('Monthly Data'!O:O,Calculations!$C$116+MOD(CW105,Calculations!$C$118))+Control!$C$7*Calculations!$C$84*INDEX('Monthly Data'!P:P,Calculations!$C$116+MOD(CW105,Calculations!$C$118))+Control!$C$7*Calculations!$C$85*INDEX('Monthly Data'!Q:Q,Calculations!$C$116+MOD(CW105,Calculations!$C$118))+(1-Control!$C$7*Calculations!$C$87)*INDEX('Monthly Data'!R:R,Calculations!$C$116+MOD(CW105,Calculations!$C$118))</f>
        <v>3.4808428836917149E-3</v>
      </c>
      <c r="HN105" s="86">
        <f ca="1">Control!$C$7*Calculations!$C$82*INDEX('Monthly Data'!N:N,Calculations!$C$116+MOD(CX105,Calculations!$C$118))+Control!$C$7*Calculations!$C$83*INDEX('Monthly Data'!O:O,Calculations!$C$116+MOD(CX105,Calculations!$C$118))+Control!$C$7*Calculations!$C$84*INDEX('Monthly Data'!P:P,Calculations!$C$116+MOD(CX105,Calculations!$C$118))+Control!$C$7*Calculations!$C$85*INDEX('Monthly Data'!Q:Q,Calculations!$C$116+MOD(CX105,Calculations!$C$118))+(1-Control!$C$7*Calculations!$C$87)*INDEX('Monthly Data'!R:R,Calculations!$C$116+MOD(CX105,Calculations!$C$118))</f>
        <v>6.2631896128884862E-3</v>
      </c>
      <c r="HO105" s="86">
        <f ca="1">Control!$C$7*Calculations!$C$82*INDEX('Monthly Data'!N:N,Calculations!$C$116+MOD(CY105,Calculations!$C$118))+Control!$C$7*Calculations!$C$83*INDEX('Monthly Data'!O:O,Calculations!$C$116+MOD(CY105,Calculations!$C$118))+Control!$C$7*Calculations!$C$84*INDEX('Monthly Data'!P:P,Calculations!$C$116+MOD(CY105,Calculations!$C$118))+Control!$C$7*Calculations!$C$85*INDEX('Monthly Data'!Q:Q,Calculations!$C$116+MOD(CY105,Calculations!$C$118))+(1-Control!$C$7*Calculations!$C$87)*INDEX('Monthly Data'!R:R,Calculations!$C$116+MOD(CY105,Calculations!$C$118))</f>
        <v>3.9251937367756782E-3</v>
      </c>
      <c r="HP105" s="86">
        <f ca="1">Control!$C$7*Calculations!$C$82*INDEX('Monthly Data'!N:N,Calculations!$C$116+MOD(CZ105,Calculations!$C$118))+Control!$C$7*Calculations!$C$83*INDEX('Monthly Data'!O:O,Calculations!$C$116+MOD(CZ105,Calculations!$C$118))+Control!$C$7*Calculations!$C$84*INDEX('Monthly Data'!P:P,Calculations!$C$116+MOD(CZ105,Calculations!$C$118))+Control!$C$7*Calculations!$C$85*INDEX('Monthly Data'!Q:Q,Calculations!$C$116+MOD(CZ105,Calculations!$C$118))+(1-Control!$C$7*Calculations!$C$87)*INDEX('Monthly Data'!R:R,Calculations!$C$116+MOD(CZ105,Calculations!$C$118))</f>
        <v>2.5790695379256122E-2</v>
      </c>
      <c r="HQ105" s="86">
        <f ca="1">Control!$C$7*Calculations!$C$82*INDEX('Monthly Data'!N:N,Calculations!$C$116+MOD(DA105,Calculations!$C$118))+Control!$C$7*Calculations!$C$83*INDEX('Monthly Data'!O:O,Calculations!$C$116+MOD(DA105,Calculations!$C$118))+Control!$C$7*Calculations!$C$84*INDEX('Monthly Data'!P:P,Calculations!$C$116+MOD(DA105,Calculations!$C$118))+Control!$C$7*Calculations!$C$85*INDEX('Monthly Data'!Q:Q,Calculations!$C$116+MOD(DA105,Calculations!$C$118))+(1-Control!$C$7*Calculations!$C$87)*INDEX('Monthly Data'!R:R,Calculations!$C$116+MOD(DA105,Calculations!$C$118))</f>
        <v>2.3852824346838646E-2</v>
      </c>
      <c r="HR105" s="86">
        <f ca="1">Control!$C$7*Calculations!$C$82*INDEX('Monthly Data'!N:N,Calculations!$C$116+MOD(DB105,Calculations!$C$118))+Control!$C$7*Calculations!$C$83*INDEX('Monthly Data'!O:O,Calculations!$C$116+MOD(DB105,Calculations!$C$118))+Control!$C$7*Calculations!$C$84*INDEX('Monthly Data'!P:P,Calculations!$C$116+MOD(DB105,Calculations!$C$118))+Control!$C$7*Calculations!$C$85*INDEX('Monthly Data'!Q:Q,Calculations!$C$116+MOD(DB105,Calculations!$C$118))+(1-Control!$C$7*Calculations!$C$87)*INDEX('Monthly Data'!R:R,Calculations!$C$116+MOD(DB105,Calculations!$C$118))</f>
        <v>9.9793409618087695E-3</v>
      </c>
      <c r="HS105" s="86">
        <f ca="1">Control!$C$7*Calculations!$C$82*INDEX('Monthly Data'!N:N,Calculations!$C$116+MOD(DC105,Calculations!$C$118))+Control!$C$7*Calculations!$C$83*INDEX('Monthly Data'!O:O,Calculations!$C$116+MOD(DC105,Calculations!$C$118))+Control!$C$7*Calculations!$C$84*INDEX('Monthly Data'!P:P,Calculations!$C$116+MOD(DC105,Calculations!$C$118))+Control!$C$7*Calculations!$C$85*INDEX('Monthly Data'!Q:Q,Calculations!$C$116+MOD(DC105,Calculations!$C$118))+(1-Control!$C$7*Calculations!$C$87)*INDEX('Monthly Data'!R:R,Calculations!$C$116+MOD(DC105,Calculations!$C$118))</f>
        <v>2.766281641786093E-2</v>
      </c>
      <c r="HT105" s="86">
        <f ca="1">Control!$C$7*Calculations!$C$82*INDEX('Monthly Data'!N:N,Calculations!$C$116+MOD(DD105,Calculations!$C$118))+Control!$C$7*Calculations!$C$83*INDEX('Monthly Data'!O:O,Calculations!$C$116+MOD(DD105,Calculations!$C$118))+Control!$C$7*Calculations!$C$84*INDEX('Monthly Data'!P:P,Calculations!$C$116+MOD(DD105,Calculations!$C$118))+Control!$C$7*Calculations!$C$85*INDEX('Monthly Data'!Q:Q,Calculations!$C$116+MOD(DD105,Calculations!$C$118))+(1-Control!$C$7*Calculations!$C$87)*INDEX('Monthly Data'!R:R,Calculations!$C$116+MOD(DD105,Calculations!$C$118))</f>
        <v>-1.5984879994281095E-2</v>
      </c>
      <c r="HU105" s="86">
        <f ca="1">Control!$C$7*Calculations!$C$82*INDEX('Monthly Data'!N:N,Calculations!$C$116+MOD(DE105,Calculations!$C$118))+Control!$C$7*Calculations!$C$83*INDEX('Monthly Data'!O:O,Calculations!$C$116+MOD(DE105,Calculations!$C$118))+Control!$C$7*Calculations!$C$84*INDEX('Monthly Data'!P:P,Calculations!$C$116+MOD(DE105,Calculations!$C$118))+Control!$C$7*Calculations!$C$85*INDEX('Monthly Data'!Q:Q,Calculations!$C$116+MOD(DE105,Calculations!$C$118))+(1-Control!$C$7*Calculations!$C$87)*INDEX('Monthly Data'!R:R,Calculations!$C$116+MOD(DE105,Calculations!$C$118))</f>
        <v>8.4240675975201049E-3</v>
      </c>
      <c r="HV105" s="86">
        <f ca="1">Control!$C$7*Calculations!$C$82*INDEX('Monthly Data'!N:N,Calculations!$C$116+MOD(DF105,Calculations!$C$118))+Control!$C$7*Calculations!$C$83*INDEX('Monthly Data'!O:O,Calculations!$C$116+MOD(DF105,Calculations!$C$118))+Control!$C$7*Calculations!$C$84*INDEX('Monthly Data'!P:P,Calculations!$C$116+MOD(DF105,Calculations!$C$118))+Control!$C$7*Calculations!$C$85*INDEX('Monthly Data'!Q:Q,Calculations!$C$116+MOD(DF105,Calculations!$C$118))+(1-Control!$C$7*Calculations!$C$87)*INDEX('Monthly Data'!R:R,Calculations!$C$116+MOD(DF105,Calculations!$C$118))</f>
        <v>1.8665061640915637E-2</v>
      </c>
      <c r="HW105" s="86">
        <f ca="1">Control!$C$7*Calculations!$C$82*INDEX('Monthly Data'!N:N,Calculations!$C$116+MOD(DG105,Calculations!$C$118))+Control!$C$7*Calculations!$C$83*INDEX('Monthly Data'!O:O,Calculations!$C$116+MOD(DG105,Calculations!$C$118))+Control!$C$7*Calculations!$C$84*INDEX('Monthly Data'!P:P,Calculations!$C$116+MOD(DG105,Calculations!$C$118))+Control!$C$7*Calculations!$C$85*INDEX('Monthly Data'!Q:Q,Calculations!$C$116+MOD(DG105,Calculations!$C$118))+(1-Control!$C$7*Calculations!$C$87)*INDEX('Monthly Data'!R:R,Calculations!$C$116+MOD(DG105,Calculations!$C$118))</f>
        <v>8.4240675975201049E-3</v>
      </c>
      <c r="HX105" s="86">
        <f ca="1">Control!$C$7*Calculations!$C$82*INDEX('Monthly Data'!N:N,Calculations!$C$116+MOD(DH105,Calculations!$C$118))+Control!$C$7*Calculations!$C$83*INDEX('Monthly Data'!O:O,Calculations!$C$116+MOD(DH105,Calculations!$C$118))+Control!$C$7*Calculations!$C$84*INDEX('Monthly Data'!P:P,Calculations!$C$116+MOD(DH105,Calculations!$C$118))+Control!$C$7*Calculations!$C$85*INDEX('Monthly Data'!Q:Q,Calculations!$C$116+MOD(DH105,Calculations!$C$118))+(1-Control!$C$7*Calculations!$C$87)*INDEX('Monthly Data'!R:R,Calculations!$C$116+MOD(DH105,Calculations!$C$118))</f>
        <v>4.2795950888382334E-3</v>
      </c>
      <c r="HY105" s="86">
        <f ca="1">Control!$C$7*Calculations!$C$82*INDEX('Monthly Data'!N:N,Calculations!$C$116+MOD(DI105,Calculations!$C$118))+Control!$C$7*Calculations!$C$83*INDEX('Monthly Data'!O:O,Calculations!$C$116+MOD(DI105,Calculations!$C$118))+Control!$C$7*Calculations!$C$84*INDEX('Monthly Data'!P:P,Calculations!$C$116+MOD(DI105,Calculations!$C$118))+Control!$C$7*Calculations!$C$85*INDEX('Monthly Data'!Q:Q,Calculations!$C$116+MOD(DI105,Calculations!$C$118))+(1-Control!$C$7*Calculations!$C$87)*INDEX('Monthly Data'!R:R,Calculations!$C$116+MOD(DI105,Calculations!$C$118))</f>
        <v>1.3891563624307685E-2</v>
      </c>
      <c r="HZ105" s="86">
        <f ca="1">Control!$C$7*Calculations!$C$82*INDEX('Monthly Data'!N:N,Calculations!$C$116+MOD(DJ105,Calculations!$C$118))+Control!$C$7*Calculations!$C$83*INDEX('Monthly Data'!O:O,Calculations!$C$116+MOD(DJ105,Calculations!$C$118))+Control!$C$7*Calculations!$C$84*INDEX('Monthly Data'!P:P,Calculations!$C$116+MOD(DJ105,Calculations!$C$118))+Control!$C$7*Calculations!$C$85*INDEX('Monthly Data'!Q:Q,Calculations!$C$116+MOD(DJ105,Calculations!$C$118))+(1-Control!$C$7*Calculations!$C$87)*INDEX('Monthly Data'!R:R,Calculations!$C$116+MOD(DJ105,Calculations!$C$118))</f>
        <v>-4.3408051735618014E-2</v>
      </c>
      <c r="IA105" s="86">
        <f ca="1">Control!$C$7*Calculations!$C$82*INDEX('Monthly Data'!N:N,Calculations!$C$116+MOD(DK105,Calculations!$C$118))+Control!$C$7*Calculations!$C$83*INDEX('Monthly Data'!O:O,Calculations!$C$116+MOD(DK105,Calculations!$C$118))+Control!$C$7*Calculations!$C$84*INDEX('Monthly Data'!P:P,Calculations!$C$116+MOD(DK105,Calculations!$C$118))+Control!$C$7*Calculations!$C$85*INDEX('Monthly Data'!Q:Q,Calculations!$C$116+MOD(DK105,Calculations!$C$118))+(1-Control!$C$7*Calculations!$C$87)*INDEX('Monthly Data'!R:R,Calculations!$C$116+MOD(DK105,Calculations!$C$118))</f>
        <v>-2.5419860972892394E-2</v>
      </c>
      <c r="IB105" s="86">
        <f ca="1">Control!$C$7*Calculations!$C$82*INDEX('Monthly Data'!N:N,Calculations!$C$116+MOD(DL105,Calculations!$C$118))+Control!$C$7*Calculations!$C$83*INDEX('Monthly Data'!O:O,Calculations!$C$116+MOD(DL105,Calculations!$C$118))+Control!$C$7*Calculations!$C$84*INDEX('Monthly Data'!P:P,Calculations!$C$116+MOD(DL105,Calculations!$C$118))+Control!$C$7*Calculations!$C$85*INDEX('Monthly Data'!Q:Q,Calculations!$C$116+MOD(DL105,Calculations!$C$118))+(1-Control!$C$7*Calculations!$C$87)*INDEX('Monthly Data'!R:R,Calculations!$C$116+MOD(DL105,Calculations!$C$118))</f>
        <v>2.5325873776067674E-2</v>
      </c>
      <c r="IC105" s="86">
        <f ca="1">Control!$C$7*Calculations!$C$82*INDEX('Monthly Data'!N:N,Calculations!$C$116+MOD(DM105,Calculations!$C$118))+Control!$C$7*Calculations!$C$83*INDEX('Monthly Data'!O:O,Calculations!$C$116+MOD(DM105,Calculations!$C$118))+Control!$C$7*Calculations!$C$84*INDEX('Monthly Data'!P:P,Calculations!$C$116+MOD(DM105,Calculations!$C$118))+Control!$C$7*Calculations!$C$85*INDEX('Monthly Data'!Q:Q,Calculations!$C$116+MOD(DM105,Calculations!$C$118))+(1-Control!$C$7*Calculations!$C$87)*INDEX('Monthly Data'!R:R,Calculations!$C$116+MOD(DM105,Calculations!$C$118))</f>
        <v>8.3814116887657771E-3</v>
      </c>
      <c r="ID105" s="86">
        <f ca="1">Control!$C$7*Calculations!$C$82*INDEX('Monthly Data'!N:N,Calculations!$C$116+MOD(DN105,Calculations!$C$118))+Control!$C$7*Calculations!$C$83*INDEX('Monthly Data'!O:O,Calculations!$C$116+MOD(DN105,Calculations!$C$118))+Control!$C$7*Calculations!$C$84*INDEX('Monthly Data'!P:P,Calculations!$C$116+MOD(DN105,Calculations!$C$118))+Control!$C$7*Calculations!$C$85*INDEX('Monthly Data'!Q:Q,Calculations!$C$116+MOD(DN105,Calculations!$C$118))+(1-Control!$C$7*Calculations!$C$87)*INDEX('Monthly Data'!R:R,Calculations!$C$116+MOD(DN105,Calculations!$C$118))</f>
        <v>1.3891304280773396E-2</v>
      </c>
      <c r="IE105" s="86">
        <f ca="1">Control!$C$7*Calculations!$C$82*INDEX('Monthly Data'!N:N,Calculations!$C$116+MOD(DO105,Calculations!$C$118))+Control!$C$7*Calculations!$C$83*INDEX('Monthly Data'!O:O,Calculations!$C$116+MOD(DO105,Calculations!$C$118))+Control!$C$7*Calculations!$C$84*INDEX('Monthly Data'!P:P,Calculations!$C$116+MOD(DO105,Calculations!$C$118))+Control!$C$7*Calculations!$C$85*INDEX('Monthly Data'!Q:Q,Calculations!$C$116+MOD(DO105,Calculations!$C$118))+(1-Control!$C$7*Calculations!$C$87)*INDEX('Monthly Data'!R:R,Calculations!$C$116+MOD(DO105,Calculations!$C$118))</f>
        <v>4.089189590407355E-3</v>
      </c>
      <c r="IF105" s="86">
        <f ca="1">Control!$C$7*Calculations!$C$82*INDEX('Monthly Data'!N:N,Calculations!$C$116+MOD(DP105,Calculations!$C$118))+Control!$C$7*Calculations!$C$83*INDEX('Monthly Data'!O:O,Calculations!$C$116+MOD(DP105,Calculations!$C$118))+Control!$C$7*Calculations!$C$84*INDEX('Monthly Data'!P:P,Calculations!$C$116+MOD(DP105,Calculations!$C$118))+Control!$C$7*Calculations!$C$85*INDEX('Monthly Data'!Q:Q,Calculations!$C$116+MOD(DP105,Calculations!$C$118))+(1-Control!$C$7*Calculations!$C$87)*INDEX('Monthly Data'!R:R,Calculations!$C$116+MOD(DP105,Calculations!$C$118))</f>
        <v>1.5216630695380906E-2</v>
      </c>
      <c r="IG105" s="88">
        <f ca="1">Control!$C$8*(1+DQ105)*(1+DR105)*(1+DS105)*(1+DT105)*(1+DU105)*(1+DV105)*(1+DW105)*(1+DX105)*(1+DY105)*(1+DZ105)*(1+EA105)*(1+EB105)*(1+EC105)*(1+ED105)*(1+EE105)*(1+EF105)*(1+EG105)*(1+EH105)*(1+EI105)*(1+EJ105)*(1+EK105)*(1+EL105)*(1+EM105)*(1+EN105)*(1+EO105)*(1+EP105)*(1+EQ105)*(1+ER105)*(1+ES105)*(1+ET105)*(1+EU105)*(1+EV105)*(1+EW105)*(1+EX105)*(1+EY105)*(1+EZ105)*(1+FA105)*(1+FB105)*(1+FC105)*(1+FD105)*(1+FE105)*(1+FF105)*(1+FG105)*(1+FH105)*(1+FI105)*(1+FJ105)*(1+FK105)*(1+FL105)*(1+FM105)*(1+FN105)*(1+FO105)*(1+FP105)*(1+FQ105)*(1+FR105)*(1+FS105)*(1+FT105)*(1+FU105)*(1+FV105)*(1+FW105)*(1+FX105)*(1+FY105)*(1+FZ105)*(1+GA105)*(1+GB105)*(1+GC105)*(1+GD105)*(1+GE105)*(1+GF105)*(1+GG105)*(1+GH105)*(1+GI105)*(1+GJ105)*(1+GK105)*(1+GL105)*(1+GM105)*(1+GN105)*(1+GO105)*(1+GP105)*(1+GQ105)*(1+GR105)*(1+GS105)*(1+GT105)*(1+GU105)*(1+GV105)*(1+GW105)*(1+GX105)*(1+GY105)*(1+GZ105)*(1+HA105)*(1+HB105)*(1+HC105)*(1+HD105)*(1+HE105)*(1+HF105)*(1+HG105)*(1+HH105)*(1+HI105)*(1+HJ105)*(1+HK105)*(1+HL105)*(1+HM105)*(1+HN105)*(1+HO105)*(1+HP105)*(1+HQ105)*(1+HR105)*(1+HS105)*(1+HT105)*(1+HU105)*(1+HV105)*(1+HW105)*(1+HX105)*(1+HY105)*(1+HZ105)*(1+IA105)*(1+IB105)*(1+IC105)*(1+ID105)*(1+IE105)*(1+IF105)</f>
        <v>81999.292688945017</v>
      </c>
    </row>
    <row r="106" spans="1:241" x14ac:dyDescent="0.25">
      <c r="A106">
        <v>43</v>
      </c>
      <c r="B106">
        <v>96</v>
      </c>
      <c r="C106">
        <v>89</v>
      </c>
      <c r="D106">
        <v>73</v>
      </c>
      <c r="E106">
        <v>3</v>
      </c>
      <c r="F106">
        <v>10</v>
      </c>
      <c r="G106">
        <v>32</v>
      </c>
      <c r="H106">
        <v>1</v>
      </c>
      <c r="I106">
        <v>97</v>
      </c>
      <c r="J106">
        <v>75</v>
      </c>
      <c r="K106">
        <v>95</v>
      </c>
      <c r="L106">
        <v>95</v>
      </c>
      <c r="M106">
        <v>78</v>
      </c>
      <c r="N106">
        <v>35</v>
      </c>
      <c r="O106">
        <v>53</v>
      </c>
      <c r="P106">
        <v>113</v>
      </c>
      <c r="Q106">
        <v>42</v>
      </c>
      <c r="R106">
        <v>78</v>
      </c>
      <c r="S106">
        <v>112</v>
      </c>
      <c r="T106">
        <v>38</v>
      </c>
      <c r="U106">
        <v>87</v>
      </c>
      <c r="V106">
        <v>23</v>
      </c>
      <c r="W106">
        <v>12</v>
      </c>
      <c r="X106">
        <v>4</v>
      </c>
      <c r="Y106">
        <v>94</v>
      </c>
      <c r="Z106">
        <v>0</v>
      </c>
      <c r="AA106">
        <v>89</v>
      </c>
      <c r="AB106">
        <v>102</v>
      </c>
      <c r="AC106">
        <v>101</v>
      </c>
      <c r="AD106">
        <v>42</v>
      </c>
      <c r="AE106">
        <v>116</v>
      </c>
      <c r="AF106">
        <v>55</v>
      </c>
      <c r="AG106">
        <v>94</v>
      </c>
      <c r="AH106">
        <v>41</v>
      </c>
      <c r="AI106">
        <v>75</v>
      </c>
      <c r="AJ106">
        <v>91</v>
      </c>
      <c r="AK106">
        <v>118</v>
      </c>
      <c r="AL106">
        <v>17</v>
      </c>
      <c r="AM106">
        <v>0</v>
      </c>
      <c r="AN106">
        <v>45</v>
      </c>
      <c r="AO106">
        <v>96</v>
      </c>
      <c r="AP106">
        <v>53</v>
      </c>
      <c r="AQ106">
        <v>14</v>
      </c>
      <c r="AR106">
        <v>16</v>
      </c>
      <c r="AS106">
        <v>96</v>
      </c>
      <c r="AT106">
        <v>82</v>
      </c>
      <c r="AU106">
        <v>58</v>
      </c>
      <c r="AV106">
        <v>107</v>
      </c>
      <c r="AW106">
        <v>99</v>
      </c>
      <c r="AX106">
        <v>92</v>
      </c>
      <c r="AY106">
        <v>100</v>
      </c>
      <c r="AZ106">
        <v>94</v>
      </c>
      <c r="BA106">
        <v>101</v>
      </c>
      <c r="BB106">
        <v>46</v>
      </c>
      <c r="BC106">
        <v>22</v>
      </c>
      <c r="BD106">
        <v>7</v>
      </c>
      <c r="BE106">
        <v>36</v>
      </c>
      <c r="BF106">
        <v>54</v>
      </c>
      <c r="BG106">
        <v>95</v>
      </c>
      <c r="BH106">
        <v>109</v>
      </c>
      <c r="BI106">
        <v>111</v>
      </c>
      <c r="BJ106">
        <v>24</v>
      </c>
      <c r="BK106">
        <v>91</v>
      </c>
      <c r="BL106">
        <v>74</v>
      </c>
      <c r="BM106">
        <v>39</v>
      </c>
      <c r="BN106">
        <v>16</v>
      </c>
      <c r="BO106">
        <v>56</v>
      </c>
      <c r="BP106">
        <v>53</v>
      </c>
      <c r="BQ106">
        <v>28</v>
      </c>
      <c r="BR106">
        <v>104</v>
      </c>
      <c r="BS106">
        <v>38</v>
      </c>
      <c r="BT106">
        <v>93</v>
      </c>
      <c r="BU106">
        <v>94</v>
      </c>
      <c r="BV106">
        <v>69</v>
      </c>
      <c r="BW106">
        <v>2</v>
      </c>
      <c r="BX106">
        <v>103</v>
      </c>
      <c r="BY106">
        <v>41</v>
      </c>
      <c r="BZ106">
        <v>32</v>
      </c>
      <c r="CA106">
        <v>61</v>
      </c>
      <c r="CB106">
        <v>58</v>
      </c>
      <c r="CC106">
        <v>87</v>
      </c>
      <c r="CD106">
        <v>95</v>
      </c>
      <c r="CE106">
        <v>16</v>
      </c>
      <c r="CF106">
        <v>78</v>
      </c>
      <c r="CG106">
        <v>111</v>
      </c>
      <c r="CH106">
        <v>54</v>
      </c>
      <c r="CI106">
        <v>16</v>
      </c>
      <c r="CJ106">
        <v>100</v>
      </c>
      <c r="CK106">
        <v>41</v>
      </c>
      <c r="CL106">
        <v>90</v>
      </c>
      <c r="CM106">
        <v>23</v>
      </c>
      <c r="CN106">
        <v>116</v>
      </c>
      <c r="CO106">
        <v>44</v>
      </c>
      <c r="CP106">
        <v>68</v>
      </c>
      <c r="CQ106">
        <v>91</v>
      </c>
      <c r="CR106">
        <v>114</v>
      </c>
      <c r="CS106">
        <v>29</v>
      </c>
      <c r="CT106">
        <v>14</v>
      </c>
      <c r="CU106">
        <v>15</v>
      </c>
      <c r="CV106">
        <v>113</v>
      </c>
      <c r="CW106">
        <v>20</v>
      </c>
      <c r="CX106">
        <v>94</v>
      </c>
      <c r="CY106">
        <v>21</v>
      </c>
      <c r="CZ106">
        <v>38</v>
      </c>
      <c r="DA106">
        <v>62</v>
      </c>
      <c r="DB106">
        <v>82</v>
      </c>
      <c r="DC106">
        <v>113</v>
      </c>
      <c r="DD106">
        <v>57</v>
      </c>
      <c r="DE106">
        <v>103</v>
      </c>
      <c r="DF106">
        <v>113</v>
      </c>
      <c r="DG106">
        <v>83</v>
      </c>
      <c r="DH106">
        <v>23</v>
      </c>
      <c r="DI106">
        <v>73</v>
      </c>
      <c r="DJ106">
        <v>68</v>
      </c>
      <c r="DK106">
        <v>85</v>
      </c>
      <c r="DL106">
        <v>74</v>
      </c>
      <c r="DM106">
        <v>29</v>
      </c>
      <c r="DN106">
        <v>67</v>
      </c>
      <c r="DO106">
        <v>55</v>
      </c>
      <c r="DP106">
        <v>26</v>
      </c>
      <c r="DQ106" s="86">
        <f ca="1">Control!$C$7*Calculations!$C$82*INDEX('Monthly Data'!N:N,Calculations!$C$116+MOD(A106,Calculations!$C$118))+Control!$C$7*Calculations!$C$83*INDEX('Monthly Data'!O:O,Calculations!$C$116+MOD(A106,Calculations!$C$118))+Control!$C$7*Calculations!$C$84*INDEX('Monthly Data'!P:P,Calculations!$C$116+MOD(A106,Calculations!$C$118))+Control!$C$7*Calculations!$C$85*INDEX('Monthly Data'!Q:Q,Calculations!$C$116+MOD(A106,Calculations!$C$118))+(1-Control!$C$7*Calculations!$C$87)*INDEX('Monthly Data'!R:R,Calculations!$C$116+MOD(A106,Calculations!$C$118))</f>
        <v>5.1279584938936244E-2</v>
      </c>
      <c r="DR106" s="86">
        <f ca="1">Control!$C$7*Calculations!$C$82*INDEX('Monthly Data'!N:N,Calculations!$C$116+MOD(B106,Calculations!$C$118))+Control!$C$7*Calculations!$C$83*INDEX('Monthly Data'!O:O,Calculations!$C$116+MOD(B106,Calculations!$C$118))+Control!$C$7*Calculations!$C$84*INDEX('Monthly Data'!P:P,Calculations!$C$116+MOD(B106,Calculations!$C$118))+Control!$C$7*Calculations!$C$85*INDEX('Monthly Data'!Q:Q,Calculations!$C$116+MOD(B106,Calculations!$C$118))+(1-Control!$C$7*Calculations!$C$87)*INDEX('Monthly Data'!R:R,Calculations!$C$116+MOD(B106,Calculations!$C$118))</f>
        <v>1.0627294914941248E-2</v>
      </c>
      <c r="DS106" s="86">
        <f ca="1">Control!$C$7*Calculations!$C$82*INDEX('Monthly Data'!N:N,Calculations!$C$116+MOD(C106,Calculations!$C$118))+Control!$C$7*Calculations!$C$83*INDEX('Monthly Data'!O:O,Calculations!$C$116+MOD(C106,Calculations!$C$118))+Control!$C$7*Calculations!$C$84*INDEX('Monthly Data'!P:P,Calculations!$C$116+MOD(C106,Calculations!$C$118))+Control!$C$7*Calculations!$C$85*INDEX('Monthly Data'!Q:Q,Calculations!$C$116+MOD(C106,Calculations!$C$118))+(1-Control!$C$7*Calculations!$C$87)*INDEX('Monthly Data'!R:R,Calculations!$C$116+MOD(C106,Calculations!$C$118))</f>
        <v>2.3852824346838646E-2</v>
      </c>
      <c r="DT106" s="86">
        <f ca="1">Control!$C$7*Calculations!$C$82*INDEX('Monthly Data'!N:N,Calculations!$C$116+MOD(D106,Calculations!$C$118))+Control!$C$7*Calculations!$C$83*INDEX('Monthly Data'!O:O,Calculations!$C$116+MOD(D106,Calculations!$C$118))+Control!$C$7*Calculations!$C$84*INDEX('Monthly Data'!P:P,Calculations!$C$116+MOD(D106,Calculations!$C$118))+Control!$C$7*Calculations!$C$85*INDEX('Monthly Data'!Q:Q,Calculations!$C$116+MOD(D106,Calculations!$C$118))+(1-Control!$C$7*Calculations!$C$87)*INDEX('Monthly Data'!R:R,Calculations!$C$116+MOD(D106,Calculations!$C$118))</f>
        <v>3.6332715283247441E-2</v>
      </c>
      <c r="DU106" s="86">
        <f ca="1">Control!$C$7*Calculations!$C$82*INDEX('Monthly Data'!N:N,Calculations!$C$116+MOD(E106,Calculations!$C$118))+Control!$C$7*Calculations!$C$83*INDEX('Monthly Data'!O:O,Calculations!$C$116+MOD(E106,Calculations!$C$118))+Control!$C$7*Calculations!$C$84*INDEX('Monthly Data'!P:P,Calculations!$C$116+MOD(E106,Calculations!$C$118))+Control!$C$7*Calculations!$C$85*INDEX('Monthly Data'!Q:Q,Calculations!$C$116+MOD(E106,Calculations!$C$118))+(1-Control!$C$7*Calculations!$C$87)*INDEX('Monthly Data'!R:R,Calculations!$C$116+MOD(E106,Calculations!$C$118))</f>
        <v>9.9793409618087695E-3</v>
      </c>
      <c r="DV106" s="86">
        <f ca="1">Control!$C$7*Calculations!$C$82*INDEX('Monthly Data'!N:N,Calculations!$C$116+MOD(F106,Calculations!$C$118))+Control!$C$7*Calculations!$C$83*INDEX('Monthly Data'!O:O,Calculations!$C$116+MOD(F106,Calculations!$C$118))+Control!$C$7*Calculations!$C$84*INDEX('Monthly Data'!P:P,Calculations!$C$116+MOD(F106,Calculations!$C$118))+Control!$C$7*Calculations!$C$85*INDEX('Monthly Data'!Q:Q,Calculations!$C$116+MOD(F106,Calculations!$C$118))+(1-Control!$C$7*Calculations!$C$87)*INDEX('Monthly Data'!R:R,Calculations!$C$116+MOD(F106,Calculations!$C$118))</f>
        <v>1.1702576456120543E-2</v>
      </c>
      <c r="DW106" s="86">
        <f ca="1">Control!$C$7*Calculations!$C$82*INDEX('Monthly Data'!N:N,Calculations!$C$116+MOD(G106,Calculations!$C$118))+Control!$C$7*Calculations!$C$83*INDEX('Monthly Data'!O:O,Calculations!$C$116+MOD(G106,Calculations!$C$118))+Control!$C$7*Calculations!$C$84*INDEX('Monthly Data'!P:P,Calculations!$C$116+MOD(G106,Calculations!$C$118))+Control!$C$7*Calculations!$C$85*INDEX('Monthly Data'!Q:Q,Calculations!$C$116+MOD(G106,Calculations!$C$118))+(1-Control!$C$7*Calculations!$C$87)*INDEX('Monthly Data'!R:R,Calculations!$C$116+MOD(G106,Calculations!$C$118))</f>
        <v>-2.6378232493851243E-2</v>
      </c>
      <c r="DX106" s="86">
        <f ca="1">Control!$C$7*Calculations!$C$82*INDEX('Monthly Data'!N:N,Calculations!$C$116+MOD(H106,Calculations!$C$118))+Control!$C$7*Calculations!$C$83*INDEX('Monthly Data'!O:O,Calculations!$C$116+MOD(H106,Calculations!$C$118))+Control!$C$7*Calculations!$C$84*INDEX('Monthly Data'!P:P,Calculations!$C$116+MOD(H106,Calculations!$C$118))+Control!$C$7*Calculations!$C$85*INDEX('Monthly Data'!Q:Q,Calculations!$C$116+MOD(H106,Calculations!$C$118))+(1-Control!$C$7*Calculations!$C$87)*INDEX('Monthly Data'!R:R,Calculations!$C$116+MOD(H106,Calculations!$C$118))</f>
        <v>-9.9526758408448549E-3</v>
      </c>
      <c r="DY106" s="86">
        <f ca="1">Control!$C$7*Calculations!$C$82*INDEX('Monthly Data'!N:N,Calculations!$C$116+MOD(I106,Calculations!$C$118))+Control!$C$7*Calculations!$C$83*INDEX('Monthly Data'!O:O,Calculations!$C$116+MOD(I106,Calculations!$C$118))+Control!$C$7*Calculations!$C$84*INDEX('Monthly Data'!P:P,Calculations!$C$116+MOD(I106,Calculations!$C$118))+Control!$C$7*Calculations!$C$85*INDEX('Monthly Data'!Q:Q,Calculations!$C$116+MOD(I106,Calculations!$C$118))+(1-Control!$C$7*Calculations!$C$87)*INDEX('Monthly Data'!R:R,Calculations!$C$116+MOD(I106,Calculations!$C$118))</f>
        <v>-7.5539743260223157E-3</v>
      </c>
      <c r="DZ106" s="86">
        <f ca="1">Control!$C$7*Calculations!$C$82*INDEX('Monthly Data'!N:N,Calculations!$C$116+MOD(J106,Calculations!$C$118))+Control!$C$7*Calculations!$C$83*INDEX('Monthly Data'!O:O,Calculations!$C$116+MOD(J106,Calculations!$C$118))+Control!$C$7*Calculations!$C$84*INDEX('Monthly Data'!P:P,Calculations!$C$116+MOD(J106,Calculations!$C$118))+Control!$C$7*Calculations!$C$85*INDEX('Monthly Data'!Q:Q,Calculations!$C$116+MOD(J106,Calculations!$C$118))+(1-Control!$C$7*Calculations!$C$87)*INDEX('Monthly Data'!R:R,Calculations!$C$116+MOD(J106,Calculations!$C$118))</f>
        <v>-2.0259958308006688E-2</v>
      </c>
      <c r="EA106" s="86">
        <f ca="1">Control!$C$7*Calculations!$C$82*INDEX('Monthly Data'!N:N,Calculations!$C$116+MOD(K106,Calculations!$C$118))+Control!$C$7*Calculations!$C$83*INDEX('Monthly Data'!O:O,Calculations!$C$116+MOD(K106,Calculations!$C$118))+Control!$C$7*Calculations!$C$84*INDEX('Monthly Data'!P:P,Calculations!$C$116+MOD(K106,Calculations!$C$118))+Control!$C$7*Calculations!$C$85*INDEX('Monthly Data'!Q:Q,Calculations!$C$116+MOD(K106,Calculations!$C$118))+(1-Control!$C$7*Calculations!$C$87)*INDEX('Monthly Data'!R:R,Calculations!$C$116+MOD(K106,Calculations!$C$118))</f>
        <v>1.5758278480433856E-2</v>
      </c>
      <c r="EB106" s="86">
        <f ca="1">Control!$C$7*Calculations!$C$82*INDEX('Monthly Data'!N:N,Calculations!$C$116+MOD(L106,Calculations!$C$118))+Control!$C$7*Calculations!$C$83*INDEX('Monthly Data'!O:O,Calculations!$C$116+MOD(L106,Calculations!$C$118))+Control!$C$7*Calculations!$C$84*INDEX('Monthly Data'!P:P,Calculations!$C$116+MOD(L106,Calculations!$C$118))+Control!$C$7*Calculations!$C$85*INDEX('Monthly Data'!Q:Q,Calculations!$C$116+MOD(L106,Calculations!$C$118))+(1-Control!$C$7*Calculations!$C$87)*INDEX('Monthly Data'!R:R,Calculations!$C$116+MOD(L106,Calculations!$C$118))</f>
        <v>1.5758278480433856E-2</v>
      </c>
      <c r="EC106" s="86">
        <f ca="1">Control!$C$7*Calculations!$C$82*INDEX('Monthly Data'!N:N,Calculations!$C$116+MOD(M106,Calculations!$C$118))+Control!$C$7*Calculations!$C$83*INDEX('Monthly Data'!O:O,Calculations!$C$116+MOD(M106,Calculations!$C$118))+Control!$C$7*Calculations!$C$84*INDEX('Monthly Data'!P:P,Calculations!$C$116+MOD(M106,Calculations!$C$118))+Control!$C$7*Calculations!$C$85*INDEX('Monthly Data'!Q:Q,Calculations!$C$116+MOD(M106,Calculations!$C$118))+(1-Control!$C$7*Calculations!$C$87)*INDEX('Monthly Data'!R:R,Calculations!$C$116+MOD(M106,Calculations!$C$118))</f>
        <v>1.7472933988537529E-2</v>
      </c>
      <c r="ED106" s="86">
        <f ca="1">Control!$C$7*Calculations!$C$82*INDEX('Monthly Data'!N:N,Calculations!$C$116+MOD(N106,Calculations!$C$118))+Control!$C$7*Calculations!$C$83*INDEX('Monthly Data'!O:O,Calculations!$C$116+MOD(N106,Calculations!$C$118))+Control!$C$7*Calculations!$C$84*INDEX('Monthly Data'!P:P,Calculations!$C$116+MOD(N106,Calculations!$C$118))+Control!$C$7*Calculations!$C$85*INDEX('Monthly Data'!Q:Q,Calculations!$C$116+MOD(N106,Calculations!$C$118))+(1-Control!$C$7*Calculations!$C$87)*INDEX('Monthly Data'!R:R,Calculations!$C$116+MOD(N106,Calculations!$C$118))</f>
        <v>-9.5555592256394619E-3</v>
      </c>
      <c r="EE106" s="86">
        <f ca="1">Control!$C$7*Calculations!$C$82*INDEX('Monthly Data'!N:N,Calculations!$C$116+MOD(O106,Calculations!$C$118))+Control!$C$7*Calculations!$C$83*INDEX('Monthly Data'!O:O,Calculations!$C$116+MOD(O106,Calculations!$C$118))+Control!$C$7*Calculations!$C$84*INDEX('Monthly Data'!P:P,Calculations!$C$116+MOD(O106,Calculations!$C$118))+Control!$C$7*Calculations!$C$85*INDEX('Monthly Data'!Q:Q,Calculations!$C$116+MOD(O106,Calculations!$C$118))+(1-Control!$C$7*Calculations!$C$87)*INDEX('Monthly Data'!R:R,Calculations!$C$116+MOD(O106,Calculations!$C$118))</f>
        <v>1.1786765492207996E-2</v>
      </c>
      <c r="EF106" s="86">
        <f ca="1">Control!$C$7*Calculations!$C$82*INDEX('Monthly Data'!N:N,Calculations!$C$116+MOD(P106,Calculations!$C$118))+Control!$C$7*Calculations!$C$83*INDEX('Monthly Data'!O:O,Calculations!$C$116+MOD(P106,Calculations!$C$118))+Control!$C$7*Calculations!$C$84*INDEX('Monthly Data'!P:P,Calculations!$C$116+MOD(P106,Calculations!$C$118))+Control!$C$7*Calculations!$C$85*INDEX('Monthly Data'!Q:Q,Calculations!$C$116+MOD(P106,Calculations!$C$118))+(1-Control!$C$7*Calculations!$C$87)*INDEX('Monthly Data'!R:R,Calculations!$C$116+MOD(P106,Calculations!$C$118))</f>
        <v>4.4327772793586687E-3</v>
      </c>
      <c r="EG106" s="86">
        <f ca="1">Control!$C$7*Calculations!$C$82*INDEX('Monthly Data'!N:N,Calculations!$C$116+MOD(Q106,Calculations!$C$118))+Control!$C$7*Calculations!$C$83*INDEX('Monthly Data'!O:O,Calculations!$C$116+MOD(Q106,Calculations!$C$118))+Control!$C$7*Calculations!$C$84*INDEX('Monthly Data'!P:P,Calculations!$C$116+MOD(Q106,Calculations!$C$118))+Control!$C$7*Calculations!$C$85*INDEX('Monthly Data'!Q:Q,Calculations!$C$116+MOD(Q106,Calculations!$C$118))+(1-Control!$C$7*Calculations!$C$87)*INDEX('Monthly Data'!R:R,Calculations!$C$116+MOD(Q106,Calculations!$C$118))</f>
        <v>-6.1115617667135171E-2</v>
      </c>
      <c r="EH106" s="86">
        <f ca="1">Control!$C$7*Calculations!$C$82*INDEX('Monthly Data'!N:N,Calculations!$C$116+MOD(R106,Calculations!$C$118))+Control!$C$7*Calculations!$C$83*INDEX('Monthly Data'!O:O,Calculations!$C$116+MOD(R106,Calculations!$C$118))+Control!$C$7*Calculations!$C$84*INDEX('Monthly Data'!P:P,Calculations!$C$116+MOD(R106,Calculations!$C$118))+Control!$C$7*Calculations!$C$85*INDEX('Monthly Data'!Q:Q,Calculations!$C$116+MOD(R106,Calculations!$C$118))+(1-Control!$C$7*Calculations!$C$87)*INDEX('Monthly Data'!R:R,Calculations!$C$116+MOD(R106,Calculations!$C$118))</f>
        <v>1.7472933988537529E-2</v>
      </c>
      <c r="EI106" s="86">
        <f ca="1">Control!$C$7*Calculations!$C$82*INDEX('Monthly Data'!N:N,Calculations!$C$116+MOD(S106,Calculations!$C$118))+Control!$C$7*Calculations!$C$83*INDEX('Monthly Data'!O:O,Calculations!$C$116+MOD(S106,Calculations!$C$118))+Control!$C$7*Calculations!$C$84*INDEX('Monthly Data'!P:P,Calculations!$C$116+MOD(S106,Calculations!$C$118))+Control!$C$7*Calculations!$C$85*INDEX('Monthly Data'!Q:Q,Calculations!$C$116+MOD(S106,Calculations!$C$118))+(1-Control!$C$7*Calculations!$C$87)*INDEX('Monthly Data'!R:R,Calculations!$C$116+MOD(S106,Calculations!$C$118))</f>
        <v>1.142101364887867E-2</v>
      </c>
      <c r="EJ106" s="86">
        <f ca="1">Control!$C$7*Calculations!$C$82*INDEX('Monthly Data'!N:N,Calculations!$C$116+MOD(T106,Calculations!$C$118))+Control!$C$7*Calculations!$C$83*INDEX('Monthly Data'!O:O,Calculations!$C$116+MOD(T106,Calculations!$C$118))+Control!$C$7*Calculations!$C$84*INDEX('Monthly Data'!P:P,Calculations!$C$116+MOD(T106,Calculations!$C$118))+Control!$C$7*Calculations!$C$85*INDEX('Monthly Data'!Q:Q,Calculations!$C$116+MOD(T106,Calculations!$C$118))+(1-Control!$C$7*Calculations!$C$87)*INDEX('Monthly Data'!R:R,Calculations!$C$116+MOD(T106,Calculations!$C$118))</f>
        <v>1.3891563624307685E-2</v>
      </c>
      <c r="EK106" s="86">
        <f ca="1">Control!$C$7*Calculations!$C$82*INDEX('Monthly Data'!N:N,Calculations!$C$116+MOD(U106,Calculations!$C$118))+Control!$C$7*Calculations!$C$83*INDEX('Monthly Data'!O:O,Calculations!$C$116+MOD(U106,Calculations!$C$118))+Control!$C$7*Calculations!$C$84*INDEX('Monthly Data'!P:P,Calculations!$C$116+MOD(U106,Calculations!$C$118))+Control!$C$7*Calculations!$C$85*INDEX('Monthly Data'!Q:Q,Calculations!$C$116+MOD(U106,Calculations!$C$118))+(1-Control!$C$7*Calculations!$C$87)*INDEX('Monthly Data'!R:R,Calculations!$C$116+MOD(U106,Calculations!$C$118))</f>
        <v>2.5790695379256122E-2</v>
      </c>
      <c r="EL106" s="86">
        <f ca="1">Control!$C$7*Calculations!$C$82*INDEX('Monthly Data'!N:N,Calculations!$C$116+MOD(V106,Calculations!$C$118))+Control!$C$7*Calculations!$C$83*INDEX('Monthly Data'!O:O,Calculations!$C$116+MOD(V106,Calculations!$C$118))+Control!$C$7*Calculations!$C$84*INDEX('Monthly Data'!P:P,Calculations!$C$116+MOD(V106,Calculations!$C$118))+Control!$C$7*Calculations!$C$85*INDEX('Monthly Data'!Q:Q,Calculations!$C$116+MOD(V106,Calculations!$C$118))+(1-Control!$C$7*Calculations!$C$87)*INDEX('Monthly Data'!R:R,Calculations!$C$116+MOD(V106,Calculations!$C$118))</f>
        <v>6.2631896128884862E-3</v>
      </c>
      <c r="EM106" s="86">
        <f ca="1">Control!$C$7*Calculations!$C$82*INDEX('Monthly Data'!N:N,Calculations!$C$116+MOD(W106,Calculations!$C$118))+Control!$C$7*Calculations!$C$83*INDEX('Monthly Data'!O:O,Calculations!$C$116+MOD(W106,Calculations!$C$118))+Control!$C$7*Calculations!$C$84*INDEX('Monthly Data'!P:P,Calculations!$C$116+MOD(W106,Calculations!$C$118))+Control!$C$7*Calculations!$C$85*INDEX('Monthly Data'!Q:Q,Calculations!$C$116+MOD(W106,Calculations!$C$118))+(1-Control!$C$7*Calculations!$C$87)*INDEX('Monthly Data'!R:R,Calculations!$C$116+MOD(W106,Calculations!$C$118))</f>
        <v>1.0415351832335435E-2</v>
      </c>
      <c r="EN106" s="86">
        <f ca="1">Control!$C$7*Calculations!$C$82*INDEX('Monthly Data'!N:N,Calculations!$C$116+MOD(X106,Calculations!$C$118))+Control!$C$7*Calculations!$C$83*INDEX('Monthly Data'!O:O,Calculations!$C$116+MOD(X106,Calculations!$C$118))+Control!$C$7*Calculations!$C$84*INDEX('Monthly Data'!P:P,Calculations!$C$116+MOD(X106,Calculations!$C$118))+Control!$C$7*Calculations!$C$85*INDEX('Monthly Data'!Q:Q,Calculations!$C$116+MOD(X106,Calculations!$C$118))+(1-Control!$C$7*Calculations!$C$87)*INDEX('Monthly Data'!R:R,Calculations!$C$116+MOD(X106,Calculations!$C$118))</f>
        <v>1.3423979074716584E-2</v>
      </c>
      <c r="EO106" s="86">
        <f ca="1">Control!$C$7*Calculations!$C$82*INDEX('Monthly Data'!N:N,Calculations!$C$116+MOD(Y106,Calculations!$C$118))+Control!$C$7*Calculations!$C$83*INDEX('Monthly Data'!O:O,Calculations!$C$116+MOD(Y106,Calculations!$C$118))+Control!$C$7*Calculations!$C$84*INDEX('Monthly Data'!P:P,Calculations!$C$116+MOD(Y106,Calculations!$C$118))+Control!$C$7*Calculations!$C$85*INDEX('Monthly Data'!Q:Q,Calculations!$C$116+MOD(Y106,Calculations!$C$118))+(1-Control!$C$7*Calculations!$C$87)*INDEX('Monthly Data'!R:R,Calculations!$C$116+MOD(Y106,Calculations!$C$118))</f>
        <v>1.0353752315110615E-2</v>
      </c>
      <c r="EP106" s="86">
        <f ca="1">Control!$C$7*Calculations!$C$82*INDEX('Monthly Data'!N:N,Calculations!$C$116+MOD(Z106,Calculations!$C$118))+Control!$C$7*Calculations!$C$83*INDEX('Monthly Data'!O:O,Calculations!$C$116+MOD(Z106,Calculations!$C$118))+Control!$C$7*Calculations!$C$84*INDEX('Monthly Data'!P:P,Calculations!$C$116+MOD(Z106,Calculations!$C$118))+Control!$C$7*Calculations!$C$85*INDEX('Monthly Data'!Q:Q,Calculations!$C$116+MOD(Z106,Calculations!$C$118))+(1-Control!$C$7*Calculations!$C$87)*INDEX('Monthly Data'!R:R,Calculations!$C$116+MOD(Z106,Calculations!$C$118))</f>
        <v>1.4915555251167555E-3</v>
      </c>
      <c r="EQ106" s="86">
        <f ca="1">Control!$C$7*Calculations!$C$82*INDEX('Monthly Data'!N:N,Calculations!$C$116+MOD(AA106,Calculations!$C$118))+Control!$C$7*Calculations!$C$83*INDEX('Monthly Data'!O:O,Calculations!$C$116+MOD(AA106,Calculations!$C$118))+Control!$C$7*Calculations!$C$84*INDEX('Monthly Data'!P:P,Calculations!$C$116+MOD(AA106,Calculations!$C$118))+Control!$C$7*Calculations!$C$85*INDEX('Monthly Data'!Q:Q,Calculations!$C$116+MOD(AA106,Calculations!$C$118))+(1-Control!$C$7*Calculations!$C$87)*INDEX('Monthly Data'!R:R,Calculations!$C$116+MOD(AA106,Calculations!$C$118))</f>
        <v>2.3852824346838646E-2</v>
      </c>
      <c r="ER106" s="86">
        <f ca="1">Control!$C$7*Calculations!$C$82*INDEX('Monthly Data'!N:N,Calculations!$C$116+MOD(AB106,Calculations!$C$118))+Control!$C$7*Calculations!$C$83*INDEX('Monthly Data'!O:O,Calculations!$C$116+MOD(AB106,Calculations!$C$118))+Control!$C$7*Calculations!$C$84*INDEX('Monthly Data'!P:P,Calculations!$C$116+MOD(AB106,Calculations!$C$118))+Control!$C$7*Calculations!$C$85*INDEX('Monthly Data'!Q:Q,Calculations!$C$116+MOD(AB106,Calculations!$C$118))+(1-Control!$C$7*Calculations!$C$87)*INDEX('Monthly Data'!R:R,Calculations!$C$116+MOD(AB106,Calculations!$C$118))</f>
        <v>-1.8530040247387896E-2</v>
      </c>
      <c r="ES106" s="86">
        <f ca="1">Control!$C$7*Calculations!$C$82*INDEX('Monthly Data'!N:N,Calculations!$C$116+MOD(AC106,Calculations!$C$118))+Control!$C$7*Calculations!$C$83*INDEX('Monthly Data'!O:O,Calculations!$C$116+MOD(AC106,Calculations!$C$118))+Control!$C$7*Calculations!$C$84*INDEX('Monthly Data'!P:P,Calculations!$C$116+MOD(AC106,Calculations!$C$118))+Control!$C$7*Calculations!$C$85*INDEX('Monthly Data'!Q:Q,Calculations!$C$116+MOD(AC106,Calculations!$C$118))+(1-Control!$C$7*Calculations!$C$87)*INDEX('Monthly Data'!R:R,Calculations!$C$116+MOD(AC106,Calculations!$C$118))</f>
        <v>-2.5168357537820856E-4</v>
      </c>
      <c r="ET106" s="86">
        <f ca="1">Control!$C$7*Calculations!$C$82*INDEX('Monthly Data'!N:N,Calculations!$C$116+MOD(AD106,Calculations!$C$118))+Control!$C$7*Calculations!$C$83*INDEX('Monthly Data'!O:O,Calculations!$C$116+MOD(AD106,Calculations!$C$118))+Control!$C$7*Calculations!$C$84*INDEX('Monthly Data'!P:P,Calculations!$C$116+MOD(AD106,Calculations!$C$118))+Control!$C$7*Calculations!$C$85*INDEX('Monthly Data'!Q:Q,Calculations!$C$116+MOD(AD106,Calculations!$C$118))+(1-Control!$C$7*Calculations!$C$87)*INDEX('Monthly Data'!R:R,Calculations!$C$116+MOD(AD106,Calculations!$C$118))</f>
        <v>-6.1115617667135171E-2</v>
      </c>
      <c r="EU106" s="86">
        <f ca="1">Control!$C$7*Calculations!$C$82*INDEX('Monthly Data'!N:N,Calculations!$C$116+MOD(AE106,Calculations!$C$118))+Control!$C$7*Calculations!$C$83*INDEX('Monthly Data'!O:O,Calculations!$C$116+MOD(AE106,Calculations!$C$118))+Control!$C$7*Calculations!$C$84*INDEX('Monthly Data'!P:P,Calculations!$C$116+MOD(AE106,Calculations!$C$118))+Control!$C$7*Calculations!$C$85*INDEX('Monthly Data'!Q:Q,Calculations!$C$116+MOD(AE106,Calculations!$C$118))+(1-Control!$C$7*Calculations!$C$87)*INDEX('Monthly Data'!R:R,Calculations!$C$116+MOD(AE106,Calculations!$C$118))</f>
        <v>2.1918137743539623E-2</v>
      </c>
      <c r="EV106" s="86">
        <f ca="1">Control!$C$7*Calculations!$C$82*INDEX('Monthly Data'!N:N,Calculations!$C$116+MOD(AF106,Calculations!$C$118))+Control!$C$7*Calculations!$C$83*INDEX('Monthly Data'!O:O,Calculations!$C$116+MOD(AF106,Calculations!$C$118))+Control!$C$7*Calculations!$C$84*INDEX('Monthly Data'!P:P,Calculations!$C$116+MOD(AF106,Calculations!$C$118))+Control!$C$7*Calculations!$C$85*INDEX('Monthly Data'!Q:Q,Calculations!$C$116+MOD(AF106,Calculations!$C$118))+(1-Control!$C$7*Calculations!$C$87)*INDEX('Monthly Data'!R:R,Calculations!$C$116+MOD(AF106,Calculations!$C$118))</f>
        <v>2.0524935548016137E-2</v>
      </c>
      <c r="EW106" s="86">
        <f ca="1">Control!$C$7*Calculations!$C$82*INDEX('Monthly Data'!N:N,Calculations!$C$116+MOD(AG106,Calculations!$C$118))+Control!$C$7*Calculations!$C$83*INDEX('Monthly Data'!O:O,Calculations!$C$116+MOD(AG106,Calculations!$C$118))+Control!$C$7*Calculations!$C$84*INDEX('Monthly Data'!P:P,Calculations!$C$116+MOD(AG106,Calculations!$C$118))+Control!$C$7*Calculations!$C$85*INDEX('Monthly Data'!Q:Q,Calculations!$C$116+MOD(AG106,Calculations!$C$118))+(1-Control!$C$7*Calculations!$C$87)*INDEX('Monthly Data'!R:R,Calculations!$C$116+MOD(AG106,Calculations!$C$118))</f>
        <v>1.0353752315110615E-2</v>
      </c>
      <c r="EX106" s="86">
        <f ca="1">Control!$C$7*Calculations!$C$82*INDEX('Monthly Data'!N:N,Calculations!$C$116+MOD(AH106,Calculations!$C$118))+Control!$C$7*Calculations!$C$83*INDEX('Monthly Data'!O:O,Calculations!$C$116+MOD(AH106,Calculations!$C$118))+Control!$C$7*Calculations!$C$84*INDEX('Monthly Data'!P:P,Calculations!$C$116+MOD(AH106,Calculations!$C$118))+Control!$C$7*Calculations!$C$85*INDEX('Monthly Data'!Q:Q,Calculations!$C$116+MOD(AH106,Calculations!$C$118))+(1-Control!$C$7*Calculations!$C$87)*INDEX('Monthly Data'!R:R,Calculations!$C$116+MOD(AH106,Calculations!$C$118))</f>
        <v>-3.8554137824290124E-2</v>
      </c>
      <c r="EY106" s="86">
        <f ca="1">Control!$C$7*Calculations!$C$82*INDEX('Monthly Data'!N:N,Calculations!$C$116+MOD(AI106,Calculations!$C$118))+Control!$C$7*Calculations!$C$83*INDEX('Monthly Data'!O:O,Calculations!$C$116+MOD(AI106,Calculations!$C$118))+Control!$C$7*Calculations!$C$84*INDEX('Monthly Data'!P:P,Calculations!$C$116+MOD(AI106,Calculations!$C$118))+Control!$C$7*Calculations!$C$85*INDEX('Monthly Data'!Q:Q,Calculations!$C$116+MOD(AI106,Calculations!$C$118))+(1-Control!$C$7*Calculations!$C$87)*INDEX('Monthly Data'!R:R,Calculations!$C$116+MOD(AI106,Calculations!$C$118))</f>
        <v>-2.0259958308006688E-2</v>
      </c>
      <c r="EZ106" s="86">
        <f ca="1">Control!$C$7*Calculations!$C$82*INDEX('Monthly Data'!N:N,Calculations!$C$116+MOD(AJ106,Calculations!$C$118))+Control!$C$7*Calculations!$C$83*INDEX('Monthly Data'!O:O,Calculations!$C$116+MOD(AJ106,Calculations!$C$118))+Control!$C$7*Calculations!$C$84*INDEX('Monthly Data'!P:P,Calculations!$C$116+MOD(AJ106,Calculations!$C$118))+Control!$C$7*Calculations!$C$85*INDEX('Monthly Data'!Q:Q,Calculations!$C$116+MOD(AJ106,Calculations!$C$118))+(1-Control!$C$7*Calculations!$C$87)*INDEX('Monthly Data'!R:R,Calculations!$C$116+MOD(AJ106,Calculations!$C$118))</f>
        <v>-1.6546126717384396E-2</v>
      </c>
      <c r="FA106" s="86">
        <f ca="1">Control!$C$7*Calculations!$C$82*INDEX('Monthly Data'!N:N,Calculations!$C$116+MOD(AK106,Calculations!$C$118))+Control!$C$7*Calculations!$C$83*INDEX('Monthly Data'!O:O,Calculations!$C$116+MOD(AK106,Calculations!$C$118))+Control!$C$7*Calculations!$C$84*INDEX('Monthly Data'!P:P,Calculations!$C$116+MOD(AK106,Calculations!$C$118))+Control!$C$7*Calculations!$C$85*INDEX('Monthly Data'!Q:Q,Calculations!$C$116+MOD(AK106,Calculations!$C$118))+(1-Control!$C$7*Calculations!$C$87)*INDEX('Monthly Data'!R:R,Calculations!$C$116+MOD(AK106,Calculations!$C$118))</f>
        <v>3.4808428836917149E-3</v>
      </c>
      <c r="FB106" s="86">
        <f ca="1">Control!$C$7*Calculations!$C$82*INDEX('Monthly Data'!N:N,Calculations!$C$116+MOD(AL106,Calculations!$C$118))+Control!$C$7*Calculations!$C$83*INDEX('Monthly Data'!O:O,Calculations!$C$116+MOD(AL106,Calculations!$C$118))+Control!$C$7*Calculations!$C$84*INDEX('Monthly Data'!P:P,Calculations!$C$116+MOD(AL106,Calculations!$C$118))+Control!$C$7*Calculations!$C$85*INDEX('Monthly Data'!Q:Q,Calculations!$C$116+MOD(AL106,Calculations!$C$118))+(1-Control!$C$7*Calculations!$C$87)*INDEX('Monthly Data'!R:R,Calculations!$C$116+MOD(AL106,Calculations!$C$118))</f>
        <v>-2.0269389991732112E-2</v>
      </c>
      <c r="FC106" s="86">
        <f ca="1">Control!$C$7*Calculations!$C$82*INDEX('Monthly Data'!N:N,Calculations!$C$116+MOD(AM106,Calculations!$C$118))+Control!$C$7*Calculations!$C$83*INDEX('Monthly Data'!O:O,Calculations!$C$116+MOD(AM106,Calculations!$C$118))+Control!$C$7*Calculations!$C$84*INDEX('Monthly Data'!P:P,Calculations!$C$116+MOD(AM106,Calculations!$C$118))+Control!$C$7*Calculations!$C$85*INDEX('Monthly Data'!Q:Q,Calculations!$C$116+MOD(AM106,Calculations!$C$118))+(1-Control!$C$7*Calculations!$C$87)*INDEX('Monthly Data'!R:R,Calculations!$C$116+MOD(AM106,Calculations!$C$118))</f>
        <v>1.4915555251167555E-3</v>
      </c>
      <c r="FD106" s="86">
        <f ca="1">Control!$C$7*Calculations!$C$82*INDEX('Monthly Data'!N:N,Calculations!$C$116+MOD(AN106,Calculations!$C$118))+Control!$C$7*Calculations!$C$83*INDEX('Monthly Data'!O:O,Calculations!$C$116+MOD(AN106,Calculations!$C$118))+Control!$C$7*Calculations!$C$84*INDEX('Monthly Data'!P:P,Calculations!$C$116+MOD(AN106,Calculations!$C$118))+Control!$C$7*Calculations!$C$85*INDEX('Monthly Data'!Q:Q,Calculations!$C$116+MOD(AN106,Calculations!$C$118))+(1-Control!$C$7*Calculations!$C$87)*INDEX('Monthly Data'!R:R,Calculations!$C$116+MOD(AN106,Calculations!$C$118))</f>
        <v>1.2435425892067014E-2</v>
      </c>
      <c r="FE106" s="86">
        <f ca="1">Control!$C$7*Calculations!$C$82*INDEX('Monthly Data'!N:N,Calculations!$C$116+MOD(AO106,Calculations!$C$118))+Control!$C$7*Calculations!$C$83*INDEX('Monthly Data'!O:O,Calculations!$C$116+MOD(AO106,Calculations!$C$118))+Control!$C$7*Calculations!$C$84*INDEX('Monthly Data'!P:P,Calculations!$C$116+MOD(AO106,Calculations!$C$118))+Control!$C$7*Calculations!$C$85*INDEX('Monthly Data'!Q:Q,Calculations!$C$116+MOD(AO106,Calculations!$C$118))+(1-Control!$C$7*Calculations!$C$87)*INDEX('Monthly Data'!R:R,Calculations!$C$116+MOD(AO106,Calculations!$C$118))</f>
        <v>1.0627294914941248E-2</v>
      </c>
      <c r="FF106" s="86">
        <f ca="1">Control!$C$7*Calculations!$C$82*INDEX('Monthly Data'!N:N,Calculations!$C$116+MOD(AP106,Calculations!$C$118))+Control!$C$7*Calculations!$C$83*INDEX('Monthly Data'!O:O,Calculations!$C$116+MOD(AP106,Calculations!$C$118))+Control!$C$7*Calculations!$C$84*INDEX('Monthly Data'!P:P,Calculations!$C$116+MOD(AP106,Calculations!$C$118))+Control!$C$7*Calculations!$C$85*INDEX('Monthly Data'!Q:Q,Calculations!$C$116+MOD(AP106,Calculations!$C$118))+(1-Control!$C$7*Calculations!$C$87)*INDEX('Monthly Data'!R:R,Calculations!$C$116+MOD(AP106,Calculations!$C$118))</f>
        <v>1.1786765492207996E-2</v>
      </c>
      <c r="FG106" s="86">
        <f ca="1">Control!$C$7*Calculations!$C$82*INDEX('Monthly Data'!N:N,Calculations!$C$116+MOD(AQ106,Calculations!$C$118))+Control!$C$7*Calculations!$C$83*INDEX('Monthly Data'!O:O,Calculations!$C$116+MOD(AQ106,Calculations!$C$118))+Control!$C$7*Calculations!$C$84*INDEX('Monthly Data'!P:P,Calculations!$C$116+MOD(AQ106,Calculations!$C$118))+Control!$C$7*Calculations!$C$85*INDEX('Monthly Data'!Q:Q,Calculations!$C$116+MOD(AQ106,Calculations!$C$118))+(1-Control!$C$7*Calculations!$C$87)*INDEX('Monthly Data'!R:R,Calculations!$C$116+MOD(AQ106,Calculations!$C$118))</f>
        <v>9.5791276036140301E-3</v>
      </c>
      <c r="FH106" s="86">
        <f ca="1">Control!$C$7*Calculations!$C$82*INDEX('Monthly Data'!N:N,Calculations!$C$116+MOD(AR106,Calculations!$C$118))+Control!$C$7*Calculations!$C$83*INDEX('Monthly Data'!O:O,Calculations!$C$116+MOD(AR106,Calculations!$C$118))+Control!$C$7*Calculations!$C$84*INDEX('Monthly Data'!P:P,Calculations!$C$116+MOD(AR106,Calculations!$C$118))+Control!$C$7*Calculations!$C$85*INDEX('Monthly Data'!Q:Q,Calculations!$C$116+MOD(AR106,Calculations!$C$118))+(1-Control!$C$7*Calculations!$C$87)*INDEX('Monthly Data'!R:R,Calculations!$C$116+MOD(AR106,Calculations!$C$118))</f>
        <v>2.5325873776067674E-2</v>
      </c>
      <c r="FI106" s="86">
        <f ca="1">Control!$C$7*Calculations!$C$82*INDEX('Monthly Data'!N:N,Calculations!$C$116+MOD(AS106,Calculations!$C$118))+Control!$C$7*Calculations!$C$83*INDEX('Monthly Data'!O:O,Calculations!$C$116+MOD(AS106,Calculations!$C$118))+Control!$C$7*Calculations!$C$84*INDEX('Monthly Data'!P:P,Calculations!$C$116+MOD(AS106,Calculations!$C$118))+Control!$C$7*Calculations!$C$85*INDEX('Monthly Data'!Q:Q,Calculations!$C$116+MOD(AS106,Calculations!$C$118))+(1-Control!$C$7*Calculations!$C$87)*INDEX('Monthly Data'!R:R,Calculations!$C$116+MOD(AS106,Calculations!$C$118))</f>
        <v>1.0627294914941248E-2</v>
      </c>
      <c r="FJ106" s="86">
        <f ca="1">Control!$C$7*Calculations!$C$82*INDEX('Monthly Data'!N:N,Calculations!$C$116+MOD(AT106,Calculations!$C$118))+Control!$C$7*Calculations!$C$83*INDEX('Monthly Data'!O:O,Calculations!$C$116+MOD(AT106,Calculations!$C$118))+Control!$C$7*Calculations!$C$84*INDEX('Monthly Data'!P:P,Calculations!$C$116+MOD(AT106,Calculations!$C$118))+Control!$C$7*Calculations!$C$85*INDEX('Monthly Data'!Q:Q,Calculations!$C$116+MOD(AT106,Calculations!$C$118))+(1-Control!$C$7*Calculations!$C$87)*INDEX('Monthly Data'!R:R,Calculations!$C$116+MOD(AT106,Calculations!$C$118))</f>
        <v>1.7361594973213587E-2</v>
      </c>
      <c r="FK106" s="86">
        <f ca="1">Control!$C$7*Calculations!$C$82*INDEX('Monthly Data'!N:N,Calculations!$C$116+MOD(AU106,Calculations!$C$118))+Control!$C$7*Calculations!$C$83*INDEX('Monthly Data'!O:O,Calculations!$C$116+MOD(AU106,Calculations!$C$118))+Control!$C$7*Calculations!$C$84*INDEX('Monthly Data'!P:P,Calculations!$C$116+MOD(AU106,Calculations!$C$118))+Control!$C$7*Calculations!$C$85*INDEX('Monthly Data'!Q:Q,Calculations!$C$116+MOD(AU106,Calculations!$C$118))+(1-Control!$C$7*Calculations!$C$87)*INDEX('Monthly Data'!R:R,Calculations!$C$116+MOD(AU106,Calculations!$C$118))</f>
        <v>8.4240675975201049E-3</v>
      </c>
      <c r="FL106" s="86">
        <f ca="1">Control!$C$7*Calculations!$C$82*INDEX('Monthly Data'!N:N,Calculations!$C$116+MOD(AV106,Calculations!$C$118))+Control!$C$7*Calculations!$C$83*INDEX('Monthly Data'!O:O,Calculations!$C$116+MOD(AV106,Calculations!$C$118))+Control!$C$7*Calculations!$C$84*INDEX('Monthly Data'!P:P,Calculations!$C$116+MOD(AV106,Calculations!$C$118))+Control!$C$7*Calculations!$C$85*INDEX('Monthly Data'!Q:Q,Calculations!$C$116+MOD(AV106,Calculations!$C$118))+(1-Control!$C$7*Calculations!$C$87)*INDEX('Monthly Data'!R:R,Calculations!$C$116+MOD(AV106,Calculations!$C$118))</f>
        <v>1.5216630695380906E-2</v>
      </c>
      <c r="FM106" s="86">
        <f ca="1">Control!$C$7*Calculations!$C$82*INDEX('Monthly Data'!N:N,Calculations!$C$116+MOD(AW106,Calculations!$C$118))+Control!$C$7*Calculations!$C$83*INDEX('Monthly Data'!O:O,Calculations!$C$116+MOD(AW106,Calculations!$C$118))+Control!$C$7*Calculations!$C$84*INDEX('Monthly Data'!P:P,Calculations!$C$116+MOD(AW106,Calculations!$C$118))+Control!$C$7*Calculations!$C$85*INDEX('Monthly Data'!Q:Q,Calculations!$C$116+MOD(AW106,Calculations!$C$118))+(1-Control!$C$7*Calculations!$C$87)*INDEX('Monthly Data'!R:R,Calculations!$C$116+MOD(AW106,Calculations!$C$118))</f>
        <v>-1.1360801645249321E-2</v>
      </c>
      <c r="FN106" s="86">
        <f ca="1">Control!$C$7*Calculations!$C$82*INDEX('Monthly Data'!N:N,Calculations!$C$116+MOD(AX106,Calculations!$C$118))+Control!$C$7*Calculations!$C$83*INDEX('Monthly Data'!O:O,Calculations!$C$116+MOD(AX106,Calculations!$C$118))+Control!$C$7*Calculations!$C$84*INDEX('Monthly Data'!P:P,Calculations!$C$116+MOD(AX106,Calculations!$C$118))+Control!$C$7*Calculations!$C$85*INDEX('Monthly Data'!Q:Q,Calculations!$C$116+MOD(AX106,Calculations!$C$118))+(1-Control!$C$7*Calculations!$C$87)*INDEX('Monthly Data'!R:R,Calculations!$C$116+MOD(AX106,Calculations!$C$118))</f>
        <v>2.4722579420195831E-2</v>
      </c>
      <c r="FO106" s="86">
        <f ca="1">Control!$C$7*Calculations!$C$82*INDEX('Monthly Data'!N:N,Calculations!$C$116+MOD(AY106,Calculations!$C$118))+Control!$C$7*Calculations!$C$83*INDEX('Monthly Data'!O:O,Calculations!$C$116+MOD(AY106,Calculations!$C$118))+Control!$C$7*Calculations!$C$84*INDEX('Monthly Data'!P:P,Calculations!$C$116+MOD(AY106,Calculations!$C$118))+Control!$C$7*Calculations!$C$85*INDEX('Monthly Data'!Q:Q,Calculations!$C$116+MOD(AY106,Calculations!$C$118))+(1-Control!$C$7*Calculations!$C$87)*INDEX('Monthly Data'!R:R,Calculations!$C$116+MOD(AY106,Calculations!$C$118))</f>
        <v>1.7599621212565995E-2</v>
      </c>
      <c r="FP106" s="86">
        <f ca="1">Control!$C$7*Calculations!$C$82*INDEX('Monthly Data'!N:N,Calculations!$C$116+MOD(AZ106,Calculations!$C$118))+Control!$C$7*Calculations!$C$83*INDEX('Monthly Data'!O:O,Calculations!$C$116+MOD(AZ106,Calculations!$C$118))+Control!$C$7*Calculations!$C$84*INDEX('Monthly Data'!P:P,Calculations!$C$116+MOD(AZ106,Calculations!$C$118))+Control!$C$7*Calculations!$C$85*INDEX('Monthly Data'!Q:Q,Calculations!$C$116+MOD(AZ106,Calculations!$C$118))+(1-Control!$C$7*Calculations!$C$87)*INDEX('Monthly Data'!R:R,Calculations!$C$116+MOD(AZ106,Calculations!$C$118))</f>
        <v>1.0353752315110615E-2</v>
      </c>
      <c r="FQ106" s="86">
        <f ca="1">Control!$C$7*Calculations!$C$82*INDEX('Monthly Data'!N:N,Calculations!$C$116+MOD(BA106,Calculations!$C$118))+Control!$C$7*Calculations!$C$83*INDEX('Monthly Data'!O:O,Calculations!$C$116+MOD(BA106,Calculations!$C$118))+Control!$C$7*Calculations!$C$84*INDEX('Monthly Data'!P:P,Calculations!$C$116+MOD(BA106,Calculations!$C$118))+Control!$C$7*Calculations!$C$85*INDEX('Monthly Data'!Q:Q,Calculations!$C$116+MOD(BA106,Calculations!$C$118))+(1-Control!$C$7*Calculations!$C$87)*INDEX('Monthly Data'!R:R,Calculations!$C$116+MOD(BA106,Calculations!$C$118))</f>
        <v>-2.5168357537820856E-4</v>
      </c>
      <c r="FR106" s="86">
        <f ca="1">Control!$C$7*Calculations!$C$82*INDEX('Monthly Data'!N:N,Calculations!$C$116+MOD(BB106,Calculations!$C$118))+Control!$C$7*Calculations!$C$83*INDEX('Monthly Data'!O:O,Calculations!$C$116+MOD(BB106,Calculations!$C$118))+Control!$C$7*Calculations!$C$84*INDEX('Monthly Data'!P:P,Calculations!$C$116+MOD(BB106,Calculations!$C$118))+Control!$C$7*Calculations!$C$85*INDEX('Monthly Data'!Q:Q,Calculations!$C$116+MOD(BB106,Calculations!$C$118))+(1-Control!$C$7*Calculations!$C$87)*INDEX('Monthly Data'!R:R,Calculations!$C$116+MOD(BB106,Calculations!$C$118))</f>
        <v>2.3307359621218403E-2</v>
      </c>
      <c r="FS106" s="86">
        <f ca="1">Control!$C$7*Calculations!$C$82*INDEX('Monthly Data'!N:N,Calculations!$C$116+MOD(BC106,Calculations!$C$118))+Control!$C$7*Calculations!$C$83*INDEX('Monthly Data'!O:O,Calculations!$C$116+MOD(BC106,Calculations!$C$118))+Control!$C$7*Calculations!$C$84*INDEX('Monthly Data'!P:P,Calculations!$C$116+MOD(BC106,Calculations!$C$118))+Control!$C$7*Calculations!$C$85*INDEX('Monthly Data'!Q:Q,Calculations!$C$116+MOD(BC106,Calculations!$C$118))+(1-Control!$C$7*Calculations!$C$87)*INDEX('Monthly Data'!R:R,Calculations!$C$116+MOD(BC106,Calculations!$C$118))</f>
        <v>1.50127906355989E-2</v>
      </c>
      <c r="FT106" s="86">
        <f ca="1">Control!$C$7*Calculations!$C$82*INDEX('Monthly Data'!N:N,Calculations!$C$116+MOD(BD106,Calculations!$C$118))+Control!$C$7*Calculations!$C$83*INDEX('Monthly Data'!O:O,Calculations!$C$116+MOD(BD106,Calculations!$C$118))+Control!$C$7*Calculations!$C$84*INDEX('Monthly Data'!P:P,Calculations!$C$116+MOD(BD106,Calculations!$C$118))+Control!$C$7*Calculations!$C$85*INDEX('Monthly Data'!Q:Q,Calculations!$C$116+MOD(BD106,Calculations!$C$118))+(1-Control!$C$7*Calculations!$C$87)*INDEX('Monthly Data'!R:R,Calculations!$C$116+MOD(BD106,Calculations!$C$118))</f>
        <v>8.3814116887657771E-3</v>
      </c>
      <c r="FU106" s="86">
        <f ca="1">Control!$C$7*Calculations!$C$82*INDEX('Monthly Data'!N:N,Calculations!$C$116+MOD(BE106,Calculations!$C$118))+Control!$C$7*Calculations!$C$83*INDEX('Monthly Data'!O:O,Calculations!$C$116+MOD(BE106,Calculations!$C$118))+Control!$C$7*Calculations!$C$84*INDEX('Monthly Data'!P:P,Calculations!$C$116+MOD(BE106,Calculations!$C$118))+Control!$C$7*Calculations!$C$85*INDEX('Monthly Data'!Q:Q,Calculations!$C$116+MOD(BE106,Calculations!$C$118))+(1-Control!$C$7*Calculations!$C$87)*INDEX('Monthly Data'!R:R,Calculations!$C$116+MOD(BE106,Calculations!$C$118))</f>
        <v>1.1106855739851785E-2</v>
      </c>
      <c r="FV106" s="86">
        <f ca="1">Control!$C$7*Calculations!$C$82*INDEX('Monthly Data'!N:N,Calculations!$C$116+MOD(BF106,Calculations!$C$118))+Control!$C$7*Calculations!$C$83*INDEX('Monthly Data'!O:O,Calculations!$C$116+MOD(BF106,Calculations!$C$118))+Control!$C$7*Calculations!$C$84*INDEX('Monthly Data'!P:P,Calculations!$C$116+MOD(BF106,Calculations!$C$118))+Control!$C$7*Calculations!$C$85*INDEX('Monthly Data'!Q:Q,Calculations!$C$116+MOD(BF106,Calculations!$C$118))+(1-Control!$C$7*Calculations!$C$87)*INDEX('Monthly Data'!R:R,Calculations!$C$116+MOD(BF106,Calculations!$C$118))</f>
        <v>1.7484305259657981E-2</v>
      </c>
      <c r="FW106" s="86">
        <f ca="1">Control!$C$7*Calculations!$C$82*INDEX('Monthly Data'!N:N,Calculations!$C$116+MOD(BG106,Calculations!$C$118))+Control!$C$7*Calculations!$C$83*INDEX('Monthly Data'!O:O,Calculations!$C$116+MOD(BG106,Calculations!$C$118))+Control!$C$7*Calculations!$C$84*INDEX('Monthly Data'!P:P,Calculations!$C$116+MOD(BG106,Calculations!$C$118))+Control!$C$7*Calculations!$C$85*INDEX('Monthly Data'!Q:Q,Calculations!$C$116+MOD(BG106,Calculations!$C$118))+(1-Control!$C$7*Calculations!$C$87)*INDEX('Monthly Data'!R:R,Calculations!$C$116+MOD(BG106,Calculations!$C$118))</f>
        <v>1.5758278480433856E-2</v>
      </c>
      <c r="FX106" s="86">
        <f ca="1">Control!$C$7*Calculations!$C$82*INDEX('Monthly Data'!N:N,Calculations!$C$116+MOD(BH106,Calculations!$C$118))+Control!$C$7*Calculations!$C$83*INDEX('Monthly Data'!O:O,Calculations!$C$116+MOD(BH106,Calculations!$C$118))+Control!$C$7*Calculations!$C$84*INDEX('Monthly Data'!P:P,Calculations!$C$116+MOD(BH106,Calculations!$C$118))+Control!$C$7*Calculations!$C$85*INDEX('Monthly Data'!Q:Q,Calculations!$C$116+MOD(BH106,Calculations!$C$118))+(1-Control!$C$7*Calculations!$C$87)*INDEX('Monthly Data'!R:R,Calculations!$C$116+MOD(BH106,Calculations!$C$118))</f>
        <v>1.0921298083007208E-2</v>
      </c>
      <c r="FY106" s="86">
        <f ca="1">Control!$C$7*Calculations!$C$82*INDEX('Monthly Data'!N:N,Calculations!$C$116+MOD(BI106,Calculations!$C$118))+Control!$C$7*Calculations!$C$83*INDEX('Monthly Data'!O:O,Calculations!$C$116+MOD(BI106,Calculations!$C$118))+Control!$C$7*Calculations!$C$84*INDEX('Monthly Data'!P:P,Calculations!$C$116+MOD(BI106,Calculations!$C$118))+Control!$C$7*Calculations!$C$85*INDEX('Monthly Data'!Q:Q,Calculations!$C$116+MOD(BI106,Calculations!$C$118))+(1-Control!$C$7*Calculations!$C$87)*INDEX('Monthly Data'!R:R,Calculations!$C$116+MOD(BI106,Calculations!$C$118))</f>
        <v>5.8868730207813358E-3</v>
      </c>
      <c r="FZ106" s="86">
        <f ca="1">Control!$C$7*Calculations!$C$82*INDEX('Monthly Data'!N:N,Calculations!$C$116+MOD(BJ106,Calculations!$C$118))+Control!$C$7*Calculations!$C$83*INDEX('Monthly Data'!O:O,Calculations!$C$116+MOD(BJ106,Calculations!$C$118))+Control!$C$7*Calculations!$C$84*INDEX('Monthly Data'!P:P,Calculations!$C$116+MOD(BJ106,Calculations!$C$118))+Control!$C$7*Calculations!$C$85*INDEX('Monthly Data'!Q:Q,Calculations!$C$116+MOD(BJ106,Calculations!$C$118))+(1-Control!$C$7*Calculations!$C$87)*INDEX('Monthly Data'!R:R,Calculations!$C$116+MOD(BJ106,Calculations!$C$118))</f>
        <v>4.2795950888382334E-3</v>
      </c>
      <c r="GA106" s="86">
        <f ca="1">Control!$C$7*Calculations!$C$82*INDEX('Monthly Data'!N:N,Calculations!$C$116+MOD(BK106,Calculations!$C$118))+Control!$C$7*Calculations!$C$83*INDEX('Monthly Data'!O:O,Calculations!$C$116+MOD(BK106,Calculations!$C$118))+Control!$C$7*Calculations!$C$84*INDEX('Monthly Data'!P:P,Calculations!$C$116+MOD(BK106,Calculations!$C$118))+Control!$C$7*Calculations!$C$85*INDEX('Monthly Data'!Q:Q,Calculations!$C$116+MOD(BK106,Calculations!$C$118))+(1-Control!$C$7*Calculations!$C$87)*INDEX('Monthly Data'!R:R,Calculations!$C$116+MOD(BK106,Calculations!$C$118))</f>
        <v>-1.6546126717384396E-2</v>
      </c>
      <c r="GB106" s="86">
        <f ca="1">Control!$C$7*Calculations!$C$82*INDEX('Monthly Data'!N:N,Calculations!$C$116+MOD(BL106,Calculations!$C$118))+Control!$C$7*Calculations!$C$83*INDEX('Monthly Data'!O:O,Calculations!$C$116+MOD(BL106,Calculations!$C$118))+Control!$C$7*Calculations!$C$84*INDEX('Monthly Data'!P:P,Calculations!$C$116+MOD(BL106,Calculations!$C$118))+Control!$C$7*Calculations!$C$85*INDEX('Monthly Data'!Q:Q,Calculations!$C$116+MOD(BL106,Calculations!$C$118))+(1-Control!$C$7*Calculations!$C$87)*INDEX('Monthly Data'!R:R,Calculations!$C$116+MOD(BL106,Calculations!$C$118))</f>
        <v>3.7118215575026904E-2</v>
      </c>
      <c r="GC106" s="86">
        <f ca="1">Control!$C$7*Calculations!$C$82*INDEX('Monthly Data'!N:N,Calculations!$C$116+MOD(BM106,Calculations!$C$118))+Control!$C$7*Calculations!$C$83*INDEX('Monthly Data'!O:O,Calculations!$C$116+MOD(BM106,Calculations!$C$118))+Control!$C$7*Calculations!$C$84*INDEX('Monthly Data'!P:P,Calculations!$C$116+MOD(BM106,Calculations!$C$118))+Control!$C$7*Calculations!$C$85*INDEX('Monthly Data'!Q:Q,Calculations!$C$116+MOD(BM106,Calculations!$C$118))+(1-Control!$C$7*Calculations!$C$87)*INDEX('Monthly Data'!R:R,Calculations!$C$116+MOD(BM106,Calculations!$C$118))</f>
        <v>1.5063457444773597E-2</v>
      </c>
      <c r="GD106" s="86">
        <f ca="1">Control!$C$7*Calculations!$C$82*INDEX('Monthly Data'!N:N,Calculations!$C$116+MOD(BN106,Calculations!$C$118))+Control!$C$7*Calculations!$C$83*INDEX('Monthly Data'!O:O,Calculations!$C$116+MOD(BN106,Calculations!$C$118))+Control!$C$7*Calculations!$C$84*INDEX('Monthly Data'!P:P,Calculations!$C$116+MOD(BN106,Calculations!$C$118))+Control!$C$7*Calculations!$C$85*INDEX('Monthly Data'!Q:Q,Calculations!$C$116+MOD(BN106,Calculations!$C$118))+(1-Control!$C$7*Calculations!$C$87)*INDEX('Monthly Data'!R:R,Calculations!$C$116+MOD(BN106,Calculations!$C$118))</f>
        <v>2.5325873776067674E-2</v>
      </c>
      <c r="GE106" s="86">
        <f ca="1">Control!$C$7*Calculations!$C$82*INDEX('Monthly Data'!N:N,Calculations!$C$116+MOD(BO106,Calculations!$C$118))+Control!$C$7*Calculations!$C$83*INDEX('Monthly Data'!O:O,Calculations!$C$116+MOD(BO106,Calculations!$C$118))+Control!$C$7*Calculations!$C$84*INDEX('Monthly Data'!P:P,Calculations!$C$116+MOD(BO106,Calculations!$C$118))+Control!$C$7*Calculations!$C$85*INDEX('Monthly Data'!Q:Q,Calculations!$C$116+MOD(BO106,Calculations!$C$118))+(1-Control!$C$7*Calculations!$C$87)*INDEX('Monthly Data'!R:R,Calculations!$C$116+MOD(BO106,Calculations!$C$118))</f>
        <v>7.5897487599915015E-3</v>
      </c>
      <c r="GF106" s="86">
        <f ca="1">Control!$C$7*Calculations!$C$82*INDEX('Monthly Data'!N:N,Calculations!$C$116+MOD(BP106,Calculations!$C$118))+Control!$C$7*Calculations!$C$83*INDEX('Monthly Data'!O:O,Calculations!$C$116+MOD(BP106,Calculations!$C$118))+Control!$C$7*Calculations!$C$84*INDEX('Monthly Data'!P:P,Calculations!$C$116+MOD(BP106,Calculations!$C$118))+Control!$C$7*Calculations!$C$85*INDEX('Monthly Data'!Q:Q,Calculations!$C$116+MOD(BP106,Calculations!$C$118))+(1-Control!$C$7*Calculations!$C$87)*INDEX('Monthly Data'!R:R,Calculations!$C$116+MOD(BP106,Calculations!$C$118))</f>
        <v>1.1786765492207996E-2</v>
      </c>
      <c r="GG106" s="86">
        <f ca="1">Control!$C$7*Calculations!$C$82*INDEX('Monthly Data'!N:N,Calculations!$C$116+MOD(BQ106,Calculations!$C$118))+Control!$C$7*Calculations!$C$83*INDEX('Monthly Data'!O:O,Calculations!$C$116+MOD(BQ106,Calculations!$C$118))+Control!$C$7*Calculations!$C$84*INDEX('Monthly Data'!P:P,Calculations!$C$116+MOD(BQ106,Calculations!$C$118))+Control!$C$7*Calculations!$C$85*INDEX('Monthly Data'!Q:Q,Calculations!$C$116+MOD(BQ106,Calculations!$C$118))+(1-Control!$C$7*Calculations!$C$87)*INDEX('Monthly Data'!R:R,Calculations!$C$116+MOD(BQ106,Calculations!$C$118))</f>
        <v>3.7596120283497965E-2</v>
      </c>
      <c r="GH106" s="86">
        <f ca="1">Control!$C$7*Calculations!$C$82*INDEX('Monthly Data'!N:N,Calculations!$C$116+MOD(BR106,Calculations!$C$118))+Control!$C$7*Calculations!$C$83*INDEX('Monthly Data'!O:O,Calculations!$C$116+MOD(BR106,Calculations!$C$118))+Control!$C$7*Calculations!$C$84*INDEX('Monthly Data'!P:P,Calculations!$C$116+MOD(BR106,Calculations!$C$118))+Control!$C$7*Calculations!$C$85*INDEX('Monthly Data'!Q:Q,Calculations!$C$116+MOD(BR106,Calculations!$C$118))+(1-Control!$C$7*Calculations!$C$87)*INDEX('Monthly Data'!R:R,Calculations!$C$116+MOD(BR106,Calculations!$C$118))</f>
        <v>2.9708469559001142E-2</v>
      </c>
      <c r="GI106" s="86">
        <f ca="1">Control!$C$7*Calculations!$C$82*INDEX('Monthly Data'!N:N,Calculations!$C$116+MOD(BS106,Calculations!$C$118))+Control!$C$7*Calculations!$C$83*INDEX('Monthly Data'!O:O,Calculations!$C$116+MOD(BS106,Calculations!$C$118))+Control!$C$7*Calculations!$C$84*INDEX('Monthly Data'!P:P,Calculations!$C$116+MOD(BS106,Calculations!$C$118))+Control!$C$7*Calculations!$C$85*INDEX('Monthly Data'!Q:Q,Calculations!$C$116+MOD(BS106,Calculations!$C$118))+(1-Control!$C$7*Calculations!$C$87)*INDEX('Monthly Data'!R:R,Calculations!$C$116+MOD(BS106,Calculations!$C$118))</f>
        <v>1.3891563624307685E-2</v>
      </c>
      <c r="GJ106" s="86">
        <f ca="1">Control!$C$7*Calculations!$C$82*INDEX('Monthly Data'!N:N,Calculations!$C$116+MOD(BT106,Calculations!$C$118))+Control!$C$7*Calculations!$C$83*INDEX('Monthly Data'!O:O,Calculations!$C$116+MOD(BT106,Calculations!$C$118))+Control!$C$7*Calculations!$C$84*INDEX('Monthly Data'!P:P,Calculations!$C$116+MOD(BT106,Calculations!$C$118))+Control!$C$7*Calculations!$C$85*INDEX('Monthly Data'!Q:Q,Calculations!$C$116+MOD(BT106,Calculations!$C$118))+(1-Control!$C$7*Calculations!$C$87)*INDEX('Monthly Data'!R:R,Calculations!$C$116+MOD(BT106,Calculations!$C$118))</f>
        <v>1.1809891087585166E-2</v>
      </c>
      <c r="GK106" s="86">
        <f ca="1">Control!$C$7*Calculations!$C$82*INDEX('Monthly Data'!N:N,Calculations!$C$116+MOD(BU106,Calculations!$C$118))+Control!$C$7*Calculations!$C$83*INDEX('Monthly Data'!O:O,Calculations!$C$116+MOD(BU106,Calculations!$C$118))+Control!$C$7*Calculations!$C$84*INDEX('Monthly Data'!P:P,Calculations!$C$116+MOD(BU106,Calculations!$C$118))+Control!$C$7*Calculations!$C$85*INDEX('Monthly Data'!Q:Q,Calculations!$C$116+MOD(BU106,Calculations!$C$118))+(1-Control!$C$7*Calculations!$C$87)*INDEX('Monthly Data'!R:R,Calculations!$C$116+MOD(BU106,Calculations!$C$118))</f>
        <v>1.0353752315110615E-2</v>
      </c>
      <c r="GL106" s="86">
        <f ca="1">Control!$C$7*Calculations!$C$82*INDEX('Monthly Data'!N:N,Calculations!$C$116+MOD(BV106,Calculations!$C$118))+Control!$C$7*Calculations!$C$83*INDEX('Monthly Data'!O:O,Calculations!$C$116+MOD(BV106,Calculations!$C$118))+Control!$C$7*Calculations!$C$84*INDEX('Monthly Data'!P:P,Calculations!$C$116+MOD(BV106,Calculations!$C$118))+Control!$C$7*Calculations!$C$85*INDEX('Monthly Data'!Q:Q,Calculations!$C$116+MOD(BV106,Calculations!$C$118))+(1-Control!$C$7*Calculations!$C$87)*INDEX('Monthly Data'!R:R,Calculations!$C$116+MOD(BV106,Calculations!$C$118))</f>
        <v>-4.0413381192162513E-2</v>
      </c>
      <c r="GM106" s="86">
        <f ca="1">Control!$C$7*Calculations!$C$82*INDEX('Monthly Data'!N:N,Calculations!$C$116+MOD(BW106,Calculations!$C$118))+Control!$C$7*Calculations!$C$83*INDEX('Monthly Data'!O:O,Calculations!$C$116+MOD(BW106,Calculations!$C$118))+Control!$C$7*Calculations!$C$84*INDEX('Monthly Data'!P:P,Calculations!$C$116+MOD(BW106,Calculations!$C$118))+Control!$C$7*Calculations!$C$85*INDEX('Monthly Data'!Q:Q,Calculations!$C$116+MOD(BW106,Calculations!$C$118))+(1-Control!$C$7*Calculations!$C$87)*INDEX('Monthly Data'!R:R,Calculations!$C$116+MOD(BW106,Calculations!$C$118))</f>
        <v>7.7184133340106598E-3</v>
      </c>
      <c r="GN106" s="86">
        <f ca="1">Control!$C$7*Calculations!$C$82*INDEX('Monthly Data'!N:N,Calculations!$C$116+MOD(BX106,Calculations!$C$118))+Control!$C$7*Calculations!$C$83*INDEX('Monthly Data'!O:O,Calculations!$C$116+MOD(BX106,Calculations!$C$118))+Control!$C$7*Calculations!$C$84*INDEX('Monthly Data'!P:P,Calculations!$C$116+MOD(BX106,Calculations!$C$118))+Control!$C$7*Calculations!$C$85*INDEX('Monthly Data'!Q:Q,Calculations!$C$116+MOD(BX106,Calculations!$C$118))+(1-Control!$C$7*Calculations!$C$87)*INDEX('Monthly Data'!R:R,Calculations!$C$116+MOD(BX106,Calculations!$C$118))</f>
        <v>5.1972609868760735E-3</v>
      </c>
      <c r="GO106" s="86">
        <f ca="1">Control!$C$7*Calculations!$C$82*INDEX('Monthly Data'!N:N,Calculations!$C$116+MOD(BY106,Calculations!$C$118))+Control!$C$7*Calculations!$C$83*INDEX('Monthly Data'!O:O,Calculations!$C$116+MOD(BY106,Calculations!$C$118))+Control!$C$7*Calculations!$C$84*INDEX('Monthly Data'!P:P,Calculations!$C$116+MOD(BY106,Calculations!$C$118))+Control!$C$7*Calculations!$C$85*INDEX('Monthly Data'!Q:Q,Calculations!$C$116+MOD(BY106,Calculations!$C$118))+(1-Control!$C$7*Calculations!$C$87)*INDEX('Monthly Data'!R:R,Calculations!$C$116+MOD(BY106,Calculations!$C$118))</f>
        <v>-3.8554137824290124E-2</v>
      </c>
      <c r="GP106" s="86">
        <f ca="1">Control!$C$7*Calculations!$C$82*INDEX('Monthly Data'!N:N,Calculations!$C$116+MOD(BZ106,Calculations!$C$118))+Control!$C$7*Calculations!$C$83*INDEX('Monthly Data'!O:O,Calculations!$C$116+MOD(BZ106,Calculations!$C$118))+Control!$C$7*Calculations!$C$84*INDEX('Monthly Data'!P:P,Calculations!$C$116+MOD(BZ106,Calculations!$C$118))+Control!$C$7*Calculations!$C$85*INDEX('Monthly Data'!Q:Q,Calculations!$C$116+MOD(BZ106,Calculations!$C$118))+(1-Control!$C$7*Calculations!$C$87)*INDEX('Monthly Data'!R:R,Calculations!$C$116+MOD(BZ106,Calculations!$C$118))</f>
        <v>-2.6378232493851243E-2</v>
      </c>
      <c r="GQ106" s="86">
        <f ca="1">Control!$C$7*Calculations!$C$82*INDEX('Monthly Data'!N:N,Calculations!$C$116+MOD(CA106,Calculations!$C$118))+Control!$C$7*Calculations!$C$83*INDEX('Monthly Data'!O:O,Calculations!$C$116+MOD(CA106,Calculations!$C$118))+Control!$C$7*Calculations!$C$84*INDEX('Monthly Data'!P:P,Calculations!$C$116+MOD(CA106,Calculations!$C$118))+Control!$C$7*Calculations!$C$85*INDEX('Monthly Data'!Q:Q,Calculations!$C$116+MOD(CA106,Calculations!$C$118))+(1-Control!$C$7*Calculations!$C$87)*INDEX('Monthly Data'!R:R,Calculations!$C$116+MOD(CA106,Calculations!$C$118))</f>
        <v>2.766281641786093E-2</v>
      </c>
      <c r="GR106" s="86">
        <f ca="1">Control!$C$7*Calculations!$C$82*INDEX('Monthly Data'!N:N,Calculations!$C$116+MOD(CB106,Calculations!$C$118))+Control!$C$7*Calculations!$C$83*INDEX('Monthly Data'!O:O,Calculations!$C$116+MOD(CB106,Calculations!$C$118))+Control!$C$7*Calculations!$C$84*INDEX('Monthly Data'!P:P,Calculations!$C$116+MOD(CB106,Calculations!$C$118))+Control!$C$7*Calculations!$C$85*INDEX('Monthly Data'!Q:Q,Calculations!$C$116+MOD(CB106,Calculations!$C$118))+(1-Control!$C$7*Calculations!$C$87)*INDEX('Monthly Data'!R:R,Calculations!$C$116+MOD(CB106,Calculations!$C$118))</f>
        <v>8.4240675975201049E-3</v>
      </c>
      <c r="GS106" s="86">
        <f ca="1">Control!$C$7*Calculations!$C$82*INDEX('Monthly Data'!N:N,Calculations!$C$116+MOD(CC106,Calculations!$C$118))+Control!$C$7*Calculations!$C$83*INDEX('Monthly Data'!O:O,Calculations!$C$116+MOD(CC106,Calculations!$C$118))+Control!$C$7*Calculations!$C$84*INDEX('Monthly Data'!P:P,Calculations!$C$116+MOD(CC106,Calculations!$C$118))+Control!$C$7*Calculations!$C$85*INDEX('Monthly Data'!Q:Q,Calculations!$C$116+MOD(CC106,Calculations!$C$118))+(1-Control!$C$7*Calculations!$C$87)*INDEX('Monthly Data'!R:R,Calculations!$C$116+MOD(CC106,Calculations!$C$118))</f>
        <v>2.5790695379256122E-2</v>
      </c>
      <c r="GT106" s="86">
        <f ca="1">Control!$C$7*Calculations!$C$82*INDEX('Monthly Data'!N:N,Calculations!$C$116+MOD(CD106,Calculations!$C$118))+Control!$C$7*Calculations!$C$83*INDEX('Monthly Data'!O:O,Calculations!$C$116+MOD(CD106,Calculations!$C$118))+Control!$C$7*Calculations!$C$84*INDEX('Monthly Data'!P:P,Calculations!$C$116+MOD(CD106,Calculations!$C$118))+Control!$C$7*Calculations!$C$85*INDEX('Monthly Data'!Q:Q,Calculations!$C$116+MOD(CD106,Calculations!$C$118))+(1-Control!$C$7*Calculations!$C$87)*INDEX('Monthly Data'!R:R,Calculations!$C$116+MOD(CD106,Calculations!$C$118))</f>
        <v>1.5758278480433856E-2</v>
      </c>
      <c r="GU106" s="86">
        <f ca="1">Control!$C$7*Calculations!$C$82*INDEX('Monthly Data'!N:N,Calculations!$C$116+MOD(CE106,Calculations!$C$118))+Control!$C$7*Calculations!$C$83*INDEX('Monthly Data'!O:O,Calculations!$C$116+MOD(CE106,Calculations!$C$118))+Control!$C$7*Calculations!$C$84*INDEX('Monthly Data'!P:P,Calculations!$C$116+MOD(CE106,Calculations!$C$118))+Control!$C$7*Calculations!$C$85*INDEX('Monthly Data'!Q:Q,Calculations!$C$116+MOD(CE106,Calculations!$C$118))+(1-Control!$C$7*Calculations!$C$87)*INDEX('Monthly Data'!R:R,Calculations!$C$116+MOD(CE106,Calculations!$C$118))</f>
        <v>2.5325873776067674E-2</v>
      </c>
      <c r="GV106" s="86">
        <f ca="1">Control!$C$7*Calculations!$C$82*INDEX('Monthly Data'!N:N,Calculations!$C$116+MOD(CF106,Calculations!$C$118))+Control!$C$7*Calculations!$C$83*INDEX('Monthly Data'!O:O,Calculations!$C$116+MOD(CF106,Calculations!$C$118))+Control!$C$7*Calculations!$C$84*INDEX('Monthly Data'!P:P,Calculations!$C$116+MOD(CF106,Calculations!$C$118))+Control!$C$7*Calculations!$C$85*INDEX('Monthly Data'!Q:Q,Calculations!$C$116+MOD(CF106,Calculations!$C$118))+(1-Control!$C$7*Calculations!$C$87)*INDEX('Monthly Data'!R:R,Calculations!$C$116+MOD(CF106,Calculations!$C$118))</f>
        <v>1.7472933988537529E-2</v>
      </c>
      <c r="GW106" s="86">
        <f ca="1">Control!$C$7*Calculations!$C$82*INDEX('Monthly Data'!N:N,Calculations!$C$116+MOD(CG106,Calculations!$C$118))+Control!$C$7*Calculations!$C$83*INDEX('Monthly Data'!O:O,Calculations!$C$116+MOD(CG106,Calculations!$C$118))+Control!$C$7*Calculations!$C$84*INDEX('Monthly Data'!P:P,Calculations!$C$116+MOD(CG106,Calculations!$C$118))+Control!$C$7*Calculations!$C$85*INDEX('Monthly Data'!Q:Q,Calculations!$C$116+MOD(CG106,Calculations!$C$118))+(1-Control!$C$7*Calculations!$C$87)*INDEX('Monthly Data'!R:R,Calculations!$C$116+MOD(CG106,Calculations!$C$118))</f>
        <v>5.8868730207813358E-3</v>
      </c>
      <c r="GX106" s="86">
        <f ca="1">Control!$C$7*Calculations!$C$82*INDEX('Monthly Data'!N:N,Calculations!$C$116+MOD(CH106,Calculations!$C$118))+Control!$C$7*Calculations!$C$83*INDEX('Monthly Data'!O:O,Calculations!$C$116+MOD(CH106,Calculations!$C$118))+Control!$C$7*Calculations!$C$84*INDEX('Monthly Data'!P:P,Calculations!$C$116+MOD(CH106,Calculations!$C$118))+Control!$C$7*Calculations!$C$85*INDEX('Monthly Data'!Q:Q,Calculations!$C$116+MOD(CH106,Calculations!$C$118))+(1-Control!$C$7*Calculations!$C$87)*INDEX('Monthly Data'!R:R,Calculations!$C$116+MOD(CH106,Calculations!$C$118))</f>
        <v>1.7484305259657981E-2</v>
      </c>
      <c r="GY106" s="86">
        <f ca="1">Control!$C$7*Calculations!$C$82*INDEX('Monthly Data'!N:N,Calculations!$C$116+MOD(CI106,Calculations!$C$118))+Control!$C$7*Calculations!$C$83*INDEX('Monthly Data'!O:O,Calculations!$C$116+MOD(CI106,Calculations!$C$118))+Control!$C$7*Calculations!$C$84*INDEX('Monthly Data'!P:P,Calculations!$C$116+MOD(CI106,Calculations!$C$118))+Control!$C$7*Calculations!$C$85*INDEX('Monthly Data'!Q:Q,Calculations!$C$116+MOD(CI106,Calculations!$C$118))+(1-Control!$C$7*Calculations!$C$87)*INDEX('Monthly Data'!R:R,Calculations!$C$116+MOD(CI106,Calculations!$C$118))</f>
        <v>2.5325873776067674E-2</v>
      </c>
      <c r="GZ106" s="86">
        <f ca="1">Control!$C$7*Calculations!$C$82*INDEX('Monthly Data'!N:N,Calculations!$C$116+MOD(CJ106,Calculations!$C$118))+Control!$C$7*Calculations!$C$83*INDEX('Monthly Data'!O:O,Calculations!$C$116+MOD(CJ106,Calculations!$C$118))+Control!$C$7*Calculations!$C$84*INDEX('Monthly Data'!P:P,Calculations!$C$116+MOD(CJ106,Calculations!$C$118))+Control!$C$7*Calculations!$C$85*INDEX('Monthly Data'!Q:Q,Calculations!$C$116+MOD(CJ106,Calculations!$C$118))+(1-Control!$C$7*Calculations!$C$87)*INDEX('Monthly Data'!R:R,Calculations!$C$116+MOD(CJ106,Calculations!$C$118))</f>
        <v>1.7599621212565995E-2</v>
      </c>
      <c r="HA106" s="86">
        <f ca="1">Control!$C$7*Calculations!$C$82*INDEX('Monthly Data'!N:N,Calculations!$C$116+MOD(CK106,Calculations!$C$118))+Control!$C$7*Calculations!$C$83*INDEX('Monthly Data'!O:O,Calculations!$C$116+MOD(CK106,Calculations!$C$118))+Control!$C$7*Calculations!$C$84*INDEX('Monthly Data'!P:P,Calculations!$C$116+MOD(CK106,Calculations!$C$118))+Control!$C$7*Calculations!$C$85*INDEX('Monthly Data'!Q:Q,Calculations!$C$116+MOD(CK106,Calculations!$C$118))+(1-Control!$C$7*Calculations!$C$87)*INDEX('Monthly Data'!R:R,Calculations!$C$116+MOD(CK106,Calculations!$C$118))</f>
        <v>-3.8554137824290124E-2</v>
      </c>
      <c r="HB106" s="86">
        <f ca="1">Control!$C$7*Calculations!$C$82*INDEX('Monthly Data'!N:N,Calculations!$C$116+MOD(CL106,Calculations!$C$118))+Control!$C$7*Calculations!$C$83*INDEX('Monthly Data'!O:O,Calculations!$C$116+MOD(CL106,Calculations!$C$118))+Control!$C$7*Calculations!$C$84*INDEX('Monthly Data'!P:P,Calculations!$C$116+MOD(CL106,Calculations!$C$118))+Control!$C$7*Calculations!$C$85*INDEX('Monthly Data'!Q:Q,Calculations!$C$116+MOD(CL106,Calculations!$C$118))+(1-Control!$C$7*Calculations!$C$87)*INDEX('Monthly Data'!R:R,Calculations!$C$116+MOD(CL106,Calculations!$C$118))</f>
        <v>1.7831091590102856E-2</v>
      </c>
      <c r="HC106" s="86">
        <f ca="1">Control!$C$7*Calculations!$C$82*INDEX('Monthly Data'!N:N,Calculations!$C$116+MOD(CM106,Calculations!$C$118))+Control!$C$7*Calculations!$C$83*INDEX('Monthly Data'!O:O,Calculations!$C$116+MOD(CM106,Calculations!$C$118))+Control!$C$7*Calculations!$C$84*INDEX('Monthly Data'!P:P,Calculations!$C$116+MOD(CM106,Calculations!$C$118))+Control!$C$7*Calculations!$C$85*INDEX('Monthly Data'!Q:Q,Calculations!$C$116+MOD(CM106,Calculations!$C$118))+(1-Control!$C$7*Calculations!$C$87)*INDEX('Monthly Data'!R:R,Calculations!$C$116+MOD(CM106,Calculations!$C$118))</f>
        <v>6.2631896128884862E-3</v>
      </c>
      <c r="HD106" s="86">
        <f ca="1">Control!$C$7*Calculations!$C$82*INDEX('Monthly Data'!N:N,Calculations!$C$116+MOD(CN106,Calculations!$C$118))+Control!$C$7*Calculations!$C$83*INDEX('Monthly Data'!O:O,Calculations!$C$116+MOD(CN106,Calculations!$C$118))+Control!$C$7*Calculations!$C$84*INDEX('Monthly Data'!P:P,Calculations!$C$116+MOD(CN106,Calculations!$C$118))+Control!$C$7*Calculations!$C$85*INDEX('Monthly Data'!Q:Q,Calculations!$C$116+MOD(CN106,Calculations!$C$118))+(1-Control!$C$7*Calculations!$C$87)*INDEX('Monthly Data'!R:R,Calculations!$C$116+MOD(CN106,Calculations!$C$118))</f>
        <v>2.1918137743539623E-2</v>
      </c>
      <c r="HE106" s="86">
        <f ca="1">Control!$C$7*Calculations!$C$82*INDEX('Monthly Data'!N:N,Calculations!$C$116+MOD(CO106,Calculations!$C$118))+Control!$C$7*Calculations!$C$83*INDEX('Monthly Data'!O:O,Calculations!$C$116+MOD(CO106,Calculations!$C$118))+Control!$C$7*Calculations!$C$84*INDEX('Monthly Data'!P:P,Calculations!$C$116+MOD(CO106,Calculations!$C$118))+Control!$C$7*Calculations!$C$85*INDEX('Monthly Data'!Q:Q,Calculations!$C$116+MOD(CO106,Calculations!$C$118))+(1-Control!$C$7*Calculations!$C$87)*INDEX('Monthly Data'!R:R,Calculations!$C$116+MOD(CO106,Calculations!$C$118))</f>
        <v>2.377894462657602E-2</v>
      </c>
      <c r="HF106" s="86">
        <f ca="1">Control!$C$7*Calculations!$C$82*INDEX('Monthly Data'!N:N,Calculations!$C$116+MOD(CP106,Calculations!$C$118))+Control!$C$7*Calculations!$C$83*INDEX('Monthly Data'!O:O,Calculations!$C$116+MOD(CP106,Calculations!$C$118))+Control!$C$7*Calculations!$C$84*INDEX('Monthly Data'!P:P,Calculations!$C$116+MOD(CP106,Calculations!$C$118))+Control!$C$7*Calculations!$C$85*INDEX('Monthly Data'!Q:Q,Calculations!$C$116+MOD(CP106,Calculations!$C$118))+(1-Control!$C$7*Calculations!$C$87)*INDEX('Monthly Data'!R:R,Calculations!$C$116+MOD(CP106,Calculations!$C$118))</f>
        <v>2.2757992058453024E-3</v>
      </c>
      <c r="HG106" s="86">
        <f ca="1">Control!$C$7*Calculations!$C$82*INDEX('Monthly Data'!N:N,Calculations!$C$116+MOD(CQ106,Calculations!$C$118))+Control!$C$7*Calculations!$C$83*INDEX('Monthly Data'!O:O,Calculations!$C$116+MOD(CQ106,Calculations!$C$118))+Control!$C$7*Calculations!$C$84*INDEX('Monthly Data'!P:P,Calculations!$C$116+MOD(CQ106,Calculations!$C$118))+Control!$C$7*Calculations!$C$85*INDEX('Monthly Data'!Q:Q,Calculations!$C$116+MOD(CQ106,Calculations!$C$118))+(1-Control!$C$7*Calculations!$C$87)*INDEX('Monthly Data'!R:R,Calculations!$C$116+MOD(CQ106,Calculations!$C$118))</f>
        <v>-1.6546126717384396E-2</v>
      </c>
      <c r="HH106" s="86">
        <f ca="1">Control!$C$7*Calculations!$C$82*INDEX('Monthly Data'!N:N,Calculations!$C$116+MOD(CR106,Calculations!$C$118))+Control!$C$7*Calculations!$C$83*INDEX('Monthly Data'!O:O,Calculations!$C$116+MOD(CR106,Calculations!$C$118))+Control!$C$7*Calculations!$C$84*INDEX('Monthly Data'!P:P,Calculations!$C$116+MOD(CR106,Calculations!$C$118))+Control!$C$7*Calculations!$C$85*INDEX('Monthly Data'!Q:Q,Calculations!$C$116+MOD(CR106,Calculations!$C$118))+(1-Control!$C$7*Calculations!$C$87)*INDEX('Monthly Data'!R:R,Calculations!$C$116+MOD(CR106,Calculations!$C$118))</f>
        <v>-2.5419860972892394E-2</v>
      </c>
      <c r="HI106" s="86">
        <f ca="1">Control!$C$7*Calculations!$C$82*INDEX('Monthly Data'!N:N,Calculations!$C$116+MOD(CS106,Calculations!$C$118))+Control!$C$7*Calculations!$C$83*INDEX('Monthly Data'!O:O,Calculations!$C$116+MOD(CS106,Calculations!$C$118))+Control!$C$7*Calculations!$C$84*INDEX('Monthly Data'!P:P,Calculations!$C$116+MOD(CS106,Calculations!$C$118))+Control!$C$7*Calculations!$C$85*INDEX('Monthly Data'!Q:Q,Calculations!$C$116+MOD(CS106,Calculations!$C$118))+(1-Control!$C$7*Calculations!$C$87)*INDEX('Monthly Data'!R:R,Calculations!$C$116+MOD(CS106,Calculations!$C$118))</f>
        <v>1.5115046179922851E-2</v>
      </c>
      <c r="HJ106" s="86">
        <f ca="1">Control!$C$7*Calculations!$C$82*INDEX('Monthly Data'!N:N,Calculations!$C$116+MOD(CT106,Calculations!$C$118))+Control!$C$7*Calculations!$C$83*INDEX('Monthly Data'!O:O,Calculations!$C$116+MOD(CT106,Calculations!$C$118))+Control!$C$7*Calculations!$C$84*INDEX('Monthly Data'!P:P,Calculations!$C$116+MOD(CT106,Calculations!$C$118))+Control!$C$7*Calculations!$C$85*INDEX('Monthly Data'!Q:Q,Calculations!$C$116+MOD(CT106,Calculations!$C$118))+(1-Control!$C$7*Calculations!$C$87)*INDEX('Monthly Data'!R:R,Calculations!$C$116+MOD(CT106,Calculations!$C$118))</f>
        <v>9.5791276036140301E-3</v>
      </c>
      <c r="HK106" s="86">
        <f ca="1">Control!$C$7*Calculations!$C$82*INDEX('Monthly Data'!N:N,Calculations!$C$116+MOD(CU106,Calculations!$C$118))+Control!$C$7*Calculations!$C$83*INDEX('Monthly Data'!O:O,Calculations!$C$116+MOD(CU106,Calculations!$C$118))+Control!$C$7*Calculations!$C$84*INDEX('Monthly Data'!P:P,Calculations!$C$116+MOD(CU106,Calculations!$C$118))+Control!$C$7*Calculations!$C$85*INDEX('Monthly Data'!Q:Q,Calculations!$C$116+MOD(CU106,Calculations!$C$118))+(1-Control!$C$7*Calculations!$C$87)*INDEX('Monthly Data'!R:R,Calculations!$C$116+MOD(CU106,Calculations!$C$118))</f>
        <v>7.857567536297622E-3</v>
      </c>
      <c r="HL106" s="86">
        <f ca="1">Control!$C$7*Calculations!$C$82*INDEX('Monthly Data'!N:N,Calculations!$C$116+MOD(CV106,Calculations!$C$118))+Control!$C$7*Calculations!$C$83*INDEX('Monthly Data'!O:O,Calculations!$C$116+MOD(CV106,Calculations!$C$118))+Control!$C$7*Calculations!$C$84*INDEX('Monthly Data'!P:P,Calculations!$C$116+MOD(CV106,Calculations!$C$118))+Control!$C$7*Calculations!$C$85*INDEX('Monthly Data'!Q:Q,Calculations!$C$116+MOD(CV106,Calculations!$C$118))+(1-Control!$C$7*Calculations!$C$87)*INDEX('Monthly Data'!R:R,Calculations!$C$116+MOD(CV106,Calculations!$C$118))</f>
        <v>4.4327772793586687E-3</v>
      </c>
      <c r="HM106" s="86">
        <f ca="1">Control!$C$7*Calculations!$C$82*INDEX('Monthly Data'!N:N,Calculations!$C$116+MOD(CW106,Calculations!$C$118))+Control!$C$7*Calculations!$C$83*INDEX('Monthly Data'!O:O,Calculations!$C$116+MOD(CW106,Calculations!$C$118))+Control!$C$7*Calculations!$C$84*INDEX('Monthly Data'!P:P,Calculations!$C$116+MOD(CW106,Calculations!$C$118))+Control!$C$7*Calculations!$C$85*INDEX('Monthly Data'!Q:Q,Calculations!$C$116+MOD(CW106,Calculations!$C$118))+(1-Control!$C$7*Calculations!$C$87)*INDEX('Monthly Data'!R:R,Calculations!$C$116+MOD(CW106,Calculations!$C$118))</f>
        <v>3.9251937367756782E-3</v>
      </c>
      <c r="HN106" s="86">
        <f ca="1">Control!$C$7*Calculations!$C$82*INDEX('Monthly Data'!N:N,Calculations!$C$116+MOD(CX106,Calculations!$C$118))+Control!$C$7*Calculations!$C$83*INDEX('Monthly Data'!O:O,Calculations!$C$116+MOD(CX106,Calculations!$C$118))+Control!$C$7*Calculations!$C$84*INDEX('Monthly Data'!P:P,Calculations!$C$116+MOD(CX106,Calculations!$C$118))+Control!$C$7*Calculations!$C$85*INDEX('Monthly Data'!Q:Q,Calculations!$C$116+MOD(CX106,Calculations!$C$118))+(1-Control!$C$7*Calculations!$C$87)*INDEX('Monthly Data'!R:R,Calculations!$C$116+MOD(CX106,Calculations!$C$118))</f>
        <v>1.0353752315110615E-2</v>
      </c>
      <c r="HO106" s="86">
        <f ca="1">Control!$C$7*Calculations!$C$82*INDEX('Monthly Data'!N:N,Calculations!$C$116+MOD(CY106,Calculations!$C$118))+Control!$C$7*Calculations!$C$83*INDEX('Monthly Data'!O:O,Calculations!$C$116+MOD(CY106,Calculations!$C$118))+Control!$C$7*Calculations!$C$84*INDEX('Monthly Data'!P:P,Calculations!$C$116+MOD(CY106,Calculations!$C$118))+Control!$C$7*Calculations!$C$85*INDEX('Monthly Data'!Q:Q,Calculations!$C$116+MOD(CY106,Calculations!$C$118))+(1-Control!$C$7*Calculations!$C$87)*INDEX('Monthly Data'!R:R,Calculations!$C$116+MOD(CY106,Calculations!$C$118))</f>
        <v>1.5108777406081684E-3</v>
      </c>
      <c r="HP106" s="86">
        <f ca="1">Control!$C$7*Calculations!$C$82*INDEX('Monthly Data'!N:N,Calculations!$C$116+MOD(CZ106,Calculations!$C$118))+Control!$C$7*Calculations!$C$83*INDEX('Monthly Data'!O:O,Calculations!$C$116+MOD(CZ106,Calculations!$C$118))+Control!$C$7*Calculations!$C$84*INDEX('Monthly Data'!P:P,Calculations!$C$116+MOD(CZ106,Calculations!$C$118))+Control!$C$7*Calculations!$C$85*INDEX('Monthly Data'!Q:Q,Calculations!$C$116+MOD(CZ106,Calculations!$C$118))+(1-Control!$C$7*Calculations!$C$87)*INDEX('Monthly Data'!R:R,Calculations!$C$116+MOD(CZ106,Calculations!$C$118))</f>
        <v>1.3891563624307685E-2</v>
      </c>
      <c r="HQ106" s="86">
        <f ca="1">Control!$C$7*Calculations!$C$82*INDEX('Monthly Data'!N:N,Calculations!$C$116+MOD(DA106,Calculations!$C$118))+Control!$C$7*Calculations!$C$83*INDEX('Monthly Data'!O:O,Calculations!$C$116+MOD(DA106,Calculations!$C$118))+Control!$C$7*Calculations!$C$84*INDEX('Monthly Data'!P:P,Calculations!$C$116+MOD(DA106,Calculations!$C$118))+Control!$C$7*Calculations!$C$85*INDEX('Monthly Data'!Q:Q,Calculations!$C$116+MOD(DA106,Calculations!$C$118))+(1-Control!$C$7*Calculations!$C$87)*INDEX('Monthly Data'!R:R,Calculations!$C$116+MOD(DA106,Calculations!$C$118))</f>
        <v>-9.839093431862074E-3</v>
      </c>
      <c r="HR106" s="86">
        <f ca="1">Control!$C$7*Calculations!$C$82*INDEX('Monthly Data'!N:N,Calculations!$C$116+MOD(DB106,Calculations!$C$118))+Control!$C$7*Calculations!$C$83*INDEX('Monthly Data'!O:O,Calculations!$C$116+MOD(DB106,Calculations!$C$118))+Control!$C$7*Calculations!$C$84*INDEX('Monthly Data'!P:P,Calculations!$C$116+MOD(DB106,Calculations!$C$118))+Control!$C$7*Calculations!$C$85*INDEX('Monthly Data'!Q:Q,Calculations!$C$116+MOD(DB106,Calculations!$C$118))+(1-Control!$C$7*Calculations!$C$87)*INDEX('Monthly Data'!R:R,Calculations!$C$116+MOD(DB106,Calculations!$C$118))</f>
        <v>1.7361594973213587E-2</v>
      </c>
      <c r="HS106" s="86">
        <f ca="1">Control!$C$7*Calculations!$C$82*INDEX('Monthly Data'!N:N,Calculations!$C$116+MOD(DC106,Calculations!$C$118))+Control!$C$7*Calculations!$C$83*INDEX('Monthly Data'!O:O,Calculations!$C$116+MOD(DC106,Calculations!$C$118))+Control!$C$7*Calculations!$C$84*INDEX('Monthly Data'!P:P,Calculations!$C$116+MOD(DC106,Calculations!$C$118))+Control!$C$7*Calculations!$C$85*INDEX('Monthly Data'!Q:Q,Calculations!$C$116+MOD(DC106,Calculations!$C$118))+(1-Control!$C$7*Calculations!$C$87)*INDEX('Monthly Data'!R:R,Calculations!$C$116+MOD(DC106,Calculations!$C$118))</f>
        <v>4.4327772793586687E-3</v>
      </c>
      <c r="HT106" s="86">
        <f ca="1">Control!$C$7*Calculations!$C$82*INDEX('Monthly Data'!N:N,Calculations!$C$116+MOD(DD106,Calculations!$C$118))+Control!$C$7*Calculations!$C$83*INDEX('Monthly Data'!O:O,Calculations!$C$116+MOD(DD106,Calculations!$C$118))+Control!$C$7*Calculations!$C$84*INDEX('Monthly Data'!P:P,Calculations!$C$116+MOD(DD106,Calculations!$C$118))+Control!$C$7*Calculations!$C$85*INDEX('Monthly Data'!Q:Q,Calculations!$C$116+MOD(DD106,Calculations!$C$118))+(1-Control!$C$7*Calculations!$C$87)*INDEX('Monthly Data'!R:R,Calculations!$C$116+MOD(DD106,Calculations!$C$118))</f>
        <v>7.3538285850108537E-3</v>
      </c>
      <c r="HU106" s="86">
        <f ca="1">Control!$C$7*Calculations!$C$82*INDEX('Monthly Data'!N:N,Calculations!$C$116+MOD(DE106,Calculations!$C$118))+Control!$C$7*Calculations!$C$83*INDEX('Monthly Data'!O:O,Calculations!$C$116+MOD(DE106,Calculations!$C$118))+Control!$C$7*Calculations!$C$84*INDEX('Monthly Data'!P:P,Calculations!$C$116+MOD(DE106,Calculations!$C$118))+Control!$C$7*Calculations!$C$85*INDEX('Monthly Data'!Q:Q,Calculations!$C$116+MOD(DE106,Calculations!$C$118))+(1-Control!$C$7*Calculations!$C$87)*INDEX('Monthly Data'!R:R,Calculations!$C$116+MOD(DE106,Calculations!$C$118))</f>
        <v>5.1972609868760735E-3</v>
      </c>
      <c r="HV106" s="86">
        <f ca="1">Control!$C$7*Calculations!$C$82*INDEX('Monthly Data'!N:N,Calculations!$C$116+MOD(DF106,Calculations!$C$118))+Control!$C$7*Calculations!$C$83*INDEX('Monthly Data'!O:O,Calculations!$C$116+MOD(DF106,Calculations!$C$118))+Control!$C$7*Calculations!$C$84*INDEX('Monthly Data'!P:P,Calculations!$C$116+MOD(DF106,Calculations!$C$118))+Control!$C$7*Calculations!$C$85*INDEX('Monthly Data'!Q:Q,Calculations!$C$116+MOD(DF106,Calculations!$C$118))+(1-Control!$C$7*Calculations!$C$87)*INDEX('Monthly Data'!R:R,Calculations!$C$116+MOD(DF106,Calculations!$C$118))</f>
        <v>4.4327772793586687E-3</v>
      </c>
      <c r="HW106" s="86">
        <f ca="1">Control!$C$7*Calculations!$C$82*INDEX('Monthly Data'!N:N,Calculations!$C$116+MOD(DG106,Calculations!$C$118))+Control!$C$7*Calculations!$C$83*INDEX('Monthly Data'!O:O,Calculations!$C$116+MOD(DG106,Calculations!$C$118))+Control!$C$7*Calculations!$C$84*INDEX('Monthly Data'!P:P,Calculations!$C$116+MOD(DG106,Calculations!$C$118))+Control!$C$7*Calculations!$C$85*INDEX('Monthly Data'!Q:Q,Calculations!$C$116+MOD(DG106,Calculations!$C$118))+(1-Control!$C$7*Calculations!$C$87)*INDEX('Monthly Data'!R:R,Calculations!$C$116+MOD(DG106,Calculations!$C$118))</f>
        <v>-7.8872955230675015E-3</v>
      </c>
      <c r="HX106" s="86">
        <f ca="1">Control!$C$7*Calculations!$C$82*INDEX('Monthly Data'!N:N,Calculations!$C$116+MOD(DH106,Calculations!$C$118))+Control!$C$7*Calculations!$C$83*INDEX('Monthly Data'!O:O,Calculations!$C$116+MOD(DH106,Calculations!$C$118))+Control!$C$7*Calculations!$C$84*INDEX('Monthly Data'!P:P,Calculations!$C$116+MOD(DH106,Calculations!$C$118))+Control!$C$7*Calculations!$C$85*INDEX('Monthly Data'!Q:Q,Calculations!$C$116+MOD(DH106,Calculations!$C$118))+(1-Control!$C$7*Calculations!$C$87)*INDEX('Monthly Data'!R:R,Calculations!$C$116+MOD(DH106,Calculations!$C$118))</f>
        <v>6.2631896128884862E-3</v>
      </c>
      <c r="HY106" s="86">
        <f ca="1">Control!$C$7*Calculations!$C$82*INDEX('Monthly Data'!N:N,Calculations!$C$116+MOD(DI106,Calculations!$C$118))+Control!$C$7*Calculations!$C$83*INDEX('Monthly Data'!O:O,Calculations!$C$116+MOD(DI106,Calculations!$C$118))+Control!$C$7*Calculations!$C$84*INDEX('Monthly Data'!P:P,Calculations!$C$116+MOD(DI106,Calculations!$C$118))+Control!$C$7*Calculations!$C$85*INDEX('Monthly Data'!Q:Q,Calculations!$C$116+MOD(DI106,Calculations!$C$118))+(1-Control!$C$7*Calculations!$C$87)*INDEX('Monthly Data'!R:R,Calculations!$C$116+MOD(DI106,Calculations!$C$118))</f>
        <v>3.6332715283247441E-2</v>
      </c>
      <c r="HZ106" s="86">
        <f ca="1">Control!$C$7*Calculations!$C$82*INDEX('Monthly Data'!N:N,Calculations!$C$116+MOD(DJ106,Calculations!$C$118))+Control!$C$7*Calculations!$C$83*INDEX('Monthly Data'!O:O,Calculations!$C$116+MOD(DJ106,Calculations!$C$118))+Control!$C$7*Calculations!$C$84*INDEX('Monthly Data'!P:P,Calculations!$C$116+MOD(DJ106,Calculations!$C$118))+Control!$C$7*Calculations!$C$85*INDEX('Monthly Data'!Q:Q,Calculations!$C$116+MOD(DJ106,Calculations!$C$118))+(1-Control!$C$7*Calculations!$C$87)*INDEX('Monthly Data'!R:R,Calculations!$C$116+MOD(DJ106,Calculations!$C$118))</f>
        <v>2.2757992058453024E-3</v>
      </c>
      <c r="IA106" s="86">
        <f ca="1">Control!$C$7*Calculations!$C$82*INDEX('Monthly Data'!N:N,Calculations!$C$116+MOD(DK106,Calculations!$C$118))+Control!$C$7*Calculations!$C$83*INDEX('Monthly Data'!O:O,Calculations!$C$116+MOD(DK106,Calculations!$C$118))+Control!$C$7*Calculations!$C$84*INDEX('Monthly Data'!P:P,Calculations!$C$116+MOD(DK106,Calculations!$C$118))+Control!$C$7*Calculations!$C$85*INDEX('Monthly Data'!Q:Q,Calculations!$C$116+MOD(DK106,Calculations!$C$118))+(1-Control!$C$7*Calculations!$C$87)*INDEX('Monthly Data'!R:R,Calculations!$C$116+MOD(DK106,Calculations!$C$118))</f>
        <v>-9.8327855560634558E-3</v>
      </c>
      <c r="IB106" s="86">
        <f ca="1">Control!$C$7*Calculations!$C$82*INDEX('Monthly Data'!N:N,Calculations!$C$116+MOD(DL106,Calculations!$C$118))+Control!$C$7*Calculations!$C$83*INDEX('Monthly Data'!O:O,Calculations!$C$116+MOD(DL106,Calculations!$C$118))+Control!$C$7*Calculations!$C$84*INDEX('Monthly Data'!P:P,Calculations!$C$116+MOD(DL106,Calculations!$C$118))+Control!$C$7*Calculations!$C$85*INDEX('Monthly Data'!Q:Q,Calculations!$C$116+MOD(DL106,Calculations!$C$118))+(1-Control!$C$7*Calculations!$C$87)*INDEX('Monthly Data'!R:R,Calculations!$C$116+MOD(DL106,Calculations!$C$118))</f>
        <v>3.7118215575026904E-2</v>
      </c>
      <c r="IC106" s="86">
        <f ca="1">Control!$C$7*Calculations!$C$82*INDEX('Monthly Data'!N:N,Calculations!$C$116+MOD(DM106,Calculations!$C$118))+Control!$C$7*Calculations!$C$83*INDEX('Monthly Data'!O:O,Calculations!$C$116+MOD(DM106,Calculations!$C$118))+Control!$C$7*Calculations!$C$84*INDEX('Monthly Data'!P:P,Calculations!$C$116+MOD(DM106,Calculations!$C$118))+Control!$C$7*Calculations!$C$85*INDEX('Monthly Data'!Q:Q,Calculations!$C$116+MOD(DM106,Calculations!$C$118))+(1-Control!$C$7*Calculations!$C$87)*INDEX('Monthly Data'!R:R,Calculations!$C$116+MOD(DM106,Calculations!$C$118))</f>
        <v>1.5115046179922851E-2</v>
      </c>
      <c r="ID106" s="86">
        <f ca="1">Control!$C$7*Calculations!$C$82*INDEX('Monthly Data'!N:N,Calculations!$C$116+MOD(DN106,Calculations!$C$118))+Control!$C$7*Calculations!$C$83*INDEX('Monthly Data'!O:O,Calculations!$C$116+MOD(DN106,Calculations!$C$118))+Control!$C$7*Calculations!$C$84*INDEX('Monthly Data'!P:P,Calculations!$C$116+MOD(DN106,Calculations!$C$118))+Control!$C$7*Calculations!$C$85*INDEX('Monthly Data'!Q:Q,Calculations!$C$116+MOD(DN106,Calculations!$C$118))+(1-Control!$C$7*Calculations!$C$87)*INDEX('Monthly Data'!R:R,Calculations!$C$116+MOD(DN106,Calculations!$C$118))</f>
        <v>-3.9863250714949353E-2</v>
      </c>
      <c r="IE106" s="86">
        <f ca="1">Control!$C$7*Calculations!$C$82*INDEX('Monthly Data'!N:N,Calculations!$C$116+MOD(DO106,Calculations!$C$118))+Control!$C$7*Calculations!$C$83*INDEX('Monthly Data'!O:O,Calculations!$C$116+MOD(DO106,Calculations!$C$118))+Control!$C$7*Calculations!$C$84*INDEX('Monthly Data'!P:P,Calculations!$C$116+MOD(DO106,Calculations!$C$118))+Control!$C$7*Calculations!$C$85*INDEX('Monthly Data'!Q:Q,Calculations!$C$116+MOD(DO106,Calculations!$C$118))+(1-Control!$C$7*Calculations!$C$87)*INDEX('Monthly Data'!R:R,Calculations!$C$116+MOD(DO106,Calculations!$C$118))</f>
        <v>2.0524935548016137E-2</v>
      </c>
      <c r="IF106" s="86">
        <f ca="1">Control!$C$7*Calculations!$C$82*INDEX('Monthly Data'!N:N,Calculations!$C$116+MOD(DP106,Calculations!$C$118))+Control!$C$7*Calculations!$C$83*INDEX('Monthly Data'!O:O,Calculations!$C$116+MOD(DP106,Calculations!$C$118))+Control!$C$7*Calculations!$C$84*INDEX('Monthly Data'!P:P,Calculations!$C$116+MOD(DP106,Calculations!$C$118))+Control!$C$7*Calculations!$C$85*INDEX('Monthly Data'!Q:Q,Calculations!$C$116+MOD(DP106,Calculations!$C$118))+(1-Control!$C$7*Calculations!$C$87)*INDEX('Monthly Data'!R:R,Calculations!$C$116+MOD(DP106,Calculations!$C$118))</f>
        <v>6.3250222980707482E-3</v>
      </c>
      <c r="IG106" s="88">
        <f ca="1">Control!$C$8*(1+DQ106)*(1+DR106)*(1+DS106)*(1+DT106)*(1+DU106)*(1+DV106)*(1+DW106)*(1+DX106)*(1+DY106)*(1+DZ106)*(1+EA106)*(1+EB106)*(1+EC106)*(1+ED106)*(1+EE106)*(1+EF106)*(1+EG106)*(1+EH106)*(1+EI106)*(1+EJ106)*(1+EK106)*(1+EL106)*(1+EM106)*(1+EN106)*(1+EO106)*(1+EP106)*(1+EQ106)*(1+ER106)*(1+ES106)*(1+ET106)*(1+EU106)*(1+EV106)*(1+EW106)*(1+EX106)*(1+EY106)*(1+EZ106)*(1+FA106)*(1+FB106)*(1+FC106)*(1+FD106)*(1+FE106)*(1+FF106)*(1+FG106)*(1+FH106)*(1+FI106)*(1+FJ106)*(1+FK106)*(1+FL106)*(1+FM106)*(1+FN106)*(1+FO106)*(1+FP106)*(1+FQ106)*(1+FR106)*(1+FS106)*(1+FT106)*(1+FU106)*(1+FV106)*(1+FW106)*(1+FX106)*(1+FY106)*(1+FZ106)*(1+GA106)*(1+GB106)*(1+GC106)*(1+GD106)*(1+GE106)*(1+GF106)*(1+GG106)*(1+GH106)*(1+GI106)*(1+GJ106)*(1+GK106)*(1+GL106)*(1+GM106)*(1+GN106)*(1+GO106)*(1+GP106)*(1+GQ106)*(1+GR106)*(1+GS106)*(1+GT106)*(1+GU106)*(1+GV106)*(1+GW106)*(1+GX106)*(1+GY106)*(1+GZ106)*(1+HA106)*(1+HB106)*(1+HC106)*(1+HD106)*(1+HE106)*(1+HF106)*(1+HG106)*(1+HH106)*(1+HI106)*(1+HJ106)*(1+HK106)*(1+HL106)*(1+HM106)*(1+HN106)*(1+HO106)*(1+HP106)*(1+HQ106)*(1+HR106)*(1+HS106)*(1+HT106)*(1+HU106)*(1+HV106)*(1+HW106)*(1+HX106)*(1+HY106)*(1+HZ106)*(1+IA106)*(1+IB106)*(1+IC106)*(1+ID106)*(1+IE106)*(1+IF106)</f>
        <v>108232.51880781582</v>
      </c>
    </row>
    <row r="107" spans="1:241" x14ac:dyDescent="0.25">
      <c r="A107">
        <v>8</v>
      </c>
      <c r="B107">
        <v>50</v>
      </c>
      <c r="C107">
        <v>60</v>
      </c>
      <c r="D107">
        <v>74</v>
      </c>
      <c r="E107">
        <v>4</v>
      </c>
      <c r="F107">
        <v>19</v>
      </c>
      <c r="G107">
        <v>53</v>
      </c>
      <c r="H107">
        <v>94</v>
      </c>
      <c r="I107">
        <v>26</v>
      </c>
      <c r="J107">
        <v>47</v>
      </c>
      <c r="K107">
        <v>62</v>
      </c>
      <c r="L107">
        <v>59</v>
      </c>
      <c r="M107">
        <v>68</v>
      </c>
      <c r="N107">
        <v>46</v>
      </c>
      <c r="O107">
        <v>28</v>
      </c>
      <c r="P107">
        <v>0</v>
      </c>
      <c r="Q107">
        <v>23</v>
      </c>
      <c r="R107">
        <v>95</v>
      </c>
      <c r="S107">
        <v>17</v>
      </c>
      <c r="T107">
        <v>114</v>
      </c>
      <c r="U107">
        <v>92</v>
      </c>
      <c r="V107">
        <v>72</v>
      </c>
      <c r="W107">
        <v>42</v>
      </c>
      <c r="X107">
        <v>14</v>
      </c>
      <c r="Y107">
        <v>102</v>
      </c>
      <c r="Z107">
        <v>107</v>
      </c>
      <c r="AA107">
        <v>51</v>
      </c>
      <c r="AB107">
        <v>34</v>
      </c>
      <c r="AC107">
        <v>109</v>
      </c>
      <c r="AD107">
        <v>109</v>
      </c>
      <c r="AE107">
        <v>110</v>
      </c>
      <c r="AF107">
        <v>46</v>
      </c>
      <c r="AG107">
        <v>5</v>
      </c>
      <c r="AH107">
        <v>60</v>
      </c>
      <c r="AI107">
        <v>53</v>
      </c>
      <c r="AJ107">
        <v>61</v>
      </c>
      <c r="AK107">
        <v>23</v>
      </c>
      <c r="AL107">
        <v>22</v>
      </c>
      <c r="AM107">
        <v>97</v>
      </c>
      <c r="AN107">
        <v>57</v>
      </c>
      <c r="AO107">
        <v>111</v>
      </c>
      <c r="AP107">
        <v>107</v>
      </c>
      <c r="AQ107">
        <v>8</v>
      </c>
      <c r="AR107">
        <v>31</v>
      </c>
      <c r="AS107">
        <v>103</v>
      </c>
      <c r="AT107">
        <v>31</v>
      </c>
      <c r="AU107">
        <v>56</v>
      </c>
      <c r="AV107">
        <v>37</v>
      </c>
      <c r="AW107">
        <v>102</v>
      </c>
      <c r="AX107">
        <v>104</v>
      </c>
      <c r="AY107">
        <v>35</v>
      </c>
      <c r="AZ107">
        <v>40</v>
      </c>
      <c r="BA107">
        <v>29</v>
      </c>
      <c r="BB107">
        <v>76</v>
      </c>
      <c r="BC107">
        <v>11</v>
      </c>
      <c r="BD107">
        <v>27</v>
      </c>
      <c r="BE107">
        <v>18</v>
      </c>
      <c r="BF107">
        <v>108</v>
      </c>
      <c r="BG107">
        <v>63</v>
      </c>
      <c r="BH107">
        <v>2</v>
      </c>
      <c r="BI107">
        <v>18</v>
      </c>
      <c r="BJ107">
        <v>22</v>
      </c>
      <c r="BK107">
        <v>12</v>
      </c>
      <c r="BL107">
        <v>5</v>
      </c>
      <c r="BM107">
        <v>103</v>
      </c>
      <c r="BN107">
        <v>88</v>
      </c>
      <c r="BO107">
        <v>19</v>
      </c>
      <c r="BP107">
        <v>12</v>
      </c>
      <c r="BQ107">
        <v>24</v>
      </c>
      <c r="BR107">
        <v>107</v>
      </c>
      <c r="BS107">
        <v>52</v>
      </c>
      <c r="BT107">
        <v>53</v>
      </c>
      <c r="BU107">
        <v>3</v>
      </c>
      <c r="BV107">
        <v>33</v>
      </c>
      <c r="BW107">
        <v>74</v>
      </c>
      <c r="BX107">
        <v>34</v>
      </c>
      <c r="BY107">
        <v>23</v>
      </c>
      <c r="BZ107">
        <v>60</v>
      </c>
      <c r="CA107">
        <v>108</v>
      </c>
      <c r="CB107">
        <v>117</v>
      </c>
      <c r="CC107">
        <v>0</v>
      </c>
      <c r="CD107">
        <v>28</v>
      </c>
      <c r="CE107">
        <v>70</v>
      </c>
      <c r="CF107">
        <v>67</v>
      </c>
      <c r="CG107">
        <v>69</v>
      </c>
      <c r="CH107">
        <v>118</v>
      </c>
      <c r="CI107">
        <v>9</v>
      </c>
      <c r="CJ107">
        <v>13</v>
      </c>
      <c r="CK107">
        <v>61</v>
      </c>
      <c r="CL107">
        <v>22</v>
      </c>
      <c r="CM107">
        <v>5</v>
      </c>
      <c r="CN107">
        <v>108</v>
      </c>
      <c r="CO107">
        <v>102</v>
      </c>
      <c r="CP107">
        <v>112</v>
      </c>
      <c r="CQ107">
        <v>71</v>
      </c>
      <c r="CR107">
        <v>101</v>
      </c>
      <c r="CS107">
        <v>17</v>
      </c>
      <c r="CT107">
        <v>37</v>
      </c>
      <c r="CU107">
        <v>6</v>
      </c>
      <c r="CV107">
        <v>28</v>
      </c>
      <c r="CW107">
        <v>110</v>
      </c>
      <c r="CX107">
        <v>57</v>
      </c>
      <c r="CY107">
        <v>114</v>
      </c>
      <c r="CZ107">
        <v>117</v>
      </c>
      <c r="DA107">
        <v>77</v>
      </c>
      <c r="DB107">
        <v>54</v>
      </c>
      <c r="DC107">
        <v>113</v>
      </c>
      <c r="DD107">
        <v>12</v>
      </c>
      <c r="DE107">
        <v>39</v>
      </c>
      <c r="DF107">
        <v>92</v>
      </c>
      <c r="DG107">
        <v>48</v>
      </c>
      <c r="DH107">
        <v>78</v>
      </c>
      <c r="DI107">
        <v>80</v>
      </c>
      <c r="DJ107">
        <v>59</v>
      </c>
      <c r="DK107">
        <v>28</v>
      </c>
      <c r="DL107">
        <v>82</v>
      </c>
      <c r="DM107">
        <v>17</v>
      </c>
      <c r="DN107">
        <v>115</v>
      </c>
      <c r="DO107">
        <v>100</v>
      </c>
      <c r="DP107">
        <v>63</v>
      </c>
      <c r="DQ107" s="86">
        <f ca="1">Control!$C$7*Calculations!$C$82*INDEX('Monthly Data'!N:N,Calculations!$C$116+MOD(A107,Calculations!$C$118))+Control!$C$7*Calculations!$C$83*INDEX('Monthly Data'!O:O,Calculations!$C$116+MOD(A107,Calculations!$C$118))+Control!$C$7*Calculations!$C$84*INDEX('Monthly Data'!P:P,Calculations!$C$116+MOD(A107,Calculations!$C$118))+Control!$C$7*Calculations!$C$85*INDEX('Monthly Data'!Q:Q,Calculations!$C$116+MOD(A107,Calculations!$C$118))+(1-Control!$C$7*Calculations!$C$87)*INDEX('Monthly Data'!R:R,Calculations!$C$116+MOD(A107,Calculations!$C$118))</f>
        <v>9.9787204839310462E-3</v>
      </c>
      <c r="DR107" s="86">
        <f ca="1">Control!$C$7*Calculations!$C$82*INDEX('Monthly Data'!N:N,Calculations!$C$116+MOD(B107,Calculations!$C$118))+Control!$C$7*Calculations!$C$83*INDEX('Monthly Data'!O:O,Calculations!$C$116+MOD(B107,Calculations!$C$118))+Control!$C$7*Calculations!$C$84*INDEX('Monthly Data'!P:P,Calculations!$C$116+MOD(B107,Calculations!$C$118))+Control!$C$7*Calculations!$C$85*INDEX('Monthly Data'!Q:Q,Calculations!$C$116+MOD(B107,Calculations!$C$118))+(1-Control!$C$7*Calculations!$C$87)*INDEX('Monthly Data'!R:R,Calculations!$C$116+MOD(B107,Calculations!$C$118))</f>
        <v>6.1009361253630504E-2</v>
      </c>
      <c r="DS107" s="86">
        <f ca="1">Control!$C$7*Calculations!$C$82*INDEX('Monthly Data'!N:N,Calculations!$C$116+MOD(C107,Calculations!$C$118))+Control!$C$7*Calculations!$C$83*INDEX('Monthly Data'!O:O,Calculations!$C$116+MOD(C107,Calculations!$C$118))+Control!$C$7*Calculations!$C$84*INDEX('Monthly Data'!P:P,Calculations!$C$116+MOD(C107,Calculations!$C$118))+Control!$C$7*Calculations!$C$85*INDEX('Monthly Data'!Q:Q,Calculations!$C$116+MOD(C107,Calculations!$C$118))+(1-Control!$C$7*Calculations!$C$87)*INDEX('Monthly Data'!R:R,Calculations!$C$116+MOD(C107,Calculations!$C$118))</f>
        <v>-1.9947061878162777E-2</v>
      </c>
      <c r="DT107" s="86">
        <f ca="1">Control!$C$7*Calculations!$C$82*INDEX('Monthly Data'!N:N,Calculations!$C$116+MOD(D107,Calculations!$C$118))+Control!$C$7*Calculations!$C$83*INDEX('Monthly Data'!O:O,Calculations!$C$116+MOD(D107,Calculations!$C$118))+Control!$C$7*Calculations!$C$84*INDEX('Monthly Data'!P:P,Calculations!$C$116+MOD(D107,Calculations!$C$118))+Control!$C$7*Calculations!$C$85*INDEX('Monthly Data'!Q:Q,Calculations!$C$116+MOD(D107,Calculations!$C$118))+(1-Control!$C$7*Calculations!$C$87)*INDEX('Monthly Data'!R:R,Calculations!$C$116+MOD(D107,Calculations!$C$118))</f>
        <v>3.7118215575026904E-2</v>
      </c>
      <c r="DU107" s="86">
        <f ca="1">Control!$C$7*Calculations!$C$82*INDEX('Monthly Data'!N:N,Calculations!$C$116+MOD(E107,Calculations!$C$118))+Control!$C$7*Calculations!$C$83*INDEX('Monthly Data'!O:O,Calculations!$C$116+MOD(E107,Calculations!$C$118))+Control!$C$7*Calculations!$C$84*INDEX('Monthly Data'!P:P,Calculations!$C$116+MOD(E107,Calculations!$C$118))+Control!$C$7*Calculations!$C$85*INDEX('Monthly Data'!Q:Q,Calculations!$C$116+MOD(E107,Calculations!$C$118))+(1-Control!$C$7*Calculations!$C$87)*INDEX('Monthly Data'!R:R,Calculations!$C$116+MOD(E107,Calculations!$C$118))</f>
        <v>1.3423979074716584E-2</v>
      </c>
      <c r="DV107" s="86">
        <f ca="1">Control!$C$7*Calculations!$C$82*INDEX('Monthly Data'!N:N,Calculations!$C$116+MOD(F107,Calculations!$C$118))+Control!$C$7*Calculations!$C$83*INDEX('Monthly Data'!O:O,Calculations!$C$116+MOD(F107,Calculations!$C$118))+Control!$C$7*Calculations!$C$84*INDEX('Monthly Data'!P:P,Calculations!$C$116+MOD(F107,Calculations!$C$118))+Control!$C$7*Calculations!$C$85*INDEX('Monthly Data'!Q:Q,Calculations!$C$116+MOD(F107,Calculations!$C$118))+(1-Control!$C$7*Calculations!$C$87)*INDEX('Monthly Data'!R:R,Calculations!$C$116+MOD(F107,Calculations!$C$118))</f>
        <v>4.089189590407355E-3</v>
      </c>
      <c r="DW107" s="86">
        <f ca="1">Control!$C$7*Calculations!$C$82*INDEX('Monthly Data'!N:N,Calculations!$C$116+MOD(G107,Calculations!$C$118))+Control!$C$7*Calculations!$C$83*INDEX('Monthly Data'!O:O,Calculations!$C$116+MOD(G107,Calculations!$C$118))+Control!$C$7*Calculations!$C$84*INDEX('Monthly Data'!P:P,Calculations!$C$116+MOD(G107,Calculations!$C$118))+Control!$C$7*Calculations!$C$85*INDEX('Monthly Data'!Q:Q,Calculations!$C$116+MOD(G107,Calculations!$C$118))+(1-Control!$C$7*Calculations!$C$87)*INDEX('Monthly Data'!R:R,Calculations!$C$116+MOD(G107,Calculations!$C$118))</f>
        <v>1.1786765492207996E-2</v>
      </c>
      <c r="DX107" s="86">
        <f ca="1">Control!$C$7*Calculations!$C$82*INDEX('Monthly Data'!N:N,Calculations!$C$116+MOD(H107,Calculations!$C$118))+Control!$C$7*Calculations!$C$83*INDEX('Monthly Data'!O:O,Calculations!$C$116+MOD(H107,Calculations!$C$118))+Control!$C$7*Calculations!$C$84*INDEX('Monthly Data'!P:P,Calculations!$C$116+MOD(H107,Calculations!$C$118))+Control!$C$7*Calculations!$C$85*INDEX('Monthly Data'!Q:Q,Calculations!$C$116+MOD(H107,Calculations!$C$118))+(1-Control!$C$7*Calculations!$C$87)*INDEX('Monthly Data'!R:R,Calculations!$C$116+MOD(H107,Calculations!$C$118))</f>
        <v>1.0353752315110615E-2</v>
      </c>
      <c r="DY107" s="86">
        <f ca="1">Control!$C$7*Calculations!$C$82*INDEX('Monthly Data'!N:N,Calculations!$C$116+MOD(I107,Calculations!$C$118))+Control!$C$7*Calculations!$C$83*INDEX('Monthly Data'!O:O,Calculations!$C$116+MOD(I107,Calculations!$C$118))+Control!$C$7*Calculations!$C$84*INDEX('Monthly Data'!P:P,Calculations!$C$116+MOD(I107,Calculations!$C$118))+Control!$C$7*Calculations!$C$85*INDEX('Monthly Data'!Q:Q,Calculations!$C$116+MOD(I107,Calculations!$C$118))+(1-Control!$C$7*Calculations!$C$87)*INDEX('Monthly Data'!R:R,Calculations!$C$116+MOD(I107,Calculations!$C$118))</f>
        <v>6.3250222980707482E-3</v>
      </c>
      <c r="DZ107" s="86">
        <f ca="1">Control!$C$7*Calculations!$C$82*INDEX('Monthly Data'!N:N,Calculations!$C$116+MOD(J107,Calculations!$C$118))+Control!$C$7*Calculations!$C$83*INDEX('Monthly Data'!O:O,Calculations!$C$116+MOD(J107,Calculations!$C$118))+Control!$C$7*Calculations!$C$84*INDEX('Monthly Data'!P:P,Calculations!$C$116+MOD(J107,Calculations!$C$118))+Control!$C$7*Calculations!$C$85*INDEX('Monthly Data'!Q:Q,Calculations!$C$116+MOD(J107,Calculations!$C$118))+(1-Control!$C$7*Calculations!$C$87)*INDEX('Monthly Data'!R:R,Calculations!$C$116+MOD(J107,Calculations!$C$118))</f>
        <v>3.1011313347584085E-2</v>
      </c>
      <c r="EA107" s="86">
        <f ca="1">Control!$C$7*Calculations!$C$82*INDEX('Monthly Data'!N:N,Calculations!$C$116+MOD(K107,Calculations!$C$118))+Control!$C$7*Calculations!$C$83*INDEX('Monthly Data'!O:O,Calculations!$C$116+MOD(K107,Calculations!$C$118))+Control!$C$7*Calculations!$C$84*INDEX('Monthly Data'!P:P,Calculations!$C$116+MOD(K107,Calculations!$C$118))+Control!$C$7*Calculations!$C$85*INDEX('Monthly Data'!Q:Q,Calculations!$C$116+MOD(K107,Calculations!$C$118))+(1-Control!$C$7*Calculations!$C$87)*INDEX('Monthly Data'!R:R,Calculations!$C$116+MOD(K107,Calculations!$C$118))</f>
        <v>-9.839093431862074E-3</v>
      </c>
      <c r="EB107" s="86">
        <f ca="1">Control!$C$7*Calculations!$C$82*INDEX('Monthly Data'!N:N,Calculations!$C$116+MOD(L107,Calculations!$C$118))+Control!$C$7*Calculations!$C$83*INDEX('Monthly Data'!O:O,Calculations!$C$116+MOD(L107,Calculations!$C$118))+Control!$C$7*Calculations!$C$84*INDEX('Monthly Data'!P:P,Calculations!$C$116+MOD(L107,Calculations!$C$118))+Control!$C$7*Calculations!$C$85*INDEX('Monthly Data'!Q:Q,Calculations!$C$116+MOD(L107,Calculations!$C$118))+(1-Control!$C$7*Calculations!$C$87)*INDEX('Monthly Data'!R:R,Calculations!$C$116+MOD(L107,Calculations!$C$118))</f>
        <v>1.1704119272391494E-2</v>
      </c>
      <c r="EC107" s="86">
        <f ca="1">Control!$C$7*Calculations!$C$82*INDEX('Monthly Data'!N:N,Calculations!$C$116+MOD(M107,Calculations!$C$118))+Control!$C$7*Calculations!$C$83*INDEX('Monthly Data'!O:O,Calculations!$C$116+MOD(M107,Calculations!$C$118))+Control!$C$7*Calculations!$C$84*INDEX('Monthly Data'!P:P,Calculations!$C$116+MOD(M107,Calculations!$C$118))+Control!$C$7*Calculations!$C$85*INDEX('Monthly Data'!Q:Q,Calculations!$C$116+MOD(M107,Calculations!$C$118))+(1-Control!$C$7*Calculations!$C$87)*INDEX('Monthly Data'!R:R,Calculations!$C$116+MOD(M107,Calculations!$C$118))</f>
        <v>2.2757992058453024E-3</v>
      </c>
      <c r="ED107" s="86">
        <f ca="1">Control!$C$7*Calculations!$C$82*INDEX('Monthly Data'!N:N,Calculations!$C$116+MOD(N107,Calculations!$C$118))+Control!$C$7*Calculations!$C$83*INDEX('Monthly Data'!O:O,Calculations!$C$116+MOD(N107,Calculations!$C$118))+Control!$C$7*Calculations!$C$84*INDEX('Monthly Data'!P:P,Calculations!$C$116+MOD(N107,Calculations!$C$118))+Control!$C$7*Calculations!$C$85*INDEX('Monthly Data'!Q:Q,Calculations!$C$116+MOD(N107,Calculations!$C$118))+(1-Control!$C$7*Calculations!$C$87)*INDEX('Monthly Data'!R:R,Calculations!$C$116+MOD(N107,Calculations!$C$118))</f>
        <v>2.3307359621218403E-2</v>
      </c>
      <c r="EE107" s="86">
        <f ca="1">Control!$C$7*Calculations!$C$82*INDEX('Monthly Data'!N:N,Calculations!$C$116+MOD(O107,Calculations!$C$118))+Control!$C$7*Calculations!$C$83*INDEX('Monthly Data'!O:O,Calculations!$C$116+MOD(O107,Calculations!$C$118))+Control!$C$7*Calculations!$C$84*INDEX('Monthly Data'!P:P,Calculations!$C$116+MOD(O107,Calculations!$C$118))+Control!$C$7*Calculations!$C$85*INDEX('Monthly Data'!Q:Q,Calculations!$C$116+MOD(O107,Calculations!$C$118))+(1-Control!$C$7*Calculations!$C$87)*INDEX('Monthly Data'!R:R,Calculations!$C$116+MOD(O107,Calculations!$C$118))</f>
        <v>3.7596120283497965E-2</v>
      </c>
      <c r="EF107" s="86">
        <f ca="1">Control!$C$7*Calculations!$C$82*INDEX('Monthly Data'!N:N,Calculations!$C$116+MOD(P107,Calculations!$C$118))+Control!$C$7*Calculations!$C$83*INDEX('Monthly Data'!O:O,Calculations!$C$116+MOD(P107,Calculations!$C$118))+Control!$C$7*Calculations!$C$84*INDEX('Monthly Data'!P:P,Calculations!$C$116+MOD(P107,Calculations!$C$118))+Control!$C$7*Calculations!$C$85*INDEX('Monthly Data'!Q:Q,Calculations!$C$116+MOD(P107,Calculations!$C$118))+(1-Control!$C$7*Calculations!$C$87)*INDEX('Monthly Data'!R:R,Calculations!$C$116+MOD(P107,Calculations!$C$118))</f>
        <v>1.4915555251167555E-3</v>
      </c>
      <c r="EG107" s="86">
        <f ca="1">Control!$C$7*Calculations!$C$82*INDEX('Monthly Data'!N:N,Calculations!$C$116+MOD(Q107,Calculations!$C$118))+Control!$C$7*Calculations!$C$83*INDEX('Monthly Data'!O:O,Calculations!$C$116+MOD(Q107,Calculations!$C$118))+Control!$C$7*Calculations!$C$84*INDEX('Monthly Data'!P:P,Calculations!$C$116+MOD(Q107,Calculations!$C$118))+Control!$C$7*Calculations!$C$85*INDEX('Monthly Data'!Q:Q,Calculations!$C$116+MOD(Q107,Calculations!$C$118))+(1-Control!$C$7*Calculations!$C$87)*INDEX('Monthly Data'!R:R,Calculations!$C$116+MOD(Q107,Calculations!$C$118))</f>
        <v>6.2631896128884862E-3</v>
      </c>
      <c r="EH107" s="86">
        <f ca="1">Control!$C$7*Calculations!$C$82*INDEX('Monthly Data'!N:N,Calculations!$C$116+MOD(R107,Calculations!$C$118))+Control!$C$7*Calculations!$C$83*INDEX('Monthly Data'!O:O,Calculations!$C$116+MOD(R107,Calculations!$C$118))+Control!$C$7*Calculations!$C$84*INDEX('Monthly Data'!P:P,Calculations!$C$116+MOD(R107,Calculations!$C$118))+Control!$C$7*Calculations!$C$85*INDEX('Monthly Data'!Q:Q,Calculations!$C$116+MOD(R107,Calculations!$C$118))+(1-Control!$C$7*Calculations!$C$87)*INDEX('Monthly Data'!R:R,Calculations!$C$116+MOD(R107,Calculations!$C$118))</f>
        <v>1.5758278480433856E-2</v>
      </c>
      <c r="EI107" s="86">
        <f ca="1">Control!$C$7*Calculations!$C$82*INDEX('Monthly Data'!N:N,Calculations!$C$116+MOD(S107,Calculations!$C$118))+Control!$C$7*Calculations!$C$83*INDEX('Monthly Data'!O:O,Calculations!$C$116+MOD(S107,Calculations!$C$118))+Control!$C$7*Calculations!$C$84*INDEX('Monthly Data'!P:P,Calculations!$C$116+MOD(S107,Calculations!$C$118))+Control!$C$7*Calculations!$C$85*INDEX('Monthly Data'!Q:Q,Calculations!$C$116+MOD(S107,Calculations!$C$118))+(1-Control!$C$7*Calculations!$C$87)*INDEX('Monthly Data'!R:R,Calculations!$C$116+MOD(S107,Calculations!$C$118))</f>
        <v>-2.0269389991732112E-2</v>
      </c>
      <c r="EJ107" s="86">
        <f ca="1">Control!$C$7*Calculations!$C$82*INDEX('Monthly Data'!N:N,Calculations!$C$116+MOD(T107,Calculations!$C$118))+Control!$C$7*Calculations!$C$83*INDEX('Monthly Data'!O:O,Calculations!$C$116+MOD(T107,Calculations!$C$118))+Control!$C$7*Calculations!$C$84*INDEX('Monthly Data'!P:P,Calculations!$C$116+MOD(T107,Calculations!$C$118))+Control!$C$7*Calculations!$C$85*INDEX('Monthly Data'!Q:Q,Calculations!$C$116+MOD(T107,Calculations!$C$118))+(1-Control!$C$7*Calculations!$C$87)*INDEX('Monthly Data'!R:R,Calculations!$C$116+MOD(T107,Calculations!$C$118))</f>
        <v>-2.5419860972892394E-2</v>
      </c>
      <c r="EK107" s="86">
        <f ca="1">Control!$C$7*Calculations!$C$82*INDEX('Monthly Data'!N:N,Calculations!$C$116+MOD(U107,Calculations!$C$118))+Control!$C$7*Calculations!$C$83*INDEX('Monthly Data'!O:O,Calculations!$C$116+MOD(U107,Calculations!$C$118))+Control!$C$7*Calculations!$C$84*INDEX('Monthly Data'!P:P,Calculations!$C$116+MOD(U107,Calculations!$C$118))+Control!$C$7*Calculations!$C$85*INDEX('Monthly Data'!Q:Q,Calculations!$C$116+MOD(U107,Calculations!$C$118))+(1-Control!$C$7*Calculations!$C$87)*INDEX('Monthly Data'!R:R,Calculations!$C$116+MOD(U107,Calculations!$C$118))</f>
        <v>2.4722579420195831E-2</v>
      </c>
      <c r="EL107" s="86">
        <f ca="1">Control!$C$7*Calculations!$C$82*INDEX('Monthly Data'!N:N,Calculations!$C$116+MOD(V107,Calculations!$C$118))+Control!$C$7*Calculations!$C$83*INDEX('Monthly Data'!O:O,Calculations!$C$116+MOD(V107,Calculations!$C$118))+Control!$C$7*Calculations!$C$84*INDEX('Monthly Data'!P:P,Calculations!$C$116+MOD(V107,Calculations!$C$118))+Control!$C$7*Calculations!$C$85*INDEX('Monthly Data'!Q:Q,Calculations!$C$116+MOD(V107,Calculations!$C$118))+(1-Control!$C$7*Calculations!$C$87)*INDEX('Monthly Data'!R:R,Calculations!$C$116+MOD(V107,Calculations!$C$118))</f>
        <v>-4.3408051735618014E-2</v>
      </c>
      <c r="EM107" s="86">
        <f ca="1">Control!$C$7*Calculations!$C$82*INDEX('Monthly Data'!N:N,Calculations!$C$116+MOD(W107,Calculations!$C$118))+Control!$C$7*Calculations!$C$83*INDEX('Monthly Data'!O:O,Calculations!$C$116+MOD(W107,Calculations!$C$118))+Control!$C$7*Calculations!$C$84*INDEX('Monthly Data'!P:P,Calculations!$C$116+MOD(W107,Calculations!$C$118))+Control!$C$7*Calculations!$C$85*INDEX('Monthly Data'!Q:Q,Calculations!$C$116+MOD(W107,Calculations!$C$118))+(1-Control!$C$7*Calculations!$C$87)*INDEX('Monthly Data'!R:R,Calculations!$C$116+MOD(W107,Calculations!$C$118))</f>
        <v>-6.1115617667135171E-2</v>
      </c>
      <c r="EN107" s="86">
        <f ca="1">Control!$C$7*Calculations!$C$82*INDEX('Monthly Data'!N:N,Calculations!$C$116+MOD(X107,Calculations!$C$118))+Control!$C$7*Calculations!$C$83*INDEX('Monthly Data'!O:O,Calculations!$C$116+MOD(X107,Calculations!$C$118))+Control!$C$7*Calculations!$C$84*INDEX('Monthly Data'!P:P,Calculations!$C$116+MOD(X107,Calculations!$C$118))+Control!$C$7*Calculations!$C$85*INDEX('Monthly Data'!Q:Q,Calculations!$C$116+MOD(X107,Calculations!$C$118))+(1-Control!$C$7*Calculations!$C$87)*INDEX('Monthly Data'!R:R,Calculations!$C$116+MOD(X107,Calculations!$C$118))</f>
        <v>9.5791276036140301E-3</v>
      </c>
      <c r="EO107" s="86">
        <f ca="1">Control!$C$7*Calculations!$C$82*INDEX('Monthly Data'!N:N,Calculations!$C$116+MOD(Y107,Calculations!$C$118))+Control!$C$7*Calculations!$C$83*INDEX('Monthly Data'!O:O,Calculations!$C$116+MOD(Y107,Calculations!$C$118))+Control!$C$7*Calculations!$C$84*INDEX('Monthly Data'!P:P,Calculations!$C$116+MOD(Y107,Calculations!$C$118))+Control!$C$7*Calculations!$C$85*INDEX('Monthly Data'!Q:Q,Calculations!$C$116+MOD(Y107,Calculations!$C$118))+(1-Control!$C$7*Calculations!$C$87)*INDEX('Monthly Data'!R:R,Calculations!$C$116+MOD(Y107,Calculations!$C$118))</f>
        <v>-1.8530040247387896E-2</v>
      </c>
      <c r="EP107" s="86">
        <f ca="1">Control!$C$7*Calculations!$C$82*INDEX('Monthly Data'!N:N,Calculations!$C$116+MOD(Z107,Calculations!$C$118))+Control!$C$7*Calculations!$C$83*INDEX('Monthly Data'!O:O,Calculations!$C$116+MOD(Z107,Calculations!$C$118))+Control!$C$7*Calculations!$C$84*INDEX('Monthly Data'!P:P,Calculations!$C$116+MOD(Z107,Calculations!$C$118))+Control!$C$7*Calculations!$C$85*INDEX('Monthly Data'!Q:Q,Calculations!$C$116+MOD(Z107,Calculations!$C$118))+(1-Control!$C$7*Calculations!$C$87)*INDEX('Monthly Data'!R:R,Calculations!$C$116+MOD(Z107,Calculations!$C$118))</f>
        <v>1.5216630695380906E-2</v>
      </c>
      <c r="EQ107" s="86">
        <f ca="1">Control!$C$7*Calculations!$C$82*INDEX('Monthly Data'!N:N,Calculations!$C$116+MOD(AA107,Calculations!$C$118))+Control!$C$7*Calculations!$C$83*INDEX('Monthly Data'!O:O,Calculations!$C$116+MOD(AA107,Calculations!$C$118))+Control!$C$7*Calculations!$C$84*INDEX('Monthly Data'!P:P,Calculations!$C$116+MOD(AA107,Calculations!$C$118))+Control!$C$7*Calculations!$C$85*INDEX('Monthly Data'!Q:Q,Calculations!$C$116+MOD(AA107,Calculations!$C$118))+(1-Control!$C$7*Calculations!$C$87)*INDEX('Monthly Data'!R:R,Calculations!$C$116+MOD(AA107,Calculations!$C$118))</f>
        <v>1.8695385296339444E-2</v>
      </c>
      <c r="ER107" s="86">
        <f ca="1">Control!$C$7*Calculations!$C$82*INDEX('Monthly Data'!N:N,Calculations!$C$116+MOD(AB107,Calculations!$C$118))+Control!$C$7*Calculations!$C$83*INDEX('Monthly Data'!O:O,Calculations!$C$116+MOD(AB107,Calculations!$C$118))+Control!$C$7*Calculations!$C$84*INDEX('Monthly Data'!P:P,Calculations!$C$116+MOD(AB107,Calculations!$C$118))+Control!$C$7*Calculations!$C$85*INDEX('Monthly Data'!Q:Q,Calculations!$C$116+MOD(AB107,Calculations!$C$118))+(1-Control!$C$7*Calculations!$C$87)*INDEX('Monthly Data'!R:R,Calculations!$C$116+MOD(AB107,Calculations!$C$118))</f>
        <v>5.3309355465453899E-3</v>
      </c>
      <c r="ES107" s="86">
        <f ca="1">Control!$C$7*Calculations!$C$82*INDEX('Monthly Data'!N:N,Calculations!$C$116+MOD(AC107,Calculations!$C$118))+Control!$C$7*Calculations!$C$83*INDEX('Monthly Data'!O:O,Calculations!$C$116+MOD(AC107,Calculations!$C$118))+Control!$C$7*Calculations!$C$84*INDEX('Monthly Data'!P:P,Calculations!$C$116+MOD(AC107,Calculations!$C$118))+Control!$C$7*Calculations!$C$85*INDEX('Monthly Data'!Q:Q,Calculations!$C$116+MOD(AC107,Calculations!$C$118))+(1-Control!$C$7*Calculations!$C$87)*INDEX('Monthly Data'!R:R,Calculations!$C$116+MOD(AC107,Calculations!$C$118))</f>
        <v>1.0921298083007208E-2</v>
      </c>
      <c r="ET107" s="86">
        <f ca="1">Control!$C$7*Calculations!$C$82*INDEX('Monthly Data'!N:N,Calculations!$C$116+MOD(AD107,Calculations!$C$118))+Control!$C$7*Calculations!$C$83*INDEX('Monthly Data'!O:O,Calculations!$C$116+MOD(AD107,Calculations!$C$118))+Control!$C$7*Calculations!$C$84*INDEX('Monthly Data'!P:P,Calculations!$C$116+MOD(AD107,Calculations!$C$118))+Control!$C$7*Calculations!$C$85*INDEX('Monthly Data'!Q:Q,Calculations!$C$116+MOD(AD107,Calculations!$C$118))+(1-Control!$C$7*Calculations!$C$87)*INDEX('Monthly Data'!R:R,Calculations!$C$116+MOD(AD107,Calculations!$C$118))</f>
        <v>1.0921298083007208E-2</v>
      </c>
      <c r="EU107" s="86">
        <f ca="1">Control!$C$7*Calculations!$C$82*INDEX('Monthly Data'!N:N,Calculations!$C$116+MOD(AE107,Calculations!$C$118))+Control!$C$7*Calculations!$C$83*INDEX('Monthly Data'!O:O,Calculations!$C$116+MOD(AE107,Calculations!$C$118))+Control!$C$7*Calculations!$C$84*INDEX('Monthly Data'!P:P,Calculations!$C$116+MOD(AE107,Calculations!$C$118))+Control!$C$7*Calculations!$C$85*INDEX('Monthly Data'!Q:Q,Calculations!$C$116+MOD(AE107,Calculations!$C$118))+(1-Control!$C$7*Calculations!$C$87)*INDEX('Monthly Data'!R:R,Calculations!$C$116+MOD(AE107,Calculations!$C$118))</f>
        <v>3.127051071655923E-3</v>
      </c>
      <c r="EV107" s="86">
        <f ca="1">Control!$C$7*Calculations!$C$82*INDEX('Monthly Data'!N:N,Calculations!$C$116+MOD(AF107,Calculations!$C$118))+Control!$C$7*Calculations!$C$83*INDEX('Monthly Data'!O:O,Calculations!$C$116+MOD(AF107,Calculations!$C$118))+Control!$C$7*Calculations!$C$84*INDEX('Monthly Data'!P:P,Calculations!$C$116+MOD(AF107,Calculations!$C$118))+Control!$C$7*Calculations!$C$85*INDEX('Monthly Data'!Q:Q,Calculations!$C$116+MOD(AF107,Calculations!$C$118))+(1-Control!$C$7*Calculations!$C$87)*INDEX('Monthly Data'!R:R,Calculations!$C$116+MOD(AF107,Calculations!$C$118))</f>
        <v>2.3307359621218403E-2</v>
      </c>
      <c r="EW107" s="86">
        <f ca="1">Control!$C$7*Calculations!$C$82*INDEX('Monthly Data'!N:N,Calculations!$C$116+MOD(AG107,Calculations!$C$118))+Control!$C$7*Calculations!$C$83*INDEX('Monthly Data'!O:O,Calculations!$C$116+MOD(AG107,Calculations!$C$118))+Control!$C$7*Calculations!$C$84*INDEX('Monthly Data'!P:P,Calculations!$C$116+MOD(AG107,Calculations!$C$118))+Control!$C$7*Calculations!$C$85*INDEX('Monthly Data'!Q:Q,Calculations!$C$116+MOD(AG107,Calculations!$C$118))+(1-Control!$C$7*Calculations!$C$87)*INDEX('Monthly Data'!R:R,Calculations!$C$116+MOD(AG107,Calculations!$C$118))</f>
        <v>1.2722494017511032E-2</v>
      </c>
      <c r="EX107" s="86">
        <f ca="1">Control!$C$7*Calculations!$C$82*INDEX('Monthly Data'!N:N,Calculations!$C$116+MOD(AH107,Calculations!$C$118))+Control!$C$7*Calculations!$C$83*INDEX('Monthly Data'!O:O,Calculations!$C$116+MOD(AH107,Calculations!$C$118))+Control!$C$7*Calculations!$C$84*INDEX('Monthly Data'!P:P,Calculations!$C$116+MOD(AH107,Calculations!$C$118))+Control!$C$7*Calculations!$C$85*INDEX('Monthly Data'!Q:Q,Calculations!$C$116+MOD(AH107,Calculations!$C$118))+(1-Control!$C$7*Calculations!$C$87)*INDEX('Monthly Data'!R:R,Calculations!$C$116+MOD(AH107,Calculations!$C$118))</f>
        <v>-1.9947061878162777E-2</v>
      </c>
      <c r="EY107" s="86">
        <f ca="1">Control!$C$7*Calculations!$C$82*INDEX('Monthly Data'!N:N,Calculations!$C$116+MOD(AI107,Calculations!$C$118))+Control!$C$7*Calculations!$C$83*INDEX('Monthly Data'!O:O,Calculations!$C$116+MOD(AI107,Calculations!$C$118))+Control!$C$7*Calculations!$C$84*INDEX('Monthly Data'!P:P,Calculations!$C$116+MOD(AI107,Calculations!$C$118))+Control!$C$7*Calculations!$C$85*INDEX('Monthly Data'!Q:Q,Calculations!$C$116+MOD(AI107,Calculations!$C$118))+(1-Control!$C$7*Calculations!$C$87)*INDEX('Monthly Data'!R:R,Calculations!$C$116+MOD(AI107,Calculations!$C$118))</f>
        <v>1.1786765492207996E-2</v>
      </c>
      <c r="EZ107" s="86">
        <f ca="1">Control!$C$7*Calculations!$C$82*INDEX('Monthly Data'!N:N,Calculations!$C$116+MOD(AJ107,Calculations!$C$118))+Control!$C$7*Calculations!$C$83*INDEX('Monthly Data'!O:O,Calculations!$C$116+MOD(AJ107,Calculations!$C$118))+Control!$C$7*Calculations!$C$84*INDEX('Monthly Data'!P:P,Calculations!$C$116+MOD(AJ107,Calculations!$C$118))+Control!$C$7*Calculations!$C$85*INDEX('Monthly Data'!Q:Q,Calculations!$C$116+MOD(AJ107,Calculations!$C$118))+(1-Control!$C$7*Calculations!$C$87)*INDEX('Monthly Data'!R:R,Calculations!$C$116+MOD(AJ107,Calculations!$C$118))</f>
        <v>2.766281641786093E-2</v>
      </c>
      <c r="FA107" s="86">
        <f ca="1">Control!$C$7*Calculations!$C$82*INDEX('Monthly Data'!N:N,Calculations!$C$116+MOD(AK107,Calculations!$C$118))+Control!$C$7*Calculations!$C$83*INDEX('Monthly Data'!O:O,Calculations!$C$116+MOD(AK107,Calculations!$C$118))+Control!$C$7*Calculations!$C$84*INDEX('Monthly Data'!P:P,Calculations!$C$116+MOD(AK107,Calculations!$C$118))+Control!$C$7*Calculations!$C$85*INDEX('Monthly Data'!Q:Q,Calculations!$C$116+MOD(AK107,Calculations!$C$118))+(1-Control!$C$7*Calculations!$C$87)*INDEX('Monthly Data'!R:R,Calculations!$C$116+MOD(AK107,Calculations!$C$118))</f>
        <v>6.2631896128884862E-3</v>
      </c>
      <c r="FB107" s="86">
        <f ca="1">Control!$C$7*Calculations!$C$82*INDEX('Monthly Data'!N:N,Calculations!$C$116+MOD(AL107,Calculations!$C$118))+Control!$C$7*Calculations!$C$83*INDEX('Monthly Data'!O:O,Calculations!$C$116+MOD(AL107,Calculations!$C$118))+Control!$C$7*Calculations!$C$84*INDEX('Monthly Data'!P:P,Calculations!$C$116+MOD(AL107,Calculations!$C$118))+Control!$C$7*Calculations!$C$85*INDEX('Monthly Data'!Q:Q,Calculations!$C$116+MOD(AL107,Calculations!$C$118))+(1-Control!$C$7*Calculations!$C$87)*INDEX('Monthly Data'!R:R,Calculations!$C$116+MOD(AL107,Calculations!$C$118))</f>
        <v>1.50127906355989E-2</v>
      </c>
      <c r="FC107" s="86">
        <f ca="1">Control!$C$7*Calculations!$C$82*INDEX('Monthly Data'!N:N,Calculations!$C$116+MOD(AM107,Calculations!$C$118))+Control!$C$7*Calculations!$C$83*INDEX('Monthly Data'!O:O,Calculations!$C$116+MOD(AM107,Calculations!$C$118))+Control!$C$7*Calculations!$C$84*INDEX('Monthly Data'!P:P,Calculations!$C$116+MOD(AM107,Calculations!$C$118))+Control!$C$7*Calculations!$C$85*INDEX('Monthly Data'!Q:Q,Calculations!$C$116+MOD(AM107,Calculations!$C$118))+(1-Control!$C$7*Calculations!$C$87)*INDEX('Monthly Data'!R:R,Calculations!$C$116+MOD(AM107,Calculations!$C$118))</f>
        <v>-7.5539743260223157E-3</v>
      </c>
      <c r="FD107" s="86">
        <f ca="1">Control!$C$7*Calculations!$C$82*INDEX('Monthly Data'!N:N,Calculations!$C$116+MOD(AN107,Calculations!$C$118))+Control!$C$7*Calculations!$C$83*INDEX('Monthly Data'!O:O,Calculations!$C$116+MOD(AN107,Calculations!$C$118))+Control!$C$7*Calculations!$C$84*INDEX('Monthly Data'!P:P,Calculations!$C$116+MOD(AN107,Calculations!$C$118))+Control!$C$7*Calculations!$C$85*INDEX('Monthly Data'!Q:Q,Calculations!$C$116+MOD(AN107,Calculations!$C$118))+(1-Control!$C$7*Calculations!$C$87)*INDEX('Monthly Data'!R:R,Calculations!$C$116+MOD(AN107,Calculations!$C$118))</f>
        <v>7.3538285850108537E-3</v>
      </c>
      <c r="FE107" s="86">
        <f ca="1">Control!$C$7*Calculations!$C$82*INDEX('Monthly Data'!N:N,Calculations!$C$116+MOD(AO107,Calculations!$C$118))+Control!$C$7*Calculations!$C$83*INDEX('Monthly Data'!O:O,Calculations!$C$116+MOD(AO107,Calculations!$C$118))+Control!$C$7*Calculations!$C$84*INDEX('Monthly Data'!P:P,Calculations!$C$116+MOD(AO107,Calculations!$C$118))+Control!$C$7*Calculations!$C$85*INDEX('Monthly Data'!Q:Q,Calculations!$C$116+MOD(AO107,Calculations!$C$118))+(1-Control!$C$7*Calculations!$C$87)*INDEX('Monthly Data'!R:R,Calculations!$C$116+MOD(AO107,Calculations!$C$118))</f>
        <v>5.8868730207813358E-3</v>
      </c>
      <c r="FF107" s="86">
        <f ca="1">Control!$C$7*Calculations!$C$82*INDEX('Monthly Data'!N:N,Calculations!$C$116+MOD(AP107,Calculations!$C$118))+Control!$C$7*Calculations!$C$83*INDEX('Monthly Data'!O:O,Calculations!$C$116+MOD(AP107,Calculations!$C$118))+Control!$C$7*Calculations!$C$84*INDEX('Monthly Data'!P:P,Calculations!$C$116+MOD(AP107,Calculations!$C$118))+Control!$C$7*Calculations!$C$85*INDEX('Monthly Data'!Q:Q,Calculations!$C$116+MOD(AP107,Calculations!$C$118))+(1-Control!$C$7*Calculations!$C$87)*INDEX('Monthly Data'!R:R,Calculations!$C$116+MOD(AP107,Calculations!$C$118))</f>
        <v>1.5216630695380906E-2</v>
      </c>
      <c r="FG107" s="86">
        <f ca="1">Control!$C$7*Calculations!$C$82*INDEX('Monthly Data'!N:N,Calculations!$C$116+MOD(AQ107,Calculations!$C$118))+Control!$C$7*Calculations!$C$83*INDEX('Monthly Data'!O:O,Calculations!$C$116+MOD(AQ107,Calculations!$C$118))+Control!$C$7*Calculations!$C$84*INDEX('Monthly Data'!P:P,Calculations!$C$116+MOD(AQ107,Calculations!$C$118))+Control!$C$7*Calculations!$C$85*INDEX('Monthly Data'!Q:Q,Calculations!$C$116+MOD(AQ107,Calculations!$C$118))+(1-Control!$C$7*Calculations!$C$87)*INDEX('Monthly Data'!R:R,Calculations!$C$116+MOD(AQ107,Calculations!$C$118))</f>
        <v>9.9787204839310462E-3</v>
      </c>
      <c r="FH107" s="86">
        <f ca="1">Control!$C$7*Calculations!$C$82*INDEX('Monthly Data'!N:N,Calculations!$C$116+MOD(AR107,Calculations!$C$118))+Control!$C$7*Calculations!$C$83*INDEX('Monthly Data'!O:O,Calculations!$C$116+MOD(AR107,Calculations!$C$118))+Control!$C$7*Calculations!$C$84*INDEX('Monthly Data'!P:P,Calculations!$C$116+MOD(AR107,Calculations!$C$118))+Control!$C$7*Calculations!$C$85*INDEX('Monthly Data'!Q:Q,Calculations!$C$116+MOD(AR107,Calculations!$C$118))+(1-Control!$C$7*Calculations!$C$87)*INDEX('Monthly Data'!R:R,Calculations!$C$116+MOD(AR107,Calculations!$C$118))</f>
        <v>1.8665061640915637E-2</v>
      </c>
      <c r="FI107" s="86">
        <f ca="1">Control!$C$7*Calculations!$C$82*INDEX('Monthly Data'!N:N,Calculations!$C$116+MOD(AS107,Calculations!$C$118))+Control!$C$7*Calculations!$C$83*INDEX('Monthly Data'!O:O,Calculations!$C$116+MOD(AS107,Calculations!$C$118))+Control!$C$7*Calculations!$C$84*INDEX('Monthly Data'!P:P,Calculations!$C$116+MOD(AS107,Calculations!$C$118))+Control!$C$7*Calculations!$C$85*INDEX('Monthly Data'!Q:Q,Calculations!$C$116+MOD(AS107,Calculations!$C$118))+(1-Control!$C$7*Calculations!$C$87)*INDEX('Monthly Data'!R:R,Calculations!$C$116+MOD(AS107,Calculations!$C$118))</f>
        <v>5.1972609868760735E-3</v>
      </c>
      <c r="FJ107" s="86">
        <f ca="1">Control!$C$7*Calculations!$C$82*INDEX('Monthly Data'!N:N,Calculations!$C$116+MOD(AT107,Calculations!$C$118))+Control!$C$7*Calculations!$C$83*INDEX('Monthly Data'!O:O,Calculations!$C$116+MOD(AT107,Calculations!$C$118))+Control!$C$7*Calculations!$C$84*INDEX('Monthly Data'!P:P,Calculations!$C$116+MOD(AT107,Calculations!$C$118))+Control!$C$7*Calculations!$C$85*INDEX('Monthly Data'!Q:Q,Calculations!$C$116+MOD(AT107,Calculations!$C$118))+(1-Control!$C$7*Calculations!$C$87)*INDEX('Monthly Data'!R:R,Calculations!$C$116+MOD(AT107,Calculations!$C$118))</f>
        <v>1.8665061640915637E-2</v>
      </c>
      <c r="FK107" s="86">
        <f ca="1">Control!$C$7*Calculations!$C$82*INDEX('Monthly Data'!N:N,Calculations!$C$116+MOD(AU107,Calculations!$C$118))+Control!$C$7*Calculations!$C$83*INDEX('Monthly Data'!O:O,Calculations!$C$116+MOD(AU107,Calculations!$C$118))+Control!$C$7*Calculations!$C$84*INDEX('Monthly Data'!P:P,Calculations!$C$116+MOD(AU107,Calculations!$C$118))+Control!$C$7*Calculations!$C$85*INDEX('Monthly Data'!Q:Q,Calculations!$C$116+MOD(AU107,Calculations!$C$118))+(1-Control!$C$7*Calculations!$C$87)*INDEX('Monthly Data'!R:R,Calculations!$C$116+MOD(AU107,Calculations!$C$118))</f>
        <v>7.5897487599915015E-3</v>
      </c>
      <c r="FL107" s="86">
        <f ca="1">Control!$C$7*Calculations!$C$82*INDEX('Monthly Data'!N:N,Calculations!$C$116+MOD(AV107,Calculations!$C$118))+Control!$C$7*Calculations!$C$83*INDEX('Monthly Data'!O:O,Calculations!$C$116+MOD(AV107,Calculations!$C$118))+Control!$C$7*Calculations!$C$84*INDEX('Monthly Data'!P:P,Calculations!$C$116+MOD(AV107,Calculations!$C$118))+Control!$C$7*Calculations!$C$85*INDEX('Monthly Data'!Q:Q,Calculations!$C$116+MOD(AV107,Calculations!$C$118))+(1-Control!$C$7*Calculations!$C$87)*INDEX('Monthly Data'!R:R,Calculations!$C$116+MOD(AV107,Calculations!$C$118))</f>
        <v>1.2954540023127663E-2</v>
      </c>
      <c r="FM107" s="86">
        <f ca="1">Control!$C$7*Calculations!$C$82*INDEX('Monthly Data'!N:N,Calculations!$C$116+MOD(AW107,Calculations!$C$118))+Control!$C$7*Calculations!$C$83*INDEX('Monthly Data'!O:O,Calculations!$C$116+MOD(AW107,Calculations!$C$118))+Control!$C$7*Calculations!$C$84*INDEX('Monthly Data'!P:P,Calculations!$C$116+MOD(AW107,Calculations!$C$118))+Control!$C$7*Calculations!$C$85*INDEX('Monthly Data'!Q:Q,Calculations!$C$116+MOD(AW107,Calculations!$C$118))+(1-Control!$C$7*Calculations!$C$87)*INDEX('Monthly Data'!R:R,Calculations!$C$116+MOD(AW107,Calculations!$C$118))</f>
        <v>-1.8530040247387896E-2</v>
      </c>
      <c r="FN107" s="86">
        <f ca="1">Control!$C$7*Calculations!$C$82*INDEX('Monthly Data'!N:N,Calculations!$C$116+MOD(AX107,Calculations!$C$118))+Control!$C$7*Calculations!$C$83*INDEX('Monthly Data'!O:O,Calculations!$C$116+MOD(AX107,Calculations!$C$118))+Control!$C$7*Calculations!$C$84*INDEX('Monthly Data'!P:P,Calculations!$C$116+MOD(AX107,Calculations!$C$118))+Control!$C$7*Calculations!$C$85*INDEX('Monthly Data'!Q:Q,Calculations!$C$116+MOD(AX107,Calculations!$C$118))+(1-Control!$C$7*Calculations!$C$87)*INDEX('Monthly Data'!R:R,Calculations!$C$116+MOD(AX107,Calculations!$C$118))</f>
        <v>2.9708469559001142E-2</v>
      </c>
      <c r="FO107" s="86">
        <f ca="1">Control!$C$7*Calculations!$C$82*INDEX('Monthly Data'!N:N,Calculations!$C$116+MOD(AY107,Calculations!$C$118))+Control!$C$7*Calculations!$C$83*INDEX('Monthly Data'!O:O,Calculations!$C$116+MOD(AY107,Calculations!$C$118))+Control!$C$7*Calculations!$C$84*INDEX('Monthly Data'!P:P,Calculations!$C$116+MOD(AY107,Calculations!$C$118))+Control!$C$7*Calculations!$C$85*INDEX('Monthly Data'!Q:Q,Calculations!$C$116+MOD(AY107,Calculations!$C$118))+(1-Control!$C$7*Calculations!$C$87)*INDEX('Monthly Data'!R:R,Calculations!$C$116+MOD(AY107,Calculations!$C$118))</f>
        <v>-9.5555592256394619E-3</v>
      </c>
      <c r="FP107" s="86">
        <f ca="1">Control!$C$7*Calculations!$C$82*INDEX('Monthly Data'!N:N,Calculations!$C$116+MOD(AZ107,Calculations!$C$118))+Control!$C$7*Calculations!$C$83*INDEX('Monthly Data'!O:O,Calculations!$C$116+MOD(AZ107,Calculations!$C$118))+Control!$C$7*Calculations!$C$84*INDEX('Monthly Data'!P:P,Calculations!$C$116+MOD(AZ107,Calculations!$C$118))+Control!$C$7*Calculations!$C$85*INDEX('Monthly Data'!Q:Q,Calculations!$C$116+MOD(AZ107,Calculations!$C$118))+(1-Control!$C$7*Calculations!$C$87)*INDEX('Monthly Data'!R:R,Calculations!$C$116+MOD(AZ107,Calculations!$C$118))</f>
        <v>-4.417423226995453E-3</v>
      </c>
      <c r="FQ107" s="86">
        <f ca="1">Control!$C$7*Calculations!$C$82*INDEX('Monthly Data'!N:N,Calculations!$C$116+MOD(BA107,Calculations!$C$118))+Control!$C$7*Calculations!$C$83*INDEX('Monthly Data'!O:O,Calculations!$C$116+MOD(BA107,Calculations!$C$118))+Control!$C$7*Calculations!$C$84*INDEX('Monthly Data'!P:P,Calculations!$C$116+MOD(BA107,Calculations!$C$118))+Control!$C$7*Calculations!$C$85*INDEX('Monthly Data'!Q:Q,Calculations!$C$116+MOD(BA107,Calculations!$C$118))+(1-Control!$C$7*Calculations!$C$87)*INDEX('Monthly Data'!R:R,Calculations!$C$116+MOD(BA107,Calculations!$C$118))</f>
        <v>1.5115046179922851E-2</v>
      </c>
      <c r="FR107" s="86">
        <f ca="1">Control!$C$7*Calculations!$C$82*INDEX('Monthly Data'!N:N,Calculations!$C$116+MOD(BB107,Calculations!$C$118))+Control!$C$7*Calculations!$C$83*INDEX('Monthly Data'!O:O,Calculations!$C$116+MOD(BB107,Calculations!$C$118))+Control!$C$7*Calculations!$C$84*INDEX('Monthly Data'!P:P,Calculations!$C$116+MOD(BB107,Calculations!$C$118))+Control!$C$7*Calculations!$C$85*INDEX('Monthly Data'!Q:Q,Calculations!$C$116+MOD(BB107,Calculations!$C$118))+(1-Control!$C$7*Calculations!$C$87)*INDEX('Monthly Data'!R:R,Calculations!$C$116+MOD(BB107,Calculations!$C$118))</f>
        <v>3.5231336013669103E-2</v>
      </c>
      <c r="FS107" s="86">
        <f ca="1">Control!$C$7*Calculations!$C$82*INDEX('Monthly Data'!N:N,Calculations!$C$116+MOD(BC107,Calculations!$C$118))+Control!$C$7*Calculations!$C$83*INDEX('Monthly Data'!O:O,Calculations!$C$116+MOD(BC107,Calculations!$C$118))+Control!$C$7*Calculations!$C$84*INDEX('Monthly Data'!P:P,Calculations!$C$116+MOD(BC107,Calculations!$C$118))+Control!$C$7*Calculations!$C$85*INDEX('Monthly Data'!Q:Q,Calculations!$C$116+MOD(BC107,Calculations!$C$118))+(1-Control!$C$7*Calculations!$C$87)*INDEX('Monthly Data'!R:R,Calculations!$C$116+MOD(BC107,Calculations!$C$118))</f>
        <v>1.0018681835149534E-3</v>
      </c>
      <c r="FT107" s="86">
        <f ca="1">Control!$C$7*Calculations!$C$82*INDEX('Monthly Data'!N:N,Calculations!$C$116+MOD(BD107,Calculations!$C$118))+Control!$C$7*Calculations!$C$83*INDEX('Monthly Data'!O:O,Calculations!$C$116+MOD(BD107,Calculations!$C$118))+Control!$C$7*Calculations!$C$84*INDEX('Monthly Data'!P:P,Calculations!$C$116+MOD(BD107,Calculations!$C$118))+Control!$C$7*Calculations!$C$85*INDEX('Monthly Data'!Q:Q,Calculations!$C$116+MOD(BD107,Calculations!$C$118))+(1-Control!$C$7*Calculations!$C$87)*INDEX('Monthly Data'!R:R,Calculations!$C$116+MOD(BD107,Calculations!$C$118))</f>
        <v>-3.53368065312233E-2</v>
      </c>
      <c r="FU107" s="86">
        <f ca="1">Control!$C$7*Calculations!$C$82*INDEX('Monthly Data'!N:N,Calculations!$C$116+MOD(BE107,Calculations!$C$118))+Control!$C$7*Calculations!$C$83*INDEX('Monthly Data'!O:O,Calculations!$C$116+MOD(BE107,Calculations!$C$118))+Control!$C$7*Calculations!$C$84*INDEX('Monthly Data'!P:P,Calculations!$C$116+MOD(BE107,Calculations!$C$118))+Control!$C$7*Calculations!$C$85*INDEX('Monthly Data'!Q:Q,Calculations!$C$116+MOD(BE107,Calculations!$C$118))+(1-Control!$C$7*Calculations!$C$87)*INDEX('Monthly Data'!R:R,Calculations!$C$116+MOD(BE107,Calculations!$C$118))</f>
        <v>-7.4084874653726545E-3</v>
      </c>
      <c r="FV107" s="86">
        <f ca="1">Control!$C$7*Calculations!$C$82*INDEX('Monthly Data'!N:N,Calculations!$C$116+MOD(BF107,Calculations!$C$118))+Control!$C$7*Calculations!$C$83*INDEX('Monthly Data'!O:O,Calculations!$C$116+MOD(BF107,Calculations!$C$118))+Control!$C$7*Calculations!$C$84*INDEX('Monthly Data'!P:P,Calculations!$C$116+MOD(BF107,Calculations!$C$118))+Control!$C$7*Calculations!$C$85*INDEX('Monthly Data'!Q:Q,Calculations!$C$116+MOD(BF107,Calculations!$C$118))+(1-Control!$C$7*Calculations!$C$87)*INDEX('Monthly Data'!R:R,Calculations!$C$116+MOD(BF107,Calculations!$C$118))</f>
        <v>1.7073665854433945E-2</v>
      </c>
      <c r="FW107" s="86">
        <f ca="1">Control!$C$7*Calculations!$C$82*INDEX('Monthly Data'!N:N,Calculations!$C$116+MOD(BG107,Calculations!$C$118))+Control!$C$7*Calculations!$C$83*INDEX('Monthly Data'!O:O,Calculations!$C$116+MOD(BG107,Calculations!$C$118))+Control!$C$7*Calculations!$C$84*INDEX('Monthly Data'!P:P,Calculations!$C$116+MOD(BG107,Calculations!$C$118))+Control!$C$7*Calculations!$C$85*INDEX('Monthly Data'!Q:Q,Calculations!$C$116+MOD(BG107,Calculations!$C$118))+(1-Control!$C$7*Calculations!$C$87)*INDEX('Monthly Data'!R:R,Calculations!$C$116+MOD(BG107,Calculations!$C$118))</f>
        <v>1.9073822767906517E-2</v>
      </c>
      <c r="FX107" s="86">
        <f ca="1">Control!$C$7*Calculations!$C$82*INDEX('Monthly Data'!N:N,Calculations!$C$116+MOD(BH107,Calculations!$C$118))+Control!$C$7*Calculations!$C$83*INDEX('Monthly Data'!O:O,Calculations!$C$116+MOD(BH107,Calculations!$C$118))+Control!$C$7*Calculations!$C$84*INDEX('Monthly Data'!P:P,Calculations!$C$116+MOD(BH107,Calculations!$C$118))+Control!$C$7*Calculations!$C$85*INDEX('Monthly Data'!Q:Q,Calculations!$C$116+MOD(BH107,Calculations!$C$118))+(1-Control!$C$7*Calculations!$C$87)*INDEX('Monthly Data'!R:R,Calculations!$C$116+MOD(BH107,Calculations!$C$118))</f>
        <v>7.7184133340106598E-3</v>
      </c>
      <c r="FY107" s="86">
        <f ca="1">Control!$C$7*Calculations!$C$82*INDEX('Monthly Data'!N:N,Calculations!$C$116+MOD(BI107,Calculations!$C$118))+Control!$C$7*Calculations!$C$83*INDEX('Monthly Data'!O:O,Calculations!$C$116+MOD(BI107,Calculations!$C$118))+Control!$C$7*Calculations!$C$84*INDEX('Monthly Data'!P:P,Calculations!$C$116+MOD(BI107,Calculations!$C$118))+Control!$C$7*Calculations!$C$85*INDEX('Monthly Data'!Q:Q,Calculations!$C$116+MOD(BI107,Calculations!$C$118))+(1-Control!$C$7*Calculations!$C$87)*INDEX('Monthly Data'!R:R,Calculations!$C$116+MOD(BI107,Calculations!$C$118))</f>
        <v>-7.4084874653726545E-3</v>
      </c>
      <c r="FZ107" s="86">
        <f ca="1">Control!$C$7*Calculations!$C$82*INDEX('Monthly Data'!N:N,Calculations!$C$116+MOD(BJ107,Calculations!$C$118))+Control!$C$7*Calculations!$C$83*INDEX('Monthly Data'!O:O,Calculations!$C$116+MOD(BJ107,Calculations!$C$118))+Control!$C$7*Calculations!$C$84*INDEX('Monthly Data'!P:P,Calculations!$C$116+MOD(BJ107,Calculations!$C$118))+Control!$C$7*Calculations!$C$85*INDEX('Monthly Data'!Q:Q,Calculations!$C$116+MOD(BJ107,Calculations!$C$118))+(1-Control!$C$7*Calculations!$C$87)*INDEX('Monthly Data'!R:R,Calculations!$C$116+MOD(BJ107,Calculations!$C$118))</f>
        <v>1.50127906355989E-2</v>
      </c>
      <c r="GA107" s="86">
        <f ca="1">Control!$C$7*Calculations!$C$82*INDEX('Monthly Data'!N:N,Calculations!$C$116+MOD(BK107,Calculations!$C$118))+Control!$C$7*Calculations!$C$83*INDEX('Monthly Data'!O:O,Calculations!$C$116+MOD(BK107,Calculations!$C$118))+Control!$C$7*Calculations!$C$84*INDEX('Monthly Data'!P:P,Calculations!$C$116+MOD(BK107,Calculations!$C$118))+Control!$C$7*Calculations!$C$85*INDEX('Monthly Data'!Q:Q,Calculations!$C$116+MOD(BK107,Calculations!$C$118))+(1-Control!$C$7*Calculations!$C$87)*INDEX('Monthly Data'!R:R,Calculations!$C$116+MOD(BK107,Calculations!$C$118))</f>
        <v>1.0415351832335435E-2</v>
      </c>
      <c r="GB107" s="86">
        <f ca="1">Control!$C$7*Calculations!$C$82*INDEX('Monthly Data'!N:N,Calculations!$C$116+MOD(BL107,Calculations!$C$118))+Control!$C$7*Calculations!$C$83*INDEX('Monthly Data'!O:O,Calculations!$C$116+MOD(BL107,Calculations!$C$118))+Control!$C$7*Calculations!$C$84*INDEX('Monthly Data'!P:P,Calculations!$C$116+MOD(BL107,Calculations!$C$118))+Control!$C$7*Calculations!$C$85*INDEX('Monthly Data'!Q:Q,Calculations!$C$116+MOD(BL107,Calculations!$C$118))+(1-Control!$C$7*Calculations!$C$87)*INDEX('Monthly Data'!R:R,Calculations!$C$116+MOD(BL107,Calculations!$C$118))</f>
        <v>1.2722494017511032E-2</v>
      </c>
      <c r="GC107" s="86">
        <f ca="1">Control!$C$7*Calculations!$C$82*INDEX('Monthly Data'!N:N,Calculations!$C$116+MOD(BM107,Calculations!$C$118))+Control!$C$7*Calculations!$C$83*INDEX('Monthly Data'!O:O,Calculations!$C$116+MOD(BM107,Calculations!$C$118))+Control!$C$7*Calculations!$C$84*INDEX('Monthly Data'!P:P,Calculations!$C$116+MOD(BM107,Calculations!$C$118))+Control!$C$7*Calculations!$C$85*INDEX('Monthly Data'!Q:Q,Calculations!$C$116+MOD(BM107,Calculations!$C$118))+(1-Control!$C$7*Calculations!$C$87)*INDEX('Monthly Data'!R:R,Calculations!$C$116+MOD(BM107,Calculations!$C$118))</f>
        <v>5.1972609868760735E-3</v>
      </c>
      <c r="GD107" s="86">
        <f ca="1">Control!$C$7*Calculations!$C$82*INDEX('Monthly Data'!N:N,Calculations!$C$116+MOD(BN107,Calculations!$C$118))+Control!$C$7*Calculations!$C$83*INDEX('Monthly Data'!O:O,Calculations!$C$116+MOD(BN107,Calculations!$C$118))+Control!$C$7*Calculations!$C$84*INDEX('Monthly Data'!P:P,Calculations!$C$116+MOD(BN107,Calculations!$C$118))+Control!$C$7*Calculations!$C$85*INDEX('Monthly Data'!Q:Q,Calculations!$C$116+MOD(BN107,Calculations!$C$118))+(1-Control!$C$7*Calculations!$C$87)*INDEX('Monthly Data'!R:R,Calculations!$C$116+MOD(BN107,Calculations!$C$118))</f>
        <v>6.4539397490030407E-3</v>
      </c>
      <c r="GE107" s="86">
        <f ca="1">Control!$C$7*Calculations!$C$82*INDEX('Monthly Data'!N:N,Calculations!$C$116+MOD(BO107,Calculations!$C$118))+Control!$C$7*Calculations!$C$83*INDEX('Monthly Data'!O:O,Calculations!$C$116+MOD(BO107,Calculations!$C$118))+Control!$C$7*Calculations!$C$84*INDEX('Monthly Data'!P:P,Calculations!$C$116+MOD(BO107,Calculations!$C$118))+Control!$C$7*Calculations!$C$85*INDEX('Monthly Data'!Q:Q,Calculations!$C$116+MOD(BO107,Calculations!$C$118))+(1-Control!$C$7*Calculations!$C$87)*INDEX('Monthly Data'!R:R,Calculations!$C$116+MOD(BO107,Calculations!$C$118))</f>
        <v>4.089189590407355E-3</v>
      </c>
      <c r="GF107" s="86">
        <f ca="1">Control!$C$7*Calculations!$C$82*INDEX('Monthly Data'!N:N,Calculations!$C$116+MOD(BP107,Calculations!$C$118))+Control!$C$7*Calculations!$C$83*INDEX('Monthly Data'!O:O,Calculations!$C$116+MOD(BP107,Calculations!$C$118))+Control!$C$7*Calculations!$C$84*INDEX('Monthly Data'!P:P,Calculations!$C$116+MOD(BP107,Calculations!$C$118))+Control!$C$7*Calculations!$C$85*INDEX('Monthly Data'!Q:Q,Calculations!$C$116+MOD(BP107,Calculations!$C$118))+(1-Control!$C$7*Calculations!$C$87)*INDEX('Monthly Data'!R:R,Calculations!$C$116+MOD(BP107,Calculations!$C$118))</f>
        <v>1.0415351832335435E-2</v>
      </c>
      <c r="GG107" s="86">
        <f ca="1">Control!$C$7*Calculations!$C$82*INDEX('Monthly Data'!N:N,Calculations!$C$116+MOD(BQ107,Calculations!$C$118))+Control!$C$7*Calculations!$C$83*INDEX('Monthly Data'!O:O,Calculations!$C$116+MOD(BQ107,Calculations!$C$118))+Control!$C$7*Calculations!$C$84*INDEX('Monthly Data'!P:P,Calculations!$C$116+MOD(BQ107,Calculations!$C$118))+Control!$C$7*Calculations!$C$85*INDEX('Monthly Data'!Q:Q,Calculations!$C$116+MOD(BQ107,Calculations!$C$118))+(1-Control!$C$7*Calculations!$C$87)*INDEX('Monthly Data'!R:R,Calculations!$C$116+MOD(BQ107,Calculations!$C$118))</f>
        <v>4.2795950888382334E-3</v>
      </c>
      <c r="GH107" s="86">
        <f ca="1">Control!$C$7*Calculations!$C$82*INDEX('Monthly Data'!N:N,Calculations!$C$116+MOD(BR107,Calculations!$C$118))+Control!$C$7*Calculations!$C$83*INDEX('Monthly Data'!O:O,Calculations!$C$116+MOD(BR107,Calculations!$C$118))+Control!$C$7*Calculations!$C$84*INDEX('Monthly Data'!P:P,Calculations!$C$116+MOD(BR107,Calculations!$C$118))+Control!$C$7*Calculations!$C$85*INDEX('Monthly Data'!Q:Q,Calculations!$C$116+MOD(BR107,Calculations!$C$118))+(1-Control!$C$7*Calculations!$C$87)*INDEX('Monthly Data'!R:R,Calculations!$C$116+MOD(BR107,Calculations!$C$118))</f>
        <v>1.5216630695380906E-2</v>
      </c>
      <c r="GI107" s="86">
        <f ca="1">Control!$C$7*Calculations!$C$82*INDEX('Monthly Data'!N:N,Calculations!$C$116+MOD(BS107,Calculations!$C$118))+Control!$C$7*Calculations!$C$83*INDEX('Monthly Data'!O:O,Calculations!$C$116+MOD(BS107,Calculations!$C$118))+Control!$C$7*Calculations!$C$84*INDEX('Monthly Data'!P:P,Calculations!$C$116+MOD(BS107,Calculations!$C$118))+Control!$C$7*Calculations!$C$85*INDEX('Monthly Data'!Q:Q,Calculations!$C$116+MOD(BS107,Calculations!$C$118))+(1-Control!$C$7*Calculations!$C$87)*INDEX('Monthly Data'!R:R,Calculations!$C$116+MOD(BS107,Calculations!$C$118))</f>
        <v>-3.8875517825435772E-3</v>
      </c>
      <c r="GJ107" s="86">
        <f ca="1">Control!$C$7*Calculations!$C$82*INDEX('Monthly Data'!N:N,Calculations!$C$116+MOD(BT107,Calculations!$C$118))+Control!$C$7*Calculations!$C$83*INDEX('Monthly Data'!O:O,Calculations!$C$116+MOD(BT107,Calculations!$C$118))+Control!$C$7*Calculations!$C$84*INDEX('Monthly Data'!P:P,Calculations!$C$116+MOD(BT107,Calculations!$C$118))+Control!$C$7*Calculations!$C$85*INDEX('Monthly Data'!Q:Q,Calculations!$C$116+MOD(BT107,Calculations!$C$118))+(1-Control!$C$7*Calculations!$C$87)*INDEX('Monthly Data'!R:R,Calculations!$C$116+MOD(BT107,Calculations!$C$118))</f>
        <v>1.1786765492207996E-2</v>
      </c>
      <c r="GK107" s="86">
        <f ca="1">Control!$C$7*Calculations!$C$82*INDEX('Monthly Data'!N:N,Calculations!$C$116+MOD(BU107,Calculations!$C$118))+Control!$C$7*Calculations!$C$83*INDEX('Monthly Data'!O:O,Calculations!$C$116+MOD(BU107,Calculations!$C$118))+Control!$C$7*Calculations!$C$84*INDEX('Monthly Data'!P:P,Calculations!$C$116+MOD(BU107,Calculations!$C$118))+Control!$C$7*Calculations!$C$85*INDEX('Monthly Data'!Q:Q,Calculations!$C$116+MOD(BU107,Calculations!$C$118))+(1-Control!$C$7*Calculations!$C$87)*INDEX('Monthly Data'!R:R,Calculations!$C$116+MOD(BU107,Calculations!$C$118))</f>
        <v>9.9793409618087695E-3</v>
      </c>
      <c r="GL107" s="86">
        <f ca="1">Control!$C$7*Calculations!$C$82*INDEX('Monthly Data'!N:N,Calculations!$C$116+MOD(BV107,Calculations!$C$118))+Control!$C$7*Calculations!$C$83*INDEX('Monthly Data'!O:O,Calculations!$C$116+MOD(BV107,Calculations!$C$118))+Control!$C$7*Calculations!$C$84*INDEX('Monthly Data'!P:P,Calculations!$C$116+MOD(BV107,Calculations!$C$118))+Control!$C$7*Calculations!$C$85*INDEX('Monthly Data'!Q:Q,Calculations!$C$116+MOD(BV107,Calculations!$C$118))+(1-Control!$C$7*Calculations!$C$87)*INDEX('Monthly Data'!R:R,Calculations!$C$116+MOD(BV107,Calculations!$C$118))</f>
        <v>3.1070573055362403E-2</v>
      </c>
      <c r="GM107" s="86">
        <f ca="1">Control!$C$7*Calculations!$C$82*INDEX('Monthly Data'!N:N,Calculations!$C$116+MOD(BW107,Calculations!$C$118))+Control!$C$7*Calculations!$C$83*INDEX('Monthly Data'!O:O,Calculations!$C$116+MOD(BW107,Calculations!$C$118))+Control!$C$7*Calculations!$C$84*INDEX('Monthly Data'!P:P,Calculations!$C$116+MOD(BW107,Calculations!$C$118))+Control!$C$7*Calculations!$C$85*INDEX('Monthly Data'!Q:Q,Calculations!$C$116+MOD(BW107,Calculations!$C$118))+(1-Control!$C$7*Calculations!$C$87)*INDEX('Monthly Data'!R:R,Calculations!$C$116+MOD(BW107,Calculations!$C$118))</f>
        <v>3.7118215575026904E-2</v>
      </c>
      <c r="GN107" s="86">
        <f ca="1">Control!$C$7*Calculations!$C$82*INDEX('Monthly Data'!N:N,Calculations!$C$116+MOD(BX107,Calculations!$C$118))+Control!$C$7*Calculations!$C$83*INDEX('Monthly Data'!O:O,Calculations!$C$116+MOD(BX107,Calculations!$C$118))+Control!$C$7*Calculations!$C$84*INDEX('Monthly Data'!P:P,Calculations!$C$116+MOD(BX107,Calculations!$C$118))+Control!$C$7*Calculations!$C$85*INDEX('Monthly Data'!Q:Q,Calculations!$C$116+MOD(BX107,Calculations!$C$118))+(1-Control!$C$7*Calculations!$C$87)*INDEX('Monthly Data'!R:R,Calculations!$C$116+MOD(BX107,Calculations!$C$118))</f>
        <v>5.3309355465453899E-3</v>
      </c>
      <c r="GO107" s="86">
        <f ca="1">Control!$C$7*Calculations!$C$82*INDEX('Monthly Data'!N:N,Calculations!$C$116+MOD(BY107,Calculations!$C$118))+Control!$C$7*Calculations!$C$83*INDEX('Monthly Data'!O:O,Calculations!$C$116+MOD(BY107,Calculations!$C$118))+Control!$C$7*Calculations!$C$84*INDEX('Monthly Data'!P:P,Calculations!$C$116+MOD(BY107,Calculations!$C$118))+Control!$C$7*Calculations!$C$85*INDEX('Monthly Data'!Q:Q,Calculations!$C$116+MOD(BY107,Calculations!$C$118))+(1-Control!$C$7*Calculations!$C$87)*INDEX('Monthly Data'!R:R,Calculations!$C$116+MOD(BY107,Calculations!$C$118))</f>
        <v>6.2631896128884862E-3</v>
      </c>
      <c r="GP107" s="86">
        <f ca="1">Control!$C$7*Calculations!$C$82*INDEX('Monthly Data'!N:N,Calculations!$C$116+MOD(BZ107,Calculations!$C$118))+Control!$C$7*Calculations!$C$83*INDEX('Monthly Data'!O:O,Calculations!$C$116+MOD(BZ107,Calculations!$C$118))+Control!$C$7*Calculations!$C$84*INDEX('Monthly Data'!P:P,Calculations!$C$116+MOD(BZ107,Calculations!$C$118))+Control!$C$7*Calculations!$C$85*INDEX('Monthly Data'!Q:Q,Calculations!$C$116+MOD(BZ107,Calculations!$C$118))+(1-Control!$C$7*Calculations!$C$87)*INDEX('Monthly Data'!R:R,Calculations!$C$116+MOD(BZ107,Calculations!$C$118))</f>
        <v>-1.9947061878162777E-2</v>
      </c>
      <c r="GQ107" s="86">
        <f ca="1">Control!$C$7*Calculations!$C$82*INDEX('Monthly Data'!N:N,Calculations!$C$116+MOD(CA107,Calculations!$C$118))+Control!$C$7*Calculations!$C$83*INDEX('Monthly Data'!O:O,Calculations!$C$116+MOD(CA107,Calculations!$C$118))+Control!$C$7*Calculations!$C$84*INDEX('Monthly Data'!P:P,Calculations!$C$116+MOD(CA107,Calculations!$C$118))+Control!$C$7*Calculations!$C$85*INDEX('Monthly Data'!Q:Q,Calculations!$C$116+MOD(CA107,Calculations!$C$118))+(1-Control!$C$7*Calculations!$C$87)*INDEX('Monthly Data'!R:R,Calculations!$C$116+MOD(CA107,Calculations!$C$118))</f>
        <v>1.7073665854433945E-2</v>
      </c>
      <c r="GR107" s="86">
        <f ca="1">Control!$C$7*Calculations!$C$82*INDEX('Monthly Data'!N:N,Calculations!$C$116+MOD(CB107,Calculations!$C$118))+Control!$C$7*Calculations!$C$83*INDEX('Monthly Data'!O:O,Calculations!$C$116+MOD(CB107,Calculations!$C$118))+Control!$C$7*Calculations!$C$84*INDEX('Monthly Data'!P:P,Calculations!$C$116+MOD(CB107,Calculations!$C$118))+Control!$C$7*Calculations!$C$85*INDEX('Monthly Data'!Q:Q,Calculations!$C$116+MOD(CB107,Calculations!$C$118))+(1-Control!$C$7*Calculations!$C$87)*INDEX('Monthly Data'!R:R,Calculations!$C$116+MOD(CB107,Calculations!$C$118))</f>
        <v>-7.3651264633385334E-4</v>
      </c>
      <c r="GS107" s="86">
        <f ca="1">Control!$C$7*Calculations!$C$82*INDEX('Monthly Data'!N:N,Calculations!$C$116+MOD(CC107,Calculations!$C$118))+Control!$C$7*Calculations!$C$83*INDEX('Monthly Data'!O:O,Calculations!$C$116+MOD(CC107,Calculations!$C$118))+Control!$C$7*Calculations!$C$84*INDEX('Monthly Data'!P:P,Calculations!$C$116+MOD(CC107,Calculations!$C$118))+Control!$C$7*Calculations!$C$85*INDEX('Monthly Data'!Q:Q,Calculations!$C$116+MOD(CC107,Calculations!$C$118))+(1-Control!$C$7*Calculations!$C$87)*INDEX('Monthly Data'!R:R,Calculations!$C$116+MOD(CC107,Calculations!$C$118))</f>
        <v>1.4915555251167555E-3</v>
      </c>
      <c r="GT107" s="86">
        <f ca="1">Control!$C$7*Calculations!$C$82*INDEX('Monthly Data'!N:N,Calculations!$C$116+MOD(CD107,Calculations!$C$118))+Control!$C$7*Calculations!$C$83*INDEX('Monthly Data'!O:O,Calculations!$C$116+MOD(CD107,Calculations!$C$118))+Control!$C$7*Calculations!$C$84*INDEX('Monthly Data'!P:P,Calculations!$C$116+MOD(CD107,Calculations!$C$118))+Control!$C$7*Calculations!$C$85*INDEX('Monthly Data'!Q:Q,Calculations!$C$116+MOD(CD107,Calculations!$C$118))+(1-Control!$C$7*Calculations!$C$87)*INDEX('Monthly Data'!R:R,Calculations!$C$116+MOD(CD107,Calculations!$C$118))</f>
        <v>3.7596120283497965E-2</v>
      </c>
      <c r="GU107" s="86">
        <f ca="1">Control!$C$7*Calculations!$C$82*INDEX('Monthly Data'!N:N,Calculations!$C$116+MOD(CE107,Calculations!$C$118))+Control!$C$7*Calculations!$C$83*INDEX('Monthly Data'!O:O,Calculations!$C$116+MOD(CE107,Calculations!$C$118))+Control!$C$7*Calculations!$C$84*INDEX('Monthly Data'!P:P,Calculations!$C$116+MOD(CE107,Calculations!$C$118))+Control!$C$7*Calculations!$C$85*INDEX('Monthly Data'!Q:Q,Calculations!$C$116+MOD(CE107,Calculations!$C$118))+(1-Control!$C$7*Calculations!$C$87)*INDEX('Monthly Data'!R:R,Calculations!$C$116+MOD(CE107,Calculations!$C$118))</f>
        <v>3.8809817903524786E-2</v>
      </c>
      <c r="GV107" s="86">
        <f ca="1">Control!$C$7*Calculations!$C$82*INDEX('Monthly Data'!N:N,Calculations!$C$116+MOD(CF107,Calculations!$C$118))+Control!$C$7*Calculations!$C$83*INDEX('Monthly Data'!O:O,Calculations!$C$116+MOD(CF107,Calculations!$C$118))+Control!$C$7*Calculations!$C$84*INDEX('Monthly Data'!P:P,Calculations!$C$116+MOD(CF107,Calculations!$C$118))+Control!$C$7*Calculations!$C$85*INDEX('Monthly Data'!Q:Q,Calculations!$C$116+MOD(CF107,Calculations!$C$118))+(1-Control!$C$7*Calculations!$C$87)*INDEX('Monthly Data'!R:R,Calculations!$C$116+MOD(CF107,Calculations!$C$118))</f>
        <v>-3.9863250714949353E-2</v>
      </c>
      <c r="GW107" s="86">
        <f ca="1">Control!$C$7*Calculations!$C$82*INDEX('Monthly Data'!N:N,Calculations!$C$116+MOD(CG107,Calculations!$C$118))+Control!$C$7*Calculations!$C$83*INDEX('Monthly Data'!O:O,Calculations!$C$116+MOD(CG107,Calculations!$C$118))+Control!$C$7*Calculations!$C$84*INDEX('Monthly Data'!P:P,Calculations!$C$116+MOD(CG107,Calculations!$C$118))+Control!$C$7*Calculations!$C$85*INDEX('Monthly Data'!Q:Q,Calculations!$C$116+MOD(CG107,Calculations!$C$118))+(1-Control!$C$7*Calculations!$C$87)*INDEX('Monthly Data'!R:R,Calculations!$C$116+MOD(CG107,Calculations!$C$118))</f>
        <v>-4.0413381192162513E-2</v>
      </c>
      <c r="GX107" s="86">
        <f ca="1">Control!$C$7*Calculations!$C$82*INDEX('Monthly Data'!N:N,Calculations!$C$116+MOD(CH107,Calculations!$C$118))+Control!$C$7*Calculations!$C$83*INDEX('Monthly Data'!O:O,Calculations!$C$116+MOD(CH107,Calculations!$C$118))+Control!$C$7*Calculations!$C$84*INDEX('Monthly Data'!P:P,Calculations!$C$116+MOD(CH107,Calculations!$C$118))+Control!$C$7*Calculations!$C$85*INDEX('Monthly Data'!Q:Q,Calculations!$C$116+MOD(CH107,Calculations!$C$118))+(1-Control!$C$7*Calculations!$C$87)*INDEX('Monthly Data'!R:R,Calculations!$C$116+MOD(CH107,Calculations!$C$118))</f>
        <v>3.4808428836917149E-3</v>
      </c>
      <c r="GY107" s="86">
        <f ca="1">Control!$C$7*Calculations!$C$82*INDEX('Monthly Data'!N:N,Calculations!$C$116+MOD(CI107,Calculations!$C$118))+Control!$C$7*Calculations!$C$83*INDEX('Monthly Data'!O:O,Calculations!$C$116+MOD(CI107,Calculations!$C$118))+Control!$C$7*Calculations!$C$84*INDEX('Monthly Data'!P:P,Calculations!$C$116+MOD(CI107,Calculations!$C$118))+Control!$C$7*Calculations!$C$85*INDEX('Monthly Data'!Q:Q,Calculations!$C$116+MOD(CI107,Calculations!$C$118))+(1-Control!$C$7*Calculations!$C$87)*INDEX('Monthly Data'!R:R,Calculations!$C$116+MOD(CI107,Calculations!$C$118))</f>
        <v>2.4470405846852006E-3</v>
      </c>
      <c r="GZ107" s="86">
        <f ca="1">Control!$C$7*Calculations!$C$82*INDEX('Monthly Data'!N:N,Calculations!$C$116+MOD(CJ107,Calculations!$C$118))+Control!$C$7*Calculations!$C$83*INDEX('Monthly Data'!O:O,Calculations!$C$116+MOD(CJ107,Calculations!$C$118))+Control!$C$7*Calculations!$C$84*INDEX('Monthly Data'!P:P,Calculations!$C$116+MOD(CJ107,Calculations!$C$118))+Control!$C$7*Calculations!$C$85*INDEX('Monthly Data'!Q:Q,Calculations!$C$116+MOD(CJ107,Calculations!$C$118))+(1-Control!$C$7*Calculations!$C$87)*INDEX('Monthly Data'!R:R,Calculations!$C$116+MOD(CJ107,Calculations!$C$118))</f>
        <v>1.0478379486191123E-2</v>
      </c>
      <c r="HA107" s="86">
        <f ca="1">Control!$C$7*Calculations!$C$82*INDEX('Monthly Data'!N:N,Calculations!$C$116+MOD(CK107,Calculations!$C$118))+Control!$C$7*Calculations!$C$83*INDEX('Monthly Data'!O:O,Calculations!$C$116+MOD(CK107,Calculations!$C$118))+Control!$C$7*Calculations!$C$84*INDEX('Monthly Data'!P:P,Calculations!$C$116+MOD(CK107,Calculations!$C$118))+Control!$C$7*Calculations!$C$85*INDEX('Monthly Data'!Q:Q,Calculations!$C$116+MOD(CK107,Calculations!$C$118))+(1-Control!$C$7*Calculations!$C$87)*INDEX('Monthly Data'!R:R,Calculations!$C$116+MOD(CK107,Calculations!$C$118))</f>
        <v>2.766281641786093E-2</v>
      </c>
      <c r="HB107" s="86">
        <f ca="1">Control!$C$7*Calculations!$C$82*INDEX('Monthly Data'!N:N,Calculations!$C$116+MOD(CL107,Calculations!$C$118))+Control!$C$7*Calculations!$C$83*INDEX('Monthly Data'!O:O,Calculations!$C$116+MOD(CL107,Calculations!$C$118))+Control!$C$7*Calculations!$C$84*INDEX('Monthly Data'!P:P,Calculations!$C$116+MOD(CL107,Calculations!$C$118))+Control!$C$7*Calculations!$C$85*INDEX('Monthly Data'!Q:Q,Calculations!$C$116+MOD(CL107,Calculations!$C$118))+(1-Control!$C$7*Calculations!$C$87)*INDEX('Monthly Data'!R:R,Calculations!$C$116+MOD(CL107,Calculations!$C$118))</f>
        <v>1.50127906355989E-2</v>
      </c>
      <c r="HC107" s="86">
        <f ca="1">Control!$C$7*Calculations!$C$82*INDEX('Monthly Data'!N:N,Calculations!$C$116+MOD(CM107,Calculations!$C$118))+Control!$C$7*Calculations!$C$83*INDEX('Monthly Data'!O:O,Calculations!$C$116+MOD(CM107,Calculations!$C$118))+Control!$C$7*Calculations!$C$84*INDEX('Monthly Data'!P:P,Calculations!$C$116+MOD(CM107,Calculations!$C$118))+Control!$C$7*Calculations!$C$85*INDEX('Monthly Data'!Q:Q,Calculations!$C$116+MOD(CM107,Calculations!$C$118))+(1-Control!$C$7*Calculations!$C$87)*INDEX('Monthly Data'!R:R,Calculations!$C$116+MOD(CM107,Calculations!$C$118))</f>
        <v>1.2722494017511032E-2</v>
      </c>
      <c r="HD107" s="86">
        <f ca="1">Control!$C$7*Calculations!$C$82*INDEX('Monthly Data'!N:N,Calculations!$C$116+MOD(CN107,Calculations!$C$118))+Control!$C$7*Calculations!$C$83*INDEX('Monthly Data'!O:O,Calculations!$C$116+MOD(CN107,Calculations!$C$118))+Control!$C$7*Calculations!$C$84*INDEX('Monthly Data'!P:P,Calculations!$C$116+MOD(CN107,Calculations!$C$118))+Control!$C$7*Calculations!$C$85*INDEX('Monthly Data'!Q:Q,Calculations!$C$116+MOD(CN107,Calculations!$C$118))+(1-Control!$C$7*Calculations!$C$87)*INDEX('Monthly Data'!R:R,Calculations!$C$116+MOD(CN107,Calculations!$C$118))</f>
        <v>1.7073665854433945E-2</v>
      </c>
      <c r="HE107" s="86">
        <f ca="1">Control!$C$7*Calculations!$C$82*INDEX('Monthly Data'!N:N,Calculations!$C$116+MOD(CO107,Calculations!$C$118))+Control!$C$7*Calculations!$C$83*INDEX('Monthly Data'!O:O,Calculations!$C$116+MOD(CO107,Calculations!$C$118))+Control!$C$7*Calculations!$C$84*INDEX('Monthly Data'!P:P,Calculations!$C$116+MOD(CO107,Calculations!$C$118))+Control!$C$7*Calculations!$C$85*INDEX('Monthly Data'!Q:Q,Calculations!$C$116+MOD(CO107,Calculations!$C$118))+(1-Control!$C$7*Calculations!$C$87)*INDEX('Monthly Data'!R:R,Calculations!$C$116+MOD(CO107,Calculations!$C$118))</f>
        <v>-1.8530040247387896E-2</v>
      </c>
      <c r="HF107" s="86">
        <f ca="1">Control!$C$7*Calculations!$C$82*INDEX('Monthly Data'!N:N,Calculations!$C$116+MOD(CP107,Calculations!$C$118))+Control!$C$7*Calculations!$C$83*INDEX('Monthly Data'!O:O,Calculations!$C$116+MOD(CP107,Calculations!$C$118))+Control!$C$7*Calculations!$C$84*INDEX('Monthly Data'!P:P,Calculations!$C$116+MOD(CP107,Calculations!$C$118))+Control!$C$7*Calculations!$C$85*INDEX('Monthly Data'!Q:Q,Calculations!$C$116+MOD(CP107,Calculations!$C$118))+(1-Control!$C$7*Calculations!$C$87)*INDEX('Monthly Data'!R:R,Calculations!$C$116+MOD(CP107,Calculations!$C$118))</f>
        <v>1.142101364887867E-2</v>
      </c>
      <c r="HG107" s="86">
        <f ca="1">Control!$C$7*Calculations!$C$82*INDEX('Monthly Data'!N:N,Calculations!$C$116+MOD(CQ107,Calculations!$C$118))+Control!$C$7*Calculations!$C$83*INDEX('Monthly Data'!O:O,Calculations!$C$116+MOD(CQ107,Calculations!$C$118))+Control!$C$7*Calculations!$C$84*INDEX('Monthly Data'!P:P,Calculations!$C$116+MOD(CQ107,Calculations!$C$118))+Control!$C$7*Calculations!$C$85*INDEX('Monthly Data'!Q:Q,Calculations!$C$116+MOD(CQ107,Calculations!$C$118))+(1-Control!$C$7*Calculations!$C$87)*INDEX('Monthly Data'!R:R,Calculations!$C$116+MOD(CQ107,Calculations!$C$118))</f>
        <v>-2.072517756005474E-2</v>
      </c>
      <c r="HH107" s="86">
        <f ca="1">Control!$C$7*Calculations!$C$82*INDEX('Monthly Data'!N:N,Calculations!$C$116+MOD(CR107,Calculations!$C$118))+Control!$C$7*Calculations!$C$83*INDEX('Monthly Data'!O:O,Calculations!$C$116+MOD(CR107,Calculations!$C$118))+Control!$C$7*Calculations!$C$84*INDEX('Monthly Data'!P:P,Calculations!$C$116+MOD(CR107,Calculations!$C$118))+Control!$C$7*Calculations!$C$85*INDEX('Monthly Data'!Q:Q,Calculations!$C$116+MOD(CR107,Calculations!$C$118))+(1-Control!$C$7*Calculations!$C$87)*INDEX('Monthly Data'!R:R,Calculations!$C$116+MOD(CR107,Calculations!$C$118))</f>
        <v>-2.5168357537820856E-4</v>
      </c>
      <c r="HI107" s="86">
        <f ca="1">Control!$C$7*Calculations!$C$82*INDEX('Monthly Data'!N:N,Calculations!$C$116+MOD(CS107,Calculations!$C$118))+Control!$C$7*Calculations!$C$83*INDEX('Monthly Data'!O:O,Calculations!$C$116+MOD(CS107,Calculations!$C$118))+Control!$C$7*Calculations!$C$84*INDEX('Monthly Data'!P:P,Calculations!$C$116+MOD(CS107,Calculations!$C$118))+Control!$C$7*Calculations!$C$85*INDEX('Monthly Data'!Q:Q,Calculations!$C$116+MOD(CS107,Calculations!$C$118))+(1-Control!$C$7*Calculations!$C$87)*INDEX('Monthly Data'!R:R,Calculations!$C$116+MOD(CS107,Calculations!$C$118))</f>
        <v>-2.0269389991732112E-2</v>
      </c>
      <c r="HJ107" s="86">
        <f ca="1">Control!$C$7*Calculations!$C$82*INDEX('Monthly Data'!N:N,Calculations!$C$116+MOD(CT107,Calculations!$C$118))+Control!$C$7*Calculations!$C$83*INDEX('Monthly Data'!O:O,Calculations!$C$116+MOD(CT107,Calculations!$C$118))+Control!$C$7*Calculations!$C$84*INDEX('Monthly Data'!P:P,Calculations!$C$116+MOD(CT107,Calculations!$C$118))+Control!$C$7*Calculations!$C$85*INDEX('Monthly Data'!Q:Q,Calculations!$C$116+MOD(CT107,Calculations!$C$118))+(1-Control!$C$7*Calculations!$C$87)*INDEX('Monthly Data'!R:R,Calculations!$C$116+MOD(CT107,Calculations!$C$118))</f>
        <v>1.2954540023127663E-2</v>
      </c>
      <c r="HK107" s="86">
        <f ca="1">Control!$C$7*Calculations!$C$82*INDEX('Monthly Data'!N:N,Calculations!$C$116+MOD(CU107,Calculations!$C$118))+Control!$C$7*Calculations!$C$83*INDEX('Monthly Data'!O:O,Calculations!$C$116+MOD(CU107,Calculations!$C$118))+Control!$C$7*Calculations!$C$84*INDEX('Monthly Data'!P:P,Calculations!$C$116+MOD(CU107,Calculations!$C$118))+Control!$C$7*Calculations!$C$85*INDEX('Monthly Data'!Q:Q,Calculations!$C$116+MOD(CU107,Calculations!$C$118))+(1-Control!$C$7*Calculations!$C$87)*INDEX('Monthly Data'!R:R,Calculations!$C$116+MOD(CU107,Calculations!$C$118))</f>
        <v>4.7768166384148329E-3</v>
      </c>
      <c r="HL107" s="86">
        <f ca="1">Control!$C$7*Calculations!$C$82*INDEX('Monthly Data'!N:N,Calculations!$C$116+MOD(CV107,Calculations!$C$118))+Control!$C$7*Calculations!$C$83*INDEX('Monthly Data'!O:O,Calculations!$C$116+MOD(CV107,Calculations!$C$118))+Control!$C$7*Calculations!$C$84*INDEX('Monthly Data'!P:P,Calculations!$C$116+MOD(CV107,Calculations!$C$118))+Control!$C$7*Calculations!$C$85*INDEX('Monthly Data'!Q:Q,Calculations!$C$116+MOD(CV107,Calculations!$C$118))+(1-Control!$C$7*Calculations!$C$87)*INDEX('Monthly Data'!R:R,Calculations!$C$116+MOD(CV107,Calculations!$C$118))</f>
        <v>3.7596120283497965E-2</v>
      </c>
      <c r="HM107" s="86">
        <f ca="1">Control!$C$7*Calculations!$C$82*INDEX('Monthly Data'!N:N,Calculations!$C$116+MOD(CW107,Calculations!$C$118))+Control!$C$7*Calculations!$C$83*INDEX('Monthly Data'!O:O,Calculations!$C$116+MOD(CW107,Calculations!$C$118))+Control!$C$7*Calculations!$C$84*INDEX('Monthly Data'!P:P,Calculations!$C$116+MOD(CW107,Calculations!$C$118))+Control!$C$7*Calculations!$C$85*INDEX('Monthly Data'!Q:Q,Calculations!$C$116+MOD(CW107,Calculations!$C$118))+(1-Control!$C$7*Calculations!$C$87)*INDEX('Monthly Data'!R:R,Calculations!$C$116+MOD(CW107,Calculations!$C$118))</f>
        <v>3.127051071655923E-3</v>
      </c>
      <c r="HN107" s="86">
        <f ca="1">Control!$C$7*Calculations!$C$82*INDEX('Monthly Data'!N:N,Calculations!$C$116+MOD(CX107,Calculations!$C$118))+Control!$C$7*Calculations!$C$83*INDEX('Monthly Data'!O:O,Calculations!$C$116+MOD(CX107,Calculations!$C$118))+Control!$C$7*Calculations!$C$84*INDEX('Monthly Data'!P:P,Calculations!$C$116+MOD(CX107,Calculations!$C$118))+Control!$C$7*Calculations!$C$85*INDEX('Monthly Data'!Q:Q,Calculations!$C$116+MOD(CX107,Calculations!$C$118))+(1-Control!$C$7*Calculations!$C$87)*INDEX('Monthly Data'!R:R,Calculations!$C$116+MOD(CX107,Calculations!$C$118))</f>
        <v>7.3538285850108537E-3</v>
      </c>
      <c r="HO107" s="86">
        <f ca="1">Control!$C$7*Calculations!$C$82*INDEX('Monthly Data'!N:N,Calculations!$C$116+MOD(CY107,Calculations!$C$118))+Control!$C$7*Calculations!$C$83*INDEX('Monthly Data'!O:O,Calculations!$C$116+MOD(CY107,Calculations!$C$118))+Control!$C$7*Calculations!$C$84*INDEX('Monthly Data'!P:P,Calculations!$C$116+MOD(CY107,Calculations!$C$118))+Control!$C$7*Calculations!$C$85*INDEX('Monthly Data'!Q:Q,Calculations!$C$116+MOD(CY107,Calculations!$C$118))+(1-Control!$C$7*Calculations!$C$87)*INDEX('Monthly Data'!R:R,Calculations!$C$116+MOD(CY107,Calculations!$C$118))</f>
        <v>-2.5419860972892394E-2</v>
      </c>
      <c r="HP107" s="86">
        <f ca="1">Control!$C$7*Calculations!$C$82*INDEX('Monthly Data'!N:N,Calculations!$C$116+MOD(CZ107,Calculations!$C$118))+Control!$C$7*Calculations!$C$83*INDEX('Monthly Data'!O:O,Calculations!$C$116+MOD(CZ107,Calculations!$C$118))+Control!$C$7*Calculations!$C$84*INDEX('Monthly Data'!P:P,Calculations!$C$116+MOD(CZ107,Calculations!$C$118))+Control!$C$7*Calculations!$C$85*INDEX('Monthly Data'!Q:Q,Calculations!$C$116+MOD(CZ107,Calculations!$C$118))+(1-Control!$C$7*Calculations!$C$87)*INDEX('Monthly Data'!R:R,Calculations!$C$116+MOD(CZ107,Calculations!$C$118))</f>
        <v>-7.3651264633385334E-4</v>
      </c>
      <c r="HQ107" s="86">
        <f ca="1">Control!$C$7*Calculations!$C$82*INDEX('Monthly Data'!N:N,Calculations!$C$116+MOD(DA107,Calculations!$C$118))+Control!$C$7*Calculations!$C$83*INDEX('Monthly Data'!O:O,Calculations!$C$116+MOD(DA107,Calculations!$C$118))+Control!$C$7*Calculations!$C$84*INDEX('Monthly Data'!P:P,Calculations!$C$116+MOD(DA107,Calculations!$C$118))+Control!$C$7*Calculations!$C$85*INDEX('Monthly Data'!Q:Q,Calculations!$C$116+MOD(DA107,Calculations!$C$118))+(1-Control!$C$7*Calculations!$C$87)*INDEX('Monthly Data'!R:R,Calculations!$C$116+MOD(DA107,Calculations!$C$118))</f>
        <v>-1.0485101266941802E-2</v>
      </c>
      <c r="HR107" s="86">
        <f ca="1">Control!$C$7*Calculations!$C$82*INDEX('Monthly Data'!N:N,Calculations!$C$116+MOD(DB107,Calculations!$C$118))+Control!$C$7*Calculations!$C$83*INDEX('Monthly Data'!O:O,Calculations!$C$116+MOD(DB107,Calculations!$C$118))+Control!$C$7*Calculations!$C$84*INDEX('Monthly Data'!P:P,Calculations!$C$116+MOD(DB107,Calculations!$C$118))+Control!$C$7*Calculations!$C$85*INDEX('Monthly Data'!Q:Q,Calculations!$C$116+MOD(DB107,Calculations!$C$118))+(1-Control!$C$7*Calculations!$C$87)*INDEX('Monthly Data'!R:R,Calculations!$C$116+MOD(DB107,Calculations!$C$118))</f>
        <v>1.7484305259657981E-2</v>
      </c>
      <c r="HS107" s="86">
        <f ca="1">Control!$C$7*Calculations!$C$82*INDEX('Monthly Data'!N:N,Calculations!$C$116+MOD(DC107,Calculations!$C$118))+Control!$C$7*Calculations!$C$83*INDEX('Monthly Data'!O:O,Calculations!$C$116+MOD(DC107,Calculations!$C$118))+Control!$C$7*Calculations!$C$84*INDEX('Monthly Data'!P:P,Calculations!$C$116+MOD(DC107,Calculations!$C$118))+Control!$C$7*Calculations!$C$85*INDEX('Monthly Data'!Q:Q,Calculations!$C$116+MOD(DC107,Calculations!$C$118))+(1-Control!$C$7*Calculations!$C$87)*INDEX('Monthly Data'!R:R,Calculations!$C$116+MOD(DC107,Calculations!$C$118))</f>
        <v>4.4327772793586687E-3</v>
      </c>
      <c r="HT107" s="86">
        <f ca="1">Control!$C$7*Calculations!$C$82*INDEX('Monthly Data'!N:N,Calculations!$C$116+MOD(DD107,Calculations!$C$118))+Control!$C$7*Calculations!$C$83*INDEX('Monthly Data'!O:O,Calculations!$C$116+MOD(DD107,Calculations!$C$118))+Control!$C$7*Calculations!$C$84*INDEX('Monthly Data'!P:P,Calculations!$C$116+MOD(DD107,Calculations!$C$118))+Control!$C$7*Calculations!$C$85*INDEX('Monthly Data'!Q:Q,Calculations!$C$116+MOD(DD107,Calculations!$C$118))+(1-Control!$C$7*Calculations!$C$87)*INDEX('Monthly Data'!R:R,Calculations!$C$116+MOD(DD107,Calculations!$C$118))</f>
        <v>1.0415351832335435E-2</v>
      </c>
      <c r="HU107" s="86">
        <f ca="1">Control!$C$7*Calculations!$C$82*INDEX('Monthly Data'!N:N,Calculations!$C$116+MOD(DE107,Calculations!$C$118))+Control!$C$7*Calculations!$C$83*INDEX('Monthly Data'!O:O,Calculations!$C$116+MOD(DE107,Calculations!$C$118))+Control!$C$7*Calculations!$C$84*INDEX('Monthly Data'!P:P,Calculations!$C$116+MOD(DE107,Calculations!$C$118))+Control!$C$7*Calculations!$C$85*INDEX('Monthly Data'!Q:Q,Calculations!$C$116+MOD(DE107,Calculations!$C$118))+(1-Control!$C$7*Calculations!$C$87)*INDEX('Monthly Data'!R:R,Calculations!$C$116+MOD(DE107,Calculations!$C$118))</f>
        <v>1.5063457444773597E-2</v>
      </c>
      <c r="HV107" s="86">
        <f ca="1">Control!$C$7*Calculations!$C$82*INDEX('Monthly Data'!N:N,Calculations!$C$116+MOD(DF107,Calculations!$C$118))+Control!$C$7*Calculations!$C$83*INDEX('Monthly Data'!O:O,Calculations!$C$116+MOD(DF107,Calculations!$C$118))+Control!$C$7*Calculations!$C$84*INDEX('Monthly Data'!P:P,Calculations!$C$116+MOD(DF107,Calculations!$C$118))+Control!$C$7*Calculations!$C$85*INDEX('Monthly Data'!Q:Q,Calculations!$C$116+MOD(DF107,Calculations!$C$118))+(1-Control!$C$7*Calculations!$C$87)*INDEX('Monthly Data'!R:R,Calculations!$C$116+MOD(DF107,Calculations!$C$118))</f>
        <v>2.4722579420195831E-2</v>
      </c>
      <c r="HW107" s="86">
        <f ca="1">Control!$C$7*Calculations!$C$82*INDEX('Monthly Data'!N:N,Calculations!$C$116+MOD(DG107,Calculations!$C$118))+Control!$C$7*Calculations!$C$83*INDEX('Monthly Data'!O:O,Calculations!$C$116+MOD(DG107,Calculations!$C$118))+Control!$C$7*Calculations!$C$84*INDEX('Monthly Data'!P:P,Calculations!$C$116+MOD(DG107,Calculations!$C$118))+Control!$C$7*Calculations!$C$85*INDEX('Monthly Data'!Q:Q,Calculations!$C$116+MOD(DG107,Calculations!$C$118))+(1-Control!$C$7*Calculations!$C$87)*INDEX('Monthly Data'!R:R,Calculations!$C$116+MOD(DG107,Calculations!$C$118))</f>
        <v>-1.5984879994281095E-2</v>
      </c>
      <c r="HX107" s="86">
        <f ca="1">Control!$C$7*Calculations!$C$82*INDEX('Monthly Data'!N:N,Calculations!$C$116+MOD(DH107,Calculations!$C$118))+Control!$C$7*Calculations!$C$83*INDEX('Monthly Data'!O:O,Calculations!$C$116+MOD(DH107,Calculations!$C$118))+Control!$C$7*Calculations!$C$84*INDEX('Monthly Data'!P:P,Calculations!$C$116+MOD(DH107,Calculations!$C$118))+Control!$C$7*Calculations!$C$85*INDEX('Monthly Data'!Q:Q,Calculations!$C$116+MOD(DH107,Calculations!$C$118))+(1-Control!$C$7*Calculations!$C$87)*INDEX('Monthly Data'!R:R,Calculations!$C$116+MOD(DH107,Calculations!$C$118))</f>
        <v>1.7472933988537529E-2</v>
      </c>
      <c r="HY107" s="86">
        <f ca="1">Control!$C$7*Calculations!$C$82*INDEX('Monthly Data'!N:N,Calculations!$C$116+MOD(DI107,Calculations!$C$118))+Control!$C$7*Calculations!$C$83*INDEX('Monthly Data'!O:O,Calculations!$C$116+MOD(DI107,Calculations!$C$118))+Control!$C$7*Calculations!$C$84*INDEX('Monthly Data'!P:P,Calculations!$C$116+MOD(DI107,Calculations!$C$118))+Control!$C$7*Calculations!$C$85*INDEX('Monthly Data'!Q:Q,Calculations!$C$116+MOD(DI107,Calculations!$C$118))+(1-Control!$C$7*Calculations!$C$87)*INDEX('Monthly Data'!R:R,Calculations!$C$116+MOD(DI107,Calculations!$C$118))</f>
        <v>-2.7490061308214487E-3</v>
      </c>
      <c r="HZ107" s="86">
        <f ca="1">Control!$C$7*Calculations!$C$82*INDEX('Monthly Data'!N:N,Calculations!$C$116+MOD(DJ107,Calculations!$C$118))+Control!$C$7*Calculations!$C$83*INDEX('Monthly Data'!O:O,Calculations!$C$116+MOD(DJ107,Calculations!$C$118))+Control!$C$7*Calculations!$C$84*INDEX('Monthly Data'!P:P,Calculations!$C$116+MOD(DJ107,Calculations!$C$118))+Control!$C$7*Calculations!$C$85*INDEX('Monthly Data'!Q:Q,Calculations!$C$116+MOD(DJ107,Calculations!$C$118))+(1-Control!$C$7*Calculations!$C$87)*INDEX('Monthly Data'!R:R,Calculations!$C$116+MOD(DJ107,Calculations!$C$118))</f>
        <v>1.1704119272391494E-2</v>
      </c>
      <c r="IA107" s="86">
        <f ca="1">Control!$C$7*Calculations!$C$82*INDEX('Monthly Data'!N:N,Calculations!$C$116+MOD(DK107,Calculations!$C$118))+Control!$C$7*Calculations!$C$83*INDEX('Monthly Data'!O:O,Calculations!$C$116+MOD(DK107,Calculations!$C$118))+Control!$C$7*Calculations!$C$84*INDEX('Monthly Data'!P:P,Calculations!$C$116+MOD(DK107,Calculations!$C$118))+Control!$C$7*Calculations!$C$85*INDEX('Monthly Data'!Q:Q,Calculations!$C$116+MOD(DK107,Calculations!$C$118))+(1-Control!$C$7*Calculations!$C$87)*INDEX('Monthly Data'!R:R,Calculations!$C$116+MOD(DK107,Calculations!$C$118))</f>
        <v>3.7596120283497965E-2</v>
      </c>
      <c r="IB107" s="86">
        <f ca="1">Control!$C$7*Calculations!$C$82*INDEX('Monthly Data'!N:N,Calculations!$C$116+MOD(DL107,Calculations!$C$118))+Control!$C$7*Calculations!$C$83*INDEX('Monthly Data'!O:O,Calculations!$C$116+MOD(DL107,Calculations!$C$118))+Control!$C$7*Calculations!$C$84*INDEX('Monthly Data'!P:P,Calculations!$C$116+MOD(DL107,Calculations!$C$118))+Control!$C$7*Calculations!$C$85*INDEX('Monthly Data'!Q:Q,Calculations!$C$116+MOD(DL107,Calculations!$C$118))+(1-Control!$C$7*Calculations!$C$87)*INDEX('Monthly Data'!R:R,Calculations!$C$116+MOD(DL107,Calculations!$C$118))</f>
        <v>1.7361594973213587E-2</v>
      </c>
      <c r="IC107" s="86">
        <f ca="1">Control!$C$7*Calculations!$C$82*INDEX('Monthly Data'!N:N,Calculations!$C$116+MOD(DM107,Calculations!$C$118))+Control!$C$7*Calculations!$C$83*INDEX('Monthly Data'!O:O,Calculations!$C$116+MOD(DM107,Calculations!$C$118))+Control!$C$7*Calculations!$C$84*INDEX('Monthly Data'!P:P,Calculations!$C$116+MOD(DM107,Calculations!$C$118))+Control!$C$7*Calculations!$C$85*INDEX('Monthly Data'!Q:Q,Calculations!$C$116+MOD(DM107,Calculations!$C$118))+(1-Control!$C$7*Calculations!$C$87)*INDEX('Monthly Data'!R:R,Calculations!$C$116+MOD(DM107,Calculations!$C$118))</f>
        <v>-2.0269389991732112E-2</v>
      </c>
      <c r="ID107" s="86">
        <f ca="1">Control!$C$7*Calculations!$C$82*INDEX('Monthly Data'!N:N,Calculations!$C$116+MOD(DN107,Calculations!$C$118))+Control!$C$7*Calculations!$C$83*INDEX('Monthly Data'!O:O,Calculations!$C$116+MOD(DN107,Calculations!$C$118))+Control!$C$7*Calculations!$C$84*INDEX('Monthly Data'!P:P,Calculations!$C$116+MOD(DN107,Calculations!$C$118))+Control!$C$7*Calculations!$C$85*INDEX('Monthly Data'!Q:Q,Calculations!$C$116+MOD(DN107,Calculations!$C$118))+(1-Control!$C$7*Calculations!$C$87)*INDEX('Monthly Data'!R:R,Calculations!$C$116+MOD(DN107,Calculations!$C$118))</f>
        <v>4.5132804118240749E-2</v>
      </c>
      <c r="IE107" s="86">
        <f ca="1">Control!$C$7*Calculations!$C$82*INDEX('Monthly Data'!N:N,Calculations!$C$116+MOD(DO107,Calculations!$C$118))+Control!$C$7*Calculations!$C$83*INDEX('Monthly Data'!O:O,Calculations!$C$116+MOD(DO107,Calculations!$C$118))+Control!$C$7*Calculations!$C$84*INDEX('Monthly Data'!P:P,Calculations!$C$116+MOD(DO107,Calculations!$C$118))+Control!$C$7*Calculations!$C$85*INDEX('Monthly Data'!Q:Q,Calculations!$C$116+MOD(DO107,Calculations!$C$118))+(1-Control!$C$7*Calculations!$C$87)*INDEX('Monthly Data'!R:R,Calculations!$C$116+MOD(DO107,Calculations!$C$118))</f>
        <v>1.7599621212565995E-2</v>
      </c>
      <c r="IF107" s="86">
        <f ca="1">Control!$C$7*Calculations!$C$82*INDEX('Monthly Data'!N:N,Calculations!$C$116+MOD(DP107,Calculations!$C$118))+Control!$C$7*Calculations!$C$83*INDEX('Monthly Data'!O:O,Calculations!$C$116+MOD(DP107,Calculations!$C$118))+Control!$C$7*Calculations!$C$84*INDEX('Monthly Data'!P:P,Calculations!$C$116+MOD(DP107,Calculations!$C$118))+Control!$C$7*Calculations!$C$85*INDEX('Monthly Data'!Q:Q,Calculations!$C$116+MOD(DP107,Calculations!$C$118))+(1-Control!$C$7*Calculations!$C$87)*INDEX('Monthly Data'!R:R,Calculations!$C$116+MOD(DP107,Calculations!$C$118))</f>
        <v>1.9073822767906517E-2</v>
      </c>
      <c r="IG107" s="88">
        <f ca="1">Control!$C$8*(1+DQ107)*(1+DR107)*(1+DS107)*(1+DT107)*(1+DU107)*(1+DV107)*(1+DW107)*(1+DX107)*(1+DY107)*(1+DZ107)*(1+EA107)*(1+EB107)*(1+EC107)*(1+ED107)*(1+EE107)*(1+EF107)*(1+EG107)*(1+EH107)*(1+EI107)*(1+EJ107)*(1+EK107)*(1+EL107)*(1+EM107)*(1+EN107)*(1+EO107)*(1+EP107)*(1+EQ107)*(1+ER107)*(1+ES107)*(1+ET107)*(1+EU107)*(1+EV107)*(1+EW107)*(1+EX107)*(1+EY107)*(1+EZ107)*(1+FA107)*(1+FB107)*(1+FC107)*(1+FD107)*(1+FE107)*(1+FF107)*(1+FG107)*(1+FH107)*(1+FI107)*(1+FJ107)*(1+FK107)*(1+FL107)*(1+FM107)*(1+FN107)*(1+FO107)*(1+FP107)*(1+FQ107)*(1+FR107)*(1+FS107)*(1+FT107)*(1+FU107)*(1+FV107)*(1+FW107)*(1+FX107)*(1+FY107)*(1+FZ107)*(1+GA107)*(1+GB107)*(1+GC107)*(1+GD107)*(1+GE107)*(1+GF107)*(1+GG107)*(1+GH107)*(1+GI107)*(1+GJ107)*(1+GK107)*(1+GL107)*(1+GM107)*(1+GN107)*(1+GO107)*(1+GP107)*(1+GQ107)*(1+GR107)*(1+GS107)*(1+GT107)*(1+GU107)*(1+GV107)*(1+GW107)*(1+GX107)*(1+GY107)*(1+GZ107)*(1+HA107)*(1+HB107)*(1+HC107)*(1+HD107)*(1+HE107)*(1+HF107)*(1+HG107)*(1+HH107)*(1+HI107)*(1+HJ107)*(1+HK107)*(1+HL107)*(1+HM107)*(1+HN107)*(1+HO107)*(1+HP107)*(1+HQ107)*(1+HR107)*(1+HS107)*(1+HT107)*(1+HU107)*(1+HV107)*(1+HW107)*(1+HX107)*(1+HY107)*(1+HZ107)*(1+IA107)*(1+IB107)*(1+IC107)*(1+ID107)*(1+IE107)*(1+IF107)</f>
        <v>113098.72820980642</v>
      </c>
    </row>
    <row r="108" spans="1:241" x14ac:dyDescent="0.25">
      <c r="A108">
        <v>7</v>
      </c>
      <c r="B108">
        <v>47</v>
      </c>
      <c r="C108">
        <v>84</v>
      </c>
      <c r="D108">
        <v>89</v>
      </c>
      <c r="E108">
        <v>18</v>
      </c>
      <c r="F108">
        <v>52</v>
      </c>
      <c r="G108">
        <v>29</v>
      </c>
      <c r="H108">
        <v>12</v>
      </c>
      <c r="I108">
        <v>27</v>
      </c>
      <c r="J108">
        <v>102</v>
      </c>
      <c r="K108">
        <v>59</v>
      </c>
      <c r="L108">
        <v>0</v>
      </c>
      <c r="M108">
        <v>7</v>
      </c>
      <c r="N108">
        <v>81</v>
      </c>
      <c r="O108">
        <v>2</v>
      </c>
      <c r="P108">
        <v>72</v>
      </c>
      <c r="Q108">
        <v>57</v>
      </c>
      <c r="R108">
        <v>75</v>
      </c>
      <c r="S108">
        <v>46</v>
      </c>
      <c r="T108">
        <v>8</v>
      </c>
      <c r="U108">
        <v>81</v>
      </c>
      <c r="V108">
        <v>36</v>
      </c>
      <c r="W108">
        <v>87</v>
      </c>
      <c r="X108">
        <v>71</v>
      </c>
      <c r="Y108">
        <v>114</v>
      </c>
      <c r="Z108">
        <v>57</v>
      </c>
      <c r="AA108">
        <v>52</v>
      </c>
      <c r="AB108">
        <v>37</v>
      </c>
      <c r="AC108">
        <v>71</v>
      </c>
      <c r="AD108">
        <v>72</v>
      </c>
      <c r="AE108">
        <v>67</v>
      </c>
      <c r="AF108">
        <v>98</v>
      </c>
      <c r="AG108">
        <v>58</v>
      </c>
      <c r="AH108">
        <v>35</v>
      </c>
      <c r="AI108">
        <v>58</v>
      </c>
      <c r="AJ108">
        <v>46</v>
      </c>
      <c r="AK108">
        <v>82</v>
      </c>
      <c r="AL108">
        <v>118</v>
      </c>
      <c r="AM108">
        <v>0</v>
      </c>
      <c r="AN108">
        <v>1</v>
      </c>
      <c r="AO108">
        <v>75</v>
      </c>
      <c r="AP108">
        <v>87</v>
      </c>
      <c r="AQ108">
        <v>41</v>
      </c>
      <c r="AR108">
        <v>98</v>
      </c>
      <c r="AS108">
        <v>99</v>
      </c>
      <c r="AT108">
        <v>21</v>
      </c>
      <c r="AU108">
        <v>108</v>
      </c>
      <c r="AV108">
        <v>19</v>
      </c>
      <c r="AW108">
        <v>110</v>
      </c>
      <c r="AX108">
        <v>117</v>
      </c>
      <c r="AY108">
        <v>36</v>
      </c>
      <c r="AZ108">
        <v>54</v>
      </c>
      <c r="BA108">
        <v>48</v>
      </c>
      <c r="BB108">
        <v>71</v>
      </c>
      <c r="BC108">
        <v>63</v>
      </c>
      <c r="BD108">
        <v>102</v>
      </c>
      <c r="BE108">
        <v>17</v>
      </c>
      <c r="BF108">
        <v>108</v>
      </c>
      <c r="BG108">
        <v>21</v>
      </c>
      <c r="BH108">
        <v>108</v>
      </c>
      <c r="BI108">
        <v>24</v>
      </c>
      <c r="BJ108">
        <v>7</v>
      </c>
      <c r="BK108">
        <v>74</v>
      </c>
      <c r="BL108">
        <v>65</v>
      </c>
      <c r="BM108">
        <v>15</v>
      </c>
      <c r="BN108">
        <v>40</v>
      </c>
      <c r="BO108">
        <v>5</v>
      </c>
      <c r="BP108">
        <v>15</v>
      </c>
      <c r="BQ108">
        <v>104</v>
      </c>
      <c r="BR108">
        <v>9</v>
      </c>
      <c r="BS108">
        <v>92</v>
      </c>
      <c r="BT108">
        <v>7</v>
      </c>
      <c r="BU108">
        <v>6</v>
      </c>
      <c r="BV108">
        <v>50</v>
      </c>
      <c r="BW108">
        <v>89</v>
      </c>
      <c r="BX108">
        <v>16</v>
      </c>
      <c r="BY108">
        <v>64</v>
      </c>
      <c r="BZ108">
        <v>42</v>
      </c>
      <c r="CA108">
        <v>92</v>
      </c>
      <c r="CB108">
        <v>14</v>
      </c>
      <c r="CC108">
        <v>98</v>
      </c>
      <c r="CD108">
        <v>42</v>
      </c>
      <c r="CE108">
        <v>43</v>
      </c>
      <c r="CF108">
        <v>40</v>
      </c>
      <c r="CG108">
        <v>87</v>
      </c>
      <c r="CH108">
        <v>86</v>
      </c>
      <c r="CI108">
        <v>50</v>
      </c>
      <c r="CJ108">
        <v>115</v>
      </c>
      <c r="CK108">
        <v>26</v>
      </c>
      <c r="CL108">
        <v>91</v>
      </c>
      <c r="CM108">
        <v>10</v>
      </c>
      <c r="CN108">
        <v>112</v>
      </c>
      <c r="CO108">
        <v>33</v>
      </c>
      <c r="CP108">
        <v>115</v>
      </c>
      <c r="CQ108">
        <v>66</v>
      </c>
      <c r="CR108">
        <v>101</v>
      </c>
      <c r="CS108">
        <v>39</v>
      </c>
      <c r="CT108">
        <v>36</v>
      </c>
      <c r="CU108">
        <v>46</v>
      </c>
      <c r="CV108">
        <v>53</v>
      </c>
      <c r="CW108">
        <v>62</v>
      </c>
      <c r="CX108">
        <v>39</v>
      </c>
      <c r="CY108">
        <v>93</v>
      </c>
      <c r="CZ108">
        <v>37</v>
      </c>
      <c r="DA108">
        <v>1</v>
      </c>
      <c r="DB108">
        <v>96</v>
      </c>
      <c r="DC108">
        <v>36</v>
      </c>
      <c r="DD108">
        <v>113</v>
      </c>
      <c r="DE108">
        <v>100</v>
      </c>
      <c r="DF108">
        <v>96</v>
      </c>
      <c r="DG108">
        <v>88</v>
      </c>
      <c r="DH108">
        <v>48</v>
      </c>
      <c r="DI108">
        <v>19</v>
      </c>
      <c r="DJ108">
        <v>74</v>
      </c>
      <c r="DK108">
        <v>32</v>
      </c>
      <c r="DL108">
        <v>83</v>
      </c>
      <c r="DM108">
        <v>102</v>
      </c>
      <c r="DN108">
        <v>0</v>
      </c>
      <c r="DO108">
        <v>19</v>
      </c>
      <c r="DP108">
        <v>54</v>
      </c>
      <c r="DQ108" s="86">
        <f ca="1">Control!$C$7*Calculations!$C$82*INDEX('Monthly Data'!N:N,Calculations!$C$116+MOD(A108,Calculations!$C$118))+Control!$C$7*Calculations!$C$83*INDEX('Monthly Data'!O:O,Calculations!$C$116+MOD(A108,Calculations!$C$118))+Control!$C$7*Calculations!$C$84*INDEX('Monthly Data'!P:P,Calculations!$C$116+MOD(A108,Calculations!$C$118))+Control!$C$7*Calculations!$C$85*INDEX('Monthly Data'!Q:Q,Calculations!$C$116+MOD(A108,Calculations!$C$118))+(1-Control!$C$7*Calculations!$C$87)*INDEX('Monthly Data'!R:R,Calculations!$C$116+MOD(A108,Calculations!$C$118))</f>
        <v>8.3814116887657771E-3</v>
      </c>
      <c r="DR108" s="86">
        <f ca="1">Control!$C$7*Calculations!$C$82*INDEX('Monthly Data'!N:N,Calculations!$C$116+MOD(B108,Calculations!$C$118))+Control!$C$7*Calculations!$C$83*INDEX('Monthly Data'!O:O,Calculations!$C$116+MOD(B108,Calculations!$C$118))+Control!$C$7*Calculations!$C$84*INDEX('Monthly Data'!P:P,Calculations!$C$116+MOD(B108,Calculations!$C$118))+Control!$C$7*Calculations!$C$85*INDEX('Monthly Data'!Q:Q,Calculations!$C$116+MOD(B108,Calculations!$C$118))+(1-Control!$C$7*Calculations!$C$87)*INDEX('Monthly Data'!R:R,Calculations!$C$116+MOD(B108,Calculations!$C$118))</f>
        <v>3.1011313347584085E-2</v>
      </c>
      <c r="DS108" s="86">
        <f ca="1">Control!$C$7*Calculations!$C$82*INDEX('Monthly Data'!N:N,Calculations!$C$116+MOD(C108,Calculations!$C$118))+Control!$C$7*Calculations!$C$83*INDEX('Monthly Data'!O:O,Calculations!$C$116+MOD(C108,Calculations!$C$118))+Control!$C$7*Calculations!$C$84*INDEX('Monthly Data'!P:P,Calculations!$C$116+MOD(C108,Calculations!$C$118))+Control!$C$7*Calculations!$C$85*INDEX('Monthly Data'!Q:Q,Calculations!$C$116+MOD(C108,Calculations!$C$118))+(1-Control!$C$7*Calculations!$C$87)*INDEX('Monthly Data'!R:R,Calculations!$C$116+MOD(C108,Calculations!$C$118))</f>
        <v>-1.880155173376722E-2</v>
      </c>
      <c r="DT108" s="86">
        <f ca="1">Control!$C$7*Calculations!$C$82*INDEX('Monthly Data'!N:N,Calculations!$C$116+MOD(D108,Calculations!$C$118))+Control!$C$7*Calculations!$C$83*INDEX('Monthly Data'!O:O,Calculations!$C$116+MOD(D108,Calculations!$C$118))+Control!$C$7*Calculations!$C$84*INDEX('Monthly Data'!P:P,Calculations!$C$116+MOD(D108,Calculations!$C$118))+Control!$C$7*Calculations!$C$85*INDEX('Monthly Data'!Q:Q,Calculations!$C$116+MOD(D108,Calculations!$C$118))+(1-Control!$C$7*Calculations!$C$87)*INDEX('Monthly Data'!R:R,Calculations!$C$116+MOD(D108,Calculations!$C$118))</f>
        <v>2.3852824346838646E-2</v>
      </c>
      <c r="DU108" s="86">
        <f ca="1">Control!$C$7*Calculations!$C$82*INDEX('Monthly Data'!N:N,Calculations!$C$116+MOD(E108,Calculations!$C$118))+Control!$C$7*Calculations!$C$83*INDEX('Monthly Data'!O:O,Calculations!$C$116+MOD(E108,Calculations!$C$118))+Control!$C$7*Calculations!$C$84*INDEX('Monthly Data'!P:P,Calculations!$C$116+MOD(E108,Calculations!$C$118))+Control!$C$7*Calculations!$C$85*INDEX('Monthly Data'!Q:Q,Calculations!$C$116+MOD(E108,Calculations!$C$118))+(1-Control!$C$7*Calculations!$C$87)*INDEX('Monthly Data'!R:R,Calculations!$C$116+MOD(E108,Calculations!$C$118))</f>
        <v>-7.4084874653726545E-3</v>
      </c>
      <c r="DV108" s="86">
        <f ca="1">Control!$C$7*Calculations!$C$82*INDEX('Monthly Data'!N:N,Calculations!$C$116+MOD(F108,Calculations!$C$118))+Control!$C$7*Calculations!$C$83*INDEX('Monthly Data'!O:O,Calculations!$C$116+MOD(F108,Calculations!$C$118))+Control!$C$7*Calculations!$C$84*INDEX('Monthly Data'!P:P,Calculations!$C$116+MOD(F108,Calculations!$C$118))+Control!$C$7*Calculations!$C$85*INDEX('Monthly Data'!Q:Q,Calculations!$C$116+MOD(F108,Calculations!$C$118))+(1-Control!$C$7*Calculations!$C$87)*INDEX('Monthly Data'!R:R,Calculations!$C$116+MOD(F108,Calculations!$C$118))</f>
        <v>-3.8875517825435772E-3</v>
      </c>
      <c r="DW108" s="86">
        <f ca="1">Control!$C$7*Calculations!$C$82*INDEX('Monthly Data'!N:N,Calculations!$C$116+MOD(G108,Calculations!$C$118))+Control!$C$7*Calculations!$C$83*INDEX('Monthly Data'!O:O,Calculations!$C$116+MOD(G108,Calculations!$C$118))+Control!$C$7*Calculations!$C$84*INDEX('Monthly Data'!P:P,Calculations!$C$116+MOD(G108,Calculations!$C$118))+Control!$C$7*Calculations!$C$85*INDEX('Monthly Data'!Q:Q,Calculations!$C$116+MOD(G108,Calculations!$C$118))+(1-Control!$C$7*Calculations!$C$87)*INDEX('Monthly Data'!R:R,Calculations!$C$116+MOD(G108,Calculations!$C$118))</f>
        <v>1.5115046179922851E-2</v>
      </c>
      <c r="DX108" s="86">
        <f ca="1">Control!$C$7*Calculations!$C$82*INDEX('Monthly Data'!N:N,Calculations!$C$116+MOD(H108,Calculations!$C$118))+Control!$C$7*Calculations!$C$83*INDEX('Monthly Data'!O:O,Calculations!$C$116+MOD(H108,Calculations!$C$118))+Control!$C$7*Calculations!$C$84*INDEX('Monthly Data'!P:P,Calculations!$C$116+MOD(H108,Calculations!$C$118))+Control!$C$7*Calculations!$C$85*INDEX('Monthly Data'!Q:Q,Calculations!$C$116+MOD(H108,Calculations!$C$118))+(1-Control!$C$7*Calculations!$C$87)*INDEX('Monthly Data'!R:R,Calculations!$C$116+MOD(H108,Calculations!$C$118))</f>
        <v>1.0415351832335435E-2</v>
      </c>
      <c r="DY108" s="86">
        <f ca="1">Control!$C$7*Calculations!$C$82*INDEX('Monthly Data'!N:N,Calculations!$C$116+MOD(I108,Calculations!$C$118))+Control!$C$7*Calculations!$C$83*INDEX('Monthly Data'!O:O,Calculations!$C$116+MOD(I108,Calculations!$C$118))+Control!$C$7*Calculations!$C$84*INDEX('Monthly Data'!P:P,Calculations!$C$116+MOD(I108,Calculations!$C$118))+Control!$C$7*Calculations!$C$85*INDEX('Monthly Data'!Q:Q,Calculations!$C$116+MOD(I108,Calculations!$C$118))+(1-Control!$C$7*Calculations!$C$87)*INDEX('Monthly Data'!R:R,Calculations!$C$116+MOD(I108,Calculations!$C$118))</f>
        <v>-3.53368065312233E-2</v>
      </c>
      <c r="DZ108" s="86">
        <f ca="1">Control!$C$7*Calculations!$C$82*INDEX('Monthly Data'!N:N,Calculations!$C$116+MOD(J108,Calculations!$C$118))+Control!$C$7*Calculations!$C$83*INDEX('Monthly Data'!O:O,Calculations!$C$116+MOD(J108,Calculations!$C$118))+Control!$C$7*Calculations!$C$84*INDEX('Monthly Data'!P:P,Calculations!$C$116+MOD(J108,Calculations!$C$118))+Control!$C$7*Calculations!$C$85*INDEX('Monthly Data'!Q:Q,Calculations!$C$116+MOD(J108,Calculations!$C$118))+(1-Control!$C$7*Calculations!$C$87)*INDEX('Monthly Data'!R:R,Calculations!$C$116+MOD(J108,Calculations!$C$118))</f>
        <v>-1.8530040247387896E-2</v>
      </c>
      <c r="EA108" s="86">
        <f ca="1">Control!$C$7*Calculations!$C$82*INDEX('Monthly Data'!N:N,Calculations!$C$116+MOD(K108,Calculations!$C$118))+Control!$C$7*Calculations!$C$83*INDEX('Monthly Data'!O:O,Calculations!$C$116+MOD(K108,Calculations!$C$118))+Control!$C$7*Calculations!$C$84*INDEX('Monthly Data'!P:P,Calculations!$C$116+MOD(K108,Calculations!$C$118))+Control!$C$7*Calculations!$C$85*INDEX('Monthly Data'!Q:Q,Calculations!$C$116+MOD(K108,Calculations!$C$118))+(1-Control!$C$7*Calculations!$C$87)*INDEX('Monthly Data'!R:R,Calculations!$C$116+MOD(K108,Calculations!$C$118))</f>
        <v>1.1704119272391494E-2</v>
      </c>
      <c r="EB108" s="86">
        <f ca="1">Control!$C$7*Calculations!$C$82*INDEX('Monthly Data'!N:N,Calculations!$C$116+MOD(L108,Calculations!$C$118))+Control!$C$7*Calculations!$C$83*INDEX('Monthly Data'!O:O,Calculations!$C$116+MOD(L108,Calculations!$C$118))+Control!$C$7*Calculations!$C$84*INDEX('Monthly Data'!P:P,Calculations!$C$116+MOD(L108,Calculations!$C$118))+Control!$C$7*Calculations!$C$85*INDEX('Monthly Data'!Q:Q,Calculations!$C$116+MOD(L108,Calculations!$C$118))+(1-Control!$C$7*Calculations!$C$87)*INDEX('Monthly Data'!R:R,Calculations!$C$116+MOD(L108,Calculations!$C$118))</f>
        <v>1.4915555251167555E-3</v>
      </c>
      <c r="EC108" s="86">
        <f ca="1">Control!$C$7*Calculations!$C$82*INDEX('Monthly Data'!N:N,Calculations!$C$116+MOD(M108,Calculations!$C$118))+Control!$C$7*Calculations!$C$83*INDEX('Monthly Data'!O:O,Calculations!$C$116+MOD(M108,Calculations!$C$118))+Control!$C$7*Calculations!$C$84*INDEX('Monthly Data'!P:P,Calculations!$C$116+MOD(M108,Calculations!$C$118))+Control!$C$7*Calculations!$C$85*INDEX('Monthly Data'!Q:Q,Calculations!$C$116+MOD(M108,Calculations!$C$118))+(1-Control!$C$7*Calculations!$C$87)*INDEX('Monthly Data'!R:R,Calculations!$C$116+MOD(M108,Calculations!$C$118))</f>
        <v>8.3814116887657771E-3</v>
      </c>
      <c r="ED108" s="86">
        <f ca="1">Control!$C$7*Calculations!$C$82*INDEX('Monthly Data'!N:N,Calculations!$C$116+MOD(N108,Calculations!$C$118))+Control!$C$7*Calculations!$C$83*INDEX('Monthly Data'!O:O,Calculations!$C$116+MOD(N108,Calculations!$C$118))+Control!$C$7*Calculations!$C$84*INDEX('Monthly Data'!P:P,Calculations!$C$116+MOD(N108,Calculations!$C$118))+Control!$C$7*Calculations!$C$85*INDEX('Monthly Data'!Q:Q,Calculations!$C$116+MOD(N108,Calculations!$C$118))+(1-Control!$C$7*Calculations!$C$87)*INDEX('Monthly Data'!R:R,Calculations!$C$116+MOD(N108,Calculations!$C$118))</f>
        <v>3.0957942835585645E-2</v>
      </c>
      <c r="EE108" s="86">
        <f ca="1">Control!$C$7*Calculations!$C$82*INDEX('Monthly Data'!N:N,Calculations!$C$116+MOD(O108,Calculations!$C$118))+Control!$C$7*Calculations!$C$83*INDEX('Monthly Data'!O:O,Calculations!$C$116+MOD(O108,Calculations!$C$118))+Control!$C$7*Calculations!$C$84*INDEX('Monthly Data'!P:P,Calculations!$C$116+MOD(O108,Calculations!$C$118))+Control!$C$7*Calculations!$C$85*INDEX('Monthly Data'!Q:Q,Calculations!$C$116+MOD(O108,Calculations!$C$118))+(1-Control!$C$7*Calculations!$C$87)*INDEX('Monthly Data'!R:R,Calculations!$C$116+MOD(O108,Calculations!$C$118))</f>
        <v>7.7184133340106598E-3</v>
      </c>
      <c r="EF108" s="86">
        <f ca="1">Control!$C$7*Calculations!$C$82*INDEX('Monthly Data'!N:N,Calculations!$C$116+MOD(P108,Calculations!$C$118))+Control!$C$7*Calculations!$C$83*INDEX('Monthly Data'!O:O,Calculations!$C$116+MOD(P108,Calculations!$C$118))+Control!$C$7*Calculations!$C$84*INDEX('Monthly Data'!P:P,Calculations!$C$116+MOD(P108,Calculations!$C$118))+Control!$C$7*Calculations!$C$85*INDEX('Monthly Data'!Q:Q,Calculations!$C$116+MOD(P108,Calculations!$C$118))+(1-Control!$C$7*Calculations!$C$87)*INDEX('Monthly Data'!R:R,Calculations!$C$116+MOD(P108,Calculations!$C$118))</f>
        <v>-4.3408051735618014E-2</v>
      </c>
      <c r="EG108" s="86">
        <f ca="1">Control!$C$7*Calculations!$C$82*INDEX('Monthly Data'!N:N,Calculations!$C$116+MOD(Q108,Calculations!$C$118))+Control!$C$7*Calculations!$C$83*INDEX('Monthly Data'!O:O,Calculations!$C$116+MOD(Q108,Calculations!$C$118))+Control!$C$7*Calculations!$C$84*INDEX('Monthly Data'!P:P,Calculations!$C$116+MOD(Q108,Calculations!$C$118))+Control!$C$7*Calculations!$C$85*INDEX('Monthly Data'!Q:Q,Calculations!$C$116+MOD(Q108,Calculations!$C$118))+(1-Control!$C$7*Calculations!$C$87)*INDEX('Monthly Data'!R:R,Calculations!$C$116+MOD(Q108,Calculations!$C$118))</f>
        <v>7.3538285850108537E-3</v>
      </c>
      <c r="EH108" s="86">
        <f ca="1">Control!$C$7*Calculations!$C$82*INDEX('Monthly Data'!N:N,Calculations!$C$116+MOD(R108,Calculations!$C$118))+Control!$C$7*Calculations!$C$83*INDEX('Monthly Data'!O:O,Calculations!$C$116+MOD(R108,Calculations!$C$118))+Control!$C$7*Calculations!$C$84*INDEX('Monthly Data'!P:P,Calculations!$C$116+MOD(R108,Calculations!$C$118))+Control!$C$7*Calculations!$C$85*INDEX('Monthly Data'!Q:Q,Calculations!$C$116+MOD(R108,Calculations!$C$118))+(1-Control!$C$7*Calculations!$C$87)*INDEX('Monthly Data'!R:R,Calculations!$C$116+MOD(R108,Calculations!$C$118))</f>
        <v>-2.0259958308006688E-2</v>
      </c>
      <c r="EI108" s="86">
        <f ca="1">Control!$C$7*Calculations!$C$82*INDEX('Monthly Data'!N:N,Calculations!$C$116+MOD(S108,Calculations!$C$118))+Control!$C$7*Calculations!$C$83*INDEX('Monthly Data'!O:O,Calculations!$C$116+MOD(S108,Calculations!$C$118))+Control!$C$7*Calculations!$C$84*INDEX('Monthly Data'!P:P,Calculations!$C$116+MOD(S108,Calculations!$C$118))+Control!$C$7*Calculations!$C$85*INDEX('Monthly Data'!Q:Q,Calculations!$C$116+MOD(S108,Calculations!$C$118))+(1-Control!$C$7*Calculations!$C$87)*INDEX('Monthly Data'!R:R,Calculations!$C$116+MOD(S108,Calculations!$C$118))</f>
        <v>2.3307359621218403E-2</v>
      </c>
      <c r="EJ108" s="86">
        <f ca="1">Control!$C$7*Calculations!$C$82*INDEX('Monthly Data'!N:N,Calculations!$C$116+MOD(T108,Calculations!$C$118))+Control!$C$7*Calculations!$C$83*INDEX('Monthly Data'!O:O,Calculations!$C$116+MOD(T108,Calculations!$C$118))+Control!$C$7*Calculations!$C$84*INDEX('Monthly Data'!P:P,Calculations!$C$116+MOD(T108,Calculations!$C$118))+Control!$C$7*Calculations!$C$85*INDEX('Monthly Data'!Q:Q,Calculations!$C$116+MOD(T108,Calculations!$C$118))+(1-Control!$C$7*Calculations!$C$87)*INDEX('Monthly Data'!R:R,Calculations!$C$116+MOD(T108,Calculations!$C$118))</f>
        <v>9.9787204839310462E-3</v>
      </c>
      <c r="EK108" s="86">
        <f ca="1">Control!$C$7*Calculations!$C$82*INDEX('Monthly Data'!N:N,Calculations!$C$116+MOD(U108,Calculations!$C$118))+Control!$C$7*Calculations!$C$83*INDEX('Monthly Data'!O:O,Calculations!$C$116+MOD(U108,Calculations!$C$118))+Control!$C$7*Calculations!$C$84*INDEX('Monthly Data'!P:P,Calculations!$C$116+MOD(U108,Calculations!$C$118))+Control!$C$7*Calculations!$C$85*INDEX('Monthly Data'!Q:Q,Calculations!$C$116+MOD(U108,Calculations!$C$118))+(1-Control!$C$7*Calculations!$C$87)*INDEX('Monthly Data'!R:R,Calculations!$C$116+MOD(U108,Calculations!$C$118))</f>
        <v>3.0957942835585645E-2</v>
      </c>
      <c r="EL108" s="86">
        <f ca="1">Control!$C$7*Calculations!$C$82*INDEX('Monthly Data'!N:N,Calculations!$C$116+MOD(V108,Calculations!$C$118))+Control!$C$7*Calculations!$C$83*INDEX('Monthly Data'!O:O,Calculations!$C$116+MOD(V108,Calculations!$C$118))+Control!$C$7*Calculations!$C$84*INDEX('Monthly Data'!P:P,Calculations!$C$116+MOD(V108,Calculations!$C$118))+Control!$C$7*Calculations!$C$85*INDEX('Monthly Data'!Q:Q,Calculations!$C$116+MOD(V108,Calculations!$C$118))+(1-Control!$C$7*Calculations!$C$87)*INDEX('Monthly Data'!R:R,Calculations!$C$116+MOD(V108,Calculations!$C$118))</f>
        <v>1.1106855739851785E-2</v>
      </c>
      <c r="EM108" s="86">
        <f ca="1">Control!$C$7*Calculations!$C$82*INDEX('Monthly Data'!N:N,Calculations!$C$116+MOD(W108,Calculations!$C$118))+Control!$C$7*Calculations!$C$83*INDEX('Monthly Data'!O:O,Calculations!$C$116+MOD(W108,Calculations!$C$118))+Control!$C$7*Calculations!$C$84*INDEX('Monthly Data'!P:P,Calculations!$C$116+MOD(W108,Calculations!$C$118))+Control!$C$7*Calculations!$C$85*INDEX('Monthly Data'!Q:Q,Calculations!$C$116+MOD(W108,Calculations!$C$118))+(1-Control!$C$7*Calculations!$C$87)*INDEX('Monthly Data'!R:R,Calculations!$C$116+MOD(W108,Calculations!$C$118))</f>
        <v>2.5790695379256122E-2</v>
      </c>
      <c r="EN108" s="86">
        <f ca="1">Control!$C$7*Calculations!$C$82*INDEX('Monthly Data'!N:N,Calculations!$C$116+MOD(X108,Calculations!$C$118))+Control!$C$7*Calculations!$C$83*INDEX('Monthly Data'!O:O,Calculations!$C$116+MOD(X108,Calculations!$C$118))+Control!$C$7*Calculations!$C$84*INDEX('Monthly Data'!P:P,Calculations!$C$116+MOD(X108,Calculations!$C$118))+Control!$C$7*Calculations!$C$85*INDEX('Monthly Data'!Q:Q,Calculations!$C$116+MOD(X108,Calculations!$C$118))+(1-Control!$C$7*Calculations!$C$87)*INDEX('Monthly Data'!R:R,Calculations!$C$116+MOD(X108,Calculations!$C$118))</f>
        <v>-2.072517756005474E-2</v>
      </c>
      <c r="EO108" s="86">
        <f ca="1">Control!$C$7*Calculations!$C$82*INDEX('Monthly Data'!N:N,Calculations!$C$116+MOD(Y108,Calculations!$C$118))+Control!$C$7*Calculations!$C$83*INDEX('Monthly Data'!O:O,Calculations!$C$116+MOD(Y108,Calculations!$C$118))+Control!$C$7*Calculations!$C$84*INDEX('Monthly Data'!P:P,Calculations!$C$116+MOD(Y108,Calculations!$C$118))+Control!$C$7*Calculations!$C$85*INDEX('Monthly Data'!Q:Q,Calculations!$C$116+MOD(Y108,Calculations!$C$118))+(1-Control!$C$7*Calculations!$C$87)*INDEX('Monthly Data'!R:R,Calculations!$C$116+MOD(Y108,Calculations!$C$118))</f>
        <v>-2.5419860972892394E-2</v>
      </c>
      <c r="EP108" s="86">
        <f ca="1">Control!$C$7*Calculations!$C$82*INDEX('Monthly Data'!N:N,Calculations!$C$116+MOD(Z108,Calculations!$C$118))+Control!$C$7*Calculations!$C$83*INDEX('Monthly Data'!O:O,Calculations!$C$116+MOD(Z108,Calculations!$C$118))+Control!$C$7*Calculations!$C$84*INDEX('Monthly Data'!P:P,Calculations!$C$116+MOD(Z108,Calculations!$C$118))+Control!$C$7*Calculations!$C$85*INDEX('Monthly Data'!Q:Q,Calculations!$C$116+MOD(Z108,Calculations!$C$118))+(1-Control!$C$7*Calculations!$C$87)*INDEX('Monthly Data'!R:R,Calculations!$C$116+MOD(Z108,Calculations!$C$118))</f>
        <v>7.3538285850108537E-3</v>
      </c>
      <c r="EQ108" s="86">
        <f ca="1">Control!$C$7*Calculations!$C$82*INDEX('Monthly Data'!N:N,Calculations!$C$116+MOD(AA108,Calculations!$C$118))+Control!$C$7*Calculations!$C$83*INDEX('Monthly Data'!O:O,Calculations!$C$116+MOD(AA108,Calculations!$C$118))+Control!$C$7*Calculations!$C$84*INDEX('Monthly Data'!P:P,Calculations!$C$116+MOD(AA108,Calculations!$C$118))+Control!$C$7*Calculations!$C$85*INDEX('Monthly Data'!Q:Q,Calculations!$C$116+MOD(AA108,Calculations!$C$118))+(1-Control!$C$7*Calculations!$C$87)*INDEX('Monthly Data'!R:R,Calculations!$C$116+MOD(AA108,Calculations!$C$118))</f>
        <v>-3.8875517825435772E-3</v>
      </c>
      <c r="ER108" s="86">
        <f ca="1">Control!$C$7*Calculations!$C$82*INDEX('Monthly Data'!N:N,Calculations!$C$116+MOD(AB108,Calculations!$C$118))+Control!$C$7*Calculations!$C$83*INDEX('Monthly Data'!O:O,Calculations!$C$116+MOD(AB108,Calculations!$C$118))+Control!$C$7*Calculations!$C$84*INDEX('Monthly Data'!P:P,Calculations!$C$116+MOD(AB108,Calculations!$C$118))+Control!$C$7*Calculations!$C$85*INDEX('Monthly Data'!Q:Q,Calculations!$C$116+MOD(AB108,Calculations!$C$118))+(1-Control!$C$7*Calculations!$C$87)*INDEX('Monthly Data'!R:R,Calculations!$C$116+MOD(AB108,Calculations!$C$118))</f>
        <v>1.2954540023127663E-2</v>
      </c>
      <c r="ES108" s="86">
        <f ca="1">Control!$C$7*Calculations!$C$82*INDEX('Monthly Data'!N:N,Calculations!$C$116+MOD(AC108,Calculations!$C$118))+Control!$C$7*Calculations!$C$83*INDEX('Monthly Data'!O:O,Calculations!$C$116+MOD(AC108,Calculations!$C$118))+Control!$C$7*Calculations!$C$84*INDEX('Monthly Data'!P:P,Calculations!$C$116+MOD(AC108,Calculations!$C$118))+Control!$C$7*Calculations!$C$85*INDEX('Monthly Data'!Q:Q,Calculations!$C$116+MOD(AC108,Calculations!$C$118))+(1-Control!$C$7*Calculations!$C$87)*INDEX('Monthly Data'!R:R,Calculations!$C$116+MOD(AC108,Calculations!$C$118))</f>
        <v>-2.072517756005474E-2</v>
      </c>
      <c r="ET108" s="86">
        <f ca="1">Control!$C$7*Calculations!$C$82*INDEX('Monthly Data'!N:N,Calculations!$C$116+MOD(AD108,Calculations!$C$118))+Control!$C$7*Calculations!$C$83*INDEX('Monthly Data'!O:O,Calculations!$C$116+MOD(AD108,Calculations!$C$118))+Control!$C$7*Calculations!$C$84*INDEX('Monthly Data'!P:P,Calculations!$C$116+MOD(AD108,Calculations!$C$118))+Control!$C$7*Calculations!$C$85*INDEX('Monthly Data'!Q:Q,Calculations!$C$116+MOD(AD108,Calculations!$C$118))+(1-Control!$C$7*Calculations!$C$87)*INDEX('Monthly Data'!R:R,Calculations!$C$116+MOD(AD108,Calculations!$C$118))</f>
        <v>-4.3408051735618014E-2</v>
      </c>
      <c r="EU108" s="86">
        <f ca="1">Control!$C$7*Calculations!$C$82*INDEX('Monthly Data'!N:N,Calculations!$C$116+MOD(AE108,Calculations!$C$118))+Control!$C$7*Calculations!$C$83*INDEX('Monthly Data'!O:O,Calculations!$C$116+MOD(AE108,Calculations!$C$118))+Control!$C$7*Calculations!$C$84*INDEX('Monthly Data'!P:P,Calculations!$C$116+MOD(AE108,Calculations!$C$118))+Control!$C$7*Calculations!$C$85*INDEX('Monthly Data'!Q:Q,Calculations!$C$116+MOD(AE108,Calculations!$C$118))+(1-Control!$C$7*Calculations!$C$87)*INDEX('Monthly Data'!R:R,Calculations!$C$116+MOD(AE108,Calculations!$C$118))</f>
        <v>-3.9863250714949353E-2</v>
      </c>
      <c r="EV108" s="86">
        <f ca="1">Control!$C$7*Calculations!$C$82*INDEX('Monthly Data'!N:N,Calculations!$C$116+MOD(AF108,Calculations!$C$118))+Control!$C$7*Calculations!$C$83*INDEX('Monthly Data'!O:O,Calculations!$C$116+MOD(AF108,Calculations!$C$118))+Control!$C$7*Calculations!$C$84*INDEX('Monthly Data'!P:P,Calculations!$C$116+MOD(AF108,Calculations!$C$118))+Control!$C$7*Calculations!$C$85*INDEX('Monthly Data'!Q:Q,Calculations!$C$116+MOD(AF108,Calculations!$C$118))+(1-Control!$C$7*Calculations!$C$87)*INDEX('Monthly Data'!R:R,Calculations!$C$116+MOD(AF108,Calculations!$C$118))</f>
        <v>2.4842166689046628E-2</v>
      </c>
      <c r="EW108" s="86">
        <f ca="1">Control!$C$7*Calculations!$C$82*INDEX('Monthly Data'!N:N,Calculations!$C$116+MOD(AG108,Calculations!$C$118))+Control!$C$7*Calculations!$C$83*INDEX('Monthly Data'!O:O,Calculations!$C$116+MOD(AG108,Calculations!$C$118))+Control!$C$7*Calculations!$C$84*INDEX('Monthly Data'!P:P,Calculations!$C$116+MOD(AG108,Calculations!$C$118))+Control!$C$7*Calculations!$C$85*INDEX('Monthly Data'!Q:Q,Calculations!$C$116+MOD(AG108,Calculations!$C$118))+(1-Control!$C$7*Calculations!$C$87)*INDEX('Monthly Data'!R:R,Calculations!$C$116+MOD(AG108,Calculations!$C$118))</f>
        <v>8.4240675975201049E-3</v>
      </c>
      <c r="EX108" s="86">
        <f ca="1">Control!$C$7*Calculations!$C$82*INDEX('Monthly Data'!N:N,Calculations!$C$116+MOD(AH108,Calculations!$C$118))+Control!$C$7*Calculations!$C$83*INDEX('Monthly Data'!O:O,Calculations!$C$116+MOD(AH108,Calculations!$C$118))+Control!$C$7*Calculations!$C$84*INDEX('Monthly Data'!P:P,Calculations!$C$116+MOD(AH108,Calculations!$C$118))+Control!$C$7*Calculations!$C$85*INDEX('Monthly Data'!Q:Q,Calculations!$C$116+MOD(AH108,Calculations!$C$118))+(1-Control!$C$7*Calculations!$C$87)*INDEX('Monthly Data'!R:R,Calculations!$C$116+MOD(AH108,Calculations!$C$118))</f>
        <v>-9.5555592256394619E-3</v>
      </c>
      <c r="EY108" s="86">
        <f ca="1">Control!$C$7*Calculations!$C$82*INDEX('Monthly Data'!N:N,Calculations!$C$116+MOD(AI108,Calculations!$C$118))+Control!$C$7*Calculations!$C$83*INDEX('Monthly Data'!O:O,Calculations!$C$116+MOD(AI108,Calculations!$C$118))+Control!$C$7*Calculations!$C$84*INDEX('Monthly Data'!P:P,Calculations!$C$116+MOD(AI108,Calculations!$C$118))+Control!$C$7*Calculations!$C$85*INDEX('Monthly Data'!Q:Q,Calculations!$C$116+MOD(AI108,Calculations!$C$118))+(1-Control!$C$7*Calculations!$C$87)*INDEX('Monthly Data'!R:R,Calculations!$C$116+MOD(AI108,Calculations!$C$118))</f>
        <v>8.4240675975201049E-3</v>
      </c>
      <c r="EZ108" s="86">
        <f ca="1">Control!$C$7*Calculations!$C$82*INDEX('Monthly Data'!N:N,Calculations!$C$116+MOD(AJ108,Calculations!$C$118))+Control!$C$7*Calculations!$C$83*INDEX('Monthly Data'!O:O,Calculations!$C$116+MOD(AJ108,Calculations!$C$118))+Control!$C$7*Calculations!$C$84*INDEX('Monthly Data'!P:P,Calculations!$C$116+MOD(AJ108,Calculations!$C$118))+Control!$C$7*Calculations!$C$85*INDEX('Monthly Data'!Q:Q,Calculations!$C$116+MOD(AJ108,Calculations!$C$118))+(1-Control!$C$7*Calculations!$C$87)*INDEX('Monthly Data'!R:R,Calculations!$C$116+MOD(AJ108,Calculations!$C$118))</f>
        <v>2.3307359621218403E-2</v>
      </c>
      <c r="FA108" s="86">
        <f ca="1">Control!$C$7*Calculations!$C$82*INDEX('Monthly Data'!N:N,Calculations!$C$116+MOD(AK108,Calculations!$C$118))+Control!$C$7*Calculations!$C$83*INDEX('Monthly Data'!O:O,Calculations!$C$116+MOD(AK108,Calculations!$C$118))+Control!$C$7*Calculations!$C$84*INDEX('Monthly Data'!P:P,Calculations!$C$116+MOD(AK108,Calculations!$C$118))+Control!$C$7*Calculations!$C$85*INDEX('Monthly Data'!Q:Q,Calculations!$C$116+MOD(AK108,Calculations!$C$118))+(1-Control!$C$7*Calculations!$C$87)*INDEX('Monthly Data'!R:R,Calculations!$C$116+MOD(AK108,Calculations!$C$118))</f>
        <v>1.7361594973213587E-2</v>
      </c>
      <c r="FB108" s="86">
        <f ca="1">Control!$C$7*Calculations!$C$82*INDEX('Monthly Data'!N:N,Calculations!$C$116+MOD(AL108,Calculations!$C$118))+Control!$C$7*Calculations!$C$83*INDEX('Monthly Data'!O:O,Calculations!$C$116+MOD(AL108,Calculations!$C$118))+Control!$C$7*Calculations!$C$84*INDEX('Monthly Data'!P:P,Calculations!$C$116+MOD(AL108,Calculations!$C$118))+Control!$C$7*Calculations!$C$85*INDEX('Monthly Data'!Q:Q,Calculations!$C$116+MOD(AL108,Calculations!$C$118))+(1-Control!$C$7*Calculations!$C$87)*INDEX('Monthly Data'!R:R,Calculations!$C$116+MOD(AL108,Calculations!$C$118))</f>
        <v>3.4808428836917149E-3</v>
      </c>
      <c r="FC108" s="86">
        <f ca="1">Control!$C$7*Calculations!$C$82*INDEX('Monthly Data'!N:N,Calculations!$C$116+MOD(AM108,Calculations!$C$118))+Control!$C$7*Calculations!$C$83*INDEX('Monthly Data'!O:O,Calculations!$C$116+MOD(AM108,Calculations!$C$118))+Control!$C$7*Calculations!$C$84*INDEX('Monthly Data'!P:P,Calculations!$C$116+MOD(AM108,Calculations!$C$118))+Control!$C$7*Calculations!$C$85*INDEX('Monthly Data'!Q:Q,Calculations!$C$116+MOD(AM108,Calculations!$C$118))+(1-Control!$C$7*Calculations!$C$87)*INDEX('Monthly Data'!R:R,Calculations!$C$116+MOD(AM108,Calculations!$C$118))</f>
        <v>1.4915555251167555E-3</v>
      </c>
      <c r="FD108" s="86">
        <f ca="1">Control!$C$7*Calculations!$C$82*INDEX('Monthly Data'!N:N,Calculations!$C$116+MOD(AN108,Calculations!$C$118))+Control!$C$7*Calculations!$C$83*INDEX('Monthly Data'!O:O,Calculations!$C$116+MOD(AN108,Calculations!$C$118))+Control!$C$7*Calculations!$C$84*INDEX('Monthly Data'!P:P,Calculations!$C$116+MOD(AN108,Calculations!$C$118))+Control!$C$7*Calculations!$C$85*INDEX('Monthly Data'!Q:Q,Calculations!$C$116+MOD(AN108,Calculations!$C$118))+(1-Control!$C$7*Calculations!$C$87)*INDEX('Monthly Data'!R:R,Calculations!$C$116+MOD(AN108,Calculations!$C$118))</f>
        <v>-9.9526758408448549E-3</v>
      </c>
      <c r="FE108" s="86">
        <f ca="1">Control!$C$7*Calculations!$C$82*INDEX('Monthly Data'!N:N,Calculations!$C$116+MOD(AO108,Calculations!$C$118))+Control!$C$7*Calculations!$C$83*INDEX('Monthly Data'!O:O,Calculations!$C$116+MOD(AO108,Calculations!$C$118))+Control!$C$7*Calculations!$C$84*INDEX('Monthly Data'!P:P,Calculations!$C$116+MOD(AO108,Calculations!$C$118))+Control!$C$7*Calculations!$C$85*INDEX('Monthly Data'!Q:Q,Calculations!$C$116+MOD(AO108,Calculations!$C$118))+(1-Control!$C$7*Calculations!$C$87)*INDEX('Monthly Data'!R:R,Calculations!$C$116+MOD(AO108,Calculations!$C$118))</f>
        <v>-2.0259958308006688E-2</v>
      </c>
      <c r="FF108" s="86">
        <f ca="1">Control!$C$7*Calculations!$C$82*INDEX('Monthly Data'!N:N,Calculations!$C$116+MOD(AP108,Calculations!$C$118))+Control!$C$7*Calculations!$C$83*INDEX('Monthly Data'!O:O,Calculations!$C$116+MOD(AP108,Calculations!$C$118))+Control!$C$7*Calculations!$C$84*INDEX('Monthly Data'!P:P,Calculations!$C$116+MOD(AP108,Calculations!$C$118))+Control!$C$7*Calculations!$C$85*INDEX('Monthly Data'!Q:Q,Calculations!$C$116+MOD(AP108,Calculations!$C$118))+(1-Control!$C$7*Calculations!$C$87)*INDEX('Monthly Data'!R:R,Calculations!$C$116+MOD(AP108,Calculations!$C$118))</f>
        <v>2.5790695379256122E-2</v>
      </c>
      <c r="FG108" s="86">
        <f ca="1">Control!$C$7*Calculations!$C$82*INDEX('Monthly Data'!N:N,Calculations!$C$116+MOD(AQ108,Calculations!$C$118))+Control!$C$7*Calculations!$C$83*INDEX('Monthly Data'!O:O,Calculations!$C$116+MOD(AQ108,Calculations!$C$118))+Control!$C$7*Calculations!$C$84*INDEX('Monthly Data'!P:P,Calculations!$C$116+MOD(AQ108,Calculations!$C$118))+Control!$C$7*Calculations!$C$85*INDEX('Monthly Data'!Q:Q,Calculations!$C$116+MOD(AQ108,Calculations!$C$118))+(1-Control!$C$7*Calculations!$C$87)*INDEX('Monthly Data'!R:R,Calculations!$C$116+MOD(AQ108,Calculations!$C$118))</f>
        <v>-3.8554137824290124E-2</v>
      </c>
      <c r="FH108" s="86">
        <f ca="1">Control!$C$7*Calculations!$C$82*INDEX('Monthly Data'!N:N,Calculations!$C$116+MOD(AR108,Calculations!$C$118))+Control!$C$7*Calculations!$C$83*INDEX('Monthly Data'!O:O,Calculations!$C$116+MOD(AR108,Calculations!$C$118))+Control!$C$7*Calculations!$C$84*INDEX('Monthly Data'!P:P,Calculations!$C$116+MOD(AR108,Calculations!$C$118))+Control!$C$7*Calculations!$C$85*INDEX('Monthly Data'!Q:Q,Calculations!$C$116+MOD(AR108,Calculations!$C$118))+(1-Control!$C$7*Calculations!$C$87)*INDEX('Monthly Data'!R:R,Calculations!$C$116+MOD(AR108,Calculations!$C$118))</f>
        <v>2.4842166689046628E-2</v>
      </c>
      <c r="FI108" s="86">
        <f ca="1">Control!$C$7*Calculations!$C$82*INDEX('Monthly Data'!N:N,Calculations!$C$116+MOD(AS108,Calculations!$C$118))+Control!$C$7*Calculations!$C$83*INDEX('Monthly Data'!O:O,Calculations!$C$116+MOD(AS108,Calculations!$C$118))+Control!$C$7*Calculations!$C$84*INDEX('Monthly Data'!P:P,Calculations!$C$116+MOD(AS108,Calculations!$C$118))+Control!$C$7*Calculations!$C$85*INDEX('Monthly Data'!Q:Q,Calculations!$C$116+MOD(AS108,Calculations!$C$118))+(1-Control!$C$7*Calculations!$C$87)*INDEX('Monthly Data'!R:R,Calculations!$C$116+MOD(AS108,Calculations!$C$118))</f>
        <v>-1.1360801645249321E-2</v>
      </c>
      <c r="FJ108" s="86">
        <f ca="1">Control!$C$7*Calculations!$C$82*INDEX('Monthly Data'!N:N,Calculations!$C$116+MOD(AT108,Calculations!$C$118))+Control!$C$7*Calculations!$C$83*INDEX('Monthly Data'!O:O,Calculations!$C$116+MOD(AT108,Calculations!$C$118))+Control!$C$7*Calculations!$C$84*INDEX('Monthly Data'!P:P,Calculations!$C$116+MOD(AT108,Calculations!$C$118))+Control!$C$7*Calculations!$C$85*INDEX('Monthly Data'!Q:Q,Calculations!$C$116+MOD(AT108,Calculations!$C$118))+(1-Control!$C$7*Calculations!$C$87)*INDEX('Monthly Data'!R:R,Calculations!$C$116+MOD(AT108,Calculations!$C$118))</f>
        <v>1.5108777406081684E-3</v>
      </c>
      <c r="FK108" s="86">
        <f ca="1">Control!$C$7*Calculations!$C$82*INDEX('Monthly Data'!N:N,Calculations!$C$116+MOD(AU108,Calculations!$C$118))+Control!$C$7*Calculations!$C$83*INDEX('Monthly Data'!O:O,Calculations!$C$116+MOD(AU108,Calculations!$C$118))+Control!$C$7*Calculations!$C$84*INDEX('Monthly Data'!P:P,Calculations!$C$116+MOD(AU108,Calculations!$C$118))+Control!$C$7*Calculations!$C$85*INDEX('Monthly Data'!Q:Q,Calculations!$C$116+MOD(AU108,Calculations!$C$118))+(1-Control!$C$7*Calculations!$C$87)*INDEX('Monthly Data'!R:R,Calculations!$C$116+MOD(AU108,Calculations!$C$118))</f>
        <v>1.7073665854433945E-2</v>
      </c>
      <c r="FL108" s="86">
        <f ca="1">Control!$C$7*Calculations!$C$82*INDEX('Monthly Data'!N:N,Calculations!$C$116+MOD(AV108,Calculations!$C$118))+Control!$C$7*Calculations!$C$83*INDEX('Monthly Data'!O:O,Calculations!$C$116+MOD(AV108,Calculations!$C$118))+Control!$C$7*Calculations!$C$84*INDEX('Monthly Data'!P:P,Calculations!$C$116+MOD(AV108,Calculations!$C$118))+Control!$C$7*Calculations!$C$85*INDEX('Monthly Data'!Q:Q,Calculations!$C$116+MOD(AV108,Calculations!$C$118))+(1-Control!$C$7*Calculations!$C$87)*INDEX('Monthly Data'!R:R,Calculations!$C$116+MOD(AV108,Calculations!$C$118))</f>
        <v>4.089189590407355E-3</v>
      </c>
      <c r="FM108" s="86">
        <f ca="1">Control!$C$7*Calculations!$C$82*INDEX('Monthly Data'!N:N,Calculations!$C$116+MOD(AW108,Calculations!$C$118))+Control!$C$7*Calculations!$C$83*INDEX('Monthly Data'!O:O,Calculations!$C$116+MOD(AW108,Calculations!$C$118))+Control!$C$7*Calculations!$C$84*INDEX('Monthly Data'!P:P,Calculations!$C$116+MOD(AW108,Calculations!$C$118))+Control!$C$7*Calculations!$C$85*INDEX('Monthly Data'!Q:Q,Calculations!$C$116+MOD(AW108,Calculations!$C$118))+(1-Control!$C$7*Calculations!$C$87)*INDEX('Monthly Data'!R:R,Calculations!$C$116+MOD(AW108,Calculations!$C$118))</f>
        <v>3.127051071655923E-3</v>
      </c>
      <c r="FN108" s="86">
        <f ca="1">Control!$C$7*Calculations!$C$82*INDEX('Monthly Data'!N:N,Calculations!$C$116+MOD(AX108,Calculations!$C$118))+Control!$C$7*Calculations!$C$83*INDEX('Monthly Data'!O:O,Calculations!$C$116+MOD(AX108,Calculations!$C$118))+Control!$C$7*Calculations!$C$84*INDEX('Monthly Data'!P:P,Calculations!$C$116+MOD(AX108,Calculations!$C$118))+Control!$C$7*Calculations!$C$85*INDEX('Monthly Data'!Q:Q,Calculations!$C$116+MOD(AX108,Calculations!$C$118))+(1-Control!$C$7*Calculations!$C$87)*INDEX('Monthly Data'!R:R,Calculations!$C$116+MOD(AX108,Calculations!$C$118))</f>
        <v>-7.3651264633385334E-4</v>
      </c>
      <c r="FO108" s="86">
        <f ca="1">Control!$C$7*Calculations!$C$82*INDEX('Monthly Data'!N:N,Calculations!$C$116+MOD(AY108,Calculations!$C$118))+Control!$C$7*Calculations!$C$83*INDEX('Monthly Data'!O:O,Calculations!$C$116+MOD(AY108,Calculations!$C$118))+Control!$C$7*Calculations!$C$84*INDEX('Monthly Data'!P:P,Calculations!$C$116+MOD(AY108,Calculations!$C$118))+Control!$C$7*Calculations!$C$85*INDEX('Monthly Data'!Q:Q,Calculations!$C$116+MOD(AY108,Calculations!$C$118))+(1-Control!$C$7*Calculations!$C$87)*INDEX('Monthly Data'!R:R,Calculations!$C$116+MOD(AY108,Calculations!$C$118))</f>
        <v>1.1106855739851785E-2</v>
      </c>
      <c r="FP108" s="86">
        <f ca="1">Control!$C$7*Calculations!$C$82*INDEX('Monthly Data'!N:N,Calculations!$C$116+MOD(AZ108,Calculations!$C$118))+Control!$C$7*Calculations!$C$83*INDEX('Monthly Data'!O:O,Calculations!$C$116+MOD(AZ108,Calculations!$C$118))+Control!$C$7*Calculations!$C$84*INDEX('Monthly Data'!P:P,Calculations!$C$116+MOD(AZ108,Calculations!$C$118))+Control!$C$7*Calculations!$C$85*INDEX('Monthly Data'!Q:Q,Calculations!$C$116+MOD(AZ108,Calculations!$C$118))+(1-Control!$C$7*Calculations!$C$87)*INDEX('Monthly Data'!R:R,Calculations!$C$116+MOD(AZ108,Calculations!$C$118))</f>
        <v>1.7484305259657981E-2</v>
      </c>
      <c r="FQ108" s="86">
        <f ca="1">Control!$C$7*Calculations!$C$82*INDEX('Monthly Data'!N:N,Calculations!$C$116+MOD(BA108,Calculations!$C$118))+Control!$C$7*Calculations!$C$83*INDEX('Monthly Data'!O:O,Calculations!$C$116+MOD(BA108,Calculations!$C$118))+Control!$C$7*Calculations!$C$84*INDEX('Monthly Data'!P:P,Calculations!$C$116+MOD(BA108,Calculations!$C$118))+Control!$C$7*Calculations!$C$85*INDEX('Monthly Data'!Q:Q,Calculations!$C$116+MOD(BA108,Calculations!$C$118))+(1-Control!$C$7*Calculations!$C$87)*INDEX('Monthly Data'!R:R,Calculations!$C$116+MOD(BA108,Calculations!$C$118))</f>
        <v>-1.5984879994281095E-2</v>
      </c>
      <c r="FR108" s="86">
        <f ca="1">Control!$C$7*Calculations!$C$82*INDEX('Monthly Data'!N:N,Calculations!$C$116+MOD(BB108,Calculations!$C$118))+Control!$C$7*Calculations!$C$83*INDEX('Monthly Data'!O:O,Calculations!$C$116+MOD(BB108,Calculations!$C$118))+Control!$C$7*Calculations!$C$84*INDEX('Monthly Data'!P:P,Calculations!$C$116+MOD(BB108,Calculations!$C$118))+Control!$C$7*Calculations!$C$85*INDEX('Monthly Data'!Q:Q,Calculations!$C$116+MOD(BB108,Calculations!$C$118))+(1-Control!$C$7*Calculations!$C$87)*INDEX('Monthly Data'!R:R,Calculations!$C$116+MOD(BB108,Calculations!$C$118))</f>
        <v>-2.072517756005474E-2</v>
      </c>
      <c r="FS108" s="86">
        <f ca="1">Control!$C$7*Calculations!$C$82*INDEX('Monthly Data'!N:N,Calculations!$C$116+MOD(BC108,Calculations!$C$118))+Control!$C$7*Calculations!$C$83*INDEX('Monthly Data'!O:O,Calculations!$C$116+MOD(BC108,Calculations!$C$118))+Control!$C$7*Calculations!$C$84*INDEX('Monthly Data'!P:P,Calculations!$C$116+MOD(BC108,Calculations!$C$118))+Control!$C$7*Calculations!$C$85*INDEX('Monthly Data'!Q:Q,Calculations!$C$116+MOD(BC108,Calculations!$C$118))+(1-Control!$C$7*Calculations!$C$87)*INDEX('Monthly Data'!R:R,Calculations!$C$116+MOD(BC108,Calculations!$C$118))</f>
        <v>1.9073822767906517E-2</v>
      </c>
      <c r="FT108" s="86">
        <f ca="1">Control!$C$7*Calculations!$C$82*INDEX('Monthly Data'!N:N,Calculations!$C$116+MOD(BD108,Calculations!$C$118))+Control!$C$7*Calculations!$C$83*INDEX('Monthly Data'!O:O,Calculations!$C$116+MOD(BD108,Calculations!$C$118))+Control!$C$7*Calculations!$C$84*INDEX('Monthly Data'!P:P,Calculations!$C$116+MOD(BD108,Calculations!$C$118))+Control!$C$7*Calculations!$C$85*INDEX('Monthly Data'!Q:Q,Calculations!$C$116+MOD(BD108,Calculations!$C$118))+(1-Control!$C$7*Calculations!$C$87)*INDEX('Monthly Data'!R:R,Calculations!$C$116+MOD(BD108,Calculations!$C$118))</f>
        <v>-1.8530040247387896E-2</v>
      </c>
      <c r="FU108" s="86">
        <f ca="1">Control!$C$7*Calculations!$C$82*INDEX('Monthly Data'!N:N,Calculations!$C$116+MOD(BE108,Calculations!$C$118))+Control!$C$7*Calculations!$C$83*INDEX('Monthly Data'!O:O,Calculations!$C$116+MOD(BE108,Calculations!$C$118))+Control!$C$7*Calculations!$C$84*INDEX('Monthly Data'!P:P,Calculations!$C$116+MOD(BE108,Calculations!$C$118))+Control!$C$7*Calculations!$C$85*INDEX('Monthly Data'!Q:Q,Calculations!$C$116+MOD(BE108,Calculations!$C$118))+(1-Control!$C$7*Calculations!$C$87)*INDEX('Monthly Data'!R:R,Calculations!$C$116+MOD(BE108,Calculations!$C$118))</f>
        <v>-2.0269389991732112E-2</v>
      </c>
      <c r="FV108" s="86">
        <f ca="1">Control!$C$7*Calculations!$C$82*INDEX('Monthly Data'!N:N,Calculations!$C$116+MOD(BF108,Calculations!$C$118))+Control!$C$7*Calculations!$C$83*INDEX('Monthly Data'!O:O,Calculations!$C$116+MOD(BF108,Calculations!$C$118))+Control!$C$7*Calculations!$C$84*INDEX('Monthly Data'!P:P,Calculations!$C$116+MOD(BF108,Calculations!$C$118))+Control!$C$7*Calculations!$C$85*INDEX('Monthly Data'!Q:Q,Calculations!$C$116+MOD(BF108,Calculations!$C$118))+(1-Control!$C$7*Calculations!$C$87)*INDEX('Monthly Data'!R:R,Calculations!$C$116+MOD(BF108,Calculations!$C$118))</f>
        <v>1.7073665854433945E-2</v>
      </c>
      <c r="FW108" s="86">
        <f ca="1">Control!$C$7*Calculations!$C$82*INDEX('Monthly Data'!N:N,Calculations!$C$116+MOD(BG108,Calculations!$C$118))+Control!$C$7*Calculations!$C$83*INDEX('Monthly Data'!O:O,Calculations!$C$116+MOD(BG108,Calculations!$C$118))+Control!$C$7*Calculations!$C$84*INDEX('Monthly Data'!P:P,Calculations!$C$116+MOD(BG108,Calculations!$C$118))+Control!$C$7*Calculations!$C$85*INDEX('Monthly Data'!Q:Q,Calculations!$C$116+MOD(BG108,Calculations!$C$118))+(1-Control!$C$7*Calculations!$C$87)*INDEX('Monthly Data'!R:R,Calculations!$C$116+MOD(BG108,Calculations!$C$118))</f>
        <v>1.5108777406081684E-3</v>
      </c>
      <c r="FX108" s="86">
        <f ca="1">Control!$C$7*Calculations!$C$82*INDEX('Monthly Data'!N:N,Calculations!$C$116+MOD(BH108,Calculations!$C$118))+Control!$C$7*Calculations!$C$83*INDEX('Monthly Data'!O:O,Calculations!$C$116+MOD(BH108,Calculations!$C$118))+Control!$C$7*Calculations!$C$84*INDEX('Monthly Data'!P:P,Calculations!$C$116+MOD(BH108,Calculations!$C$118))+Control!$C$7*Calculations!$C$85*INDEX('Monthly Data'!Q:Q,Calculations!$C$116+MOD(BH108,Calculations!$C$118))+(1-Control!$C$7*Calculations!$C$87)*INDEX('Monthly Data'!R:R,Calculations!$C$116+MOD(BH108,Calculations!$C$118))</f>
        <v>1.7073665854433945E-2</v>
      </c>
      <c r="FY108" s="86">
        <f ca="1">Control!$C$7*Calculations!$C$82*INDEX('Monthly Data'!N:N,Calculations!$C$116+MOD(BI108,Calculations!$C$118))+Control!$C$7*Calculations!$C$83*INDEX('Monthly Data'!O:O,Calculations!$C$116+MOD(BI108,Calculations!$C$118))+Control!$C$7*Calculations!$C$84*INDEX('Monthly Data'!P:P,Calculations!$C$116+MOD(BI108,Calculations!$C$118))+Control!$C$7*Calculations!$C$85*INDEX('Monthly Data'!Q:Q,Calculations!$C$116+MOD(BI108,Calculations!$C$118))+(1-Control!$C$7*Calculations!$C$87)*INDEX('Monthly Data'!R:R,Calculations!$C$116+MOD(BI108,Calculations!$C$118))</f>
        <v>4.2795950888382334E-3</v>
      </c>
      <c r="FZ108" s="86">
        <f ca="1">Control!$C$7*Calculations!$C$82*INDEX('Monthly Data'!N:N,Calculations!$C$116+MOD(BJ108,Calculations!$C$118))+Control!$C$7*Calculations!$C$83*INDEX('Monthly Data'!O:O,Calculations!$C$116+MOD(BJ108,Calculations!$C$118))+Control!$C$7*Calculations!$C$84*INDEX('Monthly Data'!P:P,Calculations!$C$116+MOD(BJ108,Calculations!$C$118))+Control!$C$7*Calculations!$C$85*INDEX('Monthly Data'!Q:Q,Calculations!$C$116+MOD(BJ108,Calculations!$C$118))+(1-Control!$C$7*Calculations!$C$87)*INDEX('Monthly Data'!R:R,Calculations!$C$116+MOD(BJ108,Calculations!$C$118))</f>
        <v>8.3814116887657771E-3</v>
      </c>
      <c r="GA108" s="86">
        <f ca="1">Control!$C$7*Calculations!$C$82*INDEX('Monthly Data'!N:N,Calculations!$C$116+MOD(BK108,Calculations!$C$118))+Control!$C$7*Calculations!$C$83*INDEX('Monthly Data'!O:O,Calculations!$C$116+MOD(BK108,Calculations!$C$118))+Control!$C$7*Calculations!$C$84*INDEX('Monthly Data'!P:P,Calculations!$C$116+MOD(BK108,Calculations!$C$118))+Control!$C$7*Calculations!$C$85*INDEX('Monthly Data'!Q:Q,Calculations!$C$116+MOD(BK108,Calculations!$C$118))+(1-Control!$C$7*Calculations!$C$87)*INDEX('Monthly Data'!R:R,Calculations!$C$116+MOD(BK108,Calculations!$C$118))</f>
        <v>3.7118215575026904E-2</v>
      </c>
      <c r="GB108" s="86">
        <f ca="1">Control!$C$7*Calculations!$C$82*INDEX('Monthly Data'!N:N,Calculations!$C$116+MOD(BL108,Calculations!$C$118))+Control!$C$7*Calculations!$C$83*INDEX('Monthly Data'!O:O,Calculations!$C$116+MOD(BL108,Calculations!$C$118))+Control!$C$7*Calculations!$C$84*INDEX('Monthly Data'!P:P,Calculations!$C$116+MOD(BL108,Calculations!$C$118))+Control!$C$7*Calculations!$C$85*INDEX('Monthly Data'!Q:Q,Calculations!$C$116+MOD(BL108,Calculations!$C$118))+(1-Control!$C$7*Calculations!$C$87)*INDEX('Monthly Data'!R:R,Calculations!$C$116+MOD(BL108,Calculations!$C$118))</f>
        <v>-1.3959200237295809E-2</v>
      </c>
      <c r="GC108" s="86">
        <f ca="1">Control!$C$7*Calculations!$C$82*INDEX('Monthly Data'!N:N,Calculations!$C$116+MOD(BM108,Calculations!$C$118))+Control!$C$7*Calculations!$C$83*INDEX('Monthly Data'!O:O,Calculations!$C$116+MOD(BM108,Calculations!$C$118))+Control!$C$7*Calculations!$C$84*INDEX('Monthly Data'!P:P,Calculations!$C$116+MOD(BM108,Calculations!$C$118))+Control!$C$7*Calculations!$C$85*INDEX('Monthly Data'!Q:Q,Calculations!$C$116+MOD(BM108,Calculations!$C$118))+(1-Control!$C$7*Calculations!$C$87)*INDEX('Monthly Data'!R:R,Calculations!$C$116+MOD(BM108,Calculations!$C$118))</f>
        <v>7.857567536297622E-3</v>
      </c>
      <c r="GD108" s="86">
        <f ca="1">Control!$C$7*Calculations!$C$82*INDEX('Monthly Data'!N:N,Calculations!$C$116+MOD(BN108,Calculations!$C$118))+Control!$C$7*Calculations!$C$83*INDEX('Monthly Data'!O:O,Calculations!$C$116+MOD(BN108,Calculations!$C$118))+Control!$C$7*Calculations!$C$84*INDEX('Monthly Data'!P:P,Calculations!$C$116+MOD(BN108,Calculations!$C$118))+Control!$C$7*Calculations!$C$85*INDEX('Monthly Data'!Q:Q,Calculations!$C$116+MOD(BN108,Calculations!$C$118))+(1-Control!$C$7*Calculations!$C$87)*INDEX('Monthly Data'!R:R,Calculations!$C$116+MOD(BN108,Calculations!$C$118))</f>
        <v>-4.417423226995453E-3</v>
      </c>
      <c r="GE108" s="86">
        <f ca="1">Control!$C$7*Calculations!$C$82*INDEX('Monthly Data'!N:N,Calculations!$C$116+MOD(BO108,Calculations!$C$118))+Control!$C$7*Calculations!$C$83*INDEX('Monthly Data'!O:O,Calculations!$C$116+MOD(BO108,Calculations!$C$118))+Control!$C$7*Calculations!$C$84*INDEX('Monthly Data'!P:P,Calculations!$C$116+MOD(BO108,Calculations!$C$118))+Control!$C$7*Calculations!$C$85*INDEX('Monthly Data'!Q:Q,Calculations!$C$116+MOD(BO108,Calculations!$C$118))+(1-Control!$C$7*Calculations!$C$87)*INDEX('Monthly Data'!R:R,Calculations!$C$116+MOD(BO108,Calculations!$C$118))</f>
        <v>1.2722494017511032E-2</v>
      </c>
      <c r="GF108" s="86">
        <f ca="1">Control!$C$7*Calculations!$C$82*INDEX('Monthly Data'!N:N,Calculations!$C$116+MOD(BP108,Calculations!$C$118))+Control!$C$7*Calculations!$C$83*INDEX('Monthly Data'!O:O,Calculations!$C$116+MOD(BP108,Calculations!$C$118))+Control!$C$7*Calculations!$C$84*INDEX('Monthly Data'!P:P,Calculations!$C$116+MOD(BP108,Calculations!$C$118))+Control!$C$7*Calculations!$C$85*INDEX('Monthly Data'!Q:Q,Calculations!$C$116+MOD(BP108,Calculations!$C$118))+(1-Control!$C$7*Calculations!$C$87)*INDEX('Monthly Data'!R:R,Calculations!$C$116+MOD(BP108,Calculations!$C$118))</f>
        <v>7.857567536297622E-3</v>
      </c>
      <c r="GG108" s="86">
        <f ca="1">Control!$C$7*Calculations!$C$82*INDEX('Monthly Data'!N:N,Calculations!$C$116+MOD(BQ108,Calculations!$C$118))+Control!$C$7*Calculations!$C$83*INDEX('Monthly Data'!O:O,Calculations!$C$116+MOD(BQ108,Calculations!$C$118))+Control!$C$7*Calculations!$C$84*INDEX('Monthly Data'!P:P,Calculations!$C$116+MOD(BQ108,Calculations!$C$118))+Control!$C$7*Calculations!$C$85*INDEX('Monthly Data'!Q:Q,Calculations!$C$116+MOD(BQ108,Calculations!$C$118))+(1-Control!$C$7*Calculations!$C$87)*INDEX('Monthly Data'!R:R,Calculations!$C$116+MOD(BQ108,Calculations!$C$118))</f>
        <v>2.9708469559001142E-2</v>
      </c>
      <c r="GH108" s="86">
        <f ca="1">Control!$C$7*Calculations!$C$82*INDEX('Monthly Data'!N:N,Calculations!$C$116+MOD(BR108,Calculations!$C$118))+Control!$C$7*Calculations!$C$83*INDEX('Monthly Data'!O:O,Calculations!$C$116+MOD(BR108,Calculations!$C$118))+Control!$C$7*Calculations!$C$84*INDEX('Monthly Data'!P:P,Calculations!$C$116+MOD(BR108,Calculations!$C$118))+Control!$C$7*Calculations!$C$85*INDEX('Monthly Data'!Q:Q,Calculations!$C$116+MOD(BR108,Calculations!$C$118))+(1-Control!$C$7*Calculations!$C$87)*INDEX('Monthly Data'!R:R,Calculations!$C$116+MOD(BR108,Calculations!$C$118))</f>
        <v>2.4470405846852006E-3</v>
      </c>
      <c r="GI108" s="86">
        <f ca="1">Control!$C$7*Calculations!$C$82*INDEX('Monthly Data'!N:N,Calculations!$C$116+MOD(BS108,Calculations!$C$118))+Control!$C$7*Calculations!$C$83*INDEX('Monthly Data'!O:O,Calculations!$C$116+MOD(BS108,Calculations!$C$118))+Control!$C$7*Calculations!$C$84*INDEX('Monthly Data'!P:P,Calculations!$C$116+MOD(BS108,Calculations!$C$118))+Control!$C$7*Calculations!$C$85*INDEX('Monthly Data'!Q:Q,Calculations!$C$116+MOD(BS108,Calculations!$C$118))+(1-Control!$C$7*Calculations!$C$87)*INDEX('Monthly Data'!R:R,Calculations!$C$116+MOD(BS108,Calculations!$C$118))</f>
        <v>2.4722579420195831E-2</v>
      </c>
      <c r="GJ108" s="86">
        <f ca="1">Control!$C$7*Calculations!$C$82*INDEX('Monthly Data'!N:N,Calculations!$C$116+MOD(BT108,Calculations!$C$118))+Control!$C$7*Calculations!$C$83*INDEX('Monthly Data'!O:O,Calculations!$C$116+MOD(BT108,Calculations!$C$118))+Control!$C$7*Calculations!$C$84*INDEX('Monthly Data'!P:P,Calculations!$C$116+MOD(BT108,Calculations!$C$118))+Control!$C$7*Calculations!$C$85*INDEX('Monthly Data'!Q:Q,Calculations!$C$116+MOD(BT108,Calculations!$C$118))+(1-Control!$C$7*Calculations!$C$87)*INDEX('Monthly Data'!R:R,Calculations!$C$116+MOD(BT108,Calculations!$C$118))</f>
        <v>8.3814116887657771E-3</v>
      </c>
      <c r="GK108" s="86">
        <f ca="1">Control!$C$7*Calculations!$C$82*INDEX('Monthly Data'!N:N,Calculations!$C$116+MOD(BU108,Calculations!$C$118))+Control!$C$7*Calculations!$C$83*INDEX('Monthly Data'!O:O,Calculations!$C$116+MOD(BU108,Calculations!$C$118))+Control!$C$7*Calculations!$C$84*INDEX('Monthly Data'!P:P,Calculations!$C$116+MOD(BU108,Calculations!$C$118))+Control!$C$7*Calculations!$C$85*INDEX('Monthly Data'!Q:Q,Calculations!$C$116+MOD(BU108,Calculations!$C$118))+(1-Control!$C$7*Calculations!$C$87)*INDEX('Monthly Data'!R:R,Calculations!$C$116+MOD(BU108,Calculations!$C$118))</f>
        <v>4.7768166384148329E-3</v>
      </c>
      <c r="GL108" s="86">
        <f ca="1">Control!$C$7*Calculations!$C$82*INDEX('Monthly Data'!N:N,Calculations!$C$116+MOD(BV108,Calculations!$C$118))+Control!$C$7*Calculations!$C$83*INDEX('Monthly Data'!O:O,Calculations!$C$116+MOD(BV108,Calculations!$C$118))+Control!$C$7*Calculations!$C$84*INDEX('Monthly Data'!P:P,Calculations!$C$116+MOD(BV108,Calculations!$C$118))+Control!$C$7*Calculations!$C$85*INDEX('Monthly Data'!Q:Q,Calculations!$C$116+MOD(BV108,Calculations!$C$118))+(1-Control!$C$7*Calculations!$C$87)*INDEX('Monthly Data'!R:R,Calculations!$C$116+MOD(BV108,Calculations!$C$118))</f>
        <v>6.1009361253630504E-2</v>
      </c>
      <c r="GM108" s="86">
        <f ca="1">Control!$C$7*Calculations!$C$82*INDEX('Monthly Data'!N:N,Calculations!$C$116+MOD(BW108,Calculations!$C$118))+Control!$C$7*Calculations!$C$83*INDEX('Monthly Data'!O:O,Calculations!$C$116+MOD(BW108,Calculations!$C$118))+Control!$C$7*Calculations!$C$84*INDEX('Monthly Data'!P:P,Calculations!$C$116+MOD(BW108,Calculations!$C$118))+Control!$C$7*Calculations!$C$85*INDEX('Monthly Data'!Q:Q,Calculations!$C$116+MOD(BW108,Calculations!$C$118))+(1-Control!$C$7*Calculations!$C$87)*INDEX('Monthly Data'!R:R,Calculations!$C$116+MOD(BW108,Calculations!$C$118))</f>
        <v>2.3852824346838646E-2</v>
      </c>
      <c r="GN108" s="86">
        <f ca="1">Control!$C$7*Calculations!$C$82*INDEX('Monthly Data'!N:N,Calculations!$C$116+MOD(BX108,Calculations!$C$118))+Control!$C$7*Calculations!$C$83*INDEX('Monthly Data'!O:O,Calculations!$C$116+MOD(BX108,Calculations!$C$118))+Control!$C$7*Calculations!$C$84*INDEX('Monthly Data'!P:P,Calculations!$C$116+MOD(BX108,Calculations!$C$118))+Control!$C$7*Calculations!$C$85*INDEX('Monthly Data'!Q:Q,Calculations!$C$116+MOD(BX108,Calculations!$C$118))+(1-Control!$C$7*Calculations!$C$87)*INDEX('Monthly Data'!R:R,Calculations!$C$116+MOD(BX108,Calculations!$C$118))</f>
        <v>2.5325873776067674E-2</v>
      </c>
      <c r="GO108" s="86">
        <f ca="1">Control!$C$7*Calculations!$C$82*INDEX('Monthly Data'!N:N,Calculations!$C$116+MOD(BY108,Calculations!$C$118))+Control!$C$7*Calculations!$C$83*INDEX('Monthly Data'!O:O,Calculations!$C$116+MOD(BY108,Calculations!$C$118))+Control!$C$7*Calculations!$C$84*INDEX('Monthly Data'!P:P,Calculations!$C$116+MOD(BY108,Calculations!$C$118))+Control!$C$7*Calculations!$C$85*INDEX('Monthly Data'!Q:Q,Calculations!$C$116+MOD(BY108,Calculations!$C$118))+(1-Control!$C$7*Calculations!$C$87)*INDEX('Monthly Data'!R:R,Calculations!$C$116+MOD(BY108,Calculations!$C$118))</f>
        <v>-2.4571433440223247E-2</v>
      </c>
      <c r="GP108" s="86">
        <f ca="1">Control!$C$7*Calculations!$C$82*INDEX('Monthly Data'!N:N,Calculations!$C$116+MOD(BZ108,Calculations!$C$118))+Control!$C$7*Calculations!$C$83*INDEX('Monthly Data'!O:O,Calculations!$C$116+MOD(BZ108,Calculations!$C$118))+Control!$C$7*Calculations!$C$84*INDEX('Monthly Data'!P:P,Calculations!$C$116+MOD(BZ108,Calculations!$C$118))+Control!$C$7*Calculations!$C$85*INDEX('Monthly Data'!Q:Q,Calculations!$C$116+MOD(BZ108,Calculations!$C$118))+(1-Control!$C$7*Calculations!$C$87)*INDEX('Monthly Data'!R:R,Calculations!$C$116+MOD(BZ108,Calculations!$C$118))</f>
        <v>-6.1115617667135171E-2</v>
      </c>
      <c r="GQ108" s="86">
        <f ca="1">Control!$C$7*Calculations!$C$82*INDEX('Monthly Data'!N:N,Calculations!$C$116+MOD(CA108,Calculations!$C$118))+Control!$C$7*Calculations!$C$83*INDEX('Monthly Data'!O:O,Calculations!$C$116+MOD(CA108,Calculations!$C$118))+Control!$C$7*Calculations!$C$84*INDEX('Monthly Data'!P:P,Calculations!$C$116+MOD(CA108,Calculations!$C$118))+Control!$C$7*Calculations!$C$85*INDEX('Monthly Data'!Q:Q,Calculations!$C$116+MOD(CA108,Calculations!$C$118))+(1-Control!$C$7*Calculations!$C$87)*INDEX('Monthly Data'!R:R,Calculations!$C$116+MOD(CA108,Calculations!$C$118))</f>
        <v>2.4722579420195831E-2</v>
      </c>
      <c r="GR108" s="86">
        <f ca="1">Control!$C$7*Calculations!$C$82*INDEX('Monthly Data'!N:N,Calculations!$C$116+MOD(CB108,Calculations!$C$118))+Control!$C$7*Calculations!$C$83*INDEX('Monthly Data'!O:O,Calculations!$C$116+MOD(CB108,Calculations!$C$118))+Control!$C$7*Calculations!$C$84*INDEX('Monthly Data'!P:P,Calculations!$C$116+MOD(CB108,Calculations!$C$118))+Control!$C$7*Calculations!$C$85*INDEX('Monthly Data'!Q:Q,Calculations!$C$116+MOD(CB108,Calculations!$C$118))+(1-Control!$C$7*Calculations!$C$87)*INDEX('Monthly Data'!R:R,Calculations!$C$116+MOD(CB108,Calculations!$C$118))</f>
        <v>9.5791276036140301E-3</v>
      </c>
      <c r="GS108" s="86">
        <f ca="1">Control!$C$7*Calculations!$C$82*INDEX('Monthly Data'!N:N,Calculations!$C$116+MOD(CC108,Calculations!$C$118))+Control!$C$7*Calculations!$C$83*INDEX('Monthly Data'!O:O,Calculations!$C$116+MOD(CC108,Calculations!$C$118))+Control!$C$7*Calculations!$C$84*INDEX('Monthly Data'!P:P,Calculations!$C$116+MOD(CC108,Calculations!$C$118))+Control!$C$7*Calculations!$C$85*INDEX('Monthly Data'!Q:Q,Calculations!$C$116+MOD(CC108,Calculations!$C$118))+(1-Control!$C$7*Calculations!$C$87)*INDEX('Monthly Data'!R:R,Calculations!$C$116+MOD(CC108,Calculations!$C$118))</f>
        <v>2.4842166689046628E-2</v>
      </c>
      <c r="GT108" s="86">
        <f ca="1">Control!$C$7*Calculations!$C$82*INDEX('Monthly Data'!N:N,Calculations!$C$116+MOD(CD108,Calculations!$C$118))+Control!$C$7*Calculations!$C$83*INDEX('Monthly Data'!O:O,Calculations!$C$116+MOD(CD108,Calculations!$C$118))+Control!$C$7*Calculations!$C$84*INDEX('Monthly Data'!P:P,Calculations!$C$116+MOD(CD108,Calculations!$C$118))+Control!$C$7*Calculations!$C$85*INDEX('Monthly Data'!Q:Q,Calculations!$C$116+MOD(CD108,Calculations!$C$118))+(1-Control!$C$7*Calculations!$C$87)*INDEX('Monthly Data'!R:R,Calculations!$C$116+MOD(CD108,Calculations!$C$118))</f>
        <v>-6.1115617667135171E-2</v>
      </c>
      <c r="GU108" s="86">
        <f ca="1">Control!$C$7*Calculations!$C$82*INDEX('Monthly Data'!N:N,Calculations!$C$116+MOD(CE108,Calculations!$C$118))+Control!$C$7*Calculations!$C$83*INDEX('Monthly Data'!O:O,Calculations!$C$116+MOD(CE108,Calculations!$C$118))+Control!$C$7*Calculations!$C$84*INDEX('Monthly Data'!P:P,Calculations!$C$116+MOD(CE108,Calculations!$C$118))+Control!$C$7*Calculations!$C$85*INDEX('Monthly Data'!Q:Q,Calculations!$C$116+MOD(CE108,Calculations!$C$118))+(1-Control!$C$7*Calculations!$C$87)*INDEX('Monthly Data'!R:R,Calculations!$C$116+MOD(CE108,Calculations!$C$118))</f>
        <v>5.1279584938936244E-2</v>
      </c>
      <c r="GV108" s="86">
        <f ca="1">Control!$C$7*Calculations!$C$82*INDEX('Monthly Data'!N:N,Calculations!$C$116+MOD(CF108,Calculations!$C$118))+Control!$C$7*Calculations!$C$83*INDEX('Monthly Data'!O:O,Calculations!$C$116+MOD(CF108,Calculations!$C$118))+Control!$C$7*Calculations!$C$84*INDEX('Monthly Data'!P:P,Calculations!$C$116+MOD(CF108,Calculations!$C$118))+Control!$C$7*Calculations!$C$85*INDEX('Monthly Data'!Q:Q,Calculations!$C$116+MOD(CF108,Calculations!$C$118))+(1-Control!$C$7*Calculations!$C$87)*INDEX('Monthly Data'!R:R,Calculations!$C$116+MOD(CF108,Calculations!$C$118))</f>
        <v>-4.417423226995453E-3</v>
      </c>
      <c r="GW108" s="86">
        <f ca="1">Control!$C$7*Calculations!$C$82*INDEX('Monthly Data'!N:N,Calculations!$C$116+MOD(CG108,Calculations!$C$118))+Control!$C$7*Calculations!$C$83*INDEX('Monthly Data'!O:O,Calculations!$C$116+MOD(CG108,Calculations!$C$118))+Control!$C$7*Calculations!$C$84*INDEX('Monthly Data'!P:P,Calculations!$C$116+MOD(CG108,Calculations!$C$118))+Control!$C$7*Calculations!$C$85*INDEX('Monthly Data'!Q:Q,Calculations!$C$116+MOD(CG108,Calculations!$C$118))+(1-Control!$C$7*Calculations!$C$87)*INDEX('Monthly Data'!R:R,Calculations!$C$116+MOD(CG108,Calculations!$C$118))</f>
        <v>2.5790695379256122E-2</v>
      </c>
      <c r="GX108" s="86">
        <f ca="1">Control!$C$7*Calculations!$C$82*INDEX('Monthly Data'!N:N,Calculations!$C$116+MOD(CH108,Calculations!$C$118))+Control!$C$7*Calculations!$C$83*INDEX('Monthly Data'!O:O,Calculations!$C$116+MOD(CH108,Calculations!$C$118))+Control!$C$7*Calculations!$C$84*INDEX('Monthly Data'!P:P,Calculations!$C$116+MOD(CH108,Calculations!$C$118))+Control!$C$7*Calculations!$C$85*INDEX('Monthly Data'!Q:Q,Calculations!$C$116+MOD(CH108,Calculations!$C$118))+(1-Control!$C$7*Calculations!$C$87)*INDEX('Monthly Data'!R:R,Calculations!$C$116+MOD(CH108,Calculations!$C$118))</f>
        <v>4.5735623984309991E-2</v>
      </c>
      <c r="GY108" s="86">
        <f ca="1">Control!$C$7*Calculations!$C$82*INDEX('Monthly Data'!N:N,Calculations!$C$116+MOD(CI108,Calculations!$C$118))+Control!$C$7*Calculations!$C$83*INDEX('Monthly Data'!O:O,Calculations!$C$116+MOD(CI108,Calculations!$C$118))+Control!$C$7*Calculations!$C$84*INDEX('Monthly Data'!P:P,Calculations!$C$116+MOD(CI108,Calculations!$C$118))+Control!$C$7*Calculations!$C$85*INDEX('Monthly Data'!Q:Q,Calculations!$C$116+MOD(CI108,Calculations!$C$118))+(1-Control!$C$7*Calculations!$C$87)*INDEX('Monthly Data'!R:R,Calculations!$C$116+MOD(CI108,Calculations!$C$118))</f>
        <v>6.1009361253630504E-2</v>
      </c>
      <c r="GZ108" s="86">
        <f ca="1">Control!$C$7*Calculations!$C$82*INDEX('Monthly Data'!N:N,Calculations!$C$116+MOD(CJ108,Calculations!$C$118))+Control!$C$7*Calculations!$C$83*INDEX('Monthly Data'!O:O,Calculations!$C$116+MOD(CJ108,Calculations!$C$118))+Control!$C$7*Calculations!$C$84*INDEX('Monthly Data'!P:P,Calculations!$C$116+MOD(CJ108,Calculations!$C$118))+Control!$C$7*Calculations!$C$85*INDEX('Monthly Data'!Q:Q,Calculations!$C$116+MOD(CJ108,Calculations!$C$118))+(1-Control!$C$7*Calculations!$C$87)*INDEX('Monthly Data'!R:R,Calculations!$C$116+MOD(CJ108,Calculations!$C$118))</f>
        <v>4.5132804118240749E-2</v>
      </c>
      <c r="HA108" s="86">
        <f ca="1">Control!$C$7*Calculations!$C$82*INDEX('Monthly Data'!N:N,Calculations!$C$116+MOD(CK108,Calculations!$C$118))+Control!$C$7*Calculations!$C$83*INDEX('Monthly Data'!O:O,Calculations!$C$116+MOD(CK108,Calculations!$C$118))+Control!$C$7*Calculations!$C$84*INDEX('Monthly Data'!P:P,Calculations!$C$116+MOD(CK108,Calculations!$C$118))+Control!$C$7*Calculations!$C$85*INDEX('Monthly Data'!Q:Q,Calculations!$C$116+MOD(CK108,Calculations!$C$118))+(1-Control!$C$7*Calculations!$C$87)*INDEX('Monthly Data'!R:R,Calculations!$C$116+MOD(CK108,Calculations!$C$118))</f>
        <v>6.3250222980707482E-3</v>
      </c>
      <c r="HB108" s="86">
        <f ca="1">Control!$C$7*Calculations!$C$82*INDEX('Monthly Data'!N:N,Calculations!$C$116+MOD(CL108,Calculations!$C$118))+Control!$C$7*Calculations!$C$83*INDEX('Monthly Data'!O:O,Calculations!$C$116+MOD(CL108,Calculations!$C$118))+Control!$C$7*Calculations!$C$84*INDEX('Monthly Data'!P:P,Calculations!$C$116+MOD(CL108,Calculations!$C$118))+Control!$C$7*Calculations!$C$85*INDEX('Monthly Data'!Q:Q,Calculations!$C$116+MOD(CL108,Calculations!$C$118))+(1-Control!$C$7*Calculations!$C$87)*INDEX('Monthly Data'!R:R,Calculations!$C$116+MOD(CL108,Calculations!$C$118))</f>
        <v>-1.6546126717384396E-2</v>
      </c>
      <c r="HC108" s="86">
        <f ca="1">Control!$C$7*Calculations!$C$82*INDEX('Monthly Data'!N:N,Calculations!$C$116+MOD(CM108,Calculations!$C$118))+Control!$C$7*Calculations!$C$83*INDEX('Monthly Data'!O:O,Calculations!$C$116+MOD(CM108,Calculations!$C$118))+Control!$C$7*Calculations!$C$84*INDEX('Monthly Data'!P:P,Calculations!$C$116+MOD(CM108,Calculations!$C$118))+Control!$C$7*Calculations!$C$85*INDEX('Monthly Data'!Q:Q,Calculations!$C$116+MOD(CM108,Calculations!$C$118))+(1-Control!$C$7*Calculations!$C$87)*INDEX('Monthly Data'!R:R,Calculations!$C$116+MOD(CM108,Calculations!$C$118))</f>
        <v>1.1702576456120543E-2</v>
      </c>
      <c r="HD108" s="86">
        <f ca="1">Control!$C$7*Calculations!$C$82*INDEX('Monthly Data'!N:N,Calculations!$C$116+MOD(CN108,Calculations!$C$118))+Control!$C$7*Calculations!$C$83*INDEX('Monthly Data'!O:O,Calculations!$C$116+MOD(CN108,Calculations!$C$118))+Control!$C$7*Calculations!$C$84*INDEX('Monthly Data'!P:P,Calculations!$C$116+MOD(CN108,Calculations!$C$118))+Control!$C$7*Calculations!$C$85*INDEX('Monthly Data'!Q:Q,Calculations!$C$116+MOD(CN108,Calculations!$C$118))+(1-Control!$C$7*Calculations!$C$87)*INDEX('Monthly Data'!R:R,Calculations!$C$116+MOD(CN108,Calculations!$C$118))</f>
        <v>1.142101364887867E-2</v>
      </c>
      <c r="HE108" s="86">
        <f ca="1">Control!$C$7*Calculations!$C$82*INDEX('Monthly Data'!N:N,Calculations!$C$116+MOD(CO108,Calculations!$C$118))+Control!$C$7*Calculations!$C$83*INDEX('Monthly Data'!O:O,Calculations!$C$116+MOD(CO108,Calculations!$C$118))+Control!$C$7*Calculations!$C$84*INDEX('Monthly Data'!P:P,Calculations!$C$116+MOD(CO108,Calculations!$C$118))+Control!$C$7*Calculations!$C$85*INDEX('Monthly Data'!Q:Q,Calculations!$C$116+MOD(CO108,Calculations!$C$118))+(1-Control!$C$7*Calculations!$C$87)*INDEX('Monthly Data'!R:R,Calculations!$C$116+MOD(CO108,Calculations!$C$118))</f>
        <v>3.1070573055362403E-2</v>
      </c>
      <c r="HF108" s="86">
        <f ca="1">Control!$C$7*Calculations!$C$82*INDEX('Monthly Data'!N:N,Calculations!$C$116+MOD(CP108,Calculations!$C$118))+Control!$C$7*Calculations!$C$83*INDEX('Monthly Data'!O:O,Calculations!$C$116+MOD(CP108,Calculations!$C$118))+Control!$C$7*Calculations!$C$84*INDEX('Monthly Data'!P:P,Calculations!$C$116+MOD(CP108,Calculations!$C$118))+Control!$C$7*Calculations!$C$85*INDEX('Monthly Data'!Q:Q,Calculations!$C$116+MOD(CP108,Calculations!$C$118))+(1-Control!$C$7*Calculations!$C$87)*INDEX('Monthly Data'!R:R,Calculations!$C$116+MOD(CP108,Calculations!$C$118))</f>
        <v>4.5132804118240749E-2</v>
      </c>
      <c r="HG108" s="86">
        <f ca="1">Control!$C$7*Calculations!$C$82*INDEX('Monthly Data'!N:N,Calculations!$C$116+MOD(CQ108,Calculations!$C$118))+Control!$C$7*Calculations!$C$83*INDEX('Monthly Data'!O:O,Calculations!$C$116+MOD(CQ108,Calculations!$C$118))+Control!$C$7*Calculations!$C$84*INDEX('Monthly Data'!P:P,Calculations!$C$116+MOD(CQ108,Calculations!$C$118))+Control!$C$7*Calculations!$C$85*INDEX('Monthly Data'!Q:Q,Calculations!$C$116+MOD(CQ108,Calculations!$C$118))+(1-Control!$C$7*Calculations!$C$87)*INDEX('Monthly Data'!R:R,Calculations!$C$116+MOD(CQ108,Calculations!$C$118))</f>
        <v>1.3891304280773396E-2</v>
      </c>
      <c r="HH108" s="86">
        <f ca="1">Control!$C$7*Calculations!$C$82*INDEX('Monthly Data'!N:N,Calculations!$C$116+MOD(CR108,Calculations!$C$118))+Control!$C$7*Calculations!$C$83*INDEX('Monthly Data'!O:O,Calculations!$C$116+MOD(CR108,Calculations!$C$118))+Control!$C$7*Calculations!$C$84*INDEX('Monthly Data'!P:P,Calculations!$C$116+MOD(CR108,Calculations!$C$118))+Control!$C$7*Calculations!$C$85*INDEX('Monthly Data'!Q:Q,Calculations!$C$116+MOD(CR108,Calculations!$C$118))+(1-Control!$C$7*Calculations!$C$87)*INDEX('Monthly Data'!R:R,Calculations!$C$116+MOD(CR108,Calculations!$C$118))</f>
        <v>-2.5168357537820856E-4</v>
      </c>
      <c r="HI108" s="86">
        <f ca="1">Control!$C$7*Calculations!$C$82*INDEX('Monthly Data'!N:N,Calculations!$C$116+MOD(CS108,Calculations!$C$118))+Control!$C$7*Calculations!$C$83*INDEX('Monthly Data'!O:O,Calculations!$C$116+MOD(CS108,Calculations!$C$118))+Control!$C$7*Calculations!$C$84*INDEX('Monthly Data'!P:P,Calculations!$C$116+MOD(CS108,Calculations!$C$118))+Control!$C$7*Calculations!$C$85*INDEX('Monthly Data'!Q:Q,Calculations!$C$116+MOD(CS108,Calculations!$C$118))+(1-Control!$C$7*Calculations!$C$87)*INDEX('Monthly Data'!R:R,Calculations!$C$116+MOD(CS108,Calculations!$C$118))</f>
        <v>1.5063457444773597E-2</v>
      </c>
      <c r="HJ108" s="86">
        <f ca="1">Control!$C$7*Calculations!$C$82*INDEX('Monthly Data'!N:N,Calculations!$C$116+MOD(CT108,Calculations!$C$118))+Control!$C$7*Calculations!$C$83*INDEX('Monthly Data'!O:O,Calculations!$C$116+MOD(CT108,Calculations!$C$118))+Control!$C$7*Calculations!$C$84*INDEX('Monthly Data'!P:P,Calculations!$C$116+MOD(CT108,Calculations!$C$118))+Control!$C$7*Calculations!$C$85*INDEX('Monthly Data'!Q:Q,Calculations!$C$116+MOD(CT108,Calculations!$C$118))+(1-Control!$C$7*Calculations!$C$87)*INDEX('Monthly Data'!R:R,Calculations!$C$116+MOD(CT108,Calculations!$C$118))</f>
        <v>1.1106855739851785E-2</v>
      </c>
      <c r="HK108" s="86">
        <f ca="1">Control!$C$7*Calculations!$C$82*INDEX('Monthly Data'!N:N,Calculations!$C$116+MOD(CU108,Calculations!$C$118))+Control!$C$7*Calculations!$C$83*INDEX('Monthly Data'!O:O,Calculations!$C$116+MOD(CU108,Calculations!$C$118))+Control!$C$7*Calculations!$C$84*INDEX('Monthly Data'!P:P,Calculations!$C$116+MOD(CU108,Calculations!$C$118))+Control!$C$7*Calculations!$C$85*INDEX('Monthly Data'!Q:Q,Calculations!$C$116+MOD(CU108,Calculations!$C$118))+(1-Control!$C$7*Calculations!$C$87)*INDEX('Monthly Data'!R:R,Calculations!$C$116+MOD(CU108,Calculations!$C$118))</f>
        <v>2.3307359621218403E-2</v>
      </c>
      <c r="HL108" s="86">
        <f ca="1">Control!$C$7*Calculations!$C$82*INDEX('Monthly Data'!N:N,Calculations!$C$116+MOD(CV108,Calculations!$C$118))+Control!$C$7*Calculations!$C$83*INDEX('Monthly Data'!O:O,Calculations!$C$116+MOD(CV108,Calculations!$C$118))+Control!$C$7*Calculations!$C$84*INDEX('Monthly Data'!P:P,Calculations!$C$116+MOD(CV108,Calculations!$C$118))+Control!$C$7*Calculations!$C$85*INDEX('Monthly Data'!Q:Q,Calculations!$C$116+MOD(CV108,Calculations!$C$118))+(1-Control!$C$7*Calculations!$C$87)*INDEX('Monthly Data'!R:R,Calculations!$C$116+MOD(CV108,Calculations!$C$118))</f>
        <v>1.1786765492207996E-2</v>
      </c>
      <c r="HM108" s="86">
        <f ca="1">Control!$C$7*Calculations!$C$82*INDEX('Monthly Data'!N:N,Calculations!$C$116+MOD(CW108,Calculations!$C$118))+Control!$C$7*Calculations!$C$83*INDEX('Monthly Data'!O:O,Calculations!$C$116+MOD(CW108,Calculations!$C$118))+Control!$C$7*Calculations!$C$84*INDEX('Monthly Data'!P:P,Calculations!$C$116+MOD(CW108,Calculations!$C$118))+Control!$C$7*Calculations!$C$85*INDEX('Monthly Data'!Q:Q,Calculations!$C$116+MOD(CW108,Calculations!$C$118))+(1-Control!$C$7*Calculations!$C$87)*INDEX('Monthly Data'!R:R,Calculations!$C$116+MOD(CW108,Calculations!$C$118))</f>
        <v>-9.839093431862074E-3</v>
      </c>
      <c r="HN108" s="86">
        <f ca="1">Control!$C$7*Calculations!$C$82*INDEX('Monthly Data'!N:N,Calculations!$C$116+MOD(CX108,Calculations!$C$118))+Control!$C$7*Calculations!$C$83*INDEX('Monthly Data'!O:O,Calculations!$C$116+MOD(CX108,Calculations!$C$118))+Control!$C$7*Calculations!$C$84*INDEX('Monthly Data'!P:P,Calculations!$C$116+MOD(CX108,Calculations!$C$118))+Control!$C$7*Calculations!$C$85*INDEX('Monthly Data'!Q:Q,Calculations!$C$116+MOD(CX108,Calculations!$C$118))+(1-Control!$C$7*Calculations!$C$87)*INDEX('Monthly Data'!R:R,Calculations!$C$116+MOD(CX108,Calculations!$C$118))</f>
        <v>1.5063457444773597E-2</v>
      </c>
      <c r="HO108" s="86">
        <f ca="1">Control!$C$7*Calculations!$C$82*INDEX('Monthly Data'!N:N,Calculations!$C$116+MOD(CY108,Calculations!$C$118))+Control!$C$7*Calculations!$C$83*INDEX('Monthly Data'!O:O,Calculations!$C$116+MOD(CY108,Calculations!$C$118))+Control!$C$7*Calculations!$C$84*INDEX('Monthly Data'!P:P,Calculations!$C$116+MOD(CY108,Calculations!$C$118))+Control!$C$7*Calculations!$C$85*INDEX('Monthly Data'!Q:Q,Calculations!$C$116+MOD(CY108,Calculations!$C$118))+(1-Control!$C$7*Calculations!$C$87)*INDEX('Monthly Data'!R:R,Calculations!$C$116+MOD(CY108,Calculations!$C$118))</f>
        <v>1.1809891087585166E-2</v>
      </c>
      <c r="HP108" s="86">
        <f ca="1">Control!$C$7*Calculations!$C$82*INDEX('Monthly Data'!N:N,Calculations!$C$116+MOD(CZ108,Calculations!$C$118))+Control!$C$7*Calculations!$C$83*INDEX('Monthly Data'!O:O,Calculations!$C$116+MOD(CZ108,Calculations!$C$118))+Control!$C$7*Calculations!$C$84*INDEX('Monthly Data'!P:P,Calculations!$C$116+MOD(CZ108,Calculations!$C$118))+Control!$C$7*Calculations!$C$85*INDEX('Monthly Data'!Q:Q,Calculations!$C$116+MOD(CZ108,Calculations!$C$118))+(1-Control!$C$7*Calculations!$C$87)*INDEX('Monthly Data'!R:R,Calculations!$C$116+MOD(CZ108,Calculations!$C$118))</f>
        <v>1.2954540023127663E-2</v>
      </c>
      <c r="HQ108" s="86">
        <f ca="1">Control!$C$7*Calculations!$C$82*INDEX('Monthly Data'!N:N,Calculations!$C$116+MOD(DA108,Calculations!$C$118))+Control!$C$7*Calculations!$C$83*INDEX('Monthly Data'!O:O,Calculations!$C$116+MOD(DA108,Calculations!$C$118))+Control!$C$7*Calculations!$C$84*INDEX('Monthly Data'!P:P,Calculations!$C$116+MOD(DA108,Calculations!$C$118))+Control!$C$7*Calculations!$C$85*INDEX('Monthly Data'!Q:Q,Calculations!$C$116+MOD(DA108,Calculations!$C$118))+(1-Control!$C$7*Calculations!$C$87)*INDEX('Monthly Data'!R:R,Calculations!$C$116+MOD(DA108,Calculations!$C$118))</f>
        <v>-9.9526758408448549E-3</v>
      </c>
      <c r="HR108" s="86">
        <f ca="1">Control!$C$7*Calculations!$C$82*INDEX('Monthly Data'!N:N,Calculations!$C$116+MOD(DB108,Calculations!$C$118))+Control!$C$7*Calculations!$C$83*INDEX('Monthly Data'!O:O,Calculations!$C$116+MOD(DB108,Calculations!$C$118))+Control!$C$7*Calculations!$C$84*INDEX('Monthly Data'!P:P,Calculations!$C$116+MOD(DB108,Calculations!$C$118))+Control!$C$7*Calculations!$C$85*INDEX('Monthly Data'!Q:Q,Calculations!$C$116+MOD(DB108,Calculations!$C$118))+(1-Control!$C$7*Calculations!$C$87)*INDEX('Monthly Data'!R:R,Calculations!$C$116+MOD(DB108,Calculations!$C$118))</f>
        <v>1.0627294914941248E-2</v>
      </c>
      <c r="HS108" s="86">
        <f ca="1">Control!$C$7*Calculations!$C$82*INDEX('Monthly Data'!N:N,Calculations!$C$116+MOD(DC108,Calculations!$C$118))+Control!$C$7*Calculations!$C$83*INDEX('Monthly Data'!O:O,Calculations!$C$116+MOD(DC108,Calculations!$C$118))+Control!$C$7*Calculations!$C$84*INDEX('Monthly Data'!P:P,Calculations!$C$116+MOD(DC108,Calculations!$C$118))+Control!$C$7*Calculations!$C$85*INDEX('Monthly Data'!Q:Q,Calculations!$C$116+MOD(DC108,Calculations!$C$118))+(1-Control!$C$7*Calculations!$C$87)*INDEX('Monthly Data'!R:R,Calculations!$C$116+MOD(DC108,Calculations!$C$118))</f>
        <v>1.1106855739851785E-2</v>
      </c>
      <c r="HT108" s="86">
        <f ca="1">Control!$C$7*Calculations!$C$82*INDEX('Monthly Data'!N:N,Calculations!$C$116+MOD(DD108,Calculations!$C$118))+Control!$C$7*Calculations!$C$83*INDEX('Monthly Data'!O:O,Calculations!$C$116+MOD(DD108,Calculations!$C$118))+Control!$C$7*Calculations!$C$84*INDEX('Monthly Data'!P:P,Calculations!$C$116+MOD(DD108,Calculations!$C$118))+Control!$C$7*Calculations!$C$85*INDEX('Monthly Data'!Q:Q,Calculations!$C$116+MOD(DD108,Calculations!$C$118))+(1-Control!$C$7*Calculations!$C$87)*INDEX('Monthly Data'!R:R,Calculations!$C$116+MOD(DD108,Calculations!$C$118))</f>
        <v>4.4327772793586687E-3</v>
      </c>
      <c r="HU108" s="86">
        <f ca="1">Control!$C$7*Calculations!$C$82*INDEX('Monthly Data'!N:N,Calculations!$C$116+MOD(DE108,Calculations!$C$118))+Control!$C$7*Calculations!$C$83*INDEX('Monthly Data'!O:O,Calculations!$C$116+MOD(DE108,Calculations!$C$118))+Control!$C$7*Calculations!$C$84*INDEX('Monthly Data'!P:P,Calculations!$C$116+MOD(DE108,Calculations!$C$118))+Control!$C$7*Calculations!$C$85*INDEX('Monthly Data'!Q:Q,Calculations!$C$116+MOD(DE108,Calculations!$C$118))+(1-Control!$C$7*Calculations!$C$87)*INDEX('Monthly Data'!R:R,Calculations!$C$116+MOD(DE108,Calculations!$C$118))</f>
        <v>1.7599621212565995E-2</v>
      </c>
      <c r="HV108" s="86">
        <f ca="1">Control!$C$7*Calculations!$C$82*INDEX('Monthly Data'!N:N,Calculations!$C$116+MOD(DF108,Calculations!$C$118))+Control!$C$7*Calculations!$C$83*INDEX('Monthly Data'!O:O,Calculations!$C$116+MOD(DF108,Calculations!$C$118))+Control!$C$7*Calculations!$C$84*INDEX('Monthly Data'!P:P,Calculations!$C$116+MOD(DF108,Calculations!$C$118))+Control!$C$7*Calculations!$C$85*INDEX('Monthly Data'!Q:Q,Calculations!$C$116+MOD(DF108,Calculations!$C$118))+(1-Control!$C$7*Calculations!$C$87)*INDEX('Monthly Data'!R:R,Calculations!$C$116+MOD(DF108,Calculations!$C$118))</f>
        <v>1.0627294914941248E-2</v>
      </c>
      <c r="HW108" s="86">
        <f ca="1">Control!$C$7*Calculations!$C$82*INDEX('Monthly Data'!N:N,Calculations!$C$116+MOD(DG108,Calculations!$C$118))+Control!$C$7*Calculations!$C$83*INDEX('Monthly Data'!O:O,Calculations!$C$116+MOD(DG108,Calculations!$C$118))+Control!$C$7*Calculations!$C$84*INDEX('Monthly Data'!P:P,Calculations!$C$116+MOD(DG108,Calculations!$C$118))+Control!$C$7*Calculations!$C$85*INDEX('Monthly Data'!Q:Q,Calculations!$C$116+MOD(DG108,Calculations!$C$118))+(1-Control!$C$7*Calculations!$C$87)*INDEX('Monthly Data'!R:R,Calculations!$C$116+MOD(DG108,Calculations!$C$118))</f>
        <v>6.4539397490030407E-3</v>
      </c>
      <c r="HX108" s="86">
        <f ca="1">Control!$C$7*Calculations!$C$82*INDEX('Monthly Data'!N:N,Calculations!$C$116+MOD(DH108,Calculations!$C$118))+Control!$C$7*Calculations!$C$83*INDEX('Monthly Data'!O:O,Calculations!$C$116+MOD(DH108,Calculations!$C$118))+Control!$C$7*Calculations!$C$84*INDEX('Monthly Data'!P:P,Calculations!$C$116+MOD(DH108,Calculations!$C$118))+Control!$C$7*Calculations!$C$85*INDEX('Monthly Data'!Q:Q,Calculations!$C$116+MOD(DH108,Calculations!$C$118))+(1-Control!$C$7*Calculations!$C$87)*INDEX('Monthly Data'!R:R,Calculations!$C$116+MOD(DH108,Calculations!$C$118))</f>
        <v>-1.5984879994281095E-2</v>
      </c>
      <c r="HY108" s="86">
        <f ca="1">Control!$C$7*Calculations!$C$82*INDEX('Monthly Data'!N:N,Calculations!$C$116+MOD(DI108,Calculations!$C$118))+Control!$C$7*Calculations!$C$83*INDEX('Monthly Data'!O:O,Calculations!$C$116+MOD(DI108,Calculations!$C$118))+Control!$C$7*Calculations!$C$84*INDEX('Monthly Data'!P:P,Calculations!$C$116+MOD(DI108,Calculations!$C$118))+Control!$C$7*Calculations!$C$85*INDEX('Monthly Data'!Q:Q,Calculations!$C$116+MOD(DI108,Calculations!$C$118))+(1-Control!$C$7*Calculations!$C$87)*INDEX('Monthly Data'!R:R,Calculations!$C$116+MOD(DI108,Calculations!$C$118))</f>
        <v>4.089189590407355E-3</v>
      </c>
      <c r="HZ108" s="86">
        <f ca="1">Control!$C$7*Calculations!$C$82*INDEX('Monthly Data'!N:N,Calculations!$C$116+MOD(DJ108,Calculations!$C$118))+Control!$C$7*Calculations!$C$83*INDEX('Monthly Data'!O:O,Calculations!$C$116+MOD(DJ108,Calculations!$C$118))+Control!$C$7*Calculations!$C$84*INDEX('Monthly Data'!P:P,Calculations!$C$116+MOD(DJ108,Calculations!$C$118))+Control!$C$7*Calculations!$C$85*INDEX('Monthly Data'!Q:Q,Calculations!$C$116+MOD(DJ108,Calculations!$C$118))+(1-Control!$C$7*Calculations!$C$87)*INDEX('Monthly Data'!R:R,Calculations!$C$116+MOD(DJ108,Calculations!$C$118))</f>
        <v>3.7118215575026904E-2</v>
      </c>
      <c r="IA108" s="86">
        <f ca="1">Control!$C$7*Calculations!$C$82*INDEX('Monthly Data'!N:N,Calculations!$C$116+MOD(DK108,Calculations!$C$118))+Control!$C$7*Calculations!$C$83*INDEX('Monthly Data'!O:O,Calculations!$C$116+MOD(DK108,Calculations!$C$118))+Control!$C$7*Calculations!$C$84*INDEX('Monthly Data'!P:P,Calculations!$C$116+MOD(DK108,Calculations!$C$118))+Control!$C$7*Calculations!$C$85*INDEX('Monthly Data'!Q:Q,Calculations!$C$116+MOD(DK108,Calculations!$C$118))+(1-Control!$C$7*Calculations!$C$87)*INDEX('Monthly Data'!R:R,Calculations!$C$116+MOD(DK108,Calculations!$C$118))</f>
        <v>-2.6378232493851243E-2</v>
      </c>
      <c r="IB108" s="86">
        <f ca="1">Control!$C$7*Calculations!$C$82*INDEX('Monthly Data'!N:N,Calculations!$C$116+MOD(DL108,Calculations!$C$118))+Control!$C$7*Calculations!$C$83*INDEX('Monthly Data'!O:O,Calculations!$C$116+MOD(DL108,Calculations!$C$118))+Control!$C$7*Calculations!$C$84*INDEX('Monthly Data'!P:P,Calculations!$C$116+MOD(DL108,Calculations!$C$118))+Control!$C$7*Calculations!$C$85*INDEX('Monthly Data'!Q:Q,Calculations!$C$116+MOD(DL108,Calculations!$C$118))+(1-Control!$C$7*Calculations!$C$87)*INDEX('Monthly Data'!R:R,Calculations!$C$116+MOD(DL108,Calculations!$C$118))</f>
        <v>-7.8872955230675015E-3</v>
      </c>
      <c r="IC108" s="86">
        <f ca="1">Control!$C$7*Calculations!$C$82*INDEX('Monthly Data'!N:N,Calculations!$C$116+MOD(DM108,Calculations!$C$118))+Control!$C$7*Calculations!$C$83*INDEX('Monthly Data'!O:O,Calculations!$C$116+MOD(DM108,Calculations!$C$118))+Control!$C$7*Calculations!$C$84*INDEX('Monthly Data'!P:P,Calculations!$C$116+MOD(DM108,Calculations!$C$118))+Control!$C$7*Calculations!$C$85*INDEX('Monthly Data'!Q:Q,Calculations!$C$116+MOD(DM108,Calculations!$C$118))+(1-Control!$C$7*Calculations!$C$87)*INDEX('Monthly Data'!R:R,Calculations!$C$116+MOD(DM108,Calculations!$C$118))</f>
        <v>-1.8530040247387896E-2</v>
      </c>
      <c r="ID108" s="86">
        <f ca="1">Control!$C$7*Calculations!$C$82*INDEX('Monthly Data'!N:N,Calculations!$C$116+MOD(DN108,Calculations!$C$118))+Control!$C$7*Calculations!$C$83*INDEX('Monthly Data'!O:O,Calculations!$C$116+MOD(DN108,Calculations!$C$118))+Control!$C$7*Calculations!$C$84*INDEX('Monthly Data'!P:P,Calculations!$C$116+MOD(DN108,Calculations!$C$118))+Control!$C$7*Calculations!$C$85*INDEX('Monthly Data'!Q:Q,Calculations!$C$116+MOD(DN108,Calculations!$C$118))+(1-Control!$C$7*Calculations!$C$87)*INDEX('Monthly Data'!R:R,Calculations!$C$116+MOD(DN108,Calculations!$C$118))</f>
        <v>1.4915555251167555E-3</v>
      </c>
      <c r="IE108" s="86">
        <f ca="1">Control!$C$7*Calculations!$C$82*INDEX('Monthly Data'!N:N,Calculations!$C$116+MOD(DO108,Calculations!$C$118))+Control!$C$7*Calculations!$C$83*INDEX('Monthly Data'!O:O,Calculations!$C$116+MOD(DO108,Calculations!$C$118))+Control!$C$7*Calculations!$C$84*INDEX('Monthly Data'!P:P,Calculations!$C$116+MOD(DO108,Calculations!$C$118))+Control!$C$7*Calculations!$C$85*INDEX('Monthly Data'!Q:Q,Calculations!$C$116+MOD(DO108,Calculations!$C$118))+(1-Control!$C$7*Calculations!$C$87)*INDEX('Monthly Data'!R:R,Calculations!$C$116+MOD(DO108,Calculations!$C$118))</f>
        <v>4.089189590407355E-3</v>
      </c>
      <c r="IF108" s="86">
        <f ca="1">Control!$C$7*Calculations!$C$82*INDEX('Monthly Data'!N:N,Calculations!$C$116+MOD(DP108,Calculations!$C$118))+Control!$C$7*Calculations!$C$83*INDEX('Monthly Data'!O:O,Calculations!$C$116+MOD(DP108,Calculations!$C$118))+Control!$C$7*Calculations!$C$84*INDEX('Monthly Data'!P:P,Calculations!$C$116+MOD(DP108,Calculations!$C$118))+Control!$C$7*Calculations!$C$85*INDEX('Monthly Data'!Q:Q,Calculations!$C$116+MOD(DP108,Calculations!$C$118))+(1-Control!$C$7*Calculations!$C$87)*INDEX('Monthly Data'!R:R,Calculations!$C$116+MOD(DP108,Calculations!$C$118))</f>
        <v>1.7484305259657981E-2</v>
      </c>
      <c r="IG108" s="88">
        <f ca="1">Control!$C$8*(1+DQ108)*(1+DR108)*(1+DS108)*(1+DT108)*(1+DU108)*(1+DV108)*(1+DW108)*(1+DX108)*(1+DY108)*(1+DZ108)*(1+EA108)*(1+EB108)*(1+EC108)*(1+ED108)*(1+EE108)*(1+EF108)*(1+EG108)*(1+EH108)*(1+EI108)*(1+EJ108)*(1+EK108)*(1+EL108)*(1+EM108)*(1+EN108)*(1+EO108)*(1+EP108)*(1+EQ108)*(1+ER108)*(1+ES108)*(1+ET108)*(1+EU108)*(1+EV108)*(1+EW108)*(1+EX108)*(1+EY108)*(1+EZ108)*(1+FA108)*(1+FB108)*(1+FC108)*(1+FD108)*(1+FE108)*(1+FF108)*(1+FG108)*(1+FH108)*(1+FI108)*(1+FJ108)*(1+FK108)*(1+FL108)*(1+FM108)*(1+FN108)*(1+FO108)*(1+FP108)*(1+FQ108)*(1+FR108)*(1+FS108)*(1+FT108)*(1+FU108)*(1+FV108)*(1+FW108)*(1+FX108)*(1+FY108)*(1+FZ108)*(1+GA108)*(1+GB108)*(1+GC108)*(1+GD108)*(1+GE108)*(1+GF108)*(1+GG108)*(1+GH108)*(1+GI108)*(1+GJ108)*(1+GK108)*(1+GL108)*(1+GM108)*(1+GN108)*(1+GO108)*(1+GP108)*(1+GQ108)*(1+GR108)*(1+GS108)*(1+GT108)*(1+GU108)*(1+GV108)*(1+GW108)*(1+GX108)*(1+GY108)*(1+GZ108)*(1+HA108)*(1+HB108)*(1+HC108)*(1+HD108)*(1+HE108)*(1+HF108)*(1+HG108)*(1+HH108)*(1+HI108)*(1+HJ108)*(1+HK108)*(1+HL108)*(1+HM108)*(1+HN108)*(1+HO108)*(1+HP108)*(1+HQ108)*(1+HR108)*(1+HS108)*(1+HT108)*(1+HU108)*(1+HV108)*(1+HW108)*(1+HX108)*(1+HY108)*(1+HZ108)*(1+IA108)*(1+IB108)*(1+IC108)*(1+ID108)*(1+IE108)*(1+IF108)</f>
        <v>95194.464671707232</v>
      </c>
    </row>
    <row r="109" spans="1:241" x14ac:dyDescent="0.25">
      <c r="A109">
        <v>91</v>
      </c>
      <c r="B109">
        <v>72</v>
      </c>
      <c r="C109">
        <v>28</v>
      </c>
      <c r="D109">
        <v>49</v>
      </c>
      <c r="E109">
        <v>35</v>
      </c>
      <c r="F109">
        <v>77</v>
      </c>
      <c r="G109">
        <v>2</v>
      </c>
      <c r="H109">
        <v>104</v>
      </c>
      <c r="I109">
        <v>62</v>
      </c>
      <c r="J109">
        <v>72</v>
      </c>
      <c r="K109">
        <v>69</v>
      </c>
      <c r="L109">
        <v>7</v>
      </c>
      <c r="M109">
        <v>1</v>
      </c>
      <c r="N109">
        <v>13</v>
      </c>
      <c r="O109">
        <v>102</v>
      </c>
      <c r="P109">
        <v>89</v>
      </c>
      <c r="Q109">
        <v>115</v>
      </c>
      <c r="R109">
        <v>32</v>
      </c>
      <c r="S109">
        <v>48</v>
      </c>
      <c r="T109">
        <v>76</v>
      </c>
      <c r="U109">
        <v>113</v>
      </c>
      <c r="V109">
        <v>24</v>
      </c>
      <c r="W109">
        <v>4</v>
      </c>
      <c r="X109">
        <v>81</v>
      </c>
      <c r="Y109">
        <v>11</v>
      </c>
      <c r="Z109">
        <v>3</v>
      </c>
      <c r="AA109">
        <v>109</v>
      </c>
      <c r="AB109">
        <v>81</v>
      </c>
      <c r="AC109">
        <v>43</v>
      </c>
      <c r="AD109">
        <v>30</v>
      </c>
      <c r="AE109">
        <v>77</v>
      </c>
      <c r="AF109">
        <v>84</v>
      </c>
      <c r="AG109">
        <v>33</v>
      </c>
      <c r="AH109">
        <v>43</v>
      </c>
      <c r="AI109">
        <v>13</v>
      </c>
      <c r="AJ109">
        <v>39</v>
      </c>
      <c r="AK109">
        <v>10</v>
      </c>
      <c r="AL109">
        <v>48</v>
      </c>
      <c r="AM109">
        <v>84</v>
      </c>
      <c r="AN109">
        <v>111</v>
      </c>
      <c r="AO109">
        <v>61</v>
      </c>
      <c r="AP109">
        <v>109</v>
      </c>
      <c r="AQ109">
        <v>23</v>
      </c>
      <c r="AR109">
        <v>115</v>
      </c>
      <c r="AS109">
        <v>11</v>
      </c>
      <c r="AT109">
        <v>23</v>
      </c>
      <c r="AU109">
        <v>116</v>
      </c>
      <c r="AV109">
        <v>76</v>
      </c>
      <c r="AW109">
        <v>80</v>
      </c>
      <c r="AX109">
        <v>12</v>
      </c>
      <c r="AY109">
        <v>114</v>
      </c>
      <c r="AZ109">
        <v>86</v>
      </c>
      <c r="BA109">
        <v>72</v>
      </c>
      <c r="BB109">
        <v>6</v>
      </c>
      <c r="BC109">
        <v>87</v>
      </c>
      <c r="BD109">
        <v>49</v>
      </c>
      <c r="BE109">
        <v>115</v>
      </c>
      <c r="BF109">
        <v>92</v>
      </c>
      <c r="BG109">
        <v>97</v>
      </c>
      <c r="BH109">
        <v>16</v>
      </c>
      <c r="BI109">
        <v>73</v>
      </c>
      <c r="BJ109">
        <v>115</v>
      </c>
      <c r="BK109">
        <v>112</v>
      </c>
      <c r="BL109">
        <v>64</v>
      </c>
      <c r="BM109">
        <v>25</v>
      </c>
      <c r="BN109">
        <v>59</v>
      </c>
      <c r="BO109">
        <v>46</v>
      </c>
      <c r="BP109">
        <v>72</v>
      </c>
      <c r="BQ109">
        <v>42</v>
      </c>
      <c r="BR109">
        <v>18</v>
      </c>
      <c r="BS109">
        <v>118</v>
      </c>
      <c r="BT109">
        <v>71</v>
      </c>
      <c r="BU109">
        <v>77</v>
      </c>
      <c r="BV109">
        <v>51</v>
      </c>
      <c r="BW109">
        <v>25</v>
      </c>
      <c r="BX109">
        <v>46</v>
      </c>
      <c r="BY109">
        <v>99</v>
      </c>
      <c r="BZ109">
        <v>4</v>
      </c>
      <c r="CA109">
        <v>42</v>
      </c>
      <c r="CB109">
        <v>20</v>
      </c>
      <c r="CC109">
        <v>99</v>
      </c>
      <c r="CD109">
        <v>35</v>
      </c>
      <c r="CE109">
        <v>78</v>
      </c>
      <c r="CF109">
        <v>0</v>
      </c>
      <c r="CG109">
        <v>68</v>
      </c>
      <c r="CH109">
        <v>19</v>
      </c>
      <c r="CI109">
        <v>20</v>
      </c>
      <c r="CJ109">
        <v>0</v>
      </c>
      <c r="CK109">
        <v>8</v>
      </c>
      <c r="CL109">
        <v>100</v>
      </c>
      <c r="CM109">
        <v>88</v>
      </c>
      <c r="CN109">
        <v>71</v>
      </c>
      <c r="CO109">
        <v>108</v>
      </c>
      <c r="CP109">
        <v>78</v>
      </c>
      <c r="CQ109">
        <v>36</v>
      </c>
      <c r="CR109">
        <v>50</v>
      </c>
      <c r="CS109">
        <v>116</v>
      </c>
      <c r="CT109">
        <v>59</v>
      </c>
      <c r="CU109">
        <v>8</v>
      </c>
      <c r="CV109">
        <v>61</v>
      </c>
      <c r="CW109">
        <v>7</v>
      </c>
      <c r="CX109">
        <v>115</v>
      </c>
      <c r="CY109">
        <v>87</v>
      </c>
      <c r="CZ109">
        <v>26</v>
      </c>
      <c r="DA109">
        <v>76</v>
      </c>
      <c r="DB109">
        <v>100</v>
      </c>
      <c r="DC109">
        <v>111</v>
      </c>
      <c r="DD109">
        <v>20</v>
      </c>
      <c r="DE109">
        <v>117</v>
      </c>
      <c r="DF109">
        <v>2</v>
      </c>
      <c r="DG109">
        <v>3</v>
      </c>
      <c r="DH109">
        <v>29</v>
      </c>
      <c r="DI109">
        <v>16</v>
      </c>
      <c r="DJ109">
        <v>16</v>
      </c>
      <c r="DK109">
        <v>5</v>
      </c>
      <c r="DL109">
        <v>48</v>
      </c>
      <c r="DM109">
        <v>70</v>
      </c>
      <c r="DN109">
        <v>43</v>
      </c>
      <c r="DO109">
        <v>6</v>
      </c>
      <c r="DP109">
        <v>116</v>
      </c>
      <c r="DQ109" s="86">
        <f ca="1">Control!$C$7*Calculations!$C$82*INDEX('Monthly Data'!N:N,Calculations!$C$116+MOD(A109,Calculations!$C$118))+Control!$C$7*Calculations!$C$83*INDEX('Monthly Data'!O:O,Calculations!$C$116+MOD(A109,Calculations!$C$118))+Control!$C$7*Calculations!$C$84*INDEX('Monthly Data'!P:P,Calculations!$C$116+MOD(A109,Calculations!$C$118))+Control!$C$7*Calculations!$C$85*INDEX('Monthly Data'!Q:Q,Calculations!$C$116+MOD(A109,Calculations!$C$118))+(1-Control!$C$7*Calculations!$C$87)*INDEX('Monthly Data'!R:R,Calculations!$C$116+MOD(A109,Calculations!$C$118))</f>
        <v>-1.6546126717384396E-2</v>
      </c>
      <c r="DR109" s="86">
        <f ca="1">Control!$C$7*Calculations!$C$82*INDEX('Monthly Data'!N:N,Calculations!$C$116+MOD(B109,Calculations!$C$118))+Control!$C$7*Calculations!$C$83*INDEX('Monthly Data'!O:O,Calculations!$C$116+MOD(B109,Calculations!$C$118))+Control!$C$7*Calculations!$C$84*INDEX('Monthly Data'!P:P,Calculations!$C$116+MOD(B109,Calculations!$C$118))+Control!$C$7*Calculations!$C$85*INDEX('Monthly Data'!Q:Q,Calculations!$C$116+MOD(B109,Calculations!$C$118))+(1-Control!$C$7*Calculations!$C$87)*INDEX('Monthly Data'!R:R,Calculations!$C$116+MOD(B109,Calculations!$C$118))</f>
        <v>-4.3408051735618014E-2</v>
      </c>
      <c r="DS109" s="86">
        <f ca="1">Control!$C$7*Calculations!$C$82*INDEX('Monthly Data'!N:N,Calculations!$C$116+MOD(C109,Calculations!$C$118))+Control!$C$7*Calculations!$C$83*INDEX('Monthly Data'!O:O,Calculations!$C$116+MOD(C109,Calculations!$C$118))+Control!$C$7*Calculations!$C$84*INDEX('Monthly Data'!P:P,Calculations!$C$116+MOD(C109,Calculations!$C$118))+Control!$C$7*Calculations!$C$85*INDEX('Monthly Data'!Q:Q,Calculations!$C$116+MOD(C109,Calculations!$C$118))+(1-Control!$C$7*Calculations!$C$87)*INDEX('Monthly Data'!R:R,Calculations!$C$116+MOD(C109,Calculations!$C$118))</f>
        <v>3.7596120283497965E-2</v>
      </c>
      <c r="DT109" s="86">
        <f ca="1">Control!$C$7*Calculations!$C$82*INDEX('Monthly Data'!N:N,Calculations!$C$116+MOD(D109,Calculations!$C$118))+Control!$C$7*Calculations!$C$83*INDEX('Monthly Data'!O:O,Calculations!$C$116+MOD(D109,Calculations!$C$118))+Control!$C$7*Calculations!$C$84*INDEX('Monthly Data'!P:P,Calculations!$C$116+MOD(D109,Calculations!$C$118))+Control!$C$7*Calculations!$C$85*INDEX('Monthly Data'!Q:Q,Calculations!$C$116+MOD(D109,Calculations!$C$118))+(1-Control!$C$7*Calculations!$C$87)*INDEX('Monthly Data'!R:R,Calculations!$C$116+MOD(D109,Calculations!$C$118))</f>
        <v>-1.4213734788548189E-2</v>
      </c>
      <c r="DU109" s="86">
        <f ca="1">Control!$C$7*Calculations!$C$82*INDEX('Monthly Data'!N:N,Calculations!$C$116+MOD(E109,Calculations!$C$118))+Control!$C$7*Calculations!$C$83*INDEX('Monthly Data'!O:O,Calculations!$C$116+MOD(E109,Calculations!$C$118))+Control!$C$7*Calculations!$C$84*INDEX('Monthly Data'!P:P,Calculations!$C$116+MOD(E109,Calculations!$C$118))+Control!$C$7*Calculations!$C$85*INDEX('Monthly Data'!Q:Q,Calculations!$C$116+MOD(E109,Calculations!$C$118))+(1-Control!$C$7*Calculations!$C$87)*INDEX('Monthly Data'!R:R,Calculations!$C$116+MOD(E109,Calculations!$C$118))</f>
        <v>-9.5555592256394619E-3</v>
      </c>
      <c r="DV109" s="86">
        <f ca="1">Control!$C$7*Calculations!$C$82*INDEX('Monthly Data'!N:N,Calculations!$C$116+MOD(F109,Calculations!$C$118))+Control!$C$7*Calculations!$C$83*INDEX('Monthly Data'!O:O,Calculations!$C$116+MOD(F109,Calculations!$C$118))+Control!$C$7*Calculations!$C$84*INDEX('Monthly Data'!P:P,Calculations!$C$116+MOD(F109,Calculations!$C$118))+Control!$C$7*Calculations!$C$85*INDEX('Monthly Data'!Q:Q,Calculations!$C$116+MOD(F109,Calculations!$C$118))+(1-Control!$C$7*Calculations!$C$87)*INDEX('Monthly Data'!R:R,Calculations!$C$116+MOD(F109,Calculations!$C$118))</f>
        <v>-1.0485101266941802E-2</v>
      </c>
      <c r="DW109" s="86">
        <f ca="1">Control!$C$7*Calculations!$C$82*INDEX('Monthly Data'!N:N,Calculations!$C$116+MOD(G109,Calculations!$C$118))+Control!$C$7*Calculations!$C$83*INDEX('Monthly Data'!O:O,Calculations!$C$116+MOD(G109,Calculations!$C$118))+Control!$C$7*Calculations!$C$84*INDEX('Monthly Data'!P:P,Calculations!$C$116+MOD(G109,Calculations!$C$118))+Control!$C$7*Calculations!$C$85*INDEX('Monthly Data'!Q:Q,Calculations!$C$116+MOD(G109,Calculations!$C$118))+(1-Control!$C$7*Calculations!$C$87)*INDEX('Monthly Data'!R:R,Calculations!$C$116+MOD(G109,Calculations!$C$118))</f>
        <v>7.7184133340106598E-3</v>
      </c>
      <c r="DX109" s="86">
        <f ca="1">Control!$C$7*Calculations!$C$82*INDEX('Monthly Data'!N:N,Calculations!$C$116+MOD(H109,Calculations!$C$118))+Control!$C$7*Calculations!$C$83*INDEX('Monthly Data'!O:O,Calculations!$C$116+MOD(H109,Calculations!$C$118))+Control!$C$7*Calculations!$C$84*INDEX('Monthly Data'!P:P,Calculations!$C$116+MOD(H109,Calculations!$C$118))+Control!$C$7*Calculations!$C$85*INDEX('Monthly Data'!Q:Q,Calculations!$C$116+MOD(H109,Calculations!$C$118))+(1-Control!$C$7*Calculations!$C$87)*INDEX('Monthly Data'!R:R,Calculations!$C$116+MOD(H109,Calculations!$C$118))</f>
        <v>2.9708469559001142E-2</v>
      </c>
      <c r="DY109" s="86">
        <f ca="1">Control!$C$7*Calculations!$C$82*INDEX('Monthly Data'!N:N,Calculations!$C$116+MOD(I109,Calculations!$C$118))+Control!$C$7*Calculations!$C$83*INDEX('Monthly Data'!O:O,Calculations!$C$116+MOD(I109,Calculations!$C$118))+Control!$C$7*Calculations!$C$84*INDEX('Monthly Data'!P:P,Calculations!$C$116+MOD(I109,Calculations!$C$118))+Control!$C$7*Calculations!$C$85*INDEX('Monthly Data'!Q:Q,Calculations!$C$116+MOD(I109,Calculations!$C$118))+(1-Control!$C$7*Calculations!$C$87)*INDEX('Monthly Data'!R:R,Calculations!$C$116+MOD(I109,Calculations!$C$118))</f>
        <v>-9.839093431862074E-3</v>
      </c>
      <c r="DZ109" s="86">
        <f ca="1">Control!$C$7*Calculations!$C$82*INDEX('Monthly Data'!N:N,Calculations!$C$116+MOD(J109,Calculations!$C$118))+Control!$C$7*Calculations!$C$83*INDEX('Monthly Data'!O:O,Calculations!$C$116+MOD(J109,Calculations!$C$118))+Control!$C$7*Calculations!$C$84*INDEX('Monthly Data'!P:P,Calculations!$C$116+MOD(J109,Calculations!$C$118))+Control!$C$7*Calculations!$C$85*INDEX('Monthly Data'!Q:Q,Calculations!$C$116+MOD(J109,Calculations!$C$118))+(1-Control!$C$7*Calculations!$C$87)*INDEX('Monthly Data'!R:R,Calculations!$C$116+MOD(J109,Calculations!$C$118))</f>
        <v>-4.3408051735618014E-2</v>
      </c>
      <c r="EA109" s="86">
        <f ca="1">Control!$C$7*Calculations!$C$82*INDEX('Monthly Data'!N:N,Calculations!$C$116+MOD(K109,Calculations!$C$118))+Control!$C$7*Calculations!$C$83*INDEX('Monthly Data'!O:O,Calculations!$C$116+MOD(K109,Calculations!$C$118))+Control!$C$7*Calculations!$C$84*INDEX('Monthly Data'!P:P,Calculations!$C$116+MOD(K109,Calculations!$C$118))+Control!$C$7*Calculations!$C$85*INDEX('Monthly Data'!Q:Q,Calculations!$C$116+MOD(K109,Calculations!$C$118))+(1-Control!$C$7*Calculations!$C$87)*INDEX('Monthly Data'!R:R,Calculations!$C$116+MOD(K109,Calculations!$C$118))</f>
        <v>-4.0413381192162513E-2</v>
      </c>
      <c r="EB109" s="86">
        <f ca="1">Control!$C$7*Calculations!$C$82*INDEX('Monthly Data'!N:N,Calculations!$C$116+MOD(L109,Calculations!$C$118))+Control!$C$7*Calculations!$C$83*INDEX('Monthly Data'!O:O,Calculations!$C$116+MOD(L109,Calculations!$C$118))+Control!$C$7*Calculations!$C$84*INDEX('Monthly Data'!P:P,Calculations!$C$116+MOD(L109,Calculations!$C$118))+Control!$C$7*Calculations!$C$85*INDEX('Monthly Data'!Q:Q,Calculations!$C$116+MOD(L109,Calculations!$C$118))+(1-Control!$C$7*Calculations!$C$87)*INDEX('Monthly Data'!R:R,Calculations!$C$116+MOD(L109,Calculations!$C$118))</f>
        <v>8.3814116887657771E-3</v>
      </c>
      <c r="EC109" s="86">
        <f ca="1">Control!$C$7*Calculations!$C$82*INDEX('Monthly Data'!N:N,Calculations!$C$116+MOD(M109,Calculations!$C$118))+Control!$C$7*Calculations!$C$83*INDEX('Monthly Data'!O:O,Calculations!$C$116+MOD(M109,Calculations!$C$118))+Control!$C$7*Calculations!$C$84*INDEX('Monthly Data'!P:P,Calculations!$C$116+MOD(M109,Calculations!$C$118))+Control!$C$7*Calculations!$C$85*INDEX('Monthly Data'!Q:Q,Calculations!$C$116+MOD(M109,Calculations!$C$118))+(1-Control!$C$7*Calculations!$C$87)*INDEX('Monthly Data'!R:R,Calculations!$C$116+MOD(M109,Calculations!$C$118))</f>
        <v>-9.9526758408448549E-3</v>
      </c>
      <c r="ED109" s="86">
        <f ca="1">Control!$C$7*Calculations!$C$82*INDEX('Monthly Data'!N:N,Calculations!$C$116+MOD(N109,Calculations!$C$118))+Control!$C$7*Calculations!$C$83*INDEX('Monthly Data'!O:O,Calculations!$C$116+MOD(N109,Calculations!$C$118))+Control!$C$7*Calculations!$C$84*INDEX('Monthly Data'!P:P,Calculations!$C$116+MOD(N109,Calculations!$C$118))+Control!$C$7*Calculations!$C$85*INDEX('Monthly Data'!Q:Q,Calculations!$C$116+MOD(N109,Calculations!$C$118))+(1-Control!$C$7*Calculations!$C$87)*INDEX('Monthly Data'!R:R,Calculations!$C$116+MOD(N109,Calculations!$C$118))</f>
        <v>1.0478379486191123E-2</v>
      </c>
      <c r="EE109" s="86">
        <f ca="1">Control!$C$7*Calculations!$C$82*INDEX('Monthly Data'!N:N,Calculations!$C$116+MOD(O109,Calculations!$C$118))+Control!$C$7*Calculations!$C$83*INDEX('Monthly Data'!O:O,Calculations!$C$116+MOD(O109,Calculations!$C$118))+Control!$C$7*Calculations!$C$84*INDEX('Monthly Data'!P:P,Calculations!$C$116+MOD(O109,Calculations!$C$118))+Control!$C$7*Calculations!$C$85*INDEX('Monthly Data'!Q:Q,Calculations!$C$116+MOD(O109,Calculations!$C$118))+(1-Control!$C$7*Calculations!$C$87)*INDEX('Monthly Data'!R:R,Calculations!$C$116+MOD(O109,Calculations!$C$118))</f>
        <v>-1.8530040247387896E-2</v>
      </c>
      <c r="EF109" s="86">
        <f ca="1">Control!$C$7*Calculations!$C$82*INDEX('Monthly Data'!N:N,Calculations!$C$116+MOD(P109,Calculations!$C$118))+Control!$C$7*Calculations!$C$83*INDEX('Monthly Data'!O:O,Calculations!$C$116+MOD(P109,Calculations!$C$118))+Control!$C$7*Calculations!$C$84*INDEX('Monthly Data'!P:P,Calculations!$C$116+MOD(P109,Calculations!$C$118))+Control!$C$7*Calculations!$C$85*INDEX('Monthly Data'!Q:Q,Calculations!$C$116+MOD(P109,Calculations!$C$118))+(1-Control!$C$7*Calculations!$C$87)*INDEX('Monthly Data'!R:R,Calculations!$C$116+MOD(P109,Calculations!$C$118))</f>
        <v>2.3852824346838646E-2</v>
      </c>
      <c r="EG109" s="86">
        <f ca="1">Control!$C$7*Calculations!$C$82*INDEX('Monthly Data'!N:N,Calculations!$C$116+MOD(Q109,Calculations!$C$118))+Control!$C$7*Calculations!$C$83*INDEX('Monthly Data'!O:O,Calculations!$C$116+MOD(Q109,Calculations!$C$118))+Control!$C$7*Calculations!$C$84*INDEX('Monthly Data'!P:P,Calculations!$C$116+MOD(Q109,Calculations!$C$118))+Control!$C$7*Calculations!$C$85*INDEX('Monthly Data'!Q:Q,Calculations!$C$116+MOD(Q109,Calculations!$C$118))+(1-Control!$C$7*Calculations!$C$87)*INDEX('Monthly Data'!R:R,Calculations!$C$116+MOD(Q109,Calculations!$C$118))</f>
        <v>4.5132804118240749E-2</v>
      </c>
      <c r="EH109" s="86">
        <f ca="1">Control!$C$7*Calculations!$C$82*INDEX('Monthly Data'!N:N,Calculations!$C$116+MOD(R109,Calculations!$C$118))+Control!$C$7*Calculations!$C$83*INDEX('Monthly Data'!O:O,Calculations!$C$116+MOD(R109,Calculations!$C$118))+Control!$C$7*Calculations!$C$84*INDEX('Monthly Data'!P:P,Calculations!$C$116+MOD(R109,Calculations!$C$118))+Control!$C$7*Calculations!$C$85*INDEX('Monthly Data'!Q:Q,Calculations!$C$116+MOD(R109,Calculations!$C$118))+(1-Control!$C$7*Calculations!$C$87)*INDEX('Monthly Data'!R:R,Calculations!$C$116+MOD(R109,Calculations!$C$118))</f>
        <v>-2.6378232493851243E-2</v>
      </c>
      <c r="EI109" s="86">
        <f ca="1">Control!$C$7*Calculations!$C$82*INDEX('Monthly Data'!N:N,Calculations!$C$116+MOD(S109,Calculations!$C$118))+Control!$C$7*Calculations!$C$83*INDEX('Monthly Data'!O:O,Calculations!$C$116+MOD(S109,Calculations!$C$118))+Control!$C$7*Calculations!$C$84*INDEX('Monthly Data'!P:P,Calculations!$C$116+MOD(S109,Calculations!$C$118))+Control!$C$7*Calculations!$C$85*INDEX('Monthly Data'!Q:Q,Calculations!$C$116+MOD(S109,Calculations!$C$118))+(1-Control!$C$7*Calculations!$C$87)*INDEX('Monthly Data'!R:R,Calculations!$C$116+MOD(S109,Calculations!$C$118))</f>
        <v>-1.5984879994281095E-2</v>
      </c>
      <c r="EJ109" s="86">
        <f ca="1">Control!$C$7*Calculations!$C$82*INDEX('Monthly Data'!N:N,Calculations!$C$116+MOD(T109,Calculations!$C$118))+Control!$C$7*Calculations!$C$83*INDEX('Monthly Data'!O:O,Calculations!$C$116+MOD(T109,Calculations!$C$118))+Control!$C$7*Calculations!$C$84*INDEX('Monthly Data'!P:P,Calculations!$C$116+MOD(T109,Calculations!$C$118))+Control!$C$7*Calculations!$C$85*INDEX('Monthly Data'!Q:Q,Calculations!$C$116+MOD(T109,Calculations!$C$118))+(1-Control!$C$7*Calculations!$C$87)*INDEX('Monthly Data'!R:R,Calculations!$C$116+MOD(T109,Calculations!$C$118))</f>
        <v>3.5231336013669103E-2</v>
      </c>
      <c r="EK109" s="86">
        <f ca="1">Control!$C$7*Calculations!$C$82*INDEX('Monthly Data'!N:N,Calculations!$C$116+MOD(U109,Calculations!$C$118))+Control!$C$7*Calculations!$C$83*INDEX('Monthly Data'!O:O,Calculations!$C$116+MOD(U109,Calculations!$C$118))+Control!$C$7*Calculations!$C$84*INDEX('Monthly Data'!P:P,Calculations!$C$116+MOD(U109,Calculations!$C$118))+Control!$C$7*Calculations!$C$85*INDEX('Monthly Data'!Q:Q,Calculations!$C$116+MOD(U109,Calculations!$C$118))+(1-Control!$C$7*Calculations!$C$87)*INDEX('Monthly Data'!R:R,Calculations!$C$116+MOD(U109,Calculations!$C$118))</f>
        <v>4.4327772793586687E-3</v>
      </c>
      <c r="EL109" s="86">
        <f ca="1">Control!$C$7*Calculations!$C$82*INDEX('Monthly Data'!N:N,Calculations!$C$116+MOD(V109,Calculations!$C$118))+Control!$C$7*Calculations!$C$83*INDEX('Monthly Data'!O:O,Calculations!$C$116+MOD(V109,Calculations!$C$118))+Control!$C$7*Calculations!$C$84*INDEX('Monthly Data'!P:P,Calculations!$C$116+MOD(V109,Calculations!$C$118))+Control!$C$7*Calculations!$C$85*INDEX('Monthly Data'!Q:Q,Calculations!$C$116+MOD(V109,Calculations!$C$118))+(1-Control!$C$7*Calculations!$C$87)*INDEX('Monthly Data'!R:R,Calculations!$C$116+MOD(V109,Calculations!$C$118))</f>
        <v>4.2795950888382334E-3</v>
      </c>
      <c r="EM109" s="86">
        <f ca="1">Control!$C$7*Calculations!$C$82*INDEX('Monthly Data'!N:N,Calculations!$C$116+MOD(W109,Calculations!$C$118))+Control!$C$7*Calculations!$C$83*INDEX('Monthly Data'!O:O,Calculations!$C$116+MOD(W109,Calculations!$C$118))+Control!$C$7*Calculations!$C$84*INDEX('Monthly Data'!P:P,Calculations!$C$116+MOD(W109,Calculations!$C$118))+Control!$C$7*Calculations!$C$85*INDEX('Monthly Data'!Q:Q,Calculations!$C$116+MOD(W109,Calculations!$C$118))+(1-Control!$C$7*Calculations!$C$87)*INDEX('Monthly Data'!R:R,Calculations!$C$116+MOD(W109,Calculations!$C$118))</f>
        <v>1.3423979074716584E-2</v>
      </c>
      <c r="EN109" s="86">
        <f ca="1">Control!$C$7*Calculations!$C$82*INDEX('Monthly Data'!N:N,Calculations!$C$116+MOD(X109,Calculations!$C$118))+Control!$C$7*Calculations!$C$83*INDEX('Monthly Data'!O:O,Calculations!$C$116+MOD(X109,Calculations!$C$118))+Control!$C$7*Calculations!$C$84*INDEX('Monthly Data'!P:P,Calculations!$C$116+MOD(X109,Calculations!$C$118))+Control!$C$7*Calculations!$C$85*INDEX('Monthly Data'!Q:Q,Calculations!$C$116+MOD(X109,Calculations!$C$118))+(1-Control!$C$7*Calculations!$C$87)*INDEX('Monthly Data'!R:R,Calculations!$C$116+MOD(X109,Calculations!$C$118))</f>
        <v>3.0957942835585645E-2</v>
      </c>
      <c r="EO109" s="86">
        <f ca="1">Control!$C$7*Calculations!$C$82*INDEX('Monthly Data'!N:N,Calculations!$C$116+MOD(Y109,Calculations!$C$118))+Control!$C$7*Calculations!$C$83*INDEX('Monthly Data'!O:O,Calculations!$C$116+MOD(Y109,Calculations!$C$118))+Control!$C$7*Calculations!$C$84*INDEX('Monthly Data'!P:P,Calculations!$C$116+MOD(Y109,Calculations!$C$118))+Control!$C$7*Calculations!$C$85*INDEX('Monthly Data'!Q:Q,Calculations!$C$116+MOD(Y109,Calculations!$C$118))+(1-Control!$C$7*Calculations!$C$87)*INDEX('Monthly Data'!R:R,Calculations!$C$116+MOD(Y109,Calculations!$C$118))</f>
        <v>1.0018681835149534E-3</v>
      </c>
      <c r="EP109" s="86">
        <f ca="1">Control!$C$7*Calculations!$C$82*INDEX('Monthly Data'!N:N,Calculations!$C$116+MOD(Z109,Calculations!$C$118))+Control!$C$7*Calculations!$C$83*INDEX('Monthly Data'!O:O,Calculations!$C$116+MOD(Z109,Calculations!$C$118))+Control!$C$7*Calculations!$C$84*INDEX('Monthly Data'!P:P,Calculations!$C$116+MOD(Z109,Calculations!$C$118))+Control!$C$7*Calculations!$C$85*INDEX('Monthly Data'!Q:Q,Calculations!$C$116+MOD(Z109,Calculations!$C$118))+(1-Control!$C$7*Calculations!$C$87)*INDEX('Monthly Data'!R:R,Calculations!$C$116+MOD(Z109,Calculations!$C$118))</f>
        <v>9.9793409618087695E-3</v>
      </c>
      <c r="EQ109" s="86">
        <f ca="1">Control!$C$7*Calculations!$C$82*INDEX('Monthly Data'!N:N,Calculations!$C$116+MOD(AA109,Calculations!$C$118))+Control!$C$7*Calculations!$C$83*INDEX('Monthly Data'!O:O,Calculations!$C$116+MOD(AA109,Calculations!$C$118))+Control!$C$7*Calculations!$C$84*INDEX('Monthly Data'!P:P,Calculations!$C$116+MOD(AA109,Calculations!$C$118))+Control!$C$7*Calculations!$C$85*INDEX('Monthly Data'!Q:Q,Calculations!$C$116+MOD(AA109,Calculations!$C$118))+(1-Control!$C$7*Calculations!$C$87)*INDEX('Monthly Data'!R:R,Calculations!$C$116+MOD(AA109,Calculations!$C$118))</f>
        <v>1.0921298083007208E-2</v>
      </c>
      <c r="ER109" s="86">
        <f ca="1">Control!$C$7*Calculations!$C$82*INDEX('Monthly Data'!N:N,Calculations!$C$116+MOD(AB109,Calculations!$C$118))+Control!$C$7*Calculations!$C$83*INDEX('Monthly Data'!O:O,Calculations!$C$116+MOD(AB109,Calculations!$C$118))+Control!$C$7*Calculations!$C$84*INDEX('Monthly Data'!P:P,Calculations!$C$116+MOD(AB109,Calculations!$C$118))+Control!$C$7*Calculations!$C$85*INDEX('Monthly Data'!Q:Q,Calculations!$C$116+MOD(AB109,Calculations!$C$118))+(1-Control!$C$7*Calculations!$C$87)*INDEX('Monthly Data'!R:R,Calculations!$C$116+MOD(AB109,Calculations!$C$118))</f>
        <v>3.0957942835585645E-2</v>
      </c>
      <c r="ES109" s="86">
        <f ca="1">Control!$C$7*Calculations!$C$82*INDEX('Monthly Data'!N:N,Calculations!$C$116+MOD(AC109,Calculations!$C$118))+Control!$C$7*Calculations!$C$83*INDEX('Monthly Data'!O:O,Calculations!$C$116+MOD(AC109,Calculations!$C$118))+Control!$C$7*Calculations!$C$84*INDEX('Monthly Data'!P:P,Calculations!$C$116+MOD(AC109,Calculations!$C$118))+Control!$C$7*Calculations!$C$85*INDEX('Monthly Data'!Q:Q,Calculations!$C$116+MOD(AC109,Calculations!$C$118))+(1-Control!$C$7*Calculations!$C$87)*INDEX('Monthly Data'!R:R,Calculations!$C$116+MOD(AC109,Calculations!$C$118))</f>
        <v>5.1279584938936244E-2</v>
      </c>
      <c r="ET109" s="86">
        <f ca="1">Control!$C$7*Calculations!$C$82*INDEX('Monthly Data'!N:N,Calculations!$C$116+MOD(AD109,Calculations!$C$118))+Control!$C$7*Calculations!$C$83*INDEX('Monthly Data'!O:O,Calculations!$C$116+MOD(AD109,Calculations!$C$118))+Control!$C$7*Calculations!$C$84*INDEX('Monthly Data'!P:P,Calculations!$C$116+MOD(AD109,Calculations!$C$118))+Control!$C$7*Calculations!$C$85*INDEX('Monthly Data'!Q:Q,Calculations!$C$116+MOD(AD109,Calculations!$C$118))+(1-Control!$C$7*Calculations!$C$87)*INDEX('Monthly Data'!R:R,Calculations!$C$116+MOD(AD109,Calculations!$C$118))</f>
        <v>7.9764341593600071E-3</v>
      </c>
      <c r="EU109" s="86">
        <f ca="1">Control!$C$7*Calculations!$C$82*INDEX('Monthly Data'!N:N,Calculations!$C$116+MOD(AE109,Calculations!$C$118))+Control!$C$7*Calculations!$C$83*INDEX('Monthly Data'!O:O,Calculations!$C$116+MOD(AE109,Calculations!$C$118))+Control!$C$7*Calculations!$C$84*INDEX('Monthly Data'!P:P,Calculations!$C$116+MOD(AE109,Calculations!$C$118))+Control!$C$7*Calculations!$C$85*INDEX('Monthly Data'!Q:Q,Calculations!$C$116+MOD(AE109,Calculations!$C$118))+(1-Control!$C$7*Calculations!$C$87)*INDEX('Monthly Data'!R:R,Calculations!$C$116+MOD(AE109,Calculations!$C$118))</f>
        <v>-1.0485101266941802E-2</v>
      </c>
      <c r="EV109" s="86">
        <f ca="1">Control!$C$7*Calculations!$C$82*INDEX('Monthly Data'!N:N,Calculations!$C$116+MOD(AF109,Calculations!$C$118))+Control!$C$7*Calculations!$C$83*INDEX('Monthly Data'!O:O,Calculations!$C$116+MOD(AF109,Calculations!$C$118))+Control!$C$7*Calculations!$C$84*INDEX('Monthly Data'!P:P,Calculations!$C$116+MOD(AF109,Calculations!$C$118))+Control!$C$7*Calculations!$C$85*INDEX('Monthly Data'!Q:Q,Calculations!$C$116+MOD(AF109,Calculations!$C$118))+(1-Control!$C$7*Calculations!$C$87)*INDEX('Monthly Data'!R:R,Calculations!$C$116+MOD(AF109,Calculations!$C$118))</f>
        <v>-1.880155173376722E-2</v>
      </c>
      <c r="EW109" s="86">
        <f ca="1">Control!$C$7*Calculations!$C$82*INDEX('Monthly Data'!N:N,Calculations!$C$116+MOD(AG109,Calculations!$C$118))+Control!$C$7*Calculations!$C$83*INDEX('Monthly Data'!O:O,Calculations!$C$116+MOD(AG109,Calculations!$C$118))+Control!$C$7*Calculations!$C$84*INDEX('Monthly Data'!P:P,Calculations!$C$116+MOD(AG109,Calculations!$C$118))+Control!$C$7*Calculations!$C$85*INDEX('Monthly Data'!Q:Q,Calculations!$C$116+MOD(AG109,Calculations!$C$118))+(1-Control!$C$7*Calculations!$C$87)*INDEX('Monthly Data'!R:R,Calculations!$C$116+MOD(AG109,Calculations!$C$118))</f>
        <v>3.1070573055362403E-2</v>
      </c>
      <c r="EX109" s="86">
        <f ca="1">Control!$C$7*Calculations!$C$82*INDEX('Monthly Data'!N:N,Calculations!$C$116+MOD(AH109,Calculations!$C$118))+Control!$C$7*Calculations!$C$83*INDEX('Monthly Data'!O:O,Calculations!$C$116+MOD(AH109,Calculations!$C$118))+Control!$C$7*Calculations!$C$84*INDEX('Monthly Data'!P:P,Calculations!$C$116+MOD(AH109,Calculations!$C$118))+Control!$C$7*Calculations!$C$85*INDEX('Monthly Data'!Q:Q,Calculations!$C$116+MOD(AH109,Calculations!$C$118))+(1-Control!$C$7*Calculations!$C$87)*INDEX('Monthly Data'!R:R,Calculations!$C$116+MOD(AH109,Calculations!$C$118))</f>
        <v>5.1279584938936244E-2</v>
      </c>
      <c r="EY109" s="86">
        <f ca="1">Control!$C$7*Calculations!$C$82*INDEX('Monthly Data'!N:N,Calculations!$C$116+MOD(AI109,Calculations!$C$118))+Control!$C$7*Calculations!$C$83*INDEX('Monthly Data'!O:O,Calculations!$C$116+MOD(AI109,Calculations!$C$118))+Control!$C$7*Calculations!$C$84*INDEX('Monthly Data'!P:P,Calculations!$C$116+MOD(AI109,Calculations!$C$118))+Control!$C$7*Calculations!$C$85*INDEX('Monthly Data'!Q:Q,Calculations!$C$116+MOD(AI109,Calculations!$C$118))+(1-Control!$C$7*Calculations!$C$87)*INDEX('Monthly Data'!R:R,Calculations!$C$116+MOD(AI109,Calculations!$C$118))</f>
        <v>1.0478379486191123E-2</v>
      </c>
      <c r="EZ109" s="86">
        <f ca="1">Control!$C$7*Calculations!$C$82*INDEX('Monthly Data'!N:N,Calculations!$C$116+MOD(AJ109,Calculations!$C$118))+Control!$C$7*Calculations!$C$83*INDEX('Monthly Data'!O:O,Calculations!$C$116+MOD(AJ109,Calculations!$C$118))+Control!$C$7*Calculations!$C$84*INDEX('Monthly Data'!P:P,Calculations!$C$116+MOD(AJ109,Calculations!$C$118))+Control!$C$7*Calculations!$C$85*INDEX('Monthly Data'!Q:Q,Calculations!$C$116+MOD(AJ109,Calculations!$C$118))+(1-Control!$C$7*Calculations!$C$87)*INDEX('Monthly Data'!R:R,Calculations!$C$116+MOD(AJ109,Calculations!$C$118))</f>
        <v>1.5063457444773597E-2</v>
      </c>
      <c r="FA109" s="86">
        <f ca="1">Control!$C$7*Calculations!$C$82*INDEX('Monthly Data'!N:N,Calculations!$C$116+MOD(AK109,Calculations!$C$118))+Control!$C$7*Calculations!$C$83*INDEX('Monthly Data'!O:O,Calculations!$C$116+MOD(AK109,Calculations!$C$118))+Control!$C$7*Calculations!$C$84*INDEX('Monthly Data'!P:P,Calculations!$C$116+MOD(AK109,Calculations!$C$118))+Control!$C$7*Calculations!$C$85*INDEX('Monthly Data'!Q:Q,Calculations!$C$116+MOD(AK109,Calculations!$C$118))+(1-Control!$C$7*Calculations!$C$87)*INDEX('Monthly Data'!R:R,Calculations!$C$116+MOD(AK109,Calculations!$C$118))</f>
        <v>1.1702576456120543E-2</v>
      </c>
      <c r="FB109" s="86">
        <f ca="1">Control!$C$7*Calculations!$C$82*INDEX('Monthly Data'!N:N,Calculations!$C$116+MOD(AL109,Calculations!$C$118))+Control!$C$7*Calculations!$C$83*INDEX('Monthly Data'!O:O,Calculations!$C$116+MOD(AL109,Calculations!$C$118))+Control!$C$7*Calculations!$C$84*INDEX('Monthly Data'!P:P,Calculations!$C$116+MOD(AL109,Calculations!$C$118))+Control!$C$7*Calculations!$C$85*INDEX('Monthly Data'!Q:Q,Calculations!$C$116+MOD(AL109,Calculations!$C$118))+(1-Control!$C$7*Calculations!$C$87)*INDEX('Monthly Data'!R:R,Calculations!$C$116+MOD(AL109,Calculations!$C$118))</f>
        <v>-1.5984879994281095E-2</v>
      </c>
      <c r="FC109" s="86">
        <f ca="1">Control!$C$7*Calculations!$C$82*INDEX('Monthly Data'!N:N,Calculations!$C$116+MOD(AM109,Calculations!$C$118))+Control!$C$7*Calculations!$C$83*INDEX('Monthly Data'!O:O,Calculations!$C$116+MOD(AM109,Calculations!$C$118))+Control!$C$7*Calculations!$C$84*INDEX('Monthly Data'!P:P,Calculations!$C$116+MOD(AM109,Calculations!$C$118))+Control!$C$7*Calculations!$C$85*INDEX('Monthly Data'!Q:Q,Calculations!$C$116+MOD(AM109,Calculations!$C$118))+(1-Control!$C$7*Calculations!$C$87)*INDEX('Monthly Data'!R:R,Calculations!$C$116+MOD(AM109,Calculations!$C$118))</f>
        <v>-1.880155173376722E-2</v>
      </c>
      <c r="FD109" s="86">
        <f ca="1">Control!$C$7*Calculations!$C$82*INDEX('Monthly Data'!N:N,Calculations!$C$116+MOD(AN109,Calculations!$C$118))+Control!$C$7*Calculations!$C$83*INDEX('Monthly Data'!O:O,Calculations!$C$116+MOD(AN109,Calculations!$C$118))+Control!$C$7*Calculations!$C$84*INDEX('Monthly Data'!P:P,Calculations!$C$116+MOD(AN109,Calculations!$C$118))+Control!$C$7*Calculations!$C$85*INDEX('Monthly Data'!Q:Q,Calculations!$C$116+MOD(AN109,Calculations!$C$118))+(1-Control!$C$7*Calculations!$C$87)*INDEX('Monthly Data'!R:R,Calculations!$C$116+MOD(AN109,Calculations!$C$118))</f>
        <v>5.8868730207813358E-3</v>
      </c>
      <c r="FE109" s="86">
        <f ca="1">Control!$C$7*Calculations!$C$82*INDEX('Monthly Data'!N:N,Calculations!$C$116+MOD(AO109,Calculations!$C$118))+Control!$C$7*Calculations!$C$83*INDEX('Monthly Data'!O:O,Calculations!$C$116+MOD(AO109,Calculations!$C$118))+Control!$C$7*Calculations!$C$84*INDEX('Monthly Data'!P:P,Calculations!$C$116+MOD(AO109,Calculations!$C$118))+Control!$C$7*Calculations!$C$85*INDEX('Monthly Data'!Q:Q,Calculations!$C$116+MOD(AO109,Calculations!$C$118))+(1-Control!$C$7*Calculations!$C$87)*INDEX('Monthly Data'!R:R,Calculations!$C$116+MOD(AO109,Calculations!$C$118))</f>
        <v>2.766281641786093E-2</v>
      </c>
      <c r="FF109" s="86">
        <f ca="1">Control!$C$7*Calculations!$C$82*INDEX('Monthly Data'!N:N,Calculations!$C$116+MOD(AP109,Calculations!$C$118))+Control!$C$7*Calculations!$C$83*INDEX('Monthly Data'!O:O,Calculations!$C$116+MOD(AP109,Calculations!$C$118))+Control!$C$7*Calculations!$C$84*INDEX('Monthly Data'!P:P,Calculations!$C$116+MOD(AP109,Calculations!$C$118))+Control!$C$7*Calculations!$C$85*INDEX('Monthly Data'!Q:Q,Calculations!$C$116+MOD(AP109,Calculations!$C$118))+(1-Control!$C$7*Calculations!$C$87)*INDEX('Monthly Data'!R:R,Calculations!$C$116+MOD(AP109,Calculations!$C$118))</f>
        <v>1.0921298083007208E-2</v>
      </c>
      <c r="FG109" s="86">
        <f ca="1">Control!$C$7*Calculations!$C$82*INDEX('Monthly Data'!N:N,Calculations!$C$116+MOD(AQ109,Calculations!$C$118))+Control!$C$7*Calculations!$C$83*INDEX('Monthly Data'!O:O,Calculations!$C$116+MOD(AQ109,Calculations!$C$118))+Control!$C$7*Calculations!$C$84*INDEX('Monthly Data'!P:P,Calculations!$C$116+MOD(AQ109,Calculations!$C$118))+Control!$C$7*Calculations!$C$85*INDEX('Monthly Data'!Q:Q,Calculations!$C$116+MOD(AQ109,Calculations!$C$118))+(1-Control!$C$7*Calculations!$C$87)*INDEX('Monthly Data'!R:R,Calculations!$C$116+MOD(AQ109,Calculations!$C$118))</f>
        <v>6.2631896128884862E-3</v>
      </c>
      <c r="FH109" s="86">
        <f ca="1">Control!$C$7*Calculations!$C$82*INDEX('Monthly Data'!N:N,Calculations!$C$116+MOD(AR109,Calculations!$C$118))+Control!$C$7*Calculations!$C$83*INDEX('Monthly Data'!O:O,Calculations!$C$116+MOD(AR109,Calculations!$C$118))+Control!$C$7*Calculations!$C$84*INDEX('Monthly Data'!P:P,Calculations!$C$116+MOD(AR109,Calculations!$C$118))+Control!$C$7*Calculations!$C$85*INDEX('Monthly Data'!Q:Q,Calculations!$C$116+MOD(AR109,Calculations!$C$118))+(1-Control!$C$7*Calculations!$C$87)*INDEX('Monthly Data'!R:R,Calculations!$C$116+MOD(AR109,Calculations!$C$118))</f>
        <v>4.5132804118240749E-2</v>
      </c>
      <c r="FI109" s="86">
        <f ca="1">Control!$C$7*Calculations!$C$82*INDEX('Monthly Data'!N:N,Calculations!$C$116+MOD(AS109,Calculations!$C$118))+Control!$C$7*Calculations!$C$83*INDEX('Monthly Data'!O:O,Calculations!$C$116+MOD(AS109,Calculations!$C$118))+Control!$C$7*Calculations!$C$84*INDEX('Monthly Data'!P:P,Calculations!$C$116+MOD(AS109,Calculations!$C$118))+Control!$C$7*Calculations!$C$85*INDEX('Monthly Data'!Q:Q,Calculations!$C$116+MOD(AS109,Calculations!$C$118))+(1-Control!$C$7*Calculations!$C$87)*INDEX('Monthly Data'!R:R,Calculations!$C$116+MOD(AS109,Calculations!$C$118))</f>
        <v>1.0018681835149534E-3</v>
      </c>
      <c r="FJ109" s="86">
        <f ca="1">Control!$C$7*Calculations!$C$82*INDEX('Monthly Data'!N:N,Calculations!$C$116+MOD(AT109,Calculations!$C$118))+Control!$C$7*Calculations!$C$83*INDEX('Monthly Data'!O:O,Calculations!$C$116+MOD(AT109,Calculations!$C$118))+Control!$C$7*Calculations!$C$84*INDEX('Monthly Data'!P:P,Calculations!$C$116+MOD(AT109,Calculations!$C$118))+Control!$C$7*Calculations!$C$85*INDEX('Monthly Data'!Q:Q,Calculations!$C$116+MOD(AT109,Calculations!$C$118))+(1-Control!$C$7*Calculations!$C$87)*INDEX('Monthly Data'!R:R,Calculations!$C$116+MOD(AT109,Calculations!$C$118))</f>
        <v>6.2631896128884862E-3</v>
      </c>
      <c r="FK109" s="86">
        <f ca="1">Control!$C$7*Calculations!$C$82*INDEX('Monthly Data'!N:N,Calculations!$C$116+MOD(AU109,Calculations!$C$118))+Control!$C$7*Calculations!$C$83*INDEX('Monthly Data'!O:O,Calculations!$C$116+MOD(AU109,Calculations!$C$118))+Control!$C$7*Calculations!$C$84*INDEX('Monthly Data'!P:P,Calculations!$C$116+MOD(AU109,Calculations!$C$118))+Control!$C$7*Calculations!$C$85*INDEX('Monthly Data'!Q:Q,Calculations!$C$116+MOD(AU109,Calculations!$C$118))+(1-Control!$C$7*Calculations!$C$87)*INDEX('Monthly Data'!R:R,Calculations!$C$116+MOD(AU109,Calculations!$C$118))</f>
        <v>2.1918137743539623E-2</v>
      </c>
      <c r="FL109" s="86">
        <f ca="1">Control!$C$7*Calculations!$C$82*INDEX('Monthly Data'!N:N,Calculations!$C$116+MOD(AV109,Calculations!$C$118))+Control!$C$7*Calculations!$C$83*INDEX('Monthly Data'!O:O,Calculations!$C$116+MOD(AV109,Calculations!$C$118))+Control!$C$7*Calculations!$C$84*INDEX('Monthly Data'!P:P,Calculations!$C$116+MOD(AV109,Calculations!$C$118))+Control!$C$7*Calculations!$C$85*INDEX('Monthly Data'!Q:Q,Calculations!$C$116+MOD(AV109,Calculations!$C$118))+(1-Control!$C$7*Calculations!$C$87)*INDEX('Monthly Data'!R:R,Calculations!$C$116+MOD(AV109,Calculations!$C$118))</f>
        <v>3.5231336013669103E-2</v>
      </c>
      <c r="FM109" s="86">
        <f ca="1">Control!$C$7*Calculations!$C$82*INDEX('Monthly Data'!N:N,Calculations!$C$116+MOD(AW109,Calculations!$C$118))+Control!$C$7*Calculations!$C$83*INDEX('Monthly Data'!O:O,Calculations!$C$116+MOD(AW109,Calculations!$C$118))+Control!$C$7*Calculations!$C$84*INDEX('Monthly Data'!P:P,Calculations!$C$116+MOD(AW109,Calculations!$C$118))+Control!$C$7*Calculations!$C$85*INDEX('Monthly Data'!Q:Q,Calculations!$C$116+MOD(AW109,Calculations!$C$118))+(1-Control!$C$7*Calculations!$C$87)*INDEX('Monthly Data'!R:R,Calculations!$C$116+MOD(AW109,Calculations!$C$118))</f>
        <v>-2.7490061308214487E-3</v>
      </c>
      <c r="FN109" s="86">
        <f ca="1">Control!$C$7*Calculations!$C$82*INDEX('Monthly Data'!N:N,Calculations!$C$116+MOD(AX109,Calculations!$C$118))+Control!$C$7*Calculations!$C$83*INDEX('Monthly Data'!O:O,Calculations!$C$116+MOD(AX109,Calculations!$C$118))+Control!$C$7*Calculations!$C$84*INDEX('Monthly Data'!P:P,Calculations!$C$116+MOD(AX109,Calculations!$C$118))+Control!$C$7*Calculations!$C$85*INDEX('Monthly Data'!Q:Q,Calculations!$C$116+MOD(AX109,Calculations!$C$118))+(1-Control!$C$7*Calculations!$C$87)*INDEX('Monthly Data'!R:R,Calculations!$C$116+MOD(AX109,Calculations!$C$118))</f>
        <v>1.0415351832335435E-2</v>
      </c>
      <c r="FO109" s="86">
        <f ca="1">Control!$C$7*Calculations!$C$82*INDEX('Monthly Data'!N:N,Calculations!$C$116+MOD(AY109,Calculations!$C$118))+Control!$C$7*Calculations!$C$83*INDEX('Monthly Data'!O:O,Calculations!$C$116+MOD(AY109,Calculations!$C$118))+Control!$C$7*Calculations!$C$84*INDEX('Monthly Data'!P:P,Calculations!$C$116+MOD(AY109,Calculations!$C$118))+Control!$C$7*Calculations!$C$85*INDEX('Monthly Data'!Q:Q,Calculations!$C$116+MOD(AY109,Calculations!$C$118))+(1-Control!$C$7*Calculations!$C$87)*INDEX('Monthly Data'!R:R,Calculations!$C$116+MOD(AY109,Calculations!$C$118))</f>
        <v>-2.5419860972892394E-2</v>
      </c>
      <c r="FP109" s="86">
        <f ca="1">Control!$C$7*Calculations!$C$82*INDEX('Monthly Data'!N:N,Calculations!$C$116+MOD(AZ109,Calculations!$C$118))+Control!$C$7*Calculations!$C$83*INDEX('Monthly Data'!O:O,Calculations!$C$116+MOD(AZ109,Calculations!$C$118))+Control!$C$7*Calculations!$C$84*INDEX('Monthly Data'!P:P,Calculations!$C$116+MOD(AZ109,Calculations!$C$118))+Control!$C$7*Calculations!$C$85*INDEX('Monthly Data'!Q:Q,Calculations!$C$116+MOD(AZ109,Calculations!$C$118))+(1-Control!$C$7*Calculations!$C$87)*INDEX('Monthly Data'!R:R,Calculations!$C$116+MOD(AZ109,Calculations!$C$118))</f>
        <v>4.5735623984309991E-2</v>
      </c>
      <c r="FQ109" s="86">
        <f ca="1">Control!$C$7*Calculations!$C$82*INDEX('Monthly Data'!N:N,Calculations!$C$116+MOD(BA109,Calculations!$C$118))+Control!$C$7*Calculations!$C$83*INDEX('Monthly Data'!O:O,Calculations!$C$116+MOD(BA109,Calculations!$C$118))+Control!$C$7*Calculations!$C$84*INDEX('Monthly Data'!P:P,Calculations!$C$116+MOD(BA109,Calculations!$C$118))+Control!$C$7*Calculations!$C$85*INDEX('Monthly Data'!Q:Q,Calculations!$C$116+MOD(BA109,Calculations!$C$118))+(1-Control!$C$7*Calculations!$C$87)*INDEX('Monthly Data'!R:R,Calculations!$C$116+MOD(BA109,Calculations!$C$118))</f>
        <v>-4.3408051735618014E-2</v>
      </c>
      <c r="FR109" s="86">
        <f ca="1">Control!$C$7*Calculations!$C$82*INDEX('Monthly Data'!N:N,Calculations!$C$116+MOD(BB109,Calculations!$C$118))+Control!$C$7*Calculations!$C$83*INDEX('Monthly Data'!O:O,Calculations!$C$116+MOD(BB109,Calculations!$C$118))+Control!$C$7*Calculations!$C$84*INDEX('Monthly Data'!P:P,Calculations!$C$116+MOD(BB109,Calculations!$C$118))+Control!$C$7*Calculations!$C$85*INDEX('Monthly Data'!Q:Q,Calculations!$C$116+MOD(BB109,Calculations!$C$118))+(1-Control!$C$7*Calculations!$C$87)*INDEX('Monthly Data'!R:R,Calculations!$C$116+MOD(BB109,Calculations!$C$118))</f>
        <v>4.7768166384148329E-3</v>
      </c>
      <c r="FS109" s="86">
        <f ca="1">Control!$C$7*Calculations!$C$82*INDEX('Monthly Data'!N:N,Calculations!$C$116+MOD(BC109,Calculations!$C$118))+Control!$C$7*Calculations!$C$83*INDEX('Monthly Data'!O:O,Calculations!$C$116+MOD(BC109,Calculations!$C$118))+Control!$C$7*Calculations!$C$84*INDEX('Monthly Data'!P:P,Calculations!$C$116+MOD(BC109,Calculations!$C$118))+Control!$C$7*Calculations!$C$85*INDEX('Monthly Data'!Q:Q,Calculations!$C$116+MOD(BC109,Calculations!$C$118))+(1-Control!$C$7*Calculations!$C$87)*INDEX('Monthly Data'!R:R,Calculations!$C$116+MOD(BC109,Calculations!$C$118))</f>
        <v>2.5790695379256122E-2</v>
      </c>
      <c r="FT109" s="86">
        <f ca="1">Control!$C$7*Calculations!$C$82*INDEX('Monthly Data'!N:N,Calculations!$C$116+MOD(BD109,Calculations!$C$118))+Control!$C$7*Calculations!$C$83*INDEX('Monthly Data'!O:O,Calculations!$C$116+MOD(BD109,Calculations!$C$118))+Control!$C$7*Calculations!$C$84*INDEX('Monthly Data'!P:P,Calculations!$C$116+MOD(BD109,Calculations!$C$118))+Control!$C$7*Calculations!$C$85*INDEX('Monthly Data'!Q:Q,Calculations!$C$116+MOD(BD109,Calculations!$C$118))+(1-Control!$C$7*Calculations!$C$87)*INDEX('Monthly Data'!R:R,Calculations!$C$116+MOD(BD109,Calculations!$C$118))</f>
        <v>-1.4213734788548189E-2</v>
      </c>
      <c r="FU109" s="86">
        <f ca="1">Control!$C$7*Calculations!$C$82*INDEX('Monthly Data'!N:N,Calculations!$C$116+MOD(BE109,Calculations!$C$118))+Control!$C$7*Calculations!$C$83*INDEX('Monthly Data'!O:O,Calculations!$C$116+MOD(BE109,Calculations!$C$118))+Control!$C$7*Calculations!$C$84*INDEX('Monthly Data'!P:P,Calculations!$C$116+MOD(BE109,Calculations!$C$118))+Control!$C$7*Calculations!$C$85*INDEX('Monthly Data'!Q:Q,Calculations!$C$116+MOD(BE109,Calculations!$C$118))+(1-Control!$C$7*Calculations!$C$87)*INDEX('Monthly Data'!R:R,Calculations!$C$116+MOD(BE109,Calculations!$C$118))</f>
        <v>4.5132804118240749E-2</v>
      </c>
      <c r="FV109" s="86">
        <f ca="1">Control!$C$7*Calculations!$C$82*INDEX('Monthly Data'!N:N,Calculations!$C$116+MOD(BF109,Calculations!$C$118))+Control!$C$7*Calculations!$C$83*INDEX('Monthly Data'!O:O,Calculations!$C$116+MOD(BF109,Calculations!$C$118))+Control!$C$7*Calculations!$C$84*INDEX('Monthly Data'!P:P,Calculations!$C$116+MOD(BF109,Calculations!$C$118))+Control!$C$7*Calculations!$C$85*INDEX('Monthly Data'!Q:Q,Calculations!$C$116+MOD(BF109,Calculations!$C$118))+(1-Control!$C$7*Calculations!$C$87)*INDEX('Monthly Data'!R:R,Calculations!$C$116+MOD(BF109,Calculations!$C$118))</f>
        <v>2.4722579420195831E-2</v>
      </c>
      <c r="FW109" s="86">
        <f ca="1">Control!$C$7*Calculations!$C$82*INDEX('Monthly Data'!N:N,Calculations!$C$116+MOD(BG109,Calculations!$C$118))+Control!$C$7*Calculations!$C$83*INDEX('Monthly Data'!O:O,Calculations!$C$116+MOD(BG109,Calculations!$C$118))+Control!$C$7*Calculations!$C$84*INDEX('Monthly Data'!P:P,Calculations!$C$116+MOD(BG109,Calculations!$C$118))+Control!$C$7*Calculations!$C$85*INDEX('Monthly Data'!Q:Q,Calculations!$C$116+MOD(BG109,Calculations!$C$118))+(1-Control!$C$7*Calculations!$C$87)*INDEX('Monthly Data'!R:R,Calculations!$C$116+MOD(BG109,Calculations!$C$118))</f>
        <v>-7.5539743260223157E-3</v>
      </c>
      <c r="FX109" s="86">
        <f ca="1">Control!$C$7*Calculations!$C$82*INDEX('Monthly Data'!N:N,Calculations!$C$116+MOD(BH109,Calculations!$C$118))+Control!$C$7*Calculations!$C$83*INDEX('Monthly Data'!O:O,Calculations!$C$116+MOD(BH109,Calculations!$C$118))+Control!$C$7*Calculations!$C$84*INDEX('Monthly Data'!P:P,Calculations!$C$116+MOD(BH109,Calculations!$C$118))+Control!$C$7*Calculations!$C$85*INDEX('Monthly Data'!Q:Q,Calculations!$C$116+MOD(BH109,Calculations!$C$118))+(1-Control!$C$7*Calculations!$C$87)*INDEX('Monthly Data'!R:R,Calculations!$C$116+MOD(BH109,Calculations!$C$118))</f>
        <v>2.5325873776067674E-2</v>
      </c>
      <c r="FY109" s="86">
        <f ca="1">Control!$C$7*Calculations!$C$82*INDEX('Monthly Data'!N:N,Calculations!$C$116+MOD(BI109,Calculations!$C$118))+Control!$C$7*Calculations!$C$83*INDEX('Monthly Data'!O:O,Calculations!$C$116+MOD(BI109,Calculations!$C$118))+Control!$C$7*Calculations!$C$84*INDEX('Monthly Data'!P:P,Calculations!$C$116+MOD(BI109,Calculations!$C$118))+Control!$C$7*Calculations!$C$85*INDEX('Monthly Data'!Q:Q,Calculations!$C$116+MOD(BI109,Calculations!$C$118))+(1-Control!$C$7*Calculations!$C$87)*INDEX('Monthly Data'!R:R,Calculations!$C$116+MOD(BI109,Calculations!$C$118))</f>
        <v>3.6332715283247441E-2</v>
      </c>
      <c r="FZ109" s="86">
        <f ca="1">Control!$C$7*Calculations!$C$82*INDEX('Monthly Data'!N:N,Calculations!$C$116+MOD(BJ109,Calculations!$C$118))+Control!$C$7*Calculations!$C$83*INDEX('Monthly Data'!O:O,Calculations!$C$116+MOD(BJ109,Calculations!$C$118))+Control!$C$7*Calculations!$C$84*INDEX('Monthly Data'!P:P,Calculations!$C$116+MOD(BJ109,Calculations!$C$118))+Control!$C$7*Calculations!$C$85*INDEX('Monthly Data'!Q:Q,Calculations!$C$116+MOD(BJ109,Calculations!$C$118))+(1-Control!$C$7*Calculations!$C$87)*INDEX('Monthly Data'!R:R,Calculations!$C$116+MOD(BJ109,Calculations!$C$118))</f>
        <v>4.5132804118240749E-2</v>
      </c>
      <c r="GA109" s="86">
        <f ca="1">Control!$C$7*Calculations!$C$82*INDEX('Monthly Data'!N:N,Calculations!$C$116+MOD(BK109,Calculations!$C$118))+Control!$C$7*Calculations!$C$83*INDEX('Monthly Data'!O:O,Calculations!$C$116+MOD(BK109,Calculations!$C$118))+Control!$C$7*Calculations!$C$84*INDEX('Monthly Data'!P:P,Calculations!$C$116+MOD(BK109,Calculations!$C$118))+Control!$C$7*Calculations!$C$85*INDEX('Monthly Data'!Q:Q,Calculations!$C$116+MOD(BK109,Calculations!$C$118))+(1-Control!$C$7*Calculations!$C$87)*INDEX('Monthly Data'!R:R,Calculations!$C$116+MOD(BK109,Calculations!$C$118))</f>
        <v>1.142101364887867E-2</v>
      </c>
      <c r="GB109" s="86">
        <f ca="1">Control!$C$7*Calculations!$C$82*INDEX('Monthly Data'!N:N,Calculations!$C$116+MOD(BL109,Calculations!$C$118))+Control!$C$7*Calculations!$C$83*INDEX('Monthly Data'!O:O,Calculations!$C$116+MOD(BL109,Calculations!$C$118))+Control!$C$7*Calculations!$C$84*INDEX('Monthly Data'!P:P,Calculations!$C$116+MOD(BL109,Calculations!$C$118))+Control!$C$7*Calculations!$C$85*INDEX('Monthly Data'!Q:Q,Calculations!$C$116+MOD(BL109,Calculations!$C$118))+(1-Control!$C$7*Calculations!$C$87)*INDEX('Monthly Data'!R:R,Calculations!$C$116+MOD(BL109,Calculations!$C$118))</f>
        <v>-2.4571433440223247E-2</v>
      </c>
      <c r="GC109" s="86">
        <f ca="1">Control!$C$7*Calculations!$C$82*INDEX('Monthly Data'!N:N,Calculations!$C$116+MOD(BM109,Calculations!$C$118))+Control!$C$7*Calculations!$C$83*INDEX('Monthly Data'!O:O,Calculations!$C$116+MOD(BM109,Calculations!$C$118))+Control!$C$7*Calculations!$C$84*INDEX('Monthly Data'!P:P,Calculations!$C$116+MOD(BM109,Calculations!$C$118))+Control!$C$7*Calculations!$C$85*INDEX('Monthly Data'!Q:Q,Calculations!$C$116+MOD(BM109,Calculations!$C$118))+(1-Control!$C$7*Calculations!$C$87)*INDEX('Monthly Data'!R:R,Calculations!$C$116+MOD(BM109,Calculations!$C$118))</f>
        <v>-3.299557342782896E-2</v>
      </c>
      <c r="GD109" s="86">
        <f ca="1">Control!$C$7*Calculations!$C$82*INDEX('Monthly Data'!N:N,Calculations!$C$116+MOD(BN109,Calculations!$C$118))+Control!$C$7*Calculations!$C$83*INDEX('Monthly Data'!O:O,Calculations!$C$116+MOD(BN109,Calculations!$C$118))+Control!$C$7*Calculations!$C$84*INDEX('Monthly Data'!P:P,Calculations!$C$116+MOD(BN109,Calculations!$C$118))+Control!$C$7*Calculations!$C$85*INDEX('Monthly Data'!Q:Q,Calculations!$C$116+MOD(BN109,Calculations!$C$118))+(1-Control!$C$7*Calculations!$C$87)*INDEX('Monthly Data'!R:R,Calculations!$C$116+MOD(BN109,Calculations!$C$118))</f>
        <v>1.1704119272391494E-2</v>
      </c>
      <c r="GE109" s="86">
        <f ca="1">Control!$C$7*Calculations!$C$82*INDEX('Monthly Data'!N:N,Calculations!$C$116+MOD(BO109,Calculations!$C$118))+Control!$C$7*Calculations!$C$83*INDEX('Monthly Data'!O:O,Calculations!$C$116+MOD(BO109,Calculations!$C$118))+Control!$C$7*Calculations!$C$84*INDEX('Monthly Data'!P:P,Calculations!$C$116+MOD(BO109,Calculations!$C$118))+Control!$C$7*Calculations!$C$85*INDEX('Monthly Data'!Q:Q,Calculations!$C$116+MOD(BO109,Calculations!$C$118))+(1-Control!$C$7*Calculations!$C$87)*INDEX('Monthly Data'!R:R,Calculations!$C$116+MOD(BO109,Calculations!$C$118))</f>
        <v>2.3307359621218403E-2</v>
      </c>
      <c r="GF109" s="86">
        <f ca="1">Control!$C$7*Calculations!$C$82*INDEX('Monthly Data'!N:N,Calculations!$C$116+MOD(BP109,Calculations!$C$118))+Control!$C$7*Calculations!$C$83*INDEX('Monthly Data'!O:O,Calculations!$C$116+MOD(BP109,Calculations!$C$118))+Control!$C$7*Calculations!$C$84*INDEX('Monthly Data'!P:P,Calculations!$C$116+MOD(BP109,Calculations!$C$118))+Control!$C$7*Calculations!$C$85*INDEX('Monthly Data'!Q:Q,Calculations!$C$116+MOD(BP109,Calculations!$C$118))+(1-Control!$C$7*Calculations!$C$87)*INDEX('Monthly Data'!R:R,Calculations!$C$116+MOD(BP109,Calculations!$C$118))</f>
        <v>-4.3408051735618014E-2</v>
      </c>
      <c r="GG109" s="86">
        <f ca="1">Control!$C$7*Calculations!$C$82*INDEX('Monthly Data'!N:N,Calculations!$C$116+MOD(BQ109,Calculations!$C$118))+Control!$C$7*Calculations!$C$83*INDEX('Monthly Data'!O:O,Calculations!$C$116+MOD(BQ109,Calculations!$C$118))+Control!$C$7*Calculations!$C$84*INDEX('Monthly Data'!P:P,Calculations!$C$116+MOD(BQ109,Calculations!$C$118))+Control!$C$7*Calculations!$C$85*INDEX('Monthly Data'!Q:Q,Calculations!$C$116+MOD(BQ109,Calculations!$C$118))+(1-Control!$C$7*Calculations!$C$87)*INDEX('Monthly Data'!R:R,Calculations!$C$116+MOD(BQ109,Calculations!$C$118))</f>
        <v>-6.1115617667135171E-2</v>
      </c>
      <c r="GH109" s="86">
        <f ca="1">Control!$C$7*Calculations!$C$82*INDEX('Monthly Data'!N:N,Calculations!$C$116+MOD(BR109,Calculations!$C$118))+Control!$C$7*Calculations!$C$83*INDEX('Monthly Data'!O:O,Calculations!$C$116+MOD(BR109,Calculations!$C$118))+Control!$C$7*Calculations!$C$84*INDEX('Monthly Data'!P:P,Calculations!$C$116+MOD(BR109,Calculations!$C$118))+Control!$C$7*Calculations!$C$85*INDEX('Monthly Data'!Q:Q,Calculations!$C$116+MOD(BR109,Calculations!$C$118))+(1-Control!$C$7*Calculations!$C$87)*INDEX('Monthly Data'!R:R,Calculations!$C$116+MOD(BR109,Calculations!$C$118))</f>
        <v>-7.4084874653726545E-3</v>
      </c>
      <c r="GI109" s="86">
        <f ca="1">Control!$C$7*Calculations!$C$82*INDEX('Monthly Data'!N:N,Calculations!$C$116+MOD(BS109,Calculations!$C$118))+Control!$C$7*Calculations!$C$83*INDEX('Monthly Data'!O:O,Calculations!$C$116+MOD(BS109,Calculations!$C$118))+Control!$C$7*Calculations!$C$84*INDEX('Monthly Data'!P:P,Calculations!$C$116+MOD(BS109,Calculations!$C$118))+Control!$C$7*Calculations!$C$85*INDEX('Monthly Data'!Q:Q,Calculations!$C$116+MOD(BS109,Calculations!$C$118))+(1-Control!$C$7*Calculations!$C$87)*INDEX('Monthly Data'!R:R,Calculations!$C$116+MOD(BS109,Calculations!$C$118))</f>
        <v>3.4808428836917149E-3</v>
      </c>
      <c r="GJ109" s="86">
        <f ca="1">Control!$C$7*Calculations!$C$82*INDEX('Monthly Data'!N:N,Calculations!$C$116+MOD(BT109,Calculations!$C$118))+Control!$C$7*Calculations!$C$83*INDEX('Monthly Data'!O:O,Calculations!$C$116+MOD(BT109,Calculations!$C$118))+Control!$C$7*Calculations!$C$84*INDEX('Monthly Data'!P:P,Calculations!$C$116+MOD(BT109,Calculations!$C$118))+Control!$C$7*Calculations!$C$85*INDEX('Monthly Data'!Q:Q,Calculations!$C$116+MOD(BT109,Calculations!$C$118))+(1-Control!$C$7*Calculations!$C$87)*INDEX('Monthly Data'!R:R,Calculations!$C$116+MOD(BT109,Calculations!$C$118))</f>
        <v>-2.072517756005474E-2</v>
      </c>
      <c r="GK109" s="86">
        <f ca="1">Control!$C$7*Calculations!$C$82*INDEX('Monthly Data'!N:N,Calculations!$C$116+MOD(BU109,Calculations!$C$118))+Control!$C$7*Calculations!$C$83*INDEX('Monthly Data'!O:O,Calculations!$C$116+MOD(BU109,Calculations!$C$118))+Control!$C$7*Calculations!$C$84*INDEX('Monthly Data'!P:P,Calculations!$C$116+MOD(BU109,Calculations!$C$118))+Control!$C$7*Calculations!$C$85*INDEX('Monthly Data'!Q:Q,Calculations!$C$116+MOD(BU109,Calculations!$C$118))+(1-Control!$C$7*Calculations!$C$87)*INDEX('Monthly Data'!R:R,Calculations!$C$116+MOD(BU109,Calculations!$C$118))</f>
        <v>-1.0485101266941802E-2</v>
      </c>
      <c r="GL109" s="86">
        <f ca="1">Control!$C$7*Calculations!$C$82*INDEX('Monthly Data'!N:N,Calculations!$C$116+MOD(BV109,Calculations!$C$118))+Control!$C$7*Calculations!$C$83*INDEX('Monthly Data'!O:O,Calculations!$C$116+MOD(BV109,Calculations!$C$118))+Control!$C$7*Calculations!$C$84*INDEX('Monthly Data'!P:P,Calculations!$C$116+MOD(BV109,Calculations!$C$118))+Control!$C$7*Calculations!$C$85*INDEX('Monthly Data'!Q:Q,Calculations!$C$116+MOD(BV109,Calculations!$C$118))+(1-Control!$C$7*Calculations!$C$87)*INDEX('Monthly Data'!R:R,Calculations!$C$116+MOD(BV109,Calculations!$C$118))</f>
        <v>1.8695385296339444E-2</v>
      </c>
      <c r="GM109" s="86">
        <f ca="1">Control!$C$7*Calculations!$C$82*INDEX('Monthly Data'!N:N,Calculations!$C$116+MOD(BW109,Calculations!$C$118))+Control!$C$7*Calculations!$C$83*INDEX('Monthly Data'!O:O,Calculations!$C$116+MOD(BW109,Calculations!$C$118))+Control!$C$7*Calculations!$C$84*INDEX('Monthly Data'!P:P,Calculations!$C$116+MOD(BW109,Calculations!$C$118))+Control!$C$7*Calculations!$C$85*INDEX('Monthly Data'!Q:Q,Calculations!$C$116+MOD(BW109,Calculations!$C$118))+(1-Control!$C$7*Calculations!$C$87)*INDEX('Monthly Data'!R:R,Calculations!$C$116+MOD(BW109,Calculations!$C$118))</f>
        <v>-3.299557342782896E-2</v>
      </c>
      <c r="GN109" s="86">
        <f ca="1">Control!$C$7*Calculations!$C$82*INDEX('Monthly Data'!N:N,Calculations!$C$116+MOD(BX109,Calculations!$C$118))+Control!$C$7*Calculations!$C$83*INDEX('Monthly Data'!O:O,Calculations!$C$116+MOD(BX109,Calculations!$C$118))+Control!$C$7*Calculations!$C$84*INDEX('Monthly Data'!P:P,Calculations!$C$116+MOD(BX109,Calculations!$C$118))+Control!$C$7*Calculations!$C$85*INDEX('Monthly Data'!Q:Q,Calculations!$C$116+MOD(BX109,Calculations!$C$118))+(1-Control!$C$7*Calculations!$C$87)*INDEX('Monthly Data'!R:R,Calculations!$C$116+MOD(BX109,Calculations!$C$118))</f>
        <v>2.3307359621218403E-2</v>
      </c>
      <c r="GO109" s="86">
        <f ca="1">Control!$C$7*Calculations!$C$82*INDEX('Monthly Data'!N:N,Calculations!$C$116+MOD(BY109,Calculations!$C$118))+Control!$C$7*Calculations!$C$83*INDEX('Monthly Data'!O:O,Calculations!$C$116+MOD(BY109,Calculations!$C$118))+Control!$C$7*Calculations!$C$84*INDEX('Monthly Data'!P:P,Calculations!$C$116+MOD(BY109,Calculations!$C$118))+Control!$C$7*Calculations!$C$85*INDEX('Monthly Data'!Q:Q,Calculations!$C$116+MOD(BY109,Calculations!$C$118))+(1-Control!$C$7*Calculations!$C$87)*INDEX('Monthly Data'!R:R,Calculations!$C$116+MOD(BY109,Calculations!$C$118))</f>
        <v>-1.1360801645249321E-2</v>
      </c>
      <c r="GP109" s="86">
        <f ca="1">Control!$C$7*Calculations!$C$82*INDEX('Monthly Data'!N:N,Calculations!$C$116+MOD(BZ109,Calculations!$C$118))+Control!$C$7*Calculations!$C$83*INDEX('Monthly Data'!O:O,Calculations!$C$116+MOD(BZ109,Calculations!$C$118))+Control!$C$7*Calculations!$C$84*INDEX('Monthly Data'!P:P,Calculations!$C$116+MOD(BZ109,Calculations!$C$118))+Control!$C$7*Calculations!$C$85*INDEX('Monthly Data'!Q:Q,Calculations!$C$116+MOD(BZ109,Calculations!$C$118))+(1-Control!$C$7*Calculations!$C$87)*INDEX('Monthly Data'!R:R,Calculations!$C$116+MOD(BZ109,Calculations!$C$118))</f>
        <v>1.3423979074716584E-2</v>
      </c>
      <c r="GQ109" s="86">
        <f ca="1">Control!$C$7*Calculations!$C$82*INDEX('Monthly Data'!N:N,Calculations!$C$116+MOD(CA109,Calculations!$C$118))+Control!$C$7*Calculations!$C$83*INDEX('Monthly Data'!O:O,Calculations!$C$116+MOD(CA109,Calculations!$C$118))+Control!$C$7*Calculations!$C$84*INDEX('Monthly Data'!P:P,Calculations!$C$116+MOD(CA109,Calculations!$C$118))+Control!$C$7*Calculations!$C$85*INDEX('Monthly Data'!Q:Q,Calculations!$C$116+MOD(CA109,Calculations!$C$118))+(1-Control!$C$7*Calculations!$C$87)*INDEX('Monthly Data'!R:R,Calculations!$C$116+MOD(CA109,Calculations!$C$118))</f>
        <v>-6.1115617667135171E-2</v>
      </c>
      <c r="GR109" s="86">
        <f ca="1">Control!$C$7*Calculations!$C$82*INDEX('Monthly Data'!N:N,Calculations!$C$116+MOD(CB109,Calculations!$C$118))+Control!$C$7*Calculations!$C$83*INDEX('Monthly Data'!O:O,Calculations!$C$116+MOD(CB109,Calculations!$C$118))+Control!$C$7*Calculations!$C$84*INDEX('Monthly Data'!P:P,Calculations!$C$116+MOD(CB109,Calculations!$C$118))+Control!$C$7*Calculations!$C$85*INDEX('Monthly Data'!Q:Q,Calculations!$C$116+MOD(CB109,Calculations!$C$118))+(1-Control!$C$7*Calculations!$C$87)*INDEX('Monthly Data'!R:R,Calculations!$C$116+MOD(CB109,Calculations!$C$118))</f>
        <v>3.9251937367756782E-3</v>
      </c>
      <c r="GS109" s="86">
        <f ca="1">Control!$C$7*Calculations!$C$82*INDEX('Monthly Data'!N:N,Calculations!$C$116+MOD(CC109,Calculations!$C$118))+Control!$C$7*Calculations!$C$83*INDEX('Monthly Data'!O:O,Calculations!$C$116+MOD(CC109,Calculations!$C$118))+Control!$C$7*Calculations!$C$84*INDEX('Monthly Data'!P:P,Calculations!$C$116+MOD(CC109,Calculations!$C$118))+Control!$C$7*Calculations!$C$85*INDEX('Monthly Data'!Q:Q,Calculations!$C$116+MOD(CC109,Calculations!$C$118))+(1-Control!$C$7*Calculations!$C$87)*INDEX('Monthly Data'!R:R,Calculations!$C$116+MOD(CC109,Calculations!$C$118))</f>
        <v>-1.1360801645249321E-2</v>
      </c>
      <c r="GT109" s="86">
        <f ca="1">Control!$C$7*Calculations!$C$82*INDEX('Monthly Data'!N:N,Calculations!$C$116+MOD(CD109,Calculations!$C$118))+Control!$C$7*Calculations!$C$83*INDEX('Monthly Data'!O:O,Calculations!$C$116+MOD(CD109,Calculations!$C$118))+Control!$C$7*Calculations!$C$84*INDEX('Monthly Data'!P:P,Calculations!$C$116+MOD(CD109,Calculations!$C$118))+Control!$C$7*Calculations!$C$85*INDEX('Monthly Data'!Q:Q,Calculations!$C$116+MOD(CD109,Calculations!$C$118))+(1-Control!$C$7*Calculations!$C$87)*INDEX('Monthly Data'!R:R,Calculations!$C$116+MOD(CD109,Calculations!$C$118))</f>
        <v>-9.5555592256394619E-3</v>
      </c>
      <c r="GU109" s="86">
        <f ca="1">Control!$C$7*Calculations!$C$82*INDEX('Monthly Data'!N:N,Calculations!$C$116+MOD(CE109,Calculations!$C$118))+Control!$C$7*Calculations!$C$83*INDEX('Monthly Data'!O:O,Calculations!$C$116+MOD(CE109,Calculations!$C$118))+Control!$C$7*Calculations!$C$84*INDEX('Monthly Data'!P:P,Calculations!$C$116+MOD(CE109,Calculations!$C$118))+Control!$C$7*Calculations!$C$85*INDEX('Monthly Data'!Q:Q,Calculations!$C$116+MOD(CE109,Calculations!$C$118))+(1-Control!$C$7*Calculations!$C$87)*INDEX('Monthly Data'!R:R,Calculations!$C$116+MOD(CE109,Calculations!$C$118))</f>
        <v>1.7472933988537529E-2</v>
      </c>
      <c r="GV109" s="86">
        <f ca="1">Control!$C$7*Calculations!$C$82*INDEX('Monthly Data'!N:N,Calculations!$C$116+MOD(CF109,Calculations!$C$118))+Control!$C$7*Calculations!$C$83*INDEX('Monthly Data'!O:O,Calculations!$C$116+MOD(CF109,Calculations!$C$118))+Control!$C$7*Calculations!$C$84*INDEX('Monthly Data'!P:P,Calculations!$C$116+MOD(CF109,Calculations!$C$118))+Control!$C$7*Calculations!$C$85*INDEX('Monthly Data'!Q:Q,Calculations!$C$116+MOD(CF109,Calculations!$C$118))+(1-Control!$C$7*Calculations!$C$87)*INDEX('Monthly Data'!R:R,Calculations!$C$116+MOD(CF109,Calculations!$C$118))</f>
        <v>1.4915555251167555E-3</v>
      </c>
      <c r="GW109" s="86">
        <f ca="1">Control!$C$7*Calculations!$C$82*INDEX('Monthly Data'!N:N,Calculations!$C$116+MOD(CG109,Calculations!$C$118))+Control!$C$7*Calculations!$C$83*INDEX('Monthly Data'!O:O,Calculations!$C$116+MOD(CG109,Calculations!$C$118))+Control!$C$7*Calculations!$C$84*INDEX('Monthly Data'!P:P,Calculations!$C$116+MOD(CG109,Calculations!$C$118))+Control!$C$7*Calculations!$C$85*INDEX('Monthly Data'!Q:Q,Calculations!$C$116+MOD(CG109,Calculations!$C$118))+(1-Control!$C$7*Calculations!$C$87)*INDEX('Monthly Data'!R:R,Calculations!$C$116+MOD(CG109,Calculations!$C$118))</f>
        <v>2.2757992058453024E-3</v>
      </c>
      <c r="GX109" s="86">
        <f ca="1">Control!$C$7*Calculations!$C$82*INDEX('Monthly Data'!N:N,Calculations!$C$116+MOD(CH109,Calculations!$C$118))+Control!$C$7*Calculations!$C$83*INDEX('Monthly Data'!O:O,Calculations!$C$116+MOD(CH109,Calculations!$C$118))+Control!$C$7*Calculations!$C$84*INDEX('Monthly Data'!P:P,Calculations!$C$116+MOD(CH109,Calculations!$C$118))+Control!$C$7*Calculations!$C$85*INDEX('Monthly Data'!Q:Q,Calculations!$C$116+MOD(CH109,Calculations!$C$118))+(1-Control!$C$7*Calculations!$C$87)*INDEX('Monthly Data'!R:R,Calculations!$C$116+MOD(CH109,Calculations!$C$118))</f>
        <v>4.089189590407355E-3</v>
      </c>
      <c r="GY109" s="86">
        <f ca="1">Control!$C$7*Calculations!$C$82*INDEX('Monthly Data'!N:N,Calculations!$C$116+MOD(CI109,Calculations!$C$118))+Control!$C$7*Calculations!$C$83*INDEX('Monthly Data'!O:O,Calculations!$C$116+MOD(CI109,Calculations!$C$118))+Control!$C$7*Calculations!$C$84*INDEX('Monthly Data'!P:P,Calculations!$C$116+MOD(CI109,Calculations!$C$118))+Control!$C$7*Calculations!$C$85*INDEX('Monthly Data'!Q:Q,Calculations!$C$116+MOD(CI109,Calculations!$C$118))+(1-Control!$C$7*Calculations!$C$87)*INDEX('Monthly Data'!R:R,Calculations!$C$116+MOD(CI109,Calculations!$C$118))</f>
        <v>3.9251937367756782E-3</v>
      </c>
      <c r="GZ109" s="86">
        <f ca="1">Control!$C$7*Calculations!$C$82*INDEX('Monthly Data'!N:N,Calculations!$C$116+MOD(CJ109,Calculations!$C$118))+Control!$C$7*Calculations!$C$83*INDEX('Monthly Data'!O:O,Calculations!$C$116+MOD(CJ109,Calculations!$C$118))+Control!$C$7*Calculations!$C$84*INDEX('Monthly Data'!P:P,Calculations!$C$116+MOD(CJ109,Calculations!$C$118))+Control!$C$7*Calculations!$C$85*INDEX('Monthly Data'!Q:Q,Calculations!$C$116+MOD(CJ109,Calculations!$C$118))+(1-Control!$C$7*Calculations!$C$87)*INDEX('Monthly Data'!R:R,Calculations!$C$116+MOD(CJ109,Calculations!$C$118))</f>
        <v>1.4915555251167555E-3</v>
      </c>
      <c r="HA109" s="86">
        <f ca="1">Control!$C$7*Calculations!$C$82*INDEX('Monthly Data'!N:N,Calculations!$C$116+MOD(CK109,Calculations!$C$118))+Control!$C$7*Calculations!$C$83*INDEX('Monthly Data'!O:O,Calculations!$C$116+MOD(CK109,Calculations!$C$118))+Control!$C$7*Calculations!$C$84*INDEX('Monthly Data'!P:P,Calculations!$C$116+MOD(CK109,Calculations!$C$118))+Control!$C$7*Calculations!$C$85*INDEX('Monthly Data'!Q:Q,Calculations!$C$116+MOD(CK109,Calculations!$C$118))+(1-Control!$C$7*Calculations!$C$87)*INDEX('Monthly Data'!R:R,Calculations!$C$116+MOD(CK109,Calculations!$C$118))</f>
        <v>9.9787204839310462E-3</v>
      </c>
      <c r="HB109" s="86">
        <f ca="1">Control!$C$7*Calculations!$C$82*INDEX('Monthly Data'!N:N,Calculations!$C$116+MOD(CL109,Calculations!$C$118))+Control!$C$7*Calculations!$C$83*INDEX('Monthly Data'!O:O,Calculations!$C$116+MOD(CL109,Calculations!$C$118))+Control!$C$7*Calculations!$C$84*INDEX('Monthly Data'!P:P,Calculations!$C$116+MOD(CL109,Calculations!$C$118))+Control!$C$7*Calculations!$C$85*INDEX('Monthly Data'!Q:Q,Calculations!$C$116+MOD(CL109,Calculations!$C$118))+(1-Control!$C$7*Calculations!$C$87)*INDEX('Monthly Data'!R:R,Calculations!$C$116+MOD(CL109,Calculations!$C$118))</f>
        <v>1.7599621212565995E-2</v>
      </c>
      <c r="HC109" s="86">
        <f ca="1">Control!$C$7*Calculations!$C$82*INDEX('Monthly Data'!N:N,Calculations!$C$116+MOD(CM109,Calculations!$C$118))+Control!$C$7*Calculations!$C$83*INDEX('Monthly Data'!O:O,Calculations!$C$116+MOD(CM109,Calculations!$C$118))+Control!$C$7*Calculations!$C$84*INDEX('Monthly Data'!P:P,Calculations!$C$116+MOD(CM109,Calculations!$C$118))+Control!$C$7*Calculations!$C$85*INDEX('Monthly Data'!Q:Q,Calculations!$C$116+MOD(CM109,Calculations!$C$118))+(1-Control!$C$7*Calculations!$C$87)*INDEX('Monthly Data'!R:R,Calculations!$C$116+MOD(CM109,Calculations!$C$118))</f>
        <v>6.4539397490030407E-3</v>
      </c>
      <c r="HD109" s="86">
        <f ca="1">Control!$C$7*Calculations!$C$82*INDEX('Monthly Data'!N:N,Calculations!$C$116+MOD(CN109,Calculations!$C$118))+Control!$C$7*Calculations!$C$83*INDEX('Monthly Data'!O:O,Calculations!$C$116+MOD(CN109,Calculations!$C$118))+Control!$C$7*Calculations!$C$84*INDEX('Monthly Data'!P:P,Calculations!$C$116+MOD(CN109,Calculations!$C$118))+Control!$C$7*Calculations!$C$85*INDEX('Monthly Data'!Q:Q,Calculations!$C$116+MOD(CN109,Calculations!$C$118))+(1-Control!$C$7*Calculations!$C$87)*INDEX('Monthly Data'!R:R,Calculations!$C$116+MOD(CN109,Calculations!$C$118))</f>
        <v>-2.072517756005474E-2</v>
      </c>
      <c r="HE109" s="86">
        <f ca="1">Control!$C$7*Calculations!$C$82*INDEX('Monthly Data'!N:N,Calculations!$C$116+MOD(CO109,Calculations!$C$118))+Control!$C$7*Calculations!$C$83*INDEX('Monthly Data'!O:O,Calculations!$C$116+MOD(CO109,Calculations!$C$118))+Control!$C$7*Calculations!$C$84*INDEX('Monthly Data'!P:P,Calculations!$C$116+MOD(CO109,Calculations!$C$118))+Control!$C$7*Calculations!$C$85*INDEX('Monthly Data'!Q:Q,Calculations!$C$116+MOD(CO109,Calculations!$C$118))+(1-Control!$C$7*Calculations!$C$87)*INDEX('Monthly Data'!R:R,Calculations!$C$116+MOD(CO109,Calculations!$C$118))</f>
        <v>1.7073665854433945E-2</v>
      </c>
      <c r="HF109" s="86">
        <f ca="1">Control!$C$7*Calculations!$C$82*INDEX('Monthly Data'!N:N,Calculations!$C$116+MOD(CP109,Calculations!$C$118))+Control!$C$7*Calculations!$C$83*INDEX('Monthly Data'!O:O,Calculations!$C$116+MOD(CP109,Calculations!$C$118))+Control!$C$7*Calculations!$C$84*INDEX('Monthly Data'!P:P,Calculations!$C$116+MOD(CP109,Calculations!$C$118))+Control!$C$7*Calculations!$C$85*INDEX('Monthly Data'!Q:Q,Calculations!$C$116+MOD(CP109,Calculations!$C$118))+(1-Control!$C$7*Calculations!$C$87)*INDEX('Monthly Data'!R:R,Calculations!$C$116+MOD(CP109,Calculations!$C$118))</f>
        <v>1.7472933988537529E-2</v>
      </c>
      <c r="HG109" s="86">
        <f ca="1">Control!$C$7*Calculations!$C$82*INDEX('Monthly Data'!N:N,Calculations!$C$116+MOD(CQ109,Calculations!$C$118))+Control!$C$7*Calculations!$C$83*INDEX('Monthly Data'!O:O,Calculations!$C$116+MOD(CQ109,Calculations!$C$118))+Control!$C$7*Calculations!$C$84*INDEX('Monthly Data'!P:P,Calculations!$C$116+MOD(CQ109,Calculations!$C$118))+Control!$C$7*Calculations!$C$85*INDEX('Monthly Data'!Q:Q,Calculations!$C$116+MOD(CQ109,Calculations!$C$118))+(1-Control!$C$7*Calculations!$C$87)*INDEX('Monthly Data'!R:R,Calculations!$C$116+MOD(CQ109,Calculations!$C$118))</f>
        <v>1.1106855739851785E-2</v>
      </c>
      <c r="HH109" s="86">
        <f ca="1">Control!$C$7*Calculations!$C$82*INDEX('Monthly Data'!N:N,Calculations!$C$116+MOD(CR109,Calculations!$C$118))+Control!$C$7*Calculations!$C$83*INDEX('Monthly Data'!O:O,Calculations!$C$116+MOD(CR109,Calculations!$C$118))+Control!$C$7*Calculations!$C$84*INDEX('Monthly Data'!P:P,Calculations!$C$116+MOD(CR109,Calculations!$C$118))+Control!$C$7*Calculations!$C$85*INDEX('Monthly Data'!Q:Q,Calculations!$C$116+MOD(CR109,Calculations!$C$118))+(1-Control!$C$7*Calculations!$C$87)*INDEX('Monthly Data'!R:R,Calculations!$C$116+MOD(CR109,Calculations!$C$118))</f>
        <v>6.1009361253630504E-2</v>
      </c>
      <c r="HI109" s="86">
        <f ca="1">Control!$C$7*Calculations!$C$82*INDEX('Monthly Data'!N:N,Calculations!$C$116+MOD(CS109,Calculations!$C$118))+Control!$C$7*Calculations!$C$83*INDEX('Monthly Data'!O:O,Calculations!$C$116+MOD(CS109,Calculations!$C$118))+Control!$C$7*Calculations!$C$84*INDEX('Monthly Data'!P:P,Calculations!$C$116+MOD(CS109,Calculations!$C$118))+Control!$C$7*Calculations!$C$85*INDEX('Monthly Data'!Q:Q,Calculations!$C$116+MOD(CS109,Calculations!$C$118))+(1-Control!$C$7*Calculations!$C$87)*INDEX('Monthly Data'!R:R,Calculations!$C$116+MOD(CS109,Calculations!$C$118))</f>
        <v>2.1918137743539623E-2</v>
      </c>
      <c r="HJ109" s="86">
        <f ca="1">Control!$C$7*Calculations!$C$82*INDEX('Monthly Data'!N:N,Calculations!$C$116+MOD(CT109,Calculations!$C$118))+Control!$C$7*Calculations!$C$83*INDEX('Monthly Data'!O:O,Calculations!$C$116+MOD(CT109,Calculations!$C$118))+Control!$C$7*Calculations!$C$84*INDEX('Monthly Data'!P:P,Calculations!$C$116+MOD(CT109,Calculations!$C$118))+Control!$C$7*Calculations!$C$85*INDEX('Monthly Data'!Q:Q,Calculations!$C$116+MOD(CT109,Calculations!$C$118))+(1-Control!$C$7*Calculations!$C$87)*INDEX('Monthly Data'!R:R,Calculations!$C$116+MOD(CT109,Calculations!$C$118))</f>
        <v>1.1704119272391494E-2</v>
      </c>
      <c r="HK109" s="86">
        <f ca="1">Control!$C$7*Calculations!$C$82*INDEX('Monthly Data'!N:N,Calculations!$C$116+MOD(CU109,Calculations!$C$118))+Control!$C$7*Calculations!$C$83*INDEX('Monthly Data'!O:O,Calculations!$C$116+MOD(CU109,Calculations!$C$118))+Control!$C$7*Calculations!$C$84*INDEX('Monthly Data'!P:P,Calculations!$C$116+MOD(CU109,Calculations!$C$118))+Control!$C$7*Calculations!$C$85*INDEX('Monthly Data'!Q:Q,Calculations!$C$116+MOD(CU109,Calculations!$C$118))+(1-Control!$C$7*Calculations!$C$87)*INDEX('Monthly Data'!R:R,Calculations!$C$116+MOD(CU109,Calculations!$C$118))</f>
        <v>9.9787204839310462E-3</v>
      </c>
      <c r="HL109" s="86">
        <f ca="1">Control!$C$7*Calculations!$C$82*INDEX('Monthly Data'!N:N,Calculations!$C$116+MOD(CV109,Calculations!$C$118))+Control!$C$7*Calculations!$C$83*INDEX('Monthly Data'!O:O,Calculations!$C$116+MOD(CV109,Calculations!$C$118))+Control!$C$7*Calculations!$C$84*INDEX('Monthly Data'!P:P,Calculations!$C$116+MOD(CV109,Calculations!$C$118))+Control!$C$7*Calculations!$C$85*INDEX('Monthly Data'!Q:Q,Calculations!$C$116+MOD(CV109,Calculations!$C$118))+(1-Control!$C$7*Calculations!$C$87)*INDEX('Monthly Data'!R:R,Calculations!$C$116+MOD(CV109,Calculations!$C$118))</f>
        <v>2.766281641786093E-2</v>
      </c>
      <c r="HM109" s="86">
        <f ca="1">Control!$C$7*Calculations!$C$82*INDEX('Monthly Data'!N:N,Calculations!$C$116+MOD(CW109,Calculations!$C$118))+Control!$C$7*Calculations!$C$83*INDEX('Monthly Data'!O:O,Calculations!$C$116+MOD(CW109,Calculations!$C$118))+Control!$C$7*Calculations!$C$84*INDEX('Monthly Data'!P:P,Calculations!$C$116+MOD(CW109,Calculations!$C$118))+Control!$C$7*Calculations!$C$85*INDEX('Monthly Data'!Q:Q,Calculations!$C$116+MOD(CW109,Calculations!$C$118))+(1-Control!$C$7*Calculations!$C$87)*INDEX('Monthly Data'!R:R,Calculations!$C$116+MOD(CW109,Calculations!$C$118))</f>
        <v>8.3814116887657771E-3</v>
      </c>
      <c r="HN109" s="86">
        <f ca="1">Control!$C$7*Calculations!$C$82*INDEX('Monthly Data'!N:N,Calculations!$C$116+MOD(CX109,Calculations!$C$118))+Control!$C$7*Calculations!$C$83*INDEX('Monthly Data'!O:O,Calculations!$C$116+MOD(CX109,Calculations!$C$118))+Control!$C$7*Calculations!$C$84*INDEX('Monthly Data'!P:P,Calculations!$C$116+MOD(CX109,Calculations!$C$118))+Control!$C$7*Calculations!$C$85*INDEX('Monthly Data'!Q:Q,Calculations!$C$116+MOD(CX109,Calculations!$C$118))+(1-Control!$C$7*Calculations!$C$87)*INDEX('Monthly Data'!R:R,Calculations!$C$116+MOD(CX109,Calculations!$C$118))</f>
        <v>4.5132804118240749E-2</v>
      </c>
      <c r="HO109" s="86">
        <f ca="1">Control!$C$7*Calculations!$C$82*INDEX('Monthly Data'!N:N,Calculations!$C$116+MOD(CY109,Calculations!$C$118))+Control!$C$7*Calculations!$C$83*INDEX('Monthly Data'!O:O,Calculations!$C$116+MOD(CY109,Calculations!$C$118))+Control!$C$7*Calculations!$C$84*INDEX('Monthly Data'!P:P,Calculations!$C$116+MOD(CY109,Calculations!$C$118))+Control!$C$7*Calculations!$C$85*INDEX('Monthly Data'!Q:Q,Calculations!$C$116+MOD(CY109,Calculations!$C$118))+(1-Control!$C$7*Calculations!$C$87)*INDEX('Monthly Data'!R:R,Calculations!$C$116+MOD(CY109,Calculations!$C$118))</f>
        <v>2.5790695379256122E-2</v>
      </c>
      <c r="HP109" s="86">
        <f ca="1">Control!$C$7*Calculations!$C$82*INDEX('Monthly Data'!N:N,Calculations!$C$116+MOD(CZ109,Calculations!$C$118))+Control!$C$7*Calculations!$C$83*INDEX('Monthly Data'!O:O,Calculations!$C$116+MOD(CZ109,Calculations!$C$118))+Control!$C$7*Calculations!$C$84*INDEX('Monthly Data'!P:P,Calculations!$C$116+MOD(CZ109,Calculations!$C$118))+Control!$C$7*Calculations!$C$85*INDEX('Monthly Data'!Q:Q,Calculations!$C$116+MOD(CZ109,Calculations!$C$118))+(1-Control!$C$7*Calculations!$C$87)*INDEX('Monthly Data'!R:R,Calculations!$C$116+MOD(CZ109,Calculations!$C$118))</f>
        <v>6.3250222980707482E-3</v>
      </c>
      <c r="HQ109" s="86">
        <f ca="1">Control!$C$7*Calculations!$C$82*INDEX('Monthly Data'!N:N,Calculations!$C$116+MOD(DA109,Calculations!$C$118))+Control!$C$7*Calculations!$C$83*INDEX('Monthly Data'!O:O,Calculations!$C$116+MOD(DA109,Calculations!$C$118))+Control!$C$7*Calculations!$C$84*INDEX('Monthly Data'!P:P,Calculations!$C$116+MOD(DA109,Calculations!$C$118))+Control!$C$7*Calculations!$C$85*INDEX('Monthly Data'!Q:Q,Calculations!$C$116+MOD(DA109,Calculations!$C$118))+(1-Control!$C$7*Calculations!$C$87)*INDEX('Monthly Data'!R:R,Calculations!$C$116+MOD(DA109,Calculations!$C$118))</f>
        <v>3.5231336013669103E-2</v>
      </c>
      <c r="HR109" s="86">
        <f ca="1">Control!$C$7*Calculations!$C$82*INDEX('Monthly Data'!N:N,Calculations!$C$116+MOD(DB109,Calculations!$C$118))+Control!$C$7*Calculations!$C$83*INDEX('Monthly Data'!O:O,Calculations!$C$116+MOD(DB109,Calculations!$C$118))+Control!$C$7*Calculations!$C$84*INDEX('Monthly Data'!P:P,Calculations!$C$116+MOD(DB109,Calculations!$C$118))+Control!$C$7*Calculations!$C$85*INDEX('Monthly Data'!Q:Q,Calculations!$C$116+MOD(DB109,Calculations!$C$118))+(1-Control!$C$7*Calculations!$C$87)*INDEX('Monthly Data'!R:R,Calculations!$C$116+MOD(DB109,Calculations!$C$118))</f>
        <v>1.7599621212565995E-2</v>
      </c>
      <c r="HS109" s="86">
        <f ca="1">Control!$C$7*Calculations!$C$82*INDEX('Monthly Data'!N:N,Calculations!$C$116+MOD(DC109,Calculations!$C$118))+Control!$C$7*Calculations!$C$83*INDEX('Monthly Data'!O:O,Calculations!$C$116+MOD(DC109,Calculations!$C$118))+Control!$C$7*Calculations!$C$84*INDEX('Monthly Data'!P:P,Calculations!$C$116+MOD(DC109,Calculations!$C$118))+Control!$C$7*Calculations!$C$85*INDEX('Monthly Data'!Q:Q,Calculations!$C$116+MOD(DC109,Calculations!$C$118))+(1-Control!$C$7*Calculations!$C$87)*INDEX('Monthly Data'!R:R,Calculations!$C$116+MOD(DC109,Calculations!$C$118))</f>
        <v>5.8868730207813358E-3</v>
      </c>
      <c r="HT109" s="86">
        <f ca="1">Control!$C$7*Calculations!$C$82*INDEX('Monthly Data'!N:N,Calculations!$C$116+MOD(DD109,Calculations!$C$118))+Control!$C$7*Calculations!$C$83*INDEX('Monthly Data'!O:O,Calculations!$C$116+MOD(DD109,Calculations!$C$118))+Control!$C$7*Calculations!$C$84*INDEX('Monthly Data'!P:P,Calculations!$C$116+MOD(DD109,Calculations!$C$118))+Control!$C$7*Calculations!$C$85*INDEX('Monthly Data'!Q:Q,Calculations!$C$116+MOD(DD109,Calculations!$C$118))+(1-Control!$C$7*Calculations!$C$87)*INDEX('Monthly Data'!R:R,Calculations!$C$116+MOD(DD109,Calculations!$C$118))</f>
        <v>3.9251937367756782E-3</v>
      </c>
      <c r="HU109" s="86">
        <f ca="1">Control!$C$7*Calculations!$C$82*INDEX('Monthly Data'!N:N,Calculations!$C$116+MOD(DE109,Calculations!$C$118))+Control!$C$7*Calculations!$C$83*INDEX('Monthly Data'!O:O,Calculations!$C$116+MOD(DE109,Calculations!$C$118))+Control!$C$7*Calculations!$C$84*INDEX('Monthly Data'!P:P,Calculations!$C$116+MOD(DE109,Calculations!$C$118))+Control!$C$7*Calculations!$C$85*INDEX('Monthly Data'!Q:Q,Calculations!$C$116+MOD(DE109,Calculations!$C$118))+(1-Control!$C$7*Calculations!$C$87)*INDEX('Monthly Data'!R:R,Calculations!$C$116+MOD(DE109,Calculations!$C$118))</f>
        <v>-7.3651264633385334E-4</v>
      </c>
      <c r="HV109" s="86">
        <f ca="1">Control!$C$7*Calculations!$C$82*INDEX('Monthly Data'!N:N,Calculations!$C$116+MOD(DF109,Calculations!$C$118))+Control!$C$7*Calculations!$C$83*INDEX('Monthly Data'!O:O,Calculations!$C$116+MOD(DF109,Calculations!$C$118))+Control!$C$7*Calculations!$C$84*INDEX('Monthly Data'!P:P,Calculations!$C$116+MOD(DF109,Calculations!$C$118))+Control!$C$7*Calculations!$C$85*INDEX('Monthly Data'!Q:Q,Calculations!$C$116+MOD(DF109,Calculations!$C$118))+(1-Control!$C$7*Calculations!$C$87)*INDEX('Monthly Data'!R:R,Calculations!$C$116+MOD(DF109,Calculations!$C$118))</f>
        <v>7.7184133340106598E-3</v>
      </c>
      <c r="HW109" s="86">
        <f ca="1">Control!$C$7*Calculations!$C$82*INDEX('Monthly Data'!N:N,Calculations!$C$116+MOD(DG109,Calculations!$C$118))+Control!$C$7*Calculations!$C$83*INDEX('Monthly Data'!O:O,Calculations!$C$116+MOD(DG109,Calculations!$C$118))+Control!$C$7*Calculations!$C$84*INDEX('Monthly Data'!P:P,Calculations!$C$116+MOD(DG109,Calculations!$C$118))+Control!$C$7*Calculations!$C$85*INDEX('Monthly Data'!Q:Q,Calculations!$C$116+MOD(DG109,Calculations!$C$118))+(1-Control!$C$7*Calculations!$C$87)*INDEX('Monthly Data'!R:R,Calculations!$C$116+MOD(DG109,Calculations!$C$118))</f>
        <v>9.9793409618087695E-3</v>
      </c>
      <c r="HX109" s="86">
        <f ca="1">Control!$C$7*Calculations!$C$82*INDEX('Monthly Data'!N:N,Calculations!$C$116+MOD(DH109,Calculations!$C$118))+Control!$C$7*Calculations!$C$83*INDEX('Monthly Data'!O:O,Calculations!$C$116+MOD(DH109,Calculations!$C$118))+Control!$C$7*Calculations!$C$84*INDEX('Monthly Data'!P:P,Calculations!$C$116+MOD(DH109,Calculations!$C$118))+Control!$C$7*Calculations!$C$85*INDEX('Monthly Data'!Q:Q,Calculations!$C$116+MOD(DH109,Calculations!$C$118))+(1-Control!$C$7*Calculations!$C$87)*INDEX('Monthly Data'!R:R,Calculations!$C$116+MOD(DH109,Calculations!$C$118))</f>
        <v>1.5115046179922851E-2</v>
      </c>
      <c r="HY109" s="86">
        <f ca="1">Control!$C$7*Calculations!$C$82*INDEX('Monthly Data'!N:N,Calculations!$C$116+MOD(DI109,Calculations!$C$118))+Control!$C$7*Calculations!$C$83*INDEX('Monthly Data'!O:O,Calculations!$C$116+MOD(DI109,Calculations!$C$118))+Control!$C$7*Calculations!$C$84*INDEX('Monthly Data'!P:P,Calculations!$C$116+MOD(DI109,Calculations!$C$118))+Control!$C$7*Calculations!$C$85*INDEX('Monthly Data'!Q:Q,Calculations!$C$116+MOD(DI109,Calculations!$C$118))+(1-Control!$C$7*Calculations!$C$87)*INDEX('Monthly Data'!R:R,Calculations!$C$116+MOD(DI109,Calculations!$C$118))</f>
        <v>2.5325873776067674E-2</v>
      </c>
      <c r="HZ109" s="86">
        <f ca="1">Control!$C$7*Calculations!$C$82*INDEX('Monthly Data'!N:N,Calculations!$C$116+MOD(DJ109,Calculations!$C$118))+Control!$C$7*Calculations!$C$83*INDEX('Monthly Data'!O:O,Calculations!$C$116+MOD(DJ109,Calculations!$C$118))+Control!$C$7*Calculations!$C$84*INDEX('Monthly Data'!P:P,Calculations!$C$116+MOD(DJ109,Calculations!$C$118))+Control!$C$7*Calculations!$C$85*INDEX('Monthly Data'!Q:Q,Calculations!$C$116+MOD(DJ109,Calculations!$C$118))+(1-Control!$C$7*Calculations!$C$87)*INDEX('Monthly Data'!R:R,Calculations!$C$116+MOD(DJ109,Calculations!$C$118))</f>
        <v>2.5325873776067674E-2</v>
      </c>
      <c r="IA109" s="86">
        <f ca="1">Control!$C$7*Calculations!$C$82*INDEX('Monthly Data'!N:N,Calculations!$C$116+MOD(DK109,Calculations!$C$118))+Control!$C$7*Calculations!$C$83*INDEX('Monthly Data'!O:O,Calculations!$C$116+MOD(DK109,Calculations!$C$118))+Control!$C$7*Calculations!$C$84*INDEX('Monthly Data'!P:P,Calculations!$C$116+MOD(DK109,Calculations!$C$118))+Control!$C$7*Calculations!$C$85*INDEX('Monthly Data'!Q:Q,Calculations!$C$116+MOD(DK109,Calculations!$C$118))+(1-Control!$C$7*Calculations!$C$87)*INDEX('Monthly Data'!R:R,Calculations!$C$116+MOD(DK109,Calculations!$C$118))</f>
        <v>1.2722494017511032E-2</v>
      </c>
      <c r="IB109" s="86">
        <f ca="1">Control!$C$7*Calculations!$C$82*INDEX('Monthly Data'!N:N,Calculations!$C$116+MOD(DL109,Calculations!$C$118))+Control!$C$7*Calculations!$C$83*INDEX('Monthly Data'!O:O,Calculations!$C$116+MOD(DL109,Calculations!$C$118))+Control!$C$7*Calculations!$C$84*INDEX('Monthly Data'!P:P,Calculations!$C$116+MOD(DL109,Calculations!$C$118))+Control!$C$7*Calculations!$C$85*INDEX('Monthly Data'!Q:Q,Calculations!$C$116+MOD(DL109,Calculations!$C$118))+(1-Control!$C$7*Calculations!$C$87)*INDEX('Monthly Data'!R:R,Calculations!$C$116+MOD(DL109,Calculations!$C$118))</f>
        <v>-1.5984879994281095E-2</v>
      </c>
      <c r="IC109" s="86">
        <f ca="1">Control!$C$7*Calculations!$C$82*INDEX('Monthly Data'!N:N,Calculations!$C$116+MOD(DM109,Calculations!$C$118))+Control!$C$7*Calculations!$C$83*INDEX('Monthly Data'!O:O,Calculations!$C$116+MOD(DM109,Calculations!$C$118))+Control!$C$7*Calculations!$C$84*INDEX('Monthly Data'!P:P,Calculations!$C$116+MOD(DM109,Calculations!$C$118))+Control!$C$7*Calculations!$C$85*INDEX('Monthly Data'!Q:Q,Calculations!$C$116+MOD(DM109,Calculations!$C$118))+(1-Control!$C$7*Calculations!$C$87)*INDEX('Monthly Data'!R:R,Calculations!$C$116+MOD(DM109,Calculations!$C$118))</f>
        <v>3.8809817903524786E-2</v>
      </c>
      <c r="ID109" s="86">
        <f ca="1">Control!$C$7*Calculations!$C$82*INDEX('Monthly Data'!N:N,Calculations!$C$116+MOD(DN109,Calculations!$C$118))+Control!$C$7*Calculations!$C$83*INDEX('Monthly Data'!O:O,Calculations!$C$116+MOD(DN109,Calculations!$C$118))+Control!$C$7*Calculations!$C$84*INDEX('Monthly Data'!P:P,Calculations!$C$116+MOD(DN109,Calculations!$C$118))+Control!$C$7*Calculations!$C$85*INDEX('Monthly Data'!Q:Q,Calculations!$C$116+MOD(DN109,Calculations!$C$118))+(1-Control!$C$7*Calculations!$C$87)*INDEX('Monthly Data'!R:R,Calculations!$C$116+MOD(DN109,Calculations!$C$118))</f>
        <v>5.1279584938936244E-2</v>
      </c>
      <c r="IE109" s="86">
        <f ca="1">Control!$C$7*Calculations!$C$82*INDEX('Monthly Data'!N:N,Calculations!$C$116+MOD(DO109,Calculations!$C$118))+Control!$C$7*Calculations!$C$83*INDEX('Monthly Data'!O:O,Calculations!$C$116+MOD(DO109,Calculations!$C$118))+Control!$C$7*Calculations!$C$84*INDEX('Monthly Data'!P:P,Calculations!$C$116+MOD(DO109,Calculations!$C$118))+Control!$C$7*Calculations!$C$85*INDEX('Monthly Data'!Q:Q,Calculations!$C$116+MOD(DO109,Calculations!$C$118))+(1-Control!$C$7*Calculations!$C$87)*INDEX('Monthly Data'!R:R,Calculations!$C$116+MOD(DO109,Calculations!$C$118))</f>
        <v>4.7768166384148329E-3</v>
      </c>
      <c r="IF109" s="86">
        <f ca="1">Control!$C$7*Calculations!$C$82*INDEX('Monthly Data'!N:N,Calculations!$C$116+MOD(DP109,Calculations!$C$118))+Control!$C$7*Calculations!$C$83*INDEX('Monthly Data'!O:O,Calculations!$C$116+MOD(DP109,Calculations!$C$118))+Control!$C$7*Calculations!$C$84*INDEX('Monthly Data'!P:P,Calculations!$C$116+MOD(DP109,Calculations!$C$118))+Control!$C$7*Calculations!$C$85*INDEX('Monthly Data'!Q:Q,Calculations!$C$116+MOD(DP109,Calculations!$C$118))+(1-Control!$C$7*Calculations!$C$87)*INDEX('Monthly Data'!R:R,Calculations!$C$116+MOD(DP109,Calculations!$C$118))</f>
        <v>2.1918137743539623E-2</v>
      </c>
      <c r="IG109" s="88">
        <f ca="1">Control!$C$8*(1+DQ109)*(1+DR109)*(1+DS109)*(1+DT109)*(1+DU109)*(1+DV109)*(1+DW109)*(1+DX109)*(1+DY109)*(1+DZ109)*(1+EA109)*(1+EB109)*(1+EC109)*(1+ED109)*(1+EE109)*(1+EF109)*(1+EG109)*(1+EH109)*(1+EI109)*(1+EJ109)*(1+EK109)*(1+EL109)*(1+EM109)*(1+EN109)*(1+EO109)*(1+EP109)*(1+EQ109)*(1+ER109)*(1+ES109)*(1+ET109)*(1+EU109)*(1+EV109)*(1+EW109)*(1+EX109)*(1+EY109)*(1+EZ109)*(1+FA109)*(1+FB109)*(1+FC109)*(1+FD109)*(1+FE109)*(1+FF109)*(1+FG109)*(1+FH109)*(1+FI109)*(1+FJ109)*(1+FK109)*(1+FL109)*(1+FM109)*(1+FN109)*(1+FO109)*(1+FP109)*(1+FQ109)*(1+FR109)*(1+FS109)*(1+FT109)*(1+FU109)*(1+FV109)*(1+FW109)*(1+FX109)*(1+FY109)*(1+FZ109)*(1+GA109)*(1+GB109)*(1+GC109)*(1+GD109)*(1+GE109)*(1+GF109)*(1+GG109)*(1+GH109)*(1+GI109)*(1+GJ109)*(1+GK109)*(1+GL109)*(1+GM109)*(1+GN109)*(1+GO109)*(1+GP109)*(1+GQ109)*(1+GR109)*(1+GS109)*(1+GT109)*(1+GU109)*(1+GV109)*(1+GW109)*(1+GX109)*(1+GY109)*(1+GZ109)*(1+HA109)*(1+HB109)*(1+HC109)*(1+HD109)*(1+HE109)*(1+HF109)*(1+HG109)*(1+HH109)*(1+HI109)*(1+HJ109)*(1+HK109)*(1+HL109)*(1+HM109)*(1+HN109)*(1+HO109)*(1+HP109)*(1+HQ109)*(1+HR109)*(1+HS109)*(1+HT109)*(1+HU109)*(1+HV109)*(1+HW109)*(1+HX109)*(1+HY109)*(1+HZ109)*(1+IA109)*(1+IB109)*(1+IC109)*(1+ID109)*(1+IE109)*(1+IF109)</f>
        <v>111508.46077666948</v>
      </c>
    </row>
    <row r="110" spans="1:241" x14ac:dyDescent="0.25">
      <c r="A110">
        <v>53</v>
      </c>
      <c r="B110">
        <v>53</v>
      </c>
      <c r="C110">
        <v>58</v>
      </c>
      <c r="D110">
        <v>1</v>
      </c>
      <c r="E110">
        <v>103</v>
      </c>
      <c r="F110">
        <v>63</v>
      </c>
      <c r="G110">
        <v>110</v>
      </c>
      <c r="H110">
        <v>109</v>
      </c>
      <c r="I110">
        <v>28</v>
      </c>
      <c r="J110">
        <v>64</v>
      </c>
      <c r="K110">
        <v>86</v>
      </c>
      <c r="L110">
        <v>15</v>
      </c>
      <c r="M110">
        <v>58</v>
      </c>
      <c r="N110">
        <v>57</v>
      </c>
      <c r="O110">
        <v>23</v>
      </c>
      <c r="P110">
        <v>1</v>
      </c>
      <c r="Q110">
        <v>48</v>
      </c>
      <c r="R110">
        <v>73</v>
      </c>
      <c r="S110">
        <v>13</v>
      </c>
      <c r="T110">
        <v>71</v>
      </c>
      <c r="U110">
        <v>72</v>
      </c>
      <c r="V110">
        <v>14</v>
      </c>
      <c r="W110">
        <v>37</v>
      </c>
      <c r="X110">
        <v>70</v>
      </c>
      <c r="Y110">
        <v>91</v>
      </c>
      <c r="Z110">
        <v>71</v>
      </c>
      <c r="AA110">
        <v>32</v>
      </c>
      <c r="AB110">
        <v>8</v>
      </c>
      <c r="AC110">
        <v>3</v>
      </c>
      <c r="AD110">
        <v>5</v>
      </c>
      <c r="AE110">
        <v>47</v>
      </c>
      <c r="AF110">
        <v>65</v>
      </c>
      <c r="AG110">
        <v>30</v>
      </c>
      <c r="AH110">
        <v>43</v>
      </c>
      <c r="AI110">
        <v>75</v>
      </c>
      <c r="AJ110">
        <v>72</v>
      </c>
      <c r="AK110">
        <v>92</v>
      </c>
      <c r="AL110">
        <v>26</v>
      </c>
      <c r="AM110">
        <v>24</v>
      </c>
      <c r="AN110">
        <v>30</v>
      </c>
      <c r="AO110">
        <v>100</v>
      </c>
      <c r="AP110">
        <v>77</v>
      </c>
      <c r="AQ110">
        <v>50</v>
      </c>
      <c r="AR110">
        <v>42</v>
      </c>
      <c r="AS110">
        <v>93</v>
      </c>
      <c r="AT110">
        <v>110</v>
      </c>
      <c r="AU110">
        <v>1</v>
      </c>
      <c r="AV110">
        <v>108</v>
      </c>
      <c r="AW110">
        <v>23</v>
      </c>
      <c r="AX110">
        <v>117</v>
      </c>
      <c r="AY110">
        <v>10</v>
      </c>
      <c r="AZ110">
        <v>11</v>
      </c>
      <c r="BA110">
        <v>6</v>
      </c>
      <c r="BB110">
        <v>76</v>
      </c>
      <c r="BC110">
        <v>104</v>
      </c>
      <c r="BD110">
        <v>3</v>
      </c>
      <c r="BE110">
        <v>19</v>
      </c>
      <c r="BF110">
        <v>105</v>
      </c>
      <c r="BG110">
        <v>69</v>
      </c>
      <c r="BH110">
        <v>100</v>
      </c>
      <c r="BI110">
        <v>61</v>
      </c>
      <c r="BJ110">
        <v>45</v>
      </c>
      <c r="BK110">
        <v>31</v>
      </c>
      <c r="BL110">
        <v>10</v>
      </c>
      <c r="BM110">
        <v>106</v>
      </c>
      <c r="BN110">
        <v>83</v>
      </c>
      <c r="BO110">
        <v>104</v>
      </c>
      <c r="BP110">
        <v>0</v>
      </c>
      <c r="BQ110">
        <v>33</v>
      </c>
      <c r="BR110">
        <v>52</v>
      </c>
      <c r="BS110">
        <v>14</v>
      </c>
      <c r="BT110">
        <v>64</v>
      </c>
      <c r="BU110">
        <v>86</v>
      </c>
      <c r="BV110">
        <v>97</v>
      </c>
      <c r="BW110">
        <v>68</v>
      </c>
      <c r="BX110">
        <v>52</v>
      </c>
      <c r="BY110">
        <v>26</v>
      </c>
      <c r="BZ110">
        <v>21</v>
      </c>
      <c r="CA110">
        <v>48</v>
      </c>
      <c r="CB110">
        <v>79</v>
      </c>
      <c r="CC110">
        <v>104</v>
      </c>
      <c r="CD110">
        <v>54</v>
      </c>
      <c r="CE110">
        <v>67</v>
      </c>
      <c r="CF110">
        <v>101</v>
      </c>
      <c r="CG110">
        <v>76</v>
      </c>
      <c r="CH110">
        <v>111</v>
      </c>
      <c r="CI110">
        <v>109</v>
      </c>
      <c r="CJ110">
        <v>43</v>
      </c>
      <c r="CK110">
        <v>32</v>
      </c>
      <c r="CL110">
        <v>45</v>
      </c>
      <c r="CM110">
        <v>60</v>
      </c>
      <c r="CN110">
        <v>32</v>
      </c>
      <c r="CO110">
        <v>24</v>
      </c>
      <c r="CP110">
        <v>44</v>
      </c>
      <c r="CQ110">
        <v>95</v>
      </c>
      <c r="CR110">
        <v>86</v>
      </c>
      <c r="CS110">
        <v>48</v>
      </c>
      <c r="CT110">
        <v>19</v>
      </c>
      <c r="CU110">
        <v>89</v>
      </c>
      <c r="CV110">
        <v>112</v>
      </c>
      <c r="CW110">
        <v>83</v>
      </c>
      <c r="CX110">
        <v>24</v>
      </c>
      <c r="CY110">
        <v>89</v>
      </c>
      <c r="CZ110">
        <v>48</v>
      </c>
      <c r="DA110">
        <v>107</v>
      </c>
      <c r="DB110">
        <v>98</v>
      </c>
      <c r="DC110">
        <v>9</v>
      </c>
      <c r="DD110">
        <v>111</v>
      </c>
      <c r="DE110">
        <v>29</v>
      </c>
      <c r="DF110">
        <v>103</v>
      </c>
      <c r="DG110">
        <v>9</v>
      </c>
      <c r="DH110">
        <v>100</v>
      </c>
      <c r="DI110">
        <v>41</v>
      </c>
      <c r="DJ110">
        <v>88</v>
      </c>
      <c r="DK110">
        <v>75</v>
      </c>
      <c r="DL110">
        <v>46</v>
      </c>
      <c r="DM110">
        <v>66</v>
      </c>
      <c r="DN110">
        <v>76</v>
      </c>
      <c r="DO110">
        <v>73</v>
      </c>
      <c r="DP110">
        <v>76</v>
      </c>
      <c r="DQ110" s="86">
        <f ca="1">Control!$C$7*Calculations!$C$82*INDEX('Monthly Data'!N:N,Calculations!$C$116+MOD(A110,Calculations!$C$118))+Control!$C$7*Calculations!$C$83*INDEX('Monthly Data'!O:O,Calculations!$C$116+MOD(A110,Calculations!$C$118))+Control!$C$7*Calculations!$C$84*INDEX('Monthly Data'!P:P,Calculations!$C$116+MOD(A110,Calculations!$C$118))+Control!$C$7*Calculations!$C$85*INDEX('Monthly Data'!Q:Q,Calculations!$C$116+MOD(A110,Calculations!$C$118))+(1-Control!$C$7*Calculations!$C$87)*INDEX('Monthly Data'!R:R,Calculations!$C$116+MOD(A110,Calculations!$C$118))</f>
        <v>1.1786765492207996E-2</v>
      </c>
      <c r="DR110" s="86">
        <f ca="1">Control!$C$7*Calculations!$C$82*INDEX('Monthly Data'!N:N,Calculations!$C$116+MOD(B110,Calculations!$C$118))+Control!$C$7*Calculations!$C$83*INDEX('Monthly Data'!O:O,Calculations!$C$116+MOD(B110,Calculations!$C$118))+Control!$C$7*Calculations!$C$84*INDEX('Monthly Data'!P:P,Calculations!$C$116+MOD(B110,Calculations!$C$118))+Control!$C$7*Calculations!$C$85*INDEX('Monthly Data'!Q:Q,Calculations!$C$116+MOD(B110,Calculations!$C$118))+(1-Control!$C$7*Calculations!$C$87)*INDEX('Monthly Data'!R:R,Calculations!$C$116+MOD(B110,Calculations!$C$118))</f>
        <v>1.1786765492207996E-2</v>
      </c>
      <c r="DS110" s="86">
        <f ca="1">Control!$C$7*Calculations!$C$82*INDEX('Monthly Data'!N:N,Calculations!$C$116+MOD(C110,Calculations!$C$118))+Control!$C$7*Calculations!$C$83*INDEX('Monthly Data'!O:O,Calculations!$C$116+MOD(C110,Calculations!$C$118))+Control!$C$7*Calculations!$C$84*INDEX('Monthly Data'!P:P,Calculations!$C$116+MOD(C110,Calculations!$C$118))+Control!$C$7*Calculations!$C$85*INDEX('Monthly Data'!Q:Q,Calculations!$C$116+MOD(C110,Calculations!$C$118))+(1-Control!$C$7*Calculations!$C$87)*INDEX('Monthly Data'!R:R,Calculations!$C$116+MOD(C110,Calculations!$C$118))</f>
        <v>8.4240675975201049E-3</v>
      </c>
      <c r="DT110" s="86">
        <f ca="1">Control!$C$7*Calculations!$C$82*INDEX('Monthly Data'!N:N,Calculations!$C$116+MOD(D110,Calculations!$C$118))+Control!$C$7*Calculations!$C$83*INDEX('Monthly Data'!O:O,Calculations!$C$116+MOD(D110,Calculations!$C$118))+Control!$C$7*Calculations!$C$84*INDEX('Monthly Data'!P:P,Calculations!$C$116+MOD(D110,Calculations!$C$118))+Control!$C$7*Calculations!$C$85*INDEX('Monthly Data'!Q:Q,Calculations!$C$116+MOD(D110,Calculations!$C$118))+(1-Control!$C$7*Calculations!$C$87)*INDEX('Monthly Data'!R:R,Calculations!$C$116+MOD(D110,Calculations!$C$118))</f>
        <v>-9.9526758408448549E-3</v>
      </c>
      <c r="DU110" s="86">
        <f ca="1">Control!$C$7*Calculations!$C$82*INDEX('Monthly Data'!N:N,Calculations!$C$116+MOD(E110,Calculations!$C$118))+Control!$C$7*Calculations!$C$83*INDEX('Monthly Data'!O:O,Calculations!$C$116+MOD(E110,Calculations!$C$118))+Control!$C$7*Calculations!$C$84*INDEX('Monthly Data'!P:P,Calculations!$C$116+MOD(E110,Calculations!$C$118))+Control!$C$7*Calculations!$C$85*INDEX('Monthly Data'!Q:Q,Calculations!$C$116+MOD(E110,Calculations!$C$118))+(1-Control!$C$7*Calculations!$C$87)*INDEX('Monthly Data'!R:R,Calculations!$C$116+MOD(E110,Calculations!$C$118))</f>
        <v>5.1972609868760735E-3</v>
      </c>
      <c r="DV110" s="86">
        <f ca="1">Control!$C$7*Calculations!$C$82*INDEX('Monthly Data'!N:N,Calculations!$C$116+MOD(F110,Calculations!$C$118))+Control!$C$7*Calculations!$C$83*INDEX('Monthly Data'!O:O,Calculations!$C$116+MOD(F110,Calculations!$C$118))+Control!$C$7*Calculations!$C$84*INDEX('Monthly Data'!P:P,Calculations!$C$116+MOD(F110,Calculations!$C$118))+Control!$C$7*Calculations!$C$85*INDEX('Monthly Data'!Q:Q,Calculations!$C$116+MOD(F110,Calculations!$C$118))+(1-Control!$C$7*Calculations!$C$87)*INDEX('Monthly Data'!R:R,Calculations!$C$116+MOD(F110,Calculations!$C$118))</f>
        <v>1.9073822767906517E-2</v>
      </c>
      <c r="DW110" s="86">
        <f ca="1">Control!$C$7*Calculations!$C$82*INDEX('Monthly Data'!N:N,Calculations!$C$116+MOD(G110,Calculations!$C$118))+Control!$C$7*Calculations!$C$83*INDEX('Monthly Data'!O:O,Calculations!$C$116+MOD(G110,Calculations!$C$118))+Control!$C$7*Calculations!$C$84*INDEX('Monthly Data'!P:P,Calculations!$C$116+MOD(G110,Calculations!$C$118))+Control!$C$7*Calculations!$C$85*INDEX('Monthly Data'!Q:Q,Calculations!$C$116+MOD(G110,Calculations!$C$118))+(1-Control!$C$7*Calculations!$C$87)*INDEX('Monthly Data'!R:R,Calculations!$C$116+MOD(G110,Calculations!$C$118))</f>
        <v>3.127051071655923E-3</v>
      </c>
      <c r="DX110" s="86">
        <f ca="1">Control!$C$7*Calculations!$C$82*INDEX('Monthly Data'!N:N,Calculations!$C$116+MOD(H110,Calculations!$C$118))+Control!$C$7*Calculations!$C$83*INDEX('Monthly Data'!O:O,Calculations!$C$116+MOD(H110,Calculations!$C$118))+Control!$C$7*Calculations!$C$84*INDEX('Monthly Data'!P:P,Calculations!$C$116+MOD(H110,Calculations!$C$118))+Control!$C$7*Calculations!$C$85*INDEX('Monthly Data'!Q:Q,Calculations!$C$116+MOD(H110,Calculations!$C$118))+(1-Control!$C$7*Calculations!$C$87)*INDEX('Monthly Data'!R:R,Calculations!$C$116+MOD(H110,Calculations!$C$118))</f>
        <v>1.0921298083007208E-2</v>
      </c>
      <c r="DY110" s="86">
        <f ca="1">Control!$C$7*Calculations!$C$82*INDEX('Monthly Data'!N:N,Calculations!$C$116+MOD(I110,Calculations!$C$118))+Control!$C$7*Calculations!$C$83*INDEX('Monthly Data'!O:O,Calculations!$C$116+MOD(I110,Calculations!$C$118))+Control!$C$7*Calculations!$C$84*INDEX('Monthly Data'!P:P,Calculations!$C$116+MOD(I110,Calculations!$C$118))+Control!$C$7*Calculations!$C$85*INDEX('Monthly Data'!Q:Q,Calculations!$C$116+MOD(I110,Calculations!$C$118))+(1-Control!$C$7*Calculations!$C$87)*INDEX('Monthly Data'!R:R,Calculations!$C$116+MOD(I110,Calculations!$C$118))</f>
        <v>3.7596120283497965E-2</v>
      </c>
      <c r="DZ110" s="86">
        <f ca="1">Control!$C$7*Calculations!$C$82*INDEX('Monthly Data'!N:N,Calculations!$C$116+MOD(J110,Calculations!$C$118))+Control!$C$7*Calculations!$C$83*INDEX('Monthly Data'!O:O,Calculations!$C$116+MOD(J110,Calculations!$C$118))+Control!$C$7*Calculations!$C$84*INDEX('Monthly Data'!P:P,Calculations!$C$116+MOD(J110,Calculations!$C$118))+Control!$C$7*Calculations!$C$85*INDEX('Monthly Data'!Q:Q,Calculations!$C$116+MOD(J110,Calculations!$C$118))+(1-Control!$C$7*Calculations!$C$87)*INDEX('Monthly Data'!R:R,Calculations!$C$116+MOD(J110,Calculations!$C$118))</f>
        <v>-2.4571433440223247E-2</v>
      </c>
      <c r="EA110" s="86">
        <f ca="1">Control!$C$7*Calculations!$C$82*INDEX('Monthly Data'!N:N,Calculations!$C$116+MOD(K110,Calculations!$C$118))+Control!$C$7*Calculations!$C$83*INDEX('Monthly Data'!O:O,Calculations!$C$116+MOD(K110,Calculations!$C$118))+Control!$C$7*Calculations!$C$84*INDEX('Monthly Data'!P:P,Calculations!$C$116+MOD(K110,Calculations!$C$118))+Control!$C$7*Calculations!$C$85*INDEX('Monthly Data'!Q:Q,Calculations!$C$116+MOD(K110,Calculations!$C$118))+(1-Control!$C$7*Calculations!$C$87)*INDEX('Monthly Data'!R:R,Calculations!$C$116+MOD(K110,Calculations!$C$118))</f>
        <v>4.5735623984309991E-2</v>
      </c>
      <c r="EB110" s="86">
        <f ca="1">Control!$C$7*Calculations!$C$82*INDEX('Monthly Data'!N:N,Calculations!$C$116+MOD(L110,Calculations!$C$118))+Control!$C$7*Calculations!$C$83*INDEX('Monthly Data'!O:O,Calculations!$C$116+MOD(L110,Calculations!$C$118))+Control!$C$7*Calculations!$C$84*INDEX('Monthly Data'!P:P,Calculations!$C$116+MOD(L110,Calculations!$C$118))+Control!$C$7*Calculations!$C$85*INDEX('Monthly Data'!Q:Q,Calculations!$C$116+MOD(L110,Calculations!$C$118))+(1-Control!$C$7*Calculations!$C$87)*INDEX('Monthly Data'!R:R,Calculations!$C$116+MOD(L110,Calculations!$C$118))</f>
        <v>7.857567536297622E-3</v>
      </c>
      <c r="EC110" s="86">
        <f ca="1">Control!$C$7*Calculations!$C$82*INDEX('Monthly Data'!N:N,Calculations!$C$116+MOD(M110,Calculations!$C$118))+Control!$C$7*Calculations!$C$83*INDEX('Monthly Data'!O:O,Calculations!$C$116+MOD(M110,Calculations!$C$118))+Control!$C$7*Calculations!$C$84*INDEX('Monthly Data'!P:P,Calculations!$C$116+MOD(M110,Calculations!$C$118))+Control!$C$7*Calculations!$C$85*INDEX('Monthly Data'!Q:Q,Calculations!$C$116+MOD(M110,Calculations!$C$118))+(1-Control!$C$7*Calculations!$C$87)*INDEX('Monthly Data'!R:R,Calculations!$C$116+MOD(M110,Calculations!$C$118))</f>
        <v>8.4240675975201049E-3</v>
      </c>
      <c r="ED110" s="86">
        <f ca="1">Control!$C$7*Calculations!$C$82*INDEX('Monthly Data'!N:N,Calculations!$C$116+MOD(N110,Calculations!$C$118))+Control!$C$7*Calculations!$C$83*INDEX('Monthly Data'!O:O,Calculations!$C$116+MOD(N110,Calculations!$C$118))+Control!$C$7*Calculations!$C$84*INDEX('Monthly Data'!P:P,Calculations!$C$116+MOD(N110,Calculations!$C$118))+Control!$C$7*Calculations!$C$85*INDEX('Monthly Data'!Q:Q,Calculations!$C$116+MOD(N110,Calculations!$C$118))+(1-Control!$C$7*Calculations!$C$87)*INDEX('Monthly Data'!R:R,Calculations!$C$116+MOD(N110,Calculations!$C$118))</f>
        <v>7.3538285850108537E-3</v>
      </c>
      <c r="EE110" s="86">
        <f ca="1">Control!$C$7*Calculations!$C$82*INDEX('Monthly Data'!N:N,Calculations!$C$116+MOD(O110,Calculations!$C$118))+Control!$C$7*Calculations!$C$83*INDEX('Monthly Data'!O:O,Calculations!$C$116+MOD(O110,Calculations!$C$118))+Control!$C$7*Calculations!$C$84*INDEX('Monthly Data'!P:P,Calculations!$C$116+MOD(O110,Calculations!$C$118))+Control!$C$7*Calculations!$C$85*INDEX('Monthly Data'!Q:Q,Calculations!$C$116+MOD(O110,Calculations!$C$118))+(1-Control!$C$7*Calculations!$C$87)*INDEX('Monthly Data'!R:R,Calculations!$C$116+MOD(O110,Calculations!$C$118))</f>
        <v>6.2631896128884862E-3</v>
      </c>
      <c r="EF110" s="86">
        <f ca="1">Control!$C$7*Calculations!$C$82*INDEX('Monthly Data'!N:N,Calculations!$C$116+MOD(P110,Calculations!$C$118))+Control!$C$7*Calculations!$C$83*INDEX('Monthly Data'!O:O,Calculations!$C$116+MOD(P110,Calculations!$C$118))+Control!$C$7*Calculations!$C$84*INDEX('Monthly Data'!P:P,Calculations!$C$116+MOD(P110,Calculations!$C$118))+Control!$C$7*Calculations!$C$85*INDEX('Monthly Data'!Q:Q,Calculations!$C$116+MOD(P110,Calculations!$C$118))+(1-Control!$C$7*Calculations!$C$87)*INDEX('Monthly Data'!R:R,Calculations!$C$116+MOD(P110,Calculations!$C$118))</f>
        <v>-9.9526758408448549E-3</v>
      </c>
      <c r="EG110" s="86">
        <f ca="1">Control!$C$7*Calculations!$C$82*INDEX('Monthly Data'!N:N,Calculations!$C$116+MOD(Q110,Calculations!$C$118))+Control!$C$7*Calculations!$C$83*INDEX('Monthly Data'!O:O,Calculations!$C$116+MOD(Q110,Calculations!$C$118))+Control!$C$7*Calculations!$C$84*INDEX('Monthly Data'!P:P,Calculations!$C$116+MOD(Q110,Calculations!$C$118))+Control!$C$7*Calculations!$C$85*INDEX('Monthly Data'!Q:Q,Calculations!$C$116+MOD(Q110,Calculations!$C$118))+(1-Control!$C$7*Calculations!$C$87)*INDEX('Monthly Data'!R:R,Calculations!$C$116+MOD(Q110,Calculations!$C$118))</f>
        <v>-1.5984879994281095E-2</v>
      </c>
      <c r="EH110" s="86">
        <f ca="1">Control!$C$7*Calculations!$C$82*INDEX('Monthly Data'!N:N,Calculations!$C$116+MOD(R110,Calculations!$C$118))+Control!$C$7*Calculations!$C$83*INDEX('Monthly Data'!O:O,Calculations!$C$116+MOD(R110,Calculations!$C$118))+Control!$C$7*Calculations!$C$84*INDEX('Monthly Data'!P:P,Calculations!$C$116+MOD(R110,Calculations!$C$118))+Control!$C$7*Calculations!$C$85*INDEX('Monthly Data'!Q:Q,Calculations!$C$116+MOD(R110,Calculations!$C$118))+(1-Control!$C$7*Calculations!$C$87)*INDEX('Monthly Data'!R:R,Calculations!$C$116+MOD(R110,Calculations!$C$118))</f>
        <v>3.6332715283247441E-2</v>
      </c>
      <c r="EI110" s="86">
        <f ca="1">Control!$C$7*Calculations!$C$82*INDEX('Monthly Data'!N:N,Calculations!$C$116+MOD(S110,Calculations!$C$118))+Control!$C$7*Calculations!$C$83*INDEX('Monthly Data'!O:O,Calculations!$C$116+MOD(S110,Calculations!$C$118))+Control!$C$7*Calculations!$C$84*INDEX('Monthly Data'!P:P,Calculations!$C$116+MOD(S110,Calculations!$C$118))+Control!$C$7*Calculations!$C$85*INDEX('Monthly Data'!Q:Q,Calculations!$C$116+MOD(S110,Calculations!$C$118))+(1-Control!$C$7*Calculations!$C$87)*INDEX('Monthly Data'!R:R,Calculations!$C$116+MOD(S110,Calculations!$C$118))</f>
        <v>1.0478379486191123E-2</v>
      </c>
      <c r="EJ110" s="86">
        <f ca="1">Control!$C$7*Calculations!$C$82*INDEX('Monthly Data'!N:N,Calculations!$C$116+MOD(T110,Calculations!$C$118))+Control!$C$7*Calculations!$C$83*INDEX('Monthly Data'!O:O,Calculations!$C$116+MOD(T110,Calculations!$C$118))+Control!$C$7*Calculations!$C$84*INDEX('Monthly Data'!P:P,Calculations!$C$116+MOD(T110,Calculations!$C$118))+Control!$C$7*Calculations!$C$85*INDEX('Monthly Data'!Q:Q,Calculations!$C$116+MOD(T110,Calculations!$C$118))+(1-Control!$C$7*Calculations!$C$87)*INDEX('Monthly Data'!R:R,Calculations!$C$116+MOD(T110,Calculations!$C$118))</f>
        <v>-2.072517756005474E-2</v>
      </c>
      <c r="EK110" s="86">
        <f ca="1">Control!$C$7*Calculations!$C$82*INDEX('Monthly Data'!N:N,Calculations!$C$116+MOD(U110,Calculations!$C$118))+Control!$C$7*Calculations!$C$83*INDEX('Monthly Data'!O:O,Calculations!$C$116+MOD(U110,Calculations!$C$118))+Control!$C$7*Calculations!$C$84*INDEX('Monthly Data'!P:P,Calculations!$C$116+MOD(U110,Calculations!$C$118))+Control!$C$7*Calculations!$C$85*INDEX('Monthly Data'!Q:Q,Calculations!$C$116+MOD(U110,Calculations!$C$118))+(1-Control!$C$7*Calculations!$C$87)*INDEX('Monthly Data'!R:R,Calculations!$C$116+MOD(U110,Calculations!$C$118))</f>
        <v>-4.3408051735618014E-2</v>
      </c>
      <c r="EL110" s="86">
        <f ca="1">Control!$C$7*Calculations!$C$82*INDEX('Monthly Data'!N:N,Calculations!$C$116+MOD(V110,Calculations!$C$118))+Control!$C$7*Calculations!$C$83*INDEX('Monthly Data'!O:O,Calculations!$C$116+MOD(V110,Calculations!$C$118))+Control!$C$7*Calculations!$C$84*INDEX('Monthly Data'!P:P,Calculations!$C$116+MOD(V110,Calculations!$C$118))+Control!$C$7*Calculations!$C$85*INDEX('Monthly Data'!Q:Q,Calculations!$C$116+MOD(V110,Calculations!$C$118))+(1-Control!$C$7*Calculations!$C$87)*INDEX('Monthly Data'!R:R,Calculations!$C$116+MOD(V110,Calculations!$C$118))</f>
        <v>9.5791276036140301E-3</v>
      </c>
      <c r="EM110" s="86">
        <f ca="1">Control!$C$7*Calculations!$C$82*INDEX('Monthly Data'!N:N,Calculations!$C$116+MOD(W110,Calculations!$C$118))+Control!$C$7*Calculations!$C$83*INDEX('Monthly Data'!O:O,Calculations!$C$116+MOD(W110,Calculations!$C$118))+Control!$C$7*Calculations!$C$84*INDEX('Monthly Data'!P:P,Calculations!$C$116+MOD(W110,Calculations!$C$118))+Control!$C$7*Calculations!$C$85*INDEX('Monthly Data'!Q:Q,Calculations!$C$116+MOD(W110,Calculations!$C$118))+(1-Control!$C$7*Calculations!$C$87)*INDEX('Monthly Data'!R:R,Calculations!$C$116+MOD(W110,Calculations!$C$118))</f>
        <v>1.2954540023127663E-2</v>
      </c>
      <c r="EN110" s="86">
        <f ca="1">Control!$C$7*Calculations!$C$82*INDEX('Monthly Data'!N:N,Calculations!$C$116+MOD(X110,Calculations!$C$118))+Control!$C$7*Calculations!$C$83*INDEX('Monthly Data'!O:O,Calculations!$C$116+MOD(X110,Calculations!$C$118))+Control!$C$7*Calculations!$C$84*INDEX('Monthly Data'!P:P,Calculations!$C$116+MOD(X110,Calculations!$C$118))+Control!$C$7*Calculations!$C$85*INDEX('Monthly Data'!Q:Q,Calculations!$C$116+MOD(X110,Calculations!$C$118))+(1-Control!$C$7*Calculations!$C$87)*INDEX('Monthly Data'!R:R,Calculations!$C$116+MOD(X110,Calculations!$C$118))</f>
        <v>3.8809817903524786E-2</v>
      </c>
      <c r="EO110" s="86">
        <f ca="1">Control!$C$7*Calculations!$C$82*INDEX('Monthly Data'!N:N,Calculations!$C$116+MOD(Y110,Calculations!$C$118))+Control!$C$7*Calculations!$C$83*INDEX('Monthly Data'!O:O,Calculations!$C$116+MOD(Y110,Calculations!$C$118))+Control!$C$7*Calculations!$C$84*INDEX('Monthly Data'!P:P,Calculations!$C$116+MOD(Y110,Calculations!$C$118))+Control!$C$7*Calculations!$C$85*INDEX('Monthly Data'!Q:Q,Calculations!$C$116+MOD(Y110,Calculations!$C$118))+(1-Control!$C$7*Calculations!$C$87)*INDEX('Monthly Data'!R:R,Calculations!$C$116+MOD(Y110,Calculations!$C$118))</f>
        <v>-1.6546126717384396E-2</v>
      </c>
      <c r="EP110" s="86">
        <f ca="1">Control!$C$7*Calculations!$C$82*INDEX('Monthly Data'!N:N,Calculations!$C$116+MOD(Z110,Calculations!$C$118))+Control!$C$7*Calculations!$C$83*INDEX('Monthly Data'!O:O,Calculations!$C$116+MOD(Z110,Calculations!$C$118))+Control!$C$7*Calculations!$C$84*INDEX('Monthly Data'!P:P,Calculations!$C$116+MOD(Z110,Calculations!$C$118))+Control!$C$7*Calculations!$C$85*INDEX('Monthly Data'!Q:Q,Calculations!$C$116+MOD(Z110,Calculations!$C$118))+(1-Control!$C$7*Calculations!$C$87)*INDEX('Monthly Data'!R:R,Calculations!$C$116+MOD(Z110,Calculations!$C$118))</f>
        <v>-2.072517756005474E-2</v>
      </c>
      <c r="EQ110" s="86">
        <f ca="1">Control!$C$7*Calculations!$C$82*INDEX('Monthly Data'!N:N,Calculations!$C$116+MOD(AA110,Calculations!$C$118))+Control!$C$7*Calculations!$C$83*INDEX('Monthly Data'!O:O,Calculations!$C$116+MOD(AA110,Calculations!$C$118))+Control!$C$7*Calculations!$C$84*INDEX('Monthly Data'!P:P,Calculations!$C$116+MOD(AA110,Calculations!$C$118))+Control!$C$7*Calculations!$C$85*INDEX('Monthly Data'!Q:Q,Calculations!$C$116+MOD(AA110,Calculations!$C$118))+(1-Control!$C$7*Calculations!$C$87)*INDEX('Monthly Data'!R:R,Calculations!$C$116+MOD(AA110,Calculations!$C$118))</f>
        <v>-2.6378232493851243E-2</v>
      </c>
      <c r="ER110" s="86">
        <f ca="1">Control!$C$7*Calculations!$C$82*INDEX('Monthly Data'!N:N,Calculations!$C$116+MOD(AB110,Calculations!$C$118))+Control!$C$7*Calculations!$C$83*INDEX('Monthly Data'!O:O,Calculations!$C$116+MOD(AB110,Calculations!$C$118))+Control!$C$7*Calculations!$C$84*INDEX('Monthly Data'!P:P,Calculations!$C$116+MOD(AB110,Calculations!$C$118))+Control!$C$7*Calculations!$C$85*INDEX('Monthly Data'!Q:Q,Calculations!$C$116+MOD(AB110,Calculations!$C$118))+(1-Control!$C$7*Calculations!$C$87)*INDEX('Monthly Data'!R:R,Calculations!$C$116+MOD(AB110,Calculations!$C$118))</f>
        <v>9.9787204839310462E-3</v>
      </c>
      <c r="ES110" s="86">
        <f ca="1">Control!$C$7*Calculations!$C$82*INDEX('Monthly Data'!N:N,Calculations!$C$116+MOD(AC110,Calculations!$C$118))+Control!$C$7*Calculations!$C$83*INDEX('Monthly Data'!O:O,Calculations!$C$116+MOD(AC110,Calculations!$C$118))+Control!$C$7*Calculations!$C$84*INDEX('Monthly Data'!P:P,Calculations!$C$116+MOD(AC110,Calculations!$C$118))+Control!$C$7*Calculations!$C$85*INDEX('Monthly Data'!Q:Q,Calculations!$C$116+MOD(AC110,Calculations!$C$118))+(1-Control!$C$7*Calculations!$C$87)*INDEX('Monthly Data'!R:R,Calculations!$C$116+MOD(AC110,Calculations!$C$118))</f>
        <v>9.9793409618087695E-3</v>
      </c>
      <c r="ET110" s="86">
        <f ca="1">Control!$C$7*Calculations!$C$82*INDEX('Monthly Data'!N:N,Calculations!$C$116+MOD(AD110,Calculations!$C$118))+Control!$C$7*Calculations!$C$83*INDEX('Monthly Data'!O:O,Calculations!$C$116+MOD(AD110,Calculations!$C$118))+Control!$C$7*Calculations!$C$84*INDEX('Monthly Data'!P:P,Calculations!$C$116+MOD(AD110,Calculations!$C$118))+Control!$C$7*Calculations!$C$85*INDEX('Monthly Data'!Q:Q,Calculations!$C$116+MOD(AD110,Calculations!$C$118))+(1-Control!$C$7*Calculations!$C$87)*INDEX('Monthly Data'!R:R,Calculations!$C$116+MOD(AD110,Calculations!$C$118))</f>
        <v>1.2722494017511032E-2</v>
      </c>
      <c r="EU110" s="86">
        <f ca="1">Control!$C$7*Calculations!$C$82*INDEX('Monthly Data'!N:N,Calculations!$C$116+MOD(AE110,Calculations!$C$118))+Control!$C$7*Calculations!$C$83*INDEX('Monthly Data'!O:O,Calculations!$C$116+MOD(AE110,Calculations!$C$118))+Control!$C$7*Calculations!$C$84*INDEX('Monthly Data'!P:P,Calculations!$C$116+MOD(AE110,Calculations!$C$118))+Control!$C$7*Calculations!$C$85*INDEX('Monthly Data'!Q:Q,Calculations!$C$116+MOD(AE110,Calculations!$C$118))+(1-Control!$C$7*Calculations!$C$87)*INDEX('Monthly Data'!R:R,Calculations!$C$116+MOD(AE110,Calculations!$C$118))</f>
        <v>3.1011313347584085E-2</v>
      </c>
      <c r="EV110" s="86">
        <f ca="1">Control!$C$7*Calculations!$C$82*INDEX('Monthly Data'!N:N,Calculations!$C$116+MOD(AF110,Calculations!$C$118))+Control!$C$7*Calculations!$C$83*INDEX('Monthly Data'!O:O,Calculations!$C$116+MOD(AF110,Calculations!$C$118))+Control!$C$7*Calculations!$C$84*INDEX('Monthly Data'!P:P,Calculations!$C$116+MOD(AF110,Calculations!$C$118))+Control!$C$7*Calculations!$C$85*INDEX('Monthly Data'!Q:Q,Calculations!$C$116+MOD(AF110,Calculations!$C$118))+(1-Control!$C$7*Calculations!$C$87)*INDEX('Monthly Data'!R:R,Calculations!$C$116+MOD(AF110,Calculations!$C$118))</f>
        <v>-1.3959200237295809E-2</v>
      </c>
      <c r="EW110" s="86">
        <f ca="1">Control!$C$7*Calculations!$C$82*INDEX('Monthly Data'!N:N,Calculations!$C$116+MOD(AG110,Calculations!$C$118))+Control!$C$7*Calculations!$C$83*INDEX('Monthly Data'!O:O,Calculations!$C$116+MOD(AG110,Calculations!$C$118))+Control!$C$7*Calculations!$C$84*INDEX('Monthly Data'!P:P,Calculations!$C$116+MOD(AG110,Calculations!$C$118))+Control!$C$7*Calculations!$C$85*INDEX('Monthly Data'!Q:Q,Calculations!$C$116+MOD(AG110,Calculations!$C$118))+(1-Control!$C$7*Calculations!$C$87)*INDEX('Monthly Data'!R:R,Calculations!$C$116+MOD(AG110,Calculations!$C$118))</f>
        <v>7.9764341593600071E-3</v>
      </c>
      <c r="EX110" s="86">
        <f ca="1">Control!$C$7*Calculations!$C$82*INDEX('Monthly Data'!N:N,Calculations!$C$116+MOD(AH110,Calculations!$C$118))+Control!$C$7*Calculations!$C$83*INDEX('Monthly Data'!O:O,Calculations!$C$116+MOD(AH110,Calculations!$C$118))+Control!$C$7*Calculations!$C$84*INDEX('Monthly Data'!P:P,Calculations!$C$116+MOD(AH110,Calculations!$C$118))+Control!$C$7*Calculations!$C$85*INDEX('Monthly Data'!Q:Q,Calculations!$C$116+MOD(AH110,Calculations!$C$118))+(1-Control!$C$7*Calculations!$C$87)*INDEX('Monthly Data'!R:R,Calculations!$C$116+MOD(AH110,Calculations!$C$118))</f>
        <v>5.1279584938936244E-2</v>
      </c>
      <c r="EY110" s="86">
        <f ca="1">Control!$C$7*Calculations!$C$82*INDEX('Monthly Data'!N:N,Calculations!$C$116+MOD(AI110,Calculations!$C$118))+Control!$C$7*Calculations!$C$83*INDEX('Monthly Data'!O:O,Calculations!$C$116+MOD(AI110,Calculations!$C$118))+Control!$C$7*Calculations!$C$84*INDEX('Monthly Data'!P:P,Calculations!$C$116+MOD(AI110,Calculations!$C$118))+Control!$C$7*Calculations!$C$85*INDEX('Monthly Data'!Q:Q,Calculations!$C$116+MOD(AI110,Calculations!$C$118))+(1-Control!$C$7*Calculations!$C$87)*INDEX('Monthly Data'!R:R,Calculations!$C$116+MOD(AI110,Calculations!$C$118))</f>
        <v>-2.0259958308006688E-2</v>
      </c>
      <c r="EZ110" s="86">
        <f ca="1">Control!$C$7*Calculations!$C$82*INDEX('Monthly Data'!N:N,Calculations!$C$116+MOD(AJ110,Calculations!$C$118))+Control!$C$7*Calculations!$C$83*INDEX('Monthly Data'!O:O,Calculations!$C$116+MOD(AJ110,Calculations!$C$118))+Control!$C$7*Calculations!$C$84*INDEX('Monthly Data'!P:P,Calculations!$C$116+MOD(AJ110,Calculations!$C$118))+Control!$C$7*Calculations!$C$85*INDEX('Monthly Data'!Q:Q,Calculations!$C$116+MOD(AJ110,Calculations!$C$118))+(1-Control!$C$7*Calculations!$C$87)*INDEX('Monthly Data'!R:R,Calculations!$C$116+MOD(AJ110,Calculations!$C$118))</f>
        <v>-4.3408051735618014E-2</v>
      </c>
      <c r="FA110" s="86">
        <f ca="1">Control!$C$7*Calculations!$C$82*INDEX('Monthly Data'!N:N,Calculations!$C$116+MOD(AK110,Calculations!$C$118))+Control!$C$7*Calculations!$C$83*INDEX('Monthly Data'!O:O,Calculations!$C$116+MOD(AK110,Calculations!$C$118))+Control!$C$7*Calculations!$C$84*INDEX('Monthly Data'!P:P,Calculations!$C$116+MOD(AK110,Calculations!$C$118))+Control!$C$7*Calculations!$C$85*INDEX('Monthly Data'!Q:Q,Calculations!$C$116+MOD(AK110,Calculations!$C$118))+(1-Control!$C$7*Calculations!$C$87)*INDEX('Monthly Data'!R:R,Calculations!$C$116+MOD(AK110,Calculations!$C$118))</f>
        <v>2.4722579420195831E-2</v>
      </c>
      <c r="FB110" s="86">
        <f ca="1">Control!$C$7*Calculations!$C$82*INDEX('Monthly Data'!N:N,Calculations!$C$116+MOD(AL110,Calculations!$C$118))+Control!$C$7*Calculations!$C$83*INDEX('Monthly Data'!O:O,Calculations!$C$116+MOD(AL110,Calculations!$C$118))+Control!$C$7*Calculations!$C$84*INDEX('Monthly Data'!P:P,Calculations!$C$116+MOD(AL110,Calculations!$C$118))+Control!$C$7*Calculations!$C$85*INDEX('Monthly Data'!Q:Q,Calculations!$C$116+MOD(AL110,Calculations!$C$118))+(1-Control!$C$7*Calculations!$C$87)*INDEX('Monthly Data'!R:R,Calculations!$C$116+MOD(AL110,Calculations!$C$118))</f>
        <v>6.3250222980707482E-3</v>
      </c>
      <c r="FC110" s="86">
        <f ca="1">Control!$C$7*Calculations!$C$82*INDEX('Monthly Data'!N:N,Calculations!$C$116+MOD(AM110,Calculations!$C$118))+Control!$C$7*Calculations!$C$83*INDEX('Monthly Data'!O:O,Calculations!$C$116+MOD(AM110,Calculations!$C$118))+Control!$C$7*Calculations!$C$84*INDEX('Monthly Data'!P:P,Calculations!$C$116+MOD(AM110,Calculations!$C$118))+Control!$C$7*Calculations!$C$85*INDEX('Monthly Data'!Q:Q,Calculations!$C$116+MOD(AM110,Calculations!$C$118))+(1-Control!$C$7*Calculations!$C$87)*INDEX('Monthly Data'!R:R,Calculations!$C$116+MOD(AM110,Calculations!$C$118))</f>
        <v>4.2795950888382334E-3</v>
      </c>
      <c r="FD110" s="86">
        <f ca="1">Control!$C$7*Calculations!$C$82*INDEX('Monthly Data'!N:N,Calculations!$C$116+MOD(AN110,Calculations!$C$118))+Control!$C$7*Calculations!$C$83*INDEX('Monthly Data'!O:O,Calculations!$C$116+MOD(AN110,Calculations!$C$118))+Control!$C$7*Calculations!$C$84*INDEX('Monthly Data'!P:P,Calculations!$C$116+MOD(AN110,Calculations!$C$118))+Control!$C$7*Calculations!$C$85*INDEX('Monthly Data'!Q:Q,Calculations!$C$116+MOD(AN110,Calculations!$C$118))+(1-Control!$C$7*Calculations!$C$87)*INDEX('Monthly Data'!R:R,Calculations!$C$116+MOD(AN110,Calculations!$C$118))</f>
        <v>7.9764341593600071E-3</v>
      </c>
      <c r="FE110" s="86">
        <f ca="1">Control!$C$7*Calculations!$C$82*INDEX('Monthly Data'!N:N,Calculations!$C$116+MOD(AO110,Calculations!$C$118))+Control!$C$7*Calculations!$C$83*INDEX('Monthly Data'!O:O,Calculations!$C$116+MOD(AO110,Calculations!$C$118))+Control!$C$7*Calculations!$C$84*INDEX('Monthly Data'!P:P,Calculations!$C$116+MOD(AO110,Calculations!$C$118))+Control!$C$7*Calculations!$C$85*INDEX('Monthly Data'!Q:Q,Calculations!$C$116+MOD(AO110,Calculations!$C$118))+(1-Control!$C$7*Calculations!$C$87)*INDEX('Monthly Data'!R:R,Calculations!$C$116+MOD(AO110,Calculations!$C$118))</f>
        <v>1.7599621212565995E-2</v>
      </c>
      <c r="FF110" s="86">
        <f ca="1">Control!$C$7*Calculations!$C$82*INDEX('Monthly Data'!N:N,Calculations!$C$116+MOD(AP110,Calculations!$C$118))+Control!$C$7*Calculations!$C$83*INDEX('Monthly Data'!O:O,Calculations!$C$116+MOD(AP110,Calculations!$C$118))+Control!$C$7*Calculations!$C$84*INDEX('Monthly Data'!P:P,Calculations!$C$116+MOD(AP110,Calculations!$C$118))+Control!$C$7*Calculations!$C$85*INDEX('Monthly Data'!Q:Q,Calculations!$C$116+MOD(AP110,Calculations!$C$118))+(1-Control!$C$7*Calculations!$C$87)*INDEX('Monthly Data'!R:R,Calculations!$C$116+MOD(AP110,Calculations!$C$118))</f>
        <v>-1.0485101266941802E-2</v>
      </c>
      <c r="FG110" s="86">
        <f ca="1">Control!$C$7*Calculations!$C$82*INDEX('Monthly Data'!N:N,Calculations!$C$116+MOD(AQ110,Calculations!$C$118))+Control!$C$7*Calculations!$C$83*INDEX('Monthly Data'!O:O,Calculations!$C$116+MOD(AQ110,Calculations!$C$118))+Control!$C$7*Calculations!$C$84*INDEX('Monthly Data'!P:P,Calculations!$C$116+MOD(AQ110,Calculations!$C$118))+Control!$C$7*Calculations!$C$85*INDEX('Monthly Data'!Q:Q,Calculations!$C$116+MOD(AQ110,Calculations!$C$118))+(1-Control!$C$7*Calculations!$C$87)*INDEX('Monthly Data'!R:R,Calculations!$C$116+MOD(AQ110,Calculations!$C$118))</f>
        <v>6.1009361253630504E-2</v>
      </c>
      <c r="FH110" s="86">
        <f ca="1">Control!$C$7*Calculations!$C$82*INDEX('Monthly Data'!N:N,Calculations!$C$116+MOD(AR110,Calculations!$C$118))+Control!$C$7*Calculations!$C$83*INDEX('Monthly Data'!O:O,Calculations!$C$116+MOD(AR110,Calculations!$C$118))+Control!$C$7*Calculations!$C$84*INDEX('Monthly Data'!P:P,Calculations!$C$116+MOD(AR110,Calculations!$C$118))+Control!$C$7*Calculations!$C$85*INDEX('Monthly Data'!Q:Q,Calculations!$C$116+MOD(AR110,Calculations!$C$118))+(1-Control!$C$7*Calculations!$C$87)*INDEX('Monthly Data'!R:R,Calculations!$C$116+MOD(AR110,Calculations!$C$118))</f>
        <v>-6.1115617667135171E-2</v>
      </c>
      <c r="FI110" s="86">
        <f ca="1">Control!$C$7*Calculations!$C$82*INDEX('Monthly Data'!N:N,Calculations!$C$116+MOD(AS110,Calculations!$C$118))+Control!$C$7*Calculations!$C$83*INDEX('Monthly Data'!O:O,Calculations!$C$116+MOD(AS110,Calculations!$C$118))+Control!$C$7*Calculations!$C$84*INDEX('Monthly Data'!P:P,Calculations!$C$116+MOD(AS110,Calculations!$C$118))+Control!$C$7*Calculations!$C$85*INDEX('Monthly Data'!Q:Q,Calculations!$C$116+MOD(AS110,Calculations!$C$118))+(1-Control!$C$7*Calculations!$C$87)*INDEX('Monthly Data'!R:R,Calculations!$C$116+MOD(AS110,Calculations!$C$118))</f>
        <v>1.1809891087585166E-2</v>
      </c>
      <c r="FJ110" s="86">
        <f ca="1">Control!$C$7*Calculations!$C$82*INDEX('Monthly Data'!N:N,Calculations!$C$116+MOD(AT110,Calculations!$C$118))+Control!$C$7*Calculations!$C$83*INDEX('Monthly Data'!O:O,Calculations!$C$116+MOD(AT110,Calculations!$C$118))+Control!$C$7*Calculations!$C$84*INDEX('Monthly Data'!P:P,Calculations!$C$116+MOD(AT110,Calculations!$C$118))+Control!$C$7*Calculations!$C$85*INDEX('Monthly Data'!Q:Q,Calculations!$C$116+MOD(AT110,Calculations!$C$118))+(1-Control!$C$7*Calculations!$C$87)*INDEX('Monthly Data'!R:R,Calculations!$C$116+MOD(AT110,Calculations!$C$118))</f>
        <v>3.127051071655923E-3</v>
      </c>
      <c r="FK110" s="86">
        <f ca="1">Control!$C$7*Calculations!$C$82*INDEX('Monthly Data'!N:N,Calculations!$C$116+MOD(AU110,Calculations!$C$118))+Control!$C$7*Calculations!$C$83*INDEX('Monthly Data'!O:O,Calculations!$C$116+MOD(AU110,Calculations!$C$118))+Control!$C$7*Calculations!$C$84*INDEX('Monthly Data'!P:P,Calculations!$C$116+MOD(AU110,Calculations!$C$118))+Control!$C$7*Calculations!$C$85*INDEX('Monthly Data'!Q:Q,Calculations!$C$116+MOD(AU110,Calculations!$C$118))+(1-Control!$C$7*Calculations!$C$87)*INDEX('Monthly Data'!R:R,Calculations!$C$116+MOD(AU110,Calculations!$C$118))</f>
        <v>-9.9526758408448549E-3</v>
      </c>
      <c r="FL110" s="86">
        <f ca="1">Control!$C$7*Calculations!$C$82*INDEX('Monthly Data'!N:N,Calculations!$C$116+MOD(AV110,Calculations!$C$118))+Control!$C$7*Calculations!$C$83*INDEX('Monthly Data'!O:O,Calculations!$C$116+MOD(AV110,Calculations!$C$118))+Control!$C$7*Calculations!$C$84*INDEX('Monthly Data'!P:P,Calculations!$C$116+MOD(AV110,Calculations!$C$118))+Control!$C$7*Calculations!$C$85*INDEX('Monthly Data'!Q:Q,Calculations!$C$116+MOD(AV110,Calculations!$C$118))+(1-Control!$C$7*Calculations!$C$87)*INDEX('Monthly Data'!R:R,Calculations!$C$116+MOD(AV110,Calculations!$C$118))</f>
        <v>1.7073665854433945E-2</v>
      </c>
      <c r="FM110" s="86">
        <f ca="1">Control!$C$7*Calculations!$C$82*INDEX('Monthly Data'!N:N,Calculations!$C$116+MOD(AW110,Calculations!$C$118))+Control!$C$7*Calculations!$C$83*INDEX('Monthly Data'!O:O,Calculations!$C$116+MOD(AW110,Calculations!$C$118))+Control!$C$7*Calculations!$C$84*INDEX('Monthly Data'!P:P,Calculations!$C$116+MOD(AW110,Calculations!$C$118))+Control!$C$7*Calculations!$C$85*INDEX('Monthly Data'!Q:Q,Calculations!$C$116+MOD(AW110,Calculations!$C$118))+(1-Control!$C$7*Calculations!$C$87)*INDEX('Monthly Data'!R:R,Calculations!$C$116+MOD(AW110,Calculations!$C$118))</f>
        <v>6.2631896128884862E-3</v>
      </c>
      <c r="FN110" s="86">
        <f ca="1">Control!$C$7*Calculations!$C$82*INDEX('Monthly Data'!N:N,Calculations!$C$116+MOD(AX110,Calculations!$C$118))+Control!$C$7*Calculations!$C$83*INDEX('Monthly Data'!O:O,Calculations!$C$116+MOD(AX110,Calculations!$C$118))+Control!$C$7*Calculations!$C$84*INDEX('Monthly Data'!P:P,Calculations!$C$116+MOD(AX110,Calculations!$C$118))+Control!$C$7*Calculations!$C$85*INDEX('Monthly Data'!Q:Q,Calculations!$C$116+MOD(AX110,Calculations!$C$118))+(1-Control!$C$7*Calculations!$C$87)*INDEX('Monthly Data'!R:R,Calculations!$C$116+MOD(AX110,Calculations!$C$118))</f>
        <v>-7.3651264633385334E-4</v>
      </c>
      <c r="FO110" s="86">
        <f ca="1">Control!$C$7*Calculations!$C$82*INDEX('Monthly Data'!N:N,Calculations!$C$116+MOD(AY110,Calculations!$C$118))+Control!$C$7*Calculations!$C$83*INDEX('Monthly Data'!O:O,Calculations!$C$116+MOD(AY110,Calculations!$C$118))+Control!$C$7*Calculations!$C$84*INDEX('Monthly Data'!P:P,Calculations!$C$116+MOD(AY110,Calculations!$C$118))+Control!$C$7*Calculations!$C$85*INDEX('Monthly Data'!Q:Q,Calculations!$C$116+MOD(AY110,Calculations!$C$118))+(1-Control!$C$7*Calculations!$C$87)*INDEX('Monthly Data'!R:R,Calculations!$C$116+MOD(AY110,Calculations!$C$118))</f>
        <v>1.1702576456120543E-2</v>
      </c>
      <c r="FP110" s="86">
        <f ca="1">Control!$C$7*Calculations!$C$82*INDEX('Monthly Data'!N:N,Calculations!$C$116+MOD(AZ110,Calculations!$C$118))+Control!$C$7*Calculations!$C$83*INDEX('Monthly Data'!O:O,Calculations!$C$116+MOD(AZ110,Calculations!$C$118))+Control!$C$7*Calculations!$C$84*INDEX('Monthly Data'!P:P,Calculations!$C$116+MOD(AZ110,Calculations!$C$118))+Control!$C$7*Calculations!$C$85*INDEX('Monthly Data'!Q:Q,Calculations!$C$116+MOD(AZ110,Calculations!$C$118))+(1-Control!$C$7*Calculations!$C$87)*INDEX('Monthly Data'!R:R,Calculations!$C$116+MOD(AZ110,Calculations!$C$118))</f>
        <v>1.0018681835149534E-3</v>
      </c>
      <c r="FQ110" s="86">
        <f ca="1">Control!$C$7*Calculations!$C$82*INDEX('Monthly Data'!N:N,Calculations!$C$116+MOD(BA110,Calculations!$C$118))+Control!$C$7*Calculations!$C$83*INDEX('Monthly Data'!O:O,Calculations!$C$116+MOD(BA110,Calculations!$C$118))+Control!$C$7*Calculations!$C$84*INDEX('Monthly Data'!P:P,Calculations!$C$116+MOD(BA110,Calculations!$C$118))+Control!$C$7*Calculations!$C$85*INDEX('Monthly Data'!Q:Q,Calculations!$C$116+MOD(BA110,Calculations!$C$118))+(1-Control!$C$7*Calculations!$C$87)*INDEX('Monthly Data'!R:R,Calculations!$C$116+MOD(BA110,Calculations!$C$118))</f>
        <v>4.7768166384148329E-3</v>
      </c>
      <c r="FR110" s="86">
        <f ca="1">Control!$C$7*Calculations!$C$82*INDEX('Monthly Data'!N:N,Calculations!$C$116+MOD(BB110,Calculations!$C$118))+Control!$C$7*Calculations!$C$83*INDEX('Monthly Data'!O:O,Calculations!$C$116+MOD(BB110,Calculations!$C$118))+Control!$C$7*Calculations!$C$84*INDEX('Monthly Data'!P:P,Calculations!$C$116+MOD(BB110,Calculations!$C$118))+Control!$C$7*Calculations!$C$85*INDEX('Monthly Data'!Q:Q,Calculations!$C$116+MOD(BB110,Calculations!$C$118))+(1-Control!$C$7*Calculations!$C$87)*INDEX('Monthly Data'!R:R,Calculations!$C$116+MOD(BB110,Calculations!$C$118))</f>
        <v>3.5231336013669103E-2</v>
      </c>
      <c r="FS110" s="86">
        <f ca="1">Control!$C$7*Calculations!$C$82*INDEX('Monthly Data'!N:N,Calculations!$C$116+MOD(BC110,Calculations!$C$118))+Control!$C$7*Calculations!$C$83*INDEX('Monthly Data'!O:O,Calculations!$C$116+MOD(BC110,Calculations!$C$118))+Control!$C$7*Calculations!$C$84*INDEX('Monthly Data'!P:P,Calculations!$C$116+MOD(BC110,Calculations!$C$118))+Control!$C$7*Calculations!$C$85*INDEX('Monthly Data'!Q:Q,Calculations!$C$116+MOD(BC110,Calculations!$C$118))+(1-Control!$C$7*Calculations!$C$87)*INDEX('Monthly Data'!R:R,Calculations!$C$116+MOD(BC110,Calculations!$C$118))</f>
        <v>2.9708469559001142E-2</v>
      </c>
      <c r="FT110" s="86">
        <f ca="1">Control!$C$7*Calculations!$C$82*INDEX('Monthly Data'!N:N,Calculations!$C$116+MOD(BD110,Calculations!$C$118))+Control!$C$7*Calculations!$C$83*INDEX('Monthly Data'!O:O,Calculations!$C$116+MOD(BD110,Calculations!$C$118))+Control!$C$7*Calculations!$C$84*INDEX('Monthly Data'!P:P,Calculations!$C$116+MOD(BD110,Calculations!$C$118))+Control!$C$7*Calculations!$C$85*INDEX('Monthly Data'!Q:Q,Calculations!$C$116+MOD(BD110,Calculations!$C$118))+(1-Control!$C$7*Calculations!$C$87)*INDEX('Monthly Data'!R:R,Calculations!$C$116+MOD(BD110,Calculations!$C$118))</f>
        <v>9.9793409618087695E-3</v>
      </c>
      <c r="FU110" s="86">
        <f ca="1">Control!$C$7*Calculations!$C$82*INDEX('Monthly Data'!N:N,Calculations!$C$116+MOD(BE110,Calculations!$C$118))+Control!$C$7*Calculations!$C$83*INDEX('Monthly Data'!O:O,Calculations!$C$116+MOD(BE110,Calculations!$C$118))+Control!$C$7*Calculations!$C$84*INDEX('Monthly Data'!P:P,Calculations!$C$116+MOD(BE110,Calculations!$C$118))+Control!$C$7*Calculations!$C$85*INDEX('Monthly Data'!Q:Q,Calculations!$C$116+MOD(BE110,Calculations!$C$118))+(1-Control!$C$7*Calculations!$C$87)*INDEX('Monthly Data'!R:R,Calculations!$C$116+MOD(BE110,Calculations!$C$118))</f>
        <v>4.089189590407355E-3</v>
      </c>
      <c r="FV110" s="86">
        <f ca="1">Control!$C$7*Calculations!$C$82*INDEX('Monthly Data'!N:N,Calculations!$C$116+MOD(BF110,Calculations!$C$118))+Control!$C$7*Calculations!$C$83*INDEX('Monthly Data'!O:O,Calculations!$C$116+MOD(BF110,Calculations!$C$118))+Control!$C$7*Calculations!$C$84*INDEX('Monthly Data'!P:P,Calculations!$C$116+MOD(BF110,Calculations!$C$118))+Control!$C$7*Calculations!$C$85*INDEX('Monthly Data'!Q:Q,Calculations!$C$116+MOD(BF110,Calculations!$C$118))+(1-Control!$C$7*Calculations!$C$87)*INDEX('Monthly Data'!R:R,Calculations!$C$116+MOD(BF110,Calculations!$C$118))</f>
        <v>2.3206536303657571E-2</v>
      </c>
      <c r="FW110" s="86">
        <f ca="1">Control!$C$7*Calculations!$C$82*INDEX('Monthly Data'!N:N,Calculations!$C$116+MOD(BG110,Calculations!$C$118))+Control!$C$7*Calculations!$C$83*INDEX('Monthly Data'!O:O,Calculations!$C$116+MOD(BG110,Calculations!$C$118))+Control!$C$7*Calculations!$C$84*INDEX('Monthly Data'!P:P,Calculations!$C$116+MOD(BG110,Calculations!$C$118))+Control!$C$7*Calculations!$C$85*INDEX('Monthly Data'!Q:Q,Calculations!$C$116+MOD(BG110,Calculations!$C$118))+(1-Control!$C$7*Calculations!$C$87)*INDEX('Monthly Data'!R:R,Calculations!$C$116+MOD(BG110,Calculations!$C$118))</f>
        <v>-4.0413381192162513E-2</v>
      </c>
      <c r="FX110" s="86">
        <f ca="1">Control!$C$7*Calculations!$C$82*INDEX('Monthly Data'!N:N,Calculations!$C$116+MOD(BH110,Calculations!$C$118))+Control!$C$7*Calculations!$C$83*INDEX('Monthly Data'!O:O,Calculations!$C$116+MOD(BH110,Calculations!$C$118))+Control!$C$7*Calculations!$C$84*INDEX('Monthly Data'!P:P,Calculations!$C$116+MOD(BH110,Calculations!$C$118))+Control!$C$7*Calculations!$C$85*INDEX('Monthly Data'!Q:Q,Calculations!$C$116+MOD(BH110,Calculations!$C$118))+(1-Control!$C$7*Calculations!$C$87)*INDEX('Monthly Data'!R:R,Calculations!$C$116+MOD(BH110,Calculations!$C$118))</f>
        <v>1.7599621212565995E-2</v>
      </c>
      <c r="FY110" s="86">
        <f ca="1">Control!$C$7*Calculations!$C$82*INDEX('Monthly Data'!N:N,Calculations!$C$116+MOD(BI110,Calculations!$C$118))+Control!$C$7*Calculations!$C$83*INDEX('Monthly Data'!O:O,Calculations!$C$116+MOD(BI110,Calculations!$C$118))+Control!$C$7*Calculations!$C$84*INDEX('Monthly Data'!P:P,Calculations!$C$116+MOD(BI110,Calculations!$C$118))+Control!$C$7*Calculations!$C$85*INDEX('Monthly Data'!Q:Q,Calculations!$C$116+MOD(BI110,Calculations!$C$118))+(1-Control!$C$7*Calculations!$C$87)*INDEX('Monthly Data'!R:R,Calculations!$C$116+MOD(BI110,Calculations!$C$118))</f>
        <v>2.766281641786093E-2</v>
      </c>
      <c r="FZ110" s="86">
        <f ca="1">Control!$C$7*Calculations!$C$82*INDEX('Monthly Data'!N:N,Calculations!$C$116+MOD(BJ110,Calculations!$C$118))+Control!$C$7*Calculations!$C$83*INDEX('Monthly Data'!O:O,Calculations!$C$116+MOD(BJ110,Calculations!$C$118))+Control!$C$7*Calculations!$C$84*INDEX('Monthly Data'!P:P,Calculations!$C$116+MOD(BJ110,Calculations!$C$118))+Control!$C$7*Calculations!$C$85*INDEX('Monthly Data'!Q:Q,Calculations!$C$116+MOD(BJ110,Calculations!$C$118))+(1-Control!$C$7*Calculations!$C$87)*INDEX('Monthly Data'!R:R,Calculations!$C$116+MOD(BJ110,Calculations!$C$118))</f>
        <v>1.2435425892067014E-2</v>
      </c>
      <c r="GA110" s="86">
        <f ca="1">Control!$C$7*Calculations!$C$82*INDEX('Monthly Data'!N:N,Calculations!$C$116+MOD(BK110,Calculations!$C$118))+Control!$C$7*Calculations!$C$83*INDEX('Monthly Data'!O:O,Calculations!$C$116+MOD(BK110,Calculations!$C$118))+Control!$C$7*Calculations!$C$84*INDEX('Monthly Data'!P:P,Calculations!$C$116+MOD(BK110,Calculations!$C$118))+Control!$C$7*Calculations!$C$85*INDEX('Monthly Data'!Q:Q,Calculations!$C$116+MOD(BK110,Calculations!$C$118))+(1-Control!$C$7*Calculations!$C$87)*INDEX('Monthly Data'!R:R,Calculations!$C$116+MOD(BK110,Calculations!$C$118))</f>
        <v>1.8665061640915637E-2</v>
      </c>
      <c r="GB110" s="86">
        <f ca="1">Control!$C$7*Calculations!$C$82*INDEX('Monthly Data'!N:N,Calculations!$C$116+MOD(BL110,Calculations!$C$118))+Control!$C$7*Calculations!$C$83*INDEX('Monthly Data'!O:O,Calculations!$C$116+MOD(BL110,Calculations!$C$118))+Control!$C$7*Calculations!$C$84*INDEX('Monthly Data'!P:P,Calculations!$C$116+MOD(BL110,Calculations!$C$118))+Control!$C$7*Calculations!$C$85*INDEX('Monthly Data'!Q:Q,Calculations!$C$116+MOD(BL110,Calculations!$C$118))+(1-Control!$C$7*Calculations!$C$87)*INDEX('Monthly Data'!R:R,Calculations!$C$116+MOD(BL110,Calculations!$C$118))</f>
        <v>1.1702576456120543E-2</v>
      </c>
      <c r="GC110" s="86">
        <f ca="1">Control!$C$7*Calculations!$C$82*INDEX('Monthly Data'!N:N,Calculations!$C$116+MOD(BM110,Calculations!$C$118))+Control!$C$7*Calculations!$C$83*INDEX('Monthly Data'!O:O,Calculations!$C$116+MOD(BM110,Calculations!$C$118))+Control!$C$7*Calculations!$C$84*INDEX('Monthly Data'!P:P,Calculations!$C$116+MOD(BM110,Calculations!$C$118))+Control!$C$7*Calculations!$C$85*INDEX('Monthly Data'!Q:Q,Calculations!$C$116+MOD(BM110,Calculations!$C$118))+(1-Control!$C$7*Calculations!$C$87)*INDEX('Monthly Data'!R:R,Calculations!$C$116+MOD(BM110,Calculations!$C$118))</f>
        <v>6.6954569943530936E-3</v>
      </c>
      <c r="GD110" s="86">
        <f ca="1">Control!$C$7*Calculations!$C$82*INDEX('Monthly Data'!N:N,Calculations!$C$116+MOD(BN110,Calculations!$C$118))+Control!$C$7*Calculations!$C$83*INDEX('Monthly Data'!O:O,Calculations!$C$116+MOD(BN110,Calculations!$C$118))+Control!$C$7*Calculations!$C$84*INDEX('Monthly Data'!P:P,Calculations!$C$116+MOD(BN110,Calculations!$C$118))+Control!$C$7*Calculations!$C$85*INDEX('Monthly Data'!Q:Q,Calculations!$C$116+MOD(BN110,Calculations!$C$118))+(1-Control!$C$7*Calculations!$C$87)*INDEX('Monthly Data'!R:R,Calculations!$C$116+MOD(BN110,Calculations!$C$118))</f>
        <v>-7.8872955230675015E-3</v>
      </c>
      <c r="GE110" s="86">
        <f ca="1">Control!$C$7*Calculations!$C$82*INDEX('Monthly Data'!N:N,Calculations!$C$116+MOD(BO110,Calculations!$C$118))+Control!$C$7*Calculations!$C$83*INDEX('Monthly Data'!O:O,Calculations!$C$116+MOD(BO110,Calculations!$C$118))+Control!$C$7*Calculations!$C$84*INDEX('Monthly Data'!P:P,Calculations!$C$116+MOD(BO110,Calculations!$C$118))+Control!$C$7*Calculations!$C$85*INDEX('Monthly Data'!Q:Q,Calculations!$C$116+MOD(BO110,Calculations!$C$118))+(1-Control!$C$7*Calculations!$C$87)*INDEX('Monthly Data'!R:R,Calculations!$C$116+MOD(BO110,Calculations!$C$118))</f>
        <v>2.9708469559001142E-2</v>
      </c>
      <c r="GF110" s="86">
        <f ca="1">Control!$C$7*Calculations!$C$82*INDEX('Monthly Data'!N:N,Calculations!$C$116+MOD(BP110,Calculations!$C$118))+Control!$C$7*Calculations!$C$83*INDEX('Monthly Data'!O:O,Calculations!$C$116+MOD(BP110,Calculations!$C$118))+Control!$C$7*Calculations!$C$84*INDEX('Monthly Data'!P:P,Calculations!$C$116+MOD(BP110,Calculations!$C$118))+Control!$C$7*Calculations!$C$85*INDEX('Monthly Data'!Q:Q,Calculations!$C$116+MOD(BP110,Calculations!$C$118))+(1-Control!$C$7*Calculations!$C$87)*INDEX('Monthly Data'!R:R,Calculations!$C$116+MOD(BP110,Calculations!$C$118))</f>
        <v>1.4915555251167555E-3</v>
      </c>
      <c r="GG110" s="86">
        <f ca="1">Control!$C$7*Calculations!$C$82*INDEX('Monthly Data'!N:N,Calculations!$C$116+MOD(BQ110,Calculations!$C$118))+Control!$C$7*Calculations!$C$83*INDEX('Monthly Data'!O:O,Calculations!$C$116+MOD(BQ110,Calculations!$C$118))+Control!$C$7*Calculations!$C$84*INDEX('Monthly Data'!P:P,Calculations!$C$116+MOD(BQ110,Calculations!$C$118))+Control!$C$7*Calculations!$C$85*INDEX('Monthly Data'!Q:Q,Calculations!$C$116+MOD(BQ110,Calculations!$C$118))+(1-Control!$C$7*Calculations!$C$87)*INDEX('Monthly Data'!R:R,Calculations!$C$116+MOD(BQ110,Calculations!$C$118))</f>
        <v>3.1070573055362403E-2</v>
      </c>
      <c r="GH110" s="86">
        <f ca="1">Control!$C$7*Calculations!$C$82*INDEX('Monthly Data'!N:N,Calculations!$C$116+MOD(BR110,Calculations!$C$118))+Control!$C$7*Calculations!$C$83*INDEX('Monthly Data'!O:O,Calculations!$C$116+MOD(BR110,Calculations!$C$118))+Control!$C$7*Calculations!$C$84*INDEX('Monthly Data'!P:P,Calculations!$C$116+MOD(BR110,Calculations!$C$118))+Control!$C$7*Calculations!$C$85*INDEX('Monthly Data'!Q:Q,Calculations!$C$116+MOD(BR110,Calculations!$C$118))+(1-Control!$C$7*Calculations!$C$87)*INDEX('Monthly Data'!R:R,Calculations!$C$116+MOD(BR110,Calculations!$C$118))</f>
        <v>-3.8875517825435772E-3</v>
      </c>
      <c r="GI110" s="86">
        <f ca="1">Control!$C$7*Calculations!$C$82*INDEX('Monthly Data'!N:N,Calculations!$C$116+MOD(BS110,Calculations!$C$118))+Control!$C$7*Calculations!$C$83*INDEX('Monthly Data'!O:O,Calculations!$C$116+MOD(BS110,Calculations!$C$118))+Control!$C$7*Calculations!$C$84*INDEX('Monthly Data'!P:P,Calculations!$C$116+MOD(BS110,Calculations!$C$118))+Control!$C$7*Calculations!$C$85*INDEX('Monthly Data'!Q:Q,Calculations!$C$116+MOD(BS110,Calculations!$C$118))+(1-Control!$C$7*Calculations!$C$87)*INDEX('Monthly Data'!R:R,Calculations!$C$116+MOD(BS110,Calculations!$C$118))</f>
        <v>9.5791276036140301E-3</v>
      </c>
      <c r="GJ110" s="86">
        <f ca="1">Control!$C$7*Calculations!$C$82*INDEX('Monthly Data'!N:N,Calculations!$C$116+MOD(BT110,Calculations!$C$118))+Control!$C$7*Calculations!$C$83*INDEX('Monthly Data'!O:O,Calculations!$C$116+MOD(BT110,Calculations!$C$118))+Control!$C$7*Calculations!$C$84*INDEX('Monthly Data'!P:P,Calculations!$C$116+MOD(BT110,Calculations!$C$118))+Control!$C$7*Calculations!$C$85*INDEX('Monthly Data'!Q:Q,Calculations!$C$116+MOD(BT110,Calculations!$C$118))+(1-Control!$C$7*Calculations!$C$87)*INDEX('Monthly Data'!R:R,Calculations!$C$116+MOD(BT110,Calculations!$C$118))</f>
        <v>-2.4571433440223247E-2</v>
      </c>
      <c r="GK110" s="86">
        <f ca="1">Control!$C$7*Calculations!$C$82*INDEX('Monthly Data'!N:N,Calculations!$C$116+MOD(BU110,Calculations!$C$118))+Control!$C$7*Calculations!$C$83*INDEX('Monthly Data'!O:O,Calculations!$C$116+MOD(BU110,Calculations!$C$118))+Control!$C$7*Calculations!$C$84*INDEX('Monthly Data'!P:P,Calculations!$C$116+MOD(BU110,Calculations!$C$118))+Control!$C$7*Calculations!$C$85*INDEX('Monthly Data'!Q:Q,Calculations!$C$116+MOD(BU110,Calculations!$C$118))+(1-Control!$C$7*Calculations!$C$87)*INDEX('Monthly Data'!R:R,Calculations!$C$116+MOD(BU110,Calculations!$C$118))</f>
        <v>4.5735623984309991E-2</v>
      </c>
      <c r="GL110" s="86">
        <f ca="1">Control!$C$7*Calculations!$C$82*INDEX('Monthly Data'!N:N,Calculations!$C$116+MOD(BV110,Calculations!$C$118))+Control!$C$7*Calculations!$C$83*INDEX('Monthly Data'!O:O,Calculations!$C$116+MOD(BV110,Calculations!$C$118))+Control!$C$7*Calculations!$C$84*INDEX('Monthly Data'!P:P,Calculations!$C$116+MOD(BV110,Calculations!$C$118))+Control!$C$7*Calculations!$C$85*INDEX('Monthly Data'!Q:Q,Calculations!$C$116+MOD(BV110,Calculations!$C$118))+(1-Control!$C$7*Calculations!$C$87)*INDEX('Monthly Data'!R:R,Calculations!$C$116+MOD(BV110,Calculations!$C$118))</f>
        <v>-7.5539743260223157E-3</v>
      </c>
      <c r="GM110" s="86">
        <f ca="1">Control!$C$7*Calculations!$C$82*INDEX('Monthly Data'!N:N,Calculations!$C$116+MOD(BW110,Calculations!$C$118))+Control!$C$7*Calculations!$C$83*INDEX('Monthly Data'!O:O,Calculations!$C$116+MOD(BW110,Calculations!$C$118))+Control!$C$7*Calculations!$C$84*INDEX('Monthly Data'!P:P,Calculations!$C$116+MOD(BW110,Calculations!$C$118))+Control!$C$7*Calculations!$C$85*INDEX('Monthly Data'!Q:Q,Calculations!$C$116+MOD(BW110,Calculations!$C$118))+(1-Control!$C$7*Calculations!$C$87)*INDEX('Monthly Data'!R:R,Calculations!$C$116+MOD(BW110,Calculations!$C$118))</f>
        <v>2.2757992058453024E-3</v>
      </c>
      <c r="GN110" s="86">
        <f ca="1">Control!$C$7*Calculations!$C$82*INDEX('Monthly Data'!N:N,Calculations!$C$116+MOD(BX110,Calculations!$C$118))+Control!$C$7*Calculations!$C$83*INDEX('Monthly Data'!O:O,Calculations!$C$116+MOD(BX110,Calculations!$C$118))+Control!$C$7*Calculations!$C$84*INDEX('Monthly Data'!P:P,Calculations!$C$116+MOD(BX110,Calculations!$C$118))+Control!$C$7*Calculations!$C$85*INDEX('Monthly Data'!Q:Q,Calculations!$C$116+MOD(BX110,Calculations!$C$118))+(1-Control!$C$7*Calculations!$C$87)*INDEX('Monthly Data'!R:R,Calculations!$C$116+MOD(BX110,Calculations!$C$118))</f>
        <v>-3.8875517825435772E-3</v>
      </c>
      <c r="GO110" s="86">
        <f ca="1">Control!$C$7*Calculations!$C$82*INDEX('Monthly Data'!N:N,Calculations!$C$116+MOD(BY110,Calculations!$C$118))+Control!$C$7*Calculations!$C$83*INDEX('Monthly Data'!O:O,Calculations!$C$116+MOD(BY110,Calculations!$C$118))+Control!$C$7*Calculations!$C$84*INDEX('Monthly Data'!P:P,Calculations!$C$116+MOD(BY110,Calculations!$C$118))+Control!$C$7*Calculations!$C$85*INDEX('Monthly Data'!Q:Q,Calculations!$C$116+MOD(BY110,Calculations!$C$118))+(1-Control!$C$7*Calculations!$C$87)*INDEX('Monthly Data'!R:R,Calculations!$C$116+MOD(BY110,Calculations!$C$118))</f>
        <v>6.3250222980707482E-3</v>
      </c>
      <c r="GP110" s="86">
        <f ca="1">Control!$C$7*Calculations!$C$82*INDEX('Monthly Data'!N:N,Calculations!$C$116+MOD(BZ110,Calculations!$C$118))+Control!$C$7*Calculations!$C$83*INDEX('Monthly Data'!O:O,Calculations!$C$116+MOD(BZ110,Calculations!$C$118))+Control!$C$7*Calculations!$C$84*INDEX('Monthly Data'!P:P,Calculations!$C$116+MOD(BZ110,Calculations!$C$118))+Control!$C$7*Calculations!$C$85*INDEX('Monthly Data'!Q:Q,Calculations!$C$116+MOD(BZ110,Calculations!$C$118))+(1-Control!$C$7*Calculations!$C$87)*INDEX('Monthly Data'!R:R,Calculations!$C$116+MOD(BZ110,Calculations!$C$118))</f>
        <v>1.5108777406081684E-3</v>
      </c>
      <c r="GQ110" s="86">
        <f ca="1">Control!$C$7*Calculations!$C$82*INDEX('Monthly Data'!N:N,Calculations!$C$116+MOD(CA110,Calculations!$C$118))+Control!$C$7*Calculations!$C$83*INDEX('Monthly Data'!O:O,Calculations!$C$116+MOD(CA110,Calculations!$C$118))+Control!$C$7*Calculations!$C$84*INDEX('Monthly Data'!P:P,Calculations!$C$116+MOD(CA110,Calculations!$C$118))+Control!$C$7*Calculations!$C$85*INDEX('Monthly Data'!Q:Q,Calculations!$C$116+MOD(CA110,Calculations!$C$118))+(1-Control!$C$7*Calculations!$C$87)*INDEX('Monthly Data'!R:R,Calculations!$C$116+MOD(CA110,Calculations!$C$118))</f>
        <v>-1.5984879994281095E-2</v>
      </c>
      <c r="GR110" s="86">
        <f ca="1">Control!$C$7*Calculations!$C$82*INDEX('Monthly Data'!N:N,Calculations!$C$116+MOD(CB110,Calculations!$C$118))+Control!$C$7*Calculations!$C$83*INDEX('Monthly Data'!O:O,Calculations!$C$116+MOD(CB110,Calculations!$C$118))+Control!$C$7*Calculations!$C$84*INDEX('Monthly Data'!P:P,Calculations!$C$116+MOD(CB110,Calculations!$C$118))+Control!$C$7*Calculations!$C$85*INDEX('Monthly Data'!Q:Q,Calculations!$C$116+MOD(CB110,Calculations!$C$118))+(1-Control!$C$7*Calculations!$C$87)*INDEX('Monthly Data'!R:R,Calculations!$C$116+MOD(CB110,Calculations!$C$118))</f>
        <v>1.046389543479892E-2</v>
      </c>
      <c r="GS110" s="86">
        <f ca="1">Control!$C$7*Calculations!$C$82*INDEX('Monthly Data'!N:N,Calculations!$C$116+MOD(CC110,Calculations!$C$118))+Control!$C$7*Calculations!$C$83*INDEX('Monthly Data'!O:O,Calculations!$C$116+MOD(CC110,Calculations!$C$118))+Control!$C$7*Calculations!$C$84*INDEX('Monthly Data'!P:P,Calculations!$C$116+MOD(CC110,Calculations!$C$118))+Control!$C$7*Calculations!$C$85*INDEX('Monthly Data'!Q:Q,Calculations!$C$116+MOD(CC110,Calculations!$C$118))+(1-Control!$C$7*Calculations!$C$87)*INDEX('Monthly Data'!R:R,Calculations!$C$116+MOD(CC110,Calculations!$C$118))</f>
        <v>2.9708469559001142E-2</v>
      </c>
      <c r="GT110" s="86">
        <f ca="1">Control!$C$7*Calculations!$C$82*INDEX('Monthly Data'!N:N,Calculations!$C$116+MOD(CD110,Calculations!$C$118))+Control!$C$7*Calculations!$C$83*INDEX('Monthly Data'!O:O,Calculations!$C$116+MOD(CD110,Calculations!$C$118))+Control!$C$7*Calculations!$C$84*INDEX('Monthly Data'!P:P,Calculations!$C$116+MOD(CD110,Calculations!$C$118))+Control!$C$7*Calculations!$C$85*INDEX('Monthly Data'!Q:Q,Calculations!$C$116+MOD(CD110,Calculations!$C$118))+(1-Control!$C$7*Calculations!$C$87)*INDEX('Monthly Data'!R:R,Calculations!$C$116+MOD(CD110,Calculations!$C$118))</f>
        <v>1.7484305259657981E-2</v>
      </c>
      <c r="GU110" s="86">
        <f ca="1">Control!$C$7*Calculations!$C$82*INDEX('Monthly Data'!N:N,Calculations!$C$116+MOD(CE110,Calculations!$C$118))+Control!$C$7*Calculations!$C$83*INDEX('Monthly Data'!O:O,Calculations!$C$116+MOD(CE110,Calculations!$C$118))+Control!$C$7*Calculations!$C$84*INDEX('Monthly Data'!P:P,Calculations!$C$116+MOD(CE110,Calculations!$C$118))+Control!$C$7*Calculations!$C$85*INDEX('Monthly Data'!Q:Q,Calculations!$C$116+MOD(CE110,Calculations!$C$118))+(1-Control!$C$7*Calculations!$C$87)*INDEX('Monthly Data'!R:R,Calculations!$C$116+MOD(CE110,Calculations!$C$118))</f>
        <v>-3.9863250714949353E-2</v>
      </c>
      <c r="GV110" s="86">
        <f ca="1">Control!$C$7*Calculations!$C$82*INDEX('Monthly Data'!N:N,Calculations!$C$116+MOD(CF110,Calculations!$C$118))+Control!$C$7*Calculations!$C$83*INDEX('Monthly Data'!O:O,Calculations!$C$116+MOD(CF110,Calculations!$C$118))+Control!$C$7*Calculations!$C$84*INDEX('Monthly Data'!P:P,Calculations!$C$116+MOD(CF110,Calculations!$C$118))+Control!$C$7*Calculations!$C$85*INDEX('Monthly Data'!Q:Q,Calculations!$C$116+MOD(CF110,Calculations!$C$118))+(1-Control!$C$7*Calculations!$C$87)*INDEX('Monthly Data'!R:R,Calculations!$C$116+MOD(CF110,Calculations!$C$118))</f>
        <v>-2.5168357537820856E-4</v>
      </c>
      <c r="GW110" s="86">
        <f ca="1">Control!$C$7*Calculations!$C$82*INDEX('Monthly Data'!N:N,Calculations!$C$116+MOD(CG110,Calculations!$C$118))+Control!$C$7*Calculations!$C$83*INDEX('Monthly Data'!O:O,Calculations!$C$116+MOD(CG110,Calculations!$C$118))+Control!$C$7*Calculations!$C$84*INDEX('Monthly Data'!P:P,Calculations!$C$116+MOD(CG110,Calculations!$C$118))+Control!$C$7*Calculations!$C$85*INDEX('Monthly Data'!Q:Q,Calculations!$C$116+MOD(CG110,Calculations!$C$118))+(1-Control!$C$7*Calculations!$C$87)*INDEX('Monthly Data'!R:R,Calculations!$C$116+MOD(CG110,Calculations!$C$118))</f>
        <v>3.5231336013669103E-2</v>
      </c>
      <c r="GX110" s="86">
        <f ca="1">Control!$C$7*Calculations!$C$82*INDEX('Monthly Data'!N:N,Calculations!$C$116+MOD(CH110,Calculations!$C$118))+Control!$C$7*Calculations!$C$83*INDEX('Monthly Data'!O:O,Calculations!$C$116+MOD(CH110,Calculations!$C$118))+Control!$C$7*Calculations!$C$84*INDEX('Monthly Data'!P:P,Calculations!$C$116+MOD(CH110,Calculations!$C$118))+Control!$C$7*Calculations!$C$85*INDEX('Monthly Data'!Q:Q,Calculations!$C$116+MOD(CH110,Calculations!$C$118))+(1-Control!$C$7*Calculations!$C$87)*INDEX('Monthly Data'!R:R,Calculations!$C$116+MOD(CH110,Calculations!$C$118))</f>
        <v>5.8868730207813358E-3</v>
      </c>
      <c r="GY110" s="86">
        <f ca="1">Control!$C$7*Calculations!$C$82*INDEX('Monthly Data'!N:N,Calculations!$C$116+MOD(CI110,Calculations!$C$118))+Control!$C$7*Calculations!$C$83*INDEX('Monthly Data'!O:O,Calculations!$C$116+MOD(CI110,Calculations!$C$118))+Control!$C$7*Calculations!$C$84*INDEX('Monthly Data'!P:P,Calculations!$C$116+MOD(CI110,Calculations!$C$118))+Control!$C$7*Calculations!$C$85*INDEX('Monthly Data'!Q:Q,Calculations!$C$116+MOD(CI110,Calculations!$C$118))+(1-Control!$C$7*Calculations!$C$87)*INDEX('Monthly Data'!R:R,Calculations!$C$116+MOD(CI110,Calculations!$C$118))</f>
        <v>1.0921298083007208E-2</v>
      </c>
      <c r="GZ110" s="86">
        <f ca="1">Control!$C$7*Calculations!$C$82*INDEX('Monthly Data'!N:N,Calculations!$C$116+MOD(CJ110,Calculations!$C$118))+Control!$C$7*Calculations!$C$83*INDEX('Monthly Data'!O:O,Calculations!$C$116+MOD(CJ110,Calculations!$C$118))+Control!$C$7*Calculations!$C$84*INDEX('Monthly Data'!P:P,Calculations!$C$116+MOD(CJ110,Calculations!$C$118))+Control!$C$7*Calculations!$C$85*INDEX('Monthly Data'!Q:Q,Calculations!$C$116+MOD(CJ110,Calculations!$C$118))+(1-Control!$C$7*Calculations!$C$87)*INDEX('Monthly Data'!R:R,Calculations!$C$116+MOD(CJ110,Calculations!$C$118))</f>
        <v>5.1279584938936244E-2</v>
      </c>
      <c r="HA110" s="86">
        <f ca="1">Control!$C$7*Calculations!$C$82*INDEX('Monthly Data'!N:N,Calculations!$C$116+MOD(CK110,Calculations!$C$118))+Control!$C$7*Calculations!$C$83*INDEX('Monthly Data'!O:O,Calculations!$C$116+MOD(CK110,Calculations!$C$118))+Control!$C$7*Calculations!$C$84*INDEX('Monthly Data'!P:P,Calculations!$C$116+MOD(CK110,Calculations!$C$118))+Control!$C$7*Calculations!$C$85*INDEX('Monthly Data'!Q:Q,Calculations!$C$116+MOD(CK110,Calculations!$C$118))+(1-Control!$C$7*Calculations!$C$87)*INDEX('Monthly Data'!R:R,Calculations!$C$116+MOD(CK110,Calculations!$C$118))</f>
        <v>-2.6378232493851243E-2</v>
      </c>
      <c r="HB110" s="86">
        <f ca="1">Control!$C$7*Calculations!$C$82*INDEX('Monthly Data'!N:N,Calculations!$C$116+MOD(CL110,Calculations!$C$118))+Control!$C$7*Calculations!$C$83*INDEX('Monthly Data'!O:O,Calculations!$C$116+MOD(CL110,Calculations!$C$118))+Control!$C$7*Calculations!$C$84*INDEX('Monthly Data'!P:P,Calculations!$C$116+MOD(CL110,Calculations!$C$118))+Control!$C$7*Calculations!$C$85*INDEX('Monthly Data'!Q:Q,Calculations!$C$116+MOD(CL110,Calculations!$C$118))+(1-Control!$C$7*Calculations!$C$87)*INDEX('Monthly Data'!R:R,Calculations!$C$116+MOD(CL110,Calculations!$C$118))</f>
        <v>1.2435425892067014E-2</v>
      </c>
      <c r="HC110" s="86">
        <f ca="1">Control!$C$7*Calculations!$C$82*INDEX('Monthly Data'!N:N,Calculations!$C$116+MOD(CM110,Calculations!$C$118))+Control!$C$7*Calculations!$C$83*INDEX('Monthly Data'!O:O,Calculations!$C$116+MOD(CM110,Calculations!$C$118))+Control!$C$7*Calculations!$C$84*INDEX('Monthly Data'!P:P,Calculations!$C$116+MOD(CM110,Calculations!$C$118))+Control!$C$7*Calculations!$C$85*INDEX('Monthly Data'!Q:Q,Calculations!$C$116+MOD(CM110,Calculations!$C$118))+(1-Control!$C$7*Calculations!$C$87)*INDEX('Monthly Data'!R:R,Calculations!$C$116+MOD(CM110,Calculations!$C$118))</f>
        <v>-1.9947061878162777E-2</v>
      </c>
      <c r="HD110" s="86">
        <f ca="1">Control!$C$7*Calculations!$C$82*INDEX('Monthly Data'!N:N,Calculations!$C$116+MOD(CN110,Calculations!$C$118))+Control!$C$7*Calculations!$C$83*INDEX('Monthly Data'!O:O,Calculations!$C$116+MOD(CN110,Calculations!$C$118))+Control!$C$7*Calculations!$C$84*INDEX('Monthly Data'!P:P,Calculations!$C$116+MOD(CN110,Calculations!$C$118))+Control!$C$7*Calculations!$C$85*INDEX('Monthly Data'!Q:Q,Calculations!$C$116+MOD(CN110,Calculations!$C$118))+(1-Control!$C$7*Calculations!$C$87)*INDEX('Monthly Data'!R:R,Calculations!$C$116+MOD(CN110,Calculations!$C$118))</f>
        <v>-2.6378232493851243E-2</v>
      </c>
      <c r="HE110" s="86">
        <f ca="1">Control!$C$7*Calculations!$C$82*INDEX('Monthly Data'!N:N,Calculations!$C$116+MOD(CO110,Calculations!$C$118))+Control!$C$7*Calculations!$C$83*INDEX('Monthly Data'!O:O,Calculations!$C$116+MOD(CO110,Calculations!$C$118))+Control!$C$7*Calculations!$C$84*INDEX('Monthly Data'!P:P,Calculations!$C$116+MOD(CO110,Calculations!$C$118))+Control!$C$7*Calculations!$C$85*INDEX('Monthly Data'!Q:Q,Calculations!$C$116+MOD(CO110,Calculations!$C$118))+(1-Control!$C$7*Calculations!$C$87)*INDEX('Monthly Data'!R:R,Calculations!$C$116+MOD(CO110,Calculations!$C$118))</f>
        <v>4.2795950888382334E-3</v>
      </c>
      <c r="HF110" s="86">
        <f ca="1">Control!$C$7*Calculations!$C$82*INDEX('Monthly Data'!N:N,Calculations!$C$116+MOD(CP110,Calculations!$C$118))+Control!$C$7*Calculations!$C$83*INDEX('Monthly Data'!O:O,Calculations!$C$116+MOD(CP110,Calculations!$C$118))+Control!$C$7*Calculations!$C$84*INDEX('Monthly Data'!P:P,Calculations!$C$116+MOD(CP110,Calculations!$C$118))+Control!$C$7*Calculations!$C$85*INDEX('Monthly Data'!Q:Q,Calculations!$C$116+MOD(CP110,Calculations!$C$118))+(1-Control!$C$7*Calculations!$C$87)*INDEX('Monthly Data'!R:R,Calculations!$C$116+MOD(CP110,Calculations!$C$118))</f>
        <v>2.377894462657602E-2</v>
      </c>
      <c r="HG110" s="86">
        <f ca="1">Control!$C$7*Calculations!$C$82*INDEX('Monthly Data'!N:N,Calculations!$C$116+MOD(CQ110,Calculations!$C$118))+Control!$C$7*Calculations!$C$83*INDEX('Monthly Data'!O:O,Calculations!$C$116+MOD(CQ110,Calculations!$C$118))+Control!$C$7*Calculations!$C$84*INDEX('Monthly Data'!P:P,Calculations!$C$116+MOD(CQ110,Calculations!$C$118))+Control!$C$7*Calculations!$C$85*INDEX('Monthly Data'!Q:Q,Calculations!$C$116+MOD(CQ110,Calculations!$C$118))+(1-Control!$C$7*Calculations!$C$87)*INDEX('Monthly Data'!R:R,Calculations!$C$116+MOD(CQ110,Calculations!$C$118))</f>
        <v>1.5758278480433856E-2</v>
      </c>
      <c r="HH110" s="86">
        <f ca="1">Control!$C$7*Calculations!$C$82*INDEX('Monthly Data'!N:N,Calculations!$C$116+MOD(CR110,Calculations!$C$118))+Control!$C$7*Calculations!$C$83*INDEX('Monthly Data'!O:O,Calculations!$C$116+MOD(CR110,Calculations!$C$118))+Control!$C$7*Calculations!$C$84*INDEX('Monthly Data'!P:P,Calculations!$C$116+MOD(CR110,Calculations!$C$118))+Control!$C$7*Calculations!$C$85*INDEX('Monthly Data'!Q:Q,Calculations!$C$116+MOD(CR110,Calculations!$C$118))+(1-Control!$C$7*Calculations!$C$87)*INDEX('Monthly Data'!R:R,Calculations!$C$116+MOD(CR110,Calculations!$C$118))</f>
        <v>4.5735623984309991E-2</v>
      </c>
      <c r="HI110" s="86">
        <f ca="1">Control!$C$7*Calculations!$C$82*INDEX('Monthly Data'!N:N,Calculations!$C$116+MOD(CS110,Calculations!$C$118))+Control!$C$7*Calculations!$C$83*INDEX('Monthly Data'!O:O,Calculations!$C$116+MOD(CS110,Calculations!$C$118))+Control!$C$7*Calculations!$C$84*INDEX('Monthly Data'!P:P,Calculations!$C$116+MOD(CS110,Calculations!$C$118))+Control!$C$7*Calculations!$C$85*INDEX('Monthly Data'!Q:Q,Calculations!$C$116+MOD(CS110,Calculations!$C$118))+(1-Control!$C$7*Calculations!$C$87)*INDEX('Monthly Data'!R:R,Calculations!$C$116+MOD(CS110,Calculations!$C$118))</f>
        <v>-1.5984879994281095E-2</v>
      </c>
      <c r="HJ110" s="86">
        <f ca="1">Control!$C$7*Calculations!$C$82*INDEX('Monthly Data'!N:N,Calculations!$C$116+MOD(CT110,Calculations!$C$118))+Control!$C$7*Calculations!$C$83*INDEX('Monthly Data'!O:O,Calculations!$C$116+MOD(CT110,Calculations!$C$118))+Control!$C$7*Calculations!$C$84*INDEX('Monthly Data'!P:P,Calculations!$C$116+MOD(CT110,Calculations!$C$118))+Control!$C$7*Calculations!$C$85*INDEX('Monthly Data'!Q:Q,Calculations!$C$116+MOD(CT110,Calculations!$C$118))+(1-Control!$C$7*Calculations!$C$87)*INDEX('Monthly Data'!R:R,Calculations!$C$116+MOD(CT110,Calculations!$C$118))</f>
        <v>4.089189590407355E-3</v>
      </c>
      <c r="HK110" s="86">
        <f ca="1">Control!$C$7*Calculations!$C$82*INDEX('Monthly Data'!N:N,Calculations!$C$116+MOD(CU110,Calculations!$C$118))+Control!$C$7*Calculations!$C$83*INDEX('Monthly Data'!O:O,Calculations!$C$116+MOD(CU110,Calculations!$C$118))+Control!$C$7*Calculations!$C$84*INDEX('Monthly Data'!P:P,Calculations!$C$116+MOD(CU110,Calculations!$C$118))+Control!$C$7*Calculations!$C$85*INDEX('Monthly Data'!Q:Q,Calculations!$C$116+MOD(CU110,Calculations!$C$118))+(1-Control!$C$7*Calculations!$C$87)*INDEX('Monthly Data'!R:R,Calculations!$C$116+MOD(CU110,Calculations!$C$118))</f>
        <v>2.3852824346838646E-2</v>
      </c>
      <c r="HL110" s="86">
        <f ca="1">Control!$C$7*Calculations!$C$82*INDEX('Monthly Data'!N:N,Calculations!$C$116+MOD(CV110,Calculations!$C$118))+Control!$C$7*Calculations!$C$83*INDEX('Monthly Data'!O:O,Calculations!$C$116+MOD(CV110,Calculations!$C$118))+Control!$C$7*Calculations!$C$84*INDEX('Monthly Data'!P:P,Calculations!$C$116+MOD(CV110,Calculations!$C$118))+Control!$C$7*Calculations!$C$85*INDEX('Monthly Data'!Q:Q,Calculations!$C$116+MOD(CV110,Calculations!$C$118))+(1-Control!$C$7*Calculations!$C$87)*INDEX('Monthly Data'!R:R,Calculations!$C$116+MOD(CV110,Calculations!$C$118))</f>
        <v>1.142101364887867E-2</v>
      </c>
      <c r="HM110" s="86">
        <f ca="1">Control!$C$7*Calculations!$C$82*INDEX('Monthly Data'!N:N,Calculations!$C$116+MOD(CW110,Calculations!$C$118))+Control!$C$7*Calculations!$C$83*INDEX('Monthly Data'!O:O,Calculations!$C$116+MOD(CW110,Calculations!$C$118))+Control!$C$7*Calculations!$C$84*INDEX('Monthly Data'!P:P,Calculations!$C$116+MOD(CW110,Calculations!$C$118))+Control!$C$7*Calculations!$C$85*INDEX('Monthly Data'!Q:Q,Calculations!$C$116+MOD(CW110,Calculations!$C$118))+(1-Control!$C$7*Calculations!$C$87)*INDEX('Monthly Data'!R:R,Calculations!$C$116+MOD(CW110,Calculations!$C$118))</f>
        <v>-7.8872955230675015E-3</v>
      </c>
      <c r="HN110" s="86">
        <f ca="1">Control!$C$7*Calculations!$C$82*INDEX('Monthly Data'!N:N,Calculations!$C$116+MOD(CX110,Calculations!$C$118))+Control!$C$7*Calculations!$C$83*INDEX('Monthly Data'!O:O,Calculations!$C$116+MOD(CX110,Calculations!$C$118))+Control!$C$7*Calculations!$C$84*INDEX('Monthly Data'!P:P,Calculations!$C$116+MOD(CX110,Calculations!$C$118))+Control!$C$7*Calculations!$C$85*INDEX('Monthly Data'!Q:Q,Calculations!$C$116+MOD(CX110,Calculations!$C$118))+(1-Control!$C$7*Calculations!$C$87)*INDEX('Monthly Data'!R:R,Calculations!$C$116+MOD(CX110,Calculations!$C$118))</f>
        <v>4.2795950888382334E-3</v>
      </c>
      <c r="HO110" s="86">
        <f ca="1">Control!$C$7*Calculations!$C$82*INDEX('Monthly Data'!N:N,Calculations!$C$116+MOD(CY110,Calculations!$C$118))+Control!$C$7*Calculations!$C$83*INDEX('Monthly Data'!O:O,Calculations!$C$116+MOD(CY110,Calculations!$C$118))+Control!$C$7*Calculations!$C$84*INDEX('Monthly Data'!P:P,Calculations!$C$116+MOD(CY110,Calculations!$C$118))+Control!$C$7*Calculations!$C$85*INDEX('Monthly Data'!Q:Q,Calculations!$C$116+MOD(CY110,Calculations!$C$118))+(1-Control!$C$7*Calculations!$C$87)*INDEX('Monthly Data'!R:R,Calculations!$C$116+MOD(CY110,Calculations!$C$118))</f>
        <v>2.3852824346838646E-2</v>
      </c>
      <c r="HP110" s="86">
        <f ca="1">Control!$C$7*Calculations!$C$82*INDEX('Monthly Data'!N:N,Calculations!$C$116+MOD(CZ110,Calculations!$C$118))+Control!$C$7*Calculations!$C$83*INDEX('Monthly Data'!O:O,Calculations!$C$116+MOD(CZ110,Calculations!$C$118))+Control!$C$7*Calculations!$C$84*INDEX('Monthly Data'!P:P,Calculations!$C$116+MOD(CZ110,Calculations!$C$118))+Control!$C$7*Calculations!$C$85*INDEX('Monthly Data'!Q:Q,Calculations!$C$116+MOD(CZ110,Calculations!$C$118))+(1-Control!$C$7*Calculations!$C$87)*INDEX('Monthly Data'!R:R,Calculations!$C$116+MOD(CZ110,Calculations!$C$118))</f>
        <v>-1.5984879994281095E-2</v>
      </c>
      <c r="HQ110" s="86">
        <f ca="1">Control!$C$7*Calculations!$C$82*INDEX('Monthly Data'!N:N,Calculations!$C$116+MOD(DA110,Calculations!$C$118))+Control!$C$7*Calculations!$C$83*INDEX('Monthly Data'!O:O,Calculations!$C$116+MOD(DA110,Calculations!$C$118))+Control!$C$7*Calculations!$C$84*INDEX('Monthly Data'!P:P,Calculations!$C$116+MOD(DA110,Calculations!$C$118))+Control!$C$7*Calculations!$C$85*INDEX('Monthly Data'!Q:Q,Calculations!$C$116+MOD(DA110,Calculations!$C$118))+(1-Control!$C$7*Calculations!$C$87)*INDEX('Monthly Data'!R:R,Calculations!$C$116+MOD(DA110,Calculations!$C$118))</f>
        <v>1.5216630695380906E-2</v>
      </c>
      <c r="HR110" s="86">
        <f ca="1">Control!$C$7*Calculations!$C$82*INDEX('Monthly Data'!N:N,Calculations!$C$116+MOD(DB110,Calculations!$C$118))+Control!$C$7*Calculations!$C$83*INDEX('Monthly Data'!O:O,Calculations!$C$116+MOD(DB110,Calculations!$C$118))+Control!$C$7*Calculations!$C$84*INDEX('Monthly Data'!P:P,Calculations!$C$116+MOD(DB110,Calculations!$C$118))+Control!$C$7*Calculations!$C$85*INDEX('Monthly Data'!Q:Q,Calculations!$C$116+MOD(DB110,Calculations!$C$118))+(1-Control!$C$7*Calculations!$C$87)*INDEX('Monthly Data'!R:R,Calculations!$C$116+MOD(DB110,Calculations!$C$118))</f>
        <v>2.4842166689046628E-2</v>
      </c>
      <c r="HS110" s="86">
        <f ca="1">Control!$C$7*Calculations!$C$82*INDEX('Monthly Data'!N:N,Calculations!$C$116+MOD(DC110,Calculations!$C$118))+Control!$C$7*Calculations!$C$83*INDEX('Monthly Data'!O:O,Calculations!$C$116+MOD(DC110,Calculations!$C$118))+Control!$C$7*Calculations!$C$84*INDEX('Monthly Data'!P:P,Calculations!$C$116+MOD(DC110,Calculations!$C$118))+Control!$C$7*Calculations!$C$85*INDEX('Monthly Data'!Q:Q,Calculations!$C$116+MOD(DC110,Calculations!$C$118))+(1-Control!$C$7*Calculations!$C$87)*INDEX('Monthly Data'!R:R,Calculations!$C$116+MOD(DC110,Calculations!$C$118))</f>
        <v>2.4470405846852006E-3</v>
      </c>
      <c r="HT110" s="86">
        <f ca="1">Control!$C$7*Calculations!$C$82*INDEX('Monthly Data'!N:N,Calculations!$C$116+MOD(DD110,Calculations!$C$118))+Control!$C$7*Calculations!$C$83*INDEX('Monthly Data'!O:O,Calculations!$C$116+MOD(DD110,Calculations!$C$118))+Control!$C$7*Calculations!$C$84*INDEX('Monthly Data'!P:P,Calculations!$C$116+MOD(DD110,Calculations!$C$118))+Control!$C$7*Calculations!$C$85*INDEX('Monthly Data'!Q:Q,Calculations!$C$116+MOD(DD110,Calculations!$C$118))+(1-Control!$C$7*Calculations!$C$87)*INDEX('Monthly Data'!R:R,Calculations!$C$116+MOD(DD110,Calculations!$C$118))</f>
        <v>5.8868730207813358E-3</v>
      </c>
      <c r="HU110" s="86">
        <f ca="1">Control!$C$7*Calculations!$C$82*INDEX('Monthly Data'!N:N,Calculations!$C$116+MOD(DE110,Calculations!$C$118))+Control!$C$7*Calculations!$C$83*INDEX('Monthly Data'!O:O,Calculations!$C$116+MOD(DE110,Calculations!$C$118))+Control!$C$7*Calculations!$C$84*INDEX('Monthly Data'!P:P,Calculations!$C$116+MOD(DE110,Calculations!$C$118))+Control!$C$7*Calculations!$C$85*INDEX('Monthly Data'!Q:Q,Calculations!$C$116+MOD(DE110,Calculations!$C$118))+(1-Control!$C$7*Calculations!$C$87)*INDEX('Monthly Data'!R:R,Calculations!$C$116+MOD(DE110,Calculations!$C$118))</f>
        <v>1.5115046179922851E-2</v>
      </c>
      <c r="HV110" s="86">
        <f ca="1">Control!$C$7*Calculations!$C$82*INDEX('Monthly Data'!N:N,Calculations!$C$116+MOD(DF110,Calculations!$C$118))+Control!$C$7*Calculations!$C$83*INDEX('Monthly Data'!O:O,Calculations!$C$116+MOD(DF110,Calculations!$C$118))+Control!$C$7*Calculations!$C$84*INDEX('Monthly Data'!P:P,Calculations!$C$116+MOD(DF110,Calculations!$C$118))+Control!$C$7*Calculations!$C$85*INDEX('Monthly Data'!Q:Q,Calculations!$C$116+MOD(DF110,Calculations!$C$118))+(1-Control!$C$7*Calculations!$C$87)*INDEX('Monthly Data'!R:R,Calculations!$C$116+MOD(DF110,Calculations!$C$118))</f>
        <v>5.1972609868760735E-3</v>
      </c>
      <c r="HW110" s="86">
        <f ca="1">Control!$C$7*Calculations!$C$82*INDEX('Monthly Data'!N:N,Calculations!$C$116+MOD(DG110,Calculations!$C$118))+Control!$C$7*Calculations!$C$83*INDEX('Monthly Data'!O:O,Calculations!$C$116+MOD(DG110,Calculations!$C$118))+Control!$C$7*Calculations!$C$84*INDEX('Monthly Data'!P:P,Calculations!$C$116+MOD(DG110,Calculations!$C$118))+Control!$C$7*Calculations!$C$85*INDEX('Monthly Data'!Q:Q,Calculations!$C$116+MOD(DG110,Calculations!$C$118))+(1-Control!$C$7*Calculations!$C$87)*INDEX('Monthly Data'!R:R,Calculations!$C$116+MOD(DG110,Calculations!$C$118))</f>
        <v>2.4470405846852006E-3</v>
      </c>
      <c r="HX110" s="86">
        <f ca="1">Control!$C$7*Calculations!$C$82*INDEX('Monthly Data'!N:N,Calculations!$C$116+MOD(DH110,Calculations!$C$118))+Control!$C$7*Calculations!$C$83*INDEX('Monthly Data'!O:O,Calculations!$C$116+MOD(DH110,Calculations!$C$118))+Control!$C$7*Calculations!$C$84*INDEX('Monthly Data'!P:P,Calculations!$C$116+MOD(DH110,Calculations!$C$118))+Control!$C$7*Calculations!$C$85*INDEX('Monthly Data'!Q:Q,Calculations!$C$116+MOD(DH110,Calculations!$C$118))+(1-Control!$C$7*Calculations!$C$87)*INDEX('Monthly Data'!R:R,Calculations!$C$116+MOD(DH110,Calculations!$C$118))</f>
        <v>1.7599621212565995E-2</v>
      </c>
      <c r="HY110" s="86">
        <f ca="1">Control!$C$7*Calculations!$C$82*INDEX('Monthly Data'!N:N,Calculations!$C$116+MOD(DI110,Calculations!$C$118))+Control!$C$7*Calculations!$C$83*INDEX('Monthly Data'!O:O,Calculations!$C$116+MOD(DI110,Calculations!$C$118))+Control!$C$7*Calculations!$C$84*INDEX('Monthly Data'!P:P,Calculations!$C$116+MOD(DI110,Calculations!$C$118))+Control!$C$7*Calculations!$C$85*INDEX('Monthly Data'!Q:Q,Calculations!$C$116+MOD(DI110,Calculations!$C$118))+(1-Control!$C$7*Calculations!$C$87)*INDEX('Monthly Data'!R:R,Calculations!$C$116+MOD(DI110,Calculations!$C$118))</f>
        <v>-3.8554137824290124E-2</v>
      </c>
      <c r="HZ110" s="86">
        <f ca="1">Control!$C$7*Calculations!$C$82*INDEX('Monthly Data'!N:N,Calculations!$C$116+MOD(DJ110,Calculations!$C$118))+Control!$C$7*Calculations!$C$83*INDEX('Monthly Data'!O:O,Calculations!$C$116+MOD(DJ110,Calculations!$C$118))+Control!$C$7*Calculations!$C$84*INDEX('Monthly Data'!P:P,Calculations!$C$116+MOD(DJ110,Calculations!$C$118))+Control!$C$7*Calculations!$C$85*INDEX('Monthly Data'!Q:Q,Calculations!$C$116+MOD(DJ110,Calculations!$C$118))+(1-Control!$C$7*Calculations!$C$87)*INDEX('Monthly Data'!R:R,Calculations!$C$116+MOD(DJ110,Calculations!$C$118))</f>
        <v>6.4539397490030407E-3</v>
      </c>
      <c r="IA110" s="86">
        <f ca="1">Control!$C$7*Calculations!$C$82*INDEX('Monthly Data'!N:N,Calculations!$C$116+MOD(DK110,Calculations!$C$118))+Control!$C$7*Calculations!$C$83*INDEX('Monthly Data'!O:O,Calculations!$C$116+MOD(DK110,Calculations!$C$118))+Control!$C$7*Calculations!$C$84*INDEX('Monthly Data'!P:P,Calculations!$C$116+MOD(DK110,Calculations!$C$118))+Control!$C$7*Calculations!$C$85*INDEX('Monthly Data'!Q:Q,Calculations!$C$116+MOD(DK110,Calculations!$C$118))+(1-Control!$C$7*Calculations!$C$87)*INDEX('Monthly Data'!R:R,Calculations!$C$116+MOD(DK110,Calculations!$C$118))</f>
        <v>-2.0259958308006688E-2</v>
      </c>
      <c r="IB110" s="86">
        <f ca="1">Control!$C$7*Calculations!$C$82*INDEX('Monthly Data'!N:N,Calculations!$C$116+MOD(DL110,Calculations!$C$118))+Control!$C$7*Calculations!$C$83*INDEX('Monthly Data'!O:O,Calculations!$C$116+MOD(DL110,Calculations!$C$118))+Control!$C$7*Calculations!$C$84*INDEX('Monthly Data'!P:P,Calculations!$C$116+MOD(DL110,Calculations!$C$118))+Control!$C$7*Calculations!$C$85*INDEX('Monthly Data'!Q:Q,Calculations!$C$116+MOD(DL110,Calculations!$C$118))+(1-Control!$C$7*Calculations!$C$87)*INDEX('Monthly Data'!R:R,Calculations!$C$116+MOD(DL110,Calculations!$C$118))</f>
        <v>2.3307359621218403E-2</v>
      </c>
      <c r="IC110" s="86">
        <f ca="1">Control!$C$7*Calculations!$C$82*INDEX('Monthly Data'!N:N,Calculations!$C$116+MOD(DM110,Calculations!$C$118))+Control!$C$7*Calculations!$C$83*INDEX('Monthly Data'!O:O,Calculations!$C$116+MOD(DM110,Calculations!$C$118))+Control!$C$7*Calculations!$C$84*INDEX('Monthly Data'!P:P,Calculations!$C$116+MOD(DM110,Calculations!$C$118))+Control!$C$7*Calculations!$C$85*INDEX('Monthly Data'!Q:Q,Calculations!$C$116+MOD(DM110,Calculations!$C$118))+(1-Control!$C$7*Calculations!$C$87)*INDEX('Monthly Data'!R:R,Calculations!$C$116+MOD(DM110,Calculations!$C$118))</f>
        <v>1.3891304280773396E-2</v>
      </c>
      <c r="ID110" s="86">
        <f ca="1">Control!$C$7*Calculations!$C$82*INDEX('Monthly Data'!N:N,Calculations!$C$116+MOD(DN110,Calculations!$C$118))+Control!$C$7*Calculations!$C$83*INDEX('Monthly Data'!O:O,Calculations!$C$116+MOD(DN110,Calculations!$C$118))+Control!$C$7*Calculations!$C$84*INDEX('Monthly Data'!P:P,Calculations!$C$116+MOD(DN110,Calculations!$C$118))+Control!$C$7*Calculations!$C$85*INDEX('Monthly Data'!Q:Q,Calculations!$C$116+MOD(DN110,Calculations!$C$118))+(1-Control!$C$7*Calculations!$C$87)*INDEX('Monthly Data'!R:R,Calculations!$C$116+MOD(DN110,Calculations!$C$118))</f>
        <v>3.5231336013669103E-2</v>
      </c>
      <c r="IE110" s="86">
        <f ca="1">Control!$C$7*Calculations!$C$82*INDEX('Monthly Data'!N:N,Calculations!$C$116+MOD(DO110,Calculations!$C$118))+Control!$C$7*Calculations!$C$83*INDEX('Monthly Data'!O:O,Calculations!$C$116+MOD(DO110,Calculations!$C$118))+Control!$C$7*Calculations!$C$84*INDEX('Monthly Data'!P:P,Calculations!$C$116+MOD(DO110,Calculations!$C$118))+Control!$C$7*Calculations!$C$85*INDEX('Monthly Data'!Q:Q,Calculations!$C$116+MOD(DO110,Calculations!$C$118))+(1-Control!$C$7*Calculations!$C$87)*INDEX('Monthly Data'!R:R,Calculations!$C$116+MOD(DO110,Calculations!$C$118))</f>
        <v>3.6332715283247441E-2</v>
      </c>
      <c r="IF110" s="86">
        <f ca="1">Control!$C$7*Calculations!$C$82*INDEX('Monthly Data'!N:N,Calculations!$C$116+MOD(DP110,Calculations!$C$118))+Control!$C$7*Calculations!$C$83*INDEX('Monthly Data'!O:O,Calculations!$C$116+MOD(DP110,Calculations!$C$118))+Control!$C$7*Calculations!$C$84*INDEX('Monthly Data'!P:P,Calculations!$C$116+MOD(DP110,Calculations!$C$118))+Control!$C$7*Calculations!$C$85*INDEX('Monthly Data'!Q:Q,Calculations!$C$116+MOD(DP110,Calculations!$C$118))+(1-Control!$C$7*Calculations!$C$87)*INDEX('Monthly Data'!R:R,Calculations!$C$116+MOD(DP110,Calculations!$C$118))</f>
        <v>3.5231336013669103E-2</v>
      </c>
      <c r="IG110" s="88">
        <f ca="1">Control!$C$8*(1+DQ110)*(1+DR110)*(1+DS110)*(1+DT110)*(1+DU110)*(1+DV110)*(1+DW110)*(1+DX110)*(1+DY110)*(1+DZ110)*(1+EA110)*(1+EB110)*(1+EC110)*(1+ED110)*(1+EE110)*(1+EF110)*(1+EG110)*(1+EH110)*(1+EI110)*(1+EJ110)*(1+EK110)*(1+EL110)*(1+EM110)*(1+EN110)*(1+EO110)*(1+EP110)*(1+EQ110)*(1+ER110)*(1+ES110)*(1+ET110)*(1+EU110)*(1+EV110)*(1+EW110)*(1+EX110)*(1+EY110)*(1+EZ110)*(1+FA110)*(1+FB110)*(1+FC110)*(1+FD110)*(1+FE110)*(1+FF110)*(1+FG110)*(1+FH110)*(1+FI110)*(1+FJ110)*(1+FK110)*(1+FL110)*(1+FM110)*(1+FN110)*(1+FO110)*(1+FP110)*(1+FQ110)*(1+FR110)*(1+FS110)*(1+FT110)*(1+FU110)*(1+FV110)*(1+FW110)*(1+FX110)*(1+FY110)*(1+FZ110)*(1+GA110)*(1+GB110)*(1+GC110)*(1+GD110)*(1+GE110)*(1+GF110)*(1+GG110)*(1+GH110)*(1+GI110)*(1+GJ110)*(1+GK110)*(1+GL110)*(1+GM110)*(1+GN110)*(1+GO110)*(1+GP110)*(1+GQ110)*(1+GR110)*(1+GS110)*(1+GT110)*(1+GU110)*(1+GV110)*(1+GW110)*(1+GX110)*(1+GY110)*(1+GZ110)*(1+HA110)*(1+HB110)*(1+HC110)*(1+HD110)*(1+HE110)*(1+HF110)*(1+HG110)*(1+HH110)*(1+HI110)*(1+HJ110)*(1+HK110)*(1+HL110)*(1+HM110)*(1+HN110)*(1+HO110)*(1+HP110)*(1+HQ110)*(1+HR110)*(1+HS110)*(1+HT110)*(1+HU110)*(1+HV110)*(1+HW110)*(1+HX110)*(1+HY110)*(1+HZ110)*(1+IA110)*(1+IB110)*(1+IC110)*(1+ID110)*(1+IE110)*(1+IF110)</f>
        <v>110435.39465109774</v>
      </c>
    </row>
    <row r="111" spans="1:241" x14ac:dyDescent="0.25">
      <c r="A111">
        <v>98</v>
      </c>
      <c r="B111">
        <v>40</v>
      </c>
      <c r="C111">
        <v>40</v>
      </c>
      <c r="D111">
        <v>8</v>
      </c>
      <c r="E111">
        <v>44</v>
      </c>
      <c r="F111">
        <v>0</v>
      </c>
      <c r="G111">
        <v>13</v>
      </c>
      <c r="H111">
        <v>50</v>
      </c>
      <c r="I111">
        <v>89</v>
      </c>
      <c r="J111">
        <v>97</v>
      </c>
      <c r="K111">
        <v>46</v>
      </c>
      <c r="L111">
        <v>18</v>
      </c>
      <c r="M111">
        <v>13</v>
      </c>
      <c r="N111">
        <v>33</v>
      </c>
      <c r="O111">
        <v>82</v>
      </c>
      <c r="P111">
        <v>36</v>
      </c>
      <c r="Q111">
        <v>74</v>
      </c>
      <c r="R111">
        <v>93</v>
      </c>
      <c r="S111">
        <v>92</v>
      </c>
      <c r="T111">
        <v>36</v>
      </c>
      <c r="U111">
        <v>78</v>
      </c>
      <c r="V111">
        <v>69</v>
      </c>
      <c r="W111">
        <v>35</v>
      </c>
      <c r="X111">
        <v>63</v>
      </c>
      <c r="Y111">
        <v>95</v>
      </c>
      <c r="Z111">
        <v>30</v>
      </c>
      <c r="AA111">
        <v>93</v>
      </c>
      <c r="AB111">
        <v>100</v>
      </c>
      <c r="AC111">
        <v>0</v>
      </c>
      <c r="AD111">
        <v>99</v>
      </c>
      <c r="AE111">
        <v>7</v>
      </c>
      <c r="AF111">
        <v>68</v>
      </c>
      <c r="AG111">
        <v>36</v>
      </c>
      <c r="AH111">
        <v>39</v>
      </c>
      <c r="AI111">
        <v>16</v>
      </c>
      <c r="AJ111">
        <v>38</v>
      </c>
      <c r="AK111">
        <v>32</v>
      </c>
      <c r="AL111">
        <v>87</v>
      </c>
      <c r="AM111">
        <v>57</v>
      </c>
      <c r="AN111">
        <v>60</v>
      </c>
      <c r="AO111">
        <v>29</v>
      </c>
      <c r="AP111">
        <v>50</v>
      </c>
      <c r="AQ111">
        <v>53</v>
      </c>
      <c r="AR111">
        <v>118</v>
      </c>
      <c r="AS111">
        <v>73</v>
      </c>
      <c r="AT111">
        <v>110</v>
      </c>
      <c r="AU111">
        <v>81</v>
      </c>
      <c r="AV111">
        <v>5</v>
      </c>
      <c r="AW111">
        <v>84</v>
      </c>
      <c r="AX111">
        <v>28</v>
      </c>
      <c r="AY111">
        <v>69</v>
      </c>
      <c r="AZ111">
        <v>84</v>
      </c>
      <c r="BA111">
        <v>61</v>
      </c>
      <c r="BB111">
        <v>33</v>
      </c>
      <c r="BC111">
        <v>92</v>
      </c>
      <c r="BD111">
        <v>40</v>
      </c>
      <c r="BE111">
        <v>82</v>
      </c>
      <c r="BF111">
        <v>73</v>
      </c>
      <c r="BG111">
        <v>44</v>
      </c>
      <c r="BH111">
        <v>57</v>
      </c>
      <c r="BI111">
        <v>96</v>
      </c>
      <c r="BJ111">
        <v>9</v>
      </c>
      <c r="BK111">
        <v>1</v>
      </c>
      <c r="BL111">
        <v>82</v>
      </c>
      <c r="BM111">
        <v>84</v>
      </c>
      <c r="BN111">
        <v>83</v>
      </c>
      <c r="BO111">
        <v>23</v>
      </c>
      <c r="BP111">
        <v>51</v>
      </c>
      <c r="BQ111">
        <v>64</v>
      </c>
      <c r="BR111">
        <v>38</v>
      </c>
      <c r="BS111">
        <v>36</v>
      </c>
      <c r="BT111">
        <v>20</v>
      </c>
      <c r="BU111">
        <v>9</v>
      </c>
      <c r="BV111">
        <v>82</v>
      </c>
      <c r="BW111">
        <v>43</v>
      </c>
      <c r="BX111">
        <v>108</v>
      </c>
      <c r="BY111">
        <v>68</v>
      </c>
      <c r="BZ111">
        <v>19</v>
      </c>
      <c r="CA111">
        <v>57</v>
      </c>
      <c r="CB111">
        <v>103</v>
      </c>
      <c r="CC111">
        <v>85</v>
      </c>
      <c r="CD111">
        <v>118</v>
      </c>
      <c r="CE111">
        <v>29</v>
      </c>
      <c r="CF111">
        <v>34</v>
      </c>
      <c r="CG111">
        <v>30</v>
      </c>
      <c r="CH111">
        <v>13</v>
      </c>
      <c r="CI111">
        <v>32</v>
      </c>
      <c r="CJ111">
        <v>55</v>
      </c>
      <c r="CK111">
        <v>113</v>
      </c>
      <c r="CL111">
        <v>90</v>
      </c>
      <c r="CM111">
        <v>40</v>
      </c>
      <c r="CN111">
        <v>65</v>
      </c>
      <c r="CO111">
        <v>67</v>
      </c>
      <c r="CP111">
        <v>72</v>
      </c>
      <c r="CQ111">
        <v>84</v>
      </c>
      <c r="CR111">
        <v>32</v>
      </c>
      <c r="CS111">
        <v>10</v>
      </c>
      <c r="CT111">
        <v>87</v>
      </c>
      <c r="CU111">
        <v>66</v>
      </c>
      <c r="CV111">
        <v>64</v>
      </c>
      <c r="CW111">
        <v>103</v>
      </c>
      <c r="CX111">
        <v>54</v>
      </c>
      <c r="CY111">
        <v>81</v>
      </c>
      <c r="CZ111">
        <v>5</v>
      </c>
      <c r="DA111">
        <v>3</v>
      </c>
      <c r="DB111">
        <v>100</v>
      </c>
      <c r="DC111">
        <v>80</v>
      </c>
      <c r="DD111">
        <v>71</v>
      </c>
      <c r="DE111">
        <v>37</v>
      </c>
      <c r="DF111">
        <v>94</v>
      </c>
      <c r="DG111">
        <v>22</v>
      </c>
      <c r="DH111">
        <v>54</v>
      </c>
      <c r="DI111">
        <v>107</v>
      </c>
      <c r="DJ111">
        <v>53</v>
      </c>
      <c r="DK111">
        <v>33</v>
      </c>
      <c r="DL111">
        <v>86</v>
      </c>
      <c r="DM111">
        <v>40</v>
      </c>
      <c r="DN111">
        <v>59</v>
      </c>
      <c r="DO111">
        <v>40</v>
      </c>
      <c r="DP111">
        <v>34</v>
      </c>
      <c r="DQ111" s="86">
        <f ca="1">Control!$C$7*Calculations!$C$82*INDEX('Monthly Data'!N:N,Calculations!$C$116+MOD(A111,Calculations!$C$118))+Control!$C$7*Calculations!$C$83*INDEX('Monthly Data'!O:O,Calculations!$C$116+MOD(A111,Calculations!$C$118))+Control!$C$7*Calculations!$C$84*INDEX('Monthly Data'!P:P,Calculations!$C$116+MOD(A111,Calculations!$C$118))+Control!$C$7*Calculations!$C$85*INDEX('Monthly Data'!Q:Q,Calculations!$C$116+MOD(A111,Calculations!$C$118))+(1-Control!$C$7*Calculations!$C$87)*INDEX('Monthly Data'!R:R,Calculations!$C$116+MOD(A111,Calculations!$C$118))</f>
        <v>2.4842166689046628E-2</v>
      </c>
      <c r="DR111" s="86">
        <f ca="1">Control!$C$7*Calculations!$C$82*INDEX('Monthly Data'!N:N,Calculations!$C$116+MOD(B111,Calculations!$C$118))+Control!$C$7*Calculations!$C$83*INDEX('Monthly Data'!O:O,Calculations!$C$116+MOD(B111,Calculations!$C$118))+Control!$C$7*Calculations!$C$84*INDEX('Monthly Data'!P:P,Calculations!$C$116+MOD(B111,Calculations!$C$118))+Control!$C$7*Calculations!$C$85*INDEX('Monthly Data'!Q:Q,Calculations!$C$116+MOD(B111,Calculations!$C$118))+(1-Control!$C$7*Calculations!$C$87)*INDEX('Monthly Data'!R:R,Calculations!$C$116+MOD(B111,Calculations!$C$118))</f>
        <v>-4.417423226995453E-3</v>
      </c>
      <c r="DS111" s="86">
        <f ca="1">Control!$C$7*Calculations!$C$82*INDEX('Monthly Data'!N:N,Calculations!$C$116+MOD(C111,Calculations!$C$118))+Control!$C$7*Calculations!$C$83*INDEX('Monthly Data'!O:O,Calculations!$C$116+MOD(C111,Calculations!$C$118))+Control!$C$7*Calculations!$C$84*INDEX('Monthly Data'!P:P,Calculations!$C$116+MOD(C111,Calculations!$C$118))+Control!$C$7*Calculations!$C$85*INDEX('Monthly Data'!Q:Q,Calculations!$C$116+MOD(C111,Calculations!$C$118))+(1-Control!$C$7*Calculations!$C$87)*INDEX('Monthly Data'!R:R,Calculations!$C$116+MOD(C111,Calculations!$C$118))</f>
        <v>-4.417423226995453E-3</v>
      </c>
      <c r="DT111" s="86">
        <f ca="1">Control!$C$7*Calculations!$C$82*INDEX('Monthly Data'!N:N,Calculations!$C$116+MOD(D111,Calculations!$C$118))+Control!$C$7*Calculations!$C$83*INDEX('Monthly Data'!O:O,Calculations!$C$116+MOD(D111,Calculations!$C$118))+Control!$C$7*Calculations!$C$84*INDEX('Monthly Data'!P:P,Calculations!$C$116+MOD(D111,Calculations!$C$118))+Control!$C$7*Calculations!$C$85*INDEX('Monthly Data'!Q:Q,Calculations!$C$116+MOD(D111,Calculations!$C$118))+(1-Control!$C$7*Calculations!$C$87)*INDEX('Monthly Data'!R:R,Calculations!$C$116+MOD(D111,Calculations!$C$118))</f>
        <v>9.9787204839310462E-3</v>
      </c>
      <c r="DU111" s="86">
        <f ca="1">Control!$C$7*Calculations!$C$82*INDEX('Monthly Data'!N:N,Calculations!$C$116+MOD(E111,Calculations!$C$118))+Control!$C$7*Calculations!$C$83*INDEX('Monthly Data'!O:O,Calculations!$C$116+MOD(E111,Calculations!$C$118))+Control!$C$7*Calculations!$C$84*INDEX('Monthly Data'!P:P,Calculations!$C$116+MOD(E111,Calculations!$C$118))+Control!$C$7*Calculations!$C$85*INDEX('Monthly Data'!Q:Q,Calculations!$C$116+MOD(E111,Calculations!$C$118))+(1-Control!$C$7*Calculations!$C$87)*INDEX('Monthly Data'!R:R,Calculations!$C$116+MOD(E111,Calculations!$C$118))</f>
        <v>2.377894462657602E-2</v>
      </c>
      <c r="DV111" s="86">
        <f ca="1">Control!$C$7*Calculations!$C$82*INDEX('Monthly Data'!N:N,Calculations!$C$116+MOD(F111,Calculations!$C$118))+Control!$C$7*Calculations!$C$83*INDEX('Monthly Data'!O:O,Calculations!$C$116+MOD(F111,Calculations!$C$118))+Control!$C$7*Calculations!$C$84*INDEX('Monthly Data'!P:P,Calculations!$C$116+MOD(F111,Calculations!$C$118))+Control!$C$7*Calculations!$C$85*INDEX('Monthly Data'!Q:Q,Calculations!$C$116+MOD(F111,Calculations!$C$118))+(1-Control!$C$7*Calculations!$C$87)*INDEX('Monthly Data'!R:R,Calculations!$C$116+MOD(F111,Calculations!$C$118))</f>
        <v>1.4915555251167555E-3</v>
      </c>
      <c r="DW111" s="86">
        <f ca="1">Control!$C$7*Calculations!$C$82*INDEX('Monthly Data'!N:N,Calculations!$C$116+MOD(G111,Calculations!$C$118))+Control!$C$7*Calculations!$C$83*INDEX('Monthly Data'!O:O,Calculations!$C$116+MOD(G111,Calculations!$C$118))+Control!$C$7*Calculations!$C$84*INDEX('Monthly Data'!P:P,Calculations!$C$116+MOD(G111,Calculations!$C$118))+Control!$C$7*Calculations!$C$85*INDEX('Monthly Data'!Q:Q,Calculations!$C$116+MOD(G111,Calculations!$C$118))+(1-Control!$C$7*Calculations!$C$87)*INDEX('Monthly Data'!R:R,Calculations!$C$116+MOD(G111,Calculations!$C$118))</f>
        <v>1.0478379486191123E-2</v>
      </c>
      <c r="DX111" s="86">
        <f ca="1">Control!$C$7*Calculations!$C$82*INDEX('Monthly Data'!N:N,Calculations!$C$116+MOD(H111,Calculations!$C$118))+Control!$C$7*Calculations!$C$83*INDEX('Monthly Data'!O:O,Calculations!$C$116+MOD(H111,Calculations!$C$118))+Control!$C$7*Calculations!$C$84*INDEX('Monthly Data'!P:P,Calculations!$C$116+MOD(H111,Calculations!$C$118))+Control!$C$7*Calculations!$C$85*INDEX('Monthly Data'!Q:Q,Calculations!$C$116+MOD(H111,Calculations!$C$118))+(1-Control!$C$7*Calculations!$C$87)*INDEX('Monthly Data'!R:R,Calculations!$C$116+MOD(H111,Calculations!$C$118))</f>
        <v>6.1009361253630504E-2</v>
      </c>
      <c r="DY111" s="86">
        <f ca="1">Control!$C$7*Calculations!$C$82*INDEX('Monthly Data'!N:N,Calculations!$C$116+MOD(I111,Calculations!$C$118))+Control!$C$7*Calculations!$C$83*INDEX('Monthly Data'!O:O,Calculations!$C$116+MOD(I111,Calculations!$C$118))+Control!$C$7*Calculations!$C$84*INDEX('Monthly Data'!P:P,Calculations!$C$116+MOD(I111,Calculations!$C$118))+Control!$C$7*Calculations!$C$85*INDEX('Monthly Data'!Q:Q,Calculations!$C$116+MOD(I111,Calculations!$C$118))+(1-Control!$C$7*Calculations!$C$87)*INDEX('Monthly Data'!R:R,Calculations!$C$116+MOD(I111,Calculations!$C$118))</f>
        <v>2.3852824346838646E-2</v>
      </c>
      <c r="DZ111" s="86">
        <f ca="1">Control!$C$7*Calculations!$C$82*INDEX('Monthly Data'!N:N,Calculations!$C$116+MOD(J111,Calculations!$C$118))+Control!$C$7*Calculations!$C$83*INDEX('Monthly Data'!O:O,Calculations!$C$116+MOD(J111,Calculations!$C$118))+Control!$C$7*Calculations!$C$84*INDEX('Monthly Data'!P:P,Calculations!$C$116+MOD(J111,Calculations!$C$118))+Control!$C$7*Calculations!$C$85*INDEX('Monthly Data'!Q:Q,Calculations!$C$116+MOD(J111,Calculations!$C$118))+(1-Control!$C$7*Calculations!$C$87)*INDEX('Monthly Data'!R:R,Calculations!$C$116+MOD(J111,Calculations!$C$118))</f>
        <v>-7.5539743260223157E-3</v>
      </c>
      <c r="EA111" s="86">
        <f ca="1">Control!$C$7*Calculations!$C$82*INDEX('Monthly Data'!N:N,Calculations!$C$116+MOD(K111,Calculations!$C$118))+Control!$C$7*Calculations!$C$83*INDEX('Monthly Data'!O:O,Calculations!$C$116+MOD(K111,Calculations!$C$118))+Control!$C$7*Calculations!$C$84*INDEX('Monthly Data'!P:P,Calculations!$C$116+MOD(K111,Calculations!$C$118))+Control!$C$7*Calculations!$C$85*INDEX('Monthly Data'!Q:Q,Calculations!$C$116+MOD(K111,Calculations!$C$118))+(1-Control!$C$7*Calculations!$C$87)*INDEX('Monthly Data'!R:R,Calculations!$C$116+MOD(K111,Calculations!$C$118))</f>
        <v>2.3307359621218403E-2</v>
      </c>
      <c r="EB111" s="86">
        <f ca="1">Control!$C$7*Calculations!$C$82*INDEX('Monthly Data'!N:N,Calculations!$C$116+MOD(L111,Calculations!$C$118))+Control!$C$7*Calculations!$C$83*INDEX('Monthly Data'!O:O,Calculations!$C$116+MOD(L111,Calculations!$C$118))+Control!$C$7*Calculations!$C$84*INDEX('Monthly Data'!P:P,Calculations!$C$116+MOD(L111,Calculations!$C$118))+Control!$C$7*Calculations!$C$85*INDEX('Monthly Data'!Q:Q,Calculations!$C$116+MOD(L111,Calculations!$C$118))+(1-Control!$C$7*Calculations!$C$87)*INDEX('Monthly Data'!R:R,Calculations!$C$116+MOD(L111,Calculations!$C$118))</f>
        <v>-7.4084874653726545E-3</v>
      </c>
      <c r="EC111" s="86">
        <f ca="1">Control!$C$7*Calculations!$C$82*INDEX('Monthly Data'!N:N,Calculations!$C$116+MOD(M111,Calculations!$C$118))+Control!$C$7*Calculations!$C$83*INDEX('Monthly Data'!O:O,Calculations!$C$116+MOD(M111,Calculations!$C$118))+Control!$C$7*Calculations!$C$84*INDEX('Monthly Data'!P:P,Calculations!$C$116+MOD(M111,Calculations!$C$118))+Control!$C$7*Calculations!$C$85*INDEX('Monthly Data'!Q:Q,Calculations!$C$116+MOD(M111,Calculations!$C$118))+(1-Control!$C$7*Calculations!$C$87)*INDEX('Monthly Data'!R:R,Calculations!$C$116+MOD(M111,Calculations!$C$118))</f>
        <v>1.0478379486191123E-2</v>
      </c>
      <c r="ED111" s="86">
        <f ca="1">Control!$C$7*Calculations!$C$82*INDEX('Monthly Data'!N:N,Calculations!$C$116+MOD(N111,Calculations!$C$118))+Control!$C$7*Calculations!$C$83*INDEX('Monthly Data'!O:O,Calculations!$C$116+MOD(N111,Calculations!$C$118))+Control!$C$7*Calculations!$C$84*INDEX('Monthly Data'!P:P,Calculations!$C$116+MOD(N111,Calculations!$C$118))+Control!$C$7*Calculations!$C$85*INDEX('Monthly Data'!Q:Q,Calculations!$C$116+MOD(N111,Calculations!$C$118))+(1-Control!$C$7*Calculations!$C$87)*INDEX('Monthly Data'!R:R,Calculations!$C$116+MOD(N111,Calculations!$C$118))</f>
        <v>3.1070573055362403E-2</v>
      </c>
      <c r="EE111" s="86">
        <f ca="1">Control!$C$7*Calculations!$C$82*INDEX('Monthly Data'!N:N,Calculations!$C$116+MOD(O111,Calculations!$C$118))+Control!$C$7*Calculations!$C$83*INDEX('Monthly Data'!O:O,Calculations!$C$116+MOD(O111,Calculations!$C$118))+Control!$C$7*Calculations!$C$84*INDEX('Monthly Data'!P:P,Calculations!$C$116+MOD(O111,Calculations!$C$118))+Control!$C$7*Calculations!$C$85*INDEX('Monthly Data'!Q:Q,Calculations!$C$116+MOD(O111,Calculations!$C$118))+(1-Control!$C$7*Calculations!$C$87)*INDEX('Monthly Data'!R:R,Calculations!$C$116+MOD(O111,Calculations!$C$118))</f>
        <v>1.7361594973213587E-2</v>
      </c>
      <c r="EF111" s="86">
        <f ca="1">Control!$C$7*Calculations!$C$82*INDEX('Monthly Data'!N:N,Calculations!$C$116+MOD(P111,Calculations!$C$118))+Control!$C$7*Calculations!$C$83*INDEX('Monthly Data'!O:O,Calculations!$C$116+MOD(P111,Calculations!$C$118))+Control!$C$7*Calculations!$C$84*INDEX('Monthly Data'!P:P,Calculations!$C$116+MOD(P111,Calculations!$C$118))+Control!$C$7*Calculations!$C$85*INDEX('Monthly Data'!Q:Q,Calculations!$C$116+MOD(P111,Calculations!$C$118))+(1-Control!$C$7*Calculations!$C$87)*INDEX('Monthly Data'!R:R,Calculations!$C$116+MOD(P111,Calculations!$C$118))</f>
        <v>1.1106855739851785E-2</v>
      </c>
      <c r="EG111" s="86">
        <f ca="1">Control!$C$7*Calculations!$C$82*INDEX('Monthly Data'!N:N,Calculations!$C$116+MOD(Q111,Calculations!$C$118))+Control!$C$7*Calculations!$C$83*INDEX('Monthly Data'!O:O,Calculations!$C$116+MOD(Q111,Calculations!$C$118))+Control!$C$7*Calculations!$C$84*INDEX('Monthly Data'!P:P,Calculations!$C$116+MOD(Q111,Calculations!$C$118))+Control!$C$7*Calculations!$C$85*INDEX('Monthly Data'!Q:Q,Calculations!$C$116+MOD(Q111,Calculations!$C$118))+(1-Control!$C$7*Calculations!$C$87)*INDEX('Monthly Data'!R:R,Calculations!$C$116+MOD(Q111,Calculations!$C$118))</f>
        <v>3.7118215575026904E-2</v>
      </c>
      <c r="EH111" s="86">
        <f ca="1">Control!$C$7*Calculations!$C$82*INDEX('Monthly Data'!N:N,Calculations!$C$116+MOD(R111,Calculations!$C$118))+Control!$C$7*Calculations!$C$83*INDEX('Monthly Data'!O:O,Calculations!$C$116+MOD(R111,Calculations!$C$118))+Control!$C$7*Calculations!$C$84*INDEX('Monthly Data'!P:P,Calculations!$C$116+MOD(R111,Calculations!$C$118))+Control!$C$7*Calculations!$C$85*INDEX('Monthly Data'!Q:Q,Calculations!$C$116+MOD(R111,Calculations!$C$118))+(1-Control!$C$7*Calculations!$C$87)*INDEX('Monthly Data'!R:R,Calculations!$C$116+MOD(R111,Calculations!$C$118))</f>
        <v>1.1809891087585166E-2</v>
      </c>
      <c r="EI111" s="86">
        <f ca="1">Control!$C$7*Calculations!$C$82*INDEX('Monthly Data'!N:N,Calculations!$C$116+MOD(S111,Calculations!$C$118))+Control!$C$7*Calculations!$C$83*INDEX('Monthly Data'!O:O,Calculations!$C$116+MOD(S111,Calculations!$C$118))+Control!$C$7*Calculations!$C$84*INDEX('Monthly Data'!P:P,Calculations!$C$116+MOD(S111,Calculations!$C$118))+Control!$C$7*Calculations!$C$85*INDEX('Monthly Data'!Q:Q,Calculations!$C$116+MOD(S111,Calculations!$C$118))+(1-Control!$C$7*Calculations!$C$87)*INDEX('Monthly Data'!R:R,Calculations!$C$116+MOD(S111,Calculations!$C$118))</f>
        <v>2.4722579420195831E-2</v>
      </c>
      <c r="EJ111" s="86">
        <f ca="1">Control!$C$7*Calculations!$C$82*INDEX('Monthly Data'!N:N,Calculations!$C$116+MOD(T111,Calculations!$C$118))+Control!$C$7*Calculations!$C$83*INDEX('Monthly Data'!O:O,Calculations!$C$116+MOD(T111,Calculations!$C$118))+Control!$C$7*Calculations!$C$84*INDEX('Monthly Data'!P:P,Calculations!$C$116+MOD(T111,Calculations!$C$118))+Control!$C$7*Calculations!$C$85*INDEX('Monthly Data'!Q:Q,Calculations!$C$116+MOD(T111,Calculations!$C$118))+(1-Control!$C$7*Calculations!$C$87)*INDEX('Monthly Data'!R:R,Calculations!$C$116+MOD(T111,Calculations!$C$118))</f>
        <v>1.1106855739851785E-2</v>
      </c>
      <c r="EK111" s="86">
        <f ca="1">Control!$C$7*Calculations!$C$82*INDEX('Monthly Data'!N:N,Calculations!$C$116+MOD(U111,Calculations!$C$118))+Control!$C$7*Calculations!$C$83*INDEX('Monthly Data'!O:O,Calculations!$C$116+MOD(U111,Calculations!$C$118))+Control!$C$7*Calculations!$C$84*INDEX('Monthly Data'!P:P,Calculations!$C$116+MOD(U111,Calculations!$C$118))+Control!$C$7*Calculations!$C$85*INDEX('Monthly Data'!Q:Q,Calculations!$C$116+MOD(U111,Calculations!$C$118))+(1-Control!$C$7*Calculations!$C$87)*INDEX('Monthly Data'!R:R,Calculations!$C$116+MOD(U111,Calculations!$C$118))</f>
        <v>1.7472933988537529E-2</v>
      </c>
      <c r="EL111" s="86">
        <f ca="1">Control!$C$7*Calculations!$C$82*INDEX('Monthly Data'!N:N,Calculations!$C$116+MOD(V111,Calculations!$C$118))+Control!$C$7*Calculations!$C$83*INDEX('Monthly Data'!O:O,Calculations!$C$116+MOD(V111,Calculations!$C$118))+Control!$C$7*Calculations!$C$84*INDEX('Monthly Data'!P:P,Calculations!$C$116+MOD(V111,Calculations!$C$118))+Control!$C$7*Calculations!$C$85*INDEX('Monthly Data'!Q:Q,Calculations!$C$116+MOD(V111,Calculations!$C$118))+(1-Control!$C$7*Calculations!$C$87)*INDEX('Monthly Data'!R:R,Calculations!$C$116+MOD(V111,Calculations!$C$118))</f>
        <v>-4.0413381192162513E-2</v>
      </c>
      <c r="EM111" s="86">
        <f ca="1">Control!$C$7*Calculations!$C$82*INDEX('Monthly Data'!N:N,Calculations!$C$116+MOD(W111,Calculations!$C$118))+Control!$C$7*Calculations!$C$83*INDEX('Monthly Data'!O:O,Calculations!$C$116+MOD(W111,Calculations!$C$118))+Control!$C$7*Calculations!$C$84*INDEX('Monthly Data'!P:P,Calculations!$C$116+MOD(W111,Calculations!$C$118))+Control!$C$7*Calculations!$C$85*INDEX('Monthly Data'!Q:Q,Calculations!$C$116+MOD(W111,Calculations!$C$118))+(1-Control!$C$7*Calculations!$C$87)*INDEX('Monthly Data'!R:R,Calculations!$C$116+MOD(W111,Calculations!$C$118))</f>
        <v>-9.5555592256394619E-3</v>
      </c>
      <c r="EN111" s="86">
        <f ca="1">Control!$C$7*Calculations!$C$82*INDEX('Monthly Data'!N:N,Calculations!$C$116+MOD(X111,Calculations!$C$118))+Control!$C$7*Calculations!$C$83*INDEX('Monthly Data'!O:O,Calculations!$C$116+MOD(X111,Calculations!$C$118))+Control!$C$7*Calculations!$C$84*INDEX('Monthly Data'!P:P,Calculations!$C$116+MOD(X111,Calculations!$C$118))+Control!$C$7*Calculations!$C$85*INDEX('Monthly Data'!Q:Q,Calculations!$C$116+MOD(X111,Calculations!$C$118))+(1-Control!$C$7*Calculations!$C$87)*INDEX('Monthly Data'!R:R,Calculations!$C$116+MOD(X111,Calculations!$C$118))</f>
        <v>1.9073822767906517E-2</v>
      </c>
      <c r="EO111" s="86">
        <f ca="1">Control!$C$7*Calculations!$C$82*INDEX('Monthly Data'!N:N,Calculations!$C$116+MOD(Y111,Calculations!$C$118))+Control!$C$7*Calculations!$C$83*INDEX('Monthly Data'!O:O,Calculations!$C$116+MOD(Y111,Calculations!$C$118))+Control!$C$7*Calculations!$C$84*INDEX('Monthly Data'!P:P,Calculations!$C$116+MOD(Y111,Calculations!$C$118))+Control!$C$7*Calculations!$C$85*INDEX('Monthly Data'!Q:Q,Calculations!$C$116+MOD(Y111,Calculations!$C$118))+(1-Control!$C$7*Calculations!$C$87)*INDEX('Monthly Data'!R:R,Calculations!$C$116+MOD(Y111,Calculations!$C$118))</f>
        <v>1.5758278480433856E-2</v>
      </c>
      <c r="EP111" s="86">
        <f ca="1">Control!$C$7*Calculations!$C$82*INDEX('Monthly Data'!N:N,Calculations!$C$116+MOD(Z111,Calculations!$C$118))+Control!$C$7*Calculations!$C$83*INDEX('Monthly Data'!O:O,Calculations!$C$116+MOD(Z111,Calculations!$C$118))+Control!$C$7*Calculations!$C$84*INDEX('Monthly Data'!P:P,Calculations!$C$116+MOD(Z111,Calculations!$C$118))+Control!$C$7*Calculations!$C$85*INDEX('Monthly Data'!Q:Q,Calculations!$C$116+MOD(Z111,Calculations!$C$118))+(1-Control!$C$7*Calculations!$C$87)*INDEX('Monthly Data'!R:R,Calculations!$C$116+MOD(Z111,Calculations!$C$118))</f>
        <v>7.9764341593600071E-3</v>
      </c>
      <c r="EQ111" s="86">
        <f ca="1">Control!$C$7*Calculations!$C$82*INDEX('Monthly Data'!N:N,Calculations!$C$116+MOD(AA111,Calculations!$C$118))+Control!$C$7*Calculations!$C$83*INDEX('Monthly Data'!O:O,Calculations!$C$116+MOD(AA111,Calculations!$C$118))+Control!$C$7*Calculations!$C$84*INDEX('Monthly Data'!P:P,Calculations!$C$116+MOD(AA111,Calculations!$C$118))+Control!$C$7*Calculations!$C$85*INDEX('Monthly Data'!Q:Q,Calculations!$C$116+MOD(AA111,Calculations!$C$118))+(1-Control!$C$7*Calculations!$C$87)*INDEX('Monthly Data'!R:R,Calculations!$C$116+MOD(AA111,Calculations!$C$118))</f>
        <v>1.1809891087585166E-2</v>
      </c>
      <c r="ER111" s="86">
        <f ca="1">Control!$C$7*Calculations!$C$82*INDEX('Monthly Data'!N:N,Calculations!$C$116+MOD(AB111,Calculations!$C$118))+Control!$C$7*Calculations!$C$83*INDEX('Monthly Data'!O:O,Calculations!$C$116+MOD(AB111,Calculations!$C$118))+Control!$C$7*Calculations!$C$84*INDEX('Monthly Data'!P:P,Calculations!$C$116+MOD(AB111,Calculations!$C$118))+Control!$C$7*Calculations!$C$85*INDEX('Monthly Data'!Q:Q,Calculations!$C$116+MOD(AB111,Calculations!$C$118))+(1-Control!$C$7*Calculations!$C$87)*INDEX('Monthly Data'!R:R,Calculations!$C$116+MOD(AB111,Calculations!$C$118))</f>
        <v>1.7599621212565995E-2</v>
      </c>
      <c r="ES111" s="86">
        <f ca="1">Control!$C$7*Calculations!$C$82*INDEX('Monthly Data'!N:N,Calculations!$C$116+MOD(AC111,Calculations!$C$118))+Control!$C$7*Calculations!$C$83*INDEX('Monthly Data'!O:O,Calculations!$C$116+MOD(AC111,Calculations!$C$118))+Control!$C$7*Calculations!$C$84*INDEX('Monthly Data'!P:P,Calculations!$C$116+MOD(AC111,Calculations!$C$118))+Control!$C$7*Calculations!$C$85*INDEX('Monthly Data'!Q:Q,Calculations!$C$116+MOD(AC111,Calculations!$C$118))+(1-Control!$C$7*Calculations!$C$87)*INDEX('Monthly Data'!R:R,Calculations!$C$116+MOD(AC111,Calculations!$C$118))</f>
        <v>1.4915555251167555E-3</v>
      </c>
      <c r="ET111" s="86">
        <f ca="1">Control!$C$7*Calculations!$C$82*INDEX('Monthly Data'!N:N,Calculations!$C$116+MOD(AD111,Calculations!$C$118))+Control!$C$7*Calculations!$C$83*INDEX('Monthly Data'!O:O,Calculations!$C$116+MOD(AD111,Calculations!$C$118))+Control!$C$7*Calculations!$C$84*INDEX('Monthly Data'!P:P,Calculations!$C$116+MOD(AD111,Calculations!$C$118))+Control!$C$7*Calculations!$C$85*INDEX('Monthly Data'!Q:Q,Calculations!$C$116+MOD(AD111,Calculations!$C$118))+(1-Control!$C$7*Calculations!$C$87)*INDEX('Monthly Data'!R:R,Calculations!$C$116+MOD(AD111,Calculations!$C$118))</f>
        <v>-1.1360801645249321E-2</v>
      </c>
      <c r="EU111" s="86">
        <f ca="1">Control!$C$7*Calculations!$C$82*INDEX('Monthly Data'!N:N,Calculations!$C$116+MOD(AE111,Calculations!$C$118))+Control!$C$7*Calculations!$C$83*INDEX('Monthly Data'!O:O,Calculations!$C$116+MOD(AE111,Calculations!$C$118))+Control!$C$7*Calculations!$C$84*INDEX('Monthly Data'!P:P,Calculations!$C$116+MOD(AE111,Calculations!$C$118))+Control!$C$7*Calculations!$C$85*INDEX('Monthly Data'!Q:Q,Calculations!$C$116+MOD(AE111,Calculations!$C$118))+(1-Control!$C$7*Calculations!$C$87)*INDEX('Monthly Data'!R:R,Calculations!$C$116+MOD(AE111,Calculations!$C$118))</f>
        <v>8.3814116887657771E-3</v>
      </c>
      <c r="EV111" s="86">
        <f ca="1">Control!$C$7*Calculations!$C$82*INDEX('Monthly Data'!N:N,Calculations!$C$116+MOD(AF111,Calculations!$C$118))+Control!$C$7*Calculations!$C$83*INDEX('Monthly Data'!O:O,Calculations!$C$116+MOD(AF111,Calculations!$C$118))+Control!$C$7*Calculations!$C$84*INDEX('Monthly Data'!P:P,Calculations!$C$116+MOD(AF111,Calculations!$C$118))+Control!$C$7*Calculations!$C$85*INDEX('Monthly Data'!Q:Q,Calculations!$C$116+MOD(AF111,Calculations!$C$118))+(1-Control!$C$7*Calculations!$C$87)*INDEX('Monthly Data'!R:R,Calculations!$C$116+MOD(AF111,Calculations!$C$118))</f>
        <v>2.2757992058453024E-3</v>
      </c>
      <c r="EW111" s="86">
        <f ca="1">Control!$C$7*Calculations!$C$82*INDEX('Monthly Data'!N:N,Calculations!$C$116+MOD(AG111,Calculations!$C$118))+Control!$C$7*Calculations!$C$83*INDEX('Monthly Data'!O:O,Calculations!$C$116+MOD(AG111,Calculations!$C$118))+Control!$C$7*Calculations!$C$84*INDEX('Monthly Data'!P:P,Calculations!$C$116+MOD(AG111,Calculations!$C$118))+Control!$C$7*Calculations!$C$85*INDEX('Monthly Data'!Q:Q,Calculations!$C$116+MOD(AG111,Calculations!$C$118))+(1-Control!$C$7*Calculations!$C$87)*INDEX('Monthly Data'!R:R,Calculations!$C$116+MOD(AG111,Calculations!$C$118))</f>
        <v>1.1106855739851785E-2</v>
      </c>
      <c r="EX111" s="86">
        <f ca="1">Control!$C$7*Calculations!$C$82*INDEX('Monthly Data'!N:N,Calculations!$C$116+MOD(AH111,Calculations!$C$118))+Control!$C$7*Calculations!$C$83*INDEX('Monthly Data'!O:O,Calculations!$C$116+MOD(AH111,Calculations!$C$118))+Control!$C$7*Calculations!$C$84*INDEX('Monthly Data'!P:P,Calculations!$C$116+MOD(AH111,Calculations!$C$118))+Control!$C$7*Calculations!$C$85*INDEX('Monthly Data'!Q:Q,Calculations!$C$116+MOD(AH111,Calculations!$C$118))+(1-Control!$C$7*Calculations!$C$87)*INDEX('Monthly Data'!R:R,Calculations!$C$116+MOD(AH111,Calculations!$C$118))</f>
        <v>1.5063457444773597E-2</v>
      </c>
      <c r="EY111" s="86">
        <f ca="1">Control!$C$7*Calculations!$C$82*INDEX('Monthly Data'!N:N,Calculations!$C$116+MOD(AI111,Calculations!$C$118))+Control!$C$7*Calculations!$C$83*INDEX('Monthly Data'!O:O,Calculations!$C$116+MOD(AI111,Calculations!$C$118))+Control!$C$7*Calculations!$C$84*INDEX('Monthly Data'!P:P,Calculations!$C$116+MOD(AI111,Calculations!$C$118))+Control!$C$7*Calculations!$C$85*INDEX('Monthly Data'!Q:Q,Calculations!$C$116+MOD(AI111,Calculations!$C$118))+(1-Control!$C$7*Calculations!$C$87)*INDEX('Monthly Data'!R:R,Calculations!$C$116+MOD(AI111,Calculations!$C$118))</f>
        <v>2.5325873776067674E-2</v>
      </c>
      <c r="EZ111" s="86">
        <f ca="1">Control!$C$7*Calculations!$C$82*INDEX('Monthly Data'!N:N,Calculations!$C$116+MOD(AJ111,Calculations!$C$118))+Control!$C$7*Calculations!$C$83*INDEX('Monthly Data'!O:O,Calculations!$C$116+MOD(AJ111,Calculations!$C$118))+Control!$C$7*Calculations!$C$84*INDEX('Monthly Data'!P:P,Calculations!$C$116+MOD(AJ111,Calculations!$C$118))+Control!$C$7*Calculations!$C$85*INDEX('Monthly Data'!Q:Q,Calculations!$C$116+MOD(AJ111,Calculations!$C$118))+(1-Control!$C$7*Calculations!$C$87)*INDEX('Monthly Data'!R:R,Calculations!$C$116+MOD(AJ111,Calculations!$C$118))</f>
        <v>1.3891563624307685E-2</v>
      </c>
      <c r="FA111" s="86">
        <f ca="1">Control!$C$7*Calculations!$C$82*INDEX('Monthly Data'!N:N,Calculations!$C$116+MOD(AK111,Calculations!$C$118))+Control!$C$7*Calculations!$C$83*INDEX('Monthly Data'!O:O,Calculations!$C$116+MOD(AK111,Calculations!$C$118))+Control!$C$7*Calculations!$C$84*INDEX('Monthly Data'!P:P,Calculations!$C$116+MOD(AK111,Calculations!$C$118))+Control!$C$7*Calculations!$C$85*INDEX('Monthly Data'!Q:Q,Calculations!$C$116+MOD(AK111,Calculations!$C$118))+(1-Control!$C$7*Calculations!$C$87)*INDEX('Monthly Data'!R:R,Calculations!$C$116+MOD(AK111,Calculations!$C$118))</f>
        <v>-2.6378232493851243E-2</v>
      </c>
      <c r="FB111" s="86">
        <f ca="1">Control!$C$7*Calculations!$C$82*INDEX('Monthly Data'!N:N,Calculations!$C$116+MOD(AL111,Calculations!$C$118))+Control!$C$7*Calculations!$C$83*INDEX('Monthly Data'!O:O,Calculations!$C$116+MOD(AL111,Calculations!$C$118))+Control!$C$7*Calculations!$C$84*INDEX('Monthly Data'!P:P,Calculations!$C$116+MOD(AL111,Calculations!$C$118))+Control!$C$7*Calculations!$C$85*INDEX('Monthly Data'!Q:Q,Calculations!$C$116+MOD(AL111,Calculations!$C$118))+(1-Control!$C$7*Calculations!$C$87)*INDEX('Monthly Data'!R:R,Calculations!$C$116+MOD(AL111,Calculations!$C$118))</f>
        <v>2.5790695379256122E-2</v>
      </c>
      <c r="FC111" s="86">
        <f ca="1">Control!$C$7*Calculations!$C$82*INDEX('Monthly Data'!N:N,Calculations!$C$116+MOD(AM111,Calculations!$C$118))+Control!$C$7*Calculations!$C$83*INDEX('Monthly Data'!O:O,Calculations!$C$116+MOD(AM111,Calculations!$C$118))+Control!$C$7*Calculations!$C$84*INDEX('Monthly Data'!P:P,Calculations!$C$116+MOD(AM111,Calculations!$C$118))+Control!$C$7*Calculations!$C$85*INDEX('Monthly Data'!Q:Q,Calculations!$C$116+MOD(AM111,Calculations!$C$118))+(1-Control!$C$7*Calculations!$C$87)*INDEX('Monthly Data'!R:R,Calculations!$C$116+MOD(AM111,Calculations!$C$118))</f>
        <v>7.3538285850108537E-3</v>
      </c>
      <c r="FD111" s="86">
        <f ca="1">Control!$C$7*Calculations!$C$82*INDEX('Monthly Data'!N:N,Calculations!$C$116+MOD(AN111,Calculations!$C$118))+Control!$C$7*Calculations!$C$83*INDEX('Monthly Data'!O:O,Calculations!$C$116+MOD(AN111,Calculations!$C$118))+Control!$C$7*Calculations!$C$84*INDEX('Monthly Data'!P:P,Calculations!$C$116+MOD(AN111,Calculations!$C$118))+Control!$C$7*Calculations!$C$85*INDEX('Monthly Data'!Q:Q,Calculations!$C$116+MOD(AN111,Calculations!$C$118))+(1-Control!$C$7*Calculations!$C$87)*INDEX('Monthly Data'!R:R,Calculations!$C$116+MOD(AN111,Calculations!$C$118))</f>
        <v>-1.9947061878162777E-2</v>
      </c>
      <c r="FE111" s="86">
        <f ca="1">Control!$C$7*Calculations!$C$82*INDEX('Monthly Data'!N:N,Calculations!$C$116+MOD(AO111,Calculations!$C$118))+Control!$C$7*Calculations!$C$83*INDEX('Monthly Data'!O:O,Calculations!$C$116+MOD(AO111,Calculations!$C$118))+Control!$C$7*Calculations!$C$84*INDEX('Monthly Data'!P:P,Calculations!$C$116+MOD(AO111,Calculations!$C$118))+Control!$C$7*Calculations!$C$85*INDEX('Monthly Data'!Q:Q,Calculations!$C$116+MOD(AO111,Calculations!$C$118))+(1-Control!$C$7*Calculations!$C$87)*INDEX('Monthly Data'!R:R,Calculations!$C$116+MOD(AO111,Calculations!$C$118))</f>
        <v>1.5115046179922851E-2</v>
      </c>
      <c r="FF111" s="86">
        <f ca="1">Control!$C$7*Calculations!$C$82*INDEX('Monthly Data'!N:N,Calculations!$C$116+MOD(AP111,Calculations!$C$118))+Control!$C$7*Calculations!$C$83*INDEX('Monthly Data'!O:O,Calculations!$C$116+MOD(AP111,Calculations!$C$118))+Control!$C$7*Calculations!$C$84*INDEX('Monthly Data'!P:P,Calculations!$C$116+MOD(AP111,Calculations!$C$118))+Control!$C$7*Calculations!$C$85*INDEX('Monthly Data'!Q:Q,Calculations!$C$116+MOD(AP111,Calculations!$C$118))+(1-Control!$C$7*Calculations!$C$87)*INDEX('Monthly Data'!R:R,Calculations!$C$116+MOD(AP111,Calculations!$C$118))</f>
        <v>6.1009361253630504E-2</v>
      </c>
      <c r="FG111" s="86">
        <f ca="1">Control!$C$7*Calculations!$C$82*INDEX('Monthly Data'!N:N,Calculations!$C$116+MOD(AQ111,Calculations!$C$118))+Control!$C$7*Calculations!$C$83*INDEX('Monthly Data'!O:O,Calculations!$C$116+MOD(AQ111,Calculations!$C$118))+Control!$C$7*Calculations!$C$84*INDEX('Monthly Data'!P:P,Calculations!$C$116+MOD(AQ111,Calculations!$C$118))+Control!$C$7*Calculations!$C$85*INDEX('Monthly Data'!Q:Q,Calculations!$C$116+MOD(AQ111,Calculations!$C$118))+(1-Control!$C$7*Calculations!$C$87)*INDEX('Monthly Data'!R:R,Calculations!$C$116+MOD(AQ111,Calculations!$C$118))</f>
        <v>1.1786765492207996E-2</v>
      </c>
      <c r="FH111" s="86">
        <f ca="1">Control!$C$7*Calculations!$C$82*INDEX('Monthly Data'!N:N,Calculations!$C$116+MOD(AR111,Calculations!$C$118))+Control!$C$7*Calculations!$C$83*INDEX('Monthly Data'!O:O,Calculations!$C$116+MOD(AR111,Calculations!$C$118))+Control!$C$7*Calculations!$C$84*INDEX('Monthly Data'!P:P,Calculations!$C$116+MOD(AR111,Calculations!$C$118))+Control!$C$7*Calculations!$C$85*INDEX('Monthly Data'!Q:Q,Calculations!$C$116+MOD(AR111,Calculations!$C$118))+(1-Control!$C$7*Calculations!$C$87)*INDEX('Monthly Data'!R:R,Calculations!$C$116+MOD(AR111,Calculations!$C$118))</f>
        <v>3.4808428836917149E-3</v>
      </c>
      <c r="FI111" s="86">
        <f ca="1">Control!$C$7*Calculations!$C$82*INDEX('Monthly Data'!N:N,Calculations!$C$116+MOD(AS111,Calculations!$C$118))+Control!$C$7*Calculations!$C$83*INDEX('Monthly Data'!O:O,Calculations!$C$116+MOD(AS111,Calculations!$C$118))+Control!$C$7*Calculations!$C$84*INDEX('Monthly Data'!P:P,Calculations!$C$116+MOD(AS111,Calculations!$C$118))+Control!$C$7*Calculations!$C$85*INDEX('Monthly Data'!Q:Q,Calculations!$C$116+MOD(AS111,Calculations!$C$118))+(1-Control!$C$7*Calculations!$C$87)*INDEX('Monthly Data'!R:R,Calculations!$C$116+MOD(AS111,Calculations!$C$118))</f>
        <v>3.6332715283247441E-2</v>
      </c>
      <c r="FJ111" s="86">
        <f ca="1">Control!$C$7*Calculations!$C$82*INDEX('Monthly Data'!N:N,Calculations!$C$116+MOD(AT111,Calculations!$C$118))+Control!$C$7*Calculations!$C$83*INDEX('Monthly Data'!O:O,Calculations!$C$116+MOD(AT111,Calculations!$C$118))+Control!$C$7*Calculations!$C$84*INDEX('Monthly Data'!P:P,Calculations!$C$116+MOD(AT111,Calculations!$C$118))+Control!$C$7*Calculations!$C$85*INDEX('Monthly Data'!Q:Q,Calculations!$C$116+MOD(AT111,Calculations!$C$118))+(1-Control!$C$7*Calculations!$C$87)*INDEX('Monthly Data'!R:R,Calculations!$C$116+MOD(AT111,Calculations!$C$118))</f>
        <v>3.127051071655923E-3</v>
      </c>
      <c r="FK111" s="86">
        <f ca="1">Control!$C$7*Calculations!$C$82*INDEX('Monthly Data'!N:N,Calculations!$C$116+MOD(AU111,Calculations!$C$118))+Control!$C$7*Calculations!$C$83*INDEX('Monthly Data'!O:O,Calculations!$C$116+MOD(AU111,Calculations!$C$118))+Control!$C$7*Calculations!$C$84*INDEX('Monthly Data'!P:P,Calculations!$C$116+MOD(AU111,Calculations!$C$118))+Control!$C$7*Calculations!$C$85*INDEX('Monthly Data'!Q:Q,Calculations!$C$116+MOD(AU111,Calculations!$C$118))+(1-Control!$C$7*Calculations!$C$87)*INDEX('Monthly Data'!R:R,Calculations!$C$116+MOD(AU111,Calculations!$C$118))</f>
        <v>3.0957942835585645E-2</v>
      </c>
      <c r="FL111" s="86">
        <f ca="1">Control!$C$7*Calculations!$C$82*INDEX('Monthly Data'!N:N,Calculations!$C$116+MOD(AV111,Calculations!$C$118))+Control!$C$7*Calculations!$C$83*INDEX('Monthly Data'!O:O,Calculations!$C$116+MOD(AV111,Calculations!$C$118))+Control!$C$7*Calculations!$C$84*INDEX('Monthly Data'!P:P,Calculations!$C$116+MOD(AV111,Calculations!$C$118))+Control!$C$7*Calculations!$C$85*INDEX('Monthly Data'!Q:Q,Calculations!$C$116+MOD(AV111,Calculations!$C$118))+(1-Control!$C$7*Calculations!$C$87)*INDEX('Monthly Data'!R:R,Calculations!$C$116+MOD(AV111,Calculations!$C$118))</f>
        <v>1.2722494017511032E-2</v>
      </c>
      <c r="FM111" s="86">
        <f ca="1">Control!$C$7*Calculations!$C$82*INDEX('Monthly Data'!N:N,Calculations!$C$116+MOD(AW111,Calculations!$C$118))+Control!$C$7*Calculations!$C$83*INDEX('Monthly Data'!O:O,Calculations!$C$116+MOD(AW111,Calculations!$C$118))+Control!$C$7*Calculations!$C$84*INDEX('Monthly Data'!P:P,Calculations!$C$116+MOD(AW111,Calculations!$C$118))+Control!$C$7*Calculations!$C$85*INDEX('Monthly Data'!Q:Q,Calculations!$C$116+MOD(AW111,Calculations!$C$118))+(1-Control!$C$7*Calculations!$C$87)*INDEX('Monthly Data'!R:R,Calculations!$C$116+MOD(AW111,Calculations!$C$118))</f>
        <v>-1.880155173376722E-2</v>
      </c>
      <c r="FN111" s="86">
        <f ca="1">Control!$C$7*Calculations!$C$82*INDEX('Monthly Data'!N:N,Calculations!$C$116+MOD(AX111,Calculations!$C$118))+Control!$C$7*Calculations!$C$83*INDEX('Monthly Data'!O:O,Calculations!$C$116+MOD(AX111,Calculations!$C$118))+Control!$C$7*Calculations!$C$84*INDEX('Monthly Data'!P:P,Calculations!$C$116+MOD(AX111,Calculations!$C$118))+Control!$C$7*Calculations!$C$85*INDEX('Monthly Data'!Q:Q,Calculations!$C$116+MOD(AX111,Calculations!$C$118))+(1-Control!$C$7*Calculations!$C$87)*INDEX('Monthly Data'!R:R,Calculations!$C$116+MOD(AX111,Calculations!$C$118))</f>
        <v>3.7596120283497965E-2</v>
      </c>
      <c r="FO111" s="86">
        <f ca="1">Control!$C$7*Calculations!$C$82*INDEX('Monthly Data'!N:N,Calculations!$C$116+MOD(AY111,Calculations!$C$118))+Control!$C$7*Calculations!$C$83*INDEX('Monthly Data'!O:O,Calculations!$C$116+MOD(AY111,Calculations!$C$118))+Control!$C$7*Calculations!$C$84*INDEX('Monthly Data'!P:P,Calculations!$C$116+MOD(AY111,Calculations!$C$118))+Control!$C$7*Calculations!$C$85*INDEX('Monthly Data'!Q:Q,Calculations!$C$116+MOD(AY111,Calculations!$C$118))+(1-Control!$C$7*Calculations!$C$87)*INDEX('Monthly Data'!R:R,Calculations!$C$116+MOD(AY111,Calculations!$C$118))</f>
        <v>-4.0413381192162513E-2</v>
      </c>
      <c r="FP111" s="86">
        <f ca="1">Control!$C$7*Calculations!$C$82*INDEX('Monthly Data'!N:N,Calculations!$C$116+MOD(AZ111,Calculations!$C$118))+Control!$C$7*Calculations!$C$83*INDEX('Monthly Data'!O:O,Calculations!$C$116+MOD(AZ111,Calculations!$C$118))+Control!$C$7*Calculations!$C$84*INDEX('Monthly Data'!P:P,Calculations!$C$116+MOD(AZ111,Calculations!$C$118))+Control!$C$7*Calculations!$C$85*INDEX('Monthly Data'!Q:Q,Calculations!$C$116+MOD(AZ111,Calculations!$C$118))+(1-Control!$C$7*Calculations!$C$87)*INDEX('Monthly Data'!R:R,Calculations!$C$116+MOD(AZ111,Calculations!$C$118))</f>
        <v>-1.880155173376722E-2</v>
      </c>
      <c r="FQ111" s="86">
        <f ca="1">Control!$C$7*Calculations!$C$82*INDEX('Monthly Data'!N:N,Calculations!$C$116+MOD(BA111,Calculations!$C$118))+Control!$C$7*Calculations!$C$83*INDEX('Monthly Data'!O:O,Calculations!$C$116+MOD(BA111,Calculations!$C$118))+Control!$C$7*Calculations!$C$84*INDEX('Monthly Data'!P:P,Calculations!$C$116+MOD(BA111,Calculations!$C$118))+Control!$C$7*Calculations!$C$85*INDEX('Monthly Data'!Q:Q,Calculations!$C$116+MOD(BA111,Calculations!$C$118))+(1-Control!$C$7*Calculations!$C$87)*INDEX('Monthly Data'!R:R,Calculations!$C$116+MOD(BA111,Calculations!$C$118))</f>
        <v>2.766281641786093E-2</v>
      </c>
      <c r="FR111" s="86">
        <f ca="1">Control!$C$7*Calculations!$C$82*INDEX('Monthly Data'!N:N,Calculations!$C$116+MOD(BB111,Calculations!$C$118))+Control!$C$7*Calculations!$C$83*INDEX('Monthly Data'!O:O,Calculations!$C$116+MOD(BB111,Calculations!$C$118))+Control!$C$7*Calculations!$C$84*INDEX('Monthly Data'!P:P,Calculations!$C$116+MOD(BB111,Calculations!$C$118))+Control!$C$7*Calculations!$C$85*INDEX('Monthly Data'!Q:Q,Calculations!$C$116+MOD(BB111,Calculations!$C$118))+(1-Control!$C$7*Calculations!$C$87)*INDEX('Monthly Data'!R:R,Calculations!$C$116+MOD(BB111,Calculations!$C$118))</f>
        <v>3.1070573055362403E-2</v>
      </c>
      <c r="FS111" s="86">
        <f ca="1">Control!$C$7*Calculations!$C$82*INDEX('Monthly Data'!N:N,Calculations!$C$116+MOD(BC111,Calculations!$C$118))+Control!$C$7*Calculations!$C$83*INDEX('Monthly Data'!O:O,Calculations!$C$116+MOD(BC111,Calculations!$C$118))+Control!$C$7*Calculations!$C$84*INDEX('Monthly Data'!P:P,Calculations!$C$116+MOD(BC111,Calculations!$C$118))+Control!$C$7*Calculations!$C$85*INDEX('Monthly Data'!Q:Q,Calculations!$C$116+MOD(BC111,Calculations!$C$118))+(1-Control!$C$7*Calculations!$C$87)*INDEX('Monthly Data'!R:R,Calculations!$C$116+MOD(BC111,Calculations!$C$118))</f>
        <v>2.4722579420195831E-2</v>
      </c>
      <c r="FT111" s="86">
        <f ca="1">Control!$C$7*Calculations!$C$82*INDEX('Monthly Data'!N:N,Calculations!$C$116+MOD(BD111,Calculations!$C$118))+Control!$C$7*Calculations!$C$83*INDEX('Monthly Data'!O:O,Calculations!$C$116+MOD(BD111,Calculations!$C$118))+Control!$C$7*Calculations!$C$84*INDEX('Monthly Data'!P:P,Calculations!$C$116+MOD(BD111,Calculations!$C$118))+Control!$C$7*Calculations!$C$85*INDEX('Monthly Data'!Q:Q,Calculations!$C$116+MOD(BD111,Calculations!$C$118))+(1-Control!$C$7*Calculations!$C$87)*INDEX('Monthly Data'!R:R,Calculations!$C$116+MOD(BD111,Calculations!$C$118))</f>
        <v>-4.417423226995453E-3</v>
      </c>
      <c r="FU111" s="86">
        <f ca="1">Control!$C$7*Calculations!$C$82*INDEX('Monthly Data'!N:N,Calculations!$C$116+MOD(BE111,Calculations!$C$118))+Control!$C$7*Calculations!$C$83*INDEX('Monthly Data'!O:O,Calculations!$C$116+MOD(BE111,Calculations!$C$118))+Control!$C$7*Calculations!$C$84*INDEX('Monthly Data'!P:P,Calculations!$C$116+MOD(BE111,Calculations!$C$118))+Control!$C$7*Calculations!$C$85*INDEX('Monthly Data'!Q:Q,Calculations!$C$116+MOD(BE111,Calculations!$C$118))+(1-Control!$C$7*Calculations!$C$87)*INDEX('Monthly Data'!R:R,Calculations!$C$116+MOD(BE111,Calculations!$C$118))</f>
        <v>1.7361594973213587E-2</v>
      </c>
      <c r="FV111" s="86">
        <f ca="1">Control!$C$7*Calculations!$C$82*INDEX('Monthly Data'!N:N,Calculations!$C$116+MOD(BF111,Calculations!$C$118))+Control!$C$7*Calculations!$C$83*INDEX('Monthly Data'!O:O,Calculations!$C$116+MOD(BF111,Calculations!$C$118))+Control!$C$7*Calculations!$C$84*INDEX('Monthly Data'!P:P,Calculations!$C$116+MOD(BF111,Calculations!$C$118))+Control!$C$7*Calculations!$C$85*INDEX('Monthly Data'!Q:Q,Calculations!$C$116+MOD(BF111,Calculations!$C$118))+(1-Control!$C$7*Calculations!$C$87)*INDEX('Monthly Data'!R:R,Calculations!$C$116+MOD(BF111,Calculations!$C$118))</f>
        <v>3.6332715283247441E-2</v>
      </c>
      <c r="FW111" s="86">
        <f ca="1">Control!$C$7*Calculations!$C$82*INDEX('Monthly Data'!N:N,Calculations!$C$116+MOD(BG111,Calculations!$C$118))+Control!$C$7*Calculations!$C$83*INDEX('Monthly Data'!O:O,Calculations!$C$116+MOD(BG111,Calculations!$C$118))+Control!$C$7*Calculations!$C$84*INDEX('Monthly Data'!P:P,Calculations!$C$116+MOD(BG111,Calculations!$C$118))+Control!$C$7*Calculations!$C$85*INDEX('Monthly Data'!Q:Q,Calculations!$C$116+MOD(BG111,Calculations!$C$118))+(1-Control!$C$7*Calculations!$C$87)*INDEX('Monthly Data'!R:R,Calculations!$C$116+MOD(BG111,Calculations!$C$118))</f>
        <v>2.377894462657602E-2</v>
      </c>
      <c r="FX111" s="86">
        <f ca="1">Control!$C$7*Calculations!$C$82*INDEX('Monthly Data'!N:N,Calculations!$C$116+MOD(BH111,Calculations!$C$118))+Control!$C$7*Calculations!$C$83*INDEX('Monthly Data'!O:O,Calculations!$C$116+MOD(BH111,Calculations!$C$118))+Control!$C$7*Calculations!$C$84*INDEX('Monthly Data'!P:P,Calculations!$C$116+MOD(BH111,Calculations!$C$118))+Control!$C$7*Calculations!$C$85*INDEX('Monthly Data'!Q:Q,Calculations!$C$116+MOD(BH111,Calculations!$C$118))+(1-Control!$C$7*Calculations!$C$87)*INDEX('Monthly Data'!R:R,Calculations!$C$116+MOD(BH111,Calculations!$C$118))</f>
        <v>7.3538285850108537E-3</v>
      </c>
      <c r="FY111" s="86">
        <f ca="1">Control!$C$7*Calculations!$C$82*INDEX('Monthly Data'!N:N,Calculations!$C$116+MOD(BI111,Calculations!$C$118))+Control!$C$7*Calculations!$C$83*INDEX('Monthly Data'!O:O,Calculations!$C$116+MOD(BI111,Calculations!$C$118))+Control!$C$7*Calculations!$C$84*INDEX('Monthly Data'!P:P,Calculations!$C$116+MOD(BI111,Calculations!$C$118))+Control!$C$7*Calculations!$C$85*INDEX('Monthly Data'!Q:Q,Calculations!$C$116+MOD(BI111,Calculations!$C$118))+(1-Control!$C$7*Calculations!$C$87)*INDEX('Monthly Data'!R:R,Calculations!$C$116+MOD(BI111,Calculations!$C$118))</f>
        <v>1.0627294914941248E-2</v>
      </c>
      <c r="FZ111" s="86">
        <f ca="1">Control!$C$7*Calculations!$C$82*INDEX('Monthly Data'!N:N,Calculations!$C$116+MOD(BJ111,Calculations!$C$118))+Control!$C$7*Calculations!$C$83*INDEX('Monthly Data'!O:O,Calculations!$C$116+MOD(BJ111,Calculations!$C$118))+Control!$C$7*Calculations!$C$84*INDEX('Monthly Data'!P:P,Calculations!$C$116+MOD(BJ111,Calculations!$C$118))+Control!$C$7*Calculations!$C$85*INDEX('Monthly Data'!Q:Q,Calculations!$C$116+MOD(BJ111,Calculations!$C$118))+(1-Control!$C$7*Calculations!$C$87)*INDEX('Monthly Data'!R:R,Calculations!$C$116+MOD(BJ111,Calculations!$C$118))</f>
        <v>2.4470405846852006E-3</v>
      </c>
      <c r="GA111" s="86">
        <f ca="1">Control!$C$7*Calculations!$C$82*INDEX('Monthly Data'!N:N,Calculations!$C$116+MOD(BK111,Calculations!$C$118))+Control!$C$7*Calculations!$C$83*INDEX('Monthly Data'!O:O,Calculations!$C$116+MOD(BK111,Calculations!$C$118))+Control!$C$7*Calculations!$C$84*INDEX('Monthly Data'!P:P,Calculations!$C$116+MOD(BK111,Calculations!$C$118))+Control!$C$7*Calculations!$C$85*INDEX('Monthly Data'!Q:Q,Calculations!$C$116+MOD(BK111,Calculations!$C$118))+(1-Control!$C$7*Calculations!$C$87)*INDEX('Monthly Data'!R:R,Calculations!$C$116+MOD(BK111,Calculations!$C$118))</f>
        <v>-9.9526758408448549E-3</v>
      </c>
      <c r="GB111" s="86">
        <f ca="1">Control!$C$7*Calculations!$C$82*INDEX('Monthly Data'!N:N,Calculations!$C$116+MOD(BL111,Calculations!$C$118))+Control!$C$7*Calculations!$C$83*INDEX('Monthly Data'!O:O,Calculations!$C$116+MOD(BL111,Calculations!$C$118))+Control!$C$7*Calculations!$C$84*INDEX('Monthly Data'!P:P,Calculations!$C$116+MOD(BL111,Calculations!$C$118))+Control!$C$7*Calculations!$C$85*INDEX('Monthly Data'!Q:Q,Calculations!$C$116+MOD(BL111,Calculations!$C$118))+(1-Control!$C$7*Calculations!$C$87)*INDEX('Monthly Data'!R:R,Calculations!$C$116+MOD(BL111,Calculations!$C$118))</f>
        <v>1.7361594973213587E-2</v>
      </c>
      <c r="GC111" s="86">
        <f ca="1">Control!$C$7*Calculations!$C$82*INDEX('Monthly Data'!N:N,Calculations!$C$116+MOD(BM111,Calculations!$C$118))+Control!$C$7*Calculations!$C$83*INDEX('Monthly Data'!O:O,Calculations!$C$116+MOD(BM111,Calculations!$C$118))+Control!$C$7*Calculations!$C$84*INDEX('Monthly Data'!P:P,Calculations!$C$116+MOD(BM111,Calculations!$C$118))+Control!$C$7*Calculations!$C$85*INDEX('Monthly Data'!Q:Q,Calculations!$C$116+MOD(BM111,Calculations!$C$118))+(1-Control!$C$7*Calculations!$C$87)*INDEX('Monthly Data'!R:R,Calculations!$C$116+MOD(BM111,Calculations!$C$118))</f>
        <v>-1.880155173376722E-2</v>
      </c>
      <c r="GD111" s="86">
        <f ca="1">Control!$C$7*Calculations!$C$82*INDEX('Monthly Data'!N:N,Calculations!$C$116+MOD(BN111,Calculations!$C$118))+Control!$C$7*Calculations!$C$83*INDEX('Monthly Data'!O:O,Calculations!$C$116+MOD(BN111,Calculations!$C$118))+Control!$C$7*Calculations!$C$84*INDEX('Monthly Data'!P:P,Calculations!$C$116+MOD(BN111,Calculations!$C$118))+Control!$C$7*Calculations!$C$85*INDEX('Monthly Data'!Q:Q,Calculations!$C$116+MOD(BN111,Calculations!$C$118))+(1-Control!$C$7*Calculations!$C$87)*INDEX('Monthly Data'!R:R,Calculations!$C$116+MOD(BN111,Calculations!$C$118))</f>
        <v>-7.8872955230675015E-3</v>
      </c>
      <c r="GE111" s="86">
        <f ca="1">Control!$C$7*Calculations!$C$82*INDEX('Monthly Data'!N:N,Calculations!$C$116+MOD(BO111,Calculations!$C$118))+Control!$C$7*Calculations!$C$83*INDEX('Monthly Data'!O:O,Calculations!$C$116+MOD(BO111,Calculations!$C$118))+Control!$C$7*Calculations!$C$84*INDEX('Monthly Data'!P:P,Calculations!$C$116+MOD(BO111,Calculations!$C$118))+Control!$C$7*Calculations!$C$85*INDEX('Monthly Data'!Q:Q,Calculations!$C$116+MOD(BO111,Calculations!$C$118))+(1-Control!$C$7*Calculations!$C$87)*INDEX('Monthly Data'!R:R,Calculations!$C$116+MOD(BO111,Calculations!$C$118))</f>
        <v>6.2631896128884862E-3</v>
      </c>
      <c r="GF111" s="86">
        <f ca="1">Control!$C$7*Calculations!$C$82*INDEX('Monthly Data'!N:N,Calculations!$C$116+MOD(BP111,Calculations!$C$118))+Control!$C$7*Calculations!$C$83*INDEX('Monthly Data'!O:O,Calculations!$C$116+MOD(BP111,Calculations!$C$118))+Control!$C$7*Calculations!$C$84*INDEX('Monthly Data'!P:P,Calculations!$C$116+MOD(BP111,Calculations!$C$118))+Control!$C$7*Calculations!$C$85*INDEX('Monthly Data'!Q:Q,Calculations!$C$116+MOD(BP111,Calculations!$C$118))+(1-Control!$C$7*Calculations!$C$87)*INDEX('Monthly Data'!R:R,Calculations!$C$116+MOD(BP111,Calculations!$C$118))</f>
        <v>1.8695385296339444E-2</v>
      </c>
      <c r="GG111" s="86">
        <f ca="1">Control!$C$7*Calculations!$C$82*INDEX('Monthly Data'!N:N,Calculations!$C$116+MOD(BQ111,Calculations!$C$118))+Control!$C$7*Calculations!$C$83*INDEX('Monthly Data'!O:O,Calculations!$C$116+MOD(BQ111,Calculations!$C$118))+Control!$C$7*Calculations!$C$84*INDEX('Monthly Data'!P:P,Calculations!$C$116+MOD(BQ111,Calculations!$C$118))+Control!$C$7*Calculations!$C$85*INDEX('Monthly Data'!Q:Q,Calculations!$C$116+MOD(BQ111,Calculations!$C$118))+(1-Control!$C$7*Calculations!$C$87)*INDEX('Monthly Data'!R:R,Calculations!$C$116+MOD(BQ111,Calculations!$C$118))</f>
        <v>-2.4571433440223247E-2</v>
      </c>
      <c r="GH111" s="86">
        <f ca="1">Control!$C$7*Calculations!$C$82*INDEX('Monthly Data'!N:N,Calculations!$C$116+MOD(BR111,Calculations!$C$118))+Control!$C$7*Calculations!$C$83*INDEX('Monthly Data'!O:O,Calculations!$C$116+MOD(BR111,Calculations!$C$118))+Control!$C$7*Calculations!$C$84*INDEX('Monthly Data'!P:P,Calculations!$C$116+MOD(BR111,Calculations!$C$118))+Control!$C$7*Calculations!$C$85*INDEX('Monthly Data'!Q:Q,Calculations!$C$116+MOD(BR111,Calculations!$C$118))+(1-Control!$C$7*Calculations!$C$87)*INDEX('Monthly Data'!R:R,Calculations!$C$116+MOD(BR111,Calculations!$C$118))</f>
        <v>1.3891563624307685E-2</v>
      </c>
      <c r="GI111" s="86">
        <f ca="1">Control!$C$7*Calculations!$C$82*INDEX('Monthly Data'!N:N,Calculations!$C$116+MOD(BS111,Calculations!$C$118))+Control!$C$7*Calculations!$C$83*INDEX('Monthly Data'!O:O,Calculations!$C$116+MOD(BS111,Calculations!$C$118))+Control!$C$7*Calculations!$C$84*INDEX('Monthly Data'!P:P,Calculations!$C$116+MOD(BS111,Calculations!$C$118))+Control!$C$7*Calculations!$C$85*INDEX('Monthly Data'!Q:Q,Calculations!$C$116+MOD(BS111,Calculations!$C$118))+(1-Control!$C$7*Calculations!$C$87)*INDEX('Monthly Data'!R:R,Calculations!$C$116+MOD(BS111,Calculations!$C$118))</f>
        <v>1.1106855739851785E-2</v>
      </c>
      <c r="GJ111" s="86">
        <f ca="1">Control!$C$7*Calculations!$C$82*INDEX('Monthly Data'!N:N,Calculations!$C$116+MOD(BT111,Calculations!$C$118))+Control!$C$7*Calculations!$C$83*INDEX('Monthly Data'!O:O,Calculations!$C$116+MOD(BT111,Calculations!$C$118))+Control!$C$7*Calculations!$C$84*INDEX('Monthly Data'!P:P,Calculations!$C$116+MOD(BT111,Calculations!$C$118))+Control!$C$7*Calculations!$C$85*INDEX('Monthly Data'!Q:Q,Calculations!$C$116+MOD(BT111,Calculations!$C$118))+(1-Control!$C$7*Calculations!$C$87)*INDEX('Monthly Data'!R:R,Calculations!$C$116+MOD(BT111,Calculations!$C$118))</f>
        <v>3.9251937367756782E-3</v>
      </c>
      <c r="GK111" s="86">
        <f ca="1">Control!$C$7*Calculations!$C$82*INDEX('Monthly Data'!N:N,Calculations!$C$116+MOD(BU111,Calculations!$C$118))+Control!$C$7*Calculations!$C$83*INDEX('Monthly Data'!O:O,Calculations!$C$116+MOD(BU111,Calculations!$C$118))+Control!$C$7*Calculations!$C$84*INDEX('Monthly Data'!P:P,Calculations!$C$116+MOD(BU111,Calculations!$C$118))+Control!$C$7*Calculations!$C$85*INDEX('Monthly Data'!Q:Q,Calculations!$C$116+MOD(BU111,Calculations!$C$118))+(1-Control!$C$7*Calculations!$C$87)*INDEX('Monthly Data'!R:R,Calculations!$C$116+MOD(BU111,Calculations!$C$118))</f>
        <v>2.4470405846852006E-3</v>
      </c>
      <c r="GL111" s="86">
        <f ca="1">Control!$C$7*Calculations!$C$82*INDEX('Monthly Data'!N:N,Calculations!$C$116+MOD(BV111,Calculations!$C$118))+Control!$C$7*Calculations!$C$83*INDEX('Monthly Data'!O:O,Calculations!$C$116+MOD(BV111,Calculations!$C$118))+Control!$C$7*Calculations!$C$84*INDEX('Monthly Data'!P:P,Calculations!$C$116+MOD(BV111,Calculations!$C$118))+Control!$C$7*Calculations!$C$85*INDEX('Monthly Data'!Q:Q,Calculations!$C$116+MOD(BV111,Calculations!$C$118))+(1-Control!$C$7*Calculations!$C$87)*INDEX('Monthly Data'!R:R,Calculations!$C$116+MOD(BV111,Calculations!$C$118))</f>
        <v>1.7361594973213587E-2</v>
      </c>
      <c r="GM111" s="86">
        <f ca="1">Control!$C$7*Calculations!$C$82*INDEX('Monthly Data'!N:N,Calculations!$C$116+MOD(BW111,Calculations!$C$118))+Control!$C$7*Calculations!$C$83*INDEX('Monthly Data'!O:O,Calculations!$C$116+MOD(BW111,Calculations!$C$118))+Control!$C$7*Calculations!$C$84*INDEX('Monthly Data'!P:P,Calculations!$C$116+MOD(BW111,Calculations!$C$118))+Control!$C$7*Calculations!$C$85*INDEX('Monthly Data'!Q:Q,Calculations!$C$116+MOD(BW111,Calculations!$C$118))+(1-Control!$C$7*Calculations!$C$87)*INDEX('Monthly Data'!R:R,Calculations!$C$116+MOD(BW111,Calculations!$C$118))</f>
        <v>5.1279584938936244E-2</v>
      </c>
      <c r="GN111" s="86">
        <f ca="1">Control!$C$7*Calculations!$C$82*INDEX('Monthly Data'!N:N,Calculations!$C$116+MOD(BX111,Calculations!$C$118))+Control!$C$7*Calculations!$C$83*INDEX('Monthly Data'!O:O,Calculations!$C$116+MOD(BX111,Calculations!$C$118))+Control!$C$7*Calculations!$C$84*INDEX('Monthly Data'!P:P,Calculations!$C$116+MOD(BX111,Calculations!$C$118))+Control!$C$7*Calculations!$C$85*INDEX('Monthly Data'!Q:Q,Calculations!$C$116+MOD(BX111,Calculations!$C$118))+(1-Control!$C$7*Calculations!$C$87)*INDEX('Monthly Data'!R:R,Calculations!$C$116+MOD(BX111,Calculations!$C$118))</f>
        <v>1.7073665854433945E-2</v>
      </c>
      <c r="GO111" s="86">
        <f ca="1">Control!$C$7*Calculations!$C$82*INDEX('Monthly Data'!N:N,Calculations!$C$116+MOD(BY111,Calculations!$C$118))+Control!$C$7*Calculations!$C$83*INDEX('Monthly Data'!O:O,Calculations!$C$116+MOD(BY111,Calculations!$C$118))+Control!$C$7*Calculations!$C$84*INDEX('Monthly Data'!P:P,Calculations!$C$116+MOD(BY111,Calculations!$C$118))+Control!$C$7*Calculations!$C$85*INDEX('Monthly Data'!Q:Q,Calculations!$C$116+MOD(BY111,Calculations!$C$118))+(1-Control!$C$7*Calculations!$C$87)*INDEX('Monthly Data'!R:R,Calculations!$C$116+MOD(BY111,Calculations!$C$118))</f>
        <v>2.2757992058453024E-3</v>
      </c>
      <c r="GP111" s="86">
        <f ca="1">Control!$C$7*Calculations!$C$82*INDEX('Monthly Data'!N:N,Calculations!$C$116+MOD(BZ111,Calculations!$C$118))+Control!$C$7*Calculations!$C$83*INDEX('Monthly Data'!O:O,Calculations!$C$116+MOD(BZ111,Calculations!$C$118))+Control!$C$7*Calculations!$C$84*INDEX('Monthly Data'!P:P,Calculations!$C$116+MOD(BZ111,Calculations!$C$118))+Control!$C$7*Calculations!$C$85*INDEX('Monthly Data'!Q:Q,Calculations!$C$116+MOD(BZ111,Calculations!$C$118))+(1-Control!$C$7*Calculations!$C$87)*INDEX('Monthly Data'!R:R,Calculations!$C$116+MOD(BZ111,Calculations!$C$118))</f>
        <v>4.089189590407355E-3</v>
      </c>
      <c r="GQ111" s="86">
        <f ca="1">Control!$C$7*Calculations!$C$82*INDEX('Monthly Data'!N:N,Calculations!$C$116+MOD(CA111,Calculations!$C$118))+Control!$C$7*Calculations!$C$83*INDEX('Monthly Data'!O:O,Calculations!$C$116+MOD(CA111,Calculations!$C$118))+Control!$C$7*Calculations!$C$84*INDEX('Monthly Data'!P:P,Calculations!$C$116+MOD(CA111,Calculations!$C$118))+Control!$C$7*Calculations!$C$85*INDEX('Monthly Data'!Q:Q,Calculations!$C$116+MOD(CA111,Calculations!$C$118))+(1-Control!$C$7*Calculations!$C$87)*INDEX('Monthly Data'!R:R,Calculations!$C$116+MOD(CA111,Calculations!$C$118))</f>
        <v>7.3538285850108537E-3</v>
      </c>
      <c r="GR111" s="86">
        <f ca="1">Control!$C$7*Calculations!$C$82*INDEX('Monthly Data'!N:N,Calculations!$C$116+MOD(CB111,Calculations!$C$118))+Control!$C$7*Calculations!$C$83*INDEX('Monthly Data'!O:O,Calculations!$C$116+MOD(CB111,Calculations!$C$118))+Control!$C$7*Calculations!$C$84*INDEX('Monthly Data'!P:P,Calculations!$C$116+MOD(CB111,Calculations!$C$118))+Control!$C$7*Calculations!$C$85*INDEX('Monthly Data'!Q:Q,Calculations!$C$116+MOD(CB111,Calculations!$C$118))+(1-Control!$C$7*Calculations!$C$87)*INDEX('Monthly Data'!R:R,Calculations!$C$116+MOD(CB111,Calculations!$C$118))</f>
        <v>5.1972609868760735E-3</v>
      </c>
      <c r="GS111" s="86">
        <f ca="1">Control!$C$7*Calculations!$C$82*INDEX('Monthly Data'!N:N,Calculations!$C$116+MOD(CC111,Calculations!$C$118))+Control!$C$7*Calculations!$C$83*INDEX('Monthly Data'!O:O,Calculations!$C$116+MOD(CC111,Calculations!$C$118))+Control!$C$7*Calculations!$C$84*INDEX('Monthly Data'!P:P,Calculations!$C$116+MOD(CC111,Calculations!$C$118))+Control!$C$7*Calculations!$C$85*INDEX('Monthly Data'!Q:Q,Calculations!$C$116+MOD(CC111,Calculations!$C$118))+(1-Control!$C$7*Calculations!$C$87)*INDEX('Monthly Data'!R:R,Calculations!$C$116+MOD(CC111,Calculations!$C$118))</f>
        <v>-9.8327855560634558E-3</v>
      </c>
      <c r="GT111" s="86">
        <f ca="1">Control!$C$7*Calculations!$C$82*INDEX('Monthly Data'!N:N,Calculations!$C$116+MOD(CD111,Calculations!$C$118))+Control!$C$7*Calculations!$C$83*INDEX('Monthly Data'!O:O,Calculations!$C$116+MOD(CD111,Calculations!$C$118))+Control!$C$7*Calculations!$C$84*INDEX('Monthly Data'!P:P,Calculations!$C$116+MOD(CD111,Calculations!$C$118))+Control!$C$7*Calculations!$C$85*INDEX('Monthly Data'!Q:Q,Calculations!$C$116+MOD(CD111,Calculations!$C$118))+(1-Control!$C$7*Calculations!$C$87)*INDEX('Monthly Data'!R:R,Calculations!$C$116+MOD(CD111,Calculations!$C$118))</f>
        <v>3.4808428836917149E-3</v>
      </c>
      <c r="GU111" s="86">
        <f ca="1">Control!$C$7*Calculations!$C$82*INDEX('Monthly Data'!N:N,Calculations!$C$116+MOD(CE111,Calculations!$C$118))+Control!$C$7*Calculations!$C$83*INDEX('Monthly Data'!O:O,Calculations!$C$116+MOD(CE111,Calculations!$C$118))+Control!$C$7*Calculations!$C$84*INDEX('Monthly Data'!P:P,Calculations!$C$116+MOD(CE111,Calculations!$C$118))+Control!$C$7*Calculations!$C$85*INDEX('Monthly Data'!Q:Q,Calculations!$C$116+MOD(CE111,Calculations!$C$118))+(1-Control!$C$7*Calculations!$C$87)*INDEX('Monthly Data'!R:R,Calculations!$C$116+MOD(CE111,Calculations!$C$118))</f>
        <v>1.5115046179922851E-2</v>
      </c>
      <c r="GV111" s="86">
        <f ca="1">Control!$C$7*Calculations!$C$82*INDEX('Monthly Data'!N:N,Calculations!$C$116+MOD(CF111,Calculations!$C$118))+Control!$C$7*Calculations!$C$83*INDEX('Monthly Data'!O:O,Calculations!$C$116+MOD(CF111,Calculations!$C$118))+Control!$C$7*Calculations!$C$84*INDEX('Monthly Data'!P:P,Calculations!$C$116+MOD(CF111,Calculations!$C$118))+Control!$C$7*Calculations!$C$85*INDEX('Monthly Data'!Q:Q,Calculations!$C$116+MOD(CF111,Calculations!$C$118))+(1-Control!$C$7*Calculations!$C$87)*INDEX('Monthly Data'!R:R,Calculations!$C$116+MOD(CF111,Calculations!$C$118))</f>
        <v>5.3309355465453899E-3</v>
      </c>
      <c r="GW111" s="86">
        <f ca="1">Control!$C$7*Calculations!$C$82*INDEX('Monthly Data'!N:N,Calculations!$C$116+MOD(CG111,Calculations!$C$118))+Control!$C$7*Calculations!$C$83*INDEX('Monthly Data'!O:O,Calculations!$C$116+MOD(CG111,Calculations!$C$118))+Control!$C$7*Calculations!$C$84*INDEX('Monthly Data'!P:P,Calculations!$C$116+MOD(CG111,Calculations!$C$118))+Control!$C$7*Calculations!$C$85*INDEX('Monthly Data'!Q:Q,Calculations!$C$116+MOD(CG111,Calculations!$C$118))+(1-Control!$C$7*Calculations!$C$87)*INDEX('Monthly Data'!R:R,Calculations!$C$116+MOD(CG111,Calculations!$C$118))</f>
        <v>7.9764341593600071E-3</v>
      </c>
      <c r="GX111" s="86">
        <f ca="1">Control!$C$7*Calculations!$C$82*INDEX('Monthly Data'!N:N,Calculations!$C$116+MOD(CH111,Calculations!$C$118))+Control!$C$7*Calculations!$C$83*INDEX('Monthly Data'!O:O,Calculations!$C$116+MOD(CH111,Calculations!$C$118))+Control!$C$7*Calculations!$C$84*INDEX('Monthly Data'!P:P,Calculations!$C$116+MOD(CH111,Calculations!$C$118))+Control!$C$7*Calculations!$C$85*INDEX('Monthly Data'!Q:Q,Calculations!$C$116+MOD(CH111,Calculations!$C$118))+(1-Control!$C$7*Calculations!$C$87)*INDEX('Monthly Data'!R:R,Calculations!$C$116+MOD(CH111,Calculations!$C$118))</f>
        <v>1.0478379486191123E-2</v>
      </c>
      <c r="GY111" s="86">
        <f ca="1">Control!$C$7*Calculations!$C$82*INDEX('Monthly Data'!N:N,Calculations!$C$116+MOD(CI111,Calculations!$C$118))+Control!$C$7*Calculations!$C$83*INDEX('Monthly Data'!O:O,Calculations!$C$116+MOD(CI111,Calculations!$C$118))+Control!$C$7*Calculations!$C$84*INDEX('Monthly Data'!P:P,Calculations!$C$116+MOD(CI111,Calculations!$C$118))+Control!$C$7*Calculations!$C$85*INDEX('Monthly Data'!Q:Q,Calculations!$C$116+MOD(CI111,Calculations!$C$118))+(1-Control!$C$7*Calculations!$C$87)*INDEX('Monthly Data'!R:R,Calculations!$C$116+MOD(CI111,Calculations!$C$118))</f>
        <v>-2.6378232493851243E-2</v>
      </c>
      <c r="GZ111" s="86">
        <f ca="1">Control!$C$7*Calculations!$C$82*INDEX('Monthly Data'!N:N,Calculations!$C$116+MOD(CJ111,Calculations!$C$118))+Control!$C$7*Calculations!$C$83*INDEX('Monthly Data'!O:O,Calculations!$C$116+MOD(CJ111,Calculations!$C$118))+Control!$C$7*Calculations!$C$84*INDEX('Monthly Data'!P:P,Calculations!$C$116+MOD(CJ111,Calculations!$C$118))+Control!$C$7*Calculations!$C$85*INDEX('Monthly Data'!Q:Q,Calculations!$C$116+MOD(CJ111,Calculations!$C$118))+(1-Control!$C$7*Calculations!$C$87)*INDEX('Monthly Data'!R:R,Calculations!$C$116+MOD(CJ111,Calculations!$C$118))</f>
        <v>2.0524935548016137E-2</v>
      </c>
      <c r="HA111" s="86">
        <f ca="1">Control!$C$7*Calculations!$C$82*INDEX('Monthly Data'!N:N,Calculations!$C$116+MOD(CK111,Calculations!$C$118))+Control!$C$7*Calculations!$C$83*INDEX('Monthly Data'!O:O,Calculations!$C$116+MOD(CK111,Calculations!$C$118))+Control!$C$7*Calculations!$C$84*INDEX('Monthly Data'!P:P,Calculations!$C$116+MOD(CK111,Calculations!$C$118))+Control!$C$7*Calculations!$C$85*INDEX('Monthly Data'!Q:Q,Calculations!$C$116+MOD(CK111,Calculations!$C$118))+(1-Control!$C$7*Calculations!$C$87)*INDEX('Monthly Data'!R:R,Calculations!$C$116+MOD(CK111,Calculations!$C$118))</f>
        <v>4.4327772793586687E-3</v>
      </c>
      <c r="HB111" s="86">
        <f ca="1">Control!$C$7*Calculations!$C$82*INDEX('Monthly Data'!N:N,Calculations!$C$116+MOD(CL111,Calculations!$C$118))+Control!$C$7*Calculations!$C$83*INDEX('Monthly Data'!O:O,Calculations!$C$116+MOD(CL111,Calculations!$C$118))+Control!$C$7*Calculations!$C$84*INDEX('Monthly Data'!P:P,Calculations!$C$116+MOD(CL111,Calculations!$C$118))+Control!$C$7*Calculations!$C$85*INDEX('Monthly Data'!Q:Q,Calculations!$C$116+MOD(CL111,Calculations!$C$118))+(1-Control!$C$7*Calculations!$C$87)*INDEX('Monthly Data'!R:R,Calculations!$C$116+MOD(CL111,Calculations!$C$118))</f>
        <v>1.7831091590102856E-2</v>
      </c>
      <c r="HC111" s="86">
        <f ca="1">Control!$C$7*Calculations!$C$82*INDEX('Monthly Data'!N:N,Calculations!$C$116+MOD(CM111,Calculations!$C$118))+Control!$C$7*Calculations!$C$83*INDEX('Monthly Data'!O:O,Calculations!$C$116+MOD(CM111,Calculations!$C$118))+Control!$C$7*Calculations!$C$84*INDEX('Monthly Data'!P:P,Calculations!$C$116+MOD(CM111,Calculations!$C$118))+Control!$C$7*Calculations!$C$85*INDEX('Monthly Data'!Q:Q,Calculations!$C$116+MOD(CM111,Calculations!$C$118))+(1-Control!$C$7*Calculations!$C$87)*INDEX('Monthly Data'!R:R,Calculations!$C$116+MOD(CM111,Calculations!$C$118))</f>
        <v>-4.417423226995453E-3</v>
      </c>
      <c r="HD111" s="86">
        <f ca="1">Control!$C$7*Calculations!$C$82*INDEX('Monthly Data'!N:N,Calculations!$C$116+MOD(CN111,Calculations!$C$118))+Control!$C$7*Calculations!$C$83*INDEX('Monthly Data'!O:O,Calculations!$C$116+MOD(CN111,Calculations!$C$118))+Control!$C$7*Calculations!$C$84*INDEX('Monthly Data'!P:P,Calculations!$C$116+MOD(CN111,Calculations!$C$118))+Control!$C$7*Calculations!$C$85*INDEX('Monthly Data'!Q:Q,Calculations!$C$116+MOD(CN111,Calculations!$C$118))+(1-Control!$C$7*Calculations!$C$87)*INDEX('Monthly Data'!R:R,Calculations!$C$116+MOD(CN111,Calculations!$C$118))</f>
        <v>-1.3959200237295809E-2</v>
      </c>
      <c r="HE111" s="86">
        <f ca="1">Control!$C$7*Calculations!$C$82*INDEX('Monthly Data'!N:N,Calculations!$C$116+MOD(CO111,Calculations!$C$118))+Control!$C$7*Calculations!$C$83*INDEX('Monthly Data'!O:O,Calculations!$C$116+MOD(CO111,Calculations!$C$118))+Control!$C$7*Calculations!$C$84*INDEX('Monthly Data'!P:P,Calculations!$C$116+MOD(CO111,Calculations!$C$118))+Control!$C$7*Calculations!$C$85*INDEX('Monthly Data'!Q:Q,Calculations!$C$116+MOD(CO111,Calculations!$C$118))+(1-Control!$C$7*Calculations!$C$87)*INDEX('Monthly Data'!R:R,Calculations!$C$116+MOD(CO111,Calculations!$C$118))</f>
        <v>-3.9863250714949353E-2</v>
      </c>
      <c r="HF111" s="86">
        <f ca="1">Control!$C$7*Calculations!$C$82*INDEX('Monthly Data'!N:N,Calculations!$C$116+MOD(CP111,Calculations!$C$118))+Control!$C$7*Calculations!$C$83*INDEX('Monthly Data'!O:O,Calculations!$C$116+MOD(CP111,Calculations!$C$118))+Control!$C$7*Calculations!$C$84*INDEX('Monthly Data'!P:P,Calculations!$C$116+MOD(CP111,Calculations!$C$118))+Control!$C$7*Calculations!$C$85*INDEX('Monthly Data'!Q:Q,Calculations!$C$116+MOD(CP111,Calculations!$C$118))+(1-Control!$C$7*Calculations!$C$87)*INDEX('Monthly Data'!R:R,Calculations!$C$116+MOD(CP111,Calculations!$C$118))</f>
        <v>-4.3408051735618014E-2</v>
      </c>
      <c r="HG111" s="86">
        <f ca="1">Control!$C$7*Calculations!$C$82*INDEX('Monthly Data'!N:N,Calculations!$C$116+MOD(CQ111,Calculations!$C$118))+Control!$C$7*Calculations!$C$83*INDEX('Monthly Data'!O:O,Calculations!$C$116+MOD(CQ111,Calculations!$C$118))+Control!$C$7*Calculations!$C$84*INDEX('Monthly Data'!P:P,Calculations!$C$116+MOD(CQ111,Calculations!$C$118))+Control!$C$7*Calculations!$C$85*INDEX('Monthly Data'!Q:Q,Calculations!$C$116+MOD(CQ111,Calculations!$C$118))+(1-Control!$C$7*Calculations!$C$87)*INDEX('Monthly Data'!R:R,Calculations!$C$116+MOD(CQ111,Calculations!$C$118))</f>
        <v>-1.880155173376722E-2</v>
      </c>
      <c r="HH111" s="86">
        <f ca="1">Control!$C$7*Calculations!$C$82*INDEX('Monthly Data'!N:N,Calculations!$C$116+MOD(CR111,Calculations!$C$118))+Control!$C$7*Calculations!$C$83*INDEX('Monthly Data'!O:O,Calculations!$C$116+MOD(CR111,Calculations!$C$118))+Control!$C$7*Calculations!$C$84*INDEX('Monthly Data'!P:P,Calculations!$C$116+MOD(CR111,Calculations!$C$118))+Control!$C$7*Calculations!$C$85*INDEX('Monthly Data'!Q:Q,Calculations!$C$116+MOD(CR111,Calculations!$C$118))+(1-Control!$C$7*Calculations!$C$87)*INDEX('Monthly Data'!R:R,Calculations!$C$116+MOD(CR111,Calculations!$C$118))</f>
        <v>-2.6378232493851243E-2</v>
      </c>
      <c r="HI111" s="86">
        <f ca="1">Control!$C$7*Calculations!$C$82*INDEX('Monthly Data'!N:N,Calculations!$C$116+MOD(CS111,Calculations!$C$118))+Control!$C$7*Calculations!$C$83*INDEX('Monthly Data'!O:O,Calculations!$C$116+MOD(CS111,Calculations!$C$118))+Control!$C$7*Calculations!$C$84*INDEX('Monthly Data'!P:P,Calculations!$C$116+MOD(CS111,Calculations!$C$118))+Control!$C$7*Calculations!$C$85*INDEX('Monthly Data'!Q:Q,Calculations!$C$116+MOD(CS111,Calculations!$C$118))+(1-Control!$C$7*Calculations!$C$87)*INDEX('Monthly Data'!R:R,Calculations!$C$116+MOD(CS111,Calculations!$C$118))</f>
        <v>1.1702576456120543E-2</v>
      </c>
      <c r="HJ111" s="86">
        <f ca="1">Control!$C$7*Calculations!$C$82*INDEX('Monthly Data'!N:N,Calculations!$C$116+MOD(CT111,Calculations!$C$118))+Control!$C$7*Calculations!$C$83*INDEX('Monthly Data'!O:O,Calculations!$C$116+MOD(CT111,Calculations!$C$118))+Control!$C$7*Calculations!$C$84*INDEX('Monthly Data'!P:P,Calculations!$C$116+MOD(CT111,Calculations!$C$118))+Control!$C$7*Calculations!$C$85*INDEX('Monthly Data'!Q:Q,Calculations!$C$116+MOD(CT111,Calculations!$C$118))+(1-Control!$C$7*Calculations!$C$87)*INDEX('Monthly Data'!R:R,Calculations!$C$116+MOD(CT111,Calculations!$C$118))</f>
        <v>2.5790695379256122E-2</v>
      </c>
      <c r="HK111" s="86">
        <f ca="1">Control!$C$7*Calculations!$C$82*INDEX('Monthly Data'!N:N,Calculations!$C$116+MOD(CU111,Calculations!$C$118))+Control!$C$7*Calculations!$C$83*INDEX('Monthly Data'!O:O,Calculations!$C$116+MOD(CU111,Calculations!$C$118))+Control!$C$7*Calculations!$C$84*INDEX('Monthly Data'!P:P,Calculations!$C$116+MOD(CU111,Calculations!$C$118))+Control!$C$7*Calculations!$C$85*INDEX('Monthly Data'!Q:Q,Calculations!$C$116+MOD(CU111,Calculations!$C$118))+(1-Control!$C$7*Calculations!$C$87)*INDEX('Monthly Data'!R:R,Calculations!$C$116+MOD(CU111,Calculations!$C$118))</f>
        <v>1.3891304280773396E-2</v>
      </c>
      <c r="HL111" s="86">
        <f ca="1">Control!$C$7*Calculations!$C$82*INDEX('Monthly Data'!N:N,Calculations!$C$116+MOD(CV111,Calculations!$C$118))+Control!$C$7*Calculations!$C$83*INDEX('Monthly Data'!O:O,Calculations!$C$116+MOD(CV111,Calculations!$C$118))+Control!$C$7*Calculations!$C$84*INDEX('Monthly Data'!P:P,Calculations!$C$116+MOD(CV111,Calculations!$C$118))+Control!$C$7*Calculations!$C$85*INDEX('Monthly Data'!Q:Q,Calculations!$C$116+MOD(CV111,Calculations!$C$118))+(1-Control!$C$7*Calculations!$C$87)*INDEX('Monthly Data'!R:R,Calculations!$C$116+MOD(CV111,Calculations!$C$118))</f>
        <v>-2.4571433440223247E-2</v>
      </c>
      <c r="HM111" s="86">
        <f ca="1">Control!$C$7*Calculations!$C$82*INDEX('Monthly Data'!N:N,Calculations!$C$116+MOD(CW111,Calculations!$C$118))+Control!$C$7*Calculations!$C$83*INDEX('Monthly Data'!O:O,Calculations!$C$116+MOD(CW111,Calculations!$C$118))+Control!$C$7*Calculations!$C$84*INDEX('Monthly Data'!P:P,Calculations!$C$116+MOD(CW111,Calculations!$C$118))+Control!$C$7*Calculations!$C$85*INDEX('Monthly Data'!Q:Q,Calculations!$C$116+MOD(CW111,Calculations!$C$118))+(1-Control!$C$7*Calculations!$C$87)*INDEX('Monthly Data'!R:R,Calculations!$C$116+MOD(CW111,Calculations!$C$118))</f>
        <v>5.1972609868760735E-3</v>
      </c>
      <c r="HN111" s="86">
        <f ca="1">Control!$C$7*Calculations!$C$82*INDEX('Monthly Data'!N:N,Calculations!$C$116+MOD(CX111,Calculations!$C$118))+Control!$C$7*Calculations!$C$83*INDEX('Monthly Data'!O:O,Calculations!$C$116+MOD(CX111,Calculations!$C$118))+Control!$C$7*Calculations!$C$84*INDEX('Monthly Data'!P:P,Calculations!$C$116+MOD(CX111,Calculations!$C$118))+Control!$C$7*Calculations!$C$85*INDEX('Monthly Data'!Q:Q,Calculations!$C$116+MOD(CX111,Calculations!$C$118))+(1-Control!$C$7*Calculations!$C$87)*INDEX('Monthly Data'!R:R,Calculations!$C$116+MOD(CX111,Calculations!$C$118))</f>
        <v>1.7484305259657981E-2</v>
      </c>
      <c r="HO111" s="86">
        <f ca="1">Control!$C$7*Calculations!$C$82*INDEX('Monthly Data'!N:N,Calculations!$C$116+MOD(CY111,Calculations!$C$118))+Control!$C$7*Calculations!$C$83*INDEX('Monthly Data'!O:O,Calculations!$C$116+MOD(CY111,Calculations!$C$118))+Control!$C$7*Calculations!$C$84*INDEX('Monthly Data'!P:P,Calculations!$C$116+MOD(CY111,Calculations!$C$118))+Control!$C$7*Calculations!$C$85*INDEX('Monthly Data'!Q:Q,Calculations!$C$116+MOD(CY111,Calculations!$C$118))+(1-Control!$C$7*Calculations!$C$87)*INDEX('Monthly Data'!R:R,Calculations!$C$116+MOD(CY111,Calculations!$C$118))</f>
        <v>3.0957942835585645E-2</v>
      </c>
      <c r="HP111" s="86">
        <f ca="1">Control!$C$7*Calculations!$C$82*INDEX('Monthly Data'!N:N,Calculations!$C$116+MOD(CZ111,Calculations!$C$118))+Control!$C$7*Calculations!$C$83*INDEX('Monthly Data'!O:O,Calculations!$C$116+MOD(CZ111,Calculations!$C$118))+Control!$C$7*Calculations!$C$84*INDEX('Monthly Data'!P:P,Calculations!$C$116+MOD(CZ111,Calculations!$C$118))+Control!$C$7*Calculations!$C$85*INDEX('Monthly Data'!Q:Q,Calculations!$C$116+MOD(CZ111,Calculations!$C$118))+(1-Control!$C$7*Calculations!$C$87)*INDEX('Monthly Data'!R:R,Calculations!$C$116+MOD(CZ111,Calculations!$C$118))</f>
        <v>1.2722494017511032E-2</v>
      </c>
      <c r="HQ111" s="86">
        <f ca="1">Control!$C$7*Calculations!$C$82*INDEX('Monthly Data'!N:N,Calculations!$C$116+MOD(DA111,Calculations!$C$118))+Control!$C$7*Calculations!$C$83*INDEX('Monthly Data'!O:O,Calculations!$C$116+MOD(DA111,Calculations!$C$118))+Control!$C$7*Calculations!$C$84*INDEX('Monthly Data'!P:P,Calculations!$C$116+MOD(DA111,Calculations!$C$118))+Control!$C$7*Calculations!$C$85*INDEX('Monthly Data'!Q:Q,Calculations!$C$116+MOD(DA111,Calculations!$C$118))+(1-Control!$C$7*Calculations!$C$87)*INDEX('Monthly Data'!R:R,Calculations!$C$116+MOD(DA111,Calculations!$C$118))</f>
        <v>9.9793409618087695E-3</v>
      </c>
      <c r="HR111" s="86">
        <f ca="1">Control!$C$7*Calculations!$C$82*INDEX('Monthly Data'!N:N,Calculations!$C$116+MOD(DB111,Calculations!$C$118))+Control!$C$7*Calculations!$C$83*INDEX('Monthly Data'!O:O,Calculations!$C$116+MOD(DB111,Calculations!$C$118))+Control!$C$7*Calculations!$C$84*INDEX('Monthly Data'!P:P,Calculations!$C$116+MOD(DB111,Calculations!$C$118))+Control!$C$7*Calculations!$C$85*INDEX('Monthly Data'!Q:Q,Calculations!$C$116+MOD(DB111,Calculations!$C$118))+(1-Control!$C$7*Calculations!$C$87)*INDEX('Monthly Data'!R:R,Calculations!$C$116+MOD(DB111,Calculations!$C$118))</f>
        <v>1.7599621212565995E-2</v>
      </c>
      <c r="HS111" s="86">
        <f ca="1">Control!$C$7*Calculations!$C$82*INDEX('Monthly Data'!N:N,Calculations!$C$116+MOD(DC111,Calculations!$C$118))+Control!$C$7*Calculations!$C$83*INDEX('Monthly Data'!O:O,Calculations!$C$116+MOD(DC111,Calculations!$C$118))+Control!$C$7*Calculations!$C$84*INDEX('Monthly Data'!P:P,Calculations!$C$116+MOD(DC111,Calculations!$C$118))+Control!$C$7*Calculations!$C$85*INDEX('Monthly Data'!Q:Q,Calculations!$C$116+MOD(DC111,Calculations!$C$118))+(1-Control!$C$7*Calculations!$C$87)*INDEX('Monthly Data'!R:R,Calculations!$C$116+MOD(DC111,Calculations!$C$118))</f>
        <v>-2.7490061308214487E-3</v>
      </c>
      <c r="HT111" s="86">
        <f ca="1">Control!$C$7*Calculations!$C$82*INDEX('Monthly Data'!N:N,Calculations!$C$116+MOD(DD111,Calculations!$C$118))+Control!$C$7*Calculations!$C$83*INDEX('Monthly Data'!O:O,Calculations!$C$116+MOD(DD111,Calculations!$C$118))+Control!$C$7*Calculations!$C$84*INDEX('Monthly Data'!P:P,Calculations!$C$116+MOD(DD111,Calculations!$C$118))+Control!$C$7*Calculations!$C$85*INDEX('Monthly Data'!Q:Q,Calculations!$C$116+MOD(DD111,Calculations!$C$118))+(1-Control!$C$7*Calculations!$C$87)*INDEX('Monthly Data'!R:R,Calculations!$C$116+MOD(DD111,Calculations!$C$118))</f>
        <v>-2.072517756005474E-2</v>
      </c>
      <c r="HU111" s="86">
        <f ca="1">Control!$C$7*Calculations!$C$82*INDEX('Monthly Data'!N:N,Calculations!$C$116+MOD(DE111,Calculations!$C$118))+Control!$C$7*Calculations!$C$83*INDEX('Monthly Data'!O:O,Calculations!$C$116+MOD(DE111,Calculations!$C$118))+Control!$C$7*Calculations!$C$84*INDEX('Monthly Data'!P:P,Calculations!$C$116+MOD(DE111,Calculations!$C$118))+Control!$C$7*Calculations!$C$85*INDEX('Monthly Data'!Q:Q,Calculations!$C$116+MOD(DE111,Calculations!$C$118))+(1-Control!$C$7*Calculations!$C$87)*INDEX('Monthly Data'!R:R,Calculations!$C$116+MOD(DE111,Calculations!$C$118))</f>
        <v>1.2954540023127663E-2</v>
      </c>
      <c r="HV111" s="86">
        <f ca="1">Control!$C$7*Calculations!$C$82*INDEX('Monthly Data'!N:N,Calculations!$C$116+MOD(DF111,Calculations!$C$118))+Control!$C$7*Calculations!$C$83*INDEX('Monthly Data'!O:O,Calculations!$C$116+MOD(DF111,Calculations!$C$118))+Control!$C$7*Calculations!$C$84*INDEX('Monthly Data'!P:P,Calculations!$C$116+MOD(DF111,Calculations!$C$118))+Control!$C$7*Calculations!$C$85*INDEX('Monthly Data'!Q:Q,Calculations!$C$116+MOD(DF111,Calculations!$C$118))+(1-Control!$C$7*Calculations!$C$87)*INDEX('Monthly Data'!R:R,Calculations!$C$116+MOD(DF111,Calculations!$C$118))</f>
        <v>1.0353752315110615E-2</v>
      </c>
      <c r="HW111" s="86">
        <f ca="1">Control!$C$7*Calculations!$C$82*INDEX('Monthly Data'!N:N,Calculations!$C$116+MOD(DG111,Calculations!$C$118))+Control!$C$7*Calculations!$C$83*INDEX('Monthly Data'!O:O,Calculations!$C$116+MOD(DG111,Calculations!$C$118))+Control!$C$7*Calculations!$C$84*INDEX('Monthly Data'!P:P,Calculations!$C$116+MOD(DG111,Calculations!$C$118))+Control!$C$7*Calculations!$C$85*INDEX('Monthly Data'!Q:Q,Calculations!$C$116+MOD(DG111,Calculations!$C$118))+(1-Control!$C$7*Calculations!$C$87)*INDEX('Monthly Data'!R:R,Calculations!$C$116+MOD(DG111,Calculations!$C$118))</f>
        <v>1.50127906355989E-2</v>
      </c>
      <c r="HX111" s="86">
        <f ca="1">Control!$C$7*Calculations!$C$82*INDEX('Monthly Data'!N:N,Calculations!$C$116+MOD(DH111,Calculations!$C$118))+Control!$C$7*Calculations!$C$83*INDEX('Monthly Data'!O:O,Calculations!$C$116+MOD(DH111,Calculations!$C$118))+Control!$C$7*Calculations!$C$84*INDEX('Monthly Data'!P:P,Calculations!$C$116+MOD(DH111,Calculations!$C$118))+Control!$C$7*Calculations!$C$85*INDEX('Monthly Data'!Q:Q,Calculations!$C$116+MOD(DH111,Calculations!$C$118))+(1-Control!$C$7*Calculations!$C$87)*INDEX('Monthly Data'!R:R,Calculations!$C$116+MOD(DH111,Calculations!$C$118))</f>
        <v>1.7484305259657981E-2</v>
      </c>
      <c r="HY111" s="86">
        <f ca="1">Control!$C$7*Calculations!$C$82*INDEX('Monthly Data'!N:N,Calculations!$C$116+MOD(DI111,Calculations!$C$118))+Control!$C$7*Calculations!$C$83*INDEX('Monthly Data'!O:O,Calculations!$C$116+MOD(DI111,Calculations!$C$118))+Control!$C$7*Calculations!$C$84*INDEX('Monthly Data'!P:P,Calculations!$C$116+MOD(DI111,Calculations!$C$118))+Control!$C$7*Calculations!$C$85*INDEX('Monthly Data'!Q:Q,Calculations!$C$116+MOD(DI111,Calculations!$C$118))+(1-Control!$C$7*Calculations!$C$87)*INDEX('Monthly Data'!R:R,Calculations!$C$116+MOD(DI111,Calculations!$C$118))</f>
        <v>1.5216630695380906E-2</v>
      </c>
      <c r="HZ111" s="86">
        <f ca="1">Control!$C$7*Calculations!$C$82*INDEX('Monthly Data'!N:N,Calculations!$C$116+MOD(DJ111,Calculations!$C$118))+Control!$C$7*Calculations!$C$83*INDEX('Monthly Data'!O:O,Calculations!$C$116+MOD(DJ111,Calculations!$C$118))+Control!$C$7*Calculations!$C$84*INDEX('Monthly Data'!P:P,Calculations!$C$116+MOD(DJ111,Calculations!$C$118))+Control!$C$7*Calculations!$C$85*INDEX('Monthly Data'!Q:Q,Calculations!$C$116+MOD(DJ111,Calculations!$C$118))+(1-Control!$C$7*Calculations!$C$87)*INDEX('Monthly Data'!R:R,Calculations!$C$116+MOD(DJ111,Calculations!$C$118))</f>
        <v>1.1786765492207996E-2</v>
      </c>
      <c r="IA111" s="86">
        <f ca="1">Control!$C$7*Calculations!$C$82*INDEX('Monthly Data'!N:N,Calculations!$C$116+MOD(DK111,Calculations!$C$118))+Control!$C$7*Calculations!$C$83*INDEX('Monthly Data'!O:O,Calculations!$C$116+MOD(DK111,Calculations!$C$118))+Control!$C$7*Calculations!$C$84*INDEX('Monthly Data'!P:P,Calculations!$C$116+MOD(DK111,Calculations!$C$118))+Control!$C$7*Calculations!$C$85*INDEX('Monthly Data'!Q:Q,Calculations!$C$116+MOD(DK111,Calculations!$C$118))+(1-Control!$C$7*Calculations!$C$87)*INDEX('Monthly Data'!R:R,Calculations!$C$116+MOD(DK111,Calculations!$C$118))</f>
        <v>3.1070573055362403E-2</v>
      </c>
      <c r="IB111" s="86">
        <f ca="1">Control!$C$7*Calculations!$C$82*INDEX('Monthly Data'!N:N,Calculations!$C$116+MOD(DL111,Calculations!$C$118))+Control!$C$7*Calculations!$C$83*INDEX('Monthly Data'!O:O,Calculations!$C$116+MOD(DL111,Calculations!$C$118))+Control!$C$7*Calculations!$C$84*INDEX('Monthly Data'!P:P,Calculations!$C$116+MOD(DL111,Calculations!$C$118))+Control!$C$7*Calculations!$C$85*INDEX('Monthly Data'!Q:Q,Calculations!$C$116+MOD(DL111,Calculations!$C$118))+(1-Control!$C$7*Calculations!$C$87)*INDEX('Monthly Data'!R:R,Calculations!$C$116+MOD(DL111,Calculations!$C$118))</f>
        <v>4.5735623984309991E-2</v>
      </c>
      <c r="IC111" s="86">
        <f ca="1">Control!$C$7*Calculations!$C$82*INDEX('Monthly Data'!N:N,Calculations!$C$116+MOD(DM111,Calculations!$C$118))+Control!$C$7*Calculations!$C$83*INDEX('Monthly Data'!O:O,Calculations!$C$116+MOD(DM111,Calculations!$C$118))+Control!$C$7*Calculations!$C$84*INDEX('Monthly Data'!P:P,Calculations!$C$116+MOD(DM111,Calculations!$C$118))+Control!$C$7*Calculations!$C$85*INDEX('Monthly Data'!Q:Q,Calculations!$C$116+MOD(DM111,Calculations!$C$118))+(1-Control!$C$7*Calculations!$C$87)*INDEX('Monthly Data'!R:R,Calculations!$C$116+MOD(DM111,Calculations!$C$118))</f>
        <v>-4.417423226995453E-3</v>
      </c>
      <c r="ID111" s="86">
        <f ca="1">Control!$C$7*Calculations!$C$82*INDEX('Monthly Data'!N:N,Calculations!$C$116+MOD(DN111,Calculations!$C$118))+Control!$C$7*Calculations!$C$83*INDEX('Monthly Data'!O:O,Calculations!$C$116+MOD(DN111,Calculations!$C$118))+Control!$C$7*Calculations!$C$84*INDEX('Monthly Data'!P:P,Calculations!$C$116+MOD(DN111,Calculations!$C$118))+Control!$C$7*Calculations!$C$85*INDEX('Monthly Data'!Q:Q,Calculations!$C$116+MOD(DN111,Calculations!$C$118))+(1-Control!$C$7*Calculations!$C$87)*INDEX('Monthly Data'!R:R,Calculations!$C$116+MOD(DN111,Calculations!$C$118))</f>
        <v>1.1704119272391494E-2</v>
      </c>
      <c r="IE111" s="86">
        <f ca="1">Control!$C$7*Calculations!$C$82*INDEX('Monthly Data'!N:N,Calculations!$C$116+MOD(DO111,Calculations!$C$118))+Control!$C$7*Calculations!$C$83*INDEX('Monthly Data'!O:O,Calculations!$C$116+MOD(DO111,Calculations!$C$118))+Control!$C$7*Calculations!$C$84*INDEX('Monthly Data'!P:P,Calculations!$C$116+MOD(DO111,Calculations!$C$118))+Control!$C$7*Calculations!$C$85*INDEX('Monthly Data'!Q:Q,Calculations!$C$116+MOD(DO111,Calculations!$C$118))+(1-Control!$C$7*Calculations!$C$87)*INDEX('Monthly Data'!R:R,Calculations!$C$116+MOD(DO111,Calculations!$C$118))</f>
        <v>-4.417423226995453E-3</v>
      </c>
      <c r="IF111" s="86">
        <f ca="1">Control!$C$7*Calculations!$C$82*INDEX('Monthly Data'!N:N,Calculations!$C$116+MOD(DP111,Calculations!$C$118))+Control!$C$7*Calculations!$C$83*INDEX('Monthly Data'!O:O,Calculations!$C$116+MOD(DP111,Calculations!$C$118))+Control!$C$7*Calculations!$C$84*INDEX('Monthly Data'!P:P,Calculations!$C$116+MOD(DP111,Calculations!$C$118))+Control!$C$7*Calculations!$C$85*INDEX('Monthly Data'!Q:Q,Calculations!$C$116+MOD(DP111,Calculations!$C$118))+(1-Control!$C$7*Calculations!$C$87)*INDEX('Monthly Data'!R:R,Calculations!$C$116+MOD(DP111,Calculations!$C$118))</f>
        <v>5.3309355465453899E-3</v>
      </c>
      <c r="IG111" s="88">
        <f ca="1">Control!$C$8*(1+DQ111)*(1+DR111)*(1+DS111)*(1+DT111)*(1+DU111)*(1+DV111)*(1+DW111)*(1+DX111)*(1+DY111)*(1+DZ111)*(1+EA111)*(1+EB111)*(1+EC111)*(1+ED111)*(1+EE111)*(1+EF111)*(1+EG111)*(1+EH111)*(1+EI111)*(1+EJ111)*(1+EK111)*(1+EL111)*(1+EM111)*(1+EN111)*(1+EO111)*(1+EP111)*(1+EQ111)*(1+ER111)*(1+ES111)*(1+ET111)*(1+EU111)*(1+EV111)*(1+EW111)*(1+EX111)*(1+EY111)*(1+EZ111)*(1+FA111)*(1+FB111)*(1+FC111)*(1+FD111)*(1+FE111)*(1+FF111)*(1+FG111)*(1+FH111)*(1+FI111)*(1+FJ111)*(1+FK111)*(1+FL111)*(1+FM111)*(1+FN111)*(1+FO111)*(1+FP111)*(1+FQ111)*(1+FR111)*(1+FS111)*(1+FT111)*(1+FU111)*(1+FV111)*(1+FW111)*(1+FX111)*(1+FY111)*(1+FZ111)*(1+GA111)*(1+GB111)*(1+GC111)*(1+GD111)*(1+GE111)*(1+GF111)*(1+GG111)*(1+GH111)*(1+GI111)*(1+GJ111)*(1+GK111)*(1+GL111)*(1+GM111)*(1+GN111)*(1+GO111)*(1+GP111)*(1+GQ111)*(1+GR111)*(1+GS111)*(1+GT111)*(1+GU111)*(1+GV111)*(1+GW111)*(1+GX111)*(1+GY111)*(1+GZ111)*(1+HA111)*(1+HB111)*(1+HC111)*(1+HD111)*(1+HE111)*(1+HF111)*(1+HG111)*(1+HH111)*(1+HI111)*(1+HJ111)*(1+HK111)*(1+HL111)*(1+HM111)*(1+HN111)*(1+HO111)*(1+HP111)*(1+HQ111)*(1+HR111)*(1+HS111)*(1+HT111)*(1+HU111)*(1+HV111)*(1+HW111)*(1+HX111)*(1+HY111)*(1+HZ111)*(1+IA111)*(1+IB111)*(1+IC111)*(1+ID111)*(1+IE111)*(1+IF111)</f>
        <v>132172.76232743048</v>
      </c>
    </row>
    <row r="112" spans="1:241" x14ac:dyDescent="0.25">
      <c r="A112">
        <v>59</v>
      </c>
      <c r="B112">
        <v>50</v>
      </c>
      <c r="C112">
        <v>2</v>
      </c>
      <c r="D112">
        <v>11</v>
      </c>
      <c r="E112">
        <v>25</v>
      </c>
      <c r="F112">
        <v>110</v>
      </c>
      <c r="G112">
        <v>40</v>
      </c>
      <c r="H112">
        <v>38</v>
      </c>
      <c r="I112">
        <v>101</v>
      </c>
      <c r="J112">
        <v>42</v>
      </c>
      <c r="K112">
        <v>55</v>
      </c>
      <c r="L112">
        <v>59</v>
      </c>
      <c r="M112">
        <v>16</v>
      </c>
      <c r="N112">
        <v>32</v>
      </c>
      <c r="O112">
        <v>27</v>
      </c>
      <c r="P112">
        <v>41</v>
      </c>
      <c r="Q112">
        <v>83</v>
      </c>
      <c r="R112">
        <v>104</v>
      </c>
      <c r="S112">
        <v>39</v>
      </c>
      <c r="T112">
        <v>36</v>
      </c>
      <c r="U112">
        <v>82</v>
      </c>
      <c r="V112">
        <v>69</v>
      </c>
      <c r="W112">
        <v>59</v>
      </c>
      <c r="X112">
        <v>76</v>
      </c>
      <c r="Y112">
        <v>33</v>
      </c>
      <c r="Z112">
        <v>95</v>
      </c>
      <c r="AA112">
        <v>16</v>
      </c>
      <c r="AB112">
        <v>85</v>
      </c>
      <c r="AC112">
        <v>68</v>
      </c>
      <c r="AD112">
        <v>8</v>
      </c>
      <c r="AE112">
        <v>34</v>
      </c>
      <c r="AF112">
        <v>12</v>
      </c>
      <c r="AG112">
        <v>38</v>
      </c>
      <c r="AH112">
        <v>36</v>
      </c>
      <c r="AI112">
        <v>33</v>
      </c>
      <c r="AJ112">
        <v>92</v>
      </c>
      <c r="AK112">
        <v>79</v>
      </c>
      <c r="AL112">
        <v>52</v>
      </c>
      <c r="AM112">
        <v>104</v>
      </c>
      <c r="AN112">
        <v>116</v>
      </c>
      <c r="AO112">
        <v>30</v>
      </c>
      <c r="AP112">
        <v>5</v>
      </c>
      <c r="AQ112">
        <v>115</v>
      </c>
      <c r="AR112">
        <v>72</v>
      </c>
      <c r="AS112">
        <v>66</v>
      </c>
      <c r="AT112">
        <v>106</v>
      </c>
      <c r="AU112">
        <v>65</v>
      </c>
      <c r="AV112">
        <v>27</v>
      </c>
      <c r="AW112">
        <v>71</v>
      </c>
      <c r="AX112">
        <v>25</v>
      </c>
      <c r="AY112">
        <v>56</v>
      </c>
      <c r="AZ112">
        <v>25</v>
      </c>
      <c r="BA112">
        <v>36</v>
      </c>
      <c r="BB112">
        <v>18</v>
      </c>
      <c r="BC112">
        <v>26</v>
      </c>
      <c r="BD112">
        <v>56</v>
      </c>
      <c r="BE112">
        <v>56</v>
      </c>
      <c r="BF112">
        <v>81</v>
      </c>
      <c r="BG112">
        <v>27</v>
      </c>
      <c r="BH112">
        <v>112</v>
      </c>
      <c r="BI112">
        <v>113</v>
      </c>
      <c r="BJ112">
        <v>72</v>
      </c>
      <c r="BK112">
        <v>81</v>
      </c>
      <c r="BL112">
        <v>27</v>
      </c>
      <c r="BM112">
        <v>78</v>
      </c>
      <c r="BN112">
        <v>1</v>
      </c>
      <c r="BO112">
        <v>33</v>
      </c>
      <c r="BP112">
        <v>102</v>
      </c>
      <c r="BQ112">
        <v>81</v>
      </c>
      <c r="BR112">
        <v>16</v>
      </c>
      <c r="BS112">
        <v>29</v>
      </c>
      <c r="BT112">
        <v>8</v>
      </c>
      <c r="BU112">
        <v>90</v>
      </c>
      <c r="BV112">
        <v>46</v>
      </c>
      <c r="BW112">
        <v>104</v>
      </c>
      <c r="BX112">
        <v>15</v>
      </c>
      <c r="BY112">
        <v>1</v>
      </c>
      <c r="BZ112">
        <v>115</v>
      </c>
      <c r="CA112">
        <v>95</v>
      </c>
      <c r="CB112">
        <v>0</v>
      </c>
      <c r="CC112">
        <v>18</v>
      </c>
      <c r="CD112">
        <v>117</v>
      </c>
      <c r="CE112">
        <v>70</v>
      </c>
      <c r="CF112">
        <v>87</v>
      </c>
      <c r="CG112">
        <v>27</v>
      </c>
      <c r="CH112">
        <v>66</v>
      </c>
      <c r="CI112">
        <v>107</v>
      </c>
      <c r="CJ112">
        <v>23</v>
      </c>
      <c r="CK112">
        <v>22</v>
      </c>
      <c r="CL112">
        <v>53</v>
      </c>
      <c r="CM112">
        <v>32</v>
      </c>
      <c r="CN112">
        <v>21</v>
      </c>
      <c r="CO112">
        <v>42</v>
      </c>
      <c r="CP112">
        <v>58</v>
      </c>
      <c r="CQ112">
        <v>35</v>
      </c>
      <c r="CR112">
        <v>111</v>
      </c>
      <c r="CS112">
        <v>29</v>
      </c>
      <c r="CT112">
        <v>85</v>
      </c>
      <c r="CU112">
        <v>106</v>
      </c>
      <c r="CV112">
        <v>91</v>
      </c>
      <c r="CW112">
        <v>4</v>
      </c>
      <c r="CX112">
        <v>7</v>
      </c>
      <c r="CY112">
        <v>67</v>
      </c>
      <c r="CZ112">
        <v>29</v>
      </c>
      <c r="DA112">
        <v>52</v>
      </c>
      <c r="DB112">
        <v>25</v>
      </c>
      <c r="DC112">
        <v>0</v>
      </c>
      <c r="DD112">
        <v>92</v>
      </c>
      <c r="DE112">
        <v>36</v>
      </c>
      <c r="DF112">
        <v>99</v>
      </c>
      <c r="DG112">
        <v>77</v>
      </c>
      <c r="DH112">
        <v>36</v>
      </c>
      <c r="DI112">
        <v>87</v>
      </c>
      <c r="DJ112">
        <v>118</v>
      </c>
      <c r="DK112">
        <v>112</v>
      </c>
      <c r="DL112">
        <v>84</v>
      </c>
      <c r="DM112">
        <v>100</v>
      </c>
      <c r="DN112">
        <v>18</v>
      </c>
      <c r="DO112">
        <v>40</v>
      </c>
      <c r="DP112">
        <v>83</v>
      </c>
      <c r="DQ112" s="86">
        <f ca="1">Control!$C$7*Calculations!$C$82*INDEX('Monthly Data'!N:N,Calculations!$C$116+MOD(A112,Calculations!$C$118))+Control!$C$7*Calculations!$C$83*INDEX('Monthly Data'!O:O,Calculations!$C$116+MOD(A112,Calculations!$C$118))+Control!$C$7*Calculations!$C$84*INDEX('Monthly Data'!P:P,Calculations!$C$116+MOD(A112,Calculations!$C$118))+Control!$C$7*Calculations!$C$85*INDEX('Monthly Data'!Q:Q,Calculations!$C$116+MOD(A112,Calculations!$C$118))+(1-Control!$C$7*Calculations!$C$87)*INDEX('Monthly Data'!R:R,Calculations!$C$116+MOD(A112,Calculations!$C$118))</f>
        <v>1.1704119272391494E-2</v>
      </c>
      <c r="DR112" s="86">
        <f ca="1">Control!$C$7*Calculations!$C$82*INDEX('Monthly Data'!N:N,Calculations!$C$116+MOD(B112,Calculations!$C$118))+Control!$C$7*Calculations!$C$83*INDEX('Monthly Data'!O:O,Calculations!$C$116+MOD(B112,Calculations!$C$118))+Control!$C$7*Calculations!$C$84*INDEX('Monthly Data'!P:P,Calculations!$C$116+MOD(B112,Calculations!$C$118))+Control!$C$7*Calculations!$C$85*INDEX('Monthly Data'!Q:Q,Calculations!$C$116+MOD(B112,Calculations!$C$118))+(1-Control!$C$7*Calculations!$C$87)*INDEX('Monthly Data'!R:R,Calculations!$C$116+MOD(B112,Calculations!$C$118))</f>
        <v>6.1009361253630504E-2</v>
      </c>
      <c r="DS112" s="86">
        <f ca="1">Control!$C$7*Calculations!$C$82*INDEX('Monthly Data'!N:N,Calculations!$C$116+MOD(C112,Calculations!$C$118))+Control!$C$7*Calculations!$C$83*INDEX('Monthly Data'!O:O,Calculations!$C$116+MOD(C112,Calculations!$C$118))+Control!$C$7*Calculations!$C$84*INDEX('Monthly Data'!P:P,Calculations!$C$116+MOD(C112,Calculations!$C$118))+Control!$C$7*Calculations!$C$85*INDEX('Monthly Data'!Q:Q,Calculations!$C$116+MOD(C112,Calculations!$C$118))+(1-Control!$C$7*Calculations!$C$87)*INDEX('Monthly Data'!R:R,Calculations!$C$116+MOD(C112,Calculations!$C$118))</f>
        <v>7.7184133340106598E-3</v>
      </c>
      <c r="DT112" s="86">
        <f ca="1">Control!$C$7*Calculations!$C$82*INDEX('Monthly Data'!N:N,Calculations!$C$116+MOD(D112,Calculations!$C$118))+Control!$C$7*Calculations!$C$83*INDEX('Monthly Data'!O:O,Calculations!$C$116+MOD(D112,Calculations!$C$118))+Control!$C$7*Calculations!$C$84*INDEX('Monthly Data'!P:P,Calculations!$C$116+MOD(D112,Calculations!$C$118))+Control!$C$7*Calculations!$C$85*INDEX('Monthly Data'!Q:Q,Calculations!$C$116+MOD(D112,Calculations!$C$118))+(1-Control!$C$7*Calculations!$C$87)*INDEX('Monthly Data'!R:R,Calculations!$C$116+MOD(D112,Calculations!$C$118))</f>
        <v>1.0018681835149534E-3</v>
      </c>
      <c r="DU112" s="86">
        <f ca="1">Control!$C$7*Calculations!$C$82*INDEX('Monthly Data'!N:N,Calculations!$C$116+MOD(E112,Calculations!$C$118))+Control!$C$7*Calculations!$C$83*INDEX('Monthly Data'!O:O,Calculations!$C$116+MOD(E112,Calculations!$C$118))+Control!$C$7*Calculations!$C$84*INDEX('Monthly Data'!P:P,Calculations!$C$116+MOD(E112,Calculations!$C$118))+Control!$C$7*Calculations!$C$85*INDEX('Monthly Data'!Q:Q,Calculations!$C$116+MOD(E112,Calculations!$C$118))+(1-Control!$C$7*Calculations!$C$87)*INDEX('Monthly Data'!R:R,Calculations!$C$116+MOD(E112,Calculations!$C$118))</f>
        <v>-3.299557342782896E-2</v>
      </c>
      <c r="DV112" s="86">
        <f ca="1">Control!$C$7*Calculations!$C$82*INDEX('Monthly Data'!N:N,Calculations!$C$116+MOD(F112,Calculations!$C$118))+Control!$C$7*Calculations!$C$83*INDEX('Monthly Data'!O:O,Calculations!$C$116+MOD(F112,Calculations!$C$118))+Control!$C$7*Calculations!$C$84*INDEX('Monthly Data'!P:P,Calculations!$C$116+MOD(F112,Calculations!$C$118))+Control!$C$7*Calculations!$C$85*INDEX('Monthly Data'!Q:Q,Calculations!$C$116+MOD(F112,Calculations!$C$118))+(1-Control!$C$7*Calculations!$C$87)*INDEX('Monthly Data'!R:R,Calculations!$C$116+MOD(F112,Calculations!$C$118))</f>
        <v>3.127051071655923E-3</v>
      </c>
      <c r="DW112" s="86">
        <f ca="1">Control!$C$7*Calculations!$C$82*INDEX('Monthly Data'!N:N,Calculations!$C$116+MOD(G112,Calculations!$C$118))+Control!$C$7*Calculations!$C$83*INDEX('Monthly Data'!O:O,Calculations!$C$116+MOD(G112,Calculations!$C$118))+Control!$C$7*Calculations!$C$84*INDEX('Monthly Data'!P:P,Calculations!$C$116+MOD(G112,Calculations!$C$118))+Control!$C$7*Calculations!$C$85*INDEX('Monthly Data'!Q:Q,Calculations!$C$116+MOD(G112,Calculations!$C$118))+(1-Control!$C$7*Calculations!$C$87)*INDEX('Monthly Data'!R:R,Calculations!$C$116+MOD(G112,Calculations!$C$118))</f>
        <v>-4.417423226995453E-3</v>
      </c>
      <c r="DX112" s="86">
        <f ca="1">Control!$C$7*Calculations!$C$82*INDEX('Monthly Data'!N:N,Calculations!$C$116+MOD(H112,Calculations!$C$118))+Control!$C$7*Calculations!$C$83*INDEX('Monthly Data'!O:O,Calculations!$C$116+MOD(H112,Calculations!$C$118))+Control!$C$7*Calculations!$C$84*INDEX('Monthly Data'!P:P,Calculations!$C$116+MOD(H112,Calculations!$C$118))+Control!$C$7*Calculations!$C$85*INDEX('Monthly Data'!Q:Q,Calculations!$C$116+MOD(H112,Calculations!$C$118))+(1-Control!$C$7*Calculations!$C$87)*INDEX('Monthly Data'!R:R,Calculations!$C$116+MOD(H112,Calculations!$C$118))</f>
        <v>1.3891563624307685E-2</v>
      </c>
      <c r="DY112" s="86">
        <f ca="1">Control!$C$7*Calculations!$C$82*INDEX('Monthly Data'!N:N,Calculations!$C$116+MOD(I112,Calculations!$C$118))+Control!$C$7*Calculations!$C$83*INDEX('Monthly Data'!O:O,Calculations!$C$116+MOD(I112,Calculations!$C$118))+Control!$C$7*Calculations!$C$84*INDEX('Monthly Data'!P:P,Calculations!$C$116+MOD(I112,Calculations!$C$118))+Control!$C$7*Calculations!$C$85*INDEX('Monthly Data'!Q:Q,Calculations!$C$116+MOD(I112,Calculations!$C$118))+(1-Control!$C$7*Calculations!$C$87)*INDEX('Monthly Data'!R:R,Calculations!$C$116+MOD(I112,Calculations!$C$118))</f>
        <v>-2.5168357537820856E-4</v>
      </c>
      <c r="DZ112" s="86">
        <f ca="1">Control!$C$7*Calculations!$C$82*INDEX('Monthly Data'!N:N,Calculations!$C$116+MOD(J112,Calculations!$C$118))+Control!$C$7*Calculations!$C$83*INDEX('Monthly Data'!O:O,Calculations!$C$116+MOD(J112,Calculations!$C$118))+Control!$C$7*Calculations!$C$84*INDEX('Monthly Data'!P:P,Calculations!$C$116+MOD(J112,Calculations!$C$118))+Control!$C$7*Calculations!$C$85*INDEX('Monthly Data'!Q:Q,Calculations!$C$116+MOD(J112,Calculations!$C$118))+(1-Control!$C$7*Calculations!$C$87)*INDEX('Monthly Data'!R:R,Calculations!$C$116+MOD(J112,Calculations!$C$118))</f>
        <v>-6.1115617667135171E-2</v>
      </c>
      <c r="EA112" s="86">
        <f ca="1">Control!$C$7*Calculations!$C$82*INDEX('Monthly Data'!N:N,Calculations!$C$116+MOD(K112,Calculations!$C$118))+Control!$C$7*Calculations!$C$83*INDEX('Monthly Data'!O:O,Calculations!$C$116+MOD(K112,Calculations!$C$118))+Control!$C$7*Calculations!$C$84*INDEX('Monthly Data'!P:P,Calculations!$C$116+MOD(K112,Calculations!$C$118))+Control!$C$7*Calculations!$C$85*INDEX('Monthly Data'!Q:Q,Calculations!$C$116+MOD(K112,Calculations!$C$118))+(1-Control!$C$7*Calculations!$C$87)*INDEX('Monthly Data'!R:R,Calculations!$C$116+MOD(K112,Calculations!$C$118))</f>
        <v>2.0524935548016137E-2</v>
      </c>
      <c r="EB112" s="86">
        <f ca="1">Control!$C$7*Calculations!$C$82*INDEX('Monthly Data'!N:N,Calculations!$C$116+MOD(L112,Calculations!$C$118))+Control!$C$7*Calculations!$C$83*INDEX('Monthly Data'!O:O,Calculations!$C$116+MOD(L112,Calculations!$C$118))+Control!$C$7*Calculations!$C$84*INDEX('Monthly Data'!P:P,Calculations!$C$116+MOD(L112,Calculations!$C$118))+Control!$C$7*Calculations!$C$85*INDEX('Monthly Data'!Q:Q,Calculations!$C$116+MOD(L112,Calculations!$C$118))+(1-Control!$C$7*Calculations!$C$87)*INDEX('Monthly Data'!R:R,Calculations!$C$116+MOD(L112,Calculations!$C$118))</f>
        <v>1.1704119272391494E-2</v>
      </c>
      <c r="EC112" s="86">
        <f ca="1">Control!$C$7*Calculations!$C$82*INDEX('Monthly Data'!N:N,Calculations!$C$116+MOD(M112,Calculations!$C$118))+Control!$C$7*Calculations!$C$83*INDEX('Monthly Data'!O:O,Calculations!$C$116+MOD(M112,Calculations!$C$118))+Control!$C$7*Calculations!$C$84*INDEX('Monthly Data'!P:P,Calculations!$C$116+MOD(M112,Calculations!$C$118))+Control!$C$7*Calculations!$C$85*INDEX('Monthly Data'!Q:Q,Calculations!$C$116+MOD(M112,Calculations!$C$118))+(1-Control!$C$7*Calculations!$C$87)*INDEX('Monthly Data'!R:R,Calculations!$C$116+MOD(M112,Calculations!$C$118))</f>
        <v>2.5325873776067674E-2</v>
      </c>
      <c r="ED112" s="86">
        <f ca="1">Control!$C$7*Calculations!$C$82*INDEX('Monthly Data'!N:N,Calculations!$C$116+MOD(N112,Calculations!$C$118))+Control!$C$7*Calculations!$C$83*INDEX('Monthly Data'!O:O,Calculations!$C$116+MOD(N112,Calculations!$C$118))+Control!$C$7*Calculations!$C$84*INDEX('Monthly Data'!P:P,Calculations!$C$116+MOD(N112,Calculations!$C$118))+Control!$C$7*Calculations!$C$85*INDEX('Monthly Data'!Q:Q,Calculations!$C$116+MOD(N112,Calculations!$C$118))+(1-Control!$C$7*Calculations!$C$87)*INDEX('Monthly Data'!R:R,Calculations!$C$116+MOD(N112,Calculations!$C$118))</f>
        <v>-2.6378232493851243E-2</v>
      </c>
      <c r="EE112" s="86">
        <f ca="1">Control!$C$7*Calculations!$C$82*INDEX('Monthly Data'!N:N,Calculations!$C$116+MOD(O112,Calculations!$C$118))+Control!$C$7*Calculations!$C$83*INDEX('Monthly Data'!O:O,Calculations!$C$116+MOD(O112,Calculations!$C$118))+Control!$C$7*Calculations!$C$84*INDEX('Monthly Data'!P:P,Calculations!$C$116+MOD(O112,Calculations!$C$118))+Control!$C$7*Calculations!$C$85*INDEX('Monthly Data'!Q:Q,Calculations!$C$116+MOD(O112,Calculations!$C$118))+(1-Control!$C$7*Calculations!$C$87)*INDEX('Monthly Data'!R:R,Calculations!$C$116+MOD(O112,Calculations!$C$118))</f>
        <v>-3.53368065312233E-2</v>
      </c>
      <c r="EF112" s="86">
        <f ca="1">Control!$C$7*Calculations!$C$82*INDEX('Monthly Data'!N:N,Calculations!$C$116+MOD(P112,Calculations!$C$118))+Control!$C$7*Calculations!$C$83*INDEX('Monthly Data'!O:O,Calculations!$C$116+MOD(P112,Calculations!$C$118))+Control!$C$7*Calculations!$C$84*INDEX('Monthly Data'!P:P,Calculations!$C$116+MOD(P112,Calculations!$C$118))+Control!$C$7*Calculations!$C$85*INDEX('Monthly Data'!Q:Q,Calculations!$C$116+MOD(P112,Calculations!$C$118))+(1-Control!$C$7*Calculations!$C$87)*INDEX('Monthly Data'!R:R,Calculations!$C$116+MOD(P112,Calculations!$C$118))</f>
        <v>-3.8554137824290124E-2</v>
      </c>
      <c r="EG112" s="86">
        <f ca="1">Control!$C$7*Calculations!$C$82*INDEX('Monthly Data'!N:N,Calculations!$C$116+MOD(Q112,Calculations!$C$118))+Control!$C$7*Calculations!$C$83*INDEX('Monthly Data'!O:O,Calculations!$C$116+MOD(Q112,Calculations!$C$118))+Control!$C$7*Calculations!$C$84*INDEX('Monthly Data'!P:P,Calculations!$C$116+MOD(Q112,Calculations!$C$118))+Control!$C$7*Calculations!$C$85*INDEX('Monthly Data'!Q:Q,Calculations!$C$116+MOD(Q112,Calculations!$C$118))+(1-Control!$C$7*Calculations!$C$87)*INDEX('Monthly Data'!R:R,Calculations!$C$116+MOD(Q112,Calculations!$C$118))</f>
        <v>-7.8872955230675015E-3</v>
      </c>
      <c r="EH112" s="86">
        <f ca="1">Control!$C$7*Calculations!$C$82*INDEX('Monthly Data'!N:N,Calculations!$C$116+MOD(R112,Calculations!$C$118))+Control!$C$7*Calculations!$C$83*INDEX('Monthly Data'!O:O,Calculations!$C$116+MOD(R112,Calculations!$C$118))+Control!$C$7*Calculations!$C$84*INDEX('Monthly Data'!P:P,Calculations!$C$116+MOD(R112,Calculations!$C$118))+Control!$C$7*Calculations!$C$85*INDEX('Monthly Data'!Q:Q,Calculations!$C$116+MOD(R112,Calculations!$C$118))+(1-Control!$C$7*Calculations!$C$87)*INDEX('Monthly Data'!R:R,Calculations!$C$116+MOD(R112,Calculations!$C$118))</f>
        <v>2.9708469559001142E-2</v>
      </c>
      <c r="EI112" s="86">
        <f ca="1">Control!$C$7*Calculations!$C$82*INDEX('Monthly Data'!N:N,Calculations!$C$116+MOD(S112,Calculations!$C$118))+Control!$C$7*Calculations!$C$83*INDEX('Monthly Data'!O:O,Calculations!$C$116+MOD(S112,Calculations!$C$118))+Control!$C$7*Calculations!$C$84*INDEX('Monthly Data'!P:P,Calculations!$C$116+MOD(S112,Calculations!$C$118))+Control!$C$7*Calculations!$C$85*INDEX('Monthly Data'!Q:Q,Calculations!$C$116+MOD(S112,Calculations!$C$118))+(1-Control!$C$7*Calculations!$C$87)*INDEX('Monthly Data'!R:R,Calculations!$C$116+MOD(S112,Calculations!$C$118))</f>
        <v>1.5063457444773597E-2</v>
      </c>
      <c r="EJ112" s="86">
        <f ca="1">Control!$C$7*Calculations!$C$82*INDEX('Monthly Data'!N:N,Calculations!$C$116+MOD(T112,Calculations!$C$118))+Control!$C$7*Calculations!$C$83*INDEX('Monthly Data'!O:O,Calculations!$C$116+MOD(T112,Calculations!$C$118))+Control!$C$7*Calculations!$C$84*INDEX('Monthly Data'!P:P,Calculations!$C$116+MOD(T112,Calculations!$C$118))+Control!$C$7*Calculations!$C$85*INDEX('Monthly Data'!Q:Q,Calculations!$C$116+MOD(T112,Calculations!$C$118))+(1-Control!$C$7*Calculations!$C$87)*INDEX('Monthly Data'!R:R,Calculations!$C$116+MOD(T112,Calculations!$C$118))</f>
        <v>1.1106855739851785E-2</v>
      </c>
      <c r="EK112" s="86">
        <f ca="1">Control!$C$7*Calculations!$C$82*INDEX('Monthly Data'!N:N,Calculations!$C$116+MOD(U112,Calculations!$C$118))+Control!$C$7*Calculations!$C$83*INDEX('Monthly Data'!O:O,Calculations!$C$116+MOD(U112,Calculations!$C$118))+Control!$C$7*Calculations!$C$84*INDEX('Monthly Data'!P:P,Calculations!$C$116+MOD(U112,Calculations!$C$118))+Control!$C$7*Calculations!$C$85*INDEX('Monthly Data'!Q:Q,Calculations!$C$116+MOD(U112,Calculations!$C$118))+(1-Control!$C$7*Calculations!$C$87)*INDEX('Monthly Data'!R:R,Calculations!$C$116+MOD(U112,Calculations!$C$118))</f>
        <v>1.7361594973213587E-2</v>
      </c>
      <c r="EL112" s="86">
        <f ca="1">Control!$C$7*Calculations!$C$82*INDEX('Monthly Data'!N:N,Calculations!$C$116+MOD(V112,Calculations!$C$118))+Control!$C$7*Calculations!$C$83*INDEX('Monthly Data'!O:O,Calculations!$C$116+MOD(V112,Calculations!$C$118))+Control!$C$7*Calculations!$C$84*INDEX('Monthly Data'!P:P,Calculations!$C$116+MOD(V112,Calculations!$C$118))+Control!$C$7*Calculations!$C$85*INDEX('Monthly Data'!Q:Q,Calculations!$C$116+MOD(V112,Calculations!$C$118))+(1-Control!$C$7*Calculations!$C$87)*INDEX('Monthly Data'!R:R,Calculations!$C$116+MOD(V112,Calculations!$C$118))</f>
        <v>-4.0413381192162513E-2</v>
      </c>
      <c r="EM112" s="86">
        <f ca="1">Control!$C$7*Calculations!$C$82*INDEX('Monthly Data'!N:N,Calculations!$C$116+MOD(W112,Calculations!$C$118))+Control!$C$7*Calculations!$C$83*INDEX('Monthly Data'!O:O,Calculations!$C$116+MOD(W112,Calculations!$C$118))+Control!$C$7*Calculations!$C$84*INDEX('Monthly Data'!P:P,Calculations!$C$116+MOD(W112,Calculations!$C$118))+Control!$C$7*Calculations!$C$85*INDEX('Monthly Data'!Q:Q,Calculations!$C$116+MOD(W112,Calculations!$C$118))+(1-Control!$C$7*Calculations!$C$87)*INDEX('Monthly Data'!R:R,Calculations!$C$116+MOD(W112,Calculations!$C$118))</f>
        <v>1.1704119272391494E-2</v>
      </c>
      <c r="EN112" s="86">
        <f ca="1">Control!$C$7*Calculations!$C$82*INDEX('Monthly Data'!N:N,Calculations!$C$116+MOD(X112,Calculations!$C$118))+Control!$C$7*Calculations!$C$83*INDEX('Monthly Data'!O:O,Calculations!$C$116+MOD(X112,Calculations!$C$118))+Control!$C$7*Calculations!$C$84*INDEX('Monthly Data'!P:P,Calculations!$C$116+MOD(X112,Calculations!$C$118))+Control!$C$7*Calculations!$C$85*INDEX('Monthly Data'!Q:Q,Calculations!$C$116+MOD(X112,Calculations!$C$118))+(1-Control!$C$7*Calculations!$C$87)*INDEX('Monthly Data'!R:R,Calculations!$C$116+MOD(X112,Calculations!$C$118))</f>
        <v>3.5231336013669103E-2</v>
      </c>
      <c r="EO112" s="86">
        <f ca="1">Control!$C$7*Calculations!$C$82*INDEX('Monthly Data'!N:N,Calculations!$C$116+MOD(Y112,Calculations!$C$118))+Control!$C$7*Calculations!$C$83*INDEX('Monthly Data'!O:O,Calculations!$C$116+MOD(Y112,Calculations!$C$118))+Control!$C$7*Calculations!$C$84*INDEX('Monthly Data'!P:P,Calculations!$C$116+MOD(Y112,Calculations!$C$118))+Control!$C$7*Calculations!$C$85*INDEX('Monthly Data'!Q:Q,Calculations!$C$116+MOD(Y112,Calculations!$C$118))+(1-Control!$C$7*Calculations!$C$87)*INDEX('Monthly Data'!R:R,Calculations!$C$116+MOD(Y112,Calculations!$C$118))</f>
        <v>3.1070573055362403E-2</v>
      </c>
      <c r="EP112" s="86">
        <f ca="1">Control!$C$7*Calculations!$C$82*INDEX('Monthly Data'!N:N,Calculations!$C$116+MOD(Z112,Calculations!$C$118))+Control!$C$7*Calculations!$C$83*INDEX('Monthly Data'!O:O,Calculations!$C$116+MOD(Z112,Calculations!$C$118))+Control!$C$7*Calculations!$C$84*INDEX('Monthly Data'!P:P,Calculations!$C$116+MOD(Z112,Calculations!$C$118))+Control!$C$7*Calculations!$C$85*INDEX('Monthly Data'!Q:Q,Calculations!$C$116+MOD(Z112,Calculations!$C$118))+(1-Control!$C$7*Calculations!$C$87)*INDEX('Monthly Data'!R:R,Calculations!$C$116+MOD(Z112,Calculations!$C$118))</f>
        <v>1.5758278480433856E-2</v>
      </c>
      <c r="EQ112" s="86">
        <f ca="1">Control!$C$7*Calculations!$C$82*INDEX('Monthly Data'!N:N,Calculations!$C$116+MOD(AA112,Calculations!$C$118))+Control!$C$7*Calculations!$C$83*INDEX('Monthly Data'!O:O,Calculations!$C$116+MOD(AA112,Calculations!$C$118))+Control!$C$7*Calculations!$C$84*INDEX('Monthly Data'!P:P,Calculations!$C$116+MOD(AA112,Calculations!$C$118))+Control!$C$7*Calculations!$C$85*INDEX('Monthly Data'!Q:Q,Calculations!$C$116+MOD(AA112,Calculations!$C$118))+(1-Control!$C$7*Calculations!$C$87)*INDEX('Monthly Data'!R:R,Calculations!$C$116+MOD(AA112,Calculations!$C$118))</f>
        <v>2.5325873776067674E-2</v>
      </c>
      <c r="ER112" s="86">
        <f ca="1">Control!$C$7*Calculations!$C$82*INDEX('Monthly Data'!N:N,Calculations!$C$116+MOD(AB112,Calculations!$C$118))+Control!$C$7*Calculations!$C$83*INDEX('Monthly Data'!O:O,Calculations!$C$116+MOD(AB112,Calculations!$C$118))+Control!$C$7*Calculations!$C$84*INDEX('Monthly Data'!P:P,Calculations!$C$116+MOD(AB112,Calculations!$C$118))+Control!$C$7*Calculations!$C$85*INDEX('Monthly Data'!Q:Q,Calculations!$C$116+MOD(AB112,Calculations!$C$118))+(1-Control!$C$7*Calculations!$C$87)*INDEX('Monthly Data'!R:R,Calculations!$C$116+MOD(AB112,Calculations!$C$118))</f>
        <v>-9.8327855560634558E-3</v>
      </c>
      <c r="ES112" s="86">
        <f ca="1">Control!$C$7*Calculations!$C$82*INDEX('Monthly Data'!N:N,Calculations!$C$116+MOD(AC112,Calculations!$C$118))+Control!$C$7*Calculations!$C$83*INDEX('Monthly Data'!O:O,Calculations!$C$116+MOD(AC112,Calculations!$C$118))+Control!$C$7*Calculations!$C$84*INDEX('Monthly Data'!P:P,Calculations!$C$116+MOD(AC112,Calculations!$C$118))+Control!$C$7*Calculations!$C$85*INDEX('Monthly Data'!Q:Q,Calculations!$C$116+MOD(AC112,Calculations!$C$118))+(1-Control!$C$7*Calculations!$C$87)*INDEX('Monthly Data'!R:R,Calculations!$C$116+MOD(AC112,Calculations!$C$118))</f>
        <v>2.2757992058453024E-3</v>
      </c>
      <c r="ET112" s="86">
        <f ca="1">Control!$C$7*Calculations!$C$82*INDEX('Monthly Data'!N:N,Calculations!$C$116+MOD(AD112,Calculations!$C$118))+Control!$C$7*Calculations!$C$83*INDEX('Monthly Data'!O:O,Calculations!$C$116+MOD(AD112,Calculations!$C$118))+Control!$C$7*Calculations!$C$84*INDEX('Monthly Data'!P:P,Calculations!$C$116+MOD(AD112,Calculations!$C$118))+Control!$C$7*Calculations!$C$85*INDEX('Monthly Data'!Q:Q,Calculations!$C$116+MOD(AD112,Calculations!$C$118))+(1-Control!$C$7*Calculations!$C$87)*INDEX('Monthly Data'!R:R,Calculations!$C$116+MOD(AD112,Calculations!$C$118))</f>
        <v>9.9787204839310462E-3</v>
      </c>
      <c r="EU112" s="86">
        <f ca="1">Control!$C$7*Calculations!$C$82*INDEX('Monthly Data'!N:N,Calculations!$C$116+MOD(AE112,Calculations!$C$118))+Control!$C$7*Calculations!$C$83*INDEX('Monthly Data'!O:O,Calculations!$C$116+MOD(AE112,Calculations!$C$118))+Control!$C$7*Calculations!$C$84*INDEX('Monthly Data'!P:P,Calculations!$C$116+MOD(AE112,Calculations!$C$118))+Control!$C$7*Calculations!$C$85*INDEX('Monthly Data'!Q:Q,Calculations!$C$116+MOD(AE112,Calculations!$C$118))+(1-Control!$C$7*Calculations!$C$87)*INDEX('Monthly Data'!R:R,Calculations!$C$116+MOD(AE112,Calculations!$C$118))</f>
        <v>5.3309355465453899E-3</v>
      </c>
      <c r="EV112" s="86">
        <f ca="1">Control!$C$7*Calculations!$C$82*INDEX('Monthly Data'!N:N,Calculations!$C$116+MOD(AF112,Calculations!$C$118))+Control!$C$7*Calculations!$C$83*INDEX('Monthly Data'!O:O,Calculations!$C$116+MOD(AF112,Calculations!$C$118))+Control!$C$7*Calculations!$C$84*INDEX('Monthly Data'!P:P,Calculations!$C$116+MOD(AF112,Calculations!$C$118))+Control!$C$7*Calculations!$C$85*INDEX('Monthly Data'!Q:Q,Calculations!$C$116+MOD(AF112,Calculations!$C$118))+(1-Control!$C$7*Calculations!$C$87)*INDEX('Monthly Data'!R:R,Calculations!$C$116+MOD(AF112,Calculations!$C$118))</f>
        <v>1.0415351832335435E-2</v>
      </c>
      <c r="EW112" s="86">
        <f ca="1">Control!$C$7*Calculations!$C$82*INDEX('Monthly Data'!N:N,Calculations!$C$116+MOD(AG112,Calculations!$C$118))+Control!$C$7*Calculations!$C$83*INDEX('Monthly Data'!O:O,Calculations!$C$116+MOD(AG112,Calculations!$C$118))+Control!$C$7*Calculations!$C$84*INDEX('Monthly Data'!P:P,Calculations!$C$116+MOD(AG112,Calculations!$C$118))+Control!$C$7*Calculations!$C$85*INDEX('Monthly Data'!Q:Q,Calculations!$C$116+MOD(AG112,Calculations!$C$118))+(1-Control!$C$7*Calculations!$C$87)*INDEX('Monthly Data'!R:R,Calculations!$C$116+MOD(AG112,Calculations!$C$118))</f>
        <v>1.3891563624307685E-2</v>
      </c>
      <c r="EX112" s="86">
        <f ca="1">Control!$C$7*Calculations!$C$82*INDEX('Monthly Data'!N:N,Calculations!$C$116+MOD(AH112,Calculations!$C$118))+Control!$C$7*Calculations!$C$83*INDEX('Monthly Data'!O:O,Calculations!$C$116+MOD(AH112,Calculations!$C$118))+Control!$C$7*Calculations!$C$84*INDEX('Monthly Data'!P:P,Calculations!$C$116+MOD(AH112,Calculations!$C$118))+Control!$C$7*Calculations!$C$85*INDEX('Monthly Data'!Q:Q,Calculations!$C$116+MOD(AH112,Calculations!$C$118))+(1-Control!$C$7*Calculations!$C$87)*INDEX('Monthly Data'!R:R,Calculations!$C$116+MOD(AH112,Calculations!$C$118))</f>
        <v>1.1106855739851785E-2</v>
      </c>
      <c r="EY112" s="86">
        <f ca="1">Control!$C$7*Calculations!$C$82*INDEX('Monthly Data'!N:N,Calculations!$C$116+MOD(AI112,Calculations!$C$118))+Control!$C$7*Calculations!$C$83*INDEX('Monthly Data'!O:O,Calculations!$C$116+MOD(AI112,Calculations!$C$118))+Control!$C$7*Calculations!$C$84*INDEX('Monthly Data'!P:P,Calculations!$C$116+MOD(AI112,Calculations!$C$118))+Control!$C$7*Calculations!$C$85*INDEX('Monthly Data'!Q:Q,Calculations!$C$116+MOD(AI112,Calculations!$C$118))+(1-Control!$C$7*Calculations!$C$87)*INDEX('Monthly Data'!R:R,Calculations!$C$116+MOD(AI112,Calculations!$C$118))</f>
        <v>3.1070573055362403E-2</v>
      </c>
      <c r="EZ112" s="86">
        <f ca="1">Control!$C$7*Calculations!$C$82*INDEX('Monthly Data'!N:N,Calculations!$C$116+MOD(AJ112,Calculations!$C$118))+Control!$C$7*Calculations!$C$83*INDEX('Monthly Data'!O:O,Calculations!$C$116+MOD(AJ112,Calculations!$C$118))+Control!$C$7*Calculations!$C$84*INDEX('Monthly Data'!P:P,Calculations!$C$116+MOD(AJ112,Calculations!$C$118))+Control!$C$7*Calculations!$C$85*INDEX('Monthly Data'!Q:Q,Calculations!$C$116+MOD(AJ112,Calculations!$C$118))+(1-Control!$C$7*Calculations!$C$87)*INDEX('Monthly Data'!R:R,Calculations!$C$116+MOD(AJ112,Calculations!$C$118))</f>
        <v>2.4722579420195831E-2</v>
      </c>
      <c r="FA112" s="86">
        <f ca="1">Control!$C$7*Calculations!$C$82*INDEX('Monthly Data'!N:N,Calculations!$C$116+MOD(AK112,Calculations!$C$118))+Control!$C$7*Calculations!$C$83*INDEX('Monthly Data'!O:O,Calculations!$C$116+MOD(AK112,Calculations!$C$118))+Control!$C$7*Calculations!$C$84*INDEX('Monthly Data'!P:P,Calculations!$C$116+MOD(AK112,Calculations!$C$118))+Control!$C$7*Calculations!$C$85*INDEX('Monthly Data'!Q:Q,Calculations!$C$116+MOD(AK112,Calculations!$C$118))+(1-Control!$C$7*Calculations!$C$87)*INDEX('Monthly Data'!R:R,Calculations!$C$116+MOD(AK112,Calculations!$C$118))</f>
        <v>1.046389543479892E-2</v>
      </c>
      <c r="FB112" s="86">
        <f ca="1">Control!$C$7*Calculations!$C$82*INDEX('Monthly Data'!N:N,Calculations!$C$116+MOD(AL112,Calculations!$C$118))+Control!$C$7*Calculations!$C$83*INDEX('Monthly Data'!O:O,Calculations!$C$116+MOD(AL112,Calculations!$C$118))+Control!$C$7*Calculations!$C$84*INDEX('Monthly Data'!P:P,Calculations!$C$116+MOD(AL112,Calculations!$C$118))+Control!$C$7*Calculations!$C$85*INDEX('Monthly Data'!Q:Q,Calculations!$C$116+MOD(AL112,Calculations!$C$118))+(1-Control!$C$7*Calculations!$C$87)*INDEX('Monthly Data'!R:R,Calculations!$C$116+MOD(AL112,Calculations!$C$118))</f>
        <v>-3.8875517825435772E-3</v>
      </c>
      <c r="FC112" s="86">
        <f ca="1">Control!$C$7*Calculations!$C$82*INDEX('Monthly Data'!N:N,Calculations!$C$116+MOD(AM112,Calculations!$C$118))+Control!$C$7*Calculations!$C$83*INDEX('Monthly Data'!O:O,Calculations!$C$116+MOD(AM112,Calculations!$C$118))+Control!$C$7*Calculations!$C$84*INDEX('Monthly Data'!P:P,Calculations!$C$116+MOD(AM112,Calculations!$C$118))+Control!$C$7*Calculations!$C$85*INDEX('Monthly Data'!Q:Q,Calculations!$C$116+MOD(AM112,Calculations!$C$118))+(1-Control!$C$7*Calculations!$C$87)*INDEX('Monthly Data'!R:R,Calculations!$C$116+MOD(AM112,Calculations!$C$118))</f>
        <v>2.9708469559001142E-2</v>
      </c>
      <c r="FD112" s="86">
        <f ca="1">Control!$C$7*Calculations!$C$82*INDEX('Monthly Data'!N:N,Calculations!$C$116+MOD(AN112,Calculations!$C$118))+Control!$C$7*Calculations!$C$83*INDEX('Monthly Data'!O:O,Calculations!$C$116+MOD(AN112,Calculations!$C$118))+Control!$C$7*Calculations!$C$84*INDEX('Monthly Data'!P:P,Calculations!$C$116+MOD(AN112,Calculations!$C$118))+Control!$C$7*Calculations!$C$85*INDEX('Monthly Data'!Q:Q,Calculations!$C$116+MOD(AN112,Calculations!$C$118))+(1-Control!$C$7*Calculations!$C$87)*INDEX('Monthly Data'!R:R,Calculations!$C$116+MOD(AN112,Calculations!$C$118))</f>
        <v>2.1918137743539623E-2</v>
      </c>
      <c r="FE112" s="86">
        <f ca="1">Control!$C$7*Calculations!$C$82*INDEX('Monthly Data'!N:N,Calculations!$C$116+MOD(AO112,Calculations!$C$118))+Control!$C$7*Calculations!$C$83*INDEX('Monthly Data'!O:O,Calculations!$C$116+MOD(AO112,Calculations!$C$118))+Control!$C$7*Calculations!$C$84*INDEX('Monthly Data'!P:P,Calculations!$C$116+MOD(AO112,Calculations!$C$118))+Control!$C$7*Calculations!$C$85*INDEX('Monthly Data'!Q:Q,Calculations!$C$116+MOD(AO112,Calculations!$C$118))+(1-Control!$C$7*Calculations!$C$87)*INDEX('Monthly Data'!R:R,Calculations!$C$116+MOD(AO112,Calculations!$C$118))</f>
        <v>7.9764341593600071E-3</v>
      </c>
      <c r="FF112" s="86">
        <f ca="1">Control!$C$7*Calculations!$C$82*INDEX('Monthly Data'!N:N,Calculations!$C$116+MOD(AP112,Calculations!$C$118))+Control!$C$7*Calculations!$C$83*INDEX('Monthly Data'!O:O,Calculations!$C$116+MOD(AP112,Calculations!$C$118))+Control!$C$7*Calculations!$C$84*INDEX('Monthly Data'!P:P,Calculations!$C$116+MOD(AP112,Calculations!$C$118))+Control!$C$7*Calculations!$C$85*INDEX('Monthly Data'!Q:Q,Calculations!$C$116+MOD(AP112,Calculations!$C$118))+(1-Control!$C$7*Calculations!$C$87)*INDEX('Monthly Data'!R:R,Calculations!$C$116+MOD(AP112,Calculations!$C$118))</f>
        <v>1.2722494017511032E-2</v>
      </c>
      <c r="FG112" s="86">
        <f ca="1">Control!$C$7*Calculations!$C$82*INDEX('Monthly Data'!N:N,Calculations!$C$116+MOD(AQ112,Calculations!$C$118))+Control!$C$7*Calculations!$C$83*INDEX('Monthly Data'!O:O,Calculations!$C$116+MOD(AQ112,Calculations!$C$118))+Control!$C$7*Calculations!$C$84*INDEX('Monthly Data'!P:P,Calculations!$C$116+MOD(AQ112,Calculations!$C$118))+Control!$C$7*Calculations!$C$85*INDEX('Monthly Data'!Q:Q,Calculations!$C$116+MOD(AQ112,Calculations!$C$118))+(1-Control!$C$7*Calculations!$C$87)*INDEX('Monthly Data'!R:R,Calculations!$C$116+MOD(AQ112,Calculations!$C$118))</f>
        <v>4.5132804118240749E-2</v>
      </c>
      <c r="FH112" s="86">
        <f ca="1">Control!$C$7*Calculations!$C$82*INDEX('Monthly Data'!N:N,Calculations!$C$116+MOD(AR112,Calculations!$C$118))+Control!$C$7*Calculations!$C$83*INDEX('Monthly Data'!O:O,Calculations!$C$116+MOD(AR112,Calculations!$C$118))+Control!$C$7*Calculations!$C$84*INDEX('Monthly Data'!P:P,Calculations!$C$116+MOD(AR112,Calculations!$C$118))+Control!$C$7*Calculations!$C$85*INDEX('Monthly Data'!Q:Q,Calculations!$C$116+MOD(AR112,Calculations!$C$118))+(1-Control!$C$7*Calculations!$C$87)*INDEX('Monthly Data'!R:R,Calculations!$C$116+MOD(AR112,Calculations!$C$118))</f>
        <v>-4.3408051735618014E-2</v>
      </c>
      <c r="FI112" s="86">
        <f ca="1">Control!$C$7*Calculations!$C$82*INDEX('Monthly Data'!N:N,Calculations!$C$116+MOD(AS112,Calculations!$C$118))+Control!$C$7*Calculations!$C$83*INDEX('Monthly Data'!O:O,Calculations!$C$116+MOD(AS112,Calculations!$C$118))+Control!$C$7*Calculations!$C$84*INDEX('Monthly Data'!P:P,Calculations!$C$116+MOD(AS112,Calculations!$C$118))+Control!$C$7*Calculations!$C$85*INDEX('Monthly Data'!Q:Q,Calculations!$C$116+MOD(AS112,Calculations!$C$118))+(1-Control!$C$7*Calculations!$C$87)*INDEX('Monthly Data'!R:R,Calculations!$C$116+MOD(AS112,Calculations!$C$118))</f>
        <v>1.3891304280773396E-2</v>
      </c>
      <c r="FJ112" s="86">
        <f ca="1">Control!$C$7*Calculations!$C$82*INDEX('Monthly Data'!N:N,Calculations!$C$116+MOD(AT112,Calculations!$C$118))+Control!$C$7*Calculations!$C$83*INDEX('Monthly Data'!O:O,Calculations!$C$116+MOD(AT112,Calculations!$C$118))+Control!$C$7*Calculations!$C$84*INDEX('Monthly Data'!P:P,Calculations!$C$116+MOD(AT112,Calculations!$C$118))+Control!$C$7*Calculations!$C$85*INDEX('Monthly Data'!Q:Q,Calculations!$C$116+MOD(AT112,Calculations!$C$118))+(1-Control!$C$7*Calculations!$C$87)*INDEX('Monthly Data'!R:R,Calculations!$C$116+MOD(AT112,Calculations!$C$118))</f>
        <v>6.6954569943530936E-3</v>
      </c>
      <c r="FK112" s="86">
        <f ca="1">Control!$C$7*Calculations!$C$82*INDEX('Monthly Data'!N:N,Calculations!$C$116+MOD(AU112,Calculations!$C$118))+Control!$C$7*Calculations!$C$83*INDEX('Monthly Data'!O:O,Calculations!$C$116+MOD(AU112,Calculations!$C$118))+Control!$C$7*Calculations!$C$84*INDEX('Monthly Data'!P:P,Calculations!$C$116+MOD(AU112,Calculations!$C$118))+Control!$C$7*Calculations!$C$85*INDEX('Monthly Data'!Q:Q,Calculations!$C$116+MOD(AU112,Calculations!$C$118))+(1-Control!$C$7*Calculations!$C$87)*INDEX('Monthly Data'!R:R,Calculations!$C$116+MOD(AU112,Calculations!$C$118))</f>
        <v>-1.3959200237295809E-2</v>
      </c>
      <c r="FL112" s="86">
        <f ca="1">Control!$C$7*Calculations!$C$82*INDEX('Monthly Data'!N:N,Calculations!$C$116+MOD(AV112,Calculations!$C$118))+Control!$C$7*Calculations!$C$83*INDEX('Monthly Data'!O:O,Calculations!$C$116+MOD(AV112,Calculations!$C$118))+Control!$C$7*Calculations!$C$84*INDEX('Monthly Data'!P:P,Calculations!$C$116+MOD(AV112,Calculations!$C$118))+Control!$C$7*Calculations!$C$85*INDEX('Monthly Data'!Q:Q,Calculations!$C$116+MOD(AV112,Calculations!$C$118))+(1-Control!$C$7*Calculations!$C$87)*INDEX('Monthly Data'!R:R,Calculations!$C$116+MOD(AV112,Calculations!$C$118))</f>
        <v>-3.53368065312233E-2</v>
      </c>
      <c r="FM112" s="86">
        <f ca="1">Control!$C$7*Calculations!$C$82*INDEX('Monthly Data'!N:N,Calculations!$C$116+MOD(AW112,Calculations!$C$118))+Control!$C$7*Calculations!$C$83*INDEX('Monthly Data'!O:O,Calculations!$C$116+MOD(AW112,Calculations!$C$118))+Control!$C$7*Calculations!$C$84*INDEX('Monthly Data'!P:P,Calculations!$C$116+MOD(AW112,Calculations!$C$118))+Control!$C$7*Calculations!$C$85*INDEX('Monthly Data'!Q:Q,Calculations!$C$116+MOD(AW112,Calculations!$C$118))+(1-Control!$C$7*Calculations!$C$87)*INDEX('Monthly Data'!R:R,Calculations!$C$116+MOD(AW112,Calculations!$C$118))</f>
        <v>-2.072517756005474E-2</v>
      </c>
      <c r="FN112" s="86">
        <f ca="1">Control!$C$7*Calculations!$C$82*INDEX('Monthly Data'!N:N,Calculations!$C$116+MOD(AX112,Calculations!$C$118))+Control!$C$7*Calculations!$C$83*INDEX('Monthly Data'!O:O,Calculations!$C$116+MOD(AX112,Calculations!$C$118))+Control!$C$7*Calculations!$C$84*INDEX('Monthly Data'!P:P,Calculations!$C$116+MOD(AX112,Calculations!$C$118))+Control!$C$7*Calculations!$C$85*INDEX('Monthly Data'!Q:Q,Calculations!$C$116+MOD(AX112,Calculations!$C$118))+(1-Control!$C$7*Calculations!$C$87)*INDEX('Monthly Data'!R:R,Calculations!$C$116+MOD(AX112,Calculations!$C$118))</f>
        <v>-3.299557342782896E-2</v>
      </c>
      <c r="FO112" s="86">
        <f ca="1">Control!$C$7*Calculations!$C$82*INDEX('Monthly Data'!N:N,Calculations!$C$116+MOD(AY112,Calculations!$C$118))+Control!$C$7*Calculations!$C$83*INDEX('Monthly Data'!O:O,Calculations!$C$116+MOD(AY112,Calculations!$C$118))+Control!$C$7*Calculations!$C$84*INDEX('Monthly Data'!P:P,Calculations!$C$116+MOD(AY112,Calculations!$C$118))+Control!$C$7*Calculations!$C$85*INDEX('Monthly Data'!Q:Q,Calculations!$C$116+MOD(AY112,Calculations!$C$118))+(1-Control!$C$7*Calculations!$C$87)*INDEX('Monthly Data'!R:R,Calculations!$C$116+MOD(AY112,Calculations!$C$118))</f>
        <v>7.5897487599915015E-3</v>
      </c>
      <c r="FP112" s="86">
        <f ca="1">Control!$C$7*Calculations!$C$82*INDEX('Monthly Data'!N:N,Calculations!$C$116+MOD(AZ112,Calculations!$C$118))+Control!$C$7*Calculations!$C$83*INDEX('Monthly Data'!O:O,Calculations!$C$116+MOD(AZ112,Calculations!$C$118))+Control!$C$7*Calculations!$C$84*INDEX('Monthly Data'!P:P,Calculations!$C$116+MOD(AZ112,Calculations!$C$118))+Control!$C$7*Calculations!$C$85*INDEX('Monthly Data'!Q:Q,Calculations!$C$116+MOD(AZ112,Calculations!$C$118))+(1-Control!$C$7*Calculations!$C$87)*INDEX('Monthly Data'!R:R,Calculations!$C$116+MOD(AZ112,Calculations!$C$118))</f>
        <v>-3.299557342782896E-2</v>
      </c>
      <c r="FQ112" s="86">
        <f ca="1">Control!$C$7*Calculations!$C$82*INDEX('Monthly Data'!N:N,Calculations!$C$116+MOD(BA112,Calculations!$C$118))+Control!$C$7*Calculations!$C$83*INDEX('Monthly Data'!O:O,Calculations!$C$116+MOD(BA112,Calculations!$C$118))+Control!$C$7*Calculations!$C$84*INDEX('Monthly Data'!P:P,Calculations!$C$116+MOD(BA112,Calculations!$C$118))+Control!$C$7*Calculations!$C$85*INDEX('Monthly Data'!Q:Q,Calculations!$C$116+MOD(BA112,Calculations!$C$118))+(1-Control!$C$7*Calculations!$C$87)*INDEX('Monthly Data'!R:R,Calculations!$C$116+MOD(BA112,Calculations!$C$118))</f>
        <v>1.1106855739851785E-2</v>
      </c>
      <c r="FR112" s="86">
        <f ca="1">Control!$C$7*Calculations!$C$82*INDEX('Monthly Data'!N:N,Calculations!$C$116+MOD(BB112,Calculations!$C$118))+Control!$C$7*Calculations!$C$83*INDEX('Monthly Data'!O:O,Calculations!$C$116+MOD(BB112,Calculations!$C$118))+Control!$C$7*Calculations!$C$84*INDEX('Monthly Data'!P:P,Calculations!$C$116+MOD(BB112,Calculations!$C$118))+Control!$C$7*Calculations!$C$85*INDEX('Monthly Data'!Q:Q,Calculations!$C$116+MOD(BB112,Calculations!$C$118))+(1-Control!$C$7*Calculations!$C$87)*INDEX('Monthly Data'!R:R,Calculations!$C$116+MOD(BB112,Calculations!$C$118))</f>
        <v>-7.4084874653726545E-3</v>
      </c>
      <c r="FS112" s="86">
        <f ca="1">Control!$C$7*Calculations!$C$82*INDEX('Monthly Data'!N:N,Calculations!$C$116+MOD(BC112,Calculations!$C$118))+Control!$C$7*Calculations!$C$83*INDEX('Monthly Data'!O:O,Calculations!$C$116+MOD(BC112,Calculations!$C$118))+Control!$C$7*Calculations!$C$84*INDEX('Monthly Data'!P:P,Calculations!$C$116+MOD(BC112,Calculations!$C$118))+Control!$C$7*Calculations!$C$85*INDEX('Monthly Data'!Q:Q,Calculations!$C$116+MOD(BC112,Calculations!$C$118))+(1-Control!$C$7*Calculations!$C$87)*INDEX('Monthly Data'!R:R,Calculations!$C$116+MOD(BC112,Calculations!$C$118))</f>
        <v>6.3250222980707482E-3</v>
      </c>
      <c r="FT112" s="86">
        <f ca="1">Control!$C$7*Calculations!$C$82*INDEX('Monthly Data'!N:N,Calculations!$C$116+MOD(BD112,Calculations!$C$118))+Control!$C$7*Calculations!$C$83*INDEX('Monthly Data'!O:O,Calculations!$C$116+MOD(BD112,Calculations!$C$118))+Control!$C$7*Calculations!$C$84*INDEX('Monthly Data'!P:P,Calculations!$C$116+MOD(BD112,Calculations!$C$118))+Control!$C$7*Calculations!$C$85*INDEX('Monthly Data'!Q:Q,Calculations!$C$116+MOD(BD112,Calculations!$C$118))+(1-Control!$C$7*Calculations!$C$87)*INDEX('Monthly Data'!R:R,Calculations!$C$116+MOD(BD112,Calculations!$C$118))</f>
        <v>7.5897487599915015E-3</v>
      </c>
      <c r="FU112" s="86">
        <f ca="1">Control!$C$7*Calculations!$C$82*INDEX('Monthly Data'!N:N,Calculations!$C$116+MOD(BE112,Calculations!$C$118))+Control!$C$7*Calculations!$C$83*INDEX('Monthly Data'!O:O,Calculations!$C$116+MOD(BE112,Calculations!$C$118))+Control!$C$7*Calculations!$C$84*INDEX('Monthly Data'!P:P,Calculations!$C$116+MOD(BE112,Calculations!$C$118))+Control!$C$7*Calculations!$C$85*INDEX('Monthly Data'!Q:Q,Calculations!$C$116+MOD(BE112,Calculations!$C$118))+(1-Control!$C$7*Calculations!$C$87)*INDEX('Monthly Data'!R:R,Calculations!$C$116+MOD(BE112,Calculations!$C$118))</f>
        <v>7.5897487599915015E-3</v>
      </c>
      <c r="FV112" s="86">
        <f ca="1">Control!$C$7*Calculations!$C$82*INDEX('Monthly Data'!N:N,Calculations!$C$116+MOD(BF112,Calculations!$C$118))+Control!$C$7*Calculations!$C$83*INDEX('Monthly Data'!O:O,Calculations!$C$116+MOD(BF112,Calculations!$C$118))+Control!$C$7*Calculations!$C$84*INDEX('Monthly Data'!P:P,Calculations!$C$116+MOD(BF112,Calculations!$C$118))+Control!$C$7*Calculations!$C$85*INDEX('Monthly Data'!Q:Q,Calculations!$C$116+MOD(BF112,Calculations!$C$118))+(1-Control!$C$7*Calculations!$C$87)*INDEX('Monthly Data'!R:R,Calculations!$C$116+MOD(BF112,Calculations!$C$118))</f>
        <v>3.0957942835585645E-2</v>
      </c>
      <c r="FW112" s="86">
        <f ca="1">Control!$C$7*Calculations!$C$82*INDEX('Monthly Data'!N:N,Calculations!$C$116+MOD(BG112,Calculations!$C$118))+Control!$C$7*Calculations!$C$83*INDEX('Monthly Data'!O:O,Calculations!$C$116+MOD(BG112,Calculations!$C$118))+Control!$C$7*Calculations!$C$84*INDEX('Monthly Data'!P:P,Calculations!$C$116+MOD(BG112,Calculations!$C$118))+Control!$C$7*Calculations!$C$85*INDEX('Monthly Data'!Q:Q,Calculations!$C$116+MOD(BG112,Calculations!$C$118))+(1-Control!$C$7*Calculations!$C$87)*INDEX('Monthly Data'!R:R,Calculations!$C$116+MOD(BG112,Calculations!$C$118))</f>
        <v>-3.53368065312233E-2</v>
      </c>
      <c r="FX112" s="86">
        <f ca="1">Control!$C$7*Calculations!$C$82*INDEX('Monthly Data'!N:N,Calculations!$C$116+MOD(BH112,Calculations!$C$118))+Control!$C$7*Calculations!$C$83*INDEX('Monthly Data'!O:O,Calculations!$C$116+MOD(BH112,Calculations!$C$118))+Control!$C$7*Calculations!$C$84*INDEX('Monthly Data'!P:P,Calculations!$C$116+MOD(BH112,Calculations!$C$118))+Control!$C$7*Calculations!$C$85*INDEX('Monthly Data'!Q:Q,Calculations!$C$116+MOD(BH112,Calculations!$C$118))+(1-Control!$C$7*Calculations!$C$87)*INDEX('Monthly Data'!R:R,Calculations!$C$116+MOD(BH112,Calculations!$C$118))</f>
        <v>1.142101364887867E-2</v>
      </c>
      <c r="FY112" s="86">
        <f ca="1">Control!$C$7*Calculations!$C$82*INDEX('Monthly Data'!N:N,Calculations!$C$116+MOD(BI112,Calculations!$C$118))+Control!$C$7*Calculations!$C$83*INDEX('Monthly Data'!O:O,Calculations!$C$116+MOD(BI112,Calculations!$C$118))+Control!$C$7*Calculations!$C$84*INDEX('Monthly Data'!P:P,Calculations!$C$116+MOD(BI112,Calculations!$C$118))+Control!$C$7*Calculations!$C$85*INDEX('Monthly Data'!Q:Q,Calculations!$C$116+MOD(BI112,Calculations!$C$118))+(1-Control!$C$7*Calculations!$C$87)*INDEX('Monthly Data'!R:R,Calculations!$C$116+MOD(BI112,Calculations!$C$118))</f>
        <v>4.4327772793586687E-3</v>
      </c>
      <c r="FZ112" s="86">
        <f ca="1">Control!$C$7*Calculations!$C$82*INDEX('Monthly Data'!N:N,Calculations!$C$116+MOD(BJ112,Calculations!$C$118))+Control!$C$7*Calculations!$C$83*INDEX('Monthly Data'!O:O,Calculations!$C$116+MOD(BJ112,Calculations!$C$118))+Control!$C$7*Calculations!$C$84*INDEX('Monthly Data'!P:P,Calculations!$C$116+MOD(BJ112,Calculations!$C$118))+Control!$C$7*Calculations!$C$85*INDEX('Monthly Data'!Q:Q,Calculations!$C$116+MOD(BJ112,Calculations!$C$118))+(1-Control!$C$7*Calculations!$C$87)*INDEX('Monthly Data'!R:R,Calculations!$C$116+MOD(BJ112,Calculations!$C$118))</f>
        <v>-4.3408051735618014E-2</v>
      </c>
      <c r="GA112" s="86">
        <f ca="1">Control!$C$7*Calculations!$C$82*INDEX('Monthly Data'!N:N,Calculations!$C$116+MOD(BK112,Calculations!$C$118))+Control!$C$7*Calculations!$C$83*INDEX('Monthly Data'!O:O,Calculations!$C$116+MOD(BK112,Calculations!$C$118))+Control!$C$7*Calculations!$C$84*INDEX('Monthly Data'!P:P,Calculations!$C$116+MOD(BK112,Calculations!$C$118))+Control!$C$7*Calculations!$C$85*INDEX('Monthly Data'!Q:Q,Calculations!$C$116+MOD(BK112,Calculations!$C$118))+(1-Control!$C$7*Calculations!$C$87)*INDEX('Monthly Data'!R:R,Calculations!$C$116+MOD(BK112,Calculations!$C$118))</f>
        <v>3.0957942835585645E-2</v>
      </c>
      <c r="GB112" s="86">
        <f ca="1">Control!$C$7*Calculations!$C$82*INDEX('Monthly Data'!N:N,Calculations!$C$116+MOD(BL112,Calculations!$C$118))+Control!$C$7*Calculations!$C$83*INDEX('Monthly Data'!O:O,Calculations!$C$116+MOD(BL112,Calculations!$C$118))+Control!$C$7*Calculations!$C$84*INDEX('Monthly Data'!P:P,Calculations!$C$116+MOD(BL112,Calculations!$C$118))+Control!$C$7*Calculations!$C$85*INDEX('Monthly Data'!Q:Q,Calculations!$C$116+MOD(BL112,Calculations!$C$118))+(1-Control!$C$7*Calculations!$C$87)*INDEX('Monthly Data'!R:R,Calculations!$C$116+MOD(BL112,Calculations!$C$118))</f>
        <v>-3.53368065312233E-2</v>
      </c>
      <c r="GC112" s="86">
        <f ca="1">Control!$C$7*Calculations!$C$82*INDEX('Monthly Data'!N:N,Calculations!$C$116+MOD(BM112,Calculations!$C$118))+Control!$C$7*Calculations!$C$83*INDEX('Monthly Data'!O:O,Calculations!$C$116+MOD(BM112,Calculations!$C$118))+Control!$C$7*Calculations!$C$84*INDEX('Monthly Data'!P:P,Calculations!$C$116+MOD(BM112,Calculations!$C$118))+Control!$C$7*Calculations!$C$85*INDEX('Monthly Data'!Q:Q,Calculations!$C$116+MOD(BM112,Calculations!$C$118))+(1-Control!$C$7*Calculations!$C$87)*INDEX('Monthly Data'!R:R,Calculations!$C$116+MOD(BM112,Calculations!$C$118))</f>
        <v>1.7472933988537529E-2</v>
      </c>
      <c r="GD112" s="86">
        <f ca="1">Control!$C$7*Calculations!$C$82*INDEX('Monthly Data'!N:N,Calculations!$C$116+MOD(BN112,Calculations!$C$118))+Control!$C$7*Calculations!$C$83*INDEX('Monthly Data'!O:O,Calculations!$C$116+MOD(BN112,Calculations!$C$118))+Control!$C$7*Calculations!$C$84*INDEX('Monthly Data'!P:P,Calculations!$C$116+MOD(BN112,Calculations!$C$118))+Control!$C$7*Calculations!$C$85*INDEX('Monthly Data'!Q:Q,Calculations!$C$116+MOD(BN112,Calculations!$C$118))+(1-Control!$C$7*Calculations!$C$87)*INDEX('Monthly Data'!R:R,Calculations!$C$116+MOD(BN112,Calculations!$C$118))</f>
        <v>-9.9526758408448549E-3</v>
      </c>
      <c r="GE112" s="86">
        <f ca="1">Control!$C$7*Calculations!$C$82*INDEX('Monthly Data'!N:N,Calculations!$C$116+MOD(BO112,Calculations!$C$118))+Control!$C$7*Calculations!$C$83*INDEX('Monthly Data'!O:O,Calculations!$C$116+MOD(BO112,Calculations!$C$118))+Control!$C$7*Calculations!$C$84*INDEX('Monthly Data'!P:P,Calculations!$C$116+MOD(BO112,Calculations!$C$118))+Control!$C$7*Calculations!$C$85*INDEX('Monthly Data'!Q:Q,Calculations!$C$116+MOD(BO112,Calculations!$C$118))+(1-Control!$C$7*Calculations!$C$87)*INDEX('Monthly Data'!R:R,Calculations!$C$116+MOD(BO112,Calculations!$C$118))</f>
        <v>3.1070573055362403E-2</v>
      </c>
      <c r="GF112" s="86">
        <f ca="1">Control!$C$7*Calculations!$C$82*INDEX('Monthly Data'!N:N,Calculations!$C$116+MOD(BP112,Calculations!$C$118))+Control!$C$7*Calculations!$C$83*INDEX('Monthly Data'!O:O,Calculations!$C$116+MOD(BP112,Calculations!$C$118))+Control!$C$7*Calculations!$C$84*INDEX('Monthly Data'!P:P,Calculations!$C$116+MOD(BP112,Calculations!$C$118))+Control!$C$7*Calculations!$C$85*INDEX('Monthly Data'!Q:Q,Calculations!$C$116+MOD(BP112,Calculations!$C$118))+(1-Control!$C$7*Calculations!$C$87)*INDEX('Monthly Data'!R:R,Calculations!$C$116+MOD(BP112,Calculations!$C$118))</f>
        <v>-1.8530040247387896E-2</v>
      </c>
      <c r="GG112" s="86">
        <f ca="1">Control!$C$7*Calculations!$C$82*INDEX('Monthly Data'!N:N,Calculations!$C$116+MOD(BQ112,Calculations!$C$118))+Control!$C$7*Calculations!$C$83*INDEX('Monthly Data'!O:O,Calculations!$C$116+MOD(BQ112,Calculations!$C$118))+Control!$C$7*Calculations!$C$84*INDEX('Monthly Data'!P:P,Calculations!$C$116+MOD(BQ112,Calculations!$C$118))+Control!$C$7*Calculations!$C$85*INDEX('Monthly Data'!Q:Q,Calculations!$C$116+MOD(BQ112,Calculations!$C$118))+(1-Control!$C$7*Calculations!$C$87)*INDEX('Monthly Data'!R:R,Calculations!$C$116+MOD(BQ112,Calculations!$C$118))</f>
        <v>3.0957942835585645E-2</v>
      </c>
      <c r="GH112" s="86">
        <f ca="1">Control!$C$7*Calculations!$C$82*INDEX('Monthly Data'!N:N,Calculations!$C$116+MOD(BR112,Calculations!$C$118))+Control!$C$7*Calculations!$C$83*INDEX('Monthly Data'!O:O,Calculations!$C$116+MOD(BR112,Calculations!$C$118))+Control!$C$7*Calculations!$C$84*INDEX('Monthly Data'!P:P,Calculations!$C$116+MOD(BR112,Calculations!$C$118))+Control!$C$7*Calculations!$C$85*INDEX('Monthly Data'!Q:Q,Calculations!$C$116+MOD(BR112,Calculations!$C$118))+(1-Control!$C$7*Calculations!$C$87)*INDEX('Monthly Data'!R:R,Calculations!$C$116+MOD(BR112,Calculations!$C$118))</f>
        <v>2.5325873776067674E-2</v>
      </c>
      <c r="GI112" s="86">
        <f ca="1">Control!$C$7*Calculations!$C$82*INDEX('Monthly Data'!N:N,Calculations!$C$116+MOD(BS112,Calculations!$C$118))+Control!$C$7*Calculations!$C$83*INDEX('Monthly Data'!O:O,Calculations!$C$116+MOD(BS112,Calculations!$C$118))+Control!$C$7*Calculations!$C$84*INDEX('Monthly Data'!P:P,Calculations!$C$116+MOD(BS112,Calculations!$C$118))+Control!$C$7*Calculations!$C$85*INDEX('Monthly Data'!Q:Q,Calculations!$C$116+MOD(BS112,Calculations!$C$118))+(1-Control!$C$7*Calculations!$C$87)*INDEX('Monthly Data'!R:R,Calculations!$C$116+MOD(BS112,Calculations!$C$118))</f>
        <v>1.5115046179922851E-2</v>
      </c>
      <c r="GJ112" s="86">
        <f ca="1">Control!$C$7*Calculations!$C$82*INDEX('Monthly Data'!N:N,Calculations!$C$116+MOD(BT112,Calculations!$C$118))+Control!$C$7*Calculations!$C$83*INDEX('Monthly Data'!O:O,Calculations!$C$116+MOD(BT112,Calculations!$C$118))+Control!$C$7*Calculations!$C$84*INDEX('Monthly Data'!P:P,Calculations!$C$116+MOD(BT112,Calculations!$C$118))+Control!$C$7*Calculations!$C$85*INDEX('Monthly Data'!Q:Q,Calculations!$C$116+MOD(BT112,Calculations!$C$118))+(1-Control!$C$7*Calculations!$C$87)*INDEX('Monthly Data'!R:R,Calculations!$C$116+MOD(BT112,Calculations!$C$118))</f>
        <v>9.9787204839310462E-3</v>
      </c>
      <c r="GK112" s="86">
        <f ca="1">Control!$C$7*Calculations!$C$82*INDEX('Monthly Data'!N:N,Calculations!$C$116+MOD(BU112,Calculations!$C$118))+Control!$C$7*Calculations!$C$83*INDEX('Monthly Data'!O:O,Calculations!$C$116+MOD(BU112,Calculations!$C$118))+Control!$C$7*Calculations!$C$84*INDEX('Monthly Data'!P:P,Calculations!$C$116+MOD(BU112,Calculations!$C$118))+Control!$C$7*Calculations!$C$85*INDEX('Monthly Data'!Q:Q,Calculations!$C$116+MOD(BU112,Calculations!$C$118))+(1-Control!$C$7*Calculations!$C$87)*INDEX('Monthly Data'!R:R,Calculations!$C$116+MOD(BU112,Calculations!$C$118))</f>
        <v>1.7831091590102856E-2</v>
      </c>
      <c r="GL112" s="86">
        <f ca="1">Control!$C$7*Calculations!$C$82*INDEX('Monthly Data'!N:N,Calculations!$C$116+MOD(BV112,Calculations!$C$118))+Control!$C$7*Calculations!$C$83*INDEX('Monthly Data'!O:O,Calculations!$C$116+MOD(BV112,Calculations!$C$118))+Control!$C$7*Calculations!$C$84*INDEX('Monthly Data'!P:P,Calculations!$C$116+MOD(BV112,Calculations!$C$118))+Control!$C$7*Calculations!$C$85*INDEX('Monthly Data'!Q:Q,Calculations!$C$116+MOD(BV112,Calculations!$C$118))+(1-Control!$C$7*Calculations!$C$87)*INDEX('Monthly Data'!R:R,Calculations!$C$116+MOD(BV112,Calculations!$C$118))</f>
        <v>2.3307359621218403E-2</v>
      </c>
      <c r="GM112" s="86">
        <f ca="1">Control!$C$7*Calculations!$C$82*INDEX('Monthly Data'!N:N,Calculations!$C$116+MOD(BW112,Calculations!$C$118))+Control!$C$7*Calculations!$C$83*INDEX('Monthly Data'!O:O,Calculations!$C$116+MOD(BW112,Calculations!$C$118))+Control!$C$7*Calculations!$C$84*INDEX('Monthly Data'!P:P,Calculations!$C$116+MOD(BW112,Calculations!$C$118))+Control!$C$7*Calculations!$C$85*INDEX('Monthly Data'!Q:Q,Calculations!$C$116+MOD(BW112,Calculations!$C$118))+(1-Control!$C$7*Calculations!$C$87)*INDEX('Monthly Data'!R:R,Calculations!$C$116+MOD(BW112,Calculations!$C$118))</f>
        <v>2.9708469559001142E-2</v>
      </c>
      <c r="GN112" s="86">
        <f ca="1">Control!$C$7*Calculations!$C$82*INDEX('Monthly Data'!N:N,Calculations!$C$116+MOD(BX112,Calculations!$C$118))+Control!$C$7*Calculations!$C$83*INDEX('Monthly Data'!O:O,Calculations!$C$116+MOD(BX112,Calculations!$C$118))+Control!$C$7*Calculations!$C$84*INDEX('Monthly Data'!P:P,Calculations!$C$116+MOD(BX112,Calculations!$C$118))+Control!$C$7*Calculations!$C$85*INDEX('Monthly Data'!Q:Q,Calculations!$C$116+MOD(BX112,Calculations!$C$118))+(1-Control!$C$7*Calculations!$C$87)*INDEX('Monthly Data'!R:R,Calculations!$C$116+MOD(BX112,Calculations!$C$118))</f>
        <v>7.857567536297622E-3</v>
      </c>
      <c r="GO112" s="86">
        <f ca="1">Control!$C$7*Calculations!$C$82*INDEX('Monthly Data'!N:N,Calculations!$C$116+MOD(BY112,Calculations!$C$118))+Control!$C$7*Calculations!$C$83*INDEX('Monthly Data'!O:O,Calculations!$C$116+MOD(BY112,Calculations!$C$118))+Control!$C$7*Calculations!$C$84*INDEX('Monthly Data'!P:P,Calculations!$C$116+MOD(BY112,Calculations!$C$118))+Control!$C$7*Calculations!$C$85*INDEX('Monthly Data'!Q:Q,Calculations!$C$116+MOD(BY112,Calculations!$C$118))+(1-Control!$C$7*Calculations!$C$87)*INDEX('Monthly Data'!R:R,Calculations!$C$116+MOD(BY112,Calculations!$C$118))</f>
        <v>-9.9526758408448549E-3</v>
      </c>
      <c r="GP112" s="86">
        <f ca="1">Control!$C$7*Calculations!$C$82*INDEX('Monthly Data'!N:N,Calculations!$C$116+MOD(BZ112,Calculations!$C$118))+Control!$C$7*Calculations!$C$83*INDEX('Monthly Data'!O:O,Calculations!$C$116+MOD(BZ112,Calculations!$C$118))+Control!$C$7*Calculations!$C$84*INDEX('Monthly Data'!P:P,Calculations!$C$116+MOD(BZ112,Calculations!$C$118))+Control!$C$7*Calculations!$C$85*INDEX('Monthly Data'!Q:Q,Calculations!$C$116+MOD(BZ112,Calculations!$C$118))+(1-Control!$C$7*Calculations!$C$87)*INDEX('Monthly Data'!R:R,Calculations!$C$116+MOD(BZ112,Calculations!$C$118))</f>
        <v>4.5132804118240749E-2</v>
      </c>
      <c r="GQ112" s="86">
        <f ca="1">Control!$C$7*Calculations!$C$82*INDEX('Monthly Data'!N:N,Calculations!$C$116+MOD(CA112,Calculations!$C$118))+Control!$C$7*Calculations!$C$83*INDEX('Monthly Data'!O:O,Calculations!$C$116+MOD(CA112,Calculations!$C$118))+Control!$C$7*Calculations!$C$84*INDEX('Monthly Data'!P:P,Calculations!$C$116+MOD(CA112,Calculations!$C$118))+Control!$C$7*Calculations!$C$85*INDEX('Monthly Data'!Q:Q,Calculations!$C$116+MOD(CA112,Calculations!$C$118))+(1-Control!$C$7*Calculations!$C$87)*INDEX('Monthly Data'!R:R,Calculations!$C$116+MOD(CA112,Calculations!$C$118))</f>
        <v>1.5758278480433856E-2</v>
      </c>
      <c r="GR112" s="86">
        <f ca="1">Control!$C$7*Calculations!$C$82*INDEX('Monthly Data'!N:N,Calculations!$C$116+MOD(CB112,Calculations!$C$118))+Control!$C$7*Calculations!$C$83*INDEX('Monthly Data'!O:O,Calculations!$C$116+MOD(CB112,Calculations!$C$118))+Control!$C$7*Calculations!$C$84*INDEX('Monthly Data'!P:P,Calculations!$C$116+MOD(CB112,Calculations!$C$118))+Control!$C$7*Calculations!$C$85*INDEX('Monthly Data'!Q:Q,Calculations!$C$116+MOD(CB112,Calculations!$C$118))+(1-Control!$C$7*Calculations!$C$87)*INDEX('Monthly Data'!R:R,Calculations!$C$116+MOD(CB112,Calculations!$C$118))</f>
        <v>1.4915555251167555E-3</v>
      </c>
      <c r="GS112" s="86">
        <f ca="1">Control!$C$7*Calculations!$C$82*INDEX('Monthly Data'!N:N,Calculations!$C$116+MOD(CC112,Calculations!$C$118))+Control!$C$7*Calculations!$C$83*INDEX('Monthly Data'!O:O,Calculations!$C$116+MOD(CC112,Calculations!$C$118))+Control!$C$7*Calculations!$C$84*INDEX('Monthly Data'!P:P,Calculations!$C$116+MOD(CC112,Calculations!$C$118))+Control!$C$7*Calculations!$C$85*INDEX('Monthly Data'!Q:Q,Calculations!$C$116+MOD(CC112,Calculations!$C$118))+(1-Control!$C$7*Calculations!$C$87)*INDEX('Monthly Data'!R:R,Calculations!$C$116+MOD(CC112,Calculations!$C$118))</f>
        <v>-7.4084874653726545E-3</v>
      </c>
      <c r="GT112" s="86">
        <f ca="1">Control!$C$7*Calculations!$C$82*INDEX('Monthly Data'!N:N,Calculations!$C$116+MOD(CD112,Calculations!$C$118))+Control!$C$7*Calculations!$C$83*INDEX('Monthly Data'!O:O,Calculations!$C$116+MOD(CD112,Calculations!$C$118))+Control!$C$7*Calculations!$C$84*INDEX('Monthly Data'!P:P,Calculations!$C$116+MOD(CD112,Calculations!$C$118))+Control!$C$7*Calculations!$C$85*INDEX('Monthly Data'!Q:Q,Calculations!$C$116+MOD(CD112,Calculations!$C$118))+(1-Control!$C$7*Calculations!$C$87)*INDEX('Monthly Data'!R:R,Calculations!$C$116+MOD(CD112,Calculations!$C$118))</f>
        <v>-7.3651264633385334E-4</v>
      </c>
      <c r="GU112" s="86">
        <f ca="1">Control!$C$7*Calculations!$C$82*INDEX('Monthly Data'!N:N,Calculations!$C$116+MOD(CE112,Calculations!$C$118))+Control!$C$7*Calculations!$C$83*INDEX('Monthly Data'!O:O,Calculations!$C$116+MOD(CE112,Calculations!$C$118))+Control!$C$7*Calculations!$C$84*INDEX('Monthly Data'!P:P,Calculations!$C$116+MOD(CE112,Calculations!$C$118))+Control!$C$7*Calculations!$C$85*INDEX('Monthly Data'!Q:Q,Calculations!$C$116+MOD(CE112,Calculations!$C$118))+(1-Control!$C$7*Calculations!$C$87)*INDEX('Monthly Data'!R:R,Calculations!$C$116+MOD(CE112,Calculations!$C$118))</f>
        <v>3.8809817903524786E-2</v>
      </c>
      <c r="GV112" s="86">
        <f ca="1">Control!$C$7*Calculations!$C$82*INDEX('Monthly Data'!N:N,Calculations!$C$116+MOD(CF112,Calculations!$C$118))+Control!$C$7*Calculations!$C$83*INDEX('Monthly Data'!O:O,Calculations!$C$116+MOD(CF112,Calculations!$C$118))+Control!$C$7*Calculations!$C$84*INDEX('Monthly Data'!P:P,Calculations!$C$116+MOD(CF112,Calculations!$C$118))+Control!$C$7*Calculations!$C$85*INDEX('Monthly Data'!Q:Q,Calculations!$C$116+MOD(CF112,Calculations!$C$118))+(1-Control!$C$7*Calculations!$C$87)*INDEX('Monthly Data'!R:R,Calculations!$C$116+MOD(CF112,Calculations!$C$118))</f>
        <v>2.5790695379256122E-2</v>
      </c>
      <c r="GW112" s="86">
        <f ca="1">Control!$C$7*Calculations!$C$82*INDEX('Monthly Data'!N:N,Calculations!$C$116+MOD(CG112,Calculations!$C$118))+Control!$C$7*Calculations!$C$83*INDEX('Monthly Data'!O:O,Calculations!$C$116+MOD(CG112,Calculations!$C$118))+Control!$C$7*Calculations!$C$84*INDEX('Monthly Data'!P:P,Calculations!$C$116+MOD(CG112,Calculations!$C$118))+Control!$C$7*Calculations!$C$85*INDEX('Monthly Data'!Q:Q,Calculations!$C$116+MOD(CG112,Calculations!$C$118))+(1-Control!$C$7*Calculations!$C$87)*INDEX('Monthly Data'!R:R,Calculations!$C$116+MOD(CG112,Calculations!$C$118))</f>
        <v>-3.53368065312233E-2</v>
      </c>
      <c r="GX112" s="86">
        <f ca="1">Control!$C$7*Calculations!$C$82*INDEX('Monthly Data'!N:N,Calculations!$C$116+MOD(CH112,Calculations!$C$118))+Control!$C$7*Calculations!$C$83*INDEX('Monthly Data'!O:O,Calculations!$C$116+MOD(CH112,Calculations!$C$118))+Control!$C$7*Calculations!$C$84*INDEX('Monthly Data'!P:P,Calculations!$C$116+MOD(CH112,Calculations!$C$118))+Control!$C$7*Calculations!$C$85*INDEX('Monthly Data'!Q:Q,Calculations!$C$116+MOD(CH112,Calculations!$C$118))+(1-Control!$C$7*Calculations!$C$87)*INDEX('Monthly Data'!R:R,Calculations!$C$116+MOD(CH112,Calculations!$C$118))</f>
        <v>1.3891304280773396E-2</v>
      </c>
      <c r="GY112" s="86">
        <f ca="1">Control!$C$7*Calculations!$C$82*INDEX('Monthly Data'!N:N,Calculations!$C$116+MOD(CI112,Calculations!$C$118))+Control!$C$7*Calculations!$C$83*INDEX('Monthly Data'!O:O,Calculations!$C$116+MOD(CI112,Calculations!$C$118))+Control!$C$7*Calculations!$C$84*INDEX('Monthly Data'!P:P,Calculations!$C$116+MOD(CI112,Calculations!$C$118))+Control!$C$7*Calculations!$C$85*INDEX('Monthly Data'!Q:Q,Calculations!$C$116+MOD(CI112,Calculations!$C$118))+(1-Control!$C$7*Calculations!$C$87)*INDEX('Monthly Data'!R:R,Calculations!$C$116+MOD(CI112,Calculations!$C$118))</f>
        <v>1.5216630695380906E-2</v>
      </c>
      <c r="GZ112" s="86">
        <f ca="1">Control!$C$7*Calculations!$C$82*INDEX('Monthly Data'!N:N,Calculations!$C$116+MOD(CJ112,Calculations!$C$118))+Control!$C$7*Calculations!$C$83*INDEX('Monthly Data'!O:O,Calculations!$C$116+MOD(CJ112,Calculations!$C$118))+Control!$C$7*Calculations!$C$84*INDEX('Monthly Data'!P:P,Calculations!$C$116+MOD(CJ112,Calculations!$C$118))+Control!$C$7*Calculations!$C$85*INDEX('Monthly Data'!Q:Q,Calculations!$C$116+MOD(CJ112,Calculations!$C$118))+(1-Control!$C$7*Calculations!$C$87)*INDEX('Monthly Data'!R:R,Calculations!$C$116+MOD(CJ112,Calculations!$C$118))</f>
        <v>6.2631896128884862E-3</v>
      </c>
      <c r="HA112" s="86">
        <f ca="1">Control!$C$7*Calculations!$C$82*INDEX('Monthly Data'!N:N,Calculations!$C$116+MOD(CK112,Calculations!$C$118))+Control!$C$7*Calculations!$C$83*INDEX('Monthly Data'!O:O,Calculations!$C$116+MOD(CK112,Calculations!$C$118))+Control!$C$7*Calculations!$C$84*INDEX('Monthly Data'!P:P,Calculations!$C$116+MOD(CK112,Calculations!$C$118))+Control!$C$7*Calculations!$C$85*INDEX('Monthly Data'!Q:Q,Calculations!$C$116+MOD(CK112,Calculations!$C$118))+(1-Control!$C$7*Calculations!$C$87)*INDEX('Monthly Data'!R:R,Calculations!$C$116+MOD(CK112,Calculations!$C$118))</f>
        <v>1.50127906355989E-2</v>
      </c>
      <c r="HB112" s="86">
        <f ca="1">Control!$C$7*Calculations!$C$82*INDEX('Monthly Data'!N:N,Calculations!$C$116+MOD(CL112,Calculations!$C$118))+Control!$C$7*Calculations!$C$83*INDEX('Monthly Data'!O:O,Calculations!$C$116+MOD(CL112,Calculations!$C$118))+Control!$C$7*Calculations!$C$84*INDEX('Monthly Data'!P:P,Calculations!$C$116+MOD(CL112,Calculations!$C$118))+Control!$C$7*Calculations!$C$85*INDEX('Monthly Data'!Q:Q,Calculations!$C$116+MOD(CL112,Calculations!$C$118))+(1-Control!$C$7*Calculations!$C$87)*INDEX('Monthly Data'!R:R,Calculations!$C$116+MOD(CL112,Calculations!$C$118))</f>
        <v>1.1786765492207996E-2</v>
      </c>
      <c r="HC112" s="86">
        <f ca="1">Control!$C$7*Calculations!$C$82*INDEX('Monthly Data'!N:N,Calculations!$C$116+MOD(CM112,Calculations!$C$118))+Control!$C$7*Calculations!$C$83*INDEX('Monthly Data'!O:O,Calculations!$C$116+MOD(CM112,Calculations!$C$118))+Control!$C$7*Calculations!$C$84*INDEX('Monthly Data'!P:P,Calculations!$C$116+MOD(CM112,Calculations!$C$118))+Control!$C$7*Calculations!$C$85*INDEX('Monthly Data'!Q:Q,Calculations!$C$116+MOD(CM112,Calculations!$C$118))+(1-Control!$C$7*Calculations!$C$87)*INDEX('Monthly Data'!R:R,Calculations!$C$116+MOD(CM112,Calculations!$C$118))</f>
        <v>-2.6378232493851243E-2</v>
      </c>
      <c r="HD112" s="86">
        <f ca="1">Control!$C$7*Calculations!$C$82*INDEX('Monthly Data'!N:N,Calculations!$C$116+MOD(CN112,Calculations!$C$118))+Control!$C$7*Calculations!$C$83*INDEX('Monthly Data'!O:O,Calculations!$C$116+MOD(CN112,Calculations!$C$118))+Control!$C$7*Calculations!$C$84*INDEX('Monthly Data'!P:P,Calculations!$C$116+MOD(CN112,Calculations!$C$118))+Control!$C$7*Calculations!$C$85*INDEX('Monthly Data'!Q:Q,Calculations!$C$116+MOD(CN112,Calculations!$C$118))+(1-Control!$C$7*Calculations!$C$87)*INDEX('Monthly Data'!R:R,Calculations!$C$116+MOD(CN112,Calculations!$C$118))</f>
        <v>1.5108777406081684E-3</v>
      </c>
      <c r="HE112" s="86">
        <f ca="1">Control!$C$7*Calculations!$C$82*INDEX('Monthly Data'!N:N,Calculations!$C$116+MOD(CO112,Calculations!$C$118))+Control!$C$7*Calculations!$C$83*INDEX('Monthly Data'!O:O,Calculations!$C$116+MOD(CO112,Calculations!$C$118))+Control!$C$7*Calculations!$C$84*INDEX('Monthly Data'!P:P,Calculations!$C$116+MOD(CO112,Calculations!$C$118))+Control!$C$7*Calculations!$C$85*INDEX('Monthly Data'!Q:Q,Calculations!$C$116+MOD(CO112,Calculations!$C$118))+(1-Control!$C$7*Calculations!$C$87)*INDEX('Monthly Data'!R:R,Calculations!$C$116+MOD(CO112,Calculations!$C$118))</f>
        <v>-6.1115617667135171E-2</v>
      </c>
      <c r="HF112" s="86">
        <f ca="1">Control!$C$7*Calculations!$C$82*INDEX('Monthly Data'!N:N,Calculations!$C$116+MOD(CP112,Calculations!$C$118))+Control!$C$7*Calculations!$C$83*INDEX('Monthly Data'!O:O,Calculations!$C$116+MOD(CP112,Calculations!$C$118))+Control!$C$7*Calculations!$C$84*INDEX('Monthly Data'!P:P,Calculations!$C$116+MOD(CP112,Calculations!$C$118))+Control!$C$7*Calculations!$C$85*INDEX('Monthly Data'!Q:Q,Calculations!$C$116+MOD(CP112,Calculations!$C$118))+(1-Control!$C$7*Calculations!$C$87)*INDEX('Monthly Data'!R:R,Calculations!$C$116+MOD(CP112,Calculations!$C$118))</f>
        <v>8.4240675975201049E-3</v>
      </c>
      <c r="HG112" s="86">
        <f ca="1">Control!$C$7*Calculations!$C$82*INDEX('Monthly Data'!N:N,Calculations!$C$116+MOD(CQ112,Calculations!$C$118))+Control!$C$7*Calculations!$C$83*INDEX('Monthly Data'!O:O,Calculations!$C$116+MOD(CQ112,Calculations!$C$118))+Control!$C$7*Calculations!$C$84*INDEX('Monthly Data'!P:P,Calculations!$C$116+MOD(CQ112,Calculations!$C$118))+Control!$C$7*Calculations!$C$85*INDEX('Monthly Data'!Q:Q,Calculations!$C$116+MOD(CQ112,Calculations!$C$118))+(1-Control!$C$7*Calculations!$C$87)*INDEX('Monthly Data'!R:R,Calculations!$C$116+MOD(CQ112,Calculations!$C$118))</f>
        <v>-9.5555592256394619E-3</v>
      </c>
      <c r="HH112" s="86">
        <f ca="1">Control!$C$7*Calculations!$C$82*INDEX('Monthly Data'!N:N,Calculations!$C$116+MOD(CR112,Calculations!$C$118))+Control!$C$7*Calculations!$C$83*INDEX('Monthly Data'!O:O,Calculations!$C$116+MOD(CR112,Calculations!$C$118))+Control!$C$7*Calculations!$C$84*INDEX('Monthly Data'!P:P,Calculations!$C$116+MOD(CR112,Calculations!$C$118))+Control!$C$7*Calculations!$C$85*INDEX('Monthly Data'!Q:Q,Calculations!$C$116+MOD(CR112,Calculations!$C$118))+(1-Control!$C$7*Calculations!$C$87)*INDEX('Monthly Data'!R:R,Calculations!$C$116+MOD(CR112,Calculations!$C$118))</f>
        <v>5.8868730207813358E-3</v>
      </c>
      <c r="HI112" s="86">
        <f ca="1">Control!$C$7*Calculations!$C$82*INDEX('Monthly Data'!N:N,Calculations!$C$116+MOD(CS112,Calculations!$C$118))+Control!$C$7*Calculations!$C$83*INDEX('Monthly Data'!O:O,Calculations!$C$116+MOD(CS112,Calculations!$C$118))+Control!$C$7*Calculations!$C$84*INDEX('Monthly Data'!P:P,Calculations!$C$116+MOD(CS112,Calculations!$C$118))+Control!$C$7*Calculations!$C$85*INDEX('Monthly Data'!Q:Q,Calculations!$C$116+MOD(CS112,Calculations!$C$118))+(1-Control!$C$7*Calculations!$C$87)*INDEX('Monthly Data'!R:R,Calculations!$C$116+MOD(CS112,Calculations!$C$118))</f>
        <v>1.5115046179922851E-2</v>
      </c>
      <c r="HJ112" s="86">
        <f ca="1">Control!$C$7*Calculations!$C$82*INDEX('Monthly Data'!N:N,Calculations!$C$116+MOD(CT112,Calculations!$C$118))+Control!$C$7*Calculations!$C$83*INDEX('Monthly Data'!O:O,Calculations!$C$116+MOD(CT112,Calculations!$C$118))+Control!$C$7*Calculations!$C$84*INDEX('Monthly Data'!P:P,Calculations!$C$116+MOD(CT112,Calculations!$C$118))+Control!$C$7*Calculations!$C$85*INDEX('Monthly Data'!Q:Q,Calculations!$C$116+MOD(CT112,Calculations!$C$118))+(1-Control!$C$7*Calculations!$C$87)*INDEX('Monthly Data'!R:R,Calculations!$C$116+MOD(CT112,Calculations!$C$118))</f>
        <v>-9.8327855560634558E-3</v>
      </c>
      <c r="HK112" s="86">
        <f ca="1">Control!$C$7*Calculations!$C$82*INDEX('Monthly Data'!N:N,Calculations!$C$116+MOD(CU112,Calculations!$C$118))+Control!$C$7*Calculations!$C$83*INDEX('Monthly Data'!O:O,Calculations!$C$116+MOD(CU112,Calculations!$C$118))+Control!$C$7*Calculations!$C$84*INDEX('Monthly Data'!P:P,Calculations!$C$116+MOD(CU112,Calculations!$C$118))+Control!$C$7*Calculations!$C$85*INDEX('Monthly Data'!Q:Q,Calculations!$C$116+MOD(CU112,Calculations!$C$118))+(1-Control!$C$7*Calculations!$C$87)*INDEX('Monthly Data'!R:R,Calculations!$C$116+MOD(CU112,Calculations!$C$118))</f>
        <v>6.6954569943530936E-3</v>
      </c>
      <c r="HL112" s="86">
        <f ca="1">Control!$C$7*Calculations!$C$82*INDEX('Monthly Data'!N:N,Calculations!$C$116+MOD(CV112,Calculations!$C$118))+Control!$C$7*Calculations!$C$83*INDEX('Monthly Data'!O:O,Calculations!$C$116+MOD(CV112,Calculations!$C$118))+Control!$C$7*Calculations!$C$84*INDEX('Monthly Data'!P:P,Calculations!$C$116+MOD(CV112,Calculations!$C$118))+Control!$C$7*Calculations!$C$85*INDEX('Monthly Data'!Q:Q,Calculations!$C$116+MOD(CV112,Calculations!$C$118))+(1-Control!$C$7*Calculations!$C$87)*INDEX('Monthly Data'!R:R,Calculations!$C$116+MOD(CV112,Calculations!$C$118))</f>
        <v>-1.6546126717384396E-2</v>
      </c>
      <c r="HM112" s="86">
        <f ca="1">Control!$C$7*Calculations!$C$82*INDEX('Monthly Data'!N:N,Calculations!$C$116+MOD(CW112,Calculations!$C$118))+Control!$C$7*Calculations!$C$83*INDEX('Monthly Data'!O:O,Calculations!$C$116+MOD(CW112,Calculations!$C$118))+Control!$C$7*Calculations!$C$84*INDEX('Monthly Data'!P:P,Calculations!$C$116+MOD(CW112,Calculations!$C$118))+Control!$C$7*Calculations!$C$85*INDEX('Monthly Data'!Q:Q,Calculations!$C$116+MOD(CW112,Calculations!$C$118))+(1-Control!$C$7*Calculations!$C$87)*INDEX('Monthly Data'!R:R,Calculations!$C$116+MOD(CW112,Calculations!$C$118))</f>
        <v>1.3423979074716584E-2</v>
      </c>
      <c r="HN112" s="86">
        <f ca="1">Control!$C$7*Calculations!$C$82*INDEX('Monthly Data'!N:N,Calculations!$C$116+MOD(CX112,Calculations!$C$118))+Control!$C$7*Calculations!$C$83*INDEX('Monthly Data'!O:O,Calculations!$C$116+MOD(CX112,Calculations!$C$118))+Control!$C$7*Calculations!$C$84*INDEX('Monthly Data'!P:P,Calculations!$C$116+MOD(CX112,Calculations!$C$118))+Control!$C$7*Calculations!$C$85*INDEX('Monthly Data'!Q:Q,Calculations!$C$116+MOD(CX112,Calculations!$C$118))+(1-Control!$C$7*Calculations!$C$87)*INDEX('Monthly Data'!R:R,Calculations!$C$116+MOD(CX112,Calculations!$C$118))</f>
        <v>8.3814116887657771E-3</v>
      </c>
      <c r="HO112" s="86">
        <f ca="1">Control!$C$7*Calculations!$C$82*INDEX('Monthly Data'!N:N,Calculations!$C$116+MOD(CY112,Calculations!$C$118))+Control!$C$7*Calculations!$C$83*INDEX('Monthly Data'!O:O,Calculations!$C$116+MOD(CY112,Calculations!$C$118))+Control!$C$7*Calculations!$C$84*INDEX('Monthly Data'!P:P,Calculations!$C$116+MOD(CY112,Calculations!$C$118))+Control!$C$7*Calculations!$C$85*INDEX('Monthly Data'!Q:Q,Calculations!$C$116+MOD(CY112,Calculations!$C$118))+(1-Control!$C$7*Calculations!$C$87)*INDEX('Monthly Data'!R:R,Calculations!$C$116+MOD(CY112,Calculations!$C$118))</f>
        <v>-3.9863250714949353E-2</v>
      </c>
      <c r="HP112" s="86">
        <f ca="1">Control!$C$7*Calculations!$C$82*INDEX('Monthly Data'!N:N,Calculations!$C$116+MOD(CZ112,Calculations!$C$118))+Control!$C$7*Calculations!$C$83*INDEX('Monthly Data'!O:O,Calculations!$C$116+MOD(CZ112,Calculations!$C$118))+Control!$C$7*Calculations!$C$84*INDEX('Monthly Data'!P:P,Calculations!$C$116+MOD(CZ112,Calculations!$C$118))+Control!$C$7*Calculations!$C$85*INDEX('Monthly Data'!Q:Q,Calculations!$C$116+MOD(CZ112,Calculations!$C$118))+(1-Control!$C$7*Calculations!$C$87)*INDEX('Monthly Data'!R:R,Calculations!$C$116+MOD(CZ112,Calculations!$C$118))</f>
        <v>1.5115046179922851E-2</v>
      </c>
      <c r="HQ112" s="86">
        <f ca="1">Control!$C$7*Calculations!$C$82*INDEX('Monthly Data'!N:N,Calculations!$C$116+MOD(DA112,Calculations!$C$118))+Control!$C$7*Calculations!$C$83*INDEX('Monthly Data'!O:O,Calculations!$C$116+MOD(DA112,Calculations!$C$118))+Control!$C$7*Calculations!$C$84*INDEX('Monthly Data'!P:P,Calculations!$C$116+MOD(DA112,Calculations!$C$118))+Control!$C$7*Calculations!$C$85*INDEX('Monthly Data'!Q:Q,Calculations!$C$116+MOD(DA112,Calculations!$C$118))+(1-Control!$C$7*Calculations!$C$87)*INDEX('Monthly Data'!R:R,Calculations!$C$116+MOD(DA112,Calculations!$C$118))</f>
        <v>-3.8875517825435772E-3</v>
      </c>
      <c r="HR112" s="86">
        <f ca="1">Control!$C$7*Calculations!$C$82*INDEX('Monthly Data'!N:N,Calculations!$C$116+MOD(DB112,Calculations!$C$118))+Control!$C$7*Calculations!$C$83*INDEX('Monthly Data'!O:O,Calculations!$C$116+MOD(DB112,Calculations!$C$118))+Control!$C$7*Calculations!$C$84*INDEX('Monthly Data'!P:P,Calculations!$C$116+MOD(DB112,Calculations!$C$118))+Control!$C$7*Calculations!$C$85*INDEX('Monthly Data'!Q:Q,Calculations!$C$116+MOD(DB112,Calculations!$C$118))+(1-Control!$C$7*Calculations!$C$87)*INDEX('Monthly Data'!R:R,Calculations!$C$116+MOD(DB112,Calculations!$C$118))</f>
        <v>-3.299557342782896E-2</v>
      </c>
      <c r="HS112" s="86">
        <f ca="1">Control!$C$7*Calculations!$C$82*INDEX('Monthly Data'!N:N,Calculations!$C$116+MOD(DC112,Calculations!$C$118))+Control!$C$7*Calculations!$C$83*INDEX('Monthly Data'!O:O,Calculations!$C$116+MOD(DC112,Calculations!$C$118))+Control!$C$7*Calculations!$C$84*INDEX('Monthly Data'!P:P,Calculations!$C$116+MOD(DC112,Calculations!$C$118))+Control!$C$7*Calculations!$C$85*INDEX('Monthly Data'!Q:Q,Calculations!$C$116+MOD(DC112,Calculations!$C$118))+(1-Control!$C$7*Calculations!$C$87)*INDEX('Monthly Data'!R:R,Calculations!$C$116+MOD(DC112,Calculations!$C$118))</f>
        <v>1.4915555251167555E-3</v>
      </c>
      <c r="HT112" s="86">
        <f ca="1">Control!$C$7*Calculations!$C$82*INDEX('Monthly Data'!N:N,Calculations!$C$116+MOD(DD112,Calculations!$C$118))+Control!$C$7*Calculations!$C$83*INDEX('Monthly Data'!O:O,Calculations!$C$116+MOD(DD112,Calculations!$C$118))+Control!$C$7*Calculations!$C$84*INDEX('Monthly Data'!P:P,Calculations!$C$116+MOD(DD112,Calculations!$C$118))+Control!$C$7*Calculations!$C$85*INDEX('Monthly Data'!Q:Q,Calculations!$C$116+MOD(DD112,Calculations!$C$118))+(1-Control!$C$7*Calculations!$C$87)*INDEX('Monthly Data'!R:R,Calculations!$C$116+MOD(DD112,Calculations!$C$118))</f>
        <v>2.4722579420195831E-2</v>
      </c>
      <c r="HU112" s="86">
        <f ca="1">Control!$C$7*Calculations!$C$82*INDEX('Monthly Data'!N:N,Calculations!$C$116+MOD(DE112,Calculations!$C$118))+Control!$C$7*Calculations!$C$83*INDEX('Monthly Data'!O:O,Calculations!$C$116+MOD(DE112,Calculations!$C$118))+Control!$C$7*Calculations!$C$84*INDEX('Monthly Data'!P:P,Calculations!$C$116+MOD(DE112,Calculations!$C$118))+Control!$C$7*Calculations!$C$85*INDEX('Monthly Data'!Q:Q,Calculations!$C$116+MOD(DE112,Calculations!$C$118))+(1-Control!$C$7*Calculations!$C$87)*INDEX('Monthly Data'!R:R,Calculations!$C$116+MOD(DE112,Calculations!$C$118))</f>
        <v>1.1106855739851785E-2</v>
      </c>
      <c r="HV112" s="86">
        <f ca="1">Control!$C$7*Calculations!$C$82*INDEX('Monthly Data'!N:N,Calculations!$C$116+MOD(DF112,Calculations!$C$118))+Control!$C$7*Calculations!$C$83*INDEX('Monthly Data'!O:O,Calculations!$C$116+MOD(DF112,Calculations!$C$118))+Control!$C$7*Calculations!$C$84*INDEX('Monthly Data'!P:P,Calculations!$C$116+MOD(DF112,Calculations!$C$118))+Control!$C$7*Calculations!$C$85*INDEX('Monthly Data'!Q:Q,Calculations!$C$116+MOD(DF112,Calculations!$C$118))+(1-Control!$C$7*Calculations!$C$87)*INDEX('Monthly Data'!R:R,Calculations!$C$116+MOD(DF112,Calculations!$C$118))</f>
        <v>-1.1360801645249321E-2</v>
      </c>
      <c r="HW112" s="86">
        <f ca="1">Control!$C$7*Calculations!$C$82*INDEX('Monthly Data'!N:N,Calculations!$C$116+MOD(DG112,Calculations!$C$118))+Control!$C$7*Calculations!$C$83*INDEX('Monthly Data'!O:O,Calculations!$C$116+MOD(DG112,Calculations!$C$118))+Control!$C$7*Calculations!$C$84*INDEX('Monthly Data'!P:P,Calculations!$C$116+MOD(DG112,Calculations!$C$118))+Control!$C$7*Calculations!$C$85*INDEX('Monthly Data'!Q:Q,Calculations!$C$116+MOD(DG112,Calculations!$C$118))+(1-Control!$C$7*Calculations!$C$87)*INDEX('Monthly Data'!R:R,Calculations!$C$116+MOD(DG112,Calculations!$C$118))</f>
        <v>-1.0485101266941802E-2</v>
      </c>
      <c r="HX112" s="86">
        <f ca="1">Control!$C$7*Calculations!$C$82*INDEX('Monthly Data'!N:N,Calculations!$C$116+MOD(DH112,Calculations!$C$118))+Control!$C$7*Calculations!$C$83*INDEX('Monthly Data'!O:O,Calculations!$C$116+MOD(DH112,Calculations!$C$118))+Control!$C$7*Calculations!$C$84*INDEX('Monthly Data'!P:P,Calculations!$C$116+MOD(DH112,Calculations!$C$118))+Control!$C$7*Calculations!$C$85*INDEX('Monthly Data'!Q:Q,Calculations!$C$116+MOD(DH112,Calculations!$C$118))+(1-Control!$C$7*Calculations!$C$87)*INDEX('Monthly Data'!R:R,Calculations!$C$116+MOD(DH112,Calculations!$C$118))</f>
        <v>1.1106855739851785E-2</v>
      </c>
      <c r="HY112" s="86">
        <f ca="1">Control!$C$7*Calculations!$C$82*INDEX('Monthly Data'!N:N,Calculations!$C$116+MOD(DI112,Calculations!$C$118))+Control!$C$7*Calculations!$C$83*INDEX('Monthly Data'!O:O,Calculations!$C$116+MOD(DI112,Calculations!$C$118))+Control!$C$7*Calculations!$C$84*INDEX('Monthly Data'!P:P,Calculations!$C$116+MOD(DI112,Calculations!$C$118))+Control!$C$7*Calculations!$C$85*INDEX('Monthly Data'!Q:Q,Calculations!$C$116+MOD(DI112,Calculations!$C$118))+(1-Control!$C$7*Calculations!$C$87)*INDEX('Monthly Data'!R:R,Calculations!$C$116+MOD(DI112,Calculations!$C$118))</f>
        <v>2.5790695379256122E-2</v>
      </c>
      <c r="HZ112" s="86">
        <f ca="1">Control!$C$7*Calculations!$C$82*INDEX('Monthly Data'!N:N,Calculations!$C$116+MOD(DJ112,Calculations!$C$118))+Control!$C$7*Calculations!$C$83*INDEX('Monthly Data'!O:O,Calculations!$C$116+MOD(DJ112,Calculations!$C$118))+Control!$C$7*Calculations!$C$84*INDEX('Monthly Data'!P:P,Calculations!$C$116+MOD(DJ112,Calculations!$C$118))+Control!$C$7*Calculations!$C$85*INDEX('Monthly Data'!Q:Q,Calculations!$C$116+MOD(DJ112,Calculations!$C$118))+(1-Control!$C$7*Calculations!$C$87)*INDEX('Monthly Data'!R:R,Calculations!$C$116+MOD(DJ112,Calculations!$C$118))</f>
        <v>3.4808428836917149E-3</v>
      </c>
      <c r="IA112" s="86">
        <f ca="1">Control!$C$7*Calculations!$C$82*INDEX('Monthly Data'!N:N,Calculations!$C$116+MOD(DK112,Calculations!$C$118))+Control!$C$7*Calculations!$C$83*INDEX('Monthly Data'!O:O,Calculations!$C$116+MOD(DK112,Calculations!$C$118))+Control!$C$7*Calculations!$C$84*INDEX('Monthly Data'!P:P,Calculations!$C$116+MOD(DK112,Calculations!$C$118))+Control!$C$7*Calculations!$C$85*INDEX('Monthly Data'!Q:Q,Calculations!$C$116+MOD(DK112,Calculations!$C$118))+(1-Control!$C$7*Calculations!$C$87)*INDEX('Monthly Data'!R:R,Calculations!$C$116+MOD(DK112,Calculations!$C$118))</f>
        <v>1.142101364887867E-2</v>
      </c>
      <c r="IB112" s="86">
        <f ca="1">Control!$C$7*Calculations!$C$82*INDEX('Monthly Data'!N:N,Calculations!$C$116+MOD(DL112,Calculations!$C$118))+Control!$C$7*Calculations!$C$83*INDEX('Monthly Data'!O:O,Calculations!$C$116+MOD(DL112,Calculations!$C$118))+Control!$C$7*Calculations!$C$84*INDEX('Monthly Data'!P:P,Calculations!$C$116+MOD(DL112,Calculations!$C$118))+Control!$C$7*Calculations!$C$85*INDEX('Monthly Data'!Q:Q,Calculations!$C$116+MOD(DL112,Calculations!$C$118))+(1-Control!$C$7*Calculations!$C$87)*INDEX('Monthly Data'!R:R,Calculations!$C$116+MOD(DL112,Calculations!$C$118))</f>
        <v>-1.880155173376722E-2</v>
      </c>
      <c r="IC112" s="86">
        <f ca="1">Control!$C$7*Calculations!$C$82*INDEX('Monthly Data'!N:N,Calculations!$C$116+MOD(DM112,Calculations!$C$118))+Control!$C$7*Calculations!$C$83*INDEX('Monthly Data'!O:O,Calculations!$C$116+MOD(DM112,Calculations!$C$118))+Control!$C$7*Calculations!$C$84*INDEX('Monthly Data'!P:P,Calculations!$C$116+MOD(DM112,Calculations!$C$118))+Control!$C$7*Calculations!$C$85*INDEX('Monthly Data'!Q:Q,Calculations!$C$116+MOD(DM112,Calculations!$C$118))+(1-Control!$C$7*Calculations!$C$87)*INDEX('Monthly Data'!R:R,Calculations!$C$116+MOD(DM112,Calculations!$C$118))</f>
        <v>1.7599621212565995E-2</v>
      </c>
      <c r="ID112" s="86">
        <f ca="1">Control!$C$7*Calculations!$C$82*INDEX('Monthly Data'!N:N,Calculations!$C$116+MOD(DN112,Calculations!$C$118))+Control!$C$7*Calculations!$C$83*INDEX('Monthly Data'!O:O,Calculations!$C$116+MOD(DN112,Calculations!$C$118))+Control!$C$7*Calculations!$C$84*INDEX('Monthly Data'!P:P,Calculations!$C$116+MOD(DN112,Calculations!$C$118))+Control!$C$7*Calculations!$C$85*INDEX('Monthly Data'!Q:Q,Calculations!$C$116+MOD(DN112,Calculations!$C$118))+(1-Control!$C$7*Calculations!$C$87)*INDEX('Monthly Data'!R:R,Calculations!$C$116+MOD(DN112,Calculations!$C$118))</f>
        <v>-7.4084874653726545E-3</v>
      </c>
      <c r="IE112" s="86">
        <f ca="1">Control!$C$7*Calculations!$C$82*INDEX('Monthly Data'!N:N,Calculations!$C$116+MOD(DO112,Calculations!$C$118))+Control!$C$7*Calculations!$C$83*INDEX('Monthly Data'!O:O,Calculations!$C$116+MOD(DO112,Calculations!$C$118))+Control!$C$7*Calculations!$C$84*INDEX('Monthly Data'!P:P,Calculations!$C$116+MOD(DO112,Calculations!$C$118))+Control!$C$7*Calculations!$C$85*INDEX('Monthly Data'!Q:Q,Calculations!$C$116+MOD(DO112,Calculations!$C$118))+(1-Control!$C$7*Calculations!$C$87)*INDEX('Monthly Data'!R:R,Calculations!$C$116+MOD(DO112,Calculations!$C$118))</f>
        <v>-4.417423226995453E-3</v>
      </c>
      <c r="IF112" s="86">
        <f ca="1">Control!$C$7*Calculations!$C$82*INDEX('Monthly Data'!N:N,Calculations!$C$116+MOD(DP112,Calculations!$C$118))+Control!$C$7*Calculations!$C$83*INDEX('Monthly Data'!O:O,Calculations!$C$116+MOD(DP112,Calculations!$C$118))+Control!$C$7*Calculations!$C$84*INDEX('Monthly Data'!P:P,Calculations!$C$116+MOD(DP112,Calculations!$C$118))+Control!$C$7*Calculations!$C$85*INDEX('Monthly Data'!Q:Q,Calculations!$C$116+MOD(DP112,Calculations!$C$118))+(1-Control!$C$7*Calculations!$C$87)*INDEX('Monthly Data'!R:R,Calculations!$C$116+MOD(DP112,Calculations!$C$118))</f>
        <v>-7.8872955230675015E-3</v>
      </c>
      <c r="IG112" s="88">
        <f ca="1">Control!$C$8*(1+DQ112)*(1+DR112)*(1+DS112)*(1+DT112)*(1+DU112)*(1+DV112)*(1+DW112)*(1+DX112)*(1+DY112)*(1+DZ112)*(1+EA112)*(1+EB112)*(1+EC112)*(1+ED112)*(1+EE112)*(1+EF112)*(1+EG112)*(1+EH112)*(1+EI112)*(1+EJ112)*(1+EK112)*(1+EL112)*(1+EM112)*(1+EN112)*(1+EO112)*(1+EP112)*(1+EQ112)*(1+ER112)*(1+ES112)*(1+ET112)*(1+EU112)*(1+EV112)*(1+EW112)*(1+EX112)*(1+EY112)*(1+EZ112)*(1+FA112)*(1+FB112)*(1+FC112)*(1+FD112)*(1+FE112)*(1+FF112)*(1+FG112)*(1+FH112)*(1+FI112)*(1+FJ112)*(1+FK112)*(1+FL112)*(1+FM112)*(1+FN112)*(1+FO112)*(1+FP112)*(1+FQ112)*(1+FR112)*(1+FS112)*(1+FT112)*(1+FU112)*(1+FV112)*(1+FW112)*(1+FX112)*(1+FY112)*(1+FZ112)*(1+GA112)*(1+GB112)*(1+GC112)*(1+GD112)*(1+GE112)*(1+GF112)*(1+GG112)*(1+GH112)*(1+GI112)*(1+GJ112)*(1+GK112)*(1+GL112)*(1+GM112)*(1+GN112)*(1+GO112)*(1+GP112)*(1+GQ112)*(1+GR112)*(1+GS112)*(1+GT112)*(1+GU112)*(1+GV112)*(1+GW112)*(1+GX112)*(1+GY112)*(1+GZ112)*(1+HA112)*(1+HB112)*(1+HC112)*(1+HD112)*(1+HE112)*(1+HF112)*(1+HG112)*(1+HH112)*(1+HI112)*(1+HJ112)*(1+HK112)*(1+HL112)*(1+HM112)*(1+HN112)*(1+HO112)*(1+HP112)*(1+HQ112)*(1+HR112)*(1+HS112)*(1+HT112)*(1+HU112)*(1+HV112)*(1+HW112)*(1+HX112)*(1+HY112)*(1+HZ112)*(1+IA112)*(1+IB112)*(1+IC112)*(1+ID112)*(1+IE112)*(1+IF112)</f>
        <v>72166.561180644057</v>
      </c>
    </row>
    <row r="113" spans="1:241" x14ac:dyDescent="0.25">
      <c r="A113">
        <v>28</v>
      </c>
      <c r="B113">
        <v>28</v>
      </c>
      <c r="C113">
        <v>115</v>
      </c>
      <c r="D113">
        <v>51</v>
      </c>
      <c r="E113">
        <v>80</v>
      </c>
      <c r="F113">
        <v>7</v>
      </c>
      <c r="G113">
        <v>2</v>
      </c>
      <c r="H113">
        <v>92</v>
      </c>
      <c r="I113">
        <v>84</v>
      </c>
      <c r="J113">
        <v>43</v>
      </c>
      <c r="K113">
        <v>26</v>
      </c>
      <c r="L113">
        <v>74</v>
      </c>
      <c r="M113">
        <v>49</v>
      </c>
      <c r="N113">
        <v>29</v>
      </c>
      <c r="O113">
        <v>114</v>
      </c>
      <c r="P113">
        <v>54</v>
      </c>
      <c r="Q113">
        <v>32</v>
      </c>
      <c r="R113">
        <v>67</v>
      </c>
      <c r="S113">
        <v>41</v>
      </c>
      <c r="T113">
        <v>104</v>
      </c>
      <c r="U113">
        <v>37</v>
      </c>
      <c r="V113">
        <v>101</v>
      </c>
      <c r="W113">
        <v>24</v>
      </c>
      <c r="X113">
        <v>110</v>
      </c>
      <c r="Y113">
        <v>56</v>
      </c>
      <c r="Z113">
        <v>108</v>
      </c>
      <c r="AA113">
        <v>100</v>
      </c>
      <c r="AB113">
        <v>37</v>
      </c>
      <c r="AC113">
        <v>92</v>
      </c>
      <c r="AD113">
        <v>100</v>
      </c>
      <c r="AE113">
        <v>68</v>
      </c>
      <c r="AF113">
        <v>2</v>
      </c>
      <c r="AG113">
        <v>72</v>
      </c>
      <c r="AH113">
        <v>43</v>
      </c>
      <c r="AI113">
        <v>116</v>
      </c>
      <c r="AJ113">
        <v>53</v>
      </c>
      <c r="AK113">
        <v>94</v>
      </c>
      <c r="AL113">
        <v>81</v>
      </c>
      <c r="AM113">
        <v>29</v>
      </c>
      <c r="AN113">
        <v>28</v>
      </c>
      <c r="AO113">
        <v>68</v>
      </c>
      <c r="AP113">
        <v>74</v>
      </c>
      <c r="AQ113">
        <v>59</v>
      </c>
      <c r="AR113">
        <v>49</v>
      </c>
      <c r="AS113">
        <v>118</v>
      </c>
      <c r="AT113">
        <v>109</v>
      </c>
      <c r="AU113">
        <v>67</v>
      </c>
      <c r="AV113">
        <v>114</v>
      </c>
      <c r="AW113">
        <v>20</v>
      </c>
      <c r="AX113">
        <v>24</v>
      </c>
      <c r="AY113">
        <v>22</v>
      </c>
      <c r="AZ113">
        <v>114</v>
      </c>
      <c r="BA113">
        <v>0</v>
      </c>
      <c r="BB113">
        <v>6</v>
      </c>
      <c r="BC113">
        <v>2</v>
      </c>
      <c r="BD113">
        <v>18</v>
      </c>
      <c r="BE113">
        <v>101</v>
      </c>
      <c r="BF113">
        <v>25</v>
      </c>
      <c r="BG113">
        <v>15</v>
      </c>
      <c r="BH113">
        <v>31</v>
      </c>
      <c r="BI113">
        <v>62</v>
      </c>
      <c r="BJ113">
        <v>18</v>
      </c>
      <c r="BK113">
        <v>61</v>
      </c>
      <c r="BL113">
        <v>54</v>
      </c>
      <c r="BM113">
        <v>88</v>
      </c>
      <c r="BN113">
        <v>28</v>
      </c>
      <c r="BO113">
        <v>62</v>
      </c>
      <c r="BP113">
        <v>3</v>
      </c>
      <c r="BQ113">
        <v>101</v>
      </c>
      <c r="BR113">
        <v>82</v>
      </c>
      <c r="BS113">
        <v>103</v>
      </c>
      <c r="BT113">
        <v>79</v>
      </c>
      <c r="BU113">
        <v>30</v>
      </c>
      <c r="BV113">
        <v>1</v>
      </c>
      <c r="BW113">
        <v>61</v>
      </c>
      <c r="BX113">
        <v>36</v>
      </c>
      <c r="BY113">
        <v>113</v>
      </c>
      <c r="BZ113">
        <v>28</v>
      </c>
      <c r="CA113">
        <v>72</v>
      </c>
      <c r="CB113">
        <v>23</v>
      </c>
      <c r="CC113">
        <v>56</v>
      </c>
      <c r="CD113">
        <v>11</v>
      </c>
      <c r="CE113">
        <v>38</v>
      </c>
      <c r="CF113">
        <v>111</v>
      </c>
      <c r="CG113">
        <v>64</v>
      </c>
      <c r="CH113">
        <v>76</v>
      </c>
      <c r="CI113">
        <v>38</v>
      </c>
      <c r="CJ113">
        <v>87</v>
      </c>
      <c r="CK113">
        <v>2</v>
      </c>
      <c r="CL113">
        <v>84</v>
      </c>
      <c r="CM113">
        <v>40</v>
      </c>
      <c r="CN113">
        <v>116</v>
      </c>
      <c r="CO113">
        <v>110</v>
      </c>
      <c r="CP113">
        <v>106</v>
      </c>
      <c r="CQ113">
        <v>28</v>
      </c>
      <c r="CR113">
        <v>81</v>
      </c>
      <c r="CS113">
        <v>21</v>
      </c>
      <c r="CT113">
        <v>37</v>
      </c>
      <c r="CU113">
        <v>94</v>
      </c>
      <c r="CV113">
        <v>63</v>
      </c>
      <c r="CW113">
        <v>39</v>
      </c>
      <c r="CX113">
        <v>88</v>
      </c>
      <c r="CY113">
        <v>30</v>
      </c>
      <c r="CZ113">
        <v>70</v>
      </c>
      <c r="DA113">
        <v>115</v>
      </c>
      <c r="DB113">
        <v>17</v>
      </c>
      <c r="DC113">
        <v>33</v>
      </c>
      <c r="DD113">
        <v>37</v>
      </c>
      <c r="DE113">
        <v>22</v>
      </c>
      <c r="DF113">
        <v>86</v>
      </c>
      <c r="DG113">
        <v>10</v>
      </c>
      <c r="DH113">
        <v>10</v>
      </c>
      <c r="DI113">
        <v>20</v>
      </c>
      <c r="DJ113">
        <v>66</v>
      </c>
      <c r="DK113">
        <v>44</v>
      </c>
      <c r="DL113">
        <v>107</v>
      </c>
      <c r="DM113">
        <v>100</v>
      </c>
      <c r="DN113">
        <v>3</v>
      </c>
      <c r="DO113">
        <v>104</v>
      </c>
      <c r="DP113">
        <v>36</v>
      </c>
      <c r="DQ113" s="86">
        <f ca="1">Control!$C$7*Calculations!$C$82*INDEX('Monthly Data'!N:N,Calculations!$C$116+MOD(A113,Calculations!$C$118))+Control!$C$7*Calculations!$C$83*INDEX('Monthly Data'!O:O,Calculations!$C$116+MOD(A113,Calculations!$C$118))+Control!$C$7*Calculations!$C$84*INDEX('Monthly Data'!P:P,Calculations!$C$116+MOD(A113,Calculations!$C$118))+Control!$C$7*Calculations!$C$85*INDEX('Monthly Data'!Q:Q,Calculations!$C$116+MOD(A113,Calculations!$C$118))+(1-Control!$C$7*Calculations!$C$87)*INDEX('Monthly Data'!R:R,Calculations!$C$116+MOD(A113,Calculations!$C$118))</f>
        <v>3.7596120283497965E-2</v>
      </c>
      <c r="DR113" s="86">
        <f ca="1">Control!$C$7*Calculations!$C$82*INDEX('Monthly Data'!N:N,Calculations!$C$116+MOD(B113,Calculations!$C$118))+Control!$C$7*Calculations!$C$83*INDEX('Monthly Data'!O:O,Calculations!$C$116+MOD(B113,Calculations!$C$118))+Control!$C$7*Calculations!$C$84*INDEX('Monthly Data'!P:P,Calculations!$C$116+MOD(B113,Calculations!$C$118))+Control!$C$7*Calculations!$C$85*INDEX('Monthly Data'!Q:Q,Calculations!$C$116+MOD(B113,Calculations!$C$118))+(1-Control!$C$7*Calculations!$C$87)*INDEX('Monthly Data'!R:R,Calculations!$C$116+MOD(B113,Calculations!$C$118))</f>
        <v>3.7596120283497965E-2</v>
      </c>
      <c r="DS113" s="86">
        <f ca="1">Control!$C$7*Calculations!$C$82*INDEX('Monthly Data'!N:N,Calculations!$C$116+MOD(C113,Calculations!$C$118))+Control!$C$7*Calculations!$C$83*INDEX('Monthly Data'!O:O,Calculations!$C$116+MOD(C113,Calculations!$C$118))+Control!$C$7*Calculations!$C$84*INDEX('Monthly Data'!P:P,Calculations!$C$116+MOD(C113,Calculations!$C$118))+Control!$C$7*Calculations!$C$85*INDEX('Monthly Data'!Q:Q,Calculations!$C$116+MOD(C113,Calculations!$C$118))+(1-Control!$C$7*Calculations!$C$87)*INDEX('Monthly Data'!R:R,Calculations!$C$116+MOD(C113,Calculations!$C$118))</f>
        <v>4.5132804118240749E-2</v>
      </c>
      <c r="DT113" s="86">
        <f ca="1">Control!$C$7*Calculations!$C$82*INDEX('Monthly Data'!N:N,Calculations!$C$116+MOD(D113,Calculations!$C$118))+Control!$C$7*Calculations!$C$83*INDEX('Monthly Data'!O:O,Calculations!$C$116+MOD(D113,Calculations!$C$118))+Control!$C$7*Calculations!$C$84*INDEX('Monthly Data'!P:P,Calculations!$C$116+MOD(D113,Calculations!$C$118))+Control!$C$7*Calculations!$C$85*INDEX('Monthly Data'!Q:Q,Calculations!$C$116+MOD(D113,Calculations!$C$118))+(1-Control!$C$7*Calculations!$C$87)*INDEX('Monthly Data'!R:R,Calculations!$C$116+MOD(D113,Calculations!$C$118))</f>
        <v>1.8695385296339444E-2</v>
      </c>
      <c r="DU113" s="86">
        <f ca="1">Control!$C$7*Calculations!$C$82*INDEX('Monthly Data'!N:N,Calculations!$C$116+MOD(E113,Calculations!$C$118))+Control!$C$7*Calculations!$C$83*INDEX('Monthly Data'!O:O,Calculations!$C$116+MOD(E113,Calculations!$C$118))+Control!$C$7*Calculations!$C$84*INDEX('Monthly Data'!P:P,Calculations!$C$116+MOD(E113,Calculations!$C$118))+Control!$C$7*Calculations!$C$85*INDEX('Monthly Data'!Q:Q,Calculations!$C$116+MOD(E113,Calculations!$C$118))+(1-Control!$C$7*Calculations!$C$87)*INDEX('Monthly Data'!R:R,Calculations!$C$116+MOD(E113,Calculations!$C$118))</f>
        <v>-2.7490061308214487E-3</v>
      </c>
      <c r="DV113" s="86">
        <f ca="1">Control!$C$7*Calculations!$C$82*INDEX('Monthly Data'!N:N,Calculations!$C$116+MOD(F113,Calculations!$C$118))+Control!$C$7*Calculations!$C$83*INDEX('Monthly Data'!O:O,Calculations!$C$116+MOD(F113,Calculations!$C$118))+Control!$C$7*Calculations!$C$84*INDEX('Monthly Data'!P:P,Calculations!$C$116+MOD(F113,Calculations!$C$118))+Control!$C$7*Calculations!$C$85*INDEX('Monthly Data'!Q:Q,Calculations!$C$116+MOD(F113,Calculations!$C$118))+(1-Control!$C$7*Calculations!$C$87)*INDEX('Monthly Data'!R:R,Calculations!$C$116+MOD(F113,Calculations!$C$118))</f>
        <v>8.3814116887657771E-3</v>
      </c>
      <c r="DW113" s="86">
        <f ca="1">Control!$C$7*Calculations!$C$82*INDEX('Monthly Data'!N:N,Calculations!$C$116+MOD(G113,Calculations!$C$118))+Control!$C$7*Calculations!$C$83*INDEX('Monthly Data'!O:O,Calculations!$C$116+MOD(G113,Calculations!$C$118))+Control!$C$7*Calculations!$C$84*INDEX('Monthly Data'!P:P,Calculations!$C$116+MOD(G113,Calculations!$C$118))+Control!$C$7*Calculations!$C$85*INDEX('Monthly Data'!Q:Q,Calculations!$C$116+MOD(G113,Calculations!$C$118))+(1-Control!$C$7*Calculations!$C$87)*INDEX('Monthly Data'!R:R,Calculations!$C$116+MOD(G113,Calculations!$C$118))</f>
        <v>7.7184133340106598E-3</v>
      </c>
      <c r="DX113" s="86">
        <f ca="1">Control!$C$7*Calculations!$C$82*INDEX('Monthly Data'!N:N,Calculations!$C$116+MOD(H113,Calculations!$C$118))+Control!$C$7*Calculations!$C$83*INDEX('Monthly Data'!O:O,Calculations!$C$116+MOD(H113,Calculations!$C$118))+Control!$C$7*Calculations!$C$84*INDEX('Monthly Data'!P:P,Calculations!$C$116+MOD(H113,Calculations!$C$118))+Control!$C$7*Calculations!$C$85*INDEX('Monthly Data'!Q:Q,Calculations!$C$116+MOD(H113,Calculations!$C$118))+(1-Control!$C$7*Calculations!$C$87)*INDEX('Monthly Data'!R:R,Calculations!$C$116+MOD(H113,Calculations!$C$118))</f>
        <v>2.4722579420195831E-2</v>
      </c>
      <c r="DY113" s="86">
        <f ca="1">Control!$C$7*Calculations!$C$82*INDEX('Monthly Data'!N:N,Calculations!$C$116+MOD(I113,Calculations!$C$118))+Control!$C$7*Calculations!$C$83*INDEX('Monthly Data'!O:O,Calculations!$C$116+MOD(I113,Calculations!$C$118))+Control!$C$7*Calculations!$C$84*INDEX('Monthly Data'!P:P,Calculations!$C$116+MOD(I113,Calculations!$C$118))+Control!$C$7*Calculations!$C$85*INDEX('Monthly Data'!Q:Q,Calculations!$C$116+MOD(I113,Calculations!$C$118))+(1-Control!$C$7*Calculations!$C$87)*INDEX('Monthly Data'!R:R,Calculations!$C$116+MOD(I113,Calculations!$C$118))</f>
        <v>-1.880155173376722E-2</v>
      </c>
      <c r="DZ113" s="86">
        <f ca="1">Control!$C$7*Calculations!$C$82*INDEX('Monthly Data'!N:N,Calculations!$C$116+MOD(J113,Calculations!$C$118))+Control!$C$7*Calculations!$C$83*INDEX('Monthly Data'!O:O,Calculations!$C$116+MOD(J113,Calculations!$C$118))+Control!$C$7*Calculations!$C$84*INDEX('Monthly Data'!P:P,Calculations!$C$116+MOD(J113,Calculations!$C$118))+Control!$C$7*Calculations!$C$85*INDEX('Monthly Data'!Q:Q,Calculations!$C$116+MOD(J113,Calculations!$C$118))+(1-Control!$C$7*Calculations!$C$87)*INDEX('Monthly Data'!R:R,Calculations!$C$116+MOD(J113,Calculations!$C$118))</f>
        <v>5.1279584938936244E-2</v>
      </c>
      <c r="EA113" s="86">
        <f ca="1">Control!$C$7*Calculations!$C$82*INDEX('Monthly Data'!N:N,Calculations!$C$116+MOD(K113,Calculations!$C$118))+Control!$C$7*Calculations!$C$83*INDEX('Monthly Data'!O:O,Calculations!$C$116+MOD(K113,Calculations!$C$118))+Control!$C$7*Calculations!$C$84*INDEX('Monthly Data'!P:P,Calculations!$C$116+MOD(K113,Calculations!$C$118))+Control!$C$7*Calculations!$C$85*INDEX('Monthly Data'!Q:Q,Calculations!$C$116+MOD(K113,Calculations!$C$118))+(1-Control!$C$7*Calculations!$C$87)*INDEX('Monthly Data'!R:R,Calculations!$C$116+MOD(K113,Calculations!$C$118))</f>
        <v>6.3250222980707482E-3</v>
      </c>
      <c r="EB113" s="86">
        <f ca="1">Control!$C$7*Calculations!$C$82*INDEX('Monthly Data'!N:N,Calculations!$C$116+MOD(L113,Calculations!$C$118))+Control!$C$7*Calculations!$C$83*INDEX('Monthly Data'!O:O,Calculations!$C$116+MOD(L113,Calculations!$C$118))+Control!$C$7*Calculations!$C$84*INDEX('Monthly Data'!P:P,Calculations!$C$116+MOD(L113,Calculations!$C$118))+Control!$C$7*Calculations!$C$85*INDEX('Monthly Data'!Q:Q,Calculations!$C$116+MOD(L113,Calculations!$C$118))+(1-Control!$C$7*Calculations!$C$87)*INDEX('Monthly Data'!R:R,Calculations!$C$116+MOD(L113,Calculations!$C$118))</f>
        <v>3.7118215575026904E-2</v>
      </c>
      <c r="EC113" s="86">
        <f ca="1">Control!$C$7*Calculations!$C$82*INDEX('Monthly Data'!N:N,Calculations!$C$116+MOD(M113,Calculations!$C$118))+Control!$C$7*Calculations!$C$83*INDEX('Monthly Data'!O:O,Calculations!$C$116+MOD(M113,Calculations!$C$118))+Control!$C$7*Calculations!$C$84*INDEX('Monthly Data'!P:P,Calculations!$C$116+MOD(M113,Calculations!$C$118))+Control!$C$7*Calculations!$C$85*INDEX('Monthly Data'!Q:Q,Calculations!$C$116+MOD(M113,Calculations!$C$118))+(1-Control!$C$7*Calculations!$C$87)*INDEX('Monthly Data'!R:R,Calculations!$C$116+MOD(M113,Calculations!$C$118))</f>
        <v>-1.4213734788548189E-2</v>
      </c>
      <c r="ED113" s="86">
        <f ca="1">Control!$C$7*Calculations!$C$82*INDEX('Monthly Data'!N:N,Calculations!$C$116+MOD(N113,Calculations!$C$118))+Control!$C$7*Calculations!$C$83*INDEX('Monthly Data'!O:O,Calculations!$C$116+MOD(N113,Calculations!$C$118))+Control!$C$7*Calculations!$C$84*INDEX('Monthly Data'!P:P,Calculations!$C$116+MOD(N113,Calculations!$C$118))+Control!$C$7*Calculations!$C$85*INDEX('Monthly Data'!Q:Q,Calculations!$C$116+MOD(N113,Calculations!$C$118))+(1-Control!$C$7*Calculations!$C$87)*INDEX('Monthly Data'!R:R,Calculations!$C$116+MOD(N113,Calculations!$C$118))</f>
        <v>1.5115046179922851E-2</v>
      </c>
      <c r="EE113" s="86">
        <f ca="1">Control!$C$7*Calculations!$C$82*INDEX('Monthly Data'!N:N,Calculations!$C$116+MOD(O113,Calculations!$C$118))+Control!$C$7*Calculations!$C$83*INDEX('Monthly Data'!O:O,Calculations!$C$116+MOD(O113,Calculations!$C$118))+Control!$C$7*Calculations!$C$84*INDEX('Monthly Data'!P:P,Calculations!$C$116+MOD(O113,Calculations!$C$118))+Control!$C$7*Calculations!$C$85*INDEX('Monthly Data'!Q:Q,Calculations!$C$116+MOD(O113,Calculations!$C$118))+(1-Control!$C$7*Calculations!$C$87)*INDEX('Monthly Data'!R:R,Calculations!$C$116+MOD(O113,Calculations!$C$118))</f>
        <v>-2.5419860972892394E-2</v>
      </c>
      <c r="EF113" s="86">
        <f ca="1">Control!$C$7*Calculations!$C$82*INDEX('Monthly Data'!N:N,Calculations!$C$116+MOD(P113,Calculations!$C$118))+Control!$C$7*Calculations!$C$83*INDEX('Monthly Data'!O:O,Calculations!$C$116+MOD(P113,Calculations!$C$118))+Control!$C$7*Calculations!$C$84*INDEX('Monthly Data'!P:P,Calculations!$C$116+MOD(P113,Calculations!$C$118))+Control!$C$7*Calculations!$C$85*INDEX('Monthly Data'!Q:Q,Calculations!$C$116+MOD(P113,Calculations!$C$118))+(1-Control!$C$7*Calculations!$C$87)*INDEX('Monthly Data'!R:R,Calculations!$C$116+MOD(P113,Calculations!$C$118))</f>
        <v>1.7484305259657981E-2</v>
      </c>
      <c r="EG113" s="86">
        <f ca="1">Control!$C$7*Calculations!$C$82*INDEX('Monthly Data'!N:N,Calculations!$C$116+MOD(Q113,Calculations!$C$118))+Control!$C$7*Calculations!$C$83*INDEX('Monthly Data'!O:O,Calculations!$C$116+MOD(Q113,Calculations!$C$118))+Control!$C$7*Calculations!$C$84*INDEX('Monthly Data'!P:P,Calculations!$C$116+MOD(Q113,Calculations!$C$118))+Control!$C$7*Calculations!$C$85*INDEX('Monthly Data'!Q:Q,Calculations!$C$116+MOD(Q113,Calculations!$C$118))+(1-Control!$C$7*Calculations!$C$87)*INDEX('Monthly Data'!R:R,Calculations!$C$116+MOD(Q113,Calculations!$C$118))</f>
        <v>-2.6378232493851243E-2</v>
      </c>
      <c r="EH113" s="86">
        <f ca="1">Control!$C$7*Calculations!$C$82*INDEX('Monthly Data'!N:N,Calculations!$C$116+MOD(R113,Calculations!$C$118))+Control!$C$7*Calculations!$C$83*INDEX('Monthly Data'!O:O,Calculations!$C$116+MOD(R113,Calculations!$C$118))+Control!$C$7*Calculations!$C$84*INDEX('Monthly Data'!P:P,Calculations!$C$116+MOD(R113,Calculations!$C$118))+Control!$C$7*Calculations!$C$85*INDEX('Monthly Data'!Q:Q,Calculations!$C$116+MOD(R113,Calculations!$C$118))+(1-Control!$C$7*Calculations!$C$87)*INDEX('Monthly Data'!R:R,Calculations!$C$116+MOD(R113,Calculations!$C$118))</f>
        <v>-3.9863250714949353E-2</v>
      </c>
      <c r="EI113" s="86">
        <f ca="1">Control!$C$7*Calculations!$C$82*INDEX('Monthly Data'!N:N,Calculations!$C$116+MOD(S113,Calculations!$C$118))+Control!$C$7*Calculations!$C$83*INDEX('Monthly Data'!O:O,Calculations!$C$116+MOD(S113,Calculations!$C$118))+Control!$C$7*Calculations!$C$84*INDEX('Monthly Data'!P:P,Calculations!$C$116+MOD(S113,Calculations!$C$118))+Control!$C$7*Calculations!$C$85*INDEX('Monthly Data'!Q:Q,Calculations!$C$116+MOD(S113,Calculations!$C$118))+(1-Control!$C$7*Calculations!$C$87)*INDEX('Monthly Data'!R:R,Calculations!$C$116+MOD(S113,Calculations!$C$118))</f>
        <v>-3.8554137824290124E-2</v>
      </c>
      <c r="EJ113" s="86">
        <f ca="1">Control!$C$7*Calculations!$C$82*INDEX('Monthly Data'!N:N,Calculations!$C$116+MOD(T113,Calculations!$C$118))+Control!$C$7*Calculations!$C$83*INDEX('Monthly Data'!O:O,Calculations!$C$116+MOD(T113,Calculations!$C$118))+Control!$C$7*Calculations!$C$84*INDEX('Monthly Data'!P:P,Calculations!$C$116+MOD(T113,Calculations!$C$118))+Control!$C$7*Calculations!$C$85*INDEX('Monthly Data'!Q:Q,Calculations!$C$116+MOD(T113,Calculations!$C$118))+(1-Control!$C$7*Calculations!$C$87)*INDEX('Monthly Data'!R:R,Calculations!$C$116+MOD(T113,Calculations!$C$118))</f>
        <v>2.9708469559001142E-2</v>
      </c>
      <c r="EK113" s="86">
        <f ca="1">Control!$C$7*Calculations!$C$82*INDEX('Monthly Data'!N:N,Calculations!$C$116+MOD(U113,Calculations!$C$118))+Control!$C$7*Calculations!$C$83*INDEX('Monthly Data'!O:O,Calculations!$C$116+MOD(U113,Calculations!$C$118))+Control!$C$7*Calculations!$C$84*INDEX('Monthly Data'!P:P,Calculations!$C$116+MOD(U113,Calculations!$C$118))+Control!$C$7*Calculations!$C$85*INDEX('Monthly Data'!Q:Q,Calculations!$C$116+MOD(U113,Calculations!$C$118))+(1-Control!$C$7*Calculations!$C$87)*INDEX('Monthly Data'!R:R,Calculations!$C$116+MOD(U113,Calculations!$C$118))</f>
        <v>1.2954540023127663E-2</v>
      </c>
      <c r="EL113" s="86">
        <f ca="1">Control!$C$7*Calculations!$C$82*INDEX('Monthly Data'!N:N,Calculations!$C$116+MOD(V113,Calculations!$C$118))+Control!$C$7*Calculations!$C$83*INDEX('Monthly Data'!O:O,Calculations!$C$116+MOD(V113,Calculations!$C$118))+Control!$C$7*Calculations!$C$84*INDEX('Monthly Data'!P:P,Calculations!$C$116+MOD(V113,Calculations!$C$118))+Control!$C$7*Calculations!$C$85*INDEX('Monthly Data'!Q:Q,Calculations!$C$116+MOD(V113,Calculations!$C$118))+(1-Control!$C$7*Calculations!$C$87)*INDEX('Monthly Data'!R:R,Calculations!$C$116+MOD(V113,Calculations!$C$118))</f>
        <v>-2.5168357537820856E-4</v>
      </c>
      <c r="EM113" s="86">
        <f ca="1">Control!$C$7*Calculations!$C$82*INDEX('Monthly Data'!N:N,Calculations!$C$116+MOD(W113,Calculations!$C$118))+Control!$C$7*Calculations!$C$83*INDEX('Monthly Data'!O:O,Calculations!$C$116+MOD(W113,Calculations!$C$118))+Control!$C$7*Calculations!$C$84*INDEX('Monthly Data'!P:P,Calculations!$C$116+MOD(W113,Calculations!$C$118))+Control!$C$7*Calculations!$C$85*INDEX('Monthly Data'!Q:Q,Calculations!$C$116+MOD(W113,Calculations!$C$118))+(1-Control!$C$7*Calculations!$C$87)*INDEX('Monthly Data'!R:R,Calculations!$C$116+MOD(W113,Calculations!$C$118))</f>
        <v>4.2795950888382334E-3</v>
      </c>
      <c r="EN113" s="86">
        <f ca="1">Control!$C$7*Calculations!$C$82*INDEX('Monthly Data'!N:N,Calculations!$C$116+MOD(X113,Calculations!$C$118))+Control!$C$7*Calculations!$C$83*INDEX('Monthly Data'!O:O,Calculations!$C$116+MOD(X113,Calculations!$C$118))+Control!$C$7*Calculations!$C$84*INDEX('Monthly Data'!P:P,Calculations!$C$116+MOD(X113,Calculations!$C$118))+Control!$C$7*Calculations!$C$85*INDEX('Monthly Data'!Q:Q,Calculations!$C$116+MOD(X113,Calculations!$C$118))+(1-Control!$C$7*Calculations!$C$87)*INDEX('Monthly Data'!R:R,Calculations!$C$116+MOD(X113,Calculations!$C$118))</f>
        <v>3.127051071655923E-3</v>
      </c>
      <c r="EO113" s="86">
        <f ca="1">Control!$C$7*Calculations!$C$82*INDEX('Monthly Data'!N:N,Calculations!$C$116+MOD(Y113,Calculations!$C$118))+Control!$C$7*Calculations!$C$83*INDEX('Monthly Data'!O:O,Calculations!$C$116+MOD(Y113,Calculations!$C$118))+Control!$C$7*Calculations!$C$84*INDEX('Monthly Data'!P:P,Calculations!$C$116+MOD(Y113,Calculations!$C$118))+Control!$C$7*Calculations!$C$85*INDEX('Monthly Data'!Q:Q,Calculations!$C$116+MOD(Y113,Calculations!$C$118))+(1-Control!$C$7*Calculations!$C$87)*INDEX('Monthly Data'!R:R,Calculations!$C$116+MOD(Y113,Calculations!$C$118))</f>
        <v>7.5897487599915015E-3</v>
      </c>
      <c r="EP113" s="86">
        <f ca="1">Control!$C$7*Calculations!$C$82*INDEX('Monthly Data'!N:N,Calculations!$C$116+MOD(Z113,Calculations!$C$118))+Control!$C$7*Calculations!$C$83*INDEX('Monthly Data'!O:O,Calculations!$C$116+MOD(Z113,Calculations!$C$118))+Control!$C$7*Calculations!$C$84*INDEX('Monthly Data'!P:P,Calculations!$C$116+MOD(Z113,Calculations!$C$118))+Control!$C$7*Calculations!$C$85*INDEX('Monthly Data'!Q:Q,Calculations!$C$116+MOD(Z113,Calculations!$C$118))+(1-Control!$C$7*Calculations!$C$87)*INDEX('Monthly Data'!R:R,Calculations!$C$116+MOD(Z113,Calculations!$C$118))</f>
        <v>1.7073665854433945E-2</v>
      </c>
      <c r="EQ113" s="86">
        <f ca="1">Control!$C$7*Calculations!$C$82*INDEX('Monthly Data'!N:N,Calculations!$C$116+MOD(AA113,Calculations!$C$118))+Control!$C$7*Calculations!$C$83*INDEX('Monthly Data'!O:O,Calculations!$C$116+MOD(AA113,Calculations!$C$118))+Control!$C$7*Calculations!$C$84*INDEX('Monthly Data'!P:P,Calculations!$C$116+MOD(AA113,Calculations!$C$118))+Control!$C$7*Calculations!$C$85*INDEX('Monthly Data'!Q:Q,Calculations!$C$116+MOD(AA113,Calculations!$C$118))+(1-Control!$C$7*Calculations!$C$87)*INDEX('Monthly Data'!R:R,Calculations!$C$116+MOD(AA113,Calculations!$C$118))</f>
        <v>1.7599621212565995E-2</v>
      </c>
      <c r="ER113" s="86">
        <f ca="1">Control!$C$7*Calculations!$C$82*INDEX('Monthly Data'!N:N,Calculations!$C$116+MOD(AB113,Calculations!$C$118))+Control!$C$7*Calculations!$C$83*INDEX('Monthly Data'!O:O,Calculations!$C$116+MOD(AB113,Calculations!$C$118))+Control!$C$7*Calculations!$C$84*INDEX('Monthly Data'!P:P,Calculations!$C$116+MOD(AB113,Calculations!$C$118))+Control!$C$7*Calculations!$C$85*INDEX('Monthly Data'!Q:Q,Calculations!$C$116+MOD(AB113,Calculations!$C$118))+(1-Control!$C$7*Calculations!$C$87)*INDEX('Monthly Data'!R:R,Calculations!$C$116+MOD(AB113,Calculations!$C$118))</f>
        <v>1.2954540023127663E-2</v>
      </c>
      <c r="ES113" s="86">
        <f ca="1">Control!$C$7*Calculations!$C$82*INDEX('Monthly Data'!N:N,Calculations!$C$116+MOD(AC113,Calculations!$C$118))+Control!$C$7*Calculations!$C$83*INDEX('Monthly Data'!O:O,Calculations!$C$116+MOD(AC113,Calculations!$C$118))+Control!$C$7*Calculations!$C$84*INDEX('Monthly Data'!P:P,Calculations!$C$116+MOD(AC113,Calculations!$C$118))+Control!$C$7*Calculations!$C$85*INDEX('Monthly Data'!Q:Q,Calculations!$C$116+MOD(AC113,Calculations!$C$118))+(1-Control!$C$7*Calculations!$C$87)*INDEX('Monthly Data'!R:R,Calculations!$C$116+MOD(AC113,Calculations!$C$118))</f>
        <v>2.4722579420195831E-2</v>
      </c>
      <c r="ET113" s="86">
        <f ca="1">Control!$C$7*Calculations!$C$82*INDEX('Monthly Data'!N:N,Calculations!$C$116+MOD(AD113,Calculations!$C$118))+Control!$C$7*Calculations!$C$83*INDEX('Monthly Data'!O:O,Calculations!$C$116+MOD(AD113,Calculations!$C$118))+Control!$C$7*Calculations!$C$84*INDEX('Monthly Data'!P:P,Calculations!$C$116+MOD(AD113,Calculations!$C$118))+Control!$C$7*Calculations!$C$85*INDEX('Monthly Data'!Q:Q,Calculations!$C$116+MOD(AD113,Calculations!$C$118))+(1-Control!$C$7*Calculations!$C$87)*INDEX('Monthly Data'!R:R,Calculations!$C$116+MOD(AD113,Calculations!$C$118))</f>
        <v>1.7599621212565995E-2</v>
      </c>
      <c r="EU113" s="86">
        <f ca="1">Control!$C$7*Calculations!$C$82*INDEX('Monthly Data'!N:N,Calculations!$C$116+MOD(AE113,Calculations!$C$118))+Control!$C$7*Calculations!$C$83*INDEX('Monthly Data'!O:O,Calculations!$C$116+MOD(AE113,Calculations!$C$118))+Control!$C$7*Calculations!$C$84*INDEX('Monthly Data'!P:P,Calculations!$C$116+MOD(AE113,Calculations!$C$118))+Control!$C$7*Calculations!$C$85*INDEX('Monthly Data'!Q:Q,Calculations!$C$116+MOD(AE113,Calculations!$C$118))+(1-Control!$C$7*Calculations!$C$87)*INDEX('Monthly Data'!R:R,Calculations!$C$116+MOD(AE113,Calculations!$C$118))</f>
        <v>2.2757992058453024E-3</v>
      </c>
      <c r="EV113" s="86">
        <f ca="1">Control!$C$7*Calculations!$C$82*INDEX('Monthly Data'!N:N,Calculations!$C$116+MOD(AF113,Calculations!$C$118))+Control!$C$7*Calculations!$C$83*INDEX('Monthly Data'!O:O,Calculations!$C$116+MOD(AF113,Calculations!$C$118))+Control!$C$7*Calculations!$C$84*INDEX('Monthly Data'!P:P,Calculations!$C$116+MOD(AF113,Calculations!$C$118))+Control!$C$7*Calculations!$C$85*INDEX('Monthly Data'!Q:Q,Calculations!$C$116+MOD(AF113,Calculations!$C$118))+(1-Control!$C$7*Calculations!$C$87)*INDEX('Monthly Data'!R:R,Calculations!$C$116+MOD(AF113,Calculations!$C$118))</f>
        <v>7.7184133340106598E-3</v>
      </c>
      <c r="EW113" s="86">
        <f ca="1">Control!$C$7*Calculations!$C$82*INDEX('Monthly Data'!N:N,Calculations!$C$116+MOD(AG113,Calculations!$C$118))+Control!$C$7*Calculations!$C$83*INDEX('Monthly Data'!O:O,Calculations!$C$116+MOD(AG113,Calculations!$C$118))+Control!$C$7*Calculations!$C$84*INDEX('Monthly Data'!P:P,Calculations!$C$116+MOD(AG113,Calculations!$C$118))+Control!$C$7*Calculations!$C$85*INDEX('Monthly Data'!Q:Q,Calculations!$C$116+MOD(AG113,Calculations!$C$118))+(1-Control!$C$7*Calculations!$C$87)*INDEX('Monthly Data'!R:R,Calculations!$C$116+MOD(AG113,Calculations!$C$118))</f>
        <v>-4.3408051735618014E-2</v>
      </c>
      <c r="EX113" s="86">
        <f ca="1">Control!$C$7*Calculations!$C$82*INDEX('Monthly Data'!N:N,Calculations!$C$116+MOD(AH113,Calculations!$C$118))+Control!$C$7*Calculations!$C$83*INDEX('Monthly Data'!O:O,Calculations!$C$116+MOD(AH113,Calculations!$C$118))+Control!$C$7*Calculations!$C$84*INDEX('Monthly Data'!P:P,Calculations!$C$116+MOD(AH113,Calculations!$C$118))+Control!$C$7*Calculations!$C$85*INDEX('Monthly Data'!Q:Q,Calculations!$C$116+MOD(AH113,Calculations!$C$118))+(1-Control!$C$7*Calculations!$C$87)*INDEX('Monthly Data'!R:R,Calculations!$C$116+MOD(AH113,Calculations!$C$118))</f>
        <v>5.1279584938936244E-2</v>
      </c>
      <c r="EY113" s="86">
        <f ca="1">Control!$C$7*Calculations!$C$82*INDEX('Monthly Data'!N:N,Calculations!$C$116+MOD(AI113,Calculations!$C$118))+Control!$C$7*Calculations!$C$83*INDEX('Monthly Data'!O:O,Calculations!$C$116+MOD(AI113,Calculations!$C$118))+Control!$C$7*Calculations!$C$84*INDEX('Monthly Data'!P:P,Calculations!$C$116+MOD(AI113,Calculations!$C$118))+Control!$C$7*Calculations!$C$85*INDEX('Monthly Data'!Q:Q,Calculations!$C$116+MOD(AI113,Calculations!$C$118))+(1-Control!$C$7*Calculations!$C$87)*INDEX('Monthly Data'!R:R,Calculations!$C$116+MOD(AI113,Calculations!$C$118))</f>
        <v>2.1918137743539623E-2</v>
      </c>
      <c r="EZ113" s="86">
        <f ca="1">Control!$C$7*Calculations!$C$82*INDEX('Monthly Data'!N:N,Calculations!$C$116+MOD(AJ113,Calculations!$C$118))+Control!$C$7*Calculations!$C$83*INDEX('Monthly Data'!O:O,Calculations!$C$116+MOD(AJ113,Calculations!$C$118))+Control!$C$7*Calculations!$C$84*INDEX('Monthly Data'!P:P,Calculations!$C$116+MOD(AJ113,Calculations!$C$118))+Control!$C$7*Calculations!$C$85*INDEX('Monthly Data'!Q:Q,Calculations!$C$116+MOD(AJ113,Calculations!$C$118))+(1-Control!$C$7*Calculations!$C$87)*INDEX('Monthly Data'!R:R,Calculations!$C$116+MOD(AJ113,Calculations!$C$118))</f>
        <v>1.1786765492207996E-2</v>
      </c>
      <c r="FA113" s="86">
        <f ca="1">Control!$C$7*Calculations!$C$82*INDEX('Monthly Data'!N:N,Calculations!$C$116+MOD(AK113,Calculations!$C$118))+Control!$C$7*Calculations!$C$83*INDEX('Monthly Data'!O:O,Calculations!$C$116+MOD(AK113,Calculations!$C$118))+Control!$C$7*Calculations!$C$84*INDEX('Monthly Data'!P:P,Calculations!$C$116+MOD(AK113,Calculations!$C$118))+Control!$C$7*Calculations!$C$85*INDEX('Monthly Data'!Q:Q,Calculations!$C$116+MOD(AK113,Calculations!$C$118))+(1-Control!$C$7*Calculations!$C$87)*INDEX('Monthly Data'!R:R,Calculations!$C$116+MOD(AK113,Calculations!$C$118))</f>
        <v>1.0353752315110615E-2</v>
      </c>
      <c r="FB113" s="86">
        <f ca="1">Control!$C$7*Calculations!$C$82*INDEX('Monthly Data'!N:N,Calculations!$C$116+MOD(AL113,Calculations!$C$118))+Control!$C$7*Calculations!$C$83*INDEX('Monthly Data'!O:O,Calculations!$C$116+MOD(AL113,Calculations!$C$118))+Control!$C$7*Calculations!$C$84*INDEX('Monthly Data'!P:P,Calculations!$C$116+MOD(AL113,Calculations!$C$118))+Control!$C$7*Calculations!$C$85*INDEX('Monthly Data'!Q:Q,Calculations!$C$116+MOD(AL113,Calculations!$C$118))+(1-Control!$C$7*Calculations!$C$87)*INDEX('Monthly Data'!R:R,Calculations!$C$116+MOD(AL113,Calculations!$C$118))</f>
        <v>3.0957942835585645E-2</v>
      </c>
      <c r="FC113" s="86">
        <f ca="1">Control!$C$7*Calculations!$C$82*INDEX('Monthly Data'!N:N,Calculations!$C$116+MOD(AM113,Calculations!$C$118))+Control!$C$7*Calculations!$C$83*INDEX('Monthly Data'!O:O,Calculations!$C$116+MOD(AM113,Calculations!$C$118))+Control!$C$7*Calculations!$C$84*INDEX('Monthly Data'!P:P,Calculations!$C$116+MOD(AM113,Calculations!$C$118))+Control!$C$7*Calculations!$C$85*INDEX('Monthly Data'!Q:Q,Calculations!$C$116+MOD(AM113,Calculations!$C$118))+(1-Control!$C$7*Calculations!$C$87)*INDEX('Monthly Data'!R:R,Calculations!$C$116+MOD(AM113,Calculations!$C$118))</f>
        <v>1.5115046179922851E-2</v>
      </c>
      <c r="FD113" s="86">
        <f ca="1">Control!$C$7*Calculations!$C$82*INDEX('Monthly Data'!N:N,Calculations!$C$116+MOD(AN113,Calculations!$C$118))+Control!$C$7*Calculations!$C$83*INDEX('Monthly Data'!O:O,Calculations!$C$116+MOD(AN113,Calculations!$C$118))+Control!$C$7*Calculations!$C$84*INDEX('Monthly Data'!P:P,Calculations!$C$116+MOD(AN113,Calculations!$C$118))+Control!$C$7*Calculations!$C$85*INDEX('Monthly Data'!Q:Q,Calculations!$C$116+MOD(AN113,Calculations!$C$118))+(1-Control!$C$7*Calculations!$C$87)*INDEX('Monthly Data'!R:R,Calculations!$C$116+MOD(AN113,Calculations!$C$118))</f>
        <v>3.7596120283497965E-2</v>
      </c>
      <c r="FE113" s="86">
        <f ca="1">Control!$C$7*Calculations!$C$82*INDEX('Monthly Data'!N:N,Calculations!$C$116+MOD(AO113,Calculations!$C$118))+Control!$C$7*Calculations!$C$83*INDEX('Monthly Data'!O:O,Calculations!$C$116+MOD(AO113,Calculations!$C$118))+Control!$C$7*Calculations!$C$84*INDEX('Monthly Data'!P:P,Calculations!$C$116+MOD(AO113,Calculations!$C$118))+Control!$C$7*Calculations!$C$85*INDEX('Monthly Data'!Q:Q,Calculations!$C$116+MOD(AO113,Calculations!$C$118))+(1-Control!$C$7*Calculations!$C$87)*INDEX('Monthly Data'!R:R,Calculations!$C$116+MOD(AO113,Calculations!$C$118))</f>
        <v>2.2757992058453024E-3</v>
      </c>
      <c r="FF113" s="86">
        <f ca="1">Control!$C$7*Calculations!$C$82*INDEX('Monthly Data'!N:N,Calculations!$C$116+MOD(AP113,Calculations!$C$118))+Control!$C$7*Calculations!$C$83*INDEX('Monthly Data'!O:O,Calculations!$C$116+MOD(AP113,Calculations!$C$118))+Control!$C$7*Calculations!$C$84*INDEX('Monthly Data'!P:P,Calculations!$C$116+MOD(AP113,Calculations!$C$118))+Control!$C$7*Calculations!$C$85*INDEX('Monthly Data'!Q:Q,Calculations!$C$116+MOD(AP113,Calculations!$C$118))+(1-Control!$C$7*Calculations!$C$87)*INDEX('Monthly Data'!R:R,Calculations!$C$116+MOD(AP113,Calculations!$C$118))</f>
        <v>3.7118215575026904E-2</v>
      </c>
      <c r="FG113" s="86">
        <f ca="1">Control!$C$7*Calculations!$C$82*INDEX('Monthly Data'!N:N,Calculations!$C$116+MOD(AQ113,Calculations!$C$118))+Control!$C$7*Calculations!$C$83*INDEX('Monthly Data'!O:O,Calculations!$C$116+MOD(AQ113,Calculations!$C$118))+Control!$C$7*Calculations!$C$84*INDEX('Monthly Data'!P:P,Calculations!$C$116+MOD(AQ113,Calculations!$C$118))+Control!$C$7*Calculations!$C$85*INDEX('Monthly Data'!Q:Q,Calculations!$C$116+MOD(AQ113,Calculations!$C$118))+(1-Control!$C$7*Calculations!$C$87)*INDEX('Monthly Data'!R:R,Calculations!$C$116+MOD(AQ113,Calculations!$C$118))</f>
        <v>1.1704119272391494E-2</v>
      </c>
      <c r="FH113" s="86">
        <f ca="1">Control!$C$7*Calculations!$C$82*INDEX('Monthly Data'!N:N,Calculations!$C$116+MOD(AR113,Calculations!$C$118))+Control!$C$7*Calculations!$C$83*INDEX('Monthly Data'!O:O,Calculations!$C$116+MOD(AR113,Calculations!$C$118))+Control!$C$7*Calculations!$C$84*INDEX('Monthly Data'!P:P,Calculations!$C$116+MOD(AR113,Calculations!$C$118))+Control!$C$7*Calculations!$C$85*INDEX('Monthly Data'!Q:Q,Calculations!$C$116+MOD(AR113,Calculations!$C$118))+(1-Control!$C$7*Calculations!$C$87)*INDEX('Monthly Data'!R:R,Calculations!$C$116+MOD(AR113,Calculations!$C$118))</f>
        <v>-1.4213734788548189E-2</v>
      </c>
      <c r="FI113" s="86">
        <f ca="1">Control!$C$7*Calculations!$C$82*INDEX('Monthly Data'!N:N,Calculations!$C$116+MOD(AS113,Calculations!$C$118))+Control!$C$7*Calculations!$C$83*INDEX('Monthly Data'!O:O,Calculations!$C$116+MOD(AS113,Calculations!$C$118))+Control!$C$7*Calculations!$C$84*INDEX('Monthly Data'!P:P,Calculations!$C$116+MOD(AS113,Calculations!$C$118))+Control!$C$7*Calculations!$C$85*INDEX('Monthly Data'!Q:Q,Calculations!$C$116+MOD(AS113,Calculations!$C$118))+(1-Control!$C$7*Calculations!$C$87)*INDEX('Monthly Data'!R:R,Calculations!$C$116+MOD(AS113,Calculations!$C$118))</f>
        <v>3.4808428836917149E-3</v>
      </c>
      <c r="FJ113" s="86">
        <f ca="1">Control!$C$7*Calculations!$C$82*INDEX('Monthly Data'!N:N,Calculations!$C$116+MOD(AT113,Calculations!$C$118))+Control!$C$7*Calculations!$C$83*INDEX('Monthly Data'!O:O,Calculations!$C$116+MOD(AT113,Calculations!$C$118))+Control!$C$7*Calculations!$C$84*INDEX('Monthly Data'!P:P,Calculations!$C$116+MOD(AT113,Calculations!$C$118))+Control!$C$7*Calculations!$C$85*INDEX('Monthly Data'!Q:Q,Calculations!$C$116+MOD(AT113,Calculations!$C$118))+(1-Control!$C$7*Calculations!$C$87)*INDEX('Monthly Data'!R:R,Calculations!$C$116+MOD(AT113,Calculations!$C$118))</f>
        <v>1.0921298083007208E-2</v>
      </c>
      <c r="FK113" s="86">
        <f ca="1">Control!$C$7*Calculations!$C$82*INDEX('Monthly Data'!N:N,Calculations!$C$116+MOD(AU113,Calculations!$C$118))+Control!$C$7*Calculations!$C$83*INDEX('Monthly Data'!O:O,Calculations!$C$116+MOD(AU113,Calculations!$C$118))+Control!$C$7*Calculations!$C$84*INDEX('Monthly Data'!P:P,Calculations!$C$116+MOD(AU113,Calculations!$C$118))+Control!$C$7*Calculations!$C$85*INDEX('Monthly Data'!Q:Q,Calculations!$C$116+MOD(AU113,Calculations!$C$118))+(1-Control!$C$7*Calculations!$C$87)*INDEX('Monthly Data'!R:R,Calculations!$C$116+MOD(AU113,Calculations!$C$118))</f>
        <v>-3.9863250714949353E-2</v>
      </c>
      <c r="FL113" s="86">
        <f ca="1">Control!$C$7*Calculations!$C$82*INDEX('Monthly Data'!N:N,Calculations!$C$116+MOD(AV113,Calculations!$C$118))+Control!$C$7*Calculations!$C$83*INDEX('Monthly Data'!O:O,Calculations!$C$116+MOD(AV113,Calculations!$C$118))+Control!$C$7*Calculations!$C$84*INDEX('Monthly Data'!P:P,Calculations!$C$116+MOD(AV113,Calculations!$C$118))+Control!$C$7*Calculations!$C$85*INDEX('Monthly Data'!Q:Q,Calculations!$C$116+MOD(AV113,Calculations!$C$118))+(1-Control!$C$7*Calculations!$C$87)*INDEX('Monthly Data'!R:R,Calculations!$C$116+MOD(AV113,Calculations!$C$118))</f>
        <v>-2.5419860972892394E-2</v>
      </c>
      <c r="FM113" s="86">
        <f ca="1">Control!$C$7*Calculations!$C$82*INDEX('Monthly Data'!N:N,Calculations!$C$116+MOD(AW113,Calculations!$C$118))+Control!$C$7*Calculations!$C$83*INDEX('Monthly Data'!O:O,Calculations!$C$116+MOD(AW113,Calculations!$C$118))+Control!$C$7*Calculations!$C$84*INDEX('Monthly Data'!P:P,Calculations!$C$116+MOD(AW113,Calculations!$C$118))+Control!$C$7*Calculations!$C$85*INDEX('Monthly Data'!Q:Q,Calculations!$C$116+MOD(AW113,Calculations!$C$118))+(1-Control!$C$7*Calculations!$C$87)*INDEX('Monthly Data'!R:R,Calculations!$C$116+MOD(AW113,Calculations!$C$118))</f>
        <v>3.9251937367756782E-3</v>
      </c>
      <c r="FN113" s="86">
        <f ca="1">Control!$C$7*Calculations!$C$82*INDEX('Monthly Data'!N:N,Calculations!$C$116+MOD(AX113,Calculations!$C$118))+Control!$C$7*Calculations!$C$83*INDEX('Monthly Data'!O:O,Calculations!$C$116+MOD(AX113,Calculations!$C$118))+Control!$C$7*Calculations!$C$84*INDEX('Monthly Data'!P:P,Calculations!$C$116+MOD(AX113,Calculations!$C$118))+Control!$C$7*Calculations!$C$85*INDEX('Monthly Data'!Q:Q,Calculations!$C$116+MOD(AX113,Calculations!$C$118))+(1-Control!$C$7*Calculations!$C$87)*INDEX('Monthly Data'!R:R,Calculations!$C$116+MOD(AX113,Calculations!$C$118))</f>
        <v>4.2795950888382334E-3</v>
      </c>
      <c r="FO113" s="86">
        <f ca="1">Control!$C$7*Calculations!$C$82*INDEX('Monthly Data'!N:N,Calculations!$C$116+MOD(AY113,Calculations!$C$118))+Control!$C$7*Calculations!$C$83*INDEX('Monthly Data'!O:O,Calculations!$C$116+MOD(AY113,Calculations!$C$118))+Control!$C$7*Calculations!$C$84*INDEX('Monthly Data'!P:P,Calculations!$C$116+MOD(AY113,Calculations!$C$118))+Control!$C$7*Calculations!$C$85*INDEX('Monthly Data'!Q:Q,Calculations!$C$116+MOD(AY113,Calculations!$C$118))+(1-Control!$C$7*Calculations!$C$87)*INDEX('Monthly Data'!R:R,Calculations!$C$116+MOD(AY113,Calculations!$C$118))</f>
        <v>1.50127906355989E-2</v>
      </c>
      <c r="FP113" s="86">
        <f ca="1">Control!$C$7*Calculations!$C$82*INDEX('Monthly Data'!N:N,Calculations!$C$116+MOD(AZ113,Calculations!$C$118))+Control!$C$7*Calculations!$C$83*INDEX('Monthly Data'!O:O,Calculations!$C$116+MOD(AZ113,Calculations!$C$118))+Control!$C$7*Calculations!$C$84*INDEX('Monthly Data'!P:P,Calculations!$C$116+MOD(AZ113,Calculations!$C$118))+Control!$C$7*Calculations!$C$85*INDEX('Monthly Data'!Q:Q,Calculations!$C$116+MOD(AZ113,Calculations!$C$118))+(1-Control!$C$7*Calculations!$C$87)*INDEX('Monthly Data'!R:R,Calculations!$C$116+MOD(AZ113,Calculations!$C$118))</f>
        <v>-2.5419860972892394E-2</v>
      </c>
      <c r="FQ113" s="86">
        <f ca="1">Control!$C$7*Calculations!$C$82*INDEX('Monthly Data'!N:N,Calculations!$C$116+MOD(BA113,Calculations!$C$118))+Control!$C$7*Calculations!$C$83*INDEX('Monthly Data'!O:O,Calculations!$C$116+MOD(BA113,Calculations!$C$118))+Control!$C$7*Calculations!$C$84*INDEX('Monthly Data'!P:P,Calculations!$C$116+MOD(BA113,Calculations!$C$118))+Control!$C$7*Calculations!$C$85*INDEX('Monthly Data'!Q:Q,Calculations!$C$116+MOD(BA113,Calculations!$C$118))+(1-Control!$C$7*Calculations!$C$87)*INDEX('Monthly Data'!R:R,Calculations!$C$116+MOD(BA113,Calculations!$C$118))</f>
        <v>1.4915555251167555E-3</v>
      </c>
      <c r="FR113" s="86">
        <f ca="1">Control!$C$7*Calculations!$C$82*INDEX('Monthly Data'!N:N,Calculations!$C$116+MOD(BB113,Calculations!$C$118))+Control!$C$7*Calculations!$C$83*INDEX('Monthly Data'!O:O,Calculations!$C$116+MOD(BB113,Calculations!$C$118))+Control!$C$7*Calculations!$C$84*INDEX('Monthly Data'!P:P,Calculations!$C$116+MOD(BB113,Calculations!$C$118))+Control!$C$7*Calculations!$C$85*INDEX('Monthly Data'!Q:Q,Calculations!$C$116+MOD(BB113,Calculations!$C$118))+(1-Control!$C$7*Calculations!$C$87)*INDEX('Monthly Data'!R:R,Calculations!$C$116+MOD(BB113,Calculations!$C$118))</f>
        <v>4.7768166384148329E-3</v>
      </c>
      <c r="FS113" s="86">
        <f ca="1">Control!$C$7*Calculations!$C$82*INDEX('Monthly Data'!N:N,Calculations!$C$116+MOD(BC113,Calculations!$C$118))+Control!$C$7*Calculations!$C$83*INDEX('Monthly Data'!O:O,Calculations!$C$116+MOD(BC113,Calculations!$C$118))+Control!$C$7*Calculations!$C$84*INDEX('Monthly Data'!P:P,Calculations!$C$116+MOD(BC113,Calculations!$C$118))+Control!$C$7*Calculations!$C$85*INDEX('Monthly Data'!Q:Q,Calculations!$C$116+MOD(BC113,Calculations!$C$118))+(1-Control!$C$7*Calculations!$C$87)*INDEX('Monthly Data'!R:R,Calculations!$C$116+MOD(BC113,Calculations!$C$118))</f>
        <v>7.7184133340106598E-3</v>
      </c>
      <c r="FT113" s="86">
        <f ca="1">Control!$C$7*Calculations!$C$82*INDEX('Monthly Data'!N:N,Calculations!$C$116+MOD(BD113,Calculations!$C$118))+Control!$C$7*Calculations!$C$83*INDEX('Monthly Data'!O:O,Calculations!$C$116+MOD(BD113,Calculations!$C$118))+Control!$C$7*Calculations!$C$84*INDEX('Monthly Data'!P:P,Calculations!$C$116+MOD(BD113,Calculations!$C$118))+Control!$C$7*Calculations!$C$85*INDEX('Monthly Data'!Q:Q,Calculations!$C$116+MOD(BD113,Calculations!$C$118))+(1-Control!$C$7*Calculations!$C$87)*INDEX('Monthly Data'!R:R,Calculations!$C$116+MOD(BD113,Calculations!$C$118))</f>
        <v>-7.4084874653726545E-3</v>
      </c>
      <c r="FU113" s="86">
        <f ca="1">Control!$C$7*Calculations!$C$82*INDEX('Monthly Data'!N:N,Calculations!$C$116+MOD(BE113,Calculations!$C$118))+Control!$C$7*Calculations!$C$83*INDEX('Monthly Data'!O:O,Calculations!$C$116+MOD(BE113,Calculations!$C$118))+Control!$C$7*Calculations!$C$84*INDEX('Monthly Data'!P:P,Calculations!$C$116+MOD(BE113,Calculations!$C$118))+Control!$C$7*Calculations!$C$85*INDEX('Monthly Data'!Q:Q,Calculations!$C$116+MOD(BE113,Calculations!$C$118))+(1-Control!$C$7*Calculations!$C$87)*INDEX('Monthly Data'!R:R,Calculations!$C$116+MOD(BE113,Calculations!$C$118))</f>
        <v>-2.5168357537820856E-4</v>
      </c>
      <c r="FV113" s="86">
        <f ca="1">Control!$C$7*Calculations!$C$82*INDEX('Monthly Data'!N:N,Calculations!$C$116+MOD(BF113,Calculations!$C$118))+Control!$C$7*Calculations!$C$83*INDEX('Monthly Data'!O:O,Calculations!$C$116+MOD(BF113,Calculations!$C$118))+Control!$C$7*Calculations!$C$84*INDEX('Monthly Data'!P:P,Calculations!$C$116+MOD(BF113,Calculations!$C$118))+Control!$C$7*Calculations!$C$85*INDEX('Monthly Data'!Q:Q,Calculations!$C$116+MOD(BF113,Calculations!$C$118))+(1-Control!$C$7*Calculations!$C$87)*INDEX('Monthly Data'!R:R,Calculations!$C$116+MOD(BF113,Calculations!$C$118))</f>
        <v>-3.299557342782896E-2</v>
      </c>
      <c r="FW113" s="86">
        <f ca="1">Control!$C$7*Calculations!$C$82*INDEX('Monthly Data'!N:N,Calculations!$C$116+MOD(BG113,Calculations!$C$118))+Control!$C$7*Calculations!$C$83*INDEX('Monthly Data'!O:O,Calculations!$C$116+MOD(BG113,Calculations!$C$118))+Control!$C$7*Calculations!$C$84*INDEX('Monthly Data'!P:P,Calculations!$C$116+MOD(BG113,Calculations!$C$118))+Control!$C$7*Calculations!$C$85*INDEX('Monthly Data'!Q:Q,Calculations!$C$116+MOD(BG113,Calculations!$C$118))+(1-Control!$C$7*Calculations!$C$87)*INDEX('Monthly Data'!R:R,Calculations!$C$116+MOD(BG113,Calculations!$C$118))</f>
        <v>7.857567536297622E-3</v>
      </c>
      <c r="FX113" s="86">
        <f ca="1">Control!$C$7*Calculations!$C$82*INDEX('Monthly Data'!N:N,Calculations!$C$116+MOD(BH113,Calculations!$C$118))+Control!$C$7*Calculations!$C$83*INDEX('Monthly Data'!O:O,Calculations!$C$116+MOD(BH113,Calculations!$C$118))+Control!$C$7*Calculations!$C$84*INDEX('Monthly Data'!P:P,Calculations!$C$116+MOD(BH113,Calculations!$C$118))+Control!$C$7*Calculations!$C$85*INDEX('Monthly Data'!Q:Q,Calculations!$C$116+MOD(BH113,Calculations!$C$118))+(1-Control!$C$7*Calculations!$C$87)*INDEX('Monthly Data'!R:R,Calculations!$C$116+MOD(BH113,Calculations!$C$118))</f>
        <v>1.8665061640915637E-2</v>
      </c>
      <c r="FY113" s="86">
        <f ca="1">Control!$C$7*Calculations!$C$82*INDEX('Monthly Data'!N:N,Calculations!$C$116+MOD(BI113,Calculations!$C$118))+Control!$C$7*Calculations!$C$83*INDEX('Monthly Data'!O:O,Calculations!$C$116+MOD(BI113,Calculations!$C$118))+Control!$C$7*Calculations!$C$84*INDEX('Monthly Data'!P:P,Calculations!$C$116+MOD(BI113,Calculations!$C$118))+Control!$C$7*Calculations!$C$85*INDEX('Monthly Data'!Q:Q,Calculations!$C$116+MOD(BI113,Calculations!$C$118))+(1-Control!$C$7*Calculations!$C$87)*INDEX('Monthly Data'!R:R,Calculations!$C$116+MOD(BI113,Calculations!$C$118))</f>
        <v>-9.839093431862074E-3</v>
      </c>
      <c r="FZ113" s="86">
        <f ca="1">Control!$C$7*Calculations!$C$82*INDEX('Monthly Data'!N:N,Calculations!$C$116+MOD(BJ113,Calculations!$C$118))+Control!$C$7*Calculations!$C$83*INDEX('Monthly Data'!O:O,Calculations!$C$116+MOD(BJ113,Calculations!$C$118))+Control!$C$7*Calculations!$C$84*INDEX('Monthly Data'!P:P,Calculations!$C$116+MOD(BJ113,Calculations!$C$118))+Control!$C$7*Calculations!$C$85*INDEX('Monthly Data'!Q:Q,Calculations!$C$116+MOD(BJ113,Calculations!$C$118))+(1-Control!$C$7*Calculations!$C$87)*INDEX('Monthly Data'!R:R,Calculations!$C$116+MOD(BJ113,Calculations!$C$118))</f>
        <v>-7.4084874653726545E-3</v>
      </c>
      <c r="GA113" s="86">
        <f ca="1">Control!$C$7*Calculations!$C$82*INDEX('Monthly Data'!N:N,Calculations!$C$116+MOD(BK113,Calculations!$C$118))+Control!$C$7*Calculations!$C$83*INDEX('Monthly Data'!O:O,Calculations!$C$116+MOD(BK113,Calculations!$C$118))+Control!$C$7*Calculations!$C$84*INDEX('Monthly Data'!P:P,Calculations!$C$116+MOD(BK113,Calculations!$C$118))+Control!$C$7*Calculations!$C$85*INDEX('Monthly Data'!Q:Q,Calculations!$C$116+MOD(BK113,Calculations!$C$118))+(1-Control!$C$7*Calculations!$C$87)*INDEX('Monthly Data'!R:R,Calculations!$C$116+MOD(BK113,Calculations!$C$118))</f>
        <v>2.766281641786093E-2</v>
      </c>
      <c r="GB113" s="86">
        <f ca="1">Control!$C$7*Calculations!$C$82*INDEX('Monthly Data'!N:N,Calculations!$C$116+MOD(BL113,Calculations!$C$118))+Control!$C$7*Calculations!$C$83*INDEX('Monthly Data'!O:O,Calculations!$C$116+MOD(BL113,Calculations!$C$118))+Control!$C$7*Calculations!$C$84*INDEX('Monthly Data'!P:P,Calculations!$C$116+MOD(BL113,Calculations!$C$118))+Control!$C$7*Calculations!$C$85*INDEX('Monthly Data'!Q:Q,Calculations!$C$116+MOD(BL113,Calculations!$C$118))+(1-Control!$C$7*Calculations!$C$87)*INDEX('Monthly Data'!R:R,Calculations!$C$116+MOD(BL113,Calculations!$C$118))</f>
        <v>1.7484305259657981E-2</v>
      </c>
      <c r="GC113" s="86">
        <f ca="1">Control!$C$7*Calculations!$C$82*INDEX('Monthly Data'!N:N,Calculations!$C$116+MOD(BM113,Calculations!$C$118))+Control!$C$7*Calculations!$C$83*INDEX('Monthly Data'!O:O,Calculations!$C$116+MOD(BM113,Calculations!$C$118))+Control!$C$7*Calculations!$C$84*INDEX('Monthly Data'!P:P,Calculations!$C$116+MOD(BM113,Calculations!$C$118))+Control!$C$7*Calculations!$C$85*INDEX('Monthly Data'!Q:Q,Calculations!$C$116+MOD(BM113,Calculations!$C$118))+(1-Control!$C$7*Calculations!$C$87)*INDEX('Monthly Data'!R:R,Calculations!$C$116+MOD(BM113,Calculations!$C$118))</f>
        <v>6.4539397490030407E-3</v>
      </c>
      <c r="GD113" s="86">
        <f ca="1">Control!$C$7*Calculations!$C$82*INDEX('Monthly Data'!N:N,Calculations!$C$116+MOD(BN113,Calculations!$C$118))+Control!$C$7*Calculations!$C$83*INDEX('Monthly Data'!O:O,Calculations!$C$116+MOD(BN113,Calculations!$C$118))+Control!$C$7*Calculations!$C$84*INDEX('Monthly Data'!P:P,Calculations!$C$116+MOD(BN113,Calculations!$C$118))+Control!$C$7*Calculations!$C$85*INDEX('Monthly Data'!Q:Q,Calculations!$C$116+MOD(BN113,Calculations!$C$118))+(1-Control!$C$7*Calculations!$C$87)*INDEX('Monthly Data'!R:R,Calculations!$C$116+MOD(BN113,Calculations!$C$118))</f>
        <v>3.7596120283497965E-2</v>
      </c>
      <c r="GE113" s="86">
        <f ca="1">Control!$C$7*Calculations!$C$82*INDEX('Monthly Data'!N:N,Calculations!$C$116+MOD(BO113,Calculations!$C$118))+Control!$C$7*Calculations!$C$83*INDEX('Monthly Data'!O:O,Calculations!$C$116+MOD(BO113,Calculations!$C$118))+Control!$C$7*Calculations!$C$84*INDEX('Monthly Data'!P:P,Calculations!$C$116+MOD(BO113,Calculations!$C$118))+Control!$C$7*Calculations!$C$85*INDEX('Monthly Data'!Q:Q,Calculations!$C$116+MOD(BO113,Calculations!$C$118))+(1-Control!$C$7*Calculations!$C$87)*INDEX('Monthly Data'!R:R,Calculations!$C$116+MOD(BO113,Calculations!$C$118))</f>
        <v>-9.839093431862074E-3</v>
      </c>
      <c r="GF113" s="86">
        <f ca="1">Control!$C$7*Calculations!$C$82*INDEX('Monthly Data'!N:N,Calculations!$C$116+MOD(BP113,Calculations!$C$118))+Control!$C$7*Calculations!$C$83*INDEX('Monthly Data'!O:O,Calculations!$C$116+MOD(BP113,Calculations!$C$118))+Control!$C$7*Calculations!$C$84*INDEX('Monthly Data'!P:P,Calculations!$C$116+MOD(BP113,Calculations!$C$118))+Control!$C$7*Calculations!$C$85*INDEX('Monthly Data'!Q:Q,Calculations!$C$116+MOD(BP113,Calculations!$C$118))+(1-Control!$C$7*Calculations!$C$87)*INDEX('Monthly Data'!R:R,Calculations!$C$116+MOD(BP113,Calculations!$C$118))</f>
        <v>9.9793409618087695E-3</v>
      </c>
      <c r="GG113" s="86">
        <f ca="1">Control!$C$7*Calculations!$C$82*INDEX('Monthly Data'!N:N,Calculations!$C$116+MOD(BQ113,Calculations!$C$118))+Control!$C$7*Calculations!$C$83*INDEX('Monthly Data'!O:O,Calculations!$C$116+MOD(BQ113,Calculations!$C$118))+Control!$C$7*Calculations!$C$84*INDEX('Monthly Data'!P:P,Calculations!$C$116+MOD(BQ113,Calculations!$C$118))+Control!$C$7*Calculations!$C$85*INDEX('Monthly Data'!Q:Q,Calculations!$C$116+MOD(BQ113,Calculations!$C$118))+(1-Control!$C$7*Calculations!$C$87)*INDEX('Monthly Data'!R:R,Calculations!$C$116+MOD(BQ113,Calculations!$C$118))</f>
        <v>-2.5168357537820856E-4</v>
      </c>
      <c r="GH113" s="86">
        <f ca="1">Control!$C$7*Calculations!$C$82*INDEX('Monthly Data'!N:N,Calculations!$C$116+MOD(BR113,Calculations!$C$118))+Control!$C$7*Calculations!$C$83*INDEX('Monthly Data'!O:O,Calculations!$C$116+MOD(BR113,Calculations!$C$118))+Control!$C$7*Calculations!$C$84*INDEX('Monthly Data'!P:P,Calculations!$C$116+MOD(BR113,Calculations!$C$118))+Control!$C$7*Calculations!$C$85*INDEX('Monthly Data'!Q:Q,Calculations!$C$116+MOD(BR113,Calculations!$C$118))+(1-Control!$C$7*Calculations!$C$87)*INDEX('Monthly Data'!R:R,Calculations!$C$116+MOD(BR113,Calculations!$C$118))</f>
        <v>1.7361594973213587E-2</v>
      </c>
      <c r="GI113" s="86">
        <f ca="1">Control!$C$7*Calculations!$C$82*INDEX('Monthly Data'!N:N,Calculations!$C$116+MOD(BS113,Calculations!$C$118))+Control!$C$7*Calculations!$C$83*INDEX('Monthly Data'!O:O,Calculations!$C$116+MOD(BS113,Calculations!$C$118))+Control!$C$7*Calculations!$C$84*INDEX('Monthly Data'!P:P,Calculations!$C$116+MOD(BS113,Calculations!$C$118))+Control!$C$7*Calculations!$C$85*INDEX('Monthly Data'!Q:Q,Calculations!$C$116+MOD(BS113,Calculations!$C$118))+(1-Control!$C$7*Calculations!$C$87)*INDEX('Monthly Data'!R:R,Calculations!$C$116+MOD(BS113,Calculations!$C$118))</f>
        <v>5.1972609868760735E-3</v>
      </c>
      <c r="GJ113" s="86">
        <f ca="1">Control!$C$7*Calculations!$C$82*INDEX('Monthly Data'!N:N,Calculations!$C$116+MOD(BT113,Calculations!$C$118))+Control!$C$7*Calculations!$C$83*INDEX('Monthly Data'!O:O,Calculations!$C$116+MOD(BT113,Calculations!$C$118))+Control!$C$7*Calculations!$C$84*INDEX('Monthly Data'!P:P,Calculations!$C$116+MOD(BT113,Calculations!$C$118))+Control!$C$7*Calculations!$C$85*INDEX('Monthly Data'!Q:Q,Calculations!$C$116+MOD(BT113,Calculations!$C$118))+(1-Control!$C$7*Calculations!$C$87)*INDEX('Monthly Data'!R:R,Calculations!$C$116+MOD(BT113,Calculations!$C$118))</f>
        <v>1.046389543479892E-2</v>
      </c>
      <c r="GK113" s="86">
        <f ca="1">Control!$C$7*Calculations!$C$82*INDEX('Monthly Data'!N:N,Calculations!$C$116+MOD(BU113,Calculations!$C$118))+Control!$C$7*Calculations!$C$83*INDEX('Monthly Data'!O:O,Calculations!$C$116+MOD(BU113,Calculations!$C$118))+Control!$C$7*Calculations!$C$84*INDEX('Monthly Data'!P:P,Calculations!$C$116+MOD(BU113,Calculations!$C$118))+Control!$C$7*Calculations!$C$85*INDEX('Monthly Data'!Q:Q,Calculations!$C$116+MOD(BU113,Calculations!$C$118))+(1-Control!$C$7*Calculations!$C$87)*INDEX('Monthly Data'!R:R,Calculations!$C$116+MOD(BU113,Calculations!$C$118))</f>
        <v>7.9764341593600071E-3</v>
      </c>
      <c r="GL113" s="86">
        <f ca="1">Control!$C$7*Calculations!$C$82*INDEX('Monthly Data'!N:N,Calculations!$C$116+MOD(BV113,Calculations!$C$118))+Control!$C$7*Calculations!$C$83*INDEX('Monthly Data'!O:O,Calculations!$C$116+MOD(BV113,Calculations!$C$118))+Control!$C$7*Calculations!$C$84*INDEX('Monthly Data'!P:P,Calculations!$C$116+MOD(BV113,Calculations!$C$118))+Control!$C$7*Calculations!$C$85*INDEX('Monthly Data'!Q:Q,Calculations!$C$116+MOD(BV113,Calculations!$C$118))+(1-Control!$C$7*Calculations!$C$87)*INDEX('Monthly Data'!R:R,Calculations!$C$116+MOD(BV113,Calculations!$C$118))</f>
        <v>-9.9526758408448549E-3</v>
      </c>
      <c r="GM113" s="86">
        <f ca="1">Control!$C$7*Calculations!$C$82*INDEX('Monthly Data'!N:N,Calculations!$C$116+MOD(BW113,Calculations!$C$118))+Control!$C$7*Calculations!$C$83*INDEX('Monthly Data'!O:O,Calculations!$C$116+MOD(BW113,Calculations!$C$118))+Control!$C$7*Calculations!$C$84*INDEX('Monthly Data'!P:P,Calculations!$C$116+MOD(BW113,Calculations!$C$118))+Control!$C$7*Calculations!$C$85*INDEX('Monthly Data'!Q:Q,Calculations!$C$116+MOD(BW113,Calculations!$C$118))+(1-Control!$C$7*Calculations!$C$87)*INDEX('Monthly Data'!R:R,Calculations!$C$116+MOD(BW113,Calculations!$C$118))</f>
        <v>2.766281641786093E-2</v>
      </c>
      <c r="GN113" s="86">
        <f ca="1">Control!$C$7*Calculations!$C$82*INDEX('Monthly Data'!N:N,Calculations!$C$116+MOD(BX113,Calculations!$C$118))+Control!$C$7*Calculations!$C$83*INDEX('Monthly Data'!O:O,Calculations!$C$116+MOD(BX113,Calculations!$C$118))+Control!$C$7*Calculations!$C$84*INDEX('Monthly Data'!P:P,Calculations!$C$116+MOD(BX113,Calculations!$C$118))+Control!$C$7*Calculations!$C$85*INDEX('Monthly Data'!Q:Q,Calculations!$C$116+MOD(BX113,Calculations!$C$118))+(1-Control!$C$7*Calculations!$C$87)*INDEX('Monthly Data'!R:R,Calculations!$C$116+MOD(BX113,Calculations!$C$118))</f>
        <v>1.1106855739851785E-2</v>
      </c>
      <c r="GO113" s="86">
        <f ca="1">Control!$C$7*Calculations!$C$82*INDEX('Monthly Data'!N:N,Calculations!$C$116+MOD(BY113,Calculations!$C$118))+Control!$C$7*Calculations!$C$83*INDEX('Monthly Data'!O:O,Calculations!$C$116+MOD(BY113,Calculations!$C$118))+Control!$C$7*Calculations!$C$84*INDEX('Monthly Data'!P:P,Calculations!$C$116+MOD(BY113,Calculations!$C$118))+Control!$C$7*Calculations!$C$85*INDEX('Monthly Data'!Q:Q,Calculations!$C$116+MOD(BY113,Calculations!$C$118))+(1-Control!$C$7*Calculations!$C$87)*INDEX('Monthly Data'!R:R,Calculations!$C$116+MOD(BY113,Calculations!$C$118))</f>
        <v>4.4327772793586687E-3</v>
      </c>
      <c r="GP113" s="86">
        <f ca="1">Control!$C$7*Calculations!$C$82*INDEX('Monthly Data'!N:N,Calculations!$C$116+MOD(BZ113,Calculations!$C$118))+Control!$C$7*Calculations!$C$83*INDEX('Monthly Data'!O:O,Calculations!$C$116+MOD(BZ113,Calculations!$C$118))+Control!$C$7*Calculations!$C$84*INDEX('Monthly Data'!P:P,Calculations!$C$116+MOD(BZ113,Calculations!$C$118))+Control!$C$7*Calculations!$C$85*INDEX('Monthly Data'!Q:Q,Calculations!$C$116+MOD(BZ113,Calculations!$C$118))+(1-Control!$C$7*Calculations!$C$87)*INDEX('Monthly Data'!R:R,Calculations!$C$116+MOD(BZ113,Calculations!$C$118))</f>
        <v>3.7596120283497965E-2</v>
      </c>
      <c r="GQ113" s="86">
        <f ca="1">Control!$C$7*Calculations!$C$82*INDEX('Monthly Data'!N:N,Calculations!$C$116+MOD(CA113,Calculations!$C$118))+Control!$C$7*Calculations!$C$83*INDEX('Monthly Data'!O:O,Calculations!$C$116+MOD(CA113,Calculations!$C$118))+Control!$C$7*Calculations!$C$84*INDEX('Monthly Data'!P:P,Calculations!$C$116+MOD(CA113,Calculations!$C$118))+Control!$C$7*Calculations!$C$85*INDEX('Monthly Data'!Q:Q,Calculations!$C$116+MOD(CA113,Calculations!$C$118))+(1-Control!$C$7*Calculations!$C$87)*INDEX('Monthly Data'!R:R,Calculations!$C$116+MOD(CA113,Calculations!$C$118))</f>
        <v>-4.3408051735618014E-2</v>
      </c>
      <c r="GR113" s="86">
        <f ca="1">Control!$C$7*Calculations!$C$82*INDEX('Monthly Data'!N:N,Calculations!$C$116+MOD(CB113,Calculations!$C$118))+Control!$C$7*Calculations!$C$83*INDEX('Monthly Data'!O:O,Calculations!$C$116+MOD(CB113,Calculations!$C$118))+Control!$C$7*Calculations!$C$84*INDEX('Monthly Data'!P:P,Calculations!$C$116+MOD(CB113,Calculations!$C$118))+Control!$C$7*Calculations!$C$85*INDEX('Monthly Data'!Q:Q,Calculations!$C$116+MOD(CB113,Calculations!$C$118))+(1-Control!$C$7*Calculations!$C$87)*INDEX('Monthly Data'!R:R,Calculations!$C$116+MOD(CB113,Calculations!$C$118))</f>
        <v>6.2631896128884862E-3</v>
      </c>
      <c r="GS113" s="86">
        <f ca="1">Control!$C$7*Calculations!$C$82*INDEX('Monthly Data'!N:N,Calculations!$C$116+MOD(CC113,Calculations!$C$118))+Control!$C$7*Calculations!$C$83*INDEX('Monthly Data'!O:O,Calculations!$C$116+MOD(CC113,Calculations!$C$118))+Control!$C$7*Calculations!$C$84*INDEX('Monthly Data'!P:P,Calculations!$C$116+MOD(CC113,Calculations!$C$118))+Control!$C$7*Calculations!$C$85*INDEX('Monthly Data'!Q:Q,Calculations!$C$116+MOD(CC113,Calculations!$C$118))+(1-Control!$C$7*Calculations!$C$87)*INDEX('Monthly Data'!R:R,Calculations!$C$116+MOD(CC113,Calculations!$C$118))</f>
        <v>7.5897487599915015E-3</v>
      </c>
      <c r="GT113" s="86">
        <f ca="1">Control!$C$7*Calculations!$C$82*INDEX('Monthly Data'!N:N,Calculations!$C$116+MOD(CD113,Calculations!$C$118))+Control!$C$7*Calculations!$C$83*INDEX('Monthly Data'!O:O,Calculations!$C$116+MOD(CD113,Calculations!$C$118))+Control!$C$7*Calculations!$C$84*INDEX('Monthly Data'!P:P,Calculations!$C$116+MOD(CD113,Calculations!$C$118))+Control!$C$7*Calculations!$C$85*INDEX('Monthly Data'!Q:Q,Calculations!$C$116+MOD(CD113,Calculations!$C$118))+(1-Control!$C$7*Calculations!$C$87)*INDEX('Monthly Data'!R:R,Calculations!$C$116+MOD(CD113,Calculations!$C$118))</f>
        <v>1.0018681835149534E-3</v>
      </c>
      <c r="GU113" s="86">
        <f ca="1">Control!$C$7*Calculations!$C$82*INDEX('Monthly Data'!N:N,Calculations!$C$116+MOD(CE113,Calculations!$C$118))+Control!$C$7*Calculations!$C$83*INDEX('Monthly Data'!O:O,Calculations!$C$116+MOD(CE113,Calculations!$C$118))+Control!$C$7*Calculations!$C$84*INDEX('Monthly Data'!P:P,Calculations!$C$116+MOD(CE113,Calculations!$C$118))+Control!$C$7*Calculations!$C$85*INDEX('Monthly Data'!Q:Q,Calculations!$C$116+MOD(CE113,Calculations!$C$118))+(1-Control!$C$7*Calculations!$C$87)*INDEX('Monthly Data'!R:R,Calculations!$C$116+MOD(CE113,Calculations!$C$118))</f>
        <v>1.3891563624307685E-2</v>
      </c>
      <c r="GV113" s="86">
        <f ca="1">Control!$C$7*Calculations!$C$82*INDEX('Monthly Data'!N:N,Calculations!$C$116+MOD(CF113,Calculations!$C$118))+Control!$C$7*Calculations!$C$83*INDEX('Monthly Data'!O:O,Calculations!$C$116+MOD(CF113,Calculations!$C$118))+Control!$C$7*Calculations!$C$84*INDEX('Monthly Data'!P:P,Calculations!$C$116+MOD(CF113,Calculations!$C$118))+Control!$C$7*Calculations!$C$85*INDEX('Monthly Data'!Q:Q,Calculations!$C$116+MOD(CF113,Calculations!$C$118))+(1-Control!$C$7*Calculations!$C$87)*INDEX('Monthly Data'!R:R,Calculations!$C$116+MOD(CF113,Calculations!$C$118))</f>
        <v>5.8868730207813358E-3</v>
      </c>
      <c r="GW113" s="86">
        <f ca="1">Control!$C$7*Calculations!$C$82*INDEX('Monthly Data'!N:N,Calculations!$C$116+MOD(CG113,Calculations!$C$118))+Control!$C$7*Calculations!$C$83*INDEX('Monthly Data'!O:O,Calculations!$C$116+MOD(CG113,Calculations!$C$118))+Control!$C$7*Calculations!$C$84*INDEX('Monthly Data'!P:P,Calculations!$C$116+MOD(CG113,Calculations!$C$118))+Control!$C$7*Calculations!$C$85*INDEX('Monthly Data'!Q:Q,Calculations!$C$116+MOD(CG113,Calculations!$C$118))+(1-Control!$C$7*Calculations!$C$87)*INDEX('Monthly Data'!R:R,Calculations!$C$116+MOD(CG113,Calculations!$C$118))</f>
        <v>-2.4571433440223247E-2</v>
      </c>
      <c r="GX113" s="86">
        <f ca="1">Control!$C$7*Calculations!$C$82*INDEX('Monthly Data'!N:N,Calculations!$C$116+MOD(CH113,Calculations!$C$118))+Control!$C$7*Calculations!$C$83*INDEX('Monthly Data'!O:O,Calculations!$C$116+MOD(CH113,Calculations!$C$118))+Control!$C$7*Calculations!$C$84*INDEX('Monthly Data'!P:P,Calculations!$C$116+MOD(CH113,Calculations!$C$118))+Control!$C$7*Calculations!$C$85*INDEX('Monthly Data'!Q:Q,Calculations!$C$116+MOD(CH113,Calculations!$C$118))+(1-Control!$C$7*Calculations!$C$87)*INDEX('Monthly Data'!R:R,Calculations!$C$116+MOD(CH113,Calculations!$C$118))</f>
        <v>3.5231336013669103E-2</v>
      </c>
      <c r="GY113" s="86">
        <f ca="1">Control!$C$7*Calculations!$C$82*INDEX('Monthly Data'!N:N,Calculations!$C$116+MOD(CI113,Calculations!$C$118))+Control!$C$7*Calculations!$C$83*INDEX('Monthly Data'!O:O,Calculations!$C$116+MOD(CI113,Calculations!$C$118))+Control!$C$7*Calculations!$C$84*INDEX('Monthly Data'!P:P,Calculations!$C$116+MOD(CI113,Calculations!$C$118))+Control!$C$7*Calculations!$C$85*INDEX('Monthly Data'!Q:Q,Calculations!$C$116+MOD(CI113,Calculations!$C$118))+(1-Control!$C$7*Calculations!$C$87)*INDEX('Monthly Data'!R:R,Calculations!$C$116+MOD(CI113,Calculations!$C$118))</f>
        <v>1.3891563624307685E-2</v>
      </c>
      <c r="GZ113" s="86">
        <f ca="1">Control!$C$7*Calculations!$C$82*INDEX('Monthly Data'!N:N,Calculations!$C$116+MOD(CJ113,Calculations!$C$118))+Control!$C$7*Calculations!$C$83*INDEX('Monthly Data'!O:O,Calculations!$C$116+MOD(CJ113,Calculations!$C$118))+Control!$C$7*Calculations!$C$84*INDEX('Monthly Data'!P:P,Calculations!$C$116+MOD(CJ113,Calculations!$C$118))+Control!$C$7*Calculations!$C$85*INDEX('Monthly Data'!Q:Q,Calculations!$C$116+MOD(CJ113,Calculations!$C$118))+(1-Control!$C$7*Calculations!$C$87)*INDEX('Monthly Data'!R:R,Calculations!$C$116+MOD(CJ113,Calculations!$C$118))</f>
        <v>2.5790695379256122E-2</v>
      </c>
      <c r="HA113" s="86">
        <f ca="1">Control!$C$7*Calculations!$C$82*INDEX('Monthly Data'!N:N,Calculations!$C$116+MOD(CK113,Calculations!$C$118))+Control!$C$7*Calculations!$C$83*INDEX('Monthly Data'!O:O,Calculations!$C$116+MOD(CK113,Calculations!$C$118))+Control!$C$7*Calculations!$C$84*INDEX('Monthly Data'!P:P,Calculations!$C$116+MOD(CK113,Calculations!$C$118))+Control!$C$7*Calculations!$C$85*INDEX('Monthly Data'!Q:Q,Calculations!$C$116+MOD(CK113,Calculations!$C$118))+(1-Control!$C$7*Calculations!$C$87)*INDEX('Monthly Data'!R:R,Calculations!$C$116+MOD(CK113,Calculations!$C$118))</f>
        <v>7.7184133340106598E-3</v>
      </c>
      <c r="HB113" s="86">
        <f ca="1">Control!$C$7*Calculations!$C$82*INDEX('Monthly Data'!N:N,Calculations!$C$116+MOD(CL113,Calculations!$C$118))+Control!$C$7*Calculations!$C$83*INDEX('Monthly Data'!O:O,Calculations!$C$116+MOD(CL113,Calculations!$C$118))+Control!$C$7*Calculations!$C$84*INDEX('Monthly Data'!P:P,Calculations!$C$116+MOD(CL113,Calculations!$C$118))+Control!$C$7*Calculations!$C$85*INDEX('Monthly Data'!Q:Q,Calculations!$C$116+MOD(CL113,Calculations!$C$118))+(1-Control!$C$7*Calculations!$C$87)*INDEX('Monthly Data'!R:R,Calculations!$C$116+MOD(CL113,Calculations!$C$118))</f>
        <v>-1.880155173376722E-2</v>
      </c>
      <c r="HC113" s="86">
        <f ca="1">Control!$C$7*Calculations!$C$82*INDEX('Monthly Data'!N:N,Calculations!$C$116+MOD(CM113,Calculations!$C$118))+Control!$C$7*Calculations!$C$83*INDEX('Monthly Data'!O:O,Calculations!$C$116+MOD(CM113,Calculations!$C$118))+Control!$C$7*Calculations!$C$84*INDEX('Monthly Data'!P:P,Calculations!$C$116+MOD(CM113,Calculations!$C$118))+Control!$C$7*Calculations!$C$85*INDEX('Monthly Data'!Q:Q,Calculations!$C$116+MOD(CM113,Calculations!$C$118))+(1-Control!$C$7*Calculations!$C$87)*INDEX('Monthly Data'!R:R,Calculations!$C$116+MOD(CM113,Calculations!$C$118))</f>
        <v>-4.417423226995453E-3</v>
      </c>
      <c r="HD113" s="86">
        <f ca="1">Control!$C$7*Calculations!$C$82*INDEX('Monthly Data'!N:N,Calculations!$C$116+MOD(CN113,Calculations!$C$118))+Control!$C$7*Calculations!$C$83*INDEX('Monthly Data'!O:O,Calculations!$C$116+MOD(CN113,Calculations!$C$118))+Control!$C$7*Calculations!$C$84*INDEX('Monthly Data'!P:P,Calculations!$C$116+MOD(CN113,Calculations!$C$118))+Control!$C$7*Calculations!$C$85*INDEX('Monthly Data'!Q:Q,Calculations!$C$116+MOD(CN113,Calculations!$C$118))+(1-Control!$C$7*Calculations!$C$87)*INDEX('Monthly Data'!R:R,Calculations!$C$116+MOD(CN113,Calculations!$C$118))</f>
        <v>2.1918137743539623E-2</v>
      </c>
      <c r="HE113" s="86">
        <f ca="1">Control!$C$7*Calculations!$C$82*INDEX('Monthly Data'!N:N,Calculations!$C$116+MOD(CO113,Calculations!$C$118))+Control!$C$7*Calculations!$C$83*INDEX('Monthly Data'!O:O,Calculations!$C$116+MOD(CO113,Calculations!$C$118))+Control!$C$7*Calculations!$C$84*INDEX('Monthly Data'!P:P,Calculations!$C$116+MOD(CO113,Calculations!$C$118))+Control!$C$7*Calculations!$C$85*INDEX('Monthly Data'!Q:Q,Calculations!$C$116+MOD(CO113,Calculations!$C$118))+(1-Control!$C$7*Calculations!$C$87)*INDEX('Monthly Data'!R:R,Calculations!$C$116+MOD(CO113,Calculations!$C$118))</f>
        <v>3.127051071655923E-3</v>
      </c>
      <c r="HF113" s="86">
        <f ca="1">Control!$C$7*Calculations!$C$82*INDEX('Monthly Data'!N:N,Calculations!$C$116+MOD(CP113,Calculations!$C$118))+Control!$C$7*Calculations!$C$83*INDEX('Monthly Data'!O:O,Calculations!$C$116+MOD(CP113,Calculations!$C$118))+Control!$C$7*Calculations!$C$84*INDEX('Monthly Data'!P:P,Calculations!$C$116+MOD(CP113,Calculations!$C$118))+Control!$C$7*Calculations!$C$85*INDEX('Monthly Data'!Q:Q,Calculations!$C$116+MOD(CP113,Calculations!$C$118))+(1-Control!$C$7*Calculations!$C$87)*INDEX('Monthly Data'!R:R,Calculations!$C$116+MOD(CP113,Calculations!$C$118))</f>
        <v>6.6954569943530936E-3</v>
      </c>
      <c r="HG113" s="86">
        <f ca="1">Control!$C$7*Calculations!$C$82*INDEX('Monthly Data'!N:N,Calculations!$C$116+MOD(CQ113,Calculations!$C$118))+Control!$C$7*Calculations!$C$83*INDEX('Monthly Data'!O:O,Calculations!$C$116+MOD(CQ113,Calculations!$C$118))+Control!$C$7*Calculations!$C$84*INDEX('Monthly Data'!P:P,Calculations!$C$116+MOD(CQ113,Calculations!$C$118))+Control!$C$7*Calculations!$C$85*INDEX('Monthly Data'!Q:Q,Calculations!$C$116+MOD(CQ113,Calculations!$C$118))+(1-Control!$C$7*Calculations!$C$87)*INDEX('Monthly Data'!R:R,Calculations!$C$116+MOD(CQ113,Calculations!$C$118))</f>
        <v>3.7596120283497965E-2</v>
      </c>
      <c r="HH113" s="86">
        <f ca="1">Control!$C$7*Calculations!$C$82*INDEX('Monthly Data'!N:N,Calculations!$C$116+MOD(CR113,Calculations!$C$118))+Control!$C$7*Calculations!$C$83*INDEX('Monthly Data'!O:O,Calculations!$C$116+MOD(CR113,Calculations!$C$118))+Control!$C$7*Calculations!$C$84*INDEX('Monthly Data'!P:P,Calculations!$C$116+MOD(CR113,Calculations!$C$118))+Control!$C$7*Calculations!$C$85*INDEX('Monthly Data'!Q:Q,Calculations!$C$116+MOD(CR113,Calculations!$C$118))+(1-Control!$C$7*Calculations!$C$87)*INDEX('Monthly Data'!R:R,Calculations!$C$116+MOD(CR113,Calculations!$C$118))</f>
        <v>3.0957942835585645E-2</v>
      </c>
      <c r="HI113" s="86">
        <f ca="1">Control!$C$7*Calculations!$C$82*INDEX('Monthly Data'!N:N,Calculations!$C$116+MOD(CS113,Calculations!$C$118))+Control!$C$7*Calculations!$C$83*INDEX('Monthly Data'!O:O,Calculations!$C$116+MOD(CS113,Calculations!$C$118))+Control!$C$7*Calculations!$C$84*INDEX('Monthly Data'!P:P,Calculations!$C$116+MOD(CS113,Calculations!$C$118))+Control!$C$7*Calculations!$C$85*INDEX('Monthly Data'!Q:Q,Calculations!$C$116+MOD(CS113,Calculations!$C$118))+(1-Control!$C$7*Calculations!$C$87)*INDEX('Monthly Data'!R:R,Calculations!$C$116+MOD(CS113,Calculations!$C$118))</f>
        <v>1.5108777406081684E-3</v>
      </c>
      <c r="HJ113" s="86">
        <f ca="1">Control!$C$7*Calculations!$C$82*INDEX('Monthly Data'!N:N,Calculations!$C$116+MOD(CT113,Calculations!$C$118))+Control!$C$7*Calculations!$C$83*INDEX('Monthly Data'!O:O,Calculations!$C$116+MOD(CT113,Calculations!$C$118))+Control!$C$7*Calculations!$C$84*INDEX('Monthly Data'!P:P,Calculations!$C$116+MOD(CT113,Calculations!$C$118))+Control!$C$7*Calculations!$C$85*INDEX('Monthly Data'!Q:Q,Calculations!$C$116+MOD(CT113,Calculations!$C$118))+(1-Control!$C$7*Calculations!$C$87)*INDEX('Monthly Data'!R:R,Calculations!$C$116+MOD(CT113,Calculations!$C$118))</f>
        <v>1.2954540023127663E-2</v>
      </c>
      <c r="HK113" s="86">
        <f ca="1">Control!$C$7*Calculations!$C$82*INDEX('Monthly Data'!N:N,Calculations!$C$116+MOD(CU113,Calculations!$C$118))+Control!$C$7*Calculations!$C$83*INDEX('Monthly Data'!O:O,Calculations!$C$116+MOD(CU113,Calculations!$C$118))+Control!$C$7*Calculations!$C$84*INDEX('Monthly Data'!P:P,Calculations!$C$116+MOD(CU113,Calculations!$C$118))+Control!$C$7*Calculations!$C$85*INDEX('Monthly Data'!Q:Q,Calculations!$C$116+MOD(CU113,Calculations!$C$118))+(1-Control!$C$7*Calculations!$C$87)*INDEX('Monthly Data'!R:R,Calculations!$C$116+MOD(CU113,Calculations!$C$118))</f>
        <v>1.0353752315110615E-2</v>
      </c>
      <c r="HL113" s="86">
        <f ca="1">Control!$C$7*Calculations!$C$82*INDEX('Monthly Data'!N:N,Calculations!$C$116+MOD(CV113,Calculations!$C$118))+Control!$C$7*Calculations!$C$83*INDEX('Monthly Data'!O:O,Calculations!$C$116+MOD(CV113,Calculations!$C$118))+Control!$C$7*Calculations!$C$84*INDEX('Monthly Data'!P:P,Calculations!$C$116+MOD(CV113,Calculations!$C$118))+Control!$C$7*Calculations!$C$85*INDEX('Monthly Data'!Q:Q,Calculations!$C$116+MOD(CV113,Calculations!$C$118))+(1-Control!$C$7*Calculations!$C$87)*INDEX('Monthly Data'!R:R,Calculations!$C$116+MOD(CV113,Calculations!$C$118))</f>
        <v>1.9073822767906517E-2</v>
      </c>
      <c r="HM113" s="86">
        <f ca="1">Control!$C$7*Calculations!$C$82*INDEX('Monthly Data'!N:N,Calculations!$C$116+MOD(CW113,Calculations!$C$118))+Control!$C$7*Calculations!$C$83*INDEX('Monthly Data'!O:O,Calculations!$C$116+MOD(CW113,Calculations!$C$118))+Control!$C$7*Calculations!$C$84*INDEX('Monthly Data'!P:P,Calculations!$C$116+MOD(CW113,Calculations!$C$118))+Control!$C$7*Calculations!$C$85*INDEX('Monthly Data'!Q:Q,Calculations!$C$116+MOD(CW113,Calculations!$C$118))+(1-Control!$C$7*Calculations!$C$87)*INDEX('Monthly Data'!R:R,Calculations!$C$116+MOD(CW113,Calculations!$C$118))</f>
        <v>1.5063457444773597E-2</v>
      </c>
      <c r="HN113" s="86">
        <f ca="1">Control!$C$7*Calculations!$C$82*INDEX('Monthly Data'!N:N,Calculations!$C$116+MOD(CX113,Calculations!$C$118))+Control!$C$7*Calculations!$C$83*INDEX('Monthly Data'!O:O,Calculations!$C$116+MOD(CX113,Calculations!$C$118))+Control!$C$7*Calculations!$C$84*INDEX('Monthly Data'!P:P,Calculations!$C$116+MOD(CX113,Calculations!$C$118))+Control!$C$7*Calculations!$C$85*INDEX('Monthly Data'!Q:Q,Calculations!$C$116+MOD(CX113,Calculations!$C$118))+(1-Control!$C$7*Calculations!$C$87)*INDEX('Monthly Data'!R:R,Calculations!$C$116+MOD(CX113,Calculations!$C$118))</f>
        <v>6.4539397490030407E-3</v>
      </c>
      <c r="HO113" s="86">
        <f ca="1">Control!$C$7*Calculations!$C$82*INDEX('Monthly Data'!N:N,Calculations!$C$116+MOD(CY113,Calculations!$C$118))+Control!$C$7*Calculations!$C$83*INDEX('Monthly Data'!O:O,Calculations!$C$116+MOD(CY113,Calculations!$C$118))+Control!$C$7*Calculations!$C$84*INDEX('Monthly Data'!P:P,Calculations!$C$116+MOD(CY113,Calculations!$C$118))+Control!$C$7*Calculations!$C$85*INDEX('Monthly Data'!Q:Q,Calculations!$C$116+MOD(CY113,Calculations!$C$118))+(1-Control!$C$7*Calculations!$C$87)*INDEX('Monthly Data'!R:R,Calculations!$C$116+MOD(CY113,Calculations!$C$118))</f>
        <v>7.9764341593600071E-3</v>
      </c>
      <c r="HP113" s="86">
        <f ca="1">Control!$C$7*Calculations!$C$82*INDEX('Monthly Data'!N:N,Calculations!$C$116+MOD(CZ113,Calculations!$C$118))+Control!$C$7*Calculations!$C$83*INDEX('Monthly Data'!O:O,Calculations!$C$116+MOD(CZ113,Calculations!$C$118))+Control!$C$7*Calculations!$C$84*INDEX('Monthly Data'!P:P,Calculations!$C$116+MOD(CZ113,Calculations!$C$118))+Control!$C$7*Calculations!$C$85*INDEX('Monthly Data'!Q:Q,Calculations!$C$116+MOD(CZ113,Calculations!$C$118))+(1-Control!$C$7*Calculations!$C$87)*INDEX('Monthly Data'!R:R,Calculations!$C$116+MOD(CZ113,Calculations!$C$118))</f>
        <v>3.8809817903524786E-2</v>
      </c>
      <c r="HQ113" s="86">
        <f ca="1">Control!$C$7*Calculations!$C$82*INDEX('Monthly Data'!N:N,Calculations!$C$116+MOD(DA113,Calculations!$C$118))+Control!$C$7*Calculations!$C$83*INDEX('Monthly Data'!O:O,Calculations!$C$116+MOD(DA113,Calculations!$C$118))+Control!$C$7*Calculations!$C$84*INDEX('Monthly Data'!P:P,Calculations!$C$116+MOD(DA113,Calculations!$C$118))+Control!$C$7*Calculations!$C$85*INDEX('Monthly Data'!Q:Q,Calculations!$C$116+MOD(DA113,Calculations!$C$118))+(1-Control!$C$7*Calculations!$C$87)*INDEX('Monthly Data'!R:R,Calculations!$C$116+MOD(DA113,Calculations!$C$118))</f>
        <v>4.5132804118240749E-2</v>
      </c>
      <c r="HR113" s="86">
        <f ca="1">Control!$C$7*Calculations!$C$82*INDEX('Monthly Data'!N:N,Calculations!$C$116+MOD(DB113,Calculations!$C$118))+Control!$C$7*Calculations!$C$83*INDEX('Monthly Data'!O:O,Calculations!$C$116+MOD(DB113,Calculations!$C$118))+Control!$C$7*Calculations!$C$84*INDEX('Monthly Data'!P:P,Calculations!$C$116+MOD(DB113,Calculations!$C$118))+Control!$C$7*Calculations!$C$85*INDEX('Monthly Data'!Q:Q,Calculations!$C$116+MOD(DB113,Calculations!$C$118))+(1-Control!$C$7*Calculations!$C$87)*INDEX('Monthly Data'!R:R,Calculations!$C$116+MOD(DB113,Calculations!$C$118))</f>
        <v>-2.0269389991732112E-2</v>
      </c>
      <c r="HS113" s="86">
        <f ca="1">Control!$C$7*Calculations!$C$82*INDEX('Monthly Data'!N:N,Calculations!$C$116+MOD(DC113,Calculations!$C$118))+Control!$C$7*Calculations!$C$83*INDEX('Monthly Data'!O:O,Calculations!$C$116+MOD(DC113,Calculations!$C$118))+Control!$C$7*Calculations!$C$84*INDEX('Monthly Data'!P:P,Calculations!$C$116+MOD(DC113,Calculations!$C$118))+Control!$C$7*Calculations!$C$85*INDEX('Monthly Data'!Q:Q,Calculations!$C$116+MOD(DC113,Calculations!$C$118))+(1-Control!$C$7*Calculations!$C$87)*INDEX('Monthly Data'!R:R,Calculations!$C$116+MOD(DC113,Calculations!$C$118))</f>
        <v>3.1070573055362403E-2</v>
      </c>
      <c r="HT113" s="86">
        <f ca="1">Control!$C$7*Calculations!$C$82*INDEX('Monthly Data'!N:N,Calculations!$C$116+MOD(DD113,Calculations!$C$118))+Control!$C$7*Calculations!$C$83*INDEX('Monthly Data'!O:O,Calculations!$C$116+MOD(DD113,Calculations!$C$118))+Control!$C$7*Calculations!$C$84*INDEX('Monthly Data'!P:P,Calculations!$C$116+MOD(DD113,Calculations!$C$118))+Control!$C$7*Calculations!$C$85*INDEX('Monthly Data'!Q:Q,Calculations!$C$116+MOD(DD113,Calculations!$C$118))+(1-Control!$C$7*Calculations!$C$87)*INDEX('Monthly Data'!R:R,Calculations!$C$116+MOD(DD113,Calculations!$C$118))</f>
        <v>1.2954540023127663E-2</v>
      </c>
      <c r="HU113" s="86">
        <f ca="1">Control!$C$7*Calculations!$C$82*INDEX('Monthly Data'!N:N,Calculations!$C$116+MOD(DE113,Calculations!$C$118))+Control!$C$7*Calculations!$C$83*INDEX('Monthly Data'!O:O,Calculations!$C$116+MOD(DE113,Calculations!$C$118))+Control!$C$7*Calculations!$C$84*INDEX('Monthly Data'!P:P,Calculations!$C$116+MOD(DE113,Calculations!$C$118))+Control!$C$7*Calculations!$C$85*INDEX('Monthly Data'!Q:Q,Calculations!$C$116+MOD(DE113,Calculations!$C$118))+(1-Control!$C$7*Calculations!$C$87)*INDEX('Monthly Data'!R:R,Calculations!$C$116+MOD(DE113,Calculations!$C$118))</f>
        <v>1.50127906355989E-2</v>
      </c>
      <c r="HV113" s="86">
        <f ca="1">Control!$C$7*Calculations!$C$82*INDEX('Monthly Data'!N:N,Calculations!$C$116+MOD(DF113,Calculations!$C$118))+Control!$C$7*Calculations!$C$83*INDEX('Monthly Data'!O:O,Calculations!$C$116+MOD(DF113,Calculations!$C$118))+Control!$C$7*Calculations!$C$84*INDEX('Monthly Data'!P:P,Calculations!$C$116+MOD(DF113,Calculations!$C$118))+Control!$C$7*Calculations!$C$85*INDEX('Monthly Data'!Q:Q,Calculations!$C$116+MOD(DF113,Calculations!$C$118))+(1-Control!$C$7*Calculations!$C$87)*INDEX('Monthly Data'!R:R,Calculations!$C$116+MOD(DF113,Calculations!$C$118))</f>
        <v>4.5735623984309991E-2</v>
      </c>
      <c r="HW113" s="86">
        <f ca="1">Control!$C$7*Calculations!$C$82*INDEX('Monthly Data'!N:N,Calculations!$C$116+MOD(DG113,Calculations!$C$118))+Control!$C$7*Calculations!$C$83*INDEX('Monthly Data'!O:O,Calculations!$C$116+MOD(DG113,Calculations!$C$118))+Control!$C$7*Calculations!$C$84*INDEX('Monthly Data'!P:P,Calculations!$C$116+MOD(DG113,Calculations!$C$118))+Control!$C$7*Calculations!$C$85*INDEX('Monthly Data'!Q:Q,Calculations!$C$116+MOD(DG113,Calculations!$C$118))+(1-Control!$C$7*Calculations!$C$87)*INDEX('Monthly Data'!R:R,Calculations!$C$116+MOD(DG113,Calculations!$C$118))</f>
        <v>1.1702576456120543E-2</v>
      </c>
      <c r="HX113" s="86">
        <f ca="1">Control!$C$7*Calculations!$C$82*INDEX('Monthly Data'!N:N,Calculations!$C$116+MOD(DH113,Calculations!$C$118))+Control!$C$7*Calculations!$C$83*INDEX('Monthly Data'!O:O,Calculations!$C$116+MOD(DH113,Calculations!$C$118))+Control!$C$7*Calculations!$C$84*INDEX('Monthly Data'!P:P,Calculations!$C$116+MOD(DH113,Calculations!$C$118))+Control!$C$7*Calculations!$C$85*INDEX('Monthly Data'!Q:Q,Calculations!$C$116+MOD(DH113,Calculations!$C$118))+(1-Control!$C$7*Calculations!$C$87)*INDEX('Monthly Data'!R:R,Calculations!$C$116+MOD(DH113,Calculations!$C$118))</f>
        <v>1.1702576456120543E-2</v>
      </c>
      <c r="HY113" s="86">
        <f ca="1">Control!$C$7*Calculations!$C$82*INDEX('Monthly Data'!N:N,Calculations!$C$116+MOD(DI113,Calculations!$C$118))+Control!$C$7*Calculations!$C$83*INDEX('Monthly Data'!O:O,Calculations!$C$116+MOD(DI113,Calculations!$C$118))+Control!$C$7*Calculations!$C$84*INDEX('Monthly Data'!P:P,Calculations!$C$116+MOD(DI113,Calculations!$C$118))+Control!$C$7*Calculations!$C$85*INDEX('Monthly Data'!Q:Q,Calculations!$C$116+MOD(DI113,Calculations!$C$118))+(1-Control!$C$7*Calculations!$C$87)*INDEX('Monthly Data'!R:R,Calculations!$C$116+MOD(DI113,Calculations!$C$118))</f>
        <v>3.9251937367756782E-3</v>
      </c>
      <c r="HZ113" s="86">
        <f ca="1">Control!$C$7*Calculations!$C$82*INDEX('Monthly Data'!N:N,Calculations!$C$116+MOD(DJ113,Calculations!$C$118))+Control!$C$7*Calculations!$C$83*INDEX('Monthly Data'!O:O,Calculations!$C$116+MOD(DJ113,Calculations!$C$118))+Control!$C$7*Calculations!$C$84*INDEX('Monthly Data'!P:P,Calculations!$C$116+MOD(DJ113,Calculations!$C$118))+Control!$C$7*Calculations!$C$85*INDEX('Monthly Data'!Q:Q,Calculations!$C$116+MOD(DJ113,Calculations!$C$118))+(1-Control!$C$7*Calculations!$C$87)*INDEX('Monthly Data'!R:R,Calculations!$C$116+MOD(DJ113,Calculations!$C$118))</f>
        <v>1.3891304280773396E-2</v>
      </c>
      <c r="IA113" s="86">
        <f ca="1">Control!$C$7*Calculations!$C$82*INDEX('Monthly Data'!N:N,Calculations!$C$116+MOD(DK113,Calculations!$C$118))+Control!$C$7*Calculations!$C$83*INDEX('Monthly Data'!O:O,Calculations!$C$116+MOD(DK113,Calculations!$C$118))+Control!$C$7*Calculations!$C$84*INDEX('Monthly Data'!P:P,Calculations!$C$116+MOD(DK113,Calculations!$C$118))+Control!$C$7*Calculations!$C$85*INDEX('Monthly Data'!Q:Q,Calculations!$C$116+MOD(DK113,Calculations!$C$118))+(1-Control!$C$7*Calculations!$C$87)*INDEX('Monthly Data'!R:R,Calculations!$C$116+MOD(DK113,Calculations!$C$118))</f>
        <v>2.377894462657602E-2</v>
      </c>
      <c r="IB113" s="86">
        <f ca="1">Control!$C$7*Calculations!$C$82*INDEX('Monthly Data'!N:N,Calculations!$C$116+MOD(DL113,Calculations!$C$118))+Control!$C$7*Calculations!$C$83*INDEX('Monthly Data'!O:O,Calculations!$C$116+MOD(DL113,Calculations!$C$118))+Control!$C$7*Calculations!$C$84*INDEX('Monthly Data'!P:P,Calculations!$C$116+MOD(DL113,Calculations!$C$118))+Control!$C$7*Calculations!$C$85*INDEX('Monthly Data'!Q:Q,Calculations!$C$116+MOD(DL113,Calculations!$C$118))+(1-Control!$C$7*Calculations!$C$87)*INDEX('Monthly Data'!R:R,Calculations!$C$116+MOD(DL113,Calculations!$C$118))</f>
        <v>1.5216630695380906E-2</v>
      </c>
      <c r="IC113" s="86">
        <f ca="1">Control!$C$7*Calculations!$C$82*INDEX('Monthly Data'!N:N,Calculations!$C$116+MOD(DM113,Calculations!$C$118))+Control!$C$7*Calculations!$C$83*INDEX('Monthly Data'!O:O,Calculations!$C$116+MOD(DM113,Calculations!$C$118))+Control!$C$7*Calculations!$C$84*INDEX('Monthly Data'!P:P,Calculations!$C$116+MOD(DM113,Calculations!$C$118))+Control!$C$7*Calculations!$C$85*INDEX('Monthly Data'!Q:Q,Calculations!$C$116+MOD(DM113,Calculations!$C$118))+(1-Control!$C$7*Calculations!$C$87)*INDEX('Monthly Data'!R:R,Calculations!$C$116+MOD(DM113,Calculations!$C$118))</f>
        <v>1.7599621212565995E-2</v>
      </c>
      <c r="ID113" s="86">
        <f ca="1">Control!$C$7*Calculations!$C$82*INDEX('Monthly Data'!N:N,Calculations!$C$116+MOD(DN113,Calculations!$C$118))+Control!$C$7*Calculations!$C$83*INDEX('Monthly Data'!O:O,Calculations!$C$116+MOD(DN113,Calculations!$C$118))+Control!$C$7*Calculations!$C$84*INDEX('Monthly Data'!P:P,Calculations!$C$116+MOD(DN113,Calculations!$C$118))+Control!$C$7*Calculations!$C$85*INDEX('Monthly Data'!Q:Q,Calculations!$C$116+MOD(DN113,Calculations!$C$118))+(1-Control!$C$7*Calculations!$C$87)*INDEX('Monthly Data'!R:R,Calculations!$C$116+MOD(DN113,Calculations!$C$118))</f>
        <v>9.9793409618087695E-3</v>
      </c>
      <c r="IE113" s="86">
        <f ca="1">Control!$C$7*Calculations!$C$82*INDEX('Monthly Data'!N:N,Calculations!$C$116+MOD(DO113,Calculations!$C$118))+Control!$C$7*Calculations!$C$83*INDEX('Monthly Data'!O:O,Calculations!$C$116+MOD(DO113,Calculations!$C$118))+Control!$C$7*Calculations!$C$84*INDEX('Monthly Data'!P:P,Calculations!$C$116+MOD(DO113,Calculations!$C$118))+Control!$C$7*Calculations!$C$85*INDEX('Monthly Data'!Q:Q,Calculations!$C$116+MOD(DO113,Calculations!$C$118))+(1-Control!$C$7*Calculations!$C$87)*INDEX('Monthly Data'!R:R,Calculations!$C$116+MOD(DO113,Calculations!$C$118))</f>
        <v>2.9708469559001142E-2</v>
      </c>
      <c r="IF113" s="86">
        <f ca="1">Control!$C$7*Calculations!$C$82*INDEX('Monthly Data'!N:N,Calculations!$C$116+MOD(DP113,Calculations!$C$118))+Control!$C$7*Calculations!$C$83*INDEX('Monthly Data'!O:O,Calculations!$C$116+MOD(DP113,Calculations!$C$118))+Control!$C$7*Calculations!$C$84*INDEX('Monthly Data'!P:P,Calculations!$C$116+MOD(DP113,Calculations!$C$118))+Control!$C$7*Calculations!$C$85*INDEX('Monthly Data'!Q:Q,Calculations!$C$116+MOD(DP113,Calculations!$C$118))+(1-Control!$C$7*Calculations!$C$87)*INDEX('Monthly Data'!R:R,Calculations!$C$116+MOD(DP113,Calculations!$C$118))</f>
        <v>1.1106855739851785E-2</v>
      </c>
      <c r="IG113" s="88">
        <f ca="1">Control!$C$8*(1+DQ113)*(1+DR113)*(1+DS113)*(1+DT113)*(1+DU113)*(1+DV113)*(1+DW113)*(1+DX113)*(1+DY113)*(1+DZ113)*(1+EA113)*(1+EB113)*(1+EC113)*(1+ED113)*(1+EE113)*(1+EF113)*(1+EG113)*(1+EH113)*(1+EI113)*(1+EJ113)*(1+EK113)*(1+EL113)*(1+EM113)*(1+EN113)*(1+EO113)*(1+EP113)*(1+EQ113)*(1+ER113)*(1+ES113)*(1+ET113)*(1+EU113)*(1+EV113)*(1+EW113)*(1+EX113)*(1+EY113)*(1+EZ113)*(1+FA113)*(1+FB113)*(1+FC113)*(1+FD113)*(1+FE113)*(1+FF113)*(1+FG113)*(1+FH113)*(1+FI113)*(1+FJ113)*(1+FK113)*(1+FL113)*(1+FM113)*(1+FN113)*(1+FO113)*(1+FP113)*(1+FQ113)*(1+FR113)*(1+FS113)*(1+FT113)*(1+FU113)*(1+FV113)*(1+FW113)*(1+FX113)*(1+FY113)*(1+FZ113)*(1+GA113)*(1+GB113)*(1+GC113)*(1+GD113)*(1+GE113)*(1+GF113)*(1+GG113)*(1+GH113)*(1+GI113)*(1+GJ113)*(1+GK113)*(1+GL113)*(1+GM113)*(1+GN113)*(1+GO113)*(1+GP113)*(1+GQ113)*(1+GR113)*(1+GS113)*(1+GT113)*(1+GU113)*(1+GV113)*(1+GW113)*(1+GX113)*(1+GY113)*(1+GZ113)*(1+HA113)*(1+HB113)*(1+HC113)*(1+HD113)*(1+HE113)*(1+HF113)*(1+HG113)*(1+HH113)*(1+HI113)*(1+HJ113)*(1+HK113)*(1+HL113)*(1+HM113)*(1+HN113)*(1+HO113)*(1+HP113)*(1+HQ113)*(1+HR113)*(1+HS113)*(1+HT113)*(1+HU113)*(1+HV113)*(1+HW113)*(1+HX113)*(1+HY113)*(1+HZ113)*(1+IA113)*(1+IB113)*(1+IC113)*(1+ID113)*(1+IE113)*(1+IF113)</f>
        <v>148651.54307347376</v>
      </c>
    </row>
    <row r="114" spans="1:241" x14ac:dyDescent="0.25">
      <c r="A114">
        <v>21</v>
      </c>
      <c r="B114">
        <v>42</v>
      </c>
      <c r="C114">
        <v>67</v>
      </c>
      <c r="D114">
        <v>63</v>
      </c>
      <c r="E114">
        <v>42</v>
      </c>
      <c r="F114">
        <v>67</v>
      </c>
      <c r="G114">
        <v>16</v>
      </c>
      <c r="H114">
        <v>93</v>
      </c>
      <c r="I114">
        <v>30</v>
      </c>
      <c r="J114">
        <v>44</v>
      </c>
      <c r="K114">
        <v>75</v>
      </c>
      <c r="L114">
        <v>79</v>
      </c>
      <c r="M114">
        <v>42</v>
      </c>
      <c r="N114">
        <v>78</v>
      </c>
      <c r="O114">
        <v>112</v>
      </c>
      <c r="P114">
        <v>2</v>
      </c>
      <c r="Q114">
        <v>76</v>
      </c>
      <c r="R114">
        <v>38</v>
      </c>
      <c r="S114">
        <v>82</v>
      </c>
      <c r="T114">
        <v>19</v>
      </c>
      <c r="U114">
        <v>101</v>
      </c>
      <c r="V114">
        <v>101</v>
      </c>
      <c r="W114">
        <v>35</v>
      </c>
      <c r="X114">
        <v>12</v>
      </c>
      <c r="Y114">
        <v>95</v>
      </c>
      <c r="Z114">
        <v>8</v>
      </c>
      <c r="AA114">
        <v>114</v>
      </c>
      <c r="AB114">
        <v>9</v>
      </c>
      <c r="AC114">
        <v>98</v>
      </c>
      <c r="AD114">
        <v>6</v>
      </c>
      <c r="AE114">
        <v>56</v>
      </c>
      <c r="AF114">
        <v>62</v>
      </c>
      <c r="AG114">
        <v>111</v>
      </c>
      <c r="AH114">
        <v>8</v>
      </c>
      <c r="AI114">
        <v>18</v>
      </c>
      <c r="AJ114">
        <v>94</v>
      </c>
      <c r="AK114">
        <v>3</v>
      </c>
      <c r="AL114">
        <v>68</v>
      </c>
      <c r="AM114">
        <v>103</v>
      </c>
      <c r="AN114">
        <v>7</v>
      </c>
      <c r="AO114">
        <v>57</v>
      </c>
      <c r="AP114">
        <v>10</v>
      </c>
      <c r="AQ114">
        <v>24</v>
      </c>
      <c r="AR114">
        <v>41</v>
      </c>
      <c r="AS114">
        <v>56</v>
      </c>
      <c r="AT114">
        <v>102</v>
      </c>
      <c r="AU114">
        <v>4</v>
      </c>
      <c r="AV114">
        <v>37</v>
      </c>
      <c r="AW114">
        <v>18</v>
      </c>
      <c r="AX114">
        <v>17</v>
      </c>
      <c r="AY114">
        <v>65</v>
      </c>
      <c r="AZ114">
        <v>116</v>
      </c>
      <c r="BA114">
        <v>24</v>
      </c>
      <c r="BB114">
        <v>79</v>
      </c>
      <c r="BC114">
        <v>3</v>
      </c>
      <c r="BD114">
        <v>37</v>
      </c>
      <c r="BE114">
        <v>105</v>
      </c>
      <c r="BF114">
        <v>63</v>
      </c>
      <c r="BG114">
        <v>73</v>
      </c>
      <c r="BH114">
        <v>102</v>
      </c>
      <c r="BI114">
        <v>95</v>
      </c>
      <c r="BJ114">
        <v>40</v>
      </c>
      <c r="BK114">
        <v>13</v>
      </c>
      <c r="BL114">
        <v>38</v>
      </c>
      <c r="BM114">
        <v>34</v>
      </c>
      <c r="BN114">
        <v>111</v>
      </c>
      <c r="BO114">
        <v>79</v>
      </c>
      <c r="BP114">
        <v>44</v>
      </c>
      <c r="BQ114">
        <v>48</v>
      </c>
      <c r="BR114">
        <v>6</v>
      </c>
      <c r="BS114">
        <v>28</v>
      </c>
      <c r="BT114">
        <v>10</v>
      </c>
      <c r="BU114">
        <v>26</v>
      </c>
      <c r="BV114">
        <v>44</v>
      </c>
      <c r="BW114">
        <v>105</v>
      </c>
      <c r="BX114">
        <v>103</v>
      </c>
      <c r="BY114">
        <v>101</v>
      </c>
      <c r="BZ114">
        <v>101</v>
      </c>
      <c r="CA114">
        <v>86</v>
      </c>
      <c r="CB114">
        <v>57</v>
      </c>
      <c r="CC114">
        <v>68</v>
      </c>
      <c r="CD114">
        <v>6</v>
      </c>
      <c r="CE114">
        <v>93</v>
      </c>
      <c r="CF114">
        <v>68</v>
      </c>
      <c r="CG114">
        <v>90</v>
      </c>
      <c r="CH114">
        <v>81</v>
      </c>
      <c r="CI114">
        <v>89</v>
      </c>
      <c r="CJ114">
        <v>48</v>
      </c>
      <c r="CK114">
        <v>107</v>
      </c>
      <c r="CL114">
        <v>106</v>
      </c>
      <c r="CM114">
        <v>97</v>
      </c>
      <c r="CN114">
        <v>45</v>
      </c>
      <c r="CO114">
        <v>65</v>
      </c>
      <c r="CP114">
        <v>53</v>
      </c>
      <c r="CQ114">
        <v>89</v>
      </c>
      <c r="CR114">
        <v>92</v>
      </c>
      <c r="CS114">
        <v>83</v>
      </c>
      <c r="CT114">
        <v>18</v>
      </c>
      <c r="CU114">
        <v>112</v>
      </c>
      <c r="CV114">
        <v>25</v>
      </c>
      <c r="CW114">
        <v>6</v>
      </c>
      <c r="CX114">
        <v>79</v>
      </c>
      <c r="CY114">
        <v>6</v>
      </c>
      <c r="CZ114">
        <v>3</v>
      </c>
      <c r="DA114">
        <v>113</v>
      </c>
      <c r="DB114">
        <v>57</v>
      </c>
      <c r="DC114">
        <v>31</v>
      </c>
      <c r="DD114">
        <v>25</v>
      </c>
      <c r="DE114">
        <v>81</v>
      </c>
      <c r="DF114">
        <v>101</v>
      </c>
      <c r="DG114">
        <v>59</v>
      </c>
      <c r="DH114">
        <v>9</v>
      </c>
      <c r="DI114">
        <v>12</v>
      </c>
      <c r="DJ114">
        <v>48</v>
      </c>
      <c r="DK114">
        <v>4</v>
      </c>
      <c r="DL114">
        <v>46</v>
      </c>
      <c r="DM114">
        <v>33</v>
      </c>
      <c r="DN114">
        <v>37</v>
      </c>
      <c r="DO114">
        <v>10</v>
      </c>
      <c r="DP114">
        <v>63</v>
      </c>
      <c r="DQ114" s="86">
        <f ca="1">Control!$C$7*Calculations!$C$82*INDEX('Monthly Data'!N:N,Calculations!$C$116+MOD(A114,Calculations!$C$118))+Control!$C$7*Calculations!$C$83*INDEX('Monthly Data'!O:O,Calculations!$C$116+MOD(A114,Calculations!$C$118))+Control!$C$7*Calculations!$C$84*INDEX('Monthly Data'!P:P,Calculations!$C$116+MOD(A114,Calculations!$C$118))+Control!$C$7*Calculations!$C$85*INDEX('Monthly Data'!Q:Q,Calculations!$C$116+MOD(A114,Calculations!$C$118))+(1-Control!$C$7*Calculations!$C$87)*INDEX('Monthly Data'!R:R,Calculations!$C$116+MOD(A114,Calculations!$C$118))</f>
        <v>1.5108777406081684E-3</v>
      </c>
      <c r="DR114" s="86">
        <f ca="1">Control!$C$7*Calculations!$C$82*INDEX('Monthly Data'!N:N,Calculations!$C$116+MOD(B114,Calculations!$C$118))+Control!$C$7*Calculations!$C$83*INDEX('Monthly Data'!O:O,Calculations!$C$116+MOD(B114,Calculations!$C$118))+Control!$C$7*Calculations!$C$84*INDEX('Monthly Data'!P:P,Calculations!$C$116+MOD(B114,Calculations!$C$118))+Control!$C$7*Calculations!$C$85*INDEX('Monthly Data'!Q:Q,Calculations!$C$116+MOD(B114,Calculations!$C$118))+(1-Control!$C$7*Calculations!$C$87)*INDEX('Monthly Data'!R:R,Calculations!$C$116+MOD(B114,Calculations!$C$118))</f>
        <v>-6.1115617667135171E-2</v>
      </c>
      <c r="DS114" s="86">
        <f ca="1">Control!$C$7*Calculations!$C$82*INDEX('Monthly Data'!N:N,Calculations!$C$116+MOD(C114,Calculations!$C$118))+Control!$C$7*Calculations!$C$83*INDEX('Monthly Data'!O:O,Calculations!$C$116+MOD(C114,Calculations!$C$118))+Control!$C$7*Calculations!$C$84*INDEX('Monthly Data'!P:P,Calculations!$C$116+MOD(C114,Calculations!$C$118))+Control!$C$7*Calculations!$C$85*INDEX('Monthly Data'!Q:Q,Calculations!$C$116+MOD(C114,Calculations!$C$118))+(1-Control!$C$7*Calculations!$C$87)*INDEX('Monthly Data'!R:R,Calculations!$C$116+MOD(C114,Calculations!$C$118))</f>
        <v>-3.9863250714949353E-2</v>
      </c>
      <c r="DT114" s="86">
        <f ca="1">Control!$C$7*Calculations!$C$82*INDEX('Monthly Data'!N:N,Calculations!$C$116+MOD(D114,Calculations!$C$118))+Control!$C$7*Calculations!$C$83*INDEX('Monthly Data'!O:O,Calculations!$C$116+MOD(D114,Calculations!$C$118))+Control!$C$7*Calculations!$C$84*INDEX('Monthly Data'!P:P,Calculations!$C$116+MOD(D114,Calculations!$C$118))+Control!$C$7*Calculations!$C$85*INDEX('Monthly Data'!Q:Q,Calculations!$C$116+MOD(D114,Calculations!$C$118))+(1-Control!$C$7*Calculations!$C$87)*INDEX('Monthly Data'!R:R,Calculations!$C$116+MOD(D114,Calculations!$C$118))</f>
        <v>1.9073822767906517E-2</v>
      </c>
      <c r="DU114" s="86">
        <f ca="1">Control!$C$7*Calculations!$C$82*INDEX('Monthly Data'!N:N,Calculations!$C$116+MOD(E114,Calculations!$C$118))+Control!$C$7*Calculations!$C$83*INDEX('Monthly Data'!O:O,Calculations!$C$116+MOD(E114,Calculations!$C$118))+Control!$C$7*Calculations!$C$84*INDEX('Monthly Data'!P:P,Calculations!$C$116+MOD(E114,Calculations!$C$118))+Control!$C$7*Calculations!$C$85*INDEX('Monthly Data'!Q:Q,Calculations!$C$116+MOD(E114,Calculations!$C$118))+(1-Control!$C$7*Calculations!$C$87)*INDEX('Monthly Data'!R:R,Calculations!$C$116+MOD(E114,Calculations!$C$118))</f>
        <v>-6.1115617667135171E-2</v>
      </c>
      <c r="DV114" s="86">
        <f ca="1">Control!$C$7*Calculations!$C$82*INDEX('Monthly Data'!N:N,Calculations!$C$116+MOD(F114,Calculations!$C$118))+Control!$C$7*Calculations!$C$83*INDEX('Monthly Data'!O:O,Calculations!$C$116+MOD(F114,Calculations!$C$118))+Control!$C$7*Calculations!$C$84*INDEX('Monthly Data'!P:P,Calculations!$C$116+MOD(F114,Calculations!$C$118))+Control!$C$7*Calculations!$C$85*INDEX('Monthly Data'!Q:Q,Calculations!$C$116+MOD(F114,Calculations!$C$118))+(1-Control!$C$7*Calculations!$C$87)*INDEX('Monthly Data'!R:R,Calculations!$C$116+MOD(F114,Calculations!$C$118))</f>
        <v>-3.9863250714949353E-2</v>
      </c>
      <c r="DW114" s="86">
        <f ca="1">Control!$C$7*Calculations!$C$82*INDEX('Monthly Data'!N:N,Calculations!$C$116+MOD(G114,Calculations!$C$118))+Control!$C$7*Calculations!$C$83*INDEX('Monthly Data'!O:O,Calculations!$C$116+MOD(G114,Calculations!$C$118))+Control!$C$7*Calculations!$C$84*INDEX('Monthly Data'!P:P,Calculations!$C$116+MOD(G114,Calculations!$C$118))+Control!$C$7*Calculations!$C$85*INDEX('Monthly Data'!Q:Q,Calculations!$C$116+MOD(G114,Calculations!$C$118))+(1-Control!$C$7*Calculations!$C$87)*INDEX('Monthly Data'!R:R,Calculations!$C$116+MOD(G114,Calculations!$C$118))</f>
        <v>2.5325873776067674E-2</v>
      </c>
      <c r="DX114" s="86">
        <f ca="1">Control!$C$7*Calculations!$C$82*INDEX('Monthly Data'!N:N,Calculations!$C$116+MOD(H114,Calculations!$C$118))+Control!$C$7*Calculations!$C$83*INDEX('Monthly Data'!O:O,Calculations!$C$116+MOD(H114,Calculations!$C$118))+Control!$C$7*Calculations!$C$84*INDEX('Monthly Data'!P:P,Calculations!$C$116+MOD(H114,Calculations!$C$118))+Control!$C$7*Calculations!$C$85*INDEX('Monthly Data'!Q:Q,Calculations!$C$116+MOD(H114,Calculations!$C$118))+(1-Control!$C$7*Calculations!$C$87)*INDEX('Monthly Data'!R:R,Calculations!$C$116+MOD(H114,Calculations!$C$118))</f>
        <v>1.1809891087585166E-2</v>
      </c>
      <c r="DY114" s="86">
        <f ca="1">Control!$C$7*Calculations!$C$82*INDEX('Monthly Data'!N:N,Calculations!$C$116+MOD(I114,Calculations!$C$118))+Control!$C$7*Calculations!$C$83*INDEX('Monthly Data'!O:O,Calculations!$C$116+MOD(I114,Calculations!$C$118))+Control!$C$7*Calculations!$C$84*INDEX('Monthly Data'!P:P,Calculations!$C$116+MOD(I114,Calculations!$C$118))+Control!$C$7*Calculations!$C$85*INDEX('Monthly Data'!Q:Q,Calculations!$C$116+MOD(I114,Calculations!$C$118))+(1-Control!$C$7*Calculations!$C$87)*INDEX('Monthly Data'!R:R,Calculations!$C$116+MOD(I114,Calculations!$C$118))</f>
        <v>7.9764341593600071E-3</v>
      </c>
      <c r="DZ114" s="86">
        <f ca="1">Control!$C$7*Calculations!$C$82*INDEX('Monthly Data'!N:N,Calculations!$C$116+MOD(J114,Calculations!$C$118))+Control!$C$7*Calculations!$C$83*INDEX('Monthly Data'!O:O,Calculations!$C$116+MOD(J114,Calculations!$C$118))+Control!$C$7*Calculations!$C$84*INDEX('Monthly Data'!P:P,Calculations!$C$116+MOD(J114,Calculations!$C$118))+Control!$C$7*Calculations!$C$85*INDEX('Monthly Data'!Q:Q,Calculations!$C$116+MOD(J114,Calculations!$C$118))+(1-Control!$C$7*Calculations!$C$87)*INDEX('Monthly Data'!R:R,Calculations!$C$116+MOD(J114,Calculations!$C$118))</f>
        <v>2.377894462657602E-2</v>
      </c>
      <c r="EA114" s="86">
        <f ca="1">Control!$C$7*Calculations!$C$82*INDEX('Monthly Data'!N:N,Calculations!$C$116+MOD(K114,Calculations!$C$118))+Control!$C$7*Calculations!$C$83*INDEX('Monthly Data'!O:O,Calculations!$C$116+MOD(K114,Calculations!$C$118))+Control!$C$7*Calculations!$C$84*INDEX('Monthly Data'!P:P,Calculations!$C$116+MOD(K114,Calculations!$C$118))+Control!$C$7*Calculations!$C$85*INDEX('Monthly Data'!Q:Q,Calculations!$C$116+MOD(K114,Calculations!$C$118))+(1-Control!$C$7*Calculations!$C$87)*INDEX('Monthly Data'!R:R,Calculations!$C$116+MOD(K114,Calculations!$C$118))</f>
        <v>-2.0259958308006688E-2</v>
      </c>
      <c r="EB114" s="86">
        <f ca="1">Control!$C$7*Calculations!$C$82*INDEX('Monthly Data'!N:N,Calculations!$C$116+MOD(L114,Calculations!$C$118))+Control!$C$7*Calculations!$C$83*INDEX('Monthly Data'!O:O,Calculations!$C$116+MOD(L114,Calculations!$C$118))+Control!$C$7*Calculations!$C$84*INDEX('Monthly Data'!P:P,Calculations!$C$116+MOD(L114,Calculations!$C$118))+Control!$C$7*Calculations!$C$85*INDEX('Monthly Data'!Q:Q,Calculations!$C$116+MOD(L114,Calculations!$C$118))+(1-Control!$C$7*Calculations!$C$87)*INDEX('Monthly Data'!R:R,Calculations!$C$116+MOD(L114,Calculations!$C$118))</f>
        <v>1.046389543479892E-2</v>
      </c>
      <c r="EC114" s="86">
        <f ca="1">Control!$C$7*Calculations!$C$82*INDEX('Monthly Data'!N:N,Calculations!$C$116+MOD(M114,Calculations!$C$118))+Control!$C$7*Calculations!$C$83*INDEX('Monthly Data'!O:O,Calculations!$C$116+MOD(M114,Calculations!$C$118))+Control!$C$7*Calculations!$C$84*INDEX('Monthly Data'!P:P,Calculations!$C$116+MOD(M114,Calculations!$C$118))+Control!$C$7*Calculations!$C$85*INDEX('Monthly Data'!Q:Q,Calculations!$C$116+MOD(M114,Calculations!$C$118))+(1-Control!$C$7*Calculations!$C$87)*INDEX('Monthly Data'!R:R,Calculations!$C$116+MOD(M114,Calculations!$C$118))</f>
        <v>-6.1115617667135171E-2</v>
      </c>
      <c r="ED114" s="86">
        <f ca="1">Control!$C$7*Calculations!$C$82*INDEX('Monthly Data'!N:N,Calculations!$C$116+MOD(N114,Calculations!$C$118))+Control!$C$7*Calculations!$C$83*INDEX('Monthly Data'!O:O,Calculations!$C$116+MOD(N114,Calculations!$C$118))+Control!$C$7*Calculations!$C$84*INDEX('Monthly Data'!P:P,Calculations!$C$116+MOD(N114,Calculations!$C$118))+Control!$C$7*Calculations!$C$85*INDEX('Monthly Data'!Q:Q,Calculations!$C$116+MOD(N114,Calculations!$C$118))+(1-Control!$C$7*Calculations!$C$87)*INDEX('Monthly Data'!R:R,Calculations!$C$116+MOD(N114,Calculations!$C$118))</f>
        <v>1.7472933988537529E-2</v>
      </c>
      <c r="EE114" s="86">
        <f ca="1">Control!$C$7*Calculations!$C$82*INDEX('Monthly Data'!N:N,Calculations!$C$116+MOD(O114,Calculations!$C$118))+Control!$C$7*Calculations!$C$83*INDEX('Monthly Data'!O:O,Calculations!$C$116+MOD(O114,Calculations!$C$118))+Control!$C$7*Calculations!$C$84*INDEX('Monthly Data'!P:P,Calculations!$C$116+MOD(O114,Calculations!$C$118))+Control!$C$7*Calculations!$C$85*INDEX('Monthly Data'!Q:Q,Calculations!$C$116+MOD(O114,Calculations!$C$118))+(1-Control!$C$7*Calculations!$C$87)*INDEX('Monthly Data'!R:R,Calculations!$C$116+MOD(O114,Calculations!$C$118))</f>
        <v>1.142101364887867E-2</v>
      </c>
      <c r="EF114" s="86">
        <f ca="1">Control!$C$7*Calculations!$C$82*INDEX('Monthly Data'!N:N,Calculations!$C$116+MOD(P114,Calculations!$C$118))+Control!$C$7*Calculations!$C$83*INDEX('Monthly Data'!O:O,Calculations!$C$116+MOD(P114,Calculations!$C$118))+Control!$C$7*Calculations!$C$84*INDEX('Monthly Data'!P:P,Calculations!$C$116+MOD(P114,Calculations!$C$118))+Control!$C$7*Calculations!$C$85*INDEX('Monthly Data'!Q:Q,Calculations!$C$116+MOD(P114,Calculations!$C$118))+(1-Control!$C$7*Calculations!$C$87)*INDEX('Monthly Data'!R:R,Calculations!$C$116+MOD(P114,Calculations!$C$118))</f>
        <v>7.7184133340106598E-3</v>
      </c>
      <c r="EG114" s="86">
        <f ca="1">Control!$C$7*Calculations!$C$82*INDEX('Monthly Data'!N:N,Calculations!$C$116+MOD(Q114,Calculations!$C$118))+Control!$C$7*Calculations!$C$83*INDEX('Monthly Data'!O:O,Calculations!$C$116+MOD(Q114,Calculations!$C$118))+Control!$C$7*Calculations!$C$84*INDEX('Monthly Data'!P:P,Calculations!$C$116+MOD(Q114,Calculations!$C$118))+Control!$C$7*Calculations!$C$85*INDEX('Monthly Data'!Q:Q,Calculations!$C$116+MOD(Q114,Calculations!$C$118))+(1-Control!$C$7*Calculations!$C$87)*INDEX('Monthly Data'!R:R,Calculations!$C$116+MOD(Q114,Calculations!$C$118))</f>
        <v>3.5231336013669103E-2</v>
      </c>
      <c r="EH114" s="86">
        <f ca="1">Control!$C$7*Calculations!$C$82*INDEX('Monthly Data'!N:N,Calculations!$C$116+MOD(R114,Calculations!$C$118))+Control!$C$7*Calculations!$C$83*INDEX('Monthly Data'!O:O,Calculations!$C$116+MOD(R114,Calculations!$C$118))+Control!$C$7*Calculations!$C$84*INDEX('Monthly Data'!P:P,Calculations!$C$116+MOD(R114,Calculations!$C$118))+Control!$C$7*Calculations!$C$85*INDEX('Monthly Data'!Q:Q,Calculations!$C$116+MOD(R114,Calculations!$C$118))+(1-Control!$C$7*Calculations!$C$87)*INDEX('Monthly Data'!R:R,Calculations!$C$116+MOD(R114,Calculations!$C$118))</f>
        <v>1.3891563624307685E-2</v>
      </c>
      <c r="EI114" s="86">
        <f ca="1">Control!$C$7*Calculations!$C$82*INDEX('Monthly Data'!N:N,Calculations!$C$116+MOD(S114,Calculations!$C$118))+Control!$C$7*Calculations!$C$83*INDEX('Monthly Data'!O:O,Calculations!$C$116+MOD(S114,Calculations!$C$118))+Control!$C$7*Calculations!$C$84*INDEX('Monthly Data'!P:P,Calculations!$C$116+MOD(S114,Calculations!$C$118))+Control!$C$7*Calculations!$C$85*INDEX('Monthly Data'!Q:Q,Calculations!$C$116+MOD(S114,Calculations!$C$118))+(1-Control!$C$7*Calculations!$C$87)*INDEX('Monthly Data'!R:R,Calculations!$C$116+MOD(S114,Calculations!$C$118))</f>
        <v>1.7361594973213587E-2</v>
      </c>
      <c r="EJ114" s="86">
        <f ca="1">Control!$C$7*Calculations!$C$82*INDEX('Monthly Data'!N:N,Calculations!$C$116+MOD(T114,Calculations!$C$118))+Control!$C$7*Calculations!$C$83*INDEX('Monthly Data'!O:O,Calculations!$C$116+MOD(T114,Calculations!$C$118))+Control!$C$7*Calculations!$C$84*INDEX('Monthly Data'!P:P,Calculations!$C$116+MOD(T114,Calculations!$C$118))+Control!$C$7*Calculations!$C$85*INDEX('Monthly Data'!Q:Q,Calculations!$C$116+MOD(T114,Calculations!$C$118))+(1-Control!$C$7*Calculations!$C$87)*INDEX('Monthly Data'!R:R,Calculations!$C$116+MOD(T114,Calculations!$C$118))</f>
        <v>4.089189590407355E-3</v>
      </c>
      <c r="EK114" s="86">
        <f ca="1">Control!$C$7*Calculations!$C$82*INDEX('Monthly Data'!N:N,Calculations!$C$116+MOD(U114,Calculations!$C$118))+Control!$C$7*Calculations!$C$83*INDEX('Monthly Data'!O:O,Calculations!$C$116+MOD(U114,Calculations!$C$118))+Control!$C$7*Calculations!$C$84*INDEX('Monthly Data'!P:P,Calculations!$C$116+MOD(U114,Calculations!$C$118))+Control!$C$7*Calculations!$C$85*INDEX('Monthly Data'!Q:Q,Calculations!$C$116+MOD(U114,Calculations!$C$118))+(1-Control!$C$7*Calculations!$C$87)*INDEX('Monthly Data'!R:R,Calculations!$C$116+MOD(U114,Calculations!$C$118))</f>
        <v>-2.5168357537820856E-4</v>
      </c>
      <c r="EL114" s="86">
        <f ca="1">Control!$C$7*Calculations!$C$82*INDEX('Monthly Data'!N:N,Calculations!$C$116+MOD(V114,Calculations!$C$118))+Control!$C$7*Calculations!$C$83*INDEX('Monthly Data'!O:O,Calculations!$C$116+MOD(V114,Calculations!$C$118))+Control!$C$7*Calculations!$C$84*INDEX('Monthly Data'!P:P,Calculations!$C$116+MOD(V114,Calculations!$C$118))+Control!$C$7*Calculations!$C$85*INDEX('Monthly Data'!Q:Q,Calculations!$C$116+MOD(V114,Calculations!$C$118))+(1-Control!$C$7*Calculations!$C$87)*INDEX('Monthly Data'!R:R,Calculations!$C$116+MOD(V114,Calculations!$C$118))</f>
        <v>-2.5168357537820856E-4</v>
      </c>
      <c r="EM114" s="86">
        <f ca="1">Control!$C$7*Calculations!$C$82*INDEX('Monthly Data'!N:N,Calculations!$C$116+MOD(W114,Calculations!$C$118))+Control!$C$7*Calculations!$C$83*INDEX('Monthly Data'!O:O,Calculations!$C$116+MOD(W114,Calculations!$C$118))+Control!$C$7*Calculations!$C$84*INDEX('Monthly Data'!P:P,Calculations!$C$116+MOD(W114,Calculations!$C$118))+Control!$C$7*Calculations!$C$85*INDEX('Monthly Data'!Q:Q,Calculations!$C$116+MOD(W114,Calculations!$C$118))+(1-Control!$C$7*Calculations!$C$87)*INDEX('Monthly Data'!R:R,Calculations!$C$116+MOD(W114,Calculations!$C$118))</f>
        <v>-9.5555592256394619E-3</v>
      </c>
      <c r="EN114" s="86">
        <f ca="1">Control!$C$7*Calculations!$C$82*INDEX('Monthly Data'!N:N,Calculations!$C$116+MOD(X114,Calculations!$C$118))+Control!$C$7*Calculations!$C$83*INDEX('Monthly Data'!O:O,Calculations!$C$116+MOD(X114,Calculations!$C$118))+Control!$C$7*Calculations!$C$84*INDEX('Monthly Data'!P:P,Calculations!$C$116+MOD(X114,Calculations!$C$118))+Control!$C$7*Calculations!$C$85*INDEX('Monthly Data'!Q:Q,Calculations!$C$116+MOD(X114,Calculations!$C$118))+(1-Control!$C$7*Calculations!$C$87)*INDEX('Monthly Data'!R:R,Calculations!$C$116+MOD(X114,Calculations!$C$118))</f>
        <v>1.0415351832335435E-2</v>
      </c>
      <c r="EO114" s="86">
        <f ca="1">Control!$C$7*Calculations!$C$82*INDEX('Monthly Data'!N:N,Calculations!$C$116+MOD(Y114,Calculations!$C$118))+Control!$C$7*Calculations!$C$83*INDEX('Monthly Data'!O:O,Calculations!$C$116+MOD(Y114,Calculations!$C$118))+Control!$C$7*Calculations!$C$84*INDEX('Monthly Data'!P:P,Calculations!$C$116+MOD(Y114,Calculations!$C$118))+Control!$C$7*Calculations!$C$85*INDEX('Monthly Data'!Q:Q,Calculations!$C$116+MOD(Y114,Calculations!$C$118))+(1-Control!$C$7*Calculations!$C$87)*INDEX('Monthly Data'!R:R,Calculations!$C$116+MOD(Y114,Calculations!$C$118))</f>
        <v>1.5758278480433856E-2</v>
      </c>
      <c r="EP114" s="86">
        <f ca="1">Control!$C$7*Calculations!$C$82*INDEX('Monthly Data'!N:N,Calculations!$C$116+MOD(Z114,Calculations!$C$118))+Control!$C$7*Calculations!$C$83*INDEX('Monthly Data'!O:O,Calculations!$C$116+MOD(Z114,Calculations!$C$118))+Control!$C$7*Calculations!$C$84*INDEX('Monthly Data'!P:P,Calculations!$C$116+MOD(Z114,Calculations!$C$118))+Control!$C$7*Calculations!$C$85*INDEX('Monthly Data'!Q:Q,Calculations!$C$116+MOD(Z114,Calculations!$C$118))+(1-Control!$C$7*Calculations!$C$87)*INDEX('Monthly Data'!R:R,Calculations!$C$116+MOD(Z114,Calculations!$C$118))</f>
        <v>9.9787204839310462E-3</v>
      </c>
      <c r="EQ114" s="86">
        <f ca="1">Control!$C$7*Calculations!$C$82*INDEX('Monthly Data'!N:N,Calculations!$C$116+MOD(AA114,Calculations!$C$118))+Control!$C$7*Calculations!$C$83*INDEX('Monthly Data'!O:O,Calculations!$C$116+MOD(AA114,Calculations!$C$118))+Control!$C$7*Calculations!$C$84*INDEX('Monthly Data'!P:P,Calculations!$C$116+MOD(AA114,Calculations!$C$118))+Control!$C$7*Calculations!$C$85*INDEX('Monthly Data'!Q:Q,Calculations!$C$116+MOD(AA114,Calculations!$C$118))+(1-Control!$C$7*Calculations!$C$87)*INDEX('Monthly Data'!R:R,Calculations!$C$116+MOD(AA114,Calculations!$C$118))</f>
        <v>-2.5419860972892394E-2</v>
      </c>
      <c r="ER114" s="86">
        <f ca="1">Control!$C$7*Calculations!$C$82*INDEX('Monthly Data'!N:N,Calculations!$C$116+MOD(AB114,Calculations!$C$118))+Control!$C$7*Calculations!$C$83*INDEX('Monthly Data'!O:O,Calculations!$C$116+MOD(AB114,Calculations!$C$118))+Control!$C$7*Calculations!$C$84*INDEX('Monthly Data'!P:P,Calculations!$C$116+MOD(AB114,Calculations!$C$118))+Control!$C$7*Calculations!$C$85*INDEX('Monthly Data'!Q:Q,Calculations!$C$116+MOD(AB114,Calculations!$C$118))+(1-Control!$C$7*Calculations!$C$87)*INDEX('Monthly Data'!R:R,Calculations!$C$116+MOD(AB114,Calculations!$C$118))</f>
        <v>2.4470405846852006E-3</v>
      </c>
      <c r="ES114" s="86">
        <f ca="1">Control!$C$7*Calculations!$C$82*INDEX('Monthly Data'!N:N,Calculations!$C$116+MOD(AC114,Calculations!$C$118))+Control!$C$7*Calculations!$C$83*INDEX('Monthly Data'!O:O,Calculations!$C$116+MOD(AC114,Calculations!$C$118))+Control!$C$7*Calculations!$C$84*INDEX('Monthly Data'!P:P,Calculations!$C$116+MOD(AC114,Calculations!$C$118))+Control!$C$7*Calculations!$C$85*INDEX('Monthly Data'!Q:Q,Calculations!$C$116+MOD(AC114,Calculations!$C$118))+(1-Control!$C$7*Calculations!$C$87)*INDEX('Monthly Data'!R:R,Calculations!$C$116+MOD(AC114,Calculations!$C$118))</f>
        <v>2.4842166689046628E-2</v>
      </c>
      <c r="ET114" s="86">
        <f ca="1">Control!$C$7*Calculations!$C$82*INDEX('Monthly Data'!N:N,Calculations!$C$116+MOD(AD114,Calculations!$C$118))+Control!$C$7*Calculations!$C$83*INDEX('Monthly Data'!O:O,Calculations!$C$116+MOD(AD114,Calculations!$C$118))+Control!$C$7*Calculations!$C$84*INDEX('Monthly Data'!P:P,Calculations!$C$116+MOD(AD114,Calculations!$C$118))+Control!$C$7*Calculations!$C$85*INDEX('Monthly Data'!Q:Q,Calculations!$C$116+MOD(AD114,Calculations!$C$118))+(1-Control!$C$7*Calculations!$C$87)*INDEX('Monthly Data'!R:R,Calculations!$C$116+MOD(AD114,Calculations!$C$118))</f>
        <v>4.7768166384148329E-3</v>
      </c>
      <c r="EU114" s="86">
        <f ca="1">Control!$C$7*Calculations!$C$82*INDEX('Monthly Data'!N:N,Calculations!$C$116+MOD(AE114,Calculations!$C$118))+Control!$C$7*Calculations!$C$83*INDEX('Monthly Data'!O:O,Calculations!$C$116+MOD(AE114,Calculations!$C$118))+Control!$C$7*Calculations!$C$84*INDEX('Monthly Data'!P:P,Calculations!$C$116+MOD(AE114,Calculations!$C$118))+Control!$C$7*Calculations!$C$85*INDEX('Monthly Data'!Q:Q,Calculations!$C$116+MOD(AE114,Calculations!$C$118))+(1-Control!$C$7*Calculations!$C$87)*INDEX('Monthly Data'!R:R,Calculations!$C$116+MOD(AE114,Calculations!$C$118))</f>
        <v>7.5897487599915015E-3</v>
      </c>
      <c r="EV114" s="86">
        <f ca="1">Control!$C$7*Calculations!$C$82*INDEX('Monthly Data'!N:N,Calculations!$C$116+MOD(AF114,Calculations!$C$118))+Control!$C$7*Calculations!$C$83*INDEX('Monthly Data'!O:O,Calculations!$C$116+MOD(AF114,Calculations!$C$118))+Control!$C$7*Calculations!$C$84*INDEX('Monthly Data'!P:P,Calculations!$C$116+MOD(AF114,Calculations!$C$118))+Control!$C$7*Calculations!$C$85*INDEX('Monthly Data'!Q:Q,Calculations!$C$116+MOD(AF114,Calculations!$C$118))+(1-Control!$C$7*Calculations!$C$87)*INDEX('Monthly Data'!R:R,Calculations!$C$116+MOD(AF114,Calculations!$C$118))</f>
        <v>-9.839093431862074E-3</v>
      </c>
      <c r="EW114" s="86">
        <f ca="1">Control!$C$7*Calculations!$C$82*INDEX('Monthly Data'!N:N,Calculations!$C$116+MOD(AG114,Calculations!$C$118))+Control!$C$7*Calculations!$C$83*INDEX('Monthly Data'!O:O,Calculations!$C$116+MOD(AG114,Calculations!$C$118))+Control!$C$7*Calculations!$C$84*INDEX('Monthly Data'!P:P,Calculations!$C$116+MOD(AG114,Calculations!$C$118))+Control!$C$7*Calculations!$C$85*INDEX('Monthly Data'!Q:Q,Calculations!$C$116+MOD(AG114,Calculations!$C$118))+(1-Control!$C$7*Calculations!$C$87)*INDEX('Monthly Data'!R:R,Calculations!$C$116+MOD(AG114,Calculations!$C$118))</f>
        <v>5.8868730207813358E-3</v>
      </c>
      <c r="EX114" s="86">
        <f ca="1">Control!$C$7*Calculations!$C$82*INDEX('Monthly Data'!N:N,Calculations!$C$116+MOD(AH114,Calculations!$C$118))+Control!$C$7*Calculations!$C$83*INDEX('Monthly Data'!O:O,Calculations!$C$116+MOD(AH114,Calculations!$C$118))+Control!$C$7*Calculations!$C$84*INDEX('Monthly Data'!P:P,Calculations!$C$116+MOD(AH114,Calculations!$C$118))+Control!$C$7*Calculations!$C$85*INDEX('Monthly Data'!Q:Q,Calculations!$C$116+MOD(AH114,Calculations!$C$118))+(1-Control!$C$7*Calculations!$C$87)*INDEX('Monthly Data'!R:R,Calculations!$C$116+MOD(AH114,Calculations!$C$118))</f>
        <v>9.9787204839310462E-3</v>
      </c>
      <c r="EY114" s="86">
        <f ca="1">Control!$C$7*Calculations!$C$82*INDEX('Monthly Data'!N:N,Calculations!$C$116+MOD(AI114,Calculations!$C$118))+Control!$C$7*Calculations!$C$83*INDEX('Monthly Data'!O:O,Calculations!$C$116+MOD(AI114,Calculations!$C$118))+Control!$C$7*Calculations!$C$84*INDEX('Monthly Data'!P:P,Calculations!$C$116+MOD(AI114,Calculations!$C$118))+Control!$C$7*Calculations!$C$85*INDEX('Monthly Data'!Q:Q,Calculations!$C$116+MOD(AI114,Calculations!$C$118))+(1-Control!$C$7*Calculations!$C$87)*INDEX('Monthly Data'!R:R,Calculations!$C$116+MOD(AI114,Calculations!$C$118))</f>
        <v>-7.4084874653726545E-3</v>
      </c>
      <c r="EZ114" s="86">
        <f ca="1">Control!$C$7*Calculations!$C$82*INDEX('Monthly Data'!N:N,Calculations!$C$116+MOD(AJ114,Calculations!$C$118))+Control!$C$7*Calculations!$C$83*INDEX('Monthly Data'!O:O,Calculations!$C$116+MOD(AJ114,Calculations!$C$118))+Control!$C$7*Calculations!$C$84*INDEX('Monthly Data'!P:P,Calculations!$C$116+MOD(AJ114,Calculations!$C$118))+Control!$C$7*Calculations!$C$85*INDEX('Monthly Data'!Q:Q,Calculations!$C$116+MOD(AJ114,Calculations!$C$118))+(1-Control!$C$7*Calculations!$C$87)*INDEX('Monthly Data'!R:R,Calculations!$C$116+MOD(AJ114,Calculations!$C$118))</f>
        <v>1.0353752315110615E-2</v>
      </c>
      <c r="FA114" s="86">
        <f ca="1">Control!$C$7*Calculations!$C$82*INDEX('Monthly Data'!N:N,Calculations!$C$116+MOD(AK114,Calculations!$C$118))+Control!$C$7*Calculations!$C$83*INDEX('Monthly Data'!O:O,Calculations!$C$116+MOD(AK114,Calculations!$C$118))+Control!$C$7*Calculations!$C$84*INDEX('Monthly Data'!P:P,Calculations!$C$116+MOD(AK114,Calculations!$C$118))+Control!$C$7*Calculations!$C$85*INDEX('Monthly Data'!Q:Q,Calculations!$C$116+MOD(AK114,Calculations!$C$118))+(1-Control!$C$7*Calculations!$C$87)*INDEX('Monthly Data'!R:R,Calculations!$C$116+MOD(AK114,Calculations!$C$118))</f>
        <v>9.9793409618087695E-3</v>
      </c>
      <c r="FB114" s="86">
        <f ca="1">Control!$C$7*Calculations!$C$82*INDEX('Monthly Data'!N:N,Calculations!$C$116+MOD(AL114,Calculations!$C$118))+Control!$C$7*Calculations!$C$83*INDEX('Monthly Data'!O:O,Calculations!$C$116+MOD(AL114,Calculations!$C$118))+Control!$C$7*Calculations!$C$84*INDEX('Monthly Data'!P:P,Calculations!$C$116+MOD(AL114,Calculations!$C$118))+Control!$C$7*Calculations!$C$85*INDEX('Monthly Data'!Q:Q,Calculations!$C$116+MOD(AL114,Calculations!$C$118))+(1-Control!$C$7*Calculations!$C$87)*INDEX('Monthly Data'!R:R,Calculations!$C$116+MOD(AL114,Calculations!$C$118))</f>
        <v>2.2757992058453024E-3</v>
      </c>
      <c r="FC114" s="86">
        <f ca="1">Control!$C$7*Calculations!$C$82*INDEX('Monthly Data'!N:N,Calculations!$C$116+MOD(AM114,Calculations!$C$118))+Control!$C$7*Calculations!$C$83*INDEX('Monthly Data'!O:O,Calculations!$C$116+MOD(AM114,Calculations!$C$118))+Control!$C$7*Calculations!$C$84*INDEX('Monthly Data'!P:P,Calculations!$C$116+MOD(AM114,Calculations!$C$118))+Control!$C$7*Calculations!$C$85*INDEX('Monthly Data'!Q:Q,Calculations!$C$116+MOD(AM114,Calculations!$C$118))+(1-Control!$C$7*Calculations!$C$87)*INDEX('Monthly Data'!R:R,Calculations!$C$116+MOD(AM114,Calculations!$C$118))</f>
        <v>5.1972609868760735E-3</v>
      </c>
      <c r="FD114" s="86">
        <f ca="1">Control!$C$7*Calculations!$C$82*INDEX('Monthly Data'!N:N,Calculations!$C$116+MOD(AN114,Calculations!$C$118))+Control!$C$7*Calculations!$C$83*INDEX('Monthly Data'!O:O,Calculations!$C$116+MOD(AN114,Calculations!$C$118))+Control!$C$7*Calculations!$C$84*INDEX('Monthly Data'!P:P,Calculations!$C$116+MOD(AN114,Calculations!$C$118))+Control!$C$7*Calculations!$C$85*INDEX('Monthly Data'!Q:Q,Calculations!$C$116+MOD(AN114,Calculations!$C$118))+(1-Control!$C$7*Calculations!$C$87)*INDEX('Monthly Data'!R:R,Calculations!$C$116+MOD(AN114,Calculations!$C$118))</f>
        <v>8.3814116887657771E-3</v>
      </c>
      <c r="FE114" s="86">
        <f ca="1">Control!$C$7*Calculations!$C$82*INDEX('Monthly Data'!N:N,Calculations!$C$116+MOD(AO114,Calculations!$C$118))+Control!$C$7*Calculations!$C$83*INDEX('Monthly Data'!O:O,Calculations!$C$116+MOD(AO114,Calculations!$C$118))+Control!$C$7*Calculations!$C$84*INDEX('Monthly Data'!P:P,Calculations!$C$116+MOD(AO114,Calculations!$C$118))+Control!$C$7*Calculations!$C$85*INDEX('Monthly Data'!Q:Q,Calculations!$C$116+MOD(AO114,Calculations!$C$118))+(1-Control!$C$7*Calculations!$C$87)*INDEX('Monthly Data'!R:R,Calculations!$C$116+MOD(AO114,Calculations!$C$118))</f>
        <v>7.3538285850108537E-3</v>
      </c>
      <c r="FF114" s="86">
        <f ca="1">Control!$C$7*Calculations!$C$82*INDEX('Monthly Data'!N:N,Calculations!$C$116+MOD(AP114,Calculations!$C$118))+Control!$C$7*Calculations!$C$83*INDEX('Monthly Data'!O:O,Calculations!$C$116+MOD(AP114,Calculations!$C$118))+Control!$C$7*Calculations!$C$84*INDEX('Monthly Data'!P:P,Calculations!$C$116+MOD(AP114,Calculations!$C$118))+Control!$C$7*Calculations!$C$85*INDEX('Monthly Data'!Q:Q,Calculations!$C$116+MOD(AP114,Calculations!$C$118))+(1-Control!$C$7*Calculations!$C$87)*INDEX('Monthly Data'!R:R,Calculations!$C$116+MOD(AP114,Calculations!$C$118))</f>
        <v>1.1702576456120543E-2</v>
      </c>
      <c r="FG114" s="86">
        <f ca="1">Control!$C$7*Calculations!$C$82*INDEX('Monthly Data'!N:N,Calculations!$C$116+MOD(AQ114,Calculations!$C$118))+Control!$C$7*Calculations!$C$83*INDEX('Monthly Data'!O:O,Calculations!$C$116+MOD(AQ114,Calculations!$C$118))+Control!$C$7*Calculations!$C$84*INDEX('Monthly Data'!P:P,Calculations!$C$116+MOD(AQ114,Calculations!$C$118))+Control!$C$7*Calculations!$C$85*INDEX('Monthly Data'!Q:Q,Calculations!$C$116+MOD(AQ114,Calculations!$C$118))+(1-Control!$C$7*Calculations!$C$87)*INDEX('Monthly Data'!R:R,Calculations!$C$116+MOD(AQ114,Calculations!$C$118))</f>
        <v>4.2795950888382334E-3</v>
      </c>
      <c r="FH114" s="86">
        <f ca="1">Control!$C$7*Calculations!$C$82*INDEX('Monthly Data'!N:N,Calculations!$C$116+MOD(AR114,Calculations!$C$118))+Control!$C$7*Calculations!$C$83*INDEX('Monthly Data'!O:O,Calculations!$C$116+MOD(AR114,Calculations!$C$118))+Control!$C$7*Calculations!$C$84*INDEX('Monthly Data'!P:P,Calculations!$C$116+MOD(AR114,Calculations!$C$118))+Control!$C$7*Calculations!$C$85*INDEX('Monthly Data'!Q:Q,Calculations!$C$116+MOD(AR114,Calculations!$C$118))+(1-Control!$C$7*Calculations!$C$87)*INDEX('Monthly Data'!R:R,Calculations!$C$116+MOD(AR114,Calculations!$C$118))</f>
        <v>-3.8554137824290124E-2</v>
      </c>
      <c r="FI114" s="86">
        <f ca="1">Control!$C$7*Calculations!$C$82*INDEX('Monthly Data'!N:N,Calculations!$C$116+MOD(AS114,Calculations!$C$118))+Control!$C$7*Calculations!$C$83*INDEX('Monthly Data'!O:O,Calculations!$C$116+MOD(AS114,Calculations!$C$118))+Control!$C$7*Calculations!$C$84*INDEX('Monthly Data'!P:P,Calculations!$C$116+MOD(AS114,Calculations!$C$118))+Control!$C$7*Calculations!$C$85*INDEX('Monthly Data'!Q:Q,Calculations!$C$116+MOD(AS114,Calculations!$C$118))+(1-Control!$C$7*Calculations!$C$87)*INDEX('Monthly Data'!R:R,Calculations!$C$116+MOD(AS114,Calculations!$C$118))</f>
        <v>7.5897487599915015E-3</v>
      </c>
      <c r="FJ114" s="86">
        <f ca="1">Control!$C$7*Calculations!$C$82*INDEX('Monthly Data'!N:N,Calculations!$C$116+MOD(AT114,Calculations!$C$118))+Control!$C$7*Calculations!$C$83*INDEX('Monthly Data'!O:O,Calculations!$C$116+MOD(AT114,Calculations!$C$118))+Control!$C$7*Calculations!$C$84*INDEX('Monthly Data'!P:P,Calculations!$C$116+MOD(AT114,Calculations!$C$118))+Control!$C$7*Calculations!$C$85*INDEX('Monthly Data'!Q:Q,Calculations!$C$116+MOD(AT114,Calculations!$C$118))+(1-Control!$C$7*Calculations!$C$87)*INDEX('Monthly Data'!R:R,Calculations!$C$116+MOD(AT114,Calculations!$C$118))</f>
        <v>-1.8530040247387896E-2</v>
      </c>
      <c r="FK114" s="86">
        <f ca="1">Control!$C$7*Calculations!$C$82*INDEX('Monthly Data'!N:N,Calculations!$C$116+MOD(AU114,Calculations!$C$118))+Control!$C$7*Calculations!$C$83*INDEX('Monthly Data'!O:O,Calculations!$C$116+MOD(AU114,Calculations!$C$118))+Control!$C$7*Calculations!$C$84*INDEX('Monthly Data'!P:P,Calculations!$C$116+MOD(AU114,Calculations!$C$118))+Control!$C$7*Calculations!$C$85*INDEX('Monthly Data'!Q:Q,Calculations!$C$116+MOD(AU114,Calculations!$C$118))+(1-Control!$C$7*Calculations!$C$87)*INDEX('Monthly Data'!R:R,Calculations!$C$116+MOD(AU114,Calculations!$C$118))</f>
        <v>1.3423979074716584E-2</v>
      </c>
      <c r="FL114" s="86">
        <f ca="1">Control!$C$7*Calculations!$C$82*INDEX('Monthly Data'!N:N,Calculations!$C$116+MOD(AV114,Calculations!$C$118))+Control!$C$7*Calculations!$C$83*INDEX('Monthly Data'!O:O,Calculations!$C$116+MOD(AV114,Calculations!$C$118))+Control!$C$7*Calculations!$C$84*INDEX('Monthly Data'!P:P,Calculations!$C$116+MOD(AV114,Calculations!$C$118))+Control!$C$7*Calculations!$C$85*INDEX('Monthly Data'!Q:Q,Calculations!$C$116+MOD(AV114,Calculations!$C$118))+(1-Control!$C$7*Calculations!$C$87)*INDEX('Monthly Data'!R:R,Calculations!$C$116+MOD(AV114,Calculations!$C$118))</f>
        <v>1.2954540023127663E-2</v>
      </c>
      <c r="FM114" s="86">
        <f ca="1">Control!$C$7*Calculations!$C$82*INDEX('Monthly Data'!N:N,Calculations!$C$116+MOD(AW114,Calculations!$C$118))+Control!$C$7*Calculations!$C$83*INDEX('Monthly Data'!O:O,Calculations!$C$116+MOD(AW114,Calculations!$C$118))+Control!$C$7*Calculations!$C$84*INDEX('Monthly Data'!P:P,Calculations!$C$116+MOD(AW114,Calculations!$C$118))+Control!$C$7*Calculations!$C$85*INDEX('Monthly Data'!Q:Q,Calculations!$C$116+MOD(AW114,Calculations!$C$118))+(1-Control!$C$7*Calculations!$C$87)*INDEX('Monthly Data'!R:R,Calculations!$C$116+MOD(AW114,Calculations!$C$118))</f>
        <v>-7.4084874653726545E-3</v>
      </c>
      <c r="FN114" s="86">
        <f ca="1">Control!$C$7*Calculations!$C$82*INDEX('Monthly Data'!N:N,Calculations!$C$116+MOD(AX114,Calculations!$C$118))+Control!$C$7*Calculations!$C$83*INDEX('Monthly Data'!O:O,Calculations!$C$116+MOD(AX114,Calculations!$C$118))+Control!$C$7*Calculations!$C$84*INDEX('Monthly Data'!P:P,Calculations!$C$116+MOD(AX114,Calculations!$C$118))+Control!$C$7*Calculations!$C$85*INDEX('Monthly Data'!Q:Q,Calculations!$C$116+MOD(AX114,Calculations!$C$118))+(1-Control!$C$7*Calculations!$C$87)*INDEX('Monthly Data'!R:R,Calculations!$C$116+MOD(AX114,Calculations!$C$118))</f>
        <v>-2.0269389991732112E-2</v>
      </c>
      <c r="FO114" s="86">
        <f ca="1">Control!$C$7*Calculations!$C$82*INDEX('Monthly Data'!N:N,Calculations!$C$116+MOD(AY114,Calculations!$C$118))+Control!$C$7*Calculations!$C$83*INDEX('Monthly Data'!O:O,Calculations!$C$116+MOD(AY114,Calculations!$C$118))+Control!$C$7*Calculations!$C$84*INDEX('Monthly Data'!P:P,Calculations!$C$116+MOD(AY114,Calculations!$C$118))+Control!$C$7*Calculations!$C$85*INDEX('Monthly Data'!Q:Q,Calculations!$C$116+MOD(AY114,Calculations!$C$118))+(1-Control!$C$7*Calculations!$C$87)*INDEX('Monthly Data'!R:R,Calculations!$C$116+MOD(AY114,Calculations!$C$118))</f>
        <v>-1.3959200237295809E-2</v>
      </c>
      <c r="FP114" s="86">
        <f ca="1">Control!$C$7*Calculations!$C$82*INDEX('Monthly Data'!N:N,Calculations!$C$116+MOD(AZ114,Calculations!$C$118))+Control!$C$7*Calculations!$C$83*INDEX('Monthly Data'!O:O,Calculations!$C$116+MOD(AZ114,Calculations!$C$118))+Control!$C$7*Calculations!$C$84*INDEX('Monthly Data'!P:P,Calculations!$C$116+MOD(AZ114,Calculations!$C$118))+Control!$C$7*Calculations!$C$85*INDEX('Monthly Data'!Q:Q,Calculations!$C$116+MOD(AZ114,Calculations!$C$118))+(1-Control!$C$7*Calculations!$C$87)*INDEX('Monthly Data'!R:R,Calculations!$C$116+MOD(AZ114,Calculations!$C$118))</f>
        <v>2.1918137743539623E-2</v>
      </c>
      <c r="FQ114" s="86">
        <f ca="1">Control!$C$7*Calculations!$C$82*INDEX('Monthly Data'!N:N,Calculations!$C$116+MOD(BA114,Calculations!$C$118))+Control!$C$7*Calculations!$C$83*INDEX('Monthly Data'!O:O,Calculations!$C$116+MOD(BA114,Calculations!$C$118))+Control!$C$7*Calculations!$C$84*INDEX('Monthly Data'!P:P,Calculations!$C$116+MOD(BA114,Calculations!$C$118))+Control!$C$7*Calculations!$C$85*INDEX('Monthly Data'!Q:Q,Calculations!$C$116+MOD(BA114,Calculations!$C$118))+(1-Control!$C$7*Calculations!$C$87)*INDEX('Monthly Data'!R:R,Calculations!$C$116+MOD(BA114,Calculations!$C$118))</f>
        <v>4.2795950888382334E-3</v>
      </c>
      <c r="FR114" s="86">
        <f ca="1">Control!$C$7*Calculations!$C$82*INDEX('Monthly Data'!N:N,Calculations!$C$116+MOD(BB114,Calculations!$C$118))+Control!$C$7*Calculations!$C$83*INDEX('Monthly Data'!O:O,Calculations!$C$116+MOD(BB114,Calculations!$C$118))+Control!$C$7*Calculations!$C$84*INDEX('Monthly Data'!P:P,Calculations!$C$116+MOD(BB114,Calculations!$C$118))+Control!$C$7*Calculations!$C$85*INDEX('Monthly Data'!Q:Q,Calculations!$C$116+MOD(BB114,Calculations!$C$118))+(1-Control!$C$7*Calculations!$C$87)*INDEX('Monthly Data'!R:R,Calculations!$C$116+MOD(BB114,Calculations!$C$118))</f>
        <v>1.046389543479892E-2</v>
      </c>
      <c r="FS114" s="86">
        <f ca="1">Control!$C$7*Calculations!$C$82*INDEX('Monthly Data'!N:N,Calculations!$C$116+MOD(BC114,Calculations!$C$118))+Control!$C$7*Calculations!$C$83*INDEX('Monthly Data'!O:O,Calculations!$C$116+MOD(BC114,Calculations!$C$118))+Control!$C$7*Calculations!$C$84*INDEX('Monthly Data'!P:P,Calculations!$C$116+MOD(BC114,Calculations!$C$118))+Control!$C$7*Calculations!$C$85*INDEX('Monthly Data'!Q:Q,Calculations!$C$116+MOD(BC114,Calculations!$C$118))+(1-Control!$C$7*Calculations!$C$87)*INDEX('Monthly Data'!R:R,Calculations!$C$116+MOD(BC114,Calculations!$C$118))</f>
        <v>9.9793409618087695E-3</v>
      </c>
      <c r="FT114" s="86">
        <f ca="1">Control!$C$7*Calculations!$C$82*INDEX('Monthly Data'!N:N,Calculations!$C$116+MOD(BD114,Calculations!$C$118))+Control!$C$7*Calculations!$C$83*INDEX('Monthly Data'!O:O,Calculations!$C$116+MOD(BD114,Calculations!$C$118))+Control!$C$7*Calculations!$C$84*INDEX('Monthly Data'!P:P,Calculations!$C$116+MOD(BD114,Calculations!$C$118))+Control!$C$7*Calculations!$C$85*INDEX('Monthly Data'!Q:Q,Calculations!$C$116+MOD(BD114,Calculations!$C$118))+(1-Control!$C$7*Calculations!$C$87)*INDEX('Monthly Data'!R:R,Calculations!$C$116+MOD(BD114,Calculations!$C$118))</f>
        <v>1.2954540023127663E-2</v>
      </c>
      <c r="FU114" s="86">
        <f ca="1">Control!$C$7*Calculations!$C$82*INDEX('Monthly Data'!N:N,Calculations!$C$116+MOD(BE114,Calculations!$C$118))+Control!$C$7*Calculations!$C$83*INDEX('Monthly Data'!O:O,Calculations!$C$116+MOD(BE114,Calculations!$C$118))+Control!$C$7*Calculations!$C$84*INDEX('Monthly Data'!P:P,Calculations!$C$116+MOD(BE114,Calculations!$C$118))+Control!$C$7*Calculations!$C$85*INDEX('Monthly Data'!Q:Q,Calculations!$C$116+MOD(BE114,Calculations!$C$118))+(1-Control!$C$7*Calculations!$C$87)*INDEX('Monthly Data'!R:R,Calculations!$C$116+MOD(BE114,Calculations!$C$118))</f>
        <v>2.3206536303657571E-2</v>
      </c>
      <c r="FV114" s="86">
        <f ca="1">Control!$C$7*Calculations!$C$82*INDEX('Monthly Data'!N:N,Calculations!$C$116+MOD(BF114,Calculations!$C$118))+Control!$C$7*Calculations!$C$83*INDEX('Monthly Data'!O:O,Calculations!$C$116+MOD(BF114,Calculations!$C$118))+Control!$C$7*Calculations!$C$84*INDEX('Monthly Data'!P:P,Calculations!$C$116+MOD(BF114,Calculations!$C$118))+Control!$C$7*Calculations!$C$85*INDEX('Monthly Data'!Q:Q,Calculations!$C$116+MOD(BF114,Calculations!$C$118))+(1-Control!$C$7*Calculations!$C$87)*INDEX('Monthly Data'!R:R,Calculations!$C$116+MOD(BF114,Calculations!$C$118))</f>
        <v>1.9073822767906517E-2</v>
      </c>
      <c r="FW114" s="86">
        <f ca="1">Control!$C$7*Calculations!$C$82*INDEX('Monthly Data'!N:N,Calculations!$C$116+MOD(BG114,Calculations!$C$118))+Control!$C$7*Calculations!$C$83*INDEX('Monthly Data'!O:O,Calculations!$C$116+MOD(BG114,Calculations!$C$118))+Control!$C$7*Calculations!$C$84*INDEX('Monthly Data'!P:P,Calculations!$C$116+MOD(BG114,Calculations!$C$118))+Control!$C$7*Calculations!$C$85*INDEX('Monthly Data'!Q:Q,Calculations!$C$116+MOD(BG114,Calculations!$C$118))+(1-Control!$C$7*Calculations!$C$87)*INDEX('Monthly Data'!R:R,Calculations!$C$116+MOD(BG114,Calculations!$C$118))</f>
        <v>3.6332715283247441E-2</v>
      </c>
      <c r="FX114" s="86">
        <f ca="1">Control!$C$7*Calculations!$C$82*INDEX('Monthly Data'!N:N,Calculations!$C$116+MOD(BH114,Calculations!$C$118))+Control!$C$7*Calculations!$C$83*INDEX('Monthly Data'!O:O,Calculations!$C$116+MOD(BH114,Calculations!$C$118))+Control!$C$7*Calculations!$C$84*INDEX('Monthly Data'!P:P,Calculations!$C$116+MOD(BH114,Calculations!$C$118))+Control!$C$7*Calculations!$C$85*INDEX('Monthly Data'!Q:Q,Calculations!$C$116+MOD(BH114,Calculations!$C$118))+(1-Control!$C$7*Calculations!$C$87)*INDEX('Monthly Data'!R:R,Calculations!$C$116+MOD(BH114,Calculations!$C$118))</f>
        <v>-1.8530040247387896E-2</v>
      </c>
      <c r="FY114" s="86">
        <f ca="1">Control!$C$7*Calculations!$C$82*INDEX('Monthly Data'!N:N,Calculations!$C$116+MOD(BI114,Calculations!$C$118))+Control!$C$7*Calculations!$C$83*INDEX('Monthly Data'!O:O,Calculations!$C$116+MOD(BI114,Calculations!$C$118))+Control!$C$7*Calculations!$C$84*INDEX('Monthly Data'!P:P,Calculations!$C$116+MOD(BI114,Calculations!$C$118))+Control!$C$7*Calculations!$C$85*INDEX('Monthly Data'!Q:Q,Calculations!$C$116+MOD(BI114,Calculations!$C$118))+(1-Control!$C$7*Calculations!$C$87)*INDEX('Monthly Data'!R:R,Calculations!$C$116+MOD(BI114,Calculations!$C$118))</f>
        <v>1.5758278480433856E-2</v>
      </c>
      <c r="FZ114" s="86">
        <f ca="1">Control!$C$7*Calculations!$C$82*INDEX('Monthly Data'!N:N,Calculations!$C$116+MOD(BJ114,Calculations!$C$118))+Control!$C$7*Calculations!$C$83*INDEX('Monthly Data'!O:O,Calculations!$C$116+MOD(BJ114,Calculations!$C$118))+Control!$C$7*Calculations!$C$84*INDEX('Monthly Data'!P:P,Calculations!$C$116+MOD(BJ114,Calculations!$C$118))+Control!$C$7*Calculations!$C$85*INDEX('Monthly Data'!Q:Q,Calculations!$C$116+MOD(BJ114,Calculations!$C$118))+(1-Control!$C$7*Calculations!$C$87)*INDEX('Monthly Data'!R:R,Calculations!$C$116+MOD(BJ114,Calculations!$C$118))</f>
        <v>-4.417423226995453E-3</v>
      </c>
      <c r="GA114" s="86">
        <f ca="1">Control!$C$7*Calculations!$C$82*INDEX('Monthly Data'!N:N,Calculations!$C$116+MOD(BK114,Calculations!$C$118))+Control!$C$7*Calculations!$C$83*INDEX('Monthly Data'!O:O,Calculations!$C$116+MOD(BK114,Calculations!$C$118))+Control!$C$7*Calculations!$C$84*INDEX('Monthly Data'!P:P,Calculations!$C$116+MOD(BK114,Calculations!$C$118))+Control!$C$7*Calculations!$C$85*INDEX('Monthly Data'!Q:Q,Calculations!$C$116+MOD(BK114,Calculations!$C$118))+(1-Control!$C$7*Calculations!$C$87)*INDEX('Monthly Data'!R:R,Calculations!$C$116+MOD(BK114,Calculations!$C$118))</f>
        <v>1.0478379486191123E-2</v>
      </c>
      <c r="GB114" s="86">
        <f ca="1">Control!$C$7*Calculations!$C$82*INDEX('Monthly Data'!N:N,Calculations!$C$116+MOD(BL114,Calculations!$C$118))+Control!$C$7*Calculations!$C$83*INDEX('Monthly Data'!O:O,Calculations!$C$116+MOD(BL114,Calculations!$C$118))+Control!$C$7*Calculations!$C$84*INDEX('Monthly Data'!P:P,Calculations!$C$116+MOD(BL114,Calculations!$C$118))+Control!$C$7*Calculations!$C$85*INDEX('Monthly Data'!Q:Q,Calculations!$C$116+MOD(BL114,Calculations!$C$118))+(1-Control!$C$7*Calculations!$C$87)*INDEX('Monthly Data'!R:R,Calculations!$C$116+MOD(BL114,Calculations!$C$118))</f>
        <v>1.3891563624307685E-2</v>
      </c>
      <c r="GC114" s="86">
        <f ca="1">Control!$C$7*Calculations!$C$82*INDEX('Monthly Data'!N:N,Calculations!$C$116+MOD(BM114,Calculations!$C$118))+Control!$C$7*Calculations!$C$83*INDEX('Monthly Data'!O:O,Calculations!$C$116+MOD(BM114,Calculations!$C$118))+Control!$C$7*Calculations!$C$84*INDEX('Monthly Data'!P:P,Calculations!$C$116+MOD(BM114,Calculations!$C$118))+Control!$C$7*Calculations!$C$85*INDEX('Monthly Data'!Q:Q,Calculations!$C$116+MOD(BM114,Calculations!$C$118))+(1-Control!$C$7*Calculations!$C$87)*INDEX('Monthly Data'!R:R,Calculations!$C$116+MOD(BM114,Calculations!$C$118))</f>
        <v>5.3309355465453899E-3</v>
      </c>
      <c r="GD114" s="86">
        <f ca="1">Control!$C$7*Calculations!$C$82*INDEX('Monthly Data'!N:N,Calculations!$C$116+MOD(BN114,Calculations!$C$118))+Control!$C$7*Calculations!$C$83*INDEX('Monthly Data'!O:O,Calculations!$C$116+MOD(BN114,Calculations!$C$118))+Control!$C$7*Calculations!$C$84*INDEX('Monthly Data'!P:P,Calculations!$C$116+MOD(BN114,Calculations!$C$118))+Control!$C$7*Calculations!$C$85*INDEX('Monthly Data'!Q:Q,Calculations!$C$116+MOD(BN114,Calculations!$C$118))+(1-Control!$C$7*Calculations!$C$87)*INDEX('Monthly Data'!R:R,Calculations!$C$116+MOD(BN114,Calculations!$C$118))</f>
        <v>5.8868730207813358E-3</v>
      </c>
      <c r="GE114" s="86">
        <f ca="1">Control!$C$7*Calculations!$C$82*INDEX('Monthly Data'!N:N,Calculations!$C$116+MOD(BO114,Calculations!$C$118))+Control!$C$7*Calculations!$C$83*INDEX('Monthly Data'!O:O,Calculations!$C$116+MOD(BO114,Calculations!$C$118))+Control!$C$7*Calculations!$C$84*INDEX('Monthly Data'!P:P,Calculations!$C$116+MOD(BO114,Calculations!$C$118))+Control!$C$7*Calculations!$C$85*INDEX('Monthly Data'!Q:Q,Calculations!$C$116+MOD(BO114,Calculations!$C$118))+(1-Control!$C$7*Calculations!$C$87)*INDEX('Monthly Data'!R:R,Calculations!$C$116+MOD(BO114,Calculations!$C$118))</f>
        <v>1.046389543479892E-2</v>
      </c>
      <c r="GF114" s="86">
        <f ca="1">Control!$C$7*Calculations!$C$82*INDEX('Monthly Data'!N:N,Calculations!$C$116+MOD(BP114,Calculations!$C$118))+Control!$C$7*Calculations!$C$83*INDEX('Monthly Data'!O:O,Calculations!$C$116+MOD(BP114,Calculations!$C$118))+Control!$C$7*Calculations!$C$84*INDEX('Monthly Data'!P:P,Calculations!$C$116+MOD(BP114,Calculations!$C$118))+Control!$C$7*Calculations!$C$85*INDEX('Monthly Data'!Q:Q,Calculations!$C$116+MOD(BP114,Calculations!$C$118))+(1-Control!$C$7*Calculations!$C$87)*INDEX('Monthly Data'!R:R,Calculations!$C$116+MOD(BP114,Calculations!$C$118))</f>
        <v>2.377894462657602E-2</v>
      </c>
      <c r="GG114" s="86">
        <f ca="1">Control!$C$7*Calculations!$C$82*INDEX('Monthly Data'!N:N,Calculations!$C$116+MOD(BQ114,Calculations!$C$118))+Control!$C$7*Calculations!$C$83*INDEX('Monthly Data'!O:O,Calculations!$C$116+MOD(BQ114,Calculations!$C$118))+Control!$C$7*Calculations!$C$84*INDEX('Monthly Data'!P:P,Calculations!$C$116+MOD(BQ114,Calculations!$C$118))+Control!$C$7*Calculations!$C$85*INDEX('Monthly Data'!Q:Q,Calculations!$C$116+MOD(BQ114,Calculations!$C$118))+(1-Control!$C$7*Calculations!$C$87)*INDEX('Monthly Data'!R:R,Calculations!$C$116+MOD(BQ114,Calculations!$C$118))</f>
        <v>-1.5984879994281095E-2</v>
      </c>
      <c r="GH114" s="86">
        <f ca="1">Control!$C$7*Calculations!$C$82*INDEX('Monthly Data'!N:N,Calculations!$C$116+MOD(BR114,Calculations!$C$118))+Control!$C$7*Calculations!$C$83*INDEX('Monthly Data'!O:O,Calculations!$C$116+MOD(BR114,Calculations!$C$118))+Control!$C$7*Calculations!$C$84*INDEX('Monthly Data'!P:P,Calculations!$C$116+MOD(BR114,Calculations!$C$118))+Control!$C$7*Calculations!$C$85*INDEX('Monthly Data'!Q:Q,Calculations!$C$116+MOD(BR114,Calculations!$C$118))+(1-Control!$C$7*Calculations!$C$87)*INDEX('Monthly Data'!R:R,Calculations!$C$116+MOD(BR114,Calculations!$C$118))</f>
        <v>4.7768166384148329E-3</v>
      </c>
      <c r="GI114" s="86">
        <f ca="1">Control!$C$7*Calculations!$C$82*INDEX('Monthly Data'!N:N,Calculations!$C$116+MOD(BS114,Calculations!$C$118))+Control!$C$7*Calculations!$C$83*INDEX('Monthly Data'!O:O,Calculations!$C$116+MOD(BS114,Calculations!$C$118))+Control!$C$7*Calculations!$C$84*INDEX('Monthly Data'!P:P,Calculations!$C$116+MOD(BS114,Calculations!$C$118))+Control!$C$7*Calculations!$C$85*INDEX('Monthly Data'!Q:Q,Calculations!$C$116+MOD(BS114,Calculations!$C$118))+(1-Control!$C$7*Calculations!$C$87)*INDEX('Monthly Data'!R:R,Calculations!$C$116+MOD(BS114,Calculations!$C$118))</f>
        <v>3.7596120283497965E-2</v>
      </c>
      <c r="GJ114" s="86">
        <f ca="1">Control!$C$7*Calculations!$C$82*INDEX('Monthly Data'!N:N,Calculations!$C$116+MOD(BT114,Calculations!$C$118))+Control!$C$7*Calculations!$C$83*INDEX('Monthly Data'!O:O,Calculations!$C$116+MOD(BT114,Calculations!$C$118))+Control!$C$7*Calculations!$C$84*INDEX('Monthly Data'!P:P,Calculations!$C$116+MOD(BT114,Calculations!$C$118))+Control!$C$7*Calculations!$C$85*INDEX('Monthly Data'!Q:Q,Calculations!$C$116+MOD(BT114,Calculations!$C$118))+(1-Control!$C$7*Calculations!$C$87)*INDEX('Monthly Data'!R:R,Calculations!$C$116+MOD(BT114,Calculations!$C$118))</f>
        <v>1.1702576456120543E-2</v>
      </c>
      <c r="GK114" s="86">
        <f ca="1">Control!$C$7*Calculations!$C$82*INDEX('Monthly Data'!N:N,Calculations!$C$116+MOD(BU114,Calculations!$C$118))+Control!$C$7*Calculations!$C$83*INDEX('Monthly Data'!O:O,Calculations!$C$116+MOD(BU114,Calculations!$C$118))+Control!$C$7*Calculations!$C$84*INDEX('Monthly Data'!P:P,Calculations!$C$116+MOD(BU114,Calculations!$C$118))+Control!$C$7*Calculations!$C$85*INDEX('Monthly Data'!Q:Q,Calculations!$C$116+MOD(BU114,Calculations!$C$118))+(1-Control!$C$7*Calculations!$C$87)*INDEX('Monthly Data'!R:R,Calculations!$C$116+MOD(BU114,Calculations!$C$118))</f>
        <v>6.3250222980707482E-3</v>
      </c>
      <c r="GL114" s="86">
        <f ca="1">Control!$C$7*Calculations!$C$82*INDEX('Monthly Data'!N:N,Calculations!$C$116+MOD(BV114,Calculations!$C$118))+Control!$C$7*Calculations!$C$83*INDEX('Monthly Data'!O:O,Calculations!$C$116+MOD(BV114,Calculations!$C$118))+Control!$C$7*Calculations!$C$84*INDEX('Monthly Data'!P:P,Calculations!$C$116+MOD(BV114,Calculations!$C$118))+Control!$C$7*Calculations!$C$85*INDEX('Monthly Data'!Q:Q,Calculations!$C$116+MOD(BV114,Calculations!$C$118))+(1-Control!$C$7*Calculations!$C$87)*INDEX('Monthly Data'!R:R,Calculations!$C$116+MOD(BV114,Calculations!$C$118))</f>
        <v>2.377894462657602E-2</v>
      </c>
      <c r="GM114" s="86">
        <f ca="1">Control!$C$7*Calculations!$C$82*INDEX('Monthly Data'!N:N,Calculations!$C$116+MOD(BW114,Calculations!$C$118))+Control!$C$7*Calculations!$C$83*INDEX('Monthly Data'!O:O,Calculations!$C$116+MOD(BW114,Calculations!$C$118))+Control!$C$7*Calculations!$C$84*INDEX('Monthly Data'!P:P,Calculations!$C$116+MOD(BW114,Calculations!$C$118))+Control!$C$7*Calculations!$C$85*INDEX('Monthly Data'!Q:Q,Calculations!$C$116+MOD(BW114,Calculations!$C$118))+(1-Control!$C$7*Calculations!$C$87)*INDEX('Monthly Data'!R:R,Calculations!$C$116+MOD(BW114,Calculations!$C$118))</f>
        <v>2.3206536303657571E-2</v>
      </c>
      <c r="GN114" s="86">
        <f ca="1">Control!$C$7*Calculations!$C$82*INDEX('Monthly Data'!N:N,Calculations!$C$116+MOD(BX114,Calculations!$C$118))+Control!$C$7*Calculations!$C$83*INDEX('Monthly Data'!O:O,Calculations!$C$116+MOD(BX114,Calculations!$C$118))+Control!$C$7*Calculations!$C$84*INDEX('Monthly Data'!P:P,Calculations!$C$116+MOD(BX114,Calculations!$C$118))+Control!$C$7*Calculations!$C$85*INDEX('Monthly Data'!Q:Q,Calculations!$C$116+MOD(BX114,Calculations!$C$118))+(1-Control!$C$7*Calculations!$C$87)*INDEX('Monthly Data'!R:R,Calculations!$C$116+MOD(BX114,Calculations!$C$118))</f>
        <v>5.1972609868760735E-3</v>
      </c>
      <c r="GO114" s="86">
        <f ca="1">Control!$C$7*Calculations!$C$82*INDEX('Monthly Data'!N:N,Calculations!$C$116+MOD(BY114,Calculations!$C$118))+Control!$C$7*Calculations!$C$83*INDEX('Monthly Data'!O:O,Calculations!$C$116+MOD(BY114,Calculations!$C$118))+Control!$C$7*Calculations!$C$84*INDEX('Monthly Data'!P:P,Calculations!$C$116+MOD(BY114,Calculations!$C$118))+Control!$C$7*Calculations!$C$85*INDEX('Monthly Data'!Q:Q,Calculations!$C$116+MOD(BY114,Calculations!$C$118))+(1-Control!$C$7*Calculations!$C$87)*INDEX('Monthly Data'!R:R,Calculations!$C$116+MOD(BY114,Calculations!$C$118))</f>
        <v>-2.5168357537820856E-4</v>
      </c>
      <c r="GP114" s="86">
        <f ca="1">Control!$C$7*Calculations!$C$82*INDEX('Monthly Data'!N:N,Calculations!$C$116+MOD(BZ114,Calculations!$C$118))+Control!$C$7*Calculations!$C$83*INDEX('Monthly Data'!O:O,Calculations!$C$116+MOD(BZ114,Calculations!$C$118))+Control!$C$7*Calculations!$C$84*INDEX('Monthly Data'!P:P,Calculations!$C$116+MOD(BZ114,Calculations!$C$118))+Control!$C$7*Calculations!$C$85*INDEX('Monthly Data'!Q:Q,Calculations!$C$116+MOD(BZ114,Calculations!$C$118))+(1-Control!$C$7*Calculations!$C$87)*INDEX('Monthly Data'!R:R,Calculations!$C$116+MOD(BZ114,Calculations!$C$118))</f>
        <v>-2.5168357537820856E-4</v>
      </c>
      <c r="GQ114" s="86">
        <f ca="1">Control!$C$7*Calculations!$C$82*INDEX('Monthly Data'!N:N,Calculations!$C$116+MOD(CA114,Calculations!$C$118))+Control!$C$7*Calculations!$C$83*INDEX('Monthly Data'!O:O,Calculations!$C$116+MOD(CA114,Calculations!$C$118))+Control!$C$7*Calculations!$C$84*INDEX('Monthly Data'!P:P,Calculations!$C$116+MOD(CA114,Calculations!$C$118))+Control!$C$7*Calculations!$C$85*INDEX('Monthly Data'!Q:Q,Calculations!$C$116+MOD(CA114,Calculations!$C$118))+(1-Control!$C$7*Calculations!$C$87)*INDEX('Monthly Data'!R:R,Calculations!$C$116+MOD(CA114,Calculations!$C$118))</f>
        <v>4.5735623984309991E-2</v>
      </c>
      <c r="GR114" s="86">
        <f ca="1">Control!$C$7*Calculations!$C$82*INDEX('Monthly Data'!N:N,Calculations!$C$116+MOD(CB114,Calculations!$C$118))+Control!$C$7*Calculations!$C$83*INDEX('Monthly Data'!O:O,Calculations!$C$116+MOD(CB114,Calculations!$C$118))+Control!$C$7*Calculations!$C$84*INDEX('Monthly Data'!P:P,Calculations!$C$116+MOD(CB114,Calculations!$C$118))+Control!$C$7*Calculations!$C$85*INDEX('Monthly Data'!Q:Q,Calculations!$C$116+MOD(CB114,Calculations!$C$118))+(1-Control!$C$7*Calculations!$C$87)*INDEX('Monthly Data'!R:R,Calculations!$C$116+MOD(CB114,Calculations!$C$118))</f>
        <v>7.3538285850108537E-3</v>
      </c>
      <c r="GS114" s="86">
        <f ca="1">Control!$C$7*Calculations!$C$82*INDEX('Monthly Data'!N:N,Calculations!$C$116+MOD(CC114,Calculations!$C$118))+Control!$C$7*Calculations!$C$83*INDEX('Monthly Data'!O:O,Calculations!$C$116+MOD(CC114,Calculations!$C$118))+Control!$C$7*Calculations!$C$84*INDEX('Monthly Data'!P:P,Calculations!$C$116+MOD(CC114,Calculations!$C$118))+Control!$C$7*Calculations!$C$85*INDEX('Monthly Data'!Q:Q,Calculations!$C$116+MOD(CC114,Calculations!$C$118))+(1-Control!$C$7*Calculations!$C$87)*INDEX('Monthly Data'!R:R,Calculations!$C$116+MOD(CC114,Calculations!$C$118))</f>
        <v>2.2757992058453024E-3</v>
      </c>
      <c r="GT114" s="86">
        <f ca="1">Control!$C$7*Calculations!$C$82*INDEX('Monthly Data'!N:N,Calculations!$C$116+MOD(CD114,Calculations!$C$118))+Control!$C$7*Calculations!$C$83*INDEX('Monthly Data'!O:O,Calculations!$C$116+MOD(CD114,Calculations!$C$118))+Control!$C$7*Calculations!$C$84*INDEX('Monthly Data'!P:P,Calculations!$C$116+MOD(CD114,Calculations!$C$118))+Control!$C$7*Calculations!$C$85*INDEX('Monthly Data'!Q:Q,Calculations!$C$116+MOD(CD114,Calculations!$C$118))+(1-Control!$C$7*Calculations!$C$87)*INDEX('Monthly Data'!R:R,Calculations!$C$116+MOD(CD114,Calculations!$C$118))</f>
        <v>4.7768166384148329E-3</v>
      </c>
      <c r="GU114" s="86">
        <f ca="1">Control!$C$7*Calculations!$C$82*INDEX('Monthly Data'!N:N,Calculations!$C$116+MOD(CE114,Calculations!$C$118))+Control!$C$7*Calculations!$C$83*INDEX('Monthly Data'!O:O,Calculations!$C$116+MOD(CE114,Calculations!$C$118))+Control!$C$7*Calculations!$C$84*INDEX('Monthly Data'!P:P,Calculations!$C$116+MOD(CE114,Calculations!$C$118))+Control!$C$7*Calculations!$C$85*INDEX('Monthly Data'!Q:Q,Calculations!$C$116+MOD(CE114,Calculations!$C$118))+(1-Control!$C$7*Calculations!$C$87)*INDEX('Monthly Data'!R:R,Calculations!$C$116+MOD(CE114,Calculations!$C$118))</f>
        <v>1.1809891087585166E-2</v>
      </c>
      <c r="GV114" s="86">
        <f ca="1">Control!$C$7*Calculations!$C$82*INDEX('Monthly Data'!N:N,Calculations!$C$116+MOD(CF114,Calculations!$C$118))+Control!$C$7*Calculations!$C$83*INDEX('Monthly Data'!O:O,Calculations!$C$116+MOD(CF114,Calculations!$C$118))+Control!$C$7*Calculations!$C$84*INDEX('Monthly Data'!P:P,Calculations!$C$116+MOD(CF114,Calculations!$C$118))+Control!$C$7*Calculations!$C$85*INDEX('Monthly Data'!Q:Q,Calculations!$C$116+MOD(CF114,Calculations!$C$118))+(1-Control!$C$7*Calculations!$C$87)*INDEX('Monthly Data'!R:R,Calculations!$C$116+MOD(CF114,Calculations!$C$118))</f>
        <v>2.2757992058453024E-3</v>
      </c>
      <c r="GW114" s="86">
        <f ca="1">Control!$C$7*Calculations!$C$82*INDEX('Monthly Data'!N:N,Calculations!$C$116+MOD(CG114,Calculations!$C$118))+Control!$C$7*Calculations!$C$83*INDEX('Monthly Data'!O:O,Calculations!$C$116+MOD(CG114,Calculations!$C$118))+Control!$C$7*Calculations!$C$84*INDEX('Monthly Data'!P:P,Calculations!$C$116+MOD(CG114,Calculations!$C$118))+Control!$C$7*Calculations!$C$85*INDEX('Monthly Data'!Q:Q,Calculations!$C$116+MOD(CG114,Calculations!$C$118))+(1-Control!$C$7*Calculations!$C$87)*INDEX('Monthly Data'!R:R,Calculations!$C$116+MOD(CG114,Calculations!$C$118))</f>
        <v>1.7831091590102856E-2</v>
      </c>
      <c r="GX114" s="86">
        <f ca="1">Control!$C$7*Calculations!$C$82*INDEX('Monthly Data'!N:N,Calculations!$C$116+MOD(CH114,Calculations!$C$118))+Control!$C$7*Calculations!$C$83*INDEX('Monthly Data'!O:O,Calculations!$C$116+MOD(CH114,Calculations!$C$118))+Control!$C$7*Calculations!$C$84*INDEX('Monthly Data'!P:P,Calculations!$C$116+MOD(CH114,Calculations!$C$118))+Control!$C$7*Calculations!$C$85*INDEX('Monthly Data'!Q:Q,Calculations!$C$116+MOD(CH114,Calculations!$C$118))+(1-Control!$C$7*Calculations!$C$87)*INDEX('Monthly Data'!R:R,Calculations!$C$116+MOD(CH114,Calculations!$C$118))</f>
        <v>3.0957942835585645E-2</v>
      </c>
      <c r="GY114" s="86">
        <f ca="1">Control!$C$7*Calculations!$C$82*INDEX('Monthly Data'!N:N,Calculations!$C$116+MOD(CI114,Calculations!$C$118))+Control!$C$7*Calculations!$C$83*INDEX('Monthly Data'!O:O,Calculations!$C$116+MOD(CI114,Calculations!$C$118))+Control!$C$7*Calculations!$C$84*INDEX('Monthly Data'!P:P,Calculations!$C$116+MOD(CI114,Calculations!$C$118))+Control!$C$7*Calculations!$C$85*INDEX('Monthly Data'!Q:Q,Calculations!$C$116+MOD(CI114,Calculations!$C$118))+(1-Control!$C$7*Calculations!$C$87)*INDEX('Monthly Data'!R:R,Calculations!$C$116+MOD(CI114,Calculations!$C$118))</f>
        <v>2.3852824346838646E-2</v>
      </c>
      <c r="GZ114" s="86">
        <f ca="1">Control!$C$7*Calculations!$C$82*INDEX('Monthly Data'!N:N,Calculations!$C$116+MOD(CJ114,Calculations!$C$118))+Control!$C$7*Calculations!$C$83*INDEX('Monthly Data'!O:O,Calculations!$C$116+MOD(CJ114,Calculations!$C$118))+Control!$C$7*Calculations!$C$84*INDEX('Monthly Data'!P:P,Calculations!$C$116+MOD(CJ114,Calculations!$C$118))+Control!$C$7*Calculations!$C$85*INDEX('Monthly Data'!Q:Q,Calculations!$C$116+MOD(CJ114,Calculations!$C$118))+(1-Control!$C$7*Calculations!$C$87)*INDEX('Monthly Data'!R:R,Calculations!$C$116+MOD(CJ114,Calculations!$C$118))</f>
        <v>-1.5984879994281095E-2</v>
      </c>
      <c r="HA114" s="86">
        <f ca="1">Control!$C$7*Calculations!$C$82*INDEX('Monthly Data'!N:N,Calculations!$C$116+MOD(CK114,Calculations!$C$118))+Control!$C$7*Calculations!$C$83*INDEX('Monthly Data'!O:O,Calculations!$C$116+MOD(CK114,Calculations!$C$118))+Control!$C$7*Calculations!$C$84*INDEX('Monthly Data'!P:P,Calculations!$C$116+MOD(CK114,Calculations!$C$118))+Control!$C$7*Calculations!$C$85*INDEX('Monthly Data'!Q:Q,Calculations!$C$116+MOD(CK114,Calculations!$C$118))+(1-Control!$C$7*Calculations!$C$87)*INDEX('Monthly Data'!R:R,Calculations!$C$116+MOD(CK114,Calculations!$C$118))</f>
        <v>1.5216630695380906E-2</v>
      </c>
      <c r="HB114" s="86">
        <f ca="1">Control!$C$7*Calculations!$C$82*INDEX('Monthly Data'!N:N,Calculations!$C$116+MOD(CL114,Calculations!$C$118))+Control!$C$7*Calculations!$C$83*INDEX('Monthly Data'!O:O,Calculations!$C$116+MOD(CL114,Calculations!$C$118))+Control!$C$7*Calculations!$C$84*INDEX('Monthly Data'!P:P,Calculations!$C$116+MOD(CL114,Calculations!$C$118))+Control!$C$7*Calculations!$C$85*INDEX('Monthly Data'!Q:Q,Calculations!$C$116+MOD(CL114,Calculations!$C$118))+(1-Control!$C$7*Calculations!$C$87)*INDEX('Monthly Data'!R:R,Calculations!$C$116+MOD(CL114,Calculations!$C$118))</f>
        <v>6.6954569943530936E-3</v>
      </c>
      <c r="HC114" s="86">
        <f ca="1">Control!$C$7*Calculations!$C$82*INDEX('Monthly Data'!N:N,Calculations!$C$116+MOD(CM114,Calculations!$C$118))+Control!$C$7*Calculations!$C$83*INDEX('Monthly Data'!O:O,Calculations!$C$116+MOD(CM114,Calculations!$C$118))+Control!$C$7*Calculations!$C$84*INDEX('Monthly Data'!P:P,Calculations!$C$116+MOD(CM114,Calculations!$C$118))+Control!$C$7*Calculations!$C$85*INDEX('Monthly Data'!Q:Q,Calculations!$C$116+MOD(CM114,Calculations!$C$118))+(1-Control!$C$7*Calculations!$C$87)*INDEX('Monthly Data'!R:R,Calculations!$C$116+MOD(CM114,Calculations!$C$118))</f>
        <v>-7.5539743260223157E-3</v>
      </c>
      <c r="HD114" s="86">
        <f ca="1">Control!$C$7*Calculations!$C$82*INDEX('Monthly Data'!N:N,Calculations!$C$116+MOD(CN114,Calculations!$C$118))+Control!$C$7*Calculations!$C$83*INDEX('Monthly Data'!O:O,Calculations!$C$116+MOD(CN114,Calculations!$C$118))+Control!$C$7*Calculations!$C$84*INDEX('Monthly Data'!P:P,Calculations!$C$116+MOD(CN114,Calculations!$C$118))+Control!$C$7*Calculations!$C$85*INDEX('Monthly Data'!Q:Q,Calculations!$C$116+MOD(CN114,Calculations!$C$118))+(1-Control!$C$7*Calculations!$C$87)*INDEX('Monthly Data'!R:R,Calculations!$C$116+MOD(CN114,Calculations!$C$118))</f>
        <v>1.2435425892067014E-2</v>
      </c>
      <c r="HE114" s="86">
        <f ca="1">Control!$C$7*Calculations!$C$82*INDEX('Monthly Data'!N:N,Calculations!$C$116+MOD(CO114,Calculations!$C$118))+Control!$C$7*Calculations!$C$83*INDEX('Monthly Data'!O:O,Calculations!$C$116+MOD(CO114,Calculations!$C$118))+Control!$C$7*Calculations!$C$84*INDEX('Monthly Data'!P:P,Calculations!$C$116+MOD(CO114,Calculations!$C$118))+Control!$C$7*Calculations!$C$85*INDEX('Monthly Data'!Q:Q,Calculations!$C$116+MOD(CO114,Calculations!$C$118))+(1-Control!$C$7*Calculations!$C$87)*INDEX('Monthly Data'!R:R,Calculations!$C$116+MOD(CO114,Calculations!$C$118))</f>
        <v>-1.3959200237295809E-2</v>
      </c>
      <c r="HF114" s="86">
        <f ca="1">Control!$C$7*Calculations!$C$82*INDEX('Monthly Data'!N:N,Calculations!$C$116+MOD(CP114,Calculations!$C$118))+Control!$C$7*Calculations!$C$83*INDEX('Monthly Data'!O:O,Calculations!$C$116+MOD(CP114,Calculations!$C$118))+Control!$C$7*Calculations!$C$84*INDEX('Monthly Data'!P:P,Calculations!$C$116+MOD(CP114,Calculations!$C$118))+Control!$C$7*Calculations!$C$85*INDEX('Monthly Data'!Q:Q,Calculations!$C$116+MOD(CP114,Calculations!$C$118))+(1-Control!$C$7*Calculations!$C$87)*INDEX('Monthly Data'!R:R,Calculations!$C$116+MOD(CP114,Calculations!$C$118))</f>
        <v>1.1786765492207996E-2</v>
      </c>
      <c r="HG114" s="86">
        <f ca="1">Control!$C$7*Calculations!$C$82*INDEX('Monthly Data'!N:N,Calculations!$C$116+MOD(CQ114,Calculations!$C$118))+Control!$C$7*Calculations!$C$83*INDEX('Monthly Data'!O:O,Calculations!$C$116+MOD(CQ114,Calculations!$C$118))+Control!$C$7*Calculations!$C$84*INDEX('Monthly Data'!P:P,Calculations!$C$116+MOD(CQ114,Calculations!$C$118))+Control!$C$7*Calculations!$C$85*INDEX('Monthly Data'!Q:Q,Calculations!$C$116+MOD(CQ114,Calculations!$C$118))+(1-Control!$C$7*Calculations!$C$87)*INDEX('Monthly Data'!R:R,Calculations!$C$116+MOD(CQ114,Calculations!$C$118))</f>
        <v>2.3852824346838646E-2</v>
      </c>
      <c r="HH114" s="86">
        <f ca="1">Control!$C$7*Calculations!$C$82*INDEX('Monthly Data'!N:N,Calculations!$C$116+MOD(CR114,Calculations!$C$118))+Control!$C$7*Calculations!$C$83*INDEX('Monthly Data'!O:O,Calculations!$C$116+MOD(CR114,Calculations!$C$118))+Control!$C$7*Calculations!$C$84*INDEX('Monthly Data'!P:P,Calculations!$C$116+MOD(CR114,Calculations!$C$118))+Control!$C$7*Calculations!$C$85*INDEX('Monthly Data'!Q:Q,Calculations!$C$116+MOD(CR114,Calculations!$C$118))+(1-Control!$C$7*Calculations!$C$87)*INDEX('Monthly Data'!R:R,Calculations!$C$116+MOD(CR114,Calculations!$C$118))</f>
        <v>2.4722579420195831E-2</v>
      </c>
      <c r="HI114" s="86">
        <f ca="1">Control!$C$7*Calculations!$C$82*INDEX('Monthly Data'!N:N,Calculations!$C$116+MOD(CS114,Calculations!$C$118))+Control!$C$7*Calculations!$C$83*INDEX('Monthly Data'!O:O,Calculations!$C$116+MOD(CS114,Calculations!$C$118))+Control!$C$7*Calculations!$C$84*INDEX('Monthly Data'!P:P,Calculations!$C$116+MOD(CS114,Calculations!$C$118))+Control!$C$7*Calculations!$C$85*INDEX('Monthly Data'!Q:Q,Calculations!$C$116+MOD(CS114,Calculations!$C$118))+(1-Control!$C$7*Calculations!$C$87)*INDEX('Monthly Data'!R:R,Calculations!$C$116+MOD(CS114,Calculations!$C$118))</f>
        <v>-7.8872955230675015E-3</v>
      </c>
      <c r="HJ114" s="86">
        <f ca="1">Control!$C$7*Calculations!$C$82*INDEX('Monthly Data'!N:N,Calculations!$C$116+MOD(CT114,Calculations!$C$118))+Control!$C$7*Calculations!$C$83*INDEX('Monthly Data'!O:O,Calculations!$C$116+MOD(CT114,Calculations!$C$118))+Control!$C$7*Calculations!$C$84*INDEX('Monthly Data'!P:P,Calculations!$C$116+MOD(CT114,Calculations!$C$118))+Control!$C$7*Calculations!$C$85*INDEX('Monthly Data'!Q:Q,Calculations!$C$116+MOD(CT114,Calculations!$C$118))+(1-Control!$C$7*Calculations!$C$87)*INDEX('Monthly Data'!R:R,Calculations!$C$116+MOD(CT114,Calculations!$C$118))</f>
        <v>-7.4084874653726545E-3</v>
      </c>
      <c r="HK114" s="86">
        <f ca="1">Control!$C$7*Calculations!$C$82*INDEX('Monthly Data'!N:N,Calculations!$C$116+MOD(CU114,Calculations!$C$118))+Control!$C$7*Calculations!$C$83*INDEX('Monthly Data'!O:O,Calculations!$C$116+MOD(CU114,Calculations!$C$118))+Control!$C$7*Calculations!$C$84*INDEX('Monthly Data'!P:P,Calculations!$C$116+MOD(CU114,Calculations!$C$118))+Control!$C$7*Calculations!$C$85*INDEX('Monthly Data'!Q:Q,Calculations!$C$116+MOD(CU114,Calculations!$C$118))+(1-Control!$C$7*Calculations!$C$87)*INDEX('Monthly Data'!R:R,Calculations!$C$116+MOD(CU114,Calculations!$C$118))</f>
        <v>1.142101364887867E-2</v>
      </c>
      <c r="HL114" s="86">
        <f ca="1">Control!$C$7*Calculations!$C$82*INDEX('Monthly Data'!N:N,Calculations!$C$116+MOD(CV114,Calculations!$C$118))+Control!$C$7*Calculations!$C$83*INDEX('Monthly Data'!O:O,Calculations!$C$116+MOD(CV114,Calculations!$C$118))+Control!$C$7*Calculations!$C$84*INDEX('Monthly Data'!P:P,Calculations!$C$116+MOD(CV114,Calculations!$C$118))+Control!$C$7*Calculations!$C$85*INDEX('Monthly Data'!Q:Q,Calculations!$C$116+MOD(CV114,Calculations!$C$118))+(1-Control!$C$7*Calculations!$C$87)*INDEX('Monthly Data'!R:R,Calculations!$C$116+MOD(CV114,Calculations!$C$118))</f>
        <v>-3.299557342782896E-2</v>
      </c>
      <c r="HM114" s="86">
        <f ca="1">Control!$C$7*Calculations!$C$82*INDEX('Monthly Data'!N:N,Calculations!$C$116+MOD(CW114,Calculations!$C$118))+Control!$C$7*Calculations!$C$83*INDEX('Monthly Data'!O:O,Calculations!$C$116+MOD(CW114,Calculations!$C$118))+Control!$C$7*Calculations!$C$84*INDEX('Monthly Data'!P:P,Calculations!$C$116+MOD(CW114,Calculations!$C$118))+Control!$C$7*Calculations!$C$85*INDEX('Monthly Data'!Q:Q,Calculations!$C$116+MOD(CW114,Calculations!$C$118))+(1-Control!$C$7*Calculations!$C$87)*INDEX('Monthly Data'!R:R,Calculations!$C$116+MOD(CW114,Calculations!$C$118))</f>
        <v>4.7768166384148329E-3</v>
      </c>
      <c r="HN114" s="86">
        <f ca="1">Control!$C$7*Calculations!$C$82*INDEX('Monthly Data'!N:N,Calculations!$C$116+MOD(CX114,Calculations!$C$118))+Control!$C$7*Calculations!$C$83*INDEX('Monthly Data'!O:O,Calculations!$C$116+MOD(CX114,Calculations!$C$118))+Control!$C$7*Calculations!$C$84*INDEX('Monthly Data'!P:P,Calculations!$C$116+MOD(CX114,Calculations!$C$118))+Control!$C$7*Calculations!$C$85*INDEX('Monthly Data'!Q:Q,Calculations!$C$116+MOD(CX114,Calculations!$C$118))+(1-Control!$C$7*Calculations!$C$87)*INDEX('Monthly Data'!R:R,Calculations!$C$116+MOD(CX114,Calculations!$C$118))</f>
        <v>1.046389543479892E-2</v>
      </c>
      <c r="HO114" s="86">
        <f ca="1">Control!$C$7*Calculations!$C$82*INDEX('Monthly Data'!N:N,Calculations!$C$116+MOD(CY114,Calculations!$C$118))+Control!$C$7*Calculations!$C$83*INDEX('Monthly Data'!O:O,Calculations!$C$116+MOD(CY114,Calculations!$C$118))+Control!$C$7*Calculations!$C$84*INDEX('Monthly Data'!P:P,Calculations!$C$116+MOD(CY114,Calculations!$C$118))+Control!$C$7*Calculations!$C$85*INDEX('Monthly Data'!Q:Q,Calculations!$C$116+MOD(CY114,Calculations!$C$118))+(1-Control!$C$7*Calculations!$C$87)*INDEX('Monthly Data'!R:R,Calculations!$C$116+MOD(CY114,Calculations!$C$118))</f>
        <v>4.7768166384148329E-3</v>
      </c>
      <c r="HP114" s="86">
        <f ca="1">Control!$C$7*Calculations!$C$82*INDEX('Monthly Data'!N:N,Calculations!$C$116+MOD(CZ114,Calculations!$C$118))+Control!$C$7*Calculations!$C$83*INDEX('Monthly Data'!O:O,Calculations!$C$116+MOD(CZ114,Calculations!$C$118))+Control!$C$7*Calculations!$C$84*INDEX('Monthly Data'!P:P,Calculations!$C$116+MOD(CZ114,Calculations!$C$118))+Control!$C$7*Calculations!$C$85*INDEX('Monthly Data'!Q:Q,Calculations!$C$116+MOD(CZ114,Calculations!$C$118))+(1-Control!$C$7*Calculations!$C$87)*INDEX('Monthly Data'!R:R,Calculations!$C$116+MOD(CZ114,Calculations!$C$118))</f>
        <v>9.9793409618087695E-3</v>
      </c>
      <c r="HQ114" s="86">
        <f ca="1">Control!$C$7*Calculations!$C$82*INDEX('Monthly Data'!N:N,Calculations!$C$116+MOD(DA114,Calculations!$C$118))+Control!$C$7*Calculations!$C$83*INDEX('Monthly Data'!O:O,Calculations!$C$116+MOD(DA114,Calculations!$C$118))+Control!$C$7*Calculations!$C$84*INDEX('Monthly Data'!P:P,Calculations!$C$116+MOD(DA114,Calculations!$C$118))+Control!$C$7*Calculations!$C$85*INDEX('Monthly Data'!Q:Q,Calculations!$C$116+MOD(DA114,Calculations!$C$118))+(1-Control!$C$7*Calculations!$C$87)*INDEX('Monthly Data'!R:R,Calculations!$C$116+MOD(DA114,Calculations!$C$118))</f>
        <v>4.4327772793586687E-3</v>
      </c>
      <c r="HR114" s="86">
        <f ca="1">Control!$C$7*Calculations!$C$82*INDEX('Monthly Data'!N:N,Calculations!$C$116+MOD(DB114,Calculations!$C$118))+Control!$C$7*Calculations!$C$83*INDEX('Monthly Data'!O:O,Calculations!$C$116+MOD(DB114,Calculations!$C$118))+Control!$C$7*Calculations!$C$84*INDEX('Monthly Data'!P:P,Calculations!$C$116+MOD(DB114,Calculations!$C$118))+Control!$C$7*Calculations!$C$85*INDEX('Monthly Data'!Q:Q,Calculations!$C$116+MOD(DB114,Calculations!$C$118))+(1-Control!$C$7*Calculations!$C$87)*INDEX('Monthly Data'!R:R,Calculations!$C$116+MOD(DB114,Calculations!$C$118))</f>
        <v>7.3538285850108537E-3</v>
      </c>
      <c r="HS114" s="86">
        <f ca="1">Control!$C$7*Calculations!$C$82*INDEX('Monthly Data'!N:N,Calculations!$C$116+MOD(DC114,Calculations!$C$118))+Control!$C$7*Calculations!$C$83*INDEX('Monthly Data'!O:O,Calculations!$C$116+MOD(DC114,Calculations!$C$118))+Control!$C$7*Calculations!$C$84*INDEX('Monthly Data'!P:P,Calculations!$C$116+MOD(DC114,Calculations!$C$118))+Control!$C$7*Calculations!$C$85*INDEX('Monthly Data'!Q:Q,Calculations!$C$116+MOD(DC114,Calculations!$C$118))+(1-Control!$C$7*Calculations!$C$87)*INDEX('Monthly Data'!R:R,Calculations!$C$116+MOD(DC114,Calculations!$C$118))</f>
        <v>1.8665061640915637E-2</v>
      </c>
      <c r="HT114" s="86">
        <f ca="1">Control!$C$7*Calculations!$C$82*INDEX('Monthly Data'!N:N,Calculations!$C$116+MOD(DD114,Calculations!$C$118))+Control!$C$7*Calculations!$C$83*INDEX('Monthly Data'!O:O,Calculations!$C$116+MOD(DD114,Calculations!$C$118))+Control!$C$7*Calculations!$C$84*INDEX('Monthly Data'!P:P,Calculations!$C$116+MOD(DD114,Calculations!$C$118))+Control!$C$7*Calculations!$C$85*INDEX('Monthly Data'!Q:Q,Calculations!$C$116+MOD(DD114,Calculations!$C$118))+(1-Control!$C$7*Calculations!$C$87)*INDEX('Monthly Data'!R:R,Calculations!$C$116+MOD(DD114,Calculations!$C$118))</f>
        <v>-3.299557342782896E-2</v>
      </c>
      <c r="HU114" s="86">
        <f ca="1">Control!$C$7*Calculations!$C$82*INDEX('Monthly Data'!N:N,Calculations!$C$116+MOD(DE114,Calculations!$C$118))+Control!$C$7*Calculations!$C$83*INDEX('Monthly Data'!O:O,Calculations!$C$116+MOD(DE114,Calculations!$C$118))+Control!$C$7*Calculations!$C$84*INDEX('Monthly Data'!P:P,Calculations!$C$116+MOD(DE114,Calculations!$C$118))+Control!$C$7*Calculations!$C$85*INDEX('Monthly Data'!Q:Q,Calculations!$C$116+MOD(DE114,Calculations!$C$118))+(1-Control!$C$7*Calculations!$C$87)*INDEX('Monthly Data'!R:R,Calculations!$C$116+MOD(DE114,Calculations!$C$118))</f>
        <v>3.0957942835585645E-2</v>
      </c>
      <c r="HV114" s="86">
        <f ca="1">Control!$C$7*Calculations!$C$82*INDEX('Monthly Data'!N:N,Calculations!$C$116+MOD(DF114,Calculations!$C$118))+Control!$C$7*Calculations!$C$83*INDEX('Monthly Data'!O:O,Calculations!$C$116+MOD(DF114,Calculations!$C$118))+Control!$C$7*Calculations!$C$84*INDEX('Monthly Data'!P:P,Calculations!$C$116+MOD(DF114,Calculations!$C$118))+Control!$C$7*Calculations!$C$85*INDEX('Monthly Data'!Q:Q,Calculations!$C$116+MOD(DF114,Calculations!$C$118))+(1-Control!$C$7*Calculations!$C$87)*INDEX('Monthly Data'!R:R,Calculations!$C$116+MOD(DF114,Calculations!$C$118))</f>
        <v>-2.5168357537820856E-4</v>
      </c>
      <c r="HW114" s="86">
        <f ca="1">Control!$C$7*Calculations!$C$82*INDEX('Monthly Data'!N:N,Calculations!$C$116+MOD(DG114,Calculations!$C$118))+Control!$C$7*Calculations!$C$83*INDEX('Monthly Data'!O:O,Calculations!$C$116+MOD(DG114,Calculations!$C$118))+Control!$C$7*Calculations!$C$84*INDEX('Monthly Data'!P:P,Calculations!$C$116+MOD(DG114,Calculations!$C$118))+Control!$C$7*Calculations!$C$85*INDEX('Monthly Data'!Q:Q,Calculations!$C$116+MOD(DG114,Calculations!$C$118))+(1-Control!$C$7*Calculations!$C$87)*INDEX('Monthly Data'!R:R,Calculations!$C$116+MOD(DG114,Calculations!$C$118))</f>
        <v>1.1704119272391494E-2</v>
      </c>
      <c r="HX114" s="86">
        <f ca="1">Control!$C$7*Calculations!$C$82*INDEX('Monthly Data'!N:N,Calculations!$C$116+MOD(DH114,Calculations!$C$118))+Control!$C$7*Calculations!$C$83*INDEX('Monthly Data'!O:O,Calculations!$C$116+MOD(DH114,Calculations!$C$118))+Control!$C$7*Calculations!$C$84*INDEX('Monthly Data'!P:P,Calculations!$C$116+MOD(DH114,Calculations!$C$118))+Control!$C$7*Calculations!$C$85*INDEX('Monthly Data'!Q:Q,Calculations!$C$116+MOD(DH114,Calculations!$C$118))+(1-Control!$C$7*Calculations!$C$87)*INDEX('Monthly Data'!R:R,Calculations!$C$116+MOD(DH114,Calculations!$C$118))</f>
        <v>2.4470405846852006E-3</v>
      </c>
      <c r="HY114" s="86">
        <f ca="1">Control!$C$7*Calculations!$C$82*INDEX('Monthly Data'!N:N,Calculations!$C$116+MOD(DI114,Calculations!$C$118))+Control!$C$7*Calculations!$C$83*INDEX('Monthly Data'!O:O,Calculations!$C$116+MOD(DI114,Calculations!$C$118))+Control!$C$7*Calculations!$C$84*INDEX('Monthly Data'!P:P,Calculations!$C$116+MOD(DI114,Calculations!$C$118))+Control!$C$7*Calculations!$C$85*INDEX('Monthly Data'!Q:Q,Calculations!$C$116+MOD(DI114,Calculations!$C$118))+(1-Control!$C$7*Calculations!$C$87)*INDEX('Monthly Data'!R:R,Calculations!$C$116+MOD(DI114,Calculations!$C$118))</f>
        <v>1.0415351832335435E-2</v>
      </c>
      <c r="HZ114" s="86">
        <f ca="1">Control!$C$7*Calculations!$C$82*INDEX('Monthly Data'!N:N,Calculations!$C$116+MOD(DJ114,Calculations!$C$118))+Control!$C$7*Calculations!$C$83*INDEX('Monthly Data'!O:O,Calculations!$C$116+MOD(DJ114,Calculations!$C$118))+Control!$C$7*Calculations!$C$84*INDEX('Monthly Data'!P:P,Calculations!$C$116+MOD(DJ114,Calculations!$C$118))+Control!$C$7*Calculations!$C$85*INDEX('Monthly Data'!Q:Q,Calculations!$C$116+MOD(DJ114,Calculations!$C$118))+(1-Control!$C$7*Calculations!$C$87)*INDEX('Monthly Data'!R:R,Calculations!$C$116+MOD(DJ114,Calculations!$C$118))</f>
        <v>-1.5984879994281095E-2</v>
      </c>
      <c r="IA114" s="86">
        <f ca="1">Control!$C$7*Calculations!$C$82*INDEX('Monthly Data'!N:N,Calculations!$C$116+MOD(DK114,Calculations!$C$118))+Control!$C$7*Calculations!$C$83*INDEX('Monthly Data'!O:O,Calculations!$C$116+MOD(DK114,Calculations!$C$118))+Control!$C$7*Calculations!$C$84*INDEX('Monthly Data'!P:P,Calculations!$C$116+MOD(DK114,Calculations!$C$118))+Control!$C$7*Calculations!$C$85*INDEX('Monthly Data'!Q:Q,Calculations!$C$116+MOD(DK114,Calculations!$C$118))+(1-Control!$C$7*Calculations!$C$87)*INDEX('Monthly Data'!R:R,Calculations!$C$116+MOD(DK114,Calculations!$C$118))</f>
        <v>1.3423979074716584E-2</v>
      </c>
      <c r="IB114" s="86">
        <f ca="1">Control!$C$7*Calculations!$C$82*INDEX('Monthly Data'!N:N,Calculations!$C$116+MOD(DL114,Calculations!$C$118))+Control!$C$7*Calculations!$C$83*INDEX('Monthly Data'!O:O,Calculations!$C$116+MOD(DL114,Calculations!$C$118))+Control!$C$7*Calculations!$C$84*INDEX('Monthly Data'!P:P,Calculations!$C$116+MOD(DL114,Calculations!$C$118))+Control!$C$7*Calculations!$C$85*INDEX('Monthly Data'!Q:Q,Calculations!$C$116+MOD(DL114,Calculations!$C$118))+(1-Control!$C$7*Calculations!$C$87)*INDEX('Monthly Data'!R:R,Calculations!$C$116+MOD(DL114,Calculations!$C$118))</f>
        <v>2.3307359621218403E-2</v>
      </c>
      <c r="IC114" s="86">
        <f ca="1">Control!$C$7*Calculations!$C$82*INDEX('Monthly Data'!N:N,Calculations!$C$116+MOD(DM114,Calculations!$C$118))+Control!$C$7*Calculations!$C$83*INDEX('Monthly Data'!O:O,Calculations!$C$116+MOD(DM114,Calculations!$C$118))+Control!$C$7*Calculations!$C$84*INDEX('Monthly Data'!P:P,Calculations!$C$116+MOD(DM114,Calculations!$C$118))+Control!$C$7*Calculations!$C$85*INDEX('Monthly Data'!Q:Q,Calculations!$C$116+MOD(DM114,Calculations!$C$118))+(1-Control!$C$7*Calculations!$C$87)*INDEX('Monthly Data'!R:R,Calculations!$C$116+MOD(DM114,Calculations!$C$118))</f>
        <v>3.1070573055362403E-2</v>
      </c>
      <c r="ID114" s="86">
        <f ca="1">Control!$C$7*Calculations!$C$82*INDEX('Monthly Data'!N:N,Calculations!$C$116+MOD(DN114,Calculations!$C$118))+Control!$C$7*Calculations!$C$83*INDEX('Monthly Data'!O:O,Calculations!$C$116+MOD(DN114,Calculations!$C$118))+Control!$C$7*Calculations!$C$84*INDEX('Monthly Data'!P:P,Calculations!$C$116+MOD(DN114,Calculations!$C$118))+Control!$C$7*Calculations!$C$85*INDEX('Monthly Data'!Q:Q,Calculations!$C$116+MOD(DN114,Calculations!$C$118))+(1-Control!$C$7*Calculations!$C$87)*INDEX('Monthly Data'!R:R,Calculations!$C$116+MOD(DN114,Calculations!$C$118))</f>
        <v>1.2954540023127663E-2</v>
      </c>
      <c r="IE114" s="86">
        <f ca="1">Control!$C$7*Calculations!$C$82*INDEX('Monthly Data'!N:N,Calculations!$C$116+MOD(DO114,Calculations!$C$118))+Control!$C$7*Calculations!$C$83*INDEX('Monthly Data'!O:O,Calculations!$C$116+MOD(DO114,Calculations!$C$118))+Control!$C$7*Calculations!$C$84*INDEX('Monthly Data'!P:P,Calculations!$C$116+MOD(DO114,Calculations!$C$118))+Control!$C$7*Calculations!$C$85*INDEX('Monthly Data'!Q:Q,Calculations!$C$116+MOD(DO114,Calculations!$C$118))+(1-Control!$C$7*Calculations!$C$87)*INDEX('Monthly Data'!R:R,Calculations!$C$116+MOD(DO114,Calculations!$C$118))</f>
        <v>1.1702576456120543E-2</v>
      </c>
      <c r="IF114" s="86">
        <f ca="1">Control!$C$7*Calculations!$C$82*INDEX('Monthly Data'!N:N,Calculations!$C$116+MOD(DP114,Calculations!$C$118))+Control!$C$7*Calculations!$C$83*INDEX('Monthly Data'!O:O,Calculations!$C$116+MOD(DP114,Calculations!$C$118))+Control!$C$7*Calculations!$C$84*INDEX('Monthly Data'!P:P,Calculations!$C$116+MOD(DP114,Calculations!$C$118))+Control!$C$7*Calculations!$C$85*INDEX('Monthly Data'!Q:Q,Calculations!$C$116+MOD(DP114,Calculations!$C$118))+(1-Control!$C$7*Calculations!$C$87)*INDEX('Monthly Data'!R:R,Calculations!$C$116+MOD(DP114,Calculations!$C$118))</f>
        <v>1.9073822767906517E-2</v>
      </c>
      <c r="IG114" s="88">
        <f ca="1">Control!$C$8*(1+DQ114)*(1+DR114)*(1+DS114)*(1+DT114)*(1+DU114)*(1+DV114)*(1+DW114)*(1+DX114)*(1+DY114)*(1+DZ114)*(1+EA114)*(1+EB114)*(1+EC114)*(1+ED114)*(1+EE114)*(1+EF114)*(1+EG114)*(1+EH114)*(1+EI114)*(1+EJ114)*(1+EK114)*(1+EL114)*(1+EM114)*(1+EN114)*(1+EO114)*(1+EP114)*(1+EQ114)*(1+ER114)*(1+ES114)*(1+ET114)*(1+EU114)*(1+EV114)*(1+EW114)*(1+EX114)*(1+EY114)*(1+EZ114)*(1+FA114)*(1+FB114)*(1+FC114)*(1+FD114)*(1+FE114)*(1+FF114)*(1+FG114)*(1+FH114)*(1+FI114)*(1+FJ114)*(1+FK114)*(1+FL114)*(1+FM114)*(1+FN114)*(1+FO114)*(1+FP114)*(1+FQ114)*(1+FR114)*(1+FS114)*(1+FT114)*(1+FU114)*(1+FV114)*(1+FW114)*(1+FX114)*(1+FY114)*(1+FZ114)*(1+GA114)*(1+GB114)*(1+GC114)*(1+GD114)*(1+GE114)*(1+GF114)*(1+GG114)*(1+GH114)*(1+GI114)*(1+GJ114)*(1+GK114)*(1+GL114)*(1+GM114)*(1+GN114)*(1+GO114)*(1+GP114)*(1+GQ114)*(1+GR114)*(1+GS114)*(1+GT114)*(1+GU114)*(1+GV114)*(1+GW114)*(1+GX114)*(1+GY114)*(1+GZ114)*(1+HA114)*(1+HB114)*(1+HC114)*(1+HD114)*(1+HE114)*(1+HF114)*(1+HG114)*(1+HH114)*(1+HI114)*(1+HJ114)*(1+HK114)*(1+HL114)*(1+HM114)*(1+HN114)*(1+HO114)*(1+HP114)*(1+HQ114)*(1+HR114)*(1+HS114)*(1+HT114)*(1+HU114)*(1+HV114)*(1+HW114)*(1+HX114)*(1+HY114)*(1+HZ114)*(1+IA114)*(1+IB114)*(1+IC114)*(1+ID114)*(1+IE114)*(1+IF114)</f>
        <v>89032.217855424868</v>
      </c>
    </row>
    <row r="115" spans="1:241" x14ac:dyDescent="0.25">
      <c r="A115">
        <v>96</v>
      </c>
      <c r="B115">
        <v>22</v>
      </c>
      <c r="C115">
        <v>116</v>
      </c>
      <c r="D115">
        <v>21</v>
      </c>
      <c r="E115">
        <v>24</v>
      </c>
      <c r="F115">
        <v>81</v>
      </c>
      <c r="G115">
        <v>6</v>
      </c>
      <c r="H115">
        <v>55</v>
      </c>
      <c r="I115">
        <v>105</v>
      </c>
      <c r="J115">
        <v>111</v>
      </c>
      <c r="K115">
        <v>116</v>
      </c>
      <c r="L115">
        <v>70</v>
      </c>
      <c r="M115">
        <v>12</v>
      </c>
      <c r="N115">
        <v>58</v>
      </c>
      <c r="O115">
        <v>9</v>
      </c>
      <c r="P115">
        <v>65</v>
      </c>
      <c r="Q115">
        <v>2</v>
      </c>
      <c r="R115">
        <v>43</v>
      </c>
      <c r="S115">
        <v>4</v>
      </c>
      <c r="T115">
        <v>5</v>
      </c>
      <c r="U115">
        <v>50</v>
      </c>
      <c r="V115">
        <v>53</v>
      </c>
      <c r="W115">
        <v>88</v>
      </c>
      <c r="X115">
        <v>41</v>
      </c>
      <c r="Y115">
        <v>14</v>
      </c>
      <c r="Z115">
        <v>50</v>
      </c>
      <c r="AA115">
        <v>78</v>
      </c>
      <c r="AB115">
        <v>92</v>
      </c>
      <c r="AC115">
        <v>93</v>
      </c>
      <c r="AD115">
        <v>72</v>
      </c>
      <c r="AE115">
        <v>108</v>
      </c>
      <c r="AF115">
        <v>32</v>
      </c>
      <c r="AG115">
        <v>52</v>
      </c>
      <c r="AH115">
        <v>84</v>
      </c>
      <c r="AI115">
        <v>5</v>
      </c>
      <c r="AJ115">
        <v>89</v>
      </c>
      <c r="AK115">
        <v>26</v>
      </c>
      <c r="AL115">
        <v>95</v>
      </c>
      <c r="AM115">
        <v>11</v>
      </c>
      <c r="AN115">
        <v>42</v>
      </c>
      <c r="AO115">
        <v>115</v>
      </c>
      <c r="AP115">
        <v>15</v>
      </c>
      <c r="AQ115">
        <v>74</v>
      </c>
      <c r="AR115">
        <v>26</v>
      </c>
      <c r="AS115">
        <v>80</v>
      </c>
      <c r="AT115">
        <v>51</v>
      </c>
      <c r="AU115">
        <v>29</v>
      </c>
      <c r="AV115">
        <v>113</v>
      </c>
      <c r="AW115">
        <v>79</v>
      </c>
      <c r="AX115">
        <v>72</v>
      </c>
      <c r="AY115">
        <v>98</v>
      </c>
      <c r="AZ115">
        <v>30</v>
      </c>
      <c r="BA115">
        <v>28</v>
      </c>
      <c r="BB115">
        <v>58</v>
      </c>
      <c r="BC115">
        <v>32</v>
      </c>
      <c r="BD115">
        <v>3</v>
      </c>
      <c r="BE115">
        <v>32</v>
      </c>
      <c r="BF115">
        <v>38</v>
      </c>
      <c r="BG115">
        <v>102</v>
      </c>
      <c r="BH115">
        <v>118</v>
      </c>
      <c r="BI115">
        <v>27</v>
      </c>
      <c r="BJ115">
        <v>67</v>
      </c>
      <c r="BK115">
        <v>29</v>
      </c>
      <c r="BL115">
        <v>57</v>
      </c>
      <c r="BM115">
        <v>54</v>
      </c>
      <c r="BN115">
        <v>66</v>
      </c>
      <c r="BO115">
        <v>55</v>
      </c>
      <c r="BP115">
        <v>85</v>
      </c>
      <c r="BQ115">
        <v>51</v>
      </c>
      <c r="BR115">
        <v>25</v>
      </c>
      <c r="BS115">
        <v>103</v>
      </c>
      <c r="BT115">
        <v>9</v>
      </c>
      <c r="BU115">
        <v>53</v>
      </c>
      <c r="BV115">
        <v>85</v>
      </c>
      <c r="BW115">
        <v>110</v>
      </c>
      <c r="BX115">
        <v>13</v>
      </c>
      <c r="BY115">
        <v>108</v>
      </c>
      <c r="BZ115">
        <v>77</v>
      </c>
      <c r="CA115">
        <v>70</v>
      </c>
      <c r="CB115">
        <v>13</v>
      </c>
      <c r="CC115">
        <v>67</v>
      </c>
      <c r="CD115">
        <v>78</v>
      </c>
      <c r="CE115">
        <v>58</v>
      </c>
      <c r="CF115">
        <v>73</v>
      </c>
      <c r="CG115">
        <v>112</v>
      </c>
      <c r="CH115">
        <v>109</v>
      </c>
      <c r="CI115">
        <v>117</v>
      </c>
      <c r="CJ115">
        <v>15</v>
      </c>
      <c r="CK115">
        <v>62</v>
      </c>
      <c r="CL115">
        <v>18</v>
      </c>
      <c r="CM115">
        <v>84</v>
      </c>
      <c r="CN115">
        <v>20</v>
      </c>
      <c r="CO115">
        <v>111</v>
      </c>
      <c r="CP115">
        <v>65</v>
      </c>
      <c r="CQ115">
        <v>100</v>
      </c>
      <c r="CR115">
        <v>7</v>
      </c>
      <c r="CS115">
        <v>53</v>
      </c>
      <c r="CT115">
        <v>108</v>
      </c>
      <c r="CU115">
        <v>8</v>
      </c>
      <c r="CV115">
        <v>32</v>
      </c>
      <c r="CW115">
        <v>88</v>
      </c>
      <c r="CX115">
        <v>50</v>
      </c>
      <c r="CY115">
        <v>40</v>
      </c>
      <c r="CZ115">
        <v>36</v>
      </c>
      <c r="DA115">
        <v>110</v>
      </c>
      <c r="DB115">
        <v>42</v>
      </c>
      <c r="DC115">
        <v>101</v>
      </c>
      <c r="DD115">
        <v>3</v>
      </c>
      <c r="DE115">
        <v>36</v>
      </c>
      <c r="DF115">
        <v>58</v>
      </c>
      <c r="DG115">
        <v>48</v>
      </c>
      <c r="DH115">
        <v>97</v>
      </c>
      <c r="DI115">
        <v>33</v>
      </c>
      <c r="DJ115">
        <v>68</v>
      </c>
      <c r="DK115">
        <v>77</v>
      </c>
      <c r="DL115">
        <v>27</v>
      </c>
      <c r="DM115">
        <v>39</v>
      </c>
      <c r="DN115">
        <v>21</v>
      </c>
      <c r="DO115">
        <v>99</v>
      </c>
      <c r="DP115">
        <v>29</v>
      </c>
      <c r="DQ115" s="86">
        <f ca="1">Control!$C$7*Calculations!$C$82*INDEX('Monthly Data'!N:N,Calculations!$C$116+MOD(A115,Calculations!$C$118))+Control!$C$7*Calculations!$C$83*INDEX('Monthly Data'!O:O,Calculations!$C$116+MOD(A115,Calculations!$C$118))+Control!$C$7*Calculations!$C$84*INDEX('Monthly Data'!P:P,Calculations!$C$116+MOD(A115,Calculations!$C$118))+Control!$C$7*Calculations!$C$85*INDEX('Monthly Data'!Q:Q,Calculations!$C$116+MOD(A115,Calculations!$C$118))+(1-Control!$C$7*Calculations!$C$87)*INDEX('Monthly Data'!R:R,Calculations!$C$116+MOD(A115,Calculations!$C$118))</f>
        <v>1.0627294914941248E-2</v>
      </c>
      <c r="DR115" s="86">
        <f ca="1">Control!$C$7*Calculations!$C$82*INDEX('Monthly Data'!N:N,Calculations!$C$116+MOD(B115,Calculations!$C$118))+Control!$C$7*Calculations!$C$83*INDEX('Monthly Data'!O:O,Calculations!$C$116+MOD(B115,Calculations!$C$118))+Control!$C$7*Calculations!$C$84*INDEX('Monthly Data'!P:P,Calculations!$C$116+MOD(B115,Calculations!$C$118))+Control!$C$7*Calculations!$C$85*INDEX('Monthly Data'!Q:Q,Calculations!$C$116+MOD(B115,Calculations!$C$118))+(1-Control!$C$7*Calculations!$C$87)*INDEX('Monthly Data'!R:R,Calculations!$C$116+MOD(B115,Calculations!$C$118))</f>
        <v>1.50127906355989E-2</v>
      </c>
      <c r="DS115" s="86">
        <f ca="1">Control!$C$7*Calculations!$C$82*INDEX('Monthly Data'!N:N,Calculations!$C$116+MOD(C115,Calculations!$C$118))+Control!$C$7*Calculations!$C$83*INDEX('Monthly Data'!O:O,Calculations!$C$116+MOD(C115,Calculations!$C$118))+Control!$C$7*Calculations!$C$84*INDEX('Monthly Data'!P:P,Calculations!$C$116+MOD(C115,Calculations!$C$118))+Control!$C$7*Calculations!$C$85*INDEX('Monthly Data'!Q:Q,Calculations!$C$116+MOD(C115,Calculations!$C$118))+(1-Control!$C$7*Calculations!$C$87)*INDEX('Monthly Data'!R:R,Calculations!$C$116+MOD(C115,Calculations!$C$118))</f>
        <v>2.1918137743539623E-2</v>
      </c>
      <c r="DT115" s="86">
        <f ca="1">Control!$C$7*Calculations!$C$82*INDEX('Monthly Data'!N:N,Calculations!$C$116+MOD(D115,Calculations!$C$118))+Control!$C$7*Calculations!$C$83*INDEX('Monthly Data'!O:O,Calculations!$C$116+MOD(D115,Calculations!$C$118))+Control!$C$7*Calculations!$C$84*INDEX('Monthly Data'!P:P,Calculations!$C$116+MOD(D115,Calculations!$C$118))+Control!$C$7*Calculations!$C$85*INDEX('Monthly Data'!Q:Q,Calculations!$C$116+MOD(D115,Calculations!$C$118))+(1-Control!$C$7*Calculations!$C$87)*INDEX('Monthly Data'!R:R,Calculations!$C$116+MOD(D115,Calculations!$C$118))</f>
        <v>1.5108777406081684E-3</v>
      </c>
      <c r="DU115" s="86">
        <f ca="1">Control!$C$7*Calculations!$C$82*INDEX('Monthly Data'!N:N,Calculations!$C$116+MOD(E115,Calculations!$C$118))+Control!$C$7*Calculations!$C$83*INDEX('Monthly Data'!O:O,Calculations!$C$116+MOD(E115,Calculations!$C$118))+Control!$C$7*Calculations!$C$84*INDEX('Monthly Data'!P:P,Calculations!$C$116+MOD(E115,Calculations!$C$118))+Control!$C$7*Calculations!$C$85*INDEX('Monthly Data'!Q:Q,Calculations!$C$116+MOD(E115,Calculations!$C$118))+(1-Control!$C$7*Calculations!$C$87)*INDEX('Monthly Data'!R:R,Calculations!$C$116+MOD(E115,Calculations!$C$118))</f>
        <v>4.2795950888382334E-3</v>
      </c>
      <c r="DV115" s="86">
        <f ca="1">Control!$C$7*Calculations!$C$82*INDEX('Monthly Data'!N:N,Calculations!$C$116+MOD(F115,Calculations!$C$118))+Control!$C$7*Calculations!$C$83*INDEX('Monthly Data'!O:O,Calculations!$C$116+MOD(F115,Calculations!$C$118))+Control!$C$7*Calculations!$C$84*INDEX('Monthly Data'!P:P,Calculations!$C$116+MOD(F115,Calculations!$C$118))+Control!$C$7*Calculations!$C$85*INDEX('Monthly Data'!Q:Q,Calculations!$C$116+MOD(F115,Calculations!$C$118))+(1-Control!$C$7*Calculations!$C$87)*INDEX('Monthly Data'!R:R,Calculations!$C$116+MOD(F115,Calculations!$C$118))</f>
        <v>3.0957942835585645E-2</v>
      </c>
      <c r="DW115" s="86">
        <f ca="1">Control!$C$7*Calculations!$C$82*INDEX('Monthly Data'!N:N,Calculations!$C$116+MOD(G115,Calculations!$C$118))+Control!$C$7*Calculations!$C$83*INDEX('Monthly Data'!O:O,Calculations!$C$116+MOD(G115,Calculations!$C$118))+Control!$C$7*Calculations!$C$84*INDEX('Monthly Data'!P:P,Calculations!$C$116+MOD(G115,Calculations!$C$118))+Control!$C$7*Calculations!$C$85*INDEX('Monthly Data'!Q:Q,Calculations!$C$116+MOD(G115,Calculations!$C$118))+(1-Control!$C$7*Calculations!$C$87)*INDEX('Monthly Data'!R:R,Calculations!$C$116+MOD(G115,Calculations!$C$118))</f>
        <v>4.7768166384148329E-3</v>
      </c>
      <c r="DX115" s="86">
        <f ca="1">Control!$C$7*Calculations!$C$82*INDEX('Monthly Data'!N:N,Calculations!$C$116+MOD(H115,Calculations!$C$118))+Control!$C$7*Calculations!$C$83*INDEX('Monthly Data'!O:O,Calculations!$C$116+MOD(H115,Calculations!$C$118))+Control!$C$7*Calculations!$C$84*INDEX('Monthly Data'!P:P,Calculations!$C$116+MOD(H115,Calculations!$C$118))+Control!$C$7*Calculations!$C$85*INDEX('Monthly Data'!Q:Q,Calculations!$C$116+MOD(H115,Calculations!$C$118))+(1-Control!$C$7*Calculations!$C$87)*INDEX('Monthly Data'!R:R,Calculations!$C$116+MOD(H115,Calculations!$C$118))</f>
        <v>2.0524935548016137E-2</v>
      </c>
      <c r="DY115" s="86">
        <f ca="1">Control!$C$7*Calculations!$C$82*INDEX('Monthly Data'!N:N,Calculations!$C$116+MOD(I115,Calculations!$C$118))+Control!$C$7*Calculations!$C$83*INDEX('Monthly Data'!O:O,Calculations!$C$116+MOD(I115,Calculations!$C$118))+Control!$C$7*Calculations!$C$84*INDEX('Monthly Data'!P:P,Calculations!$C$116+MOD(I115,Calculations!$C$118))+Control!$C$7*Calculations!$C$85*INDEX('Monthly Data'!Q:Q,Calculations!$C$116+MOD(I115,Calculations!$C$118))+(1-Control!$C$7*Calculations!$C$87)*INDEX('Monthly Data'!R:R,Calculations!$C$116+MOD(I115,Calculations!$C$118))</f>
        <v>2.3206536303657571E-2</v>
      </c>
      <c r="DZ115" s="86">
        <f ca="1">Control!$C$7*Calculations!$C$82*INDEX('Monthly Data'!N:N,Calculations!$C$116+MOD(J115,Calculations!$C$118))+Control!$C$7*Calculations!$C$83*INDEX('Monthly Data'!O:O,Calculations!$C$116+MOD(J115,Calculations!$C$118))+Control!$C$7*Calculations!$C$84*INDEX('Monthly Data'!P:P,Calculations!$C$116+MOD(J115,Calculations!$C$118))+Control!$C$7*Calculations!$C$85*INDEX('Monthly Data'!Q:Q,Calculations!$C$116+MOD(J115,Calculations!$C$118))+(1-Control!$C$7*Calculations!$C$87)*INDEX('Monthly Data'!R:R,Calculations!$C$116+MOD(J115,Calculations!$C$118))</f>
        <v>5.8868730207813358E-3</v>
      </c>
      <c r="EA115" s="86">
        <f ca="1">Control!$C$7*Calculations!$C$82*INDEX('Monthly Data'!N:N,Calculations!$C$116+MOD(K115,Calculations!$C$118))+Control!$C$7*Calculations!$C$83*INDEX('Monthly Data'!O:O,Calculations!$C$116+MOD(K115,Calculations!$C$118))+Control!$C$7*Calculations!$C$84*INDEX('Monthly Data'!P:P,Calculations!$C$116+MOD(K115,Calculations!$C$118))+Control!$C$7*Calculations!$C$85*INDEX('Monthly Data'!Q:Q,Calculations!$C$116+MOD(K115,Calculations!$C$118))+(1-Control!$C$7*Calculations!$C$87)*INDEX('Monthly Data'!R:R,Calculations!$C$116+MOD(K115,Calculations!$C$118))</f>
        <v>2.1918137743539623E-2</v>
      </c>
      <c r="EB115" s="86">
        <f ca="1">Control!$C$7*Calculations!$C$82*INDEX('Monthly Data'!N:N,Calculations!$C$116+MOD(L115,Calculations!$C$118))+Control!$C$7*Calculations!$C$83*INDEX('Monthly Data'!O:O,Calculations!$C$116+MOD(L115,Calculations!$C$118))+Control!$C$7*Calculations!$C$84*INDEX('Monthly Data'!P:P,Calculations!$C$116+MOD(L115,Calculations!$C$118))+Control!$C$7*Calculations!$C$85*INDEX('Monthly Data'!Q:Q,Calculations!$C$116+MOD(L115,Calculations!$C$118))+(1-Control!$C$7*Calculations!$C$87)*INDEX('Monthly Data'!R:R,Calculations!$C$116+MOD(L115,Calculations!$C$118))</f>
        <v>3.8809817903524786E-2</v>
      </c>
      <c r="EC115" s="86">
        <f ca="1">Control!$C$7*Calculations!$C$82*INDEX('Monthly Data'!N:N,Calculations!$C$116+MOD(M115,Calculations!$C$118))+Control!$C$7*Calculations!$C$83*INDEX('Monthly Data'!O:O,Calculations!$C$116+MOD(M115,Calculations!$C$118))+Control!$C$7*Calculations!$C$84*INDEX('Monthly Data'!P:P,Calculations!$C$116+MOD(M115,Calculations!$C$118))+Control!$C$7*Calculations!$C$85*INDEX('Monthly Data'!Q:Q,Calculations!$C$116+MOD(M115,Calculations!$C$118))+(1-Control!$C$7*Calculations!$C$87)*INDEX('Monthly Data'!R:R,Calculations!$C$116+MOD(M115,Calculations!$C$118))</f>
        <v>1.0415351832335435E-2</v>
      </c>
      <c r="ED115" s="86">
        <f ca="1">Control!$C$7*Calculations!$C$82*INDEX('Monthly Data'!N:N,Calculations!$C$116+MOD(N115,Calculations!$C$118))+Control!$C$7*Calculations!$C$83*INDEX('Monthly Data'!O:O,Calculations!$C$116+MOD(N115,Calculations!$C$118))+Control!$C$7*Calculations!$C$84*INDEX('Monthly Data'!P:P,Calculations!$C$116+MOD(N115,Calculations!$C$118))+Control!$C$7*Calculations!$C$85*INDEX('Monthly Data'!Q:Q,Calculations!$C$116+MOD(N115,Calculations!$C$118))+(1-Control!$C$7*Calculations!$C$87)*INDEX('Monthly Data'!R:R,Calculations!$C$116+MOD(N115,Calculations!$C$118))</f>
        <v>8.4240675975201049E-3</v>
      </c>
      <c r="EE115" s="86">
        <f ca="1">Control!$C$7*Calculations!$C$82*INDEX('Monthly Data'!N:N,Calculations!$C$116+MOD(O115,Calculations!$C$118))+Control!$C$7*Calculations!$C$83*INDEX('Monthly Data'!O:O,Calculations!$C$116+MOD(O115,Calculations!$C$118))+Control!$C$7*Calculations!$C$84*INDEX('Monthly Data'!P:P,Calculations!$C$116+MOD(O115,Calculations!$C$118))+Control!$C$7*Calculations!$C$85*INDEX('Monthly Data'!Q:Q,Calculations!$C$116+MOD(O115,Calculations!$C$118))+(1-Control!$C$7*Calculations!$C$87)*INDEX('Monthly Data'!R:R,Calculations!$C$116+MOD(O115,Calculations!$C$118))</f>
        <v>2.4470405846852006E-3</v>
      </c>
      <c r="EF115" s="86">
        <f ca="1">Control!$C$7*Calculations!$C$82*INDEX('Monthly Data'!N:N,Calculations!$C$116+MOD(P115,Calculations!$C$118))+Control!$C$7*Calculations!$C$83*INDEX('Monthly Data'!O:O,Calculations!$C$116+MOD(P115,Calculations!$C$118))+Control!$C$7*Calculations!$C$84*INDEX('Monthly Data'!P:P,Calculations!$C$116+MOD(P115,Calculations!$C$118))+Control!$C$7*Calculations!$C$85*INDEX('Monthly Data'!Q:Q,Calculations!$C$116+MOD(P115,Calculations!$C$118))+(1-Control!$C$7*Calculations!$C$87)*INDEX('Monthly Data'!R:R,Calculations!$C$116+MOD(P115,Calculations!$C$118))</f>
        <v>-1.3959200237295809E-2</v>
      </c>
      <c r="EG115" s="86">
        <f ca="1">Control!$C$7*Calculations!$C$82*INDEX('Monthly Data'!N:N,Calculations!$C$116+MOD(Q115,Calculations!$C$118))+Control!$C$7*Calculations!$C$83*INDEX('Monthly Data'!O:O,Calculations!$C$116+MOD(Q115,Calculations!$C$118))+Control!$C$7*Calculations!$C$84*INDEX('Monthly Data'!P:P,Calculations!$C$116+MOD(Q115,Calculations!$C$118))+Control!$C$7*Calculations!$C$85*INDEX('Monthly Data'!Q:Q,Calculations!$C$116+MOD(Q115,Calculations!$C$118))+(1-Control!$C$7*Calculations!$C$87)*INDEX('Monthly Data'!R:R,Calculations!$C$116+MOD(Q115,Calculations!$C$118))</f>
        <v>7.7184133340106598E-3</v>
      </c>
      <c r="EH115" s="86">
        <f ca="1">Control!$C$7*Calculations!$C$82*INDEX('Monthly Data'!N:N,Calculations!$C$116+MOD(R115,Calculations!$C$118))+Control!$C$7*Calculations!$C$83*INDEX('Monthly Data'!O:O,Calculations!$C$116+MOD(R115,Calculations!$C$118))+Control!$C$7*Calculations!$C$84*INDEX('Monthly Data'!P:P,Calculations!$C$116+MOD(R115,Calculations!$C$118))+Control!$C$7*Calculations!$C$85*INDEX('Monthly Data'!Q:Q,Calculations!$C$116+MOD(R115,Calculations!$C$118))+(1-Control!$C$7*Calculations!$C$87)*INDEX('Monthly Data'!R:R,Calculations!$C$116+MOD(R115,Calculations!$C$118))</f>
        <v>5.1279584938936244E-2</v>
      </c>
      <c r="EI115" s="86">
        <f ca="1">Control!$C$7*Calculations!$C$82*INDEX('Monthly Data'!N:N,Calculations!$C$116+MOD(S115,Calculations!$C$118))+Control!$C$7*Calculations!$C$83*INDEX('Monthly Data'!O:O,Calculations!$C$116+MOD(S115,Calculations!$C$118))+Control!$C$7*Calculations!$C$84*INDEX('Monthly Data'!P:P,Calculations!$C$116+MOD(S115,Calculations!$C$118))+Control!$C$7*Calculations!$C$85*INDEX('Monthly Data'!Q:Q,Calculations!$C$116+MOD(S115,Calculations!$C$118))+(1-Control!$C$7*Calculations!$C$87)*INDEX('Monthly Data'!R:R,Calculations!$C$116+MOD(S115,Calculations!$C$118))</f>
        <v>1.3423979074716584E-2</v>
      </c>
      <c r="EJ115" s="86">
        <f ca="1">Control!$C$7*Calculations!$C$82*INDEX('Monthly Data'!N:N,Calculations!$C$116+MOD(T115,Calculations!$C$118))+Control!$C$7*Calculations!$C$83*INDEX('Monthly Data'!O:O,Calculations!$C$116+MOD(T115,Calculations!$C$118))+Control!$C$7*Calculations!$C$84*INDEX('Monthly Data'!P:P,Calculations!$C$116+MOD(T115,Calculations!$C$118))+Control!$C$7*Calculations!$C$85*INDEX('Monthly Data'!Q:Q,Calculations!$C$116+MOD(T115,Calculations!$C$118))+(1-Control!$C$7*Calculations!$C$87)*INDEX('Monthly Data'!R:R,Calculations!$C$116+MOD(T115,Calculations!$C$118))</f>
        <v>1.2722494017511032E-2</v>
      </c>
      <c r="EK115" s="86">
        <f ca="1">Control!$C$7*Calculations!$C$82*INDEX('Monthly Data'!N:N,Calculations!$C$116+MOD(U115,Calculations!$C$118))+Control!$C$7*Calculations!$C$83*INDEX('Monthly Data'!O:O,Calculations!$C$116+MOD(U115,Calculations!$C$118))+Control!$C$7*Calculations!$C$84*INDEX('Monthly Data'!P:P,Calculations!$C$116+MOD(U115,Calculations!$C$118))+Control!$C$7*Calculations!$C$85*INDEX('Monthly Data'!Q:Q,Calculations!$C$116+MOD(U115,Calculations!$C$118))+(1-Control!$C$7*Calculations!$C$87)*INDEX('Monthly Data'!R:R,Calculations!$C$116+MOD(U115,Calculations!$C$118))</f>
        <v>6.1009361253630504E-2</v>
      </c>
      <c r="EL115" s="86">
        <f ca="1">Control!$C$7*Calculations!$C$82*INDEX('Monthly Data'!N:N,Calculations!$C$116+MOD(V115,Calculations!$C$118))+Control!$C$7*Calculations!$C$83*INDEX('Monthly Data'!O:O,Calculations!$C$116+MOD(V115,Calculations!$C$118))+Control!$C$7*Calculations!$C$84*INDEX('Monthly Data'!P:P,Calculations!$C$116+MOD(V115,Calculations!$C$118))+Control!$C$7*Calculations!$C$85*INDEX('Monthly Data'!Q:Q,Calculations!$C$116+MOD(V115,Calculations!$C$118))+(1-Control!$C$7*Calculations!$C$87)*INDEX('Monthly Data'!R:R,Calculations!$C$116+MOD(V115,Calculations!$C$118))</f>
        <v>1.1786765492207996E-2</v>
      </c>
      <c r="EM115" s="86">
        <f ca="1">Control!$C$7*Calculations!$C$82*INDEX('Monthly Data'!N:N,Calculations!$C$116+MOD(W115,Calculations!$C$118))+Control!$C$7*Calculations!$C$83*INDEX('Monthly Data'!O:O,Calculations!$C$116+MOD(W115,Calculations!$C$118))+Control!$C$7*Calculations!$C$84*INDEX('Monthly Data'!P:P,Calculations!$C$116+MOD(W115,Calculations!$C$118))+Control!$C$7*Calculations!$C$85*INDEX('Monthly Data'!Q:Q,Calculations!$C$116+MOD(W115,Calculations!$C$118))+(1-Control!$C$7*Calculations!$C$87)*INDEX('Monthly Data'!R:R,Calculations!$C$116+MOD(W115,Calculations!$C$118))</f>
        <v>6.4539397490030407E-3</v>
      </c>
      <c r="EN115" s="86">
        <f ca="1">Control!$C$7*Calculations!$C$82*INDEX('Monthly Data'!N:N,Calculations!$C$116+MOD(X115,Calculations!$C$118))+Control!$C$7*Calculations!$C$83*INDEX('Monthly Data'!O:O,Calculations!$C$116+MOD(X115,Calculations!$C$118))+Control!$C$7*Calculations!$C$84*INDEX('Monthly Data'!P:P,Calculations!$C$116+MOD(X115,Calculations!$C$118))+Control!$C$7*Calculations!$C$85*INDEX('Monthly Data'!Q:Q,Calculations!$C$116+MOD(X115,Calculations!$C$118))+(1-Control!$C$7*Calculations!$C$87)*INDEX('Monthly Data'!R:R,Calculations!$C$116+MOD(X115,Calculations!$C$118))</f>
        <v>-3.8554137824290124E-2</v>
      </c>
      <c r="EO115" s="86">
        <f ca="1">Control!$C$7*Calculations!$C$82*INDEX('Monthly Data'!N:N,Calculations!$C$116+MOD(Y115,Calculations!$C$118))+Control!$C$7*Calculations!$C$83*INDEX('Monthly Data'!O:O,Calculations!$C$116+MOD(Y115,Calculations!$C$118))+Control!$C$7*Calculations!$C$84*INDEX('Monthly Data'!P:P,Calculations!$C$116+MOD(Y115,Calculations!$C$118))+Control!$C$7*Calculations!$C$85*INDEX('Monthly Data'!Q:Q,Calculations!$C$116+MOD(Y115,Calculations!$C$118))+(1-Control!$C$7*Calculations!$C$87)*INDEX('Monthly Data'!R:R,Calculations!$C$116+MOD(Y115,Calculations!$C$118))</f>
        <v>9.5791276036140301E-3</v>
      </c>
      <c r="EP115" s="86">
        <f ca="1">Control!$C$7*Calculations!$C$82*INDEX('Monthly Data'!N:N,Calculations!$C$116+MOD(Z115,Calculations!$C$118))+Control!$C$7*Calculations!$C$83*INDEX('Monthly Data'!O:O,Calculations!$C$116+MOD(Z115,Calculations!$C$118))+Control!$C$7*Calculations!$C$84*INDEX('Monthly Data'!P:P,Calculations!$C$116+MOD(Z115,Calculations!$C$118))+Control!$C$7*Calculations!$C$85*INDEX('Monthly Data'!Q:Q,Calculations!$C$116+MOD(Z115,Calculations!$C$118))+(1-Control!$C$7*Calculations!$C$87)*INDEX('Monthly Data'!R:R,Calculations!$C$116+MOD(Z115,Calculations!$C$118))</f>
        <v>6.1009361253630504E-2</v>
      </c>
      <c r="EQ115" s="86">
        <f ca="1">Control!$C$7*Calculations!$C$82*INDEX('Monthly Data'!N:N,Calculations!$C$116+MOD(AA115,Calculations!$C$118))+Control!$C$7*Calculations!$C$83*INDEX('Monthly Data'!O:O,Calculations!$C$116+MOD(AA115,Calculations!$C$118))+Control!$C$7*Calculations!$C$84*INDEX('Monthly Data'!P:P,Calculations!$C$116+MOD(AA115,Calculations!$C$118))+Control!$C$7*Calculations!$C$85*INDEX('Monthly Data'!Q:Q,Calculations!$C$116+MOD(AA115,Calculations!$C$118))+(1-Control!$C$7*Calculations!$C$87)*INDEX('Monthly Data'!R:R,Calculations!$C$116+MOD(AA115,Calculations!$C$118))</f>
        <v>1.7472933988537529E-2</v>
      </c>
      <c r="ER115" s="86">
        <f ca="1">Control!$C$7*Calculations!$C$82*INDEX('Monthly Data'!N:N,Calculations!$C$116+MOD(AB115,Calculations!$C$118))+Control!$C$7*Calculations!$C$83*INDEX('Monthly Data'!O:O,Calculations!$C$116+MOD(AB115,Calculations!$C$118))+Control!$C$7*Calculations!$C$84*INDEX('Monthly Data'!P:P,Calculations!$C$116+MOD(AB115,Calculations!$C$118))+Control!$C$7*Calculations!$C$85*INDEX('Monthly Data'!Q:Q,Calculations!$C$116+MOD(AB115,Calculations!$C$118))+(1-Control!$C$7*Calculations!$C$87)*INDEX('Monthly Data'!R:R,Calculations!$C$116+MOD(AB115,Calculations!$C$118))</f>
        <v>2.4722579420195831E-2</v>
      </c>
      <c r="ES115" s="86">
        <f ca="1">Control!$C$7*Calculations!$C$82*INDEX('Monthly Data'!N:N,Calculations!$C$116+MOD(AC115,Calculations!$C$118))+Control!$C$7*Calculations!$C$83*INDEX('Monthly Data'!O:O,Calculations!$C$116+MOD(AC115,Calculations!$C$118))+Control!$C$7*Calculations!$C$84*INDEX('Monthly Data'!P:P,Calculations!$C$116+MOD(AC115,Calculations!$C$118))+Control!$C$7*Calculations!$C$85*INDEX('Monthly Data'!Q:Q,Calculations!$C$116+MOD(AC115,Calculations!$C$118))+(1-Control!$C$7*Calculations!$C$87)*INDEX('Monthly Data'!R:R,Calculations!$C$116+MOD(AC115,Calculations!$C$118))</f>
        <v>1.1809891087585166E-2</v>
      </c>
      <c r="ET115" s="86">
        <f ca="1">Control!$C$7*Calculations!$C$82*INDEX('Monthly Data'!N:N,Calculations!$C$116+MOD(AD115,Calculations!$C$118))+Control!$C$7*Calculations!$C$83*INDEX('Monthly Data'!O:O,Calculations!$C$116+MOD(AD115,Calculations!$C$118))+Control!$C$7*Calculations!$C$84*INDEX('Monthly Data'!P:P,Calculations!$C$116+MOD(AD115,Calculations!$C$118))+Control!$C$7*Calculations!$C$85*INDEX('Monthly Data'!Q:Q,Calculations!$C$116+MOD(AD115,Calculations!$C$118))+(1-Control!$C$7*Calculations!$C$87)*INDEX('Monthly Data'!R:R,Calculations!$C$116+MOD(AD115,Calculations!$C$118))</f>
        <v>-4.3408051735618014E-2</v>
      </c>
      <c r="EU115" s="86">
        <f ca="1">Control!$C$7*Calculations!$C$82*INDEX('Monthly Data'!N:N,Calculations!$C$116+MOD(AE115,Calculations!$C$118))+Control!$C$7*Calculations!$C$83*INDEX('Monthly Data'!O:O,Calculations!$C$116+MOD(AE115,Calculations!$C$118))+Control!$C$7*Calculations!$C$84*INDEX('Monthly Data'!P:P,Calculations!$C$116+MOD(AE115,Calculations!$C$118))+Control!$C$7*Calculations!$C$85*INDEX('Monthly Data'!Q:Q,Calculations!$C$116+MOD(AE115,Calculations!$C$118))+(1-Control!$C$7*Calculations!$C$87)*INDEX('Monthly Data'!R:R,Calculations!$C$116+MOD(AE115,Calculations!$C$118))</f>
        <v>1.7073665854433945E-2</v>
      </c>
      <c r="EV115" s="86">
        <f ca="1">Control!$C$7*Calculations!$C$82*INDEX('Monthly Data'!N:N,Calculations!$C$116+MOD(AF115,Calculations!$C$118))+Control!$C$7*Calculations!$C$83*INDEX('Monthly Data'!O:O,Calculations!$C$116+MOD(AF115,Calculations!$C$118))+Control!$C$7*Calculations!$C$84*INDEX('Monthly Data'!P:P,Calculations!$C$116+MOD(AF115,Calculations!$C$118))+Control!$C$7*Calculations!$C$85*INDEX('Monthly Data'!Q:Q,Calculations!$C$116+MOD(AF115,Calculations!$C$118))+(1-Control!$C$7*Calculations!$C$87)*INDEX('Monthly Data'!R:R,Calculations!$C$116+MOD(AF115,Calculations!$C$118))</f>
        <v>-2.6378232493851243E-2</v>
      </c>
      <c r="EW115" s="86">
        <f ca="1">Control!$C$7*Calculations!$C$82*INDEX('Monthly Data'!N:N,Calculations!$C$116+MOD(AG115,Calculations!$C$118))+Control!$C$7*Calculations!$C$83*INDEX('Monthly Data'!O:O,Calculations!$C$116+MOD(AG115,Calculations!$C$118))+Control!$C$7*Calculations!$C$84*INDEX('Monthly Data'!P:P,Calculations!$C$116+MOD(AG115,Calculations!$C$118))+Control!$C$7*Calculations!$C$85*INDEX('Monthly Data'!Q:Q,Calculations!$C$116+MOD(AG115,Calculations!$C$118))+(1-Control!$C$7*Calculations!$C$87)*INDEX('Monthly Data'!R:R,Calculations!$C$116+MOD(AG115,Calculations!$C$118))</f>
        <v>-3.8875517825435772E-3</v>
      </c>
      <c r="EX115" s="86">
        <f ca="1">Control!$C$7*Calculations!$C$82*INDEX('Monthly Data'!N:N,Calculations!$C$116+MOD(AH115,Calculations!$C$118))+Control!$C$7*Calculations!$C$83*INDEX('Monthly Data'!O:O,Calculations!$C$116+MOD(AH115,Calculations!$C$118))+Control!$C$7*Calculations!$C$84*INDEX('Monthly Data'!P:P,Calculations!$C$116+MOD(AH115,Calculations!$C$118))+Control!$C$7*Calculations!$C$85*INDEX('Monthly Data'!Q:Q,Calculations!$C$116+MOD(AH115,Calculations!$C$118))+(1-Control!$C$7*Calculations!$C$87)*INDEX('Monthly Data'!R:R,Calculations!$C$116+MOD(AH115,Calculations!$C$118))</f>
        <v>-1.880155173376722E-2</v>
      </c>
      <c r="EY115" s="86">
        <f ca="1">Control!$C$7*Calculations!$C$82*INDEX('Monthly Data'!N:N,Calculations!$C$116+MOD(AI115,Calculations!$C$118))+Control!$C$7*Calculations!$C$83*INDEX('Monthly Data'!O:O,Calculations!$C$116+MOD(AI115,Calculations!$C$118))+Control!$C$7*Calculations!$C$84*INDEX('Monthly Data'!P:P,Calculations!$C$116+MOD(AI115,Calculations!$C$118))+Control!$C$7*Calculations!$C$85*INDEX('Monthly Data'!Q:Q,Calculations!$C$116+MOD(AI115,Calculations!$C$118))+(1-Control!$C$7*Calculations!$C$87)*INDEX('Monthly Data'!R:R,Calculations!$C$116+MOD(AI115,Calculations!$C$118))</f>
        <v>1.2722494017511032E-2</v>
      </c>
      <c r="EZ115" s="86">
        <f ca="1">Control!$C$7*Calculations!$C$82*INDEX('Monthly Data'!N:N,Calculations!$C$116+MOD(AJ115,Calculations!$C$118))+Control!$C$7*Calculations!$C$83*INDEX('Monthly Data'!O:O,Calculations!$C$116+MOD(AJ115,Calculations!$C$118))+Control!$C$7*Calculations!$C$84*INDEX('Monthly Data'!P:P,Calculations!$C$116+MOD(AJ115,Calculations!$C$118))+Control!$C$7*Calculations!$C$85*INDEX('Monthly Data'!Q:Q,Calculations!$C$116+MOD(AJ115,Calculations!$C$118))+(1-Control!$C$7*Calculations!$C$87)*INDEX('Monthly Data'!R:R,Calculations!$C$116+MOD(AJ115,Calculations!$C$118))</f>
        <v>2.3852824346838646E-2</v>
      </c>
      <c r="FA115" s="86">
        <f ca="1">Control!$C$7*Calculations!$C$82*INDEX('Monthly Data'!N:N,Calculations!$C$116+MOD(AK115,Calculations!$C$118))+Control!$C$7*Calculations!$C$83*INDEX('Monthly Data'!O:O,Calculations!$C$116+MOD(AK115,Calculations!$C$118))+Control!$C$7*Calculations!$C$84*INDEX('Monthly Data'!P:P,Calculations!$C$116+MOD(AK115,Calculations!$C$118))+Control!$C$7*Calculations!$C$85*INDEX('Monthly Data'!Q:Q,Calculations!$C$116+MOD(AK115,Calculations!$C$118))+(1-Control!$C$7*Calculations!$C$87)*INDEX('Monthly Data'!R:R,Calculations!$C$116+MOD(AK115,Calculations!$C$118))</f>
        <v>6.3250222980707482E-3</v>
      </c>
      <c r="FB115" s="86">
        <f ca="1">Control!$C$7*Calculations!$C$82*INDEX('Monthly Data'!N:N,Calculations!$C$116+MOD(AL115,Calculations!$C$118))+Control!$C$7*Calculations!$C$83*INDEX('Monthly Data'!O:O,Calculations!$C$116+MOD(AL115,Calculations!$C$118))+Control!$C$7*Calculations!$C$84*INDEX('Monthly Data'!P:P,Calculations!$C$116+MOD(AL115,Calculations!$C$118))+Control!$C$7*Calculations!$C$85*INDEX('Monthly Data'!Q:Q,Calculations!$C$116+MOD(AL115,Calculations!$C$118))+(1-Control!$C$7*Calculations!$C$87)*INDEX('Monthly Data'!R:R,Calculations!$C$116+MOD(AL115,Calculations!$C$118))</f>
        <v>1.5758278480433856E-2</v>
      </c>
      <c r="FC115" s="86">
        <f ca="1">Control!$C$7*Calculations!$C$82*INDEX('Monthly Data'!N:N,Calculations!$C$116+MOD(AM115,Calculations!$C$118))+Control!$C$7*Calculations!$C$83*INDEX('Monthly Data'!O:O,Calculations!$C$116+MOD(AM115,Calculations!$C$118))+Control!$C$7*Calculations!$C$84*INDEX('Monthly Data'!P:P,Calculations!$C$116+MOD(AM115,Calculations!$C$118))+Control!$C$7*Calculations!$C$85*INDEX('Monthly Data'!Q:Q,Calculations!$C$116+MOD(AM115,Calculations!$C$118))+(1-Control!$C$7*Calculations!$C$87)*INDEX('Monthly Data'!R:R,Calculations!$C$116+MOD(AM115,Calculations!$C$118))</f>
        <v>1.0018681835149534E-3</v>
      </c>
      <c r="FD115" s="86">
        <f ca="1">Control!$C$7*Calculations!$C$82*INDEX('Monthly Data'!N:N,Calculations!$C$116+MOD(AN115,Calculations!$C$118))+Control!$C$7*Calculations!$C$83*INDEX('Monthly Data'!O:O,Calculations!$C$116+MOD(AN115,Calculations!$C$118))+Control!$C$7*Calculations!$C$84*INDEX('Monthly Data'!P:P,Calculations!$C$116+MOD(AN115,Calculations!$C$118))+Control!$C$7*Calculations!$C$85*INDEX('Monthly Data'!Q:Q,Calculations!$C$116+MOD(AN115,Calculations!$C$118))+(1-Control!$C$7*Calculations!$C$87)*INDEX('Monthly Data'!R:R,Calculations!$C$116+MOD(AN115,Calculations!$C$118))</f>
        <v>-6.1115617667135171E-2</v>
      </c>
      <c r="FE115" s="86">
        <f ca="1">Control!$C$7*Calculations!$C$82*INDEX('Monthly Data'!N:N,Calculations!$C$116+MOD(AO115,Calculations!$C$118))+Control!$C$7*Calculations!$C$83*INDEX('Monthly Data'!O:O,Calculations!$C$116+MOD(AO115,Calculations!$C$118))+Control!$C$7*Calculations!$C$84*INDEX('Monthly Data'!P:P,Calculations!$C$116+MOD(AO115,Calculations!$C$118))+Control!$C$7*Calculations!$C$85*INDEX('Monthly Data'!Q:Q,Calculations!$C$116+MOD(AO115,Calculations!$C$118))+(1-Control!$C$7*Calculations!$C$87)*INDEX('Monthly Data'!R:R,Calculations!$C$116+MOD(AO115,Calculations!$C$118))</f>
        <v>4.5132804118240749E-2</v>
      </c>
      <c r="FF115" s="86">
        <f ca="1">Control!$C$7*Calculations!$C$82*INDEX('Monthly Data'!N:N,Calculations!$C$116+MOD(AP115,Calculations!$C$118))+Control!$C$7*Calculations!$C$83*INDEX('Monthly Data'!O:O,Calculations!$C$116+MOD(AP115,Calculations!$C$118))+Control!$C$7*Calculations!$C$84*INDEX('Monthly Data'!P:P,Calculations!$C$116+MOD(AP115,Calculations!$C$118))+Control!$C$7*Calculations!$C$85*INDEX('Monthly Data'!Q:Q,Calculations!$C$116+MOD(AP115,Calculations!$C$118))+(1-Control!$C$7*Calculations!$C$87)*INDEX('Monthly Data'!R:R,Calculations!$C$116+MOD(AP115,Calculations!$C$118))</f>
        <v>7.857567536297622E-3</v>
      </c>
      <c r="FG115" s="86">
        <f ca="1">Control!$C$7*Calculations!$C$82*INDEX('Monthly Data'!N:N,Calculations!$C$116+MOD(AQ115,Calculations!$C$118))+Control!$C$7*Calculations!$C$83*INDEX('Monthly Data'!O:O,Calculations!$C$116+MOD(AQ115,Calculations!$C$118))+Control!$C$7*Calculations!$C$84*INDEX('Monthly Data'!P:P,Calculations!$C$116+MOD(AQ115,Calculations!$C$118))+Control!$C$7*Calculations!$C$85*INDEX('Monthly Data'!Q:Q,Calculations!$C$116+MOD(AQ115,Calculations!$C$118))+(1-Control!$C$7*Calculations!$C$87)*INDEX('Monthly Data'!R:R,Calculations!$C$116+MOD(AQ115,Calculations!$C$118))</f>
        <v>3.7118215575026904E-2</v>
      </c>
      <c r="FH115" s="86">
        <f ca="1">Control!$C$7*Calculations!$C$82*INDEX('Monthly Data'!N:N,Calculations!$C$116+MOD(AR115,Calculations!$C$118))+Control!$C$7*Calculations!$C$83*INDEX('Monthly Data'!O:O,Calculations!$C$116+MOD(AR115,Calculations!$C$118))+Control!$C$7*Calculations!$C$84*INDEX('Monthly Data'!P:P,Calculations!$C$116+MOD(AR115,Calculations!$C$118))+Control!$C$7*Calculations!$C$85*INDEX('Monthly Data'!Q:Q,Calculations!$C$116+MOD(AR115,Calculations!$C$118))+(1-Control!$C$7*Calculations!$C$87)*INDEX('Monthly Data'!R:R,Calculations!$C$116+MOD(AR115,Calculations!$C$118))</f>
        <v>6.3250222980707482E-3</v>
      </c>
      <c r="FI115" s="86">
        <f ca="1">Control!$C$7*Calculations!$C$82*INDEX('Monthly Data'!N:N,Calculations!$C$116+MOD(AS115,Calculations!$C$118))+Control!$C$7*Calculations!$C$83*INDEX('Monthly Data'!O:O,Calculations!$C$116+MOD(AS115,Calculations!$C$118))+Control!$C$7*Calculations!$C$84*INDEX('Monthly Data'!P:P,Calculations!$C$116+MOD(AS115,Calculations!$C$118))+Control!$C$7*Calculations!$C$85*INDEX('Monthly Data'!Q:Q,Calculations!$C$116+MOD(AS115,Calculations!$C$118))+(1-Control!$C$7*Calculations!$C$87)*INDEX('Monthly Data'!R:R,Calculations!$C$116+MOD(AS115,Calculations!$C$118))</f>
        <v>-2.7490061308214487E-3</v>
      </c>
      <c r="FJ115" s="86">
        <f ca="1">Control!$C$7*Calculations!$C$82*INDEX('Monthly Data'!N:N,Calculations!$C$116+MOD(AT115,Calculations!$C$118))+Control!$C$7*Calculations!$C$83*INDEX('Monthly Data'!O:O,Calculations!$C$116+MOD(AT115,Calculations!$C$118))+Control!$C$7*Calculations!$C$84*INDEX('Monthly Data'!P:P,Calculations!$C$116+MOD(AT115,Calculations!$C$118))+Control!$C$7*Calculations!$C$85*INDEX('Monthly Data'!Q:Q,Calculations!$C$116+MOD(AT115,Calculations!$C$118))+(1-Control!$C$7*Calculations!$C$87)*INDEX('Monthly Data'!R:R,Calculations!$C$116+MOD(AT115,Calculations!$C$118))</f>
        <v>1.8695385296339444E-2</v>
      </c>
      <c r="FK115" s="86">
        <f ca="1">Control!$C$7*Calculations!$C$82*INDEX('Monthly Data'!N:N,Calculations!$C$116+MOD(AU115,Calculations!$C$118))+Control!$C$7*Calculations!$C$83*INDEX('Monthly Data'!O:O,Calculations!$C$116+MOD(AU115,Calculations!$C$118))+Control!$C$7*Calculations!$C$84*INDEX('Monthly Data'!P:P,Calculations!$C$116+MOD(AU115,Calculations!$C$118))+Control!$C$7*Calculations!$C$85*INDEX('Monthly Data'!Q:Q,Calculations!$C$116+MOD(AU115,Calculations!$C$118))+(1-Control!$C$7*Calculations!$C$87)*INDEX('Monthly Data'!R:R,Calculations!$C$116+MOD(AU115,Calculations!$C$118))</f>
        <v>1.5115046179922851E-2</v>
      </c>
      <c r="FL115" s="86">
        <f ca="1">Control!$C$7*Calculations!$C$82*INDEX('Monthly Data'!N:N,Calculations!$C$116+MOD(AV115,Calculations!$C$118))+Control!$C$7*Calculations!$C$83*INDEX('Monthly Data'!O:O,Calculations!$C$116+MOD(AV115,Calculations!$C$118))+Control!$C$7*Calculations!$C$84*INDEX('Monthly Data'!P:P,Calculations!$C$116+MOD(AV115,Calculations!$C$118))+Control!$C$7*Calculations!$C$85*INDEX('Monthly Data'!Q:Q,Calculations!$C$116+MOD(AV115,Calculations!$C$118))+(1-Control!$C$7*Calculations!$C$87)*INDEX('Monthly Data'!R:R,Calculations!$C$116+MOD(AV115,Calculations!$C$118))</f>
        <v>4.4327772793586687E-3</v>
      </c>
      <c r="FM115" s="86">
        <f ca="1">Control!$C$7*Calculations!$C$82*INDEX('Monthly Data'!N:N,Calculations!$C$116+MOD(AW115,Calculations!$C$118))+Control!$C$7*Calculations!$C$83*INDEX('Monthly Data'!O:O,Calculations!$C$116+MOD(AW115,Calculations!$C$118))+Control!$C$7*Calculations!$C$84*INDEX('Monthly Data'!P:P,Calculations!$C$116+MOD(AW115,Calculations!$C$118))+Control!$C$7*Calculations!$C$85*INDEX('Monthly Data'!Q:Q,Calculations!$C$116+MOD(AW115,Calculations!$C$118))+(1-Control!$C$7*Calculations!$C$87)*INDEX('Monthly Data'!R:R,Calculations!$C$116+MOD(AW115,Calculations!$C$118))</f>
        <v>1.046389543479892E-2</v>
      </c>
      <c r="FN115" s="86">
        <f ca="1">Control!$C$7*Calculations!$C$82*INDEX('Monthly Data'!N:N,Calculations!$C$116+MOD(AX115,Calculations!$C$118))+Control!$C$7*Calculations!$C$83*INDEX('Monthly Data'!O:O,Calculations!$C$116+MOD(AX115,Calculations!$C$118))+Control!$C$7*Calculations!$C$84*INDEX('Monthly Data'!P:P,Calculations!$C$116+MOD(AX115,Calculations!$C$118))+Control!$C$7*Calculations!$C$85*INDEX('Monthly Data'!Q:Q,Calculations!$C$116+MOD(AX115,Calculations!$C$118))+(1-Control!$C$7*Calculations!$C$87)*INDEX('Monthly Data'!R:R,Calculations!$C$116+MOD(AX115,Calculations!$C$118))</f>
        <v>-4.3408051735618014E-2</v>
      </c>
      <c r="FO115" s="86">
        <f ca="1">Control!$C$7*Calculations!$C$82*INDEX('Monthly Data'!N:N,Calculations!$C$116+MOD(AY115,Calculations!$C$118))+Control!$C$7*Calculations!$C$83*INDEX('Monthly Data'!O:O,Calculations!$C$116+MOD(AY115,Calculations!$C$118))+Control!$C$7*Calculations!$C$84*INDEX('Monthly Data'!P:P,Calculations!$C$116+MOD(AY115,Calculations!$C$118))+Control!$C$7*Calculations!$C$85*INDEX('Monthly Data'!Q:Q,Calculations!$C$116+MOD(AY115,Calculations!$C$118))+(1-Control!$C$7*Calculations!$C$87)*INDEX('Monthly Data'!R:R,Calculations!$C$116+MOD(AY115,Calculations!$C$118))</f>
        <v>2.4842166689046628E-2</v>
      </c>
      <c r="FP115" s="86">
        <f ca="1">Control!$C$7*Calculations!$C$82*INDEX('Monthly Data'!N:N,Calculations!$C$116+MOD(AZ115,Calculations!$C$118))+Control!$C$7*Calculations!$C$83*INDEX('Monthly Data'!O:O,Calculations!$C$116+MOD(AZ115,Calculations!$C$118))+Control!$C$7*Calculations!$C$84*INDEX('Monthly Data'!P:P,Calculations!$C$116+MOD(AZ115,Calculations!$C$118))+Control!$C$7*Calculations!$C$85*INDEX('Monthly Data'!Q:Q,Calculations!$C$116+MOD(AZ115,Calculations!$C$118))+(1-Control!$C$7*Calculations!$C$87)*INDEX('Monthly Data'!R:R,Calculations!$C$116+MOD(AZ115,Calculations!$C$118))</f>
        <v>7.9764341593600071E-3</v>
      </c>
      <c r="FQ115" s="86">
        <f ca="1">Control!$C$7*Calculations!$C$82*INDEX('Monthly Data'!N:N,Calculations!$C$116+MOD(BA115,Calculations!$C$118))+Control!$C$7*Calculations!$C$83*INDEX('Monthly Data'!O:O,Calculations!$C$116+MOD(BA115,Calculations!$C$118))+Control!$C$7*Calculations!$C$84*INDEX('Monthly Data'!P:P,Calculations!$C$116+MOD(BA115,Calculations!$C$118))+Control!$C$7*Calculations!$C$85*INDEX('Monthly Data'!Q:Q,Calculations!$C$116+MOD(BA115,Calculations!$C$118))+(1-Control!$C$7*Calculations!$C$87)*INDEX('Monthly Data'!R:R,Calculations!$C$116+MOD(BA115,Calculations!$C$118))</f>
        <v>3.7596120283497965E-2</v>
      </c>
      <c r="FR115" s="86">
        <f ca="1">Control!$C$7*Calculations!$C$82*INDEX('Monthly Data'!N:N,Calculations!$C$116+MOD(BB115,Calculations!$C$118))+Control!$C$7*Calculations!$C$83*INDEX('Monthly Data'!O:O,Calculations!$C$116+MOD(BB115,Calculations!$C$118))+Control!$C$7*Calculations!$C$84*INDEX('Monthly Data'!P:P,Calculations!$C$116+MOD(BB115,Calculations!$C$118))+Control!$C$7*Calculations!$C$85*INDEX('Monthly Data'!Q:Q,Calculations!$C$116+MOD(BB115,Calculations!$C$118))+(1-Control!$C$7*Calculations!$C$87)*INDEX('Monthly Data'!R:R,Calculations!$C$116+MOD(BB115,Calculations!$C$118))</f>
        <v>8.4240675975201049E-3</v>
      </c>
      <c r="FS115" s="86">
        <f ca="1">Control!$C$7*Calculations!$C$82*INDEX('Monthly Data'!N:N,Calculations!$C$116+MOD(BC115,Calculations!$C$118))+Control!$C$7*Calculations!$C$83*INDEX('Monthly Data'!O:O,Calculations!$C$116+MOD(BC115,Calculations!$C$118))+Control!$C$7*Calculations!$C$84*INDEX('Monthly Data'!P:P,Calculations!$C$116+MOD(BC115,Calculations!$C$118))+Control!$C$7*Calculations!$C$85*INDEX('Monthly Data'!Q:Q,Calculations!$C$116+MOD(BC115,Calculations!$C$118))+(1-Control!$C$7*Calculations!$C$87)*INDEX('Monthly Data'!R:R,Calculations!$C$116+MOD(BC115,Calculations!$C$118))</f>
        <v>-2.6378232493851243E-2</v>
      </c>
      <c r="FT115" s="86">
        <f ca="1">Control!$C$7*Calculations!$C$82*INDEX('Monthly Data'!N:N,Calculations!$C$116+MOD(BD115,Calculations!$C$118))+Control!$C$7*Calculations!$C$83*INDEX('Monthly Data'!O:O,Calculations!$C$116+MOD(BD115,Calculations!$C$118))+Control!$C$7*Calculations!$C$84*INDEX('Monthly Data'!P:P,Calculations!$C$116+MOD(BD115,Calculations!$C$118))+Control!$C$7*Calculations!$C$85*INDEX('Monthly Data'!Q:Q,Calculations!$C$116+MOD(BD115,Calculations!$C$118))+(1-Control!$C$7*Calculations!$C$87)*INDEX('Monthly Data'!R:R,Calculations!$C$116+MOD(BD115,Calculations!$C$118))</f>
        <v>9.9793409618087695E-3</v>
      </c>
      <c r="FU115" s="86">
        <f ca="1">Control!$C$7*Calculations!$C$82*INDEX('Monthly Data'!N:N,Calculations!$C$116+MOD(BE115,Calculations!$C$118))+Control!$C$7*Calculations!$C$83*INDEX('Monthly Data'!O:O,Calculations!$C$116+MOD(BE115,Calculations!$C$118))+Control!$C$7*Calculations!$C$84*INDEX('Monthly Data'!P:P,Calculations!$C$116+MOD(BE115,Calculations!$C$118))+Control!$C$7*Calculations!$C$85*INDEX('Monthly Data'!Q:Q,Calculations!$C$116+MOD(BE115,Calculations!$C$118))+(1-Control!$C$7*Calculations!$C$87)*INDEX('Monthly Data'!R:R,Calculations!$C$116+MOD(BE115,Calculations!$C$118))</f>
        <v>-2.6378232493851243E-2</v>
      </c>
      <c r="FV115" s="86">
        <f ca="1">Control!$C$7*Calculations!$C$82*INDEX('Monthly Data'!N:N,Calculations!$C$116+MOD(BF115,Calculations!$C$118))+Control!$C$7*Calculations!$C$83*INDEX('Monthly Data'!O:O,Calculations!$C$116+MOD(BF115,Calculations!$C$118))+Control!$C$7*Calculations!$C$84*INDEX('Monthly Data'!P:P,Calculations!$C$116+MOD(BF115,Calculations!$C$118))+Control!$C$7*Calculations!$C$85*INDEX('Monthly Data'!Q:Q,Calculations!$C$116+MOD(BF115,Calculations!$C$118))+(1-Control!$C$7*Calculations!$C$87)*INDEX('Monthly Data'!R:R,Calculations!$C$116+MOD(BF115,Calculations!$C$118))</f>
        <v>1.3891563624307685E-2</v>
      </c>
      <c r="FW115" s="86">
        <f ca="1">Control!$C$7*Calculations!$C$82*INDEX('Monthly Data'!N:N,Calculations!$C$116+MOD(BG115,Calculations!$C$118))+Control!$C$7*Calculations!$C$83*INDEX('Monthly Data'!O:O,Calculations!$C$116+MOD(BG115,Calculations!$C$118))+Control!$C$7*Calculations!$C$84*INDEX('Monthly Data'!P:P,Calculations!$C$116+MOD(BG115,Calculations!$C$118))+Control!$C$7*Calculations!$C$85*INDEX('Monthly Data'!Q:Q,Calculations!$C$116+MOD(BG115,Calculations!$C$118))+(1-Control!$C$7*Calculations!$C$87)*INDEX('Monthly Data'!R:R,Calculations!$C$116+MOD(BG115,Calculations!$C$118))</f>
        <v>-1.8530040247387896E-2</v>
      </c>
      <c r="FX115" s="86">
        <f ca="1">Control!$C$7*Calculations!$C$82*INDEX('Monthly Data'!N:N,Calculations!$C$116+MOD(BH115,Calculations!$C$118))+Control!$C$7*Calculations!$C$83*INDEX('Monthly Data'!O:O,Calculations!$C$116+MOD(BH115,Calculations!$C$118))+Control!$C$7*Calculations!$C$84*INDEX('Monthly Data'!P:P,Calculations!$C$116+MOD(BH115,Calculations!$C$118))+Control!$C$7*Calculations!$C$85*INDEX('Monthly Data'!Q:Q,Calculations!$C$116+MOD(BH115,Calculations!$C$118))+(1-Control!$C$7*Calculations!$C$87)*INDEX('Monthly Data'!R:R,Calculations!$C$116+MOD(BH115,Calculations!$C$118))</f>
        <v>3.4808428836917149E-3</v>
      </c>
      <c r="FY115" s="86">
        <f ca="1">Control!$C$7*Calculations!$C$82*INDEX('Monthly Data'!N:N,Calculations!$C$116+MOD(BI115,Calculations!$C$118))+Control!$C$7*Calculations!$C$83*INDEX('Monthly Data'!O:O,Calculations!$C$116+MOD(BI115,Calculations!$C$118))+Control!$C$7*Calculations!$C$84*INDEX('Monthly Data'!P:P,Calculations!$C$116+MOD(BI115,Calculations!$C$118))+Control!$C$7*Calculations!$C$85*INDEX('Monthly Data'!Q:Q,Calculations!$C$116+MOD(BI115,Calculations!$C$118))+(1-Control!$C$7*Calculations!$C$87)*INDEX('Monthly Data'!R:R,Calculations!$C$116+MOD(BI115,Calculations!$C$118))</f>
        <v>-3.53368065312233E-2</v>
      </c>
      <c r="FZ115" s="86">
        <f ca="1">Control!$C$7*Calculations!$C$82*INDEX('Monthly Data'!N:N,Calculations!$C$116+MOD(BJ115,Calculations!$C$118))+Control!$C$7*Calculations!$C$83*INDEX('Monthly Data'!O:O,Calculations!$C$116+MOD(BJ115,Calculations!$C$118))+Control!$C$7*Calculations!$C$84*INDEX('Monthly Data'!P:P,Calculations!$C$116+MOD(BJ115,Calculations!$C$118))+Control!$C$7*Calculations!$C$85*INDEX('Monthly Data'!Q:Q,Calculations!$C$116+MOD(BJ115,Calculations!$C$118))+(1-Control!$C$7*Calculations!$C$87)*INDEX('Monthly Data'!R:R,Calculations!$C$116+MOD(BJ115,Calculations!$C$118))</f>
        <v>-3.9863250714949353E-2</v>
      </c>
      <c r="GA115" s="86">
        <f ca="1">Control!$C$7*Calculations!$C$82*INDEX('Monthly Data'!N:N,Calculations!$C$116+MOD(BK115,Calculations!$C$118))+Control!$C$7*Calculations!$C$83*INDEX('Monthly Data'!O:O,Calculations!$C$116+MOD(BK115,Calculations!$C$118))+Control!$C$7*Calculations!$C$84*INDEX('Monthly Data'!P:P,Calculations!$C$116+MOD(BK115,Calculations!$C$118))+Control!$C$7*Calculations!$C$85*INDEX('Monthly Data'!Q:Q,Calculations!$C$116+MOD(BK115,Calculations!$C$118))+(1-Control!$C$7*Calculations!$C$87)*INDEX('Monthly Data'!R:R,Calculations!$C$116+MOD(BK115,Calculations!$C$118))</f>
        <v>1.5115046179922851E-2</v>
      </c>
      <c r="GB115" s="86">
        <f ca="1">Control!$C$7*Calculations!$C$82*INDEX('Monthly Data'!N:N,Calculations!$C$116+MOD(BL115,Calculations!$C$118))+Control!$C$7*Calculations!$C$83*INDEX('Monthly Data'!O:O,Calculations!$C$116+MOD(BL115,Calculations!$C$118))+Control!$C$7*Calculations!$C$84*INDEX('Monthly Data'!P:P,Calculations!$C$116+MOD(BL115,Calculations!$C$118))+Control!$C$7*Calculations!$C$85*INDEX('Monthly Data'!Q:Q,Calculations!$C$116+MOD(BL115,Calculations!$C$118))+(1-Control!$C$7*Calculations!$C$87)*INDEX('Monthly Data'!R:R,Calculations!$C$116+MOD(BL115,Calculations!$C$118))</f>
        <v>7.3538285850108537E-3</v>
      </c>
      <c r="GC115" s="86">
        <f ca="1">Control!$C$7*Calculations!$C$82*INDEX('Monthly Data'!N:N,Calculations!$C$116+MOD(BM115,Calculations!$C$118))+Control!$C$7*Calculations!$C$83*INDEX('Monthly Data'!O:O,Calculations!$C$116+MOD(BM115,Calculations!$C$118))+Control!$C$7*Calculations!$C$84*INDEX('Monthly Data'!P:P,Calculations!$C$116+MOD(BM115,Calculations!$C$118))+Control!$C$7*Calculations!$C$85*INDEX('Monthly Data'!Q:Q,Calculations!$C$116+MOD(BM115,Calculations!$C$118))+(1-Control!$C$7*Calculations!$C$87)*INDEX('Monthly Data'!R:R,Calculations!$C$116+MOD(BM115,Calculations!$C$118))</f>
        <v>1.7484305259657981E-2</v>
      </c>
      <c r="GD115" s="86">
        <f ca="1">Control!$C$7*Calculations!$C$82*INDEX('Monthly Data'!N:N,Calculations!$C$116+MOD(BN115,Calculations!$C$118))+Control!$C$7*Calculations!$C$83*INDEX('Monthly Data'!O:O,Calculations!$C$116+MOD(BN115,Calculations!$C$118))+Control!$C$7*Calculations!$C$84*INDEX('Monthly Data'!P:P,Calculations!$C$116+MOD(BN115,Calculations!$C$118))+Control!$C$7*Calculations!$C$85*INDEX('Monthly Data'!Q:Q,Calculations!$C$116+MOD(BN115,Calculations!$C$118))+(1-Control!$C$7*Calculations!$C$87)*INDEX('Monthly Data'!R:R,Calculations!$C$116+MOD(BN115,Calculations!$C$118))</f>
        <v>1.3891304280773396E-2</v>
      </c>
      <c r="GE115" s="86">
        <f ca="1">Control!$C$7*Calculations!$C$82*INDEX('Monthly Data'!N:N,Calculations!$C$116+MOD(BO115,Calculations!$C$118))+Control!$C$7*Calculations!$C$83*INDEX('Monthly Data'!O:O,Calculations!$C$116+MOD(BO115,Calculations!$C$118))+Control!$C$7*Calculations!$C$84*INDEX('Monthly Data'!P:P,Calculations!$C$116+MOD(BO115,Calculations!$C$118))+Control!$C$7*Calculations!$C$85*INDEX('Monthly Data'!Q:Q,Calculations!$C$116+MOD(BO115,Calculations!$C$118))+(1-Control!$C$7*Calculations!$C$87)*INDEX('Monthly Data'!R:R,Calculations!$C$116+MOD(BO115,Calculations!$C$118))</f>
        <v>2.0524935548016137E-2</v>
      </c>
      <c r="GF115" s="86">
        <f ca="1">Control!$C$7*Calculations!$C$82*INDEX('Monthly Data'!N:N,Calculations!$C$116+MOD(BP115,Calculations!$C$118))+Control!$C$7*Calculations!$C$83*INDEX('Monthly Data'!O:O,Calculations!$C$116+MOD(BP115,Calculations!$C$118))+Control!$C$7*Calculations!$C$84*INDEX('Monthly Data'!P:P,Calculations!$C$116+MOD(BP115,Calculations!$C$118))+Control!$C$7*Calculations!$C$85*INDEX('Monthly Data'!Q:Q,Calculations!$C$116+MOD(BP115,Calculations!$C$118))+(1-Control!$C$7*Calculations!$C$87)*INDEX('Monthly Data'!R:R,Calculations!$C$116+MOD(BP115,Calculations!$C$118))</f>
        <v>-9.8327855560634558E-3</v>
      </c>
      <c r="GG115" s="86">
        <f ca="1">Control!$C$7*Calculations!$C$82*INDEX('Monthly Data'!N:N,Calculations!$C$116+MOD(BQ115,Calculations!$C$118))+Control!$C$7*Calculations!$C$83*INDEX('Monthly Data'!O:O,Calculations!$C$116+MOD(BQ115,Calculations!$C$118))+Control!$C$7*Calculations!$C$84*INDEX('Monthly Data'!P:P,Calculations!$C$116+MOD(BQ115,Calculations!$C$118))+Control!$C$7*Calculations!$C$85*INDEX('Monthly Data'!Q:Q,Calculations!$C$116+MOD(BQ115,Calculations!$C$118))+(1-Control!$C$7*Calculations!$C$87)*INDEX('Monthly Data'!R:R,Calculations!$C$116+MOD(BQ115,Calculations!$C$118))</f>
        <v>1.8695385296339444E-2</v>
      </c>
      <c r="GH115" s="86">
        <f ca="1">Control!$C$7*Calculations!$C$82*INDEX('Monthly Data'!N:N,Calculations!$C$116+MOD(BR115,Calculations!$C$118))+Control!$C$7*Calculations!$C$83*INDEX('Monthly Data'!O:O,Calculations!$C$116+MOD(BR115,Calculations!$C$118))+Control!$C$7*Calculations!$C$84*INDEX('Monthly Data'!P:P,Calculations!$C$116+MOD(BR115,Calculations!$C$118))+Control!$C$7*Calculations!$C$85*INDEX('Monthly Data'!Q:Q,Calculations!$C$116+MOD(BR115,Calculations!$C$118))+(1-Control!$C$7*Calculations!$C$87)*INDEX('Monthly Data'!R:R,Calculations!$C$116+MOD(BR115,Calculations!$C$118))</f>
        <v>-3.299557342782896E-2</v>
      </c>
      <c r="GI115" s="86">
        <f ca="1">Control!$C$7*Calculations!$C$82*INDEX('Monthly Data'!N:N,Calculations!$C$116+MOD(BS115,Calculations!$C$118))+Control!$C$7*Calculations!$C$83*INDEX('Monthly Data'!O:O,Calculations!$C$116+MOD(BS115,Calculations!$C$118))+Control!$C$7*Calculations!$C$84*INDEX('Monthly Data'!P:P,Calculations!$C$116+MOD(BS115,Calculations!$C$118))+Control!$C$7*Calculations!$C$85*INDEX('Monthly Data'!Q:Q,Calculations!$C$116+MOD(BS115,Calculations!$C$118))+(1-Control!$C$7*Calculations!$C$87)*INDEX('Monthly Data'!R:R,Calculations!$C$116+MOD(BS115,Calculations!$C$118))</f>
        <v>5.1972609868760735E-3</v>
      </c>
      <c r="GJ115" s="86">
        <f ca="1">Control!$C$7*Calculations!$C$82*INDEX('Monthly Data'!N:N,Calculations!$C$116+MOD(BT115,Calculations!$C$118))+Control!$C$7*Calculations!$C$83*INDEX('Monthly Data'!O:O,Calculations!$C$116+MOD(BT115,Calculations!$C$118))+Control!$C$7*Calculations!$C$84*INDEX('Monthly Data'!P:P,Calculations!$C$116+MOD(BT115,Calculations!$C$118))+Control!$C$7*Calculations!$C$85*INDEX('Monthly Data'!Q:Q,Calculations!$C$116+MOD(BT115,Calculations!$C$118))+(1-Control!$C$7*Calculations!$C$87)*INDEX('Monthly Data'!R:R,Calculations!$C$116+MOD(BT115,Calculations!$C$118))</f>
        <v>2.4470405846852006E-3</v>
      </c>
      <c r="GK115" s="86">
        <f ca="1">Control!$C$7*Calculations!$C$82*INDEX('Monthly Data'!N:N,Calculations!$C$116+MOD(BU115,Calculations!$C$118))+Control!$C$7*Calculations!$C$83*INDEX('Monthly Data'!O:O,Calculations!$C$116+MOD(BU115,Calculations!$C$118))+Control!$C$7*Calculations!$C$84*INDEX('Monthly Data'!P:P,Calculations!$C$116+MOD(BU115,Calculations!$C$118))+Control!$C$7*Calculations!$C$85*INDEX('Monthly Data'!Q:Q,Calculations!$C$116+MOD(BU115,Calculations!$C$118))+(1-Control!$C$7*Calculations!$C$87)*INDEX('Monthly Data'!R:R,Calculations!$C$116+MOD(BU115,Calculations!$C$118))</f>
        <v>1.1786765492207996E-2</v>
      </c>
      <c r="GL115" s="86">
        <f ca="1">Control!$C$7*Calculations!$C$82*INDEX('Monthly Data'!N:N,Calculations!$C$116+MOD(BV115,Calculations!$C$118))+Control!$C$7*Calculations!$C$83*INDEX('Monthly Data'!O:O,Calculations!$C$116+MOD(BV115,Calculations!$C$118))+Control!$C$7*Calculations!$C$84*INDEX('Monthly Data'!P:P,Calculations!$C$116+MOD(BV115,Calculations!$C$118))+Control!$C$7*Calculations!$C$85*INDEX('Monthly Data'!Q:Q,Calculations!$C$116+MOD(BV115,Calculations!$C$118))+(1-Control!$C$7*Calculations!$C$87)*INDEX('Monthly Data'!R:R,Calculations!$C$116+MOD(BV115,Calculations!$C$118))</f>
        <v>-9.8327855560634558E-3</v>
      </c>
      <c r="GM115" s="86">
        <f ca="1">Control!$C$7*Calculations!$C$82*INDEX('Monthly Data'!N:N,Calculations!$C$116+MOD(BW115,Calculations!$C$118))+Control!$C$7*Calculations!$C$83*INDEX('Monthly Data'!O:O,Calculations!$C$116+MOD(BW115,Calculations!$C$118))+Control!$C$7*Calculations!$C$84*INDEX('Monthly Data'!P:P,Calculations!$C$116+MOD(BW115,Calculations!$C$118))+Control!$C$7*Calculations!$C$85*INDEX('Monthly Data'!Q:Q,Calculations!$C$116+MOD(BW115,Calculations!$C$118))+(1-Control!$C$7*Calculations!$C$87)*INDEX('Monthly Data'!R:R,Calculations!$C$116+MOD(BW115,Calculations!$C$118))</f>
        <v>3.127051071655923E-3</v>
      </c>
      <c r="GN115" s="86">
        <f ca="1">Control!$C$7*Calculations!$C$82*INDEX('Monthly Data'!N:N,Calculations!$C$116+MOD(BX115,Calculations!$C$118))+Control!$C$7*Calculations!$C$83*INDEX('Monthly Data'!O:O,Calculations!$C$116+MOD(BX115,Calculations!$C$118))+Control!$C$7*Calculations!$C$84*INDEX('Monthly Data'!P:P,Calculations!$C$116+MOD(BX115,Calculations!$C$118))+Control!$C$7*Calculations!$C$85*INDEX('Monthly Data'!Q:Q,Calculations!$C$116+MOD(BX115,Calculations!$C$118))+(1-Control!$C$7*Calculations!$C$87)*INDEX('Monthly Data'!R:R,Calculations!$C$116+MOD(BX115,Calculations!$C$118))</f>
        <v>1.0478379486191123E-2</v>
      </c>
      <c r="GO115" s="86">
        <f ca="1">Control!$C$7*Calculations!$C$82*INDEX('Monthly Data'!N:N,Calculations!$C$116+MOD(BY115,Calculations!$C$118))+Control!$C$7*Calculations!$C$83*INDEX('Monthly Data'!O:O,Calculations!$C$116+MOD(BY115,Calculations!$C$118))+Control!$C$7*Calculations!$C$84*INDEX('Monthly Data'!P:P,Calculations!$C$116+MOD(BY115,Calculations!$C$118))+Control!$C$7*Calculations!$C$85*INDEX('Monthly Data'!Q:Q,Calculations!$C$116+MOD(BY115,Calculations!$C$118))+(1-Control!$C$7*Calculations!$C$87)*INDEX('Monthly Data'!R:R,Calculations!$C$116+MOD(BY115,Calculations!$C$118))</f>
        <v>1.7073665854433945E-2</v>
      </c>
      <c r="GP115" s="86">
        <f ca="1">Control!$C$7*Calculations!$C$82*INDEX('Monthly Data'!N:N,Calculations!$C$116+MOD(BZ115,Calculations!$C$118))+Control!$C$7*Calculations!$C$83*INDEX('Monthly Data'!O:O,Calculations!$C$116+MOD(BZ115,Calculations!$C$118))+Control!$C$7*Calculations!$C$84*INDEX('Monthly Data'!P:P,Calculations!$C$116+MOD(BZ115,Calculations!$C$118))+Control!$C$7*Calculations!$C$85*INDEX('Monthly Data'!Q:Q,Calculations!$C$116+MOD(BZ115,Calculations!$C$118))+(1-Control!$C$7*Calculations!$C$87)*INDEX('Monthly Data'!R:R,Calculations!$C$116+MOD(BZ115,Calculations!$C$118))</f>
        <v>-1.0485101266941802E-2</v>
      </c>
      <c r="GQ115" s="86">
        <f ca="1">Control!$C$7*Calculations!$C$82*INDEX('Monthly Data'!N:N,Calculations!$C$116+MOD(CA115,Calculations!$C$118))+Control!$C$7*Calculations!$C$83*INDEX('Monthly Data'!O:O,Calculations!$C$116+MOD(CA115,Calculations!$C$118))+Control!$C$7*Calculations!$C$84*INDEX('Monthly Data'!P:P,Calculations!$C$116+MOD(CA115,Calculations!$C$118))+Control!$C$7*Calculations!$C$85*INDEX('Monthly Data'!Q:Q,Calculations!$C$116+MOD(CA115,Calculations!$C$118))+(1-Control!$C$7*Calculations!$C$87)*INDEX('Monthly Data'!R:R,Calculations!$C$116+MOD(CA115,Calculations!$C$118))</f>
        <v>3.8809817903524786E-2</v>
      </c>
      <c r="GR115" s="86">
        <f ca="1">Control!$C$7*Calculations!$C$82*INDEX('Monthly Data'!N:N,Calculations!$C$116+MOD(CB115,Calculations!$C$118))+Control!$C$7*Calculations!$C$83*INDEX('Monthly Data'!O:O,Calculations!$C$116+MOD(CB115,Calculations!$C$118))+Control!$C$7*Calculations!$C$84*INDEX('Monthly Data'!P:P,Calculations!$C$116+MOD(CB115,Calculations!$C$118))+Control!$C$7*Calculations!$C$85*INDEX('Monthly Data'!Q:Q,Calculations!$C$116+MOD(CB115,Calculations!$C$118))+(1-Control!$C$7*Calculations!$C$87)*INDEX('Monthly Data'!R:R,Calculations!$C$116+MOD(CB115,Calculations!$C$118))</f>
        <v>1.0478379486191123E-2</v>
      </c>
      <c r="GS115" s="86">
        <f ca="1">Control!$C$7*Calculations!$C$82*INDEX('Monthly Data'!N:N,Calculations!$C$116+MOD(CC115,Calculations!$C$118))+Control!$C$7*Calculations!$C$83*INDEX('Monthly Data'!O:O,Calculations!$C$116+MOD(CC115,Calculations!$C$118))+Control!$C$7*Calculations!$C$84*INDEX('Monthly Data'!P:P,Calculations!$C$116+MOD(CC115,Calculations!$C$118))+Control!$C$7*Calculations!$C$85*INDEX('Monthly Data'!Q:Q,Calculations!$C$116+MOD(CC115,Calculations!$C$118))+(1-Control!$C$7*Calculations!$C$87)*INDEX('Monthly Data'!R:R,Calculations!$C$116+MOD(CC115,Calculations!$C$118))</f>
        <v>-3.9863250714949353E-2</v>
      </c>
      <c r="GT115" s="86">
        <f ca="1">Control!$C$7*Calculations!$C$82*INDEX('Monthly Data'!N:N,Calculations!$C$116+MOD(CD115,Calculations!$C$118))+Control!$C$7*Calculations!$C$83*INDEX('Monthly Data'!O:O,Calculations!$C$116+MOD(CD115,Calculations!$C$118))+Control!$C$7*Calculations!$C$84*INDEX('Monthly Data'!P:P,Calculations!$C$116+MOD(CD115,Calculations!$C$118))+Control!$C$7*Calculations!$C$85*INDEX('Monthly Data'!Q:Q,Calculations!$C$116+MOD(CD115,Calculations!$C$118))+(1-Control!$C$7*Calculations!$C$87)*INDEX('Monthly Data'!R:R,Calculations!$C$116+MOD(CD115,Calculations!$C$118))</f>
        <v>1.7472933988537529E-2</v>
      </c>
      <c r="GU115" s="86">
        <f ca="1">Control!$C$7*Calculations!$C$82*INDEX('Monthly Data'!N:N,Calculations!$C$116+MOD(CE115,Calculations!$C$118))+Control!$C$7*Calculations!$C$83*INDEX('Monthly Data'!O:O,Calculations!$C$116+MOD(CE115,Calculations!$C$118))+Control!$C$7*Calculations!$C$84*INDEX('Monthly Data'!P:P,Calculations!$C$116+MOD(CE115,Calculations!$C$118))+Control!$C$7*Calculations!$C$85*INDEX('Monthly Data'!Q:Q,Calculations!$C$116+MOD(CE115,Calculations!$C$118))+(1-Control!$C$7*Calculations!$C$87)*INDEX('Monthly Data'!R:R,Calculations!$C$116+MOD(CE115,Calculations!$C$118))</f>
        <v>8.4240675975201049E-3</v>
      </c>
      <c r="GV115" s="86">
        <f ca="1">Control!$C$7*Calculations!$C$82*INDEX('Monthly Data'!N:N,Calculations!$C$116+MOD(CF115,Calculations!$C$118))+Control!$C$7*Calculations!$C$83*INDEX('Monthly Data'!O:O,Calculations!$C$116+MOD(CF115,Calculations!$C$118))+Control!$C$7*Calculations!$C$84*INDEX('Monthly Data'!P:P,Calculations!$C$116+MOD(CF115,Calculations!$C$118))+Control!$C$7*Calculations!$C$85*INDEX('Monthly Data'!Q:Q,Calculations!$C$116+MOD(CF115,Calculations!$C$118))+(1-Control!$C$7*Calculations!$C$87)*INDEX('Monthly Data'!R:R,Calculations!$C$116+MOD(CF115,Calculations!$C$118))</f>
        <v>3.6332715283247441E-2</v>
      </c>
      <c r="GW115" s="86">
        <f ca="1">Control!$C$7*Calculations!$C$82*INDEX('Monthly Data'!N:N,Calculations!$C$116+MOD(CG115,Calculations!$C$118))+Control!$C$7*Calculations!$C$83*INDEX('Monthly Data'!O:O,Calculations!$C$116+MOD(CG115,Calculations!$C$118))+Control!$C$7*Calculations!$C$84*INDEX('Monthly Data'!P:P,Calculations!$C$116+MOD(CG115,Calculations!$C$118))+Control!$C$7*Calculations!$C$85*INDEX('Monthly Data'!Q:Q,Calculations!$C$116+MOD(CG115,Calculations!$C$118))+(1-Control!$C$7*Calculations!$C$87)*INDEX('Monthly Data'!R:R,Calculations!$C$116+MOD(CG115,Calculations!$C$118))</f>
        <v>1.142101364887867E-2</v>
      </c>
      <c r="GX115" s="86">
        <f ca="1">Control!$C$7*Calculations!$C$82*INDEX('Monthly Data'!N:N,Calculations!$C$116+MOD(CH115,Calculations!$C$118))+Control!$C$7*Calculations!$C$83*INDEX('Monthly Data'!O:O,Calculations!$C$116+MOD(CH115,Calculations!$C$118))+Control!$C$7*Calculations!$C$84*INDEX('Monthly Data'!P:P,Calculations!$C$116+MOD(CH115,Calculations!$C$118))+Control!$C$7*Calculations!$C$85*INDEX('Monthly Data'!Q:Q,Calculations!$C$116+MOD(CH115,Calculations!$C$118))+(1-Control!$C$7*Calculations!$C$87)*INDEX('Monthly Data'!R:R,Calculations!$C$116+MOD(CH115,Calculations!$C$118))</f>
        <v>1.0921298083007208E-2</v>
      </c>
      <c r="GY115" s="86">
        <f ca="1">Control!$C$7*Calculations!$C$82*INDEX('Monthly Data'!N:N,Calculations!$C$116+MOD(CI115,Calculations!$C$118))+Control!$C$7*Calculations!$C$83*INDEX('Monthly Data'!O:O,Calculations!$C$116+MOD(CI115,Calculations!$C$118))+Control!$C$7*Calculations!$C$84*INDEX('Monthly Data'!P:P,Calculations!$C$116+MOD(CI115,Calculations!$C$118))+Control!$C$7*Calculations!$C$85*INDEX('Monthly Data'!Q:Q,Calculations!$C$116+MOD(CI115,Calculations!$C$118))+(1-Control!$C$7*Calculations!$C$87)*INDEX('Monthly Data'!R:R,Calculations!$C$116+MOD(CI115,Calculations!$C$118))</f>
        <v>-7.3651264633385334E-4</v>
      </c>
      <c r="GZ115" s="86">
        <f ca="1">Control!$C$7*Calculations!$C$82*INDEX('Monthly Data'!N:N,Calculations!$C$116+MOD(CJ115,Calculations!$C$118))+Control!$C$7*Calculations!$C$83*INDEX('Monthly Data'!O:O,Calculations!$C$116+MOD(CJ115,Calculations!$C$118))+Control!$C$7*Calculations!$C$84*INDEX('Monthly Data'!P:P,Calculations!$C$116+MOD(CJ115,Calculations!$C$118))+Control!$C$7*Calculations!$C$85*INDEX('Monthly Data'!Q:Q,Calculations!$C$116+MOD(CJ115,Calculations!$C$118))+(1-Control!$C$7*Calculations!$C$87)*INDEX('Monthly Data'!R:R,Calculations!$C$116+MOD(CJ115,Calculations!$C$118))</f>
        <v>7.857567536297622E-3</v>
      </c>
      <c r="HA115" s="86">
        <f ca="1">Control!$C$7*Calculations!$C$82*INDEX('Monthly Data'!N:N,Calculations!$C$116+MOD(CK115,Calculations!$C$118))+Control!$C$7*Calculations!$C$83*INDEX('Monthly Data'!O:O,Calculations!$C$116+MOD(CK115,Calculations!$C$118))+Control!$C$7*Calculations!$C$84*INDEX('Monthly Data'!P:P,Calculations!$C$116+MOD(CK115,Calculations!$C$118))+Control!$C$7*Calculations!$C$85*INDEX('Monthly Data'!Q:Q,Calculations!$C$116+MOD(CK115,Calculations!$C$118))+(1-Control!$C$7*Calculations!$C$87)*INDEX('Monthly Data'!R:R,Calculations!$C$116+MOD(CK115,Calculations!$C$118))</f>
        <v>-9.839093431862074E-3</v>
      </c>
      <c r="HB115" s="86">
        <f ca="1">Control!$C$7*Calculations!$C$82*INDEX('Monthly Data'!N:N,Calculations!$C$116+MOD(CL115,Calculations!$C$118))+Control!$C$7*Calculations!$C$83*INDEX('Monthly Data'!O:O,Calculations!$C$116+MOD(CL115,Calculations!$C$118))+Control!$C$7*Calculations!$C$84*INDEX('Monthly Data'!P:P,Calculations!$C$116+MOD(CL115,Calculations!$C$118))+Control!$C$7*Calculations!$C$85*INDEX('Monthly Data'!Q:Q,Calculations!$C$116+MOD(CL115,Calculations!$C$118))+(1-Control!$C$7*Calculations!$C$87)*INDEX('Monthly Data'!R:R,Calculations!$C$116+MOD(CL115,Calculations!$C$118))</f>
        <v>-7.4084874653726545E-3</v>
      </c>
      <c r="HC115" s="86">
        <f ca="1">Control!$C$7*Calculations!$C$82*INDEX('Monthly Data'!N:N,Calculations!$C$116+MOD(CM115,Calculations!$C$118))+Control!$C$7*Calculations!$C$83*INDEX('Monthly Data'!O:O,Calculations!$C$116+MOD(CM115,Calculations!$C$118))+Control!$C$7*Calculations!$C$84*INDEX('Monthly Data'!P:P,Calculations!$C$116+MOD(CM115,Calculations!$C$118))+Control!$C$7*Calculations!$C$85*INDEX('Monthly Data'!Q:Q,Calculations!$C$116+MOD(CM115,Calculations!$C$118))+(1-Control!$C$7*Calculations!$C$87)*INDEX('Monthly Data'!R:R,Calculations!$C$116+MOD(CM115,Calculations!$C$118))</f>
        <v>-1.880155173376722E-2</v>
      </c>
      <c r="HD115" s="86">
        <f ca="1">Control!$C$7*Calculations!$C$82*INDEX('Monthly Data'!N:N,Calculations!$C$116+MOD(CN115,Calculations!$C$118))+Control!$C$7*Calculations!$C$83*INDEX('Monthly Data'!O:O,Calculations!$C$116+MOD(CN115,Calculations!$C$118))+Control!$C$7*Calculations!$C$84*INDEX('Monthly Data'!P:P,Calculations!$C$116+MOD(CN115,Calculations!$C$118))+Control!$C$7*Calculations!$C$85*INDEX('Monthly Data'!Q:Q,Calculations!$C$116+MOD(CN115,Calculations!$C$118))+(1-Control!$C$7*Calculations!$C$87)*INDEX('Monthly Data'!R:R,Calculations!$C$116+MOD(CN115,Calculations!$C$118))</f>
        <v>3.9251937367756782E-3</v>
      </c>
      <c r="HE115" s="86">
        <f ca="1">Control!$C$7*Calculations!$C$82*INDEX('Monthly Data'!N:N,Calculations!$C$116+MOD(CO115,Calculations!$C$118))+Control!$C$7*Calculations!$C$83*INDEX('Monthly Data'!O:O,Calculations!$C$116+MOD(CO115,Calculations!$C$118))+Control!$C$7*Calculations!$C$84*INDEX('Monthly Data'!P:P,Calculations!$C$116+MOD(CO115,Calculations!$C$118))+Control!$C$7*Calculations!$C$85*INDEX('Monthly Data'!Q:Q,Calculations!$C$116+MOD(CO115,Calculations!$C$118))+(1-Control!$C$7*Calculations!$C$87)*INDEX('Monthly Data'!R:R,Calculations!$C$116+MOD(CO115,Calculations!$C$118))</f>
        <v>5.8868730207813358E-3</v>
      </c>
      <c r="HF115" s="86">
        <f ca="1">Control!$C$7*Calculations!$C$82*INDEX('Monthly Data'!N:N,Calculations!$C$116+MOD(CP115,Calculations!$C$118))+Control!$C$7*Calculations!$C$83*INDEX('Monthly Data'!O:O,Calculations!$C$116+MOD(CP115,Calculations!$C$118))+Control!$C$7*Calculations!$C$84*INDEX('Monthly Data'!P:P,Calculations!$C$116+MOD(CP115,Calculations!$C$118))+Control!$C$7*Calculations!$C$85*INDEX('Monthly Data'!Q:Q,Calculations!$C$116+MOD(CP115,Calculations!$C$118))+(1-Control!$C$7*Calculations!$C$87)*INDEX('Monthly Data'!R:R,Calculations!$C$116+MOD(CP115,Calculations!$C$118))</f>
        <v>-1.3959200237295809E-2</v>
      </c>
      <c r="HG115" s="86">
        <f ca="1">Control!$C$7*Calculations!$C$82*INDEX('Monthly Data'!N:N,Calculations!$C$116+MOD(CQ115,Calculations!$C$118))+Control!$C$7*Calculations!$C$83*INDEX('Monthly Data'!O:O,Calculations!$C$116+MOD(CQ115,Calculations!$C$118))+Control!$C$7*Calculations!$C$84*INDEX('Monthly Data'!P:P,Calculations!$C$116+MOD(CQ115,Calculations!$C$118))+Control!$C$7*Calculations!$C$85*INDEX('Monthly Data'!Q:Q,Calculations!$C$116+MOD(CQ115,Calculations!$C$118))+(1-Control!$C$7*Calculations!$C$87)*INDEX('Monthly Data'!R:R,Calculations!$C$116+MOD(CQ115,Calculations!$C$118))</f>
        <v>1.7599621212565995E-2</v>
      </c>
      <c r="HH115" s="86">
        <f ca="1">Control!$C$7*Calculations!$C$82*INDEX('Monthly Data'!N:N,Calculations!$C$116+MOD(CR115,Calculations!$C$118))+Control!$C$7*Calculations!$C$83*INDEX('Monthly Data'!O:O,Calculations!$C$116+MOD(CR115,Calculations!$C$118))+Control!$C$7*Calculations!$C$84*INDEX('Monthly Data'!P:P,Calculations!$C$116+MOD(CR115,Calculations!$C$118))+Control!$C$7*Calculations!$C$85*INDEX('Monthly Data'!Q:Q,Calculations!$C$116+MOD(CR115,Calculations!$C$118))+(1-Control!$C$7*Calculations!$C$87)*INDEX('Monthly Data'!R:R,Calculations!$C$116+MOD(CR115,Calculations!$C$118))</f>
        <v>8.3814116887657771E-3</v>
      </c>
      <c r="HI115" s="86">
        <f ca="1">Control!$C$7*Calculations!$C$82*INDEX('Monthly Data'!N:N,Calculations!$C$116+MOD(CS115,Calculations!$C$118))+Control!$C$7*Calculations!$C$83*INDEX('Monthly Data'!O:O,Calculations!$C$116+MOD(CS115,Calculations!$C$118))+Control!$C$7*Calculations!$C$84*INDEX('Monthly Data'!P:P,Calculations!$C$116+MOD(CS115,Calculations!$C$118))+Control!$C$7*Calculations!$C$85*INDEX('Monthly Data'!Q:Q,Calculations!$C$116+MOD(CS115,Calculations!$C$118))+(1-Control!$C$7*Calculations!$C$87)*INDEX('Monthly Data'!R:R,Calculations!$C$116+MOD(CS115,Calculations!$C$118))</f>
        <v>1.1786765492207996E-2</v>
      </c>
      <c r="HJ115" s="86">
        <f ca="1">Control!$C$7*Calculations!$C$82*INDEX('Monthly Data'!N:N,Calculations!$C$116+MOD(CT115,Calculations!$C$118))+Control!$C$7*Calculations!$C$83*INDEX('Monthly Data'!O:O,Calculations!$C$116+MOD(CT115,Calculations!$C$118))+Control!$C$7*Calculations!$C$84*INDEX('Monthly Data'!P:P,Calculations!$C$116+MOD(CT115,Calculations!$C$118))+Control!$C$7*Calculations!$C$85*INDEX('Monthly Data'!Q:Q,Calculations!$C$116+MOD(CT115,Calculations!$C$118))+(1-Control!$C$7*Calculations!$C$87)*INDEX('Monthly Data'!R:R,Calculations!$C$116+MOD(CT115,Calculations!$C$118))</f>
        <v>1.7073665854433945E-2</v>
      </c>
      <c r="HK115" s="86">
        <f ca="1">Control!$C$7*Calculations!$C$82*INDEX('Monthly Data'!N:N,Calculations!$C$116+MOD(CU115,Calculations!$C$118))+Control!$C$7*Calculations!$C$83*INDEX('Monthly Data'!O:O,Calculations!$C$116+MOD(CU115,Calculations!$C$118))+Control!$C$7*Calculations!$C$84*INDEX('Monthly Data'!P:P,Calculations!$C$116+MOD(CU115,Calculations!$C$118))+Control!$C$7*Calculations!$C$85*INDEX('Monthly Data'!Q:Q,Calculations!$C$116+MOD(CU115,Calculations!$C$118))+(1-Control!$C$7*Calculations!$C$87)*INDEX('Monthly Data'!R:R,Calculations!$C$116+MOD(CU115,Calculations!$C$118))</f>
        <v>9.9787204839310462E-3</v>
      </c>
      <c r="HL115" s="86">
        <f ca="1">Control!$C$7*Calculations!$C$82*INDEX('Monthly Data'!N:N,Calculations!$C$116+MOD(CV115,Calculations!$C$118))+Control!$C$7*Calculations!$C$83*INDEX('Monthly Data'!O:O,Calculations!$C$116+MOD(CV115,Calculations!$C$118))+Control!$C$7*Calculations!$C$84*INDEX('Monthly Data'!P:P,Calculations!$C$116+MOD(CV115,Calculations!$C$118))+Control!$C$7*Calculations!$C$85*INDEX('Monthly Data'!Q:Q,Calculations!$C$116+MOD(CV115,Calculations!$C$118))+(1-Control!$C$7*Calculations!$C$87)*INDEX('Monthly Data'!R:R,Calculations!$C$116+MOD(CV115,Calculations!$C$118))</f>
        <v>-2.6378232493851243E-2</v>
      </c>
      <c r="HM115" s="86">
        <f ca="1">Control!$C$7*Calculations!$C$82*INDEX('Monthly Data'!N:N,Calculations!$C$116+MOD(CW115,Calculations!$C$118))+Control!$C$7*Calculations!$C$83*INDEX('Monthly Data'!O:O,Calculations!$C$116+MOD(CW115,Calculations!$C$118))+Control!$C$7*Calculations!$C$84*INDEX('Monthly Data'!P:P,Calculations!$C$116+MOD(CW115,Calculations!$C$118))+Control!$C$7*Calculations!$C$85*INDEX('Monthly Data'!Q:Q,Calculations!$C$116+MOD(CW115,Calculations!$C$118))+(1-Control!$C$7*Calculations!$C$87)*INDEX('Monthly Data'!R:R,Calculations!$C$116+MOD(CW115,Calculations!$C$118))</f>
        <v>6.4539397490030407E-3</v>
      </c>
      <c r="HN115" s="86">
        <f ca="1">Control!$C$7*Calculations!$C$82*INDEX('Monthly Data'!N:N,Calculations!$C$116+MOD(CX115,Calculations!$C$118))+Control!$C$7*Calculations!$C$83*INDEX('Monthly Data'!O:O,Calculations!$C$116+MOD(CX115,Calculations!$C$118))+Control!$C$7*Calculations!$C$84*INDEX('Monthly Data'!P:P,Calculations!$C$116+MOD(CX115,Calculations!$C$118))+Control!$C$7*Calculations!$C$85*INDEX('Monthly Data'!Q:Q,Calculations!$C$116+MOD(CX115,Calculations!$C$118))+(1-Control!$C$7*Calculations!$C$87)*INDEX('Monthly Data'!R:R,Calculations!$C$116+MOD(CX115,Calculations!$C$118))</f>
        <v>6.1009361253630504E-2</v>
      </c>
      <c r="HO115" s="86">
        <f ca="1">Control!$C$7*Calculations!$C$82*INDEX('Monthly Data'!N:N,Calculations!$C$116+MOD(CY115,Calculations!$C$118))+Control!$C$7*Calculations!$C$83*INDEX('Monthly Data'!O:O,Calculations!$C$116+MOD(CY115,Calculations!$C$118))+Control!$C$7*Calculations!$C$84*INDEX('Monthly Data'!P:P,Calculations!$C$116+MOD(CY115,Calculations!$C$118))+Control!$C$7*Calculations!$C$85*INDEX('Monthly Data'!Q:Q,Calculations!$C$116+MOD(CY115,Calculations!$C$118))+(1-Control!$C$7*Calculations!$C$87)*INDEX('Monthly Data'!R:R,Calculations!$C$116+MOD(CY115,Calculations!$C$118))</f>
        <v>-4.417423226995453E-3</v>
      </c>
      <c r="HP115" s="86">
        <f ca="1">Control!$C$7*Calculations!$C$82*INDEX('Monthly Data'!N:N,Calculations!$C$116+MOD(CZ115,Calculations!$C$118))+Control!$C$7*Calculations!$C$83*INDEX('Monthly Data'!O:O,Calculations!$C$116+MOD(CZ115,Calculations!$C$118))+Control!$C$7*Calculations!$C$84*INDEX('Monthly Data'!P:P,Calculations!$C$116+MOD(CZ115,Calculations!$C$118))+Control!$C$7*Calculations!$C$85*INDEX('Monthly Data'!Q:Q,Calculations!$C$116+MOD(CZ115,Calculations!$C$118))+(1-Control!$C$7*Calculations!$C$87)*INDEX('Monthly Data'!R:R,Calculations!$C$116+MOD(CZ115,Calculations!$C$118))</f>
        <v>1.1106855739851785E-2</v>
      </c>
      <c r="HQ115" s="86">
        <f ca="1">Control!$C$7*Calculations!$C$82*INDEX('Monthly Data'!N:N,Calculations!$C$116+MOD(DA115,Calculations!$C$118))+Control!$C$7*Calculations!$C$83*INDEX('Monthly Data'!O:O,Calculations!$C$116+MOD(DA115,Calculations!$C$118))+Control!$C$7*Calculations!$C$84*INDEX('Monthly Data'!P:P,Calculations!$C$116+MOD(DA115,Calculations!$C$118))+Control!$C$7*Calculations!$C$85*INDEX('Monthly Data'!Q:Q,Calculations!$C$116+MOD(DA115,Calculations!$C$118))+(1-Control!$C$7*Calculations!$C$87)*INDEX('Monthly Data'!R:R,Calculations!$C$116+MOD(DA115,Calculations!$C$118))</f>
        <v>3.127051071655923E-3</v>
      </c>
      <c r="HR115" s="86">
        <f ca="1">Control!$C$7*Calculations!$C$82*INDEX('Monthly Data'!N:N,Calculations!$C$116+MOD(DB115,Calculations!$C$118))+Control!$C$7*Calculations!$C$83*INDEX('Monthly Data'!O:O,Calculations!$C$116+MOD(DB115,Calculations!$C$118))+Control!$C$7*Calculations!$C$84*INDEX('Monthly Data'!P:P,Calculations!$C$116+MOD(DB115,Calculations!$C$118))+Control!$C$7*Calculations!$C$85*INDEX('Monthly Data'!Q:Q,Calculations!$C$116+MOD(DB115,Calculations!$C$118))+(1-Control!$C$7*Calculations!$C$87)*INDEX('Monthly Data'!R:R,Calculations!$C$116+MOD(DB115,Calculations!$C$118))</f>
        <v>-6.1115617667135171E-2</v>
      </c>
      <c r="HS115" s="86">
        <f ca="1">Control!$C$7*Calculations!$C$82*INDEX('Monthly Data'!N:N,Calculations!$C$116+MOD(DC115,Calculations!$C$118))+Control!$C$7*Calculations!$C$83*INDEX('Monthly Data'!O:O,Calculations!$C$116+MOD(DC115,Calculations!$C$118))+Control!$C$7*Calculations!$C$84*INDEX('Monthly Data'!P:P,Calculations!$C$116+MOD(DC115,Calculations!$C$118))+Control!$C$7*Calculations!$C$85*INDEX('Monthly Data'!Q:Q,Calculations!$C$116+MOD(DC115,Calculations!$C$118))+(1-Control!$C$7*Calculations!$C$87)*INDEX('Monthly Data'!R:R,Calculations!$C$116+MOD(DC115,Calculations!$C$118))</f>
        <v>-2.5168357537820856E-4</v>
      </c>
      <c r="HT115" s="86">
        <f ca="1">Control!$C$7*Calculations!$C$82*INDEX('Monthly Data'!N:N,Calculations!$C$116+MOD(DD115,Calculations!$C$118))+Control!$C$7*Calculations!$C$83*INDEX('Monthly Data'!O:O,Calculations!$C$116+MOD(DD115,Calculations!$C$118))+Control!$C$7*Calculations!$C$84*INDEX('Monthly Data'!P:P,Calculations!$C$116+MOD(DD115,Calculations!$C$118))+Control!$C$7*Calculations!$C$85*INDEX('Monthly Data'!Q:Q,Calculations!$C$116+MOD(DD115,Calculations!$C$118))+(1-Control!$C$7*Calculations!$C$87)*INDEX('Monthly Data'!R:R,Calculations!$C$116+MOD(DD115,Calculations!$C$118))</f>
        <v>9.9793409618087695E-3</v>
      </c>
      <c r="HU115" s="86">
        <f ca="1">Control!$C$7*Calculations!$C$82*INDEX('Monthly Data'!N:N,Calculations!$C$116+MOD(DE115,Calculations!$C$118))+Control!$C$7*Calculations!$C$83*INDEX('Monthly Data'!O:O,Calculations!$C$116+MOD(DE115,Calculations!$C$118))+Control!$C$7*Calculations!$C$84*INDEX('Monthly Data'!P:P,Calculations!$C$116+MOD(DE115,Calculations!$C$118))+Control!$C$7*Calculations!$C$85*INDEX('Monthly Data'!Q:Q,Calculations!$C$116+MOD(DE115,Calculations!$C$118))+(1-Control!$C$7*Calculations!$C$87)*INDEX('Monthly Data'!R:R,Calculations!$C$116+MOD(DE115,Calculations!$C$118))</f>
        <v>1.1106855739851785E-2</v>
      </c>
      <c r="HV115" s="86">
        <f ca="1">Control!$C$7*Calculations!$C$82*INDEX('Monthly Data'!N:N,Calculations!$C$116+MOD(DF115,Calculations!$C$118))+Control!$C$7*Calculations!$C$83*INDEX('Monthly Data'!O:O,Calculations!$C$116+MOD(DF115,Calculations!$C$118))+Control!$C$7*Calculations!$C$84*INDEX('Monthly Data'!P:P,Calculations!$C$116+MOD(DF115,Calculations!$C$118))+Control!$C$7*Calculations!$C$85*INDEX('Monthly Data'!Q:Q,Calculations!$C$116+MOD(DF115,Calculations!$C$118))+(1-Control!$C$7*Calculations!$C$87)*INDEX('Monthly Data'!R:R,Calculations!$C$116+MOD(DF115,Calculations!$C$118))</f>
        <v>8.4240675975201049E-3</v>
      </c>
      <c r="HW115" s="86">
        <f ca="1">Control!$C$7*Calculations!$C$82*INDEX('Monthly Data'!N:N,Calculations!$C$116+MOD(DG115,Calculations!$C$118))+Control!$C$7*Calculations!$C$83*INDEX('Monthly Data'!O:O,Calculations!$C$116+MOD(DG115,Calculations!$C$118))+Control!$C$7*Calculations!$C$84*INDEX('Monthly Data'!P:P,Calculations!$C$116+MOD(DG115,Calculations!$C$118))+Control!$C$7*Calculations!$C$85*INDEX('Monthly Data'!Q:Q,Calculations!$C$116+MOD(DG115,Calculations!$C$118))+(1-Control!$C$7*Calculations!$C$87)*INDEX('Monthly Data'!R:R,Calculations!$C$116+MOD(DG115,Calculations!$C$118))</f>
        <v>-1.5984879994281095E-2</v>
      </c>
      <c r="HX115" s="86">
        <f ca="1">Control!$C$7*Calculations!$C$82*INDEX('Monthly Data'!N:N,Calculations!$C$116+MOD(DH115,Calculations!$C$118))+Control!$C$7*Calculations!$C$83*INDEX('Monthly Data'!O:O,Calculations!$C$116+MOD(DH115,Calculations!$C$118))+Control!$C$7*Calculations!$C$84*INDEX('Monthly Data'!P:P,Calculations!$C$116+MOD(DH115,Calculations!$C$118))+Control!$C$7*Calculations!$C$85*INDEX('Monthly Data'!Q:Q,Calculations!$C$116+MOD(DH115,Calculations!$C$118))+(1-Control!$C$7*Calculations!$C$87)*INDEX('Monthly Data'!R:R,Calculations!$C$116+MOD(DH115,Calculations!$C$118))</f>
        <v>-7.5539743260223157E-3</v>
      </c>
      <c r="HY115" s="86">
        <f ca="1">Control!$C$7*Calculations!$C$82*INDEX('Monthly Data'!N:N,Calculations!$C$116+MOD(DI115,Calculations!$C$118))+Control!$C$7*Calculations!$C$83*INDEX('Monthly Data'!O:O,Calculations!$C$116+MOD(DI115,Calculations!$C$118))+Control!$C$7*Calculations!$C$84*INDEX('Monthly Data'!P:P,Calculations!$C$116+MOD(DI115,Calculations!$C$118))+Control!$C$7*Calculations!$C$85*INDEX('Monthly Data'!Q:Q,Calculations!$C$116+MOD(DI115,Calculations!$C$118))+(1-Control!$C$7*Calculations!$C$87)*INDEX('Monthly Data'!R:R,Calculations!$C$116+MOD(DI115,Calculations!$C$118))</f>
        <v>3.1070573055362403E-2</v>
      </c>
      <c r="HZ115" s="86">
        <f ca="1">Control!$C$7*Calculations!$C$82*INDEX('Monthly Data'!N:N,Calculations!$C$116+MOD(DJ115,Calculations!$C$118))+Control!$C$7*Calculations!$C$83*INDEX('Monthly Data'!O:O,Calculations!$C$116+MOD(DJ115,Calculations!$C$118))+Control!$C$7*Calculations!$C$84*INDEX('Monthly Data'!P:P,Calculations!$C$116+MOD(DJ115,Calculations!$C$118))+Control!$C$7*Calculations!$C$85*INDEX('Monthly Data'!Q:Q,Calculations!$C$116+MOD(DJ115,Calculations!$C$118))+(1-Control!$C$7*Calculations!$C$87)*INDEX('Monthly Data'!R:R,Calculations!$C$116+MOD(DJ115,Calculations!$C$118))</f>
        <v>2.2757992058453024E-3</v>
      </c>
      <c r="IA115" s="86">
        <f ca="1">Control!$C$7*Calculations!$C$82*INDEX('Monthly Data'!N:N,Calculations!$C$116+MOD(DK115,Calculations!$C$118))+Control!$C$7*Calculations!$C$83*INDEX('Monthly Data'!O:O,Calculations!$C$116+MOD(DK115,Calculations!$C$118))+Control!$C$7*Calculations!$C$84*INDEX('Monthly Data'!P:P,Calculations!$C$116+MOD(DK115,Calculations!$C$118))+Control!$C$7*Calculations!$C$85*INDEX('Monthly Data'!Q:Q,Calculations!$C$116+MOD(DK115,Calculations!$C$118))+(1-Control!$C$7*Calculations!$C$87)*INDEX('Monthly Data'!R:R,Calculations!$C$116+MOD(DK115,Calculations!$C$118))</f>
        <v>-1.0485101266941802E-2</v>
      </c>
      <c r="IB115" s="86">
        <f ca="1">Control!$C$7*Calculations!$C$82*INDEX('Monthly Data'!N:N,Calculations!$C$116+MOD(DL115,Calculations!$C$118))+Control!$C$7*Calculations!$C$83*INDEX('Monthly Data'!O:O,Calculations!$C$116+MOD(DL115,Calculations!$C$118))+Control!$C$7*Calculations!$C$84*INDEX('Monthly Data'!P:P,Calculations!$C$116+MOD(DL115,Calculations!$C$118))+Control!$C$7*Calculations!$C$85*INDEX('Monthly Data'!Q:Q,Calculations!$C$116+MOD(DL115,Calculations!$C$118))+(1-Control!$C$7*Calculations!$C$87)*INDEX('Monthly Data'!R:R,Calculations!$C$116+MOD(DL115,Calculations!$C$118))</f>
        <v>-3.53368065312233E-2</v>
      </c>
      <c r="IC115" s="86">
        <f ca="1">Control!$C$7*Calculations!$C$82*INDEX('Monthly Data'!N:N,Calculations!$C$116+MOD(DM115,Calculations!$C$118))+Control!$C$7*Calculations!$C$83*INDEX('Monthly Data'!O:O,Calculations!$C$116+MOD(DM115,Calculations!$C$118))+Control!$C$7*Calculations!$C$84*INDEX('Monthly Data'!P:P,Calculations!$C$116+MOD(DM115,Calculations!$C$118))+Control!$C$7*Calculations!$C$85*INDEX('Monthly Data'!Q:Q,Calculations!$C$116+MOD(DM115,Calculations!$C$118))+(1-Control!$C$7*Calculations!$C$87)*INDEX('Monthly Data'!R:R,Calculations!$C$116+MOD(DM115,Calculations!$C$118))</f>
        <v>1.5063457444773597E-2</v>
      </c>
      <c r="ID115" s="86">
        <f ca="1">Control!$C$7*Calculations!$C$82*INDEX('Monthly Data'!N:N,Calculations!$C$116+MOD(DN115,Calculations!$C$118))+Control!$C$7*Calculations!$C$83*INDEX('Monthly Data'!O:O,Calculations!$C$116+MOD(DN115,Calculations!$C$118))+Control!$C$7*Calculations!$C$84*INDEX('Monthly Data'!P:P,Calculations!$C$116+MOD(DN115,Calculations!$C$118))+Control!$C$7*Calculations!$C$85*INDEX('Monthly Data'!Q:Q,Calculations!$C$116+MOD(DN115,Calculations!$C$118))+(1-Control!$C$7*Calculations!$C$87)*INDEX('Monthly Data'!R:R,Calculations!$C$116+MOD(DN115,Calculations!$C$118))</f>
        <v>1.5108777406081684E-3</v>
      </c>
      <c r="IE115" s="86">
        <f ca="1">Control!$C$7*Calculations!$C$82*INDEX('Monthly Data'!N:N,Calculations!$C$116+MOD(DO115,Calculations!$C$118))+Control!$C$7*Calculations!$C$83*INDEX('Monthly Data'!O:O,Calculations!$C$116+MOD(DO115,Calculations!$C$118))+Control!$C$7*Calculations!$C$84*INDEX('Monthly Data'!P:P,Calculations!$C$116+MOD(DO115,Calculations!$C$118))+Control!$C$7*Calculations!$C$85*INDEX('Monthly Data'!Q:Q,Calculations!$C$116+MOD(DO115,Calculations!$C$118))+(1-Control!$C$7*Calculations!$C$87)*INDEX('Monthly Data'!R:R,Calculations!$C$116+MOD(DO115,Calculations!$C$118))</f>
        <v>-1.1360801645249321E-2</v>
      </c>
      <c r="IF115" s="86">
        <f ca="1">Control!$C$7*Calculations!$C$82*INDEX('Monthly Data'!N:N,Calculations!$C$116+MOD(DP115,Calculations!$C$118))+Control!$C$7*Calculations!$C$83*INDEX('Monthly Data'!O:O,Calculations!$C$116+MOD(DP115,Calculations!$C$118))+Control!$C$7*Calculations!$C$84*INDEX('Monthly Data'!P:P,Calculations!$C$116+MOD(DP115,Calculations!$C$118))+Control!$C$7*Calculations!$C$85*INDEX('Monthly Data'!Q:Q,Calculations!$C$116+MOD(DP115,Calculations!$C$118))+(1-Control!$C$7*Calculations!$C$87)*INDEX('Monthly Data'!R:R,Calculations!$C$116+MOD(DP115,Calculations!$C$118))</f>
        <v>1.5115046179922851E-2</v>
      </c>
      <c r="IG115" s="88">
        <f ca="1">Control!$C$8*(1+DQ115)*(1+DR115)*(1+DS115)*(1+DT115)*(1+DU115)*(1+DV115)*(1+DW115)*(1+DX115)*(1+DY115)*(1+DZ115)*(1+EA115)*(1+EB115)*(1+EC115)*(1+ED115)*(1+EE115)*(1+EF115)*(1+EG115)*(1+EH115)*(1+EI115)*(1+EJ115)*(1+EK115)*(1+EL115)*(1+EM115)*(1+EN115)*(1+EO115)*(1+EP115)*(1+EQ115)*(1+ER115)*(1+ES115)*(1+ET115)*(1+EU115)*(1+EV115)*(1+EW115)*(1+EX115)*(1+EY115)*(1+EZ115)*(1+FA115)*(1+FB115)*(1+FC115)*(1+FD115)*(1+FE115)*(1+FF115)*(1+FG115)*(1+FH115)*(1+FI115)*(1+FJ115)*(1+FK115)*(1+FL115)*(1+FM115)*(1+FN115)*(1+FO115)*(1+FP115)*(1+FQ115)*(1+FR115)*(1+FS115)*(1+FT115)*(1+FU115)*(1+FV115)*(1+FW115)*(1+FX115)*(1+FY115)*(1+FZ115)*(1+GA115)*(1+GB115)*(1+GC115)*(1+GD115)*(1+GE115)*(1+GF115)*(1+GG115)*(1+GH115)*(1+GI115)*(1+GJ115)*(1+GK115)*(1+GL115)*(1+GM115)*(1+GN115)*(1+GO115)*(1+GP115)*(1+GQ115)*(1+GR115)*(1+GS115)*(1+GT115)*(1+GU115)*(1+GV115)*(1+GW115)*(1+GX115)*(1+GY115)*(1+GZ115)*(1+HA115)*(1+HB115)*(1+HC115)*(1+HD115)*(1+HE115)*(1+HF115)*(1+HG115)*(1+HH115)*(1+HI115)*(1+HJ115)*(1+HK115)*(1+HL115)*(1+HM115)*(1+HN115)*(1+HO115)*(1+HP115)*(1+HQ115)*(1+HR115)*(1+HS115)*(1+HT115)*(1+HU115)*(1+HV115)*(1+HW115)*(1+HX115)*(1+HY115)*(1+HZ115)*(1+IA115)*(1+IB115)*(1+IC115)*(1+ID115)*(1+IE115)*(1+IF115)</f>
        <v>92696.629488605875</v>
      </c>
    </row>
    <row r="116" spans="1:241" x14ac:dyDescent="0.25">
      <c r="A116">
        <v>75</v>
      </c>
      <c r="B116">
        <v>42</v>
      </c>
      <c r="C116">
        <v>49</v>
      </c>
      <c r="D116">
        <v>5</v>
      </c>
      <c r="E116">
        <v>69</v>
      </c>
      <c r="F116">
        <v>100</v>
      </c>
      <c r="G116">
        <v>18</v>
      </c>
      <c r="H116">
        <v>98</v>
      </c>
      <c r="I116">
        <v>96</v>
      </c>
      <c r="J116">
        <v>21</v>
      </c>
      <c r="K116">
        <v>106</v>
      </c>
      <c r="L116">
        <v>53</v>
      </c>
      <c r="M116">
        <v>32</v>
      </c>
      <c r="N116">
        <v>41</v>
      </c>
      <c r="O116">
        <v>96</v>
      </c>
      <c r="P116">
        <v>100</v>
      </c>
      <c r="Q116">
        <v>27</v>
      </c>
      <c r="R116">
        <v>27</v>
      </c>
      <c r="S116">
        <v>75</v>
      </c>
      <c r="T116">
        <v>96</v>
      </c>
      <c r="U116">
        <v>21</v>
      </c>
      <c r="V116">
        <v>21</v>
      </c>
      <c r="W116">
        <v>105</v>
      </c>
      <c r="X116">
        <v>80</v>
      </c>
      <c r="Y116">
        <v>78</v>
      </c>
      <c r="Z116">
        <v>44</v>
      </c>
      <c r="AA116">
        <v>80</v>
      </c>
      <c r="AB116">
        <v>7</v>
      </c>
      <c r="AC116">
        <v>2</v>
      </c>
      <c r="AD116">
        <v>45</v>
      </c>
      <c r="AE116">
        <v>54</v>
      </c>
      <c r="AF116">
        <v>65</v>
      </c>
      <c r="AG116">
        <v>59</v>
      </c>
      <c r="AH116">
        <v>51</v>
      </c>
      <c r="AI116">
        <v>55</v>
      </c>
      <c r="AJ116">
        <v>12</v>
      </c>
      <c r="AK116">
        <v>76</v>
      </c>
      <c r="AL116">
        <v>38</v>
      </c>
      <c r="AM116">
        <v>12</v>
      </c>
      <c r="AN116">
        <v>10</v>
      </c>
      <c r="AO116">
        <v>102</v>
      </c>
      <c r="AP116">
        <v>11</v>
      </c>
      <c r="AQ116">
        <v>46</v>
      </c>
      <c r="AR116">
        <v>56</v>
      </c>
      <c r="AS116">
        <v>62</v>
      </c>
      <c r="AT116">
        <v>98</v>
      </c>
      <c r="AU116">
        <v>69</v>
      </c>
      <c r="AV116">
        <v>78</v>
      </c>
      <c r="AW116">
        <v>18</v>
      </c>
      <c r="AX116">
        <v>17</v>
      </c>
      <c r="AY116">
        <v>55</v>
      </c>
      <c r="AZ116">
        <v>64</v>
      </c>
      <c r="BA116">
        <v>57</v>
      </c>
      <c r="BB116">
        <v>87</v>
      </c>
      <c r="BC116">
        <v>102</v>
      </c>
      <c r="BD116">
        <v>104</v>
      </c>
      <c r="BE116">
        <v>58</v>
      </c>
      <c r="BF116">
        <v>111</v>
      </c>
      <c r="BG116">
        <v>48</v>
      </c>
      <c r="BH116">
        <v>21</v>
      </c>
      <c r="BI116">
        <v>76</v>
      </c>
      <c r="BJ116">
        <v>91</v>
      </c>
      <c r="BK116">
        <v>43</v>
      </c>
      <c r="BL116">
        <v>42</v>
      </c>
      <c r="BM116">
        <v>75</v>
      </c>
      <c r="BN116">
        <v>115</v>
      </c>
      <c r="BO116">
        <v>21</v>
      </c>
      <c r="BP116">
        <v>90</v>
      </c>
      <c r="BQ116">
        <v>65</v>
      </c>
      <c r="BR116">
        <v>82</v>
      </c>
      <c r="BS116">
        <v>113</v>
      </c>
      <c r="BT116">
        <v>5</v>
      </c>
      <c r="BU116">
        <v>101</v>
      </c>
      <c r="BV116">
        <v>75</v>
      </c>
      <c r="BW116">
        <v>15</v>
      </c>
      <c r="BX116">
        <v>5</v>
      </c>
      <c r="BY116">
        <v>113</v>
      </c>
      <c r="BZ116">
        <v>82</v>
      </c>
      <c r="CA116">
        <v>78</v>
      </c>
      <c r="CB116">
        <v>116</v>
      </c>
      <c r="CC116">
        <v>96</v>
      </c>
      <c r="CD116">
        <v>88</v>
      </c>
      <c r="CE116">
        <v>27</v>
      </c>
      <c r="CF116">
        <v>38</v>
      </c>
      <c r="CG116">
        <v>58</v>
      </c>
      <c r="CH116">
        <v>6</v>
      </c>
      <c r="CI116">
        <v>15</v>
      </c>
      <c r="CJ116">
        <v>66</v>
      </c>
      <c r="CK116">
        <v>10</v>
      </c>
      <c r="CL116">
        <v>113</v>
      </c>
      <c r="CM116">
        <v>90</v>
      </c>
      <c r="CN116">
        <v>91</v>
      </c>
      <c r="CO116">
        <v>20</v>
      </c>
      <c r="CP116">
        <v>24</v>
      </c>
      <c r="CQ116">
        <v>79</v>
      </c>
      <c r="CR116">
        <v>76</v>
      </c>
      <c r="CS116">
        <v>81</v>
      </c>
      <c r="CT116">
        <v>88</v>
      </c>
      <c r="CU116">
        <v>106</v>
      </c>
      <c r="CV116">
        <v>12</v>
      </c>
      <c r="CW116">
        <v>73</v>
      </c>
      <c r="CX116">
        <v>53</v>
      </c>
      <c r="CY116">
        <v>20</v>
      </c>
      <c r="CZ116">
        <v>34</v>
      </c>
      <c r="DA116">
        <v>105</v>
      </c>
      <c r="DB116">
        <v>3</v>
      </c>
      <c r="DC116">
        <v>61</v>
      </c>
      <c r="DD116">
        <v>118</v>
      </c>
      <c r="DE116">
        <v>72</v>
      </c>
      <c r="DF116">
        <v>61</v>
      </c>
      <c r="DG116">
        <v>59</v>
      </c>
      <c r="DH116">
        <v>44</v>
      </c>
      <c r="DI116">
        <v>35</v>
      </c>
      <c r="DJ116">
        <v>79</v>
      </c>
      <c r="DK116">
        <v>63</v>
      </c>
      <c r="DL116">
        <v>63</v>
      </c>
      <c r="DM116">
        <v>87</v>
      </c>
      <c r="DN116">
        <v>78</v>
      </c>
      <c r="DO116">
        <v>82</v>
      </c>
      <c r="DP116">
        <v>9</v>
      </c>
      <c r="DQ116" s="86">
        <f ca="1">Control!$C$7*Calculations!$C$82*INDEX('Monthly Data'!N:N,Calculations!$C$116+MOD(A116,Calculations!$C$118))+Control!$C$7*Calculations!$C$83*INDEX('Monthly Data'!O:O,Calculations!$C$116+MOD(A116,Calculations!$C$118))+Control!$C$7*Calculations!$C$84*INDEX('Monthly Data'!P:P,Calculations!$C$116+MOD(A116,Calculations!$C$118))+Control!$C$7*Calculations!$C$85*INDEX('Monthly Data'!Q:Q,Calculations!$C$116+MOD(A116,Calculations!$C$118))+(1-Control!$C$7*Calculations!$C$87)*INDEX('Monthly Data'!R:R,Calculations!$C$116+MOD(A116,Calculations!$C$118))</f>
        <v>-2.0259958308006688E-2</v>
      </c>
      <c r="DR116" s="86">
        <f ca="1">Control!$C$7*Calculations!$C$82*INDEX('Monthly Data'!N:N,Calculations!$C$116+MOD(B116,Calculations!$C$118))+Control!$C$7*Calculations!$C$83*INDEX('Monthly Data'!O:O,Calculations!$C$116+MOD(B116,Calculations!$C$118))+Control!$C$7*Calculations!$C$84*INDEX('Monthly Data'!P:P,Calculations!$C$116+MOD(B116,Calculations!$C$118))+Control!$C$7*Calculations!$C$85*INDEX('Monthly Data'!Q:Q,Calculations!$C$116+MOD(B116,Calculations!$C$118))+(1-Control!$C$7*Calculations!$C$87)*INDEX('Monthly Data'!R:R,Calculations!$C$116+MOD(B116,Calculations!$C$118))</f>
        <v>-6.1115617667135171E-2</v>
      </c>
      <c r="DS116" s="86">
        <f ca="1">Control!$C$7*Calculations!$C$82*INDEX('Monthly Data'!N:N,Calculations!$C$116+MOD(C116,Calculations!$C$118))+Control!$C$7*Calculations!$C$83*INDEX('Monthly Data'!O:O,Calculations!$C$116+MOD(C116,Calculations!$C$118))+Control!$C$7*Calculations!$C$84*INDEX('Monthly Data'!P:P,Calculations!$C$116+MOD(C116,Calculations!$C$118))+Control!$C$7*Calculations!$C$85*INDEX('Monthly Data'!Q:Q,Calculations!$C$116+MOD(C116,Calculations!$C$118))+(1-Control!$C$7*Calculations!$C$87)*INDEX('Monthly Data'!R:R,Calculations!$C$116+MOD(C116,Calculations!$C$118))</f>
        <v>-1.4213734788548189E-2</v>
      </c>
      <c r="DT116" s="86">
        <f ca="1">Control!$C$7*Calculations!$C$82*INDEX('Monthly Data'!N:N,Calculations!$C$116+MOD(D116,Calculations!$C$118))+Control!$C$7*Calculations!$C$83*INDEX('Monthly Data'!O:O,Calculations!$C$116+MOD(D116,Calculations!$C$118))+Control!$C$7*Calculations!$C$84*INDEX('Monthly Data'!P:P,Calculations!$C$116+MOD(D116,Calculations!$C$118))+Control!$C$7*Calculations!$C$85*INDEX('Monthly Data'!Q:Q,Calculations!$C$116+MOD(D116,Calculations!$C$118))+(1-Control!$C$7*Calculations!$C$87)*INDEX('Monthly Data'!R:R,Calculations!$C$116+MOD(D116,Calculations!$C$118))</f>
        <v>1.2722494017511032E-2</v>
      </c>
      <c r="DU116" s="86">
        <f ca="1">Control!$C$7*Calculations!$C$82*INDEX('Monthly Data'!N:N,Calculations!$C$116+MOD(E116,Calculations!$C$118))+Control!$C$7*Calculations!$C$83*INDEX('Monthly Data'!O:O,Calculations!$C$116+MOD(E116,Calculations!$C$118))+Control!$C$7*Calculations!$C$84*INDEX('Monthly Data'!P:P,Calculations!$C$116+MOD(E116,Calculations!$C$118))+Control!$C$7*Calculations!$C$85*INDEX('Monthly Data'!Q:Q,Calculations!$C$116+MOD(E116,Calculations!$C$118))+(1-Control!$C$7*Calculations!$C$87)*INDEX('Monthly Data'!R:R,Calculations!$C$116+MOD(E116,Calculations!$C$118))</f>
        <v>-4.0413381192162513E-2</v>
      </c>
      <c r="DV116" s="86">
        <f ca="1">Control!$C$7*Calculations!$C$82*INDEX('Monthly Data'!N:N,Calculations!$C$116+MOD(F116,Calculations!$C$118))+Control!$C$7*Calculations!$C$83*INDEX('Monthly Data'!O:O,Calculations!$C$116+MOD(F116,Calculations!$C$118))+Control!$C$7*Calculations!$C$84*INDEX('Monthly Data'!P:P,Calculations!$C$116+MOD(F116,Calculations!$C$118))+Control!$C$7*Calculations!$C$85*INDEX('Monthly Data'!Q:Q,Calculations!$C$116+MOD(F116,Calculations!$C$118))+(1-Control!$C$7*Calculations!$C$87)*INDEX('Monthly Data'!R:R,Calculations!$C$116+MOD(F116,Calculations!$C$118))</f>
        <v>1.7599621212565995E-2</v>
      </c>
      <c r="DW116" s="86">
        <f ca="1">Control!$C$7*Calculations!$C$82*INDEX('Monthly Data'!N:N,Calculations!$C$116+MOD(G116,Calculations!$C$118))+Control!$C$7*Calculations!$C$83*INDEX('Monthly Data'!O:O,Calculations!$C$116+MOD(G116,Calculations!$C$118))+Control!$C$7*Calculations!$C$84*INDEX('Monthly Data'!P:P,Calculations!$C$116+MOD(G116,Calculations!$C$118))+Control!$C$7*Calculations!$C$85*INDEX('Monthly Data'!Q:Q,Calculations!$C$116+MOD(G116,Calculations!$C$118))+(1-Control!$C$7*Calculations!$C$87)*INDEX('Monthly Data'!R:R,Calculations!$C$116+MOD(G116,Calculations!$C$118))</f>
        <v>-7.4084874653726545E-3</v>
      </c>
      <c r="DX116" s="86">
        <f ca="1">Control!$C$7*Calculations!$C$82*INDEX('Monthly Data'!N:N,Calculations!$C$116+MOD(H116,Calculations!$C$118))+Control!$C$7*Calculations!$C$83*INDEX('Monthly Data'!O:O,Calculations!$C$116+MOD(H116,Calculations!$C$118))+Control!$C$7*Calculations!$C$84*INDEX('Monthly Data'!P:P,Calculations!$C$116+MOD(H116,Calculations!$C$118))+Control!$C$7*Calculations!$C$85*INDEX('Monthly Data'!Q:Q,Calculations!$C$116+MOD(H116,Calculations!$C$118))+(1-Control!$C$7*Calculations!$C$87)*INDEX('Monthly Data'!R:R,Calculations!$C$116+MOD(H116,Calculations!$C$118))</f>
        <v>2.4842166689046628E-2</v>
      </c>
      <c r="DY116" s="86">
        <f ca="1">Control!$C$7*Calculations!$C$82*INDEX('Monthly Data'!N:N,Calculations!$C$116+MOD(I116,Calculations!$C$118))+Control!$C$7*Calculations!$C$83*INDEX('Monthly Data'!O:O,Calculations!$C$116+MOD(I116,Calculations!$C$118))+Control!$C$7*Calculations!$C$84*INDEX('Monthly Data'!P:P,Calculations!$C$116+MOD(I116,Calculations!$C$118))+Control!$C$7*Calculations!$C$85*INDEX('Monthly Data'!Q:Q,Calculations!$C$116+MOD(I116,Calculations!$C$118))+(1-Control!$C$7*Calculations!$C$87)*INDEX('Monthly Data'!R:R,Calculations!$C$116+MOD(I116,Calculations!$C$118))</f>
        <v>1.0627294914941248E-2</v>
      </c>
      <c r="DZ116" s="86">
        <f ca="1">Control!$C$7*Calculations!$C$82*INDEX('Monthly Data'!N:N,Calculations!$C$116+MOD(J116,Calculations!$C$118))+Control!$C$7*Calculations!$C$83*INDEX('Monthly Data'!O:O,Calculations!$C$116+MOD(J116,Calculations!$C$118))+Control!$C$7*Calculations!$C$84*INDEX('Monthly Data'!P:P,Calculations!$C$116+MOD(J116,Calculations!$C$118))+Control!$C$7*Calculations!$C$85*INDEX('Monthly Data'!Q:Q,Calculations!$C$116+MOD(J116,Calculations!$C$118))+(1-Control!$C$7*Calculations!$C$87)*INDEX('Monthly Data'!R:R,Calculations!$C$116+MOD(J116,Calculations!$C$118))</f>
        <v>1.5108777406081684E-3</v>
      </c>
      <c r="EA116" s="86">
        <f ca="1">Control!$C$7*Calculations!$C$82*INDEX('Monthly Data'!N:N,Calculations!$C$116+MOD(K116,Calculations!$C$118))+Control!$C$7*Calculations!$C$83*INDEX('Monthly Data'!O:O,Calculations!$C$116+MOD(K116,Calculations!$C$118))+Control!$C$7*Calculations!$C$84*INDEX('Monthly Data'!P:P,Calculations!$C$116+MOD(K116,Calculations!$C$118))+Control!$C$7*Calculations!$C$85*INDEX('Monthly Data'!Q:Q,Calculations!$C$116+MOD(K116,Calculations!$C$118))+(1-Control!$C$7*Calculations!$C$87)*INDEX('Monthly Data'!R:R,Calculations!$C$116+MOD(K116,Calculations!$C$118))</f>
        <v>6.6954569943530936E-3</v>
      </c>
      <c r="EB116" s="86">
        <f ca="1">Control!$C$7*Calculations!$C$82*INDEX('Monthly Data'!N:N,Calculations!$C$116+MOD(L116,Calculations!$C$118))+Control!$C$7*Calculations!$C$83*INDEX('Monthly Data'!O:O,Calculations!$C$116+MOD(L116,Calculations!$C$118))+Control!$C$7*Calculations!$C$84*INDEX('Monthly Data'!P:P,Calculations!$C$116+MOD(L116,Calculations!$C$118))+Control!$C$7*Calculations!$C$85*INDEX('Monthly Data'!Q:Q,Calculations!$C$116+MOD(L116,Calculations!$C$118))+(1-Control!$C$7*Calculations!$C$87)*INDEX('Monthly Data'!R:R,Calculations!$C$116+MOD(L116,Calculations!$C$118))</f>
        <v>1.1786765492207996E-2</v>
      </c>
      <c r="EC116" s="86">
        <f ca="1">Control!$C$7*Calculations!$C$82*INDEX('Monthly Data'!N:N,Calculations!$C$116+MOD(M116,Calculations!$C$118))+Control!$C$7*Calculations!$C$83*INDEX('Monthly Data'!O:O,Calculations!$C$116+MOD(M116,Calculations!$C$118))+Control!$C$7*Calculations!$C$84*INDEX('Monthly Data'!P:P,Calculations!$C$116+MOD(M116,Calculations!$C$118))+Control!$C$7*Calculations!$C$85*INDEX('Monthly Data'!Q:Q,Calculations!$C$116+MOD(M116,Calculations!$C$118))+(1-Control!$C$7*Calculations!$C$87)*INDEX('Monthly Data'!R:R,Calculations!$C$116+MOD(M116,Calculations!$C$118))</f>
        <v>-2.6378232493851243E-2</v>
      </c>
      <c r="ED116" s="86">
        <f ca="1">Control!$C$7*Calculations!$C$82*INDEX('Monthly Data'!N:N,Calculations!$C$116+MOD(N116,Calculations!$C$118))+Control!$C$7*Calculations!$C$83*INDEX('Monthly Data'!O:O,Calculations!$C$116+MOD(N116,Calculations!$C$118))+Control!$C$7*Calculations!$C$84*INDEX('Monthly Data'!P:P,Calculations!$C$116+MOD(N116,Calculations!$C$118))+Control!$C$7*Calculations!$C$85*INDEX('Monthly Data'!Q:Q,Calculations!$C$116+MOD(N116,Calculations!$C$118))+(1-Control!$C$7*Calculations!$C$87)*INDEX('Monthly Data'!R:R,Calculations!$C$116+MOD(N116,Calculations!$C$118))</f>
        <v>-3.8554137824290124E-2</v>
      </c>
      <c r="EE116" s="86">
        <f ca="1">Control!$C$7*Calculations!$C$82*INDEX('Monthly Data'!N:N,Calculations!$C$116+MOD(O116,Calculations!$C$118))+Control!$C$7*Calculations!$C$83*INDEX('Monthly Data'!O:O,Calculations!$C$116+MOD(O116,Calculations!$C$118))+Control!$C$7*Calculations!$C$84*INDEX('Monthly Data'!P:P,Calculations!$C$116+MOD(O116,Calculations!$C$118))+Control!$C$7*Calculations!$C$85*INDEX('Monthly Data'!Q:Q,Calculations!$C$116+MOD(O116,Calculations!$C$118))+(1-Control!$C$7*Calculations!$C$87)*INDEX('Monthly Data'!R:R,Calculations!$C$116+MOD(O116,Calculations!$C$118))</f>
        <v>1.0627294914941248E-2</v>
      </c>
      <c r="EF116" s="86">
        <f ca="1">Control!$C$7*Calculations!$C$82*INDEX('Monthly Data'!N:N,Calculations!$C$116+MOD(P116,Calculations!$C$118))+Control!$C$7*Calculations!$C$83*INDEX('Monthly Data'!O:O,Calculations!$C$116+MOD(P116,Calculations!$C$118))+Control!$C$7*Calculations!$C$84*INDEX('Monthly Data'!P:P,Calculations!$C$116+MOD(P116,Calculations!$C$118))+Control!$C$7*Calculations!$C$85*INDEX('Monthly Data'!Q:Q,Calculations!$C$116+MOD(P116,Calculations!$C$118))+(1-Control!$C$7*Calculations!$C$87)*INDEX('Monthly Data'!R:R,Calculations!$C$116+MOD(P116,Calculations!$C$118))</f>
        <v>1.7599621212565995E-2</v>
      </c>
      <c r="EG116" s="86">
        <f ca="1">Control!$C$7*Calculations!$C$82*INDEX('Monthly Data'!N:N,Calculations!$C$116+MOD(Q116,Calculations!$C$118))+Control!$C$7*Calculations!$C$83*INDEX('Monthly Data'!O:O,Calculations!$C$116+MOD(Q116,Calculations!$C$118))+Control!$C$7*Calculations!$C$84*INDEX('Monthly Data'!P:P,Calculations!$C$116+MOD(Q116,Calculations!$C$118))+Control!$C$7*Calculations!$C$85*INDEX('Monthly Data'!Q:Q,Calculations!$C$116+MOD(Q116,Calculations!$C$118))+(1-Control!$C$7*Calculations!$C$87)*INDEX('Monthly Data'!R:R,Calculations!$C$116+MOD(Q116,Calculations!$C$118))</f>
        <v>-3.53368065312233E-2</v>
      </c>
      <c r="EH116" s="86">
        <f ca="1">Control!$C$7*Calculations!$C$82*INDEX('Monthly Data'!N:N,Calculations!$C$116+MOD(R116,Calculations!$C$118))+Control!$C$7*Calculations!$C$83*INDEX('Monthly Data'!O:O,Calculations!$C$116+MOD(R116,Calculations!$C$118))+Control!$C$7*Calculations!$C$84*INDEX('Monthly Data'!P:P,Calculations!$C$116+MOD(R116,Calculations!$C$118))+Control!$C$7*Calculations!$C$85*INDEX('Monthly Data'!Q:Q,Calculations!$C$116+MOD(R116,Calculations!$C$118))+(1-Control!$C$7*Calculations!$C$87)*INDEX('Monthly Data'!R:R,Calculations!$C$116+MOD(R116,Calculations!$C$118))</f>
        <v>-3.53368065312233E-2</v>
      </c>
      <c r="EI116" s="86">
        <f ca="1">Control!$C$7*Calculations!$C$82*INDEX('Monthly Data'!N:N,Calculations!$C$116+MOD(S116,Calculations!$C$118))+Control!$C$7*Calculations!$C$83*INDEX('Monthly Data'!O:O,Calculations!$C$116+MOD(S116,Calculations!$C$118))+Control!$C$7*Calculations!$C$84*INDEX('Monthly Data'!P:P,Calculations!$C$116+MOD(S116,Calculations!$C$118))+Control!$C$7*Calculations!$C$85*INDEX('Monthly Data'!Q:Q,Calculations!$C$116+MOD(S116,Calculations!$C$118))+(1-Control!$C$7*Calculations!$C$87)*INDEX('Monthly Data'!R:R,Calculations!$C$116+MOD(S116,Calculations!$C$118))</f>
        <v>-2.0259958308006688E-2</v>
      </c>
      <c r="EJ116" s="86">
        <f ca="1">Control!$C$7*Calculations!$C$82*INDEX('Monthly Data'!N:N,Calculations!$C$116+MOD(T116,Calculations!$C$118))+Control!$C$7*Calculations!$C$83*INDEX('Monthly Data'!O:O,Calculations!$C$116+MOD(T116,Calculations!$C$118))+Control!$C$7*Calculations!$C$84*INDEX('Monthly Data'!P:P,Calculations!$C$116+MOD(T116,Calculations!$C$118))+Control!$C$7*Calculations!$C$85*INDEX('Monthly Data'!Q:Q,Calculations!$C$116+MOD(T116,Calculations!$C$118))+(1-Control!$C$7*Calculations!$C$87)*INDEX('Monthly Data'!R:R,Calculations!$C$116+MOD(T116,Calculations!$C$118))</f>
        <v>1.0627294914941248E-2</v>
      </c>
      <c r="EK116" s="86">
        <f ca="1">Control!$C$7*Calculations!$C$82*INDEX('Monthly Data'!N:N,Calculations!$C$116+MOD(U116,Calculations!$C$118))+Control!$C$7*Calculations!$C$83*INDEX('Monthly Data'!O:O,Calculations!$C$116+MOD(U116,Calculations!$C$118))+Control!$C$7*Calculations!$C$84*INDEX('Monthly Data'!P:P,Calculations!$C$116+MOD(U116,Calculations!$C$118))+Control!$C$7*Calculations!$C$85*INDEX('Monthly Data'!Q:Q,Calculations!$C$116+MOD(U116,Calculations!$C$118))+(1-Control!$C$7*Calculations!$C$87)*INDEX('Monthly Data'!R:R,Calculations!$C$116+MOD(U116,Calculations!$C$118))</f>
        <v>1.5108777406081684E-3</v>
      </c>
      <c r="EL116" s="86">
        <f ca="1">Control!$C$7*Calculations!$C$82*INDEX('Monthly Data'!N:N,Calculations!$C$116+MOD(V116,Calculations!$C$118))+Control!$C$7*Calculations!$C$83*INDEX('Monthly Data'!O:O,Calculations!$C$116+MOD(V116,Calculations!$C$118))+Control!$C$7*Calculations!$C$84*INDEX('Monthly Data'!P:P,Calculations!$C$116+MOD(V116,Calculations!$C$118))+Control!$C$7*Calculations!$C$85*INDEX('Monthly Data'!Q:Q,Calculations!$C$116+MOD(V116,Calculations!$C$118))+(1-Control!$C$7*Calculations!$C$87)*INDEX('Monthly Data'!R:R,Calculations!$C$116+MOD(V116,Calculations!$C$118))</f>
        <v>1.5108777406081684E-3</v>
      </c>
      <c r="EM116" s="86">
        <f ca="1">Control!$C$7*Calculations!$C$82*INDEX('Monthly Data'!N:N,Calculations!$C$116+MOD(W116,Calculations!$C$118))+Control!$C$7*Calculations!$C$83*INDEX('Monthly Data'!O:O,Calculations!$C$116+MOD(W116,Calculations!$C$118))+Control!$C$7*Calculations!$C$84*INDEX('Monthly Data'!P:P,Calculations!$C$116+MOD(W116,Calculations!$C$118))+Control!$C$7*Calculations!$C$85*INDEX('Monthly Data'!Q:Q,Calculations!$C$116+MOD(W116,Calculations!$C$118))+(1-Control!$C$7*Calculations!$C$87)*INDEX('Monthly Data'!R:R,Calculations!$C$116+MOD(W116,Calculations!$C$118))</f>
        <v>2.3206536303657571E-2</v>
      </c>
      <c r="EN116" s="86">
        <f ca="1">Control!$C$7*Calculations!$C$82*INDEX('Monthly Data'!N:N,Calculations!$C$116+MOD(X116,Calculations!$C$118))+Control!$C$7*Calculations!$C$83*INDEX('Monthly Data'!O:O,Calculations!$C$116+MOD(X116,Calculations!$C$118))+Control!$C$7*Calculations!$C$84*INDEX('Monthly Data'!P:P,Calculations!$C$116+MOD(X116,Calculations!$C$118))+Control!$C$7*Calculations!$C$85*INDEX('Monthly Data'!Q:Q,Calculations!$C$116+MOD(X116,Calculations!$C$118))+(1-Control!$C$7*Calculations!$C$87)*INDEX('Monthly Data'!R:R,Calculations!$C$116+MOD(X116,Calculations!$C$118))</f>
        <v>-2.7490061308214487E-3</v>
      </c>
      <c r="EO116" s="86">
        <f ca="1">Control!$C$7*Calculations!$C$82*INDEX('Monthly Data'!N:N,Calculations!$C$116+MOD(Y116,Calculations!$C$118))+Control!$C$7*Calculations!$C$83*INDEX('Monthly Data'!O:O,Calculations!$C$116+MOD(Y116,Calculations!$C$118))+Control!$C$7*Calculations!$C$84*INDEX('Monthly Data'!P:P,Calculations!$C$116+MOD(Y116,Calculations!$C$118))+Control!$C$7*Calculations!$C$85*INDEX('Monthly Data'!Q:Q,Calculations!$C$116+MOD(Y116,Calculations!$C$118))+(1-Control!$C$7*Calculations!$C$87)*INDEX('Monthly Data'!R:R,Calculations!$C$116+MOD(Y116,Calculations!$C$118))</f>
        <v>1.7472933988537529E-2</v>
      </c>
      <c r="EP116" s="86">
        <f ca="1">Control!$C$7*Calculations!$C$82*INDEX('Monthly Data'!N:N,Calculations!$C$116+MOD(Z116,Calculations!$C$118))+Control!$C$7*Calculations!$C$83*INDEX('Monthly Data'!O:O,Calculations!$C$116+MOD(Z116,Calculations!$C$118))+Control!$C$7*Calculations!$C$84*INDEX('Monthly Data'!P:P,Calculations!$C$116+MOD(Z116,Calculations!$C$118))+Control!$C$7*Calculations!$C$85*INDEX('Monthly Data'!Q:Q,Calculations!$C$116+MOD(Z116,Calculations!$C$118))+(1-Control!$C$7*Calculations!$C$87)*INDEX('Monthly Data'!R:R,Calculations!$C$116+MOD(Z116,Calculations!$C$118))</f>
        <v>2.377894462657602E-2</v>
      </c>
      <c r="EQ116" s="86">
        <f ca="1">Control!$C$7*Calculations!$C$82*INDEX('Monthly Data'!N:N,Calculations!$C$116+MOD(AA116,Calculations!$C$118))+Control!$C$7*Calculations!$C$83*INDEX('Monthly Data'!O:O,Calculations!$C$116+MOD(AA116,Calculations!$C$118))+Control!$C$7*Calculations!$C$84*INDEX('Monthly Data'!P:P,Calculations!$C$116+MOD(AA116,Calculations!$C$118))+Control!$C$7*Calculations!$C$85*INDEX('Monthly Data'!Q:Q,Calculations!$C$116+MOD(AA116,Calculations!$C$118))+(1-Control!$C$7*Calculations!$C$87)*INDEX('Monthly Data'!R:R,Calculations!$C$116+MOD(AA116,Calculations!$C$118))</f>
        <v>-2.7490061308214487E-3</v>
      </c>
      <c r="ER116" s="86">
        <f ca="1">Control!$C$7*Calculations!$C$82*INDEX('Monthly Data'!N:N,Calculations!$C$116+MOD(AB116,Calculations!$C$118))+Control!$C$7*Calculations!$C$83*INDEX('Monthly Data'!O:O,Calculations!$C$116+MOD(AB116,Calculations!$C$118))+Control!$C$7*Calculations!$C$84*INDEX('Monthly Data'!P:P,Calculations!$C$116+MOD(AB116,Calculations!$C$118))+Control!$C$7*Calculations!$C$85*INDEX('Monthly Data'!Q:Q,Calculations!$C$116+MOD(AB116,Calculations!$C$118))+(1-Control!$C$7*Calculations!$C$87)*INDEX('Monthly Data'!R:R,Calculations!$C$116+MOD(AB116,Calculations!$C$118))</f>
        <v>8.3814116887657771E-3</v>
      </c>
      <c r="ES116" s="86">
        <f ca="1">Control!$C$7*Calculations!$C$82*INDEX('Monthly Data'!N:N,Calculations!$C$116+MOD(AC116,Calculations!$C$118))+Control!$C$7*Calculations!$C$83*INDEX('Monthly Data'!O:O,Calculations!$C$116+MOD(AC116,Calculations!$C$118))+Control!$C$7*Calculations!$C$84*INDEX('Monthly Data'!P:P,Calculations!$C$116+MOD(AC116,Calculations!$C$118))+Control!$C$7*Calculations!$C$85*INDEX('Monthly Data'!Q:Q,Calculations!$C$116+MOD(AC116,Calculations!$C$118))+(1-Control!$C$7*Calculations!$C$87)*INDEX('Monthly Data'!R:R,Calculations!$C$116+MOD(AC116,Calculations!$C$118))</f>
        <v>7.7184133340106598E-3</v>
      </c>
      <c r="ET116" s="86">
        <f ca="1">Control!$C$7*Calculations!$C$82*INDEX('Monthly Data'!N:N,Calculations!$C$116+MOD(AD116,Calculations!$C$118))+Control!$C$7*Calculations!$C$83*INDEX('Monthly Data'!O:O,Calculations!$C$116+MOD(AD116,Calculations!$C$118))+Control!$C$7*Calculations!$C$84*INDEX('Monthly Data'!P:P,Calculations!$C$116+MOD(AD116,Calculations!$C$118))+Control!$C$7*Calculations!$C$85*INDEX('Monthly Data'!Q:Q,Calculations!$C$116+MOD(AD116,Calculations!$C$118))+(1-Control!$C$7*Calculations!$C$87)*INDEX('Monthly Data'!R:R,Calculations!$C$116+MOD(AD116,Calculations!$C$118))</f>
        <v>1.2435425892067014E-2</v>
      </c>
      <c r="EU116" s="86">
        <f ca="1">Control!$C$7*Calculations!$C$82*INDEX('Monthly Data'!N:N,Calculations!$C$116+MOD(AE116,Calculations!$C$118))+Control!$C$7*Calculations!$C$83*INDEX('Monthly Data'!O:O,Calculations!$C$116+MOD(AE116,Calculations!$C$118))+Control!$C$7*Calculations!$C$84*INDEX('Monthly Data'!P:P,Calculations!$C$116+MOD(AE116,Calculations!$C$118))+Control!$C$7*Calculations!$C$85*INDEX('Monthly Data'!Q:Q,Calculations!$C$116+MOD(AE116,Calculations!$C$118))+(1-Control!$C$7*Calculations!$C$87)*INDEX('Monthly Data'!R:R,Calculations!$C$116+MOD(AE116,Calculations!$C$118))</f>
        <v>1.7484305259657981E-2</v>
      </c>
      <c r="EV116" s="86">
        <f ca="1">Control!$C$7*Calculations!$C$82*INDEX('Monthly Data'!N:N,Calculations!$C$116+MOD(AF116,Calculations!$C$118))+Control!$C$7*Calculations!$C$83*INDEX('Monthly Data'!O:O,Calculations!$C$116+MOD(AF116,Calculations!$C$118))+Control!$C$7*Calculations!$C$84*INDEX('Monthly Data'!P:P,Calculations!$C$116+MOD(AF116,Calculations!$C$118))+Control!$C$7*Calculations!$C$85*INDEX('Monthly Data'!Q:Q,Calculations!$C$116+MOD(AF116,Calculations!$C$118))+(1-Control!$C$7*Calculations!$C$87)*INDEX('Monthly Data'!R:R,Calculations!$C$116+MOD(AF116,Calculations!$C$118))</f>
        <v>-1.3959200237295809E-2</v>
      </c>
      <c r="EW116" s="86">
        <f ca="1">Control!$C$7*Calculations!$C$82*INDEX('Monthly Data'!N:N,Calculations!$C$116+MOD(AG116,Calculations!$C$118))+Control!$C$7*Calculations!$C$83*INDEX('Monthly Data'!O:O,Calculations!$C$116+MOD(AG116,Calculations!$C$118))+Control!$C$7*Calculations!$C$84*INDEX('Monthly Data'!P:P,Calculations!$C$116+MOD(AG116,Calculations!$C$118))+Control!$C$7*Calculations!$C$85*INDEX('Monthly Data'!Q:Q,Calculations!$C$116+MOD(AG116,Calculations!$C$118))+(1-Control!$C$7*Calculations!$C$87)*INDEX('Monthly Data'!R:R,Calculations!$C$116+MOD(AG116,Calculations!$C$118))</f>
        <v>1.1704119272391494E-2</v>
      </c>
      <c r="EX116" s="86">
        <f ca="1">Control!$C$7*Calculations!$C$82*INDEX('Monthly Data'!N:N,Calculations!$C$116+MOD(AH116,Calculations!$C$118))+Control!$C$7*Calculations!$C$83*INDEX('Monthly Data'!O:O,Calculations!$C$116+MOD(AH116,Calculations!$C$118))+Control!$C$7*Calculations!$C$84*INDEX('Monthly Data'!P:P,Calculations!$C$116+MOD(AH116,Calculations!$C$118))+Control!$C$7*Calculations!$C$85*INDEX('Monthly Data'!Q:Q,Calculations!$C$116+MOD(AH116,Calculations!$C$118))+(1-Control!$C$7*Calculations!$C$87)*INDEX('Monthly Data'!R:R,Calculations!$C$116+MOD(AH116,Calculations!$C$118))</f>
        <v>1.8695385296339444E-2</v>
      </c>
      <c r="EY116" s="86">
        <f ca="1">Control!$C$7*Calculations!$C$82*INDEX('Monthly Data'!N:N,Calculations!$C$116+MOD(AI116,Calculations!$C$118))+Control!$C$7*Calculations!$C$83*INDEX('Monthly Data'!O:O,Calculations!$C$116+MOD(AI116,Calculations!$C$118))+Control!$C$7*Calculations!$C$84*INDEX('Monthly Data'!P:P,Calculations!$C$116+MOD(AI116,Calculations!$C$118))+Control!$C$7*Calculations!$C$85*INDEX('Monthly Data'!Q:Q,Calculations!$C$116+MOD(AI116,Calculations!$C$118))+(1-Control!$C$7*Calculations!$C$87)*INDEX('Monthly Data'!R:R,Calculations!$C$116+MOD(AI116,Calculations!$C$118))</f>
        <v>2.0524935548016137E-2</v>
      </c>
      <c r="EZ116" s="86">
        <f ca="1">Control!$C$7*Calculations!$C$82*INDEX('Monthly Data'!N:N,Calculations!$C$116+MOD(AJ116,Calculations!$C$118))+Control!$C$7*Calculations!$C$83*INDEX('Monthly Data'!O:O,Calculations!$C$116+MOD(AJ116,Calculations!$C$118))+Control!$C$7*Calculations!$C$84*INDEX('Monthly Data'!P:P,Calculations!$C$116+MOD(AJ116,Calculations!$C$118))+Control!$C$7*Calculations!$C$85*INDEX('Monthly Data'!Q:Q,Calculations!$C$116+MOD(AJ116,Calculations!$C$118))+(1-Control!$C$7*Calculations!$C$87)*INDEX('Monthly Data'!R:R,Calculations!$C$116+MOD(AJ116,Calculations!$C$118))</f>
        <v>1.0415351832335435E-2</v>
      </c>
      <c r="FA116" s="86">
        <f ca="1">Control!$C$7*Calculations!$C$82*INDEX('Monthly Data'!N:N,Calculations!$C$116+MOD(AK116,Calculations!$C$118))+Control!$C$7*Calculations!$C$83*INDEX('Monthly Data'!O:O,Calculations!$C$116+MOD(AK116,Calculations!$C$118))+Control!$C$7*Calculations!$C$84*INDEX('Monthly Data'!P:P,Calculations!$C$116+MOD(AK116,Calculations!$C$118))+Control!$C$7*Calculations!$C$85*INDEX('Monthly Data'!Q:Q,Calculations!$C$116+MOD(AK116,Calculations!$C$118))+(1-Control!$C$7*Calculations!$C$87)*INDEX('Monthly Data'!R:R,Calculations!$C$116+MOD(AK116,Calculations!$C$118))</f>
        <v>3.5231336013669103E-2</v>
      </c>
      <c r="FB116" s="86">
        <f ca="1">Control!$C$7*Calculations!$C$82*INDEX('Monthly Data'!N:N,Calculations!$C$116+MOD(AL116,Calculations!$C$118))+Control!$C$7*Calculations!$C$83*INDEX('Monthly Data'!O:O,Calculations!$C$116+MOD(AL116,Calculations!$C$118))+Control!$C$7*Calculations!$C$84*INDEX('Monthly Data'!P:P,Calculations!$C$116+MOD(AL116,Calculations!$C$118))+Control!$C$7*Calculations!$C$85*INDEX('Monthly Data'!Q:Q,Calculations!$C$116+MOD(AL116,Calculations!$C$118))+(1-Control!$C$7*Calculations!$C$87)*INDEX('Monthly Data'!R:R,Calculations!$C$116+MOD(AL116,Calculations!$C$118))</f>
        <v>1.3891563624307685E-2</v>
      </c>
      <c r="FC116" s="86">
        <f ca="1">Control!$C$7*Calculations!$C$82*INDEX('Monthly Data'!N:N,Calculations!$C$116+MOD(AM116,Calculations!$C$118))+Control!$C$7*Calculations!$C$83*INDEX('Monthly Data'!O:O,Calculations!$C$116+MOD(AM116,Calculations!$C$118))+Control!$C$7*Calculations!$C$84*INDEX('Monthly Data'!P:P,Calculations!$C$116+MOD(AM116,Calculations!$C$118))+Control!$C$7*Calculations!$C$85*INDEX('Monthly Data'!Q:Q,Calculations!$C$116+MOD(AM116,Calculations!$C$118))+(1-Control!$C$7*Calculations!$C$87)*INDEX('Monthly Data'!R:R,Calculations!$C$116+MOD(AM116,Calculations!$C$118))</f>
        <v>1.0415351832335435E-2</v>
      </c>
      <c r="FD116" s="86">
        <f ca="1">Control!$C$7*Calculations!$C$82*INDEX('Monthly Data'!N:N,Calculations!$C$116+MOD(AN116,Calculations!$C$118))+Control!$C$7*Calculations!$C$83*INDEX('Monthly Data'!O:O,Calculations!$C$116+MOD(AN116,Calculations!$C$118))+Control!$C$7*Calculations!$C$84*INDEX('Monthly Data'!P:P,Calculations!$C$116+MOD(AN116,Calculations!$C$118))+Control!$C$7*Calculations!$C$85*INDEX('Monthly Data'!Q:Q,Calculations!$C$116+MOD(AN116,Calculations!$C$118))+(1-Control!$C$7*Calculations!$C$87)*INDEX('Monthly Data'!R:R,Calculations!$C$116+MOD(AN116,Calculations!$C$118))</f>
        <v>1.1702576456120543E-2</v>
      </c>
      <c r="FE116" s="86">
        <f ca="1">Control!$C$7*Calculations!$C$82*INDEX('Monthly Data'!N:N,Calculations!$C$116+MOD(AO116,Calculations!$C$118))+Control!$C$7*Calculations!$C$83*INDEX('Monthly Data'!O:O,Calculations!$C$116+MOD(AO116,Calculations!$C$118))+Control!$C$7*Calculations!$C$84*INDEX('Monthly Data'!P:P,Calculations!$C$116+MOD(AO116,Calculations!$C$118))+Control!$C$7*Calculations!$C$85*INDEX('Monthly Data'!Q:Q,Calculations!$C$116+MOD(AO116,Calculations!$C$118))+(1-Control!$C$7*Calculations!$C$87)*INDEX('Monthly Data'!R:R,Calculations!$C$116+MOD(AO116,Calculations!$C$118))</f>
        <v>-1.8530040247387896E-2</v>
      </c>
      <c r="FF116" s="86">
        <f ca="1">Control!$C$7*Calculations!$C$82*INDEX('Monthly Data'!N:N,Calculations!$C$116+MOD(AP116,Calculations!$C$118))+Control!$C$7*Calculations!$C$83*INDEX('Monthly Data'!O:O,Calculations!$C$116+MOD(AP116,Calculations!$C$118))+Control!$C$7*Calculations!$C$84*INDEX('Monthly Data'!P:P,Calculations!$C$116+MOD(AP116,Calculations!$C$118))+Control!$C$7*Calculations!$C$85*INDEX('Monthly Data'!Q:Q,Calculations!$C$116+MOD(AP116,Calculations!$C$118))+(1-Control!$C$7*Calculations!$C$87)*INDEX('Monthly Data'!R:R,Calculations!$C$116+MOD(AP116,Calculations!$C$118))</f>
        <v>1.0018681835149534E-3</v>
      </c>
      <c r="FG116" s="86">
        <f ca="1">Control!$C$7*Calculations!$C$82*INDEX('Monthly Data'!N:N,Calculations!$C$116+MOD(AQ116,Calculations!$C$118))+Control!$C$7*Calculations!$C$83*INDEX('Monthly Data'!O:O,Calculations!$C$116+MOD(AQ116,Calculations!$C$118))+Control!$C$7*Calculations!$C$84*INDEX('Monthly Data'!P:P,Calculations!$C$116+MOD(AQ116,Calculations!$C$118))+Control!$C$7*Calculations!$C$85*INDEX('Monthly Data'!Q:Q,Calculations!$C$116+MOD(AQ116,Calculations!$C$118))+(1-Control!$C$7*Calculations!$C$87)*INDEX('Monthly Data'!R:R,Calculations!$C$116+MOD(AQ116,Calculations!$C$118))</f>
        <v>2.3307359621218403E-2</v>
      </c>
      <c r="FH116" s="86">
        <f ca="1">Control!$C$7*Calculations!$C$82*INDEX('Monthly Data'!N:N,Calculations!$C$116+MOD(AR116,Calculations!$C$118))+Control!$C$7*Calculations!$C$83*INDEX('Monthly Data'!O:O,Calculations!$C$116+MOD(AR116,Calculations!$C$118))+Control!$C$7*Calculations!$C$84*INDEX('Monthly Data'!P:P,Calculations!$C$116+MOD(AR116,Calculations!$C$118))+Control!$C$7*Calculations!$C$85*INDEX('Monthly Data'!Q:Q,Calculations!$C$116+MOD(AR116,Calculations!$C$118))+(1-Control!$C$7*Calculations!$C$87)*INDEX('Monthly Data'!R:R,Calculations!$C$116+MOD(AR116,Calculations!$C$118))</f>
        <v>7.5897487599915015E-3</v>
      </c>
      <c r="FI116" s="86">
        <f ca="1">Control!$C$7*Calculations!$C$82*INDEX('Monthly Data'!N:N,Calculations!$C$116+MOD(AS116,Calculations!$C$118))+Control!$C$7*Calculations!$C$83*INDEX('Monthly Data'!O:O,Calculations!$C$116+MOD(AS116,Calculations!$C$118))+Control!$C$7*Calculations!$C$84*INDEX('Monthly Data'!P:P,Calculations!$C$116+MOD(AS116,Calculations!$C$118))+Control!$C$7*Calculations!$C$85*INDEX('Monthly Data'!Q:Q,Calculations!$C$116+MOD(AS116,Calculations!$C$118))+(1-Control!$C$7*Calculations!$C$87)*INDEX('Monthly Data'!R:R,Calculations!$C$116+MOD(AS116,Calculations!$C$118))</f>
        <v>-9.839093431862074E-3</v>
      </c>
      <c r="FJ116" s="86">
        <f ca="1">Control!$C$7*Calculations!$C$82*INDEX('Monthly Data'!N:N,Calculations!$C$116+MOD(AT116,Calculations!$C$118))+Control!$C$7*Calculations!$C$83*INDEX('Monthly Data'!O:O,Calculations!$C$116+MOD(AT116,Calculations!$C$118))+Control!$C$7*Calculations!$C$84*INDEX('Monthly Data'!P:P,Calculations!$C$116+MOD(AT116,Calculations!$C$118))+Control!$C$7*Calculations!$C$85*INDEX('Monthly Data'!Q:Q,Calculations!$C$116+MOD(AT116,Calculations!$C$118))+(1-Control!$C$7*Calculations!$C$87)*INDEX('Monthly Data'!R:R,Calculations!$C$116+MOD(AT116,Calculations!$C$118))</f>
        <v>2.4842166689046628E-2</v>
      </c>
      <c r="FK116" s="86">
        <f ca="1">Control!$C$7*Calculations!$C$82*INDEX('Monthly Data'!N:N,Calculations!$C$116+MOD(AU116,Calculations!$C$118))+Control!$C$7*Calculations!$C$83*INDEX('Monthly Data'!O:O,Calculations!$C$116+MOD(AU116,Calculations!$C$118))+Control!$C$7*Calculations!$C$84*INDEX('Monthly Data'!P:P,Calculations!$C$116+MOD(AU116,Calculations!$C$118))+Control!$C$7*Calculations!$C$85*INDEX('Monthly Data'!Q:Q,Calculations!$C$116+MOD(AU116,Calculations!$C$118))+(1-Control!$C$7*Calculations!$C$87)*INDEX('Monthly Data'!R:R,Calculations!$C$116+MOD(AU116,Calculations!$C$118))</f>
        <v>-4.0413381192162513E-2</v>
      </c>
      <c r="FL116" s="86">
        <f ca="1">Control!$C$7*Calculations!$C$82*INDEX('Monthly Data'!N:N,Calculations!$C$116+MOD(AV116,Calculations!$C$118))+Control!$C$7*Calculations!$C$83*INDEX('Monthly Data'!O:O,Calculations!$C$116+MOD(AV116,Calculations!$C$118))+Control!$C$7*Calculations!$C$84*INDEX('Monthly Data'!P:P,Calculations!$C$116+MOD(AV116,Calculations!$C$118))+Control!$C$7*Calculations!$C$85*INDEX('Monthly Data'!Q:Q,Calculations!$C$116+MOD(AV116,Calculations!$C$118))+(1-Control!$C$7*Calculations!$C$87)*INDEX('Monthly Data'!R:R,Calculations!$C$116+MOD(AV116,Calculations!$C$118))</f>
        <v>1.7472933988537529E-2</v>
      </c>
      <c r="FM116" s="86">
        <f ca="1">Control!$C$7*Calculations!$C$82*INDEX('Monthly Data'!N:N,Calculations!$C$116+MOD(AW116,Calculations!$C$118))+Control!$C$7*Calculations!$C$83*INDEX('Monthly Data'!O:O,Calculations!$C$116+MOD(AW116,Calculations!$C$118))+Control!$C$7*Calculations!$C$84*INDEX('Monthly Data'!P:P,Calculations!$C$116+MOD(AW116,Calculations!$C$118))+Control!$C$7*Calculations!$C$85*INDEX('Monthly Data'!Q:Q,Calculations!$C$116+MOD(AW116,Calculations!$C$118))+(1-Control!$C$7*Calculations!$C$87)*INDEX('Monthly Data'!R:R,Calculations!$C$116+MOD(AW116,Calculations!$C$118))</f>
        <v>-7.4084874653726545E-3</v>
      </c>
      <c r="FN116" s="86">
        <f ca="1">Control!$C$7*Calculations!$C$82*INDEX('Monthly Data'!N:N,Calculations!$C$116+MOD(AX116,Calculations!$C$118))+Control!$C$7*Calculations!$C$83*INDEX('Monthly Data'!O:O,Calculations!$C$116+MOD(AX116,Calculations!$C$118))+Control!$C$7*Calculations!$C$84*INDEX('Monthly Data'!P:P,Calculations!$C$116+MOD(AX116,Calculations!$C$118))+Control!$C$7*Calculations!$C$85*INDEX('Monthly Data'!Q:Q,Calculations!$C$116+MOD(AX116,Calculations!$C$118))+(1-Control!$C$7*Calculations!$C$87)*INDEX('Monthly Data'!R:R,Calculations!$C$116+MOD(AX116,Calculations!$C$118))</f>
        <v>-2.0269389991732112E-2</v>
      </c>
      <c r="FO116" s="86">
        <f ca="1">Control!$C$7*Calculations!$C$82*INDEX('Monthly Data'!N:N,Calculations!$C$116+MOD(AY116,Calculations!$C$118))+Control!$C$7*Calculations!$C$83*INDEX('Monthly Data'!O:O,Calculations!$C$116+MOD(AY116,Calculations!$C$118))+Control!$C$7*Calculations!$C$84*INDEX('Monthly Data'!P:P,Calculations!$C$116+MOD(AY116,Calculations!$C$118))+Control!$C$7*Calculations!$C$85*INDEX('Monthly Data'!Q:Q,Calculations!$C$116+MOD(AY116,Calculations!$C$118))+(1-Control!$C$7*Calculations!$C$87)*INDEX('Monthly Data'!R:R,Calculations!$C$116+MOD(AY116,Calculations!$C$118))</f>
        <v>2.0524935548016137E-2</v>
      </c>
      <c r="FP116" s="86">
        <f ca="1">Control!$C$7*Calculations!$C$82*INDEX('Monthly Data'!N:N,Calculations!$C$116+MOD(AZ116,Calculations!$C$118))+Control!$C$7*Calculations!$C$83*INDEX('Monthly Data'!O:O,Calculations!$C$116+MOD(AZ116,Calculations!$C$118))+Control!$C$7*Calculations!$C$84*INDEX('Monthly Data'!P:P,Calculations!$C$116+MOD(AZ116,Calculations!$C$118))+Control!$C$7*Calculations!$C$85*INDEX('Monthly Data'!Q:Q,Calculations!$C$116+MOD(AZ116,Calculations!$C$118))+(1-Control!$C$7*Calculations!$C$87)*INDEX('Monthly Data'!R:R,Calculations!$C$116+MOD(AZ116,Calculations!$C$118))</f>
        <v>-2.4571433440223247E-2</v>
      </c>
      <c r="FQ116" s="86">
        <f ca="1">Control!$C$7*Calculations!$C$82*INDEX('Monthly Data'!N:N,Calculations!$C$116+MOD(BA116,Calculations!$C$118))+Control!$C$7*Calculations!$C$83*INDEX('Monthly Data'!O:O,Calculations!$C$116+MOD(BA116,Calculations!$C$118))+Control!$C$7*Calculations!$C$84*INDEX('Monthly Data'!P:P,Calculations!$C$116+MOD(BA116,Calculations!$C$118))+Control!$C$7*Calculations!$C$85*INDEX('Monthly Data'!Q:Q,Calculations!$C$116+MOD(BA116,Calculations!$C$118))+(1-Control!$C$7*Calculations!$C$87)*INDEX('Monthly Data'!R:R,Calculations!$C$116+MOD(BA116,Calculations!$C$118))</f>
        <v>7.3538285850108537E-3</v>
      </c>
      <c r="FR116" s="86">
        <f ca="1">Control!$C$7*Calculations!$C$82*INDEX('Monthly Data'!N:N,Calculations!$C$116+MOD(BB116,Calculations!$C$118))+Control!$C$7*Calculations!$C$83*INDEX('Monthly Data'!O:O,Calculations!$C$116+MOD(BB116,Calculations!$C$118))+Control!$C$7*Calculations!$C$84*INDEX('Monthly Data'!P:P,Calculations!$C$116+MOD(BB116,Calculations!$C$118))+Control!$C$7*Calculations!$C$85*INDEX('Monthly Data'!Q:Q,Calculations!$C$116+MOD(BB116,Calculations!$C$118))+(1-Control!$C$7*Calculations!$C$87)*INDEX('Monthly Data'!R:R,Calculations!$C$116+MOD(BB116,Calculations!$C$118))</f>
        <v>2.5790695379256122E-2</v>
      </c>
      <c r="FS116" s="86">
        <f ca="1">Control!$C$7*Calculations!$C$82*INDEX('Monthly Data'!N:N,Calculations!$C$116+MOD(BC116,Calculations!$C$118))+Control!$C$7*Calculations!$C$83*INDEX('Monthly Data'!O:O,Calculations!$C$116+MOD(BC116,Calculations!$C$118))+Control!$C$7*Calculations!$C$84*INDEX('Monthly Data'!P:P,Calculations!$C$116+MOD(BC116,Calculations!$C$118))+Control!$C$7*Calculations!$C$85*INDEX('Monthly Data'!Q:Q,Calculations!$C$116+MOD(BC116,Calculations!$C$118))+(1-Control!$C$7*Calculations!$C$87)*INDEX('Monthly Data'!R:R,Calculations!$C$116+MOD(BC116,Calculations!$C$118))</f>
        <v>-1.8530040247387896E-2</v>
      </c>
      <c r="FT116" s="86">
        <f ca="1">Control!$C$7*Calculations!$C$82*INDEX('Monthly Data'!N:N,Calculations!$C$116+MOD(BD116,Calculations!$C$118))+Control!$C$7*Calculations!$C$83*INDEX('Monthly Data'!O:O,Calculations!$C$116+MOD(BD116,Calculations!$C$118))+Control!$C$7*Calculations!$C$84*INDEX('Monthly Data'!P:P,Calculations!$C$116+MOD(BD116,Calculations!$C$118))+Control!$C$7*Calculations!$C$85*INDEX('Monthly Data'!Q:Q,Calculations!$C$116+MOD(BD116,Calculations!$C$118))+(1-Control!$C$7*Calculations!$C$87)*INDEX('Monthly Data'!R:R,Calculations!$C$116+MOD(BD116,Calculations!$C$118))</f>
        <v>2.9708469559001142E-2</v>
      </c>
      <c r="FU116" s="86">
        <f ca="1">Control!$C$7*Calculations!$C$82*INDEX('Monthly Data'!N:N,Calculations!$C$116+MOD(BE116,Calculations!$C$118))+Control!$C$7*Calculations!$C$83*INDEX('Monthly Data'!O:O,Calculations!$C$116+MOD(BE116,Calculations!$C$118))+Control!$C$7*Calculations!$C$84*INDEX('Monthly Data'!P:P,Calculations!$C$116+MOD(BE116,Calculations!$C$118))+Control!$C$7*Calculations!$C$85*INDEX('Monthly Data'!Q:Q,Calculations!$C$116+MOD(BE116,Calculations!$C$118))+(1-Control!$C$7*Calculations!$C$87)*INDEX('Monthly Data'!R:R,Calculations!$C$116+MOD(BE116,Calculations!$C$118))</f>
        <v>8.4240675975201049E-3</v>
      </c>
      <c r="FV116" s="86">
        <f ca="1">Control!$C$7*Calculations!$C$82*INDEX('Monthly Data'!N:N,Calculations!$C$116+MOD(BF116,Calculations!$C$118))+Control!$C$7*Calculations!$C$83*INDEX('Monthly Data'!O:O,Calculations!$C$116+MOD(BF116,Calculations!$C$118))+Control!$C$7*Calculations!$C$84*INDEX('Monthly Data'!P:P,Calculations!$C$116+MOD(BF116,Calculations!$C$118))+Control!$C$7*Calculations!$C$85*INDEX('Monthly Data'!Q:Q,Calculations!$C$116+MOD(BF116,Calculations!$C$118))+(1-Control!$C$7*Calculations!$C$87)*INDEX('Monthly Data'!R:R,Calculations!$C$116+MOD(BF116,Calculations!$C$118))</f>
        <v>5.8868730207813358E-3</v>
      </c>
      <c r="FW116" s="86">
        <f ca="1">Control!$C$7*Calculations!$C$82*INDEX('Monthly Data'!N:N,Calculations!$C$116+MOD(BG116,Calculations!$C$118))+Control!$C$7*Calculations!$C$83*INDEX('Monthly Data'!O:O,Calculations!$C$116+MOD(BG116,Calculations!$C$118))+Control!$C$7*Calculations!$C$84*INDEX('Monthly Data'!P:P,Calculations!$C$116+MOD(BG116,Calculations!$C$118))+Control!$C$7*Calculations!$C$85*INDEX('Monthly Data'!Q:Q,Calculations!$C$116+MOD(BG116,Calculations!$C$118))+(1-Control!$C$7*Calculations!$C$87)*INDEX('Monthly Data'!R:R,Calculations!$C$116+MOD(BG116,Calculations!$C$118))</f>
        <v>-1.5984879994281095E-2</v>
      </c>
      <c r="FX116" s="86">
        <f ca="1">Control!$C$7*Calculations!$C$82*INDEX('Monthly Data'!N:N,Calculations!$C$116+MOD(BH116,Calculations!$C$118))+Control!$C$7*Calculations!$C$83*INDEX('Monthly Data'!O:O,Calculations!$C$116+MOD(BH116,Calculations!$C$118))+Control!$C$7*Calculations!$C$84*INDEX('Monthly Data'!P:P,Calculations!$C$116+MOD(BH116,Calculations!$C$118))+Control!$C$7*Calculations!$C$85*INDEX('Monthly Data'!Q:Q,Calculations!$C$116+MOD(BH116,Calculations!$C$118))+(1-Control!$C$7*Calculations!$C$87)*INDEX('Monthly Data'!R:R,Calculations!$C$116+MOD(BH116,Calculations!$C$118))</f>
        <v>1.5108777406081684E-3</v>
      </c>
      <c r="FY116" s="86">
        <f ca="1">Control!$C$7*Calculations!$C$82*INDEX('Monthly Data'!N:N,Calculations!$C$116+MOD(BI116,Calculations!$C$118))+Control!$C$7*Calculations!$C$83*INDEX('Monthly Data'!O:O,Calculations!$C$116+MOD(BI116,Calculations!$C$118))+Control!$C$7*Calculations!$C$84*INDEX('Monthly Data'!P:P,Calculations!$C$116+MOD(BI116,Calculations!$C$118))+Control!$C$7*Calculations!$C$85*INDEX('Monthly Data'!Q:Q,Calculations!$C$116+MOD(BI116,Calculations!$C$118))+(1-Control!$C$7*Calculations!$C$87)*INDEX('Monthly Data'!R:R,Calculations!$C$116+MOD(BI116,Calculations!$C$118))</f>
        <v>3.5231336013669103E-2</v>
      </c>
      <c r="FZ116" s="86">
        <f ca="1">Control!$C$7*Calculations!$C$82*INDEX('Monthly Data'!N:N,Calculations!$C$116+MOD(BJ116,Calculations!$C$118))+Control!$C$7*Calculations!$C$83*INDEX('Monthly Data'!O:O,Calculations!$C$116+MOD(BJ116,Calculations!$C$118))+Control!$C$7*Calculations!$C$84*INDEX('Monthly Data'!P:P,Calculations!$C$116+MOD(BJ116,Calculations!$C$118))+Control!$C$7*Calculations!$C$85*INDEX('Monthly Data'!Q:Q,Calculations!$C$116+MOD(BJ116,Calculations!$C$118))+(1-Control!$C$7*Calculations!$C$87)*INDEX('Monthly Data'!R:R,Calculations!$C$116+MOD(BJ116,Calculations!$C$118))</f>
        <v>-1.6546126717384396E-2</v>
      </c>
      <c r="GA116" s="86">
        <f ca="1">Control!$C$7*Calculations!$C$82*INDEX('Monthly Data'!N:N,Calculations!$C$116+MOD(BK116,Calculations!$C$118))+Control!$C$7*Calculations!$C$83*INDEX('Monthly Data'!O:O,Calculations!$C$116+MOD(BK116,Calculations!$C$118))+Control!$C$7*Calculations!$C$84*INDEX('Monthly Data'!P:P,Calculations!$C$116+MOD(BK116,Calculations!$C$118))+Control!$C$7*Calculations!$C$85*INDEX('Monthly Data'!Q:Q,Calculations!$C$116+MOD(BK116,Calculations!$C$118))+(1-Control!$C$7*Calculations!$C$87)*INDEX('Monthly Data'!R:R,Calculations!$C$116+MOD(BK116,Calculations!$C$118))</f>
        <v>5.1279584938936244E-2</v>
      </c>
      <c r="GB116" s="86">
        <f ca="1">Control!$C$7*Calculations!$C$82*INDEX('Monthly Data'!N:N,Calculations!$C$116+MOD(BL116,Calculations!$C$118))+Control!$C$7*Calculations!$C$83*INDEX('Monthly Data'!O:O,Calculations!$C$116+MOD(BL116,Calculations!$C$118))+Control!$C$7*Calculations!$C$84*INDEX('Monthly Data'!P:P,Calculations!$C$116+MOD(BL116,Calculations!$C$118))+Control!$C$7*Calculations!$C$85*INDEX('Monthly Data'!Q:Q,Calculations!$C$116+MOD(BL116,Calculations!$C$118))+(1-Control!$C$7*Calculations!$C$87)*INDEX('Monthly Data'!R:R,Calculations!$C$116+MOD(BL116,Calculations!$C$118))</f>
        <v>-6.1115617667135171E-2</v>
      </c>
      <c r="GC116" s="86">
        <f ca="1">Control!$C$7*Calculations!$C$82*INDEX('Monthly Data'!N:N,Calculations!$C$116+MOD(BM116,Calculations!$C$118))+Control!$C$7*Calculations!$C$83*INDEX('Monthly Data'!O:O,Calculations!$C$116+MOD(BM116,Calculations!$C$118))+Control!$C$7*Calculations!$C$84*INDEX('Monthly Data'!P:P,Calculations!$C$116+MOD(BM116,Calculations!$C$118))+Control!$C$7*Calculations!$C$85*INDEX('Monthly Data'!Q:Q,Calculations!$C$116+MOD(BM116,Calculations!$C$118))+(1-Control!$C$7*Calculations!$C$87)*INDEX('Monthly Data'!R:R,Calculations!$C$116+MOD(BM116,Calculations!$C$118))</f>
        <v>-2.0259958308006688E-2</v>
      </c>
      <c r="GD116" s="86">
        <f ca="1">Control!$C$7*Calculations!$C$82*INDEX('Monthly Data'!N:N,Calculations!$C$116+MOD(BN116,Calculations!$C$118))+Control!$C$7*Calculations!$C$83*INDEX('Monthly Data'!O:O,Calculations!$C$116+MOD(BN116,Calculations!$C$118))+Control!$C$7*Calculations!$C$84*INDEX('Monthly Data'!P:P,Calculations!$C$116+MOD(BN116,Calculations!$C$118))+Control!$C$7*Calculations!$C$85*INDEX('Monthly Data'!Q:Q,Calculations!$C$116+MOD(BN116,Calculations!$C$118))+(1-Control!$C$7*Calculations!$C$87)*INDEX('Monthly Data'!R:R,Calculations!$C$116+MOD(BN116,Calculations!$C$118))</f>
        <v>4.5132804118240749E-2</v>
      </c>
      <c r="GE116" s="86">
        <f ca="1">Control!$C$7*Calculations!$C$82*INDEX('Monthly Data'!N:N,Calculations!$C$116+MOD(BO116,Calculations!$C$118))+Control!$C$7*Calculations!$C$83*INDEX('Monthly Data'!O:O,Calculations!$C$116+MOD(BO116,Calculations!$C$118))+Control!$C$7*Calculations!$C$84*INDEX('Monthly Data'!P:P,Calculations!$C$116+MOD(BO116,Calculations!$C$118))+Control!$C$7*Calculations!$C$85*INDEX('Monthly Data'!Q:Q,Calculations!$C$116+MOD(BO116,Calculations!$C$118))+(1-Control!$C$7*Calculations!$C$87)*INDEX('Monthly Data'!R:R,Calculations!$C$116+MOD(BO116,Calculations!$C$118))</f>
        <v>1.5108777406081684E-3</v>
      </c>
      <c r="GF116" s="86">
        <f ca="1">Control!$C$7*Calculations!$C$82*INDEX('Monthly Data'!N:N,Calculations!$C$116+MOD(BP116,Calculations!$C$118))+Control!$C$7*Calculations!$C$83*INDEX('Monthly Data'!O:O,Calculations!$C$116+MOD(BP116,Calculations!$C$118))+Control!$C$7*Calculations!$C$84*INDEX('Monthly Data'!P:P,Calculations!$C$116+MOD(BP116,Calculations!$C$118))+Control!$C$7*Calculations!$C$85*INDEX('Monthly Data'!Q:Q,Calculations!$C$116+MOD(BP116,Calculations!$C$118))+(1-Control!$C$7*Calculations!$C$87)*INDEX('Monthly Data'!R:R,Calculations!$C$116+MOD(BP116,Calculations!$C$118))</f>
        <v>1.7831091590102856E-2</v>
      </c>
      <c r="GG116" s="86">
        <f ca="1">Control!$C$7*Calculations!$C$82*INDEX('Monthly Data'!N:N,Calculations!$C$116+MOD(BQ116,Calculations!$C$118))+Control!$C$7*Calculations!$C$83*INDEX('Monthly Data'!O:O,Calculations!$C$116+MOD(BQ116,Calculations!$C$118))+Control!$C$7*Calculations!$C$84*INDEX('Monthly Data'!P:P,Calculations!$C$116+MOD(BQ116,Calculations!$C$118))+Control!$C$7*Calculations!$C$85*INDEX('Monthly Data'!Q:Q,Calculations!$C$116+MOD(BQ116,Calculations!$C$118))+(1-Control!$C$7*Calculations!$C$87)*INDEX('Monthly Data'!R:R,Calculations!$C$116+MOD(BQ116,Calculations!$C$118))</f>
        <v>-1.3959200237295809E-2</v>
      </c>
      <c r="GH116" s="86">
        <f ca="1">Control!$C$7*Calculations!$C$82*INDEX('Monthly Data'!N:N,Calculations!$C$116+MOD(BR116,Calculations!$C$118))+Control!$C$7*Calculations!$C$83*INDEX('Monthly Data'!O:O,Calculations!$C$116+MOD(BR116,Calculations!$C$118))+Control!$C$7*Calculations!$C$84*INDEX('Monthly Data'!P:P,Calculations!$C$116+MOD(BR116,Calculations!$C$118))+Control!$C$7*Calculations!$C$85*INDEX('Monthly Data'!Q:Q,Calculations!$C$116+MOD(BR116,Calculations!$C$118))+(1-Control!$C$7*Calculations!$C$87)*INDEX('Monthly Data'!R:R,Calculations!$C$116+MOD(BR116,Calculations!$C$118))</f>
        <v>1.7361594973213587E-2</v>
      </c>
      <c r="GI116" s="86">
        <f ca="1">Control!$C$7*Calculations!$C$82*INDEX('Monthly Data'!N:N,Calculations!$C$116+MOD(BS116,Calculations!$C$118))+Control!$C$7*Calculations!$C$83*INDEX('Monthly Data'!O:O,Calculations!$C$116+MOD(BS116,Calculations!$C$118))+Control!$C$7*Calculations!$C$84*INDEX('Monthly Data'!P:P,Calculations!$C$116+MOD(BS116,Calculations!$C$118))+Control!$C$7*Calculations!$C$85*INDEX('Monthly Data'!Q:Q,Calculations!$C$116+MOD(BS116,Calculations!$C$118))+(1-Control!$C$7*Calculations!$C$87)*INDEX('Monthly Data'!R:R,Calculations!$C$116+MOD(BS116,Calculations!$C$118))</f>
        <v>4.4327772793586687E-3</v>
      </c>
      <c r="GJ116" s="86">
        <f ca="1">Control!$C$7*Calculations!$C$82*INDEX('Monthly Data'!N:N,Calculations!$C$116+MOD(BT116,Calculations!$C$118))+Control!$C$7*Calculations!$C$83*INDEX('Monthly Data'!O:O,Calculations!$C$116+MOD(BT116,Calculations!$C$118))+Control!$C$7*Calculations!$C$84*INDEX('Monthly Data'!P:P,Calculations!$C$116+MOD(BT116,Calculations!$C$118))+Control!$C$7*Calculations!$C$85*INDEX('Monthly Data'!Q:Q,Calculations!$C$116+MOD(BT116,Calculations!$C$118))+(1-Control!$C$7*Calculations!$C$87)*INDEX('Monthly Data'!R:R,Calculations!$C$116+MOD(BT116,Calculations!$C$118))</f>
        <v>1.2722494017511032E-2</v>
      </c>
      <c r="GK116" s="86">
        <f ca="1">Control!$C$7*Calculations!$C$82*INDEX('Monthly Data'!N:N,Calculations!$C$116+MOD(BU116,Calculations!$C$118))+Control!$C$7*Calculations!$C$83*INDEX('Monthly Data'!O:O,Calculations!$C$116+MOD(BU116,Calculations!$C$118))+Control!$C$7*Calculations!$C$84*INDEX('Monthly Data'!P:P,Calculations!$C$116+MOD(BU116,Calculations!$C$118))+Control!$C$7*Calculations!$C$85*INDEX('Monthly Data'!Q:Q,Calculations!$C$116+MOD(BU116,Calculations!$C$118))+(1-Control!$C$7*Calculations!$C$87)*INDEX('Monthly Data'!R:R,Calculations!$C$116+MOD(BU116,Calculations!$C$118))</f>
        <v>-2.5168357537820856E-4</v>
      </c>
      <c r="GL116" s="86">
        <f ca="1">Control!$C$7*Calculations!$C$82*INDEX('Monthly Data'!N:N,Calculations!$C$116+MOD(BV116,Calculations!$C$118))+Control!$C$7*Calculations!$C$83*INDEX('Monthly Data'!O:O,Calculations!$C$116+MOD(BV116,Calculations!$C$118))+Control!$C$7*Calculations!$C$84*INDEX('Monthly Data'!P:P,Calculations!$C$116+MOD(BV116,Calculations!$C$118))+Control!$C$7*Calculations!$C$85*INDEX('Monthly Data'!Q:Q,Calculations!$C$116+MOD(BV116,Calculations!$C$118))+(1-Control!$C$7*Calculations!$C$87)*INDEX('Monthly Data'!R:R,Calculations!$C$116+MOD(BV116,Calculations!$C$118))</f>
        <v>-2.0259958308006688E-2</v>
      </c>
      <c r="GM116" s="86">
        <f ca="1">Control!$C$7*Calculations!$C$82*INDEX('Monthly Data'!N:N,Calculations!$C$116+MOD(BW116,Calculations!$C$118))+Control!$C$7*Calculations!$C$83*INDEX('Monthly Data'!O:O,Calculations!$C$116+MOD(BW116,Calculations!$C$118))+Control!$C$7*Calculations!$C$84*INDEX('Monthly Data'!P:P,Calculations!$C$116+MOD(BW116,Calculations!$C$118))+Control!$C$7*Calculations!$C$85*INDEX('Monthly Data'!Q:Q,Calculations!$C$116+MOD(BW116,Calculations!$C$118))+(1-Control!$C$7*Calculations!$C$87)*INDEX('Monthly Data'!R:R,Calculations!$C$116+MOD(BW116,Calculations!$C$118))</f>
        <v>7.857567536297622E-3</v>
      </c>
      <c r="GN116" s="86">
        <f ca="1">Control!$C$7*Calculations!$C$82*INDEX('Monthly Data'!N:N,Calculations!$C$116+MOD(BX116,Calculations!$C$118))+Control!$C$7*Calculations!$C$83*INDEX('Monthly Data'!O:O,Calculations!$C$116+MOD(BX116,Calculations!$C$118))+Control!$C$7*Calculations!$C$84*INDEX('Monthly Data'!P:P,Calculations!$C$116+MOD(BX116,Calculations!$C$118))+Control!$C$7*Calculations!$C$85*INDEX('Monthly Data'!Q:Q,Calculations!$C$116+MOD(BX116,Calculations!$C$118))+(1-Control!$C$7*Calculations!$C$87)*INDEX('Monthly Data'!R:R,Calculations!$C$116+MOD(BX116,Calculations!$C$118))</f>
        <v>1.2722494017511032E-2</v>
      </c>
      <c r="GO116" s="86">
        <f ca="1">Control!$C$7*Calculations!$C$82*INDEX('Monthly Data'!N:N,Calculations!$C$116+MOD(BY116,Calculations!$C$118))+Control!$C$7*Calculations!$C$83*INDEX('Monthly Data'!O:O,Calculations!$C$116+MOD(BY116,Calculations!$C$118))+Control!$C$7*Calculations!$C$84*INDEX('Monthly Data'!P:P,Calculations!$C$116+MOD(BY116,Calculations!$C$118))+Control!$C$7*Calculations!$C$85*INDEX('Monthly Data'!Q:Q,Calculations!$C$116+MOD(BY116,Calculations!$C$118))+(1-Control!$C$7*Calculations!$C$87)*INDEX('Monthly Data'!R:R,Calculations!$C$116+MOD(BY116,Calculations!$C$118))</f>
        <v>4.4327772793586687E-3</v>
      </c>
      <c r="GP116" s="86">
        <f ca="1">Control!$C$7*Calculations!$C$82*INDEX('Monthly Data'!N:N,Calculations!$C$116+MOD(BZ116,Calculations!$C$118))+Control!$C$7*Calculations!$C$83*INDEX('Monthly Data'!O:O,Calculations!$C$116+MOD(BZ116,Calculations!$C$118))+Control!$C$7*Calculations!$C$84*INDEX('Monthly Data'!P:P,Calculations!$C$116+MOD(BZ116,Calculations!$C$118))+Control!$C$7*Calculations!$C$85*INDEX('Monthly Data'!Q:Q,Calculations!$C$116+MOD(BZ116,Calculations!$C$118))+(1-Control!$C$7*Calculations!$C$87)*INDEX('Monthly Data'!R:R,Calculations!$C$116+MOD(BZ116,Calculations!$C$118))</f>
        <v>1.7361594973213587E-2</v>
      </c>
      <c r="GQ116" s="86">
        <f ca="1">Control!$C$7*Calculations!$C$82*INDEX('Monthly Data'!N:N,Calculations!$C$116+MOD(CA116,Calculations!$C$118))+Control!$C$7*Calculations!$C$83*INDEX('Monthly Data'!O:O,Calculations!$C$116+MOD(CA116,Calculations!$C$118))+Control!$C$7*Calculations!$C$84*INDEX('Monthly Data'!P:P,Calculations!$C$116+MOD(CA116,Calculations!$C$118))+Control!$C$7*Calculations!$C$85*INDEX('Monthly Data'!Q:Q,Calculations!$C$116+MOD(CA116,Calculations!$C$118))+(1-Control!$C$7*Calculations!$C$87)*INDEX('Monthly Data'!R:R,Calculations!$C$116+MOD(CA116,Calculations!$C$118))</f>
        <v>1.7472933988537529E-2</v>
      </c>
      <c r="GR116" s="86">
        <f ca="1">Control!$C$7*Calculations!$C$82*INDEX('Monthly Data'!N:N,Calculations!$C$116+MOD(CB116,Calculations!$C$118))+Control!$C$7*Calculations!$C$83*INDEX('Monthly Data'!O:O,Calculations!$C$116+MOD(CB116,Calculations!$C$118))+Control!$C$7*Calculations!$C$84*INDEX('Monthly Data'!P:P,Calculations!$C$116+MOD(CB116,Calculations!$C$118))+Control!$C$7*Calculations!$C$85*INDEX('Monthly Data'!Q:Q,Calculations!$C$116+MOD(CB116,Calculations!$C$118))+(1-Control!$C$7*Calculations!$C$87)*INDEX('Monthly Data'!R:R,Calculations!$C$116+MOD(CB116,Calculations!$C$118))</f>
        <v>2.1918137743539623E-2</v>
      </c>
      <c r="GS116" s="86">
        <f ca="1">Control!$C$7*Calculations!$C$82*INDEX('Monthly Data'!N:N,Calculations!$C$116+MOD(CC116,Calculations!$C$118))+Control!$C$7*Calculations!$C$83*INDEX('Monthly Data'!O:O,Calculations!$C$116+MOD(CC116,Calculations!$C$118))+Control!$C$7*Calculations!$C$84*INDEX('Monthly Data'!P:P,Calculations!$C$116+MOD(CC116,Calculations!$C$118))+Control!$C$7*Calculations!$C$85*INDEX('Monthly Data'!Q:Q,Calculations!$C$116+MOD(CC116,Calculations!$C$118))+(1-Control!$C$7*Calculations!$C$87)*INDEX('Monthly Data'!R:R,Calculations!$C$116+MOD(CC116,Calculations!$C$118))</f>
        <v>1.0627294914941248E-2</v>
      </c>
      <c r="GT116" s="86">
        <f ca="1">Control!$C$7*Calculations!$C$82*INDEX('Monthly Data'!N:N,Calculations!$C$116+MOD(CD116,Calculations!$C$118))+Control!$C$7*Calculations!$C$83*INDEX('Monthly Data'!O:O,Calculations!$C$116+MOD(CD116,Calculations!$C$118))+Control!$C$7*Calculations!$C$84*INDEX('Monthly Data'!P:P,Calculations!$C$116+MOD(CD116,Calculations!$C$118))+Control!$C$7*Calculations!$C$85*INDEX('Monthly Data'!Q:Q,Calculations!$C$116+MOD(CD116,Calculations!$C$118))+(1-Control!$C$7*Calculations!$C$87)*INDEX('Monthly Data'!R:R,Calculations!$C$116+MOD(CD116,Calculations!$C$118))</f>
        <v>6.4539397490030407E-3</v>
      </c>
      <c r="GU116" s="86">
        <f ca="1">Control!$C$7*Calculations!$C$82*INDEX('Monthly Data'!N:N,Calculations!$C$116+MOD(CE116,Calculations!$C$118))+Control!$C$7*Calculations!$C$83*INDEX('Monthly Data'!O:O,Calculations!$C$116+MOD(CE116,Calculations!$C$118))+Control!$C$7*Calculations!$C$84*INDEX('Monthly Data'!P:P,Calculations!$C$116+MOD(CE116,Calculations!$C$118))+Control!$C$7*Calculations!$C$85*INDEX('Monthly Data'!Q:Q,Calculations!$C$116+MOD(CE116,Calculations!$C$118))+(1-Control!$C$7*Calculations!$C$87)*INDEX('Monthly Data'!R:R,Calculations!$C$116+MOD(CE116,Calculations!$C$118))</f>
        <v>-3.53368065312233E-2</v>
      </c>
      <c r="GV116" s="86">
        <f ca="1">Control!$C$7*Calculations!$C$82*INDEX('Monthly Data'!N:N,Calculations!$C$116+MOD(CF116,Calculations!$C$118))+Control!$C$7*Calculations!$C$83*INDEX('Monthly Data'!O:O,Calculations!$C$116+MOD(CF116,Calculations!$C$118))+Control!$C$7*Calculations!$C$84*INDEX('Monthly Data'!P:P,Calculations!$C$116+MOD(CF116,Calculations!$C$118))+Control!$C$7*Calculations!$C$85*INDEX('Monthly Data'!Q:Q,Calculations!$C$116+MOD(CF116,Calculations!$C$118))+(1-Control!$C$7*Calculations!$C$87)*INDEX('Monthly Data'!R:R,Calculations!$C$116+MOD(CF116,Calculations!$C$118))</f>
        <v>1.3891563624307685E-2</v>
      </c>
      <c r="GW116" s="86">
        <f ca="1">Control!$C$7*Calculations!$C$82*INDEX('Monthly Data'!N:N,Calculations!$C$116+MOD(CG116,Calculations!$C$118))+Control!$C$7*Calculations!$C$83*INDEX('Monthly Data'!O:O,Calculations!$C$116+MOD(CG116,Calculations!$C$118))+Control!$C$7*Calculations!$C$84*INDEX('Monthly Data'!P:P,Calculations!$C$116+MOD(CG116,Calculations!$C$118))+Control!$C$7*Calculations!$C$85*INDEX('Monthly Data'!Q:Q,Calculations!$C$116+MOD(CG116,Calculations!$C$118))+(1-Control!$C$7*Calculations!$C$87)*INDEX('Monthly Data'!R:R,Calculations!$C$116+MOD(CG116,Calculations!$C$118))</f>
        <v>8.4240675975201049E-3</v>
      </c>
      <c r="GX116" s="86">
        <f ca="1">Control!$C$7*Calculations!$C$82*INDEX('Monthly Data'!N:N,Calculations!$C$116+MOD(CH116,Calculations!$C$118))+Control!$C$7*Calculations!$C$83*INDEX('Monthly Data'!O:O,Calculations!$C$116+MOD(CH116,Calculations!$C$118))+Control!$C$7*Calculations!$C$84*INDEX('Monthly Data'!P:P,Calculations!$C$116+MOD(CH116,Calculations!$C$118))+Control!$C$7*Calculations!$C$85*INDEX('Monthly Data'!Q:Q,Calculations!$C$116+MOD(CH116,Calculations!$C$118))+(1-Control!$C$7*Calculations!$C$87)*INDEX('Monthly Data'!R:R,Calculations!$C$116+MOD(CH116,Calculations!$C$118))</f>
        <v>4.7768166384148329E-3</v>
      </c>
      <c r="GY116" s="86">
        <f ca="1">Control!$C$7*Calculations!$C$82*INDEX('Monthly Data'!N:N,Calculations!$C$116+MOD(CI116,Calculations!$C$118))+Control!$C$7*Calculations!$C$83*INDEX('Monthly Data'!O:O,Calculations!$C$116+MOD(CI116,Calculations!$C$118))+Control!$C$7*Calculations!$C$84*INDEX('Monthly Data'!P:P,Calculations!$C$116+MOD(CI116,Calculations!$C$118))+Control!$C$7*Calculations!$C$85*INDEX('Monthly Data'!Q:Q,Calculations!$C$116+MOD(CI116,Calculations!$C$118))+(1-Control!$C$7*Calculations!$C$87)*INDEX('Monthly Data'!R:R,Calculations!$C$116+MOD(CI116,Calculations!$C$118))</f>
        <v>7.857567536297622E-3</v>
      </c>
      <c r="GZ116" s="86">
        <f ca="1">Control!$C$7*Calculations!$C$82*INDEX('Monthly Data'!N:N,Calculations!$C$116+MOD(CJ116,Calculations!$C$118))+Control!$C$7*Calculations!$C$83*INDEX('Monthly Data'!O:O,Calculations!$C$116+MOD(CJ116,Calculations!$C$118))+Control!$C$7*Calculations!$C$84*INDEX('Monthly Data'!P:P,Calculations!$C$116+MOD(CJ116,Calculations!$C$118))+Control!$C$7*Calculations!$C$85*INDEX('Monthly Data'!Q:Q,Calculations!$C$116+MOD(CJ116,Calculations!$C$118))+(1-Control!$C$7*Calculations!$C$87)*INDEX('Monthly Data'!R:R,Calculations!$C$116+MOD(CJ116,Calculations!$C$118))</f>
        <v>1.3891304280773396E-2</v>
      </c>
      <c r="HA116" s="86">
        <f ca="1">Control!$C$7*Calculations!$C$82*INDEX('Monthly Data'!N:N,Calculations!$C$116+MOD(CK116,Calculations!$C$118))+Control!$C$7*Calculations!$C$83*INDEX('Monthly Data'!O:O,Calculations!$C$116+MOD(CK116,Calculations!$C$118))+Control!$C$7*Calculations!$C$84*INDEX('Monthly Data'!P:P,Calculations!$C$116+MOD(CK116,Calculations!$C$118))+Control!$C$7*Calculations!$C$85*INDEX('Monthly Data'!Q:Q,Calculations!$C$116+MOD(CK116,Calculations!$C$118))+(1-Control!$C$7*Calculations!$C$87)*INDEX('Monthly Data'!R:R,Calculations!$C$116+MOD(CK116,Calculations!$C$118))</f>
        <v>1.1702576456120543E-2</v>
      </c>
      <c r="HB116" s="86">
        <f ca="1">Control!$C$7*Calculations!$C$82*INDEX('Monthly Data'!N:N,Calculations!$C$116+MOD(CL116,Calculations!$C$118))+Control!$C$7*Calculations!$C$83*INDEX('Monthly Data'!O:O,Calculations!$C$116+MOD(CL116,Calculations!$C$118))+Control!$C$7*Calculations!$C$84*INDEX('Monthly Data'!P:P,Calculations!$C$116+MOD(CL116,Calculations!$C$118))+Control!$C$7*Calculations!$C$85*INDEX('Monthly Data'!Q:Q,Calculations!$C$116+MOD(CL116,Calculations!$C$118))+(1-Control!$C$7*Calculations!$C$87)*INDEX('Monthly Data'!R:R,Calculations!$C$116+MOD(CL116,Calculations!$C$118))</f>
        <v>4.4327772793586687E-3</v>
      </c>
      <c r="HC116" s="86">
        <f ca="1">Control!$C$7*Calculations!$C$82*INDEX('Monthly Data'!N:N,Calculations!$C$116+MOD(CM116,Calculations!$C$118))+Control!$C$7*Calculations!$C$83*INDEX('Monthly Data'!O:O,Calculations!$C$116+MOD(CM116,Calculations!$C$118))+Control!$C$7*Calculations!$C$84*INDEX('Monthly Data'!P:P,Calculations!$C$116+MOD(CM116,Calculations!$C$118))+Control!$C$7*Calculations!$C$85*INDEX('Monthly Data'!Q:Q,Calculations!$C$116+MOD(CM116,Calculations!$C$118))+(1-Control!$C$7*Calculations!$C$87)*INDEX('Monthly Data'!R:R,Calculations!$C$116+MOD(CM116,Calculations!$C$118))</f>
        <v>1.7831091590102856E-2</v>
      </c>
      <c r="HD116" s="86">
        <f ca="1">Control!$C$7*Calculations!$C$82*INDEX('Monthly Data'!N:N,Calculations!$C$116+MOD(CN116,Calculations!$C$118))+Control!$C$7*Calculations!$C$83*INDEX('Monthly Data'!O:O,Calculations!$C$116+MOD(CN116,Calculations!$C$118))+Control!$C$7*Calculations!$C$84*INDEX('Monthly Data'!P:P,Calculations!$C$116+MOD(CN116,Calculations!$C$118))+Control!$C$7*Calculations!$C$85*INDEX('Monthly Data'!Q:Q,Calculations!$C$116+MOD(CN116,Calculations!$C$118))+(1-Control!$C$7*Calculations!$C$87)*INDEX('Monthly Data'!R:R,Calculations!$C$116+MOD(CN116,Calculations!$C$118))</f>
        <v>-1.6546126717384396E-2</v>
      </c>
      <c r="HE116" s="86">
        <f ca="1">Control!$C$7*Calculations!$C$82*INDEX('Monthly Data'!N:N,Calculations!$C$116+MOD(CO116,Calculations!$C$118))+Control!$C$7*Calculations!$C$83*INDEX('Monthly Data'!O:O,Calculations!$C$116+MOD(CO116,Calculations!$C$118))+Control!$C$7*Calculations!$C$84*INDEX('Monthly Data'!P:P,Calculations!$C$116+MOD(CO116,Calculations!$C$118))+Control!$C$7*Calculations!$C$85*INDEX('Monthly Data'!Q:Q,Calculations!$C$116+MOD(CO116,Calculations!$C$118))+(1-Control!$C$7*Calculations!$C$87)*INDEX('Monthly Data'!R:R,Calculations!$C$116+MOD(CO116,Calculations!$C$118))</f>
        <v>3.9251937367756782E-3</v>
      </c>
      <c r="HF116" s="86">
        <f ca="1">Control!$C$7*Calculations!$C$82*INDEX('Monthly Data'!N:N,Calculations!$C$116+MOD(CP116,Calculations!$C$118))+Control!$C$7*Calculations!$C$83*INDEX('Monthly Data'!O:O,Calculations!$C$116+MOD(CP116,Calculations!$C$118))+Control!$C$7*Calculations!$C$84*INDEX('Monthly Data'!P:P,Calculations!$C$116+MOD(CP116,Calculations!$C$118))+Control!$C$7*Calculations!$C$85*INDEX('Monthly Data'!Q:Q,Calculations!$C$116+MOD(CP116,Calculations!$C$118))+(1-Control!$C$7*Calculations!$C$87)*INDEX('Monthly Data'!R:R,Calculations!$C$116+MOD(CP116,Calculations!$C$118))</f>
        <v>4.2795950888382334E-3</v>
      </c>
      <c r="HG116" s="86">
        <f ca="1">Control!$C$7*Calculations!$C$82*INDEX('Monthly Data'!N:N,Calculations!$C$116+MOD(CQ116,Calculations!$C$118))+Control!$C$7*Calculations!$C$83*INDEX('Monthly Data'!O:O,Calculations!$C$116+MOD(CQ116,Calculations!$C$118))+Control!$C$7*Calculations!$C$84*INDEX('Monthly Data'!P:P,Calculations!$C$116+MOD(CQ116,Calculations!$C$118))+Control!$C$7*Calculations!$C$85*INDEX('Monthly Data'!Q:Q,Calculations!$C$116+MOD(CQ116,Calculations!$C$118))+(1-Control!$C$7*Calculations!$C$87)*INDEX('Monthly Data'!R:R,Calculations!$C$116+MOD(CQ116,Calculations!$C$118))</f>
        <v>1.046389543479892E-2</v>
      </c>
      <c r="HH116" s="86">
        <f ca="1">Control!$C$7*Calculations!$C$82*INDEX('Monthly Data'!N:N,Calculations!$C$116+MOD(CR116,Calculations!$C$118))+Control!$C$7*Calculations!$C$83*INDEX('Monthly Data'!O:O,Calculations!$C$116+MOD(CR116,Calculations!$C$118))+Control!$C$7*Calculations!$C$84*INDEX('Monthly Data'!P:P,Calculations!$C$116+MOD(CR116,Calculations!$C$118))+Control!$C$7*Calculations!$C$85*INDEX('Monthly Data'!Q:Q,Calculations!$C$116+MOD(CR116,Calculations!$C$118))+(1-Control!$C$7*Calculations!$C$87)*INDEX('Monthly Data'!R:R,Calculations!$C$116+MOD(CR116,Calculations!$C$118))</f>
        <v>3.5231336013669103E-2</v>
      </c>
      <c r="HI116" s="86">
        <f ca="1">Control!$C$7*Calculations!$C$82*INDEX('Monthly Data'!N:N,Calculations!$C$116+MOD(CS116,Calculations!$C$118))+Control!$C$7*Calculations!$C$83*INDEX('Monthly Data'!O:O,Calculations!$C$116+MOD(CS116,Calculations!$C$118))+Control!$C$7*Calculations!$C$84*INDEX('Monthly Data'!P:P,Calculations!$C$116+MOD(CS116,Calculations!$C$118))+Control!$C$7*Calculations!$C$85*INDEX('Monthly Data'!Q:Q,Calculations!$C$116+MOD(CS116,Calculations!$C$118))+(1-Control!$C$7*Calculations!$C$87)*INDEX('Monthly Data'!R:R,Calculations!$C$116+MOD(CS116,Calculations!$C$118))</f>
        <v>3.0957942835585645E-2</v>
      </c>
      <c r="HJ116" s="86">
        <f ca="1">Control!$C$7*Calculations!$C$82*INDEX('Monthly Data'!N:N,Calculations!$C$116+MOD(CT116,Calculations!$C$118))+Control!$C$7*Calculations!$C$83*INDEX('Monthly Data'!O:O,Calculations!$C$116+MOD(CT116,Calculations!$C$118))+Control!$C$7*Calculations!$C$84*INDEX('Monthly Data'!P:P,Calculations!$C$116+MOD(CT116,Calculations!$C$118))+Control!$C$7*Calculations!$C$85*INDEX('Monthly Data'!Q:Q,Calculations!$C$116+MOD(CT116,Calculations!$C$118))+(1-Control!$C$7*Calculations!$C$87)*INDEX('Monthly Data'!R:R,Calculations!$C$116+MOD(CT116,Calculations!$C$118))</f>
        <v>6.4539397490030407E-3</v>
      </c>
      <c r="HK116" s="86">
        <f ca="1">Control!$C$7*Calculations!$C$82*INDEX('Monthly Data'!N:N,Calculations!$C$116+MOD(CU116,Calculations!$C$118))+Control!$C$7*Calculations!$C$83*INDEX('Monthly Data'!O:O,Calculations!$C$116+MOD(CU116,Calculations!$C$118))+Control!$C$7*Calculations!$C$84*INDEX('Monthly Data'!P:P,Calculations!$C$116+MOD(CU116,Calculations!$C$118))+Control!$C$7*Calculations!$C$85*INDEX('Monthly Data'!Q:Q,Calculations!$C$116+MOD(CU116,Calculations!$C$118))+(1-Control!$C$7*Calculations!$C$87)*INDEX('Monthly Data'!R:R,Calculations!$C$116+MOD(CU116,Calculations!$C$118))</f>
        <v>6.6954569943530936E-3</v>
      </c>
      <c r="HL116" s="86">
        <f ca="1">Control!$C$7*Calculations!$C$82*INDEX('Monthly Data'!N:N,Calculations!$C$116+MOD(CV116,Calculations!$C$118))+Control!$C$7*Calculations!$C$83*INDEX('Monthly Data'!O:O,Calculations!$C$116+MOD(CV116,Calculations!$C$118))+Control!$C$7*Calculations!$C$84*INDEX('Monthly Data'!P:P,Calculations!$C$116+MOD(CV116,Calculations!$C$118))+Control!$C$7*Calculations!$C$85*INDEX('Monthly Data'!Q:Q,Calculations!$C$116+MOD(CV116,Calculations!$C$118))+(1-Control!$C$7*Calculations!$C$87)*INDEX('Monthly Data'!R:R,Calculations!$C$116+MOD(CV116,Calculations!$C$118))</f>
        <v>1.0415351832335435E-2</v>
      </c>
      <c r="HM116" s="86">
        <f ca="1">Control!$C$7*Calculations!$C$82*INDEX('Monthly Data'!N:N,Calculations!$C$116+MOD(CW116,Calculations!$C$118))+Control!$C$7*Calculations!$C$83*INDEX('Monthly Data'!O:O,Calculations!$C$116+MOD(CW116,Calculations!$C$118))+Control!$C$7*Calculations!$C$84*INDEX('Monthly Data'!P:P,Calculations!$C$116+MOD(CW116,Calculations!$C$118))+Control!$C$7*Calculations!$C$85*INDEX('Monthly Data'!Q:Q,Calculations!$C$116+MOD(CW116,Calculations!$C$118))+(1-Control!$C$7*Calculations!$C$87)*INDEX('Monthly Data'!R:R,Calculations!$C$116+MOD(CW116,Calculations!$C$118))</f>
        <v>3.6332715283247441E-2</v>
      </c>
      <c r="HN116" s="86">
        <f ca="1">Control!$C$7*Calculations!$C$82*INDEX('Monthly Data'!N:N,Calculations!$C$116+MOD(CX116,Calculations!$C$118))+Control!$C$7*Calculations!$C$83*INDEX('Monthly Data'!O:O,Calculations!$C$116+MOD(CX116,Calculations!$C$118))+Control!$C$7*Calculations!$C$84*INDEX('Monthly Data'!P:P,Calculations!$C$116+MOD(CX116,Calculations!$C$118))+Control!$C$7*Calculations!$C$85*INDEX('Monthly Data'!Q:Q,Calculations!$C$116+MOD(CX116,Calculations!$C$118))+(1-Control!$C$7*Calculations!$C$87)*INDEX('Monthly Data'!R:R,Calculations!$C$116+MOD(CX116,Calculations!$C$118))</f>
        <v>1.1786765492207996E-2</v>
      </c>
      <c r="HO116" s="86">
        <f ca="1">Control!$C$7*Calculations!$C$82*INDEX('Monthly Data'!N:N,Calculations!$C$116+MOD(CY116,Calculations!$C$118))+Control!$C$7*Calculations!$C$83*INDEX('Monthly Data'!O:O,Calculations!$C$116+MOD(CY116,Calculations!$C$118))+Control!$C$7*Calculations!$C$84*INDEX('Monthly Data'!P:P,Calculations!$C$116+MOD(CY116,Calculations!$C$118))+Control!$C$7*Calculations!$C$85*INDEX('Monthly Data'!Q:Q,Calculations!$C$116+MOD(CY116,Calculations!$C$118))+(1-Control!$C$7*Calculations!$C$87)*INDEX('Monthly Data'!R:R,Calculations!$C$116+MOD(CY116,Calculations!$C$118))</f>
        <v>3.9251937367756782E-3</v>
      </c>
      <c r="HP116" s="86">
        <f ca="1">Control!$C$7*Calculations!$C$82*INDEX('Monthly Data'!N:N,Calculations!$C$116+MOD(CZ116,Calculations!$C$118))+Control!$C$7*Calculations!$C$83*INDEX('Monthly Data'!O:O,Calculations!$C$116+MOD(CZ116,Calculations!$C$118))+Control!$C$7*Calculations!$C$84*INDEX('Monthly Data'!P:P,Calculations!$C$116+MOD(CZ116,Calculations!$C$118))+Control!$C$7*Calculations!$C$85*INDEX('Monthly Data'!Q:Q,Calculations!$C$116+MOD(CZ116,Calculations!$C$118))+(1-Control!$C$7*Calculations!$C$87)*INDEX('Monthly Data'!R:R,Calculations!$C$116+MOD(CZ116,Calculations!$C$118))</f>
        <v>5.3309355465453899E-3</v>
      </c>
      <c r="HQ116" s="86">
        <f ca="1">Control!$C$7*Calculations!$C$82*INDEX('Monthly Data'!N:N,Calculations!$C$116+MOD(DA116,Calculations!$C$118))+Control!$C$7*Calculations!$C$83*INDEX('Monthly Data'!O:O,Calculations!$C$116+MOD(DA116,Calculations!$C$118))+Control!$C$7*Calculations!$C$84*INDEX('Monthly Data'!P:P,Calculations!$C$116+MOD(DA116,Calculations!$C$118))+Control!$C$7*Calculations!$C$85*INDEX('Monthly Data'!Q:Q,Calculations!$C$116+MOD(DA116,Calculations!$C$118))+(1-Control!$C$7*Calculations!$C$87)*INDEX('Monthly Data'!R:R,Calculations!$C$116+MOD(DA116,Calculations!$C$118))</f>
        <v>2.3206536303657571E-2</v>
      </c>
      <c r="HR116" s="86">
        <f ca="1">Control!$C$7*Calculations!$C$82*INDEX('Monthly Data'!N:N,Calculations!$C$116+MOD(DB116,Calculations!$C$118))+Control!$C$7*Calculations!$C$83*INDEX('Monthly Data'!O:O,Calculations!$C$116+MOD(DB116,Calculations!$C$118))+Control!$C$7*Calculations!$C$84*INDEX('Monthly Data'!P:P,Calculations!$C$116+MOD(DB116,Calculations!$C$118))+Control!$C$7*Calculations!$C$85*INDEX('Monthly Data'!Q:Q,Calculations!$C$116+MOD(DB116,Calculations!$C$118))+(1-Control!$C$7*Calculations!$C$87)*INDEX('Monthly Data'!R:R,Calculations!$C$116+MOD(DB116,Calculations!$C$118))</f>
        <v>9.9793409618087695E-3</v>
      </c>
      <c r="HS116" s="86">
        <f ca="1">Control!$C$7*Calculations!$C$82*INDEX('Monthly Data'!N:N,Calculations!$C$116+MOD(DC116,Calculations!$C$118))+Control!$C$7*Calculations!$C$83*INDEX('Monthly Data'!O:O,Calculations!$C$116+MOD(DC116,Calculations!$C$118))+Control!$C$7*Calculations!$C$84*INDEX('Monthly Data'!P:P,Calculations!$C$116+MOD(DC116,Calculations!$C$118))+Control!$C$7*Calculations!$C$85*INDEX('Monthly Data'!Q:Q,Calculations!$C$116+MOD(DC116,Calculations!$C$118))+(1-Control!$C$7*Calculations!$C$87)*INDEX('Monthly Data'!R:R,Calculations!$C$116+MOD(DC116,Calculations!$C$118))</f>
        <v>2.766281641786093E-2</v>
      </c>
      <c r="HT116" s="86">
        <f ca="1">Control!$C$7*Calculations!$C$82*INDEX('Monthly Data'!N:N,Calculations!$C$116+MOD(DD116,Calculations!$C$118))+Control!$C$7*Calculations!$C$83*INDEX('Monthly Data'!O:O,Calculations!$C$116+MOD(DD116,Calculations!$C$118))+Control!$C$7*Calculations!$C$84*INDEX('Monthly Data'!P:P,Calculations!$C$116+MOD(DD116,Calculations!$C$118))+Control!$C$7*Calculations!$C$85*INDEX('Monthly Data'!Q:Q,Calculations!$C$116+MOD(DD116,Calculations!$C$118))+(1-Control!$C$7*Calculations!$C$87)*INDEX('Monthly Data'!R:R,Calculations!$C$116+MOD(DD116,Calculations!$C$118))</f>
        <v>3.4808428836917149E-3</v>
      </c>
      <c r="HU116" s="86">
        <f ca="1">Control!$C$7*Calculations!$C$82*INDEX('Monthly Data'!N:N,Calculations!$C$116+MOD(DE116,Calculations!$C$118))+Control!$C$7*Calculations!$C$83*INDEX('Monthly Data'!O:O,Calculations!$C$116+MOD(DE116,Calculations!$C$118))+Control!$C$7*Calculations!$C$84*INDEX('Monthly Data'!P:P,Calculations!$C$116+MOD(DE116,Calculations!$C$118))+Control!$C$7*Calculations!$C$85*INDEX('Monthly Data'!Q:Q,Calculations!$C$116+MOD(DE116,Calculations!$C$118))+(1-Control!$C$7*Calculations!$C$87)*INDEX('Monthly Data'!R:R,Calculations!$C$116+MOD(DE116,Calculations!$C$118))</f>
        <v>-4.3408051735618014E-2</v>
      </c>
      <c r="HV116" s="86">
        <f ca="1">Control!$C$7*Calculations!$C$82*INDEX('Monthly Data'!N:N,Calculations!$C$116+MOD(DF116,Calculations!$C$118))+Control!$C$7*Calculations!$C$83*INDEX('Monthly Data'!O:O,Calculations!$C$116+MOD(DF116,Calculations!$C$118))+Control!$C$7*Calculations!$C$84*INDEX('Monthly Data'!P:P,Calculations!$C$116+MOD(DF116,Calculations!$C$118))+Control!$C$7*Calculations!$C$85*INDEX('Monthly Data'!Q:Q,Calculations!$C$116+MOD(DF116,Calculations!$C$118))+(1-Control!$C$7*Calculations!$C$87)*INDEX('Monthly Data'!R:R,Calculations!$C$116+MOD(DF116,Calculations!$C$118))</f>
        <v>2.766281641786093E-2</v>
      </c>
      <c r="HW116" s="86">
        <f ca="1">Control!$C$7*Calculations!$C$82*INDEX('Monthly Data'!N:N,Calculations!$C$116+MOD(DG116,Calculations!$C$118))+Control!$C$7*Calculations!$C$83*INDEX('Monthly Data'!O:O,Calculations!$C$116+MOD(DG116,Calculations!$C$118))+Control!$C$7*Calculations!$C$84*INDEX('Monthly Data'!P:P,Calculations!$C$116+MOD(DG116,Calculations!$C$118))+Control!$C$7*Calculations!$C$85*INDEX('Monthly Data'!Q:Q,Calculations!$C$116+MOD(DG116,Calculations!$C$118))+(1-Control!$C$7*Calculations!$C$87)*INDEX('Monthly Data'!R:R,Calculations!$C$116+MOD(DG116,Calculations!$C$118))</f>
        <v>1.1704119272391494E-2</v>
      </c>
      <c r="HX116" s="86">
        <f ca="1">Control!$C$7*Calculations!$C$82*INDEX('Monthly Data'!N:N,Calculations!$C$116+MOD(DH116,Calculations!$C$118))+Control!$C$7*Calculations!$C$83*INDEX('Monthly Data'!O:O,Calculations!$C$116+MOD(DH116,Calculations!$C$118))+Control!$C$7*Calculations!$C$84*INDEX('Monthly Data'!P:P,Calculations!$C$116+MOD(DH116,Calculations!$C$118))+Control!$C$7*Calculations!$C$85*INDEX('Monthly Data'!Q:Q,Calculations!$C$116+MOD(DH116,Calculations!$C$118))+(1-Control!$C$7*Calculations!$C$87)*INDEX('Monthly Data'!R:R,Calculations!$C$116+MOD(DH116,Calculations!$C$118))</f>
        <v>2.377894462657602E-2</v>
      </c>
      <c r="HY116" s="86">
        <f ca="1">Control!$C$7*Calculations!$C$82*INDEX('Monthly Data'!N:N,Calculations!$C$116+MOD(DI116,Calculations!$C$118))+Control!$C$7*Calculations!$C$83*INDEX('Monthly Data'!O:O,Calculations!$C$116+MOD(DI116,Calculations!$C$118))+Control!$C$7*Calculations!$C$84*INDEX('Monthly Data'!P:P,Calculations!$C$116+MOD(DI116,Calculations!$C$118))+Control!$C$7*Calculations!$C$85*INDEX('Monthly Data'!Q:Q,Calculations!$C$116+MOD(DI116,Calculations!$C$118))+(1-Control!$C$7*Calculations!$C$87)*INDEX('Monthly Data'!R:R,Calculations!$C$116+MOD(DI116,Calculations!$C$118))</f>
        <v>-9.5555592256394619E-3</v>
      </c>
      <c r="HZ116" s="86">
        <f ca="1">Control!$C$7*Calculations!$C$82*INDEX('Monthly Data'!N:N,Calculations!$C$116+MOD(DJ116,Calculations!$C$118))+Control!$C$7*Calculations!$C$83*INDEX('Monthly Data'!O:O,Calculations!$C$116+MOD(DJ116,Calculations!$C$118))+Control!$C$7*Calculations!$C$84*INDEX('Monthly Data'!P:P,Calculations!$C$116+MOD(DJ116,Calculations!$C$118))+Control!$C$7*Calculations!$C$85*INDEX('Monthly Data'!Q:Q,Calculations!$C$116+MOD(DJ116,Calculations!$C$118))+(1-Control!$C$7*Calculations!$C$87)*INDEX('Monthly Data'!R:R,Calculations!$C$116+MOD(DJ116,Calculations!$C$118))</f>
        <v>1.046389543479892E-2</v>
      </c>
      <c r="IA116" s="86">
        <f ca="1">Control!$C$7*Calculations!$C$82*INDEX('Monthly Data'!N:N,Calculations!$C$116+MOD(DK116,Calculations!$C$118))+Control!$C$7*Calculations!$C$83*INDEX('Monthly Data'!O:O,Calculations!$C$116+MOD(DK116,Calculations!$C$118))+Control!$C$7*Calculations!$C$84*INDEX('Monthly Data'!P:P,Calculations!$C$116+MOD(DK116,Calculations!$C$118))+Control!$C$7*Calculations!$C$85*INDEX('Monthly Data'!Q:Q,Calculations!$C$116+MOD(DK116,Calculations!$C$118))+(1-Control!$C$7*Calculations!$C$87)*INDEX('Monthly Data'!R:R,Calculations!$C$116+MOD(DK116,Calculations!$C$118))</f>
        <v>1.9073822767906517E-2</v>
      </c>
      <c r="IB116" s="86">
        <f ca="1">Control!$C$7*Calculations!$C$82*INDEX('Monthly Data'!N:N,Calculations!$C$116+MOD(DL116,Calculations!$C$118))+Control!$C$7*Calculations!$C$83*INDEX('Monthly Data'!O:O,Calculations!$C$116+MOD(DL116,Calculations!$C$118))+Control!$C$7*Calculations!$C$84*INDEX('Monthly Data'!P:P,Calculations!$C$116+MOD(DL116,Calculations!$C$118))+Control!$C$7*Calculations!$C$85*INDEX('Monthly Data'!Q:Q,Calculations!$C$116+MOD(DL116,Calculations!$C$118))+(1-Control!$C$7*Calculations!$C$87)*INDEX('Monthly Data'!R:R,Calculations!$C$116+MOD(DL116,Calculations!$C$118))</f>
        <v>1.9073822767906517E-2</v>
      </c>
      <c r="IC116" s="86">
        <f ca="1">Control!$C$7*Calculations!$C$82*INDEX('Monthly Data'!N:N,Calculations!$C$116+MOD(DM116,Calculations!$C$118))+Control!$C$7*Calculations!$C$83*INDEX('Monthly Data'!O:O,Calculations!$C$116+MOD(DM116,Calculations!$C$118))+Control!$C$7*Calculations!$C$84*INDEX('Monthly Data'!P:P,Calculations!$C$116+MOD(DM116,Calculations!$C$118))+Control!$C$7*Calculations!$C$85*INDEX('Monthly Data'!Q:Q,Calculations!$C$116+MOD(DM116,Calculations!$C$118))+(1-Control!$C$7*Calculations!$C$87)*INDEX('Monthly Data'!R:R,Calculations!$C$116+MOD(DM116,Calculations!$C$118))</f>
        <v>2.5790695379256122E-2</v>
      </c>
      <c r="ID116" s="86">
        <f ca="1">Control!$C$7*Calculations!$C$82*INDEX('Monthly Data'!N:N,Calculations!$C$116+MOD(DN116,Calculations!$C$118))+Control!$C$7*Calculations!$C$83*INDEX('Monthly Data'!O:O,Calculations!$C$116+MOD(DN116,Calculations!$C$118))+Control!$C$7*Calculations!$C$84*INDEX('Monthly Data'!P:P,Calculations!$C$116+MOD(DN116,Calculations!$C$118))+Control!$C$7*Calculations!$C$85*INDEX('Monthly Data'!Q:Q,Calculations!$C$116+MOD(DN116,Calculations!$C$118))+(1-Control!$C$7*Calculations!$C$87)*INDEX('Monthly Data'!R:R,Calculations!$C$116+MOD(DN116,Calculations!$C$118))</f>
        <v>1.7472933988537529E-2</v>
      </c>
      <c r="IE116" s="86">
        <f ca="1">Control!$C$7*Calculations!$C$82*INDEX('Monthly Data'!N:N,Calculations!$C$116+MOD(DO116,Calculations!$C$118))+Control!$C$7*Calculations!$C$83*INDEX('Monthly Data'!O:O,Calculations!$C$116+MOD(DO116,Calculations!$C$118))+Control!$C$7*Calculations!$C$84*INDEX('Monthly Data'!P:P,Calculations!$C$116+MOD(DO116,Calculations!$C$118))+Control!$C$7*Calculations!$C$85*INDEX('Monthly Data'!Q:Q,Calculations!$C$116+MOD(DO116,Calculations!$C$118))+(1-Control!$C$7*Calculations!$C$87)*INDEX('Monthly Data'!R:R,Calculations!$C$116+MOD(DO116,Calculations!$C$118))</f>
        <v>1.7361594973213587E-2</v>
      </c>
      <c r="IF116" s="86">
        <f ca="1">Control!$C$7*Calculations!$C$82*INDEX('Monthly Data'!N:N,Calculations!$C$116+MOD(DP116,Calculations!$C$118))+Control!$C$7*Calculations!$C$83*INDEX('Monthly Data'!O:O,Calculations!$C$116+MOD(DP116,Calculations!$C$118))+Control!$C$7*Calculations!$C$84*INDEX('Monthly Data'!P:P,Calculations!$C$116+MOD(DP116,Calculations!$C$118))+Control!$C$7*Calculations!$C$85*INDEX('Monthly Data'!Q:Q,Calculations!$C$116+MOD(DP116,Calculations!$C$118))+(1-Control!$C$7*Calculations!$C$87)*INDEX('Monthly Data'!R:R,Calculations!$C$116+MOD(DP116,Calculations!$C$118))</f>
        <v>2.4470405846852006E-3</v>
      </c>
      <c r="IG116" s="88">
        <f ca="1">Control!$C$8*(1+DQ116)*(1+DR116)*(1+DS116)*(1+DT116)*(1+DU116)*(1+DV116)*(1+DW116)*(1+DX116)*(1+DY116)*(1+DZ116)*(1+EA116)*(1+EB116)*(1+EC116)*(1+ED116)*(1+EE116)*(1+EF116)*(1+EG116)*(1+EH116)*(1+EI116)*(1+EJ116)*(1+EK116)*(1+EL116)*(1+EM116)*(1+EN116)*(1+EO116)*(1+EP116)*(1+EQ116)*(1+ER116)*(1+ES116)*(1+ET116)*(1+EU116)*(1+EV116)*(1+EW116)*(1+EX116)*(1+EY116)*(1+EZ116)*(1+FA116)*(1+FB116)*(1+FC116)*(1+FD116)*(1+FE116)*(1+FF116)*(1+FG116)*(1+FH116)*(1+FI116)*(1+FJ116)*(1+FK116)*(1+FL116)*(1+FM116)*(1+FN116)*(1+FO116)*(1+FP116)*(1+FQ116)*(1+FR116)*(1+FS116)*(1+FT116)*(1+FU116)*(1+FV116)*(1+FW116)*(1+FX116)*(1+FY116)*(1+FZ116)*(1+GA116)*(1+GB116)*(1+GC116)*(1+GD116)*(1+GE116)*(1+GF116)*(1+GG116)*(1+GH116)*(1+GI116)*(1+GJ116)*(1+GK116)*(1+GL116)*(1+GM116)*(1+GN116)*(1+GO116)*(1+GP116)*(1+GQ116)*(1+GR116)*(1+GS116)*(1+GT116)*(1+GU116)*(1+GV116)*(1+GW116)*(1+GX116)*(1+GY116)*(1+GZ116)*(1+HA116)*(1+HB116)*(1+HC116)*(1+HD116)*(1+HE116)*(1+HF116)*(1+HG116)*(1+HH116)*(1+HI116)*(1+HJ116)*(1+HK116)*(1+HL116)*(1+HM116)*(1+HN116)*(1+HO116)*(1+HP116)*(1+HQ116)*(1+HR116)*(1+HS116)*(1+HT116)*(1+HU116)*(1+HV116)*(1+HW116)*(1+HX116)*(1+HY116)*(1+HZ116)*(1+IA116)*(1+IB116)*(1+IC116)*(1+ID116)*(1+IE116)*(1+IF116)</f>
        <v>89175.543381539974</v>
      </c>
    </row>
    <row r="117" spans="1:241" x14ac:dyDescent="0.25">
      <c r="A117">
        <v>31</v>
      </c>
      <c r="B117">
        <v>40</v>
      </c>
      <c r="C117">
        <v>70</v>
      </c>
      <c r="D117">
        <v>14</v>
      </c>
      <c r="E117">
        <v>83</v>
      </c>
      <c r="F117">
        <v>15</v>
      </c>
      <c r="G117">
        <v>23</v>
      </c>
      <c r="H117">
        <v>113</v>
      </c>
      <c r="I117">
        <v>25</v>
      </c>
      <c r="J117">
        <v>100</v>
      </c>
      <c r="K117">
        <v>85</v>
      </c>
      <c r="L117">
        <v>31</v>
      </c>
      <c r="M117">
        <v>12</v>
      </c>
      <c r="N117">
        <v>4</v>
      </c>
      <c r="O117">
        <v>3</v>
      </c>
      <c r="P117">
        <v>79</v>
      </c>
      <c r="Q117">
        <v>44</v>
      </c>
      <c r="R117">
        <v>30</v>
      </c>
      <c r="S117">
        <v>65</v>
      </c>
      <c r="T117">
        <v>112</v>
      </c>
      <c r="U117">
        <v>21</v>
      </c>
      <c r="V117">
        <v>35</v>
      </c>
      <c r="W117">
        <v>64</v>
      </c>
      <c r="X117">
        <v>110</v>
      </c>
      <c r="Y117">
        <v>9</v>
      </c>
      <c r="Z117">
        <v>81</v>
      </c>
      <c r="AA117">
        <v>104</v>
      </c>
      <c r="AB117">
        <v>114</v>
      </c>
      <c r="AC117">
        <v>80</v>
      </c>
      <c r="AD117">
        <v>42</v>
      </c>
      <c r="AE117">
        <v>12</v>
      </c>
      <c r="AF117">
        <v>56</v>
      </c>
      <c r="AG117">
        <v>77</v>
      </c>
      <c r="AH117">
        <v>75</v>
      </c>
      <c r="AI117">
        <v>14</v>
      </c>
      <c r="AJ117">
        <v>101</v>
      </c>
      <c r="AK117">
        <v>69</v>
      </c>
      <c r="AL117">
        <v>20</v>
      </c>
      <c r="AM117">
        <v>92</v>
      </c>
      <c r="AN117">
        <v>10</v>
      </c>
      <c r="AO117">
        <v>7</v>
      </c>
      <c r="AP117">
        <v>30</v>
      </c>
      <c r="AQ117">
        <v>47</v>
      </c>
      <c r="AR117">
        <v>33</v>
      </c>
      <c r="AS117">
        <v>3</v>
      </c>
      <c r="AT117">
        <v>114</v>
      </c>
      <c r="AU117">
        <v>117</v>
      </c>
      <c r="AV117">
        <v>3</v>
      </c>
      <c r="AW117">
        <v>54</v>
      </c>
      <c r="AX117">
        <v>84</v>
      </c>
      <c r="AY117">
        <v>88</v>
      </c>
      <c r="AZ117">
        <v>77</v>
      </c>
      <c r="BA117">
        <v>86</v>
      </c>
      <c r="BB117">
        <v>38</v>
      </c>
      <c r="BC117">
        <v>108</v>
      </c>
      <c r="BD117">
        <v>64</v>
      </c>
      <c r="BE117">
        <v>107</v>
      </c>
      <c r="BF117">
        <v>51</v>
      </c>
      <c r="BG117">
        <v>88</v>
      </c>
      <c r="BH117">
        <v>65</v>
      </c>
      <c r="BI117">
        <v>102</v>
      </c>
      <c r="BJ117">
        <v>112</v>
      </c>
      <c r="BK117">
        <v>54</v>
      </c>
      <c r="BL117">
        <v>104</v>
      </c>
      <c r="BM117">
        <v>104</v>
      </c>
      <c r="BN117">
        <v>110</v>
      </c>
      <c r="BO117">
        <v>110</v>
      </c>
      <c r="BP117">
        <v>19</v>
      </c>
      <c r="BQ117">
        <v>2</v>
      </c>
      <c r="BR117">
        <v>113</v>
      </c>
      <c r="BS117">
        <v>98</v>
      </c>
      <c r="BT117">
        <v>53</v>
      </c>
      <c r="BU117">
        <v>63</v>
      </c>
      <c r="BV117">
        <v>39</v>
      </c>
      <c r="BW117">
        <v>46</v>
      </c>
      <c r="BX117">
        <v>40</v>
      </c>
      <c r="BY117">
        <v>58</v>
      </c>
      <c r="BZ117">
        <v>9</v>
      </c>
      <c r="CA117">
        <v>5</v>
      </c>
      <c r="CB117">
        <v>15</v>
      </c>
      <c r="CC117">
        <v>72</v>
      </c>
      <c r="CD117">
        <v>76</v>
      </c>
      <c r="CE117">
        <v>98</v>
      </c>
      <c r="CF117">
        <v>15</v>
      </c>
      <c r="CG117">
        <v>21</v>
      </c>
      <c r="CH117">
        <v>87</v>
      </c>
      <c r="CI117">
        <v>33</v>
      </c>
      <c r="CJ117">
        <v>12</v>
      </c>
      <c r="CK117">
        <v>53</v>
      </c>
      <c r="CL117">
        <v>48</v>
      </c>
      <c r="CM117">
        <v>75</v>
      </c>
      <c r="CN117">
        <v>43</v>
      </c>
      <c r="CO117">
        <v>33</v>
      </c>
      <c r="CP117">
        <v>33</v>
      </c>
      <c r="CQ117">
        <v>19</v>
      </c>
      <c r="CR117">
        <v>111</v>
      </c>
      <c r="CS117">
        <v>90</v>
      </c>
      <c r="CT117">
        <v>118</v>
      </c>
      <c r="CU117">
        <v>33</v>
      </c>
      <c r="CV117">
        <v>84</v>
      </c>
      <c r="CW117">
        <v>42</v>
      </c>
      <c r="CX117">
        <v>77</v>
      </c>
      <c r="CY117">
        <v>73</v>
      </c>
      <c r="CZ117">
        <v>111</v>
      </c>
      <c r="DA117">
        <v>10</v>
      </c>
      <c r="DB117">
        <v>20</v>
      </c>
      <c r="DC117">
        <v>74</v>
      </c>
      <c r="DD117">
        <v>61</v>
      </c>
      <c r="DE117">
        <v>85</v>
      </c>
      <c r="DF117">
        <v>41</v>
      </c>
      <c r="DG117">
        <v>110</v>
      </c>
      <c r="DH117">
        <v>14</v>
      </c>
      <c r="DI117">
        <v>25</v>
      </c>
      <c r="DJ117">
        <v>60</v>
      </c>
      <c r="DK117">
        <v>77</v>
      </c>
      <c r="DL117">
        <v>89</v>
      </c>
      <c r="DM117">
        <v>89</v>
      </c>
      <c r="DN117">
        <v>17</v>
      </c>
      <c r="DO117">
        <v>0</v>
      </c>
      <c r="DP117">
        <v>71</v>
      </c>
      <c r="DQ117" s="86">
        <f ca="1">Control!$C$7*Calculations!$C$82*INDEX('Monthly Data'!N:N,Calculations!$C$116+MOD(A117,Calculations!$C$118))+Control!$C$7*Calculations!$C$83*INDEX('Monthly Data'!O:O,Calculations!$C$116+MOD(A117,Calculations!$C$118))+Control!$C$7*Calculations!$C$84*INDEX('Monthly Data'!P:P,Calculations!$C$116+MOD(A117,Calculations!$C$118))+Control!$C$7*Calculations!$C$85*INDEX('Monthly Data'!Q:Q,Calculations!$C$116+MOD(A117,Calculations!$C$118))+(1-Control!$C$7*Calculations!$C$87)*INDEX('Monthly Data'!R:R,Calculations!$C$116+MOD(A117,Calculations!$C$118))</f>
        <v>1.8665061640915637E-2</v>
      </c>
      <c r="DR117" s="86">
        <f ca="1">Control!$C$7*Calculations!$C$82*INDEX('Monthly Data'!N:N,Calculations!$C$116+MOD(B117,Calculations!$C$118))+Control!$C$7*Calculations!$C$83*INDEX('Monthly Data'!O:O,Calculations!$C$116+MOD(B117,Calculations!$C$118))+Control!$C$7*Calculations!$C$84*INDEX('Monthly Data'!P:P,Calculations!$C$116+MOD(B117,Calculations!$C$118))+Control!$C$7*Calculations!$C$85*INDEX('Monthly Data'!Q:Q,Calculations!$C$116+MOD(B117,Calculations!$C$118))+(1-Control!$C$7*Calculations!$C$87)*INDEX('Monthly Data'!R:R,Calculations!$C$116+MOD(B117,Calculations!$C$118))</f>
        <v>-4.417423226995453E-3</v>
      </c>
      <c r="DS117" s="86">
        <f ca="1">Control!$C$7*Calculations!$C$82*INDEX('Monthly Data'!N:N,Calculations!$C$116+MOD(C117,Calculations!$C$118))+Control!$C$7*Calculations!$C$83*INDEX('Monthly Data'!O:O,Calculations!$C$116+MOD(C117,Calculations!$C$118))+Control!$C$7*Calculations!$C$84*INDEX('Monthly Data'!P:P,Calculations!$C$116+MOD(C117,Calculations!$C$118))+Control!$C$7*Calculations!$C$85*INDEX('Monthly Data'!Q:Q,Calculations!$C$116+MOD(C117,Calculations!$C$118))+(1-Control!$C$7*Calculations!$C$87)*INDEX('Monthly Data'!R:R,Calculations!$C$116+MOD(C117,Calculations!$C$118))</f>
        <v>3.8809817903524786E-2</v>
      </c>
      <c r="DT117" s="86">
        <f ca="1">Control!$C$7*Calculations!$C$82*INDEX('Monthly Data'!N:N,Calculations!$C$116+MOD(D117,Calculations!$C$118))+Control!$C$7*Calculations!$C$83*INDEX('Monthly Data'!O:O,Calculations!$C$116+MOD(D117,Calculations!$C$118))+Control!$C$7*Calculations!$C$84*INDEX('Monthly Data'!P:P,Calculations!$C$116+MOD(D117,Calculations!$C$118))+Control!$C$7*Calculations!$C$85*INDEX('Monthly Data'!Q:Q,Calculations!$C$116+MOD(D117,Calculations!$C$118))+(1-Control!$C$7*Calculations!$C$87)*INDEX('Monthly Data'!R:R,Calculations!$C$116+MOD(D117,Calculations!$C$118))</f>
        <v>9.5791276036140301E-3</v>
      </c>
      <c r="DU117" s="86">
        <f ca="1">Control!$C$7*Calculations!$C$82*INDEX('Monthly Data'!N:N,Calculations!$C$116+MOD(E117,Calculations!$C$118))+Control!$C$7*Calculations!$C$83*INDEX('Monthly Data'!O:O,Calculations!$C$116+MOD(E117,Calculations!$C$118))+Control!$C$7*Calculations!$C$84*INDEX('Monthly Data'!P:P,Calculations!$C$116+MOD(E117,Calculations!$C$118))+Control!$C$7*Calculations!$C$85*INDEX('Monthly Data'!Q:Q,Calculations!$C$116+MOD(E117,Calculations!$C$118))+(1-Control!$C$7*Calculations!$C$87)*INDEX('Monthly Data'!R:R,Calculations!$C$116+MOD(E117,Calculations!$C$118))</f>
        <v>-7.8872955230675015E-3</v>
      </c>
      <c r="DV117" s="86">
        <f ca="1">Control!$C$7*Calculations!$C$82*INDEX('Monthly Data'!N:N,Calculations!$C$116+MOD(F117,Calculations!$C$118))+Control!$C$7*Calculations!$C$83*INDEX('Monthly Data'!O:O,Calculations!$C$116+MOD(F117,Calculations!$C$118))+Control!$C$7*Calculations!$C$84*INDEX('Monthly Data'!P:P,Calculations!$C$116+MOD(F117,Calculations!$C$118))+Control!$C$7*Calculations!$C$85*INDEX('Monthly Data'!Q:Q,Calculations!$C$116+MOD(F117,Calculations!$C$118))+(1-Control!$C$7*Calculations!$C$87)*INDEX('Monthly Data'!R:R,Calculations!$C$116+MOD(F117,Calculations!$C$118))</f>
        <v>7.857567536297622E-3</v>
      </c>
      <c r="DW117" s="86">
        <f ca="1">Control!$C$7*Calculations!$C$82*INDEX('Monthly Data'!N:N,Calculations!$C$116+MOD(G117,Calculations!$C$118))+Control!$C$7*Calculations!$C$83*INDEX('Monthly Data'!O:O,Calculations!$C$116+MOD(G117,Calculations!$C$118))+Control!$C$7*Calculations!$C$84*INDEX('Monthly Data'!P:P,Calculations!$C$116+MOD(G117,Calculations!$C$118))+Control!$C$7*Calculations!$C$85*INDEX('Monthly Data'!Q:Q,Calculations!$C$116+MOD(G117,Calculations!$C$118))+(1-Control!$C$7*Calculations!$C$87)*INDEX('Monthly Data'!R:R,Calculations!$C$116+MOD(G117,Calculations!$C$118))</f>
        <v>6.2631896128884862E-3</v>
      </c>
      <c r="DX117" s="86">
        <f ca="1">Control!$C$7*Calculations!$C$82*INDEX('Monthly Data'!N:N,Calculations!$C$116+MOD(H117,Calculations!$C$118))+Control!$C$7*Calculations!$C$83*INDEX('Monthly Data'!O:O,Calculations!$C$116+MOD(H117,Calculations!$C$118))+Control!$C$7*Calculations!$C$84*INDEX('Monthly Data'!P:P,Calculations!$C$116+MOD(H117,Calculations!$C$118))+Control!$C$7*Calculations!$C$85*INDEX('Monthly Data'!Q:Q,Calculations!$C$116+MOD(H117,Calculations!$C$118))+(1-Control!$C$7*Calculations!$C$87)*INDEX('Monthly Data'!R:R,Calculations!$C$116+MOD(H117,Calculations!$C$118))</f>
        <v>4.4327772793586687E-3</v>
      </c>
      <c r="DY117" s="86">
        <f ca="1">Control!$C$7*Calculations!$C$82*INDEX('Monthly Data'!N:N,Calculations!$C$116+MOD(I117,Calculations!$C$118))+Control!$C$7*Calculations!$C$83*INDEX('Monthly Data'!O:O,Calculations!$C$116+MOD(I117,Calculations!$C$118))+Control!$C$7*Calculations!$C$84*INDEX('Monthly Data'!P:P,Calculations!$C$116+MOD(I117,Calculations!$C$118))+Control!$C$7*Calculations!$C$85*INDEX('Monthly Data'!Q:Q,Calculations!$C$116+MOD(I117,Calculations!$C$118))+(1-Control!$C$7*Calculations!$C$87)*INDEX('Monthly Data'!R:R,Calculations!$C$116+MOD(I117,Calculations!$C$118))</f>
        <v>-3.299557342782896E-2</v>
      </c>
      <c r="DZ117" s="86">
        <f ca="1">Control!$C$7*Calculations!$C$82*INDEX('Monthly Data'!N:N,Calculations!$C$116+MOD(J117,Calculations!$C$118))+Control!$C$7*Calculations!$C$83*INDEX('Monthly Data'!O:O,Calculations!$C$116+MOD(J117,Calculations!$C$118))+Control!$C$7*Calculations!$C$84*INDEX('Monthly Data'!P:P,Calculations!$C$116+MOD(J117,Calculations!$C$118))+Control!$C$7*Calculations!$C$85*INDEX('Monthly Data'!Q:Q,Calculations!$C$116+MOD(J117,Calculations!$C$118))+(1-Control!$C$7*Calculations!$C$87)*INDEX('Monthly Data'!R:R,Calculations!$C$116+MOD(J117,Calculations!$C$118))</f>
        <v>1.7599621212565995E-2</v>
      </c>
      <c r="EA117" s="86">
        <f ca="1">Control!$C$7*Calculations!$C$82*INDEX('Monthly Data'!N:N,Calculations!$C$116+MOD(K117,Calculations!$C$118))+Control!$C$7*Calculations!$C$83*INDEX('Monthly Data'!O:O,Calculations!$C$116+MOD(K117,Calculations!$C$118))+Control!$C$7*Calculations!$C$84*INDEX('Monthly Data'!P:P,Calculations!$C$116+MOD(K117,Calculations!$C$118))+Control!$C$7*Calculations!$C$85*INDEX('Monthly Data'!Q:Q,Calculations!$C$116+MOD(K117,Calculations!$C$118))+(1-Control!$C$7*Calculations!$C$87)*INDEX('Monthly Data'!R:R,Calculations!$C$116+MOD(K117,Calculations!$C$118))</f>
        <v>-9.8327855560634558E-3</v>
      </c>
      <c r="EB117" s="86">
        <f ca="1">Control!$C$7*Calculations!$C$82*INDEX('Monthly Data'!N:N,Calculations!$C$116+MOD(L117,Calculations!$C$118))+Control!$C$7*Calculations!$C$83*INDEX('Monthly Data'!O:O,Calculations!$C$116+MOD(L117,Calculations!$C$118))+Control!$C$7*Calculations!$C$84*INDEX('Monthly Data'!P:P,Calculations!$C$116+MOD(L117,Calculations!$C$118))+Control!$C$7*Calculations!$C$85*INDEX('Monthly Data'!Q:Q,Calculations!$C$116+MOD(L117,Calculations!$C$118))+(1-Control!$C$7*Calculations!$C$87)*INDEX('Monthly Data'!R:R,Calculations!$C$116+MOD(L117,Calculations!$C$118))</f>
        <v>1.8665061640915637E-2</v>
      </c>
      <c r="EC117" s="86">
        <f ca="1">Control!$C$7*Calculations!$C$82*INDEX('Monthly Data'!N:N,Calculations!$C$116+MOD(M117,Calculations!$C$118))+Control!$C$7*Calculations!$C$83*INDEX('Monthly Data'!O:O,Calculations!$C$116+MOD(M117,Calculations!$C$118))+Control!$C$7*Calculations!$C$84*INDEX('Monthly Data'!P:P,Calculations!$C$116+MOD(M117,Calculations!$C$118))+Control!$C$7*Calculations!$C$85*INDEX('Monthly Data'!Q:Q,Calculations!$C$116+MOD(M117,Calculations!$C$118))+(1-Control!$C$7*Calculations!$C$87)*INDEX('Monthly Data'!R:R,Calculations!$C$116+MOD(M117,Calculations!$C$118))</f>
        <v>1.0415351832335435E-2</v>
      </c>
      <c r="ED117" s="86">
        <f ca="1">Control!$C$7*Calculations!$C$82*INDEX('Monthly Data'!N:N,Calculations!$C$116+MOD(N117,Calculations!$C$118))+Control!$C$7*Calculations!$C$83*INDEX('Monthly Data'!O:O,Calculations!$C$116+MOD(N117,Calculations!$C$118))+Control!$C$7*Calculations!$C$84*INDEX('Monthly Data'!P:P,Calculations!$C$116+MOD(N117,Calculations!$C$118))+Control!$C$7*Calculations!$C$85*INDEX('Monthly Data'!Q:Q,Calculations!$C$116+MOD(N117,Calculations!$C$118))+(1-Control!$C$7*Calculations!$C$87)*INDEX('Monthly Data'!R:R,Calculations!$C$116+MOD(N117,Calculations!$C$118))</f>
        <v>1.3423979074716584E-2</v>
      </c>
      <c r="EE117" s="86">
        <f ca="1">Control!$C$7*Calculations!$C$82*INDEX('Monthly Data'!N:N,Calculations!$C$116+MOD(O117,Calculations!$C$118))+Control!$C$7*Calculations!$C$83*INDEX('Monthly Data'!O:O,Calculations!$C$116+MOD(O117,Calculations!$C$118))+Control!$C$7*Calculations!$C$84*INDEX('Monthly Data'!P:P,Calculations!$C$116+MOD(O117,Calculations!$C$118))+Control!$C$7*Calculations!$C$85*INDEX('Monthly Data'!Q:Q,Calculations!$C$116+MOD(O117,Calculations!$C$118))+(1-Control!$C$7*Calculations!$C$87)*INDEX('Monthly Data'!R:R,Calculations!$C$116+MOD(O117,Calculations!$C$118))</f>
        <v>9.9793409618087695E-3</v>
      </c>
      <c r="EF117" s="86">
        <f ca="1">Control!$C$7*Calculations!$C$82*INDEX('Monthly Data'!N:N,Calculations!$C$116+MOD(P117,Calculations!$C$118))+Control!$C$7*Calculations!$C$83*INDEX('Monthly Data'!O:O,Calculations!$C$116+MOD(P117,Calculations!$C$118))+Control!$C$7*Calculations!$C$84*INDEX('Monthly Data'!P:P,Calculations!$C$116+MOD(P117,Calculations!$C$118))+Control!$C$7*Calculations!$C$85*INDEX('Monthly Data'!Q:Q,Calculations!$C$116+MOD(P117,Calculations!$C$118))+(1-Control!$C$7*Calculations!$C$87)*INDEX('Monthly Data'!R:R,Calculations!$C$116+MOD(P117,Calculations!$C$118))</f>
        <v>1.046389543479892E-2</v>
      </c>
      <c r="EG117" s="86">
        <f ca="1">Control!$C$7*Calculations!$C$82*INDEX('Monthly Data'!N:N,Calculations!$C$116+MOD(Q117,Calculations!$C$118))+Control!$C$7*Calculations!$C$83*INDEX('Monthly Data'!O:O,Calculations!$C$116+MOD(Q117,Calculations!$C$118))+Control!$C$7*Calculations!$C$84*INDEX('Monthly Data'!P:P,Calculations!$C$116+MOD(Q117,Calculations!$C$118))+Control!$C$7*Calculations!$C$85*INDEX('Monthly Data'!Q:Q,Calculations!$C$116+MOD(Q117,Calculations!$C$118))+(1-Control!$C$7*Calculations!$C$87)*INDEX('Monthly Data'!R:R,Calculations!$C$116+MOD(Q117,Calculations!$C$118))</f>
        <v>2.377894462657602E-2</v>
      </c>
      <c r="EH117" s="86">
        <f ca="1">Control!$C$7*Calculations!$C$82*INDEX('Monthly Data'!N:N,Calculations!$C$116+MOD(R117,Calculations!$C$118))+Control!$C$7*Calculations!$C$83*INDEX('Monthly Data'!O:O,Calculations!$C$116+MOD(R117,Calculations!$C$118))+Control!$C$7*Calculations!$C$84*INDEX('Monthly Data'!P:P,Calculations!$C$116+MOD(R117,Calculations!$C$118))+Control!$C$7*Calculations!$C$85*INDEX('Monthly Data'!Q:Q,Calculations!$C$116+MOD(R117,Calculations!$C$118))+(1-Control!$C$7*Calculations!$C$87)*INDEX('Monthly Data'!R:R,Calculations!$C$116+MOD(R117,Calculations!$C$118))</f>
        <v>7.9764341593600071E-3</v>
      </c>
      <c r="EI117" s="86">
        <f ca="1">Control!$C$7*Calculations!$C$82*INDEX('Monthly Data'!N:N,Calculations!$C$116+MOD(S117,Calculations!$C$118))+Control!$C$7*Calculations!$C$83*INDEX('Monthly Data'!O:O,Calculations!$C$116+MOD(S117,Calculations!$C$118))+Control!$C$7*Calculations!$C$84*INDEX('Monthly Data'!P:P,Calculations!$C$116+MOD(S117,Calculations!$C$118))+Control!$C$7*Calculations!$C$85*INDEX('Monthly Data'!Q:Q,Calculations!$C$116+MOD(S117,Calculations!$C$118))+(1-Control!$C$7*Calculations!$C$87)*INDEX('Monthly Data'!R:R,Calculations!$C$116+MOD(S117,Calculations!$C$118))</f>
        <v>-1.3959200237295809E-2</v>
      </c>
      <c r="EJ117" s="86">
        <f ca="1">Control!$C$7*Calculations!$C$82*INDEX('Monthly Data'!N:N,Calculations!$C$116+MOD(T117,Calculations!$C$118))+Control!$C$7*Calculations!$C$83*INDEX('Monthly Data'!O:O,Calculations!$C$116+MOD(T117,Calculations!$C$118))+Control!$C$7*Calculations!$C$84*INDEX('Monthly Data'!P:P,Calculations!$C$116+MOD(T117,Calculations!$C$118))+Control!$C$7*Calculations!$C$85*INDEX('Monthly Data'!Q:Q,Calculations!$C$116+MOD(T117,Calculations!$C$118))+(1-Control!$C$7*Calculations!$C$87)*INDEX('Monthly Data'!R:R,Calculations!$C$116+MOD(T117,Calculations!$C$118))</f>
        <v>1.142101364887867E-2</v>
      </c>
      <c r="EK117" s="86">
        <f ca="1">Control!$C$7*Calculations!$C$82*INDEX('Monthly Data'!N:N,Calculations!$C$116+MOD(U117,Calculations!$C$118))+Control!$C$7*Calculations!$C$83*INDEX('Monthly Data'!O:O,Calculations!$C$116+MOD(U117,Calculations!$C$118))+Control!$C$7*Calculations!$C$84*INDEX('Monthly Data'!P:P,Calculations!$C$116+MOD(U117,Calculations!$C$118))+Control!$C$7*Calculations!$C$85*INDEX('Monthly Data'!Q:Q,Calculations!$C$116+MOD(U117,Calculations!$C$118))+(1-Control!$C$7*Calculations!$C$87)*INDEX('Monthly Data'!R:R,Calculations!$C$116+MOD(U117,Calculations!$C$118))</f>
        <v>1.5108777406081684E-3</v>
      </c>
      <c r="EL117" s="86">
        <f ca="1">Control!$C$7*Calculations!$C$82*INDEX('Monthly Data'!N:N,Calculations!$C$116+MOD(V117,Calculations!$C$118))+Control!$C$7*Calculations!$C$83*INDEX('Monthly Data'!O:O,Calculations!$C$116+MOD(V117,Calculations!$C$118))+Control!$C$7*Calculations!$C$84*INDEX('Monthly Data'!P:P,Calculations!$C$116+MOD(V117,Calculations!$C$118))+Control!$C$7*Calculations!$C$85*INDEX('Monthly Data'!Q:Q,Calculations!$C$116+MOD(V117,Calculations!$C$118))+(1-Control!$C$7*Calculations!$C$87)*INDEX('Monthly Data'!R:R,Calculations!$C$116+MOD(V117,Calculations!$C$118))</f>
        <v>-9.5555592256394619E-3</v>
      </c>
      <c r="EM117" s="86">
        <f ca="1">Control!$C$7*Calculations!$C$82*INDEX('Monthly Data'!N:N,Calculations!$C$116+MOD(W117,Calculations!$C$118))+Control!$C$7*Calculations!$C$83*INDEX('Monthly Data'!O:O,Calculations!$C$116+MOD(W117,Calculations!$C$118))+Control!$C$7*Calculations!$C$84*INDEX('Monthly Data'!P:P,Calculations!$C$116+MOD(W117,Calculations!$C$118))+Control!$C$7*Calculations!$C$85*INDEX('Monthly Data'!Q:Q,Calculations!$C$116+MOD(W117,Calculations!$C$118))+(1-Control!$C$7*Calculations!$C$87)*INDEX('Monthly Data'!R:R,Calculations!$C$116+MOD(W117,Calculations!$C$118))</f>
        <v>-2.4571433440223247E-2</v>
      </c>
      <c r="EN117" s="86">
        <f ca="1">Control!$C$7*Calculations!$C$82*INDEX('Monthly Data'!N:N,Calculations!$C$116+MOD(X117,Calculations!$C$118))+Control!$C$7*Calculations!$C$83*INDEX('Monthly Data'!O:O,Calculations!$C$116+MOD(X117,Calculations!$C$118))+Control!$C$7*Calculations!$C$84*INDEX('Monthly Data'!P:P,Calculations!$C$116+MOD(X117,Calculations!$C$118))+Control!$C$7*Calculations!$C$85*INDEX('Monthly Data'!Q:Q,Calculations!$C$116+MOD(X117,Calculations!$C$118))+(1-Control!$C$7*Calculations!$C$87)*INDEX('Monthly Data'!R:R,Calculations!$C$116+MOD(X117,Calculations!$C$118))</f>
        <v>3.127051071655923E-3</v>
      </c>
      <c r="EO117" s="86">
        <f ca="1">Control!$C$7*Calculations!$C$82*INDEX('Monthly Data'!N:N,Calculations!$C$116+MOD(Y117,Calculations!$C$118))+Control!$C$7*Calculations!$C$83*INDEX('Monthly Data'!O:O,Calculations!$C$116+MOD(Y117,Calculations!$C$118))+Control!$C$7*Calculations!$C$84*INDEX('Monthly Data'!P:P,Calculations!$C$116+MOD(Y117,Calculations!$C$118))+Control!$C$7*Calculations!$C$85*INDEX('Monthly Data'!Q:Q,Calculations!$C$116+MOD(Y117,Calculations!$C$118))+(1-Control!$C$7*Calculations!$C$87)*INDEX('Monthly Data'!R:R,Calculations!$C$116+MOD(Y117,Calculations!$C$118))</f>
        <v>2.4470405846852006E-3</v>
      </c>
      <c r="EP117" s="86">
        <f ca="1">Control!$C$7*Calculations!$C$82*INDEX('Monthly Data'!N:N,Calculations!$C$116+MOD(Z117,Calculations!$C$118))+Control!$C$7*Calculations!$C$83*INDEX('Monthly Data'!O:O,Calculations!$C$116+MOD(Z117,Calculations!$C$118))+Control!$C$7*Calculations!$C$84*INDEX('Monthly Data'!P:P,Calculations!$C$116+MOD(Z117,Calculations!$C$118))+Control!$C$7*Calculations!$C$85*INDEX('Monthly Data'!Q:Q,Calculations!$C$116+MOD(Z117,Calculations!$C$118))+(1-Control!$C$7*Calculations!$C$87)*INDEX('Monthly Data'!R:R,Calculations!$C$116+MOD(Z117,Calculations!$C$118))</f>
        <v>3.0957942835585645E-2</v>
      </c>
      <c r="EQ117" s="86">
        <f ca="1">Control!$C$7*Calculations!$C$82*INDEX('Monthly Data'!N:N,Calculations!$C$116+MOD(AA117,Calculations!$C$118))+Control!$C$7*Calculations!$C$83*INDEX('Monthly Data'!O:O,Calculations!$C$116+MOD(AA117,Calculations!$C$118))+Control!$C$7*Calculations!$C$84*INDEX('Monthly Data'!P:P,Calculations!$C$116+MOD(AA117,Calculations!$C$118))+Control!$C$7*Calculations!$C$85*INDEX('Monthly Data'!Q:Q,Calculations!$C$116+MOD(AA117,Calculations!$C$118))+(1-Control!$C$7*Calculations!$C$87)*INDEX('Monthly Data'!R:R,Calculations!$C$116+MOD(AA117,Calculations!$C$118))</f>
        <v>2.9708469559001142E-2</v>
      </c>
      <c r="ER117" s="86">
        <f ca="1">Control!$C$7*Calculations!$C$82*INDEX('Monthly Data'!N:N,Calculations!$C$116+MOD(AB117,Calculations!$C$118))+Control!$C$7*Calculations!$C$83*INDEX('Monthly Data'!O:O,Calculations!$C$116+MOD(AB117,Calculations!$C$118))+Control!$C$7*Calculations!$C$84*INDEX('Monthly Data'!P:P,Calculations!$C$116+MOD(AB117,Calculations!$C$118))+Control!$C$7*Calculations!$C$85*INDEX('Monthly Data'!Q:Q,Calculations!$C$116+MOD(AB117,Calculations!$C$118))+(1-Control!$C$7*Calculations!$C$87)*INDEX('Monthly Data'!R:R,Calculations!$C$116+MOD(AB117,Calculations!$C$118))</f>
        <v>-2.5419860972892394E-2</v>
      </c>
      <c r="ES117" s="86">
        <f ca="1">Control!$C$7*Calculations!$C$82*INDEX('Monthly Data'!N:N,Calculations!$C$116+MOD(AC117,Calculations!$C$118))+Control!$C$7*Calculations!$C$83*INDEX('Monthly Data'!O:O,Calculations!$C$116+MOD(AC117,Calculations!$C$118))+Control!$C$7*Calculations!$C$84*INDEX('Monthly Data'!P:P,Calculations!$C$116+MOD(AC117,Calculations!$C$118))+Control!$C$7*Calculations!$C$85*INDEX('Monthly Data'!Q:Q,Calculations!$C$116+MOD(AC117,Calculations!$C$118))+(1-Control!$C$7*Calculations!$C$87)*INDEX('Monthly Data'!R:R,Calculations!$C$116+MOD(AC117,Calculations!$C$118))</f>
        <v>-2.7490061308214487E-3</v>
      </c>
      <c r="ET117" s="86">
        <f ca="1">Control!$C$7*Calculations!$C$82*INDEX('Monthly Data'!N:N,Calculations!$C$116+MOD(AD117,Calculations!$C$118))+Control!$C$7*Calculations!$C$83*INDEX('Monthly Data'!O:O,Calculations!$C$116+MOD(AD117,Calculations!$C$118))+Control!$C$7*Calculations!$C$84*INDEX('Monthly Data'!P:P,Calculations!$C$116+MOD(AD117,Calculations!$C$118))+Control!$C$7*Calculations!$C$85*INDEX('Monthly Data'!Q:Q,Calculations!$C$116+MOD(AD117,Calculations!$C$118))+(1-Control!$C$7*Calculations!$C$87)*INDEX('Monthly Data'!R:R,Calculations!$C$116+MOD(AD117,Calculations!$C$118))</f>
        <v>-6.1115617667135171E-2</v>
      </c>
      <c r="EU117" s="86">
        <f ca="1">Control!$C$7*Calculations!$C$82*INDEX('Monthly Data'!N:N,Calculations!$C$116+MOD(AE117,Calculations!$C$118))+Control!$C$7*Calculations!$C$83*INDEX('Monthly Data'!O:O,Calculations!$C$116+MOD(AE117,Calculations!$C$118))+Control!$C$7*Calculations!$C$84*INDEX('Monthly Data'!P:P,Calculations!$C$116+MOD(AE117,Calculations!$C$118))+Control!$C$7*Calculations!$C$85*INDEX('Monthly Data'!Q:Q,Calculations!$C$116+MOD(AE117,Calculations!$C$118))+(1-Control!$C$7*Calculations!$C$87)*INDEX('Monthly Data'!R:R,Calculations!$C$116+MOD(AE117,Calculations!$C$118))</f>
        <v>1.0415351832335435E-2</v>
      </c>
      <c r="EV117" s="86">
        <f ca="1">Control!$C$7*Calculations!$C$82*INDEX('Monthly Data'!N:N,Calculations!$C$116+MOD(AF117,Calculations!$C$118))+Control!$C$7*Calculations!$C$83*INDEX('Monthly Data'!O:O,Calculations!$C$116+MOD(AF117,Calculations!$C$118))+Control!$C$7*Calculations!$C$84*INDEX('Monthly Data'!P:P,Calculations!$C$116+MOD(AF117,Calculations!$C$118))+Control!$C$7*Calculations!$C$85*INDEX('Monthly Data'!Q:Q,Calculations!$C$116+MOD(AF117,Calculations!$C$118))+(1-Control!$C$7*Calculations!$C$87)*INDEX('Monthly Data'!R:R,Calculations!$C$116+MOD(AF117,Calculations!$C$118))</f>
        <v>7.5897487599915015E-3</v>
      </c>
      <c r="EW117" s="86">
        <f ca="1">Control!$C$7*Calculations!$C$82*INDEX('Monthly Data'!N:N,Calculations!$C$116+MOD(AG117,Calculations!$C$118))+Control!$C$7*Calculations!$C$83*INDEX('Monthly Data'!O:O,Calculations!$C$116+MOD(AG117,Calculations!$C$118))+Control!$C$7*Calculations!$C$84*INDEX('Monthly Data'!P:P,Calculations!$C$116+MOD(AG117,Calculations!$C$118))+Control!$C$7*Calculations!$C$85*INDEX('Monthly Data'!Q:Q,Calculations!$C$116+MOD(AG117,Calculations!$C$118))+(1-Control!$C$7*Calculations!$C$87)*INDEX('Monthly Data'!R:R,Calculations!$C$116+MOD(AG117,Calculations!$C$118))</f>
        <v>-1.0485101266941802E-2</v>
      </c>
      <c r="EX117" s="86">
        <f ca="1">Control!$C$7*Calculations!$C$82*INDEX('Monthly Data'!N:N,Calculations!$C$116+MOD(AH117,Calculations!$C$118))+Control!$C$7*Calculations!$C$83*INDEX('Monthly Data'!O:O,Calculations!$C$116+MOD(AH117,Calculations!$C$118))+Control!$C$7*Calculations!$C$84*INDEX('Monthly Data'!P:P,Calculations!$C$116+MOD(AH117,Calculations!$C$118))+Control!$C$7*Calculations!$C$85*INDEX('Monthly Data'!Q:Q,Calculations!$C$116+MOD(AH117,Calculations!$C$118))+(1-Control!$C$7*Calculations!$C$87)*INDEX('Monthly Data'!R:R,Calculations!$C$116+MOD(AH117,Calculations!$C$118))</f>
        <v>-2.0259958308006688E-2</v>
      </c>
      <c r="EY117" s="86">
        <f ca="1">Control!$C$7*Calculations!$C$82*INDEX('Monthly Data'!N:N,Calculations!$C$116+MOD(AI117,Calculations!$C$118))+Control!$C$7*Calculations!$C$83*INDEX('Monthly Data'!O:O,Calculations!$C$116+MOD(AI117,Calculations!$C$118))+Control!$C$7*Calculations!$C$84*INDEX('Monthly Data'!P:P,Calculations!$C$116+MOD(AI117,Calculations!$C$118))+Control!$C$7*Calculations!$C$85*INDEX('Monthly Data'!Q:Q,Calculations!$C$116+MOD(AI117,Calculations!$C$118))+(1-Control!$C$7*Calculations!$C$87)*INDEX('Monthly Data'!R:R,Calculations!$C$116+MOD(AI117,Calculations!$C$118))</f>
        <v>9.5791276036140301E-3</v>
      </c>
      <c r="EZ117" s="86">
        <f ca="1">Control!$C$7*Calculations!$C$82*INDEX('Monthly Data'!N:N,Calculations!$C$116+MOD(AJ117,Calculations!$C$118))+Control!$C$7*Calculations!$C$83*INDEX('Monthly Data'!O:O,Calculations!$C$116+MOD(AJ117,Calculations!$C$118))+Control!$C$7*Calculations!$C$84*INDEX('Monthly Data'!P:P,Calculations!$C$116+MOD(AJ117,Calculations!$C$118))+Control!$C$7*Calculations!$C$85*INDEX('Monthly Data'!Q:Q,Calculations!$C$116+MOD(AJ117,Calculations!$C$118))+(1-Control!$C$7*Calculations!$C$87)*INDEX('Monthly Data'!R:R,Calculations!$C$116+MOD(AJ117,Calculations!$C$118))</f>
        <v>-2.5168357537820856E-4</v>
      </c>
      <c r="FA117" s="86">
        <f ca="1">Control!$C$7*Calculations!$C$82*INDEX('Monthly Data'!N:N,Calculations!$C$116+MOD(AK117,Calculations!$C$118))+Control!$C$7*Calculations!$C$83*INDEX('Monthly Data'!O:O,Calculations!$C$116+MOD(AK117,Calculations!$C$118))+Control!$C$7*Calculations!$C$84*INDEX('Monthly Data'!P:P,Calculations!$C$116+MOD(AK117,Calculations!$C$118))+Control!$C$7*Calculations!$C$85*INDEX('Monthly Data'!Q:Q,Calculations!$C$116+MOD(AK117,Calculations!$C$118))+(1-Control!$C$7*Calculations!$C$87)*INDEX('Monthly Data'!R:R,Calculations!$C$116+MOD(AK117,Calculations!$C$118))</f>
        <v>-4.0413381192162513E-2</v>
      </c>
      <c r="FB117" s="86">
        <f ca="1">Control!$C$7*Calculations!$C$82*INDEX('Monthly Data'!N:N,Calculations!$C$116+MOD(AL117,Calculations!$C$118))+Control!$C$7*Calculations!$C$83*INDEX('Monthly Data'!O:O,Calculations!$C$116+MOD(AL117,Calculations!$C$118))+Control!$C$7*Calculations!$C$84*INDEX('Monthly Data'!P:P,Calculations!$C$116+MOD(AL117,Calculations!$C$118))+Control!$C$7*Calculations!$C$85*INDEX('Monthly Data'!Q:Q,Calculations!$C$116+MOD(AL117,Calculations!$C$118))+(1-Control!$C$7*Calculations!$C$87)*INDEX('Monthly Data'!R:R,Calculations!$C$116+MOD(AL117,Calculations!$C$118))</f>
        <v>3.9251937367756782E-3</v>
      </c>
      <c r="FC117" s="86">
        <f ca="1">Control!$C$7*Calculations!$C$82*INDEX('Monthly Data'!N:N,Calculations!$C$116+MOD(AM117,Calculations!$C$118))+Control!$C$7*Calculations!$C$83*INDEX('Monthly Data'!O:O,Calculations!$C$116+MOD(AM117,Calculations!$C$118))+Control!$C$7*Calculations!$C$84*INDEX('Monthly Data'!P:P,Calculations!$C$116+MOD(AM117,Calculations!$C$118))+Control!$C$7*Calculations!$C$85*INDEX('Monthly Data'!Q:Q,Calculations!$C$116+MOD(AM117,Calculations!$C$118))+(1-Control!$C$7*Calculations!$C$87)*INDEX('Monthly Data'!R:R,Calculations!$C$116+MOD(AM117,Calculations!$C$118))</f>
        <v>2.4722579420195831E-2</v>
      </c>
      <c r="FD117" s="86">
        <f ca="1">Control!$C$7*Calculations!$C$82*INDEX('Monthly Data'!N:N,Calculations!$C$116+MOD(AN117,Calculations!$C$118))+Control!$C$7*Calculations!$C$83*INDEX('Monthly Data'!O:O,Calculations!$C$116+MOD(AN117,Calculations!$C$118))+Control!$C$7*Calculations!$C$84*INDEX('Monthly Data'!P:P,Calculations!$C$116+MOD(AN117,Calculations!$C$118))+Control!$C$7*Calculations!$C$85*INDEX('Monthly Data'!Q:Q,Calculations!$C$116+MOD(AN117,Calculations!$C$118))+(1-Control!$C$7*Calculations!$C$87)*INDEX('Monthly Data'!R:R,Calculations!$C$116+MOD(AN117,Calculations!$C$118))</f>
        <v>1.1702576456120543E-2</v>
      </c>
      <c r="FE117" s="86">
        <f ca="1">Control!$C$7*Calculations!$C$82*INDEX('Monthly Data'!N:N,Calculations!$C$116+MOD(AO117,Calculations!$C$118))+Control!$C$7*Calculations!$C$83*INDEX('Monthly Data'!O:O,Calculations!$C$116+MOD(AO117,Calculations!$C$118))+Control!$C$7*Calculations!$C$84*INDEX('Monthly Data'!P:P,Calculations!$C$116+MOD(AO117,Calculations!$C$118))+Control!$C$7*Calculations!$C$85*INDEX('Monthly Data'!Q:Q,Calculations!$C$116+MOD(AO117,Calculations!$C$118))+(1-Control!$C$7*Calculations!$C$87)*INDEX('Monthly Data'!R:R,Calculations!$C$116+MOD(AO117,Calculations!$C$118))</f>
        <v>8.3814116887657771E-3</v>
      </c>
      <c r="FF117" s="86">
        <f ca="1">Control!$C$7*Calculations!$C$82*INDEX('Monthly Data'!N:N,Calculations!$C$116+MOD(AP117,Calculations!$C$118))+Control!$C$7*Calculations!$C$83*INDEX('Monthly Data'!O:O,Calculations!$C$116+MOD(AP117,Calculations!$C$118))+Control!$C$7*Calculations!$C$84*INDEX('Monthly Data'!P:P,Calculations!$C$116+MOD(AP117,Calculations!$C$118))+Control!$C$7*Calculations!$C$85*INDEX('Monthly Data'!Q:Q,Calculations!$C$116+MOD(AP117,Calculations!$C$118))+(1-Control!$C$7*Calculations!$C$87)*INDEX('Monthly Data'!R:R,Calculations!$C$116+MOD(AP117,Calculations!$C$118))</f>
        <v>7.9764341593600071E-3</v>
      </c>
      <c r="FG117" s="86">
        <f ca="1">Control!$C$7*Calculations!$C$82*INDEX('Monthly Data'!N:N,Calculations!$C$116+MOD(AQ117,Calculations!$C$118))+Control!$C$7*Calculations!$C$83*INDEX('Monthly Data'!O:O,Calculations!$C$116+MOD(AQ117,Calculations!$C$118))+Control!$C$7*Calculations!$C$84*INDEX('Monthly Data'!P:P,Calculations!$C$116+MOD(AQ117,Calculations!$C$118))+Control!$C$7*Calculations!$C$85*INDEX('Monthly Data'!Q:Q,Calculations!$C$116+MOD(AQ117,Calculations!$C$118))+(1-Control!$C$7*Calculations!$C$87)*INDEX('Monthly Data'!R:R,Calculations!$C$116+MOD(AQ117,Calculations!$C$118))</f>
        <v>3.1011313347584085E-2</v>
      </c>
      <c r="FH117" s="86">
        <f ca="1">Control!$C$7*Calculations!$C$82*INDEX('Monthly Data'!N:N,Calculations!$C$116+MOD(AR117,Calculations!$C$118))+Control!$C$7*Calculations!$C$83*INDEX('Monthly Data'!O:O,Calculations!$C$116+MOD(AR117,Calculations!$C$118))+Control!$C$7*Calculations!$C$84*INDEX('Monthly Data'!P:P,Calculations!$C$116+MOD(AR117,Calculations!$C$118))+Control!$C$7*Calculations!$C$85*INDEX('Monthly Data'!Q:Q,Calculations!$C$116+MOD(AR117,Calculations!$C$118))+(1-Control!$C$7*Calculations!$C$87)*INDEX('Monthly Data'!R:R,Calculations!$C$116+MOD(AR117,Calculations!$C$118))</f>
        <v>3.1070573055362403E-2</v>
      </c>
      <c r="FI117" s="86">
        <f ca="1">Control!$C$7*Calculations!$C$82*INDEX('Monthly Data'!N:N,Calculations!$C$116+MOD(AS117,Calculations!$C$118))+Control!$C$7*Calculations!$C$83*INDEX('Monthly Data'!O:O,Calculations!$C$116+MOD(AS117,Calculations!$C$118))+Control!$C$7*Calculations!$C$84*INDEX('Monthly Data'!P:P,Calculations!$C$116+MOD(AS117,Calculations!$C$118))+Control!$C$7*Calculations!$C$85*INDEX('Monthly Data'!Q:Q,Calculations!$C$116+MOD(AS117,Calculations!$C$118))+(1-Control!$C$7*Calculations!$C$87)*INDEX('Monthly Data'!R:R,Calculations!$C$116+MOD(AS117,Calculations!$C$118))</f>
        <v>9.9793409618087695E-3</v>
      </c>
      <c r="FJ117" s="86">
        <f ca="1">Control!$C$7*Calculations!$C$82*INDEX('Monthly Data'!N:N,Calculations!$C$116+MOD(AT117,Calculations!$C$118))+Control!$C$7*Calculations!$C$83*INDEX('Monthly Data'!O:O,Calculations!$C$116+MOD(AT117,Calculations!$C$118))+Control!$C$7*Calculations!$C$84*INDEX('Monthly Data'!P:P,Calculations!$C$116+MOD(AT117,Calculations!$C$118))+Control!$C$7*Calculations!$C$85*INDEX('Monthly Data'!Q:Q,Calculations!$C$116+MOD(AT117,Calculations!$C$118))+(1-Control!$C$7*Calculations!$C$87)*INDEX('Monthly Data'!R:R,Calculations!$C$116+MOD(AT117,Calculations!$C$118))</f>
        <v>-2.5419860972892394E-2</v>
      </c>
      <c r="FK117" s="86">
        <f ca="1">Control!$C$7*Calculations!$C$82*INDEX('Monthly Data'!N:N,Calculations!$C$116+MOD(AU117,Calculations!$C$118))+Control!$C$7*Calculations!$C$83*INDEX('Monthly Data'!O:O,Calculations!$C$116+MOD(AU117,Calculations!$C$118))+Control!$C$7*Calculations!$C$84*INDEX('Monthly Data'!P:P,Calculations!$C$116+MOD(AU117,Calculations!$C$118))+Control!$C$7*Calculations!$C$85*INDEX('Monthly Data'!Q:Q,Calculations!$C$116+MOD(AU117,Calculations!$C$118))+(1-Control!$C$7*Calculations!$C$87)*INDEX('Monthly Data'!R:R,Calculations!$C$116+MOD(AU117,Calculations!$C$118))</f>
        <v>-7.3651264633385334E-4</v>
      </c>
      <c r="FL117" s="86">
        <f ca="1">Control!$C$7*Calculations!$C$82*INDEX('Monthly Data'!N:N,Calculations!$C$116+MOD(AV117,Calculations!$C$118))+Control!$C$7*Calculations!$C$83*INDEX('Monthly Data'!O:O,Calculations!$C$116+MOD(AV117,Calculations!$C$118))+Control!$C$7*Calculations!$C$84*INDEX('Monthly Data'!P:P,Calculations!$C$116+MOD(AV117,Calculations!$C$118))+Control!$C$7*Calculations!$C$85*INDEX('Monthly Data'!Q:Q,Calculations!$C$116+MOD(AV117,Calculations!$C$118))+(1-Control!$C$7*Calculations!$C$87)*INDEX('Monthly Data'!R:R,Calculations!$C$116+MOD(AV117,Calculations!$C$118))</f>
        <v>9.9793409618087695E-3</v>
      </c>
      <c r="FM117" s="86">
        <f ca="1">Control!$C$7*Calculations!$C$82*INDEX('Monthly Data'!N:N,Calculations!$C$116+MOD(AW117,Calculations!$C$118))+Control!$C$7*Calculations!$C$83*INDEX('Monthly Data'!O:O,Calculations!$C$116+MOD(AW117,Calculations!$C$118))+Control!$C$7*Calculations!$C$84*INDEX('Monthly Data'!P:P,Calculations!$C$116+MOD(AW117,Calculations!$C$118))+Control!$C$7*Calculations!$C$85*INDEX('Monthly Data'!Q:Q,Calculations!$C$116+MOD(AW117,Calculations!$C$118))+(1-Control!$C$7*Calculations!$C$87)*INDEX('Monthly Data'!R:R,Calculations!$C$116+MOD(AW117,Calculations!$C$118))</f>
        <v>1.7484305259657981E-2</v>
      </c>
      <c r="FN117" s="86">
        <f ca="1">Control!$C$7*Calculations!$C$82*INDEX('Monthly Data'!N:N,Calculations!$C$116+MOD(AX117,Calculations!$C$118))+Control!$C$7*Calculations!$C$83*INDEX('Monthly Data'!O:O,Calculations!$C$116+MOD(AX117,Calculations!$C$118))+Control!$C$7*Calculations!$C$84*INDEX('Monthly Data'!P:P,Calculations!$C$116+MOD(AX117,Calculations!$C$118))+Control!$C$7*Calculations!$C$85*INDEX('Monthly Data'!Q:Q,Calculations!$C$116+MOD(AX117,Calculations!$C$118))+(1-Control!$C$7*Calculations!$C$87)*INDEX('Monthly Data'!R:R,Calculations!$C$116+MOD(AX117,Calculations!$C$118))</f>
        <v>-1.880155173376722E-2</v>
      </c>
      <c r="FO117" s="86">
        <f ca="1">Control!$C$7*Calculations!$C$82*INDEX('Monthly Data'!N:N,Calculations!$C$116+MOD(AY117,Calculations!$C$118))+Control!$C$7*Calculations!$C$83*INDEX('Monthly Data'!O:O,Calculations!$C$116+MOD(AY117,Calculations!$C$118))+Control!$C$7*Calculations!$C$84*INDEX('Monthly Data'!P:P,Calculations!$C$116+MOD(AY117,Calculations!$C$118))+Control!$C$7*Calculations!$C$85*INDEX('Monthly Data'!Q:Q,Calculations!$C$116+MOD(AY117,Calculations!$C$118))+(1-Control!$C$7*Calculations!$C$87)*INDEX('Monthly Data'!R:R,Calculations!$C$116+MOD(AY117,Calculations!$C$118))</f>
        <v>6.4539397490030407E-3</v>
      </c>
      <c r="FP117" s="86">
        <f ca="1">Control!$C$7*Calculations!$C$82*INDEX('Monthly Data'!N:N,Calculations!$C$116+MOD(AZ117,Calculations!$C$118))+Control!$C$7*Calculations!$C$83*INDEX('Monthly Data'!O:O,Calculations!$C$116+MOD(AZ117,Calculations!$C$118))+Control!$C$7*Calculations!$C$84*INDEX('Monthly Data'!P:P,Calculations!$C$116+MOD(AZ117,Calculations!$C$118))+Control!$C$7*Calculations!$C$85*INDEX('Monthly Data'!Q:Q,Calculations!$C$116+MOD(AZ117,Calculations!$C$118))+(1-Control!$C$7*Calculations!$C$87)*INDEX('Monthly Data'!R:R,Calculations!$C$116+MOD(AZ117,Calculations!$C$118))</f>
        <v>-1.0485101266941802E-2</v>
      </c>
      <c r="FQ117" s="86">
        <f ca="1">Control!$C$7*Calculations!$C$82*INDEX('Monthly Data'!N:N,Calculations!$C$116+MOD(BA117,Calculations!$C$118))+Control!$C$7*Calculations!$C$83*INDEX('Monthly Data'!O:O,Calculations!$C$116+MOD(BA117,Calculations!$C$118))+Control!$C$7*Calculations!$C$84*INDEX('Monthly Data'!P:P,Calculations!$C$116+MOD(BA117,Calculations!$C$118))+Control!$C$7*Calculations!$C$85*INDEX('Monthly Data'!Q:Q,Calculations!$C$116+MOD(BA117,Calculations!$C$118))+(1-Control!$C$7*Calculations!$C$87)*INDEX('Monthly Data'!R:R,Calculations!$C$116+MOD(BA117,Calculations!$C$118))</f>
        <v>4.5735623984309991E-2</v>
      </c>
      <c r="FR117" s="86">
        <f ca="1">Control!$C$7*Calculations!$C$82*INDEX('Monthly Data'!N:N,Calculations!$C$116+MOD(BB117,Calculations!$C$118))+Control!$C$7*Calculations!$C$83*INDEX('Monthly Data'!O:O,Calculations!$C$116+MOD(BB117,Calculations!$C$118))+Control!$C$7*Calculations!$C$84*INDEX('Monthly Data'!P:P,Calculations!$C$116+MOD(BB117,Calculations!$C$118))+Control!$C$7*Calculations!$C$85*INDEX('Monthly Data'!Q:Q,Calculations!$C$116+MOD(BB117,Calculations!$C$118))+(1-Control!$C$7*Calculations!$C$87)*INDEX('Monthly Data'!R:R,Calculations!$C$116+MOD(BB117,Calculations!$C$118))</f>
        <v>1.3891563624307685E-2</v>
      </c>
      <c r="FS117" s="86">
        <f ca="1">Control!$C$7*Calculations!$C$82*INDEX('Monthly Data'!N:N,Calculations!$C$116+MOD(BC117,Calculations!$C$118))+Control!$C$7*Calculations!$C$83*INDEX('Monthly Data'!O:O,Calculations!$C$116+MOD(BC117,Calculations!$C$118))+Control!$C$7*Calculations!$C$84*INDEX('Monthly Data'!P:P,Calculations!$C$116+MOD(BC117,Calculations!$C$118))+Control!$C$7*Calculations!$C$85*INDEX('Monthly Data'!Q:Q,Calculations!$C$116+MOD(BC117,Calculations!$C$118))+(1-Control!$C$7*Calculations!$C$87)*INDEX('Monthly Data'!R:R,Calculations!$C$116+MOD(BC117,Calculations!$C$118))</f>
        <v>1.7073665854433945E-2</v>
      </c>
      <c r="FT117" s="86">
        <f ca="1">Control!$C$7*Calculations!$C$82*INDEX('Monthly Data'!N:N,Calculations!$C$116+MOD(BD117,Calculations!$C$118))+Control!$C$7*Calculations!$C$83*INDEX('Monthly Data'!O:O,Calculations!$C$116+MOD(BD117,Calculations!$C$118))+Control!$C$7*Calculations!$C$84*INDEX('Monthly Data'!P:P,Calculations!$C$116+MOD(BD117,Calculations!$C$118))+Control!$C$7*Calculations!$C$85*INDEX('Monthly Data'!Q:Q,Calculations!$C$116+MOD(BD117,Calculations!$C$118))+(1-Control!$C$7*Calculations!$C$87)*INDEX('Monthly Data'!R:R,Calculations!$C$116+MOD(BD117,Calculations!$C$118))</f>
        <v>-2.4571433440223247E-2</v>
      </c>
      <c r="FU117" s="86">
        <f ca="1">Control!$C$7*Calculations!$C$82*INDEX('Monthly Data'!N:N,Calculations!$C$116+MOD(BE117,Calculations!$C$118))+Control!$C$7*Calculations!$C$83*INDEX('Monthly Data'!O:O,Calculations!$C$116+MOD(BE117,Calculations!$C$118))+Control!$C$7*Calculations!$C$84*INDEX('Monthly Data'!P:P,Calculations!$C$116+MOD(BE117,Calculations!$C$118))+Control!$C$7*Calculations!$C$85*INDEX('Monthly Data'!Q:Q,Calculations!$C$116+MOD(BE117,Calculations!$C$118))+(1-Control!$C$7*Calculations!$C$87)*INDEX('Monthly Data'!R:R,Calculations!$C$116+MOD(BE117,Calculations!$C$118))</f>
        <v>1.5216630695380906E-2</v>
      </c>
      <c r="FV117" s="86">
        <f ca="1">Control!$C$7*Calculations!$C$82*INDEX('Monthly Data'!N:N,Calculations!$C$116+MOD(BF117,Calculations!$C$118))+Control!$C$7*Calculations!$C$83*INDEX('Monthly Data'!O:O,Calculations!$C$116+MOD(BF117,Calculations!$C$118))+Control!$C$7*Calculations!$C$84*INDEX('Monthly Data'!P:P,Calculations!$C$116+MOD(BF117,Calculations!$C$118))+Control!$C$7*Calculations!$C$85*INDEX('Monthly Data'!Q:Q,Calculations!$C$116+MOD(BF117,Calculations!$C$118))+(1-Control!$C$7*Calculations!$C$87)*INDEX('Monthly Data'!R:R,Calculations!$C$116+MOD(BF117,Calculations!$C$118))</f>
        <v>1.8695385296339444E-2</v>
      </c>
      <c r="FW117" s="86">
        <f ca="1">Control!$C$7*Calculations!$C$82*INDEX('Monthly Data'!N:N,Calculations!$C$116+MOD(BG117,Calculations!$C$118))+Control!$C$7*Calculations!$C$83*INDEX('Monthly Data'!O:O,Calculations!$C$116+MOD(BG117,Calculations!$C$118))+Control!$C$7*Calculations!$C$84*INDEX('Monthly Data'!P:P,Calculations!$C$116+MOD(BG117,Calculations!$C$118))+Control!$C$7*Calculations!$C$85*INDEX('Monthly Data'!Q:Q,Calculations!$C$116+MOD(BG117,Calculations!$C$118))+(1-Control!$C$7*Calculations!$C$87)*INDEX('Monthly Data'!R:R,Calculations!$C$116+MOD(BG117,Calculations!$C$118))</f>
        <v>6.4539397490030407E-3</v>
      </c>
      <c r="FX117" s="86">
        <f ca="1">Control!$C$7*Calculations!$C$82*INDEX('Monthly Data'!N:N,Calculations!$C$116+MOD(BH117,Calculations!$C$118))+Control!$C$7*Calculations!$C$83*INDEX('Monthly Data'!O:O,Calculations!$C$116+MOD(BH117,Calculations!$C$118))+Control!$C$7*Calculations!$C$84*INDEX('Monthly Data'!P:P,Calculations!$C$116+MOD(BH117,Calculations!$C$118))+Control!$C$7*Calculations!$C$85*INDEX('Monthly Data'!Q:Q,Calculations!$C$116+MOD(BH117,Calculations!$C$118))+(1-Control!$C$7*Calculations!$C$87)*INDEX('Monthly Data'!R:R,Calculations!$C$116+MOD(BH117,Calculations!$C$118))</f>
        <v>-1.3959200237295809E-2</v>
      </c>
      <c r="FY117" s="86">
        <f ca="1">Control!$C$7*Calculations!$C$82*INDEX('Monthly Data'!N:N,Calculations!$C$116+MOD(BI117,Calculations!$C$118))+Control!$C$7*Calculations!$C$83*INDEX('Monthly Data'!O:O,Calculations!$C$116+MOD(BI117,Calculations!$C$118))+Control!$C$7*Calculations!$C$84*INDEX('Monthly Data'!P:P,Calculations!$C$116+MOD(BI117,Calculations!$C$118))+Control!$C$7*Calculations!$C$85*INDEX('Monthly Data'!Q:Q,Calculations!$C$116+MOD(BI117,Calculations!$C$118))+(1-Control!$C$7*Calculations!$C$87)*INDEX('Monthly Data'!R:R,Calculations!$C$116+MOD(BI117,Calculations!$C$118))</f>
        <v>-1.8530040247387896E-2</v>
      </c>
      <c r="FZ117" s="86">
        <f ca="1">Control!$C$7*Calculations!$C$82*INDEX('Monthly Data'!N:N,Calculations!$C$116+MOD(BJ117,Calculations!$C$118))+Control!$C$7*Calculations!$C$83*INDEX('Monthly Data'!O:O,Calculations!$C$116+MOD(BJ117,Calculations!$C$118))+Control!$C$7*Calculations!$C$84*INDEX('Monthly Data'!P:P,Calculations!$C$116+MOD(BJ117,Calculations!$C$118))+Control!$C$7*Calculations!$C$85*INDEX('Monthly Data'!Q:Q,Calculations!$C$116+MOD(BJ117,Calculations!$C$118))+(1-Control!$C$7*Calculations!$C$87)*INDEX('Monthly Data'!R:R,Calculations!$C$116+MOD(BJ117,Calculations!$C$118))</f>
        <v>1.142101364887867E-2</v>
      </c>
      <c r="GA117" s="86">
        <f ca="1">Control!$C$7*Calculations!$C$82*INDEX('Monthly Data'!N:N,Calculations!$C$116+MOD(BK117,Calculations!$C$118))+Control!$C$7*Calculations!$C$83*INDEX('Monthly Data'!O:O,Calculations!$C$116+MOD(BK117,Calculations!$C$118))+Control!$C$7*Calculations!$C$84*INDEX('Monthly Data'!P:P,Calculations!$C$116+MOD(BK117,Calculations!$C$118))+Control!$C$7*Calculations!$C$85*INDEX('Monthly Data'!Q:Q,Calculations!$C$116+MOD(BK117,Calculations!$C$118))+(1-Control!$C$7*Calculations!$C$87)*INDEX('Monthly Data'!R:R,Calculations!$C$116+MOD(BK117,Calculations!$C$118))</f>
        <v>1.7484305259657981E-2</v>
      </c>
      <c r="GB117" s="86">
        <f ca="1">Control!$C$7*Calculations!$C$82*INDEX('Monthly Data'!N:N,Calculations!$C$116+MOD(BL117,Calculations!$C$118))+Control!$C$7*Calculations!$C$83*INDEX('Monthly Data'!O:O,Calculations!$C$116+MOD(BL117,Calculations!$C$118))+Control!$C$7*Calculations!$C$84*INDEX('Monthly Data'!P:P,Calculations!$C$116+MOD(BL117,Calculations!$C$118))+Control!$C$7*Calculations!$C$85*INDEX('Monthly Data'!Q:Q,Calculations!$C$116+MOD(BL117,Calculations!$C$118))+(1-Control!$C$7*Calculations!$C$87)*INDEX('Monthly Data'!R:R,Calculations!$C$116+MOD(BL117,Calculations!$C$118))</f>
        <v>2.9708469559001142E-2</v>
      </c>
      <c r="GC117" s="86">
        <f ca="1">Control!$C$7*Calculations!$C$82*INDEX('Monthly Data'!N:N,Calculations!$C$116+MOD(BM117,Calculations!$C$118))+Control!$C$7*Calculations!$C$83*INDEX('Monthly Data'!O:O,Calculations!$C$116+MOD(BM117,Calculations!$C$118))+Control!$C$7*Calculations!$C$84*INDEX('Monthly Data'!P:P,Calculations!$C$116+MOD(BM117,Calculations!$C$118))+Control!$C$7*Calculations!$C$85*INDEX('Monthly Data'!Q:Q,Calculations!$C$116+MOD(BM117,Calculations!$C$118))+(1-Control!$C$7*Calculations!$C$87)*INDEX('Monthly Data'!R:R,Calculations!$C$116+MOD(BM117,Calculations!$C$118))</f>
        <v>2.9708469559001142E-2</v>
      </c>
      <c r="GD117" s="86">
        <f ca="1">Control!$C$7*Calculations!$C$82*INDEX('Monthly Data'!N:N,Calculations!$C$116+MOD(BN117,Calculations!$C$118))+Control!$C$7*Calculations!$C$83*INDEX('Monthly Data'!O:O,Calculations!$C$116+MOD(BN117,Calculations!$C$118))+Control!$C$7*Calculations!$C$84*INDEX('Monthly Data'!P:P,Calculations!$C$116+MOD(BN117,Calculations!$C$118))+Control!$C$7*Calculations!$C$85*INDEX('Monthly Data'!Q:Q,Calculations!$C$116+MOD(BN117,Calculations!$C$118))+(1-Control!$C$7*Calculations!$C$87)*INDEX('Monthly Data'!R:R,Calculations!$C$116+MOD(BN117,Calculations!$C$118))</f>
        <v>3.127051071655923E-3</v>
      </c>
      <c r="GE117" s="86">
        <f ca="1">Control!$C$7*Calculations!$C$82*INDEX('Monthly Data'!N:N,Calculations!$C$116+MOD(BO117,Calculations!$C$118))+Control!$C$7*Calculations!$C$83*INDEX('Monthly Data'!O:O,Calculations!$C$116+MOD(BO117,Calculations!$C$118))+Control!$C$7*Calculations!$C$84*INDEX('Monthly Data'!P:P,Calculations!$C$116+MOD(BO117,Calculations!$C$118))+Control!$C$7*Calculations!$C$85*INDEX('Monthly Data'!Q:Q,Calculations!$C$116+MOD(BO117,Calculations!$C$118))+(1-Control!$C$7*Calculations!$C$87)*INDEX('Monthly Data'!R:R,Calculations!$C$116+MOD(BO117,Calculations!$C$118))</f>
        <v>3.127051071655923E-3</v>
      </c>
      <c r="GF117" s="86">
        <f ca="1">Control!$C$7*Calculations!$C$82*INDEX('Monthly Data'!N:N,Calculations!$C$116+MOD(BP117,Calculations!$C$118))+Control!$C$7*Calculations!$C$83*INDEX('Monthly Data'!O:O,Calculations!$C$116+MOD(BP117,Calculations!$C$118))+Control!$C$7*Calculations!$C$84*INDEX('Monthly Data'!P:P,Calculations!$C$116+MOD(BP117,Calculations!$C$118))+Control!$C$7*Calculations!$C$85*INDEX('Monthly Data'!Q:Q,Calculations!$C$116+MOD(BP117,Calculations!$C$118))+(1-Control!$C$7*Calculations!$C$87)*INDEX('Monthly Data'!R:R,Calculations!$C$116+MOD(BP117,Calculations!$C$118))</f>
        <v>4.089189590407355E-3</v>
      </c>
      <c r="GG117" s="86">
        <f ca="1">Control!$C$7*Calculations!$C$82*INDEX('Monthly Data'!N:N,Calculations!$C$116+MOD(BQ117,Calculations!$C$118))+Control!$C$7*Calculations!$C$83*INDEX('Monthly Data'!O:O,Calculations!$C$116+MOD(BQ117,Calculations!$C$118))+Control!$C$7*Calculations!$C$84*INDEX('Monthly Data'!P:P,Calculations!$C$116+MOD(BQ117,Calculations!$C$118))+Control!$C$7*Calculations!$C$85*INDEX('Monthly Data'!Q:Q,Calculations!$C$116+MOD(BQ117,Calculations!$C$118))+(1-Control!$C$7*Calculations!$C$87)*INDEX('Monthly Data'!R:R,Calculations!$C$116+MOD(BQ117,Calculations!$C$118))</f>
        <v>7.7184133340106598E-3</v>
      </c>
      <c r="GH117" s="86">
        <f ca="1">Control!$C$7*Calculations!$C$82*INDEX('Monthly Data'!N:N,Calculations!$C$116+MOD(BR117,Calculations!$C$118))+Control!$C$7*Calculations!$C$83*INDEX('Monthly Data'!O:O,Calculations!$C$116+MOD(BR117,Calculations!$C$118))+Control!$C$7*Calculations!$C$84*INDEX('Monthly Data'!P:P,Calculations!$C$116+MOD(BR117,Calculations!$C$118))+Control!$C$7*Calculations!$C$85*INDEX('Monthly Data'!Q:Q,Calculations!$C$116+MOD(BR117,Calculations!$C$118))+(1-Control!$C$7*Calculations!$C$87)*INDEX('Monthly Data'!R:R,Calculations!$C$116+MOD(BR117,Calculations!$C$118))</f>
        <v>4.4327772793586687E-3</v>
      </c>
      <c r="GI117" s="86">
        <f ca="1">Control!$C$7*Calculations!$C$82*INDEX('Monthly Data'!N:N,Calculations!$C$116+MOD(BS117,Calculations!$C$118))+Control!$C$7*Calculations!$C$83*INDEX('Monthly Data'!O:O,Calculations!$C$116+MOD(BS117,Calculations!$C$118))+Control!$C$7*Calculations!$C$84*INDEX('Monthly Data'!P:P,Calculations!$C$116+MOD(BS117,Calculations!$C$118))+Control!$C$7*Calculations!$C$85*INDEX('Monthly Data'!Q:Q,Calculations!$C$116+MOD(BS117,Calculations!$C$118))+(1-Control!$C$7*Calculations!$C$87)*INDEX('Monthly Data'!R:R,Calculations!$C$116+MOD(BS117,Calculations!$C$118))</f>
        <v>2.4842166689046628E-2</v>
      </c>
      <c r="GJ117" s="86">
        <f ca="1">Control!$C$7*Calculations!$C$82*INDEX('Monthly Data'!N:N,Calculations!$C$116+MOD(BT117,Calculations!$C$118))+Control!$C$7*Calculations!$C$83*INDEX('Monthly Data'!O:O,Calculations!$C$116+MOD(BT117,Calculations!$C$118))+Control!$C$7*Calculations!$C$84*INDEX('Monthly Data'!P:P,Calculations!$C$116+MOD(BT117,Calculations!$C$118))+Control!$C$7*Calculations!$C$85*INDEX('Monthly Data'!Q:Q,Calculations!$C$116+MOD(BT117,Calculations!$C$118))+(1-Control!$C$7*Calculations!$C$87)*INDEX('Monthly Data'!R:R,Calculations!$C$116+MOD(BT117,Calculations!$C$118))</f>
        <v>1.1786765492207996E-2</v>
      </c>
      <c r="GK117" s="86">
        <f ca="1">Control!$C$7*Calculations!$C$82*INDEX('Monthly Data'!N:N,Calculations!$C$116+MOD(BU117,Calculations!$C$118))+Control!$C$7*Calculations!$C$83*INDEX('Monthly Data'!O:O,Calculations!$C$116+MOD(BU117,Calculations!$C$118))+Control!$C$7*Calculations!$C$84*INDEX('Monthly Data'!P:P,Calculations!$C$116+MOD(BU117,Calculations!$C$118))+Control!$C$7*Calculations!$C$85*INDEX('Monthly Data'!Q:Q,Calculations!$C$116+MOD(BU117,Calculations!$C$118))+(1-Control!$C$7*Calculations!$C$87)*INDEX('Monthly Data'!R:R,Calculations!$C$116+MOD(BU117,Calculations!$C$118))</f>
        <v>1.9073822767906517E-2</v>
      </c>
      <c r="GL117" s="86">
        <f ca="1">Control!$C$7*Calculations!$C$82*INDEX('Monthly Data'!N:N,Calculations!$C$116+MOD(BV117,Calculations!$C$118))+Control!$C$7*Calculations!$C$83*INDEX('Monthly Data'!O:O,Calculations!$C$116+MOD(BV117,Calculations!$C$118))+Control!$C$7*Calculations!$C$84*INDEX('Monthly Data'!P:P,Calculations!$C$116+MOD(BV117,Calculations!$C$118))+Control!$C$7*Calculations!$C$85*INDEX('Monthly Data'!Q:Q,Calculations!$C$116+MOD(BV117,Calculations!$C$118))+(1-Control!$C$7*Calculations!$C$87)*INDEX('Monthly Data'!R:R,Calculations!$C$116+MOD(BV117,Calculations!$C$118))</f>
        <v>1.5063457444773597E-2</v>
      </c>
      <c r="GM117" s="86">
        <f ca="1">Control!$C$7*Calculations!$C$82*INDEX('Monthly Data'!N:N,Calculations!$C$116+MOD(BW117,Calculations!$C$118))+Control!$C$7*Calculations!$C$83*INDEX('Monthly Data'!O:O,Calculations!$C$116+MOD(BW117,Calculations!$C$118))+Control!$C$7*Calculations!$C$84*INDEX('Monthly Data'!P:P,Calculations!$C$116+MOD(BW117,Calculations!$C$118))+Control!$C$7*Calculations!$C$85*INDEX('Monthly Data'!Q:Q,Calculations!$C$116+MOD(BW117,Calculations!$C$118))+(1-Control!$C$7*Calculations!$C$87)*INDEX('Monthly Data'!R:R,Calculations!$C$116+MOD(BW117,Calculations!$C$118))</f>
        <v>2.3307359621218403E-2</v>
      </c>
      <c r="GN117" s="86">
        <f ca="1">Control!$C$7*Calculations!$C$82*INDEX('Monthly Data'!N:N,Calculations!$C$116+MOD(BX117,Calculations!$C$118))+Control!$C$7*Calculations!$C$83*INDEX('Monthly Data'!O:O,Calculations!$C$116+MOD(BX117,Calculations!$C$118))+Control!$C$7*Calculations!$C$84*INDEX('Monthly Data'!P:P,Calculations!$C$116+MOD(BX117,Calculations!$C$118))+Control!$C$7*Calculations!$C$85*INDEX('Monthly Data'!Q:Q,Calculations!$C$116+MOD(BX117,Calculations!$C$118))+(1-Control!$C$7*Calculations!$C$87)*INDEX('Monthly Data'!R:R,Calculations!$C$116+MOD(BX117,Calculations!$C$118))</f>
        <v>-4.417423226995453E-3</v>
      </c>
      <c r="GO117" s="86">
        <f ca="1">Control!$C$7*Calculations!$C$82*INDEX('Monthly Data'!N:N,Calculations!$C$116+MOD(BY117,Calculations!$C$118))+Control!$C$7*Calculations!$C$83*INDEX('Monthly Data'!O:O,Calculations!$C$116+MOD(BY117,Calculations!$C$118))+Control!$C$7*Calculations!$C$84*INDEX('Monthly Data'!P:P,Calculations!$C$116+MOD(BY117,Calculations!$C$118))+Control!$C$7*Calculations!$C$85*INDEX('Monthly Data'!Q:Q,Calculations!$C$116+MOD(BY117,Calculations!$C$118))+(1-Control!$C$7*Calculations!$C$87)*INDEX('Monthly Data'!R:R,Calculations!$C$116+MOD(BY117,Calculations!$C$118))</f>
        <v>8.4240675975201049E-3</v>
      </c>
      <c r="GP117" s="86">
        <f ca="1">Control!$C$7*Calculations!$C$82*INDEX('Monthly Data'!N:N,Calculations!$C$116+MOD(BZ117,Calculations!$C$118))+Control!$C$7*Calculations!$C$83*INDEX('Monthly Data'!O:O,Calculations!$C$116+MOD(BZ117,Calculations!$C$118))+Control!$C$7*Calculations!$C$84*INDEX('Monthly Data'!P:P,Calculations!$C$116+MOD(BZ117,Calculations!$C$118))+Control!$C$7*Calculations!$C$85*INDEX('Monthly Data'!Q:Q,Calculations!$C$116+MOD(BZ117,Calculations!$C$118))+(1-Control!$C$7*Calculations!$C$87)*INDEX('Monthly Data'!R:R,Calculations!$C$116+MOD(BZ117,Calculations!$C$118))</f>
        <v>2.4470405846852006E-3</v>
      </c>
      <c r="GQ117" s="86">
        <f ca="1">Control!$C$7*Calculations!$C$82*INDEX('Monthly Data'!N:N,Calculations!$C$116+MOD(CA117,Calculations!$C$118))+Control!$C$7*Calculations!$C$83*INDEX('Monthly Data'!O:O,Calculations!$C$116+MOD(CA117,Calculations!$C$118))+Control!$C$7*Calculations!$C$84*INDEX('Monthly Data'!P:P,Calculations!$C$116+MOD(CA117,Calculations!$C$118))+Control!$C$7*Calculations!$C$85*INDEX('Monthly Data'!Q:Q,Calculations!$C$116+MOD(CA117,Calculations!$C$118))+(1-Control!$C$7*Calculations!$C$87)*INDEX('Monthly Data'!R:R,Calculations!$C$116+MOD(CA117,Calculations!$C$118))</f>
        <v>1.2722494017511032E-2</v>
      </c>
      <c r="GR117" s="86">
        <f ca="1">Control!$C$7*Calculations!$C$82*INDEX('Monthly Data'!N:N,Calculations!$C$116+MOD(CB117,Calculations!$C$118))+Control!$C$7*Calculations!$C$83*INDEX('Monthly Data'!O:O,Calculations!$C$116+MOD(CB117,Calculations!$C$118))+Control!$C$7*Calculations!$C$84*INDEX('Monthly Data'!P:P,Calculations!$C$116+MOD(CB117,Calculations!$C$118))+Control!$C$7*Calculations!$C$85*INDEX('Monthly Data'!Q:Q,Calculations!$C$116+MOD(CB117,Calculations!$C$118))+(1-Control!$C$7*Calculations!$C$87)*INDEX('Monthly Data'!R:R,Calculations!$C$116+MOD(CB117,Calculations!$C$118))</f>
        <v>7.857567536297622E-3</v>
      </c>
      <c r="GS117" s="86">
        <f ca="1">Control!$C$7*Calculations!$C$82*INDEX('Monthly Data'!N:N,Calculations!$C$116+MOD(CC117,Calculations!$C$118))+Control!$C$7*Calculations!$C$83*INDEX('Monthly Data'!O:O,Calculations!$C$116+MOD(CC117,Calculations!$C$118))+Control!$C$7*Calculations!$C$84*INDEX('Monthly Data'!P:P,Calculations!$C$116+MOD(CC117,Calculations!$C$118))+Control!$C$7*Calculations!$C$85*INDEX('Monthly Data'!Q:Q,Calculations!$C$116+MOD(CC117,Calculations!$C$118))+(1-Control!$C$7*Calculations!$C$87)*INDEX('Monthly Data'!R:R,Calculations!$C$116+MOD(CC117,Calculations!$C$118))</f>
        <v>-4.3408051735618014E-2</v>
      </c>
      <c r="GT117" s="86">
        <f ca="1">Control!$C$7*Calculations!$C$82*INDEX('Monthly Data'!N:N,Calculations!$C$116+MOD(CD117,Calculations!$C$118))+Control!$C$7*Calculations!$C$83*INDEX('Monthly Data'!O:O,Calculations!$C$116+MOD(CD117,Calculations!$C$118))+Control!$C$7*Calculations!$C$84*INDEX('Monthly Data'!P:P,Calculations!$C$116+MOD(CD117,Calculations!$C$118))+Control!$C$7*Calculations!$C$85*INDEX('Monthly Data'!Q:Q,Calculations!$C$116+MOD(CD117,Calculations!$C$118))+(1-Control!$C$7*Calculations!$C$87)*INDEX('Monthly Data'!R:R,Calculations!$C$116+MOD(CD117,Calculations!$C$118))</f>
        <v>3.5231336013669103E-2</v>
      </c>
      <c r="GU117" s="86">
        <f ca="1">Control!$C$7*Calculations!$C$82*INDEX('Monthly Data'!N:N,Calculations!$C$116+MOD(CE117,Calculations!$C$118))+Control!$C$7*Calculations!$C$83*INDEX('Monthly Data'!O:O,Calculations!$C$116+MOD(CE117,Calculations!$C$118))+Control!$C$7*Calculations!$C$84*INDEX('Monthly Data'!P:P,Calculations!$C$116+MOD(CE117,Calculations!$C$118))+Control!$C$7*Calculations!$C$85*INDEX('Monthly Data'!Q:Q,Calculations!$C$116+MOD(CE117,Calculations!$C$118))+(1-Control!$C$7*Calculations!$C$87)*INDEX('Monthly Data'!R:R,Calculations!$C$116+MOD(CE117,Calculations!$C$118))</f>
        <v>2.4842166689046628E-2</v>
      </c>
      <c r="GV117" s="86">
        <f ca="1">Control!$C$7*Calculations!$C$82*INDEX('Monthly Data'!N:N,Calculations!$C$116+MOD(CF117,Calculations!$C$118))+Control!$C$7*Calculations!$C$83*INDEX('Monthly Data'!O:O,Calculations!$C$116+MOD(CF117,Calculations!$C$118))+Control!$C$7*Calculations!$C$84*INDEX('Monthly Data'!P:P,Calculations!$C$116+MOD(CF117,Calculations!$C$118))+Control!$C$7*Calculations!$C$85*INDEX('Monthly Data'!Q:Q,Calculations!$C$116+MOD(CF117,Calculations!$C$118))+(1-Control!$C$7*Calculations!$C$87)*INDEX('Monthly Data'!R:R,Calculations!$C$116+MOD(CF117,Calculations!$C$118))</f>
        <v>7.857567536297622E-3</v>
      </c>
      <c r="GW117" s="86">
        <f ca="1">Control!$C$7*Calculations!$C$82*INDEX('Monthly Data'!N:N,Calculations!$C$116+MOD(CG117,Calculations!$C$118))+Control!$C$7*Calculations!$C$83*INDEX('Monthly Data'!O:O,Calculations!$C$116+MOD(CG117,Calculations!$C$118))+Control!$C$7*Calculations!$C$84*INDEX('Monthly Data'!P:P,Calculations!$C$116+MOD(CG117,Calculations!$C$118))+Control!$C$7*Calculations!$C$85*INDEX('Monthly Data'!Q:Q,Calculations!$C$116+MOD(CG117,Calculations!$C$118))+(1-Control!$C$7*Calculations!$C$87)*INDEX('Monthly Data'!R:R,Calculations!$C$116+MOD(CG117,Calculations!$C$118))</f>
        <v>1.5108777406081684E-3</v>
      </c>
      <c r="GX117" s="86">
        <f ca="1">Control!$C$7*Calculations!$C$82*INDEX('Monthly Data'!N:N,Calculations!$C$116+MOD(CH117,Calculations!$C$118))+Control!$C$7*Calculations!$C$83*INDEX('Monthly Data'!O:O,Calculations!$C$116+MOD(CH117,Calculations!$C$118))+Control!$C$7*Calculations!$C$84*INDEX('Monthly Data'!P:P,Calculations!$C$116+MOD(CH117,Calculations!$C$118))+Control!$C$7*Calculations!$C$85*INDEX('Monthly Data'!Q:Q,Calculations!$C$116+MOD(CH117,Calculations!$C$118))+(1-Control!$C$7*Calculations!$C$87)*INDEX('Monthly Data'!R:R,Calculations!$C$116+MOD(CH117,Calculations!$C$118))</f>
        <v>2.5790695379256122E-2</v>
      </c>
      <c r="GY117" s="86">
        <f ca="1">Control!$C$7*Calculations!$C$82*INDEX('Monthly Data'!N:N,Calculations!$C$116+MOD(CI117,Calculations!$C$118))+Control!$C$7*Calculations!$C$83*INDEX('Monthly Data'!O:O,Calculations!$C$116+MOD(CI117,Calculations!$C$118))+Control!$C$7*Calculations!$C$84*INDEX('Monthly Data'!P:P,Calculations!$C$116+MOD(CI117,Calculations!$C$118))+Control!$C$7*Calculations!$C$85*INDEX('Monthly Data'!Q:Q,Calculations!$C$116+MOD(CI117,Calculations!$C$118))+(1-Control!$C$7*Calculations!$C$87)*INDEX('Monthly Data'!R:R,Calculations!$C$116+MOD(CI117,Calculations!$C$118))</f>
        <v>3.1070573055362403E-2</v>
      </c>
      <c r="GZ117" s="86">
        <f ca="1">Control!$C$7*Calculations!$C$82*INDEX('Monthly Data'!N:N,Calculations!$C$116+MOD(CJ117,Calculations!$C$118))+Control!$C$7*Calculations!$C$83*INDEX('Monthly Data'!O:O,Calculations!$C$116+MOD(CJ117,Calculations!$C$118))+Control!$C$7*Calculations!$C$84*INDEX('Monthly Data'!P:P,Calculations!$C$116+MOD(CJ117,Calculations!$C$118))+Control!$C$7*Calculations!$C$85*INDEX('Monthly Data'!Q:Q,Calculations!$C$116+MOD(CJ117,Calculations!$C$118))+(1-Control!$C$7*Calculations!$C$87)*INDEX('Monthly Data'!R:R,Calculations!$C$116+MOD(CJ117,Calculations!$C$118))</f>
        <v>1.0415351832335435E-2</v>
      </c>
      <c r="HA117" s="86">
        <f ca="1">Control!$C$7*Calculations!$C$82*INDEX('Monthly Data'!N:N,Calculations!$C$116+MOD(CK117,Calculations!$C$118))+Control!$C$7*Calculations!$C$83*INDEX('Monthly Data'!O:O,Calculations!$C$116+MOD(CK117,Calculations!$C$118))+Control!$C$7*Calculations!$C$84*INDEX('Monthly Data'!P:P,Calculations!$C$116+MOD(CK117,Calculations!$C$118))+Control!$C$7*Calculations!$C$85*INDEX('Monthly Data'!Q:Q,Calculations!$C$116+MOD(CK117,Calculations!$C$118))+(1-Control!$C$7*Calculations!$C$87)*INDEX('Monthly Data'!R:R,Calculations!$C$116+MOD(CK117,Calculations!$C$118))</f>
        <v>1.1786765492207996E-2</v>
      </c>
      <c r="HB117" s="86">
        <f ca="1">Control!$C$7*Calculations!$C$82*INDEX('Monthly Data'!N:N,Calculations!$C$116+MOD(CL117,Calculations!$C$118))+Control!$C$7*Calculations!$C$83*INDEX('Monthly Data'!O:O,Calculations!$C$116+MOD(CL117,Calculations!$C$118))+Control!$C$7*Calculations!$C$84*INDEX('Monthly Data'!P:P,Calculations!$C$116+MOD(CL117,Calculations!$C$118))+Control!$C$7*Calculations!$C$85*INDEX('Monthly Data'!Q:Q,Calculations!$C$116+MOD(CL117,Calculations!$C$118))+(1-Control!$C$7*Calculations!$C$87)*INDEX('Monthly Data'!R:R,Calculations!$C$116+MOD(CL117,Calculations!$C$118))</f>
        <v>-1.5984879994281095E-2</v>
      </c>
      <c r="HC117" s="86">
        <f ca="1">Control!$C$7*Calculations!$C$82*INDEX('Monthly Data'!N:N,Calculations!$C$116+MOD(CM117,Calculations!$C$118))+Control!$C$7*Calculations!$C$83*INDEX('Monthly Data'!O:O,Calculations!$C$116+MOD(CM117,Calculations!$C$118))+Control!$C$7*Calculations!$C$84*INDEX('Monthly Data'!P:P,Calculations!$C$116+MOD(CM117,Calculations!$C$118))+Control!$C$7*Calculations!$C$85*INDEX('Monthly Data'!Q:Q,Calculations!$C$116+MOD(CM117,Calculations!$C$118))+(1-Control!$C$7*Calculations!$C$87)*INDEX('Monthly Data'!R:R,Calculations!$C$116+MOD(CM117,Calculations!$C$118))</f>
        <v>-2.0259958308006688E-2</v>
      </c>
      <c r="HD117" s="86">
        <f ca="1">Control!$C$7*Calculations!$C$82*INDEX('Monthly Data'!N:N,Calculations!$C$116+MOD(CN117,Calculations!$C$118))+Control!$C$7*Calculations!$C$83*INDEX('Monthly Data'!O:O,Calculations!$C$116+MOD(CN117,Calculations!$C$118))+Control!$C$7*Calculations!$C$84*INDEX('Monthly Data'!P:P,Calculations!$C$116+MOD(CN117,Calculations!$C$118))+Control!$C$7*Calculations!$C$85*INDEX('Monthly Data'!Q:Q,Calculations!$C$116+MOD(CN117,Calculations!$C$118))+(1-Control!$C$7*Calculations!$C$87)*INDEX('Monthly Data'!R:R,Calculations!$C$116+MOD(CN117,Calculations!$C$118))</f>
        <v>5.1279584938936244E-2</v>
      </c>
      <c r="HE117" s="86">
        <f ca="1">Control!$C$7*Calculations!$C$82*INDEX('Monthly Data'!N:N,Calculations!$C$116+MOD(CO117,Calculations!$C$118))+Control!$C$7*Calculations!$C$83*INDEX('Monthly Data'!O:O,Calculations!$C$116+MOD(CO117,Calculations!$C$118))+Control!$C$7*Calculations!$C$84*INDEX('Monthly Data'!P:P,Calculations!$C$116+MOD(CO117,Calculations!$C$118))+Control!$C$7*Calculations!$C$85*INDEX('Monthly Data'!Q:Q,Calculations!$C$116+MOD(CO117,Calculations!$C$118))+(1-Control!$C$7*Calculations!$C$87)*INDEX('Monthly Data'!R:R,Calculations!$C$116+MOD(CO117,Calculations!$C$118))</f>
        <v>3.1070573055362403E-2</v>
      </c>
      <c r="HF117" s="86">
        <f ca="1">Control!$C$7*Calculations!$C$82*INDEX('Monthly Data'!N:N,Calculations!$C$116+MOD(CP117,Calculations!$C$118))+Control!$C$7*Calculations!$C$83*INDEX('Monthly Data'!O:O,Calculations!$C$116+MOD(CP117,Calculations!$C$118))+Control!$C$7*Calculations!$C$84*INDEX('Monthly Data'!P:P,Calculations!$C$116+MOD(CP117,Calculations!$C$118))+Control!$C$7*Calculations!$C$85*INDEX('Monthly Data'!Q:Q,Calculations!$C$116+MOD(CP117,Calculations!$C$118))+(1-Control!$C$7*Calculations!$C$87)*INDEX('Monthly Data'!R:R,Calculations!$C$116+MOD(CP117,Calculations!$C$118))</f>
        <v>3.1070573055362403E-2</v>
      </c>
      <c r="HG117" s="86">
        <f ca="1">Control!$C$7*Calculations!$C$82*INDEX('Monthly Data'!N:N,Calculations!$C$116+MOD(CQ117,Calculations!$C$118))+Control!$C$7*Calculations!$C$83*INDEX('Monthly Data'!O:O,Calculations!$C$116+MOD(CQ117,Calculations!$C$118))+Control!$C$7*Calculations!$C$84*INDEX('Monthly Data'!P:P,Calculations!$C$116+MOD(CQ117,Calculations!$C$118))+Control!$C$7*Calculations!$C$85*INDEX('Monthly Data'!Q:Q,Calculations!$C$116+MOD(CQ117,Calculations!$C$118))+(1-Control!$C$7*Calculations!$C$87)*INDEX('Monthly Data'!R:R,Calculations!$C$116+MOD(CQ117,Calculations!$C$118))</f>
        <v>4.089189590407355E-3</v>
      </c>
      <c r="HH117" s="86">
        <f ca="1">Control!$C$7*Calculations!$C$82*INDEX('Monthly Data'!N:N,Calculations!$C$116+MOD(CR117,Calculations!$C$118))+Control!$C$7*Calculations!$C$83*INDEX('Monthly Data'!O:O,Calculations!$C$116+MOD(CR117,Calculations!$C$118))+Control!$C$7*Calculations!$C$84*INDEX('Monthly Data'!P:P,Calculations!$C$116+MOD(CR117,Calculations!$C$118))+Control!$C$7*Calculations!$C$85*INDEX('Monthly Data'!Q:Q,Calculations!$C$116+MOD(CR117,Calculations!$C$118))+(1-Control!$C$7*Calculations!$C$87)*INDEX('Monthly Data'!R:R,Calculations!$C$116+MOD(CR117,Calculations!$C$118))</f>
        <v>5.8868730207813358E-3</v>
      </c>
      <c r="HI117" s="86">
        <f ca="1">Control!$C$7*Calculations!$C$82*INDEX('Monthly Data'!N:N,Calculations!$C$116+MOD(CS117,Calculations!$C$118))+Control!$C$7*Calculations!$C$83*INDEX('Monthly Data'!O:O,Calculations!$C$116+MOD(CS117,Calculations!$C$118))+Control!$C$7*Calculations!$C$84*INDEX('Monthly Data'!P:P,Calculations!$C$116+MOD(CS117,Calculations!$C$118))+Control!$C$7*Calculations!$C$85*INDEX('Monthly Data'!Q:Q,Calculations!$C$116+MOD(CS117,Calculations!$C$118))+(1-Control!$C$7*Calculations!$C$87)*INDEX('Monthly Data'!R:R,Calculations!$C$116+MOD(CS117,Calculations!$C$118))</f>
        <v>1.7831091590102856E-2</v>
      </c>
      <c r="HJ117" s="86">
        <f ca="1">Control!$C$7*Calculations!$C$82*INDEX('Monthly Data'!N:N,Calculations!$C$116+MOD(CT117,Calculations!$C$118))+Control!$C$7*Calculations!$C$83*INDEX('Monthly Data'!O:O,Calculations!$C$116+MOD(CT117,Calculations!$C$118))+Control!$C$7*Calculations!$C$84*INDEX('Monthly Data'!P:P,Calculations!$C$116+MOD(CT117,Calculations!$C$118))+Control!$C$7*Calculations!$C$85*INDEX('Monthly Data'!Q:Q,Calculations!$C$116+MOD(CT117,Calculations!$C$118))+(1-Control!$C$7*Calculations!$C$87)*INDEX('Monthly Data'!R:R,Calculations!$C$116+MOD(CT117,Calculations!$C$118))</f>
        <v>3.4808428836917149E-3</v>
      </c>
      <c r="HK117" s="86">
        <f ca="1">Control!$C$7*Calculations!$C$82*INDEX('Monthly Data'!N:N,Calculations!$C$116+MOD(CU117,Calculations!$C$118))+Control!$C$7*Calculations!$C$83*INDEX('Monthly Data'!O:O,Calculations!$C$116+MOD(CU117,Calculations!$C$118))+Control!$C$7*Calculations!$C$84*INDEX('Monthly Data'!P:P,Calculations!$C$116+MOD(CU117,Calculations!$C$118))+Control!$C$7*Calculations!$C$85*INDEX('Monthly Data'!Q:Q,Calculations!$C$116+MOD(CU117,Calculations!$C$118))+(1-Control!$C$7*Calculations!$C$87)*INDEX('Monthly Data'!R:R,Calculations!$C$116+MOD(CU117,Calculations!$C$118))</f>
        <v>3.1070573055362403E-2</v>
      </c>
      <c r="HL117" s="86">
        <f ca="1">Control!$C$7*Calculations!$C$82*INDEX('Monthly Data'!N:N,Calculations!$C$116+MOD(CV117,Calculations!$C$118))+Control!$C$7*Calculations!$C$83*INDEX('Monthly Data'!O:O,Calculations!$C$116+MOD(CV117,Calculations!$C$118))+Control!$C$7*Calculations!$C$84*INDEX('Monthly Data'!P:P,Calculations!$C$116+MOD(CV117,Calculations!$C$118))+Control!$C$7*Calculations!$C$85*INDEX('Monthly Data'!Q:Q,Calculations!$C$116+MOD(CV117,Calculations!$C$118))+(1-Control!$C$7*Calculations!$C$87)*INDEX('Monthly Data'!R:R,Calculations!$C$116+MOD(CV117,Calculations!$C$118))</f>
        <v>-1.880155173376722E-2</v>
      </c>
      <c r="HM117" s="86">
        <f ca="1">Control!$C$7*Calculations!$C$82*INDEX('Monthly Data'!N:N,Calculations!$C$116+MOD(CW117,Calculations!$C$118))+Control!$C$7*Calculations!$C$83*INDEX('Monthly Data'!O:O,Calculations!$C$116+MOD(CW117,Calculations!$C$118))+Control!$C$7*Calculations!$C$84*INDEX('Monthly Data'!P:P,Calculations!$C$116+MOD(CW117,Calculations!$C$118))+Control!$C$7*Calculations!$C$85*INDEX('Monthly Data'!Q:Q,Calculations!$C$116+MOD(CW117,Calculations!$C$118))+(1-Control!$C$7*Calculations!$C$87)*INDEX('Monthly Data'!R:R,Calculations!$C$116+MOD(CW117,Calculations!$C$118))</f>
        <v>-6.1115617667135171E-2</v>
      </c>
      <c r="HN117" s="86">
        <f ca="1">Control!$C$7*Calculations!$C$82*INDEX('Monthly Data'!N:N,Calculations!$C$116+MOD(CX117,Calculations!$C$118))+Control!$C$7*Calculations!$C$83*INDEX('Monthly Data'!O:O,Calculations!$C$116+MOD(CX117,Calculations!$C$118))+Control!$C$7*Calculations!$C$84*INDEX('Monthly Data'!P:P,Calculations!$C$116+MOD(CX117,Calculations!$C$118))+Control!$C$7*Calculations!$C$85*INDEX('Monthly Data'!Q:Q,Calculations!$C$116+MOD(CX117,Calculations!$C$118))+(1-Control!$C$7*Calculations!$C$87)*INDEX('Monthly Data'!R:R,Calculations!$C$116+MOD(CX117,Calculations!$C$118))</f>
        <v>-1.0485101266941802E-2</v>
      </c>
      <c r="HO117" s="86">
        <f ca="1">Control!$C$7*Calculations!$C$82*INDEX('Monthly Data'!N:N,Calculations!$C$116+MOD(CY117,Calculations!$C$118))+Control!$C$7*Calculations!$C$83*INDEX('Monthly Data'!O:O,Calculations!$C$116+MOD(CY117,Calculations!$C$118))+Control!$C$7*Calculations!$C$84*INDEX('Monthly Data'!P:P,Calculations!$C$116+MOD(CY117,Calculations!$C$118))+Control!$C$7*Calculations!$C$85*INDEX('Monthly Data'!Q:Q,Calculations!$C$116+MOD(CY117,Calculations!$C$118))+(1-Control!$C$7*Calculations!$C$87)*INDEX('Monthly Data'!R:R,Calculations!$C$116+MOD(CY117,Calculations!$C$118))</f>
        <v>3.6332715283247441E-2</v>
      </c>
      <c r="HP117" s="86">
        <f ca="1">Control!$C$7*Calculations!$C$82*INDEX('Monthly Data'!N:N,Calculations!$C$116+MOD(CZ117,Calculations!$C$118))+Control!$C$7*Calculations!$C$83*INDEX('Monthly Data'!O:O,Calculations!$C$116+MOD(CZ117,Calculations!$C$118))+Control!$C$7*Calculations!$C$84*INDEX('Monthly Data'!P:P,Calculations!$C$116+MOD(CZ117,Calculations!$C$118))+Control!$C$7*Calculations!$C$85*INDEX('Monthly Data'!Q:Q,Calculations!$C$116+MOD(CZ117,Calculations!$C$118))+(1-Control!$C$7*Calculations!$C$87)*INDEX('Monthly Data'!R:R,Calculations!$C$116+MOD(CZ117,Calculations!$C$118))</f>
        <v>5.8868730207813358E-3</v>
      </c>
      <c r="HQ117" s="86">
        <f ca="1">Control!$C$7*Calculations!$C$82*INDEX('Monthly Data'!N:N,Calculations!$C$116+MOD(DA117,Calculations!$C$118))+Control!$C$7*Calculations!$C$83*INDEX('Monthly Data'!O:O,Calculations!$C$116+MOD(DA117,Calculations!$C$118))+Control!$C$7*Calculations!$C$84*INDEX('Monthly Data'!P:P,Calculations!$C$116+MOD(DA117,Calculations!$C$118))+Control!$C$7*Calculations!$C$85*INDEX('Monthly Data'!Q:Q,Calculations!$C$116+MOD(DA117,Calculations!$C$118))+(1-Control!$C$7*Calculations!$C$87)*INDEX('Monthly Data'!R:R,Calculations!$C$116+MOD(DA117,Calculations!$C$118))</f>
        <v>1.1702576456120543E-2</v>
      </c>
      <c r="HR117" s="86">
        <f ca="1">Control!$C$7*Calculations!$C$82*INDEX('Monthly Data'!N:N,Calculations!$C$116+MOD(DB117,Calculations!$C$118))+Control!$C$7*Calculations!$C$83*INDEX('Monthly Data'!O:O,Calculations!$C$116+MOD(DB117,Calculations!$C$118))+Control!$C$7*Calculations!$C$84*INDEX('Monthly Data'!P:P,Calculations!$C$116+MOD(DB117,Calculations!$C$118))+Control!$C$7*Calculations!$C$85*INDEX('Monthly Data'!Q:Q,Calculations!$C$116+MOD(DB117,Calculations!$C$118))+(1-Control!$C$7*Calculations!$C$87)*INDEX('Monthly Data'!R:R,Calculations!$C$116+MOD(DB117,Calculations!$C$118))</f>
        <v>3.9251937367756782E-3</v>
      </c>
      <c r="HS117" s="86">
        <f ca="1">Control!$C$7*Calculations!$C$82*INDEX('Monthly Data'!N:N,Calculations!$C$116+MOD(DC117,Calculations!$C$118))+Control!$C$7*Calculations!$C$83*INDEX('Monthly Data'!O:O,Calculations!$C$116+MOD(DC117,Calculations!$C$118))+Control!$C$7*Calculations!$C$84*INDEX('Monthly Data'!P:P,Calculations!$C$116+MOD(DC117,Calculations!$C$118))+Control!$C$7*Calculations!$C$85*INDEX('Monthly Data'!Q:Q,Calculations!$C$116+MOD(DC117,Calculations!$C$118))+(1-Control!$C$7*Calculations!$C$87)*INDEX('Monthly Data'!R:R,Calculations!$C$116+MOD(DC117,Calculations!$C$118))</f>
        <v>3.7118215575026904E-2</v>
      </c>
      <c r="HT117" s="86">
        <f ca="1">Control!$C$7*Calculations!$C$82*INDEX('Monthly Data'!N:N,Calculations!$C$116+MOD(DD117,Calculations!$C$118))+Control!$C$7*Calculations!$C$83*INDEX('Monthly Data'!O:O,Calculations!$C$116+MOD(DD117,Calculations!$C$118))+Control!$C$7*Calculations!$C$84*INDEX('Monthly Data'!P:P,Calculations!$C$116+MOD(DD117,Calculations!$C$118))+Control!$C$7*Calculations!$C$85*INDEX('Monthly Data'!Q:Q,Calculations!$C$116+MOD(DD117,Calculations!$C$118))+(1-Control!$C$7*Calculations!$C$87)*INDEX('Monthly Data'!R:R,Calculations!$C$116+MOD(DD117,Calculations!$C$118))</f>
        <v>2.766281641786093E-2</v>
      </c>
      <c r="HU117" s="86">
        <f ca="1">Control!$C$7*Calculations!$C$82*INDEX('Monthly Data'!N:N,Calculations!$C$116+MOD(DE117,Calculations!$C$118))+Control!$C$7*Calculations!$C$83*INDEX('Monthly Data'!O:O,Calculations!$C$116+MOD(DE117,Calculations!$C$118))+Control!$C$7*Calculations!$C$84*INDEX('Monthly Data'!P:P,Calculations!$C$116+MOD(DE117,Calculations!$C$118))+Control!$C$7*Calculations!$C$85*INDEX('Monthly Data'!Q:Q,Calculations!$C$116+MOD(DE117,Calculations!$C$118))+(1-Control!$C$7*Calculations!$C$87)*INDEX('Monthly Data'!R:R,Calculations!$C$116+MOD(DE117,Calculations!$C$118))</f>
        <v>-9.8327855560634558E-3</v>
      </c>
      <c r="HV117" s="86">
        <f ca="1">Control!$C$7*Calculations!$C$82*INDEX('Monthly Data'!N:N,Calculations!$C$116+MOD(DF117,Calculations!$C$118))+Control!$C$7*Calculations!$C$83*INDEX('Monthly Data'!O:O,Calculations!$C$116+MOD(DF117,Calculations!$C$118))+Control!$C$7*Calculations!$C$84*INDEX('Monthly Data'!P:P,Calculations!$C$116+MOD(DF117,Calculations!$C$118))+Control!$C$7*Calculations!$C$85*INDEX('Monthly Data'!Q:Q,Calculations!$C$116+MOD(DF117,Calculations!$C$118))+(1-Control!$C$7*Calculations!$C$87)*INDEX('Monthly Data'!R:R,Calculations!$C$116+MOD(DF117,Calculations!$C$118))</f>
        <v>-3.8554137824290124E-2</v>
      </c>
      <c r="HW117" s="86">
        <f ca="1">Control!$C$7*Calculations!$C$82*INDEX('Monthly Data'!N:N,Calculations!$C$116+MOD(DG117,Calculations!$C$118))+Control!$C$7*Calculations!$C$83*INDEX('Monthly Data'!O:O,Calculations!$C$116+MOD(DG117,Calculations!$C$118))+Control!$C$7*Calculations!$C$84*INDEX('Monthly Data'!P:P,Calculations!$C$116+MOD(DG117,Calculations!$C$118))+Control!$C$7*Calculations!$C$85*INDEX('Monthly Data'!Q:Q,Calculations!$C$116+MOD(DG117,Calculations!$C$118))+(1-Control!$C$7*Calculations!$C$87)*INDEX('Monthly Data'!R:R,Calculations!$C$116+MOD(DG117,Calculations!$C$118))</f>
        <v>3.127051071655923E-3</v>
      </c>
      <c r="HX117" s="86">
        <f ca="1">Control!$C$7*Calculations!$C$82*INDEX('Monthly Data'!N:N,Calculations!$C$116+MOD(DH117,Calculations!$C$118))+Control!$C$7*Calculations!$C$83*INDEX('Monthly Data'!O:O,Calculations!$C$116+MOD(DH117,Calculations!$C$118))+Control!$C$7*Calculations!$C$84*INDEX('Monthly Data'!P:P,Calculations!$C$116+MOD(DH117,Calculations!$C$118))+Control!$C$7*Calculations!$C$85*INDEX('Monthly Data'!Q:Q,Calculations!$C$116+MOD(DH117,Calculations!$C$118))+(1-Control!$C$7*Calculations!$C$87)*INDEX('Monthly Data'!R:R,Calculations!$C$116+MOD(DH117,Calculations!$C$118))</f>
        <v>9.5791276036140301E-3</v>
      </c>
      <c r="HY117" s="86">
        <f ca="1">Control!$C$7*Calculations!$C$82*INDEX('Monthly Data'!N:N,Calculations!$C$116+MOD(DI117,Calculations!$C$118))+Control!$C$7*Calculations!$C$83*INDEX('Monthly Data'!O:O,Calculations!$C$116+MOD(DI117,Calculations!$C$118))+Control!$C$7*Calculations!$C$84*INDEX('Monthly Data'!P:P,Calculations!$C$116+MOD(DI117,Calculations!$C$118))+Control!$C$7*Calculations!$C$85*INDEX('Monthly Data'!Q:Q,Calculations!$C$116+MOD(DI117,Calculations!$C$118))+(1-Control!$C$7*Calculations!$C$87)*INDEX('Monthly Data'!R:R,Calculations!$C$116+MOD(DI117,Calculations!$C$118))</f>
        <v>-3.299557342782896E-2</v>
      </c>
      <c r="HZ117" s="86">
        <f ca="1">Control!$C$7*Calculations!$C$82*INDEX('Monthly Data'!N:N,Calculations!$C$116+MOD(DJ117,Calculations!$C$118))+Control!$C$7*Calculations!$C$83*INDEX('Monthly Data'!O:O,Calculations!$C$116+MOD(DJ117,Calculations!$C$118))+Control!$C$7*Calculations!$C$84*INDEX('Monthly Data'!P:P,Calculations!$C$116+MOD(DJ117,Calculations!$C$118))+Control!$C$7*Calculations!$C$85*INDEX('Monthly Data'!Q:Q,Calculations!$C$116+MOD(DJ117,Calculations!$C$118))+(1-Control!$C$7*Calculations!$C$87)*INDEX('Monthly Data'!R:R,Calculations!$C$116+MOD(DJ117,Calculations!$C$118))</f>
        <v>-1.9947061878162777E-2</v>
      </c>
      <c r="IA117" s="86">
        <f ca="1">Control!$C$7*Calculations!$C$82*INDEX('Monthly Data'!N:N,Calculations!$C$116+MOD(DK117,Calculations!$C$118))+Control!$C$7*Calculations!$C$83*INDEX('Monthly Data'!O:O,Calculations!$C$116+MOD(DK117,Calculations!$C$118))+Control!$C$7*Calculations!$C$84*INDEX('Monthly Data'!P:P,Calculations!$C$116+MOD(DK117,Calculations!$C$118))+Control!$C$7*Calculations!$C$85*INDEX('Monthly Data'!Q:Q,Calculations!$C$116+MOD(DK117,Calculations!$C$118))+(1-Control!$C$7*Calculations!$C$87)*INDEX('Monthly Data'!R:R,Calculations!$C$116+MOD(DK117,Calculations!$C$118))</f>
        <v>-1.0485101266941802E-2</v>
      </c>
      <c r="IB117" s="86">
        <f ca="1">Control!$C$7*Calculations!$C$82*INDEX('Monthly Data'!N:N,Calculations!$C$116+MOD(DL117,Calculations!$C$118))+Control!$C$7*Calculations!$C$83*INDEX('Monthly Data'!O:O,Calculations!$C$116+MOD(DL117,Calculations!$C$118))+Control!$C$7*Calculations!$C$84*INDEX('Monthly Data'!P:P,Calculations!$C$116+MOD(DL117,Calculations!$C$118))+Control!$C$7*Calculations!$C$85*INDEX('Monthly Data'!Q:Q,Calculations!$C$116+MOD(DL117,Calculations!$C$118))+(1-Control!$C$7*Calculations!$C$87)*INDEX('Monthly Data'!R:R,Calculations!$C$116+MOD(DL117,Calculations!$C$118))</f>
        <v>2.3852824346838646E-2</v>
      </c>
      <c r="IC117" s="86">
        <f ca="1">Control!$C$7*Calculations!$C$82*INDEX('Monthly Data'!N:N,Calculations!$C$116+MOD(DM117,Calculations!$C$118))+Control!$C$7*Calculations!$C$83*INDEX('Monthly Data'!O:O,Calculations!$C$116+MOD(DM117,Calculations!$C$118))+Control!$C$7*Calculations!$C$84*INDEX('Monthly Data'!P:P,Calculations!$C$116+MOD(DM117,Calculations!$C$118))+Control!$C$7*Calculations!$C$85*INDEX('Monthly Data'!Q:Q,Calculations!$C$116+MOD(DM117,Calculations!$C$118))+(1-Control!$C$7*Calculations!$C$87)*INDEX('Monthly Data'!R:R,Calculations!$C$116+MOD(DM117,Calculations!$C$118))</f>
        <v>2.3852824346838646E-2</v>
      </c>
      <c r="ID117" s="86">
        <f ca="1">Control!$C$7*Calculations!$C$82*INDEX('Monthly Data'!N:N,Calculations!$C$116+MOD(DN117,Calculations!$C$118))+Control!$C$7*Calculations!$C$83*INDEX('Monthly Data'!O:O,Calculations!$C$116+MOD(DN117,Calculations!$C$118))+Control!$C$7*Calculations!$C$84*INDEX('Monthly Data'!P:P,Calculations!$C$116+MOD(DN117,Calculations!$C$118))+Control!$C$7*Calculations!$C$85*INDEX('Monthly Data'!Q:Q,Calculations!$C$116+MOD(DN117,Calculations!$C$118))+(1-Control!$C$7*Calculations!$C$87)*INDEX('Monthly Data'!R:R,Calculations!$C$116+MOD(DN117,Calculations!$C$118))</f>
        <v>-2.0269389991732112E-2</v>
      </c>
      <c r="IE117" s="86">
        <f ca="1">Control!$C$7*Calculations!$C$82*INDEX('Monthly Data'!N:N,Calculations!$C$116+MOD(DO117,Calculations!$C$118))+Control!$C$7*Calculations!$C$83*INDEX('Monthly Data'!O:O,Calculations!$C$116+MOD(DO117,Calculations!$C$118))+Control!$C$7*Calculations!$C$84*INDEX('Monthly Data'!P:P,Calculations!$C$116+MOD(DO117,Calculations!$C$118))+Control!$C$7*Calculations!$C$85*INDEX('Monthly Data'!Q:Q,Calculations!$C$116+MOD(DO117,Calculations!$C$118))+(1-Control!$C$7*Calculations!$C$87)*INDEX('Monthly Data'!R:R,Calculations!$C$116+MOD(DO117,Calculations!$C$118))</f>
        <v>1.4915555251167555E-3</v>
      </c>
      <c r="IF117" s="86">
        <f ca="1">Control!$C$7*Calculations!$C$82*INDEX('Monthly Data'!N:N,Calculations!$C$116+MOD(DP117,Calculations!$C$118))+Control!$C$7*Calculations!$C$83*INDEX('Monthly Data'!O:O,Calculations!$C$116+MOD(DP117,Calculations!$C$118))+Control!$C$7*Calculations!$C$84*INDEX('Monthly Data'!P:P,Calculations!$C$116+MOD(DP117,Calculations!$C$118))+Control!$C$7*Calculations!$C$85*INDEX('Monthly Data'!Q:Q,Calculations!$C$116+MOD(DP117,Calculations!$C$118))+(1-Control!$C$7*Calculations!$C$87)*INDEX('Monthly Data'!R:R,Calculations!$C$116+MOD(DP117,Calculations!$C$118))</f>
        <v>-2.072517756005474E-2</v>
      </c>
      <c r="IG117" s="88">
        <f ca="1">Control!$C$8*(1+DQ117)*(1+DR117)*(1+DS117)*(1+DT117)*(1+DU117)*(1+DV117)*(1+DW117)*(1+DX117)*(1+DY117)*(1+DZ117)*(1+EA117)*(1+EB117)*(1+EC117)*(1+ED117)*(1+EE117)*(1+EF117)*(1+EG117)*(1+EH117)*(1+EI117)*(1+EJ117)*(1+EK117)*(1+EL117)*(1+EM117)*(1+EN117)*(1+EO117)*(1+EP117)*(1+EQ117)*(1+ER117)*(1+ES117)*(1+ET117)*(1+EU117)*(1+EV117)*(1+EW117)*(1+EX117)*(1+EY117)*(1+EZ117)*(1+FA117)*(1+FB117)*(1+FC117)*(1+FD117)*(1+FE117)*(1+FF117)*(1+FG117)*(1+FH117)*(1+FI117)*(1+FJ117)*(1+FK117)*(1+FL117)*(1+FM117)*(1+FN117)*(1+FO117)*(1+FP117)*(1+FQ117)*(1+FR117)*(1+FS117)*(1+FT117)*(1+FU117)*(1+FV117)*(1+FW117)*(1+FX117)*(1+FY117)*(1+FZ117)*(1+GA117)*(1+GB117)*(1+GC117)*(1+GD117)*(1+GE117)*(1+GF117)*(1+GG117)*(1+GH117)*(1+GI117)*(1+GJ117)*(1+GK117)*(1+GL117)*(1+GM117)*(1+GN117)*(1+GO117)*(1+GP117)*(1+GQ117)*(1+GR117)*(1+GS117)*(1+GT117)*(1+GU117)*(1+GV117)*(1+GW117)*(1+GX117)*(1+GY117)*(1+GZ117)*(1+HA117)*(1+HB117)*(1+HC117)*(1+HD117)*(1+HE117)*(1+HF117)*(1+HG117)*(1+HH117)*(1+HI117)*(1+HJ117)*(1+HK117)*(1+HL117)*(1+HM117)*(1+HN117)*(1+HO117)*(1+HP117)*(1+HQ117)*(1+HR117)*(1+HS117)*(1+HT117)*(1+HU117)*(1+HV117)*(1+HW117)*(1+HX117)*(1+HY117)*(1+HZ117)*(1+IA117)*(1+IB117)*(1+IC117)*(1+ID117)*(1+IE117)*(1+IF117)</f>
        <v>91026.490559691782</v>
      </c>
    </row>
    <row r="118" spans="1:241" x14ac:dyDescent="0.25">
      <c r="A118">
        <v>38</v>
      </c>
      <c r="B118">
        <v>79</v>
      </c>
      <c r="C118">
        <v>0</v>
      </c>
      <c r="D118">
        <v>52</v>
      </c>
      <c r="E118">
        <v>1</v>
      </c>
      <c r="F118">
        <v>23</v>
      </c>
      <c r="G118">
        <v>16</v>
      </c>
      <c r="H118">
        <v>19</v>
      </c>
      <c r="I118">
        <v>54</v>
      </c>
      <c r="J118">
        <v>98</v>
      </c>
      <c r="K118">
        <v>3</v>
      </c>
      <c r="L118">
        <v>109</v>
      </c>
      <c r="M118">
        <v>71</v>
      </c>
      <c r="N118">
        <v>103</v>
      </c>
      <c r="O118">
        <v>86</v>
      </c>
      <c r="P118">
        <v>43</v>
      </c>
      <c r="Q118">
        <v>41</v>
      </c>
      <c r="R118">
        <v>14</v>
      </c>
      <c r="S118">
        <v>90</v>
      </c>
      <c r="T118">
        <v>10</v>
      </c>
      <c r="U118">
        <v>86</v>
      </c>
      <c r="V118">
        <v>28</v>
      </c>
      <c r="W118">
        <v>89</v>
      </c>
      <c r="X118">
        <v>26</v>
      </c>
      <c r="Y118">
        <v>98</v>
      </c>
      <c r="Z118">
        <v>114</v>
      </c>
      <c r="AA118">
        <v>95</v>
      </c>
      <c r="AB118">
        <v>64</v>
      </c>
      <c r="AC118">
        <v>110</v>
      </c>
      <c r="AD118">
        <v>38</v>
      </c>
      <c r="AE118">
        <v>43</v>
      </c>
      <c r="AF118">
        <v>67</v>
      </c>
      <c r="AG118">
        <v>109</v>
      </c>
      <c r="AH118">
        <v>92</v>
      </c>
      <c r="AI118">
        <v>18</v>
      </c>
      <c r="AJ118">
        <v>88</v>
      </c>
      <c r="AK118">
        <v>105</v>
      </c>
      <c r="AL118">
        <v>36</v>
      </c>
      <c r="AM118">
        <v>38</v>
      </c>
      <c r="AN118">
        <v>76</v>
      </c>
      <c r="AO118">
        <v>78</v>
      </c>
      <c r="AP118">
        <v>86</v>
      </c>
      <c r="AQ118">
        <v>98</v>
      </c>
      <c r="AR118">
        <v>49</v>
      </c>
      <c r="AS118">
        <v>103</v>
      </c>
      <c r="AT118">
        <v>108</v>
      </c>
      <c r="AU118">
        <v>4</v>
      </c>
      <c r="AV118">
        <v>99</v>
      </c>
      <c r="AW118">
        <v>91</v>
      </c>
      <c r="AX118">
        <v>98</v>
      </c>
      <c r="AY118">
        <v>36</v>
      </c>
      <c r="AZ118">
        <v>47</v>
      </c>
      <c r="BA118">
        <v>40</v>
      </c>
      <c r="BB118">
        <v>64</v>
      </c>
      <c r="BC118">
        <v>75</v>
      </c>
      <c r="BD118">
        <v>50</v>
      </c>
      <c r="BE118">
        <v>19</v>
      </c>
      <c r="BF118">
        <v>68</v>
      </c>
      <c r="BG118">
        <v>36</v>
      </c>
      <c r="BH118">
        <v>51</v>
      </c>
      <c r="BI118">
        <v>10</v>
      </c>
      <c r="BJ118">
        <v>91</v>
      </c>
      <c r="BK118">
        <v>51</v>
      </c>
      <c r="BL118">
        <v>92</v>
      </c>
      <c r="BM118">
        <v>115</v>
      </c>
      <c r="BN118">
        <v>84</v>
      </c>
      <c r="BO118">
        <v>13</v>
      </c>
      <c r="BP118">
        <v>82</v>
      </c>
      <c r="BQ118">
        <v>114</v>
      </c>
      <c r="BR118">
        <v>86</v>
      </c>
      <c r="BS118">
        <v>25</v>
      </c>
      <c r="BT118">
        <v>19</v>
      </c>
      <c r="BU118">
        <v>100</v>
      </c>
      <c r="BV118">
        <v>73</v>
      </c>
      <c r="BW118">
        <v>114</v>
      </c>
      <c r="BX118">
        <v>107</v>
      </c>
      <c r="BY118">
        <v>100</v>
      </c>
      <c r="BZ118">
        <v>12</v>
      </c>
      <c r="CA118">
        <v>10</v>
      </c>
      <c r="CB118">
        <v>13</v>
      </c>
      <c r="CC118">
        <v>101</v>
      </c>
      <c r="CD118">
        <v>110</v>
      </c>
      <c r="CE118">
        <v>74</v>
      </c>
      <c r="CF118">
        <v>78</v>
      </c>
      <c r="CG118">
        <v>26</v>
      </c>
      <c r="CH118">
        <v>85</v>
      </c>
      <c r="CI118">
        <v>78</v>
      </c>
      <c r="CJ118">
        <v>110</v>
      </c>
      <c r="CK118">
        <v>99</v>
      </c>
      <c r="CL118">
        <v>64</v>
      </c>
      <c r="CM118">
        <v>116</v>
      </c>
      <c r="CN118">
        <v>97</v>
      </c>
      <c r="CO118">
        <v>50</v>
      </c>
      <c r="CP118">
        <v>29</v>
      </c>
      <c r="CQ118">
        <v>61</v>
      </c>
      <c r="CR118">
        <v>105</v>
      </c>
      <c r="CS118">
        <v>44</v>
      </c>
      <c r="CT118">
        <v>117</v>
      </c>
      <c r="CU118">
        <v>114</v>
      </c>
      <c r="CV118">
        <v>16</v>
      </c>
      <c r="CW118">
        <v>56</v>
      </c>
      <c r="CX118">
        <v>50</v>
      </c>
      <c r="CY118">
        <v>30</v>
      </c>
      <c r="CZ118">
        <v>6</v>
      </c>
      <c r="DA118">
        <v>14</v>
      </c>
      <c r="DB118">
        <v>91</v>
      </c>
      <c r="DC118">
        <v>62</v>
      </c>
      <c r="DD118">
        <v>103</v>
      </c>
      <c r="DE118">
        <v>100</v>
      </c>
      <c r="DF118">
        <v>71</v>
      </c>
      <c r="DG118">
        <v>87</v>
      </c>
      <c r="DH118">
        <v>101</v>
      </c>
      <c r="DI118">
        <v>70</v>
      </c>
      <c r="DJ118">
        <v>106</v>
      </c>
      <c r="DK118">
        <v>26</v>
      </c>
      <c r="DL118">
        <v>30</v>
      </c>
      <c r="DM118">
        <v>50</v>
      </c>
      <c r="DN118">
        <v>1</v>
      </c>
      <c r="DO118">
        <v>106</v>
      </c>
      <c r="DP118">
        <v>107</v>
      </c>
      <c r="DQ118" s="86">
        <f ca="1">Control!$C$7*Calculations!$C$82*INDEX('Monthly Data'!N:N,Calculations!$C$116+MOD(A118,Calculations!$C$118))+Control!$C$7*Calculations!$C$83*INDEX('Monthly Data'!O:O,Calculations!$C$116+MOD(A118,Calculations!$C$118))+Control!$C$7*Calculations!$C$84*INDEX('Monthly Data'!P:P,Calculations!$C$116+MOD(A118,Calculations!$C$118))+Control!$C$7*Calculations!$C$85*INDEX('Monthly Data'!Q:Q,Calculations!$C$116+MOD(A118,Calculations!$C$118))+(1-Control!$C$7*Calculations!$C$87)*INDEX('Monthly Data'!R:R,Calculations!$C$116+MOD(A118,Calculations!$C$118))</f>
        <v>1.3891563624307685E-2</v>
      </c>
      <c r="DR118" s="86">
        <f ca="1">Control!$C$7*Calculations!$C$82*INDEX('Monthly Data'!N:N,Calculations!$C$116+MOD(B118,Calculations!$C$118))+Control!$C$7*Calculations!$C$83*INDEX('Monthly Data'!O:O,Calculations!$C$116+MOD(B118,Calculations!$C$118))+Control!$C$7*Calculations!$C$84*INDEX('Monthly Data'!P:P,Calculations!$C$116+MOD(B118,Calculations!$C$118))+Control!$C$7*Calculations!$C$85*INDEX('Monthly Data'!Q:Q,Calculations!$C$116+MOD(B118,Calculations!$C$118))+(1-Control!$C$7*Calculations!$C$87)*INDEX('Monthly Data'!R:R,Calculations!$C$116+MOD(B118,Calculations!$C$118))</f>
        <v>1.046389543479892E-2</v>
      </c>
      <c r="DS118" s="86">
        <f ca="1">Control!$C$7*Calculations!$C$82*INDEX('Monthly Data'!N:N,Calculations!$C$116+MOD(C118,Calculations!$C$118))+Control!$C$7*Calculations!$C$83*INDEX('Monthly Data'!O:O,Calculations!$C$116+MOD(C118,Calculations!$C$118))+Control!$C$7*Calculations!$C$84*INDEX('Monthly Data'!P:P,Calculations!$C$116+MOD(C118,Calculations!$C$118))+Control!$C$7*Calculations!$C$85*INDEX('Monthly Data'!Q:Q,Calculations!$C$116+MOD(C118,Calculations!$C$118))+(1-Control!$C$7*Calculations!$C$87)*INDEX('Monthly Data'!R:R,Calculations!$C$116+MOD(C118,Calculations!$C$118))</f>
        <v>1.4915555251167555E-3</v>
      </c>
      <c r="DT118" s="86">
        <f ca="1">Control!$C$7*Calculations!$C$82*INDEX('Monthly Data'!N:N,Calculations!$C$116+MOD(D118,Calculations!$C$118))+Control!$C$7*Calculations!$C$83*INDEX('Monthly Data'!O:O,Calculations!$C$116+MOD(D118,Calculations!$C$118))+Control!$C$7*Calculations!$C$84*INDEX('Monthly Data'!P:P,Calculations!$C$116+MOD(D118,Calculations!$C$118))+Control!$C$7*Calculations!$C$85*INDEX('Monthly Data'!Q:Q,Calculations!$C$116+MOD(D118,Calculations!$C$118))+(1-Control!$C$7*Calculations!$C$87)*INDEX('Monthly Data'!R:R,Calculations!$C$116+MOD(D118,Calculations!$C$118))</f>
        <v>-3.8875517825435772E-3</v>
      </c>
      <c r="DU118" s="86">
        <f ca="1">Control!$C$7*Calculations!$C$82*INDEX('Monthly Data'!N:N,Calculations!$C$116+MOD(E118,Calculations!$C$118))+Control!$C$7*Calculations!$C$83*INDEX('Monthly Data'!O:O,Calculations!$C$116+MOD(E118,Calculations!$C$118))+Control!$C$7*Calculations!$C$84*INDEX('Monthly Data'!P:P,Calculations!$C$116+MOD(E118,Calculations!$C$118))+Control!$C$7*Calculations!$C$85*INDEX('Monthly Data'!Q:Q,Calculations!$C$116+MOD(E118,Calculations!$C$118))+(1-Control!$C$7*Calculations!$C$87)*INDEX('Monthly Data'!R:R,Calculations!$C$116+MOD(E118,Calculations!$C$118))</f>
        <v>-9.9526758408448549E-3</v>
      </c>
      <c r="DV118" s="86">
        <f ca="1">Control!$C$7*Calculations!$C$82*INDEX('Monthly Data'!N:N,Calculations!$C$116+MOD(F118,Calculations!$C$118))+Control!$C$7*Calculations!$C$83*INDEX('Monthly Data'!O:O,Calculations!$C$116+MOD(F118,Calculations!$C$118))+Control!$C$7*Calculations!$C$84*INDEX('Monthly Data'!P:P,Calculations!$C$116+MOD(F118,Calculations!$C$118))+Control!$C$7*Calculations!$C$85*INDEX('Monthly Data'!Q:Q,Calculations!$C$116+MOD(F118,Calculations!$C$118))+(1-Control!$C$7*Calculations!$C$87)*INDEX('Monthly Data'!R:R,Calculations!$C$116+MOD(F118,Calculations!$C$118))</f>
        <v>6.2631896128884862E-3</v>
      </c>
      <c r="DW118" s="86">
        <f ca="1">Control!$C$7*Calculations!$C$82*INDEX('Monthly Data'!N:N,Calculations!$C$116+MOD(G118,Calculations!$C$118))+Control!$C$7*Calculations!$C$83*INDEX('Monthly Data'!O:O,Calculations!$C$116+MOD(G118,Calculations!$C$118))+Control!$C$7*Calculations!$C$84*INDEX('Monthly Data'!P:P,Calculations!$C$116+MOD(G118,Calculations!$C$118))+Control!$C$7*Calculations!$C$85*INDEX('Monthly Data'!Q:Q,Calculations!$C$116+MOD(G118,Calculations!$C$118))+(1-Control!$C$7*Calculations!$C$87)*INDEX('Monthly Data'!R:R,Calculations!$C$116+MOD(G118,Calculations!$C$118))</f>
        <v>2.5325873776067674E-2</v>
      </c>
      <c r="DX118" s="86">
        <f ca="1">Control!$C$7*Calculations!$C$82*INDEX('Monthly Data'!N:N,Calculations!$C$116+MOD(H118,Calculations!$C$118))+Control!$C$7*Calculations!$C$83*INDEX('Monthly Data'!O:O,Calculations!$C$116+MOD(H118,Calculations!$C$118))+Control!$C$7*Calculations!$C$84*INDEX('Monthly Data'!P:P,Calculations!$C$116+MOD(H118,Calculations!$C$118))+Control!$C$7*Calculations!$C$85*INDEX('Monthly Data'!Q:Q,Calculations!$C$116+MOD(H118,Calculations!$C$118))+(1-Control!$C$7*Calculations!$C$87)*INDEX('Monthly Data'!R:R,Calculations!$C$116+MOD(H118,Calculations!$C$118))</f>
        <v>4.089189590407355E-3</v>
      </c>
      <c r="DY118" s="86">
        <f ca="1">Control!$C$7*Calculations!$C$82*INDEX('Monthly Data'!N:N,Calculations!$C$116+MOD(I118,Calculations!$C$118))+Control!$C$7*Calculations!$C$83*INDEX('Monthly Data'!O:O,Calculations!$C$116+MOD(I118,Calculations!$C$118))+Control!$C$7*Calculations!$C$84*INDEX('Monthly Data'!P:P,Calculations!$C$116+MOD(I118,Calculations!$C$118))+Control!$C$7*Calculations!$C$85*INDEX('Monthly Data'!Q:Q,Calculations!$C$116+MOD(I118,Calculations!$C$118))+(1-Control!$C$7*Calculations!$C$87)*INDEX('Monthly Data'!R:R,Calculations!$C$116+MOD(I118,Calculations!$C$118))</f>
        <v>1.7484305259657981E-2</v>
      </c>
      <c r="DZ118" s="86">
        <f ca="1">Control!$C$7*Calculations!$C$82*INDEX('Monthly Data'!N:N,Calculations!$C$116+MOD(J118,Calculations!$C$118))+Control!$C$7*Calculations!$C$83*INDEX('Monthly Data'!O:O,Calculations!$C$116+MOD(J118,Calculations!$C$118))+Control!$C$7*Calculations!$C$84*INDEX('Monthly Data'!P:P,Calculations!$C$116+MOD(J118,Calculations!$C$118))+Control!$C$7*Calculations!$C$85*INDEX('Monthly Data'!Q:Q,Calculations!$C$116+MOD(J118,Calculations!$C$118))+(1-Control!$C$7*Calculations!$C$87)*INDEX('Monthly Data'!R:R,Calculations!$C$116+MOD(J118,Calculations!$C$118))</f>
        <v>2.4842166689046628E-2</v>
      </c>
      <c r="EA118" s="86">
        <f ca="1">Control!$C$7*Calculations!$C$82*INDEX('Monthly Data'!N:N,Calculations!$C$116+MOD(K118,Calculations!$C$118))+Control!$C$7*Calculations!$C$83*INDEX('Monthly Data'!O:O,Calculations!$C$116+MOD(K118,Calculations!$C$118))+Control!$C$7*Calculations!$C$84*INDEX('Monthly Data'!P:P,Calculations!$C$116+MOD(K118,Calculations!$C$118))+Control!$C$7*Calculations!$C$85*INDEX('Monthly Data'!Q:Q,Calculations!$C$116+MOD(K118,Calculations!$C$118))+(1-Control!$C$7*Calculations!$C$87)*INDEX('Monthly Data'!R:R,Calculations!$C$116+MOD(K118,Calculations!$C$118))</f>
        <v>9.9793409618087695E-3</v>
      </c>
      <c r="EB118" s="86">
        <f ca="1">Control!$C$7*Calculations!$C$82*INDEX('Monthly Data'!N:N,Calculations!$C$116+MOD(L118,Calculations!$C$118))+Control!$C$7*Calculations!$C$83*INDEX('Monthly Data'!O:O,Calculations!$C$116+MOD(L118,Calculations!$C$118))+Control!$C$7*Calculations!$C$84*INDEX('Monthly Data'!P:P,Calculations!$C$116+MOD(L118,Calculations!$C$118))+Control!$C$7*Calculations!$C$85*INDEX('Monthly Data'!Q:Q,Calculations!$C$116+MOD(L118,Calculations!$C$118))+(1-Control!$C$7*Calculations!$C$87)*INDEX('Monthly Data'!R:R,Calculations!$C$116+MOD(L118,Calculations!$C$118))</f>
        <v>1.0921298083007208E-2</v>
      </c>
      <c r="EC118" s="86">
        <f ca="1">Control!$C$7*Calculations!$C$82*INDEX('Monthly Data'!N:N,Calculations!$C$116+MOD(M118,Calculations!$C$118))+Control!$C$7*Calculations!$C$83*INDEX('Monthly Data'!O:O,Calculations!$C$116+MOD(M118,Calculations!$C$118))+Control!$C$7*Calculations!$C$84*INDEX('Monthly Data'!P:P,Calculations!$C$116+MOD(M118,Calculations!$C$118))+Control!$C$7*Calculations!$C$85*INDEX('Monthly Data'!Q:Q,Calculations!$C$116+MOD(M118,Calculations!$C$118))+(1-Control!$C$7*Calculations!$C$87)*INDEX('Monthly Data'!R:R,Calculations!$C$116+MOD(M118,Calculations!$C$118))</f>
        <v>-2.072517756005474E-2</v>
      </c>
      <c r="ED118" s="86">
        <f ca="1">Control!$C$7*Calculations!$C$82*INDEX('Monthly Data'!N:N,Calculations!$C$116+MOD(N118,Calculations!$C$118))+Control!$C$7*Calculations!$C$83*INDEX('Monthly Data'!O:O,Calculations!$C$116+MOD(N118,Calculations!$C$118))+Control!$C$7*Calculations!$C$84*INDEX('Monthly Data'!P:P,Calculations!$C$116+MOD(N118,Calculations!$C$118))+Control!$C$7*Calculations!$C$85*INDEX('Monthly Data'!Q:Q,Calculations!$C$116+MOD(N118,Calculations!$C$118))+(1-Control!$C$7*Calculations!$C$87)*INDEX('Monthly Data'!R:R,Calculations!$C$116+MOD(N118,Calculations!$C$118))</f>
        <v>5.1972609868760735E-3</v>
      </c>
      <c r="EE118" s="86">
        <f ca="1">Control!$C$7*Calculations!$C$82*INDEX('Monthly Data'!N:N,Calculations!$C$116+MOD(O118,Calculations!$C$118))+Control!$C$7*Calculations!$C$83*INDEX('Monthly Data'!O:O,Calculations!$C$116+MOD(O118,Calculations!$C$118))+Control!$C$7*Calculations!$C$84*INDEX('Monthly Data'!P:P,Calculations!$C$116+MOD(O118,Calculations!$C$118))+Control!$C$7*Calculations!$C$85*INDEX('Monthly Data'!Q:Q,Calculations!$C$116+MOD(O118,Calculations!$C$118))+(1-Control!$C$7*Calculations!$C$87)*INDEX('Monthly Data'!R:R,Calculations!$C$116+MOD(O118,Calculations!$C$118))</f>
        <v>4.5735623984309991E-2</v>
      </c>
      <c r="EF118" s="86">
        <f ca="1">Control!$C$7*Calculations!$C$82*INDEX('Monthly Data'!N:N,Calculations!$C$116+MOD(P118,Calculations!$C$118))+Control!$C$7*Calculations!$C$83*INDEX('Monthly Data'!O:O,Calculations!$C$116+MOD(P118,Calculations!$C$118))+Control!$C$7*Calculations!$C$84*INDEX('Monthly Data'!P:P,Calculations!$C$116+MOD(P118,Calculations!$C$118))+Control!$C$7*Calculations!$C$85*INDEX('Monthly Data'!Q:Q,Calculations!$C$116+MOD(P118,Calculations!$C$118))+(1-Control!$C$7*Calculations!$C$87)*INDEX('Monthly Data'!R:R,Calculations!$C$116+MOD(P118,Calculations!$C$118))</f>
        <v>5.1279584938936244E-2</v>
      </c>
      <c r="EG118" s="86">
        <f ca="1">Control!$C$7*Calculations!$C$82*INDEX('Monthly Data'!N:N,Calculations!$C$116+MOD(Q118,Calculations!$C$118))+Control!$C$7*Calculations!$C$83*INDEX('Monthly Data'!O:O,Calculations!$C$116+MOD(Q118,Calculations!$C$118))+Control!$C$7*Calculations!$C$84*INDEX('Monthly Data'!P:P,Calculations!$C$116+MOD(Q118,Calculations!$C$118))+Control!$C$7*Calculations!$C$85*INDEX('Monthly Data'!Q:Q,Calculations!$C$116+MOD(Q118,Calculations!$C$118))+(1-Control!$C$7*Calculations!$C$87)*INDEX('Monthly Data'!R:R,Calculations!$C$116+MOD(Q118,Calculations!$C$118))</f>
        <v>-3.8554137824290124E-2</v>
      </c>
      <c r="EH118" s="86">
        <f ca="1">Control!$C$7*Calculations!$C$82*INDEX('Monthly Data'!N:N,Calculations!$C$116+MOD(R118,Calculations!$C$118))+Control!$C$7*Calculations!$C$83*INDEX('Monthly Data'!O:O,Calculations!$C$116+MOD(R118,Calculations!$C$118))+Control!$C$7*Calculations!$C$84*INDEX('Monthly Data'!P:P,Calculations!$C$116+MOD(R118,Calculations!$C$118))+Control!$C$7*Calculations!$C$85*INDEX('Monthly Data'!Q:Q,Calculations!$C$116+MOD(R118,Calculations!$C$118))+(1-Control!$C$7*Calculations!$C$87)*INDEX('Monthly Data'!R:R,Calculations!$C$116+MOD(R118,Calculations!$C$118))</f>
        <v>9.5791276036140301E-3</v>
      </c>
      <c r="EI118" s="86">
        <f ca="1">Control!$C$7*Calculations!$C$82*INDEX('Monthly Data'!N:N,Calculations!$C$116+MOD(S118,Calculations!$C$118))+Control!$C$7*Calculations!$C$83*INDEX('Monthly Data'!O:O,Calculations!$C$116+MOD(S118,Calculations!$C$118))+Control!$C$7*Calculations!$C$84*INDEX('Monthly Data'!P:P,Calculations!$C$116+MOD(S118,Calculations!$C$118))+Control!$C$7*Calculations!$C$85*INDEX('Monthly Data'!Q:Q,Calculations!$C$116+MOD(S118,Calculations!$C$118))+(1-Control!$C$7*Calculations!$C$87)*INDEX('Monthly Data'!R:R,Calculations!$C$116+MOD(S118,Calculations!$C$118))</f>
        <v>1.7831091590102856E-2</v>
      </c>
      <c r="EJ118" s="86">
        <f ca="1">Control!$C$7*Calculations!$C$82*INDEX('Monthly Data'!N:N,Calculations!$C$116+MOD(T118,Calculations!$C$118))+Control!$C$7*Calculations!$C$83*INDEX('Monthly Data'!O:O,Calculations!$C$116+MOD(T118,Calculations!$C$118))+Control!$C$7*Calculations!$C$84*INDEX('Monthly Data'!P:P,Calculations!$C$116+MOD(T118,Calculations!$C$118))+Control!$C$7*Calculations!$C$85*INDEX('Monthly Data'!Q:Q,Calculations!$C$116+MOD(T118,Calculations!$C$118))+(1-Control!$C$7*Calculations!$C$87)*INDEX('Monthly Data'!R:R,Calculations!$C$116+MOD(T118,Calculations!$C$118))</f>
        <v>1.1702576456120543E-2</v>
      </c>
      <c r="EK118" s="86">
        <f ca="1">Control!$C$7*Calculations!$C$82*INDEX('Monthly Data'!N:N,Calculations!$C$116+MOD(U118,Calculations!$C$118))+Control!$C$7*Calculations!$C$83*INDEX('Monthly Data'!O:O,Calculations!$C$116+MOD(U118,Calculations!$C$118))+Control!$C$7*Calculations!$C$84*INDEX('Monthly Data'!P:P,Calculations!$C$116+MOD(U118,Calculations!$C$118))+Control!$C$7*Calculations!$C$85*INDEX('Monthly Data'!Q:Q,Calculations!$C$116+MOD(U118,Calculations!$C$118))+(1-Control!$C$7*Calculations!$C$87)*INDEX('Monthly Data'!R:R,Calculations!$C$116+MOD(U118,Calculations!$C$118))</f>
        <v>4.5735623984309991E-2</v>
      </c>
      <c r="EL118" s="86">
        <f ca="1">Control!$C$7*Calculations!$C$82*INDEX('Monthly Data'!N:N,Calculations!$C$116+MOD(V118,Calculations!$C$118))+Control!$C$7*Calculations!$C$83*INDEX('Monthly Data'!O:O,Calculations!$C$116+MOD(V118,Calculations!$C$118))+Control!$C$7*Calculations!$C$84*INDEX('Monthly Data'!P:P,Calculations!$C$116+MOD(V118,Calculations!$C$118))+Control!$C$7*Calculations!$C$85*INDEX('Monthly Data'!Q:Q,Calculations!$C$116+MOD(V118,Calculations!$C$118))+(1-Control!$C$7*Calculations!$C$87)*INDEX('Monthly Data'!R:R,Calculations!$C$116+MOD(V118,Calculations!$C$118))</f>
        <v>3.7596120283497965E-2</v>
      </c>
      <c r="EM118" s="86">
        <f ca="1">Control!$C$7*Calculations!$C$82*INDEX('Monthly Data'!N:N,Calculations!$C$116+MOD(W118,Calculations!$C$118))+Control!$C$7*Calculations!$C$83*INDEX('Monthly Data'!O:O,Calculations!$C$116+MOD(W118,Calculations!$C$118))+Control!$C$7*Calculations!$C$84*INDEX('Monthly Data'!P:P,Calculations!$C$116+MOD(W118,Calculations!$C$118))+Control!$C$7*Calculations!$C$85*INDEX('Monthly Data'!Q:Q,Calculations!$C$116+MOD(W118,Calculations!$C$118))+(1-Control!$C$7*Calculations!$C$87)*INDEX('Monthly Data'!R:R,Calculations!$C$116+MOD(W118,Calculations!$C$118))</f>
        <v>2.3852824346838646E-2</v>
      </c>
      <c r="EN118" s="86">
        <f ca="1">Control!$C$7*Calculations!$C$82*INDEX('Monthly Data'!N:N,Calculations!$C$116+MOD(X118,Calculations!$C$118))+Control!$C$7*Calculations!$C$83*INDEX('Monthly Data'!O:O,Calculations!$C$116+MOD(X118,Calculations!$C$118))+Control!$C$7*Calculations!$C$84*INDEX('Monthly Data'!P:P,Calculations!$C$116+MOD(X118,Calculations!$C$118))+Control!$C$7*Calculations!$C$85*INDEX('Monthly Data'!Q:Q,Calculations!$C$116+MOD(X118,Calculations!$C$118))+(1-Control!$C$7*Calculations!$C$87)*INDEX('Monthly Data'!R:R,Calculations!$C$116+MOD(X118,Calculations!$C$118))</f>
        <v>6.3250222980707482E-3</v>
      </c>
      <c r="EO118" s="86">
        <f ca="1">Control!$C$7*Calculations!$C$82*INDEX('Monthly Data'!N:N,Calculations!$C$116+MOD(Y118,Calculations!$C$118))+Control!$C$7*Calculations!$C$83*INDEX('Monthly Data'!O:O,Calculations!$C$116+MOD(Y118,Calculations!$C$118))+Control!$C$7*Calculations!$C$84*INDEX('Monthly Data'!P:P,Calculations!$C$116+MOD(Y118,Calculations!$C$118))+Control!$C$7*Calculations!$C$85*INDEX('Monthly Data'!Q:Q,Calculations!$C$116+MOD(Y118,Calculations!$C$118))+(1-Control!$C$7*Calculations!$C$87)*INDEX('Monthly Data'!R:R,Calculations!$C$116+MOD(Y118,Calculations!$C$118))</f>
        <v>2.4842166689046628E-2</v>
      </c>
      <c r="EP118" s="86">
        <f ca="1">Control!$C$7*Calculations!$C$82*INDEX('Monthly Data'!N:N,Calculations!$C$116+MOD(Z118,Calculations!$C$118))+Control!$C$7*Calculations!$C$83*INDEX('Monthly Data'!O:O,Calculations!$C$116+MOD(Z118,Calculations!$C$118))+Control!$C$7*Calculations!$C$84*INDEX('Monthly Data'!P:P,Calculations!$C$116+MOD(Z118,Calculations!$C$118))+Control!$C$7*Calculations!$C$85*INDEX('Monthly Data'!Q:Q,Calculations!$C$116+MOD(Z118,Calculations!$C$118))+(1-Control!$C$7*Calculations!$C$87)*INDEX('Monthly Data'!R:R,Calculations!$C$116+MOD(Z118,Calculations!$C$118))</f>
        <v>-2.5419860972892394E-2</v>
      </c>
      <c r="EQ118" s="86">
        <f ca="1">Control!$C$7*Calculations!$C$82*INDEX('Monthly Data'!N:N,Calculations!$C$116+MOD(AA118,Calculations!$C$118))+Control!$C$7*Calculations!$C$83*INDEX('Monthly Data'!O:O,Calculations!$C$116+MOD(AA118,Calculations!$C$118))+Control!$C$7*Calculations!$C$84*INDEX('Monthly Data'!P:P,Calculations!$C$116+MOD(AA118,Calculations!$C$118))+Control!$C$7*Calculations!$C$85*INDEX('Monthly Data'!Q:Q,Calculations!$C$116+MOD(AA118,Calculations!$C$118))+(1-Control!$C$7*Calculations!$C$87)*INDEX('Monthly Data'!R:R,Calculations!$C$116+MOD(AA118,Calculations!$C$118))</f>
        <v>1.5758278480433856E-2</v>
      </c>
      <c r="ER118" s="86">
        <f ca="1">Control!$C$7*Calculations!$C$82*INDEX('Monthly Data'!N:N,Calculations!$C$116+MOD(AB118,Calculations!$C$118))+Control!$C$7*Calculations!$C$83*INDEX('Monthly Data'!O:O,Calculations!$C$116+MOD(AB118,Calculations!$C$118))+Control!$C$7*Calculations!$C$84*INDEX('Monthly Data'!P:P,Calculations!$C$116+MOD(AB118,Calculations!$C$118))+Control!$C$7*Calculations!$C$85*INDEX('Monthly Data'!Q:Q,Calculations!$C$116+MOD(AB118,Calculations!$C$118))+(1-Control!$C$7*Calculations!$C$87)*INDEX('Monthly Data'!R:R,Calculations!$C$116+MOD(AB118,Calculations!$C$118))</f>
        <v>-2.4571433440223247E-2</v>
      </c>
      <c r="ES118" s="86">
        <f ca="1">Control!$C$7*Calculations!$C$82*INDEX('Monthly Data'!N:N,Calculations!$C$116+MOD(AC118,Calculations!$C$118))+Control!$C$7*Calculations!$C$83*INDEX('Monthly Data'!O:O,Calculations!$C$116+MOD(AC118,Calculations!$C$118))+Control!$C$7*Calculations!$C$84*INDEX('Monthly Data'!P:P,Calculations!$C$116+MOD(AC118,Calculations!$C$118))+Control!$C$7*Calculations!$C$85*INDEX('Monthly Data'!Q:Q,Calculations!$C$116+MOD(AC118,Calculations!$C$118))+(1-Control!$C$7*Calculations!$C$87)*INDEX('Monthly Data'!R:R,Calculations!$C$116+MOD(AC118,Calculations!$C$118))</f>
        <v>3.127051071655923E-3</v>
      </c>
      <c r="ET118" s="86">
        <f ca="1">Control!$C$7*Calculations!$C$82*INDEX('Monthly Data'!N:N,Calculations!$C$116+MOD(AD118,Calculations!$C$118))+Control!$C$7*Calculations!$C$83*INDEX('Monthly Data'!O:O,Calculations!$C$116+MOD(AD118,Calculations!$C$118))+Control!$C$7*Calculations!$C$84*INDEX('Monthly Data'!P:P,Calculations!$C$116+MOD(AD118,Calculations!$C$118))+Control!$C$7*Calculations!$C$85*INDEX('Monthly Data'!Q:Q,Calculations!$C$116+MOD(AD118,Calculations!$C$118))+(1-Control!$C$7*Calculations!$C$87)*INDEX('Monthly Data'!R:R,Calculations!$C$116+MOD(AD118,Calculations!$C$118))</f>
        <v>1.3891563624307685E-2</v>
      </c>
      <c r="EU118" s="86">
        <f ca="1">Control!$C$7*Calculations!$C$82*INDEX('Monthly Data'!N:N,Calculations!$C$116+MOD(AE118,Calculations!$C$118))+Control!$C$7*Calculations!$C$83*INDEX('Monthly Data'!O:O,Calculations!$C$116+MOD(AE118,Calculations!$C$118))+Control!$C$7*Calculations!$C$84*INDEX('Monthly Data'!P:P,Calculations!$C$116+MOD(AE118,Calculations!$C$118))+Control!$C$7*Calculations!$C$85*INDEX('Monthly Data'!Q:Q,Calculations!$C$116+MOD(AE118,Calculations!$C$118))+(1-Control!$C$7*Calculations!$C$87)*INDEX('Monthly Data'!R:R,Calculations!$C$116+MOD(AE118,Calculations!$C$118))</f>
        <v>5.1279584938936244E-2</v>
      </c>
      <c r="EV118" s="86">
        <f ca="1">Control!$C$7*Calculations!$C$82*INDEX('Monthly Data'!N:N,Calculations!$C$116+MOD(AF118,Calculations!$C$118))+Control!$C$7*Calculations!$C$83*INDEX('Monthly Data'!O:O,Calculations!$C$116+MOD(AF118,Calculations!$C$118))+Control!$C$7*Calculations!$C$84*INDEX('Monthly Data'!P:P,Calculations!$C$116+MOD(AF118,Calculations!$C$118))+Control!$C$7*Calculations!$C$85*INDEX('Monthly Data'!Q:Q,Calculations!$C$116+MOD(AF118,Calculations!$C$118))+(1-Control!$C$7*Calculations!$C$87)*INDEX('Monthly Data'!R:R,Calculations!$C$116+MOD(AF118,Calculations!$C$118))</f>
        <v>-3.9863250714949353E-2</v>
      </c>
      <c r="EW118" s="86">
        <f ca="1">Control!$C$7*Calculations!$C$82*INDEX('Monthly Data'!N:N,Calculations!$C$116+MOD(AG118,Calculations!$C$118))+Control!$C$7*Calculations!$C$83*INDEX('Monthly Data'!O:O,Calculations!$C$116+MOD(AG118,Calculations!$C$118))+Control!$C$7*Calculations!$C$84*INDEX('Monthly Data'!P:P,Calculations!$C$116+MOD(AG118,Calculations!$C$118))+Control!$C$7*Calculations!$C$85*INDEX('Monthly Data'!Q:Q,Calculations!$C$116+MOD(AG118,Calculations!$C$118))+(1-Control!$C$7*Calculations!$C$87)*INDEX('Monthly Data'!R:R,Calculations!$C$116+MOD(AG118,Calculations!$C$118))</f>
        <v>1.0921298083007208E-2</v>
      </c>
      <c r="EX118" s="86">
        <f ca="1">Control!$C$7*Calculations!$C$82*INDEX('Monthly Data'!N:N,Calculations!$C$116+MOD(AH118,Calculations!$C$118))+Control!$C$7*Calculations!$C$83*INDEX('Monthly Data'!O:O,Calculations!$C$116+MOD(AH118,Calculations!$C$118))+Control!$C$7*Calculations!$C$84*INDEX('Monthly Data'!P:P,Calculations!$C$116+MOD(AH118,Calculations!$C$118))+Control!$C$7*Calculations!$C$85*INDEX('Monthly Data'!Q:Q,Calculations!$C$116+MOD(AH118,Calculations!$C$118))+(1-Control!$C$7*Calculations!$C$87)*INDEX('Monthly Data'!R:R,Calculations!$C$116+MOD(AH118,Calculations!$C$118))</f>
        <v>2.4722579420195831E-2</v>
      </c>
      <c r="EY118" s="86">
        <f ca="1">Control!$C$7*Calculations!$C$82*INDEX('Monthly Data'!N:N,Calculations!$C$116+MOD(AI118,Calculations!$C$118))+Control!$C$7*Calculations!$C$83*INDEX('Monthly Data'!O:O,Calculations!$C$116+MOD(AI118,Calculations!$C$118))+Control!$C$7*Calculations!$C$84*INDEX('Monthly Data'!P:P,Calculations!$C$116+MOD(AI118,Calculations!$C$118))+Control!$C$7*Calculations!$C$85*INDEX('Monthly Data'!Q:Q,Calculations!$C$116+MOD(AI118,Calculations!$C$118))+(1-Control!$C$7*Calculations!$C$87)*INDEX('Monthly Data'!R:R,Calculations!$C$116+MOD(AI118,Calculations!$C$118))</f>
        <v>-7.4084874653726545E-3</v>
      </c>
      <c r="EZ118" s="86">
        <f ca="1">Control!$C$7*Calculations!$C$82*INDEX('Monthly Data'!N:N,Calculations!$C$116+MOD(AJ118,Calculations!$C$118))+Control!$C$7*Calculations!$C$83*INDEX('Monthly Data'!O:O,Calculations!$C$116+MOD(AJ118,Calculations!$C$118))+Control!$C$7*Calculations!$C$84*INDEX('Monthly Data'!P:P,Calculations!$C$116+MOD(AJ118,Calculations!$C$118))+Control!$C$7*Calculations!$C$85*INDEX('Monthly Data'!Q:Q,Calculations!$C$116+MOD(AJ118,Calculations!$C$118))+(1-Control!$C$7*Calculations!$C$87)*INDEX('Monthly Data'!R:R,Calculations!$C$116+MOD(AJ118,Calculations!$C$118))</f>
        <v>6.4539397490030407E-3</v>
      </c>
      <c r="FA118" s="86">
        <f ca="1">Control!$C$7*Calculations!$C$82*INDEX('Monthly Data'!N:N,Calculations!$C$116+MOD(AK118,Calculations!$C$118))+Control!$C$7*Calculations!$C$83*INDEX('Monthly Data'!O:O,Calculations!$C$116+MOD(AK118,Calculations!$C$118))+Control!$C$7*Calculations!$C$84*INDEX('Monthly Data'!P:P,Calculations!$C$116+MOD(AK118,Calculations!$C$118))+Control!$C$7*Calculations!$C$85*INDEX('Monthly Data'!Q:Q,Calculations!$C$116+MOD(AK118,Calculations!$C$118))+(1-Control!$C$7*Calculations!$C$87)*INDEX('Monthly Data'!R:R,Calculations!$C$116+MOD(AK118,Calculations!$C$118))</f>
        <v>2.3206536303657571E-2</v>
      </c>
      <c r="FB118" s="86">
        <f ca="1">Control!$C$7*Calculations!$C$82*INDEX('Monthly Data'!N:N,Calculations!$C$116+MOD(AL118,Calculations!$C$118))+Control!$C$7*Calculations!$C$83*INDEX('Monthly Data'!O:O,Calculations!$C$116+MOD(AL118,Calculations!$C$118))+Control!$C$7*Calculations!$C$84*INDEX('Monthly Data'!P:P,Calculations!$C$116+MOD(AL118,Calculations!$C$118))+Control!$C$7*Calculations!$C$85*INDEX('Monthly Data'!Q:Q,Calculations!$C$116+MOD(AL118,Calculations!$C$118))+(1-Control!$C$7*Calculations!$C$87)*INDEX('Monthly Data'!R:R,Calculations!$C$116+MOD(AL118,Calculations!$C$118))</f>
        <v>1.1106855739851785E-2</v>
      </c>
      <c r="FC118" s="86">
        <f ca="1">Control!$C$7*Calculations!$C$82*INDEX('Monthly Data'!N:N,Calculations!$C$116+MOD(AM118,Calculations!$C$118))+Control!$C$7*Calculations!$C$83*INDEX('Monthly Data'!O:O,Calculations!$C$116+MOD(AM118,Calculations!$C$118))+Control!$C$7*Calculations!$C$84*INDEX('Monthly Data'!P:P,Calculations!$C$116+MOD(AM118,Calculations!$C$118))+Control!$C$7*Calculations!$C$85*INDEX('Monthly Data'!Q:Q,Calculations!$C$116+MOD(AM118,Calculations!$C$118))+(1-Control!$C$7*Calculations!$C$87)*INDEX('Monthly Data'!R:R,Calculations!$C$116+MOD(AM118,Calculations!$C$118))</f>
        <v>1.3891563624307685E-2</v>
      </c>
      <c r="FD118" s="86">
        <f ca="1">Control!$C$7*Calculations!$C$82*INDEX('Monthly Data'!N:N,Calculations!$C$116+MOD(AN118,Calculations!$C$118))+Control!$C$7*Calculations!$C$83*INDEX('Monthly Data'!O:O,Calculations!$C$116+MOD(AN118,Calculations!$C$118))+Control!$C$7*Calculations!$C$84*INDEX('Monthly Data'!P:P,Calculations!$C$116+MOD(AN118,Calculations!$C$118))+Control!$C$7*Calculations!$C$85*INDEX('Monthly Data'!Q:Q,Calculations!$C$116+MOD(AN118,Calculations!$C$118))+(1-Control!$C$7*Calculations!$C$87)*INDEX('Monthly Data'!R:R,Calculations!$C$116+MOD(AN118,Calculations!$C$118))</f>
        <v>3.5231336013669103E-2</v>
      </c>
      <c r="FE118" s="86">
        <f ca="1">Control!$C$7*Calculations!$C$82*INDEX('Monthly Data'!N:N,Calculations!$C$116+MOD(AO118,Calculations!$C$118))+Control!$C$7*Calculations!$C$83*INDEX('Monthly Data'!O:O,Calculations!$C$116+MOD(AO118,Calculations!$C$118))+Control!$C$7*Calculations!$C$84*INDEX('Monthly Data'!P:P,Calculations!$C$116+MOD(AO118,Calculations!$C$118))+Control!$C$7*Calculations!$C$85*INDEX('Monthly Data'!Q:Q,Calculations!$C$116+MOD(AO118,Calculations!$C$118))+(1-Control!$C$7*Calculations!$C$87)*INDEX('Monthly Data'!R:R,Calculations!$C$116+MOD(AO118,Calculations!$C$118))</f>
        <v>1.7472933988537529E-2</v>
      </c>
      <c r="FF118" s="86">
        <f ca="1">Control!$C$7*Calculations!$C$82*INDEX('Monthly Data'!N:N,Calculations!$C$116+MOD(AP118,Calculations!$C$118))+Control!$C$7*Calculations!$C$83*INDEX('Monthly Data'!O:O,Calculations!$C$116+MOD(AP118,Calculations!$C$118))+Control!$C$7*Calculations!$C$84*INDEX('Monthly Data'!P:P,Calculations!$C$116+MOD(AP118,Calculations!$C$118))+Control!$C$7*Calculations!$C$85*INDEX('Monthly Data'!Q:Q,Calculations!$C$116+MOD(AP118,Calculations!$C$118))+(1-Control!$C$7*Calculations!$C$87)*INDEX('Monthly Data'!R:R,Calculations!$C$116+MOD(AP118,Calculations!$C$118))</f>
        <v>4.5735623984309991E-2</v>
      </c>
      <c r="FG118" s="86">
        <f ca="1">Control!$C$7*Calculations!$C$82*INDEX('Monthly Data'!N:N,Calculations!$C$116+MOD(AQ118,Calculations!$C$118))+Control!$C$7*Calculations!$C$83*INDEX('Monthly Data'!O:O,Calculations!$C$116+MOD(AQ118,Calculations!$C$118))+Control!$C$7*Calculations!$C$84*INDEX('Monthly Data'!P:P,Calculations!$C$116+MOD(AQ118,Calculations!$C$118))+Control!$C$7*Calculations!$C$85*INDEX('Monthly Data'!Q:Q,Calculations!$C$116+MOD(AQ118,Calculations!$C$118))+(1-Control!$C$7*Calculations!$C$87)*INDEX('Monthly Data'!R:R,Calculations!$C$116+MOD(AQ118,Calculations!$C$118))</f>
        <v>2.4842166689046628E-2</v>
      </c>
      <c r="FH118" s="86">
        <f ca="1">Control!$C$7*Calculations!$C$82*INDEX('Monthly Data'!N:N,Calculations!$C$116+MOD(AR118,Calculations!$C$118))+Control!$C$7*Calculations!$C$83*INDEX('Monthly Data'!O:O,Calculations!$C$116+MOD(AR118,Calculations!$C$118))+Control!$C$7*Calculations!$C$84*INDEX('Monthly Data'!P:P,Calculations!$C$116+MOD(AR118,Calculations!$C$118))+Control!$C$7*Calculations!$C$85*INDEX('Monthly Data'!Q:Q,Calculations!$C$116+MOD(AR118,Calculations!$C$118))+(1-Control!$C$7*Calculations!$C$87)*INDEX('Monthly Data'!R:R,Calculations!$C$116+MOD(AR118,Calculations!$C$118))</f>
        <v>-1.4213734788548189E-2</v>
      </c>
      <c r="FI118" s="86">
        <f ca="1">Control!$C$7*Calculations!$C$82*INDEX('Monthly Data'!N:N,Calculations!$C$116+MOD(AS118,Calculations!$C$118))+Control!$C$7*Calculations!$C$83*INDEX('Monthly Data'!O:O,Calculations!$C$116+MOD(AS118,Calculations!$C$118))+Control!$C$7*Calculations!$C$84*INDEX('Monthly Data'!P:P,Calculations!$C$116+MOD(AS118,Calculations!$C$118))+Control!$C$7*Calculations!$C$85*INDEX('Monthly Data'!Q:Q,Calculations!$C$116+MOD(AS118,Calculations!$C$118))+(1-Control!$C$7*Calculations!$C$87)*INDEX('Monthly Data'!R:R,Calculations!$C$116+MOD(AS118,Calculations!$C$118))</f>
        <v>5.1972609868760735E-3</v>
      </c>
      <c r="FJ118" s="86">
        <f ca="1">Control!$C$7*Calculations!$C$82*INDEX('Monthly Data'!N:N,Calculations!$C$116+MOD(AT118,Calculations!$C$118))+Control!$C$7*Calculations!$C$83*INDEX('Monthly Data'!O:O,Calculations!$C$116+MOD(AT118,Calculations!$C$118))+Control!$C$7*Calculations!$C$84*INDEX('Monthly Data'!P:P,Calculations!$C$116+MOD(AT118,Calculations!$C$118))+Control!$C$7*Calculations!$C$85*INDEX('Monthly Data'!Q:Q,Calculations!$C$116+MOD(AT118,Calculations!$C$118))+(1-Control!$C$7*Calculations!$C$87)*INDEX('Monthly Data'!R:R,Calculations!$C$116+MOD(AT118,Calculations!$C$118))</f>
        <v>1.7073665854433945E-2</v>
      </c>
      <c r="FK118" s="86">
        <f ca="1">Control!$C$7*Calculations!$C$82*INDEX('Monthly Data'!N:N,Calculations!$C$116+MOD(AU118,Calculations!$C$118))+Control!$C$7*Calculations!$C$83*INDEX('Monthly Data'!O:O,Calculations!$C$116+MOD(AU118,Calculations!$C$118))+Control!$C$7*Calculations!$C$84*INDEX('Monthly Data'!P:P,Calculations!$C$116+MOD(AU118,Calculations!$C$118))+Control!$C$7*Calculations!$C$85*INDEX('Monthly Data'!Q:Q,Calculations!$C$116+MOD(AU118,Calculations!$C$118))+(1-Control!$C$7*Calculations!$C$87)*INDEX('Monthly Data'!R:R,Calculations!$C$116+MOD(AU118,Calculations!$C$118))</f>
        <v>1.3423979074716584E-2</v>
      </c>
      <c r="FL118" s="86">
        <f ca="1">Control!$C$7*Calculations!$C$82*INDEX('Monthly Data'!N:N,Calculations!$C$116+MOD(AV118,Calculations!$C$118))+Control!$C$7*Calculations!$C$83*INDEX('Monthly Data'!O:O,Calculations!$C$116+MOD(AV118,Calculations!$C$118))+Control!$C$7*Calculations!$C$84*INDEX('Monthly Data'!P:P,Calculations!$C$116+MOD(AV118,Calculations!$C$118))+Control!$C$7*Calculations!$C$85*INDEX('Monthly Data'!Q:Q,Calculations!$C$116+MOD(AV118,Calculations!$C$118))+(1-Control!$C$7*Calculations!$C$87)*INDEX('Monthly Data'!R:R,Calculations!$C$116+MOD(AV118,Calculations!$C$118))</f>
        <v>-1.1360801645249321E-2</v>
      </c>
      <c r="FM118" s="86">
        <f ca="1">Control!$C$7*Calculations!$C$82*INDEX('Monthly Data'!N:N,Calculations!$C$116+MOD(AW118,Calculations!$C$118))+Control!$C$7*Calculations!$C$83*INDEX('Monthly Data'!O:O,Calculations!$C$116+MOD(AW118,Calculations!$C$118))+Control!$C$7*Calculations!$C$84*INDEX('Monthly Data'!P:P,Calculations!$C$116+MOD(AW118,Calculations!$C$118))+Control!$C$7*Calculations!$C$85*INDEX('Monthly Data'!Q:Q,Calculations!$C$116+MOD(AW118,Calculations!$C$118))+(1-Control!$C$7*Calculations!$C$87)*INDEX('Monthly Data'!R:R,Calculations!$C$116+MOD(AW118,Calculations!$C$118))</f>
        <v>-1.6546126717384396E-2</v>
      </c>
      <c r="FN118" s="86">
        <f ca="1">Control!$C$7*Calculations!$C$82*INDEX('Monthly Data'!N:N,Calculations!$C$116+MOD(AX118,Calculations!$C$118))+Control!$C$7*Calculations!$C$83*INDEX('Monthly Data'!O:O,Calculations!$C$116+MOD(AX118,Calculations!$C$118))+Control!$C$7*Calculations!$C$84*INDEX('Monthly Data'!P:P,Calculations!$C$116+MOD(AX118,Calculations!$C$118))+Control!$C$7*Calculations!$C$85*INDEX('Monthly Data'!Q:Q,Calculations!$C$116+MOD(AX118,Calculations!$C$118))+(1-Control!$C$7*Calculations!$C$87)*INDEX('Monthly Data'!R:R,Calculations!$C$116+MOD(AX118,Calculations!$C$118))</f>
        <v>2.4842166689046628E-2</v>
      </c>
      <c r="FO118" s="86">
        <f ca="1">Control!$C$7*Calculations!$C$82*INDEX('Monthly Data'!N:N,Calculations!$C$116+MOD(AY118,Calculations!$C$118))+Control!$C$7*Calculations!$C$83*INDEX('Monthly Data'!O:O,Calculations!$C$116+MOD(AY118,Calculations!$C$118))+Control!$C$7*Calculations!$C$84*INDEX('Monthly Data'!P:P,Calculations!$C$116+MOD(AY118,Calculations!$C$118))+Control!$C$7*Calculations!$C$85*INDEX('Monthly Data'!Q:Q,Calculations!$C$116+MOD(AY118,Calculations!$C$118))+(1-Control!$C$7*Calculations!$C$87)*INDEX('Monthly Data'!R:R,Calculations!$C$116+MOD(AY118,Calculations!$C$118))</f>
        <v>1.1106855739851785E-2</v>
      </c>
      <c r="FP118" s="86">
        <f ca="1">Control!$C$7*Calculations!$C$82*INDEX('Monthly Data'!N:N,Calculations!$C$116+MOD(AZ118,Calculations!$C$118))+Control!$C$7*Calculations!$C$83*INDEX('Monthly Data'!O:O,Calculations!$C$116+MOD(AZ118,Calculations!$C$118))+Control!$C$7*Calculations!$C$84*INDEX('Monthly Data'!P:P,Calculations!$C$116+MOD(AZ118,Calculations!$C$118))+Control!$C$7*Calculations!$C$85*INDEX('Monthly Data'!Q:Q,Calculations!$C$116+MOD(AZ118,Calculations!$C$118))+(1-Control!$C$7*Calculations!$C$87)*INDEX('Monthly Data'!R:R,Calculations!$C$116+MOD(AZ118,Calculations!$C$118))</f>
        <v>3.1011313347584085E-2</v>
      </c>
      <c r="FQ118" s="86">
        <f ca="1">Control!$C$7*Calculations!$C$82*INDEX('Monthly Data'!N:N,Calculations!$C$116+MOD(BA118,Calculations!$C$118))+Control!$C$7*Calculations!$C$83*INDEX('Monthly Data'!O:O,Calculations!$C$116+MOD(BA118,Calculations!$C$118))+Control!$C$7*Calculations!$C$84*INDEX('Monthly Data'!P:P,Calculations!$C$116+MOD(BA118,Calculations!$C$118))+Control!$C$7*Calculations!$C$85*INDEX('Monthly Data'!Q:Q,Calculations!$C$116+MOD(BA118,Calculations!$C$118))+(1-Control!$C$7*Calculations!$C$87)*INDEX('Monthly Data'!R:R,Calculations!$C$116+MOD(BA118,Calculations!$C$118))</f>
        <v>-4.417423226995453E-3</v>
      </c>
      <c r="FR118" s="86">
        <f ca="1">Control!$C$7*Calculations!$C$82*INDEX('Monthly Data'!N:N,Calculations!$C$116+MOD(BB118,Calculations!$C$118))+Control!$C$7*Calculations!$C$83*INDEX('Monthly Data'!O:O,Calculations!$C$116+MOD(BB118,Calculations!$C$118))+Control!$C$7*Calculations!$C$84*INDEX('Monthly Data'!P:P,Calculations!$C$116+MOD(BB118,Calculations!$C$118))+Control!$C$7*Calculations!$C$85*INDEX('Monthly Data'!Q:Q,Calculations!$C$116+MOD(BB118,Calculations!$C$118))+(1-Control!$C$7*Calculations!$C$87)*INDEX('Monthly Data'!R:R,Calculations!$C$116+MOD(BB118,Calculations!$C$118))</f>
        <v>-2.4571433440223247E-2</v>
      </c>
      <c r="FS118" s="86">
        <f ca="1">Control!$C$7*Calculations!$C$82*INDEX('Monthly Data'!N:N,Calculations!$C$116+MOD(BC118,Calculations!$C$118))+Control!$C$7*Calculations!$C$83*INDEX('Monthly Data'!O:O,Calculations!$C$116+MOD(BC118,Calculations!$C$118))+Control!$C$7*Calculations!$C$84*INDEX('Monthly Data'!P:P,Calculations!$C$116+MOD(BC118,Calculations!$C$118))+Control!$C$7*Calculations!$C$85*INDEX('Monthly Data'!Q:Q,Calculations!$C$116+MOD(BC118,Calculations!$C$118))+(1-Control!$C$7*Calculations!$C$87)*INDEX('Monthly Data'!R:R,Calculations!$C$116+MOD(BC118,Calculations!$C$118))</f>
        <v>-2.0259958308006688E-2</v>
      </c>
      <c r="FT118" s="86">
        <f ca="1">Control!$C$7*Calculations!$C$82*INDEX('Monthly Data'!N:N,Calculations!$C$116+MOD(BD118,Calculations!$C$118))+Control!$C$7*Calculations!$C$83*INDEX('Monthly Data'!O:O,Calculations!$C$116+MOD(BD118,Calculations!$C$118))+Control!$C$7*Calculations!$C$84*INDEX('Monthly Data'!P:P,Calculations!$C$116+MOD(BD118,Calculations!$C$118))+Control!$C$7*Calculations!$C$85*INDEX('Monthly Data'!Q:Q,Calculations!$C$116+MOD(BD118,Calculations!$C$118))+(1-Control!$C$7*Calculations!$C$87)*INDEX('Monthly Data'!R:R,Calculations!$C$116+MOD(BD118,Calculations!$C$118))</f>
        <v>6.1009361253630504E-2</v>
      </c>
      <c r="FU118" s="86">
        <f ca="1">Control!$C$7*Calculations!$C$82*INDEX('Monthly Data'!N:N,Calculations!$C$116+MOD(BE118,Calculations!$C$118))+Control!$C$7*Calculations!$C$83*INDEX('Monthly Data'!O:O,Calculations!$C$116+MOD(BE118,Calculations!$C$118))+Control!$C$7*Calculations!$C$84*INDEX('Monthly Data'!P:P,Calculations!$C$116+MOD(BE118,Calculations!$C$118))+Control!$C$7*Calculations!$C$85*INDEX('Monthly Data'!Q:Q,Calculations!$C$116+MOD(BE118,Calculations!$C$118))+(1-Control!$C$7*Calculations!$C$87)*INDEX('Monthly Data'!R:R,Calculations!$C$116+MOD(BE118,Calculations!$C$118))</f>
        <v>4.089189590407355E-3</v>
      </c>
      <c r="FV118" s="86">
        <f ca="1">Control!$C$7*Calculations!$C$82*INDEX('Monthly Data'!N:N,Calculations!$C$116+MOD(BF118,Calculations!$C$118))+Control!$C$7*Calculations!$C$83*INDEX('Monthly Data'!O:O,Calculations!$C$116+MOD(BF118,Calculations!$C$118))+Control!$C$7*Calculations!$C$84*INDEX('Monthly Data'!P:P,Calculations!$C$116+MOD(BF118,Calculations!$C$118))+Control!$C$7*Calculations!$C$85*INDEX('Monthly Data'!Q:Q,Calculations!$C$116+MOD(BF118,Calculations!$C$118))+(1-Control!$C$7*Calculations!$C$87)*INDEX('Monthly Data'!R:R,Calculations!$C$116+MOD(BF118,Calculations!$C$118))</f>
        <v>2.2757992058453024E-3</v>
      </c>
      <c r="FW118" s="86">
        <f ca="1">Control!$C$7*Calculations!$C$82*INDEX('Monthly Data'!N:N,Calculations!$C$116+MOD(BG118,Calculations!$C$118))+Control!$C$7*Calculations!$C$83*INDEX('Monthly Data'!O:O,Calculations!$C$116+MOD(BG118,Calculations!$C$118))+Control!$C$7*Calculations!$C$84*INDEX('Monthly Data'!P:P,Calculations!$C$116+MOD(BG118,Calculations!$C$118))+Control!$C$7*Calculations!$C$85*INDEX('Monthly Data'!Q:Q,Calculations!$C$116+MOD(BG118,Calculations!$C$118))+(1-Control!$C$7*Calculations!$C$87)*INDEX('Monthly Data'!R:R,Calculations!$C$116+MOD(BG118,Calculations!$C$118))</f>
        <v>1.1106855739851785E-2</v>
      </c>
      <c r="FX118" s="86">
        <f ca="1">Control!$C$7*Calculations!$C$82*INDEX('Monthly Data'!N:N,Calculations!$C$116+MOD(BH118,Calculations!$C$118))+Control!$C$7*Calculations!$C$83*INDEX('Monthly Data'!O:O,Calculations!$C$116+MOD(BH118,Calculations!$C$118))+Control!$C$7*Calculations!$C$84*INDEX('Monthly Data'!P:P,Calculations!$C$116+MOD(BH118,Calculations!$C$118))+Control!$C$7*Calculations!$C$85*INDEX('Monthly Data'!Q:Q,Calculations!$C$116+MOD(BH118,Calculations!$C$118))+(1-Control!$C$7*Calculations!$C$87)*INDEX('Monthly Data'!R:R,Calculations!$C$116+MOD(BH118,Calculations!$C$118))</f>
        <v>1.8695385296339444E-2</v>
      </c>
      <c r="FY118" s="86">
        <f ca="1">Control!$C$7*Calculations!$C$82*INDEX('Monthly Data'!N:N,Calculations!$C$116+MOD(BI118,Calculations!$C$118))+Control!$C$7*Calculations!$C$83*INDEX('Monthly Data'!O:O,Calculations!$C$116+MOD(BI118,Calculations!$C$118))+Control!$C$7*Calculations!$C$84*INDEX('Monthly Data'!P:P,Calculations!$C$116+MOD(BI118,Calculations!$C$118))+Control!$C$7*Calculations!$C$85*INDEX('Monthly Data'!Q:Q,Calculations!$C$116+MOD(BI118,Calculations!$C$118))+(1-Control!$C$7*Calculations!$C$87)*INDEX('Monthly Data'!R:R,Calculations!$C$116+MOD(BI118,Calculations!$C$118))</f>
        <v>1.1702576456120543E-2</v>
      </c>
      <c r="FZ118" s="86">
        <f ca="1">Control!$C$7*Calculations!$C$82*INDEX('Monthly Data'!N:N,Calculations!$C$116+MOD(BJ118,Calculations!$C$118))+Control!$C$7*Calculations!$C$83*INDEX('Monthly Data'!O:O,Calculations!$C$116+MOD(BJ118,Calculations!$C$118))+Control!$C$7*Calculations!$C$84*INDEX('Monthly Data'!P:P,Calculations!$C$116+MOD(BJ118,Calculations!$C$118))+Control!$C$7*Calculations!$C$85*INDEX('Monthly Data'!Q:Q,Calculations!$C$116+MOD(BJ118,Calculations!$C$118))+(1-Control!$C$7*Calculations!$C$87)*INDEX('Monthly Data'!R:R,Calculations!$C$116+MOD(BJ118,Calculations!$C$118))</f>
        <v>-1.6546126717384396E-2</v>
      </c>
      <c r="GA118" s="86">
        <f ca="1">Control!$C$7*Calculations!$C$82*INDEX('Monthly Data'!N:N,Calculations!$C$116+MOD(BK118,Calculations!$C$118))+Control!$C$7*Calculations!$C$83*INDEX('Monthly Data'!O:O,Calculations!$C$116+MOD(BK118,Calculations!$C$118))+Control!$C$7*Calculations!$C$84*INDEX('Monthly Data'!P:P,Calculations!$C$116+MOD(BK118,Calculations!$C$118))+Control!$C$7*Calculations!$C$85*INDEX('Monthly Data'!Q:Q,Calculations!$C$116+MOD(BK118,Calculations!$C$118))+(1-Control!$C$7*Calculations!$C$87)*INDEX('Monthly Data'!R:R,Calculations!$C$116+MOD(BK118,Calculations!$C$118))</f>
        <v>1.8695385296339444E-2</v>
      </c>
      <c r="GB118" s="86">
        <f ca="1">Control!$C$7*Calculations!$C$82*INDEX('Monthly Data'!N:N,Calculations!$C$116+MOD(BL118,Calculations!$C$118))+Control!$C$7*Calculations!$C$83*INDEX('Monthly Data'!O:O,Calculations!$C$116+MOD(BL118,Calculations!$C$118))+Control!$C$7*Calculations!$C$84*INDEX('Monthly Data'!P:P,Calculations!$C$116+MOD(BL118,Calculations!$C$118))+Control!$C$7*Calculations!$C$85*INDEX('Monthly Data'!Q:Q,Calculations!$C$116+MOD(BL118,Calculations!$C$118))+(1-Control!$C$7*Calculations!$C$87)*INDEX('Monthly Data'!R:R,Calculations!$C$116+MOD(BL118,Calculations!$C$118))</f>
        <v>2.4722579420195831E-2</v>
      </c>
      <c r="GC118" s="86">
        <f ca="1">Control!$C$7*Calculations!$C$82*INDEX('Monthly Data'!N:N,Calculations!$C$116+MOD(BM118,Calculations!$C$118))+Control!$C$7*Calculations!$C$83*INDEX('Monthly Data'!O:O,Calculations!$C$116+MOD(BM118,Calculations!$C$118))+Control!$C$7*Calculations!$C$84*INDEX('Monthly Data'!P:P,Calculations!$C$116+MOD(BM118,Calculations!$C$118))+Control!$C$7*Calculations!$C$85*INDEX('Monthly Data'!Q:Q,Calculations!$C$116+MOD(BM118,Calculations!$C$118))+(1-Control!$C$7*Calculations!$C$87)*INDEX('Monthly Data'!R:R,Calculations!$C$116+MOD(BM118,Calculations!$C$118))</f>
        <v>4.5132804118240749E-2</v>
      </c>
      <c r="GD118" s="86">
        <f ca="1">Control!$C$7*Calculations!$C$82*INDEX('Monthly Data'!N:N,Calculations!$C$116+MOD(BN118,Calculations!$C$118))+Control!$C$7*Calculations!$C$83*INDEX('Monthly Data'!O:O,Calculations!$C$116+MOD(BN118,Calculations!$C$118))+Control!$C$7*Calculations!$C$84*INDEX('Monthly Data'!P:P,Calculations!$C$116+MOD(BN118,Calculations!$C$118))+Control!$C$7*Calculations!$C$85*INDEX('Monthly Data'!Q:Q,Calculations!$C$116+MOD(BN118,Calculations!$C$118))+(1-Control!$C$7*Calculations!$C$87)*INDEX('Monthly Data'!R:R,Calculations!$C$116+MOD(BN118,Calculations!$C$118))</f>
        <v>-1.880155173376722E-2</v>
      </c>
      <c r="GE118" s="86">
        <f ca="1">Control!$C$7*Calculations!$C$82*INDEX('Monthly Data'!N:N,Calculations!$C$116+MOD(BO118,Calculations!$C$118))+Control!$C$7*Calculations!$C$83*INDEX('Monthly Data'!O:O,Calculations!$C$116+MOD(BO118,Calculations!$C$118))+Control!$C$7*Calculations!$C$84*INDEX('Monthly Data'!P:P,Calculations!$C$116+MOD(BO118,Calculations!$C$118))+Control!$C$7*Calculations!$C$85*INDEX('Monthly Data'!Q:Q,Calculations!$C$116+MOD(BO118,Calculations!$C$118))+(1-Control!$C$7*Calculations!$C$87)*INDEX('Monthly Data'!R:R,Calculations!$C$116+MOD(BO118,Calculations!$C$118))</f>
        <v>1.0478379486191123E-2</v>
      </c>
      <c r="GF118" s="86">
        <f ca="1">Control!$C$7*Calculations!$C$82*INDEX('Monthly Data'!N:N,Calculations!$C$116+MOD(BP118,Calculations!$C$118))+Control!$C$7*Calculations!$C$83*INDEX('Monthly Data'!O:O,Calculations!$C$116+MOD(BP118,Calculations!$C$118))+Control!$C$7*Calculations!$C$84*INDEX('Monthly Data'!P:P,Calculations!$C$116+MOD(BP118,Calculations!$C$118))+Control!$C$7*Calculations!$C$85*INDEX('Monthly Data'!Q:Q,Calculations!$C$116+MOD(BP118,Calculations!$C$118))+(1-Control!$C$7*Calculations!$C$87)*INDEX('Monthly Data'!R:R,Calculations!$C$116+MOD(BP118,Calculations!$C$118))</f>
        <v>1.7361594973213587E-2</v>
      </c>
      <c r="GG118" s="86">
        <f ca="1">Control!$C$7*Calculations!$C$82*INDEX('Monthly Data'!N:N,Calculations!$C$116+MOD(BQ118,Calculations!$C$118))+Control!$C$7*Calculations!$C$83*INDEX('Monthly Data'!O:O,Calculations!$C$116+MOD(BQ118,Calculations!$C$118))+Control!$C$7*Calculations!$C$84*INDEX('Monthly Data'!P:P,Calculations!$C$116+MOD(BQ118,Calculations!$C$118))+Control!$C$7*Calculations!$C$85*INDEX('Monthly Data'!Q:Q,Calculations!$C$116+MOD(BQ118,Calculations!$C$118))+(1-Control!$C$7*Calculations!$C$87)*INDEX('Monthly Data'!R:R,Calculations!$C$116+MOD(BQ118,Calculations!$C$118))</f>
        <v>-2.5419860972892394E-2</v>
      </c>
      <c r="GH118" s="86">
        <f ca="1">Control!$C$7*Calculations!$C$82*INDEX('Monthly Data'!N:N,Calculations!$C$116+MOD(BR118,Calculations!$C$118))+Control!$C$7*Calculations!$C$83*INDEX('Monthly Data'!O:O,Calculations!$C$116+MOD(BR118,Calculations!$C$118))+Control!$C$7*Calculations!$C$84*INDEX('Monthly Data'!P:P,Calculations!$C$116+MOD(BR118,Calculations!$C$118))+Control!$C$7*Calculations!$C$85*INDEX('Monthly Data'!Q:Q,Calculations!$C$116+MOD(BR118,Calculations!$C$118))+(1-Control!$C$7*Calculations!$C$87)*INDEX('Monthly Data'!R:R,Calculations!$C$116+MOD(BR118,Calculations!$C$118))</f>
        <v>4.5735623984309991E-2</v>
      </c>
      <c r="GI118" s="86">
        <f ca="1">Control!$C$7*Calculations!$C$82*INDEX('Monthly Data'!N:N,Calculations!$C$116+MOD(BS118,Calculations!$C$118))+Control!$C$7*Calculations!$C$83*INDEX('Monthly Data'!O:O,Calculations!$C$116+MOD(BS118,Calculations!$C$118))+Control!$C$7*Calculations!$C$84*INDEX('Monthly Data'!P:P,Calculations!$C$116+MOD(BS118,Calculations!$C$118))+Control!$C$7*Calculations!$C$85*INDEX('Monthly Data'!Q:Q,Calculations!$C$116+MOD(BS118,Calculations!$C$118))+(1-Control!$C$7*Calculations!$C$87)*INDEX('Monthly Data'!R:R,Calculations!$C$116+MOD(BS118,Calculations!$C$118))</f>
        <v>-3.299557342782896E-2</v>
      </c>
      <c r="GJ118" s="86">
        <f ca="1">Control!$C$7*Calculations!$C$82*INDEX('Monthly Data'!N:N,Calculations!$C$116+MOD(BT118,Calculations!$C$118))+Control!$C$7*Calculations!$C$83*INDEX('Monthly Data'!O:O,Calculations!$C$116+MOD(BT118,Calculations!$C$118))+Control!$C$7*Calculations!$C$84*INDEX('Monthly Data'!P:P,Calculations!$C$116+MOD(BT118,Calculations!$C$118))+Control!$C$7*Calculations!$C$85*INDEX('Monthly Data'!Q:Q,Calculations!$C$116+MOD(BT118,Calculations!$C$118))+(1-Control!$C$7*Calculations!$C$87)*INDEX('Monthly Data'!R:R,Calculations!$C$116+MOD(BT118,Calculations!$C$118))</f>
        <v>4.089189590407355E-3</v>
      </c>
      <c r="GK118" s="86">
        <f ca="1">Control!$C$7*Calculations!$C$82*INDEX('Monthly Data'!N:N,Calculations!$C$116+MOD(BU118,Calculations!$C$118))+Control!$C$7*Calculations!$C$83*INDEX('Monthly Data'!O:O,Calculations!$C$116+MOD(BU118,Calculations!$C$118))+Control!$C$7*Calculations!$C$84*INDEX('Monthly Data'!P:P,Calculations!$C$116+MOD(BU118,Calculations!$C$118))+Control!$C$7*Calculations!$C$85*INDEX('Monthly Data'!Q:Q,Calculations!$C$116+MOD(BU118,Calculations!$C$118))+(1-Control!$C$7*Calculations!$C$87)*INDEX('Monthly Data'!R:R,Calculations!$C$116+MOD(BU118,Calculations!$C$118))</f>
        <v>1.7599621212565995E-2</v>
      </c>
      <c r="GL118" s="86">
        <f ca="1">Control!$C$7*Calculations!$C$82*INDEX('Monthly Data'!N:N,Calculations!$C$116+MOD(BV118,Calculations!$C$118))+Control!$C$7*Calculations!$C$83*INDEX('Monthly Data'!O:O,Calculations!$C$116+MOD(BV118,Calculations!$C$118))+Control!$C$7*Calculations!$C$84*INDEX('Monthly Data'!P:P,Calculations!$C$116+MOD(BV118,Calculations!$C$118))+Control!$C$7*Calculations!$C$85*INDEX('Monthly Data'!Q:Q,Calculations!$C$116+MOD(BV118,Calculations!$C$118))+(1-Control!$C$7*Calculations!$C$87)*INDEX('Monthly Data'!R:R,Calculations!$C$116+MOD(BV118,Calculations!$C$118))</f>
        <v>3.6332715283247441E-2</v>
      </c>
      <c r="GM118" s="86">
        <f ca="1">Control!$C$7*Calculations!$C$82*INDEX('Monthly Data'!N:N,Calculations!$C$116+MOD(BW118,Calculations!$C$118))+Control!$C$7*Calculations!$C$83*INDEX('Monthly Data'!O:O,Calculations!$C$116+MOD(BW118,Calculations!$C$118))+Control!$C$7*Calculations!$C$84*INDEX('Monthly Data'!P:P,Calculations!$C$116+MOD(BW118,Calculations!$C$118))+Control!$C$7*Calculations!$C$85*INDEX('Monthly Data'!Q:Q,Calculations!$C$116+MOD(BW118,Calculations!$C$118))+(1-Control!$C$7*Calculations!$C$87)*INDEX('Monthly Data'!R:R,Calculations!$C$116+MOD(BW118,Calculations!$C$118))</f>
        <v>-2.5419860972892394E-2</v>
      </c>
      <c r="GN118" s="86">
        <f ca="1">Control!$C$7*Calculations!$C$82*INDEX('Monthly Data'!N:N,Calculations!$C$116+MOD(BX118,Calculations!$C$118))+Control!$C$7*Calculations!$C$83*INDEX('Monthly Data'!O:O,Calculations!$C$116+MOD(BX118,Calculations!$C$118))+Control!$C$7*Calculations!$C$84*INDEX('Monthly Data'!P:P,Calculations!$C$116+MOD(BX118,Calculations!$C$118))+Control!$C$7*Calculations!$C$85*INDEX('Monthly Data'!Q:Q,Calculations!$C$116+MOD(BX118,Calculations!$C$118))+(1-Control!$C$7*Calculations!$C$87)*INDEX('Monthly Data'!R:R,Calculations!$C$116+MOD(BX118,Calculations!$C$118))</f>
        <v>1.5216630695380906E-2</v>
      </c>
      <c r="GO118" s="86">
        <f ca="1">Control!$C$7*Calculations!$C$82*INDEX('Monthly Data'!N:N,Calculations!$C$116+MOD(BY118,Calculations!$C$118))+Control!$C$7*Calculations!$C$83*INDEX('Monthly Data'!O:O,Calculations!$C$116+MOD(BY118,Calculations!$C$118))+Control!$C$7*Calculations!$C$84*INDEX('Monthly Data'!P:P,Calculations!$C$116+MOD(BY118,Calculations!$C$118))+Control!$C$7*Calculations!$C$85*INDEX('Monthly Data'!Q:Q,Calculations!$C$116+MOD(BY118,Calculations!$C$118))+(1-Control!$C$7*Calculations!$C$87)*INDEX('Monthly Data'!R:R,Calculations!$C$116+MOD(BY118,Calculations!$C$118))</f>
        <v>1.7599621212565995E-2</v>
      </c>
      <c r="GP118" s="86">
        <f ca="1">Control!$C$7*Calculations!$C$82*INDEX('Monthly Data'!N:N,Calculations!$C$116+MOD(BZ118,Calculations!$C$118))+Control!$C$7*Calculations!$C$83*INDEX('Monthly Data'!O:O,Calculations!$C$116+MOD(BZ118,Calculations!$C$118))+Control!$C$7*Calculations!$C$84*INDEX('Monthly Data'!P:P,Calculations!$C$116+MOD(BZ118,Calculations!$C$118))+Control!$C$7*Calculations!$C$85*INDEX('Monthly Data'!Q:Q,Calculations!$C$116+MOD(BZ118,Calculations!$C$118))+(1-Control!$C$7*Calculations!$C$87)*INDEX('Monthly Data'!R:R,Calculations!$C$116+MOD(BZ118,Calculations!$C$118))</f>
        <v>1.0415351832335435E-2</v>
      </c>
      <c r="GQ118" s="86">
        <f ca="1">Control!$C$7*Calculations!$C$82*INDEX('Monthly Data'!N:N,Calculations!$C$116+MOD(CA118,Calculations!$C$118))+Control!$C$7*Calculations!$C$83*INDEX('Monthly Data'!O:O,Calculations!$C$116+MOD(CA118,Calculations!$C$118))+Control!$C$7*Calculations!$C$84*INDEX('Monthly Data'!P:P,Calculations!$C$116+MOD(CA118,Calculations!$C$118))+Control!$C$7*Calculations!$C$85*INDEX('Monthly Data'!Q:Q,Calculations!$C$116+MOD(CA118,Calculations!$C$118))+(1-Control!$C$7*Calculations!$C$87)*INDEX('Monthly Data'!R:R,Calculations!$C$116+MOD(CA118,Calculations!$C$118))</f>
        <v>1.1702576456120543E-2</v>
      </c>
      <c r="GR118" s="86">
        <f ca="1">Control!$C$7*Calculations!$C$82*INDEX('Monthly Data'!N:N,Calculations!$C$116+MOD(CB118,Calculations!$C$118))+Control!$C$7*Calculations!$C$83*INDEX('Monthly Data'!O:O,Calculations!$C$116+MOD(CB118,Calculations!$C$118))+Control!$C$7*Calculations!$C$84*INDEX('Monthly Data'!P:P,Calculations!$C$116+MOD(CB118,Calculations!$C$118))+Control!$C$7*Calculations!$C$85*INDEX('Monthly Data'!Q:Q,Calculations!$C$116+MOD(CB118,Calculations!$C$118))+(1-Control!$C$7*Calculations!$C$87)*INDEX('Monthly Data'!R:R,Calculations!$C$116+MOD(CB118,Calculations!$C$118))</f>
        <v>1.0478379486191123E-2</v>
      </c>
      <c r="GS118" s="86">
        <f ca="1">Control!$C$7*Calculations!$C$82*INDEX('Monthly Data'!N:N,Calculations!$C$116+MOD(CC118,Calculations!$C$118))+Control!$C$7*Calculations!$C$83*INDEX('Monthly Data'!O:O,Calculations!$C$116+MOD(CC118,Calculations!$C$118))+Control!$C$7*Calculations!$C$84*INDEX('Monthly Data'!P:P,Calculations!$C$116+MOD(CC118,Calculations!$C$118))+Control!$C$7*Calculations!$C$85*INDEX('Monthly Data'!Q:Q,Calculations!$C$116+MOD(CC118,Calculations!$C$118))+(1-Control!$C$7*Calculations!$C$87)*INDEX('Monthly Data'!R:R,Calculations!$C$116+MOD(CC118,Calculations!$C$118))</f>
        <v>-2.5168357537820856E-4</v>
      </c>
      <c r="GT118" s="86">
        <f ca="1">Control!$C$7*Calculations!$C$82*INDEX('Monthly Data'!N:N,Calculations!$C$116+MOD(CD118,Calculations!$C$118))+Control!$C$7*Calculations!$C$83*INDEX('Monthly Data'!O:O,Calculations!$C$116+MOD(CD118,Calculations!$C$118))+Control!$C$7*Calculations!$C$84*INDEX('Monthly Data'!P:P,Calculations!$C$116+MOD(CD118,Calculations!$C$118))+Control!$C$7*Calculations!$C$85*INDEX('Monthly Data'!Q:Q,Calculations!$C$116+MOD(CD118,Calculations!$C$118))+(1-Control!$C$7*Calculations!$C$87)*INDEX('Monthly Data'!R:R,Calculations!$C$116+MOD(CD118,Calculations!$C$118))</f>
        <v>3.127051071655923E-3</v>
      </c>
      <c r="GU118" s="86">
        <f ca="1">Control!$C$7*Calculations!$C$82*INDEX('Monthly Data'!N:N,Calculations!$C$116+MOD(CE118,Calculations!$C$118))+Control!$C$7*Calculations!$C$83*INDEX('Monthly Data'!O:O,Calculations!$C$116+MOD(CE118,Calculations!$C$118))+Control!$C$7*Calculations!$C$84*INDEX('Monthly Data'!P:P,Calculations!$C$116+MOD(CE118,Calculations!$C$118))+Control!$C$7*Calculations!$C$85*INDEX('Monthly Data'!Q:Q,Calculations!$C$116+MOD(CE118,Calculations!$C$118))+(1-Control!$C$7*Calculations!$C$87)*INDEX('Monthly Data'!R:R,Calculations!$C$116+MOD(CE118,Calculations!$C$118))</f>
        <v>3.7118215575026904E-2</v>
      </c>
      <c r="GV118" s="86">
        <f ca="1">Control!$C$7*Calculations!$C$82*INDEX('Monthly Data'!N:N,Calculations!$C$116+MOD(CF118,Calculations!$C$118))+Control!$C$7*Calculations!$C$83*INDEX('Monthly Data'!O:O,Calculations!$C$116+MOD(CF118,Calculations!$C$118))+Control!$C$7*Calculations!$C$84*INDEX('Monthly Data'!P:P,Calculations!$C$116+MOD(CF118,Calculations!$C$118))+Control!$C$7*Calculations!$C$85*INDEX('Monthly Data'!Q:Q,Calculations!$C$116+MOD(CF118,Calculations!$C$118))+(1-Control!$C$7*Calculations!$C$87)*INDEX('Monthly Data'!R:R,Calculations!$C$116+MOD(CF118,Calculations!$C$118))</f>
        <v>1.7472933988537529E-2</v>
      </c>
      <c r="GW118" s="86">
        <f ca="1">Control!$C$7*Calculations!$C$82*INDEX('Monthly Data'!N:N,Calculations!$C$116+MOD(CG118,Calculations!$C$118))+Control!$C$7*Calculations!$C$83*INDEX('Monthly Data'!O:O,Calculations!$C$116+MOD(CG118,Calculations!$C$118))+Control!$C$7*Calculations!$C$84*INDEX('Monthly Data'!P:P,Calculations!$C$116+MOD(CG118,Calculations!$C$118))+Control!$C$7*Calculations!$C$85*INDEX('Monthly Data'!Q:Q,Calculations!$C$116+MOD(CG118,Calculations!$C$118))+(1-Control!$C$7*Calculations!$C$87)*INDEX('Monthly Data'!R:R,Calculations!$C$116+MOD(CG118,Calculations!$C$118))</f>
        <v>6.3250222980707482E-3</v>
      </c>
      <c r="GX118" s="86">
        <f ca="1">Control!$C$7*Calculations!$C$82*INDEX('Monthly Data'!N:N,Calculations!$C$116+MOD(CH118,Calculations!$C$118))+Control!$C$7*Calculations!$C$83*INDEX('Monthly Data'!O:O,Calculations!$C$116+MOD(CH118,Calculations!$C$118))+Control!$C$7*Calculations!$C$84*INDEX('Monthly Data'!P:P,Calculations!$C$116+MOD(CH118,Calculations!$C$118))+Control!$C$7*Calculations!$C$85*INDEX('Monthly Data'!Q:Q,Calculations!$C$116+MOD(CH118,Calculations!$C$118))+(1-Control!$C$7*Calculations!$C$87)*INDEX('Monthly Data'!R:R,Calculations!$C$116+MOD(CH118,Calculations!$C$118))</f>
        <v>-9.8327855560634558E-3</v>
      </c>
      <c r="GY118" s="86">
        <f ca="1">Control!$C$7*Calculations!$C$82*INDEX('Monthly Data'!N:N,Calculations!$C$116+MOD(CI118,Calculations!$C$118))+Control!$C$7*Calculations!$C$83*INDEX('Monthly Data'!O:O,Calculations!$C$116+MOD(CI118,Calculations!$C$118))+Control!$C$7*Calculations!$C$84*INDEX('Monthly Data'!P:P,Calculations!$C$116+MOD(CI118,Calculations!$C$118))+Control!$C$7*Calculations!$C$85*INDEX('Monthly Data'!Q:Q,Calculations!$C$116+MOD(CI118,Calculations!$C$118))+(1-Control!$C$7*Calculations!$C$87)*INDEX('Monthly Data'!R:R,Calculations!$C$116+MOD(CI118,Calculations!$C$118))</f>
        <v>1.7472933988537529E-2</v>
      </c>
      <c r="GZ118" s="86">
        <f ca="1">Control!$C$7*Calculations!$C$82*INDEX('Monthly Data'!N:N,Calculations!$C$116+MOD(CJ118,Calculations!$C$118))+Control!$C$7*Calculations!$C$83*INDEX('Monthly Data'!O:O,Calculations!$C$116+MOD(CJ118,Calculations!$C$118))+Control!$C$7*Calculations!$C$84*INDEX('Monthly Data'!P:P,Calculations!$C$116+MOD(CJ118,Calculations!$C$118))+Control!$C$7*Calculations!$C$85*INDEX('Monthly Data'!Q:Q,Calculations!$C$116+MOD(CJ118,Calculations!$C$118))+(1-Control!$C$7*Calculations!$C$87)*INDEX('Monthly Data'!R:R,Calculations!$C$116+MOD(CJ118,Calculations!$C$118))</f>
        <v>3.127051071655923E-3</v>
      </c>
      <c r="HA118" s="86">
        <f ca="1">Control!$C$7*Calculations!$C$82*INDEX('Monthly Data'!N:N,Calculations!$C$116+MOD(CK118,Calculations!$C$118))+Control!$C$7*Calculations!$C$83*INDEX('Monthly Data'!O:O,Calculations!$C$116+MOD(CK118,Calculations!$C$118))+Control!$C$7*Calculations!$C$84*INDEX('Monthly Data'!P:P,Calculations!$C$116+MOD(CK118,Calculations!$C$118))+Control!$C$7*Calculations!$C$85*INDEX('Monthly Data'!Q:Q,Calculations!$C$116+MOD(CK118,Calculations!$C$118))+(1-Control!$C$7*Calculations!$C$87)*INDEX('Monthly Data'!R:R,Calculations!$C$116+MOD(CK118,Calculations!$C$118))</f>
        <v>-1.1360801645249321E-2</v>
      </c>
      <c r="HB118" s="86">
        <f ca="1">Control!$C$7*Calculations!$C$82*INDEX('Monthly Data'!N:N,Calculations!$C$116+MOD(CL118,Calculations!$C$118))+Control!$C$7*Calculations!$C$83*INDEX('Monthly Data'!O:O,Calculations!$C$116+MOD(CL118,Calculations!$C$118))+Control!$C$7*Calculations!$C$84*INDEX('Monthly Data'!P:P,Calculations!$C$116+MOD(CL118,Calculations!$C$118))+Control!$C$7*Calculations!$C$85*INDEX('Monthly Data'!Q:Q,Calculations!$C$116+MOD(CL118,Calculations!$C$118))+(1-Control!$C$7*Calculations!$C$87)*INDEX('Monthly Data'!R:R,Calculations!$C$116+MOD(CL118,Calculations!$C$118))</f>
        <v>-2.4571433440223247E-2</v>
      </c>
      <c r="HC118" s="86">
        <f ca="1">Control!$C$7*Calculations!$C$82*INDEX('Monthly Data'!N:N,Calculations!$C$116+MOD(CM118,Calculations!$C$118))+Control!$C$7*Calculations!$C$83*INDEX('Monthly Data'!O:O,Calculations!$C$116+MOD(CM118,Calculations!$C$118))+Control!$C$7*Calculations!$C$84*INDEX('Monthly Data'!P:P,Calculations!$C$116+MOD(CM118,Calculations!$C$118))+Control!$C$7*Calculations!$C$85*INDEX('Monthly Data'!Q:Q,Calculations!$C$116+MOD(CM118,Calculations!$C$118))+(1-Control!$C$7*Calculations!$C$87)*INDEX('Monthly Data'!R:R,Calculations!$C$116+MOD(CM118,Calculations!$C$118))</f>
        <v>2.1918137743539623E-2</v>
      </c>
      <c r="HD118" s="86">
        <f ca="1">Control!$C$7*Calculations!$C$82*INDEX('Monthly Data'!N:N,Calculations!$C$116+MOD(CN118,Calculations!$C$118))+Control!$C$7*Calculations!$C$83*INDEX('Monthly Data'!O:O,Calculations!$C$116+MOD(CN118,Calculations!$C$118))+Control!$C$7*Calculations!$C$84*INDEX('Monthly Data'!P:P,Calculations!$C$116+MOD(CN118,Calculations!$C$118))+Control!$C$7*Calculations!$C$85*INDEX('Monthly Data'!Q:Q,Calculations!$C$116+MOD(CN118,Calculations!$C$118))+(1-Control!$C$7*Calculations!$C$87)*INDEX('Monthly Data'!R:R,Calculations!$C$116+MOD(CN118,Calculations!$C$118))</f>
        <v>-7.5539743260223157E-3</v>
      </c>
      <c r="HE118" s="86">
        <f ca="1">Control!$C$7*Calculations!$C$82*INDEX('Monthly Data'!N:N,Calculations!$C$116+MOD(CO118,Calculations!$C$118))+Control!$C$7*Calculations!$C$83*INDEX('Monthly Data'!O:O,Calculations!$C$116+MOD(CO118,Calculations!$C$118))+Control!$C$7*Calculations!$C$84*INDEX('Monthly Data'!P:P,Calculations!$C$116+MOD(CO118,Calculations!$C$118))+Control!$C$7*Calculations!$C$85*INDEX('Monthly Data'!Q:Q,Calculations!$C$116+MOD(CO118,Calculations!$C$118))+(1-Control!$C$7*Calculations!$C$87)*INDEX('Monthly Data'!R:R,Calculations!$C$116+MOD(CO118,Calculations!$C$118))</f>
        <v>6.1009361253630504E-2</v>
      </c>
      <c r="HF118" s="86">
        <f ca="1">Control!$C$7*Calculations!$C$82*INDEX('Monthly Data'!N:N,Calculations!$C$116+MOD(CP118,Calculations!$C$118))+Control!$C$7*Calculations!$C$83*INDEX('Monthly Data'!O:O,Calculations!$C$116+MOD(CP118,Calculations!$C$118))+Control!$C$7*Calculations!$C$84*INDEX('Monthly Data'!P:P,Calculations!$C$116+MOD(CP118,Calculations!$C$118))+Control!$C$7*Calculations!$C$85*INDEX('Monthly Data'!Q:Q,Calculations!$C$116+MOD(CP118,Calculations!$C$118))+(1-Control!$C$7*Calculations!$C$87)*INDEX('Monthly Data'!R:R,Calculations!$C$116+MOD(CP118,Calculations!$C$118))</f>
        <v>1.5115046179922851E-2</v>
      </c>
      <c r="HG118" s="86">
        <f ca="1">Control!$C$7*Calculations!$C$82*INDEX('Monthly Data'!N:N,Calculations!$C$116+MOD(CQ118,Calculations!$C$118))+Control!$C$7*Calculations!$C$83*INDEX('Monthly Data'!O:O,Calculations!$C$116+MOD(CQ118,Calculations!$C$118))+Control!$C$7*Calculations!$C$84*INDEX('Monthly Data'!P:P,Calculations!$C$116+MOD(CQ118,Calculations!$C$118))+Control!$C$7*Calculations!$C$85*INDEX('Monthly Data'!Q:Q,Calculations!$C$116+MOD(CQ118,Calculations!$C$118))+(1-Control!$C$7*Calculations!$C$87)*INDEX('Monthly Data'!R:R,Calculations!$C$116+MOD(CQ118,Calculations!$C$118))</f>
        <v>2.766281641786093E-2</v>
      </c>
      <c r="HH118" s="86">
        <f ca="1">Control!$C$7*Calculations!$C$82*INDEX('Monthly Data'!N:N,Calculations!$C$116+MOD(CR118,Calculations!$C$118))+Control!$C$7*Calculations!$C$83*INDEX('Monthly Data'!O:O,Calculations!$C$116+MOD(CR118,Calculations!$C$118))+Control!$C$7*Calculations!$C$84*INDEX('Monthly Data'!P:P,Calculations!$C$116+MOD(CR118,Calculations!$C$118))+Control!$C$7*Calculations!$C$85*INDEX('Monthly Data'!Q:Q,Calculations!$C$116+MOD(CR118,Calculations!$C$118))+(1-Control!$C$7*Calculations!$C$87)*INDEX('Monthly Data'!R:R,Calculations!$C$116+MOD(CR118,Calculations!$C$118))</f>
        <v>2.3206536303657571E-2</v>
      </c>
      <c r="HI118" s="86">
        <f ca="1">Control!$C$7*Calculations!$C$82*INDEX('Monthly Data'!N:N,Calculations!$C$116+MOD(CS118,Calculations!$C$118))+Control!$C$7*Calculations!$C$83*INDEX('Monthly Data'!O:O,Calculations!$C$116+MOD(CS118,Calculations!$C$118))+Control!$C$7*Calculations!$C$84*INDEX('Monthly Data'!P:P,Calculations!$C$116+MOD(CS118,Calculations!$C$118))+Control!$C$7*Calculations!$C$85*INDEX('Monthly Data'!Q:Q,Calculations!$C$116+MOD(CS118,Calculations!$C$118))+(1-Control!$C$7*Calculations!$C$87)*INDEX('Monthly Data'!R:R,Calculations!$C$116+MOD(CS118,Calculations!$C$118))</f>
        <v>2.377894462657602E-2</v>
      </c>
      <c r="HJ118" s="86">
        <f ca="1">Control!$C$7*Calculations!$C$82*INDEX('Monthly Data'!N:N,Calculations!$C$116+MOD(CT118,Calculations!$C$118))+Control!$C$7*Calculations!$C$83*INDEX('Monthly Data'!O:O,Calculations!$C$116+MOD(CT118,Calculations!$C$118))+Control!$C$7*Calculations!$C$84*INDEX('Monthly Data'!P:P,Calculations!$C$116+MOD(CT118,Calculations!$C$118))+Control!$C$7*Calculations!$C$85*INDEX('Monthly Data'!Q:Q,Calculations!$C$116+MOD(CT118,Calculations!$C$118))+(1-Control!$C$7*Calculations!$C$87)*INDEX('Monthly Data'!R:R,Calculations!$C$116+MOD(CT118,Calculations!$C$118))</f>
        <v>-7.3651264633385334E-4</v>
      </c>
      <c r="HK118" s="86">
        <f ca="1">Control!$C$7*Calculations!$C$82*INDEX('Monthly Data'!N:N,Calculations!$C$116+MOD(CU118,Calculations!$C$118))+Control!$C$7*Calculations!$C$83*INDEX('Monthly Data'!O:O,Calculations!$C$116+MOD(CU118,Calculations!$C$118))+Control!$C$7*Calculations!$C$84*INDEX('Monthly Data'!P:P,Calculations!$C$116+MOD(CU118,Calculations!$C$118))+Control!$C$7*Calculations!$C$85*INDEX('Monthly Data'!Q:Q,Calculations!$C$116+MOD(CU118,Calculations!$C$118))+(1-Control!$C$7*Calculations!$C$87)*INDEX('Monthly Data'!R:R,Calculations!$C$116+MOD(CU118,Calculations!$C$118))</f>
        <v>-2.5419860972892394E-2</v>
      </c>
      <c r="HL118" s="86">
        <f ca="1">Control!$C$7*Calculations!$C$82*INDEX('Monthly Data'!N:N,Calculations!$C$116+MOD(CV118,Calculations!$C$118))+Control!$C$7*Calculations!$C$83*INDEX('Monthly Data'!O:O,Calculations!$C$116+MOD(CV118,Calculations!$C$118))+Control!$C$7*Calculations!$C$84*INDEX('Monthly Data'!P:P,Calculations!$C$116+MOD(CV118,Calculations!$C$118))+Control!$C$7*Calculations!$C$85*INDEX('Monthly Data'!Q:Q,Calculations!$C$116+MOD(CV118,Calculations!$C$118))+(1-Control!$C$7*Calculations!$C$87)*INDEX('Monthly Data'!R:R,Calculations!$C$116+MOD(CV118,Calculations!$C$118))</f>
        <v>2.5325873776067674E-2</v>
      </c>
      <c r="HM118" s="86">
        <f ca="1">Control!$C$7*Calculations!$C$82*INDEX('Monthly Data'!N:N,Calculations!$C$116+MOD(CW118,Calculations!$C$118))+Control!$C$7*Calculations!$C$83*INDEX('Monthly Data'!O:O,Calculations!$C$116+MOD(CW118,Calculations!$C$118))+Control!$C$7*Calculations!$C$84*INDEX('Monthly Data'!P:P,Calculations!$C$116+MOD(CW118,Calculations!$C$118))+Control!$C$7*Calculations!$C$85*INDEX('Monthly Data'!Q:Q,Calculations!$C$116+MOD(CW118,Calculations!$C$118))+(1-Control!$C$7*Calculations!$C$87)*INDEX('Monthly Data'!R:R,Calculations!$C$116+MOD(CW118,Calculations!$C$118))</f>
        <v>7.5897487599915015E-3</v>
      </c>
      <c r="HN118" s="86">
        <f ca="1">Control!$C$7*Calculations!$C$82*INDEX('Monthly Data'!N:N,Calculations!$C$116+MOD(CX118,Calculations!$C$118))+Control!$C$7*Calculations!$C$83*INDEX('Monthly Data'!O:O,Calculations!$C$116+MOD(CX118,Calculations!$C$118))+Control!$C$7*Calculations!$C$84*INDEX('Monthly Data'!P:P,Calculations!$C$116+MOD(CX118,Calculations!$C$118))+Control!$C$7*Calculations!$C$85*INDEX('Monthly Data'!Q:Q,Calculations!$C$116+MOD(CX118,Calculations!$C$118))+(1-Control!$C$7*Calculations!$C$87)*INDEX('Monthly Data'!R:R,Calculations!$C$116+MOD(CX118,Calculations!$C$118))</f>
        <v>6.1009361253630504E-2</v>
      </c>
      <c r="HO118" s="86">
        <f ca="1">Control!$C$7*Calculations!$C$82*INDEX('Monthly Data'!N:N,Calculations!$C$116+MOD(CY118,Calculations!$C$118))+Control!$C$7*Calculations!$C$83*INDEX('Monthly Data'!O:O,Calculations!$C$116+MOD(CY118,Calculations!$C$118))+Control!$C$7*Calculations!$C$84*INDEX('Monthly Data'!P:P,Calculations!$C$116+MOD(CY118,Calculations!$C$118))+Control!$C$7*Calculations!$C$85*INDEX('Monthly Data'!Q:Q,Calculations!$C$116+MOD(CY118,Calculations!$C$118))+(1-Control!$C$7*Calculations!$C$87)*INDEX('Monthly Data'!R:R,Calculations!$C$116+MOD(CY118,Calculations!$C$118))</f>
        <v>7.9764341593600071E-3</v>
      </c>
      <c r="HP118" s="86">
        <f ca="1">Control!$C$7*Calculations!$C$82*INDEX('Monthly Data'!N:N,Calculations!$C$116+MOD(CZ118,Calculations!$C$118))+Control!$C$7*Calculations!$C$83*INDEX('Monthly Data'!O:O,Calculations!$C$116+MOD(CZ118,Calculations!$C$118))+Control!$C$7*Calculations!$C$84*INDEX('Monthly Data'!P:P,Calculations!$C$116+MOD(CZ118,Calculations!$C$118))+Control!$C$7*Calculations!$C$85*INDEX('Monthly Data'!Q:Q,Calculations!$C$116+MOD(CZ118,Calculations!$C$118))+(1-Control!$C$7*Calculations!$C$87)*INDEX('Monthly Data'!R:R,Calculations!$C$116+MOD(CZ118,Calculations!$C$118))</f>
        <v>4.7768166384148329E-3</v>
      </c>
      <c r="HQ118" s="86">
        <f ca="1">Control!$C$7*Calculations!$C$82*INDEX('Monthly Data'!N:N,Calculations!$C$116+MOD(DA118,Calculations!$C$118))+Control!$C$7*Calculations!$C$83*INDEX('Monthly Data'!O:O,Calculations!$C$116+MOD(DA118,Calculations!$C$118))+Control!$C$7*Calculations!$C$84*INDEX('Monthly Data'!P:P,Calculations!$C$116+MOD(DA118,Calculations!$C$118))+Control!$C$7*Calculations!$C$85*INDEX('Monthly Data'!Q:Q,Calculations!$C$116+MOD(DA118,Calculations!$C$118))+(1-Control!$C$7*Calculations!$C$87)*INDEX('Monthly Data'!R:R,Calculations!$C$116+MOD(DA118,Calculations!$C$118))</f>
        <v>9.5791276036140301E-3</v>
      </c>
      <c r="HR118" s="86">
        <f ca="1">Control!$C$7*Calculations!$C$82*INDEX('Monthly Data'!N:N,Calculations!$C$116+MOD(DB118,Calculations!$C$118))+Control!$C$7*Calculations!$C$83*INDEX('Monthly Data'!O:O,Calculations!$C$116+MOD(DB118,Calculations!$C$118))+Control!$C$7*Calculations!$C$84*INDEX('Monthly Data'!P:P,Calculations!$C$116+MOD(DB118,Calculations!$C$118))+Control!$C$7*Calculations!$C$85*INDEX('Monthly Data'!Q:Q,Calculations!$C$116+MOD(DB118,Calculations!$C$118))+(1-Control!$C$7*Calculations!$C$87)*INDEX('Monthly Data'!R:R,Calculations!$C$116+MOD(DB118,Calculations!$C$118))</f>
        <v>-1.6546126717384396E-2</v>
      </c>
      <c r="HS118" s="86">
        <f ca="1">Control!$C$7*Calculations!$C$82*INDEX('Monthly Data'!N:N,Calculations!$C$116+MOD(DC118,Calculations!$C$118))+Control!$C$7*Calculations!$C$83*INDEX('Monthly Data'!O:O,Calculations!$C$116+MOD(DC118,Calculations!$C$118))+Control!$C$7*Calculations!$C$84*INDEX('Monthly Data'!P:P,Calculations!$C$116+MOD(DC118,Calculations!$C$118))+Control!$C$7*Calculations!$C$85*INDEX('Monthly Data'!Q:Q,Calculations!$C$116+MOD(DC118,Calculations!$C$118))+(1-Control!$C$7*Calculations!$C$87)*INDEX('Monthly Data'!R:R,Calculations!$C$116+MOD(DC118,Calculations!$C$118))</f>
        <v>-9.839093431862074E-3</v>
      </c>
      <c r="HT118" s="86">
        <f ca="1">Control!$C$7*Calculations!$C$82*INDEX('Monthly Data'!N:N,Calculations!$C$116+MOD(DD118,Calculations!$C$118))+Control!$C$7*Calculations!$C$83*INDEX('Monthly Data'!O:O,Calculations!$C$116+MOD(DD118,Calculations!$C$118))+Control!$C$7*Calculations!$C$84*INDEX('Monthly Data'!P:P,Calculations!$C$116+MOD(DD118,Calculations!$C$118))+Control!$C$7*Calculations!$C$85*INDEX('Monthly Data'!Q:Q,Calculations!$C$116+MOD(DD118,Calculations!$C$118))+(1-Control!$C$7*Calculations!$C$87)*INDEX('Monthly Data'!R:R,Calculations!$C$116+MOD(DD118,Calculations!$C$118))</f>
        <v>5.1972609868760735E-3</v>
      </c>
      <c r="HU118" s="86">
        <f ca="1">Control!$C$7*Calculations!$C$82*INDEX('Monthly Data'!N:N,Calculations!$C$116+MOD(DE118,Calculations!$C$118))+Control!$C$7*Calculations!$C$83*INDEX('Monthly Data'!O:O,Calculations!$C$116+MOD(DE118,Calculations!$C$118))+Control!$C$7*Calculations!$C$84*INDEX('Monthly Data'!P:P,Calculations!$C$116+MOD(DE118,Calculations!$C$118))+Control!$C$7*Calculations!$C$85*INDEX('Monthly Data'!Q:Q,Calculations!$C$116+MOD(DE118,Calculations!$C$118))+(1-Control!$C$7*Calculations!$C$87)*INDEX('Monthly Data'!R:R,Calculations!$C$116+MOD(DE118,Calculations!$C$118))</f>
        <v>1.7599621212565995E-2</v>
      </c>
      <c r="HV118" s="86">
        <f ca="1">Control!$C$7*Calculations!$C$82*INDEX('Monthly Data'!N:N,Calculations!$C$116+MOD(DF118,Calculations!$C$118))+Control!$C$7*Calculations!$C$83*INDEX('Monthly Data'!O:O,Calculations!$C$116+MOD(DF118,Calculations!$C$118))+Control!$C$7*Calculations!$C$84*INDEX('Monthly Data'!P:P,Calculations!$C$116+MOD(DF118,Calculations!$C$118))+Control!$C$7*Calculations!$C$85*INDEX('Monthly Data'!Q:Q,Calculations!$C$116+MOD(DF118,Calculations!$C$118))+(1-Control!$C$7*Calculations!$C$87)*INDEX('Monthly Data'!R:R,Calculations!$C$116+MOD(DF118,Calculations!$C$118))</f>
        <v>-2.072517756005474E-2</v>
      </c>
      <c r="HW118" s="86">
        <f ca="1">Control!$C$7*Calculations!$C$82*INDEX('Monthly Data'!N:N,Calculations!$C$116+MOD(DG118,Calculations!$C$118))+Control!$C$7*Calculations!$C$83*INDEX('Monthly Data'!O:O,Calculations!$C$116+MOD(DG118,Calculations!$C$118))+Control!$C$7*Calculations!$C$84*INDEX('Monthly Data'!P:P,Calculations!$C$116+MOD(DG118,Calculations!$C$118))+Control!$C$7*Calculations!$C$85*INDEX('Monthly Data'!Q:Q,Calculations!$C$116+MOD(DG118,Calculations!$C$118))+(1-Control!$C$7*Calculations!$C$87)*INDEX('Monthly Data'!R:R,Calculations!$C$116+MOD(DG118,Calculations!$C$118))</f>
        <v>2.5790695379256122E-2</v>
      </c>
      <c r="HX118" s="86">
        <f ca="1">Control!$C$7*Calculations!$C$82*INDEX('Monthly Data'!N:N,Calculations!$C$116+MOD(DH118,Calculations!$C$118))+Control!$C$7*Calculations!$C$83*INDEX('Monthly Data'!O:O,Calculations!$C$116+MOD(DH118,Calculations!$C$118))+Control!$C$7*Calculations!$C$84*INDEX('Monthly Data'!P:P,Calculations!$C$116+MOD(DH118,Calculations!$C$118))+Control!$C$7*Calculations!$C$85*INDEX('Monthly Data'!Q:Q,Calculations!$C$116+MOD(DH118,Calculations!$C$118))+(1-Control!$C$7*Calculations!$C$87)*INDEX('Monthly Data'!R:R,Calculations!$C$116+MOD(DH118,Calculations!$C$118))</f>
        <v>-2.5168357537820856E-4</v>
      </c>
      <c r="HY118" s="86">
        <f ca="1">Control!$C$7*Calculations!$C$82*INDEX('Monthly Data'!N:N,Calculations!$C$116+MOD(DI118,Calculations!$C$118))+Control!$C$7*Calculations!$C$83*INDEX('Monthly Data'!O:O,Calculations!$C$116+MOD(DI118,Calculations!$C$118))+Control!$C$7*Calculations!$C$84*INDEX('Monthly Data'!P:P,Calculations!$C$116+MOD(DI118,Calculations!$C$118))+Control!$C$7*Calculations!$C$85*INDEX('Monthly Data'!Q:Q,Calculations!$C$116+MOD(DI118,Calculations!$C$118))+(1-Control!$C$7*Calculations!$C$87)*INDEX('Monthly Data'!R:R,Calculations!$C$116+MOD(DI118,Calculations!$C$118))</f>
        <v>3.8809817903524786E-2</v>
      </c>
      <c r="HZ118" s="86">
        <f ca="1">Control!$C$7*Calculations!$C$82*INDEX('Monthly Data'!N:N,Calculations!$C$116+MOD(DJ118,Calculations!$C$118))+Control!$C$7*Calculations!$C$83*INDEX('Monthly Data'!O:O,Calculations!$C$116+MOD(DJ118,Calculations!$C$118))+Control!$C$7*Calculations!$C$84*INDEX('Monthly Data'!P:P,Calculations!$C$116+MOD(DJ118,Calculations!$C$118))+Control!$C$7*Calculations!$C$85*INDEX('Monthly Data'!Q:Q,Calculations!$C$116+MOD(DJ118,Calculations!$C$118))+(1-Control!$C$7*Calculations!$C$87)*INDEX('Monthly Data'!R:R,Calculations!$C$116+MOD(DJ118,Calculations!$C$118))</f>
        <v>6.6954569943530936E-3</v>
      </c>
      <c r="IA118" s="86">
        <f ca="1">Control!$C$7*Calculations!$C$82*INDEX('Monthly Data'!N:N,Calculations!$C$116+MOD(DK118,Calculations!$C$118))+Control!$C$7*Calculations!$C$83*INDEX('Monthly Data'!O:O,Calculations!$C$116+MOD(DK118,Calculations!$C$118))+Control!$C$7*Calculations!$C$84*INDEX('Monthly Data'!P:P,Calculations!$C$116+MOD(DK118,Calculations!$C$118))+Control!$C$7*Calculations!$C$85*INDEX('Monthly Data'!Q:Q,Calculations!$C$116+MOD(DK118,Calculations!$C$118))+(1-Control!$C$7*Calculations!$C$87)*INDEX('Monthly Data'!R:R,Calculations!$C$116+MOD(DK118,Calculations!$C$118))</f>
        <v>6.3250222980707482E-3</v>
      </c>
      <c r="IB118" s="86">
        <f ca="1">Control!$C$7*Calculations!$C$82*INDEX('Monthly Data'!N:N,Calculations!$C$116+MOD(DL118,Calculations!$C$118))+Control!$C$7*Calculations!$C$83*INDEX('Monthly Data'!O:O,Calculations!$C$116+MOD(DL118,Calculations!$C$118))+Control!$C$7*Calculations!$C$84*INDEX('Monthly Data'!P:P,Calculations!$C$116+MOD(DL118,Calculations!$C$118))+Control!$C$7*Calculations!$C$85*INDEX('Monthly Data'!Q:Q,Calculations!$C$116+MOD(DL118,Calculations!$C$118))+(1-Control!$C$7*Calculations!$C$87)*INDEX('Monthly Data'!R:R,Calculations!$C$116+MOD(DL118,Calculations!$C$118))</f>
        <v>7.9764341593600071E-3</v>
      </c>
      <c r="IC118" s="86">
        <f ca="1">Control!$C$7*Calculations!$C$82*INDEX('Monthly Data'!N:N,Calculations!$C$116+MOD(DM118,Calculations!$C$118))+Control!$C$7*Calculations!$C$83*INDEX('Monthly Data'!O:O,Calculations!$C$116+MOD(DM118,Calculations!$C$118))+Control!$C$7*Calculations!$C$84*INDEX('Monthly Data'!P:P,Calculations!$C$116+MOD(DM118,Calculations!$C$118))+Control!$C$7*Calculations!$C$85*INDEX('Monthly Data'!Q:Q,Calculations!$C$116+MOD(DM118,Calculations!$C$118))+(1-Control!$C$7*Calculations!$C$87)*INDEX('Monthly Data'!R:R,Calculations!$C$116+MOD(DM118,Calculations!$C$118))</f>
        <v>6.1009361253630504E-2</v>
      </c>
      <c r="ID118" s="86">
        <f ca="1">Control!$C$7*Calculations!$C$82*INDEX('Monthly Data'!N:N,Calculations!$C$116+MOD(DN118,Calculations!$C$118))+Control!$C$7*Calculations!$C$83*INDEX('Monthly Data'!O:O,Calculations!$C$116+MOD(DN118,Calculations!$C$118))+Control!$C$7*Calculations!$C$84*INDEX('Monthly Data'!P:P,Calculations!$C$116+MOD(DN118,Calculations!$C$118))+Control!$C$7*Calculations!$C$85*INDEX('Monthly Data'!Q:Q,Calculations!$C$116+MOD(DN118,Calculations!$C$118))+(1-Control!$C$7*Calculations!$C$87)*INDEX('Monthly Data'!R:R,Calculations!$C$116+MOD(DN118,Calculations!$C$118))</f>
        <v>-9.9526758408448549E-3</v>
      </c>
      <c r="IE118" s="86">
        <f ca="1">Control!$C$7*Calculations!$C$82*INDEX('Monthly Data'!N:N,Calculations!$C$116+MOD(DO118,Calculations!$C$118))+Control!$C$7*Calculations!$C$83*INDEX('Monthly Data'!O:O,Calculations!$C$116+MOD(DO118,Calculations!$C$118))+Control!$C$7*Calculations!$C$84*INDEX('Monthly Data'!P:P,Calculations!$C$116+MOD(DO118,Calculations!$C$118))+Control!$C$7*Calculations!$C$85*INDEX('Monthly Data'!Q:Q,Calculations!$C$116+MOD(DO118,Calculations!$C$118))+(1-Control!$C$7*Calculations!$C$87)*INDEX('Monthly Data'!R:R,Calculations!$C$116+MOD(DO118,Calculations!$C$118))</f>
        <v>6.6954569943530936E-3</v>
      </c>
      <c r="IF118" s="86">
        <f ca="1">Control!$C$7*Calculations!$C$82*INDEX('Monthly Data'!N:N,Calculations!$C$116+MOD(DP118,Calculations!$C$118))+Control!$C$7*Calculations!$C$83*INDEX('Monthly Data'!O:O,Calculations!$C$116+MOD(DP118,Calculations!$C$118))+Control!$C$7*Calculations!$C$84*INDEX('Monthly Data'!P:P,Calculations!$C$116+MOD(DP118,Calculations!$C$118))+Control!$C$7*Calculations!$C$85*INDEX('Monthly Data'!Q:Q,Calculations!$C$116+MOD(DP118,Calculations!$C$118))+(1-Control!$C$7*Calculations!$C$87)*INDEX('Monthly Data'!R:R,Calculations!$C$116+MOD(DP118,Calculations!$C$118))</f>
        <v>1.5216630695380906E-2</v>
      </c>
      <c r="IG118" s="88">
        <f ca="1">Control!$C$8*(1+DQ118)*(1+DR118)*(1+DS118)*(1+DT118)*(1+DU118)*(1+DV118)*(1+DW118)*(1+DX118)*(1+DY118)*(1+DZ118)*(1+EA118)*(1+EB118)*(1+EC118)*(1+ED118)*(1+EE118)*(1+EF118)*(1+EG118)*(1+EH118)*(1+EI118)*(1+EJ118)*(1+EK118)*(1+EL118)*(1+EM118)*(1+EN118)*(1+EO118)*(1+EP118)*(1+EQ118)*(1+ER118)*(1+ES118)*(1+ET118)*(1+EU118)*(1+EV118)*(1+EW118)*(1+EX118)*(1+EY118)*(1+EZ118)*(1+FA118)*(1+FB118)*(1+FC118)*(1+FD118)*(1+FE118)*(1+FF118)*(1+FG118)*(1+FH118)*(1+FI118)*(1+FJ118)*(1+FK118)*(1+FL118)*(1+FM118)*(1+FN118)*(1+FO118)*(1+FP118)*(1+FQ118)*(1+FR118)*(1+FS118)*(1+FT118)*(1+FU118)*(1+FV118)*(1+FW118)*(1+FX118)*(1+FY118)*(1+FZ118)*(1+GA118)*(1+GB118)*(1+GC118)*(1+GD118)*(1+GE118)*(1+GF118)*(1+GG118)*(1+GH118)*(1+GI118)*(1+GJ118)*(1+GK118)*(1+GL118)*(1+GM118)*(1+GN118)*(1+GO118)*(1+GP118)*(1+GQ118)*(1+GR118)*(1+GS118)*(1+GT118)*(1+GU118)*(1+GV118)*(1+GW118)*(1+GX118)*(1+GY118)*(1+GZ118)*(1+HA118)*(1+HB118)*(1+HC118)*(1+HD118)*(1+HE118)*(1+HF118)*(1+HG118)*(1+HH118)*(1+HI118)*(1+HJ118)*(1+HK118)*(1+HL118)*(1+HM118)*(1+HN118)*(1+HO118)*(1+HP118)*(1+HQ118)*(1+HR118)*(1+HS118)*(1+HT118)*(1+HU118)*(1+HV118)*(1+HW118)*(1+HX118)*(1+HY118)*(1+HZ118)*(1+IA118)*(1+IB118)*(1+IC118)*(1+ID118)*(1+IE118)*(1+IF118)</f>
        <v>168186.29878906766</v>
      </c>
    </row>
    <row r="119" spans="1:241" x14ac:dyDescent="0.25">
      <c r="A119">
        <v>38</v>
      </c>
      <c r="B119">
        <v>70</v>
      </c>
      <c r="C119">
        <v>66</v>
      </c>
      <c r="D119">
        <v>117</v>
      </c>
      <c r="E119">
        <v>99</v>
      </c>
      <c r="F119">
        <v>107</v>
      </c>
      <c r="G119">
        <v>73</v>
      </c>
      <c r="H119">
        <v>56</v>
      </c>
      <c r="I119">
        <v>25</v>
      </c>
      <c r="J119">
        <v>23</v>
      </c>
      <c r="K119">
        <v>73</v>
      </c>
      <c r="L119">
        <v>7</v>
      </c>
      <c r="M119">
        <v>93</v>
      </c>
      <c r="N119">
        <v>109</v>
      </c>
      <c r="O119">
        <v>84</v>
      </c>
      <c r="P119">
        <v>62</v>
      </c>
      <c r="Q119">
        <v>65</v>
      </c>
      <c r="R119">
        <v>69</v>
      </c>
      <c r="S119">
        <v>89</v>
      </c>
      <c r="T119">
        <v>47</v>
      </c>
      <c r="U119">
        <v>79</v>
      </c>
      <c r="V119">
        <v>66</v>
      </c>
      <c r="W119">
        <v>57</v>
      </c>
      <c r="X119">
        <v>114</v>
      </c>
      <c r="Y119">
        <v>8</v>
      </c>
      <c r="Z119">
        <v>17</v>
      </c>
      <c r="AA119">
        <v>41</v>
      </c>
      <c r="AB119">
        <v>68</v>
      </c>
      <c r="AC119">
        <v>101</v>
      </c>
      <c r="AD119">
        <v>15</v>
      </c>
      <c r="AE119">
        <v>115</v>
      </c>
      <c r="AF119">
        <v>20</v>
      </c>
      <c r="AG119">
        <v>2</v>
      </c>
      <c r="AH119">
        <v>35</v>
      </c>
      <c r="AI119">
        <v>21</v>
      </c>
      <c r="AJ119">
        <v>47</v>
      </c>
      <c r="AK119">
        <v>48</v>
      </c>
      <c r="AL119">
        <v>82</v>
      </c>
      <c r="AM119">
        <v>100</v>
      </c>
      <c r="AN119">
        <v>97</v>
      </c>
      <c r="AO119">
        <v>44</v>
      </c>
      <c r="AP119">
        <v>100</v>
      </c>
      <c r="AQ119">
        <v>62</v>
      </c>
      <c r="AR119">
        <v>50</v>
      </c>
      <c r="AS119">
        <v>28</v>
      </c>
      <c r="AT119">
        <v>71</v>
      </c>
      <c r="AU119">
        <v>86</v>
      </c>
      <c r="AV119">
        <v>11</v>
      </c>
      <c r="AW119">
        <v>40</v>
      </c>
      <c r="AX119">
        <v>114</v>
      </c>
      <c r="AY119">
        <v>89</v>
      </c>
      <c r="AZ119">
        <v>52</v>
      </c>
      <c r="BA119">
        <v>40</v>
      </c>
      <c r="BB119">
        <v>39</v>
      </c>
      <c r="BC119">
        <v>112</v>
      </c>
      <c r="BD119">
        <v>87</v>
      </c>
      <c r="BE119">
        <v>73</v>
      </c>
      <c r="BF119">
        <v>55</v>
      </c>
      <c r="BG119">
        <v>23</v>
      </c>
      <c r="BH119">
        <v>65</v>
      </c>
      <c r="BI119">
        <v>39</v>
      </c>
      <c r="BJ119">
        <v>30</v>
      </c>
      <c r="BK119">
        <v>58</v>
      </c>
      <c r="BL119">
        <v>83</v>
      </c>
      <c r="BM119">
        <v>13</v>
      </c>
      <c r="BN119">
        <v>80</v>
      </c>
      <c r="BO119">
        <v>12</v>
      </c>
      <c r="BP119">
        <v>62</v>
      </c>
      <c r="BQ119">
        <v>7</v>
      </c>
      <c r="BR119">
        <v>37</v>
      </c>
      <c r="BS119">
        <v>25</v>
      </c>
      <c r="BT119">
        <v>83</v>
      </c>
      <c r="BU119">
        <v>74</v>
      </c>
      <c r="BV119">
        <v>75</v>
      </c>
      <c r="BW119">
        <v>72</v>
      </c>
      <c r="BX119">
        <v>49</v>
      </c>
      <c r="BY119">
        <v>58</v>
      </c>
      <c r="BZ119">
        <v>70</v>
      </c>
      <c r="CA119">
        <v>66</v>
      </c>
      <c r="CB119">
        <v>90</v>
      </c>
      <c r="CC119">
        <v>40</v>
      </c>
      <c r="CD119">
        <v>93</v>
      </c>
      <c r="CE119">
        <v>36</v>
      </c>
      <c r="CF119">
        <v>83</v>
      </c>
      <c r="CG119">
        <v>47</v>
      </c>
      <c r="CH119">
        <v>17</v>
      </c>
      <c r="CI119">
        <v>101</v>
      </c>
      <c r="CJ119">
        <v>105</v>
      </c>
      <c r="CK119">
        <v>65</v>
      </c>
      <c r="CL119">
        <v>75</v>
      </c>
      <c r="CM119">
        <v>43</v>
      </c>
      <c r="CN119">
        <v>113</v>
      </c>
      <c r="CO119">
        <v>93</v>
      </c>
      <c r="CP119">
        <v>82</v>
      </c>
      <c r="CQ119">
        <v>60</v>
      </c>
      <c r="CR119">
        <v>72</v>
      </c>
      <c r="CS119">
        <v>50</v>
      </c>
      <c r="CT119">
        <v>24</v>
      </c>
      <c r="CU119">
        <v>14</v>
      </c>
      <c r="CV119">
        <v>22</v>
      </c>
      <c r="CW119">
        <v>28</v>
      </c>
      <c r="CX119">
        <v>45</v>
      </c>
      <c r="CY119">
        <v>36</v>
      </c>
      <c r="CZ119">
        <v>110</v>
      </c>
      <c r="DA119">
        <v>78</v>
      </c>
      <c r="DB119">
        <v>28</v>
      </c>
      <c r="DC119">
        <v>46</v>
      </c>
      <c r="DD119">
        <v>15</v>
      </c>
      <c r="DE119">
        <v>70</v>
      </c>
      <c r="DF119">
        <v>37</v>
      </c>
      <c r="DG119">
        <v>30</v>
      </c>
      <c r="DH119">
        <v>75</v>
      </c>
      <c r="DI119">
        <v>11</v>
      </c>
      <c r="DJ119">
        <v>20</v>
      </c>
      <c r="DK119">
        <v>99</v>
      </c>
      <c r="DL119">
        <v>90</v>
      </c>
      <c r="DM119">
        <v>85</v>
      </c>
      <c r="DN119">
        <v>72</v>
      </c>
      <c r="DO119">
        <v>44</v>
      </c>
      <c r="DP119">
        <v>3</v>
      </c>
      <c r="DQ119" s="86">
        <f ca="1">Control!$C$7*Calculations!$C$82*INDEX('Monthly Data'!N:N,Calculations!$C$116+MOD(A119,Calculations!$C$118))+Control!$C$7*Calculations!$C$83*INDEX('Monthly Data'!O:O,Calculations!$C$116+MOD(A119,Calculations!$C$118))+Control!$C$7*Calculations!$C$84*INDEX('Monthly Data'!P:P,Calculations!$C$116+MOD(A119,Calculations!$C$118))+Control!$C$7*Calculations!$C$85*INDEX('Monthly Data'!Q:Q,Calculations!$C$116+MOD(A119,Calculations!$C$118))+(1-Control!$C$7*Calculations!$C$87)*INDEX('Monthly Data'!R:R,Calculations!$C$116+MOD(A119,Calculations!$C$118))</f>
        <v>1.3891563624307685E-2</v>
      </c>
      <c r="DR119" s="86">
        <f ca="1">Control!$C$7*Calculations!$C$82*INDEX('Monthly Data'!N:N,Calculations!$C$116+MOD(B119,Calculations!$C$118))+Control!$C$7*Calculations!$C$83*INDEX('Monthly Data'!O:O,Calculations!$C$116+MOD(B119,Calculations!$C$118))+Control!$C$7*Calculations!$C$84*INDEX('Monthly Data'!P:P,Calculations!$C$116+MOD(B119,Calculations!$C$118))+Control!$C$7*Calculations!$C$85*INDEX('Monthly Data'!Q:Q,Calculations!$C$116+MOD(B119,Calculations!$C$118))+(1-Control!$C$7*Calculations!$C$87)*INDEX('Monthly Data'!R:R,Calculations!$C$116+MOD(B119,Calculations!$C$118))</f>
        <v>3.8809817903524786E-2</v>
      </c>
      <c r="DS119" s="86">
        <f ca="1">Control!$C$7*Calculations!$C$82*INDEX('Monthly Data'!N:N,Calculations!$C$116+MOD(C119,Calculations!$C$118))+Control!$C$7*Calculations!$C$83*INDEX('Monthly Data'!O:O,Calculations!$C$116+MOD(C119,Calculations!$C$118))+Control!$C$7*Calculations!$C$84*INDEX('Monthly Data'!P:P,Calculations!$C$116+MOD(C119,Calculations!$C$118))+Control!$C$7*Calculations!$C$85*INDEX('Monthly Data'!Q:Q,Calculations!$C$116+MOD(C119,Calculations!$C$118))+(1-Control!$C$7*Calculations!$C$87)*INDEX('Monthly Data'!R:R,Calculations!$C$116+MOD(C119,Calculations!$C$118))</f>
        <v>1.3891304280773396E-2</v>
      </c>
      <c r="DT119" s="86">
        <f ca="1">Control!$C$7*Calculations!$C$82*INDEX('Monthly Data'!N:N,Calculations!$C$116+MOD(D119,Calculations!$C$118))+Control!$C$7*Calculations!$C$83*INDEX('Monthly Data'!O:O,Calculations!$C$116+MOD(D119,Calculations!$C$118))+Control!$C$7*Calculations!$C$84*INDEX('Monthly Data'!P:P,Calculations!$C$116+MOD(D119,Calculations!$C$118))+Control!$C$7*Calculations!$C$85*INDEX('Monthly Data'!Q:Q,Calculations!$C$116+MOD(D119,Calculations!$C$118))+(1-Control!$C$7*Calculations!$C$87)*INDEX('Monthly Data'!R:R,Calculations!$C$116+MOD(D119,Calculations!$C$118))</f>
        <v>-7.3651264633385334E-4</v>
      </c>
      <c r="DU119" s="86">
        <f ca="1">Control!$C$7*Calculations!$C$82*INDEX('Monthly Data'!N:N,Calculations!$C$116+MOD(E119,Calculations!$C$118))+Control!$C$7*Calculations!$C$83*INDEX('Monthly Data'!O:O,Calculations!$C$116+MOD(E119,Calculations!$C$118))+Control!$C$7*Calculations!$C$84*INDEX('Monthly Data'!P:P,Calculations!$C$116+MOD(E119,Calculations!$C$118))+Control!$C$7*Calculations!$C$85*INDEX('Monthly Data'!Q:Q,Calculations!$C$116+MOD(E119,Calculations!$C$118))+(1-Control!$C$7*Calculations!$C$87)*INDEX('Monthly Data'!R:R,Calculations!$C$116+MOD(E119,Calculations!$C$118))</f>
        <v>-1.1360801645249321E-2</v>
      </c>
      <c r="DV119" s="86">
        <f ca="1">Control!$C$7*Calculations!$C$82*INDEX('Monthly Data'!N:N,Calculations!$C$116+MOD(F119,Calculations!$C$118))+Control!$C$7*Calculations!$C$83*INDEX('Monthly Data'!O:O,Calculations!$C$116+MOD(F119,Calculations!$C$118))+Control!$C$7*Calculations!$C$84*INDEX('Monthly Data'!P:P,Calculations!$C$116+MOD(F119,Calculations!$C$118))+Control!$C$7*Calculations!$C$85*INDEX('Monthly Data'!Q:Q,Calculations!$C$116+MOD(F119,Calculations!$C$118))+(1-Control!$C$7*Calculations!$C$87)*INDEX('Monthly Data'!R:R,Calculations!$C$116+MOD(F119,Calculations!$C$118))</f>
        <v>1.5216630695380906E-2</v>
      </c>
      <c r="DW119" s="86">
        <f ca="1">Control!$C$7*Calculations!$C$82*INDEX('Monthly Data'!N:N,Calculations!$C$116+MOD(G119,Calculations!$C$118))+Control!$C$7*Calculations!$C$83*INDEX('Monthly Data'!O:O,Calculations!$C$116+MOD(G119,Calculations!$C$118))+Control!$C$7*Calculations!$C$84*INDEX('Monthly Data'!P:P,Calculations!$C$116+MOD(G119,Calculations!$C$118))+Control!$C$7*Calculations!$C$85*INDEX('Monthly Data'!Q:Q,Calculations!$C$116+MOD(G119,Calculations!$C$118))+(1-Control!$C$7*Calculations!$C$87)*INDEX('Monthly Data'!R:R,Calculations!$C$116+MOD(G119,Calculations!$C$118))</f>
        <v>3.6332715283247441E-2</v>
      </c>
      <c r="DX119" s="86">
        <f ca="1">Control!$C$7*Calculations!$C$82*INDEX('Monthly Data'!N:N,Calculations!$C$116+MOD(H119,Calculations!$C$118))+Control!$C$7*Calculations!$C$83*INDEX('Monthly Data'!O:O,Calculations!$C$116+MOD(H119,Calculations!$C$118))+Control!$C$7*Calculations!$C$84*INDEX('Monthly Data'!P:P,Calculations!$C$116+MOD(H119,Calculations!$C$118))+Control!$C$7*Calculations!$C$85*INDEX('Monthly Data'!Q:Q,Calculations!$C$116+MOD(H119,Calculations!$C$118))+(1-Control!$C$7*Calculations!$C$87)*INDEX('Monthly Data'!R:R,Calculations!$C$116+MOD(H119,Calculations!$C$118))</f>
        <v>7.5897487599915015E-3</v>
      </c>
      <c r="DY119" s="86">
        <f ca="1">Control!$C$7*Calculations!$C$82*INDEX('Monthly Data'!N:N,Calculations!$C$116+MOD(I119,Calculations!$C$118))+Control!$C$7*Calculations!$C$83*INDEX('Monthly Data'!O:O,Calculations!$C$116+MOD(I119,Calculations!$C$118))+Control!$C$7*Calculations!$C$84*INDEX('Monthly Data'!P:P,Calculations!$C$116+MOD(I119,Calculations!$C$118))+Control!$C$7*Calculations!$C$85*INDEX('Monthly Data'!Q:Q,Calculations!$C$116+MOD(I119,Calculations!$C$118))+(1-Control!$C$7*Calculations!$C$87)*INDEX('Monthly Data'!R:R,Calculations!$C$116+MOD(I119,Calculations!$C$118))</f>
        <v>-3.299557342782896E-2</v>
      </c>
      <c r="DZ119" s="86">
        <f ca="1">Control!$C$7*Calculations!$C$82*INDEX('Monthly Data'!N:N,Calculations!$C$116+MOD(J119,Calculations!$C$118))+Control!$C$7*Calculations!$C$83*INDEX('Monthly Data'!O:O,Calculations!$C$116+MOD(J119,Calculations!$C$118))+Control!$C$7*Calculations!$C$84*INDEX('Monthly Data'!P:P,Calculations!$C$116+MOD(J119,Calculations!$C$118))+Control!$C$7*Calculations!$C$85*INDEX('Monthly Data'!Q:Q,Calculations!$C$116+MOD(J119,Calculations!$C$118))+(1-Control!$C$7*Calculations!$C$87)*INDEX('Monthly Data'!R:R,Calculations!$C$116+MOD(J119,Calculations!$C$118))</f>
        <v>6.2631896128884862E-3</v>
      </c>
      <c r="EA119" s="86">
        <f ca="1">Control!$C$7*Calculations!$C$82*INDEX('Monthly Data'!N:N,Calculations!$C$116+MOD(K119,Calculations!$C$118))+Control!$C$7*Calculations!$C$83*INDEX('Monthly Data'!O:O,Calculations!$C$116+MOD(K119,Calculations!$C$118))+Control!$C$7*Calculations!$C$84*INDEX('Monthly Data'!P:P,Calculations!$C$116+MOD(K119,Calculations!$C$118))+Control!$C$7*Calculations!$C$85*INDEX('Monthly Data'!Q:Q,Calculations!$C$116+MOD(K119,Calculations!$C$118))+(1-Control!$C$7*Calculations!$C$87)*INDEX('Monthly Data'!R:R,Calculations!$C$116+MOD(K119,Calculations!$C$118))</f>
        <v>3.6332715283247441E-2</v>
      </c>
      <c r="EB119" s="86">
        <f ca="1">Control!$C$7*Calculations!$C$82*INDEX('Monthly Data'!N:N,Calculations!$C$116+MOD(L119,Calculations!$C$118))+Control!$C$7*Calculations!$C$83*INDEX('Monthly Data'!O:O,Calculations!$C$116+MOD(L119,Calculations!$C$118))+Control!$C$7*Calculations!$C$84*INDEX('Monthly Data'!P:P,Calculations!$C$116+MOD(L119,Calculations!$C$118))+Control!$C$7*Calculations!$C$85*INDEX('Monthly Data'!Q:Q,Calculations!$C$116+MOD(L119,Calculations!$C$118))+(1-Control!$C$7*Calculations!$C$87)*INDEX('Monthly Data'!R:R,Calculations!$C$116+MOD(L119,Calculations!$C$118))</f>
        <v>8.3814116887657771E-3</v>
      </c>
      <c r="EC119" s="86">
        <f ca="1">Control!$C$7*Calculations!$C$82*INDEX('Monthly Data'!N:N,Calculations!$C$116+MOD(M119,Calculations!$C$118))+Control!$C$7*Calculations!$C$83*INDEX('Monthly Data'!O:O,Calculations!$C$116+MOD(M119,Calculations!$C$118))+Control!$C$7*Calculations!$C$84*INDEX('Monthly Data'!P:P,Calculations!$C$116+MOD(M119,Calculations!$C$118))+Control!$C$7*Calculations!$C$85*INDEX('Monthly Data'!Q:Q,Calculations!$C$116+MOD(M119,Calculations!$C$118))+(1-Control!$C$7*Calculations!$C$87)*INDEX('Monthly Data'!R:R,Calculations!$C$116+MOD(M119,Calculations!$C$118))</f>
        <v>1.1809891087585166E-2</v>
      </c>
      <c r="ED119" s="86">
        <f ca="1">Control!$C$7*Calculations!$C$82*INDEX('Monthly Data'!N:N,Calculations!$C$116+MOD(N119,Calculations!$C$118))+Control!$C$7*Calculations!$C$83*INDEX('Monthly Data'!O:O,Calculations!$C$116+MOD(N119,Calculations!$C$118))+Control!$C$7*Calculations!$C$84*INDEX('Monthly Data'!P:P,Calculations!$C$116+MOD(N119,Calculations!$C$118))+Control!$C$7*Calculations!$C$85*INDEX('Monthly Data'!Q:Q,Calculations!$C$116+MOD(N119,Calculations!$C$118))+(1-Control!$C$7*Calculations!$C$87)*INDEX('Monthly Data'!R:R,Calculations!$C$116+MOD(N119,Calculations!$C$118))</f>
        <v>1.0921298083007208E-2</v>
      </c>
      <c r="EE119" s="86">
        <f ca="1">Control!$C$7*Calculations!$C$82*INDEX('Monthly Data'!N:N,Calculations!$C$116+MOD(O119,Calculations!$C$118))+Control!$C$7*Calculations!$C$83*INDEX('Monthly Data'!O:O,Calculations!$C$116+MOD(O119,Calculations!$C$118))+Control!$C$7*Calculations!$C$84*INDEX('Monthly Data'!P:P,Calculations!$C$116+MOD(O119,Calculations!$C$118))+Control!$C$7*Calculations!$C$85*INDEX('Monthly Data'!Q:Q,Calculations!$C$116+MOD(O119,Calculations!$C$118))+(1-Control!$C$7*Calculations!$C$87)*INDEX('Monthly Data'!R:R,Calculations!$C$116+MOD(O119,Calculations!$C$118))</f>
        <v>-1.880155173376722E-2</v>
      </c>
      <c r="EF119" s="86">
        <f ca="1">Control!$C$7*Calculations!$C$82*INDEX('Monthly Data'!N:N,Calculations!$C$116+MOD(P119,Calculations!$C$118))+Control!$C$7*Calculations!$C$83*INDEX('Monthly Data'!O:O,Calculations!$C$116+MOD(P119,Calculations!$C$118))+Control!$C$7*Calculations!$C$84*INDEX('Monthly Data'!P:P,Calculations!$C$116+MOD(P119,Calculations!$C$118))+Control!$C$7*Calculations!$C$85*INDEX('Monthly Data'!Q:Q,Calculations!$C$116+MOD(P119,Calculations!$C$118))+(1-Control!$C$7*Calculations!$C$87)*INDEX('Monthly Data'!R:R,Calculations!$C$116+MOD(P119,Calculations!$C$118))</f>
        <v>-9.839093431862074E-3</v>
      </c>
      <c r="EG119" s="86">
        <f ca="1">Control!$C$7*Calculations!$C$82*INDEX('Monthly Data'!N:N,Calculations!$C$116+MOD(Q119,Calculations!$C$118))+Control!$C$7*Calculations!$C$83*INDEX('Monthly Data'!O:O,Calculations!$C$116+MOD(Q119,Calculations!$C$118))+Control!$C$7*Calculations!$C$84*INDEX('Monthly Data'!P:P,Calculations!$C$116+MOD(Q119,Calculations!$C$118))+Control!$C$7*Calculations!$C$85*INDEX('Monthly Data'!Q:Q,Calculations!$C$116+MOD(Q119,Calculations!$C$118))+(1-Control!$C$7*Calculations!$C$87)*INDEX('Monthly Data'!R:R,Calculations!$C$116+MOD(Q119,Calculations!$C$118))</f>
        <v>-1.3959200237295809E-2</v>
      </c>
      <c r="EH119" s="86">
        <f ca="1">Control!$C$7*Calculations!$C$82*INDEX('Monthly Data'!N:N,Calculations!$C$116+MOD(R119,Calculations!$C$118))+Control!$C$7*Calculations!$C$83*INDEX('Monthly Data'!O:O,Calculations!$C$116+MOD(R119,Calculations!$C$118))+Control!$C$7*Calculations!$C$84*INDEX('Monthly Data'!P:P,Calculations!$C$116+MOD(R119,Calculations!$C$118))+Control!$C$7*Calculations!$C$85*INDEX('Monthly Data'!Q:Q,Calculations!$C$116+MOD(R119,Calculations!$C$118))+(1-Control!$C$7*Calculations!$C$87)*INDEX('Monthly Data'!R:R,Calculations!$C$116+MOD(R119,Calculations!$C$118))</f>
        <v>-4.0413381192162513E-2</v>
      </c>
      <c r="EI119" s="86">
        <f ca="1">Control!$C$7*Calculations!$C$82*INDEX('Monthly Data'!N:N,Calculations!$C$116+MOD(S119,Calculations!$C$118))+Control!$C$7*Calculations!$C$83*INDEX('Monthly Data'!O:O,Calculations!$C$116+MOD(S119,Calculations!$C$118))+Control!$C$7*Calculations!$C$84*INDEX('Monthly Data'!P:P,Calculations!$C$116+MOD(S119,Calculations!$C$118))+Control!$C$7*Calculations!$C$85*INDEX('Monthly Data'!Q:Q,Calculations!$C$116+MOD(S119,Calculations!$C$118))+(1-Control!$C$7*Calculations!$C$87)*INDEX('Monthly Data'!R:R,Calculations!$C$116+MOD(S119,Calculations!$C$118))</f>
        <v>2.3852824346838646E-2</v>
      </c>
      <c r="EJ119" s="86">
        <f ca="1">Control!$C$7*Calculations!$C$82*INDEX('Monthly Data'!N:N,Calculations!$C$116+MOD(T119,Calculations!$C$118))+Control!$C$7*Calculations!$C$83*INDEX('Monthly Data'!O:O,Calculations!$C$116+MOD(T119,Calculations!$C$118))+Control!$C$7*Calculations!$C$84*INDEX('Monthly Data'!P:P,Calculations!$C$116+MOD(T119,Calculations!$C$118))+Control!$C$7*Calculations!$C$85*INDEX('Monthly Data'!Q:Q,Calculations!$C$116+MOD(T119,Calculations!$C$118))+(1-Control!$C$7*Calculations!$C$87)*INDEX('Monthly Data'!R:R,Calculations!$C$116+MOD(T119,Calculations!$C$118))</f>
        <v>3.1011313347584085E-2</v>
      </c>
      <c r="EK119" s="86">
        <f ca="1">Control!$C$7*Calculations!$C$82*INDEX('Monthly Data'!N:N,Calculations!$C$116+MOD(U119,Calculations!$C$118))+Control!$C$7*Calculations!$C$83*INDEX('Monthly Data'!O:O,Calculations!$C$116+MOD(U119,Calculations!$C$118))+Control!$C$7*Calculations!$C$84*INDEX('Monthly Data'!P:P,Calculations!$C$116+MOD(U119,Calculations!$C$118))+Control!$C$7*Calculations!$C$85*INDEX('Monthly Data'!Q:Q,Calculations!$C$116+MOD(U119,Calculations!$C$118))+(1-Control!$C$7*Calculations!$C$87)*INDEX('Monthly Data'!R:R,Calculations!$C$116+MOD(U119,Calculations!$C$118))</f>
        <v>1.046389543479892E-2</v>
      </c>
      <c r="EL119" s="86">
        <f ca="1">Control!$C$7*Calculations!$C$82*INDEX('Monthly Data'!N:N,Calculations!$C$116+MOD(V119,Calculations!$C$118))+Control!$C$7*Calculations!$C$83*INDEX('Monthly Data'!O:O,Calculations!$C$116+MOD(V119,Calculations!$C$118))+Control!$C$7*Calculations!$C$84*INDEX('Monthly Data'!P:P,Calculations!$C$116+MOD(V119,Calculations!$C$118))+Control!$C$7*Calculations!$C$85*INDEX('Monthly Data'!Q:Q,Calculations!$C$116+MOD(V119,Calculations!$C$118))+(1-Control!$C$7*Calculations!$C$87)*INDEX('Monthly Data'!R:R,Calculations!$C$116+MOD(V119,Calculations!$C$118))</f>
        <v>1.3891304280773396E-2</v>
      </c>
      <c r="EM119" s="86">
        <f ca="1">Control!$C$7*Calculations!$C$82*INDEX('Monthly Data'!N:N,Calculations!$C$116+MOD(W119,Calculations!$C$118))+Control!$C$7*Calculations!$C$83*INDEX('Monthly Data'!O:O,Calculations!$C$116+MOD(W119,Calculations!$C$118))+Control!$C$7*Calculations!$C$84*INDEX('Monthly Data'!P:P,Calculations!$C$116+MOD(W119,Calculations!$C$118))+Control!$C$7*Calculations!$C$85*INDEX('Monthly Data'!Q:Q,Calculations!$C$116+MOD(W119,Calculations!$C$118))+(1-Control!$C$7*Calculations!$C$87)*INDEX('Monthly Data'!R:R,Calculations!$C$116+MOD(W119,Calculations!$C$118))</f>
        <v>7.3538285850108537E-3</v>
      </c>
      <c r="EN119" s="86">
        <f ca="1">Control!$C$7*Calculations!$C$82*INDEX('Monthly Data'!N:N,Calculations!$C$116+MOD(X119,Calculations!$C$118))+Control!$C$7*Calculations!$C$83*INDEX('Monthly Data'!O:O,Calculations!$C$116+MOD(X119,Calculations!$C$118))+Control!$C$7*Calculations!$C$84*INDEX('Monthly Data'!P:P,Calculations!$C$116+MOD(X119,Calculations!$C$118))+Control!$C$7*Calculations!$C$85*INDEX('Monthly Data'!Q:Q,Calculations!$C$116+MOD(X119,Calculations!$C$118))+(1-Control!$C$7*Calculations!$C$87)*INDEX('Monthly Data'!R:R,Calculations!$C$116+MOD(X119,Calculations!$C$118))</f>
        <v>-2.5419860972892394E-2</v>
      </c>
      <c r="EO119" s="86">
        <f ca="1">Control!$C$7*Calculations!$C$82*INDEX('Monthly Data'!N:N,Calculations!$C$116+MOD(Y119,Calculations!$C$118))+Control!$C$7*Calculations!$C$83*INDEX('Monthly Data'!O:O,Calculations!$C$116+MOD(Y119,Calculations!$C$118))+Control!$C$7*Calculations!$C$84*INDEX('Monthly Data'!P:P,Calculations!$C$116+MOD(Y119,Calculations!$C$118))+Control!$C$7*Calculations!$C$85*INDEX('Monthly Data'!Q:Q,Calculations!$C$116+MOD(Y119,Calculations!$C$118))+(1-Control!$C$7*Calculations!$C$87)*INDEX('Monthly Data'!R:R,Calculations!$C$116+MOD(Y119,Calculations!$C$118))</f>
        <v>9.9787204839310462E-3</v>
      </c>
      <c r="EP119" s="86">
        <f ca="1">Control!$C$7*Calculations!$C$82*INDEX('Monthly Data'!N:N,Calculations!$C$116+MOD(Z119,Calculations!$C$118))+Control!$C$7*Calculations!$C$83*INDEX('Monthly Data'!O:O,Calculations!$C$116+MOD(Z119,Calculations!$C$118))+Control!$C$7*Calculations!$C$84*INDEX('Monthly Data'!P:P,Calculations!$C$116+MOD(Z119,Calculations!$C$118))+Control!$C$7*Calculations!$C$85*INDEX('Monthly Data'!Q:Q,Calculations!$C$116+MOD(Z119,Calculations!$C$118))+(1-Control!$C$7*Calculations!$C$87)*INDEX('Monthly Data'!R:R,Calculations!$C$116+MOD(Z119,Calculations!$C$118))</f>
        <v>-2.0269389991732112E-2</v>
      </c>
      <c r="EQ119" s="86">
        <f ca="1">Control!$C$7*Calculations!$C$82*INDEX('Monthly Data'!N:N,Calculations!$C$116+MOD(AA119,Calculations!$C$118))+Control!$C$7*Calculations!$C$83*INDEX('Monthly Data'!O:O,Calculations!$C$116+MOD(AA119,Calculations!$C$118))+Control!$C$7*Calculations!$C$84*INDEX('Monthly Data'!P:P,Calculations!$C$116+MOD(AA119,Calculations!$C$118))+Control!$C$7*Calculations!$C$85*INDEX('Monthly Data'!Q:Q,Calculations!$C$116+MOD(AA119,Calculations!$C$118))+(1-Control!$C$7*Calculations!$C$87)*INDEX('Monthly Data'!R:R,Calculations!$C$116+MOD(AA119,Calculations!$C$118))</f>
        <v>-3.8554137824290124E-2</v>
      </c>
      <c r="ER119" s="86">
        <f ca="1">Control!$C$7*Calculations!$C$82*INDEX('Monthly Data'!N:N,Calculations!$C$116+MOD(AB119,Calculations!$C$118))+Control!$C$7*Calculations!$C$83*INDEX('Monthly Data'!O:O,Calculations!$C$116+MOD(AB119,Calculations!$C$118))+Control!$C$7*Calculations!$C$84*INDEX('Monthly Data'!P:P,Calculations!$C$116+MOD(AB119,Calculations!$C$118))+Control!$C$7*Calculations!$C$85*INDEX('Monthly Data'!Q:Q,Calculations!$C$116+MOD(AB119,Calculations!$C$118))+(1-Control!$C$7*Calculations!$C$87)*INDEX('Monthly Data'!R:R,Calculations!$C$116+MOD(AB119,Calculations!$C$118))</f>
        <v>2.2757992058453024E-3</v>
      </c>
      <c r="ES119" s="86">
        <f ca="1">Control!$C$7*Calculations!$C$82*INDEX('Monthly Data'!N:N,Calculations!$C$116+MOD(AC119,Calculations!$C$118))+Control!$C$7*Calculations!$C$83*INDEX('Monthly Data'!O:O,Calculations!$C$116+MOD(AC119,Calculations!$C$118))+Control!$C$7*Calculations!$C$84*INDEX('Monthly Data'!P:P,Calculations!$C$116+MOD(AC119,Calculations!$C$118))+Control!$C$7*Calculations!$C$85*INDEX('Monthly Data'!Q:Q,Calculations!$C$116+MOD(AC119,Calculations!$C$118))+(1-Control!$C$7*Calculations!$C$87)*INDEX('Monthly Data'!R:R,Calculations!$C$116+MOD(AC119,Calculations!$C$118))</f>
        <v>-2.5168357537820856E-4</v>
      </c>
      <c r="ET119" s="86">
        <f ca="1">Control!$C$7*Calculations!$C$82*INDEX('Monthly Data'!N:N,Calculations!$C$116+MOD(AD119,Calculations!$C$118))+Control!$C$7*Calculations!$C$83*INDEX('Monthly Data'!O:O,Calculations!$C$116+MOD(AD119,Calculations!$C$118))+Control!$C$7*Calculations!$C$84*INDEX('Monthly Data'!P:P,Calculations!$C$116+MOD(AD119,Calculations!$C$118))+Control!$C$7*Calculations!$C$85*INDEX('Monthly Data'!Q:Q,Calculations!$C$116+MOD(AD119,Calculations!$C$118))+(1-Control!$C$7*Calculations!$C$87)*INDEX('Monthly Data'!R:R,Calculations!$C$116+MOD(AD119,Calculations!$C$118))</f>
        <v>7.857567536297622E-3</v>
      </c>
      <c r="EU119" s="86">
        <f ca="1">Control!$C$7*Calculations!$C$82*INDEX('Monthly Data'!N:N,Calculations!$C$116+MOD(AE119,Calculations!$C$118))+Control!$C$7*Calculations!$C$83*INDEX('Monthly Data'!O:O,Calculations!$C$116+MOD(AE119,Calculations!$C$118))+Control!$C$7*Calculations!$C$84*INDEX('Monthly Data'!P:P,Calculations!$C$116+MOD(AE119,Calculations!$C$118))+Control!$C$7*Calculations!$C$85*INDEX('Monthly Data'!Q:Q,Calculations!$C$116+MOD(AE119,Calculations!$C$118))+(1-Control!$C$7*Calculations!$C$87)*INDEX('Monthly Data'!R:R,Calculations!$C$116+MOD(AE119,Calculations!$C$118))</f>
        <v>4.5132804118240749E-2</v>
      </c>
      <c r="EV119" s="86">
        <f ca="1">Control!$C$7*Calculations!$C$82*INDEX('Monthly Data'!N:N,Calculations!$C$116+MOD(AF119,Calculations!$C$118))+Control!$C$7*Calculations!$C$83*INDEX('Monthly Data'!O:O,Calculations!$C$116+MOD(AF119,Calculations!$C$118))+Control!$C$7*Calculations!$C$84*INDEX('Monthly Data'!P:P,Calculations!$C$116+MOD(AF119,Calculations!$C$118))+Control!$C$7*Calculations!$C$85*INDEX('Monthly Data'!Q:Q,Calculations!$C$116+MOD(AF119,Calculations!$C$118))+(1-Control!$C$7*Calculations!$C$87)*INDEX('Monthly Data'!R:R,Calculations!$C$116+MOD(AF119,Calculations!$C$118))</f>
        <v>3.9251937367756782E-3</v>
      </c>
      <c r="EW119" s="86">
        <f ca="1">Control!$C$7*Calculations!$C$82*INDEX('Monthly Data'!N:N,Calculations!$C$116+MOD(AG119,Calculations!$C$118))+Control!$C$7*Calculations!$C$83*INDEX('Monthly Data'!O:O,Calculations!$C$116+MOD(AG119,Calculations!$C$118))+Control!$C$7*Calculations!$C$84*INDEX('Monthly Data'!P:P,Calculations!$C$116+MOD(AG119,Calculations!$C$118))+Control!$C$7*Calculations!$C$85*INDEX('Monthly Data'!Q:Q,Calculations!$C$116+MOD(AG119,Calculations!$C$118))+(1-Control!$C$7*Calculations!$C$87)*INDEX('Monthly Data'!R:R,Calculations!$C$116+MOD(AG119,Calculations!$C$118))</f>
        <v>7.7184133340106598E-3</v>
      </c>
      <c r="EX119" s="86">
        <f ca="1">Control!$C$7*Calculations!$C$82*INDEX('Monthly Data'!N:N,Calculations!$C$116+MOD(AH119,Calculations!$C$118))+Control!$C$7*Calculations!$C$83*INDEX('Monthly Data'!O:O,Calculations!$C$116+MOD(AH119,Calculations!$C$118))+Control!$C$7*Calculations!$C$84*INDEX('Monthly Data'!P:P,Calculations!$C$116+MOD(AH119,Calculations!$C$118))+Control!$C$7*Calculations!$C$85*INDEX('Monthly Data'!Q:Q,Calculations!$C$116+MOD(AH119,Calculations!$C$118))+(1-Control!$C$7*Calculations!$C$87)*INDEX('Monthly Data'!R:R,Calculations!$C$116+MOD(AH119,Calculations!$C$118))</f>
        <v>-9.5555592256394619E-3</v>
      </c>
      <c r="EY119" s="86">
        <f ca="1">Control!$C$7*Calculations!$C$82*INDEX('Monthly Data'!N:N,Calculations!$C$116+MOD(AI119,Calculations!$C$118))+Control!$C$7*Calculations!$C$83*INDEX('Monthly Data'!O:O,Calculations!$C$116+MOD(AI119,Calculations!$C$118))+Control!$C$7*Calculations!$C$84*INDEX('Monthly Data'!P:P,Calculations!$C$116+MOD(AI119,Calculations!$C$118))+Control!$C$7*Calculations!$C$85*INDEX('Monthly Data'!Q:Q,Calculations!$C$116+MOD(AI119,Calculations!$C$118))+(1-Control!$C$7*Calculations!$C$87)*INDEX('Monthly Data'!R:R,Calculations!$C$116+MOD(AI119,Calculations!$C$118))</f>
        <v>1.5108777406081684E-3</v>
      </c>
      <c r="EZ119" s="86">
        <f ca="1">Control!$C$7*Calculations!$C$82*INDEX('Monthly Data'!N:N,Calculations!$C$116+MOD(AJ119,Calculations!$C$118))+Control!$C$7*Calculations!$C$83*INDEX('Monthly Data'!O:O,Calculations!$C$116+MOD(AJ119,Calculations!$C$118))+Control!$C$7*Calculations!$C$84*INDEX('Monthly Data'!P:P,Calculations!$C$116+MOD(AJ119,Calculations!$C$118))+Control!$C$7*Calculations!$C$85*INDEX('Monthly Data'!Q:Q,Calculations!$C$116+MOD(AJ119,Calculations!$C$118))+(1-Control!$C$7*Calculations!$C$87)*INDEX('Monthly Data'!R:R,Calculations!$C$116+MOD(AJ119,Calculations!$C$118))</f>
        <v>3.1011313347584085E-2</v>
      </c>
      <c r="FA119" s="86">
        <f ca="1">Control!$C$7*Calculations!$C$82*INDEX('Monthly Data'!N:N,Calculations!$C$116+MOD(AK119,Calculations!$C$118))+Control!$C$7*Calculations!$C$83*INDEX('Monthly Data'!O:O,Calculations!$C$116+MOD(AK119,Calculations!$C$118))+Control!$C$7*Calculations!$C$84*INDEX('Monthly Data'!P:P,Calculations!$C$116+MOD(AK119,Calculations!$C$118))+Control!$C$7*Calculations!$C$85*INDEX('Monthly Data'!Q:Q,Calculations!$C$116+MOD(AK119,Calculations!$C$118))+(1-Control!$C$7*Calculations!$C$87)*INDEX('Monthly Data'!R:R,Calculations!$C$116+MOD(AK119,Calculations!$C$118))</f>
        <v>-1.5984879994281095E-2</v>
      </c>
      <c r="FB119" s="86">
        <f ca="1">Control!$C$7*Calculations!$C$82*INDEX('Monthly Data'!N:N,Calculations!$C$116+MOD(AL119,Calculations!$C$118))+Control!$C$7*Calculations!$C$83*INDEX('Monthly Data'!O:O,Calculations!$C$116+MOD(AL119,Calculations!$C$118))+Control!$C$7*Calculations!$C$84*INDEX('Monthly Data'!P:P,Calculations!$C$116+MOD(AL119,Calculations!$C$118))+Control!$C$7*Calculations!$C$85*INDEX('Monthly Data'!Q:Q,Calculations!$C$116+MOD(AL119,Calculations!$C$118))+(1-Control!$C$7*Calculations!$C$87)*INDEX('Monthly Data'!R:R,Calculations!$C$116+MOD(AL119,Calculations!$C$118))</f>
        <v>1.7361594973213587E-2</v>
      </c>
      <c r="FC119" s="86">
        <f ca="1">Control!$C$7*Calculations!$C$82*INDEX('Monthly Data'!N:N,Calculations!$C$116+MOD(AM119,Calculations!$C$118))+Control!$C$7*Calculations!$C$83*INDEX('Monthly Data'!O:O,Calculations!$C$116+MOD(AM119,Calculations!$C$118))+Control!$C$7*Calculations!$C$84*INDEX('Monthly Data'!P:P,Calculations!$C$116+MOD(AM119,Calculations!$C$118))+Control!$C$7*Calculations!$C$85*INDEX('Monthly Data'!Q:Q,Calculations!$C$116+MOD(AM119,Calculations!$C$118))+(1-Control!$C$7*Calculations!$C$87)*INDEX('Monthly Data'!R:R,Calculations!$C$116+MOD(AM119,Calculations!$C$118))</f>
        <v>1.7599621212565995E-2</v>
      </c>
      <c r="FD119" s="86">
        <f ca="1">Control!$C$7*Calculations!$C$82*INDEX('Monthly Data'!N:N,Calculations!$C$116+MOD(AN119,Calculations!$C$118))+Control!$C$7*Calculations!$C$83*INDEX('Monthly Data'!O:O,Calculations!$C$116+MOD(AN119,Calculations!$C$118))+Control!$C$7*Calculations!$C$84*INDEX('Monthly Data'!P:P,Calculations!$C$116+MOD(AN119,Calculations!$C$118))+Control!$C$7*Calculations!$C$85*INDEX('Monthly Data'!Q:Q,Calculations!$C$116+MOD(AN119,Calculations!$C$118))+(1-Control!$C$7*Calculations!$C$87)*INDEX('Monthly Data'!R:R,Calculations!$C$116+MOD(AN119,Calculations!$C$118))</f>
        <v>-7.5539743260223157E-3</v>
      </c>
      <c r="FE119" s="86">
        <f ca="1">Control!$C$7*Calculations!$C$82*INDEX('Monthly Data'!N:N,Calculations!$C$116+MOD(AO119,Calculations!$C$118))+Control!$C$7*Calculations!$C$83*INDEX('Monthly Data'!O:O,Calculations!$C$116+MOD(AO119,Calculations!$C$118))+Control!$C$7*Calculations!$C$84*INDEX('Monthly Data'!P:P,Calculations!$C$116+MOD(AO119,Calculations!$C$118))+Control!$C$7*Calculations!$C$85*INDEX('Monthly Data'!Q:Q,Calculations!$C$116+MOD(AO119,Calculations!$C$118))+(1-Control!$C$7*Calculations!$C$87)*INDEX('Monthly Data'!R:R,Calculations!$C$116+MOD(AO119,Calculations!$C$118))</f>
        <v>2.377894462657602E-2</v>
      </c>
      <c r="FF119" s="86">
        <f ca="1">Control!$C$7*Calculations!$C$82*INDEX('Monthly Data'!N:N,Calculations!$C$116+MOD(AP119,Calculations!$C$118))+Control!$C$7*Calculations!$C$83*INDEX('Monthly Data'!O:O,Calculations!$C$116+MOD(AP119,Calculations!$C$118))+Control!$C$7*Calculations!$C$84*INDEX('Monthly Data'!P:P,Calculations!$C$116+MOD(AP119,Calculations!$C$118))+Control!$C$7*Calculations!$C$85*INDEX('Monthly Data'!Q:Q,Calculations!$C$116+MOD(AP119,Calculations!$C$118))+(1-Control!$C$7*Calculations!$C$87)*INDEX('Monthly Data'!R:R,Calculations!$C$116+MOD(AP119,Calculations!$C$118))</f>
        <v>1.7599621212565995E-2</v>
      </c>
      <c r="FG119" s="86">
        <f ca="1">Control!$C$7*Calculations!$C$82*INDEX('Monthly Data'!N:N,Calculations!$C$116+MOD(AQ119,Calculations!$C$118))+Control!$C$7*Calculations!$C$83*INDEX('Monthly Data'!O:O,Calculations!$C$116+MOD(AQ119,Calculations!$C$118))+Control!$C$7*Calculations!$C$84*INDEX('Monthly Data'!P:P,Calculations!$C$116+MOD(AQ119,Calculations!$C$118))+Control!$C$7*Calculations!$C$85*INDEX('Monthly Data'!Q:Q,Calculations!$C$116+MOD(AQ119,Calculations!$C$118))+(1-Control!$C$7*Calculations!$C$87)*INDEX('Monthly Data'!R:R,Calculations!$C$116+MOD(AQ119,Calculations!$C$118))</f>
        <v>-9.839093431862074E-3</v>
      </c>
      <c r="FH119" s="86">
        <f ca="1">Control!$C$7*Calculations!$C$82*INDEX('Monthly Data'!N:N,Calculations!$C$116+MOD(AR119,Calculations!$C$118))+Control!$C$7*Calculations!$C$83*INDEX('Monthly Data'!O:O,Calculations!$C$116+MOD(AR119,Calculations!$C$118))+Control!$C$7*Calculations!$C$84*INDEX('Monthly Data'!P:P,Calculations!$C$116+MOD(AR119,Calculations!$C$118))+Control!$C$7*Calculations!$C$85*INDEX('Monthly Data'!Q:Q,Calculations!$C$116+MOD(AR119,Calculations!$C$118))+(1-Control!$C$7*Calculations!$C$87)*INDEX('Monthly Data'!R:R,Calculations!$C$116+MOD(AR119,Calculations!$C$118))</f>
        <v>6.1009361253630504E-2</v>
      </c>
      <c r="FI119" s="86">
        <f ca="1">Control!$C$7*Calculations!$C$82*INDEX('Monthly Data'!N:N,Calculations!$C$116+MOD(AS119,Calculations!$C$118))+Control!$C$7*Calculations!$C$83*INDEX('Monthly Data'!O:O,Calculations!$C$116+MOD(AS119,Calculations!$C$118))+Control!$C$7*Calculations!$C$84*INDEX('Monthly Data'!P:P,Calculations!$C$116+MOD(AS119,Calculations!$C$118))+Control!$C$7*Calculations!$C$85*INDEX('Monthly Data'!Q:Q,Calculations!$C$116+MOD(AS119,Calculations!$C$118))+(1-Control!$C$7*Calculations!$C$87)*INDEX('Monthly Data'!R:R,Calculations!$C$116+MOD(AS119,Calculations!$C$118))</f>
        <v>3.7596120283497965E-2</v>
      </c>
      <c r="FJ119" s="86">
        <f ca="1">Control!$C$7*Calculations!$C$82*INDEX('Monthly Data'!N:N,Calculations!$C$116+MOD(AT119,Calculations!$C$118))+Control!$C$7*Calculations!$C$83*INDEX('Monthly Data'!O:O,Calculations!$C$116+MOD(AT119,Calculations!$C$118))+Control!$C$7*Calculations!$C$84*INDEX('Monthly Data'!P:P,Calculations!$C$116+MOD(AT119,Calculations!$C$118))+Control!$C$7*Calculations!$C$85*INDEX('Monthly Data'!Q:Q,Calculations!$C$116+MOD(AT119,Calculations!$C$118))+(1-Control!$C$7*Calculations!$C$87)*INDEX('Monthly Data'!R:R,Calculations!$C$116+MOD(AT119,Calculations!$C$118))</f>
        <v>-2.072517756005474E-2</v>
      </c>
      <c r="FK119" s="86">
        <f ca="1">Control!$C$7*Calculations!$C$82*INDEX('Monthly Data'!N:N,Calculations!$C$116+MOD(AU119,Calculations!$C$118))+Control!$C$7*Calculations!$C$83*INDEX('Monthly Data'!O:O,Calculations!$C$116+MOD(AU119,Calculations!$C$118))+Control!$C$7*Calculations!$C$84*INDEX('Monthly Data'!P:P,Calculations!$C$116+MOD(AU119,Calculations!$C$118))+Control!$C$7*Calculations!$C$85*INDEX('Monthly Data'!Q:Q,Calculations!$C$116+MOD(AU119,Calculations!$C$118))+(1-Control!$C$7*Calculations!$C$87)*INDEX('Monthly Data'!R:R,Calculations!$C$116+MOD(AU119,Calculations!$C$118))</f>
        <v>4.5735623984309991E-2</v>
      </c>
      <c r="FL119" s="86">
        <f ca="1">Control!$C$7*Calculations!$C$82*INDEX('Monthly Data'!N:N,Calculations!$C$116+MOD(AV119,Calculations!$C$118))+Control!$C$7*Calculations!$C$83*INDEX('Monthly Data'!O:O,Calculations!$C$116+MOD(AV119,Calculations!$C$118))+Control!$C$7*Calculations!$C$84*INDEX('Monthly Data'!P:P,Calculations!$C$116+MOD(AV119,Calculations!$C$118))+Control!$C$7*Calculations!$C$85*INDEX('Monthly Data'!Q:Q,Calculations!$C$116+MOD(AV119,Calculations!$C$118))+(1-Control!$C$7*Calculations!$C$87)*INDEX('Monthly Data'!R:R,Calculations!$C$116+MOD(AV119,Calculations!$C$118))</f>
        <v>1.0018681835149534E-3</v>
      </c>
      <c r="FM119" s="86">
        <f ca="1">Control!$C$7*Calculations!$C$82*INDEX('Monthly Data'!N:N,Calculations!$C$116+MOD(AW119,Calculations!$C$118))+Control!$C$7*Calculations!$C$83*INDEX('Monthly Data'!O:O,Calculations!$C$116+MOD(AW119,Calculations!$C$118))+Control!$C$7*Calculations!$C$84*INDEX('Monthly Data'!P:P,Calculations!$C$116+MOD(AW119,Calculations!$C$118))+Control!$C$7*Calculations!$C$85*INDEX('Monthly Data'!Q:Q,Calculations!$C$116+MOD(AW119,Calculations!$C$118))+(1-Control!$C$7*Calculations!$C$87)*INDEX('Monthly Data'!R:R,Calculations!$C$116+MOD(AW119,Calculations!$C$118))</f>
        <v>-4.417423226995453E-3</v>
      </c>
      <c r="FN119" s="86">
        <f ca="1">Control!$C$7*Calculations!$C$82*INDEX('Monthly Data'!N:N,Calculations!$C$116+MOD(AX119,Calculations!$C$118))+Control!$C$7*Calculations!$C$83*INDEX('Monthly Data'!O:O,Calculations!$C$116+MOD(AX119,Calculations!$C$118))+Control!$C$7*Calculations!$C$84*INDEX('Monthly Data'!P:P,Calculations!$C$116+MOD(AX119,Calculations!$C$118))+Control!$C$7*Calculations!$C$85*INDEX('Monthly Data'!Q:Q,Calculations!$C$116+MOD(AX119,Calculations!$C$118))+(1-Control!$C$7*Calculations!$C$87)*INDEX('Monthly Data'!R:R,Calculations!$C$116+MOD(AX119,Calculations!$C$118))</f>
        <v>-2.5419860972892394E-2</v>
      </c>
      <c r="FO119" s="86">
        <f ca="1">Control!$C$7*Calculations!$C$82*INDEX('Monthly Data'!N:N,Calculations!$C$116+MOD(AY119,Calculations!$C$118))+Control!$C$7*Calculations!$C$83*INDEX('Monthly Data'!O:O,Calculations!$C$116+MOD(AY119,Calculations!$C$118))+Control!$C$7*Calculations!$C$84*INDEX('Monthly Data'!P:P,Calculations!$C$116+MOD(AY119,Calculations!$C$118))+Control!$C$7*Calculations!$C$85*INDEX('Monthly Data'!Q:Q,Calculations!$C$116+MOD(AY119,Calculations!$C$118))+(1-Control!$C$7*Calculations!$C$87)*INDEX('Monthly Data'!R:R,Calculations!$C$116+MOD(AY119,Calculations!$C$118))</f>
        <v>2.3852824346838646E-2</v>
      </c>
      <c r="FP119" s="86">
        <f ca="1">Control!$C$7*Calculations!$C$82*INDEX('Monthly Data'!N:N,Calculations!$C$116+MOD(AZ119,Calculations!$C$118))+Control!$C$7*Calculations!$C$83*INDEX('Monthly Data'!O:O,Calculations!$C$116+MOD(AZ119,Calculations!$C$118))+Control!$C$7*Calculations!$C$84*INDEX('Monthly Data'!P:P,Calculations!$C$116+MOD(AZ119,Calculations!$C$118))+Control!$C$7*Calculations!$C$85*INDEX('Monthly Data'!Q:Q,Calculations!$C$116+MOD(AZ119,Calculations!$C$118))+(1-Control!$C$7*Calculations!$C$87)*INDEX('Monthly Data'!R:R,Calculations!$C$116+MOD(AZ119,Calculations!$C$118))</f>
        <v>-3.8875517825435772E-3</v>
      </c>
      <c r="FQ119" s="86">
        <f ca="1">Control!$C$7*Calculations!$C$82*INDEX('Monthly Data'!N:N,Calculations!$C$116+MOD(BA119,Calculations!$C$118))+Control!$C$7*Calculations!$C$83*INDEX('Monthly Data'!O:O,Calculations!$C$116+MOD(BA119,Calculations!$C$118))+Control!$C$7*Calculations!$C$84*INDEX('Monthly Data'!P:P,Calculations!$C$116+MOD(BA119,Calculations!$C$118))+Control!$C$7*Calculations!$C$85*INDEX('Monthly Data'!Q:Q,Calculations!$C$116+MOD(BA119,Calculations!$C$118))+(1-Control!$C$7*Calculations!$C$87)*INDEX('Monthly Data'!R:R,Calculations!$C$116+MOD(BA119,Calculations!$C$118))</f>
        <v>-4.417423226995453E-3</v>
      </c>
      <c r="FR119" s="86">
        <f ca="1">Control!$C$7*Calculations!$C$82*INDEX('Monthly Data'!N:N,Calculations!$C$116+MOD(BB119,Calculations!$C$118))+Control!$C$7*Calculations!$C$83*INDEX('Monthly Data'!O:O,Calculations!$C$116+MOD(BB119,Calculations!$C$118))+Control!$C$7*Calculations!$C$84*INDEX('Monthly Data'!P:P,Calculations!$C$116+MOD(BB119,Calculations!$C$118))+Control!$C$7*Calculations!$C$85*INDEX('Monthly Data'!Q:Q,Calculations!$C$116+MOD(BB119,Calculations!$C$118))+(1-Control!$C$7*Calculations!$C$87)*INDEX('Monthly Data'!R:R,Calculations!$C$116+MOD(BB119,Calculations!$C$118))</f>
        <v>1.5063457444773597E-2</v>
      </c>
      <c r="FS119" s="86">
        <f ca="1">Control!$C$7*Calculations!$C$82*INDEX('Monthly Data'!N:N,Calculations!$C$116+MOD(BC119,Calculations!$C$118))+Control!$C$7*Calculations!$C$83*INDEX('Monthly Data'!O:O,Calculations!$C$116+MOD(BC119,Calculations!$C$118))+Control!$C$7*Calculations!$C$84*INDEX('Monthly Data'!P:P,Calculations!$C$116+MOD(BC119,Calculations!$C$118))+Control!$C$7*Calculations!$C$85*INDEX('Monthly Data'!Q:Q,Calculations!$C$116+MOD(BC119,Calculations!$C$118))+(1-Control!$C$7*Calculations!$C$87)*INDEX('Monthly Data'!R:R,Calculations!$C$116+MOD(BC119,Calculations!$C$118))</f>
        <v>1.142101364887867E-2</v>
      </c>
      <c r="FT119" s="86">
        <f ca="1">Control!$C$7*Calculations!$C$82*INDEX('Monthly Data'!N:N,Calculations!$C$116+MOD(BD119,Calculations!$C$118))+Control!$C$7*Calculations!$C$83*INDEX('Monthly Data'!O:O,Calculations!$C$116+MOD(BD119,Calculations!$C$118))+Control!$C$7*Calculations!$C$84*INDEX('Monthly Data'!P:P,Calculations!$C$116+MOD(BD119,Calculations!$C$118))+Control!$C$7*Calculations!$C$85*INDEX('Monthly Data'!Q:Q,Calculations!$C$116+MOD(BD119,Calculations!$C$118))+(1-Control!$C$7*Calculations!$C$87)*INDEX('Monthly Data'!R:R,Calculations!$C$116+MOD(BD119,Calculations!$C$118))</f>
        <v>2.5790695379256122E-2</v>
      </c>
      <c r="FU119" s="86">
        <f ca="1">Control!$C$7*Calculations!$C$82*INDEX('Monthly Data'!N:N,Calculations!$C$116+MOD(BE119,Calculations!$C$118))+Control!$C$7*Calculations!$C$83*INDEX('Monthly Data'!O:O,Calculations!$C$116+MOD(BE119,Calculations!$C$118))+Control!$C$7*Calculations!$C$84*INDEX('Monthly Data'!P:P,Calculations!$C$116+MOD(BE119,Calculations!$C$118))+Control!$C$7*Calculations!$C$85*INDEX('Monthly Data'!Q:Q,Calculations!$C$116+MOD(BE119,Calculations!$C$118))+(1-Control!$C$7*Calculations!$C$87)*INDEX('Monthly Data'!R:R,Calculations!$C$116+MOD(BE119,Calculations!$C$118))</f>
        <v>3.6332715283247441E-2</v>
      </c>
      <c r="FV119" s="86">
        <f ca="1">Control!$C$7*Calculations!$C$82*INDEX('Monthly Data'!N:N,Calculations!$C$116+MOD(BF119,Calculations!$C$118))+Control!$C$7*Calculations!$C$83*INDEX('Monthly Data'!O:O,Calculations!$C$116+MOD(BF119,Calculations!$C$118))+Control!$C$7*Calculations!$C$84*INDEX('Monthly Data'!P:P,Calculations!$C$116+MOD(BF119,Calculations!$C$118))+Control!$C$7*Calculations!$C$85*INDEX('Monthly Data'!Q:Q,Calculations!$C$116+MOD(BF119,Calculations!$C$118))+(1-Control!$C$7*Calculations!$C$87)*INDEX('Monthly Data'!R:R,Calculations!$C$116+MOD(BF119,Calculations!$C$118))</f>
        <v>2.0524935548016137E-2</v>
      </c>
      <c r="FW119" s="86">
        <f ca="1">Control!$C$7*Calculations!$C$82*INDEX('Monthly Data'!N:N,Calculations!$C$116+MOD(BG119,Calculations!$C$118))+Control!$C$7*Calculations!$C$83*INDEX('Monthly Data'!O:O,Calculations!$C$116+MOD(BG119,Calculations!$C$118))+Control!$C$7*Calculations!$C$84*INDEX('Monthly Data'!P:P,Calculations!$C$116+MOD(BG119,Calculations!$C$118))+Control!$C$7*Calculations!$C$85*INDEX('Monthly Data'!Q:Q,Calculations!$C$116+MOD(BG119,Calculations!$C$118))+(1-Control!$C$7*Calculations!$C$87)*INDEX('Monthly Data'!R:R,Calculations!$C$116+MOD(BG119,Calculations!$C$118))</f>
        <v>6.2631896128884862E-3</v>
      </c>
      <c r="FX119" s="86">
        <f ca="1">Control!$C$7*Calculations!$C$82*INDEX('Monthly Data'!N:N,Calculations!$C$116+MOD(BH119,Calculations!$C$118))+Control!$C$7*Calculations!$C$83*INDEX('Monthly Data'!O:O,Calculations!$C$116+MOD(BH119,Calculations!$C$118))+Control!$C$7*Calculations!$C$84*INDEX('Monthly Data'!P:P,Calculations!$C$116+MOD(BH119,Calculations!$C$118))+Control!$C$7*Calculations!$C$85*INDEX('Monthly Data'!Q:Q,Calculations!$C$116+MOD(BH119,Calculations!$C$118))+(1-Control!$C$7*Calculations!$C$87)*INDEX('Monthly Data'!R:R,Calculations!$C$116+MOD(BH119,Calculations!$C$118))</f>
        <v>-1.3959200237295809E-2</v>
      </c>
      <c r="FY119" s="86">
        <f ca="1">Control!$C$7*Calculations!$C$82*INDEX('Monthly Data'!N:N,Calculations!$C$116+MOD(BI119,Calculations!$C$118))+Control!$C$7*Calculations!$C$83*INDEX('Monthly Data'!O:O,Calculations!$C$116+MOD(BI119,Calculations!$C$118))+Control!$C$7*Calculations!$C$84*INDEX('Monthly Data'!P:P,Calculations!$C$116+MOD(BI119,Calculations!$C$118))+Control!$C$7*Calculations!$C$85*INDEX('Monthly Data'!Q:Q,Calculations!$C$116+MOD(BI119,Calculations!$C$118))+(1-Control!$C$7*Calculations!$C$87)*INDEX('Monthly Data'!R:R,Calculations!$C$116+MOD(BI119,Calculations!$C$118))</f>
        <v>1.5063457444773597E-2</v>
      </c>
      <c r="FZ119" s="86">
        <f ca="1">Control!$C$7*Calculations!$C$82*INDEX('Monthly Data'!N:N,Calculations!$C$116+MOD(BJ119,Calculations!$C$118))+Control!$C$7*Calculations!$C$83*INDEX('Monthly Data'!O:O,Calculations!$C$116+MOD(BJ119,Calculations!$C$118))+Control!$C$7*Calculations!$C$84*INDEX('Monthly Data'!P:P,Calculations!$C$116+MOD(BJ119,Calculations!$C$118))+Control!$C$7*Calculations!$C$85*INDEX('Monthly Data'!Q:Q,Calculations!$C$116+MOD(BJ119,Calculations!$C$118))+(1-Control!$C$7*Calculations!$C$87)*INDEX('Monthly Data'!R:R,Calculations!$C$116+MOD(BJ119,Calculations!$C$118))</f>
        <v>7.9764341593600071E-3</v>
      </c>
      <c r="GA119" s="86">
        <f ca="1">Control!$C$7*Calculations!$C$82*INDEX('Monthly Data'!N:N,Calculations!$C$116+MOD(BK119,Calculations!$C$118))+Control!$C$7*Calculations!$C$83*INDEX('Monthly Data'!O:O,Calculations!$C$116+MOD(BK119,Calculations!$C$118))+Control!$C$7*Calculations!$C$84*INDEX('Monthly Data'!P:P,Calculations!$C$116+MOD(BK119,Calculations!$C$118))+Control!$C$7*Calculations!$C$85*INDEX('Monthly Data'!Q:Q,Calculations!$C$116+MOD(BK119,Calculations!$C$118))+(1-Control!$C$7*Calculations!$C$87)*INDEX('Monthly Data'!R:R,Calculations!$C$116+MOD(BK119,Calculations!$C$118))</f>
        <v>8.4240675975201049E-3</v>
      </c>
      <c r="GB119" s="86">
        <f ca="1">Control!$C$7*Calculations!$C$82*INDEX('Monthly Data'!N:N,Calculations!$C$116+MOD(BL119,Calculations!$C$118))+Control!$C$7*Calculations!$C$83*INDEX('Monthly Data'!O:O,Calculations!$C$116+MOD(BL119,Calculations!$C$118))+Control!$C$7*Calculations!$C$84*INDEX('Monthly Data'!P:P,Calculations!$C$116+MOD(BL119,Calculations!$C$118))+Control!$C$7*Calculations!$C$85*INDEX('Monthly Data'!Q:Q,Calculations!$C$116+MOD(BL119,Calculations!$C$118))+(1-Control!$C$7*Calculations!$C$87)*INDEX('Monthly Data'!R:R,Calculations!$C$116+MOD(BL119,Calculations!$C$118))</f>
        <v>-7.8872955230675015E-3</v>
      </c>
      <c r="GC119" s="86">
        <f ca="1">Control!$C$7*Calculations!$C$82*INDEX('Monthly Data'!N:N,Calculations!$C$116+MOD(BM119,Calculations!$C$118))+Control!$C$7*Calculations!$C$83*INDEX('Monthly Data'!O:O,Calculations!$C$116+MOD(BM119,Calculations!$C$118))+Control!$C$7*Calculations!$C$84*INDEX('Monthly Data'!P:P,Calculations!$C$116+MOD(BM119,Calculations!$C$118))+Control!$C$7*Calculations!$C$85*INDEX('Monthly Data'!Q:Q,Calculations!$C$116+MOD(BM119,Calculations!$C$118))+(1-Control!$C$7*Calculations!$C$87)*INDEX('Monthly Data'!R:R,Calculations!$C$116+MOD(BM119,Calculations!$C$118))</f>
        <v>1.0478379486191123E-2</v>
      </c>
      <c r="GD119" s="86">
        <f ca="1">Control!$C$7*Calculations!$C$82*INDEX('Monthly Data'!N:N,Calculations!$C$116+MOD(BN119,Calculations!$C$118))+Control!$C$7*Calculations!$C$83*INDEX('Monthly Data'!O:O,Calculations!$C$116+MOD(BN119,Calculations!$C$118))+Control!$C$7*Calculations!$C$84*INDEX('Monthly Data'!P:P,Calculations!$C$116+MOD(BN119,Calculations!$C$118))+Control!$C$7*Calculations!$C$85*INDEX('Monthly Data'!Q:Q,Calculations!$C$116+MOD(BN119,Calculations!$C$118))+(1-Control!$C$7*Calculations!$C$87)*INDEX('Monthly Data'!R:R,Calculations!$C$116+MOD(BN119,Calculations!$C$118))</f>
        <v>-2.7490061308214487E-3</v>
      </c>
      <c r="GE119" s="86">
        <f ca="1">Control!$C$7*Calculations!$C$82*INDEX('Monthly Data'!N:N,Calculations!$C$116+MOD(BO119,Calculations!$C$118))+Control!$C$7*Calculations!$C$83*INDEX('Monthly Data'!O:O,Calculations!$C$116+MOD(BO119,Calculations!$C$118))+Control!$C$7*Calculations!$C$84*INDEX('Monthly Data'!P:P,Calculations!$C$116+MOD(BO119,Calculations!$C$118))+Control!$C$7*Calculations!$C$85*INDEX('Monthly Data'!Q:Q,Calculations!$C$116+MOD(BO119,Calculations!$C$118))+(1-Control!$C$7*Calculations!$C$87)*INDEX('Monthly Data'!R:R,Calculations!$C$116+MOD(BO119,Calculations!$C$118))</f>
        <v>1.0415351832335435E-2</v>
      </c>
      <c r="GF119" s="86">
        <f ca="1">Control!$C$7*Calculations!$C$82*INDEX('Monthly Data'!N:N,Calculations!$C$116+MOD(BP119,Calculations!$C$118))+Control!$C$7*Calculations!$C$83*INDEX('Monthly Data'!O:O,Calculations!$C$116+MOD(BP119,Calculations!$C$118))+Control!$C$7*Calculations!$C$84*INDEX('Monthly Data'!P:P,Calculations!$C$116+MOD(BP119,Calculations!$C$118))+Control!$C$7*Calculations!$C$85*INDEX('Monthly Data'!Q:Q,Calculations!$C$116+MOD(BP119,Calculations!$C$118))+(1-Control!$C$7*Calculations!$C$87)*INDEX('Monthly Data'!R:R,Calculations!$C$116+MOD(BP119,Calculations!$C$118))</f>
        <v>-9.839093431862074E-3</v>
      </c>
      <c r="GG119" s="86">
        <f ca="1">Control!$C$7*Calculations!$C$82*INDEX('Monthly Data'!N:N,Calculations!$C$116+MOD(BQ119,Calculations!$C$118))+Control!$C$7*Calculations!$C$83*INDEX('Monthly Data'!O:O,Calculations!$C$116+MOD(BQ119,Calculations!$C$118))+Control!$C$7*Calculations!$C$84*INDEX('Monthly Data'!P:P,Calculations!$C$116+MOD(BQ119,Calculations!$C$118))+Control!$C$7*Calculations!$C$85*INDEX('Monthly Data'!Q:Q,Calculations!$C$116+MOD(BQ119,Calculations!$C$118))+(1-Control!$C$7*Calculations!$C$87)*INDEX('Monthly Data'!R:R,Calculations!$C$116+MOD(BQ119,Calculations!$C$118))</f>
        <v>8.3814116887657771E-3</v>
      </c>
      <c r="GH119" s="86">
        <f ca="1">Control!$C$7*Calculations!$C$82*INDEX('Monthly Data'!N:N,Calculations!$C$116+MOD(BR119,Calculations!$C$118))+Control!$C$7*Calculations!$C$83*INDEX('Monthly Data'!O:O,Calculations!$C$116+MOD(BR119,Calculations!$C$118))+Control!$C$7*Calculations!$C$84*INDEX('Monthly Data'!P:P,Calculations!$C$116+MOD(BR119,Calculations!$C$118))+Control!$C$7*Calculations!$C$85*INDEX('Monthly Data'!Q:Q,Calculations!$C$116+MOD(BR119,Calculations!$C$118))+(1-Control!$C$7*Calculations!$C$87)*INDEX('Monthly Data'!R:R,Calculations!$C$116+MOD(BR119,Calculations!$C$118))</f>
        <v>1.2954540023127663E-2</v>
      </c>
      <c r="GI119" s="86">
        <f ca="1">Control!$C$7*Calculations!$C$82*INDEX('Monthly Data'!N:N,Calculations!$C$116+MOD(BS119,Calculations!$C$118))+Control!$C$7*Calculations!$C$83*INDEX('Monthly Data'!O:O,Calculations!$C$116+MOD(BS119,Calculations!$C$118))+Control!$C$7*Calculations!$C$84*INDEX('Monthly Data'!P:P,Calculations!$C$116+MOD(BS119,Calculations!$C$118))+Control!$C$7*Calculations!$C$85*INDEX('Monthly Data'!Q:Q,Calculations!$C$116+MOD(BS119,Calculations!$C$118))+(1-Control!$C$7*Calculations!$C$87)*INDEX('Monthly Data'!R:R,Calculations!$C$116+MOD(BS119,Calculations!$C$118))</f>
        <v>-3.299557342782896E-2</v>
      </c>
      <c r="GJ119" s="86">
        <f ca="1">Control!$C$7*Calculations!$C$82*INDEX('Monthly Data'!N:N,Calculations!$C$116+MOD(BT119,Calculations!$C$118))+Control!$C$7*Calculations!$C$83*INDEX('Monthly Data'!O:O,Calculations!$C$116+MOD(BT119,Calculations!$C$118))+Control!$C$7*Calculations!$C$84*INDEX('Monthly Data'!P:P,Calculations!$C$116+MOD(BT119,Calculations!$C$118))+Control!$C$7*Calculations!$C$85*INDEX('Monthly Data'!Q:Q,Calculations!$C$116+MOD(BT119,Calculations!$C$118))+(1-Control!$C$7*Calculations!$C$87)*INDEX('Monthly Data'!R:R,Calculations!$C$116+MOD(BT119,Calculations!$C$118))</f>
        <v>-7.8872955230675015E-3</v>
      </c>
      <c r="GK119" s="86">
        <f ca="1">Control!$C$7*Calculations!$C$82*INDEX('Monthly Data'!N:N,Calculations!$C$116+MOD(BU119,Calculations!$C$118))+Control!$C$7*Calculations!$C$83*INDEX('Monthly Data'!O:O,Calculations!$C$116+MOD(BU119,Calculations!$C$118))+Control!$C$7*Calculations!$C$84*INDEX('Monthly Data'!P:P,Calculations!$C$116+MOD(BU119,Calculations!$C$118))+Control!$C$7*Calculations!$C$85*INDEX('Monthly Data'!Q:Q,Calculations!$C$116+MOD(BU119,Calculations!$C$118))+(1-Control!$C$7*Calculations!$C$87)*INDEX('Monthly Data'!R:R,Calculations!$C$116+MOD(BU119,Calculations!$C$118))</f>
        <v>3.7118215575026904E-2</v>
      </c>
      <c r="GL119" s="86">
        <f ca="1">Control!$C$7*Calculations!$C$82*INDEX('Monthly Data'!N:N,Calculations!$C$116+MOD(BV119,Calculations!$C$118))+Control!$C$7*Calculations!$C$83*INDEX('Monthly Data'!O:O,Calculations!$C$116+MOD(BV119,Calculations!$C$118))+Control!$C$7*Calculations!$C$84*INDEX('Monthly Data'!P:P,Calculations!$C$116+MOD(BV119,Calculations!$C$118))+Control!$C$7*Calculations!$C$85*INDEX('Monthly Data'!Q:Q,Calculations!$C$116+MOD(BV119,Calculations!$C$118))+(1-Control!$C$7*Calculations!$C$87)*INDEX('Monthly Data'!R:R,Calculations!$C$116+MOD(BV119,Calculations!$C$118))</f>
        <v>-2.0259958308006688E-2</v>
      </c>
      <c r="GM119" s="86">
        <f ca="1">Control!$C$7*Calculations!$C$82*INDEX('Monthly Data'!N:N,Calculations!$C$116+MOD(BW119,Calculations!$C$118))+Control!$C$7*Calculations!$C$83*INDEX('Monthly Data'!O:O,Calculations!$C$116+MOD(BW119,Calculations!$C$118))+Control!$C$7*Calculations!$C$84*INDEX('Monthly Data'!P:P,Calculations!$C$116+MOD(BW119,Calculations!$C$118))+Control!$C$7*Calculations!$C$85*INDEX('Monthly Data'!Q:Q,Calculations!$C$116+MOD(BW119,Calculations!$C$118))+(1-Control!$C$7*Calculations!$C$87)*INDEX('Monthly Data'!R:R,Calculations!$C$116+MOD(BW119,Calculations!$C$118))</f>
        <v>-4.3408051735618014E-2</v>
      </c>
      <c r="GN119" s="86">
        <f ca="1">Control!$C$7*Calculations!$C$82*INDEX('Monthly Data'!N:N,Calculations!$C$116+MOD(BX119,Calculations!$C$118))+Control!$C$7*Calculations!$C$83*INDEX('Monthly Data'!O:O,Calculations!$C$116+MOD(BX119,Calculations!$C$118))+Control!$C$7*Calculations!$C$84*INDEX('Monthly Data'!P:P,Calculations!$C$116+MOD(BX119,Calculations!$C$118))+Control!$C$7*Calculations!$C$85*INDEX('Monthly Data'!Q:Q,Calculations!$C$116+MOD(BX119,Calculations!$C$118))+(1-Control!$C$7*Calculations!$C$87)*INDEX('Monthly Data'!R:R,Calculations!$C$116+MOD(BX119,Calculations!$C$118))</f>
        <v>-1.4213734788548189E-2</v>
      </c>
      <c r="GO119" s="86">
        <f ca="1">Control!$C$7*Calculations!$C$82*INDEX('Monthly Data'!N:N,Calculations!$C$116+MOD(BY119,Calculations!$C$118))+Control!$C$7*Calculations!$C$83*INDEX('Monthly Data'!O:O,Calculations!$C$116+MOD(BY119,Calculations!$C$118))+Control!$C$7*Calculations!$C$84*INDEX('Monthly Data'!P:P,Calculations!$C$116+MOD(BY119,Calculations!$C$118))+Control!$C$7*Calculations!$C$85*INDEX('Monthly Data'!Q:Q,Calculations!$C$116+MOD(BY119,Calculations!$C$118))+(1-Control!$C$7*Calculations!$C$87)*INDEX('Monthly Data'!R:R,Calculations!$C$116+MOD(BY119,Calculations!$C$118))</f>
        <v>8.4240675975201049E-3</v>
      </c>
      <c r="GP119" s="86">
        <f ca="1">Control!$C$7*Calculations!$C$82*INDEX('Monthly Data'!N:N,Calculations!$C$116+MOD(BZ119,Calculations!$C$118))+Control!$C$7*Calculations!$C$83*INDEX('Monthly Data'!O:O,Calculations!$C$116+MOD(BZ119,Calculations!$C$118))+Control!$C$7*Calculations!$C$84*INDEX('Monthly Data'!P:P,Calculations!$C$116+MOD(BZ119,Calculations!$C$118))+Control!$C$7*Calculations!$C$85*INDEX('Monthly Data'!Q:Q,Calculations!$C$116+MOD(BZ119,Calculations!$C$118))+(1-Control!$C$7*Calculations!$C$87)*INDEX('Monthly Data'!R:R,Calculations!$C$116+MOD(BZ119,Calculations!$C$118))</f>
        <v>3.8809817903524786E-2</v>
      </c>
      <c r="GQ119" s="86">
        <f ca="1">Control!$C$7*Calculations!$C$82*INDEX('Monthly Data'!N:N,Calculations!$C$116+MOD(CA119,Calculations!$C$118))+Control!$C$7*Calculations!$C$83*INDEX('Monthly Data'!O:O,Calculations!$C$116+MOD(CA119,Calculations!$C$118))+Control!$C$7*Calculations!$C$84*INDEX('Monthly Data'!P:P,Calculations!$C$116+MOD(CA119,Calculations!$C$118))+Control!$C$7*Calculations!$C$85*INDEX('Monthly Data'!Q:Q,Calculations!$C$116+MOD(CA119,Calculations!$C$118))+(1-Control!$C$7*Calculations!$C$87)*INDEX('Monthly Data'!R:R,Calculations!$C$116+MOD(CA119,Calculations!$C$118))</f>
        <v>1.3891304280773396E-2</v>
      </c>
      <c r="GR119" s="86">
        <f ca="1">Control!$C$7*Calculations!$C$82*INDEX('Monthly Data'!N:N,Calculations!$C$116+MOD(CB119,Calculations!$C$118))+Control!$C$7*Calculations!$C$83*INDEX('Monthly Data'!O:O,Calculations!$C$116+MOD(CB119,Calculations!$C$118))+Control!$C$7*Calculations!$C$84*INDEX('Monthly Data'!P:P,Calculations!$C$116+MOD(CB119,Calculations!$C$118))+Control!$C$7*Calculations!$C$85*INDEX('Monthly Data'!Q:Q,Calculations!$C$116+MOD(CB119,Calculations!$C$118))+(1-Control!$C$7*Calculations!$C$87)*INDEX('Monthly Data'!R:R,Calculations!$C$116+MOD(CB119,Calculations!$C$118))</f>
        <v>1.7831091590102856E-2</v>
      </c>
      <c r="GS119" s="86">
        <f ca="1">Control!$C$7*Calculations!$C$82*INDEX('Monthly Data'!N:N,Calculations!$C$116+MOD(CC119,Calculations!$C$118))+Control!$C$7*Calculations!$C$83*INDEX('Monthly Data'!O:O,Calculations!$C$116+MOD(CC119,Calculations!$C$118))+Control!$C$7*Calculations!$C$84*INDEX('Monthly Data'!P:P,Calculations!$C$116+MOD(CC119,Calculations!$C$118))+Control!$C$7*Calculations!$C$85*INDEX('Monthly Data'!Q:Q,Calculations!$C$116+MOD(CC119,Calculations!$C$118))+(1-Control!$C$7*Calculations!$C$87)*INDEX('Monthly Data'!R:R,Calculations!$C$116+MOD(CC119,Calculations!$C$118))</f>
        <v>-4.417423226995453E-3</v>
      </c>
      <c r="GT119" s="86">
        <f ca="1">Control!$C$7*Calculations!$C$82*INDEX('Monthly Data'!N:N,Calculations!$C$116+MOD(CD119,Calculations!$C$118))+Control!$C$7*Calculations!$C$83*INDEX('Monthly Data'!O:O,Calculations!$C$116+MOD(CD119,Calculations!$C$118))+Control!$C$7*Calculations!$C$84*INDEX('Monthly Data'!P:P,Calculations!$C$116+MOD(CD119,Calculations!$C$118))+Control!$C$7*Calculations!$C$85*INDEX('Monthly Data'!Q:Q,Calculations!$C$116+MOD(CD119,Calculations!$C$118))+(1-Control!$C$7*Calculations!$C$87)*INDEX('Monthly Data'!R:R,Calculations!$C$116+MOD(CD119,Calculations!$C$118))</f>
        <v>1.1809891087585166E-2</v>
      </c>
      <c r="GU119" s="86">
        <f ca="1">Control!$C$7*Calculations!$C$82*INDEX('Monthly Data'!N:N,Calculations!$C$116+MOD(CE119,Calculations!$C$118))+Control!$C$7*Calculations!$C$83*INDEX('Monthly Data'!O:O,Calculations!$C$116+MOD(CE119,Calculations!$C$118))+Control!$C$7*Calculations!$C$84*INDEX('Monthly Data'!P:P,Calculations!$C$116+MOD(CE119,Calculations!$C$118))+Control!$C$7*Calculations!$C$85*INDEX('Monthly Data'!Q:Q,Calculations!$C$116+MOD(CE119,Calculations!$C$118))+(1-Control!$C$7*Calculations!$C$87)*INDEX('Monthly Data'!R:R,Calculations!$C$116+MOD(CE119,Calculations!$C$118))</f>
        <v>1.1106855739851785E-2</v>
      </c>
      <c r="GV119" s="86">
        <f ca="1">Control!$C$7*Calculations!$C$82*INDEX('Monthly Data'!N:N,Calculations!$C$116+MOD(CF119,Calculations!$C$118))+Control!$C$7*Calculations!$C$83*INDEX('Monthly Data'!O:O,Calculations!$C$116+MOD(CF119,Calculations!$C$118))+Control!$C$7*Calculations!$C$84*INDEX('Monthly Data'!P:P,Calculations!$C$116+MOD(CF119,Calculations!$C$118))+Control!$C$7*Calculations!$C$85*INDEX('Monthly Data'!Q:Q,Calculations!$C$116+MOD(CF119,Calculations!$C$118))+(1-Control!$C$7*Calculations!$C$87)*INDEX('Monthly Data'!R:R,Calculations!$C$116+MOD(CF119,Calculations!$C$118))</f>
        <v>-7.8872955230675015E-3</v>
      </c>
      <c r="GW119" s="86">
        <f ca="1">Control!$C$7*Calculations!$C$82*INDEX('Monthly Data'!N:N,Calculations!$C$116+MOD(CG119,Calculations!$C$118))+Control!$C$7*Calculations!$C$83*INDEX('Monthly Data'!O:O,Calculations!$C$116+MOD(CG119,Calculations!$C$118))+Control!$C$7*Calculations!$C$84*INDEX('Monthly Data'!P:P,Calculations!$C$116+MOD(CG119,Calculations!$C$118))+Control!$C$7*Calculations!$C$85*INDEX('Monthly Data'!Q:Q,Calculations!$C$116+MOD(CG119,Calculations!$C$118))+(1-Control!$C$7*Calculations!$C$87)*INDEX('Monthly Data'!R:R,Calculations!$C$116+MOD(CG119,Calculations!$C$118))</f>
        <v>3.1011313347584085E-2</v>
      </c>
      <c r="GX119" s="86">
        <f ca="1">Control!$C$7*Calculations!$C$82*INDEX('Monthly Data'!N:N,Calculations!$C$116+MOD(CH119,Calculations!$C$118))+Control!$C$7*Calculations!$C$83*INDEX('Monthly Data'!O:O,Calculations!$C$116+MOD(CH119,Calculations!$C$118))+Control!$C$7*Calculations!$C$84*INDEX('Monthly Data'!P:P,Calculations!$C$116+MOD(CH119,Calculations!$C$118))+Control!$C$7*Calculations!$C$85*INDEX('Monthly Data'!Q:Q,Calculations!$C$116+MOD(CH119,Calculations!$C$118))+(1-Control!$C$7*Calculations!$C$87)*INDEX('Monthly Data'!R:R,Calculations!$C$116+MOD(CH119,Calculations!$C$118))</f>
        <v>-2.0269389991732112E-2</v>
      </c>
      <c r="GY119" s="86">
        <f ca="1">Control!$C$7*Calculations!$C$82*INDEX('Monthly Data'!N:N,Calculations!$C$116+MOD(CI119,Calculations!$C$118))+Control!$C$7*Calculations!$C$83*INDEX('Monthly Data'!O:O,Calculations!$C$116+MOD(CI119,Calculations!$C$118))+Control!$C$7*Calculations!$C$84*INDEX('Monthly Data'!P:P,Calculations!$C$116+MOD(CI119,Calculations!$C$118))+Control!$C$7*Calculations!$C$85*INDEX('Monthly Data'!Q:Q,Calculations!$C$116+MOD(CI119,Calculations!$C$118))+(1-Control!$C$7*Calculations!$C$87)*INDEX('Monthly Data'!R:R,Calculations!$C$116+MOD(CI119,Calculations!$C$118))</f>
        <v>-2.5168357537820856E-4</v>
      </c>
      <c r="GZ119" s="86">
        <f ca="1">Control!$C$7*Calculations!$C$82*INDEX('Monthly Data'!N:N,Calculations!$C$116+MOD(CJ119,Calculations!$C$118))+Control!$C$7*Calculations!$C$83*INDEX('Monthly Data'!O:O,Calculations!$C$116+MOD(CJ119,Calculations!$C$118))+Control!$C$7*Calculations!$C$84*INDEX('Monthly Data'!P:P,Calculations!$C$116+MOD(CJ119,Calculations!$C$118))+Control!$C$7*Calculations!$C$85*INDEX('Monthly Data'!Q:Q,Calculations!$C$116+MOD(CJ119,Calculations!$C$118))+(1-Control!$C$7*Calculations!$C$87)*INDEX('Monthly Data'!R:R,Calculations!$C$116+MOD(CJ119,Calculations!$C$118))</f>
        <v>2.3206536303657571E-2</v>
      </c>
      <c r="HA119" s="86">
        <f ca="1">Control!$C$7*Calculations!$C$82*INDEX('Monthly Data'!N:N,Calculations!$C$116+MOD(CK119,Calculations!$C$118))+Control!$C$7*Calculations!$C$83*INDEX('Monthly Data'!O:O,Calculations!$C$116+MOD(CK119,Calculations!$C$118))+Control!$C$7*Calculations!$C$84*INDEX('Monthly Data'!P:P,Calculations!$C$116+MOD(CK119,Calculations!$C$118))+Control!$C$7*Calculations!$C$85*INDEX('Monthly Data'!Q:Q,Calculations!$C$116+MOD(CK119,Calculations!$C$118))+(1-Control!$C$7*Calculations!$C$87)*INDEX('Monthly Data'!R:R,Calculations!$C$116+MOD(CK119,Calculations!$C$118))</f>
        <v>-1.3959200237295809E-2</v>
      </c>
      <c r="HB119" s="86">
        <f ca="1">Control!$C$7*Calculations!$C$82*INDEX('Monthly Data'!N:N,Calculations!$C$116+MOD(CL119,Calculations!$C$118))+Control!$C$7*Calculations!$C$83*INDEX('Monthly Data'!O:O,Calculations!$C$116+MOD(CL119,Calculations!$C$118))+Control!$C$7*Calculations!$C$84*INDEX('Monthly Data'!P:P,Calculations!$C$116+MOD(CL119,Calculations!$C$118))+Control!$C$7*Calculations!$C$85*INDEX('Monthly Data'!Q:Q,Calculations!$C$116+MOD(CL119,Calculations!$C$118))+(1-Control!$C$7*Calculations!$C$87)*INDEX('Monthly Data'!R:R,Calculations!$C$116+MOD(CL119,Calculations!$C$118))</f>
        <v>-2.0259958308006688E-2</v>
      </c>
      <c r="HC119" s="86">
        <f ca="1">Control!$C$7*Calculations!$C$82*INDEX('Monthly Data'!N:N,Calculations!$C$116+MOD(CM119,Calculations!$C$118))+Control!$C$7*Calculations!$C$83*INDEX('Monthly Data'!O:O,Calculations!$C$116+MOD(CM119,Calculations!$C$118))+Control!$C$7*Calculations!$C$84*INDEX('Monthly Data'!P:P,Calculations!$C$116+MOD(CM119,Calculations!$C$118))+Control!$C$7*Calculations!$C$85*INDEX('Monthly Data'!Q:Q,Calculations!$C$116+MOD(CM119,Calculations!$C$118))+(1-Control!$C$7*Calculations!$C$87)*INDEX('Monthly Data'!R:R,Calculations!$C$116+MOD(CM119,Calculations!$C$118))</f>
        <v>5.1279584938936244E-2</v>
      </c>
      <c r="HD119" s="86">
        <f ca="1">Control!$C$7*Calculations!$C$82*INDEX('Monthly Data'!N:N,Calculations!$C$116+MOD(CN119,Calculations!$C$118))+Control!$C$7*Calculations!$C$83*INDEX('Monthly Data'!O:O,Calculations!$C$116+MOD(CN119,Calculations!$C$118))+Control!$C$7*Calculations!$C$84*INDEX('Monthly Data'!P:P,Calculations!$C$116+MOD(CN119,Calculations!$C$118))+Control!$C$7*Calculations!$C$85*INDEX('Monthly Data'!Q:Q,Calculations!$C$116+MOD(CN119,Calculations!$C$118))+(1-Control!$C$7*Calculations!$C$87)*INDEX('Monthly Data'!R:R,Calculations!$C$116+MOD(CN119,Calculations!$C$118))</f>
        <v>4.4327772793586687E-3</v>
      </c>
      <c r="HE119" s="86">
        <f ca="1">Control!$C$7*Calculations!$C$82*INDEX('Monthly Data'!N:N,Calculations!$C$116+MOD(CO119,Calculations!$C$118))+Control!$C$7*Calculations!$C$83*INDEX('Monthly Data'!O:O,Calculations!$C$116+MOD(CO119,Calculations!$C$118))+Control!$C$7*Calculations!$C$84*INDEX('Monthly Data'!P:P,Calculations!$C$116+MOD(CO119,Calculations!$C$118))+Control!$C$7*Calculations!$C$85*INDEX('Monthly Data'!Q:Q,Calculations!$C$116+MOD(CO119,Calculations!$C$118))+(1-Control!$C$7*Calculations!$C$87)*INDEX('Monthly Data'!R:R,Calculations!$C$116+MOD(CO119,Calculations!$C$118))</f>
        <v>1.1809891087585166E-2</v>
      </c>
      <c r="HF119" s="86">
        <f ca="1">Control!$C$7*Calculations!$C$82*INDEX('Monthly Data'!N:N,Calculations!$C$116+MOD(CP119,Calculations!$C$118))+Control!$C$7*Calculations!$C$83*INDEX('Monthly Data'!O:O,Calculations!$C$116+MOD(CP119,Calculations!$C$118))+Control!$C$7*Calculations!$C$84*INDEX('Monthly Data'!P:P,Calculations!$C$116+MOD(CP119,Calculations!$C$118))+Control!$C$7*Calculations!$C$85*INDEX('Monthly Data'!Q:Q,Calculations!$C$116+MOD(CP119,Calculations!$C$118))+(1-Control!$C$7*Calculations!$C$87)*INDEX('Monthly Data'!R:R,Calculations!$C$116+MOD(CP119,Calculations!$C$118))</f>
        <v>1.7361594973213587E-2</v>
      </c>
      <c r="HG119" s="86">
        <f ca="1">Control!$C$7*Calculations!$C$82*INDEX('Monthly Data'!N:N,Calculations!$C$116+MOD(CQ119,Calculations!$C$118))+Control!$C$7*Calculations!$C$83*INDEX('Monthly Data'!O:O,Calculations!$C$116+MOD(CQ119,Calculations!$C$118))+Control!$C$7*Calculations!$C$84*INDEX('Monthly Data'!P:P,Calculations!$C$116+MOD(CQ119,Calculations!$C$118))+Control!$C$7*Calculations!$C$85*INDEX('Monthly Data'!Q:Q,Calculations!$C$116+MOD(CQ119,Calculations!$C$118))+(1-Control!$C$7*Calculations!$C$87)*INDEX('Monthly Data'!R:R,Calculations!$C$116+MOD(CQ119,Calculations!$C$118))</f>
        <v>-1.9947061878162777E-2</v>
      </c>
      <c r="HH119" s="86">
        <f ca="1">Control!$C$7*Calculations!$C$82*INDEX('Monthly Data'!N:N,Calculations!$C$116+MOD(CR119,Calculations!$C$118))+Control!$C$7*Calculations!$C$83*INDEX('Monthly Data'!O:O,Calculations!$C$116+MOD(CR119,Calculations!$C$118))+Control!$C$7*Calculations!$C$84*INDEX('Monthly Data'!P:P,Calculations!$C$116+MOD(CR119,Calculations!$C$118))+Control!$C$7*Calculations!$C$85*INDEX('Monthly Data'!Q:Q,Calculations!$C$116+MOD(CR119,Calculations!$C$118))+(1-Control!$C$7*Calculations!$C$87)*INDEX('Monthly Data'!R:R,Calculations!$C$116+MOD(CR119,Calculations!$C$118))</f>
        <v>-4.3408051735618014E-2</v>
      </c>
      <c r="HI119" s="86">
        <f ca="1">Control!$C$7*Calculations!$C$82*INDEX('Monthly Data'!N:N,Calculations!$C$116+MOD(CS119,Calculations!$C$118))+Control!$C$7*Calculations!$C$83*INDEX('Monthly Data'!O:O,Calculations!$C$116+MOD(CS119,Calculations!$C$118))+Control!$C$7*Calculations!$C$84*INDEX('Monthly Data'!P:P,Calculations!$C$116+MOD(CS119,Calculations!$C$118))+Control!$C$7*Calculations!$C$85*INDEX('Monthly Data'!Q:Q,Calculations!$C$116+MOD(CS119,Calculations!$C$118))+(1-Control!$C$7*Calculations!$C$87)*INDEX('Monthly Data'!R:R,Calculations!$C$116+MOD(CS119,Calculations!$C$118))</f>
        <v>6.1009361253630504E-2</v>
      </c>
      <c r="HJ119" s="86">
        <f ca="1">Control!$C$7*Calculations!$C$82*INDEX('Monthly Data'!N:N,Calculations!$C$116+MOD(CT119,Calculations!$C$118))+Control!$C$7*Calculations!$C$83*INDEX('Monthly Data'!O:O,Calculations!$C$116+MOD(CT119,Calculations!$C$118))+Control!$C$7*Calculations!$C$84*INDEX('Monthly Data'!P:P,Calculations!$C$116+MOD(CT119,Calculations!$C$118))+Control!$C$7*Calculations!$C$85*INDEX('Monthly Data'!Q:Q,Calculations!$C$116+MOD(CT119,Calculations!$C$118))+(1-Control!$C$7*Calculations!$C$87)*INDEX('Monthly Data'!R:R,Calculations!$C$116+MOD(CT119,Calculations!$C$118))</f>
        <v>4.2795950888382334E-3</v>
      </c>
      <c r="HK119" s="86">
        <f ca="1">Control!$C$7*Calculations!$C$82*INDEX('Monthly Data'!N:N,Calculations!$C$116+MOD(CU119,Calculations!$C$118))+Control!$C$7*Calculations!$C$83*INDEX('Monthly Data'!O:O,Calculations!$C$116+MOD(CU119,Calculations!$C$118))+Control!$C$7*Calculations!$C$84*INDEX('Monthly Data'!P:P,Calculations!$C$116+MOD(CU119,Calculations!$C$118))+Control!$C$7*Calculations!$C$85*INDEX('Monthly Data'!Q:Q,Calculations!$C$116+MOD(CU119,Calculations!$C$118))+(1-Control!$C$7*Calculations!$C$87)*INDEX('Monthly Data'!R:R,Calculations!$C$116+MOD(CU119,Calculations!$C$118))</f>
        <v>9.5791276036140301E-3</v>
      </c>
      <c r="HL119" s="86">
        <f ca="1">Control!$C$7*Calculations!$C$82*INDEX('Monthly Data'!N:N,Calculations!$C$116+MOD(CV119,Calculations!$C$118))+Control!$C$7*Calculations!$C$83*INDEX('Monthly Data'!O:O,Calculations!$C$116+MOD(CV119,Calculations!$C$118))+Control!$C$7*Calculations!$C$84*INDEX('Monthly Data'!P:P,Calculations!$C$116+MOD(CV119,Calculations!$C$118))+Control!$C$7*Calculations!$C$85*INDEX('Monthly Data'!Q:Q,Calculations!$C$116+MOD(CV119,Calculations!$C$118))+(1-Control!$C$7*Calculations!$C$87)*INDEX('Monthly Data'!R:R,Calculations!$C$116+MOD(CV119,Calculations!$C$118))</f>
        <v>1.50127906355989E-2</v>
      </c>
      <c r="HM119" s="86">
        <f ca="1">Control!$C$7*Calculations!$C$82*INDEX('Monthly Data'!N:N,Calculations!$C$116+MOD(CW119,Calculations!$C$118))+Control!$C$7*Calculations!$C$83*INDEX('Monthly Data'!O:O,Calculations!$C$116+MOD(CW119,Calculations!$C$118))+Control!$C$7*Calculations!$C$84*INDEX('Monthly Data'!P:P,Calculations!$C$116+MOD(CW119,Calculations!$C$118))+Control!$C$7*Calculations!$C$85*INDEX('Monthly Data'!Q:Q,Calculations!$C$116+MOD(CW119,Calculations!$C$118))+(1-Control!$C$7*Calculations!$C$87)*INDEX('Monthly Data'!R:R,Calculations!$C$116+MOD(CW119,Calculations!$C$118))</f>
        <v>3.7596120283497965E-2</v>
      </c>
      <c r="HN119" s="86">
        <f ca="1">Control!$C$7*Calculations!$C$82*INDEX('Monthly Data'!N:N,Calculations!$C$116+MOD(CX119,Calculations!$C$118))+Control!$C$7*Calculations!$C$83*INDEX('Monthly Data'!O:O,Calculations!$C$116+MOD(CX119,Calculations!$C$118))+Control!$C$7*Calculations!$C$84*INDEX('Monthly Data'!P:P,Calculations!$C$116+MOD(CX119,Calculations!$C$118))+Control!$C$7*Calculations!$C$85*INDEX('Monthly Data'!Q:Q,Calculations!$C$116+MOD(CX119,Calculations!$C$118))+(1-Control!$C$7*Calculations!$C$87)*INDEX('Monthly Data'!R:R,Calculations!$C$116+MOD(CX119,Calculations!$C$118))</f>
        <v>1.2435425892067014E-2</v>
      </c>
      <c r="HO119" s="86">
        <f ca="1">Control!$C$7*Calculations!$C$82*INDEX('Monthly Data'!N:N,Calculations!$C$116+MOD(CY119,Calculations!$C$118))+Control!$C$7*Calculations!$C$83*INDEX('Monthly Data'!O:O,Calculations!$C$116+MOD(CY119,Calculations!$C$118))+Control!$C$7*Calculations!$C$84*INDEX('Monthly Data'!P:P,Calculations!$C$116+MOD(CY119,Calculations!$C$118))+Control!$C$7*Calculations!$C$85*INDEX('Monthly Data'!Q:Q,Calculations!$C$116+MOD(CY119,Calculations!$C$118))+(1-Control!$C$7*Calculations!$C$87)*INDEX('Monthly Data'!R:R,Calculations!$C$116+MOD(CY119,Calculations!$C$118))</f>
        <v>1.1106855739851785E-2</v>
      </c>
      <c r="HP119" s="86">
        <f ca="1">Control!$C$7*Calculations!$C$82*INDEX('Monthly Data'!N:N,Calculations!$C$116+MOD(CZ119,Calculations!$C$118))+Control!$C$7*Calculations!$C$83*INDEX('Monthly Data'!O:O,Calculations!$C$116+MOD(CZ119,Calculations!$C$118))+Control!$C$7*Calculations!$C$84*INDEX('Monthly Data'!P:P,Calculations!$C$116+MOD(CZ119,Calculations!$C$118))+Control!$C$7*Calculations!$C$85*INDEX('Monthly Data'!Q:Q,Calculations!$C$116+MOD(CZ119,Calculations!$C$118))+(1-Control!$C$7*Calculations!$C$87)*INDEX('Monthly Data'!R:R,Calculations!$C$116+MOD(CZ119,Calculations!$C$118))</f>
        <v>3.127051071655923E-3</v>
      </c>
      <c r="HQ119" s="86">
        <f ca="1">Control!$C$7*Calculations!$C$82*INDEX('Monthly Data'!N:N,Calculations!$C$116+MOD(DA119,Calculations!$C$118))+Control!$C$7*Calculations!$C$83*INDEX('Monthly Data'!O:O,Calculations!$C$116+MOD(DA119,Calculations!$C$118))+Control!$C$7*Calculations!$C$84*INDEX('Monthly Data'!P:P,Calculations!$C$116+MOD(DA119,Calculations!$C$118))+Control!$C$7*Calculations!$C$85*INDEX('Monthly Data'!Q:Q,Calculations!$C$116+MOD(DA119,Calculations!$C$118))+(1-Control!$C$7*Calculations!$C$87)*INDEX('Monthly Data'!R:R,Calculations!$C$116+MOD(DA119,Calculations!$C$118))</f>
        <v>1.7472933988537529E-2</v>
      </c>
      <c r="HR119" s="86">
        <f ca="1">Control!$C$7*Calculations!$C$82*INDEX('Monthly Data'!N:N,Calculations!$C$116+MOD(DB119,Calculations!$C$118))+Control!$C$7*Calculations!$C$83*INDEX('Monthly Data'!O:O,Calculations!$C$116+MOD(DB119,Calculations!$C$118))+Control!$C$7*Calculations!$C$84*INDEX('Monthly Data'!P:P,Calculations!$C$116+MOD(DB119,Calculations!$C$118))+Control!$C$7*Calculations!$C$85*INDEX('Monthly Data'!Q:Q,Calculations!$C$116+MOD(DB119,Calculations!$C$118))+(1-Control!$C$7*Calculations!$C$87)*INDEX('Monthly Data'!R:R,Calculations!$C$116+MOD(DB119,Calculations!$C$118))</f>
        <v>3.7596120283497965E-2</v>
      </c>
      <c r="HS119" s="86">
        <f ca="1">Control!$C$7*Calculations!$C$82*INDEX('Monthly Data'!N:N,Calculations!$C$116+MOD(DC119,Calculations!$C$118))+Control!$C$7*Calculations!$C$83*INDEX('Monthly Data'!O:O,Calculations!$C$116+MOD(DC119,Calculations!$C$118))+Control!$C$7*Calculations!$C$84*INDEX('Monthly Data'!P:P,Calculations!$C$116+MOD(DC119,Calculations!$C$118))+Control!$C$7*Calculations!$C$85*INDEX('Monthly Data'!Q:Q,Calculations!$C$116+MOD(DC119,Calculations!$C$118))+(1-Control!$C$7*Calculations!$C$87)*INDEX('Monthly Data'!R:R,Calculations!$C$116+MOD(DC119,Calculations!$C$118))</f>
        <v>2.3307359621218403E-2</v>
      </c>
      <c r="HT119" s="86">
        <f ca="1">Control!$C$7*Calculations!$C$82*INDEX('Monthly Data'!N:N,Calculations!$C$116+MOD(DD119,Calculations!$C$118))+Control!$C$7*Calculations!$C$83*INDEX('Monthly Data'!O:O,Calculations!$C$116+MOD(DD119,Calculations!$C$118))+Control!$C$7*Calculations!$C$84*INDEX('Monthly Data'!P:P,Calculations!$C$116+MOD(DD119,Calculations!$C$118))+Control!$C$7*Calculations!$C$85*INDEX('Monthly Data'!Q:Q,Calculations!$C$116+MOD(DD119,Calculations!$C$118))+(1-Control!$C$7*Calculations!$C$87)*INDEX('Monthly Data'!R:R,Calculations!$C$116+MOD(DD119,Calculations!$C$118))</f>
        <v>7.857567536297622E-3</v>
      </c>
      <c r="HU119" s="86">
        <f ca="1">Control!$C$7*Calculations!$C$82*INDEX('Monthly Data'!N:N,Calculations!$C$116+MOD(DE119,Calculations!$C$118))+Control!$C$7*Calculations!$C$83*INDEX('Monthly Data'!O:O,Calculations!$C$116+MOD(DE119,Calculations!$C$118))+Control!$C$7*Calculations!$C$84*INDEX('Monthly Data'!P:P,Calculations!$C$116+MOD(DE119,Calculations!$C$118))+Control!$C$7*Calculations!$C$85*INDEX('Monthly Data'!Q:Q,Calculations!$C$116+MOD(DE119,Calculations!$C$118))+(1-Control!$C$7*Calculations!$C$87)*INDEX('Monthly Data'!R:R,Calculations!$C$116+MOD(DE119,Calculations!$C$118))</f>
        <v>3.8809817903524786E-2</v>
      </c>
      <c r="HV119" s="86">
        <f ca="1">Control!$C$7*Calculations!$C$82*INDEX('Monthly Data'!N:N,Calculations!$C$116+MOD(DF119,Calculations!$C$118))+Control!$C$7*Calculations!$C$83*INDEX('Monthly Data'!O:O,Calculations!$C$116+MOD(DF119,Calculations!$C$118))+Control!$C$7*Calculations!$C$84*INDEX('Monthly Data'!P:P,Calculations!$C$116+MOD(DF119,Calculations!$C$118))+Control!$C$7*Calculations!$C$85*INDEX('Monthly Data'!Q:Q,Calculations!$C$116+MOD(DF119,Calculations!$C$118))+(1-Control!$C$7*Calculations!$C$87)*INDEX('Monthly Data'!R:R,Calculations!$C$116+MOD(DF119,Calculations!$C$118))</f>
        <v>1.2954540023127663E-2</v>
      </c>
      <c r="HW119" s="86">
        <f ca="1">Control!$C$7*Calculations!$C$82*INDEX('Monthly Data'!N:N,Calculations!$C$116+MOD(DG119,Calculations!$C$118))+Control!$C$7*Calculations!$C$83*INDEX('Monthly Data'!O:O,Calculations!$C$116+MOD(DG119,Calculations!$C$118))+Control!$C$7*Calculations!$C$84*INDEX('Monthly Data'!P:P,Calculations!$C$116+MOD(DG119,Calculations!$C$118))+Control!$C$7*Calculations!$C$85*INDEX('Monthly Data'!Q:Q,Calculations!$C$116+MOD(DG119,Calculations!$C$118))+(1-Control!$C$7*Calculations!$C$87)*INDEX('Monthly Data'!R:R,Calculations!$C$116+MOD(DG119,Calculations!$C$118))</f>
        <v>7.9764341593600071E-3</v>
      </c>
      <c r="HX119" s="86">
        <f ca="1">Control!$C$7*Calculations!$C$82*INDEX('Monthly Data'!N:N,Calculations!$C$116+MOD(DH119,Calculations!$C$118))+Control!$C$7*Calculations!$C$83*INDEX('Monthly Data'!O:O,Calculations!$C$116+MOD(DH119,Calculations!$C$118))+Control!$C$7*Calculations!$C$84*INDEX('Monthly Data'!P:P,Calculations!$C$116+MOD(DH119,Calculations!$C$118))+Control!$C$7*Calculations!$C$85*INDEX('Monthly Data'!Q:Q,Calculations!$C$116+MOD(DH119,Calculations!$C$118))+(1-Control!$C$7*Calculations!$C$87)*INDEX('Monthly Data'!R:R,Calculations!$C$116+MOD(DH119,Calculations!$C$118))</f>
        <v>-2.0259958308006688E-2</v>
      </c>
      <c r="HY119" s="86">
        <f ca="1">Control!$C$7*Calculations!$C$82*INDEX('Monthly Data'!N:N,Calculations!$C$116+MOD(DI119,Calculations!$C$118))+Control!$C$7*Calculations!$C$83*INDEX('Monthly Data'!O:O,Calculations!$C$116+MOD(DI119,Calculations!$C$118))+Control!$C$7*Calculations!$C$84*INDEX('Monthly Data'!P:P,Calculations!$C$116+MOD(DI119,Calculations!$C$118))+Control!$C$7*Calculations!$C$85*INDEX('Monthly Data'!Q:Q,Calculations!$C$116+MOD(DI119,Calculations!$C$118))+(1-Control!$C$7*Calculations!$C$87)*INDEX('Monthly Data'!R:R,Calculations!$C$116+MOD(DI119,Calculations!$C$118))</f>
        <v>1.0018681835149534E-3</v>
      </c>
      <c r="HZ119" s="86">
        <f ca="1">Control!$C$7*Calculations!$C$82*INDEX('Monthly Data'!N:N,Calculations!$C$116+MOD(DJ119,Calculations!$C$118))+Control!$C$7*Calculations!$C$83*INDEX('Monthly Data'!O:O,Calculations!$C$116+MOD(DJ119,Calculations!$C$118))+Control!$C$7*Calculations!$C$84*INDEX('Monthly Data'!P:P,Calculations!$C$116+MOD(DJ119,Calculations!$C$118))+Control!$C$7*Calculations!$C$85*INDEX('Monthly Data'!Q:Q,Calculations!$C$116+MOD(DJ119,Calculations!$C$118))+(1-Control!$C$7*Calculations!$C$87)*INDEX('Monthly Data'!R:R,Calculations!$C$116+MOD(DJ119,Calculations!$C$118))</f>
        <v>3.9251937367756782E-3</v>
      </c>
      <c r="IA119" s="86">
        <f ca="1">Control!$C$7*Calculations!$C$82*INDEX('Monthly Data'!N:N,Calculations!$C$116+MOD(DK119,Calculations!$C$118))+Control!$C$7*Calculations!$C$83*INDEX('Monthly Data'!O:O,Calculations!$C$116+MOD(DK119,Calculations!$C$118))+Control!$C$7*Calculations!$C$84*INDEX('Monthly Data'!P:P,Calculations!$C$116+MOD(DK119,Calculations!$C$118))+Control!$C$7*Calculations!$C$85*INDEX('Monthly Data'!Q:Q,Calculations!$C$116+MOD(DK119,Calculations!$C$118))+(1-Control!$C$7*Calculations!$C$87)*INDEX('Monthly Data'!R:R,Calculations!$C$116+MOD(DK119,Calculations!$C$118))</f>
        <v>-1.1360801645249321E-2</v>
      </c>
      <c r="IB119" s="86">
        <f ca="1">Control!$C$7*Calculations!$C$82*INDEX('Monthly Data'!N:N,Calculations!$C$116+MOD(DL119,Calculations!$C$118))+Control!$C$7*Calculations!$C$83*INDEX('Monthly Data'!O:O,Calculations!$C$116+MOD(DL119,Calculations!$C$118))+Control!$C$7*Calculations!$C$84*INDEX('Monthly Data'!P:P,Calculations!$C$116+MOD(DL119,Calculations!$C$118))+Control!$C$7*Calculations!$C$85*INDEX('Monthly Data'!Q:Q,Calculations!$C$116+MOD(DL119,Calculations!$C$118))+(1-Control!$C$7*Calculations!$C$87)*INDEX('Monthly Data'!R:R,Calculations!$C$116+MOD(DL119,Calculations!$C$118))</f>
        <v>1.7831091590102856E-2</v>
      </c>
      <c r="IC119" s="86">
        <f ca="1">Control!$C$7*Calculations!$C$82*INDEX('Monthly Data'!N:N,Calculations!$C$116+MOD(DM119,Calculations!$C$118))+Control!$C$7*Calculations!$C$83*INDEX('Monthly Data'!O:O,Calculations!$C$116+MOD(DM119,Calculations!$C$118))+Control!$C$7*Calculations!$C$84*INDEX('Monthly Data'!P:P,Calculations!$C$116+MOD(DM119,Calculations!$C$118))+Control!$C$7*Calculations!$C$85*INDEX('Monthly Data'!Q:Q,Calculations!$C$116+MOD(DM119,Calculations!$C$118))+(1-Control!$C$7*Calculations!$C$87)*INDEX('Monthly Data'!R:R,Calculations!$C$116+MOD(DM119,Calculations!$C$118))</f>
        <v>-9.8327855560634558E-3</v>
      </c>
      <c r="ID119" s="86">
        <f ca="1">Control!$C$7*Calculations!$C$82*INDEX('Monthly Data'!N:N,Calculations!$C$116+MOD(DN119,Calculations!$C$118))+Control!$C$7*Calculations!$C$83*INDEX('Monthly Data'!O:O,Calculations!$C$116+MOD(DN119,Calculations!$C$118))+Control!$C$7*Calculations!$C$84*INDEX('Monthly Data'!P:P,Calculations!$C$116+MOD(DN119,Calculations!$C$118))+Control!$C$7*Calculations!$C$85*INDEX('Monthly Data'!Q:Q,Calculations!$C$116+MOD(DN119,Calculations!$C$118))+(1-Control!$C$7*Calculations!$C$87)*INDEX('Monthly Data'!R:R,Calculations!$C$116+MOD(DN119,Calculations!$C$118))</f>
        <v>-4.3408051735618014E-2</v>
      </c>
      <c r="IE119" s="86">
        <f ca="1">Control!$C$7*Calculations!$C$82*INDEX('Monthly Data'!N:N,Calculations!$C$116+MOD(DO119,Calculations!$C$118))+Control!$C$7*Calculations!$C$83*INDEX('Monthly Data'!O:O,Calculations!$C$116+MOD(DO119,Calculations!$C$118))+Control!$C$7*Calculations!$C$84*INDEX('Monthly Data'!P:P,Calculations!$C$116+MOD(DO119,Calculations!$C$118))+Control!$C$7*Calculations!$C$85*INDEX('Monthly Data'!Q:Q,Calculations!$C$116+MOD(DO119,Calculations!$C$118))+(1-Control!$C$7*Calculations!$C$87)*INDEX('Monthly Data'!R:R,Calculations!$C$116+MOD(DO119,Calculations!$C$118))</f>
        <v>2.377894462657602E-2</v>
      </c>
      <c r="IF119" s="86">
        <f ca="1">Control!$C$7*Calculations!$C$82*INDEX('Monthly Data'!N:N,Calculations!$C$116+MOD(DP119,Calculations!$C$118))+Control!$C$7*Calculations!$C$83*INDEX('Monthly Data'!O:O,Calculations!$C$116+MOD(DP119,Calculations!$C$118))+Control!$C$7*Calculations!$C$84*INDEX('Monthly Data'!P:P,Calculations!$C$116+MOD(DP119,Calculations!$C$118))+Control!$C$7*Calculations!$C$85*INDEX('Monthly Data'!Q:Q,Calculations!$C$116+MOD(DP119,Calculations!$C$118))+(1-Control!$C$7*Calculations!$C$87)*INDEX('Monthly Data'!R:R,Calculations!$C$116+MOD(DP119,Calculations!$C$118))</f>
        <v>9.9793409618087695E-3</v>
      </c>
      <c r="IG119" s="88">
        <f ca="1">Control!$C$8*(1+DQ119)*(1+DR119)*(1+DS119)*(1+DT119)*(1+DU119)*(1+DV119)*(1+DW119)*(1+DX119)*(1+DY119)*(1+DZ119)*(1+EA119)*(1+EB119)*(1+EC119)*(1+ED119)*(1+EE119)*(1+EF119)*(1+EG119)*(1+EH119)*(1+EI119)*(1+EJ119)*(1+EK119)*(1+EL119)*(1+EM119)*(1+EN119)*(1+EO119)*(1+EP119)*(1+EQ119)*(1+ER119)*(1+ES119)*(1+ET119)*(1+EU119)*(1+EV119)*(1+EW119)*(1+EX119)*(1+EY119)*(1+EZ119)*(1+FA119)*(1+FB119)*(1+FC119)*(1+FD119)*(1+FE119)*(1+FF119)*(1+FG119)*(1+FH119)*(1+FI119)*(1+FJ119)*(1+FK119)*(1+FL119)*(1+FM119)*(1+FN119)*(1+FO119)*(1+FP119)*(1+FQ119)*(1+FR119)*(1+FS119)*(1+FT119)*(1+FU119)*(1+FV119)*(1+FW119)*(1+FX119)*(1+FY119)*(1+FZ119)*(1+GA119)*(1+GB119)*(1+GC119)*(1+GD119)*(1+GE119)*(1+GF119)*(1+GG119)*(1+GH119)*(1+GI119)*(1+GJ119)*(1+GK119)*(1+GL119)*(1+GM119)*(1+GN119)*(1+GO119)*(1+GP119)*(1+GQ119)*(1+GR119)*(1+GS119)*(1+GT119)*(1+GU119)*(1+GV119)*(1+GW119)*(1+GX119)*(1+GY119)*(1+GZ119)*(1+HA119)*(1+HB119)*(1+HC119)*(1+HD119)*(1+HE119)*(1+HF119)*(1+HG119)*(1+HH119)*(1+HI119)*(1+HJ119)*(1+HK119)*(1+HL119)*(1+HM119)*(1+HN119)*(1+HO119)*(1+HP119)*(1+HQ119)*(1+HR119)*(1+HS119)*(1+HT119)*(1+HU119)*(1+HV119)*(1+HW119)*(1+HX119)*(1+HY119)*(1+HZ119)*(1+IA119)*(1+IB119)*(1+IC119)*(1+ID119)*(1+IE119)*(1+IF119)</f>
        <v>106090.1788944357</v>
      </c>
    </row>
    <row r="120" spans="1:241" x14ac:dyDescent="0.25">
      <c r="A120">
        <v>106</v>
      </c>
      <c r="B120">
        <v>30</v>
      </c>
      <c r="C120">
        <v>62</v>
      </c>
      <c r="D120">
        <v>76</v>
      </c>
      <c r="E120">
        <v>43</v>
      </c>
      <c r="F120">
        <v>118</v>
      </c>
      <c r="G120">
        <v>70</v>
      </c>
      <c r="H120">
        <v>86</v>
      </c>
      <c r="I120">
        <v>16</v>
      </c>
      <c r="J120">
        <v>104</v>
      </c>
      <c r="K120">
        <v>2</v>
      </c>
      <c r="L120">
        <v>54</v>
      </c>
      <c r="M120">
        <v>23</v>
      </c>
      <c r="N120">
        <v>1</v>
      </c>
      <c r="O120">
        <v>22</v>
      </c>
      <c r="P120">
        <v>10</v>
      </c>
      <c r="Q120">
        <v>32</v>
      </c>
      <c r="R120">
        <v>97</v>
      </c>
      <c r="S120">
        <v>14</v>
      </c>
      <c r="T120">
        <v>33</v>
      </c>
      <c r="U120">
        <v>114</v>
      </c>
      <c r="V120">
        <v>75</v>
      </c>
      <c r="W120">
        <v>66</v>
      </c>
      <c r="X120">
        <v>36</v>
      </c>
      <c r="Y120">
        <v>36</v>
      </c>
      <c r="Z120">
        <v>26</v>
      </c>
      <c r="AA120">
        <v>58</v>
      </c>
      <c r="AB120">
        <v>108</v>
      </c>
      <c r="AC120">
        <v>53</v>
      </c>
      <c r="AD120">
        <v>39</v>
      </c>
      <c r="AE120">
        <v>33</v>
      </c>
      <c r="AF120">
        <v>26</v>
      </c>
      <c r="AG120">
        <v>65</v>
      </c>
      <c r="AH120">
        <v>29</v>
      </c>
      <c r="AI120">
        <v>30</v>
      </c>
      <c r="AJ120">
        <v>37</v>
      </c>
      <c r="AK120">
        <v>100</v>
      </c>
      <c r="AL120">
        <v>2</v>
      </c>
      <c r="AM120">
        <v>23</v>
      </c>
      <c r="AN120">
        <v>82</v>
      </c>
      <c r="AO120">
        <v>23</v>
      </c>
      <c r="AP120">
        <v>114</v>
      </c>
      <c r="AQ120">
        <v>54</v>
      </c>
      <c r="AR120">
        <v>64</v>
      </c>
      <c r="AS120">
        <v>37</v>
      </c>
      <c r="AT120">
        <v>46</v>
      </c>
      <c r="AU120">
        <v>79</v>
      </c>
      <c r="AV120">
        <v>108</v>
      </c>
      <c r="AW120">
        <v>75</v>
      </c>
      <c r="AX120">
        <v>9</v>
      </c>
      <c r="AY120">
        <v>8</v>
      </c>
      <c r="AZ120">
        <v>68</v>
      </c>
      <c r="BA120">
        <v>86</v>
      </c>
      <c r="BB120">
        <v>85</v>
      </c>
      <c r="BC120">
        <v>52</v>
      </c>
      <c r="BD120">
        <v>58</v>
      </c>
      <c r="BE120">
        <v>115</v>
      </c>
      <c r="BF120">
        <v>112</v>
      </c>
      <c r="BG120">
        <v>48</v>
      </c>
      <c r="BH120">
        <v>14</v>
      </c>
      <c r="BI120">
        <v>100</v>
      </c>
      <c r="BJ120">
        <v>7</v>
      </c>
      <c r="BK120">
        <v>85</v>
      </c>
      <c r="BL120">
        <v>5</v>
      </c>
      <c r="BM120">
        <v>89</v>
      </c>
      <c r="BN120">
        <v>35</v>
      </c>
      <c r="BO120">
        <v>41</v>
      </c>
      <c r="BP120">
        <v>47</v>
      </c>
      <c r="BQ120">
        <v>99</v>
      </c>
      <c r="BR120">
        <v>85</v>
      </c>
      <c r="BS120">
        <v>63</v>
      </c>
      <c r="BT120">
        <v>87</v>
      </c>
      <c r="BU120">
        <v>3</v>
      </c>
      <c r="BV120">
        <v>70</v>
      </c>
      <c r="BW120">
        <v>40</v>
      </c>
      <c r="BX120">
        <v>105</v>
      </c>
      <c r="BY120">
        <v>41</v>
      </c>
      <c r="BZ120">
        <v>85</v>
      </c>
      <c r="CA120">
        <v>102</v>
      </c>
      <c r="CB120">
        <v>41</v>
      </c>
      <c r="CC120">
        <v>100</v>
      </c>
      <c r="CD120">
        <v>117</v>
      </c>
      <c r="CE120">
        <v>18</v>
      </c>
      <c r="CF120">
        <v>32</v>
      </c>
      <c r="CG120">
        <v>27</v>
      </c>
      <c r="CH120">
        <v>85</v>
      </c>
      <c r="CI120">
        <v>35</v>
      </c>
      <c r="CJ120">
        <v>60</v>
      </c>
      <c r="CK120">
        <v>67</v>
      </c>
      <c r="CL120">
        <v>11</v>
      </c>
      <c r="CM120">
        <v>43</v>
      </c>
      <c r="CN120">
        <v>105</v>
      </c>
      <c r="CO120">
        <v>12</v>
      </c>
      <c r="CP120">
        <v>63</v>
      </c>
      <c r="CQ120">
        <v>20</v>
      </c>
      <c r="CR120">
        <v>92</v>
      </c>
      <c r="CS120">
        <v>62</v>
      </c>
      <c r="CT120">
        <v>70</v>
      </c>
      <c r="CU120">
        <v>13</v>
      </c>
      <c r="CV120">
        <v>18</v>
      </c>
      <c r="CW120">
        <v>91</v>
      </c>
      <c r="CX120">
        <v>24</v>
      </c>
      <c r="CY120">
        <v>7</v>
      </c>
      <c r="CZ120">
        <v>99</v>
      </c>
      <c r="DA120">
        <v>81</v>
      </c>
      <c r="DB120">
        <v>12</v>
      </c>
      <c r="DC120">
        <v>28</v>
      </c>
      <c r="DD120">
        <v>56</v>
      </c>
      <c r="DE120">
        <v>31</v>
      </c>
      <c r="DF120">
        <v>90</v>
      </c>
      <c r="DG120">
        <v>52</v>
      </c>
      <c r="DH120">
        <v>81</v>
      </c>
      <c r="DI120">
        <v>77</v>
      </c>
      <c r="DJ120">
        <v>33</v>
      </c>
      <c r="DK120">
        <v>71</v>
      </c>
      <c r="DL120">
        <v>22</v>
      </c>
      <c r="DM120">
        <v>80</v>
      </c>
      <c r="DN120">
        <v>65</v>
      </c>
      <c r="DO120">
        <v>65</v>
      </c>
      <c r="DP120">
        <v>71</v>
      </c>
      <c r="DQ120" s="86">
        <f ca="1">Control!$C$7*Calculations!$C$82*INDEX('Monthly Data'!N:N,Calculations!$C$116+MOD(A120,Calculations!$C$118))+Control!$C$7*Calculations!$C$83*INDEX('Monthly Data'!O:O,Calculations!$C$116+MOD(A120,Calculations!$C$118))+Control!$C$7*Calculations!$C$84*INDEX('Monthly Data'!P:P,Calculations!$C$116+MOD(A120,Calculations!$C$118))+Control!$C$7*Calculations!$C$85*INDEX('Monthly Data'!Q:Q,Calculations!$C$116+MOD(A120,Calculations!$C$118))+(1-Control!$C$7*Calculations!$C$87)*INDEX('Monthly Data'!R:R,Calculations!$C$116+MOD(A120,Calculations!$C$118))</f>
        <v>6.6954569943530936E-3</v>
      </c>
      <c r="DR120" s="86">
        <f ca="1">Control!$C$7*Calculations!$C$82*INDEX('Monthly Data'!N:N,Calculations!$C$116+MOD(B120,Calculations!$C$118))+Control!$C$7*Calculations!$C$83*INDEX('Monthly Data'!O:O,Calculations!$C$116+MOD(B120,Calculations!$C$118))+Control!$C$7*Calculations!$C$84*INDEX('Monthly Data'!P:P,Calculations!$C$116+MOD(B120,Calculations!$C$118))+Control!$C$7*Calculations!$C$85*INDEX('Monthly Data'!Q:Q,Calculations!$C$116+MOD(B120,Calculations!$C$118))+(1-Control!$C$7*Calculations!$C$87)*INDEX('Monthly Data'!R:R,Calculations!$C$116+MOD(B120,Calculations!$C$118))</f>
        <v>7.9764341593600071E-3</v>
      </c>
      <c r="DS120" s="86">
        <f ca="1">Control!$C$7*Calculations!$C$82*INDEX('Monthly Data'!N:N,Calculations!$C$116+MOD(C120,Calculations!$C$118))+Control!$C$7*Calculations!$C$83*INDEX('Monthly Data'!O:O,Calculations!$C$116+MOD(C120,Calculations!$C$118))+Control!$C$7*Calculations!$C$84*INDEX('Monthly Data'!P:P,Calculations!$C$116+MOD(C120,Calculations!$C$118))+Control!$C$7*Calculations!$C$85*INDEX('Monthly Data'!Q:Q,Calculations!$C$116+MOD(C120,Calculations!$C$118))+(1-Control!$C$7*Calculations!$C$87)*INDEX('Monthly Data'!R:R,Calculations!$C$116+MOD(C120,Calculations!$C$118))</f>
        <v>-9.839093431862074E-3</v>
      </c>
      <c r="DT120" s="86">
        <f ca="1">Control!$C$7*Calculations!$C$82*INDEX('Monthly Data'!N:N,Calculations!$C$116+MOD(D120,Calculations!$C$118))+Control!$C$7*Calculations!$C$83*INDEX('Monthly Data'!O:O,Calculations!$C$116+MOD(D120,Calculations!$C$118))+Control!$C$7*Calculations!$C$84*INDEX('Monthly Data'!P:P,Calculations!$C$116+MOD(D120,Calculations!$C$118))+Control!$C$7*Calculations!$C$85*INDEX('Monthly Data'!Q:Q,Calculations!$C$116+MOD(D120,Calculations!$C$118))+(1-Control!$C$7*Calculations!$C$87)*INDEX('Monthly Data'!R:R,Calculations!$C$116+MOD(D120,Calculations!$C$118))</f>
        <v>3.5231336013669103E-2</v>
      </c>
      <c r="DU120" s="86">
        <f ca="1">Control!$C$7*Calculations!$C$82*INDEX('Monthly Data'!N:N,Calculations!$C$116+MOD(E120,Calculations!$C$118))+Control!$C$7*Calculations!$C$83*INDEX('Monthly Data'!O:O,Calculations!$C$116+MOD(E120,Calculations!$C$118))+Control!$C$7*Calculations!$C$84*INDEX('Monthly Data'!P:P,Calculations!$C$116+MOD(E120,Calculations!$C$118))+Control!$C$7*Calculations!$C$85*INDEX('Monthly Data'!Q:Q,Calculations!$C$116+MOD(E120,Calculations!$C$118))+(1-Control!$C$7*Calculations!$C$87)*INDEX('Monthly Data'!R:R,Calculations!$C$116+MOD(E120,Calculations!$C$118))</f>
        <v>5.1279584938936244E-2</v>
      </c>
      <c r="DV120" s="86">
        <f ca="1">Control!$C$7*Calculations!$C$82*INDEX('Monthly Data'!N:N,Calculations!$C$116+MOD(F120,Calculations!$C$118))+Control!$C$7*Calculations!$C$83*INDEX('Monthly Data'!O:O,Calculations!$C$116+MOD(F120,Calculations!$C$118))+Control!$C$7*Calculations!$C$84*INDEX('Monthly Data'!P:P,Calculations!$C$116+MOD(F120,Calculations!$C$118))+Control!$C$7*Calculations!$C$85*INDEX('Monthly Data'!Q:Q,Calculations!$C$116+MOD(F120,Calculations!$C$118))+(1-Control!$C$7*Calculations!$C$87)*INDEX('Monthly Data'!R:R,Calculations!$C$116+MOD(F120,Calculations!$C$118))</f>
        <v>3.4808428836917149E-3</v>
      </c>
      <c r="DW120" s="86">
        <f ca="1">Control!$C$7*Calculations!$C$82*INDEX('Monthly Data'!N:N,Calculations!$C$116+MOD(G120,Calculations!$C$118))+Control!$C$7*Calculations!$C$83*INDEX('Monthly Data'!O:O,Calculations!$C$116+MOD(G120,Calculations!$C$118))+Control!$C$7*Calculations!$C$84*INDEX('Monthly Data'!P:P,Calculations!$C$116+MOD(G120,Calculations!$C$118))+Control!$C$7*Calculations!$C$85*INDEX('Monthly Data'!Q:Q,Calculations!$C$116+MOD(G120,Calculations!$C$118))+(1-Control!$C$7*Calculations!$C$87)*INDEX('Monthly Data'!R:R,Calculations!$C$116+MOD(G120,Calculations!$C$118))</f>
        <v>3.8809817903524786E-2</v>
      </c>
      <c r="DX120" s="86">
        <f ca="1">Control!$C$7*Calculations!$C$82*INDEX('Monthly Data'!N:N,Calculations!$C$116+MOD(H120,Calculations!$C$118))+Control!$C$7*Calculations!$C$83*INDEX('Monthly Data'!O:O,Calculations!$C$116+MOD(H120,Calculations!$C$118))+Control!$C$7*Calculations!$C$84*INDEX('Monthly Data'!P:P,Calculations!$C$116+MOD(H120,Calculations!$C$118))+Control!$C$7*Calculations!$C$85*INDEX('Monthly Data'!Q:Q,Calculations!$C$116+MOD(H120,Calculations!$C$118))+(1-Control!$C$7*Calculations!$C$87)*INDEX('Monthly Data'!R:R,Calculations!$C$116+MOD(H120,Calculations!$C$118))</f>
        <v>4.5735623984309991E-2</v>
      </c>
      <c r="DY120" s="86">
        <f ca="1">Control!$C$7*Calculations!$C$82*INDEX('Monthly Data'!N:N,Calculations!$C$116+MOD(I120,Calculations!$C$118))+Control!$C$7*Calculations!$C$83*INDEX('Monthly Data'!O:O,Calculations!$C$116+MOD(I120,Calculations!$C$118))+Control!$C$7*Calculations!$C$84*INDEX('Monthly Data'!P:P,Calculations!$C$116+MOD(I120,Calculations!$C$118))+Control!$C$7*Calculations!$C$85*INDEX('Monthly Data'!Q:Q,Calculations!$C$116+MOD(I120,Calculations!$C$118))+(1-Control!$C$7*Calculations!$C$87)*INDEX('Monthly Data'!R:R,Calculations!$C$116+MOD(I120,Calculations!$C$118))</f>
        <v>2.5325873776067674E-2</v>
      </c>
      <c r="DZ120" s="86">
        <f ca="1">Control!$C$7*Calculations!$C$82*INDEX('Monthly Data'!N:N,Calculations!$C$116+MOD(J120,Calculations!$C$118))+Control!$C$7*Calculations!$C$83*INDEX('Monthly Data'!O:O,Calculations!$C$116+MOD(J120,Calculations!$C$118))+Control!$C$7*Calculations!$C$84*INDEX('Monthly Data'!P:P,Calculations!$C$116+MOD(J120,Calculations!$C$118))+Control!$C$7*Calculations!$C$85*INDEX('Monthly Data'!Q:Q,Calculations!$C$116+MOD(J120,Calculations!$C$118))+(1-Control!$C$7*Calculations!$C$87)*INDEX('Monthly Data'!R:R,Calculations!$C$116+MOD(J120,Calculations!$C$118))</f>
        <v>2.9708469559001142E-2</v>
      </c>
      <c r="EA120" s="86">
        <f ca="1">Control!$C$7*Calculations!$C$82*INDEX('Monthly Data'!N:N,Calculations!$C$116+MOD(K120,Calculations!$C$118))+Control!$C$7*Calculations!$C$83*INDEX('Monthly Data'!O:O,Calculations!$C$116+MOD(K120,Calculations!$C$118))+Control!$C$7*Calculations!$C$84*INDEX('Monthly Data'!P:P,Calculations!$C$116+MOD(K120,Calculations!$C$118))+Control!$C$7*Calculations!$C$85*INDEX('Monthly Data'!Q:Q,Calculations!$C$116+MOD(K120,Calculations!$C$118))+(1-Control!$C$7*Calculations!$C$87)*INDEX('Monthly Data'!R:R,Calculations!$C$116+MOD(K120,Calculations!$C$118))</f>
        <v>7.7184133340106598E-3</v>
      </c>
      <c r="EB120" s="86">
        <f ca="1">Control!$C$7*Calculations!$C$82*INDEX('Monthly Data'!N:N,Calculations!$C$116+MOD(L120,Calculations!$C$118))+Control!$C$7*Calculations!$C$83*INDEX('Monthly Data'!O:O,Calculations!$C$116+MOD(L120,Calculations!$C$118))+Control!$C$7*Calculations!$C$84*INDEX('Monthly Data'!P:P,Calculations!$C$116+MOD(L120,Calculations!$C$118))+Control!$C$7*Calculations!$C$85*INDEX('Monthly Data'!Q:Q,Calculations!$C$116+MOD(L120,Calculations!$C$118))+(1-Control!$C$7*Calculations!$C$87)*INDEX('Monthly Data'!R:R,Calculations!$C$116+MOD(L120,Calculations!$C$118))</f>
        <v>1.7484305259657981E-2</v>
      </c>
      <c r="EC120" s="86">
        <f ca="1">Control!$C$7*Calculations!$C$82*INDEX('Monthly Data'!N:N,Calculations!$C$116+MOD(M120,Calculations!$C$118))+Control!$C$7*Calculations!$C$83*INDEX('Monthly Data'!O:O,Calculations!$C$116+MOD(M120,Calculations!$C$118))+Control!$C$7*Calculations!$C$84*INDEX('Monthly Data'!P:P,Calculations!$C$116+MOD(M120,Calculations!$C$118))+Control!$C$7*Calculations!$C$85*INDEX('Monthly Data'!Q:Q,Calculations!$C$116+MOD(M120,Calculations!$C$118))+(1-Control!$C$7*Calculations!$C$87)*INDEX('Monthly Data'!R:R,Calculations!$C$116+MOD(M120,Calculations!$C$118))</f>
        <v>6.2631896128884862E-3</v>
      </c>
      <c r="ED120" s="86">
        <f ca="1">Control!$C$7*Calculations!$C$82*INDEX('Monthly Data'!N:N,Calculations!$C$116+MOD(N120,Calculations!$C$118))+Control!$C$7*Calculations!$C$83*INDEX('Monthly Data'!O:O,Calculations!$C$116+MOD(N120,Calculations!$C$118))+Control!$C$7*Calculations!$C$84*INDEX('Monthly Data'!P:P,Calculations!$C$116+MOD(N120,Calculations!$C$118))+Control!$C$7*Calculations!$C$85*INDEX('Monthly Data'!Q:Q,Calculations!$C$116+MOD(N120,Calculations!$C$118))+(1-Control!$C$7*Calculations!$C$87)*INDEX('Monthly Data'!R:R,Calculations!$C$116+MOD(N120,Calculations!$C$118))</f>
        <v>-9.9526758408448549E-3</v>
      </c>
      <c r="EE120" s="86">
        <f ca="1">Control!$C$7*Calculations!$C$82*INDEX('Monthly Data'!N:N,Calculations!$C$116+MOD(O120,Calculations!$C$118))+Control!$C$7*Calculations!$C$83*INDEX('Monthly Data'!O:O,Calculations!$C$116+MOD(O120,Calculations!$C$118))+Control!$C$7*Calculations!$C$84*INDEX('Monthly Data'!P:P,Calculations!$C$116+MOD(O120,Calculations!$C$118))+Control!$C$7*Calculations!$C$85*INDEX('Monthly Data'!Q:Q,Calculations!$C$116+MOD(O120,Calculations!$C$118))+(1-Control!$C$7*Calculations!$C$87)*INDEX('Monthly Data'!R:R,Calculations!$C$116+MOD(O120,Calculations!$C$118))</f>
        <v>1.50127906355989E-2</v>
      </c>
      <c r="EF120" s="86">
        <f ca="1">Control!$C$7*Calculations!$C$82*INDEX('Monthly Data'!N:N,Calculations!$C$116+MOD(P120,Calculations!$C$118))+Control!$C$7*Calculations!$C$83*INDEX('Monthly Data'!O:O,Calculations!$C$116+MOD(P120,Calculations!$C$118))+Control!$C$7*Calculations!$C$84*INDEX('Monthly Data'!P:P,Calculations!$C$116+MOD(P120,Calculations!$C$118))+Control!$C$7*Calculations!$C$85*INDEX('Monthly Data'!Q:Q,Calculations!$C$116+MOD(P120,Calculations!$C$118))+(1-Control!$C$7*Calculations!$C$87)*INDEX('Monthly Data'!R:R,Calculations!$C$116+MOD(P120,Calculations!$C$118))</f>
        <v>1.1702576456120543E-2</v>
      </c>
      <c r="EG120" s="86">
        <f ca="1">Control!$C$7*Calculations!$C$82*INDEX('Monthly Data'!N:N,Calculations!$C$116+MOD(Q120,Calculations!$C$118))+Control!$C$7*Calculations!$C$83*INDEX('Monthly Data'!O:O,Calculations!$C$116+MOD(Q120,Calculations!$C$118))+Control!$C$7*Calculations!$C$84*INDEX('Monthly Data'!P:P,Calculations!$C$116+MOD(Q120,Calculations!$C$118))+Control!$C$7*Calculations!$C$85*INDEX('Monthly Data'!Q:Q,Calculations!$C$116+MOD(Q120,Calculations!$C$118))+(1-Control!$C$7*Calculations!$C$87)*INDEX('Monthly Data'!R:R,Calculations!$C$116+MOD(Q120,Calculations!$C$118))</f>
        <v>-2.6378232493851243E-2</v>
      </c>
      <c r="EH120" s="86">
        <f ca="1">Control!$C$7*Calculations!$C$82*INDEX('Monthly Data'!N:N,Calculations!$C$116+MOD(R120,Calculations!$C$118))+Control!$C$7*Calculations!$C$83*INDEX('Monthly Data'!O:O,Calculations!$C$116+MOD(R120,Calculations!$C$118))+Control!$C$7*Calculations!$C$84*INDEX('Monthly Data'!P:P,Calculations!$C$116+MOD(R120,Calculations!$C$118))+Control!$C$7*Calculations!$C$85*INDEX('Monthly Data'!Q:Q,Calculations!$C$116+MOD(R120,Calculations!$C$118))+(1-Control!$C$7*Calculations!$C$87)*INDEX('Monthly Data'!R:R,Calculations!$C$116+MOD(R120,Calculations!$C$118))</f>
        <v>-7.5539743260223157E-3</v>
      </c>
      <c r="EI120" s="86">
        <f ca="1">Control!$C$7*Calculations!$C$82*INDEX('Monthly Data'!N:N,Calculations!$C$116+MOD(S120,Calculations!$C$118))+Control!$C$7*Calculations!$C$83*INDEX('Monthly Data'!O:O,Calculations!$C$116+MOD(S120,Calculations!$C$118))+Control!$C$7*Calculations!$C$84*INDEX('Monthly Data'!P:P,Calculations!$C$116+MOD(S120,Calculations!$C$118))+Control!$C$7*Calculations!$C$85*INDEX('Monthly Data'!Q:Q,Calculations!$C$116+MOD(S120,Calculations!$C$118))+(1-Control!$C$7*Calculations!$C$87)*INDEX('Monthly Data'!R:R,Calculations!$C$116+MOD(S120,Calculations!$C$118))</f>
        <v>9.5791276036140301E-3</v>
      </c>
      <c r="EJ120" s="86">
        <f ca="1">Control!$C$7*Calculations!$C$82*INDEX('Monthly Data'!N:N,Calculations!$C$116+MOD(T120,Calculations!$C$118))+Control!$C$7*Calculations!$C$83*INDEX('Monthly Data'!O:O,Calculations!$C$116+MOD(T120,Calculations!$C$118))+Control!$C$7*Calculations!$C$84*INDEX('Monthly Data'!P:P,Calculations!$C$116+MOD(T120,Calculations!$C$118))+Control!$C$7*Calculations!$C$85*INDEX('Monthly Data'!Q:Q,Calculations!$C$116+MOD(T120,Calculations!$C$118))+(1-Control!$C$7*Calculations!$C$87)*INDEX('Monthly Data'!R:R,Calculations!$C$116+MOD(T120,Calculations!$C$118))</f>
        <v>3.1070573055362403E-2</v>
      </c>
      <c r="EK120" s="86">
        <f ca="1">Control!$C$7*Calculations!$C$82*INDEX('Monthly Data'!N:N,Calculations!$C$116+MOD(U120,Calculations!$C$118))+Control!$C$7*Calculations!$C$83*INDEX('Monthly Data'!O:O,Calculations!$C$116+MOD(U120,Calculations!$C$118))+Control!$C$7*Calculations!$C$84*INDEX('Monthly Data'!P:P,Calculations!$C$116+MOD(U120,Calculations!$C$118))+Control!$C$7*Calculations!$C$85*INDEX('Monthly Data'!Q:Q,Calculations!$C$116+MOD(U120,Calculations!$C$118))+(1-Control!$C$7*Calculations!$C$87)*INDEX('Monthly Data'!R:R,Calculations!$C$116+MOD(U120,Calculations!$C$118))</f>
        <v>-2.5419860972892394E-2</v>
      </c>
      <c r="EL120" s="86">
        <f ca="1">Control!$C$7*Calculations!$C$82*INDEX('Monthly Data'!N:N,Calculations!$C$116+MOD(V120,Calculations!$C$118))+Control!$C$7*Calculations!$C$83*INDEX('Monthly Data'!O:O,Calculations!$C$116+MOD(V120,Calculations!$C$118))+Control!$C$7*Calculations!$C$84*INDEX('Monthly Data'!P:P,Calculations!$C$116+MOD(V120,Calculations!$C$118))+Control!$C$7*Calculations!$C$85*INDEX('Monthly Data'!Q:Q,Calculations!$C$116+MOD(V120,Calculations!$C$118))+(1-Control!$C$7*Calculations!$C$87)*INDEX('Monthly Data'!R:R,Calculations!$C$116+MOD(V120,Calculations!$C$118))</f>
        <v>-2.0259958308006688E-2</v>
      </c>
      <c r="EM120" s="86">
        <f ca="1">Control!$C$7*Calculations!$C$82*INDEX('Monthly Data'!N:N,Calculations!$C$116+MOD(W120,Calculations!$C$118))+Control!$C$7*Calculations!$C$83*INDEX('Monthly Data'!O:O,Calculations!$C$116+MOD(W120,Calculations!$C$118))+Control!$C$7*Calculations!$C$84*INDEX('Monthly Data'!P:P,Calculations!$C$116+MOD(W120,Calculations!$C$118))+Control!$C$7*Calculations!$C$85*INDEX('Monthly Data'!Q:Q,Calculations!$C$116+MOD(W120,Calculations!$C$118))+(1-Control!$C$7*Calculations!$C$87)*INDEX('Monthly Data'!R:R,Calculations!$C$116+MOD(W120,Calculations!$C$118))</f>
        <v>1.3891304280773396E-2</v>
      </c>
      <c r="EN120" s="86">
        <f ca="1">Control!$C$7*Calculations!$C$82*INDEX('Monthly Data'!N:N,Calculations!$C$116+MOD(X120,Calculations!$C$118))+Control!$C$7*Calculations!$C$83*INDEX('Monthly Data'!O:O,Calculations!$C$116+MOD(X120,Calculations!$C$118))+Control!$C$7*Calculations!$C$84*INDEX('Monthly Data'!P:P,Calculations!$C$116+MOD(X120,Calculations!$C$118))+Control!$C$7*Calculations!$C$85*INDEX('Monthly Data'!Q:Q,Calculations!$C$116+MOD(X120,Calculations!$C$118))+(1-Control!$C$7*Calculations!$C$87)*INDEX('Monthly Data'!R:R,Calculations!$C$116+MOD(X120,Calculations!$C$118))</f>
        <v>1.1106855739851785E-2</v>
      </c>
      <c r="EO120" s="86">
        <f ca="1">Control!$C$7*Calculations!$C$82*INDEX('Monthly Data'!N:N,Calculations!$C$116+MOD(Y120,Calculations!$C$118))+Control!$C$7*Calculations!$C$83*INDEX('Monthly Data'!O:O,Calculations!$C$116+MOD(Y120,Calculations!$C$118))+Control!$C$7*Calculations!$C$84*INDEX('Monthly Data'!P:P,Calculations!$C$116+MOD(Y120,Calculations!$C$118))+Control!$C$7*Calculations!$C$85*INDEX('Monthly Data'!Q:Q,Calculations!$C$116+MOD(Y120,Calculations!$C$118))+(1-Control!$C$7*Calculations!$C$87)*INDEX('Monthly Data'!R:R,Calculations!$C$116+MOD(Y120,Calculations!$C$118))</f>
        <v>1.1106855739851785E-2</v>
      </c>
      <c r="EP120" s="86">
        <f ca="1">Control!$C$7*Calculations!$C$82*INDEX('Monthly Data'!N:N,Calculations!$C$116+MOD(Z120,Calculations!$C$118))+Control!$C$7*Calculations!$C$83*INDEX('Monthly Data'!O:O,Calculations!$C$116+MOD(Z120,Calculations!$C$118))+Control!$C$7*Calculations!$C$84*INDEX('Monthly Data'!P:P,Calculations!$C$116+MOD(Z120,Calculations!$C$118))+Control!$C$7*Calculations!$C$85*INDEX('Monthly Data'!Q:Q,Calculations!$C$116+MOD(Z120,Calculations!$C$118))+(1-Control!$C$7*Calculations!$C$87)*INDEX('Monthly Data'!R:R,Calculations!$C$116+MOD(Z120,Calculations!$C$118))</f>
        <v>6.3250222980707482E-3</v>
      </c>
      <c r="EQ120" s="86">
        <f ca="1">Control!$C$7*Calculations!$C$82*INDEX('Monthly Data'!N:N,Calculations!$C$116+MOD(AA120,Calculations!$C$118))+Control!$C$7*Calculations!$C$83*INDEX('Monthly Data'!O:O,Calculations!$C$116+MOD(AA120,Calculations!$C$118))+Control!$C$7*Calculations!$C$84*INDEX('Monthly Data'!P:P,Calculations!$C$116+MOD(AA120,Calculations!$C$118))+Control!$C$7*Calculations!$C$85*INDEX('Monthly Data'!Q:Q,Calculations!$C$116+MOD(AA120,Calculations!$C$118))+(1-Control!$C$7*Calculations!$C$87)*INDEX('Monthly Data'!R:R,Calculations!$C$116+MOD(AA120,Calculations!$C$118))</f>
        <v>8.4240675975201049E-3</v>
      </c>
      <c r="ER120" s="86">
        <f ca="1">Control!$C$7*Calculations!$C$82*INDEX('Monthly Data'!N:N,Calculations!$C$116+MOD(AB120,Calculations!$C$118))+Control!$C$7*Calculations!$C$83*INDEX('Monthly Data'!O:O,Calculations!$C$116+MOD(AB120,Calculations!$C$118))+Control!$C$7*Calculations!$C$84*INDEX('Monthly Data'!P:P,Calculations!$C$116+MOD(AB120,Calculations!$C$118))+Control!$C$7*Calculations!$C$85*INDEX('Monthly Data'!Q:Q,Calculations!$C$116+MOD(AB120,Calculations!$C$118))+(1-Control!$C$7*Calculations!$C$87)*INDEX('Monthly Data'!R:R,Calculations!$C$116+MOD(AB120,Calculations!$C$118))</f>
        <v>1.7073665854433945E-2</v>
      </c>
      <c r="ES120" s="86">
        <f ca="1">Control!$C$7*Calculations!$C$82*INDEX('Monthly Data'!N:N,Calculations!$C$116+MOD(AC120,Calculations!$C$118))+Control!$C$7*Calculations!$C$83*INDEX('Monthly Data'!O:O,Calculations!$C$116+MOD(AC120,Calculations!$C$118))+Control!$C$7*Calculations!$C$84*INDEX('Monthly Data'!P:P,Calculations!$C$116+MOD(AC120,Calculations!$C$118))+Control!$C$7*Calculations!$C$85*INDEX('Monthly Data'!Q:Q,Calculations!$C$116+MOD(AC120,Calculations!$C$118))+(1-Control!$C$7*Calculations!$C$87)*INDEX('Monthly Data'!R:R,Calculations!$C$116+MOD(AC120,Calculations!$C$118))</f>
        <v>1.1786765492207996E-2</v>
      </c>
      <c r="ET120" s="86">
        <f ca="1">Control!$C$7*Calculations!$C$82*INDEX('Monthly Data'!N:N,Calculations!$C$116+MOD(AD120,Calculations!$C$118))+Control!$C$7*Calculations!$C$83*INDEX('Monthly Data'!O:O,Calculations!$C$116+MOD(AD120,Calculations!$C$118))+Control!$C$7*Calculations!$C$84*INDEX('Monthly Data'!P:P,Calculations!$C$116+MOD(AD120,Calculations!$C$118))+Control!$C$7*Calculations!$C$85*INDEX('Monthly Data'!Q:Q,Calculations!$C$116+MOD(AD120,Calculations!$C$118))+(1-Control!$C$7*Calculations!$C$87)*INDEX('Monthly Data'!R:R,Calculations!$C$116+MOD(AD120,Calculations!$C$118))</f>
        <v>1.5063457444773597E-2</v>
      </c>
      <c r="EU120" s="86">
        <f ca="1">Control!$C$7*Calculations!$C$82*INDEX('Monthly Data'!N:N,Calculations!$C$116+MOD(AE120,Calculations!$C$118))+Control!$C$7*Calculations!$C$83*INDEX('Monthly Data'!O:O,Calculations!$C$116+MOD(AE120,Calculations!$C$118))+Control!$C$7*Calculations!$C$84*INDEX('Monthly Data'!P:P,Calculations!$C$116+MOD(AE120,Calculations!$C$118))+Control!$C$7*Calculations!$C$85*INDEX('Monthly Data'!Q:Q,Calculations!$C$116+MOD(AE120,Calculations!$C$118))+(1-Control!$C$7*Calculations!$C$87)*INDEX('Monthly Data'!R:R,Calculations!$C$116+MOD(AE120,Calculations!$C$118))</f>
        <v>3.1070573055362403E-2</v>
      </c>
      <c r="EV120" s="86">
        <f ca="1">Control!$C$7*Calculations!$C$82*INDEX('Monthly Data'!N:N,Calculations!$C$116+MOD(AF120,Calculations!$C$118))+Control!$C$7*Calculations!$C$83*INDEX('Monthly Data'!O:O,Calculations!$C$116+MOD(AF120,Calculations!$C$118))+Control!$C$7*Calculations!$C$84*INDEX('Monthly Data'!P:P,Calculations!$C$116+MOD(AF120,Calculations!$C$118))+Control!$C$7*Calculations!$C$85*INDEX('Monthly Data'!Q:Q,Calculations!$C$116+MOD(AF120,Calculations!$C$118))+(1-Control!$C$7*Calculations!$C$87)*INDEX('Monthly Data'!R:R,Calculations!$C$116+MOD(AF120,Calculations!$C$118))</f>
        <v>6.3250222980707482E-3</v>
      </c>
      <c r="EW120" s="86">
        <f ca="1">Control!$C$7*Calculations!$C$82*INDEX('Monthly Data'!N:N,Calculations!$C$116+MOD(AG120,Calculations!$C$118))+Control!$C$7*Calculations!$C$83*INDEX('Monthly Data'!O:O,Calculations!$C$116+MOD(AG120,Calculations!$C$118))+Control!$C$7*Calculations!$C$84*INDEX('Monthly Data'!P:P,Calculations!$C$116+MOD(AG120,Calculations!$C$118))+Control!$C$7*Calculations!$C$85*INDEX('Monthly Data'!Q:Q,Calculations!$C$116+MOD(AG120,Calculations!$C$118))+(1-Control!$C$7*Calculations!$C$87)*INDEX('Monthly Data'!R:R,Calculations!$C$116+MOD(AG120,Calculations!$C$118))</f>
        <v>-1.3959200237295809E-2</v>
      </c>
      <c r="EX120" s="86">
        <f ca="1">Control!$C$7*Calculations!$C$82*INDEX('Monthly Data'!N:N,Calculations!$C$116+MOD(AH120,Calculations!$C$118))+Control!$C$7*Calculations!$C$83*INDEX('Monthly Data'!O:O,Calculations!$C$116+MOD(AH120,Calculations!$C$118))+Control!$C$7*Calculations!$C$84*INDEX('Monthly Data'!P:P,Calculations!$C$116+MOD(AH120,Calculations!$C$118))+Control!$C$7*Calculations!$C$85*INDEX('Monthly Data'!Q:Q,Calculations!$C$116+MOD(AH120,Calculations!$C$118))+(1-Control!$C$7*Calculations!$C$87)*INDEX('Monthly Data'!R:R,Calculations!$C$116+MOD(AH120,Calculations!$C$118))</f>
        <v>1.5115046179922851E-2</v>
      </c>
      <c r="EY120" s="86">
        <f ca="1">Control!$C$7*Calculations!$C$82*INDEX('Monthly Data'!N:N,Calculations!$C$116+MOD(AI120,Calculations!$C$118))+Control!$C$7*Calculations!$C$83*INDEX('Monthly Data'!O:O,Calculations!$C$116+MOD(AI120,Calculations!$C$118))+Control!$C$7*Calculations!$C$84*INDEX('Monthly Data'!P:P,Calculations!$C$116+MOD(AI120,Calculations!$C$118))+Control!$C$7*Calculations!$C$85*INDEX('Monthly Data'!Q:Q,Calculations!$C$116+MOD(AI120,Calculations!$C$118))+(1-Control!$C$7*Calculations!$C$87)*INDEX('Monthly Data'!R:R,Calculations!$C$116+MOD(AI120,Calculations!$C$118))</f>
        <v>7.9764341593600071E-3</v>
      </c>
      <c r="EZ120" s="86">
        <f ca="1">Control!$C$7*Calculations!$C$82*INDEX('Monthly Data'!N:N,Calculations!$C$116+MOD(AJ120,Calculations!$C$118))+Control!$C$7*Calculations!$C$83*INDEX('Monthly Data'!O:O,Calculations!$C$116+MOD(AJ120,Calculations!$C$118))+Control!$C$7*Calculations!$C$84*INDEX('Monthly Data'!P:P,Calculations!$C$116+MOD(AJ120,Calculations!$C$118))+Control!$C$7*Calculations!$C$85*INDEX('Monthly Data'!Q:Q,Calculations!$C$116+MOD(AJ120,Calculations!$C$118))+(1-Control!$C$7*Calculations!$C$87)*INDEX('Monthly Data'!R:R,Calculations!$C$116+MOD(AJ120,Calculations!$C$118))</f>
        <v>1.2954540023127663E-2</v>
      </c>
      <c r="FA120" s="86">
        <f ca="1">Control!$C$7*Calculations!$C$82*INDEX('Monthly Data'!N:N,Calculations!$C$116+MOD(AK120,Calculations!$C$118))+Control!$C$7*Calculations!$C$83*INDEX('Monthly Data'!O:O,Calculations!$C$116+MOD(AK120,Calculations!$C$118))+Control!$C$7*Calculations!$C$84*INDEX('Monthly Data'!P:P,Calculations!$C$116+MOD(AK120,Calculations!$C$118))+Control!$C$7*Calculations!$C$85*INDEX('Monthly Data'!Q:Q,Calculations!$C$116+MOD(AK120,Calculations!$C$118))+(1-Control!$C$7*Calculations!$C$87)*INDEX('Monthly Data'!R:R,Calculations!$C$116+MOD(AK120,Calculations!$C$118))</f>
        <v>1.7599621212565995E-2</v>
      </c>
      <c r="FB120" s="86">
        <f ca="1">Control!$C$7*Calculations!$C$82*INDEX('Monthly Data'!N:N,Calculations!$C$116+MOD(AL120,Calculations!$C$118))+Control!$C$7*Calculations!$C$83*INDEX('Monthly Data'!O:O,Calculations!$C$116+MOD(AL120,Calculations!$C$118))+Control!$C$7*Calculations!$C$84*INDEX('Monthly Data'!P:P,Calculations!$C$116+MOD(AL120,Calculations!$C$118))+Control!$C$7*Calculations!$C$85*INDEX('Monthly Data'!Q:Q,Calculations!$C$116+MOD(AL120,Calculations!$C$118))+(1-Control!$C$7*Calculations!$C$87)*INDEX('Monthly Data'!R:R,Calculations!$C$116+MOD(AL120,Calculations!$C$118))</f>
        <v>7.7184133340106598E-3</v>
      </c>
      <c r="FC120" s="86">
        <f ca="1">Control!$C$7*Calculations!$C$82*INDEX('Monthly Data'!N:N,Calculations!$C$116+MOD(AM120,Calculations!$C$118))+Control!$C$7*Calculations!$C$83*INDEX('Monthly Data'!O:O,Calculations!$C$116+MOD(AM120,Calculations!$C$118))+Control!$C$7*Calculations!$C$84*INDEX('Monthly Data'!P:P,Calculations!$C$116+MOD(AM120,Calculations!$C$118))+Control!$C$7*Calculations!$C$85*INDEX('Monthly Data'!Q:Q,Calculations!$C$116+MOD(AM120,Calculations!$C$118))+(1-Control!$C$7*Calculations!$C$87)*INDEX('Monthly Data'!R:R,Calculations!$C$116+MOD(AM120,Calculations!$C$118))</f>
        <v>6.2631896128884862E-3</v>
      </c>
      <c r="FD120" s="86">
        <f ca="1">Control!$C$7*Calculations!$C$82*INDEX('Monthly Data'!N:N,Calculations!$C$116+MOD(AN120,Calculations!$C$118))+Control!$C$7*Calculations!$C$83*INDEX('Monthly Data'!O:O,Calculations!$C$116+MOD(AN120,Calculations!$C$118))+Control!$C$7*Calculations!$C$84*INDEX('Monthly Data'!P:P,Calculations!$C$116+MOD(AN120,Calculations!$C$118))+Control!$C$7*Calculations!$C$85*INDEX('Monthly Data'!Q:Q,Calculations!$C$116+MOD(AN120,Calculations!$C$118))+(1-Control!$C$7*Calculations!$C$87)*INDEX('Monthly Data'!R:R,Calculations!$C$116+MOD(AN120,Calculations!$C$118))</f>
        <v>1.7361594973213587E-2</v>
      </c>
      <c r="FE120" s="86">
        <f ca="1">Control!$C$7*Calculations!$C$82*INDEX('Monthly Data'!N:N,Calculations!$C$116+MOD(AO120,Calculations!$C$118))+Control!$C$7*Calculations!$C$83*INDEX('Monthly Data'!O:O,Calculations!$C$116+MOD(AO120,Calculations!$C$118))+Control!$C$7*Calculations!$C$84*INDEX('Monthly Data'!P:P,Calculations!$C$116+MOD(AO120,Calculations!$C$118))+Control!$C$7*Calculations!$C$85*INDEX('Monthly Data'!Q:Q,Calculations!$C$116+MOD(AO120,Calculations!$C$118))+(1-Control!$C$7*Calculations!$C$87)*INDEX('Monthly Data'!R:R,Calculations!$C$116+MOD(AO120,Calculations!$C$118))</f>
        <v>6.2631896128884862E-3</v>
      </c>
      <c r="FF120" s="86">
        <f ca="1">Control!$C$7*Calculations!$C$82*INDEX('Monthly Data'!N:N,Calculations!$C$116+MOD(AP120,Calculations!$C$118))+Control!$C$7*Calculations!$C$83*INDEX('Monthly Data'!O:O,Calculations!$C$116+MOD(AP120,Calculations!$C$118))+Control!$C$7*Calculations!$C$84*INDEX('Monthly Data'!P:P,Calculations!$C$116+MOD(AP120,Calculations!$C$118))+Control!$C$7*Calculations!$C$85*INDEX('Monthly Data'!Q:Q,Calculations!$C$116+MOD(AP120,Calculations!$C$118))+(1-Control!$C$7*Calculations!$C$87)*INDEX('Monthly Data'!R:R,Calculations!$C$116+MOD(AP120,Calculations!$C$118))</f>
        <v>-2.5419860972892394E-2</v>
      </c>
      <c r="FG120" s="86">
        <f ca="1">Control!$C$7*Calculations!$C$82*INDEX('Monthly Data'!N:N,Calculations!$C$116+MOD(AQ120,Calculations!$C$118))+Control!$C$7*Calculations!$C$83*INDEX('Monthly Data'!O:O,Calculations!$C$116+MOD(AQ120,Calculations!$C$118))+Control!$C$7*Calculations!$C$84*INDEX('Monthly Data'!P:P,Calculations!$C$116+MOD(AQ120,Calculations!$C$118))+Control!$C$7*Calculations!$C$85*INDEX('Monthly Data'!Q:Q,Calculations!$C$116+MOD(AQ120,Calculations!$C$118))+(1-Control!$C$7*Calculations!$C$87)*INDEX('Monthly Data'!R:R,Calculations!$C$116+MOD(AQ120,Calculations!$C$118))</f>
        <v>1.7484305259657981E-2</v>
      </c>
      <c r="FH120" s="86">
        <f ca="1">Control!$C$7*Calculations!$C$82*INDEX('Monthly Data'!N:N,Calculations!$C$116+MOD(AR120,Calculations!$C$118))+Control!$C$7*Calculations!$C$83*INDEX('Monthly Data'!O:O,Calculations!$C$116+MOD(AR120,Calculations!$C$118))+Control!$C$7*Calculations!$C$84*INDEX('Monthly Data'!P:P,Calculations!$C$116+MOD(AR120,Calculations!$C$118))+Control!$C$7*Calculations!$C$85*INDEX('Monthly Data'!Q:Q,Calculations!$C$116+MOD(AR120,Calculations!$C$118))+(1-Control!$C$7*Calculations!$C$87)*INDEX('Monthly Data'!R:R,Calculations!$C$116+MOD(AR120,Calculations!$C$118))</f>
        <v>-2.4571433440223247E-2</v>
      </c>
      <c r="FI120" s="86">
        <f ca="1">Control!$C$7*Calculations!$C$82*INDEX('Monthly Data'!N:N,Calculations!$C$116+MOD(AS120,Calculations!$C$118))+Control!$C$7*Calculations!$C$83*INDEX('Monthly Data'!O:O,Calculations!$C$116+MOD(AS120,Calculations!$C$118))+Control!$C$7*Calculations!$C$84*INDEX('Monthly Data'!P:P,Calculations!$C$116+MOD(AS120,Calculations!$C$118))+Control!$C$7*Calculations!$C$85*INDEX('Monthly Data'!Q:Q,Calculations!$C$116+MOD(AS120,Calculations!$C$118))+(1-Control!$C$7*Calculations!$C$87)*INDEX('Monthly Data'!R:R,Calculations!$C$116+MOD(AS120,Calculations!$C$118))</f>
        <v>1.2954540023127663E-2</v>
      </c>
      <c r="FJ120" s="86">
        <f ca="1">Control!$C$7*Calculations!$C$82*INDEX('Monthly Data'!N:N,Calculations!$C$116+MOD(AT120,Calculations!$C$118))+Control!$C$7*Calculations!$C$83*INDEX('Monthly Data'!O:O,Calculations!$C$116+MOD(AT120,Calculations!$C$118))+Control!$C$7*Calculations!$C$84*INDEX('Monthly Data'!P:P,Calculations!$C$116+MOD(AT120,Calculations!$C$118))+Control!$C$7*Calculations!$C$85*INDEX('Monthly Data'!Q:Q,Calculations!$C$116+MOD(AT120,Calculations!$C$118))+(1-Control!$C$7*Calculations!$C$87)*INDEX('Monthly Data'!R:R,Calculations!$C$116+MOD(AT120,Calculations!$C$118))</f>
        <v>2.3307359621218403E-2</v>
      </c>
      <c r="FK120" s="86">
        <f ca="1">Control!$C$7*Calculations!$C$82*INDEX('Monthly Data'!N:N,Calculations!$C$116+MOD(AU120,Calculations!$C$118))+Control!$C$7*Calculations!$C$83*INDEX('Monthly Data'!O:O,Calculations!$C$116+MOD(AU120,Calculations!$C$118))+Control!$C$7*Calculations!$C$84*INDEX('Monthly Data'!P:P,Calculations!$C$116+MOD(AU120,Calculations!$C$118))+Control!$C$7*Calculations!$C$85*INDEX('Monthly Data'!Q:Q,Calculations!$C$116+MOD(AU120,Calculations!$C$118))+(1-Control!$C$7*Calculations!$C$87)*INDEX('Monthly Data'!R:R,Calculations!$C$116+MOD(AU120,Calculations!$C$118))</f>
        <v>1.046389543479892E-2</v>
      </c>
      <c r="FL120" s="86">
        <f ca="1">Control!$C$7*Calculations!$C$82*INDEX('Monthly Data'!N:N,Calculations!$C$116+MOD(AV120,Calculations!$C$118))+Control!$C$7*Calculations!$C$83*INDEX('Monthly Data'!O:O,Calculations!$C$116+MOD(AV120,Calculations!$C$118))+Control!$C$7*Calculations!$C$84*INDEX('Monthly Data'!P:P,Calculations!$C$116+MOD(AV120,Calculations!$C$118))+Control!$C$7*Calculations!$C$85*INDEX('Monthly Data'!Q:Q,Calculations!$C$116+MOD(AV120,Calculations!$C$118))+(1-Control!$C$7*Calculations!$C$87)*INDEX('Monthly Data'!R:R,Calculations!$C$116+MOD(AV120,Calculations!$C$118))</f>
        <v>1.7073665854433945E-2</v>
      </c>
      <c r="FM120" s="86">
        <f ca="1">Control!$C$7*Calculations!$C$82*INDEX('Monthly Data'!N:N,Calculations!$C$116+MOD(AW120,Calculations!$C$118))+Control!$C$7*Calculations!$C$83*INDEX('Monthly Data'!O:O,Calculations!$C$116+MOD(AW120,Calculations!$C$118))+Control!$C$7*Calculations!$C$84*INDEX('Monthly Data'!P:P,Calculations!$C$116+MOD(AW120,Calculations!$C$118))+Control!$C$7*Calculations!$C$85*INDEX('Monthly Data'!Q:Q,Calculations!$C$116+MOD(AW120,Calculations!$C$118))+(1-Control!$C$7*Calculations!$C$87)*INDEX('Monthly Data'!R:R,Calculations!$C$116+MOD(AW120,Calculations!$C$118))</f>
        <v>-2.0259958308006688E-2</v>
      </c>
      <c r="FN120" s="86">
        <f ca="1">Control!$C$7*Calculations!$C$82*INDEX('Monthly Data'!N:N,Calculations!$C$116+MOD(AX120,Calculations!$C$118))+Control!$C$7*Calculations!$C$83*INDEX('Monthly Data'!O:O,Calculations!$C$116+MOD(AX120,Calculations!$C$118))+Control!$C$7*Calculations!$C$84*INDEX('Monthly Data'!P:P,Calculations!$C$116+MOD(AX120,Calculations!$C$118))+Control!$C$7*Calculations!$C$85*INDEX('Monthly Data'!Q:Q,Calculations!$C$116+MOD(AX120,Calculations!$C$118))+(1-Control!$C$7*Calculations!$C$87)*INDEX('Monthly Data'!R:R,Calculations!$C$116+MOD(AX120,Calculations!$C$118))</f>
        <v>2.4470405846852006E-3</v>
      </c>
      <c r="FO120" s="86">
        <f ca="1">Control!$C$7*Calculations!$C$82*INDEX('Monthly Data'!N:N,Calculations!$C$116+MOD(AY120,Calculations!$C$118))+Control!$C$7*Calculations!$C$83*INDEX('Monthly Data'!O:O,Calculations!$C$116+MOD(AY120,Calculations!$C$118))+Control!$C$7*Calculations!$C$84*INDEX('Monthly Data'!P:P,Calculations!$C$116+MOD(AY120,Calculations!$C$118))+Control!$C$7*Calculations!$C$85*INDEX('Monthly Data'!Q:Q,Calculations!$C$116+MOD(AY120,Calculations!$C$118))+(1-Control!$C$7*Calculations!$C$87)*INDEX('Monthly Data'!R:R,Calculations!$C$116+MOD(AY120,Calculations!$C$118))</f>
        <v>9.9787204839310462E-3</v>
      </c>
      <c r="FP120" s="86">
        <f ca="1">Control!$C$7*Calculations!$C$82*INDEX('Monthly Data'!N:N,Calculations!$C$116+MOD(AZ120,Calculations!$C$118))+Control!$C$7*Calculations!$C$83*INDEX('Monthly Data'!O:O,Calculations!$C$116+MOD(AZ120,Calculations!$C$118))+Control!$C$7*Calculations!$C$84*INDEX('Monthly Data'!P:P,Calculations!$C$116+MOD(AZ120,Calculations!$C$118))+Control!$C$7*Calculations!$C$85*INDEX('Monthly Data'!Q:Q,Calculations!$C$116+MOD(AZ120,Calculations!$C$118))+(1-Control!$C$7*Calculations!$C$87)*INDEX('Monthly Data'!R:R,Calculations!$C$116+MOD(AZ120,Calculations!$C$118))</f>
        <v>2.2757992058453024E-3</v>
      </c>
      <c r="FQ120" s="86">
        <f ca="1">Control!$C$7*Calculations!$C$82*INDEX('Monthly Data'!N:N,Calculations!$C$116+MOD(BA120,Calculations!$C$118))+Control!$C$7*Calculations!$C$83*INDEX('Monthly Data'!O:O,Calculations!$C$116+MOD(BA120,Calculations!$C$118))+Control!$C$7*Calculations!$C$84*INDEX('Monthly Data'!P:P,Calculations!$C$116+MOD(BA120,Calculations!$C$118))+Control!$C$7*Calculations!$C$85*INDEX('Monthly Data'!Q:Q,Calculations!$C$116+MOD(BA120,Calculations!$C$118))+(1-Control!$C$7*Calculations!$C$87)*INDEX('Monthly Data'!R:R,Calculations!$C$116+MOD(BA120,Calculations!$C$118))</f>
        <v>4.5735623984309991E-2</v>
      </c>
      <c r="FR120" s="86">
        <f ca="1">Control!$C$7*Calculations!$C$82*INDEX('Monthly Data'!N:N,Calculations!$C$116+MOD(BB120,Calculations!$C$118))+Control!$C$7*Calculations!$C$83*INDEX('Monthly Data'!O:O,Calculations!$C$116+MOD(BB120,Calculations!$C$118))+Control!$C$7*Calculations!$C$84*INDEX('Monthly Data'!P:P,Calculations!$C$116+MOD(BB120,Calculations!$C$118))+Control!$C$7*Calculations!$C$85*INDEX('Monthly Data'!Q:Q,Calculations!$C$116+MOD(BB120,Calculations!$C$118))+(1-Control!$C$7*Calculations!$C$87)*INDEX('Monthly Data'!R:R,Calculations!$C$116+MOD(BB120,Calculations!$C$118))</f>
        <v>-9.8327855560634558E-3</v>
      </c>
      <c r="FS120" s="86">
        <f ca="1">Control!$C$7*Calculations!$C$82*INDEX('Monthly Data'!N:N,Calculations!$C$116+MOD(BC120,Calculations!$C$118))+Control!$C$7*Calculations!$C$83*INDEX('Monthly Data'!O:O,Calculations!$C$116+MOD(BC120,Calculations!$C$118))+Control!$C$7*Calculations!$C$84*INDEX('Monthly Data'!P:P,Calculations!$C$116+MOD(BC120,Calculations!$C$118))+Control!$C$7*Calculations!$C$85*INDEX('Monthly Data'!Q:Q,Calculations!$C$116+MOD(BC120,Calculations!$C$118))+(1-Control!$C$7*Calculations!$C$87)*INDEX('Monthly Data'!R:R,Calculations!$C$116+MOD(BC120,Calculations!$C$118))</f>
        <v>-3.8875517825435772E-3</v>
      </c>
      <c r="FT120" s="86">
        <f ca="1">Control!$C$7*Calculations!$C$82*INDEX('Monthly Data'!N:N,Calculations!$C$116+MOD(BD120,Calculations!$C$118))+Control!$C$7*Calculations!$C$83*INDEX('Monthly Data'!O:O,Calculations!$C$116+MOD(BD120,Calculations!$C$118))+Control!$C$7*Calculations!$C$84*INDEX('Monthly Data'!P:P,Calculations!$C$116+MOD(BD120,Calculations!$C$118))+Control!$C$7*Calculations!$C$85*INDEX('Monthly Data'!Q:Q,Calculations!$C$116+MOD(BD120,Calculations!$C$118))+(1-Control!$C$7*Calculations!$C$87)*INDEX('Monthly Data'!R:R,Calculations!$C$116+MOD(BD120,Calculations!$C$118))</f>
        <v>8.4240675975201049E-3</v>
      </c>
      <c r="FU120" s="86">
        <f ca="1">Control!$C$7*Calculations!$C$82*INDEX('Monthly Data'!N:N,Calculations!$C$116+MOD(BE120,Calculations!$C$118))+Control!$C$7*Calculations!$C$83*INDEX('Monthly Data'!O:O,Calculations!$C$116+MOD(BE120,Calculations!$C$118))+Control!$C$7*Calculations!$C$84*INDEX('Monthly Data'!P:P,Calculations!$C$116+MOD(BE120,Calculations!$C$118))+Control!$C$7*Calculations!$C$85*INDEX('Monthly Data'!Q:Q,Calculations!$C$116+MOD(BE120,Calculations!$C$118))+(1-Control!$C$7*Calculations!$C$87)*INDEX('Monthly Data'!R:R,Calculations!$C$116+MOD(BE120,Calculations!$C$118))</f>
        <v>4.5132804118240749E-2</v>
      </c>
      <c r="FV120" s="86">
        <f ca="1">Control!$C$7*Calculations!$C$82*INDEX('Monthly Data'!N:N,Calculations!$C$116+MOD(BF120,Calculations!$C$118))+Control!$C$7*Calculations!$C$83*INDEX('Monthly Data'!O:O,Calculations!$C$116+MOD(BF120,Calculations!$C$118))+Control!$C$7*Calculations!$C$84*INDEX('Monthly Data'!P:P,Calculations!$C$116+MOD(BF120,Calculations!$C$118))+Control!$C$7*Calculations!$C$85*INDEX('Monthly Data'!Q:Q,Calculations!$C$116+MOD(BF120,Calculations!$C$118))+(1-Control!$C$7*Calculations!$C$87)*INDEX('Monthly Data'!R:R,Calculations!$C$116+MOD(BF120,Calculations!$C$118))</f>
        <v>1.142101364887867E-2</v>
      </c>
      <c r="FW120" s="86">
        <f ca="1">Control!$C$7*Calculations!$C$82*INDEX('Monthly Data'!N:N,Calculations!$C$116+MOD(BG120,Calculations!$C$118))+Control!$C$7*Calculations!$C$83*INDEX('Monthly Data'!O:O,Calculations!$C$116+MOD(BG120,Calculations!$C$118))+Control!$C$7*Calculations!$C$84*INDEX('Monthly Data'!P:P,Calculations!$C$116+MOD(BG120,Calculations!$C$118))+Control!$C$7*Calculations!$C$85*INDEX('Monthly Data'!Q:Q,Calculations!$C$116+MOD(BG120,Calculations!$C$118))+(1-Control!$C$7*Calculations!$C$87)*INDEX('Monthly Data'!R:R,Calculations!$C$116+MOD(BG120,Calculations!$C$118))</f>
        <v>-1.5984879994281095E-2</v>
      </c>
      <c r="FX120" s="86">
        <f ca="1">Control!$C$7*Calculations!$C$82*INDEX('Monthly Data'!N:N,Calculations!$C$116+MOD(BH120,Calculations!$C$118))+Control!$C$7*Calculations!$C$83*INDEX('Monthly Data'!O:O,Calculations!$C$116+MOD(BH120,Calculations!$C$118))+Control!$C$7*Calculations!$C$84*INDEX('Monthly Data'!P:P,Calculations!$C$116+MOD(BH120,Calculations!$C$118))+Control!$C$7*Calculations!$C$85*INDEX('Monthly Data'!Q:Q,Calculations!$C$116+MOD(BH120,Calculations!$C$118))+(1-Control!$C$7*Calculations!$C$87)*INDEX('Monthly Data'!R:R,Calculations!$C$116+MOD(BH120,Calculations!$C$118))</f>
        <v>9.5791276036140301E-3</v>
      </c>
      <c r="FY120" s="86">
        <f ca="1">Control!$C$7*Calculations!$C$82*INDEX('Monthly Data'!N:N,Calculations!$C$116+MOD(BI120,Calculations!$C$118))+Control!$C$7*Calculations!$C$83*INDEX('Monthly Data'!O:O,Calculations!$C$116+MOD(BI120,Calculations!$C$118))+Control!$C$7*Calculations!$C$84*INDEX('Monthly Data'!P:P,Calculations!$C$116+MOD(BI120,Calculations!$C$118))+Control!$C$7*Calculations!$C$85*INDEX('Monthly Data'!Q:Q,Calculations!$C$116+MOD(BI120,Calculations!$C$118))+(1-Control!$C$7*Calculations!$C$87)*INDEX('Monthly Data'!R:R,Calculations!$C$116+MOD(BI120,Calculations!$C$118))</f>
        <v>1.7599621212565995E-2</v>
      </c>
      <c r="FZ120" s="86">
        <f ca="1">Control!$C$7*Calculations!$C$82*INDEX('Monthly Data'!N:N,Calculations!$C$116+MOD(BJ120,Calculations!$C$118))+Control!$C$7*Calculations!$C$83*INDEX('Monthly Data'!O:O,Calculations!$C$116+MOD(BJ120,Calculations!$C$118))+Control!$C$7*Calculations!$C$84*INDEX('Monthly Data'!P:P,Calculations!$C$116+MOD(BJ120,Calculations!$C$118))+Control!$C$7*Calculations!$C$85*INDEX('Monthly Data'!Q:Q,Calculations!$C$116+MOD(BJ120,Calculations!$C$118))+(1-Control!$C$7*Calculations!$C$87)*INDEX('Monthly Data'!R:R,Calculations!$C$116+MOD(BJ120,Calculations!$C$118))</f>
        <v>8.3814116887657771E-3</v>
      </c>
      <c r="GA120" s="86">
        <f ca="1">Control!$C$7*Calculations!$C$82*INDEX('Monthly Data'!N:N,Calculations!$C$116+MOD(BK120,Calculations!$C$118))+Control!$C$7*Calculations!$C$83*INDEX('Monthly Data'!O:O,Calculations!$C$116+MOD(BK120,Calculations!$C$118))+Control!$C$7*Calculations!$C$84*INDEX('Monthly Data'!P:P,Calculations!$C$116+MOD(BK120,Calculations!$C$118))+Control!$C$7*Calculations!$C$85*INDEX('Monthly Data'!Q:Q,Calculations!$C$116+MOD(BK120,Calculations!$C$118))+(1-Control!$C$7*Calculations!$C$87)*INDEX('Monthly Data'!R:R,Calculations!$C$116+MOD(BK120,Calculations!$C$118))</f>
        <v>-9.8327855560634558E-3</v>
      </c>
      <c r="GB120" s="86">
        <f ca="1">Control!$C$7*Calculations!$C$82*INDEX('Monthly Data'!N:N,Calculations!$C$116+MOD(BL120,Calculations!$C$118))+Control!$C$7*Calculations!$C$83*INDEX('Monthly Data'!O:O,Calculations!$C$116+MOD(BL120,Calculations!$C$118))+Control!$C$7*Calculations!$C$84*INDEX('Monthly Data'!P:P,Calculations!$C$116+MOD(BL120,Calculations!$C$118))+Control!$C$7*Calculations!$C$85*INDEX('Monthly Data'!Q:Q,Calculations!$C$116+MOD(BL120,Calculations!$C$118))+(1-Control!$C$7*Calculations!$C$87)*INDEX('Monthly Data'!R:R,Calculations!$C$116+MOD(BL120,Calculations!$C$118))</f>
        <v>1.2722494017511032E-2</v>
      </c>
      <c r="GC120" s="86">
        <f ca="1">Control!$C$7*Calculations!$C$82*INDEX('Monthly Data'!N:N,Calculations!$C$116+MOD(BM120,Calculations!$C$118))+Control!$C$7*Calculations!$C$83*INDEX('Monthly Data'!O:O,Calculations!$C$116+MOD(BM120,Calculations!$C$118))+Control!$C$7*Calculations!$C$84*INDEX('Monthly Data'!P:P,Calculations!$C$116+MOD(BM120,Calculations!$C$118))+Control!$C$7*Calculations!$C$85*INDEX('Monthly Data'!Q:Q,Calculations!$C$116+MOD(BM120,Calculations!$C$118))+(1-Control!$C$7*Calculations!$C$87)*INDEX('Monthly Data'!R:R,Calculations!$C$116+MOD(BM120,Calculations!$C$118))</f>
        <v>2.3852824346838646E-2</v>
      </c>
      <c r="GD120" s="86">
        <f ca="1">Control!$C$7*Calculations!$C$82*INDEX('Monthly Data'!N:N,Calculations!$C$116+MOD(BN120,Calculations!$C$118))+Control!$C$7*Calculations!$C$83*INDEX('Monthly Data'!O:O,Calculations!$C$116+MOD(BN120,Calculations!$C$118))+Control!$C$7*Calculations!$C$84*INDEX('Monthly Data'!P:P,Calculations!$C$116+MOD(BN120,Calculations!$C$118))+Control!$C$7*Calculations!$C$85*INDEX('Monthly Data'!Q:Q,Calculations!$C$116+MOD(BN120,Calculations!$C$118))+(1-Control!$C$7*Calculations!$C$87)*INDEX('Monthly Data'!R:R,Calculations!$C$116+MOD(BN120,Calculations!$C$118))</f>
        <v>-9.5555592256394619E-3</v>
      </c>
      <c r="GE120" s="86">
        <f ca="1">Control!$C$7*Calculations!$C$82*INDEX('Monthly Data'!N:N,Calculations!$C$116+MOD(BO120,Calculations!$C$118))+Control!$C$7*Calculations!$C$83*INDEX('Monthly Data'!O:O,Calculations!$C$116+MOD(BO120,Calculations!$C$118))+Control!$C$7*Calculations!$C$84*INDEX('Monthly Data'!P:P,Calculations!$C$116+MOD(BO120,Calculations!$C$118))+Control!$C$7*Calculations!$C$85*INDEX('Monthly Data'!Q:Q,Calculations!$C$116+MOD(BO120,Calculations!$C$118))+(1-Control!$C$7*Calculations!$C$87)*INDEX('Monthly Data'!R:R,Calculations!$C$116+MOD(BO120,Calculations!$C$118))</f>
        <v>-3.8554137824290124E-2</v>
      </c>
      <c r="GF120" s="86">
        <f ca="1">Control!$C$7*Calculations!$C$82*INDEX('Monthly Data'!N:N,Calculations!$C$116+MOD(BP120,Calculations!$C$118))+Control!$C$7*Calculations!$C$83*INDEX('Monthly Data'!O:O,Calculations!$C$116+MOD(BP120,Calculations!$C$118))+Control!$C$7*Calculations!$C$84*INDEX('Monthly Data'!P:P,Calculations!$C$116+MOD(BP120,Calculations!$C$118))+Control!$C$7*Calculations!$C$85*INDEX('Monthly Data'!Q:Q,Calculations!$C$116+MOD(BP120,Calculations!$C$118))+(1-Control!$C$7*Calculations!$C$87)*INDEX('Monthly Data'!R:R,Calculations!$C$116+MOD(BP120,Calculations!$C$118))</f>
        <v>3.1011313347584085E-2</v>
      </c>
      <c r="GG120" s="86">
        <f ca="1">Control!$C$7*Calculations!$C$82*INDEX('Monthly Data'!N:N,Calculations!$C$116+MOD(BQ120,Calculations!$C$118))+Control!$C$7*Calculations!$C$83*INDEX('Monthly Data'!O:O,Calculations!$C$116+MOD(BQ120,Calculations!$C$118))+Control!$C$7*Calculations!$C$84*INDEX('Monthly Data'!P:P,Calculations!$C$116+MOD(BQ120,Calculations!$C$118))+Control!$C$7*Calculations!$C$85*INDEX('Monthly Data'!Q:Q,Calculations!$C$116+MOD(BQ120,Calculations!$C$118))+(1-Control!$C$7*Calculations!$C$87)*INDEX('Monthly Data'!R:R,Calculations!$C$116+MOD(BQ120,Calculations!$C$118))</f>
        <v>-1.1360801645249321E-2</v>
      </c>
      <c r="GH120" s="86">
        <f ca="1">Control!$C$7*Calculations!$C$82*INDEX('Monthly Data'!N:N,Calculations!$C$116+MOD(BR120,Calculations!$C$118))+Control!$C$7*Calculations!$C$83*INDEX('Monthly Data'!O:O,Calculations!$C$116+MOD(BR120,Calculations!$C$118))+Control!$C$7*Calculations!$C$84*INDEX('Monthly Data'!P:P,Calculations!$C$116+MOD(BR120,Calculations!$C$118))+Control!$C$7*Calculations!$C$85*INDEX('Monthly Data'!Q:Q,Calculations!$C$116+MOD(BR120,Calculations!$C$118))+(1-Control!$C$7*Calculations!$C$87)*INDEX('Monthly Data'!R:R,Calculations!$C$116+MOD(BR120,Calculations!$C$118))</f>
        <v>-9.8327855560634558E-3</v>
      </c>
      <c r="GI120" s="86">
        <f ca="1">Control!$C$7*Calculations!$C$82*INDEX('Monthly Data'!N:N,Calculations!$C$116+MOD(BS120,Calculations!$C$118))+Control!$C$7*Calculations!$C$83*INDEX('Monthly Data'!O:O,Calculations!$C$116+MOD(BS120,Calculations!$C$118))+Control!$C$7*Calculations!$C$84*INDEX('Monthly Data'!P:P,Calculations!$C$116+MOD(BS120,Calculations!$C$118))+Control!$C$7*Calculations!$C$85*INDEX('Monthly Data'!Q:Q,Calculations!$C$116+MOD(BS120,Calculations!$C$118))+(1-Control!$C$7*Calculations!$C$87)*INDEX('Monthly Data'!R:R,Calculations!$C$116+MOD(BS120,Calculations!$C$118))</f>
        <v>1.9073822767906517E-2</v>
      </c>
      <c r="GJ120" s="86">
        <f ca="1">Control!$C$7*Calculations!$C$82*INDEX('Monthly Data'!N:N,Calculations!$C$116+MOD(BT120,Calculations!$C$118))+Control!$C$7*Calculations!$C$83*INDEX('Monthly Data'!O:O,Calculations!$C$116+MOD(BT120,Calculations!$C$118))+Control!$C$7*Calculations!$C$84*INDEX('Monthly Data'!P:P,Calculations!$C$116+MOD(BT120,Calculations!$C$118))+Control!$C$7*Calculations!$C$85*INDEX('Monthly Data'!Q:Q,Calculations!$C$116+MOD(BT120,Calculations!$C$118))+(1-Control!$C$7*Calculations!$C$87)*INDEX('Monthly Data'!R:R,Calculations!$C$116+MOD(BT120,Calculations!$C$118))</f>
        <v>2.5790695379256122E-2</v>
      </c>
      <c r="GK120" s="86">
        <f ca="1">Control!$C$7*Calculations!$C$82*INDEX('Monthly Data'!N:N,Calculations!$C$116+MOD(BU120,Calculations!$C$118))+Control!$C$7*Calculations!$C$83*INDEX('Monthly Data'!O:O,Calculations!$C$116+MOD(BU120,Calculations!$C$118))+Control!$C$7*Calculations!$C$84*INDEX('Monthly Data'!P:P,Calculations!$C$116+MOD(BU120,Calculations!$C$118))+Control!$C$7*Calculations!$C$85*INDEX('Monthly Data'!Q:Q,Calculations!$C$116+MOD(BU120,Calculations!$C$118))+(1-Control!$C$7*Calculations!$C$87)*INDEX('Monthly Data'!R:R,Calculations!$C$116+MOD(BU120,Calculations!$C$118))</f>
        <v>9.9793409618087695E-3</v>
      </c>
      <c r="GL120" s="86">
        <f ca="1">Control!$C$7*Calculations!$C$82*INDEX('Monthly Data'!N:N,Calculations!$C$116+MOD(BV120,Calculations!$C$118))+Control!$C$7*Calculations!$C$83*INDEX('Monthly Data'!O:O,Calculations!$C$116+MOD(BV120,Calculations!$C$118))+Control!$C$7*Calculations!$C$84*INDEX('Monthly Data'!P:P,Calculations!$C$116+MOD(BV120,Calculations!$C$118))+Control!$C$7*Calculations!$C$85*INDEX('Monthly Data'!Q:Q,Calculations!$C$116+MOD(BV120,Calculations!$C$118))+(1-Control!$C$7*Calculations!$C$87)*INDEX('Monthly Data'!R:R,Calculations!$C$116+MOD(BV120,Calculations!$C$118))</f>
        <v>3.8809817903524786E-2</v>
      </c>
      <c r="GM120" s="86">
        <f ca="1">Control!$C$7*Calculations!$C$82*INDEX('Monthly Data'!N:N,Calculations!$C$116+MOD(BW120,Calculations!$C$118))+Control!$C$7*Calculations!$C$83*INDEX('Monthly Data'!O:O,Calculations!$C$116+MOD(BW120,Calculations!$C$118))+Control!$C$7*Calculations!$C$84*INDEX('Monthly Data'!P:P,Calculations!$C$116+MOD(BW120,Calculations!$C$118))+Control!$C$7*Calculations!$C$85*INDEX('Monthly Data'!Q:Q,Calculations!$C$116+MOD(BW120,Calculations!$C$118))+(1-Control!$C$7*Calculations!$C$87)*INDEX('Monthly Data'!R:R,Calculations!$C$116+MOD(BW120,Calculations!$C$118))</f>
        <v>-4.417423226995453E-3</v>
      </c>
      <c r="GN120" s="86">
        <f ca="1">Control!$C$7*Calculations!$C$82*INDEX('Monthly Data'!N:N,Calculations!$C$116+MOD(BX120,Calculations!$C$118))+Control!$C$7*Calculations!$C$83*INDEX('Monthly Data'!O:O,Calculations!$C$116+MOD(BX120,Calculations!$C$118))+Control!$C$7*Calculations!$C$84*INDEX('Monthly Data'!P:P,Calculations!$C$116+MOD(BX120,Calculations!$C$118))+Control!$C$7*Calculations!$C$85*INDEX('Monthly Data'!Q:Q,Calculations!$C$116+MOD(BX120,Calculations!$C$118))+(1-Control!$C$7*Calculations!$C$87)*INDEX('Monthly Data'!R:R,Calculations!$C$116+MOD(BX120,Calculations!$C$118))</f>
        <v>2.3206536303657571E-2</v>
      </c>
      <c r="GO120" s="86">
        <f ca="1">Control!$C$7*Calculations!$C$82*INDEX('Monthly Data'!N:N,Calculations!$C$116+MOD(BY120,Calculations!$C$118))+Control!$C$7*Calculations!$C$83*INDEX('Monthly Data'!O:O,Calculations!$C$116+MOD(BY120,Calculations!$C$118))+Control!$C$7*Calculations!$C$84*INDEX('Monthly Data'!P:P,Calculations!$C$116+MOD(BY120,Calculations!$C$118))+Control!$C$7*Calculations!$C$85*INDEX('Monthly Data'!Q:Q,Calculations!$C$116+MOD(BY120,Calculations!$C$118))+(1-Control!$C$7*Calculations!$C$87)*INDEX('Monthly Data'!R:R,Calculations!$C$116+MOD(BY120,Calculations!$C$118))</f>
        <v>-3.8554137824290124E-2</v>
      </c>
      <c r="GP120" s="86">
        <f ca="1">Control!$C$7*Calculations!$C$82*INDEX('Monthly Data'!N:N,Calculations!$C$116+MOD(BZ120,Calculations!$C$118))+Control!$C$7*Calculations!$C$83*INDEX('Monthly Data'!O:O,Calculations!$C$116+MOD(BZ120,Calculations!$C$118))+Control!$C$7*Calculations!$C$84*INDEX('Monthly Data'!P:P,Calculations!$C$116+MOD(BZ120,Calculations!$C$118))+Control!$C$7*Calculations!$C$85*INDEX('Monthly Data'!Q:Q,Calculations!$C$116+MOD(BZ120,Calculations!$C$118))+(1-Control!$C$7*Calculations!$C$87)*INDEX('Monthly Data'!R:R,Calculations!$C$116+MOD(BZ120,Calculations!$C$118))</f>
        <v>-9.8327855560634558E-3</v>
      </c>
      <c r="GQ120" s="86">
        <f ca="1">Control!$C$7*Calculations!$C$82*INDEX('Monthly Data'!N:N,Calculations!$C$116+MOD(CA120,Calculations!$C$118))+Control!$C$7*Calculations!$C$83*INDEX('Monthly Data'!O:O,Calculations!$C$116+MOD(CA120,Calculations!$C$118))+Control!$C$7*Calculations!$C$84*INDEX('Monthly Data'!P:P,Calculations!$C$116+MOD(CA120,Calculations!$C$118))+Control!$C$7*Calculations!$C$85*INDEX('Monthly Data'!Q:Q,Calculations!$C$116+MOD(CA120,Calculations!$C$118))+(1-Control!$C$7*Calculations!$C$87)*INDEX('Monthly Data'!R:R,Calculations!$C$116+MOD(CA120,Calculations!$C$118))</f>
        <v>-1.8530040247387896E-2</v>
      </c>
      <c r="GR120" s="86">
        <f ca="1">Control!$C$7*Calculations!$C$82*INDEX('Monthly Data'!N:N,Calculations!$C$116+MOD(CB120,Calculations!$C$118))+Control!$C$7*Calculations!$C$83*INDEX('Monthly Data'!O:O,Calculations!$C$116+MOD(CB120,Calculations!$C$118))+Control!$C$7*Calculations!$C$84*INDEX('Monthly Data'!P:P,Calculations!$C$116+MOD(CB120,Calculations!$C$118))+Control!$C$7*Calculations!$C$85*INDEX('Monthly Data'!Q:Q,Calculations!$C$116+MOD(CB120,Calculations!$C$118))+(1-Control!$C$7*Calculations!$C$87)*INDEX('Monthly Data'!R:R,Calculations!$C$116+MOD(CB120,Calculations!$C$118))</f>
        <v>-3.8554137824290124E-2</v>
      </c>
      <c r="GS120" s="86">
        <f ca="1">Control!$C$7*Calculations!$C$82*INDEX('Monthly Data'!N:N,Calculations!$C$116+MOD(CC120,Calculations!$C$118))+Control!$C$7*Calculations!$C$83*INDEX('Monthly Data'!O:O,Calculations!$C$116+MOD(CC120,Calculations!$C$118))+Control!$C$7*Calculations!$C$84*INDEX('Monthly Data'!P:P,Calculations!$C$116+MOD(CC120,Calculations!$C$118))+Control!$C$7*Calculations!$C$85*INDEX('Monthly Data'!Q:Q,Calculations!$C$116+MOD(CC120,Calculations!$C$118))+(1-Control!$C$7*Calculations!$C$87)*INDEX('Monthly Data'!R:R,Calculations!$C$116+MOD(CC120,Calculations!$C$118))</f>
        <v>1.7599621212565995E-2</v>
      </c>
      <c r="GT120" s="86">
        <f ca="1">Control!$C$7*Calculations!$C$82*INDEX('Monthly Data'!N:N,Calculations!$C$116+MOD(CD120,Calculations!$C$118))+Control!$C$7*Calculations!$C$83*INDEX('Monthly Data'!O:O,Calculations!$C$116+MOD(CD120,Calculations!$C$118))+Control!$C$7*Calculations!$C$84*INDEX('Monthly Data'!P:P,Calculations!$C$116+MOD(CD120,Calculations!$C$118))+Control!$C$7*Calculations!$C$85*INDEX('Monthly Data'!Q:Q,Calculations!$C$116+MOD(CD120,Calculations!$C$118))+(1-Control!$C$7*Calculations!$C$87)*INDEX('Monthly Data'!R:R,Calculations!$C$116+MOD(CD120,Calculations!$C$118))</f>
        <v>-7.3651264633385334E-4</v>
      </c>
      <c r="GU120" s="86">
        <f ca="1">Control!$C$7*Calculations!$C$82*INDEX('Monthly Data'!N:N,Calculations!$C$116+MOD(CE120,Calculations!$C$118))+Control!$C$7*Calculations!$C$83*INDEX('Monthly Data'!O:O,Calculations!$C$116+MOD(CE120,Calculations!$C$118))+Control!$C$7*Calculations!$C$84*INDEX('Monthly Data'!P:P,Calculations!$C$116+MOD(CE120,Calculations!$C$118))+Control!$C$7*Calculations!$C$85*INDEX('Monthly Data'!Q:Q,Calculations!$C$116+MOD(CE120,Calculations!$C$118))+(1-Control!$C$7*Calculations!$C$87)*INDEX('Monthly Data'!R:R,Calculations!$C$116+MOD(CE120,Calculations!$C$118))</f>
        <v>-7.4084874653726545E-3</v>
      </c>
      <c r="GV120" s="86">
        <f ca="1">Control!$C$7*Calculations!$C$82*INDEX('Monthly Data'!N:N,Calculations!$C$116+MOD(CF120,Calculations!$C$118))+Control!$C$7*Calculations!$C$83*INDEX('Monthly Data'!O:O,Calculations!$C$116+MOD(CF120,Calculations!$C$118))+Control!$C$7*Calculations!$C$84*INDEX('Monthly Data'!P:P,Calculations!$C$116+MOD(CF120,Calculations!$C$118))+Control!$C$7*Calculations!$C$85*INDEX('Monthly Data'!Q:Q,Calculations!$C$116+MOD(CF120,Calculations!$C$118))+(1-Control!$C$7*Calculations!$C$87)*INDEX('Monthly Data'!R:R,Calculations!$C$116+MOD(CF120,Calculations!$C$118))</f>
        <v>-2.6378232493851243E-2</v>
      </c>
      <c r="GW120" s="86">
        <f ca="1">Control!$C$7*Calculations!$C$82*INDEX('Monthly Data'!N:N,Calculations!$C$116+MOD(CG120,Calculations!$C$118))+Control!$C$7*Calculations!$C$83*INDEX('Monthly Data'!O:O,Calculations!$C$116+MOD(CG120,Calculations!$C$118))+Control!$C$7*Calculations!$C$84*INDEX('Monthly Data'!P:P,Calculations!$C$116+MOD(CG120,Calculations!$C$118))+Control!$C$7*Calculations!$C$85*INDEX('Monthly Data'!Q:Q,Calculations!$C$116+MOD(CG120,Calculations!$C$118))+(1-Control!$C$7*Calculations!$C$87)*INDEX('Monthly Data'!R:R,Calculations!$C$116+MOD(CG120,Calculations!$C$118))</f>
        <v>-3.53368065312233E-2</v>
      </c>
      <c r="GX120" s="86">
        <f ca="1">Control!$C$7*Calculations!$C$82*INDEX('Monthly Data'!N:N,Calculations!$C$116+MOD(CH120,Calculations!$C$118))+Control!$C$7*Calculations!$C$83*INDEX('Monthly Data'!O:O,Calculations!$C$116+MOD(CH120,Calculations!$C$118))+Control!$C$7*Calculations!$C$84*INDEX('Monthly Data'!P:P,Calculations!$C$116+MOD(CH120,Calculations!$C$118))+Control!$C$7*Calculations!$C$85*INDEX('Monthly Data'!Q:Q,Calculations!$C$116+MOD(CH120,Calculations!$C$118))+(1-Control!$C$7*Calculations!$C$87)*INDEX('Monthly Data'!R:R,Calculations!$C$116+MOD(CH120,Calculations!$C$118))</f>
        <v>-9.8327855560634558E-3</v>
      </c>
      <c r="GY120" s="86">
        <f ca="1">Control!$C$7*Calculations!$C$82*INDEX('Monthly Data'!N:N,Calculations!$C$116+MOD(CI120,Calculations!$C$118))+Control!$C$7*Calculations!$C$83*INDEX('Monthly Data'!O:O,Calculations!$C$116+MOD(CI120,Calculations!$C$118))+Control!$C$7*Calculations!$C$84*INDEX('Monthly Data'!P:P,Calculations!$C$116+MOD(CI120,Calculations!$C$118))+Control!$C$7*Calculations!$C$85*INDEX('Monthly Data'!Q:Q,Calculations!$C$116+MOD(CI120,Calculations!$C$118))+(1-Control!$C$7*Calculations!$C$87)*INDEX('Monthly Data'!R:R,Calculations!$C$116+MOD(CI120,Calculations!$C$118))</f>
        <v>-9.5555592256394619E-3</v>
      </c>
      <c r="GZ120" s="86">
        <f ca="1">Control!$C$7*Calculations!$C$82*INDEX('Monthly Data'!N:N,Calculations!$C$116+MOD(CJ120,Calculations!$C$118))+Control!$C$7*Calculations!$C$83*INDEX('Monthly Data'!O:O,Calculations!$C$116+MOD(CJ120,Calculations!$C$118))+Control!$C$7*Calculations!$C$84*INDEX('Monthly Data'!P:P,Calculations!$C$116+MOD(CJ120,Calculations!$C$118))+Control!$C$7*Calculations!$C$85*INDEX('Monthly Data'!Q:Q,Calculations!$C$116+MOD(CJ120,Calculations!$C$118))+(1-Control!$C$7*Calculations!$C$87)*INDEX('Monthly Data'!R:R,Calculations!$C$116+MOD(CJ120,Calculations!$C$118))</f>
        <v>-1.9947061878162777E-2</v>
      </c>
      <c r="HA120" s="86">
        <f ca="1">Control!$C$7*Calculations!$C$82*INDEX('Monthly Data'!N:N,Calculations!$C$116+MOD(CK120,Calculations!$C$118))+Control!$C$7*Calculations!$C$83*INDEX('Monthly Data'!O:O,Calculations!$C$116+MOD(CK120,Calculations!$C$118))+Control!$C$7*Calculations!$C$84*INDEX('Monthly Data'!P:P,Calculations!$C$116+MOD(CK120,Calculations!$C$118))+Control!$C$7*Calculations!$C$85*INDEX('Monthly Data'!Q:Q,Calculations!$C$116+MOD(CK120,Calculations!$C$118))+(1-Control!$C$7*Calculations!$C$87)*INDEX('Monthly Data'!R:R,Calculations!$C$116+MOD(CK120,Calculations!$C$118))</f>
        <v>-3.9863250714949353E-2</v>
      </c>
      <c r="HB120" s="86">
        <f ca="1">Control!$C$7*Calculations!$C$82*INDEX('Monthly Data'!N:N,Calculations!$C$116+MOD(CL120,Calculations!$C$118))+Control!$C$7*Calculations!$C$83*INDEX('Monthly Data'!O:O,Calculations!$C$116+MOD(CL120,Calculations!$C$118))+Control!$C$7*Calculations!$C$84*INDEX('Monthly Data'!P:P,Calculations!$C$116+MOD(CL120,Calculations!$C$118))+Control!$C$7*Calculations!$C$85*INDEX('Monthly Data'!Q:Q,Calculations!$C$116+MOD(CL120,Calculations!$C$118))+(1-Control!$C$7*Calculations!$C$87)*INDEX('Monthly Data'!R:R,Calculations!$C$116+MOD(CL120,Calculations!$C$118))</f>
        <v>1.0018681835149534E-3</v>
      </c>
      <c r="HC120" s="86">
        <f ca="1">Control!$C$7*Calculations!$C$82*INDEX('Monthly Data'!N:N,Calculations!$C$116+MOD(CM120,Calculations!$C$118))+Control!$C$7*Calculations!$C$83*INDEX('Monthly Data'!O:O,Calculations!$C$116+MOD(CM120,Calculations!$C$118))+Control!$C$7*Calculations!$C$84*INDEX('Monthly Data'!P:P,Calculations!$C$116+MOD(CM120,Calculations!$C$118))+Control!$C$7*Calculations!$C$85*INDEX('Monthly Data'!Q:Q,Calculations!$C$116+MOD(CM120,Calculations!$C$118))+(1-Control!$C$7*Calculations!$C$87)*INDEX('Monthly Data'!R:R,Calculations!$C$116+MOD(CM120,Calculations!$C$118))</f>
        <v>5.1279584938936244E-2</v>
      </c>
      <c r="HD120" s="86">
        <f ca="1">Control!$C$7*Calculations!$C$82*INDEX('Monthly Data'!N:N,Calculations!$C$116+MOD(CN120,Calculations!$C$118))+Control!$C$7*Calculations!$C$83*INDEX('Monthly Data'!O:O,Calculations!$C$116+MOD(CN120,Calculations!$C$118))+Control!$C$7*Calculations!$C$84*INDEX('Monthly Data'!P:P,Calculations!$C$116+MOD(CN120,Calculations!$C$118))+Control!$C$7*Calculations!$C$85*INDEX('Monthly Data'!Q:Q,Calculations!$C$116+MOD(CN120,Calculations!$C$118))+(1-Control!$C$7*Calculations!$C$87)*INDEX('Monthly Data'!R:R,Calculations!$C$116+MOD(CN120,Calculations!$C$118))</f>
        <v>2.3206536303657571E-2</v>
      </c>
      <c r="HE120" s="86">
        <f ca="1">Control!$C$7*Calculations!$C$82*INDEX('Monthly Data'!N:N,Calculations!$C$116+MOD(CO120,Calculations!$C$118))+Control!$C$7*Calculations!$C$83*INDEX('Monthly Data'!O:O,Calculations!$C$116+MOD(CO120,Calculations!$C$118))+Control!$C$7*Calculations!$C$84*INDEX('Monthly Data'!P:P,Calculations!$C$116+MOD(CO120,Calculations!$C$118))+Control!$C$7*Calculations!$C$85*INDEX('Monthly Data'!Q:Q,Calculations!$C$116+MOD(CO120,Calculations!$C$118))+(1-Control!$C$7*Calculations!$C$87)*INDEX('Monthly Data'!R:R,Calculations!$C$116+MOD(CO120,Calculations!$C$118))</f>
        <v>1.0415351832335435E-2</v>
      </c>
      <c r="HF120" s="86">
        <f ca="1">Control!$C$7*Calculations!$C$82*INDEX('Monthly Data'!N:N,Calculations!$C$116+MOD(CP120,Calculations!$C$118))+Control!$C$7*Calculations!$C$83*INDEX('Monthly Data'!O:O,Calculations!$C$116+MOD(CP120,Calculations!$C$118))+Control!$C$7*Calculations!$C$84*INDEX('Monthly Data'!P:P,Calculations!$C$116+MOD(CP120,Calculations!$C$118))+Control!$C$7*Calculations!$C$85*INDEX('Monthly Data'!Q:Q,Calculations!$C$116+MOD(CP120,Calculations!$C$118))+(1-Control!$C$7*Calculations!$C$87)*INDEX('Monthly Data'!R:R,Calculations!$C$116+MOD(CP120,Calculations!$C$118))</f>
        <v>1.9073822767906517E-2</v>
      </c>
      <c r="HG120" s="86">
        <f ca="1">Control!$C$7*Calculations!$C$82*INDEX('Monthly Data'!N:N,Calculations!$C$116+MOD(CQ120,Calculations!$C$118))+Control!$C$7*Calculations!$C$83*INDEX('Monthly Data'!O:O,Calculations!$C$116+MOD(CQ120,Calculations!$C$118))+Control!$C$7*Calculations!$C$84*INDEX('Monthly Data'!P:P,Calculations!$C$116+MOD(CQ120,Calculations!$C$118))+Control!$C$7*Calculations!$C$85*INDEX('Monthly Data'!Q:Q,Calculations!$C$116+MOD(CQ120,Calculations!$C$118))+(1-Control!$C$7*Calculations!$C$87)*INDEX('Monthly Data'!R:R,Calculations!$C$116+MOD(CQ120,Calculations!$C$118))</f>
        <v>3.9251937367756782E-3</v>
      </c>
      <c r="HH120" s="86">
        <f ca="1">Control!$C$7*Calculations!$C$82*INDEX('Monthly Data'!N:N,Calculations!$C$116+MOD(CR120,Calculations!$C$118))+Control!$C$7*Calculations!$C$83*INDEX('Monthly Data'!O:O,Calculations!$C$116+MOD(CR120,Calculations!$C$118))+Control!$C$7*Calculations!$C$84*INDEX('Monthly Data'!P:P,Calculations!$C$116+MOD(CR120,Calculations!$C$118))+Control!$C$7*Calculations!$C$85*INDEX('Monthly Data'!Q:Q,Calculations!$C$116+MOD(CR120,Calculations!$C$118))+(1-Control!$C$7*Calculations!$C$87)*INDEX('Monthly Data'!R:R,Calculations!$C$116+MOD(CR120,Calculations!$C$118))</f>
        <v>2.4722579420195831E-2</v>
      </c>
      <c r="HI120" s="86">
        <f ca="1">Control!$C$7*Calculations!$C$82*INDEX('Monthly Data'!N:N,Calculations!$C$116+MOD(CS120,Calculations!$C$118))+Control!$C$7*Calculations!$C$83*INDEX('Monthly Data'!O:O,Calculations!$C$116+MOD(CS120,Calculations!$C$118))+Control!$C$7*Calculations!$C$84*INDEX('Monthly Data'!P:P,Calculations!$C$116+MOD(CS120,Calculations!$C$118))+Control!$C$7*Calculations!$C$85*INDEX('Monthly Data'!Q:Q,Calculations!$C$116+MOD(CS120,Calculations!$C$118))+(1-Control!$C$7*Calculations!$C$87)*INDEX('Monthly Data'!R:R,Calculations!$C$116+MOD(CS120,Calculations!$C$118))</f>
        <v>-9.839093431862074E-3</v>
      </c>
      <c r="HJ120" s="86">
        <f ca="1">Control!$C$7*Calculations!$C$82*INDEX('Monthly Data'!N:N,Calculations!$C$116+MOD(CT120,Calculations!$C$118))+Control!$C$7*Calculations!$C$83*INDEX('Monthly Data'!O:O,Calculations!$C$116+MOD(CT120,Calculations!$C$118))+Control!$C$7*Calculations!$C$84*INDEX('Monthly Data'!P:P,Calculations!$C$116+MOD(CT120,Calculations!$C$118))+Control!$C$7*Calculations!$C$85*INDEX('Monthly Data'!Q:Q,Calculations!$C$116+MOD(CT120,Calculations!$C$118))+(1-Control!$C$7*Calculations!$C$87)*INDEX('Monthly Data'!R:R,Calculations!$C$116+MOD(CT120,Calculations!$C$118))</f>
        <v>3.8809817903524786E-2</v>
      </c>
      <c r="HK120" s="86">
        <f ca="1">Control!$C$7*Calculations!$C$82*INDEX('Monthly Data'!N:N,Calculations!$C$116+MOD(CU120,Calculations!$C$118))+Control!$C$7*Calculations!$C$83*INDEX('Monthly Data'!O:O,Calculations!$C$116+MOD(CU120,Calculations!$C$118))+Control!$C$7*Calculations!$C$84*INDEX('Monthly Data'!P:P,Calculations!$C$116+MOD(CU120,Calculations!$C$118))+Control!$C$7*Calculations!$C$85*INDEX('Monthly Data'!Q:Q,Calculations!$C$116+MOD(CU120,Calculations!$C$118))+(1-Control!$C$7*Calculations!$C$87)*INDEX('Monthly Data'!R:R,Calculations!$C$116+MOD(CU120,Calculations!$C$118))</f>
        <v>1.0478379486191123E-2</v>
      </c>
      <c r="HL120" s="86">
        <f ca="1">Control!$C$7*Calculations!$C$82*INDEX('Monthly Data'!N:N,Calculations!$C$116+MOD(CV120,Calculations!$C$118))+Control!$C$7*Calculations!$C$83*INDEX('Monthly Data'!O:O,Calculations!$C$116+MOD(CV120,Calculations!$C$118))+Control!$C$7*Calculations!$C$84*INDEX('Monthly Data'!P:P,Calculations!$C$116+MOD(CV120,Calculations!$C$118))+Control!$C$7*Calculations!$C$85*INDEX('Monthly Data'!Q:Q,Calculations!$C$116+MOD(CV120,Calculations!$C$118))+(1-Control!$C$7*Calculations!$C$87)*INDEX('Monthly Data'!R:R,Calculations!$C$116+MOD(CV120,Calculations!$C$118))</f>
        <v>-7.4084874653726545E-3</v>
      </c>
      <c r="HM120" s="86">
        <f ca="1">Control!$C$7*Calculations!$C$82*INDEX('Monthly Data'!N:N,Calculations!$C$116+MOD(CW120,Calculations!$C$118))+Control!$C$7*Calculations!$C$83*INDEX('Monthly Data'!O:O,Calculations!$C$116+MOD(CW120,Calculations!$C$118))+Control!$C$7*Calculations!$C$84*INDEX('Monthly Data'!P:P,Calculations!$C$116+MOD(CW120,Calculations!$C$118))+Control!$C$7*Calculations!$C$85*INDEX('Monthly Data'!Q:Q,Calculations!$C$116+MOD(CW120,Calculations!$C$118))+(1-Control!$C$7*Calculations!$C$87)*INDEX('Monthly Data'!R:R,Calculations!$C$116+MOD(CW120,Calculations!$C$118))</f>
        <v>-1.6546126717384396E-2</v>
      </c>
      <c r="HN120" s="86">
        <f ca="1">Control!$C$7*Calculations!$C$82*INDEX('Monthly Data'!N:N,Calculations!$C$116+MOD(CX120,Calculations!$C$118))+Control!$C$7*Calculations!$C$83*INDEX('Monthly Data'!O:O,Calculations!$C$116+MOD(CX120,Calculations!$C$118))+Control!$C$7*Calculations!$C$84*INDEX('Monthly Data'!P:P,Calculations!$C$116+MOD(CX120,Calculations!$C$118))+Control!$C$7*Calculations!$C$85*INDEX('Monthly Data'!Q:Q,Calculations!$C$116+MOD(CX120,Calculations!$C$118))+(1-Control!$C$7*Calculations!$C$87)*INDEX('Monthly Data'!R:R,Calculations!$C$116+MOD(CX120,Calculations!$C$118))</f>
        <v>4.2795950888382334E-3</v>
      </c>
      <c r="HO120" s="86">
        <f ca="1">Control!$C$7*Calculations!$C$82*INDEX('Monthly Data'!N:N,Calculations!$C$116+MOD(CY120,Calculations!$C$118))+Control!$C$7*Calculations!$C$83*INDEX('Monthly Data'!O:O,Calculations!$C$116+MOD(CY120,Calculations!$C$118))+Control!$C$7*Calculations!$C$84*INDEX('Monthly Data'!P:P,Calculations!$C$116+MOD(CY120,Calculations!$C$118))+Control!$C$7*Calculations!$C$85*INDEX('Monthly Data'!Q:Q,Calculations!$C$116+MOD(CY120,Calculations!$C$118))+(1-Control!$C$7*Calculations!$C$87)*INDEX('Monthly Data'!R:R,Calculations!$C$116+MOD(CY120,Calculations!$C$118))</f>
        <v>8.3814116887657771E-3</v>
      </c>
      <c r="HP120" s="86">
        <f ca="1">Control!$C$7*Calculations!$C$82*INDEX('Monthly Data'!N:N,Calculations!$C$116+MOD(CZ120,Calculations!$C$118))+Control!$C$7*Calculations!$C$83*INDEX('Monthly Data'!O:O,Calculations!$C$116+MOD(CZ120,Calculations!$C$118))+Control!$C$7*Calculations!$C$84*INDEX('Monthly Data'!P:P,Calculations!$C$116+MOD(CZ120,Calculations!$C$118))+Control!$C$7*Calculations!$C$85*INDEX('Monthly Data'!Q:Q,Calculations!$C$116+MOD(CZ120,Calculations!$C$118))+(1-Control!$C$7*Calculations!$C$87)*INDEX('Monthly Data'!R:R,Calculations!$C$116+MOD(CZ120,Calculations!$C$118))</f>
        <v>-1.1360801645249321E-2</v>
      </c>
      <c r="HQ120" s="86">
        <f ca="1">Control!$C$7*Calculations!$C$82*INDEX('Monthly Data'!N:N,Calculations!$C$116+MOD(DA120,Calculations!$C$118))+Control!$C$7*Calculations!$C$83*INDEX('Monthly Data'!O:O,Calculations!$C$116+MOD(DA120,Calculations!$C$118))+Control!$C$7*Calculations!$C$84*INDEX('Monthly Data'!P:P,Calculations!$C$116+MOD(DA120,Calculations!$C$118))+Control!$C$7*Calculations!$C$85*INDEX('Monthly Data'!Q:Q,Calculations!$C$116+MOD(DA120,Calculations!$C$118))+(1-Control!$C$7*Calculations!$C$87)*INDEX('Monthly Data'!R:R,Calculations!$C$116+MOD(DA120,Calculations!$C$118))</f>
        <v>3.0957942835585645E-2</v>
      </c>
      <c r="HR120" s="86">
        <f ca="1">Control!$C$7*Calculations!$C$82*INDEX('Monthly Data'!N:N,Calculations!$C$116+MOD(DB120,Calculations!$C$118))+Control!$C$7*Calculations!$C$83*INDEX('Monthly Data'!O:O,Calculations!$C$116+MOD(DB120,Calculations!$C$118))+Control!$C$7*Calculations!$C$84*INDEX('Monthly Data'!P:P,Calculations!$C$116+MOD(DB120,Calculations!$C$118))+Control!$C$7*Calculations!$C$85*INDEX('Monthly Data'!Q:Q,Calculations!$C$116+MOD(DB120,Calculations!$C$118))+(1-Control!$C$7*Calculations!$C$87)*INDEX('Monthly Data'!R:R,Calculations!$C$116+MOD(DB120,Calculations!$C$118))</f>
        <v>1.0415351832335435E-2</v>
      </c>
      <c r="HS120" s="86">
        <f ca="1">Control!$C$7*Calculations!$C$82*INDEX('Monthly Data'!N:N,Calculations!$C$116+MOD(DC120,Calculations!$C$118))+Control!$C$7*Calculations!$C$83*INDEX('Monthly Data'!O:O,Calculations!$C$116+MOD(DC120,Calculations!$C$118))+Control!$C$7*Calculations!$C$84*INDEX('Monthly Data'!P:P,Calculations!$C$116+MOD(DC120,Calculations!$C$118))+Control!$C$7*Calculations!$C$85*INDEX('Monthly Data'!Q:Q,Calculations!$C$116+MOD(DC120,Calculations!$C$118))+(1-Control!$C$7*Calculations!$C$87)*INDEX('Monthly Data'!R:R,Calculations!$C$116+MOD(DC120,Calculations!$C$118))</f>
        <v>3.7596120283497965E-2</v>
      </c>
      <c r="HT120" s="86">
        <f ca="1">Control!$C$7*Calculations!$C$82*INDEX('Monthly Data'!N:N,Calculations!$C$116+MOD(DD120,Calculations!$C$118))+Control!$C$7*Calculations!$C$83*INDEX('Monthly Data'!O:O,Calculations!$C$116+MOD(DD120,Calculations!$C$118))+Control!$C$7*Calculations!$C$84*INDEX('Monthly Data'!P:P,Calculations!$C$116+MOD(DD120,Calculations!$C$118))+Control!$C$7*Calculations!$C$85*INDEX('Monthly Data'!Q:Q,Calculations!$C$116+MOD(DD120,Calculations!$C$118))+(1-Control!$C$7*Calculations!$C$87)*INDEX('Monthly Data'!R:R,Calculations!$C$116+MOD(DD120,Calculations!$C$118))</f>
        <v>7.5897487599915015E-3</v>
      </c>
      <c r="HU120" s="86">
        <f ca="1">Control!$C$7*Calculations!$C$82*INDEX('Monthly Data'!N:N,Calculations!$C$116+MOD(DE120,Calculations!$C$118))+Control!$C$7*Calculations!$C$83*INDEX('Monthly Data'!O:O,Calculations!$C$116+MOD(DE120,Calculations!$C$118))+Control!$C$7*Calculations!$C$84*INDEX('Monthly Data'!P:P,Calculations!$C$116+MOD(DE120,Calculations!$C$118))+Control!$C$7*Calculations!$C$85*INDEX('Monthly Data'!Q:Q,Calculations!$C$116+MOD(DE120,Calculations!$C$118))+(1-Control!$C$7*Calculations!$C$87)*INDEX('Monthly Data'!R:R,Calculations!$C$116+MOD(DE120,Calculations!$C$118))</f>
        <v>1.8665061640915637E-2</v>
      </c>
      <c r="HV120" s="86">
        <f ca="1">Control!$C$7*Calculations!$C$82*INDEX('Monthly Data'!N:N,Calculations!$C$116+MOD(DF120,Calculations!$C$118))+Control!$C$7*Calculations!$C$83*INDEX('Monthly Data'!O:O,Calculations!$C$116+MOD(DF120,Calculations!$C$118))+Control!$C$7*Calculations!$C$84*INDEX('Monthly Data'!P:P,Calculations!$C$116+MOD(DF120,Calculations!$C$118))+Control!$C$7*Calculations!$C$85*INDEX('Monthly Data'!Q:Q,Calculations!$C$116+MOD(DF120,Calculations!$C$118))+(1-Control!$C$7*Calculations!$C$87)*INDEX('Monthly Data'!R:R,Calculations!$C$116+MOD(DF120,Calculations!$C$118))</f>
        <v>1.7831091590102856E-2</v>
      </c>
      <c r="HW120" s="86">
        <f ca="1">Control!$C$7*Calculations!$C$82*INDEX('Monthly Data'!N:N,Calculations!$C$116+MOD(DG120,Calculations!$C$118))+Control!$C$7*Calculations!$C$83*INDEX('Monthly Data'!O:O,Calculations!$C$116+MOD(DG120,Calculations!$C$118))+Control!$C$7*Calculations!$C$84*INDEX('Monthly Data'!P:P,Calculations!$C$116+MOD(DG120,Calculations!$C$118))+Control!$C$7*Calculations!$C$85*INDEX('Monthly Data'!Q:Q,Calculations!$C$116+MOD(DG120,Calculations!$C$118))+(1-Control!$C$7*Calculations!$C$87)*INDEX('Monthly Data'!R:R,Calculations!$C$116+MOD(DG120,Calculations!$C$118))</f>
        <v>-3.8875517825435772E-3</v>
      </c>
      <c r="HX120" s="86">
        <f ca="1">Control!$C$7*Calculations!$C$82*INDEX('Monthly Data'!N:N,Calculations!$C$116+MOD(DH120,Calculations!$C$118))+Control!$C$7*Calculations!$C$83*INDEX('Monthly Data'!O:O,Calculations!$C$116+MOD(DH120,Calculations!$C$118))+Control!$C$7*Calculations!$C$84*INDEX('Monthly Data'!P:P,Calculations!$C$116+MOD(DH120,Calculations!$C$118))+Control!$C$7*Calculations!$C$85*INDEX('Monthly Data'!Q:Q,Calculations!$C$116+MOD(DH120,Calculations!$C$118))+(1-Control!$C$7*Calculations!$C$87)*INDEX('Monthly Data'!R:R,Calculations!$C$116+MOD(DH120,Calculations!$C$118))</f>
        <v>3.0957942835585645E-2</v>
      </c>
      <c r="HY120" s="86">
        <f ca="1">Control!$C$7*Calculations!$C$82*INDEX('Monthly Data'!N:N,Calculations!$C$116+MOD(DI120,Calculations!$C$118))+Control!$C$7*Calculations!$C$83*INDEX('Monthly Data'!O:O,Calculations!$C$116+MOD(DI120,Calculations!$C$118))+Control!$C$7*Calculations!$C$84*INDEX('Monthly Data'!P:P,Calculations!$C$116+MOD(DI120,Calculations!$C$118))+Control!$C$7*Calculations!$C$85*INDEX('Monthly Data'!Q:Q,Calculations!$C$116+MOD(DI120,Calculations!$C$118))+(1-Control!$C$7*Calculations!$C$87)*INDEX('Monthly Data'!R:R,Calculations!$C$116+MOD(DI120,Calculations!$C$118))</f>
        <v>-1.0485101266941802E-2</v>
      </c>
      <c r="HZ120" s="86">
        <f ca="1">Control!$C$7*Calculations!$C$82*INDEX('Monthly Data'!N:N,Calculations!$C$116+MOD(DJ120,Calculations!$C$118))+Control!$C$7*Calculations!$C$83*INDEX('Monthly Data'!O:O,Calculations!$C$116+MOD(DJ120,Calculations!$C$118))+Control!$C$7*Calculations!$C$84*INDEX('Monthly Data'!P:P,Calculations!$C$116+MOD(DJ120,Calculations!$C$118))+Control!$C$7*Calculations!$C$85*INDEX('Monthly Data'!Q:Q,Calculations!$C$116+MOD(DJ120,Calculations!$C$118))+(1-Control!$C$7*Calculations!$C$87)*INDEX('Monthly Data'!R:R,Calculations!$C$116+MOD(DJ120,Calculations!$C$118))</f>
        <v>3.1070573055362403E-2</v>
      </c>
      <c r="IA120" s="86">
        <f ca="1">Control!$C$7*Calculations!$C$82*INDEX('Monthly Data'!N:N,Calculations!$C$116+MOD(DK120,Calculations!$C$118))+Control!$C$7*Calculations!$C$83*INDEX('Monthly Data'!O:O,Calculations!$C$116+MOD(DK120,Calculations!$C$118))+Control!$C$7*Calculations!$C$84*INDEX('Monthly Data'!P:P,Calculations!$C$116+MOD(DK120,Calculations!$C$118))+Control!$C$7*Calculations!$C$85*INDEX('Monthly Data'!Q:Q,Calculations!$C$116+MOD(DK120,Calculations!$C$118))+(1-Control!$C$7*Calculations!$C$87)*INDEX('Monthly Data'!R:R,Calculations!$C$116+MOD(DK120,Calculations!$C$118))</f>
        <v>-2.072517756005474E-2</v>
      </c>
      <c r="IB120" s="86">
        <f ca="1">Control!$C$7*Calculations!$C$82*INDEX('Monthly Data'!N:N,Calculations!$C$116+MOD(DL120,Calculations!$C$118))+Control!$C$7*Calculations!$C$83*INDEX('Monthly Data'!O:O,Calculations!$C$116+MOD(DL120,Calculations!$C$118))+Control!$C$7*Calculations!$C$84*INDEX('Monthly Data'!P:P,Calculations!$C$116+MOD(DL120,Calculations!$C$118))+Control!$C$7*Calculations!$C$85*INDEX('Monthly Data'!Q:Q,Calculations!$C$116+MOD(DL120,Calculations!$C$118))+(1-Control!$C$7*Calculations!$C$87)*INDEX('Monthly Data'!R:R,Calculations!$C$116+MOD(DL120,Calculations!$C$118))</f>
        <v>1.50127906355989E-2</v>
      </c>
      <c r="IC120" s="86">
        <f ca="1">Control!$C$7*Calculations!$C$82*INDEX('Monthly Data'!N:N,Calculations!$C$116+MOD(DM120,Calculations!$C$118))+Control!$C$7*Calculations!$C$83*INDEX('Monthly Data'!O:O,Calculations!$C$116+MOD(DM120,Calculations!$C$118))+Control!$C$7*Calculations!$C$84*INDEX('Monthly Data'!P:P,Calculations!$C$116+MOD(DM120,Calculations!$C$118))+Control!$C$7*Calculations!$C$85*INDEX('Monthly Data'!Q:Q,Calculations!$C$116+MOD(DM120,Calculations!$C$118))+(1-Control!$C$7*Calculations!$C$87)*INDEX('Monthly Data'!R:R,Calculations!$C$116+MOD(DM120,Calculations!$C$118))</f>
        <v>-2.7490061308214487E-3</v>
      </c>
      <c r="ID120" s="86">
        <f ca="1">Control!$C$7*Calculations!$C$82*INDEX('Monthly Data'!N:N,Calculations!$C$116+MOD(DN120,Calculations!$C$118))+Control!$C$7*Calculations!$C$83*INDEX('Monthly Data'!O:O,Calculations!$C$116+MOD(DN120,Calculations!$C$118))+Control!$C$7*Calculations!$C$84*INDEX('Monthly Data'!P:P,Calculations!$C$116+MOD(DN120,Calculations!$C$118))+Control!$C$7*Calculations!$C$85*INDEX('Monthly Data'!Q:Q,Calculations!$C$116+MOD(DN120,Calculations!$C$118))+(1-Control!$C$7*Calculations!$C$87)*INDEX('Monthly Data'!R:R,Calculations!$C$116+MOD(DN120,Calculations!$C$118))</f>
        <v>-1.3959200237295809E-2</v>
      </c>
      <c r="IE120" s="86">
        <f ca="1">Control!$C$7*Calculations!$C$82*INDEX('Monthly Data'!N:N,Calculations!$C$116+MOD(DO120,Calculations!$C$118))+Control!$C$7*Calculations!$C$83*INDEX('Monthly Data'!O:O,Calculations!$C$116+MOD(DO120,Calculations!$C$118))+Control!$C$7*Calculations!$C$84*INDEX('Monthly Data'!P:P,Calculations!$C$116+MOD(DO120,Calculations!$C$118))+Control!$C$7*Calculations!$C$85*INDEX('Monthly Data'!Q:Q,Calculations!$C$116+MOD(DO120,Calculations!$C$118))+(1-Control!$C$7*Calculations!$C$87)*INDEX('Monthly Data'!R:R,Calculations!$C$116+MOD(DO120,Calculations!$C$118))</f>
        <v>-1.3959200237295809E-2</v>
      </c>
      <c r="IF120" s="86">
        <f ca="1">Control!$C$7*Calculations!$C$82*INDEX('Monthly Data'!N:N,Calculations!$C$116+MOD(DP120,Calculations!$C$118))+Control!$C$7*Calculations!$C$83*INDEX('Monthly Data'!O:O,Calculations!$C$116+MOD(DP120,Calculations!$C$118))+Control!$C$7*Calculations!$C$84*INDEX('Monthly Data'!P:P,Calculations!$C$116+MOD(DP120,Calculations!$C$118))+Control!$C$7*Calculations!$C$85*INDEX('Monthly Data'!Q:Q,Calculations!$C$116+MOD(DP120,Calculations!$C$118))+(1-Control!$C$7*Calculations!$C$87)*INDEX('Monthly Data'!R:R,Calculations!$C$116+MOD(DP120,Calculations!$C$118))</f>
        <v>-2.072517756005474E-2</v>
      </c>
      <c r="IG120" s="88">
        <f ca="1">Control!$C$8*(1+DQ120)*(1+DR120)*(1+DS120)*(1+DT120)*(1+DU120)*(1+DV120)*(1+DW120)*(1+DX120)*(1+DY120)*(1+DZ120)*(1+EA120)*(1+EB120)*(1+EC120)*(1+ED120)*(1+EE120)*(1+EF120)*(1+EG120)*(1+EH120)*(1+EI120)*(1+EJ120)*(1+EK120)*(1+EL120)*(1+EM120)*(1+EN120)*(1+EO120)*(1+EP120)*(1+EQ120)*(1+ER120)*(1+ES120)*(1+ET120)*(1+EU120)*(1+EV120)*(1+EW120)*(1+EX120)*(1+EY120)*(1+EZ120)*(1+FA120)*(1+FB120)*(1+FC120)*(1+FD120)*(1+FE120)*(1+FF120)*(1+FG120)*(1+FH120)*(1+FI120)*(1+FJ120)*(1+FK120)*(1+FL120)*(1+FM120)*(1+FN120)*(1+FO120)*(1+FP120)*(1+FQ120)*(1+FR120)*(1+FS120)*(1+FT120)*(1+FU120)*(1+FV120)*(1+FW120)*(1+FX120)*(1+FY120)*(1+FZ120)*(1+GA120)*(1+GB120)*(1+GC120)*(1+GD120)*(1+GE120)*(1+GF120)*(1+GG120)*(1+GH120)*(1+GI120)*(1+GJ120)*(1+GK120)*(1+GL120)*(1+GM120)*(1+GN120)*(1+GO120)*(1+GP120)*(1+GQ120)*(1+GR120)*(1+GS120)*(1+GT120)*(1+GU120)*(1+GV120)*(1+GW120)*(1+GX120)*(1+GY120)*(1+GZ120)*(1+HA120)*(1+HB120)*(1+HC120)*(1+HD120)*(1+HE120)*(1+HF120)*(1+HG120)*(1+HH120)*(1+HI120)*(1+HJ120)*(1+HK120)*(1+HL120)*(1+HM120)*(1+HN120)*(1+HO120)*(1+HP120)*(1+HQ120)*(1+HR120)*(1+HS120)*(1+HT120)*(1+HU120)*(1+HV120)*(1+HW120)*(1+HX120)*(1+HY120)*(1+HZ120)*(1+IA120)*(1+IB120)*(1+IC120)*(1+ID120)*(1+IE120)*(1+IF120)</f>
        <v>100410.95086874205</v>
      </c>
    </row>
    <row r="121" spans="1:241" x14ac:dyDescent="0.25">
      <c r="A121">
        <v>31</v>
      </c>
      <c r="B121">
        <v>30</v>
      </c>
      <c r="C121">
        <v>98</v>
      </c>
      <c r="D121">
        <v>106</v>
      </c>
      <c r="E121">
        <v>102</v>
      </c>
      <c r="F121">
        <v>103</v>
      </c>
      <c r="G121">
        <v>24</v>
      </c>
      <c r="H121">
        <v>14</v>
      </c>
      <c r="I121">
        <v>108</v>
      </c>
      <c r="J121">
        <v>116</v>
      </c>
      <c r="K121">
        <v>46</v>
      </c>
      <c r="L121">
        <v>59</v>
      </c>
      <c r="M121">
        <v>83</v>
      </c>
      <c r="N121">
        <v>98</v>
      </c>
      <c r="O121">
        <v>31</v>
      </c>
      <c r="P121">
        <v>53</v>
      </c>
      <c r="Q121">
        <v>44</v>
      </c>
      <c r="R121">
        <v>94</v>
      </c>
      <c r="S121">
        <v>42</v>
      </c>
      <c r="T121">
        <v>84</v>
      </c>
      <c r="U121">
        <v>97</v>
      </c>
      <c r="V121">
        <v>30</v>
      </c>
      <c r="W121">
        <v>47</v>
      </c>
      <c r="X121">
        <v>70</v>
      </c>
      <c r="Y121">
        <v>69</v>
      </c>
      <c r="Z121">
        <v>17</v>
      </c>
      <c r="AA121">
        <v>54</v>
      </c>
      <c r="AB121">
        <v>51</v>
      </c>
      <c r="AC121">
        <v>29</v>
      </c>
      <c r="AD121">
        <v>95</v>
      </c>
      <c r="AE121">
        <v>10</v>
      </c>
      <c r="AF121">
        <v>83</v>
      </c>
      <c r="AG121">
        <v>27</v>
      </c>
      <c r="AH121">
        <v>40</v>
      </c>
      <c r="AI121">
        <v>59</v>
      </c>
      <c r="AJ121">
        <v>55</v>
      </c>
      <c r="AK121">
        <v>79</v>
      </c>
      <c r="AL121">
        <v>29</v>
      </c>
      <c r="AM121">
        <v>31</v>
      </c>
      <c r="AN121">
        <v>28</v>
      </c>
      <c r="AO121">
        <v>61</v>
      </c>
      <c r="AP121">
        <v>57</v>
      </c>
      <c r="AQ121">
        <v>22</v>
      </c>
      <c r="AR121">
        <v>44</v>
      </c>
      <c r="AS121">
        <v>91</v>
      </c>
      <c r="AT121">
        <v>87</v>
      </c>
      <c r="AU121">
        <v>104</v>
      </c>
      <c r="AV121">
        <v>78</v>
      </c>
      <c r="AW121">
        <v>42</v>
      </c>
      <c r="AX121">
        <v>85</v>
      </c>
      <c r="AY121">
        <v>43</v>
      </c>
      <c r="AZ121">
        <v>79</v>
      </c>
      <c r="BA121">
        <v>61</v>
      </c>
      <c r="BB121">
        <v>47</v>
      </c>
      <c r="BC121">
        <v>83</v>
      </c>
      <c r="BD121">
        <v>57</v>
      </c>
      <c r="BE121">
        <v>33</v>
      </c>
      <c r="BF121">
        <v>111</v>
      </c>
      <c r="BG121">
        <v>117</v>
      </c>
      <c r="BH121">
        <v>36</v>
      </c>
      <c r="BI121">
        <v>73</v>
      </c>
      <c r="BJ121">
        <v>79</v>
      </c>
      <c r="BK121">
        <v>103</v>
      </c>
      <c r="BL121">
        <v>49</v>
      </c>
      <c r="BM121">
        <v>65</v>
      </c>
      <c r="BN121">
        <v>11</v>
      </c>
      <c r="BO121">
        <v>46</v>
      </c>
      <c r="BP121">
        <v>47</v>
      </c>
      <c r="BQ121">
        <v>67</v>
      </c>
      <c r="BR121">
        <v>78</v>
      </c>
      <c r="BS121">
        <v>48</v>
      </c>
      <c r="BT121">
        <v>0</v>
      </c>
      <c r="BU121">
        <v>8</v>
      </c>
      <c r="BV121">
        <v>42</v>
      </c>
      <c r="BW121">
        <v>69</v>
      </c>
      <c r="BX121">
        <v>64</v>
      </c>
      <c r="BY121">
        <v>36</v>
      </c>
      <c r="BZ121">
        <v>62</v>
      </c>
      <c r="CA121">
        <v>52</v>
      </c>
      <c r="CB121">
        <v>91</v>
      </c>
      <c r="CC121">
        <v>68</v>
      </c>
      <c r="CD121">
        <v>76</v>
      </c>
      <c r="CE121">
        <v>106</v>
      </c>
      <c r="CF121">
        <v>10</v>
      </c>
      <c r="CG121">
        <v>91</v>
      </c>
      <c r="CH121">
        <v>46</v>
      </c>
      <c r="CI121">
        <v>37</v>
      </c>
      <c r="CJ121">
        <v>35</v>
      </c>
      <c r="CK121">
        <v>91</v>
      </c>
      <c r="CL121">
        <v>118</v>
      </c>
      <c r="CM121">
        <v>91</v>
      </c>
      <c r="CN121">
        <v>64</v>
      </c>
      <c r="CO121">
        <v>82</v>
      </c>
      <c r="CP121">
        <v>34</v>
      </c>
      <c r="CQ121">
        <v>47</v>
      </c>
      <c r="CR121">
        <v>61</v>
      </c>
      <c r="CS121">
        <v>109</v>
      </c>
      <c r="CT121">
        <v>80</v>
      </c>
      <c r="CU121">
        <v>117</v>
      </c>
      <c r="CV121">
        <v>27</v>
      </c>
      <c r="CW121">
        <v>101</v>
      </c>
      <c r="CX121">
        <v>107</v>
      </c>
      <c r="CY121">
        <v>118</v>
      </c>
      <c r="CZ121">
        <v>0</v>
      </c>
      <c r="DA121">
        <v>87</v>
      </c>
      <c r="DB121">
        <v>117</v>
      </c>
      <c r="DC121">
        <v>69</v>
      </c>
      <c r="DD121">
        <v>68</v>
      </c>
      <c r="DE121">
        <v>41</v>
      </c>
      <c r="DF121">
        <v>29</v>
      </c>
      <c r="DG121">
        <v>41</v>
      </c>
      <c r="DH121">
        <v>62</v>
      </c>
      <c r="DI121">
        <v>36</v>
      </c>
      <c r="DJ121">
        <v>58</v>
      </c>
      <c r="DK121">
        <v>52</v>
      </c>
      <c r="DL121">
        <v>93</v>
      </c>
      <c r="DM121">
        <v>76</v>
      </c>
      <c r="DN121">
        <v>40</v>
      </c>
      <c r="DO121">
        <v>26</v>
      </c>
      <c r="DP121">
        <v>74</v>
      </c>
      <c r="DQ121" s="86">
        <f ca="1">Control!$C$7*Calculations!$C$82*INDEX('Monthly Data'!N:N,Calculations!$C$116+MOD(A121,Calculations!$C$118))+Control!$C$7*Calculations!$C$83*INDEX('Monthly Data'!O:O,Calculations!$C$116+MOD(A121,Calculations!$C$118))+Control!$C$7*Calculations!$C$84*INDEX('Monthly Data'!P:P,Calculations!$C$116+MOD(A121,Calculations!$C$118))+Control!$C$7*Calculations!$C$85*INDEX('Monthly Data'!Q:Q,Calculations!$C$116+MOD(A121,Calculations!$C$118))+(1-Control!$C$7*Calculations!$C$87)*INDEX('Monthly Data'!R:R,Calculations!$C$116+MOD(A121,Calculations!$C$118))</f>
        <v>1.8665061640915637E-2</v>
      </c>
      <c r="DR121" s="86">
        <f ca="1">Control!$C$7*Calculations!$C$82*INDEX('Monthly Data'!N:N,Calculations!$C$116+MOD(B121,Calculations!$C$118))+Control!$C$7*Calculations!$C$83*INDEX('Monthly Data'!O:O,Calculations!$C$116+MOD(B121,Calculations!$C$118))+Control!$C$7*Calculations!$C$84*INDEX('Monthly Data'!P:P,Calculations!$C$116+MOD(B121,Calculations!$C$118))+Control!$C$7*Calculations!$C$85*INDEX('Monthly Data'!Q:Q,Calculations!$C$116+MOD(B121,Calculations!$C$118))+(1-Control!$C$7*Calculations!$C$87)*INDEX('Monthly Data'!R:R,Calculations!$C$116+MOD(B121,Calculations!$C$118))</f>
        <v>7.9764341593600071E-3</v>
      </c>
      <c r="DS121" s="86">
        <f ca="1">Control!$C$7*Calculations!$C$82*INDEX('Monthly Data'!N:N,Calculations!$C$116+MOD(C121,Calculations!$C$118))+Control!$C$7*Calculations!$C$83*INDEX('Monthly Data'!O:O,Calculations!$C$116+MOD(C121,Calculations!$C$118))+Control!$C$7*Calculations!$C$84*INDEX('Monthly Data'!P:P,Calculations!$C$116+MOD(C121,Calculations!$C$118))+Control!$C$7*Calculations!$C$85*INDEX('Monthly Data'!Q:Q,Calculations!$C$116+MOD(C121,Calculations!$C$118))+(1-Control!$C$7*Calculations!$C$87)*INDEX('Monthly Data'!R:R,Calculations!$C$116+MOD(C121,Calculations!$C$118))</f>
        <v>2.4842166689046628E-2</v>
      </c>
      <c r="DT121" s="86">
        <f ca="1">Control!$C$7*Calculations!$C$82*INDEX('Monthly Data'!N:N,Calculations!$C$116+MOD(D121,Calculations!$C$118))+Control!$C$7*Calculations!$C$83*INDEX('Monthly Data'!O:O,Calculations!$C$116+MOD(D121,Calculations!$C$118))+Control!$C$7*Calculations!$C$84*INDEX('Monthly Data'!P:P,Calculations!$C$116+MOD(D121,Calculations!$C$118))+Control!$C$7*Calculations!$C$85*INDEX('Monthly Data'!Q:Q,Calculations!$C$116+MOD(D121,Calculations!$C$118))+(1-Control!$C$7*Calculations!$C$87)*INDEX('Monthly Data'!R:R,Calculations!$C$116+MOD(D121,Calculations!$C$118))</f>
        <v>6.6954569943530936E-3</v>
      </c>
      <c r="DU121" s="86">
        <f ca="1">Control!$C$7*Calculations!$C$82*INDEX('Monthly Data'!N:N,Calculations!$C$116+MOD(E121,Calculations!$C$118))+Control!$C$7*Calculations!$C$83*INDEX('Monthly Data'!O:O,Calculations!$C$116+MOD(E121,Calculations!$C$118))+Control!$C$7*Calculations!$C$84*INDEX('Monthly Data'!P:P,Calculations!$C$116+MOD(E121,Calculations!$C$118))+Control!$C$7*Calculations!$C$85*INDEX('Monthly Data'!Q:Q,Calculations!$C$116+MOD(E121,Calculations!$C$118))+(1-Control!$C$7*Calculations!$C$87)*INDEX('Monthly Data'!R:R,Calculations!$C$116+MOD(E121,Calculations!$C$118))</f>
        <v>-1.8530040247387896E-2</v>
      </c>
      <c r="DV121" s="86">
        <f ca="1">Control!$C$7*Calculations!$C$82*INDEX('Monthly Data'!N:N,Calculations!$C$116+MOD(F121,Calculations!$C$118))+Control!$C$7*Calculations!$C$83*INDEX('Monthly Data'!O:O,Calculations!$C$116+MOD(F121,Calculations!$C$118))+Control!$C$7*Calculations!$C$84*INDEX('Monthly Data'!P:P,Calculations!$C$116+MOD(F121,Calculations!$C$118))+Control!$C$7*Calculations!$C$85*INDEX('Monthly Data'!Q:Q,Calculations!$C$116+MOD(F121,Calculations!$C$118))+(1-Control!$C$7*Calculations!$C$87)*INDEX('Monthly Data'!R:R,Calculations!$C$116+MOD(F121,Calculations!$C$118))</f>
        <v>5.1972609868760735E-3</v>
      </c>
      <c r="DW121" s="86">
        <f ca="1">Control!$C$7*Calculations!$C$82*INDEX('Monthly Data'!N:N,Calculations!$C$116+MOD(G121,Calculations!$C$118))+Control!$C$7*Calculations!$C$83*INDEX('Monthly Data'!O:O,Calculations!$C$116+MOD(G121,Calculations!$C$118))+Control!$C$7*Calculations!$C$84*INDEX('Monthly Data'!P:P,Calculations!$C$116+MOD(G121,Calculations!$C$118))+Control!$C$7*Calculations!$C$85*INDEX('Monthly Data'!Q:Q,Calculations!$C$116+MOD(G121,Calculations!$C$118))+(1-Control!$C$7*Calculations!$C$87)*INDEX('Monthly Data'!R:R,Calculations!$C$116+MOD(G121,Calculations!$C$118))</f>
        <v>4.2795950888382334E-3</v>
      </c>
      <c r="DX121" s="86">
        <f ca="1">Control!$C$7*Calculations!$C$82*INDEX('Monthly Data'!N:N,Calculations!$C$116+MOD(H121,Calculations!$C$118))+Control!$C$7*Calculations!$C$83*INDEX('Monthly Data'!O:O,Calculations!$C$116+MOD(H121,Calculations!$C$118))+Control!$C$7*Calculations!$C$84*INDEX('Monthly Data'!P:P,Calculations!$C$116+MOD(H121,Calculations!$C$118))+Control!$C$7*Calculations!$C$85*INDEX('Monthly Data'!Q:Q,Calculations!$C$116+MOD(H121,Calculations!$C$118))+(1-Control!$C$7*Calculations!$C$87)*INDEX('Monthly Data'!R:R,Calculations!$C$116+MOD(H121,Calculations!$C$118))</f>
        <v>9.5791276036140301E-3</v>
      </c>
      <c r="DY121" s="86">
        <f ca="1">Control!$C$7*Calculations!$C$82*INDEX('Monthly Data'!N:N,Calculations!$C$116+MOD(I121,Calculations!$C$118))+Control!$C$7*Calculations!$C$83*INDEX('Monthly Data'!O:O,Calculations!$C$116+MOD(I121,Calculations!$C$118))+Control!$C$7*Calculations!$C$84*INDEX('Monthly Data'!P:P,Calculations!$C$116+MOD(I121,Calculations!$C$118))+Control!$C$7*Calculations!$C$85*INDEX('Monthly Data'!Q:Q,Calculations!$C$116+MOD(I121,Calculations!$C$118))+(1-Control!$C$7*Calculations!$C$87)*INDEX('Monthly Data'!R:R,Calculations!$C$116+MOD(I121,Calculations!$C$118))</f>
        <v>1.7073665854433945E-2</v>
      </c>
      <c r="DZ121" s="86">
        <f ca="1">Control!$C$7*Calculations!$C$82*INDEX('Monthly Data'!N:N,Calculations!$C$116+MOD(J121,Calculations!$C$118))+Control!$C$7*Calculations!$C$83*INDEX('Monthly Data'!O:O,Calculations!$C$116+MOD(J121,Calculations!$C$118))+Control!$C$7*Calculations!$C$84*INDEX('Monthly Data'!P:P,Calculations!$C$116+MOD(J121,Calculations!$C$118))+Control!$C$7*Calculations!$C$85*INDEX('Monthly Data'!Q:Q,Calculations!$C$116+MOD(J121,Calculations!$C$118))+(1-Control!$C$7*Calculations!$C$87)*INDEX('Monthly Data'!R:R,Calculations!$C$116+MOD(J121,Calculations!$C$118))</f>
        <v>2.1918137743539623E-2</v>
      </c>
      <c r="EA121" s="86">
        <f ca="1">Control!$C$7*Calculations!$C$82*INDEX('Monthly Data'!N:N,Calculations!$C$116+MOD(K121,Calculations!$C$118))+Control!$C$7*Calculations!$C$83*INDEX('Monthly Data'!O:O,Calculations!$C$116+MOD(K121,Calculations!$C$118))+Control!$C$7*Calculations!$C$84*INDEX('Monthly Data'!P:P,Calculations!$C$116+MOD(K121,Calculations!$C$118))+Control!$C$7*Calculations!$C$85*INDEX('Monthly Data'!Q:Q,Calculations!$C$116+MOD(K121,Calculations!$C$118))+(1-Control!$C$7*Calculations!$C$87)*INDEX('Monthly Data'!R:R,Calculations!$C$116+MOD(K121,Calculations!$C$118))</f>
        <v>2.3307359621218403E-2</v>
      </c>
      <c r="EB121" s="86">
        <f ca="1">Control!$C$7*Calculations!$C$82*INDEX('Monthly Data'!N:N,Calculations!$C$116+MOD(L121,Calculations!$C$118))+Control!$C$7*Calculations!$C$83*INDEX('Monthly Data'!O:O,Calculations!$C$116+MOD(L121,Calculations!$C$118))+Control!$C$7*Calculations!$C$84*INDEX('Monthly Data'!P:P,Calculations!$C$116+MOD(L121,Calculations!$C$118))+Control!$C$7*Calculations!$C$85*INDEX('Monthly Data'!Q:Q,Calculations!$C$116+MOD(L121,Calculations!$C$118))+(1-Control!$C$7*Calculations!$C$87)*INDEX('Monthly Data'!R:R,Calculations!$C$116+MOD(L121,Calculations!$C$118))</f>
        <v>1.1704119272391494E-2</v>
      </c>
      <c r="EC121" s="86">
        <f ca="1">Control!$C$7*Calculations!$C$82*INDEX('Monthly Data'!N:N,Calculations!$C$116+MOD(M121,Calculations!$C$118))+Control!$C$7*Calculations!$C$83*INDEX('Monthly Data'!O:O,Calculations!$C$116+MOD(M121,Calculations!$C$118))+Control!$C$7*Calculations!$C$84*INDEX('Monthly Data'!P:P,Calculations!$C$116+MOD(M121,Calculations!$C$118))+Control!$C$7*Calculations!$C$85*INDEX('Monthly Data'!Q:Q,Calculations!$C$116+MOD(M121,Calculations!$C$118))+(1-Control!$C$7*Calculations!$C$87)*INDEX('Monthly Data'!R:R,Calculations!$C$116+MOD(M121,Calculations!$C$118))</f>
        <v>-7.8872955230675015E-3</v>
      </c>
      <c r="ED121" s="86">
        <f ca="1">Control!$C$7*Calculations!$C$82*INDEX('Monthly Data'!N:N,Calculations!$C$116+MOD(N121,Calculations!$C$118))+Control!$C$7*Calculations!$C$83*INDEX('Monthly Data'!O:O,Calculations!$C$116+MOD(N121,Calculations!$C$118))+Control!$C$7*Calculations!$C$84*INDEX('Monthly Data'!P:P,Calculations!$C$116+MOD(N121,Calculations!$C$118))+Control!$C$7*Calculations!$C$85*INDEX('Monthly Data'!Q:Q,Calculations!$C$116+MOD(N121,Calculations!$C$118))+(1-Control!$C$7*Calculations!$C$87)*INDEX('Monthly Data'!R:R,Calculations!$C$116+MOD(N121,Calculations!$C$118))</f>
        <v>2.4842166689046628E-2</v>
      </c>
      <c r="EE121" s="86">
        <f ca="1">Control!$C$7*Calculations!$C$82*INDEX('Monthly Data'!N:N,Calculations!$C$116+MOD(O121,Calculations!$C$118))+Control!$C$7*Calculations!$C$83*INDEX('Monthly Data'!O:O,Calculations!$C$116+MOD(O121,Calculations!$C$118))+Control!$C$7*Calculations!$C$84*INDEX('Monthly Data'!P:P,Calculations!$C$116+MOD(O121,Calculations!$C$118))+Control!$C$7*Calculations!$C$85*INDEX('Monthly Data'!Q:Q,Calculations!$C$116+MOD(O121,Calculations!$C$118))+(1-Control!$C$7*Calculations!$C$87)*INDEX('Monthly Data'!R:R,Calculations!$C$116+MOD(O121,Calculations!$C$118))</f>
        <v>1.8665061640915637E-2</v>
      </c>
      <c r="EF121" s="86">
        <f ca="1">Control!$C$7*Calculations!$C$82*INDEX('Monthly Data'!N:N,Calculations!$C$116+MOD(P121,Calculations!$C$118))+Control!$C$7*Calculations!$C$83*INDEX('Monthly Data'!O:O,Calculations!$C$116+MOD(P121,Calculations!$C$118))+Control!$C$7*Calculations!$C$84*INDEX('Monthly Data'!P:P,Calculations!$C$116+MOD(P121,Calculations!$C$118))+Control!$C$7*Calculations!$C$85*INDEX('Monthly Data'!Q:Q,Calculations!$C$116+MOD(P121,Calculations!$C$118))+(1-Control!$C$7*Calculations!$C$87)*INDEX('Monthly Data'!R:R,Calculations!$C$116+MOD(P121,Calculations!$C$118))</f>
        <v>1.1786765492207996E-2</v>
      </c>
      <c r="EG121" s="86">
        <f ca="1">Control!$C$7*Calculations!$C$82*INDEX('Monthly Data'!N:N,Calculations!$C$116+MOD(Q121,Calculations!$C$118))+Control!$C$7*Calculations!$C$83*INDEX('Monthly Data'!O:O,Calculations!$C$116+MOD(Q121,Calculations!$C$118))+Control!$C$7*Calculations!$C$84*INDEX('Monthly Data'!P:P,Calculations!$C$116+MOD(Q121,Calculations!$C$118))+Control!$C$7*Calculations!$C$85*INDEX('Monthly Data'!Q:Q,Calculations!$C$116+MOD(Q121,Calculations!$C$118))+(1-Control!$C$7*Calculations!$C$87)*INDEX('Monthly Data'!R:R,Calculations!$C$116+MOD(Q121,Calculations!$C$118))</f>
        <v>2.377894462657602E-2</v>
      </c>
      <c r="EH121" s="86">
        <f ca="1">Control!$C$7*Calculations!$C$82*INDEX('Monthly Data'!N:N,Calculations!$C$116+MOD(R121,Calculations!$C$118))+Control!$C$7*Calculations!$C$83*INDEX('Monthly Data'!O:O,Calculations!$C$116+MOD(R121,Calculations!$C$118))+Control!$C$7*Calculations!$C$84*INDEX('Monthly Data'!P:P,Calculations!$C$116+MOD(R121,Calculations!$C$118))+Control!$C$7*Calculations!$C$85*INDEX('Monthly Data'!Q:Q,Calculations!$C$116+MOD(R121,Calculations!$C$118))+(1-Control!$C$7*Calculations!$C$87)*INDEX('Monthly Data'!R:R,Calculations!$C$116+MOD(R121,Calculations!$C$118))</f>
        <v>1.0353752315110615E-2</v>
      </c>
      <c r="EI121" s="86">
        <f ca="1">Control!$C$7*Calculations!$C$82*INDEX('Monthly Data'!N:N,Calculations!$C$116+MOD(S121,Calculations!$C$118))+Control!$C$7*Calculations!$C$83*INDEX('Monthly Data'!O:O,Calculations!$C$116+MOD(S121,Calculations!$C$118))+Control!$C$7*Calculations!$C$84*INDEX('Monthly Data'!P:P,Calculations!$C$116+MOD(S121,Calculations!$C$118))+Control!$C$7*Calculations!$C$85*INDEX('Monthly Data'!Q:Q,Calculations!$C$116+MOD(S121,Calculations!$C$118))+(1-Control!$C$7*Calculations!$C$87)*INDEX('Monthly Data'!R:R,Calculations!$C$116+MOD(S121,Calculations!$C$118))</f>
        <v>-6.1115617667135171E-2</v>
      </c>
      <c r="EJ121" s="86">
        <f ca="1">Control!$C$7*Calculations!$C$82*INDEX('Monthly Data'!N:N,Calculations!$C$116+MOD(T121,Calculations!$C$118))+Control!$C$7*Calculations!$C$83*INDEX('Monthly Data'!O:O,Calculations!$C$116+MOD(T121,Calculations!$C$118))+Control!$C$7*Calculations!$C$84*INDEX('Monthly Data'!P:P,Calculations!$C$116+MOD(T121,Calculations!$C$118))+Control!$C$7*Calculations!$C$85*INDEX('Monthly Data'!Q:Q,Calculations!$C$116+MOD(T121,Calculations!$C$118))+(1-Control!$C$7*Calculations!$C$87)*INDEX('Monthly Data'!R:R,Calculations!$C$116+MOD(T121,Calculations!$C$118))</f>
        <v>-1.880155173376722E-2</v>
      </c>
      <c r="EK121" s="86">
        <f ca="1">Control!$C$7*Calculations!$C$82*INDEX('Monthly Data'!N:N,Calculations!$C$116+MOD(U121,Calculations!$C$118))+Control!$C$7*Calculations!$C$83*INDEX('Monthly Data'!O:O,Calculations!$C$116+MOD(U121,Calculations!$C$118))+Control!$C$7*Calculations!$C$84*INDEX('Monthly Data'!P:P,Calculations!$C$116+MOD(U121,Calculations!$C$118))+Control!$C$7*Calculations!$C$85*INDEX('Monthly Data'!Q:Q,Calculations!$C$116+MOD(U121,Calculations!$C$118))+(1-Control!$C$7*Calculations!$C$87)*INDEX('Monthly Data'!R:R,Calculations!$C$116+MOD(U121,Calculations!$C$118))</f>
        <v>-7.5539743260223157E-3</v>
      </c>
      <c r="EL121" s="86">
        <f ca="1">Control!$C$7*Calculations!$C$82*INDEX('Monthly Data'!N:N,Calculations!$C$116+MOD(V121,Calculations!$C$118))+Control!$C$7*Calculations!$C$83*INDEX('Monthly Data'!O:O,Calculations!$C$116+MOD(V121,Calculations!$C$118))+Control!$C$7*Calculations!$C$84*INDEX('Monthly Data'!P:P,Calculations!$C$116+MOD(V121,Calculations!$C$118))+Control!$C$7*Calculations!$C$85*INDEX('Monthly Data'!Q:Q,Calculations!$C$116+MOD(V121,Calculations!$C$118))+(1-Control!$C$7*Calculations!$C$87)*INDEX('Monthly Data'!R:R,Calculations!$C$116+MOD(V121,Calculations!$C$118))</f>
        <v>7.9764341593600071E-3</v>
      </c>
      <c r="EM121" s="86">
        <f ca="1">Control!$C$7*Calculations!$C$82*INDEX('Monthly Data'!N:N,Calculations!$C$116+MOD(W121,Calculations!$C$118))+Control!$C$7*Calculations!$C$83*INDEX('Monthly Data'!O:O,Calculations!$C$116+MOD(W121,Calculations!$C$118))+Control!$C$7*Calculations!$C$84*INDEX('Monthly Data'!P:P,Calculations!$C$116+MOD(W121,Calculations!$C$118))+Control!$C$7*Calculations!$C$85*INDEX('Monthly Data'!Q:Q,Calculations!$C$116+MOD(W121,Calculations!$C$118))+(1-Control!$C$7*Calculations!$C$87)*INDEX('Monthly Data'!R:R,Calculations!$C$116+MOD(W121,Calculations!$C$118))</f>
        <v>3.1011313347584085E-2</v>
      </c>
      <c r="EN121" s="86">
        <f ca="1">Control!$C$7*Calculations!$C$82*INDEX('Monthly Data'!N:N,Calculations!$C$116+MOD(X121,Calculations!$C$118))+Control!$C$7*Calculations!$C$83*INDEX('Monthly Data'!O:O,Calculations!$C$116+MOD(X121,Calculations!$C$118))+Control!$C$7*Calculations!$C$84*INDEX('Monthly Data'!P:P,Calculations!$C$116+MOD(X121,Calculations!$C$118))+Control!$C$7*Calculations!$C$85*INDEX('Monthly Data'!Q:Q,Calculations!$C$116+MOD(X121,Calculations!$C$118))+(1-Control!$C$7*Calculations!$C$87)*INDEX('Monthly Data'!R:R,Calculations!$C$116+MOD(X121,Calculations!$C$118))</f>
        <v>3.8809817903524786E-2</v>
      </c>
      <c r="EO121" s="86">
        <f ca="1">Control!$C$7*Calculations!$C$82*INDEX('Monthly Data'!N:N,Calculations!$C$116+MOD(Y121,Calculations!$C$118))+Control!$C$7*Calculations!$C$83*INDEX('Monthly Data'!O:O,Calculations!$C$116+MOD(Y121,Calculations!$C$118))+Control!$C$7*Calculations!$C$84*INDEX('Monthly Data'!P:P,Calculations!$C$116+MOD(Y121,Calculations!$C$118))+Control!$C$7*Calculations!$C$85*INDEX('Monthly Data'!Q:Q,Calculations!$C$116+MOD(Y121,Calculations!$C$118))+(1-Control!$C$7*Calculations!$C$87)*INDEX('Monthly Data'!R:R,Calculations!$C$116+MOD(Y121,Calculations!$C$118))</f>
        <v>-4.0413381192162513E-2</v>
      </c>
      <c r="EP121" s="86">
        <f ca="1">Control!$C$7*Calculations!$C$82*INDEX('Monthly Data'!N:N,Calculations!$C$116+MOD(Z121,Calculations!$C$118))+Control!$C$7*Calculations!$C$83*INDEX('Monthly Data'!O:O,Calculations!$C$116+MOD(Z121,Calculations!$C$118))+Control!$C$7*Calculations!$C$84*INDEX('Monthly Data'!P:P,Calculations!$C$116+MOD(Z121,Calculations!$C$118))+Control!$C$7*Calculations!$C$85*INDEX('Monthly Data'!Q:Q,Calculations!$C$116+MOD(Z121,Calculations!$C$118))+(1-Control!$C$7*Calculations!$C$87)*INDEX('Monthly Data'!R:R,Calculations!$C$116+MOD(Z121,Calculations!$C$118))</f>
        <v>-2.0269389991732112E-2</v>
      </c>
      <c r="EQ121" s="86">
        <f ca="1">Control!$C$7*Calculations!$C$82*INDEX('Monthly Data'!N:N,Calculations!$C$116+MOD(AA121,Calculations!$C$118))+Control!$C$7*Calculations!$C$83*INDEX('Monthly Data'!O:O,Calculations!$C$116+MOD(AA121,Calculations!$C$118))+Control!$C$7*Calculations!$C$84*INDEX('Monthly Data'!P:P,Calculations!$C$116+MOD(AA121,Calculations!$C$118))+Control!$C$7*Calculations!$C$85*INDEX('Monthly Data'!Q:Q,Calculations!$C$116+MOD(AA121,Calculations!$C$118))+(1-Control!$C$7*Calculations!$C$87)*INDEX('Monthly Data'!R:R,Calculations!$C$116+MOD(AA121,Calculations!$C$118))</f>
        <v>1.7484305259657981E-2</v>
      </c>
      <c r="ER121" s="86">
        <f ca="1">Control!$C$7*Calculations!$C$82*INDEX('Monthly Data'!N:N,Calculations!$C$116+MOD(AB121,Calculations!$C$118))+Control!$C$7*Calculations!$C$83*INDEX('Monthly Data'!O:O,Calculations!$C$116+MOD(AB121,Calculations!$C$118))+Control!$C$7*Calculations!$C$84*INDEX('Monthly Data'!P:P,Calculations!$C$116+MOD(AB121,Calculations!$C$118))+Control!$C$7*Calculations!$C$85*INDEX('Monthly Data'!Q:Q,Calculations!$C$116+MOD(AB121,Calculations!$C$118))+(1-Control!$C$7*Calculations!$C$87)*INDEX('Monthly Data'!R:R,Calculations!$C$116+MOD(AB121,Calculations!$C$118))</f>
        <v>1.8695385296339444E-2</v>
      </c>
      <c r="ES121" s="86">
        <f ca="1">Control!$C$7*Calculations!$C$82*INDEX('Monthly Data'!N:N,Calculations!$C$116+MOD(AC121,Calculations!$C$118))+Control!$C$7*Calculations!$C$83*INDEX('Monthly Data'!O:O,Calculations!$C$116+MOD(AC121,Calculations!$C$118))+Control!$C$7*Calculations!$C$84*INDEX('Monthly Data'!P:P,Calculations!$C$116+MOD(AC121,Calculations!$C$118))+Control!$C$7*Calculations!$C$85*INDEX('Monthly Data'!Q:Q,Calculations!$C$116+MOD(AC121,Calculations!$C$118))+(1-Control!$C$7*Calculations!$C$87)*INDEX('Monthly Data'!R:R,Calculations!$C$116+MOD(AC121,Calculations!$C$118))</f>
        <v>1.5115046179922851E-2</v>
      </c>
      <c r="ET121" s="86">
        <f ca="1">Control!$C$7*Calculations!$C$82*INDEX('Monthly Data'!N:N,Calculations!$C$116+MOD(AD121,Calculations!$C$118))+Control!$C$7*Calculations!$C$83*INDEX('Monthly Data'!O:O,Calculations!$C$116+MOD(AD121,Calculations!$C$118))+Control!$C$7*Calculations!$C$84*INDEX('Monthly Data'!P:P,Calculations!$C$116+MOD(AD121,Calculations!$C$118))+Control!$C$7*Calculations!$C$85*INDEX('Monthly Data'!Q:Q,Calculations!$C$116+MOD(AD121,Calculations!$C$118))+(1-Control!$C$7*Calculations!$C$87)*INDEX('Monthly Data'!R:R,Calculations!$C$116+MOD(AD121,Calculations!$C$118))</f>
        <v>1.5758278480433856E-2</v>
      </c>
      <c r="EU121" s="86">
        <f ca="1">Control!$C$7*Calculations!$C$82*INDEX('Monthly Data'!N:N,Calculations!$C$116+MOD(AE121,Calculations!$C$118))+Control!$C$7*Calculations!$C$83*INDEX('Monthly Data'!O:O,Calculations!$C$116+MOD(AE121,Calculations!$C$118))+Control!$C$7*Calculations!$C$84*INDEX('Monthly Data'!P:P,Calculations!$C$116+MOD(AE121,Calculations!$C$118))+Control!$C$7*Calculations!$C$85*INDEX('Monthly Data'!Q:Q,Calculations!$C$116+MOD(AE121,Calculations!$C$118))+(1-Control!$C$7*Calculations!$C$87)*INDEX('Monthly Data'!R:R,Calculations!$C$116+MOD(AE121,Calculations!$C$118))</f>
        <v>1.1702576456120543E-2</v>
      </c>
      <c r="EV121" s="86">
        <f ca="1">Control!$C$7*Calculations!$C$82*INDEX('Monthly Data'!N:N,Calculations!$C$116+MOD(AF121,Calculations!$C$118))+Control!$C$7*Calculations!$C$83*INDEX('Monthly Data'!O:O,Calculations!$C$116+MOD(AF121,Calculations!$C$118))+Control!$C$7*Calculations!$C$84*INDEX('Monthly Data'!P:P,Calculations!$C$116+MOD(AF121,Calculations!$C$118))+Control!$C$7*Calculations!$C$85*INDEX('Monthly Data'!Q:Q,Calculations!$C$116+MOD(AF121,Calculations!$C$118))+(1-Control!$C$7*Calculations!$C$87)*INDEX('Monthly Data'!R:R,Calculations!$C$116+MOD(AF121,Calculations!$C$118))</f>
        <v>-7.8872955230675015E-3</v>
      </c>
      <c r="EW121" s="86">
        <f ca="1">Control!$C$7*Calculations!$C$82*INDEX('Monthly Data'!N:N,Calculations!$C$116+MOD(AG121,Calculations!$C$118))+Control!$C$7*Calculations!$C$83*INDEX('Monthly Data'!O:O,Calculations!$C$116+MOD(AG121,Calculations!$C$118))+Control!$C$7*Calculations!$C$84*INDEX('Monthly Data'!P:P,Calculations!$C$116+MOD(AG121,Calculations!$C$118))+Control!$C$7*Calculations!$C$85*INDEX('Monthly Data'!Q:Q,Calculations!$C$116+MOD(AG121,Calculations!$C$118))+(1-Control!$C$7*Calculations!$C$87)*INDEX('Monthly Data'!R:R,Calculations!$C$116+MOD(AG121,Calculations!$C$118))</f>
        <v>-3.53368065312233E-2</v>
      </c>
      <c r="EX121" s="86">
        <f ca="1">Control!$C$7*Calculations!$C$82*INDEX('Monthly Data'!N:N,Calculations!$C$116+MOD(AH121,Calculations!$C$118))+Control!$C$7*Calculations!$C$83*INDEX('Monthly Data'!O:O,Calculations!$C$116+MOD(AH121,Calculations!$C$118))+Control!$C$7*Calculations!$C$84*INDEX('Monthly Data'!P:P,Calculations!$C$116+MOD(AH121,Calculations!$C$118))+Control!$C$7*Calculations!$C$85*INDEX('Monthly Data'!Q:Q,Calculations!$C$116+MOD(AH121,Calculations!$C$118))+(1-Control!$C$7*Calculations!$C$87)*INDEX('Monthly Data'!R:R,Calculations!$C$116+MOD(AH121,Calculations!$C$118))</f>
        <v>-4.417423226995453E-3</v>
      </c>
      <c r="EY121" s="86">
        <f ca="1">Control!$C$7*Calculations!$C$82*INDEX('Monthly Data'!N:N,Calculations!$C$116+MOD(AI121,Calculations!$C$118))+Control!$C$7*Calculations!$C$83*INDEX('Monthly Data'!O:O,Calculations!$C$116+MOD(AI121,Calculations!$C$118))+Control!$C$7*Calculations!$C$84*INDEX('Monthly Data'!P:P,Calculations!$C$116+MOD(AI121,Calculations!$C$118))+Control!$C$7*Calculations!$C$85*INDEX('Monthly Data'!Q:Q,Calculations!$C$116+MOD(AI121,Calculations!$C$118))+(1-Control!$C$7*Calculations!$C$87)*INDEX('Monthly Data'!R:R,Calculations!$C$116+MOD(AI121,Calculations!$C$118))</f>
        <v>1.1704119272391494E-2</v>
      </c>
      <c r="EZ121" s="86">
        <f ca="1">Control!$C$7*Calculations!$C$82*INDEX('Monthly Data'!N:N,Calculations!$C$116+MOD(AJ121,Calculations!$C$118))+Control!$C$7*Calculations!$C$83*INDEX('Monthly Data'!O:O,Calculations!$C$116+MOD(AJ121,Calculations!$C$118))+Control!$C$7*Calculations!$C$84*INDEX('Monthly Data'!P:P,Calculations!$C$116+MOD(AJ121,Calculations!$C$118))+Control!$C$7*Calculations!$C$85*INDEX('Monthly Data'!Q:Q,Calculations!$C$116+MOD(AJ121,Calculations!$C$118))+(1-Control!$C$7*Calculations!$C$87)*INDEX('Monthly Data'!R:R,Calculations!$C$116+MOD(AJ121,Calculations!$C$118))</f>
        <v>2.0524935548016137E-2</v>
      </c>
      <c r="FA121" s="86">
        <f ca="1">Control!$C$7*Calculations!$C$82*INDEX('Monthly Data'!N:N,Calculations!$C$116+MOD(AK121,Calculations!$C$118))+Control!$C$7*Calculations!$C$83*INDEX('Monthly Data'!O:O,Calculations!$C$116+MOD(AK121,Calculations!$C$118))+Control!$C$7*Calculations!$C$84*INDEX('Monthly Data'!P:P,Calculations!$C$116+MOD(AK121,Calculations!$C$118))+Control!$C$7*Calculations!$C$85*INDEX('Monthly Data'!Q:Q,Calculations!$C$116+MOD(AK121,Calculations!$C$118))+(1-Control!$C$7*Calculations!$C$87)*INDEX('Monthly Data'!R:R,Calculations!$C$116+MOD(AK121,Calculations!$C$118))</f>
        <v>1.046389543479892E-2</v>
      </c>
      <c r="FB121" s="86">
        <f ca="1">Control!$C$7*Calculations!$C$82*INDEX('Monthly Data'!N:N,Calculations!$C$116+MOD(AL121,Calculations!$C$118))+Control!$C$7*Calculations!$C$83*INDEX('Monthly Data'!O:O,Calculations!$C$116+MOD(AL121,Calculations!$C$118))+Control!$C$7*Calculations!$C$84*INDEX('Monthly Data'!P:P,Calculations!$C$116+MOD(AL121,Calculations!$C$118))+Control!$C$7*Calculations!$C$85*INDEX('Monthly Data'!Q:Q,Calculations!$C$116+MOD(AL121,Calculations!$C$118))+(1-Control!$C$7*Calculations!$C$87)*INDEX('Monthly Data'!R:R,Calculations!$C$116+MOD(AL121,Calculations!$C$118))</f>
        <v>1.5115046179922851E-2</v>
      </c>
      <c r="FC121" s="86">
        <f ca="1">Control!$C$7*Calculations!$C$82*INDEX('Monthly Data'!N:N,Calculations!$C$116+MOD(AM121,Calculations!$C$118))+Control!$C$7*Calculations!$C$83*INDEX('Monthly Data'!O:O,Calculations!$C$116+MOD(AM121,Calculations!$C$118))+Control!$C$7*Calculations!$C$84*INDEX('Monthly Data'!P:P,Calculations!$C$116+MOD(AM121,Calculations!$C$118))+Control!$C$7*Calculations!$C$85*INDEX('Monthly Data'!Q:Q,Calculations!$C$116+MOD(AM121,Calculations!$C$118))+(1-Control!$C$7*Calculations!$C$87)*INDEX('Monthly Data'!R:R,Calculations!$C$116+MOD(AM121,Calculations!$C$118))</f>
        <v>1.8665061640915637E-2</v>
      </c>
      <c r="FD121" s="86">
        <f ca="1">Control!$C$7*Calculations!$C$82*INDEX('Monthly Data'!N:N,Calculations!$C$116+MOD(AN121,Calculations!$C$118))+Control!$C$7*Calculations!$C$83*INDEX('Monthly Data'!O:O,Calculations!$C$116+MOD(AN121,Calculations!$C$118))+Control!$C$7*Calculations!$C$84*INDEX('Monthly Data'!P:P,Calculations!$C$116+MOD(AN121,Calculations!$C$118))+Control!$C$7*Calculations!$C$85*INDEX('Monthly Data'!Q:Q,Calculations!$C$116+MOD(AN121,Calculations!$C$118))+(1-Control!$C$7*Calculations!$C$87)*INDEX('Monthly Data'!R:R,Calculations!$C$116+MOD(AN121,Calculations!$C$118))</f>
        <v>3.7596120283497965E-2</v>
      </c>
      <c r="FE121" s="86">
        <f ca="1">Control!$C$7*Calculations!$C$82*INDEX('Monthly Data'!N:N,Calculations!$C$116+MOD(AO121,Calculations!$C$118))+Control!$C$7*Calculations!$C$83*INDEX('Monthly Data'!O:O,Calculations!$C$116+MOD(AO121,Calculations!$C$118))+Control!$C$7*Calculations!$C$84*INDEX('Monthly Data'!P:P,Calculations!$C$116+MOD(AO121,Calculations!$C$118))+Control!$C$7*Calculations!$C$85*INDEX('Monthly Data'!Q:Q,Calculations!$C$116+MOD(AO121,Calculations!$C$118))+(1-Control!$C$7*Calculations!$C$87)*INDEX('Monthly Data'!R:R,Calculations!$C$116+MOD(AO121,Calculations!$C$118))</f>
        <v>2.766281641786093E-2</v>
      </c>
      <c r="FF121" s="86">
        <f ca="1">Control!$C$7*Calculations!$C$82*INDEX('Monthly Data'!N:N,Calculations!$C$116+MOD(AP121,Calculations!$C$118))+Control!$C$7*Calculations!$C$83*INDEX('Monthly Data'!O:O,Calculations!$C$116+MOD(AP121,Calculations!$C$118))+Control!$C$7*Calculations!$C$84*INDEX('Monthly Data'!P:P,Calculations!$C$116+MOD(AP121,Calculations!$C$118))+Control!$C$7*Calculations!$C$85*INDEX('Monthly Data'!Q:Q,Calculations!$C$116+MOD(AP121,Calculations!$C$118))+(1-Control!$C$7*Calculations!$C$87)*INDEX('Monthly Data'!R:R,Calculations!$C$116+MOD(AP121,Calculations!$C$118))</f>
        <v>7.3538285850108537E-3</v>
      </c>
      <c r="FG121" s="86">
        <f ca="1">Control!$C$7*Calculations!$C$82*INDEX('Monthly Data'!N:N,Calculations!$C$116+MOD(AQ121,Calculations!$C$118))+Control!$C$7*Calculations!$C$83*INDEX('Monthly Data'!O:O,Calculations!$C$116+MOD(AQ121,Calculations!$C$118))+Control!$C$7*Calculations!$C$84*INDEX('Monthly Data'!P:P,Calculations!$C$116+MOD(AQ121,Calculations!$C$118))+Control!$C$7*Calculations!$C$85*INDEX('Monthly Data'!Q:Q,Calculations!$C$116+MOD(AQ121,Calculations!$C$118))+(1-Control!$C$7*Calculations!$C$87)*INDEX('Monthly Data'!R:R,Calculations!$C$116+MOD(AQ121,Calculations!$C$118))</f>
        <v>1.50127906355989E-2</v>
      </c>
      <c r="FH121" s="86">
        <f ca="1">Control!$C$7*Calculations!$C$82*INDEX('Monthly Data'!N:N,Calculations!$C$116+MOD(AR121,Calculations!$C$118))+Control!$C$7*Calculations!$C$83*INDEX('Monthly Data'!O:O,Calculations!$C$116+MOD(AR121,Calculations!$C$118))+Control!$C$7*Calculations!$C$84*INDEX('Monthly Data'!P:P,Calculations!$C$116+MOD(AR121,Calculations!$C$118))+Control!$C$7*Calculations!$C$85*INDEX('Monthly Data'!Q:Q,Calculations!$C$116+MOD(AR121,Calculations!$C$118))+(1-Control!$C$7*Calculations!$C$87)*INDEX('Monthly Data'!R:R,Calculations!$C$116+MOD(AR121,Calculations!$C$118))</f>
        <v>2.377894462657602E-2</v>
      </c>
      <c r="FI121" s="86">
        <f ca="1">Control!$C$7*Calculations!$C$82*INDEX('Monthly Data'!N:N,Calculations!$C$116+MOD(AS121,Calculations!$C$118))+Control!$C$7*Calculations!$C$83*INDEX('Monthly Data'!O:O,Calculations!$C$116+MOD(AS121,Calculations!$C$118))+Control!$C$7*Calculations!$C$84*INDEX('Monthly Data'!P:P,Calculations!$C$116+MOD(AS121,Calculations!$C$118))+Control!$C$7*Calculations!$C$85*INDEX('Monthly Data'!Q:Q,Calculations!$C$116+MOD(AS121,Calculations!$C$118))+(1-Control!$C$7*Calculations!$C$87)*INDEX('Monthly Data'!R:R,Calculations!$C$116+MOD(AS121,Calculations!$C$118))</f>
        <v>-1.6546126717384396E-2</v>
      </c>
      <c r="FJ121" s="86">
        <f ca="1">Control!$C$7*Calculations!$C$82*INDEX('Monthly Data'!N:N,Calculations!$C$116+MOD(AT121,Calculations!$C$118))+Control!$C$7*Calculations!$C$83*INDEX('Monthly Data'!O:O,Calculations!$C$116+MOD(AT121,Calculations!$C$118))+Control!$C$7*Calculations!$C$84*INDEX('Monthly Data'!P:P,Calculations!$C$116+MOD(AT121,Calculations!$C$118))+Control!$C$7*Calculations!$C$85*INDEX('Monthly Data'!Q:Q,Calculations!$C$116+MOD(AT121,Calculations!$C$118))+(1-Control!$C$7*Calculations!$C$87)*INDEX('Monthly Data'!R:R,Calculations!$C$116+MOD(AT121,Calculations!$C$118))</f>
        <v>2.5790695379256122E-2</v>
      </c>
      <c r="FK121" s="86">
        <f ca="1">Control!$C$7*Calculations!$C$82*INDEX('Monthly Data'!N:N,Calculations!$C$116+MOD(AU121,Calculations!$C$118))+Control!$C$7*Calculations!$C$83*INDEX('Monthly Data'!O:O,Calculations!$C$116+MOD(AU121,Calculations!$C$118))+Control!$C$7*Calculations!$C$84*INDEX('Monthly Data'!P:P,Calculations!$C$116+MOD(AU121,Calculations!$C$118))+Control!$C$7*Calculations!$C$85*INDEX('Monthly Data'!Q:Q,Calculations!$C$116+MOD(AU121,Calculations!$C$118))+(1-Control!$C$7*Calculations!$C$87)*INDEX('Monthly Data'!R:R,Calculations!$C$116+MOD(AU121,Calculations!$C$118))</f>
        <v>2.9708469559001142E-2</v>
      </c>
      <c r="FL121" s="86">
        <f ca="1">Control!$C$7*Calculations!$C$82*INDEX('Monthly Data'!N:N,Calculations!$C$116+MOD(AV121,Calculations!$C$118))+Control!$C$7*Calculations!$C$83*INDEX('Monthly Data'!O:O,Calculations!$C$116+MOD(AV121,Calculations!$C$118))+Control!$C$7*Calculations!$C$84*INDEX('Monthly Data'!P:P,Calculations!$C$116+MOD(AV121,Calculations!$C$118))+Control!$C$7*Calculations!$C$85*INDEX('Monthly Data'!Q:Q,Calculations!$C$116+MOD(AV121,Calculations!$C$118))+(1-Control!$C$7*Calculations!$C$87)*INDEX('Monthly Data'!R:R,Calculations!$C$116+MOD(AV121,Calculations!$C$118))</f>
        <v>1.7472933988537529E-2</v>
      </c>
      <c r="FM121" s="86">
        <f ca="1">Control!$C$7*Calculations!$C$82*INDEX('Monthly Data'!N:N,Calculations!$C$116+MOD(AW121,Calculations!$C$118))+Control!$C$7*Calculations!$C$83*INDEX('Monthly Data'!O:O,Calculations!$C$116+MOD(AW121,Calculations!$C$118))+Control!$C$7*Calculations!$C$84*INDEX('Monthly Data'!P:P,Calculations!$C$116+MOD(AW121,Calculations!$C$118))+Control!$C$7*Calculations!$C$85*INDEX('Monthly Data'!Q:Q,Calculations!$C$116+MOD(AW121,Calculations!$C$118))+(1-Control!$C$7*Calculations!$C$87)*INDEX('Monthly Data'!R:R,Calculations!$C$116+MOD(AW121,Calculations!$C$118))</f>
        <v>-6.1115617667135171E-2</v>
      </c>
      <c r="FN121" s="86">
        <f ca="1">Control!$C$7*Calculations!$C$82*INDEX('Monthly Data'!N:N,Calculations!$C$116+MOD(AX121,Calculations!$C$118))+Control!$C$7*Calculations!$C$83*INDEX('Monthly Data'!O:O,Calculations!$C$116+MOD(AX121,Calculations!$C$118))+Control!$C$7*Calculations!$C$84*INDEX('Monthly Data'!P:P,Calculations!$C$116+MOD(AX121,Calculations!$C$118))+Control!$C$7*Calculations!$C$85*INDEX('Monthly Data'!Q:Q,Calculations!$C$116+MOD(AX121,Calculations!$C$118))+(1-Control!$C$7*Calculations!$C$87)*INDEX('Monthly Data'!R:R,Calculations!$C$116+MOD(AX121,Calculations!$C$118))</f>
        <v>-9.8327855560634558E-3</v>
      </c>
      <c r="FO121" s="86">
        <f ca="1">Control!$C$7*Calculations!$C$82*INDEX('Monthly Data'!N:N,Calculations!$C$116+MOD(AY121,Calculations!$C$118))+Control!$C$7*Calculations!$C$83*INDEX('Monthly Data'!O:O,Calculations!$C$116+MOD(AY121,Calculations!$C$118))+Control!$C$7*Calculations!$C$84*INDEX('Monthly Data'!P:P,Calculations!$C$116+MOD(AY121,Calculations!$C$118))+Control!$C$7*Calculations!$C$85*INDEX('Monthly Data'!Q:Q,Calculations!$C$116+MOD(AY121,Calculations!$C$118))+(1-Control!$C$7*Calculations!$C$87)*INDEX('Monthly Data'!R:R,Calculations!$C$116+MOD(AY121,Calculations!$C$118))</f>
        <v>5.1279584938936244E-2</v>
      </c>
      <c r="FP121" s="86">
        <f ca="1">Control!$C$7*Calculations!$C$82*INDEX('Monthly Data'!N:N,Calculations!$C$116+MOD(AZ121,Calculations!$C$118))+Control!$C$7*Calculations!$C$83*INDEX('Monthly Data'!O:O,Calculations!$C$116+MOD(AZ121,Calculations!$C$118))+Control!$C$7*Calculations!$C$84*INDEX('Monthly Data'!P:P,Calculations!$C$116+MOD(AZ121,Calculations!$C$118))+Control!$C$7*Calculations!$C$85*INDEX('Monthly Data'!Q:Q,Calculations!$C$116+MOD(AZ121,Calculations!$C$118))+(1-Control!$C$7*Calculations!$C$87)*INDEX('Monthly Data'!R:R,Calculations!$C$116+MOD(AZ121,Calculations!$C$118))</f>
        <v>1.046389543479892E-2</v>
      </c>
      <c r="FQ121" s="86">
        <f ca="1">Control!$C$7*Calculations!$C$82*INDEX('Monthly Data'!N:N,Calculations!$C$116+MOD(BA121,Calculations!$C$118))+Control!$C$7*Calculations!$C$83*INDEX('Monthly Data'!O:O,Calculations!$C$116+MOD(BA121,Calculations!$C$118))+Control!$C$7*Calculations!$C$84*INDEX('Monthly Data'!P:P,Calculations!$C$116+MOD(BA121,Calculations!$C$118))+Control!$C$7*Calculations!$C$85*INDEX('Monthly Data'!Q:Q,Calculations!$C$116+MOD(BA121,Calculations!$C$118))+(1-Control!$C$7*Calculations!$C$87)*INDEX('Monthly Data'!R:R,Calculations!$C$116+MOD(BA121,Calculations!$C$118))</f>
        <v>2.766281641786093E-2</v>
      </c>
      <c r="FR121" s="86">
        <f ca="1">Control!$C$7*Calculations!$C$82*INDEX('Monthly Data'!N:N,Calculations!$C$116+MOD(BB121,Calculations!$C$118))+Control!$C$7*Calculations!$C$83*INDEX('Monthly Data'!O:O,Calculations!$C$116+MOD(BB121,Calculations!$C$118))+Control!$C$7*Calculations!$C$84*INDEX('Monthly Data'!P:P,Calculations!$C$116+MOD(BB121,Calculations!$C$118))+Control!$C$7*Calculations!$C$85*INDEX('Monthly Data'!Q:Q,Calculations!$C$116+MOD(BB121,Calculations!$C$118))+(1-Control!$C$7*Calculations!$C$87)*INDEX('Monthly Data'!R:R,Calculations!$C$116+MOD(BB121,Calculations!$C$118))</f>
        <v>3.1011313347584085E-2</v>
      </c>
      <c r="FS121" s="86">
        <f ca="1">Control!$C$7*Calculations!$C$82*INDEX('Monthly Data'!N:N,Calculations!$C$116+MOD(BC121,Calculations!$C$118))+Control!$C$7*Calculations!$C$83*INDEX('Monthly Data'!O:O,Calculations!$C$116+MOD(BC121,Calculations!$C$118))+Control!$C$7*Calculations!$C$84*INDEX('Monthly Data'!P:P,Calculations!$C$116+MOD(BC121,Calculations!$C$118))+Control!$C$7*Calculations!$C$85*INDEX('Monthly Data'!Q:Q,Calculations!$C$116+MOD(BC121,Calculations!$C$118))+(1-Control!$C$7*Calculations!$C$87)*INDEX('Monthly Data'!R:R,Calculations!$C$116+MOD(BC121,Calculations!$C$118))</f>
        <v>-7.8872955230675015E-3</v>
      </c>
      <c r="FT121" s="86">
        <f ca="1">Control!$C$7*Calculations!$C$82*INDEX('Monthly Data'!N:N,Calculations!$C$116+MOD(BD121,Calculations!$C$118))+Control!$C$7*Calculations!$C$83*INDEX('Monthly Data'!O:O,Calculations!$C$116+MOD(BD121,Calculations!$C$118))+Control!$C$7*Calculations!$C$84*INDEX('Monthly Data'!P:P,Calculations!$C$116+MOD(BD121,Calculations!$C$118))+Control!$C$7*Calculations!$C$85*INDEX('Monthly Data'!Q:Q,Calculations!$C$116+MOD(BD121,Calculations!$C$118))+(1-Control!$C$7*Calculations!$C$87)*INDEX('Monthly Data'!R:R,Calculations!$C$116+MOD(BD121,Calculations!$C$118))</f>
        <v>7.3538285850108537E-3</v>
      </c>
      <c r="FU121" s="86">
        <f ca="1">Control!$C$7*Calculations!$C$82*INDEX('Monthly Data'!N:N,Calculations!$C$116+MOD(BE121,Calculations!$C$118))+Control!$C$7*Calculations!$C$83*INDEX('Monthly Data'!O:O,Calculations!$C$116+MOD(BE121,Calculations!$C$118))+Control!$C$7*Calculations!$C$84*INDEX('Monthly Data'!P:P,Calculations!$C$116+MOD(BE121,Calculations!$C$118))+Control!$C$7*Calculations!$C$85*INDEX('Monthly Data'!Q:Q,Calculations!$C$116+MOD(BE121,Calculations!$C$118))+(1-Control!$C$7*Calculations!$C$87)*INDEX('Monthly Data'!R:R,Calculations!$C$116+MOD(BE121,Calculations!$C$118))</f>
        <v>3.1070573055362403E-2</v>
      </c>
      <c r="FV121" s="86">
        <f ca="1">Control!$C$7*Calculations!$C$82*INDEX('Monthly Data'!N:N,Calculations!$C$116+MOD(BF121,Calculations!$C$118))+Control!$C$7*Calculations!$C$83*INDEX('Monthly Data'!O:O,Calculations!$C$116+MOD(BF121,Calculations!$C$118))+Control!$C$7*Calculations!$C$84*INDEX('Monthly Data'!P:P,Calculations!$C$116+MOD(BF121,Calculations!$C$118))+Control!$C$7*Calculations!$C$85*INDEX('Monthly Data'!Q:Q,Calculations!$C$116+MOD(BF121,Calculations!$C$118))+(1-Control!$C$7*Calculations!$C$87)*INDEX('Monthly Data'!R:R,Calculations!$C$116+MOD(BF121,Calculations!$C$118))</f>
        <v>5.8868730207813358E-3</v>
      </c>
      <c r="FW121" s="86">
        <f ca="1">Control!$C$7*Calculations!$C$82*INDEX('Monthly Data'!N:N,Calculations!$C$116+MOD(BG121,Calculations!$C$118))+Control!$C$7*Calculations!$C$83*INDEX('Monthly Data'!O:O,Calculations!$C$116+MOD(BG121,Calculations!$C$118))+Control!$C$7*Calculations!$C$84*INDEX('Monthly Data'!P:P,Calculations!$C$116+MOD(BG121,Calculations!$C$118))+Control!$C$7*Calculations!$C$85*INDEX('Monthly Data'!Q:Q,Calculations!$C$116+MOD(BG121,Calculations!$C$118))+(1-Control!$C$7*Calculations!$C$87)*INDEX('Monthly Data'!R:R,Calculations!$C$116+MOD(BG121,Calculations!$C$118))</f>
        <v>-7.3651264633385334E-4</v>
      </c>
      <c r="FX121" s="86">
        <f ca="1">Control!$C$7*Calculations!$C$82*INDEX('Monthly Data'!N:N,Calculations!$C$116+MOD(BH121,Calculations!$C$118))+Control!$C$7*Calculations!$C$83*INDEX('Monthly Data'!O:O,Calculations!$C$116+MOD(BH121,Calculations!$C$118))+Control!$C$7*Calculations!$C$84*INDEX('Monthly Data'!P:P,Calculations!$C$116+MOD(BH121,Calculations!$C$118))+Control!$C$7*Calculations!$C$85*INDEX('Monthly Data'!Q:Q,Calculations!$C$116+MOD(BH121,Calculations!$C$118))+(1-Control!$C$7*Calculations!$C$87)*INDEX('Monthly Data'!R:R,Calculations!$C$116+MOD(BH121,Calculations!$C$118))</f>
        <v>1.1106855739851785E-2</v>
      </c>
      <c r="FY121" s="86">
        <f ca="1">Control!$C$7*Calculations!$C$82*INDEX('Monthly Data'!N:N,Calculations!$C$116+MOD(BI121,Calculations!$C$118))+Control!$C$7*Calculations!$C$83*INDEX('Monthly Data'!O:O,Calculations!$C$116+MOD(BI121,Calculations!$C$118))+Control!$C$7*Calculations!$C$84*INDEX('Monthly Data'!P:P,Calculations!$C$116+MOD(BI121,Calculations!$C$118))+Control!$C$7*Calculations!$C$85*INDEX('Monthly Data'!Q:Q,Calculations!$C$116+MOD(BI121,Calculations!$C$118))+(1-Control!$C$7*Calculations!$C$87)*INDEX('Monthly Data'!R:R,Calculations!$C$116+MOD(BI121,Calculations!$C$118))</f>
        <v>3.6332715283247441E-2</v>
      </c>
      <c r="FZ121" s="86">
        <f ca="1">Control!$C$7*Calculations!$C$82*INDEX('Monthly Data'!N:N,Calculations!$C$116+MOD(BJ121,Calculations!$C$118))+Control!$C$7*Calculations!$C$83*INDEX('Monthly Data'!O:O,Calculations!$C$116+MOD(BJ121,Calculations!$C$118))+Control!$C$7*Calculations!$C$84*INDEX('Monthly Data'!P:P,Calculations!$C$116+MOD(BJ121,Calculations!$C$118))+Control!$C$7*Calculations!$C$85*INDEX('Monthly Data'!Q:Q,Calculations!$C$116+MOD(BJ121,Calculations!$C$118))+(1-Control!$C$7*Calculations!$C$87)*INDEX('Monthly Data'!R:R,Calculations!$C$116+MOD(BJ121,Calculations!$C$118))</f>
        <v>1.046389543479892E-2</v>
      </c>
      <c r="GA121" s="86">
        <f ca="1">Control!$C$7*Calculations!$C$82*INDEX('Monthly Data'!N:N,Calculations!$C$116+MOD(BK121,Calculations!$C$118))+Control!$C$7*Calculations!$C$83*INDEX('Monthly Data'!O:O,Calculations!$C$116+MOD(BK121,Calculations!$C$118))+Control!$C$7*Calculations!$C$84*INDEX('Monthly Data'!P:P,Calculations!$C$116+MOD(BK121,Calculations!$C$118))+Control!$C$7*Calculations!$C$85*INDEX('Monthly Data'!Q:Q,Calculations!$C$116+MOD(BK121,Calculations!$C$118))+(1-Control!$C$7*Calculations!$C$87)*INDEX('Monthly Data'!R:R,Calculations!$C$116+MOD(BK121,Calculations!$C$118))</f>
        <v>5.1972609868760735E-3</v>
      </c>
      <c r="GB121" s="86">
        <f ca="1">Control!$C$7*Calculations!$C$82*INDEX('Monthly Data'!N:N,Calculations!$C$116+MOD(BL121,Calculations!$C$118))+Control!$C$7*Calculations!$C$83*INDEX('Monthly Data'!O:O,Calculations!$C$116+MOD(BL121,Calculations!$C$118))+Control!$C$7*Calculations!$C$84*INDEX('Monthly Data'!P:P,Calculations!$C$116+MOD(BL121,Calculations!$C$118))+Control!$C$7*Calculations!$C$85*INDEX('Monthly Data'!Q:Q,Calculations!$C$116+MOD(BL121,Calculations!$C$118))+(1-Control!$C$7*Calculations!$C$87)*INDEX('Monthly Data'!R:R,Calculations!$C$116+MOD(BL121,Calculations!$C$118))</f>
        <v>-1.4213734788548189E-2</v>
      </c>
      <c r="GC121" s="86">
        <f ca="1">Control!$C$7*Calculations!$C$82*INDEX('Monthly Data'!N:N,Calculations!$C$116+MOD(BM121,Calculations!$C$118))+Control!$C$7*Calculations!$C$83*INDEX('Monthly Data'!O:O,Calculations!$C$116+MOD(BM121,Calculations!$C$118))+Control!$C$7*Calculations!$C$84*INDEX('Monthly Data'!P:P,Calculations!$C$116+MOD(BM121,Calculations!$C$118))+Control!$C$7*Calculations!$C$85*INDEX('Monthly Data'!Q:Q,Calculations!$C$116+MOD(BM121,Calculations!$C$118))+(1-Control!$C$7*Calculations!$C$87)*INDEX('Monthly Data'!R:R,Calculations!$C$116+MOD(BM121,Calculations!$C$118))</f>
        <v>-1.3959200237295809E-2</v>
      </c>
      <c r="GD121" s="86">
        <f ca="1">Control!$C$7*Calculations!$C$82*INDEX('Monthly Data'!N:N,Calculations!$C$116+MOD(BN121,Calculations!$C$118))+Control!$C$7*Calculations!$C$83*INDEX('Monthly Data'!O:O,Calculations!$C$116+MOD(BN121,Calculations!$C$118))+Control!$C$7*Calculations!$C$84*INDEX('Monthly Data'!P:P,Calculations!$C$116+MOD(BN121,Calculations!$C$118))+Control!$C$7*Calculations!$C$85*INDEX('Monthly Data'!Q:Q,Calculations!$C$116+MOD(BN121,Calculations!$C$118))+(1-Control!$C$7*Calculations!$C$87)*INDEX('Monthly Data'!R:R,Calculations!$C$116+MOD(BN121,Calculations!$C$118))</f>
        <v>1.0018681835149534E-3</v>
      </c>
      <c r="GE121" s="86">
        <f ca="1">Control!$C$7*Calculations!$C$82*INDEX('Monthly Data'!N:N,Calculations!$C$116+MOD(BO121,Calculations!$C$118))+Control!$C$7*Calculations!$C$83*INDEX('Monthly Data'!O:O,Calculations!$C$116+MOD(BO121,Calculations!$C$118))+Control!$C$7*Calculations!$C$84*INDEX('Monthly Data'!P:P,Calculations!$C$116+MOD(BO121,Calculations!$C$118))+Control!$C$7*Calculations!$C$85*INDEX('Monthly Data'!Q:Q,Calculations!$C$116+MOD(BO121,Calculations!$C$118))+(1-Control!$C$7*Calculations!$C$87)*INDEX('Monthly Data'!R:R,Calculations!$C$116+MOD(BO121,Calculations!$C$118))</f>
        <v>2.3307359621218403E-2</v>
      </c>
      <c r="GF121" s="86">
        <f ca="1">Control!$C$7*Calculations!$C$82*INDEX('Monthly Data'!N:N,Calculations!$C$116+MOD(BP121,Calculations!$C$118))+Control!$C$7*Calculations!$C$83*INDEX('Monthly Data'!O:O,Calculations!$C$116+MOD(BP121,Calculations!$C$118))+Control!$C$7*Calculations!$C$84*INDEX('Monthly Data'!P:P,Calculations!$C$116+MOD(BP121,Calculations!$C$118))+Control!$C$7*Calculations!$C$85*INDEX('Monthly Data'!Q:Q,Calculations!$C$116+MOD(BP121,Calculations!$C$118))+(1-Control!$C$7*Calculations!$C$87)*INDEX('Monthly Data'!R:R,Calculations!$C$116+MOD(BP121,Calculations!$C$118))</f>
        <v>3.1011313347584085E-2</v>
      </c>
      <c r="GG121" s="86">
        <f ca="1">Control!$C$7*Calculations!$C$82*INDEX('Monthly Data'!N:N,Calculations!$C$116+MOD(BQ121,Calculations!$C$118))+Control!$C$7*Calculations!$C$83*INDEX('Monthly Data'!O:O,Calculations!$C$116+MOD(BQ121,Calculations!$C$118))+Control!$C$7*Calculations!$C$84*INDEX('Monthly Data'!P:P,Calculations!$C$116+MOD(BQ121,Calculations!$C$118))+Control!$C$7*Calculations!$C$85*INDEX('Monthly Data'!Q:Q,Calculations!$C$116+MOD(BQ121,Calculations!$C$118))+(1-Control!$C$7*Calculations!$C$87)*INDEX('Monthly Data'!R:R,Calculations!$C$116+MOD(BQ121,Calculations!$C$118))</f>
        <v>-3.9863250714949353E-2</v>
      </c>
      <c r="GH121" s="86">
        <f ca="1">Control!$C$7*Calculations!$C$82*INDEX('Monthly Data'!N:N,Calculations!$C$116+MOD(BR121,Calculations!$C$118))+Control!$C$7*Calculations!$C$83*INDEX('Monthly Data'!O:O,Calculations!$C$116+MOD(BR121,Calculations!$C$118))+Control!$C$7*Calculations!$C$84*INDEX('Monthly Data'!P:P,Calculations!$C$116+MOD(BR121,Calculations!$C$118))+Control!$C$7*Calculations!$C$85*INDEX('Monthly Data'!Q:Q,Calculations!$C$116+MOD(BR121,Calculations!$C$118))+(1-Control!$C$7*Calculations!$C$87)*INDEX('Monthly Data'!R:R,Calculations!$C$116+MOD(BR121,Calculations!$C$118))</f>
        <v>1.7472933988537529E-2</v>
      </c>
      <c r="GI121" s="86">
        <f ca="1">Control!$C$7*Calculations!$C$82*INDEX('Monthly Data'!N:N,Calculations!$C$116+MOD(BS121,Calculations!$C$118))+Control!$C$7*Calculations!$C$83*INDEX('Monthly Data'!O:O,Calculations!$C$116+MOD(BS121,Calculations!$C$118))+Control!$C$7*Calculations!$C$84*INDEX('Monthly Data'!P:P,Calculations!$C$116+MOD(BS121,Calculations!$C$118))+Control!$C$7*Calculations!$C$85*INDEX('Monthly Data'!Q:Q,Calculations!$C$116+MOD(BS121,Calculations!$C$118))+(1-Control!$C$7*Calculations!$C$87)*INDEX('Monthly Data'!R:R,Calculations!$C$116+MOD(BS121,Calculations!$C$118))</f>
        <v>-1.5984879994281095E-2</v>
      </c>
      <c r="GJ121" s="86">
        <f ca="1">Control!$C$7*Calculations!$C$82*INDEX('Monthly Data'!N:N,Calculations!$C$116+MOD(BT121,Calculations!$C$118))+Control!$C$7*Calculations!$C$83*INDEX('Monthly Data'!O:O,Calculations!$C$116+MOD(BT121,Calculations!$C$118))+Control!$C$7*Calculations!$C$84*INDEX('Monthly Data'!P:P,Calculations!$C$116+MOD(BT121,Calculations!$C$118))+Control!$C$7*Calculations!$C$85*INDEX('Monthly Data'!Q:Q,Calculations!$C$116+MOD(BT121,Calculations!$C$118))+(1-Control!$C$7*Calculations!$C$87)*INDEX('Monthly Data'!R:R,Calculations!$C$116+MOD(BT121,Calculations!$C$118))</f>
        <v>1.4915555251167555E-3</v>
      </c>
      <c r="GK121" s="86">
        <f ca="1">Control!$C$7*Calculations!$C$82*INDEX('Monthly Data'!N:N,Calculations!$C$116+MOD(BU121,Calculations!$C$118))+Control!$C$7*Calculations!$C$83*INDEX('Monthly Data'!O:O,Calculations!$C$116+MOD(BU121,Calculations!$C$118))+Control!$C$7*Calculations!$C$84*INDEX('Monthly Data'!P:P,Calculations!$C$116+MOD(BU121,Calculations!$C$118))+Control!$C$7*Calculations!$C$85*INDEX('Monthly Data'!Q:Q,Calculations!$C$116+MOD(BU121,Calculations!$C$118))+(1-Control!$C$7*Calculations!$C$87)*INDEX('Monthly Data'!R:R,Calculations!$C$116+MOD(BU121,Calculations!$C$118))</f>
        <v>9.9787204839310462E-3</v>
      </c>
      <c r="GL121" s="86">
        <f ca="1">Control!$C$7*Calculations!$C$82*INDEX('Monthly Data'!N:N,Calculations!$C$116+MOD(BV121,Calculations!$C$118))+Control!$C$7*Calculations!$C$83*INDEX('Monthly Data'!O:O,Calculations!$C$116+MOD(BV121,Calculations!$C$118))+Control!$C$7*Calculations!$C$84*INDEX('Monthly Data'!P:P,Calculations!$C$116+MOD(BV121,Calculations!$C$118))+Control!$C$7*Calculations!$C$85*INDEX('Monthly Data'!Q:Q,Calculations!$C$116+MOD(BV121,Calculations!$C$118))+(1-Control!$C$7*Calculations!$C$87)*INDEX('Monthly Data'!R:R,Calculations!$C$116+MOD(BV121,Calculations!$C$118))</f>
        <v>-6.1115617667135171E-2</v>
      </c>
      <c r="GM121" s="86">
        <f ca="1">Control!$C$7*Calculations!$C$82*INDEX('Monthly Data'!N:N,Calculations!$C$116+MOD(BW121,Calculations!$C$118))+Control!$C$7*Calculations!$C$83*INDEX('Monthly Data'!O:O,Calculations!$C$116+MOD(BW121,Calculations!$C$118))+Control!$C$7*Calculations!$C$84*INDEX('Monthly Data'!P:P,Calculations!$C$116+MOD(BW121,Calculations!$C$118))+Control!$C$7*Calculations!$C$85*INDEX('Monthly Data'!Q:Q,Calculations!$C$116+MOD(BW121,Calculations!$C$118))+(1-Control!$C$7*Calculations!$C$87)*INDEX('Monthly Data'!R:R,Calculations!$C$116+MOD(BW121,Calculations!$C$118))</f>
        <v>-4.0413381192162513E-2</v>
      </c>
      <c r="GN121" s="86">
        <f ca="1">Control!$C$7*Calculations!$C$82*INDEX('Monthly Data'!N:N,Calculations!$C$116+MOD(BX121,Calculations!$C$118))+Control!$C$7*Calculations!$C$83*INDEX('Monthly Data'!O:O,Calculations!$C$116+MOD(BX121,Calculations!$C$118))+Control!$C$7*Calculations!$C$84*INDEX('Monthly Data'!P:P,Calculations!$C$116+MOD(BX121,Calculations!$C$118))+Control!$C$7*Calculations!$C$85*INDEX('Monthly Data'!Q:Q,Calculations!$C$116+MOD(BX121,Calculations!$C$118))+(1-Control!$C$7*Calculations!$C$87)*INDEX('Monthly Data'!R:R,Calculations!$C$116+MOD(BX121,Calculations!$C$118))</f>
        <v>-2.4571433440223247E-2</v>
      </c>
      <c r="GO121" s="86">
        <f ca="1">Control!$C$7*Calculations!$C$82*INDEX('Monthly Data'!N:N,Calculations!$C$116+MOD(BY121,Calculations!$C$118))+Control!$C$7*Calculations!$C$83*INDEX('Monthly Data'!O:O,Calculations!$C$116+MOD(BY121,Calculations!$C$118))+Control!$C$7*Calculations!$C$84*INDEX('Monthly Data'!P:P,Calculations!$C$116+MOD(BY121,Calculations!$C$118))+Control!$C$7*Calculations!$C$85*INDEX('Monthly Data'!Q:Q,Calculations!$C$116+MOD(BY121,Calculations!$C$118))+(1-Control!$C$7*Calculations!$C$87)*INDEX('Monthly Data'!R:R,Calculations!$C$116+MOD(BY121,Calculations!$C$118))</f>
        <v>1.1106855739851785E-2</v>
      </c>
      <c r="GP121" s="86">
        <f ca="1">Control!$C$7*Calculations!$C$82*INDEX('Monthly Data'!N:N,Calculations!$C$116+MOD(BZ121,Calculations!$C$118))+Control!$C$7*Calculations!$C$83*INDEX('Monthly Data'!O:O,Calculations!$C$116+MOD(BZ121,Calculations!$C$118))+Control!$C$7*Calculations!$C$84*INDEX('Monthly Data'!P:P,Calculations!$C$116+MOD(BZ121,Calculations!$C$118))+Control!$C$7*Calculations!$C$85*INDEX('Monthly Data'!Q:Q,Calculations!$C$116+MOD(BZ121,Calculations!$C$118))+(1-Control!$C$7*Calculations!$C$87)*INDEX('Monthly Data'!R:R,Calculations!$C$116+MOD(BZ121,Calculations!$C$118))</f>
        <v>-9.839093431862074E-3</v>
      </c>
      <c r="GQ121" s="86">
        <f ca="1">Control!$C$7*Calculations!$C$82*INDEX('Monthly Data'!N:N,Calculations!$C$116+MOD(CA121,Calculations!$C$118))+Control!$C$7*Calculations!$C$83*INDEX('Monthly Data'!O:O,Calculations!$C$116+MOD(CA121,Calculations!$C$118))+Control!$C$7*Calculations!$C$84*INDEX('Monthly Data'!P:P,Calculations!$C$116+MOD(CA121,Calculations!$C$118))+Control!$C$7*Calculations!$C$85*INDEX('Monthly Data'!Q:Q,Calculations!$C$116+MOD(CA121,Calculations!$C$118))+(1-Control!$C$7*Calculations!$C$87)*INDEX('Monthly Data'!R:R,Calculations!$C$116+MOD(CA121,Calculations!$C$118))</f>
        <v>-3.8875517825435772E-3</v>
      </c>
      <c r="GR121" s="86">
        <f ca="1">Control!$C$7*Calculations!$C$82*INDEX('Monthly Data'!N:N,Calculations!$C$116+MOD(CB121,Calculations!$C$118))+Control!$C$7*Calculations!$C$83*INDEX('Monthly Data'!O:O,Calculations!$C$116+MOD(CB121,Calculations!$C$118))+Control!$C$7*Calculations!$C$84*INDEX('Monthly Data'!P:P,Calculations!$C$116+MOD(CB121,Calculations!$C$118))+Control!$C$7*Calculations!$C$85*INDEX('Monthly Data'!Q:Q,Calculations!$C$116+MOD(CB121,Calculations!$C$118))+(1-Control!$C$7*Calculations!$C$87)*INDEX('Monthly Data'!R:R,Calculations!$C$116+MOD(CB121,Calculations!$C$118))</f>
        <v>-1.6546126717384396E-2</v>
      </c>
      <c r="GS121" s="86">
        <f ca="1">Control!$C$7*Calculations!$C$82*INDEX('Monthly Data'!N:N,Calculations!$C$116+MOD(CC121,Calculations!$C$118))+Control!$C$7*Calculations!$C$83*INDEX('Monthly Data'!O:O,Calculations!$C$116+MOD(CC121,Calculations!$C$118))+Control!$C$7*Calculations!$C$84*INDEX('Monthly Data'!P:P,Calculations!$C$116+MOD(CC121,Calculations!$C$118))+Control!$C$7*Calculations!$C$85*INDEX('Monthly Data'!Q:Q,Calculations!$C$116+MOD(CC121,Calculations!$C$118))+(1-Control!$C$7*Calculations!$C$87)*INDEX('Monthly Data'!R:R,Calculations!$C$116+MOD(CC121,Calculations!$C$118))</f>
        <v>2.2757992058453024E-3</v>
      </c>
      <c r="GT121" s="86">
        <f ca="1">Control!$C$7*Calculations!$C$82*INDEX('Monthly Data'!N:N,Calculations!$C$116+MOD(CD121,Calculations!$C$118))+Control!$C$7*Calculations!$C$83*INDEX('Monthly Data'!O:O,Calculations!$C$116+MOD(CD121,Calculations!$C$118))+Control!$C$7*Calculations!$C$84*INDEX('Monthly Data'!P:P,Calculations!$C$116+MOD(CD121,Calculations!$C$118))+Control!$C$7*Calculations!$C$85*INDEX('Monthly Data'!Q:Q,Calculations!$C$116+MOD(CD121,Calculations!$C$118))+(1-Control!$C$7*Calculations!$C$87)*INDEX('Monthly Data'!R:R,Calculations!$C$116+MOD(CD121,Calculations!$C$118))</f>
        <v>3.5231336013669103E-2</v>
      </c>
      <c r="GU121" s="86">
        <f ca="1">Control!$C$7*Calculations!$C$82*INDEX('Monthly Data'!N:N,Calculations!$C$116+MOD(CE121,Calculations!$C$118))+Control!$C$7*Calculations!$C$83*INDEX('Monthly Data'!O:O,Calculations!$C$116+MOD(CE121,Calculations!$C$118))+Control!$C$7*Calculations!$C$84*INDEX('Monthly Data'!P:P,Calculations!$C$116+MOD(CE121,Calculations!$C$118))+Control!$C$7*Calculations!$C$85*INDEX('Monthly Data'!Q:Q,Calculations!$C$116+MOD(CE121,Calculations!$C$118))+(1-Control!$C$7*Calculations!$C$87)*INDEX('Monthly Data'!R:R,Calculations!$C$116+MOD(CE121,Calculations!$C$118))</f>
        <v>6.6954569943530936E-3</v>
      </c>
      <c r="GV121" s="86">
        <f ca="1">Control!$C$7*Calculations!$C$82*INDEX('Monthly Data'!N:N,Calculations!$C$116+MOD(CF121,Calculations!$C$118))+Control!$C$7*Calculations!$C$83*INDEX('Monthly Data'!O:O,Calculations!$C$116+MOD(CF121,Calculations!$C$118))+Control!$C$7*Calculations!$C$84*INDEX('Monthly Data'!P:P,Calculations!$C$116+MOD(CF121,Calculations!$C$118))+Control!$C$7*Calculations!$C$85*INDEX('Monthly Data'!Q:Q,Calculations!$C$116+MOD(CF121,Calculations!$C$118))+(1-Control!$C$7*Calculations!$C$87)*INDEX('Monthly Data'!R:R,Calculations!$C$116+MOD(CF121,Calculations!$C$118))</f>
        <v>1.1702576456120543E-2</v>
      </c>
      <c r="GW121" s="86">
        <f ca="1">Control!$C$7*Calculations!$C$82*INDEX('Monthly Data'!N:N,Calculations!$C$116+MOD(CG121,Calculations!$C$118))+Control!$C$7*Calculations!$C$83*INDEX('Monthly Data'!O:O,Calculations!$C$116+MOD(CG121,Calculations!$C$118))+Control!$C$7*Calculations!$C$84*INDEX('Monthly Data'!P:P,Calculations!$C$116+MOD(CG121,Calculations!$C$118))+Control!$C$7*Calculations!$C$85*INDEX('Monthly Data'!Q:Q,Calculations!$C$116+MOD(CG121,Calculations!$C$118))+(1-Control!$C$7*Calculations!$C$87)*INDEX('Monthly Data'!R:R,Calculations!$C$116+MOD(CG121,Calculations!$C$118))</f>
        <v>-1.6546126717384396E-2</v>
      </c>
      <c r="GX121" s="86">
        <f ca="1">Control!$C$7*Calculations!$C$82*INDEX('Monthly Data'!N:N,Calculations!$C$116+MOD(CH121,Calculations!$C$118))+Control!$C$7*Calculations!$C$83*INDEX('Monthly Data'!O:O,Calculations!$C$116+MOD(CH121,Calculations!$C$118))+Control!$C$7*Calculations!$C$84*INDEX('Monthly Data'!P:P,Calculations!$C$116+MOD(CH121,Calculations!$C$118))+Control!$C$7*Calculations!$C$85*INDEX('Monthly Data'!Q:Q,Calculations!$C$116+MOD(CH121,Calculations!$C$118))+(1-Control!$C$7*Calculations!$C$87)*INDEX('Monthly Data'!R:R,Calculations!$C$116+MOD(CH121,Calculations!$C$118))</f>
        <v>2.3307359621218403E-2</v>
      </c>
      <c r="GY121" s="86">
        <f ca="1">Control!$C$7*Calculations!$C$82*INDEX('Monthly Data'!N:N,Calculations!$C$116+MOD(CI121,Calculations!$C$118))+Control!$C$7*Calculations!$C$83*INDEX('Monthly Data'!O:O,Calculations!$C$116+MOD(CI121,Calculations!$C$118))+Control!$C$7*Calculations!$C$84*INDEX('Monthly Data'!P:P,Calculations!$C$116+MOD(CI121,Calculations!$C$118))+Control!$C$7*Calculations!$C$85*INDEX('Monthly Data'!Q:Q,Calculations!$C$116+MOD(CI121,Calculations!$C$118))+(1-Control!$C$7*Calculations!$C$87)*INDEX('Monthly Data'!R:R,Calculations!$C$116+MOD(CI121,Calculations!$C$118))</f>
        <v>1.2954540023127663E-2</v>
      </c>
      <c r="GZ121" s="86">
        <f ca="1">Control!$C$7*Calculations!$C$82*INDEX('Monthly Data'!N:N,Calculations!$C$116+MOD(CJ121,Calculations!$C$118))+Control!$C$7*Calculations!$C$83*INDEX('Monthly Data'!O:O,Calculations!$C$116+MOD(CJ121,Calculations!$C$118))+Control!$C$7*Calculations!$C$84*INDEX('Monthly Data'!P:P,Calculations!$C$116+MOD(CJ121,Calculations!$C$118))+Control!$C$7*Calculations!$C$85*INDEX('Monthly Data'!Q:Q,Calculations!$C$116+MOD(CJ121,Calculations!$C$118))+(1-Control!$C$7*Calculations!$C$87)*INDEX('Monthly Data'!R:R,Calculations!$C$116+MOD(CJ121,Calculations!$C$118))</f>
        <v>-9.5555592256394619E-3</v>
      </c>
      <c r="HA121" s="86">
        <f ca="1">Control!$C$7*Calculations!$C$82*INDEX('Monthly Data'!N:N,Calculations!$C$116+MOD(CK121,Calculations!$C$118))+Control!$C$7*Calculations!$C$83*INDEX('Monthly Data'!O:O,Calculations!$C$116+MOD(CK121,Calculations!$C$118))+Control!$C$7*Calculations!$C$84*INDEX('Monthly Data'!P:P,Calculations!$C$116+MOD(CK121,Calculations!$C$118))+Control!$C$7*Calculations!$C$85*INDEX('Monthly Data'!Q:Q,Calculations!$C$116+MOD(CK121,Calculations!$C$118))+(1-Control!$C$7*Calculations!$C$87)*INDEX('Monthly Data'!R:R,Calculations!$C$116+MOD(CK121,Calculations!$C$118))</f>
        <v>-1.6546126717384396E-2</v>
      </c>
      <c r="HB121" s="86">
        <f ca="1">Control!$C$7*Calculations!$C$82*INDEX('Monthly Data'!N:N,Calculations!$C$116+MOD(CL121,Calculations!$C$118))+Control!$C$7*Calculations!$C$83*INDEX('Monthly Data'!O:O,Calculations!$C$116+MOD(CL121,Calculations!$C$118))+Control!$C$7*Calculations!$C$84*INDEX('Monthly Data'!P:P,Calculations!$C$116+MOD(CL121,Calculations!$C$118))+Control!$C$7*Calculations!$C$85*INDEX('Monthly Data'!Q:Q,Calculations!$C$116+MOD(CL121,Calculations!$C$118))+(1-Control!$C$7*Calculations!$C$87)*INDEX('Monthly Data'!R:R,Calculations!$C$116+MOD(CL121,Calculations!$C$118))</f>
        <v>3.4808428836917149E-3</v>
      </c>
      <c r="HC121" s="86">
        <f ca="1">Control!$C$7*Calculations!$C$82*INDEX('Monthly Data'!N:N,Calculations!$C$116+MOD(CM121,Calculations!$C$118))+Control!$C$7*Calculations!$C$83*INDEX('Monthly Data'!O:O,Calculations!$C$116+MOD(CM121,Calculations!$C$118))+Control!$C$7*Calculations!$C$84*INDEX('Monthly Data'!P:P,Calculations!$C$116+MOD(CM121,Calculations!$C$118))+Control!$C$7*Calculations!$C$85*INDEX('Monthly Data'!Q:Q,Calculations!$C$116+MOD(CM121,Calculations!$C$118))+(1-Control!$C$7*Calculations!$C$87)*INDEX('Monthly Data'!R:R,Calculations!$C$116+MOD(CM121,Calculations!$C$118))</f>
        <v>-1.6546126717384396E-2</v>
      </c>
      <c r="HD121" s="86">
        <f ca="1">Control!$C$7*Calculations!$C$82*INDEX('Monthly Data'!N:N,Calculations!$C$116+MOD(CN121,Calculations!$C$118))+Control!$C$7*Calculations!$C$83*INDEX('Monthly Data'!O:O,Calculations!$C$116+MOD(CN121,Calculations!$C$118))+Control!$C$7*Calculations!$C$84*INDEX('Monthly Data'!P:P,Calculations!$C$116+MOD(CN121,Calculations!$C$118))+Control!$C$7*Calculations!$C$85*INDEX('Monthly Data'!Q:Q,Calculations!$C$116+MOD(CN121,Calculations!$C$118))+(1-Control!$C$7*Calculations!$C$87)*INDEX('Monthly Data'!R:R,Calculations!$C$116+MOD(CN121,Calculations!$C$118))</f>
        <v>-2.4571433440223247E-2</v>
      </c>
      <c r="HE121" s="86">
        <f ca="1">Control!$C$7*Calculations!$C$82*INDEX('Monthly Data'!N:N,Calculations!$C$116+MOD(CO121,Calculations!$C$118))+Control!$C$7*Calculations!$C$83*INDEX('Monthly Data'!O:O,Calculations!$C$116+MOD(CO121,Calculations!$C$118))+Control!$C$7*Calculations!$C$84*INDEX('Monthly Data'!P:P,Calculations!$C$116+MOD(CO121,Calculations!$C$118))+Control!$C$7*Calculations!$C$85*INDEX('Monthly Data'!Q:Q,Calculations!$C$116+MOD(CO121,Calculations!$C$118))+(1-Control!$C$7*Calculations!$C$87)*INDEX('Monthly Data'!R:R,Calculations!$C$116+MOD(CO121,Calculations!$C$118))</f>
        <v>1.7361594973213587E-2</v>
      </c>
      <c r="HF121" s="86">
        <f ca="1">Control!$C$7*Calculations!$C$82*INDEX('Monthly Data'!N:N,Calculations!$C$116+MOD(CP121,Calculations!$C$118))+Control!$C$7*Calculations!$C$83*INDEX('Monthly Data'!O:O,Calculations!$C$116+MOD(CP121,Calculations!$C$118))+Control!$C$7*Calculations!$C$84*INDEX('Monthly Data'!P:P,Calculations!$C$116+MOD(CP121,Calculations!$C$118))+Control!$C$7*Calculations!$C$85*INDEX('Monthly Data'!Q:Q,Calculations!$C$116+MOD(CP121,Calculations!$C$118))+(1-Control!$C$7*Calculations!$C$87)*INDEX('Monthly Data'!R:R,Calculations!$C$116+MOD(CP121,Calculations!$C$118))</f>
        <v>5.3309355465453899E-3</v>
      </c>
      <c r="HG121" s="86">
        <f ca="1">Control!$C$7*Calculations!$C$82*INDEX('Monthly Data'!N:N,Calculations!$C$116+MOD(CQ121,Calculations!$C$118))+Control!$C$7*Calculations!$C$83*INDEX('Monthly Data'!O:O,Calculations!$C$116+MOD(CQ121,Calculations!$C$118))+Control!$C$7*Calculations!$C$84*INDEX('Monthly Data'!P:P,Calculations!$C$116+MOD(CQ121,Calculations!$C$118))+Control!$C$7*Calculations!$C$85*INDEX('Monthly Data'!Q:Q,Calculations!$C$116+MOD(CQ121,Calculations!$C$118))+(1-Control!$C$7*Calculations!$C$87)*INDEX('Monthly Data'!R:R,Calculations!$C$116+MOD(CQ121,Calculations!$C$118))</f>
        <v>3.1011313347584085E-2</v>
      </c>
      <c r="HH121" s="86">
        <f ca="1">Control!$C$7*Calculations!$C$82*INDEX('Monthly Data'!N:N,Calculations!$C$116+MOD(CR121,Calculations!$C$118))+Control!$C$7*Calculations!$C$83*INDEX('Monthly Data'!O:O,Calculations!$C$116+MOD(CR121,Calculations!$C$118))+Control!$C$7*Calculations!$C$84*INDEX('Monthly Data'!P:P,Calculations!$C$116+MOD(CR121,Calculations!$C$118))+Control!$C$7*Calculations!$C$85*INDEX('Monthly Data'!Q:Q,Calculations!$C$116+MOD(CR121,Calculations!$C$118))+(1-Control!$C$7*Calculations!$C$87)*INDEX('Monthly Data'!R:R,Calculations!$C$116+MOD(CR121,Calculations!$C$118))</f>
        <v>2.766281641786093E-2</v>
      </c>
      <c r="HI121" s="86">
        <f ca="1">Control!$C$7*Calculations!$C$82*INDEX('Monthly Data'!N:N,Calculations!$C$116+MOD(CS121,Calculations!$C$118))+Control!$C$7*Calculations!$C$83*INDEX('Monthly Data'!O:O,Calculations!$C$116+MOD(CS121,Calculations!$C$118))+Control!$C$7*Calculations!$C$84*INDEX('Monthly Data'!P:P,Calculations!$C$116+MOD(CS121,Calculations!$C$118))+Control!$C$7*Calculations!$C$85*INDEX('Monthly Data'!Q:Q,Calculations!$C$116+MOD(CS121,Calculations!$C$118))+(1-Control!$C$7*Calculations!$C$87)*INDEX('Monthly Data'!R:R,Calculations!$C$116+MOD(CS121,Calculations!$C$118))</f>
        <v>1.0921298083007208E-2</v>
      </c>
      <c r="HJ121" s="86">
        <f ca="1">Control!$C$7*Calculations!$C$82*INDEX('Monthly Data'!N:N,Calculations!$C$116+MOD(CT121,Calculations!$C$118))+Control!$C$7*Calculations!$C$83*INDEX('Monthly Data'!O:O,Calculations!$C$116+MOD(CT121,Calculations!$C$118))+Control!$C$7*Calculations!$C$84*INDEX('Monthly Data'!P:P,Calculations!$C$116+MOD(CT121,Calculations!$C$118))+Control!$C$7*Calculations!$C$85*INDEX('Monthly Data'!Q:Q,Calculations!$C$116+MOD(CT121,Calculations!$C$118))+(1-Control!$C$7*Calculations!$C$87)*INDEX('Monthly Data'!R:R,Calculations!$C$116+MOD(CT121,Calculations!$C$118))</f>
        <v>-2.7490061308214487E-3</v>
      </c>
      <c r="HK121" s="86">
        <f ca="1">Control!$C$7*Calculations!$C$82*INDEX('Monthly Data'!N:N,Calculations!$C$116+MOD(CU121,Calculations!$C$118))+Control!$C$7*Calculations!$C$83*INDEX('Monthly Data'!O:O,Calculations!$C$116+MOD(CU121,Calculations!$C$118))+Control!$C$7*Calculations!$C$84*INDEX('Monthly Data'!P:P,Calculations!$C$116+MOD(CU121,Calculations!$C$118))+Control!$C$7*Calculations!$C$85*INDEX('Monthly Data'!Q:Q,Calculations!$C$116+MOD(CU121,Calculations!$C$118))+(1-Control!$C$7*Calculations!$C$87)*INDEX('Monthly Data'!R:R,Calculations!$C$116+MOD(CU121,Calculations!$C$118))</f>
        <v>-7.3651264633385334E-4</v>
      </c>
      <c r="HL121" s="86">
        <f ca="1">Control!$C$7*Calculations!$C$82*INDEX('Monthly Data'!N:N,Calculations!$C$116+MOD(CV121,Calculations!$C$118))+Control!$C$7*Calculations!$C$83*INDEX('Monthly Data'!O:O,Calculations!$C$116+MOD(CV121,Calculations!$C$118))+Control!$C$7*Calculations!$C$84*INDEX('Monthly Data'!P:P,Calculations!$C$116+MOD(CV121,Calculations!$C$118))+Control!$C$7*Calculations!$C$85*INDEX('Monthly Data'!Q:Q,Calculations!$C$116+MOD(CV121,Calculations!$C$118))+(1-Control!$C$7*Calculations!$C$87)*INDEX('Monthly Data'!R:R,Calculations!$C$116+MOD(CV121,Calculations!$C$118))</f>
        <v>-3.53368065312233E-2</v>
      </c>
      <c r="HM121" s="86">
        <f ca="1">Control!$C$7*Calculations!$C$82*INDEX('Monthly Data'!N:N,Calculations!$C$116+MOD(CW121,Calculations!$C$118))+Control!$C$7*Calculations!$C$83*INDEX('Monthly Data'!O:O,Calculations!$C$116+MOD(CW121,Calculations!$C$118))+Control!$C$7*Calculations!$C$84*INDEX('Monthly Data'!P:P,Calculations!$C$116+MOD(CW121,Calculations!$C$118))+Control!$C$7*Calculations!$C$85*INDEX('Monthly Data'!Q:Q,Calculations!$C$116+MOD(CW121,Calculations!$C$118))+(1-Control!$C$7*Calculations!$C$87)*INDEX('Monthly Data'!R:R,Calculations!$C$116+MOD(CW121,Calculations!$C$118))</f>
        <v>-2.5168357537820856E-4</v>
      </c>
      <c r="HN121" s="86">
        <f ca="1">Control!$C$7*Calculations!$C$82*INDEX('Monthly Data'!N:N,Calculations!$C$116+MOD(CX121,Calculations!$C$118))+Control!$C$7*Calculations!$C$83*INDEX('Monthly Data'!O:O,Calculations!$C$116+MOD(CX121,Calculations!$C$118))+Control!$C$7*Calculations!$C$84*INDEX('Monthly Data'!P:P,Calculations!$C$116+MOD(CX121,Calculations!$C$118))+Control!$C$7*Calculations!$C$85*INDEX('Monthly Data'!Q:Q,Calculations!$C$116+MOD(CX121,Calculations!$C$118))+(1-Control!$C$7*Calculations!$C$87)*INDEX('Monthly Data'!R:R,Calculations!$C$116+MOD(CX121,Calculations!$C$118))</f>
        <v>1.5216630695380906E-2</v>
      </c>
      <c r="HO121" s="86">
        <f ca="1">Control!$C$7*Calculations!$C$82*INDEX('Monthly Data'!N:N,Calculations!$C$116+MOD(CY121,Calculations!$C$118))+Control!$C$7*Calculations!$C$83*INDEX('Monthly Data'!O:O,Calculations!$C$116+MOD(CY121,Calculations!$C$118))+Control!$C$7*Calculations!$C$84*INDEX('Monthly Data'!P:P,Calculations!$C$116+MOD(CY121,Calculations!$C$118))+Control!$C$7*Calculations!$C$85*INDEX('Monthly Data'!Q:Q,Calculations!$C$116+MOD(CY121,Calculations!$C$118))+(1-Control!$C$7*Calculations!$C$87)*INDEX('Monthly Data'!R:R,Calculations!$C$116+MOD(CY121,Calculations!$C$118))</f>
        <v>3.4808428836917149E-3</v>
      </c>
      <c r="HP121" s="86">
        <f ca="1">Control!$C$7*Calculations!$C$82*INDEX('Monthly Data'!N:N,Calculations!$C$116+MOD(CZ121,Calculations!$C$118))+Control!$C$7*Calculations!$C$83*INDEX('Monthly Data'!O:O,Calculations!$C$116+MOD(CZ121,Calculations!$C$118))+Control!$C$7*Calculations!$C$84*INDEX('Monthly Data'!P:P,Calculations!$C$116+MOD(CZ121,Calculations!$C$118))+Control!$C$7*Calculations!$C$85*INDEX('Monthly Data'!Q:Q,Calculations!$C$116+MOD(CZ121,Calculations!$C$118))+(1-Control!$C$7*Calculations!$C$87)*INDEX('Monthly Data'!R:R,Calculations!$C$116+MOD(CZ121,Calculations!$C$118))</f>
        <v>1.4915555251167555E-3</v>
      </c>
      <c r="HQ121" s="86">
        <f ca="1">Control!$C$7*Calculations!$C$82*INDEX('Monthly Data'!N:N,Calculations!$C$116+MOD(DA121,Calculations!$C$118))+Control!$C$7*Calculations!$C$83*INDEX('Monthly Data'!O:O,Calculations!$C$116+MOD(DA121,Calculations!$C$118))+Control!$C$7*Calculations!$C$84*INDEX('Monthly Data'!P:P,Calculations!$C$116+MOD(DA121,Calculations!$C$118))+Control!$C$7*Calculations!$C$85*INDEX('Monthly Data'!Q:Q,Calculations!$C$116+MOD(DA121,Calculations!$C$118))+(1-Control!$C$7*Calculations!$C$87)*INDEX('Monthly Data'!R:R,Calculations!$C$116+MOD(DA121,Calculations!$C$118))</f>
        <v>2.5790695379256122E-2</v>
      </c>
      <c r="HR121" s="86">
        <f ca="1">Control!$C$7*Calculations!$C$82*INDEX('Monthly Data'!N:N,Calculations!$C$116+MOD(DB121,Calculations!$C$118))+Control!$C$7*Calculations!$C$83*INDEX('Monthly Data'!O:O,Calculations!$C$116+MOD(DB121,Calculations!$C$118))+Control!$C$7*Calculations!$C$84*INDEX('Monthly Data'!P:P,Calculations!$C$116+MOD(DB121,Calculations!$C$118))+Control!$C$7*Calculations!$C$85*INDEX('Monthly Data'!Q:Q,Calculations!$C$116+MOD(DB121,Calculations!$C$118))+(1-Control!$C$7*Calculations!$C$87)*INDEX('Monthly Data'!R:R,Calculations!$C$116+MOD(DB121,Calculations!$C$118))</f>
        <v>-7.3651264633385334E-4</v>
      </c>
      <c r="HS121" s="86">
        <f ca="1">Control!$C$7*Calculations!$C$82*INDEX('Monthly Data'!N:N,Calculations!$C$116+MOD(DC121,Calculations!$C$118))+Control!$C$7*Calculations!$C$83*INDEX('Monthly Data'!O:O,Calculations!$C$116+MOD(DC121,Calculations!$C$118))+Control!$C$7*Calculations!$C$84*INDEX('Monthly Data'!P:P,Calculations!$C$116+MOD(DC121,Calculations!$C$118))+Control!$C$7*Calculations!$C$85*INDEX('Monthly Data'!Q:Q,Calculations!$C$116+MOD(DC121,Calculations!$C$118))+(1-Control!$C$7*Calculations!$C$87)*INDEX('Monthly Data'!R:R,Calculations!$C$116+MOD(DC121,Calculations!$C$118))</f>
        <v>-4.0413381192162513E-2</v>
      </c>
      <c r="HT121" s="86">
        <f ca="1">Control!$C$7*Calculations!$C$82*INDEX('Monthly Data'!N:N,Calculations!$C$116+MOD(DD121,Calculations!$C$118))+Control!$C$7*Calculations!$C$83*INDEX('Monthly Data'!O:O,Calculations!$C$116+MOD(DD121,Calculations!$C$118))+Control!$C$7*Calculations!$C$84*INDEX('Monthly Data'!P:P,Calculations!$C$116+MOD(DD121,Calculations!$C$118))+Control!$C$7*Calculations!$C$85*INDEX('Monthly Data'!Q:Q,Calculations!$C$116+MOD(DD121,Calculations!$C$118))+(1-Control!$C$7*Calculations!$C$87)*INDEX('Monthly Data'!R:R,Calculations!$C$116+MOD(DD121,Calculations!$C$118))</f>
        <v>2.2757992058453024E-3</v>
      </c>
      <c r="HU121" s="86">
        <f ca="1">Control!$C$7*Calculations!$C$82*INDEX('Monthly Data'!N:N,Calculations!$C$116+MOD(DE121,Calculations!$C$118))+Control!$C$7*Calculations!$C$83*INDEX('Monthly Data'!O:O,Calculations!$C$116+MOD(DE121,Calculations!$C$118))+Control!$C$7*Calculations!$C$84*INDEX('Monthly Data'!P:P,Calculations!$C$116+MOD(DE121,Calculations!$C$118))+Control!$C$7*Calculations!$C$85*INDEX('Monthly Data'!Q:Q,Calculations!$C$116+MOD(DE121,Calculations!$C$118))+(1-Control!$C$7*Calculations!$C$87)*INDEX('Monthly Data'!R:R,Calculations!$C$116+MOD(DE121,Calculations!$C$118))</f>
        <v>-3.8554137824290124E-2</v>
      </c>
      <c r="HV121" s="86">
        <f ca="1">Control!$C$7*Calculations!$C$82*INDEX('Monthly Data'!N:N,Calculations!$C$116+MOD(DF121,Calculations!$C$118))+Control!$C$7*Calculations!$C$83*INDEX('Monthly Data'!O:O,Calculations!$C$116+MOD(DF121,Calculations!$C$118))+Control!$C$7*Calculations!$C$84*INDEX('Monthly Data'!P:P,Calculations!$C$116+MOD(DF121,Calculations!$C$118))+Control!$C$7*Calculations!$C$85*INDEX('Monthly Data'!Q:Q,Calculations!$C$116+MOD(DF121,Calculations!$C$118))+(1-Control!$C$7*Calculations!$C$87)*INDEX('Monthly Data'!R:R,Calculations!$C$116+MOD(DF121,Calculations!$C$118))</f>
        <v>1.5115046179922851E-2</v>
      </c>
      <c r="HW121" s="86">
        <f ca="1">Control!$C$7*Calculations!$C$82*INDEX('Monthly Data'!N:N,Calculations!$C$116+MOD(DG121,Calculations!$C$118))+Control!$C$7*Calculations!$C$83*INDEX('Monthly Data'!O:O,Calculations!$C$116+MOD(DG121,Calculations!$C$118))+Control!$C$7*Calculations!$C$84*INDEX('Monthly Data'!P:P,Calculations!$C$116+MOD(DG121,Calculations!$C$118))+Control!$C$7*Calculations!$C$85*INDEX('Monthly Data'!Q:Q,Calculations!$C$116+MOD(DG121,Calculations!$C$118))+(1-Control!$C$7*Calculations!$C$87)*INDEX('Monthly Data'!R:R,Calculations!$C$116+MOD(DG121,Calculations!$C$118))</f>
        <v>-3.8554137824290124E-2</v>
      </c>
      <c r="HX121" s="86">
        <f ca="1">Control!$C$7*Calculations!$C$82*INDEX('Monthly Data'!N:N,Calculations!$C$116+MOD(DH121,Calculations!$C$118))+Control!$C$7*Calculations!$C$83*INDEX('Monthly Data'!O:O,Calculations!$C$116+MOD(DH121,Calculations!$C$118))+Control!$C$7*Calculations!$C$84*INDEX('Monthly Data'!P:P,Calculations!$C$116+MOD(DH121,Calculations!$C$118))+Control!$C$7*Calculations!$C$85*INDEX('Monthly Data'!Q:Q,Calculations!$C$116+MOD(DH121,Calculations!$C$118))+(1-Control!$C$7*Calculations!$C$87)*INDEX('Monthly Data'!R:R,Calculations!$C$116+MOD(DH121,Calculations!$C$118))</f>
        <v>-9.839093431862074E-3</v>
      </c>
      <c r="HY121" s="86">
        <f ca="1">Control!$C$7*Calculations!$C$82*INDEX('Monthly Data'!N:N,Calculations!$C$116+MOD(DI121,Calculations!$C$118))+Control!$C$7*Calculations!$C$83*INDEX('Monthly Data'!O:O,Calculations!$C$116+MOD(DI121,Calculations!$C$118))+Control!$C$7*Calculations!$C$84*INDEX('Monthly Data'!P:P,Calculations!$C$116+MOD(DI121,Calculations!$C$118))+Control!$C$7*Calculations!$C$85*INDEX('Monthly Data'!Q:Q,Calculations!$C$116+MOD(DI121,Calculations!$C$118))+(1-Control!$C$7*Calculations!$C$87)*INDEX('Monthly Data'!R:R,Calculations!$C$116+MOD(DI121,Calculations!$C$118))</f>
        <v>1.1106855739851785E-2</v>
      </c>
      <c r="HZ121" s="86">
        <f ca="1">Control!$C$7*Calculations!$C$82*INDEX('Monthly Data'!N:N,Calculations!$C$116+MOD(DJ121,Calculations!$C$118))+Control!$C$7*Calculations!$C$83*INDEX('Monthly Data'!O:O,Calculations!$C$116+MOD(DJ121,Calculations!$C$118))+Control!$C$7*Calculations!$C$84*INDEX('Monthly Data'!P:P,Calculations!$C$116+MOD(DJ121,Calculations!$C$118))+Control!$C$7*Calculations!$C$85*INDEX('Monthly Data'!Q:Q,Calculations!$C$116+MOD(DJ121,Calculations!$C$118))+(1-Control!$C$7*Calculations!$C$87)*INDEX('Monthly Data'!R:R,Calculations!$C$116+MOD(DJ121,Calculations!$C$118))</f>
        <v>8.4240675975201049E-3</v>
      </c>
      <c r="IA121" s="86">
        <f ca="1">Control!$C$7*Calculations!$C$82*INDEX('Monthly Data'!N:N,Calculations!$C$116+MOD(DK121,Calculations!$C$118))+Control!$C$7*Calculations!$C$83*INDEX('Monthly Data'!O:O,Calculations!$C$116+MOD(DK121,Calculations!$C$118))+Control!$C$7*Calculations!$C$84*INDEX('Monthly Data'!P:P,Calculations!$C$116+MOD(DK121,Calculations!$C$118))+Control!$C$7*Calculations!$C$85*INDEX('Monthly Data'!Q:Q,Calculations!$C$116+MOD(DK121,Calculations!$C$118))+(1-Control!$C$7*Calculations!$C$87)*INDEX('Monthly Data'!R:R,Calculations!$C$116+MOD(DK121,Calculations!$C$118))</f>
        <v>-3.8875517825435772E-3</v>
      </c>
      <c r="IB121" s="86">
        <f ca="1">Control!$C$7*Calculations!$C$82*INDEX('Monthly Data'!N:N,Calculations!$C$116+MOD(DL121,Calculations!$C$118))+Control!$C$7*Calculations!$C$83*INDEX('Monthly Data'!O:O,Calculations!$C$116+MOD(DL121,Calculations!$C$118))+Control!$C$7*Calculations!$C$84*INDEX('Monthly Data'!P:P,Calculations!$C$116+MOD(DL121,Calculations!$C$118))+Control!$C$7*Calculations!$C$85*INDEX('Monthly Data'!Q:Q,Calculations!$C$116+MOD(DL121,Calculations!$C$118))+(1-Control!$C$7*Calculations!$C$87)*INDEX('Monthly Data'!R:R,Calculations!$C$116+MOD(DL121,Calculations!$C$118))</f>
        <v>1.1809891087585166E-2</v>
      </c>
      <c r="IC121" s="86">
        <f ca="1">Control!$C$7*Calculations!$C$82*INDEX('Monthly Data'!N:N,Calculations!$C$116+MOD(DM121,Calculations!$C$118))+Control!$C$7*Calculations!$C$83*INDEX('Monthly Data'!O:O,Calculations!$C$116+MOD(DM121,Calculations!$C$118))+Control!$C$7*Calculations!$C$84*INDEX('Monthly Data'!P:P,Calculations!$C$116+MOD(DM121,Calculations!$C$118))+Control!$C$7*Calculations!$C$85*INDEX('Monthly Data'!Q:Q,Calculations!$C$116+MOD(DM121,Calculations!$C$118))+(1-Control!$C$7*Calculations!$C$87)*INDEX('Monthly Data'!R:R,Calculations!$C$116+MOD(DM121,Calculations!$C$118))</f>
        <v>3.5231336013669103E-2</v>
      </c>
      <c r="ID121" s="86">
        <f ca="1">Control!$C$7*Calculations!$C$82*INDEX('Monthly Data'!N:N,Calculations!$C$116+MOD(DN121,Calculations!$C$118))+Control!$C$7*Calculations!$C$83*INDEX('Monthly Data'!O:O,Calculations!$C$116+MOD(DN121,Calculations!$C$118))+Control!$C$7*Calculations!$C$84*INDEX('Monthly Data'!P:P,Calculations!$C$116+MOD(DN121,Calculations!$C$118))+Control!$C$7*Calculations!$C$85*INDEX('Monthly Data'!Q:Q,Calculations!$C$116+MOD(DN121,Calculations!$C$118))+(1-Control!$C$7*Calculations!$C$87)*INDEX('Monthly Data'!R:R,Calculations!$C$116+MOD(DN121,Calculations!$C$118))</f>
        <v>-4.417423226995453E-3</v>
      </c>
      <c r="IE121" s="86">
        <f ca="1">Control!$C$7*Calculations!$C$82*INDEX('Monthly Data'!N:N,Calculations!$C$116+MOD(DO121,Calculations!$C$118))+Control!$C$7*Calculations!$C$83*INDEX('Monthly Data'!O:O,Calculations!$C$116+MOD(DO121,Calculations!$C$118))+Control!$C$7*Calculations!$C$84*INDEX('Monthly Data'!P:P,Calculations!$C$116+MOD(DO121,Calculations!$C$118))+Control!$C$7*Calculations!$C$85*INDEX('Monthly Data'!Q:Q,Calculations!$C$116+MOD(DO121,Calculations!$C$118))+(1-Control!$C$7*Calculations!$C$87)*INDEX('Monthly Data'!R:R,Calculations!$C$116+MOD(DO121,Calculations!$C$118))</f>
        <v>6.3250222980707482E-3</v>
      </c>
      <c r="IF121" s="86">
        <f ca="1">Control!$C$7*Calculations!$C$82*INDEX('Monthly Data'!N:N,Calculations!$C$116+MOD(DP121,Calculations!$C$118))+Control!$C$7*Calculations!$C$83*INDEX('Monthly Data'!O:O,Calculations!$C$116+MOD(DP121,Calculations!$C$118))+Control!$C$7*Calculations!$C$84*INDEX('Monthly Data'!P:P,Calculations!$C$116+MOD(DP121,Calculations!$C$118))+Control!$C$7*Calculations!$C$85*INDEX('Monthly Data'!Q:Q,Calculations!$C$116+MOD(DP121,Calculations!$C$118))+(1-Control!$C$7*Calculations!$C$87)*INDEX('Monthly Data'!R:R,Calculations!$C$116+MOD(DP121,Calculations!$C$118))</f>
        <v>3.7118215575026904E-2</v>
      </c>
      <c r="IG121" s="88">
        <f ca="1">Control!$C$8*(1+DQ121)*(1+DR121)*(1+DS121)*(1+DT121)*(1+DU121)*(1+DV121)*(1+DW121)*(1+DX121)*(1+DY121)*(1+DZ121)*(1+EA121)*(1+EB121)*(1+EC121)*(1+ED121)*(1+EE121)*(1+EF121)*(1+EG121)*(1+EH121)*(1+EI121)*(1+EJ121)*(1+EK121)*(1+EL121)*(1+EM121)*(1+EN121)*(1+EO121)*(1+EP121)*(1+EQ121)*(1+ER121)*(1+ES121)*(1+ET121)*(1+EU121)*(1+EV121)*(1+EW121)*(1+EX121)*(1+EY121)*(1+EZ121)*(1+FA121)*(1+FB121)*(1+FC121)*(1+FD121)*(1+FE121)*(1+FF121)*(1+FG121)*(1+FH121)*(1+FI121)*(1+FJ121)*(1+FK121)*(1+FL121)*(1+FM121)*(1+FN121)*(1+FO121)*(1+FP121)*(1+FQ121)*(1+FR121)*(1+FS121)*(1+FT121)*(1+FU121)*(1+FV121)*(1+FW121)*(1+FX121)*(1+FY121)*(1+FZ121)*(1+GA121)*(1+GB121)*(1+GC121)*(1+GD121)*(1+GE121)*(1+GF121)*(1+GG121)*(1+GH121)*(1+GI121)*(1+GJ121)*(1+GK121)*(1+GL121)*(1+GM121)*(1+GN121)*(1+GO121)*(1+GP121)*(1+GQ121)*(1+GR121)*(1+GS121)*(1+GT121)*(1+GU121)*(1+GV121)*(1+GW121)*(1+GX121)*(1+GY121)*(1+GZ121)*(1+HA121)*(1+HB121)*(1+HC121)*(1+HD121)*(1+HE121)*(1+HF121)*(1+HG121)*(1+HH121)*(1+HI121)*(1+HJ121)*(1+HK121)*(1+HL121)*(1+HM121)*(1+HN121)*(1+HO121)*(1+HP121)*(1+HQ121)*(1+HR121)*(1+HS121)*(1+HT121)*(1+HU121)*(1+HV121)*(1+HW121)*(1+HX121)*(1+HY121)*(1+HZ121)*(1+IA121)*(1+IB121)*(1+IC121)*(1+ID121)*(1+IE121)*(1+IF121)</f>
        <v>81976.539344920937</v>
      </c>
    </row>
    <row r="122" spans="1:241" x14ac:dyDescent="0.25">
      <c r="A122">
        <v>62</v>
      </c>
      <c r="B122">
        <v>107</v>
      </c>
      <c r="C122">
        <v>11</v>
      </c>
      <c r="D122">
        <v>84</v>
      </c>
      <c r="E122">
        <v>41</v>
      </c>
      <c r="F122">
        <v>102</v>
      </c>
      <c r="G122">
        <v>0</v>
      </c>
      <c r="H122">
        <v>61</v>
      </c>
      <c r="I122">
        <v>69</v>
      </c>
      <c r="J122">
        <v>99</v>
      </c>
      <c r="K122">
        <v>6</v>
      </c>
      <c r="L122">
        <v>30</v>
      </c>
      <c r="M122">
        <v>54</v>
      </c>
      <c r="N122">
        <v>39</v>
      </c>
      <c r="O122">
        <v>98</v>
      </c>
      <c r="P122">
        <v>94</v>
      </c>
      <c r="Q122">
        <v>118</v>
      </c>
      <c r="R122">
        <v>46</v>
      </c>
      <c r="S122">
        <v>77</v>
      </c>
      <c r="T122">
        <v>37</v>
      </c>
      <c r="U122">
        <v>48</v>
      </c>
      <c r="V122">
        <v>26</v>
      </c>
      <c r="W122">
        <v>3</v>
      </c>
      <c r="X122">
        <v>47</v>
      </c>
      <c r="Y122">
        <v>105</v>
      </c>
      <c r="Z122">
        <v>81</v>
      </c>
      <c r="AA122">
        <v>87</v>
      </c>
      <c r="AB122">
        <v>0</v>
      </c>
      <c r="AC122">
        <v>70</v>
      </c>
      <c r="AD122">
        <v>45</v>
      </c>
      <c r="AE122">
        <v>3</v>
      </c>
      <c r="AF122">
        <v>0</v>
      </c>
      <c r="AG122">
        <v>54</v>
      </c>
      <c r="AH122">
        <v>4</v>
      </c>
      <c r="AI122">
        <v>116</v>
      </c>
      <c r="AJ122">
        <v>45</v>
      </c>
      <c r="AK122">
        <v>112</v>
      </c>
      <c r="AL122">
        <v>46</v>
      </c>
      <c r="AM122">
        <v>72</v>
      </c>
      <c r="AN122">
        <v>46</v>
      </c>
      <c r="AO122">
        <v>93</v>
      </c>
      <c r="AP122">
        <v>3</v>
      </c>
      <c r="AQ122">
        <v>110</v>
      </c>
      <c r="AR122">
        <v>97</v>
      </c>
      <c r="AS122">
        <v>22</v>
      </c>
      <c r="AT122">
        <v>46</v>
      </c>
      <c r="AU122">
        <v>15</v>
      </c>
      <c r="AV122">
        <v>39</v>
      </c>
      <c r="AW122">
        <v>57</v>
      </c>
      <c r="AX122">
        <v>71</v>
      </c>
      <c r="AY122">
        <v>67</v>
      </c>
      <c r="AZ122">
        <v>52</v>
      </c>
      <c r="BA122">
        <v>51</v>
      </c>
      <c r="BB122">
        <v>17</v>
      </c>
      <c r="BC122">
        <v>67</v>
      </c>
      <c r="BD122">
        <v>108</v>
      </c>
      <c r="BE122">
        <v>19</v>
      </c>
      <c r="BF122">
        <v>105</v>
      </c>
      <c r="BG122">
        <v>56</v>
      </c>
      <c r="BH122">
        <v>34</v>
      </c>
      <c r="BI122">
        <v>5</v>
      </c>
      <c r="BJ122">
        <v>32</v>
      </c>
      <c r="BK122">
        <v>34</v>
      </c>
      <c r="BL122">
        <v>81</v>
      </c>
      <c r="BM122">
        <v>118</v>
      </c>
      <c r="BN122">
        <v>111</v>
      </c>
      <c r="BO122">
        <v>118</v>
      </c>
      <c r="BP122">
        <v>88</v>
      </c>
      <c r="BQ122">
        <v>72</v>
      </c>
      <c r="BR122">
        <v>18</v>
      </c>
      <c r="BS122">
        <v>13</v>
      </c>
      <c r="BT122">
        <v>5</v>
      </c>
      <c r="BU122">
        <v>100</v>
      </c>
      <c r="BV122">
        <v>5</v>
      </c>
      <c r="BW122">
        <v>29</v>
      </c>
      <c r="BX122">
        <v>32</v>
      </c>
      <c r="BY122">
        <v>30</v>
      </c>
      <c r="BZ122">
        <v>65</v>
      </c>
      <c r="CA122">
        <v>56</v>
      </c>
      <c r="CB122">
        <v>72</v>
      </c>
      <c r="CC122">
        <v>115</v>
      </c>
      <c r="CD122">
        <v>12</v>
      </c>
      <c r="CE122">
        <v>34</v>
      </c>
      <c r="CF122">
        <v>15</v>
      </c>
      <c r="CG122">
        <v>8</v>
      </c>
      <c r="CH122">
        <v>24</v>
      </c>
      <c r="CI122">
        <v>81</v>
      </c>
      <c r="CJ122">
        <v>109</v>
      </c>
      <c r="CK122">
        <v>21</v>
      </c>
      <c r="CL122">
        <v>12</v>
      </c>
      <c r="CM122">
        <v>26</v>
      </c>
      <c r="CN122">
        <v>77</v>
      </c>
      <c r="CO122">
        <v>75</v>
      </c>
      <c r="CP122">
        <v>71</v>
      </c>
      <c r="CQ122">
        <v>8</v>
      </c>
      <c r="CR122">
        <v>58</v>
      </c>
      <c r="CS122">
        <v>2</v>
      </c>
      <c r="CT122">
        <v>16</v>
      </c>
      <c r="CU122">
        <v>69</v>
      </c>
      <c r="CV122">
        <v>18</v>
      </c>
      <c r="CW122">
        <v>115</v>
      </c>
      <c r="CX122">
        <v>90</v>
      </c>
      <c r="CY122">
        <v>67</v>
      </c>
      <c r="CZ122">
        <v>106</v>
      </c>
      <c r="DA122">
        <v>97</v>
      </c>
      <c r="DB122">
        <v>75</v>
      </c>
      <c r="DC122">
        <v>13</v>
      </c>
      <c r="DD122">
        <v>86</v>
      </c>
      <c r="DE122">
        <v>73</v>
      </c>
      <c r="DF122">
        <v>22</v>
      </c>
      <c r="DG122">
        <v>71</v>
      </c>
      <c r="DH122">
        <v>80</v>
      </c>
      <c r="DI122">
        <v>23</v>
      </c>
      <c r="DJ122">
        <v>25</v>
      </c>
      <c r="DK122">
        <v>3</v>
      </c>
      <c r="DL122">
        <v>1</v>
      </c>
      <c r="DM122">
        <v>106</v>
      </c>
      <c r="DN122">
        <v>108</v>
      </c>
      <c r="DO122">
        <v>53</v>
      </c>
      <c r="DP122">
        <v>115</v>
      </c>
      <c r="DQ122" s="86">
        <f ca="1">Control!$C$7*Calculations!$C$82*INDEX('Monthly Data'!N:N,Calculations!$C$116+MOD(A122,Calculations!$C$118))+Control!$C$7*Calculations!$C$83*INDEX('Monthly Data'!O:O,Calculations!$C$116+MOD(A122,Calculations!$C$118))+Control!$C$7*Calculations!$C$84*INDEX('Monthly Data'!P:P,Calculations!$C$116+MOD(A122,Calculations!$C$118))+Control!$C$7*Calculations!$C$85*INDEX('Monthly Data'!Q:Q,Calculations!$C$116+MOD(A122,Calculations!$C$118))+(1-Control!$C$7*Calculations!$C$87)*INDEX('Monthly Data'!R:R,Calculations!$C$116+MOD(A122,Calculations!$C$118))</f>
        <v>-9.839093431862074E-3</v>
      </c>
      <c r="DR122" s="86">
        <f ca="1">Control!$C$7*Calculations!$C$82*INDEX('Monthly Data'!N:N,Calculations!$C$116+MOD(B122,Calculations!$C$118))+Control!$C$7*Calculations!$C$83*INDEX('Monthly Data'!O:O,Calculations!$C$116+MOD(B122,Calculations!$C$118))+Control!$C$7*Calculations!$C$84*INDEX('Monthly Data'!P:P,Calculations!$C$116+MOD(B122,Calculations!$C$118))+Control!$C$7*Calculations!$C$85*INDEX('Monthly Data'!Q:Q,Calculations!$C$116+MOD(B122,Calculations!$C$118))+(1-Control!$C$7*Calculations!$C$87)*INDEX('Monthly Data'!R:R,Calculations!$C$116+MOD(B122,Calculations!$C$118))</f>
        <v>1.5216630695380906E-2</v>
      </c>
      <c r="DS122" s="86">
        <f ca="1">Control!$C$7*Calculations!$C$82*INDEX('Monthly Data'!N:N,Calculations!$C$116+MOD(C122,Calculations!$C$118))+Control!$C$7*Calculations!$C$83*INDEX('Monthly Data'!O:O,Calculations!$C$116+MOD(C122,Calculations!$C$118))+Control!$C$7*Calculations!$C$84*INDEX('Monthly Data'!P:P,Calculations!$C$116+MOD(C122,Calculations!$C$118))+Control!$C$7*Calculations!$C$85*INDEX('Monthly Data'!Q:Q,Calculations!$C$116+MOD(C122,Calculations!$C$118))+(1-Control!$C$7*Calculations!$C$87)*INDEX('Monthly Data'!R:R,Calculations!$C$116+MOD(C122,Calculations!$C$118))</f>
        <v>1.0018681835149534E-3</v>
      </c>
      <c r="DT122" s="86">
        <f ca="1">Control!$C$7*Calculations!$C$82*INDEX('Monthly Data'!N:N,Calculations!$C$116+MOD(D122,Calculations!$C$118))+Control!$C$7*Calculations!$C$83*INDEX('Monthly Data'!O:O,Calculations!$C$116+MOD(D122,Calculations!$C$118))+Control!$C$7*Calculations!$C$84*INDEX('Monthly Data'!P:P,Calculations!$C$116+MOD(D122,Calculations!$C$118))+Control!$C$7*Calculations!$C$85*INDEX('Monthly Data'!Q:Q,Calculations!$C$116+MOD(D122,Calculations!$C$118))+(1-Control!$C$7*Calculations!$C$87)*INDEX('Monthly Data'!R:R,Calculations!$C$116+MOD(D122,Calculations!$C$118))</f>
        <v>-1.880155173376722E-2</v>
      </c>
      <c r="DU122" s="86">
        <f ca="1">Control!$C$7*Calculations!$C$82*INDEX('Monthly Data'!N:N,Calculations!$C$116+MOD(E122,Calculations!$C$118))+Control!$C$7*Calculations!$C$83*INDEX('Monthly Data'!O:O,Calculations!$C$116+MOD(E122,Calculations!$C$118))+Control!$C$7*Calculations!$C$84*INDEX('Monthly Data'!P:P,Calculations!$C$116+MOD(E122,Calculations!$C$118))+Control!$C$7*Calculations!$C$85*INDEX('Monthly Data'!Q:Q,Calculations!$C$116+MOD(E122,Calculations!$C$118))+(1-Control!$C$7*Calculations!$C$87)*INDEX('Monthly Data'!R:R,Calculations!$C$116+MOD(E122,Calculations!$C$118))</f>
        <v>-3.8554137824290124E-2</v>
      </c>
      <c r="DV122" s="86">
        <f ca="1">Control!$C$7*Calculations!$C$82*INDEX('Monthly Data'!N:N,Calculations!$C$116+MOD(F122,Calculations!$C$118))+Control!$C$7*Calculations!$C$83*INDEX('Monthly Data'!O:O,Calculations!$C$116+MOD(F122,Calculations!$C$118))+Control!$C$7*Calculations!$C$84*INDEX('Monthly Data'!P:P,Calculations!$C$116+MOD(F122,Calculations!$C$118))+Control!$C$7*Calculations!$C$85*INDEX('Monthly Data'!Q:Q,Calculations!$C$116+MOD(F122,Calculations!$C$118))+(1-Control!$C$7*Calculations!$C$87)*INDEX('Monthly Data'!R:R,Calculations!$C$116+MOD(F122,Calculations!$C$118))</f>
        <v>-1.8530040247387896E-2</v>
      </c>
      <c r="DW122" s="86">
        <f ca="1">Control!$C$7*Calculations!$C$82*INDEX('Monthly Data'!N:N,Calculations!$C$116+MOD(G122,Calculations!$C$118))+Control!$C$7*Calculations!$C$83*INDEX('Monthly Data'!O:O,Calculations!$C$116+MOD(G122,Calculations!$C$118))+Control!$C$7*Calculations!$C$84*INDEX('Monthly Data'!P:P,Calculations!$C$116+MOD(G122,Calculations!$C$118))+Control!$C$7*Calculations!$C$85*INDEX('Monthly Data'!Q:Q,Calculations!$C$116+MOD(G122,Calculations!$C$118))+(1-Control!$C$7*Calculations!$C$87)*INDEX('Monthly Data'!R:R,Calculations!$C$116+MOD(G122,Calculations!$C$118))</f>
        <v>1.4915555251167555E-3</v>
      </c>
      <c r="DX122" s="86">
        <f ca="1">Control!$C$7*Calculations!$C$82*INDEX('Monthly Data'!N:N,Calculations!$C$116+MOD(H122,Calculations!$C$118))+Control!$C$7*Calculations!$C$83*INDEX('Monthly Data'!O:O,Calculations!$C$116+MOD(H122,Calculations!$C$118))+Control!$C$7*Calculations!$C$84*INDEX('Monthly Data'!P:P,Calculations!$C$116+MOD(H122,Calculations!$C$118))+Control!$C$7*Calculations!$C$85*INDEX('Monthly Data'!Q:Q,Calculations!$C$116+MOD(H122,Calculations!$C$118))+(1-Control!$C$7*Calculations!$C$87)*INDEX('Monthly Data'!R:R,Calculations!$C$116+MOD(H122,Calculations!$C$118))</f>
        <v>2.766281641786093E-2</v>
      </c>
      <c r="DY122" s="86">
        <f ca="1">Control!$C$7*Calculations!$C$82*INDEX('Monthly Data'!N:N,Calculations!$C$116+MOD(I122,Calculations!$C$118))+Control!$C$7*Calculations!$C$83*INDEX('Monthly Data'!O:O,Calculations!$C$116+MOD(I122,Calculations!$C$118))+Control!$C$7*Calculations!$C$84*INDEX('Monthly Data'!P:P,Calculations!$C$116+MOD(I122,Calculations!$C$118))+Control!$C$7*Calculations!$C$85*INDEX('Monthly Data'!Q:Q,Calculations!$C$116+MOD(I122,Calculations!$C$118))+(1-Control!$C$7*Calculations!$C$87)*INDEX('Monthly Data'!R:R,Calculations!$C$116+MOD(I122,Calculations!$C$118))</f>
        <v>-4.0413381192162513E-2</v>
      </c>
      <c r="DZ122" s="86">
        <f ca="1">Control!$C$7*Calculations!$C$82*INDEX('Monthly Data'!N:N,Calculations!$C$116+MOD(J122,Calculations!$C$118))+Control!$C$7*Calculations!$C$83*INDEX('Monthly Data'!O:O,Calculations!$C$116+MOD(J122,Calculations!$C$118))+Control!$C$7*Calculations!$C$84*INDEX('Monthly Data'!P:P,Calculations!$C$116+MOD(J122,Calculations!$C$118))+Control!$C$7*Calculations!$C$85*INDEX('Monthly Data'!Q:Q,Calculations!$C$116+MOD(J122,Calculations!$C$118))+(1-Control!$C$7*Calculations!$C$87)*INDEX('Monthly Data'!R:R,Calculations!$C$116+MOD(J122,Calculations!$C$118))</f>
        <v>-1.1360801645249321E-2</v>
      </c>
      <c r="EA122" s="86">
        <f ca="1">Control!$C$7*Calculations!$C$82*INDEX('Monthly Data'!N:N,Calculations!$C$116+MOD(K122,Calculations!$C$118))+Control!$C$7*Calculations!$C$83*INDEX('Monthly Data'!O:O,Calculations!$C$116+MOD(K122,Calculations!$C$118))+Control!$C$7*Calculations!$C$84*INDEX('Monthly Data'!P:P,Calculations!$C$116+MOD(K122,Calculations!$C$118))+Control!$C$7*Calculations!$C$85*INDEX('Monthly Data'!Q:Q,Calculations!$C$116+MOD(K122,Calculations!$C$118))+(1-Control!$C$7*Calculations!$C$87)*INDEX('Monthly Data'!R:R,Calculations!$C$116+MOD(K122,Calculations!$C$118))</f>
        <v>4.7768166384148329E-3</v>
      </c>
      <c r="EB122" s="86">
        <f ca="1">Control!$C$7*Calculations!$C$82*INDEX('Monthly Data'!N:N,Calculations!$C$116+MOD(L122,Calculations!$C$118))+Control!$C$7*Calculations!$C$83*INDEX('Monthly Data'!O:O,Calculations!$C$116+MOD(L122,Calculations!$C$118))+Control!$C$7*Calculations!$C$84*INDEX('Monthly Data'!P:P,Calculations!$C$116+MOD(L122,Calculations!$C$118))+Control!$C$7*Calculations!$C$85*INDEX('Monthly Data'!Q:Q,Calculations!$C$116+MOD(L122,Calculations!$C$118))+(1-Control!$C$7*Calculations!$C$87)*INDEX('Monthly Data'!R:R,Calculations!$C$116+MOD(L122,Calculations!$C$118))</f>
        <v>7.9764341593600071E-3</v>
      </c>
      <c r="EC122" s="86">
        <f ca="1">Control!$C$7*Calculations!$C$82*INDEX('Monthly Data'!N:N,Calculations!$C$116+MOD(M122,Calculations!$C$118))+Control!$C$7*Calculations!$C$83*INDEX('Monthly Data'!O:O,Calculations!$C$116+MOD(M122,Calculations!$C$118))+Control!$C$7*Calculations!$C$84*INDEX('Monthly Data'!P:P,Calculations!$C$116+MOD(M122,Calculations!$C$118))+Control!$C$7*Calculations!$C$85*INDEX('Monthly Data'!Q:Q,Calculations!$C$116+MOD(M122,Calculations!$C$118))+(1-Control!$C$7*Calculations!$C$87)*INDEX('Monthly Data'!R:R,Calculations!$C$116+MOD(M122,Calculations!$C$118))</f>
        <v>1.7484305259657981E-2</v>
      </c>
      <c r="ED122" s="86">
        <f ca="1">Control!$C$7*Calculations!$C$82*INDEX('Monthly Data'!N:N,Calculations!$C$116+MOD(N122,Calculations!$C$118))+Control!$C$7*Calculations!$C$83*INDEX('Monthly Data'!O:O,Calculations!$C$116+MOD(N122,Calculations!$C$118))+Control!$C$7*Calculations!$C$84*INDEX('Monthly Data'!P:P,Calculations!$C$116+MOD(N122,Calculations!$C$118))+Control!$C$7*Calculations!$C$85*INDEX('Monthly Data'!Q:Q,Calculations!$C$116+MOD(N122,Calculations!$C$118))+(1-Control!$C$7*Calculations!$C$87)*INDEX('Monthly Data'!R:R,Calculations!$C$116+MOD(N122,Calculations!$C$118))</f>
        <v>1.5063457444773597E-2</v>
      </c>
      <c r="EE122" s="86">
        <f ca="1">Control!$C$7*Calculations!$C$82*INDEX('Monthly Data'!N:N,Calculations!$C$116+MOD(O122,Calculations!$C$118))+Control!$C$7*Calculations!$C$83*INDEX('Monthly Data'!O:O,Calculations!$C$116+MOD(O122,Calculations!$C$118))+Control!$C$7*Calculations!$C$84*INDEX('Monthly Data'!P:P,Calculations!$C$116+MOD(O122,Calculations!$C$118))+Control!$C$7*Calculations!$C$85*INDEX('Monthly Data'!Q:Q,Calculations!$C$116+MOD(O122,Calculations!$C$118))+(1-Control!$C$7*Calculations!$C$87)*INDEX('Monthly Data'!R:R,Calculations!$C$116+MOD(O122,Calculations!$C$118))</f>
        <v>2.4842166689046628E-2</v>
      </c>
      <c r="EF122" s="86">
        <f ca="1">Control!$C$7*Calculations!$C$82*INDEX('Monthly Data'!N:N,Calculations!$C$116+MOD(P122,Calculations!$C$118))+Control!$C$7*Calculations!$C$83*INDEX('Monthly Data'!O:O,Calculations!$C$116+MOD(P122,Calculations!$C$118))+Control!$C$7*Calculations!$C$84*INDEX('Monthly Data'!P:P,Calculations!$C$116+MOD(P122,Calculations!$C$118))+Control!$C$7*Calculations!$C$85*INDEX('Monthly Data'!Q:Q,Calculations!$C$116+MOD(P122,Calculations!$C$118))+(1-Control!$C$7*Calculations!$C$87)*INDEX('Monthly Data'!R:R,Calculations!$C$116+MOD(P122,Calculations!$C$118))</f>
        <v>1.0353752315110615E-2</v>
      </c>
      <c r="EG122" s="86">
        <f ca="1">Control!$C$7*Calculations!$C$82*INDEX('Monthly Data'!N:N,Calculations!$C$116+MOD(Q122,Calculations!$C$118))+Control!$C$7*Calculations!$C$83*INDEX('Monthly Data'!O:O,Calculations!$C$116+MOD(Q122,Calculations!$C$118))+Control!$C$7*Calculations!$C$84*INDEX('Monthly Data'!P:P,Calculations!$C$116+MOD(Q122,Calculations!$C$118))+Control!$C$7*Calculations!$C$85*INDEX('Monthly Data'!Q:Q,Calculations!$C$116+MOD(Q122,Calculations!$C$118))+(1-Control!$C$7*Calculations!$C$87)*INDEX('Monthly Data'!R:R,Calculations!$C$116+MOD(Q122,Calculations!$C$118))</f>
        <v>3.4808428836917149E-3</v>
      </c>
      <c r="EH122" s="86">
        <f ca="1">Control!$C$7*Calculations!$C$82*INDEX('Monthly Data'!N:N,Calculations!$C$116+MOD(R122,Calculations!$C$118))+Control!$C$7*Calculations!$C$83*INDEX('Monthly Data'!O:O,Calculations!$C$116+MOD(R122,Calculations!$C$118))+Control!$C$7*Calculations!$C$84*INDEX('Monthly Data'!P:P,Calculations!$C$116+MOD(R122,Calculations!$C$118))+Control!$C$7*Calculations!$C$85*INDEX('Monthly Data'!Q:Q,Calculations!$C$116+MOD(R122,Calculations!$C$118))+(1-Control!$C$7*Calculations!$C$87)*INDEX('Monthly Data'!R:R,Calculations!$C$116+MOD(R122,Calculations!$C$118))</f>
        <v>2.3307359621218403E-2</v>
      </c>
      <c r="EI122" s="86">
        <f ca="1">Control!$C$7*Calculations!$C$82*INDEX('Monthly Data'!N:N,Calculations!$C$116+MOD(S122,Calculations!$C$118))+Control!$C$7*Calculations!$C$83*INDEX('Monthly Data'!O:O,Calculations!$C$116+MOD(S122,Calculations!$C$118))+Control!$C$7*Calculations!$C$84*INDEX('Monthly Data'!P:P,Calculations!$C$116+MOD(S122,Calculations!$C$118))+Control!$C$7*Calculations!$C$85*INDEX('Monthly Data'!Q:Q,Calculations!$C$116+MOD(S122,Calculations!$C$118))+(1-Control!$C$7*Calculations!$C$87)*INDEX('Monthly Data'!R:R,Calculations!$C$116+MOD(S122,Calculations!$C$118))</f>
        <v>-1.0485101266941802E-2</v>
      </c>
      <c r="EJ122" s="86">
        <f ca="1">Control!$C$7*Calculations!$C$82*INDEX('Monthly Data'!N:N,Calculations!$C$116+MOD(T122,Calculations!$C$118))+Control!$C$7*Calculations!$C$83*INDEX('Monthly Data'!O:O,Calculations!$C$116+MOD(T122,Calculations!$C$118))+Control!$C$7*Calculations!$C$84*INDEX('Monthly Data'!P:P,Calculations!$C$116+MOD(T122,Calculations!$C$118))+Control!$C$7*Calculations!$C$85*INDEX('Monthly Data'!Q:Q,Calculations!$C$116+MOD(T122,Calculations!$C$118))+(1-Control!$C$7*Calculations!$C$87)*INDEX('Monthly Data'!R:R,Calculations!$C$116+MOD(T122,Calculations!$C$118))</f>
        <v>1.2954540023127663E-2</v>
      </c>
      <c r="EK122" s="86">
        <f ca="1">Control!$C$7*Calculations!$C$82*INDEX('Monthly Data'!N:N,Calculations!$C$116+MOD(U122,Calculations!$C$118))+Control!$C$7*Calculations!$C$83*INDEX('Monthly Data'!O:O,Calculations!$C$116+MOD(U122,Calculations!$C$118))+Control!$C$7*Calculations!$C$84*INDEX('Monthly Data'!P:P,Calculations!$C$116+MOD(U122,Calculations!$C$118))+Control!$C$7*Calculations!$C$85*INDEX('Monthly Data'!Q:Q,Calculations!$C$116+MOD(U122,Calculations!$C$118))+(1-Control!$C$7*Calculations!$C$87)*INDEX('Monthly Data'!R:R,Calculations!$C$116+MOD(U122,Calculations!$C$118))</f>
        <v>-1.5984879994281095E-2</v>
      </c>
      <c r="EL122" s="86">
        <f ca="1">Control!$C$7*Calculations!$C$82*INDEX('Monthly Data'!N:N,Calculations!$C$116+MOD(V122,Calculations!$C$118))+Control!$C$7*Calculations!$C$83*INDEX('Monthly Data'!O:O,Calculations!$C$116+MOD(V122,Calculations!$C$118))+Control!$C$7*Calculations!$C$84*INDEX('Monthly Data'!P:P,Calculations!$C$116+MOD(V122,Calculations!$C$118))+Control!$C$7*Calculations!$C$85*INDEX('Monthly Data'!Q:Q,Calculations!$C$116+MOD(V122,Calculations!$C$118))+(1-Control!$C$7*Calculations!$C$87)*INDEX('Monthly Data'!R:R,Calculations!$C$116+MOD(V122,Calculations!$C$118))</f>
        <v>6.3250222980707482E-3</v>
      </c>
      <c r="EM122" s="86">
        <f ca="1">Control!$C$7*Calculations!$C$82*INDEX('Monthly Data'!N:N,Calculations!$C$116+MOD(W122,Calculations!$C$118))+Control!$C$7*Calculations!$C$83*INDEX('Monthly Data'!O:O,Calculations!$C$116+MOD(W122,Calculations!$C$118))+Control!$C$7*Calculations!$C$84*INDEX('Monthly Data'!P:P,Calculations!$C$116+MOD(W122,Calculations!$C$118))+Control!$C$7*Calculations!$C$85*INDEX('Monthly Data'!Q:Q,Calculations!$C$116+MOD(W122,Calculations!$C$118))+(1-Control!$C$7*Calculations!$C$87)*INDEX('Monthly Data'!R:R,Calculations!$C$116+MOD(W122,Calculations!$C$118))</f>
        <v>9.9793409618087695E-3</v>
      </c>
      <c r="EN122" s="86">
        <f ca="1">Control!$C$7*Calculations!$C$82*INDEX('Monthly Data'!N:N,Calculations!$C$116+MOD(X122,Calculations!$C$118))+Control!$C$7*Calculations!$C$83*INDEX('Monthly Data'!O:O,Calculations!$C$116+MOD(X122,Calculations!$C$118))+Control!$C$7*Calculations!$C$84*INDEX('Monthly Data'!P:P,Calculations!$C$116+MOD(X122,Calculations!$C$118))+Control!$C$7*Calculations!$C$85*INDEX('Monthly Data'!Q:Q,Calculations!$C$116+MOD(X122,Calculations!$C$118))+(1-Control!$C$7*Calculations!$C$87)*INDEX('Monthly Data'!R:R,Calculations!$C$116+MOD(X122,Calculations!$C$118))</f>
        <v>3.1011313347584085E-2</v>
      </c>
      <c r="EO122" s="86">
        <f ca="1">Control!$C$7*Calculations!$C$82*INDEX('Monthly Data'!N:N,Calculations!$C$116+MOD(Y122,Calculations!$C$118))+Control!$C$7*Calculations!$C$83*INDEX('Monthly Data'!O:O,Calculations!$C$116+MOD(Y122,Calculations!$C$118))+Control!$C$7*Calculations!$C$84*INDEX('Monthly Data'!P:P,Calculations!$C$116+MOD(Y122,Calculations!$C$118))+Control!$C$7*Calculations!$C$85*INDEX('Monthly Data'!Q:Q,Calculations!$C$116+MOD(Y122,Calculations!$C$118))+(1-Control!$C$7*Calculations!$C$87)*INDEX('Monthly Data'!R:R,Calculations!$C$116+MOD(Y122,Calculations!$C$118))</f>
        <v>2.3206536303657571E-2</v>
      </c>
      <c r="EP122" s="86">
        <f ca="1">Control!$C$7*Calculations!$C$82*INDEX('Monthly Data'!N:N,Calculations!$C$116+MOD(Z122,Calculations!$C$118))+Control!$C$7*Calculations!$C$83*INDEX('Monthly Data'!O:O,Calculations!$C$116+MOD(Z122,Calculations!$C$118))+Control!$C$7*Calculations!$C$84*INDEX('Monthly Data'!P:P,Calculations!$C$116+MOD(Z122,Calculations!$C$118))+Control!$C$7*Calculations!$C$85*INDEX('Monthly Data'!Q:Q,Calculations!$C$116+MOD(Z122,Calculations!$C$118))+(1-Control!$C$7*Calculations!$C$87)*INDEX('Monthly Data'!R:R,Calculations!$C$116+MOD(Z122,Calculations!$C$118))</f>
        <v>3.0957942835585645E-2</v>
      </c>
      <c r="EQ122" s="86">
        <f ca="1">Control!$C$7*Calculations!$C$82*INDEX('Monthly Data'!N:N,Calculations!$C$116+MOD(AA122,Calculations!$C$118))+Control!$C$7*Calculations!$C$83*INDEX('Monthly Data'!O:O,Calculations!$C$116+MOD(AA122,Calculations!$C$118))+Control!$C$7*Calculations!$C$84*INDEX('Monthly Data'!P:P,Calculations!$C$116+MOD(AA122,Calculations!$C$118))+Control!$C$7*Calculations!$C$85*INDEX('Monthly Data'!Q:Q,Calculations!$C$116+MOD(AA122,Calculations!$C$118))+(1-Control!$C$7*Calculations!$C$87)*INDEX('Monthly Data'!R:R,Calculations!$C$116+MOD(AA122,Calculations!$C$118))</f>
        <v>2.5790695379256122E-2</v>
      </c>
      <c r="ER122" s="86">
        <f ca="1">Control!$C$7*Calculations!$C$82*INDEX('Monthly Data'!N:N,Calculations!$C$116+MOD(AB122,Calculations!$C$118))+Control!$C$7*Calculations!$C$83*INDEX('Monthly Data'!O:O,Calculations!$C$116+MOD(AB122,Calculations!$C$118))+Control!$C$7*Calculations!$C$84*INDEX('Monthly Data'!P:P,Calculations!$C$116+MOD(AB122,Calculations!$C$118))+Control!$C$7*Calculations!$C$85*INDEX('Monthly Data'!Q:Q,Calculations!$C$116+MOD(AB122,Calculations!$C$118))+(1-Control!$C$7*Calculations!$C$87)*INDEX('Monthly Data'!R:R,Calculations!$C$116+MOD(AB122,Calculations!$C$118))</f>
        <v>1.4915555251167555E-3</v>
      </c>
      <c r="ES122" s="86">
        <f ca="1">Control!$C$7*Calculations!$C$82*INDEX('Monthly Data'!N:N,Calculations!$C$116+MOD(AC122,Calculations!$C$118))+Control!$C$7*Calculations!$C$83*INDEX('Monthly Data'!O:O,Calculations!$C$116+MOD(AC122,Calculations!$C$118))+Control!$C$7*Calculations!$C$84*INDEX('Monthly Data'!P:P,Calculations!$C$116+MOD(AC122,Calculations!$C$118))+Control!$C$7*Calculations!$C$85*INDEX('Monthly Data'!Q:Q,Calculations!$C$116+MOD(AC122,Calculations!$C$118))+(1-Control!$C$7*Calculations!$C$87)*INDEX('Monthly Data'!R:R,Calculations!$C$116+MOD(AC122,Calculations!$C$118))</f>
        <v>3.8809817903524786E-2</v>
      </c>
      <c r="ET122" s="86">
        <f ca="1">Control!$C$7*Calculations!$C$82*INDEX('Monthly Data'!N:N,Calculations!$C$116+MOD(AD122,Calculations!$C$118))+Control!$C$7*Calculations!$C$83*INDEX('Monthly Data'!O:O,Calculations!$C$116+MOD(AD122,Calculations!$C$118))+Control!$C$7*Calculations!$C$84*INDEX('Monthly Data'!P:P,Calculations!$C$116+MOD(AD122,Calculations!$C$118))+Control!$C$7*Calculations!$C$85*INDEX('Monthly Data'!Q:Q,Calculations!$C$116+MOD(AD122,Calculations!$C$118))+(1-Control!$C$7*Calculations!$C$87)*INDEX('Monthly Data'!R:R,Calculations!$C$116+MOD(AD122,Calculations!$C$118))</f>
        <v>1.2435425892067014E-2</v>
      </c>
      <c r="EU122" s="86">
        <f ca="1">Control!$C$7*Calculations!$C$82*INDEX('Monthly Data'!N:N,Calculations!$C$116+MOD(AE122,Calculations!$C$118))+Control!$C$7*Calculations!$C$83*INDEX('Monthly Data'!O:O,Calculations!$C$116+MOD(AE122,Calculations!$C$118))+Control!$C$7*Calculations!$C$84*INDEX('Monthly Data'!P:P,Calculations!$C$116+MOD(AE122,Calculations!$C$118))+Control!$C$7*Calculations!$C$85*INDEX('Monthly Data'!Q:Q,Calculations!$C$116+MOD(AE122,Calculations!$C$118))+(1-Control!$C$7*Calculations!$C$87)*INDEX('Monthly Data'!R:R,Calculations!$C$116+MOD(AE122,Calculations!$C$118))</f>
        <v>9.9793409618087695E-3</v>
      </c>
      <c r="EV122" s="86">
        <f ca="1">Control!$C$7*Calculations!$C$82*INDEX('Monthly Data'!N:N,Calculations!$C$116+MOD(AF122,Calculations!$C$118))+Control!$C$7*Calculations!$C$83*INDEX('Monthly Data'!O:O,Calculations!$C$116+MOD(AF122,Calculations!$C$118))+Control!$C$7*Calculations!$C$84*INDEX('Monthly Data'!P:P,Calculations!$C$116+MOD(AF122,Calculations!$C$118))+Control!$C$7*Calculations!$C$85*INDEX('Monthly Data'!Q:Q,Calculations!$C$116+MOD(AF122,Calculations!$C$118))+(1-Control!$C$7*Calculations!$C$87)*INDEX('Monthly Data'!R:R,Calculations!$C$116+MOD(AF122,Calculations!$C$118))</f>
        <v>1.4915555251167555E-3</v>
      </c>
      <c r="EW122" s="86">
        <f ca="1">Control!$C$7*Calculations!$C$82*INDEX('Monthly Data'!N:N,Calculations!$C$116+MOD(AG122,Calculations!$C$118))+Control!$C$7*Calculations!$C$83*INDEX('Monthly Data'!O:O,Calculations!$C$116+MOD(AG122,Calculations!$C$118))+Control!$C$7*Calculations!$C$84*INDEX('Monthly Data'!P:P,Calculations!$C$116+MOD(AG122,Calculations!$C$118))+Control!$C$7*Calculations!$C$85*INDEX('Monthly Data'!Q:Q,Calculations!$C$116+MOD(AG122,Calculations!$C$118))+(1-Control!$C$7*Calculations!$C$87)*INDEX('Monthly Data'!R:R,Calculations!$C$116+MOD(AG122,Calculations!$C$118))</f>
        <v>1.7484305259657981E-2</v>
      </c>
      <c r="EX122" s="86">
        <f ca="1">Control!$C$7*Calculations!$C$82*INDEX('Monthly Data'!N:N,Calculations!$C$116+MOD(AH122,Calculations!$C$118))+Control!$C$7*Calculations!$C$83*INDEX('Monthly Data'!O:O,Calculations!$C$116+MOD(AH122,Calculations!$C$118))+Control!$C$7*Calculations!$C$84*INDEX('Monthly Data'!P:P,Calculations!$C$116+MOD(AH122,Calculations!$C$118))+Control!$C$7*Calculations!$C$85*INDEX('Monthly Data'!Q:Q,Calculations!$C$116+MOD(AH122,Calculations!$C$118))+(1-Control!$C$7*Calculations!$C$87)*INDEX('Monthly Data'!R:R,Calculations!$C$116+MOD(AH122,Calculations!$C$118))</f>
        <v>1.3423979074716584E-2</v>
      </c>
      <c r="EY122" s="86">
        <f ca="1">Control!$C$7*Calculations!$C$82*INDEX('Monthly Data'!N:N,Calculations!$C$116+MOD(AI122,Calculations!$C$118))+Control!$C$7*Calculations!$C$83*INDEX('Monthly Data'!O:O,Calculations!$C$116+MOD(AI122,Calculations!$C$118))+Control!$C$7*Calculations!$C$84*INDEX('Monthly Data'!P:P,Calculations!$C$116+MOD(AI122,Calculations!$C$118))+Control!$C$7*Calculations!$C$85*INDEX('Monthly Data'!Q:Q,Calculations!$C$116+MOD(AI122,Calculations!$C$118))+(1-Control!$C$7*Calculations!$C$87)*INDEX('Monthly Data'!R:R,Calculations!$C$116+MOD(AI122,Calculations!$C$118))</f>
        <v>2.1918137743539623E-2</v>
      </c>
      <c r="EZ122" s="86">
        <f ca="1">Control!$C$7*Calculations!$C$82*INDEX('Monthly Data'!N:N,Calculations!$C$116+MOD(AJ122,Calculations!$C$118))+Control!$C$7*Calculations!$C$83*INDEX('Monthly Data'!O:O,Calculations!$C$116+MOD(AJ122,Calculations!$C$118))+Control!$C$7*Calculations!$C$84*INDEX('Monthly Data'!P:P,Calculations!$C$116+MOD(AJ122,Calculations!$C$118))+Control!$C$7*Calculations!$C$85*INDEX('Monthly Data'!Q:Q,Calculations!$C$116+MOD(AJ122,Calculations!$C$118))+(1-Control!$C$7*Calculations!$C$87)*INDEX('Monthly Data'!R:R,Calculations!$C$116+MOD(AJ122,Calculations!$C$118))</f>
        <v>1.2435425892067014E-2</v>
      </c>
      <c r="FA122" s="86">
        <f ca="1">Control!$C$7*Calculations!$C$82*INDEX('Monthly Data'!N:N,Calculations!$C$116+MOD(AK122,Calculations!$C$118))+Control!$C$7*Calculations!$C$83*INDEX('Monthly Data'!O:O,Calculations!$C$116+MOD(AK122,Calculations!$C$118))+Control!$C$7*Calculations!$C$84*INDEX('Monthly Data'!P:P,Calculations!$C$116+MOD(AK122,Calculations!$C$118))+Control!$C$7*Calculations!$C$85*INDEX('Monthly Data'!Q:Q,Calculations!$C$116+MOD(AK122,Calculations!$C$118))+(1-Control!$C$7*Calculations!$C$87)*INDEX('Monthly Data'!R:R,Calculations!$C$116+MOD(AK122,Calculations!$C$118))</f>
        <v>1.142101364887867E-2</v>
      </c>
      <c r="FB122" s="86">
        <f ca="1">Control!$C$7*Calculations!$C$82*INDEX('Monthly Data'!N:N,Calculations!$C$116+MOD(AL122,Calculations!$C$118))+Control!$C$7*Calculations!$C$83*INDEX('Monthly Data'!O:O,Calculations!$C$116+MOD(AL122,Calculations!$C$118))+Control!$C$7*Calculations!$C$84*INDEX('Monthly Data'!P:P,Calculations!$C$116+MOD(AL122,Calculations!$C$118))+Control!$C$7*Calculations!$C$85*INDEX('Monthly Data'!Q:Q,Calculations!$C$116+MOD(AL122,Calculations!$C$118))+(1-Control!$C$7*Calculations!$C$87)*INDEX('Monthly Data'!R:R,Calculations!$C$116+MOD(AL122,Calculations!$C$118))</f>
        <v>2.3307359621218403E-2</v>
      </c>
      <c r="FC122" s="86">
        <f ca="1">Control!$C$7*Calculations!$C$82*INDEX('Monthly Data'!N:N,Calculations!$C$116+MOD(AM122,Calculations!$C$118))+Control!$C$7*Calculations!$C$83*INDEX('Monthly Data'!O:O,Calculations!$C$116+MOD(AM122,Calculations!$C$118))+Control!$C$7*Calculations!$C$84*INDEX('Monthly Data'!P:P,Calculations!$C$116+MOD(AM122,Calculations!$C$118))+Control!$C$7*Calculations!$C$85*INDEX('Monthly Data'!Q:Q,Calculations!$C$116+MOD(AM122,Calculations!$C$118))+(1-Control!$C$7*Calculations!$C$87)*INDEX('Monthly Data'!R:R,Calculations!$C$116+MOD(AM122,Calculations!$C$118))</f>
        <v>-4.3408051735618014E-2</v>
      </c>
      <c r="FD122" s="86">
        <f ca="1">Control!$C$7*Calculations!$C$82*INDEX('Monthly Data'!N:N,Calculations!$C$116+MOD(AN122,Calculations!$C$118))+Control!$C$7*Calculations!$C$83*INDEX('Monthly Data'!O:O,Calculations!$C$116+MOD(AN122,Calculations!$C$118))+Control!$C$7*Calculations!$C$84*INDEX('Monthly Data'!P:P,Calculations!$C$116+MOD(AN122,Calculations!$C$118))+Control!$C$7*Calculations!$C$85*INDEX('Monthly Data'!Q:Q,Calculations!$C$116+MOD(AN122,Calculations!$C$118))+(1-Control!$C$7*Calculations!$C$87)*INDEX('Monthly Data'!R:R,Calculations!$C$116+MOD(AN122,Calculations!$C$118))</f>
        <v>2.3307359621218403E-2</v>
      </c>
      <c r="FE122" s="86">
        <f ca="1">Control!$C$7*Calculations!$C$82*INDEX('Monthly Data'!N:N,Calculations!$C$116+MOD(AO122,Calculations!$C$118))+Control!$C$7*Calculations!$C$83*INDEX('Monthly Data'!O:O,Calculations!$C$116+MOD(AO122,Calculations!$C$118))+Control!$C$7*Calculations!$C$84*INDEX('Monthly Data'!P:P,Calculations!$C$116+MOD(AO122,Calculations!$C$118))+Control!$C$7*Calculations!$C$85*INDEX('Monthly Data'!Q:Q,Calculations!$C$116+MOD(AO122,Calculations!$C$118))+(1-Control!$C$7*Calculations!$C$87)*INDEX('Monthly Data'!R:R,Calculations!$C$116+MOD(AO122,Calculations!$C$118))</f>
        <v>1.1809891087585166E-2</v>
      </c>
      <c r="FF122" s="86">
        <f ca="1">Control!$C$7*Calculations!$C$82*INDEX('Monthly Data'!N:N,Calculations!$C$116+MOD(AP122,Calculations!$C$118))+Control!$C$7*Calculations!$C$83*INDEX('Monthly Data'!O:O,Calculations!$C$116+MOD(AP122,Calculations!$C$118))+Control!$C$7*Calculations!$C$84*INDEX('Monthly Data'!P:P,Calculations!$C$116+MOD(AP122,Calculations!$C$118))+Control!$C$7*Calculations!$C$85*INDEX('Monthly Data'!Q:Q,Calculations!$C$116+MOD(AP122,Calculations!$C$118))+(1-Control!$C$7*Calculations!$C$87)*INDEX('Monthly Data'!R:R,Calculations!$C$116+MOD(AP122,Calculations!$C$118))</f>
        <v>9.9793409618087695E-3</v>
      </c>
      <c r="FG122" s="86">
        <f ca="1">Control!$C$7*Calculations!$C$82*INDEX('Monthly Data'!N:N,Calculations!$C$116+MOD(AQ122,Calculations!$C$118))+Control!$C$7*Calculations!$C$83*INDEX('Monthly Data'!O:O,Calculations!$C$116+MOD(AQ122,Calculations!$C$118))+Control!$C$7*Calculations!$C$84*INDEX('Monthly Data'!P:P,Calculations!$C$116+MOD(AQ122,Calculations!$C$118))+Control!$C$7*Calculations!$C$85*INDEX('Monthly Data'!Q:Q,Calculations!$C$116+MOD(AQ122,Calculations!$C$118))+(1-Control!$C$7*Calculations!$C$87)*INDEX('Monthly Data'!R:R,Calculations!$C$116+MOD(AQ122,Calculations!$C$118))</f>
        <v>3.127051071655923E-3</v>
      </c>
      <c r="FH122" s="86">
        <f ca="1">Control!$C$7*Calculations!$C$82*INDEX('Monthly Data'!N:N,Calculations!$C$116+MOD(AR122,Calculations!$C$118))+Control!$C$7*Calculations!$C$83*INDEX('Monthly Data'!O:O,Calculations!$C$116+MOD(AR122,Calculations!$C$118))+Control!$C$7*Calculations!$C$84*INDEX('Monthly Data'!P:P,Calculations!$C$116+MOD(AR122,Calculations!$C$118))+Control!$C$7*Calculations!$C$85*INDEX('Monthly Data'!Q:Q,Calculations!$C$116+MOD(AR122,Calculations!$C$118))+(1-Control!$C$7*Calculations!$C$87)*INDEX('Monthly Data'!R:R,Calculations!$C$116+MOD(AR122,Calculations!$C$118))</f>
        <v>-7.5539743260223157E-3</v>
      </c>
      <c r="FI122" s="86">
        <f ca="1">Control!$C$7*Calculations!$C$82*INDEX('Monthly Data'!N:N,Calculations!$C$116+MOD(AS122,Calculations!$C$118))+Control!$C$7*Calculations!$C$83*INDEX('Monthly Data'!O:O,Calculations!$C$116+MOD(AS122,Calculations!$C$118))+Control!$C$7*Calculations!$C$84*INDEX('Monthly Data'!P:P,Calculations!$C$116+MOD(AS122,Calculations!$C$118))+Control!$C$7*Calculations!$C$85*INDEX('Monthly Data'!Q:Q,Calculations!$C$116+MOD(AS122,Calculations!$C$118))+(1-Control!$C$7*Calculations!$C$87)*INDEX('Monthly Data'!R:R,Calculations!$C$116+MOD(AS122,Calculations!$C$118))</f>
        <v>1.50127906355989E-2</v>
      </c>
      <c r="FJ122" s="86">
        <f ca="1">Control!$C$7*Calculations!$C$82*INDEX('Monthly Data'!N:N,Calculations!$C$116+MOD(AT122,Calculations!$C$118))+Control!$C$7*Calculations!$C$83*INDEX('Monthly Data'!O:O,Calculations!$C$116+MOD(AT122,Calculations!$C$118))+Control!$C$7*Calculations!$C$84*INDEX('Monthly Data'!P:P,Calculations!$C$116+MOD(AT122,Calculations!$C$118))+Control!$C$7*Calculations!$C$85*INDEX('Monthly Data'!Q:Q,Calculations!$C$116+MOD(AT122,Calculations!$C$118))+(1-Control!$C$7*Calculations!$C$87)*INDEX('Monthly Data'!R:R,Calculations!$C$116+MOD(AT122,Calculations!$C$118))</f>
        <v>2.3307359621218403E-2</v>
      </c>
      <c r="FK122" s="86">
        <f ca="1">Control!$C$7*Calculations!$C$82*INDEX('Monthly Data'!N:N,Calculations!$C$116+MOD(AU122,Calculations!$C$118))+Control!$C$7*Calculations!$C$83*INDEX('Monthly Data'!O:O,Calculations!$C$116+MOD(AU122,Calculations!$C$118))+Control!$C$7*Calculations!$C$84*INDEX('Monthly Data'!P:P,Calculations!$C$116+MOD(AU122,Calculations!$C$118))+Control!$C$7*Calculations!$C$85*INDEX('Monthly Data'!Q:Q,Calculations!$C$116+MOD(AU122,Calculations!$C$118))+(1-Control!$C$7*Calculations!$C$87)*INDEX('Monthly Data'!R:R,Calculations!$C$116+MOD(AU122,Calculations!$C$118))</f>
        <v>7.857567536297622E-3</v>
      </c>
      <c r="FL122" s="86">
        <f ca="1">Control!$C$7*Calculations!$C$82*INDEX('Monthly Data'!N:N,Calculations!$C$116+MOD(AV122,Calculations!$C$118))+Control!$C$7*Calculations!$C$83*INDEX('Monthly Data'!O:O,Calculations!$C$116+MOD(AV122,Calculations!$C$118))+Control!$C$7*Calculations!$C$84*INDEX('Monthly Data'!P:P,Calculations!$C$116+MOD(AV122,Calculations!$C$118))+Control!$C$7*Calculations!$C$85*INDEX('Monthly Data'!Q:Q,Calculations!$C$116+MOD(AV122,Calculations!$C$118))+(1-Control!$C$7*Calculations!$C$87)*INDEX('Monthly Data'!R:R,Calculations!$C$116+MOD(AV122,Calculations!$C$118))</f>
        <v>1.5063457444773597E-2</v>
      </c>
      <c r="FM122" s="86">
        <f ca="1">Control!$C$7*Calculations!$C$82*INDEX('Monthly Data'!N:N,Calculations!$C$116+MOD(AW122,Calculations!$C$118))+Control!$C$7*Calculations!$C$83*INDEX('Monthly Data'!O:O,Calculations!$C$116+MOD(AW122,Calculations!$C$118))+Control!$C$7*Calculations!$C$84*INDEX('Monthly Data'!P:P,Calculations!$C$116+MOD(AW122,Calculations!$C$118))+Control!$C$7*Calculations!$C$85*INDEX('Monthly Data'!Q:Q,Calculations!$C$116+MOD(AW122,Calculations!$C$118))+(1-Control!$C$7*Calculations!$C$87)*INDEX('Monthly Data'!R:R,Calculations!$C$116+MOD(AW122,Calculations!$C$118))</f>
        <v>7.3538285850108537E-3</v>
      </c>
      <c r="FN122" s="86">
        <f ca="1">Control!$C$7*Calculations!$C$82*INDEX('Monthly Data'!N:N,Calculations!$C$116+MOD(AX122,Calculations!$C$118))+Control!$C$7*Calculations!$C$83*INDEX('Monthly Data'!O:O,Calculations!$C$116+MOD(AX122,Calculations!$C$118))+Control!$C$7*Calculations!$C$84*INDEX('Monthly Data'!P:P,Calculations!$C$116+MOD(AX122,Calculations!$C$118))+Control!$C$7*Calculations!$C$85*INDEX('Monthly Data'!Q:Q,Calculations!$C$116+MOD(AX122,Calculations!$C$118))+(1-Control!$C$7*Calculations!$C$87)*INDEX('Monthly Data'!R:R,Calculations!$C$116+MOD(AX122,Calculations!$C$118))</f>
        <v>-2.072517756005474E-2</v>
      </c>
      <c r="FO122" s="86">
        <f ca="1">Control!$C$7*Calculations!$C$82*INDEX('Monthly Data'!N:N,Calculations!$C$116+MOD(AY122,Calculations!$C$118))+Control!$C$7*Calculations!$C$83*INDEX('Monthly Data'!O:O,Calculations!$C$116+MOD(AY122,Calculations!$C$118))+Control!$C$7*Calculations!$C$84*INDEX('Monthly Data'!P:P,Calculations!$C$116+MOD(AY122,Calculations!$C$118))+Control!$C$7*Calculations!$C$85*INDEX('Monthly Data'!Q:Q,Calculations!$C$116+MOD(AY122,Calculations!$C$118))+(1-Control!$C$7*Calculations!$C$87)*INDEX('Monthly Data'!R:R,Calculations!$C$116+MOD(AY122,Calculations!$C$118))</f>
        <v>-3.9863250714949353E-2</v>
      </c>
      <c r="FP122" s="86">
        <f ca="1">Control!$C$7*Calculations!$C$82*INDEX('Monthly Data'!N:N,Calculations!$C$116+MOD(AZ122,Calculations!$C$118))+Control!$C$7*Calculations!$C$83*INDEX('Monthly Data'!O:O,Calculations!$C$116+MOD(AZ122,Calculations!$C$118))+Control!$C$7*Calculations!$C$84*INDEX('Monthly Data'!P:P,Calculations!$C$116+MOD(AZ122,Calculations!$C$118))+Control!$C$7*Calculations!$C$85*INDEX('Monthly Data'!Q:Q,Calculations!$C$116+MOD(AZ122,Calculations!$C$118))+(1-Control!$C$7*Calculations!$C$87)*INDEX('Monthly Data'!R:R,Calculations!$C$116+MOD(AZ122,Calculations!$C$118))</f>
        <v>-3.8875517825435772E-3</v>
      </c>
      <c r="FQ122" s="86">
        <f ca="1">Control!$C$7*Calculations!$C$82*INDEX('Monthly Data'!N:N,Calculations!$C$116+MOD(BA122,Calculations!$C$118))+Control!$C$7*Calculations!$C$83*INDEX('Monthly Data'!O:O,Calculations!$C$116+MOD(BA122,Calculations!$C$118))+Control!$C$7*Calculations!$C$84*INDEX('Monthly Data'!P:P,Calculations!$C$116+MOD(BA122,Calculations!$C$118))+Control!$C$7*Calculations!$C$85*INDEX('Monthly Data'!Q:Q,Calculations!$C$116+MOD(BA122,Calculations!$C$118))+(1-Control!$C$7*Calculations!$C$87)*INDEX('Monthly Data'!R:R,Calculations!$C$116+MOD(BA122,Calculations!$C$118))</f>
        <v>1.8695385296339444E-2</v>
      </c>
      <c r="FR122" s="86">
        <f ca="1">Control!$C$7*Calculations!$C$82*INDEX('Monthly Data'!N:N,Calculations!$C$116+MOD(BB122,Calculations!$C$118))+Control!$C$7*Calculations!$C$83*INDEX('Monthly Data'!O:O,Calculations!$C$116+MOD(BB122,Calculations!$C$118))+Control!$C$7*Calculations!$C$84*INDEX('Monthly Data'!P:P,Calculations!$C$116+MOD(BB122,Calculations!$C$118))+Control!$C$7*Calculations!$C$85*INDEX('Monthly Data'!Q:Q,Calculations!$C$116+MOD(BB122,Calculations!$C$118))+(1-Control!$C$7*Calculations!$C$87)*INDEX('Monthly Data'!R:R,Calculations!$C$116+MOD(BB122,Calculations!$C$118))</f>
        <v>-2.0269389991732112E-2</v>
      </c>
      <c r="FS122" s="86">
        <f ca="1">Control!$C$7*Calculations!$C$82*INDEX('Monthly Data'!N:N,Calculations!$C$116+MOD(BC122,Calculations!$C$118))+Control!$C$7*Calculations!$C$83*INDEX('Monthly Data'!O:O,Calculations!$C$116+MOD(BC122,Calculations!$C$118))+Control!$C$7*Calculations!$C$84*INDEX('Monthly Data'!P:P,Calculations!$C$116+MOD(BC122,Calculations!$C$118))+Control!$C$7*Calculations!$C$85*INDEX('Monthly Data'!Q:Q,Calculations!$C$116+MOD(BC122,Calculations!$C$118))+(1-Control!$C$7*Calculations!$C$87)*INDEX('Monthly Data'!R:R,Calculations!$C$116+MOD(BC122,Calculations!$C$118))</f>
        <v>-3.9863250714949353E-2</v>
      </c>
      <c r="FT122" s="86">
        <f ca="1">Control!$C$7*Calculations!$C$82*INDEX('Monthly Data'!N:N,Calculations!$C$116+MOD(BD122,Calculations!$C$118))+Control!$C$7*Calculations!$C$83*INDEX('Monthly Data'!O:O,Calculations!$C$116+MOD(BD122,Calculations!$C$118))+Control!$C$7*Calculations!$C$84*INDEX('Monthly Data'!P:P,Calculations!$C$116+MOD(BD122,Calculations!$C$118))+Control!$C$7*Calculations!$C$85*INDEX('Monthly Data'!Q:Q,Calculations!$C$116+MOD(BD122,Calculations!$C$118))+(1-Control!$C$7*Calculations!$C$87)*INDEX('Monthly Data'!R:R,Calculations!$C$116+MOD(BD122,Calculations!$C$118))</f>
        <v>1.7073665854433945E-2</v>
      </c>
      <c r="FU122" s="86">
        <f ca="1">Control!$C$7*Calculations!$C$82*INDEX('Monthly Data'!N:N,Calculations!$C$116+MOD(BE122,Calculations!$C$118))+Control!$C$7*Calculations!$C$83*INDEX('Monthly Data'!O:O,Calculations!$C$116+MOD(BE122,Calculations!$C$118))+Control!$C$7*Calculations!$C$84*INDEX('Monthly Data'!P:P,Calculations!$C$116+MOD(BE122,Calculations!$C$118))+Control!$C$7*Calculations!$C$85*INDEX('Monthly Data'!Q:Q,Calculations!$C$116+MOD(BE122,Calculations!$C$118))+(1-Control!$C$7*Calculations!$C$87)*INDEX('Monthly Data'!R:R,Calculations!$C$116+MOD(BE122,Calculations!$C$118))</f>
        <v>4.089189590407355E-3</v>
      </c>
      <c r="FV122" s="86">
        <f ca="1">Control!$C$7*Calculations!$C$82*INDEX('Monthly Data'!N:N,Calculations!$C$116+MOD(BF122,Calculations!$C$118))+Control!$C$7*Calculations!$C$83*INDEX('Monthly Data'!O:O,Calculations!$C$116+MOD(BF122,Calculations!$C$118))+Control!$C$7*Calculations!$C$84*INDEX('Monthly Data'!P:P,Calculations!$C$116+MOD(BF122,Calculations!$C$118))+Control!$C$7*Calculations!$C$85*INDEX('Monthly Data'!Q:Q,Calculations!$C$116+MOD(BF122,Calculations!$C$118))+(1-Control!$C$7*Calculations!$C$87)*INDEX('Monthly Data'!R:R,Calculations!$C$116+MOD(BF122,Calculations!$C$118))</f>
        <v>2.3206536303657571E-2</v>
      </c>
      <c r="FW122" s="86">
        <f ca="1">Control!$C$7*Calculations!$C$82*INDEX('Monthly Data'!N:N,Calculations!$C$116+MOD(BG122,Calculations!$C$118))+Control!$C$7*Calculations!$C$83*INDEX('Monthly Data'!O:O,Calculations!$C$116+MOD(BG122,Calculations!$C$118))+Control!$C$7*Calculations!$C$84*INDEX('Monthly Data'!P:P,Calculations!$C$116+MOD(BG122,Calculations!$C$118))+Control!$C$7*Calculations!$C$85*INDEX('Monthly Data'!Q:Q,Calculations!$C$116+MOD(BG122,Calculations!$C$118))+(1-Control!$C$7*Calculations!$C$87)*INDEX('Monthly Data'!R:R,Calculations!$C$116+MOD(BG122,Calculations!$C$118))</f>
        <v>7.5897487599915015E-3</v>
      </c>
      <c r="FX122" s="86">
        <f ca="1">Control!$C$7*Calculations!$C$82*INDEX('Monthly Data'!N:N,Calculations!$C$116+MOD(BH122,Calculations!$C$118))+Control!$C$7*Calculations!$C$83*INDEX('Monthly Data'!O:O,Calculations!$C$116+MOD(BH122,Calculations!$C$118))+Control!$C$7*Calculations!$C$84*INDEX('Monthly Data'!P:P,Calculations!$C$116+MOD(BH122,Calculations!$C$118))+Control!$C$7*Calculations!$C$85*INDEX('Monthly Data'!Q:Q,Calculations!$C$116+MOD(BH122,Calculations!$C$118))+(1-Control!$C$7*Calculations!$C$87)*INDEX('Monthly Data'!R:R,Calculations!$C$116+MOD(BH122,Calculations!$C$118))</f>
        <v>5.3309355465453899E-3</v>
      </c>
      <c r="FY122" s="86">
        <f ca="1">Control!$C$7*Calculations!$C$82*INDEX('Monthly Data'!N:N,Calculations!$C$116+MOD(BI122,Calculations!$C$118))+Control!$C$7*Calculations!$C$83*INDEX('Monthly Data'!O:O,Calculations!$C$116+MOD(BI122,Calculations!$C$118))+Control!$C$7*Calculations!$C$84*INDEX('Monthly Data'!P:P,Calculations!$C$116+MOD(BI122,Calculations!$C$118))+Control!$C$7*Calculations!$C$85*INDEX('Monthly Data'!Q:Q,Calculations!$C$116+MOD(BI122,Calculations!$C$118))+(1-Control!$C$7*Calculations!$C$87)*INDEX('Monthly Data'!R:R,Calculations!$C$116+MOD(BI122,Calculations!$C$118))</f>
        <v>1.2722494017511032E-2</v>
      </c>
      <c r="FZ122" s="86">
        <f ca="1">Control!$C$7*Calculations!$C$82*INDEX('Monthly Data'!N:N,Calculations!$C$116+MOD(BJ122,Calculations!$C$118))+Control!$C$7*Calculations!$C$83*INDEX('Monthly Data'!O:O,Calculations!$C$116+MOD(BJ122,Calculations!$C$118))+Control!$C$7*Calculations!$C$84*INDEX('Monthly Data'!P:P,Calculations!$C$116+MOD(BJ122,Calculations!$C$118))+Control!$C$7*Calculations!$C$85*INDEX('Monthly Data'!Q:Q,Calculations!$C$116+MOD(BJ122,Calculations!$C$118))+(1-Control!$C$7*Calculations!$C$87)*INDEX('Monthly Data'!R:R,Calculations!$C$116+MOD(BJ122,Calculations!$C$118))</f>
        <v>-2.6378232493851243E-2</v>
      </c>
      <c r="GA122" s="86">
        <f ca="1">Control!$C$7*Calculations!$C$82*INDEX('Monthly Data'!N:N,Calculations!$C$116+MOD(BK122,Calculations!$C$118))+Control!$C$7*Calculations!$C$83*INDEX('Monthly Data'!O:O,Calculations!$C$116+MOD(BK122,Calculations!$C$118))+Control!$C$7*Calculations!$C$84*INDEX('Monthly Data'!P:P,Calculations!$C$116+MOD(BK122,Calculations!$C$118))+Control!$C$7*Calculations!$C$85*INDEX('Monthly Data'!Q:Q,Calculations!$C$116+MOD(BK122,Calculations!$C$118))+(1-Control!$C$7*Calculations!$C$87)*INDEX('Monthly Data'!R:R,Calculations!$C$116+MOD(BK122,Calculations!$C$118))</f>
        <v>5.3309355465453899E-3</v>
      </c>
      <c r="GB122" s="86">
        <f ca="1">Control!$C$7*Calculations!$C$82*INDEX('Monthly Data'!N:N,Calculations!$C$116+MOD(BL122,Calculations!$C$118))+Control!$C$7*Calculations!$C$83*INDEX('Monthly Data'!O:O,Calculations!$C$116+MOD(BL122,Calculations!$C$118))+Control!$C$7*Calculations!$C$84*INDEX('Monthly Data'!P:P,Calculations!$C$116+MOD(BL122,Calculations!$C$118))+Control!$C$7*Calculations!$C$85*INDEX('Monthly Data'!Q:Q,Calculations!$C$116+MOD(BL122,Calculations!$C$118))+(1-Control!$C$7*Calculations!$C$87)*INDEX('Monthly Data'!R:R,Calculations!$C$116+MOD(BL122,Calculations!$C$118))</f>
        <v>3.0957942835585645E-2</v>
      </c>
      <c r="GC122" s="86">
        <f ca="1">Control!$C$7*Calculations!$C$82*INDEX('Monthly Data'!N:N,Calculations!$C$116+MOD(BM122,Calculations!$C$118))+Control!$C$7*Calculations!$C$83*INDEX('Monthly Data'!O:O,Calculations!$C$116+MOD(BM122,Calculations!$C$118))+Control!$C$7*Calculations!$C$84*INDEX('Monthly Data'!P:P,Calculations!$C$116+MOD(BM122,Calculations!$C$118))+Control!$C$7*Calculations!$C$85*INDEX('Monthly Data'!Q:Q,Calculations!$C$116+MOD(BM122,Calculations!$C$118))+(1-Control!$C$7*Calculations!$C$87)*INDEX('Monthly Data'!R:R,Calculations!$C$116+MOD(BM122,Calculations!$C$118))</f>
        <v>3.4808428836917149E-3</v>
      </c>
      <c r="GD122" s="86">
        <f ca="1">Control!$C$7*Calculations!$C$82*INDEX('Monthly Data'!N:N,Calculations!$C$116+MOD(BN122,Calculations!$C$118))+Control!$C$7*Calculations!$C$83*INDEX('Monthly Data'!O:O,Calculations!$C$116+MOD(BN122,Calculations!$C$118))+Control!$C$7*Calculations!$C$84*INDEX('Monthly Data'!P:P,Calculations!$C$116+MOD(BN122,Calculations!$C$118))+Control!$C$7*Calculations!$C$85*INDEX('Monthly Data'!Q:Q,Calculations!$C$116+MOD(BN122,Calculations!$C$118))+(1-Control!$C$7*Calculations!$C$87)*INDEX('Monthly Data'!R:R,Calculations!$C$116+MOD(BN122,Calculations!$C$118))</f>
        <v>5.8868730207813358E-3</v>
      </c>
      <c r="GE122" s="86">
        <f ca="1">Control!$C$7*Calculations!$C$82*INDEX('Monthly Data'!N:N,Calculations!$C$116+MOD(BO122,Calculations!$C$118))+Control!$C$7*Calculations!$C$83*INDEX('Monthly Data'!O:O,Calculations!$C$116+MOD(BO122,Calculations!$C$118))+Control!$C$7*Calculations!$C$84*INDEX('Monthly Data'!P:P,Calculations!$C$116+MOD(BO122,Calculations!$C$118))+Control!$C$7*Calculations!$C$85*INDEX('Monthly Data'!Q:Q,Calculations!$C$116+MOD(BO122,Calculations!$C$118))+(1-Control!$C$7*Calculations!$C$87)*INDEX('Monthly Data'!R:R,Calculations!$C$116+MOD(BO122,Calculations!$C$118))</f>
        <v>3.4808428836917149E-3</v>
      </c>
      <c r="GF122" s="86">
        <f ca="1">Control!$C$7*Calculations!$C$82*INDEX('Monthly Data'!N:N,Calculations!$C$116+MOD(BP122,Calculations!$C$118))+Control!$C$7*Calculations!$C$83*INDEX('Monthly Data'!O:O,Calculations!$C$116+MOD(BP122,Calculations!$C$118))+Control!$C$7*Calculations!$C$84*INDEX('Monthly Data'!P:P,Calculations!$C$116+MOD(BP122,Calculations!$C$118))+Control!$C$7*Calculations!$C$85*INDEX('Monthly Data'!Q:Q,Calculations!$C$116+MOD(BP122,Calculations!$C$118))+(1-Control!$C$7*Calculations!$C$87)*INDEX('Monthly Data'!R:R,Calculations!$C$116+MOD(BP122,Calculations!$C$118))</f>
        <v>6.4539397490030407E-3</v>
      </c>
      <c r="GG122" s="86">
        <f ca="1">Control!$C$7*Calculations!$C$82*INDEX('Monthly Data'!N:N,Calculations!$C$116+MOD(BQ122,Calculations!$C$118))+Control!$C$7*Calculations!$C$83*INDEX('Monthly Data'!O:O,Calculations!$C$116+MOD(BQ122,Calculations!$C$118))+Control!$C$7*Calculations!$C$84*INDEX('Monthly Data'!P:P,Calculations!$C$116+MOD(BQ122,Calculations!$C$118))+Control!$C$7*Calculations!$C$85*INDEX('Monthly Data'!Q:Q,Calculations!$C$116+MOD(BQ122,Calculations!$C$118))+(1-Control!$C$7*Calculations!$C$87)*INDEX('Monthly Data'!R:R,Calculations!$C$116+MOD(BQ122,Calculations!$C$118))</f>
        <v>-4.3408051735618014E-2</v>
      </c>
      <c r="GH122" s="86">
        <f ca="1">Control!$C$7*Calculations!$C$82*INDEX('Monthly Data'!N:N,Calculations!$C$116+MOD(BR122,Calculations!$C$118))+Control!$C$7*Calculations!$C$83*INDEX('Monthly Data'!O:O,Calculations!$C$116+MOD(BR122,Calculations!$C$118))+Control!$C$7*Calculations!$C$84*INDEX('Monthly Data'!P:P,Calculations!$C$116+MOD(BR122,Calculations!$C$118))+Control!$C$7*Calculations!$C$85*INDEX('Monthly Data'!Q:Q,Calculations!$C$116+MOD(BR122,Calculations!$C$118))+(1-Control!$C$7*Calculations!$C$87)*INDEX('Monthly Data'!R:R,Calculations!$C$116+MOD(BR122,Calculations!$C$118))</f>
        <v>-7.4084874653726545E-3</v>
      </c>
      <c r="GI122" s="86">
        <f ca="1">Control!$C$7*Calculations!$C$82*INDEX('Monthly Data'!N:N,Calculations!$C$116+MOD(BS122,Calculations!$C$118))+Control!$C$7*Calculations!$C$83*INDEX('Monthly Data'!O:O,Calculations!$C$116+MOD(BS122,Calculations!$C$118))+Control!$C$7*Calculations!$C$84*INDEX('Monthly Data'!P:P,Calculations!$C$116+MOD(BS122,Calculations!$C$118))+Control!$C$7*Calculations!$C$85*INDEX('Monthly Data'!Q:Q,Calculations!$C$116+MOD(BS122,Calculations!$C$118))+(1-Control!$C$7*Calculations!$C$87)*INDEX('Monthly Data'!R:R,Calculations!$C$116+MOD(BS122,Calculations!$C$118))</f>
        <v>1.0478379486191123E-2</v>
      </c>
      <c r="GJ122" s="86">
        <f ca="1">Control!$C$7*Calculations!$C$82*INDEX('Monthly Data'!N:N,Calculations!$C$116+MOD(BT122,Calculations!$C$118))+Control!$C$7*Calculations!$C$83*INDEX('Monthly Data'!O:O,Calculations!$C$116+MOD(BT122,Calculations!$C$118))+Control!$C$7*Calculations!$C$84*INDEX('Monthly Data'!P:P,Calculations!$C$116+MOD(BT122,Calculations!$C$118))+Control!$C$7*Calculations!$C$85*INDEX('Monthly Data'!Q:Q,Calculations!$C$116+MOD(BT122,Calculations!$C$118))+(1-Control!$C$7*Calculations!$C$87)*INDEX('Monthly Data'!R:R,Calculations!$C$116+MOD(BT122,Calculations!$C$118))</f>
        <v>1.2722494017511032E-2</v>
      </c>
      <c r="GK122" s="86">
        <f ca="1">Control!$C$7*Calculations!$C$82*INDEX('Monthly Data'!N:N,Calculations!$C$116+MOD(BU122,Calculations!$C$118))+Control!$C$7*Calculations!$C$83*INDEX('Monthly Data'!O:O,Calculations!$C$116+MOD(BU122,Calculations!$C$118))+Control!$C$7*Calculations!$C$84*INDEX('Monthly Data'!P:P,Calculations!$C$116+MOD(BU122,Calculations!$C$118))+Control!$C$7*Calculations!$C$85*INDEX('Monthly Data'!Q:Q,Calculations!$C$116+MOD(BU122,Calculations!$C$118))+(1-Control!$C$7*Calculations!$C$87)*INDEX('Monthly Data'!R:R,Calculations!$C$116+MOD(BU122,Calculations!$C$118))</f>
        <v>1.7599621212565995E-2</v>
      </c>
      <c r="GL122" s="86">
        <f ca="1">Control!$C$7*Calculations!$C$82*INDEX('Monthly Data'!N:N,Calculations!$C$116+MOD(BV122,Calculations!$C$118))+Control!$C$7*Calculations!$C$83*INDEX('Monthly Data'!O:O,Calculations!$C$116+MOD(BV122,Calculations!$C$118))+Control!$C$7*Calculations!$C$84*INDEX('Monthly Data'!P:P,Calculations!$C$116+MOD(BV122,Calculations!$C$118))+Control!$C$7*Calculations!$C$85*INDEX('Monthly Data'!Q:Q,Calculations!$C$116+MOD(BV122,Calculations!$C$118))+(1-Control!$C$7*Calculations!$C$87)*INDEX('Monthly Data'!R:R,Calculations!$C$116+MOD(BV122,Calculations!$C$118))</f>
        <v>1.2722494017511032E-2</v>
      </c>
      <c r="GM122" s="86">
        <f ca="1">Control!$C$7*Calculations!$C$82*INDEX('Monthly Data'!N:N,Calculations!$C$116+MOD(BW122,Calculations!$C$118))+Control!$C$7*Calculations!$C$83*INDEX('Monthly Data'!O:O,Calculations!$C$116+MOD(BW122,Calculations!$C$118))+Control!$C$7*Calculations!$C$84*INDEX('Monthly Data'!P:P,Calculations!$C$116+MOD(BW122,Calculations!$C$118))+Control!$C$7*Calculations!$C$85*INDEX('Monthly Data'!Q:Q,Calculations!$C$116+MOD(BW122,Calculations!$C$118))+(1-Control!$C$7*Calculations!$C$87)*INDEX('Monthly Data'!R:R,Calculations!$C$116+MOD(BW122,Calculations!$C$118))</f>
        <v>1.5115046179922851E-2</v>
      </c>
      <c r="GN122" s="86">
        <f ca="1">Control!$C$7*Calculations!$C$82*INDEX('Monthly Data'!N:N,Calculations!$C$116+MOD(BX122,Calculations!$C$118))+Control!$C$7*Calculations!$C$83*INDEX('Monthly Data'!O:O,Calculations!$C$116+MOD(BX122,Calculations!$C$118))+Control!$C$7*Calculations!$C$84*INDEX('Monthly Data'!P:P,Calculations!$C$116+MOD(BX122,Calculations!$C$118))+Control!$C$7*Calculations!$C$85*INDEX('Monthly Data'!Q:Q,Calculations!$C$116+MOD(BX122,Calculations!$C$118))+(1-Control!$C$7*Calculations!$C$87)*INDEX('Monthly Data'!R:R,Calculations!$C$116+MOD(BX122,Calculations!$C$118))</f>
        <v>-2.6378232493851243E-2</v>
      </c>
      <c r="GO122" s="86">
        <f ca="1">Control!$C$7*Calculations!$C$82*INDEX('Monthly Data'!N:N,Calculations!$C$116+MOD(BY122,Calculations!$C$118))+Control!$C$7*Calculations!$C$83*INDEX('Monthly Data'!O:O,Calculations!$C$116+MOD(BY122,Calculations!$C$118))+Control!$C$7*Calculations!$C$84*INDEX('Monthly Data'!P:P,Calculations!$C$116+MOD(BY122,Calculations!$C$118))+Control!$C$7*Calculations!$C$85*INDEX('Monthly Data'!Q:Q,Calculations!$C$116+MOD(BY122,Calculations!$C$118))+(1-Control!$C$7*Calculations!$C$87)*INDEX('Monthly Data'!R:R,Calculations!$C$116+MOD(BY122,Calculations!$C$118))</f>
        <v>7.9764341593600071E-3</v>
      </c>
      <c r="GP122" s="86">
        <f ca="1">Control!$C$7*Calculations!$C$82*INDEX('Monthly Data'!N:N,Calculations!$C$116+MOD(BZ122,Calculations!$C$118))+Control!$C$7*Calculations!$C$83*INDEX('Monthly Data'!O:O,Calculations!$C$116+MOD(BZ122,Calculations!$C$118))+Control!$C$7*Calculations!$C$84*INDEX('Monthly Data'!P:P,Calculations!$C$116+MOD(BZ122,Calculations!$C$118))+Control!$C$7*Calculations!$C$85*INDEX('Monthly Data'!Q:Q,Calculations!$C$116+MOD(BZ122,Calculations!$C$118))+(1-Control!$C$7*Calculations!$C$87)*INDEX('Monthly Data'!R:R,Calculations!$C$116+MOD(BZ122,Calculations!$C$118))</f>
        <v>-1.3959200237295809E-2</v>
      </c>
      <c r="GQ122" s="86">
        <f ca="1">Control!$C$7*Calculations!$C$82*INDEX('Monthly Data'!N:N,Calculations!$C$116+MOD(CA122,Calculations!$C$118))+Control!$C$7*Calculations!$C$83*INDEX('Monthly Data'!O:O,Calculations!$C$116+MOD(CA122,Calculations!$C$118))+Control!$C$7*Calculations!$C$84*INDEX('Monthly Data'!P:P,Calculations!$C$116+MOD(CA122,Calculations!$C$118))+Control!$C$7*Calculations!$C$85*INDEX('Monthly Data'!Q:Q,Calculations!$C$116+MOD(CA122,Calculations!$C$118))+(1-Control!$C$7*Calculations!$C$87)*INDEX('Monthly Data'!R:R,Calculations!$C$116+MOD(CA122,Calculations!$C$118))</f>
        <v>7.5897487599915015E-3</v>
      </c>
      <c r="GR122" s="86">
        <f ca="1">Control!$C$7*Calculations!$C$82*INDEX('Monthly Data'!N:N,Calculations!$C$116+MOD(CB122,Calculations!$C$118))+Control!$C$7*Calculations!$C$83*INDEX('Monthly Data'!O:O,Calculations!$C$116+MOD(CB122,Calculations!$C$118))+Control!$C$7*Calculations!$C$84*INDEX('Monthly Data'!P:P,Calculations!$C$116+MOD(CB122,Calculations!$C$118))+Control!$C$7*Calculations!$C$85*INDEX('Monthly Data'!Q:Q,Calculations!$C$116+MOD(CB122,Calculations!$C$118))+(1-Control!$C$7*Calculations!$C$87)*INDEX('Monthly Data'!R:R,Calculations!$C$116+MOD(CB122,Calculations!$C$118))</f>
        <v>-4.3408051735618014E-2</v>
      </c>
      <c r="GS122" s="86">
        <f ca="1">Control!$C$7*Calculations!$C$82*INDEX('Monthly Data'!N:N,Calculations!$C$116+MOD(CC122,Calculations!$C$118))+Control!$C$7*Calculations!$C$83*INDEX('Monthly Data'!O:O,Calculations!$C$116+MOD(CC122,Calculations!$C$118))+Control!$C$7*Calculations!$C$84*INDEX('Monthly Data'!P:P,Calculations!$C$116+MOD(CC122,Calculations!$C$118))+Control!$C$7*Calculations!$C$85*INDEX('Monthly Data'!Q:Q,Calculations!$C$116+MOD(CC122,Calculations!$C$118))+(1-Control!$C$7*Calculations!$C$87)*INDEX('Monthly Data'!R:R,Calculations!$C$116+MOD(CC122,Calculations!$C$118))</f>
        <v>4.5132804118240749E-2</v>
      </c>
      <c r="GT122" s="86">
        <f ca="1">Control!$C$7*Calculations!$C$82*INDEX('Monthly Data'!N:N,Calculations!$C$116+MOD(CD122,Calculations!$C$118))+Control!$C$7*Calculations!$C$83*INDEX('Monthly Data'!O:O,Calculations!$C$116+MOD(CD122,Calculations!$C$118))+Control!$C$7*Calculations!$C$84*INDEX('Monthly Data'!P:P,Calculations!$C$116+MOD(CD122,Calculations!$C$118))+Control!$C$7*Calculations!$C$85*INDEX('Monthly Data'!Q:Q,Calculations!$C$116+MOD(CD122,Calculations!$C$118))+(1-Control!$C$7*Calculations!$C$87)*INDEX('Monthly Data'!R:R,Calculations!$C$116+MOD(CD122,Calculations!$C$118))</f>
        <v>1.0415351832335435E-2</v>
      </c>
      <c r="GU122" s="86">
        <f ca="1">Control!$C$7*Calculations!$C$82*INDEX('Monthly Data'!N:N,Calculations!$C$116+MOD(CE122,Calculations!$C$118))+Control!$C$7*Calculations!$C$83*INDEX('Monthly Data'!O:O,Calculations!$C$116+MOD(CE122,Calculations!$C$118))+Control!$C$7*Calculations!$C$84*INDEX('Monthly Data'!P:P,Calculations!$C$116+MOD(CE122,Calculations!$C$118))+Control!$C$7*Calculations!$C$85*INDEX('Monthly Data'!Q:Q,Calculations!$C$116+MOD(CE122,Calculations!$C$118))+(1-Control!$C$7*Calculations!$C$87)*INDEX('Monthly Data'!R:R,Calculations!$C$116+MOD(CE122,Calculations!$C$118))</f>
        <v>5.3309355465453899E-3</v>
      </c>
      <c r="GV122" s="86">
        <f ca="1">Control!$C$7*Calculations!$C$82*INDEX('Monthly Data'!N:N,Calculations!$C$116+MOD(CF122,Calculations!$C$118))+Control!$C$7*Calculations!$C$83*INDEX('Monthly Data'!O:O,Calculations!$C$116+MOD(CF122,Calculations!$C$118))+Control!$C$7*Calculations!$C$84*INDEX('Monthly Data'!P:P,Calculations!$C$116+MOD(CF122,Calculations!$C$118))+Control!$C$7*Calculations!$C$85*INDEX('Monthly Data'!Q:Q,Calculations!$C$116+MOD(CF122,Calculations!$C$118))+(1-Control!$C$7*Calculations!$C$87)*INDEX('Monthly Data'!R:R,Calculations!$C$116+MOD(CF122,Calculations!$C$118))</f>
        <v>7.857567536297622E-3</v>
      </c>
      <c r="GW122" s="86">
        <f ca="1">Control!$C$7*Calculations!$C$82*INDEX('Monthly Data'!N:N,Calculations!$C$116+MOD(CG122,Calculations!$C$118))+Control!$C$7*Calculations!$C$83*INDEX('Monthly Data'!O:O,Calculations!$C$116+MOD(CG122,Calculations!$C$118))+Control!$C$7*Calculations!$C$84*INDEX('Monthly Data'!P:P,Calculations!$C$116+MOD(CG122,Calculations!$C$118))+Control!$C$7*Calculations!$C$85*INDEX('Monthly Data'!Q:Q,Calculations!$C$116+MOD(CG122,Calculations!$C$118))+(1-Control!$C$7*Calculations!$C$87)*INDEX('Monthly Data'!R:R,Calculations!$C$116+MOD(CG122,Calculations!$C$118))</f>
        <v>9.9787204839310462E-3</v>
      </c>
      <c r="GX122" s="86">
        <f ca="1">Control!$C$7*Calculations!$C$82*INDEX('Monthly Data'!N:N,Calculations!$C$116+MOD(CH122,Calculations!$C$118))+Control!$C$7*Calculations!$C$83*INDEX('Monthly Data'!O:O,Calculations!$C$116+MOD(CH122,Calculations!$C$118))+Control!$C$7*Calculations!$C$84*INDEX('Monthly Data'!P:P,Calculations!$C$116+MOD(CH122,Calculations!$C$118))+Control!$C$7*Calculations!$C$85*INDEX('Monthly Data'!Q:Q,Calculations!$C$116+MOD(CH122,Calculations!$C$118))+(1-Control!$C$7*Calculations!$C$87)*INDEX('Monthly Data'!R:R,Calculations!$C$116+MOD(CH122,Calculations!$C$118))</f>
        <v>4.2795950888382334E-3</v>
      </c>
      <c r="GY122" s="86">
        <f ca="1">Control!$C$7*Calculations!$C$82*INDEX('Monthly Data'!N:N,Calculations!$C$116+MOD(CI122,Calculations!$C$118))+Control!$C$7*Calculations!$C$83*INDEX('Monthly Data'!O:O,Calculations!$C$116+MOD(CI122,Calculations!$C$118))+Control!$C$7*Calculations!$C$84*INDEX('Monthly Data'!P:P,Calculations!$C$116+MOD(CI122,Calculations!$C$118))+Control!$C$7*Calculations!$C$85*INDEX('Monthly Data'!Q:Q,Calculations!$C$116+MOD(CI122,Calculations!$C$118))+(1-Control!$C$7*Calculations!$C$87)*INDEX('Monthly Data'!R:R,Calculations!$C$116+MOD(CI122,Calculations!$C$118))</f>
        <v>3.0957942835585645E-2</v>
      </c>
      <c r="GZ122" s="86">
        <f ca="1">Control!$C$7*Calculations!$C$82*INDEX('Monthly Data'!N:N,Calculations!$C$116+MOD(CJ122,Calculations!$C$118))+Control!$C$7*Calculations!$C$83*INDEX('Monthly Data'!O:O,Calculations!$C$116+MOD(CJ122,Calculations!$C$118))+Control!$C$7*Calculations!$C$84*INDEX('Monthly Data'!P:P,Calculations!$C$116+MOD(CJ122,Calculations!$C$118))+Control!$C$7*Calculations!$C$85*INDEX('Monthly Data'!Q:Q,Calculations!$C$116+MOD(CJ122,Calculations!$C$118))+(1-Control!$C$7*Calculations!$C$87)*INDEX('Monthly Data'!R:R,Calculations!$C$116+MOD(CJ122,Calculations!$C$118))</f>
        <v>1.0921298083007208E-2</v>
      </c>
      <c r="HA122" s="86">
        <f ca="1">Control!$C$7*Calculations!$C$82*INDEX('Monthly Data'!N:N,Calculations!$C$116+MOD(CK122,Calculations!$C$118))+Control!$C$7*Calculations!$C$83*INDEX('Monthly Data'!O:O,Calculations!$C$116+MOD(CK122,Calculations!$C$118))+Control!$C$7*Calculations!$C$84*INDEX('Monthly Data'!P:P,Calculations!$C$116+MOD(CK122,Calculations!$C$118))+Control!$C$7*Calculations!$C$85*INDEX('Monthly Data'!Q:Q,Calculations!$C$116+MOD(CK122,Calculations!$C$118))+(1-Control!$C$7*Calculations!$C$87)*INDEX('Monthly Data'!R:R,Calculations!$C$116+MOD(CK122,Calculations!$C$118))</f>
        <v>1.5108777406081684E-3</v>
      </c>
      <c r="HB122" s="86">
        <f ca="1">Control!$C$7*Calculations!$C$82*INDEX('Monthly Data'!N:N,Calculations!$C$116+MOD(CL122,Calculations!$C$118))+Control!$C$7*Calculations!$C$83*INDEX('Monthly Data'!O:O,Calculations!$C$116+MOD(CL122,Calculations!$C$118))+Control!$C$7*Calculations!$C$84*INDEX('Monthly Data'!P:P,Calculations!$C$116+MOD(CL122,Calculations!$C$118))+Control!$C$7*Calculations!$C$85*INDEX('Monthly Data'!Q:Q,Calculations!$C$116+MOD(CL122,Calculations!$C$118))+(1-Control!$C$7*Calculations!$C$87)*INDEX('Monthly Data'!R:R,Calculations!$C$116+MOD(CL122,Calculations!$C$118))</f>
        <v>1.0415351832335435E-2</v>
      </c>
      <c r="HC122" s="86">
        <f ca="1">Control!$C$7*Calculations!$C$82*INDEX('Monthly Data'!N:N,Calculations!$C$116+MOD(CM122,Calculations!$C$118))+Control!$C$7*Calculations!$C$83*INDEX('Monthly Data'!O:O,Calculations!$C$116+MOD(CM122,Calculations!$C$118))+Control!$C$7*Calculations!$C$84*INDEX('Monthly Data'!P:P,Calculations!$C$116+MOD(CM122,Calculations!$C$118))+Control!$C$7*Calculations!$C$85*INDEX('Monthly Data'!Q:Q,Calculations!$C$116+MOD(CM122,Calculations!$C$118))+(1-Control!$C$7*Calculations!$C$87)*INDEX('Monthly Data'!R:R,Calculations!$C$116+MOD(CM122,Calculations!$C$118))</f>
        <v>6.3250222980707482E-3</v>
      </c>
      <c r="HD122" s="86">
        <f ca="1">Control!$C$7*Calculations!$C$82*INDEX('Monthly Data'!N:N,Calculations!$C$116+MOD(CN122,Calculations!$C$118))+Control!$C$7*Calculations!$C$83*INDEX('Monthly Data'!O:O,Calculations!$C$116+MOD(CN122,Calculations!$C$118))+Control!$C$7*Calculations!$C$84*INDEX('Monthly Data'!P:P,Calculations!$C$116+MOD(CN122,Calculations!$C$118))+Control!$C$7*Calculations!$C$85*INDEX('Monthly Data'!Q:Q,Calculations!$C$116+MOD(CN122,Calculations!$C$118))+(1-Control!$C$7*Calculations!$C$87)*INDEX('Monthly Data'!R:R,Calculations!$C$116+MOD(CN122,Calculations!$C$118))</f>
        <v>-1.0485101266941802E-2</v>
      </c>
      <c r="HE122" s="86">
        <f ca="1">Control!$C$7*Calculations!$C$82*INDEX('Monthly Data'!N:N,Calculations!$C$116+MOD(CO122,Calculations!$C$118))+Control!$C$7*Calculations!$C$83*INDEX('Monthly Data'!O:O,Calculations!$C$116+MOD(CO122,Calculations!$C$118))+Control!$C$7*Calculations!$C$84*INDEX('Monthly Data'!P:P,Calculations!$C$116+MOD(CO122,Calculations!$C$118))+Control!$C$7*Calculations!$C$85*INDEX('Monthly Data'!Q:Q,Calculations!$C$116+MOD(CO122,Calculations!$C$118))+(1-Control!$C$7*Calculations!$C$87)*INDEX('Monthly Data'!R:R,Calculations!$C$116+MOD(CO122,Calculations!$C$118))</f>
        <v>-2.0259958308006688E-2</v>
      </c>
      <c r="HF122" s="86">
        <f ca="1">Control!$C$7*Calculations!$C$82*INDEX('Monthly Data'!N:N,Calculations!$C$116+MOD(CP122,Calculations!$C$118))+Control!$C$7*Calculations!$C$83*INDEX('Monthly Data'!O:O,Calculations!$C$116+MOD(CP122,Calculations!$C$118))+Control!$C$7*Calculations!$C$84*INDEX('Monthly Data'!P:P,Calculations!$C$116+MOD(CP122,Calculations!$C$118))+Control!$C$7*Calculations!$C$85*INDEX('Monthly Data'!Q:Q,Calculations!$C$116+MOD(CP122,Calculations!$C$118))+(1-Control!$C$7*Calculations!$C$87)*INDEX('Monthly Data'!R:R,Calculations!$C$116+MOD(CP122,Calculations!$C$118))</f>
        <v>-2.072517756005474E-2</v>
      </c>
      <c r="HG122" s="86">
        <f ca="1">Control!$C$7*Calculations!$C$82*INDEX('Monthly Data'!N:N,Calculations!$C$116+MOD(CQ122,Calculations!$C$118))+Control!$C$7*Calculations!$C$83*INDEX('Monthly Data'!O:O,Calculations!$C$116+MOD(CQ122,Calculations!$C$118))+Control!$C$7*Calculations!$C$84*INDEX('Monthly Data'!P:P,Calculations!$C$116+MOD(CQ122,Calculations!$C$118))+Control!$C$7*Calculations!$C$85*INDEX('Monthly Data'!Q:Q,Calculations!$C$116+MOD(CQ122,Calculations!$C$118))+(1-Control!$C$7*Calculations!$C$87)*INDEX('Monthly Data'!R:R,Calculations!$C$116+MOD(CQ122,Calculations!$C$118))</f>
        <v>9.9787204839310462E-3</v>
      </c>
      <c r="HH122" s="86">
        <f ca="1">Control!$C$7*Calculations!$C$82*INDEX('Monthly Data'!N:N,Calculations!$C$116+MOD(CR122,Calculations!$C$118))+Control!$C$7*Calculations!$C$83*INDEX('Monthly Data'!O:O,Calculations!$C$116+MOD(CR122,Calculations!$C$118))+Control!$C$7*Calculations!$C$84*INDEX('Monthly Data'!P:P,Calculations!$C$116+MOD(CR122,Calculations!$C$118))+Control!$C$7*Calculations!$C$85*INDEX('Monthly Data'!Q:Q,Calculations!$C$116+MOD(CR122,Calculations!$C$118))+(1-Control!$C$7*Calculations!$C$87)*INDEX('Monthly Data'!R:R,Calculations!$C$116+MOD(CR122,Calculations!$C$118))</f>
        <v>8.4240675975201049E-3</v>
      </c>
      <c r="HI122" s="86">
        <f ca="1">Control!$C$7*Calculations!$C$82*INDEX('Monthly Data'!N:N,Calculations!$C$116+MOD(CS122,Calculations!$C$118))+Control!$C$7*Calculations!$C$83*INDEX('Monthly Data'!O:O,Calculations!$C$116+MOD(CS122,Calculations!$C$118))+Control!$C$7*Calculations!$C$84*INDEX('Monthly Data'!P:P,Calculations!$C$116+MOD(CS122,Calculations!$C$118))+Control!$C$7*Calculations!$C$85*INDEX('Monthly Data'!Q:Q,Calculations!$C$116+MOD(CS122,Calculations!$C$118))+(1-Control!$C$7*Calculations!$C$87)*INDEX('Monthly Data'!R:R,Calculations!$C$116+MOD(CS122,Calculations!$C$118))</f>
        <v>7.7184133340106598E-3</v>
      </c>
      <c r="HJ122" s="86">
        <f ca="1">Control!$C$7*Calculations!$C$82*INDEX('Monthly Data'!N:N,Calculations!$C$116+MOD(CT122,Calculations!$C$118))+Control!$C$7*Calculations!$C$83*INDEX('Monthly Data'!O:O,Calculations!$C$116+MOD(CT122,Calculations!$C$118))+Control!$C$7*Calculations!$C$84*INDEX('Monthly Data'!P:P,Calculations!$C$116+MOD(CT122,Calculations!$C$118))+Control!$C$7*Calculations!$C$85*INDEX('Monthly Data'!Q:Q,Calculations!$C$116+MOD(CT122,Calculations!$C$118))+(1-Control!$C$7*Calculations!$C$87)*INDEX('Monthly Data'!R:R,Calculations!$C$116+MOD(CT122,Calculations!$C$118))</f>
        <v>2.5325873776067674E-2</v>
      </c>
      <c r="HK122" s="86">
        <f ca="1">Control!$C$7*Calculations!$C$82*INDEX('Monthly Data'!N:N,Calculations!$C$116+MOD(CU122,Calculations!$C$118))+Control!$C$7*Calculations!$C$83*INDEX('Monthly Data'!O:O,Calculations!$C$116+MOD(CU122,Calculations!$C$118))+Control!$C$7*Calculations!$C$84*INDEX('Monthly Data'!P:P,Calculations!$C$116+MOD(CU122,Calculations!$C$118))+Control!$C$7*Calculations!$C$85*INDEX('Monthly Data'!Q:Q,Calculations!$C$116+MOD(CU122,Calculations!$C$118))+(1-Control!$C$7*Calculations!$C$87)*INDEX('Monthly Data'!R:R,Calculations!$C$116+MOD(CU122,Calculations!$C$118))</f>
        <v>-4.0413381192162513E-2</v>
      </c>
      <c r="HL122" s="86">
        <f ca="1">Control!$C$7*Calculations!$C$82*INDEX('Monthly Data'!N:N,Calculations!$C$116+MOD(CV122,Calculations!$C$118))+Control!$C$7*Calculations!$C$83*INDEX('Monthly Data'!O:O,Calculations!$C$116+MOD(CV122,Calculations!$C$118))+Control!$C$7*Calculations!$C$84*INDEX('Monthly Data'!P:P,Calculations!$C$116+MOD(CV122,Calculations!$C$118))+Control!$C$7*Calculations!$C$85*INDEX('Monthly Data'!Q:Q,Calculations!$C$116+MOD(CV122,Calculations!$C$118))+(1-Control!$C$7*Calculations!$C$87)*INDEX('Monthly Data'!R:R,Calculations!$C$116+MOD(CV122,Calculations!$C$118))</f>
        <v>-7.4084874653726545E-3</v>
      </c>
      <c r="HM122" s="86">
        <f ca="1">Control!$C$7*Calculations!$C$82*INDEX('Monthly Data'!N:N,Calculations!$C$116+MOD(CW122,Calculations!$C$118))+Control!$C$7*Calculations!$C$83*INDEX('Monthly Data'!O:O,Calculations!$C$116+MOD(CW122,Calculations!$C$118))+Control!$C$7*Calculations!$C$84*INDEX('Monthly Data'!P:P,Calculations!$C$116+MOD(CW122,Calculations!$C$118))+Control!$C$7*Calculations!$C$85*INDEX('Monthly Data'!Q:Q,Calculations!$C$116+MOD(CW122,Calculations!$C$118))+(1-Control!$C$7*Calculations!$C$87)*INDEX('Monthly Data'!R:R,Calculations!$C$116+MOD(CW122,Calculations!$C$118))</f>
        <v>4.5132804118240749E-2</v>
      </c>
      <c r="HN122" s="86">
        <f ca="1">Control!$C$7*Calculations!$C$82*INDEX('Monthly Data'!N:N,Calculations!$C$116+MOD(CX122,Calculations!$C$118))+Control!$C$7*Calculations!$C$83*INDEX('Monthly Data'!O:O,Calculations!$C$116+MOD(CX122,Calculations!$C$118))+Control!$C$7*Calculations!$C$84*INDEX('Monthly Data'!P:P,Calculations!$C$116+MOD(CX122,Calculations!$C$118))+Control!$C$7*Calculations!$C$85*INDEX('Monthly Data'!Q:Q,Calculations!$C$116+MOD(CX122,Calculations!$C$118))+(1-Control!$C$7*Calculations!$C$87)*INDEX('Monthly Data'!R:R,Calculations!$C$116+MOD(CX122,Calculations!$C$118))</f>
        <v>1.7831091590102856E-2</v>
      </c>
      <c r="HO122" s="86">
        <f ca="1">Control!$C$7*Calculations!$C$82*INDEX('Monthly Data'!N:N,Calculations!$C$116+MOD(CY122,Calculations!$C$118))+Control!$C$7*Calculations!$C$83*INDEX('Monthly Data'!O:O,Calculations!$C$116+MOD(CY122,Calculations!$C$118))+Control!$C$7*Calculations!$C$84*INDEX('Monthly Data'!P:P,Calculations!$C$116+MOD(CY122,Calculations!$C$118))+Control!$C$7*Calculations!$C$85*INDEX('Monthly Data'!Q:Q,Calculations!$C$116+MOD(CY122,Calculations!$C$118))+(1-Control!$C$7*Calculations!$C$87)*INDEX('Monthly Data'!R:R,Calculations!$C$116+MOD(CY122,Calculations!$C$118))</f>
        <v>-3.9863250714949353E-2</v>
      </c>
      <c r="HP122" s="86">
        <f ca="1">Control!$C$7*Calculations!$C$82*INDEX('Monthly Data'!N:N,Calculations!$C$116+MOD(CZ122,Calculations!$C$118))+Control!$C$7*Calculations!$C$83*INDEX('Monthly Data'!O:O,Calculations!$C$116+MOD(CZ122,Calculations!$C$118))+Control!$C$7*Calculations!$C$84*INDEX('Monthly Data'!P:P,Calculations!$C$116+MOD(CZ122,Calculations!$C$118))+Control!$C$7*Calculations!$C$85*INDEX('Monthly Data'!Q:Q,Calculations!$C$116+MOD(CZ122,Calculations!$C$118))+(1-Control!$C$7*Calculations!$C$87)*INDEX('Monthly Data'!R:R,Calculations!$C$116+MOD(CZ122,Calculations!$C$118))</f>
        <v>6.6954569943530936E-3</v>
      </c>
      <c r="HQ122" s="86">
        <f ca="1">Control!$C$7*Calculations!$C$82*INDEX('Monthly Data'!N:N,Calculations!$C$116+MOD(DA122,Calculations!$C$118))+Control!$C$7*Calculations!$C$83*INDEX('Monthly Data'!O:O,Calculations!$C$116+MOD(DA122,Calculations!$C$118))+Control!$C$7*Calculations!$C$84*INDEX('Monthly Data'!P:P,Calculations!$C$116+MOD(DA122,Calculations!$C$118))+Control!$C$7*Calculations!$C$85*INDEX('Monthly Data'!Q:Q,Calculations!$C$116+MOD(DA122,Calculations!$C$118))+(1-Control!$C$7*Calculations!$C$87)*INDEX('Monthly Data'!R:R,Calculations!$C$116+MOD(DA122,Calculations!$C$118))</f>
        <v>-7.5539743260223157E-3</v>
      </c>
      <c r="HR122" s="86">
        <f ca="1">Control!$C$7*Calculations!$C$82*INDEX('Monthly Data'!N:N,Calculations!$C$116+MOD(DB122,Calculations!$C$118))+Control!$C$7*Calculations!$C$83*INDEX('Monthly Data'!O:O,Calculations!$C$116+MOD(DB122,Calculations!$C$118))+Control!$C$7*Calculations!$C$84*INDEX('Monthly Data'!P:P,Calculations!$C$116+MOD(DB122,Calculations!$C$118))+Control!$C$7*Calculations!$C$85*INDEX('Monthly Data'!Q:Q,Calculations!$C$116+MOD(DB122,Calculations!$C$118))+(1-Control!$C$7*Calculations!$C$87)*INDEX('Monthly Data'!R:R,Calculations!$C$116+MOD(DB122,Calculations!$C$118))</f>
        <v>-2.0259958308006688E-2</v>
      </c>
      <c r="HS122" s="86">
        <f ca="1">Control!$C$7*Calculations!$C$82*INDEX('Monthly Data'!N:N,Calculations!$C$116+MOD(DC122,Calculations!$C$118))+Control!$C$7*Calculations!$C$83*INDEX('Monthly Data'!O:O,Calculations!$C$116+MOD(DC122,Calculations!$C$118))+Control!$C$7*Calculations!$C$84*INDEX('Monthly Data'!P:P,Calculations!$C$116+MOD(DC122,Calculations!$C$118))+Control!$C$7*Calculations!$C$85*INDEX('Monthly Data'!Q:Q,Calculations!$C$116+MOD(DC122,Calculations!$C$118))+(1-Control!$C$7*Calculations!$C$87)*INDEX('Monthly Data'!R:R,Calculations!$C$116+MOD(DC122,Calculations!$C$118))</f>
        <v>1.0478379486191123E-2</v>
      </c>
      <c r="HT122" s="86">
        <f ca="1">Control!$C$7*Calculations!$C$82*INDEX('Monthly Data'!N:N,Calculations!$C$116+MOD(DD122,Calculations!$C$118))+Control!$C$7*Calculations!$C$83*INDEX('Monthly Data'!O:O,Calculations!$C$116+MOD(DD122,Calculations!$C$118))+Control!$C$7*Calculations!$C$84*INDEX('Monthly Data'!P:P,Calculations!$C$116+MOD(DD122,Calculations!$C$118))+Control!$C$7*Calculations!$C$85*INDEX('Monthly Data'!Q:Q,Calculations!$C$116+MOD(DD122,Calculations!$C$118))+(1-Control!$C$7*Calculations!$C$87)*INDEX('Monthly Data'!R:R,Calculations!$C$116+MOD(DD122,Calculations!$C$118))</f>
        <v>4.5735623984309991E-2</v>
      </c>
      <c r="HU122" s="86">
        <f ca="1">Control!$C$7*Calculations!$C$82*INDEX('Monthly Data'!N:N,Calculations!$C$116+MOD(DE122,Calculations!$C$118))+Control!$C$7*Calculations!$C$83*INDEX('Monthly Data'!O:O,Calculations!$C$116+MOD(DE122,Calculations!$C$118))+Control!$C$7*Calculations!$C$84*INDEX('Monthly Data'!P:P,Calculations!$C$116+MOD(DE122,Calculations!$C$118))+Control!$C$7*Calculations!$C$85*INDEX('Monthly Data'!Q:Q,Calculations!$C$116+MOD(DE122,Calculations!$C$118))+(1-Control!$C$7*Calculations!$C$87)*INDEX('Monthly Data'!R:R,Calculations!$C$116+MOD(DE122,Calculations!$C$118))</f>
        <v>3.6332715283247441E-2</v>
      </c>
      <c r="HV122" s="86">
        <f ca="1">Control!$C$7*Calculations!$C$82*INDEX('Monthly Data'!N:N,Calculations!$C$116+MOD(DF122,Calculations!$C$118))+Control!$C$7*Calculations!$C$83*INDEX('Monthly Data'!O:O,Calculations!$C$116+MOD(DF122,Calculations!$C$118))+Control!$C$7*Calculations!$C$84*INDEX('Monthly Data'!P:P,Calculations!$C$116+MOD(DF122,Calculations!$C$118))+Control!$C$7*Calculations!$C$85*INDEX('Monthly Data'!Q:Q,Calculations!$C$116+MOD(DF122,Calculations!$C$118))+(1-Control!$C$7*Calculations!$C$87)*INDEX('Monthly Data'!R:R,Calculations!$C$116+MOD(DF122,Calculations!$C$118))</f>
        <v>1.50127906355989E-2</v>
      </c>
      <c r="HW122" s="86">
        <f ca="1">Control!$C$7*Calculations!$C$82*INDEX('Monthly Data'!N:N,Calculations!$C$116+MOD(DG122,Calculations!$C$118))+Control!$C$7*Calculations!$C$83*INDEX('Monthly Data'!O:O,Calculations!$C$116+MOD(DG122,Calculations!$C$118))+Control!$C$7*Calculations!$C$84*INDEX('Monthly Data'!P:P,Calculations!$C$116+MOD(DG122,Calculations!$C$118))+Control!$C$7*Calculations!$C$85*INDEX('Monthly Data'!Q:Q,Calculations!$C$116+MOD(DG122,Calculations!$C$118))+(1-Control!$C$7*Calculations!$C$87)*INDEX('Monthly Data'!R:R,Calculations!$C$116+MOD(DG122,Calculations!$C$118))</f>
        <v>-2.072517756005474E-2</v>
      </c>
      <c r="HX122" s="86">
        <f ca="1">Control!$C$7*Calculations!$C$82*INDEX('Monthly Data'!N:N,Calculations!$C$116+MOD(DH122,Calculations!$C$118))+Control!$C$7*Calculations!$C$83*INDEX('Monthly Data'!O:O,Calculations!$C$116+MOD(DH122,Calculations!$C$118))+Control!$C$7*Calculations!$C$84*INDEX('Monthly Data'!P:P,Calculations!$C$116+MOD(DH122,Calculations!$C$118))+Control!$C$7*Calculations!$C$85*INDEX('Monthly Data'!Q:Q,Calculations!$C$116+MOD(DH122,Calculations!$C$118))+(1-Control!$C$7*Calculations!$C$87)*INDEX('Monthly Data'!R:R,Calculations!$C$116+MOD(DH122,Calculations!$C$118))</f>
        <v>-2.7490061308214487E-3</v>
      </c>
      <c r="HY122" s="86">
        <f ca="1">Control!$C$7*Calculations!$C$82*INDEX('Monthly Data'!N:N,Calculations!$C$116+MOD(DI122,Calculations!$C$118))+Control!$C$7*Calculations!$C$83*INDEX('Monthly Data'!O:O,Calculations!$C$116+MOD(DI122,Calculations!$C$118))+Control!$C$7*Calculations!$C$84*INDEX('Monthly Data'!P:P,Calculations!$C$116+MOD(DI122,Calculations!$C$118))+Control!$C$7*Calculations!$C$85*INDEX('Monthly Data'!Q:Q,Calculations!$C$116+MOD(DI122,Calculations!$C$118))+(1-Control!$C$7*Calculations!$C$87)*INDEX('Monthly Data'!R:R,Calculations!$C$116+MOD(DI122,Calculations!$C$118))</f>
        <v>6.2631896128884862E-3</v>
      </c>
      <c r="HZ122" s="86">
        <f ca="1">Control!$C$7*Calculations!$C$82*INDEX('Monthly Data'!N:N,Calculations!$C$116+MOD(DJ122,Calculations!$C$118))+Control!$C$7*Calculations!$C$83*INDEX('Monthly Data'!O:O,Calculations!$C$116+MOD(DJ122,Calculations!$C$118))+Control!$C$7*Calculations!$C$84*INDEX('Monthly Data'!P:P,Calculations!$C$116+MOD(DJ122,Calculations!$C$118))+Control!$C$7*Calculations!$C$85*INDEX('Monthly Data'!Q:Q,Calculations!$C$116+MOD(DJ122,Calculations!$C$118))+(1-Control!$C$7*Calculations!$C$87)*INDEX('Monthly Data'!R:R,Calculations!$C$116+MOD(DJ122,Calculations!$C$118))</f>
        <v>-3.299557342782896E-2</v>
      </c>
      <c r="IA122" s="86">
        <f ca="1">Control!$C$7*Calculations!$C$82*INDEX('Monthly Data'!N:N,Calculations!$C$116+MOD(DK122,Calculations!$C$118))+Control!$C$7*Calculations!$C$83*INDEX('Monthly Data'!O:O,Calculations!$C$116+MOD(DK122,Calculations!$C$118))+Control!$C$7*Calculations!$C$84*INDEX('Monthly Data'!P:P,Calculations!$C$116+MOD(DK122,Calculations!$C$118))+Control!$C$7*Calculations!$C$85*INDEX('Monthly Data'!Q:Q,Calculations!$C$116+MOD(DK122,Calculations!$C$118))+(1-Control!$C$7*Calculations!$C$87)*INDEX('Monthly Data'!R:R,Calculations!$C$116+MOD(DK122,Calculations!$C$118))</f>
        <v>9.9793409618087695E-3</v>
      </c>
      <c r="IB122" s="86">
        <f ca="1">Control!$C$7*Calculations!$C$82*INDEX('Monthly Data'!N:N,Calculations!$C$116+MOD(DL122,Calculations!$C$118))+Control!$C$7*Calculations!$C$83*INDEX('Monthly Data'!O:O,Calculations!$C$116+MOD(DL122,Calculations!$C$118))+Control!$C$7*Calculations!$C$84*INDEX('Monthly Data'!P:P,Calculations!$C$116+MOD(DL122,Calculations!$C$118))+Control!$C$7*Calculations!$C$85*INDEX('Monthly Data'!Q:Q,Calculations!$C$116+MOD(DL122,Calculations!$C$118))+(1-Control!$C$7*Calculations!$C$87)*INDEX('Monthly Data'!R:R,Calculations!$C$116+MOD(DL122,Calculations!$C$118))</f>
        <v>-9.9526758408448549E-3</v>
      </c>
      <c r="IC122" s="86">
        <f ca="1">Control!$C$7*Calculations!$C$82*INDEX('Monthly Data'!N:N,Calculations!$C$116+MOD(DM122,Calculations!$C$118))+Control!$C$7*Calculations!$C$83*INDEX('Monthly Data'!O:O,Calculations!$C$116+MOD(DM122,Calculations!$C$118))+Control!$C$7*Calculations!$C$84*INDEX('Monthly Data'!P:P,Calculations!$C$116+MOD(DM122,Calculations!$C$118))+Control!$C$7*Calculations!$C$85*INDEX('Monthly Data'!Q:Q,Calculations!$C$116+MOD(DM122,Calculations!$C$118))+(1-Control!$C$7*Calculations!$C$87)*INDEX('Monthly Data'!R:R,Calculations!$C$116+MOD(DM122,Calculations!$C$118))</f>
        <v>6.6954569943530936E-3</v>
      </c>
      <c r="ID122" s="86">
        <f ca="1">Control!$C$7*Calculations!$C$82*INDEX('Monthly Data'!N:N,Calculations!$C$116+MOD(DN122,Calculations!$C$118))+Control!$C$7*Calculations!$C$83*INDEX('Monthly Data'!O:O,Calculations!$C$116+MOD(DN122,Calculations!$C$118))+Control!$C$7*Calculations!$C$84*INDEX('Monthly Data'!P:P,Calculations!$C$116+MOD(DN122,Calculations!$C$118))+Control!$C$7*Calculations!$C$85*INDEX('Monthly Data'!Q:Q,Calculations!$C$116+MOD(DN122,Calculations!$C$118))+(1-Control!$C$7*Calculations!$C$87)*INDEX('Monthly Data'!R:R,Calculations!$C$116+MOD(DN122,Calculations!$C$118))</f>
        <v>1.7073665854433945E-2</v>
      </c>
      <c r="IE122" s="86">
        <f ca="1">Control!$C$7*Calculations!$C$82*INDEX('Monthly Data'!N:N,Calculations!$C$116+MOD(DO122,Calculations!$C$118))+Control!$C$7*Calculations!$C$83*INDEX('Monthly Data'!O:O,Calculations!$C$116+MOD(DO122,Calculations!$C$118))+Control!$C$7*Calculations!$C$84*INDEX('Monthly Data'!P:P,Calculations!$C$116+MOD(DO122,Calculations!$C$118))+Control!$C$7*Calculations!$C$85*INDEX('Monthly Data'!Q:Q,Calculations!$C$116+MOD(DO122,Calculations!$C$118))+(1-Control!$C$7*Calculations!$C$87)*INDEX('Monthly Data'!R:R,Calculations!$C$116+MOD(DO122,Calculations!$C$118))</f>
        <v>1.1786765492207996E-2</v>
      </c>
      <c r="IF122" s="86">
        <f ca="1">Control!$C$7*Calculations!$C$82*INDEX('Monthly Data'!N:N,Calculations!$C$116+MOD(DP122,Calculations!$C$118))+Control!$C$7*Calculations!$C$83*INDEX('Monthly Data'!O:O,Calculations!$C$116+MOD(DP122,Calculations!$C$118))+Control!$C$7*Calculations!$C$84*INDEX('Monthly Data'!P:P,Calculations!$C$116+MOD(DP122,Calculations!$C$118))+Control!$C$7*Calculations!$C$85*INDEX('Monthly Data'!Q:Q,Calculations!$C$116+MOD(DP122,Calculations!$C$118))+(1-Control!$C$7*Calculations!$C$87)*INDEX('Monthly Data'!R:R,Calculations!$C$116+MOD(DP122,Calculations!$C$118))</f>
        <v>4.5132804118240749E-2</v>
      </c>
      <c r="IG122" s="88">
        <f ca="1">Control!$C$8*(1+DQ122)*(1+DR122)*(1+DS122)*(1+DT122)*(1+DU122)*(1+DV122)*(1+DW122)*(1+DX122)*(1+DY122)*(1+DZ122)*(1+EA122)*(1+EB122)*(1+EC122)*(1+ED122)*(1+EE122)*(1+EF122)*(1+EG122)*(1+EH122)*(1+EI122)*(1+EJ122)*(1+EK122)*(1+EL122)*(1+EM122)*(1+EN122)*(1+EO122)*(1+EP122)*(1+EQ122)*(1+ER122)*(1+ES122)*(1+ET122)*(1+EU122)*(1+EV122)*(1+EW122)*(1+EX122)*(1+EY122)*(1+EZ122)*(1+FA122)*(1+FB122)*(1+FC122)*(1+FD122)*(1+FE122)*(1+FF122)*(1+FG122)*(1+FH122)*(1+FI122)*(1+FJ122)*(1+FK122)*(1+FL122)*(1+FM122)*(1+FN122)*(1+FO122)*(1+FP122)*(1+FQ122)*(1+FR122)*(1+FS122)*(1+FT122)*(1+FU122)*(1+FV122)*(1+FW122)*(1+FX122)*(1+FY122)*(1+FZ122)*(1+GA122)*(1+GB122)*(1+GC122)*(1+GD122)*(1+GE122)*(1+GF122)*(1+GG122)*(1+GH122)*(1+GI122)*(1+GJ122)*(1+GK122)*(1+GL122)*(1+GM122)*(1+GN122)*(1+GO122)*(1+GP122)*(1+GQ122)*(1+GR122)*(1+GS122)*(1+GT122)*(1+GU122)*(1+GV122)*(1+GW122)*(1+GX122)*(1+GY122)*(1+GZ122)*(1+HA122)*(1+HB122)*(1+HC122)*(1+HD122)*(1+HE122)*(1+HF122)*(1+HG122)*(1+HH122)*(1+HI122)*(1+HJ122)*(1+HK122)*(1+HL122)*(1+HM122)*(1+HN122)*(1+HO122)*(1+HP122)*(1+HQ122)*(1+HR122)*(1+HS122)*(1+HT122)*(1+HU122)*(1+HV122)*(1+HW122)*(1+HX122)*(1+HY122)*(1+HZ122)*(1+IA122)*(1+IB122)*(1+IC122)*(1+ID122)*(1+IE122)*(1+IF122)</f>
        <v>83420.761098412637</v>
      </c>
    </row>
    <row r="123" spans="1:241" x14ac:dyDescent="0.25">
      <c r="A123">
        <v>10</v>
      </c>
      <c r="B123">
        <v>21</v>
      </c>
      <c r="C123">
        <v>17</v>
      </c>
      <c r="D123">
        <v>87</v>
      </c>
      <c r="E123">
        <v>69</v>
      </c>
      <c r="F123">
        <v>65</v>
      </c>
      <c r="G123">
        <v>38</v>
      </c>
      <c r="H123">
        <v>16</v>
      </c>
      <c r="I123">
        <v>10</v>
      </c>
      <c r="J123">
        <v>101</v>
      </c>
      <c r="K123">
        <v>97</v>
      </c>
      <c r="L123">
        <v>18</v>
      </c>
      <c r="M123">
        <v>46</v>
      </c>
      <c r="N123">
        <v>28</v>
      </c>
      <c r="O123">
        <v>54</v>
      </c>
      <c r="P123">
        <v>90</v>
      </c>
      <c r="Q123">
        <v>93</v>
      </c>
      <c r="R123">
        <v>78</v>
      </c>
      <c r="S123">
        <v>44</v>
      </c>
      <c r="T123">
        <v>64</v>
      </c>
      <c r="U123">
        <v>26</v>
      </c>
      <c r="V123">
        <v>75</v>
      </c>
      <c r="W123">
        <v>18</v>
      </c>
      <c r="X123">
        <v>16</v>
      </c>
      <c r="Y123">
        <v>72</v>
      </c>
      <c r="Z123">
        <v>102</v>
      </c>
      <c r="AA123">
        <v>40</v>
      </c>
      <c r="AB123">
        <v>82</v>
      </c>
      <c r="AC123">
        <v>54</v>
      </c>
      <c r="AD123">
        <v>100</v>
      </c>
      <c r="AE123">
        <v>108</v>
      </c>
      <c r="AF123">
        <v>51</v>
      </c>
      <c r="AG123">
        <v>4</v>
      </c>
      <c r="AH123">
        <v>101</v>
      </c>
      <c r="AI123">
        <v>101</v>
      </c>
      <c r="AJ123">
        <v>86</v>
      </c>
      <c r="AK123">
        <v>31</v>
      </c>
      <c r="AL123">
        <v>14</v>
      </c>
      <c r="AM123">
        <v>72</v>
      </c>
      <c r="AN123">
        <v>97</v>
      </c>
      <c r="AO123">
        <v>0</v>
      </c>
      <c r="AP123">
        <v>95</v>
      </c>
      <c r="AQ123">
        <v>43</v>
      </c>
      <c r="AR123">
        <v>104</v>
      </c>
      <c r="AS123">
        <v>60</v>
      </c>
      <c r="AT123">
        <v>70</v>
      </c>
      <c r="AU123">
        <v>14</v>
      </c>
      <c r="AV123">
        <v>34</v>
      </c>
      <c r="AW123">
        <v>8</v>
      </c>
      <c r="AX123">
        <v>28</v>
      </c>
      <c r="AY123">
        <v>36</v>
      </c>
      <c r="AZ123">
        <v>118</v>
      </c>
      <c r="BA123">
        <v>106</v>
      </c>
      <c r="BB123">
        <v>78</v>
      </c>
      <c r="BC123">
        <v>102</v>
      </c>
      <c r="BD123">
        <v>5</v>
      </c>
      <c r="BE123">
        <v>114</v>
      </c>
      <c r="BF123">
        <v>29</v>
      </c>
      <c r="BG123">
        <v>11</v>
      </c>
      <c r="BH123">
        <v>14</v>
      </c>
      <c r="BI123">
        <v>56</v>
      </c>
      <c r="BJ123">
        <v>19</v>
      </c>
      <c r="BK123">
        <v>2</v>
      </c>
      <c r="BL123">
        <v>106</v>
      </c>
      <c r="BM123">
        <v>96</v>
      </c>
      <c r="BN123">
        <v>101</v>
      </c>
      <c r="BO123">
        <v>103</v>
      </c>
      <c r="BP123">
        <v>103</v>
      </c>
      <c r="BQ123">
        <v>54</v>
      </c>
      <c r="BR123">
        <v>59</v>
      </c>
      <c r="BS123">
        <v>29</v>
      </c>
      <c r="BT123">
        <v>6</v>
      </c>
      <c r="BU123">
        <v>103</v>
      </c>
      <c r="BV123">
        <v>113</v>
      </c>
      <c r="BW123">
        <v>96</v>
      </c>
      <c r="BX123">
        <v>72</v>
      </c>
      <c r="BY123">
        <v>1</v>
      </c>
      <c r="BZ123">
        <v>45</v>
      </c>
      <c r="CA123">
        <v>42</v>
      </c>
      <c r="CB123">
        <v>81</v>
      </c>
      <c r="CC123">
        <v>4</v>
      </c>
      <c r="CD123">
        <v>55</v>
      </c>
      <c r="CE123">
        <v>75</v>
      </c>
      <c r="CF123">
        <v>28</v>
      </c>
      <c r="CG123">
        <v>69</v>
      </c>
      <c r="CH123">
        <v>55</v>
      </c>
      <c r="CI123">
        <v>20</v>
      </c>
      <c r="CJ123">
        <v>105</v>
      </c>
      <c r="CK123">
        <v>85</v>
      </c>
      <c r="CL123">
        <v>82</v>
      </c>
      <c r="CM123">
        <v>41</v>
      </c>
      <c r="CN123">
        <v>35</v>
      </c>
      <c r="CO123">
        <v>76</v>
      </c>
      <c r="CP123">
        <v>110</v>
      </c>
      <c r="CQ123">
        <v>32</v>
      </c>
      <c r="CR123">
        <v>4</v>
      </c>
      <c r="CS123">
        <v>91</v>
      </c>
      <c r="CT123">
        <v>77</v>
      </c>
      <c r="CU123">
        <v>75</v>
      </c>
      <c r="CV123">
        <v>40</v>
      </c>
      <c r="CW123">
        <v>26</v>
      </c>
      <c r="CX123">
        <v>30</v>
      </c>
      <c r="CY123">
        <v>80</v>
      </c>
      <c r="CZ123">
        <v>75</v>
      </c>
      <c r="DA123">
        <v>40</v>
      </c>
      <c r="DB123">
        <v>83</v>
      </c>
      <c r="DC123">
        <v>64</v>
      </c>
      <c r="DD123">
        <v>7</v>
      </c>
      <c r="DE123">
        <v>52</v>
      </c>
      <c r="DF123">
        <v>65</v>
      </c>
      <c r="DG123">
        <v>54</v>
      </c>
      <c r="DH123">
        <v>81</v>
      </c>
      <c r="DI123">
        <v>88</v>
      </c>
      <c r="DJ123">
        <v>113</v>
      </c>
      <c r="DK123">
        <v>53</v>
      </c>
      <c r="DL123">
        <v>69</v>
      </c>
      <c r="DM123">
        <v>91</v>
      </c>
      <c r="DN123">
        <v>59</v>
      </c>
      <c r="DO123">
        <v>58</v>
      </c>
      <c r="DP123">
        <v>60</v>
      </c>
      <c r="DQ123" s="86">
        <f ca="1">Control!$C$7*Calculations!$C$82*INDEX('Monthly Data'!N:N,Calculations!$C$116+MOD(A123,Calculations!$C$118))+Control!$C$7*Calculations!$C$83*INDEX('Monthly Data'!O:O,Calculations!$C$116+MOD(A123,Calculations!$C$118))+Control!$C$7*Calculations!$C$84*INDEX('Monthly Data'!P:P,Calculations!$C$116+MOD(A123,Calculations!$C$118))+Control!$C$7*Calculations!$C$85*INDEX('Monthly Data'!Q:Q,Calculations!$C$116+MOD(A123,Calculations!$C$118))+(1-Control!$C$7*Calculations!$C$87)*INDEX('Monthly Data'!R:R,Calculations!$C$116+MOD(A123,Calculations!$C$118))</f>
        <v>1.1702576456120543E-2</v>
      </c>
      <c r="DR123" s="86">
        <f ca="1">Control!$C$7*Calculations!$C$82*INDEX('Monthly Data'!N:N,Calculations!$C$116+MOD(B123,Calculations!$C$118))+Control!$C$7*Calculations!$C$83*INDEX('Monthly Data'!O:O,Calculations!$C$116+MOD(B123,Calculations!$C$118))+Control!$C$7*Calculations!$C$84*INDEX('Monthly Data'!P:P,Calculations!$C$116+MOD(B123,Calculations!$C$118))+Control!$C$7*Calculations!$C$85*INDEX('Monthly Data'!Q:Q,Calculations!$C$116+MOD(B123,Calculations!$C$118))+(1-Control!$C$7*Calculations!$C$87)*INDEX('Monthly Data'!R:R,Calculations!$C$116+MOD(B123,Calculations!$C$118))</f>
        <v>1.5108777406081684E-3</v>
      </c>
      <c r="DS123" s="86">
        <f ca="1">Control!$C$7*Calculations!$C$82*INDEX('Monthly Data'!N:N,Calculations!$C$116+MOD(C123,Calculations!$C$118))+Control!$C$7*Calculations!$C$83*INDEX('Monthly Data'!O:O,Calculations!$C$116+MOD(C123,Calculations!$C$118))+Control!$C$7*Calculations!$C$84*INDEX('Monthly Data'!P:P,Calculations!$C$116+MOD(C123,Calculations!$C$118))+Control!$C$7*Calculations!$C$85*INDEX('Monthly Data'!Q:Q,Calculations!$C$116+MOD(C123,Calculations!$C$118))+(1-Control!$C$7*Calculations!$C$87)*INDEX('Monthly Data'!R:R,Calculations!$C$116+MOD(C123,Calculations!$C$118))</f>
        <v>-2.0269389991732112E-2</v>
      </c>
      <c r="DT123" s="86">
        <f ca="1">Control!$C$7*Calculations!$C$82*INDEX('Monthly Data'!N:N,Calculations!$C$116+MOD(D123,Calculations!$C$118))+Control!$C$7*Calculations!$C$83*INDEX('Monthly Data'!O:O,Calculations!$C$116+MOD(D123,Calculations!$C$118))+Control!$C$7*Calculations!$C$84*INDEX('Monthly Data'!P:P,Calculations!$C$116+MOD(D123,Calculations!$C$118))+Control!$C$7*Calculations!$C$85*INDEX('Monthly Data'!Q:Q,Calculations!$C$116+MOD(D123,Calculations!$C$118))+(1-Control!$C$7*Calculations!$C$87)*INDEX('Monthly Data'!R:R,Calculations!$C$116+MOD(D123,Calculations!$C$118))</f>
        <v>2.5790695379256122E-2</v>
      </c>
      <c r="DU123" s="86">
        <f ca="1">Control!$C$7*Calculations!$C$82*INDEX('Monthly Data'!N:N,Calculations!$C$116+MOD(E123,Calculations!$C$118))+Control!$C$7*Calculations!$C$83*INDEX('Monthly Data'!O:O,Calculations!$C$116+MOD(E123,Calculations!$C$118))+Control!$C$7*Calculations!$C$84*INDEX('Monthly Data'!P:P,Calculations!$C$116+MOD(E123,Calculations!$C$118))+Control!$C$7*Calculations!$C$85*INDEX('Monthly Data'!Q:Q,Calculations!$C$116+MOD(E123,Calculations!$C$118))+(1-Control!$C$7*Calculations!$C$87)*INDEX('Monthly Data'!R:R,Calculations!$C$116+MOD(E123,Calculations!$C$118))</f>
        <v>-4.0413381192162513E-2</v>
      </c>
      <c r="DV123" s="86">
        <f ca="1">Control!$C$7*Calculations!$C$82*INDEX('Monthly Data'!N:N,Calculations!$C$116+MOD(F123,Calculations!$C$118))+Control!$C$7*Calculations!$C$83*INDEX('Monthly Data'!O:O,Calculations!$C$116+MOD(F123,Calculations!$C$118))+Control!$C$7*Calculations!$C$84*INDEX('Monthly Data'!P:P,Calculations!$C$116+MOD(F123,Calculations!$C$118))+Control!$C$7*Calculations!$C$85*INDEX('Monthly Data'!Q:Q,Calculations!$C$116+MOD(F123,Calculations!$C$118))+(1-Control!$C$7*Calculations!$C$87)*INDEX('Monthly Data'!R:R,Calculations!$C$116+MOD(F123,Calculations!$C$118))</f>
        <v>-1.3959200237295809E-2</v>
      </c>
      <c r="DW123" s="86">
        <f ca="1">Control!$C$7*Calculations!$C$82*INDEX('Monthly Data'!N:N,Calculations!$C$116+MOD(G123,Calculations!$C$118))+Control!$C$7*Calculations!$C$83*INDEX('Monthly Data'!O:O,Calculations!$C$116+MOD(G123,Calculations!$C$118))+Control!$C$7*Calculations!$C$84*INDEX('Monthly Data'!P:P,Calculations!$C$116+MOD(G123,Calculations!$C$118))+Control!$C$7*Calculations!$C$85*INDEX('Monthly Data'!Q:Q,Calculations!$C$116+MOD(G123,Calculations!$C$118))+(1-Control!$C$7*Calculations!$C$87)*INDEX('Monthly Data'!R:R,Calculations!$C$116+MOD(G123,Calculations!$C$118))</f>
        <v>1.3891563624307685E-2</v>
      </c>
      <c r="DX123" s="86">
        <f ca="1">Control!$C$7*Calculations!$C$82*INDEX('Monthly Data'!N:N,Calculations!$C$116+MOD(H123,Calculations!$C$118))+Control!$C$7*Calculations!$C$83*INDEX('Monthly Data'!O:O,Calculations!$C$116+MOD(H123,Calculations!$C$118))+Control!$C$7*Calculations!$C$84*INDEX('Monthly Data'!P:P,Calculations!$C$116+MOD(H123,Calculations!$C$118))+Control!$C$7*Calculations!$C$85*INDEX('Monthly Data'!Q:Q,Calculations!$C$116+MOD(H123,Calculations!$C$118))+(1-Control!$C$7*Calculations!$C$87)*INDEX('Monthly Data'!R:R,Calculations!$C$116+MOD(H123,Calculations!$C$118))</f>
        <v>2.5325873776067674E-2</v>
      </c>
      <c r="DY123" s="86">
        <f ca="1">Control!$C$7*Calculations!$C$82*INDEX('Monthly Data'!N:N,Calculations!$C$116+MOD(I123,Calculations!$C$118))+Control!$C$7*Calculations!$C$83*INDEX('Monthly Data'!O:O,Calculations!$C$116+MOD(I123,Calculations!$C$118))+Control!$C$7*Calculations!$C$84*INDEX('Monthly Data'!P:P,Calculations!$C$116+MOD(I123,Calculations!$C$118))+Control!$C$7*Calculations!$C$85*INDEX('Monthly Data'!Q:Q,Calculations!$C$116+MOD(I123,Calculations!$C$118))+(1-Control!$C$7*Calculations!$C$87)*INDEX('Monthly Data'!R:R,Calculations!$C$116+MOD(I123,Calculations!$C$118))</f>
        <v>1.1702576456120543E-2</v>
      </c>
      <c r="DZ123" s="86">
        <f ca="1">Control!$C$7*Calculations!$C$82*INDEX('Monthly Data'!N:N,Calculations!$C$116+MOD(J123,Calculations!$C$118))+Control!$C$7*Calculations!$C$83*INDEX('Monthly Data'!O:O,Calculations!$C$116+MOD(J123,Calculations!$C$118))+Control!$C$7*Calculations!$C$84*INDEX('Monthly Data'!P:P,Calculations!$C$116+MOD(J123,Calculations!$C$118))+Control!$C$7*Calculations!$C$85*INDEX('Monthly Data'!Q:Q,Calculations!$C$116+MOD(J123,Calculations!$C$118))+(1-Control!$C$7*Calculations!$C$87)*INDEX('Monthly Data'!R:R,Calculations!$C$116+MOD(J123,Calculations!$C$118))</f>
        <v>-2.5168357537820856E-4</v>
      </c>
      <c r="EA123" s="86">
        <f ca="1">Control!$C$7*Calculations!$C$82*INDEX('Monthly Data'!N:N,Calculations!$C$116+MOD(K123,Calculations!$C$118))+Control!$C$7*Calculations!$C$83*INDEX('Monthly Data'!O:O,Calculations!$C$116+MOD(K123,Calculations!$C$118))+Control!$C$7*Calculations!$C$84*INDEX('Monthly Data'!P:P,Calculations!$C$116+MOD(K123,Calculations!$C$118))+Control!$C$7*Calculations!$C$85*INDEX('Monthly Data'!Q:Q,Calculations!$C$116+MOD(K123,Calculations!$C$118))+(1-Control!$C$7*Calculations!$C$87)*INDEX('Monthly Data'!R:R,Calculations!$C$116+MOD(K123,Calculations!$C$118))</f>
        <v>-7.5539743260223157E-3</v>
      </c>
      <c r="EB123" s="86">
        <f ca="1">Control!$C$7*Calculations!$C$82*INDEX('Monthly Data'!N:N,Calculations!$C$116+MOD(L123,Calculations!$C$118))+Control!$C$7*Calculations!$C$83*INDEX('Monthly Data'!O:O,Calculations!$C$116+MOD(L123,Calculations!$C$118))+Control!$C$7*Calculations!$C$84*INDEX('Monthly Data'!P:P,Calculations!$C$116+MOD(L123,Calculations!$C$118))+Control!$C$7*Calculations!$C$85*INDEX('Monthly Data'!Q:Q,Calculations!$C$116+MOD(L123,Calculations!$C$118))+(1-Control!$C$7*Calculations!$C$87)*INDEX('Monthly Data'!R:R,Calculations!$C$116+MOD(L123,Calculations!$C$118))</f>
        <v>-7.4084874653726545E-3</v>
      </c>
      <c r="EC123" s="86">
        <f ca="1">Control!$C$7*Calculations!$C$82*INDEX('Monthly Data'!N:N,Calculations!$C$116+MOD(M123,Calculations!$C$118))+Control!$C$7*Calculations!$C$83*INDEX('Monthly Data'!O:O,Calculations!$C$116+MOD(M123,Calculations!$C$118))+Control!$C$7*Calculations!$C$84*INDEX('Monthly Data'!P:P,Calculations!$C$116+MOD(M123,Calculations!$C$118))+Control!$C$7*Calculations!$C$85*INDEX('Monthly Data'!Q:Q,Calculations!$C$116+MOD(M123,Calculations!$C$118))+(1-Control!$C$7*Calculations!$C$87)*INDEX('Monthly Data'!R:R,Calculations!$C$116+MOD(M123,Calculations!$C$118))</f>
        <v>2.3307359621218403E-2</v>
      </c>
      <c r="ED123" s="86">
        <f ca="1">Control!$C$7*Calculations!$C$82*INDEX('Monthly Data'!N:N,Calculations!$C$116+MOD(N123,Calculations!$C$118))+Control!$C$7*Calculations!$C$83*INDEX('Monthly Data'!O:O,Calculations!$C$116+MOD(N123,Calculations!$C$118))+Control!$C$7*Calculations!$C$84*INDEX('Monthly Data'!P:P,Calculations!$C$116+MOD(N123,Calculations!$C$118))+Control!$C$7*Calculations!$C$85*INDEX('Monthly Data'!Q:Q,Calculations!$C$116+MOD(N123,Calculations!$C$118))+(1-Control!$C$7*Calculations!$C$87)*INDEX('Monthly Data'!R:R,Calculations!$C$116+MOD(N123,Calculations!$C$118))</f>
        <v>3.7596120283497965E-2</v>
      </c>
      <c r="EE123" s="86">
        <f ca="1">Control!$C$7*Calculations!$C$82*INDEX('Monthly Data'!N:N,Calculations!$C$116+MOD(O123,Calculations!$C$118))+Control!$C$7*Calculations!$C$83*INDEX('Monthly Data'!O:O,Calculations!$C$116+MOD(O123,Calculations!$C$118))+Control!$C$7*Calculations!$C$84*INDEX('Monthly Data'!P:P,Calculations!$C$116+MOD(O123,Calculations!$C$118))+Control!$C$7*Calculations!$C$85*INDEX('Monthly Data'!Q:Q,Calculations!$C$116+MOD(O123,Calculations!$C$118))+(1-Control!$C$7*Calculations!$C$87)*INDEX('Monthly Data'!R:R,Calculations!$C$116+MOD(O123,Calculations!$C$118))</f>
        <v>1.7484305259657981E-2</v>
      </c>
      <c r="EF123" s="86">
        <f ca="1">Control!$C$7*Calculations!$C$82*INDEX('Monthly Data'!N:N,Calculations!$C$116+MOD(P123,Calculations!$C$118))+Control!$C$7*Calculations!$C$83*INDEX('Monthly Data'!O:O,Calculations!$C$116+MOD(P123,Calculations!$C$118))+Control!$C$7*Calculations!$C$84*INDEX('Monthly Data'!P:P,Calculations!$C$116+MOD(P123,Calculations!$C$118))+Control!$C$7*Calculations!$C$85*INDEX('Monthly Data'!Q:Q,Calculations!$C$116+MOD(P123,Calculations!$C$118))+(1-Control!$C$7*Calculations!$C$87)*INDEX('Monthly Data'!R:R,Calculations!$C$116+MOD(P123,Calculations!$C$118))</f>
        <v>1.7831091590102856E-2</v>
      </c>
      <c r="EG123" s="86">
        <f ca="1">Control!$C$7*Calculations!$C$82*INDEX('Monthly Data'!N:N,Calculations!$C$116+MOD(Q123,Calculations!$C$118))+Control!$C$7*Calculations!$C$83*INDEX('Monthly Data'!O:O,Calculations!$C$116+MOD(Q123,Calculations!$C$118))+Control!$C$7*Calculations!$C$84*INDEX('Monthly Data'!P:P,Calculations!$C$116+MOD(Q123,Calculations!$C$118))+Control!$C$7*Calculations!$C$85*INDEX('Monthly Data'!Q:Q,Calculations!$C$116+MOD(Q123,Calculations!$C$118))+(1-Control!$C$7*Calculations!$C$87)*INDEX('Monthly Data'!R:R,Calculations!$C$116+MOD(Q123,Calculations!$C$118))</f>
        <v>1.1809891087585166E-2</v>
      </c>
      <c r="EH123" s="86">
        <f ca="1">Control!$C$7*Calculations!$C$82*INDEX('Monthly Data'!N:N,Calculations!$C$116+MOD(R123,Calculations!$C$118))+Control!$C$7*Calculations!$C$83*INDEX('Monthly Data'!O:O,Calculations!$C$116+MOD(R123,Calculations!$C$118))+Control!$C$7*Calculations!$C$84*INDEX('Monthly Data'!P:P,Calculations!$C$116+MOD(R123,Calculations!$C$118))+Control!$C$7*Calculations!$C$85*INDEX('Monthly Data'!Q:Q,Calculations!$C$116+MOD(R123,Calculations!$C$118))+(1-Control!$C$7*Calculations!$C$87)*INDEX('Monthly Data'!R:R,Calculations!$C$116+MOD(R123,Calculations!$C$118))</f>
        <v>1.7472933988537529E-2</v>
      </c>
      <c r="EI123" s="86">
        <f ca="1">Control!$C$7*Calculations!$C$82*INDEX('Monthly Data'!N:N,Calculations!$C$116+MOD(S123,Calculations!$C$118))+Control!$C$7*Calculations!$C$83*INDEX('Monthly Data'!O:O,Calculations!$C$116+MOD(S123,Calculations!$C$118))+Control!$C$7*Calculations!$C$84*INDEX('Monthly Data'!P:P,Calculations!$C$116+MOD(S123,Calculations!$C$118))+Control!$C$7*Calculations!$C$85*INDEX('Monthly Data'!Q:Q,Calculations!$C$116+MOD(S123,Calculations!$C$118))+(1-Control!$C$7*Calculations!$C$87)*INDEX('Monthly Data'!R:R,Calculations!$C$116+MOD(S123,Calculations!$C$118))</f>
        <v>2.377894462657602E-2</v>
      </c>
      <c r="EJ123" s="86">
        <f ca="1">Control!$C$7*Calculations!$C$82*INDEX('Monthly Data'!N:N,Calculations!$C$116+MOD(T123,Calculations!$C$118))+Control!$C$7*Calculations!$C$83*INDEX('Monthly Data'!O:O,Calculations!$C$116+MOD(T123,Calculations!$C$118))+Control!$C$7*Calculations!$C$84*INDEX('Monthly Data'!P:P,Calculations!$C$116+MOD(T123,Calculations!$C$118))+Control!$C$7*Calculations!$C$85*INDEX('Monthly Data'!Q:Q,Calculations!$C$116+MOD(T123,Calculations!$C$118))+(1-Control!$C$7*Calculations!$C$87)*INDEX('Monthly Data'!R:R,Calculations!$C$116+MOD(T123,Calculations!$C$118))</f>
        <v>-2.4571433440223247E-2</v>
      </c>
      <c r="EK123" s="86">
        <f ca="1">Control!$C$7*Calculations!$C$82*INDEX('Monthly Data'!N:N,Calculations!$C$116+MOD(U123,Calculations!$C$118))+Control!$C$7*Calculations!$C$83*INDEX('Monthly Data'!O:O,Calculations!$C$116+MOD(U123,Calculations!$C$118))+Control!$C$7*Calculations!$C$84*INDEX('Monthly Data'!P:P,Calculations!$C$116+MOD(U123,Calculations!$C$118))+Control!$C$7*Calculations!$C$85*INDEX('Monthly Data'!Q:Q,Calculations!$C$116+MOD(U123,Calculations!$C$118))+(1-Control!$C$7*Calculations!$C$87)*INDEX('Monthly Data'!R:R,Calculations!$C$116+MOD(U123,Calculations!$C$118))</f>
        <v>6.3250222980707482E-3</v>
      </c>
      <c r="EL123" s="86">
        <f ca="1">Control!$C$7*Calculations!$C$82*INDEX('Monthly Data'!N:N,Calculations!$C$116+MOD(V123,Calculations!$C$118))+Control!$C$7*Calculations!$C$83*INDEX('Monthly Data'!O:O,Calculations!$C$116+MOD(V123,Calculations!$C$118))+Control!$C$7*Calculations!$C$84*INDEX('Monthly Data'!P:P,Calculations!$C$116+MOD(V123,Calculations!$C$118))+Control!$C$7*Calculations!$C$85*INDEX('Monthly Data'!Q:Q,Calculations!$C$116+MOD(V123,Calculations!$C$118))+(1-Control!$C$7*Calculations!$C$87)*INDEX('Monthly Data'!R:R,Calculations!$C$116+MOD(V123,Calculations!$C$118))</f>
        <v>-2.0259958308006688E-2</v>
      </c>
      <c r="EM123" s="86">
        <f ca="1">Control!$C$7*Calculations!$C$82*INDEX('Monthly Data'!N:N,Calculations!$C$116+MOD(W123,Calculations!$C$118))+Control!$C$7*Calculations!$C$83*INDEX('Monthly Data'!O:O,Calculations!$C$116+MOD(W123,Calculations!$C$118))+Control!$C$7*Calculations!$C$84*INDEX('Monthly Data'!P:P,Calculations!$C$116+MOD(W123,Calculations!$C$118))+Control!$C$7*Calculations!$C$85*INDEX('Monthly Data'!Q:Q,Calculations!$C$116+MOD(W123,Calculations!$C$118))+(1-Control!$C$7*Calculations!$C$87)*INDEX('Monthly Data'!R:R,Calculations!$C$116+MOD(W123,Calculations!$C$118))</f>
        <v>-7.4084874653726545E-3</v>
      </c>
      <c r="EN123" s="86">
        <f ca="1">Control!$C$7*Calculations!$C$82*INDEX('Monthly Data'!N:N,Calculations!$C$116+MOD(X123,Calculations!$C$118))+Control!$C$7*Calculations!$C$83*INDEX('Monthly Data'!O:O,Calculations!$C$116+MOD(X123,Calculations!$C$118))+Control!$C$7*Calculations!$C$84*INDEX('Monthly Data'!P:P,Calculations!$C$116+MOD(X123,Calculations!$C$118))+Control!$C$7*Calculations!$C$85*INDEX('Monthly Data'!Q:Q,Calculations!$C$116+MOD(X123,Calculations!$C$118))+(1-Control!$C$7*Calculations!$C$87)*INDEX('Monthly Data'!R:R,Calculations!$C$116+MOD(X123,Calculations!$C$118))</f>
        <v>2.5325873776067674E-2</v>
      </c>
      <c r="EO123" s="86">
        <f ca="1">Control!$C$7*Calculations!$C$82*INDEX('Monthly Data'!N:N,Calculations!$C$116+MOD(Y123,Calculations!$C$118))+Control!$C$7*Calculations!$C$83*INDEX('Monthly Data'!O:O,Calculations!$C$116+MOD(Y123,Calculations!$C$118))+Control!$C$7*Calculations!$C$84*INDEX('Monthly Data'!P:P,Calculations!$C$116+MOD(Y123,Calculations!$C$118))+Control!$C$7*Calculations!$C$85*INDEX('Monthly Data'!Q:Q,Calculations!$C$116+MOD(Y123,Calculations!$C$118))+(1-Control!$C$7*Calculations!$C$87)*INDEX('Monthly Data'!R:R,Calculations!$C$116+MOD(Y123,Calculations!$C$118))</f>
        <v>-4.3408051735618014E-2</v>
      </c>
      <c r="EP123" s="86">
        <f ca="1">Control!$C$7*Calculations!$C$82*INDEX('Monthly Data'!N:N,Calculations!$C$116+MOD(Z123,Calculations!$C$118))+Control!$C$7*Calculations!$C$83*INDEX('Monthly Data'!O:O,Calculations!$C$116+MOD(Z123,Calculations!$C$118))+Control!$C$7*Calculations!$C$84*INDEX('Monthly Data'!P:P,Calculations!$C$116+MOD(Z123,Calculations!$C$118))+Control!$C$7*Calculations!$C$85*INDEX('Monthly Data'!Q:Q,Calculations!$C$116+MOD(Z123,Calculations!$C$118))+(1-Control!$C$7*Calculations!$C$87)*INDEX('Monthly Data'!R:R,Calculations!$C$116+MOD(Z123,Calculations!$C$118))</f>
        <v>-1.8530040247387896E-2</v>
      </c>
      <c r="EQ123" s="86">
        <f ca="1">Control!$C$7*Calculations!$C$82*INDEX('Monthly Data'!N:N,Calculations!$C$116+MOD(AA123,Calculations!$C$118))+Control!$C$7*Calculations!$C$83*INDEX('Monthly Data'!O:O,Calculations!$C$116+MOD(AA123,Calculations!$C$118))+Control!$C$7*Calculations!$C$84*INDEX('Monthly Data'!P:P,Calculations!$C$116+MOD(AA123,Calculations!$C$118))+Control!$C$7*Calculations!$C$85*INDEX('Monthly Data'!Q:Q,Calculations!$C$116+MOD(AA123,Calculations!$C$118))+(1-Control!$C$7*Calculations!$C$87)*INDEX('Monthly Data'!R:R,Calculations!$C$116+MOD(AA123,Calculations!$C$118))</f>
        <v>-4.417423226995453E-3</v>
      </c>
      <c r="ER123" s="86">
        <f ca="1">Control!$C$7*Calculations!$C$82*INDEX('Monthly Data'!N:N,Calculations!$C$116+MOD(AB123,Calculations!$C$118))+Control!$C$7*Calculations!$C$83*INDEX('Monthly Data'!O:O,Calculations!$C$116+MOD(AB123,Calculations!$C$118))+Control!$C$7*Calculations!$C$84*INDEX('Monthly Data'!P:P,Calculations!$C$116+MOD(AB123,Calculations!$C$118))+Control!$C$7*Calculations!$C$85*INDEX('Monthly Data'!Q:Q,Calculations!$C$116+MOD(AB123,Calculations!$C$118))+(1-Control!$C$7*Calculations!$C$87)*INDEX('Monthly Data'!R:R,Calculations!$C$116+MOD(AB123,Calculations!$C$118))</f>
        <v>1.7361594973213587E-2</v>
      </c>
      <c r="ES123" s="86">
        <f ca="1">Control!$C$7*Calculations!$C$82*INDEX('Monthly Data'!N:N,Calculations!$C$116+MOD(AC123,Calculations!$C$118))+Control!$C$7*Calculations!$C$83*INDEX('Monthly Data'!O:O,Calculations!$C$116+MOD(AC123,Calculations!$C$118))+Control!$C$7*Calculations!$C$84*INDEX('Monthly Data'!P:P,Calculations!$C$116+MOD(AC123,Calculations!$C$118))+Control!$C$7*Calculations!$C$85*INDEX('Monthly Data'!Q:Q,Calculations!$C$116+MOD(AC123,Calculations!$C$118))+(1-Control!$C$7*Calculations!$C$87)*INDEX('Monthly Data'!R:R,Calculations!$C$116+MOD(AC123,Calculations!$C$118))</f>
        <v>1.7484305259657981E-2</v>
      </c>
      <c r="ET123" s="86">
        <f ca="1">Control!$C$7*Calculations!$C$82*INDEX('Monthly Data'!N:N,Calculations!$C$116+MOD(AD123,Calculations!$C$118))+Control!$C$7*Calculations!$C$83*INDEX('Monthly Data'!O:O,Calculations!$C$116+MOD(AD123,Calculations!$C$118))+Control!$C$7*Calculations!$C$84*INDEX('Monthly Data'!P:P,Calculations!$C$116+MOD(AD123,Calculations!$C$118))+Control!$C$7*Calculations!$C$85*INDEX('Monthly Data'!Q:Q,Calculations!$C$116+MOD(AD123,Calculations!$C$118))+(1-Control!$C$7*Calculations!$C$87)*INDEX('Monthly Data'!R:R,Calculations!$C$116+MOD(AD123,Calculations!$C$118))</f>
        <v>1.7599621212565995E-2</v>
      </c>
      <c r="EU123" s="86">
        <f ca="1">Control!$C$7*Calculations!$C$82*INDEX('Monthly Data'!N:N,Calculations!$C$116+MOD(AE123,Calculations!$C$118))+Control!$C$7*Calculations!$C$83*INDEX('Monthly Data'!O:O,Calculations!$C$116+MOD(AE123,Calculations!$C$118))+Control!$C$7*Calculations!$C$84*INDEX('Monthly Data'!P:P,Calculations!$C$116+MOD(AE123,Calculations!$C$118))+Control!$C$7*Calculations!$C$85*INDEX('Monthly Data'!Q:Q,Calculations!$C$116+MOD(AE123,Calculations!$C$118))+(1-Control!$C$7*Calculations!$C$87)*INDEX('Monthly Data'!R:R,Calculations!$C$116+MOD(AE123,Calculations!$C$118))</f>
        <v>1.7073665854433945E-2</v>
      </c>
      <c r="EV123" s="86">
        <f ca="1">Control!$C$7*Calculations!$C$82*INDEX('Monthly Data'!N:N,Calculations!$C$116+MOD(AF123,Calculations!$C$118))+Control!$C$7*Calculations!$C$83*INDEX('Monthly Data'!O:O,Calculations!$C$116+MOD(AF123,Calculations!$C$118))+Control!$C$7*Calculations!$C$84*INDEX('Monthly Data'!P:P,Calculations!$C$116+MOD(AF123,Calculations!$C$118))+Control!$C$7*Calculations!$C$85*INDEX('Monthly Data'!Q:Q,Calculations!$C$116+MOD(AF123,Calculations!$C$118))+(1-Control!$C$7*Calculations!$C$87)*INDEX('Monthly Data'!R:R,Calculations!$C$116+MOD(AF123,Calculations!$C$118))</f>
        <v>1.8695385296339444E-2</v>
      </c>
      <c r="EW123" s="86">
        <f ca="1">Control!$C$7*Calculations!$C$82*INDEX('Monthly Data'!N:N,Calculations!$C$116+MOD(AG123,Calculations!$C$118))+Control!$C$7*Calculations!$C$83*INDEX('Monthly Data'!O:O,Calculations!$C$116+MOD(AG123,Calculations!$C$118))+Control!$C$7*Calculations!$C$84*INDEX('Monthly Data'!P:P,Calculations!$C$116+MOD(AG123,Calculations!$C$118))+Control!$C$7*Calculations!$C$85*INDEX('Monthly Data'!Q:Q,Calculations!$C$116+MOD(AG123,Calculations!$C$118))+(1-Control!$C$7*Calculations!$C$87)*INDEX('Monthly Data'!R:R,Calculations!$C$116+MOD(AG123,Calculations!$C$118))</f>
        <v>1.3423979074716584E-2</v>
      </c>
      <c r="EX123" s="86">
        <f ca="1">Control!$C$7*Calculations!$C$82*INDEX('Monthly Data'!N:N,Calculations!$C$116+MOD(AH123,Calculations!$C$118))+Control!$C$7*Calculations!$C$83*INDEX('Monthly Data'!O:O,Calculations!$C$116+MOD(AH123,Calculations!$C$118))+Control!$C$7*Calculations!$C$84*INDEX('Monthly Data'!P:P,Calculations!$C$116+MOD(AH123,Calculations!$C$118))+Control!$C$7*Calculations!$C$85*INDEX('Monthly Data'!Q:Q,Calculations!$C$116+MOD(AH123,Calculations!$C$118))+(1-Control!$C$7*Calculations!$C$87)*INDEX('Monthly Data'!R:R,Calculations!$C$116+MOD(AH123,Calculations!$C$118))</f>
        <v>-2.5168357537820856E-4</v>
      </c>
      <c r="EY123" s="86">
        <f ca="1">Control!$C$7*Calculations!$C$82*INDEX('Monthly Data'!N:N,Calculations!$C$116+MOD(AI123,Calculations!$C$118))+Control!$C$7*Calculations!$C$83*INDEX('Monthly Data'!O:O,Calculations!$C$116+MOD(AI123,Calculations!$C$118))+Control!$C$7*Calculations!$C$84*INDEX('Monthly Data'!P:P,Calculations!$C$116+MOD(AI123,Calculations!$C$118))+Control!$C$7*Calculations!$C$85*INDEX('Monthly Data'!Q:Q,Calculations!$C$116+MOD(AI123,Calculations!$C$118))+(1-Control!$C$7*Calculations!$C$87)*INDEX('Monthly Data'!R:R,Calculations!$C$116+MOD(AI123,Calculations!$C$118))</f>
        <v>-2.5168357537820856E-4</v>
      </c>
      <c r="EZ123" s="86">
        <f ca="1">Control!$C$7*Calculations!$C$82*INDEX('Monthly Data'!N:N,Calculations!$C$116+MOD(AJ123,Calculations!$C$118))+Control!$C$7*Calculations!$C$83*INDEX('Monthly Data'!O:O,Calculations!$C$116+MOD(AJ123,Calculations!$C$118))+Control!$C$7*Calculations!$C$84*INDEX('Monthly Data'!P:P,Calculations!$C$116+MOD(AJ123,Calculations!$C$118))+Control!$C$7*Calculations!$C$85*INDEX('Monthly Data'!Q:Q,Calculations!$C$116+MOD(AJ123,Calculations!$C$118))+(1-Control!$C$7*Calculations!$C$87)*INDEX('Monthly Data'!R:R,Calculations!$C$116+MOD(AJ123,Calculations!$C$118))</f>
        <v>4.5735623984309991E-2</v>
      </c>
      <c r="FA123" s="86">
        <f ca="1">Control!$C$7*Calculations!$C$82*INDEX('Monthly Data'!N:N,Calculations!$C$116+MOD(AK123,Calculations!$C$118))+Control!$C$7*Calculations!$C$83*INDEX('Monthly Data'!O:O,Calculations!$C$116+MOD(AK123,Calculations!$C$118))+Control!$C$7*Calculations!$C$84*INDEX('Monthly Data'!P:P,Calculations!$C$116+MOD(AK123,Calculations!$C$118))+Control!$C$7*Calculations!$C$85*INDEX('Monthly Data'!Q:Q,Calculations!$C$116+MOD(AK123,Calculations!$C$118))+(1-Control!$C$7*Calculations!$C$87)*INDEX('Monthly Data'!R:R,Calculations!$C$116+MOD(AK123,Calculations!$C$118))</f>
        <v>1.8665061640915637E-2</v>
      </c>
      <c r="FB123" s="86">
        <f ca="1">Control!$C$7*Calculations!$C$82*INDEX('Monthly Data'!N:N,Calculations!$C$116+MOD(AL123,Calculations!$C$118))+Control!$C$7*Calculations!$C$83*INDEX('Monthly Data'!O:O,Calculations!$C$116+MOD(AL123,Calculations!$C$118))+Control!$C$7*Calculations!$C$84*INDEX('Monthly Data'!P:P,Calculations!$C$116+MOD(AL123,Calculations!$C$118))+Control!$C$7*Calculations!$C$85*INDEX('Monthly Data'!Q:Q,Calculations!$C$116+MOD(AL123,Calculations!$C$118))+(1-Control!$C$7*Calculations!$C$87)*INDEX('Monthly Data'!R:R,Calculations!$C$116+MOD(AL123,Calculations!$C$118))</f>
        <v>9.5791276036140301E-3</v>
      </c>
      <c r="FC123" s="86">
        <f ca="1">Control!$C$7*Calculations!$C$82*INDEX('Monthly Data'!N:N,Calculations!$C$116+MOD(AM123,Calculations!$C$118))+Control!$C$7*Calculations!$C$83*INDEX('Monthly Data'!O:O,Calculations!$C$116+MOD(AM123,Calculations!$C$118))+Control!$C$7*Calculations!$C$84*INDEX('Monthly Data'!P:P,Calculations!$C$116+MOD(AM123,Calculations!$C$118))+Control!$C$7*Calculations!$C$85*INDEX('Monthly Data'!Q:Q,Calculations!$C$116+MOD(AM123,Calculations!$C$118))+(1-Control!$C$7*Calculations!$C$87)*INDEX('Monthly Data'!R:R,Calculations!$C$116+MOD(AM123,Calculations!$C$118))</f>
        <v>-4.3408051735618014E-2</v>
      </c>
      <c r="FD123" s="86">
        <f ca="1">Control!$C$7*Calculations!$C$82*INDEX('Monthly Data'!N:N,Calculations!$C$116+MOD(AN123,Calculations!$C$118))+Control!$C$7*Calculations!$C$83*INDEX('Monthly Data'!O:O,Calculations!$C$116+MOD(AN123,Calculations!$C$118))+Control!$C$7*Calculations!$C$84*INDEX('Monthly Data'!P:P,Calculations!$C$116+MOD(AN123,Calculations!$C$118))+Control!$C$7*Calculations!$C$85*INDEX('Monthly Data'!Q:Q,Calculations!$C$116+MOD(AN123,Calculations!$C$118))+(1-Control!$C$7*Calculations!$C$87)*INDEX('Monthly Data'!R:R,Calculations!$C$116+MOD(AN123,Calculations!$C$118))</f>
        <v>-7.5539743260223157E-3</v>
      </c>
      <c r="FE123" s="86">
        <f ca="1">Control!$C$7*Calculations!$C$82*INDEX('Monthly Data'!N:N,Calculations!$C$116+MOD(AO123,Calculations!$C$118))+Control!$C$7*Calculations!$C$83*INDEX('Monthly Data'!O:O,Calculations!$C$116+MOD(AO123,Calculations!$C$118))+Control!$C$7*Calculations!$C$84*INDEX('Monthly Data'!P:P,Calculations!$C$116+MOD(AO123,Calculations!$C$118))+Control!$C$7*Calculations!$C$85*INDEX('Monthly Data'!Q:Q,Calculations!$C$116+MOD(AO123,Calculations!$C$118))+(1-Control!$C$7*Calculations!$C$87)*INDEX('Monthly Data'!R:R,Calculations!$C$116+MOD(AO123,Calculations!$C$118))</f>
        <v>1.4915555251167555E-3</v>
      </c>
      <c r="FF123" s="86">
        <f ca="1">Control!$C$7*Calculations!$C$82*INDEX('Monthly Data'!N:N,Calculations!$C$116+MOD(AP123,Calculations!$C$118))+Control!$C$7*Calculations!$C$83*INDEX('Monthly Data'!O:O,Calculations!$C$116+MOD(AP123,Calculations!$C$118))+Control!$C$7*Calculations!$C$84*INDEX('Monthly Data'!P:P,Calculations!$C$116+MOD(AP123,Calculations!$C$118))+Control!$C$7*Calculations!$C$85*INDEX('Monthly Data'!Q:Q,Calculations!$C$116+MOD(AP123,Calculations!$C$118))+(1-Control!$C$7*Calculations!$C$87)*INDEX('Monthly Data'!R:R,Calculations!$C$116+MOD(AP123,Calculations!$C$118))</f>
        <v>1.5758278480433856E-2</v>
      </c>
      <c r="FG123" s="86">
        <f ca="1">Control!$C$7*Calculations!$C$82*INDEX('Monthly Data'!N:N,Calculations!$C$116+MOD(AQ123,Calculations!$C$118))+Control!$C$7*Calculations!$C$83*INDEX('Monthly Data'!O:O,Calculations!$C$116+MOD(AQ123,Calculations!$C$118))+Control!$C$7*Calculations!$C$84*INDEX('Monthly Data'!P:P,Calculations!$C$116+MOD(AQ123,Calculations!$C$118))+Control!$C$7*Calculations!$C$85*INDEX('Monthly Data'!Q:Q,Calculations!$C$116+MOD(AQ123,Calculations!$C$118))+(1-Control!$C$7*Calculations!$C$87)*INDEX('Monthly Data'!R:R,Calculations!$C$116+MOD(AQ123,Calculations!$C$118))</f>
        <v>5.1279584938936244E-2</v>
      </c>
      <c r="FH123" s="86">
        <f ca="1">Control!$C$7*Calculations!$C$82*INDEX('Monthly Data'!N:N,Calculations!$C$116+MOD(AR123,Calculations!$C$118))+Control!$C$7*Calculations!$C$83*INDEX('Monthly Data'!O:O,Calculations!$C$116+MOD(AR123,Calculations!$C$118))+Control!$C$7*Calculations!$C$84*INDEX('Monthly Data'!P:P,Calculations!$C$116+MOD(AR123,Calculations!$C$118))+Control!$C$7*Calculations!$C$85*INDEX('Monthly Data'!Q:Q,Calculations!$C$116+MOD(AR123,Calculations!$C$118))+(1-Control!$C$7*Calculations!$C$87)*INDEX('Monthly Data'!R:R,Calculations!$C$116+MOD(AR123,Calculations!$C$118))</f>
        <v>2.9708469559001142E-2</v>
      </c>
      <c r="FI123" s="86">
        <f ca="1">Control!$C$7*Calculations!$C$82*INDEX('Monthly Data'!N:N,Calculations!$C$116+MOD(AS123,Calculations!$C$118))+Control!$C$7*Calculations!$C$83*INDEX('Monthly Data'!O:O,Calculations!$C$116+MOD(AS123,Calculations!$C$118))+Control!$C$7*Calculations!$C$84*INDEX('Monthly Data'!P:P,Calculations!$C$116+MOD(AS123,Calculations!$C$118))+Control!$C$7*Calculations!$C$85*INDEX('Monthly Data'!Q:Q,Calculations!$C$116+MOD(AS123,Calculations!$C$118))+(1-Control!$C$7*Calculations!$C$87)*INDEX('Monthly Data'!R:R,Calculations!$C$116+MOD(AS123,Calculations!$C$118))</f>
        <v>-1.9947061878162777E-2</v>
      </c>
      <c r="FJ123" s="86">
        <f ca="1">Control!$C$7*Calculations!$C$82*INDEX('Monthly Data'!N:N,Calculations!$C$116+MOD(AT123,Calculations!$C$118))+Control!$C$7*Calculations!$C$83*INDEX('Monthly Data'!O:O,Calculations!$C$116+MOD(AT123,Calculations!$C$118))+Control!$C$7*Calculations!$C$84*INDEX('Monthly Data'!P:P,Calculations!$C$116+MOD(AT123,Calculations!$C$118))+Control!$C$7*Calculations!$C$85*INDEX('Monthly Data'!Q:Q,Calculations!$C$116+MOD(AT123,Calculations!$C$118))+(1-Control!$C$7*Calculations!$C$87)*INDEX('Monthly Data'!R:R,Calculations!$C$116+MOD(AT123,Calculations!$C$118))</f>
        <v>3.8809817903524786E-2</v>
      </c>
      <c r="FK123" s="86">
        <f ca="1">Control!$C$7*Calculations!$C$82*INDEX('Monthly Data'!N:N,Calculations!$C$116+MOD(AU123,Calculations!$C$118))+Control!$C$7*Calculations!$C$83*INDEX('Monthly Data'!O:O,Calculations!$C$116+MOD(AU123,Calculations!$C$118))+Control!$C$7*Calculations!$C$84*INDEX('Monthly Data'!P:P,Calculations!$C$116+MOD(AU123,Calculations!$C$118))+Control!$C$7*Calculations!$C$85*INDEX('Monthly Data'!Q:Q,Calculations!$C$116+MOD(AU123,Calculations!$C$118))+(1-Control!$C$7*Calculations!$C$87)*INDEX('Monthly Data'!R:R,Calculations!$C$116+MOD(AU123,Calculations!$C$118))</f>
        <v>9.5791276036140301E-3</v>
      </c>
      <c r="FL123" s="86">
        <f ca="1">Control!$C$7*Calculations!$C$82*INDEX('Monthly Data'!N:N,Calculations!$C$116+MOD(AV123,Calculations!$C$118))+Control!$C$7*Calculations!$C$83*INDEX('Monthly Data'!O:O,Calculations!$C$116+MOD(AV123,Calculations!$C$118))+Control!$C$7*Calculations!$C$84*INDEX('Monthly Data'!P:P,Calculations!$C$116+MOD(AV123,Calculations!$C$118))+Control!$C$7*Calculations!$C$85*INDEX('Monthly Data'!Q:Q,Calculations!$C$116+MOD(AV123,Calculations!$C$118))+(1-Control!$C$7*Calculations!$C$87)*INDEX('Monthly Data'!R:R,Calculations!$C$116+MOD(AV123,Calculations!$C$118))</f>
        <v>5.3309355465453899E-3</v>
      </c>
      <c r="FM123" s="86">
        <f ca="1">Control!$C$7*Calculations!$C$82*INDEX('Monthly Data'!N:N,Calculations!$C$116+MOD(AW123,Calculations!$C$118))+Control!$C$7*Calculations!$C$83*INDEX('Monthly Data'!O:O,Calculations!$C$116+MOD(AW123,Calculations!$C$118))+Control!$C$7*Calculations!$C$84*INDEX('Monthly Data'!P:P,Calculations!$C$116+MOD(AW123,Calculations!$C$118))+Control!$C$7*Calculations!$C$85*INDEX('Monthly Data'!Q:Q,Calculations!$C$116+MOD(AW123,Calculations!$C$118))+(1-Control!$C$7*Calculations!$C$87)*INDEX('Monthly Data'!R:R,Calculations!$C$116+MOD(AW123,Calculations!$C$118))</f>
        <v>9.9787204839310462E-3</v>
      </c>
      <c r="FN123" s="86">
        <f ca="1">Control!$C$7*Calculations!$C$82*INDEX('Monthly Data'!N:N,Calculations!$C$116+MOD(AX123,Calculations!$C$118))+Control!$C$7*Calculations!$C$83*INDEX('Monthly Data'!O:O,Calculations!$C$116+MOD(AX123,Calculations!$C$118))+Control!$C$7*Calculations!$C$84*INDEX('Monthly Data'!P:P,Calculations!$C$116+MOD(AX123,Calculations!$C$118))+Control!$C$7*Calculations!$C$85*INDEX('Monthly Data'!Q:Q,Calculations!$C$116+MOD(AX123,Calculations!$C$118))+(1-Control!$C$7*Calculations!$C$87)*INDEX('Monthly Data'!R:R,Calculations!$C$116+MOD(AX123,Calculations!$C$118))</f>
        <v>3.7596120283497965E-2</v>
      </c>
      <c r="FO123" s="86">
        <f ca="1">Control!$C$7*Calculations!$C$82*INDEX('Monthly Data'!N:N,Calculations!$C$116+MOD(AY123,Calculations!$C$118))+Control!$C$7*Calculations!$C$83*INDEX('Monthly Data'!O:O,Calculations!$C$116+MOD(AY123,Calculations!$C$118))+Control!$C$7*Calculations!$C$84*INDEX('Monthly Data'!P:P,Calculations!$C$116+MOD(AY123,Calculations!$C$118))+Control!$C$7*Calculations!$C$85*INDEX('Monthly Data'!Q:Q,Calculations!$C$116+MOD(AY123,Calculations!$C$118))+(1-Control!$C$7*Calculations!$C$87)*INDEX('Monthly Data'!R:R,Calculations!$C$116+MOD(AY123,Calculations!$C$118))</f>
        <v>1.1106855739851785E-2</v>
      </c>
      <c r="FP123" s="86">
        <f ca="1">Control!$C$7*Calculations!$C$82*INDEX('Monthly Data'!N:N,Calculations!$C$116+MOD(AZ123,Calculations!$C$118))+Control!$C$7*Calculations!$C$83*INDEX('Monthly Data'!O:O,Calculations!$C$116+MOD(AZ123,Calculations!$C$118))+Control!$C$7*Calculations!$C$84*INDEX('Monthly Data'!P:P,Calculations!$C$116+MOD(AZ123,Calculations!$C$118))+Control!$C$7*Calculations!$C$85*INDEX('Monthly Data'!Q:Q,Calculations!$C$116+MOD(AZ123,Calculations!$C$118))+(1-Control!$C$7*Calculations!$C$87)*INDEX('Monthly Data'!R:R,Calculations!$C$116+MOD(AZ123,Calculations!$C$118))</f>
        <v>3.4808428836917149E-3</v>
      </c>
      <c r="FQ123" s="86">
        <f ca="1">Control!$C$7*Calculations!$C$82*INDEX('Monthly Data'!N:N,Calculations!$C$116+MOD(BA123,Calculations!$C$118))+Control!$C$7*Calculations!$C$83*INDEX('Monthly Data'!O:O,Calculations!$C$116+MOD(BA123,Calculations!$C$118))+Control!$C$7*Calculations!$C$84*INDEX('Monthly Data'!P:P,Calculations!$C$116+MOD(BA123,Calculations!$C$118))+Control!$C$7*Calculations!$C$85*INDEX('Monthly Data'!Q:Q,Calculations!$C$116+MOD(BA123,Calculations!$C$118))+(1-Control!$C$7*Calculations!$C$87)*INDEX('Monthly Data'!R:R,Calculations!$C$116+MOD(BA123,Calculations!$C$118))</f>
        <v>6.6954569943530936E-3</v>
      </c>
      <c r="FR123" s="86">
        <f ca="1">Control!$C$7*Calculations!$C$82*INDEX('Monthly Data'!N:N,Calculations!$C$116+MOD(BB123,Calculations!$C$118))+Control!$C$7*Calculations!$C$83*INDEX('Monthly Data'!O:O,Calculations!$C$116+MOD(BB123,Calculations!$C$118))+Control!$C$7*Calculations!$C$84*INDEX('Monthly Data'!P:P,Calculations!$C$116+MOD(BB123,Calculations!$C$118))+Control!$C$7*Calculations!$C$85*INDEX('Monthly Data'!Q:Q,Calculations!$C$116+MOD(BB123,Calculations!$C$118))+(1-Control!$C$7*Calculations!$C$87)*INDEX('Monthly Data'!R:R,Calculations!$C$116+MOD(BB123,Calculations!$C$118))</f>
        <v>1.7472933988537529E-2</v>
      </c>
      <c r="FS123" s="86">
        <f ca="1">Control!$C$7*Calculations!$C$82*INDEX('Monthly Data'!N:N,Calculations!$C$116+MOD(BC123,Calculations!$C$118))+Control!$C$7*Calculations!$C$83*INDEX('Monthly Data'!O:O,Calculations!$C$116+MOD(BC123,Calculations!$C$118))+Control!$C$7*Calculations!$C$84*INDEX('Monthly Data'!P:P,Calculations!$C$116+MOD(BC123,Calculations!$C$118))+Control!$C$7*Calculations!$C$85*INDEX('Monthly Data'!Q:Q,Calculations!$C$116+MOD(BC123,Calculations!$C$118))+(1-Control!$C$7*Calculations!$C$87)*INDEX('Monthly Data'!R:R,Calculations!$C$116+MOD(BC123,Calculations!$C$118))</f>
        <v>-1.8530040247387896E-2</v>
      </c>
      <c r="FT123" s="86">
        <f ca="1">Control!$C$7*Calculations!$C$82*INDEX('Monthly Data'!N:N,Calculations!$C$116+MOD(BD123,Calculations!$C$118))+Control!$C$7*Calculations!$C$83*INDEX('Monthly Data'!O:O,Calculations!$C$116+MOD(BD123,Calculations!$C$118))+Control!$C$7*Calculations!$C$84*INDEX('Monthly Data'!P:P,Calculations!$C$116+MOD(BD123,Calculations!$C$118))+Control!$C$7*Calculations!$C$85*INDEX('Monthly Data'!Q:Q,Calculations!$C$116+MOD(BD123,Calculations!$C$118))+(1-Control!$C$7*Calculations!$C$87)*INDEX('Monthly Data'!R:R,Calculations!$C$116+MOD(BD123,Calculations!$C$118))</f>
        <v>1.2722494017511032E-2</v>
      </c>
      <c r="FU123" s="86">
        <f ca="1">Control!$C$7*Calculations!$C$82*INDEX('Monthly Data'!N:N,Calculations!$C$116+MOD(BE123,Calculations!$C$118))+Control!$C$7*Calculations!$C$83*INDEX('Monthly Data'!O:O,Calculations!$C$116+MOD(BE123,Calculations!$C$118))+Control!$C$7*Calculations!$C$84*INDEX('Monthly Data'!P:P,Calculations!$C$116+MOD(BE123,Calculations!$C$118))+Control!$C$7*Calculations!$C$85*INDEX('Monthly Data'!Q:Q,Calculations!$C$116+MOD(BE123,Calculations!$C$118))+(1-Control!$C$7*Calculations!$C$87)*INDEX('Monthly Data'!R:R,Calculations!$C$116+MOD(BE123,Calculations!$C$118))</f>
        <v>-2.5419860972892394E-2</v>
      </c>
      <c r="FV123" s="86">
        <f ca="1">Control!$C$7*Calculations!$C$82*INDEX('Monthly Data'!N:N,Calculations!$C$116+MOD(BF123,Calculations!$C$118))+Control!$C$7*Calculations!$C$83*INDEX('Monthly Data'!O:O,Calculations!$C$116+MOD(BF123,Calculations!$C$118))+Control!$C$7*Calculations!$C$84*INDEX('Monthly Data'!P:P,Calculations!$C$116+MOD(BF123,Calculations!$C$118))+Control!$C$7*Calculations!$C$85*INDEX('Monthly Data'!Q:Q,Calculations!$C$116+MOD(BF123,Calculations!$C$118))+(1-Control!$C$7*Calculations!$C$87)*INDEX('Monthly Data'!R:R,Calculations!$C$116+MOD(BF123,Calculations!$C$118))</f>
        <v>1.5115046179922851E-2</v>
      </c>
      <c r="FW123" s="86">
        <f ca="1">Control!$C$7*Calculations!$C$82*INDEX('Monthly Data'!N:N,Calculations!$C$116+MOD(BG123,Calculations!$C$118))+Control!$C$7*Calculations!$C$83*INDEX('Monthly Data'!O:O,Calculations!$C$116+MOD(BG123,Calculations!$C$118))+Control!$C$7*Calculations!$C$84*INDEX('Monthly Data'!P:P,Calculations!$C$116+MOD(BG123,Calculations!$C$118))+Control!$C$7*Calculations!$C$85*INDEX('Monthly Data'!Q:Q,Calculations!$C$116+MOD(BG123,Calculations!$C$118))+(1-Control!$C$7*Calculations!$C$87)*INDEX('Monthly Data'!R:R,Calculations!$C$116+MOD(BG123,Calculations!$C$118))</f>
        <v>1.0018681835149534E-3</v>
      </c>
      <c r="FX123" s="86">
        <f ca="1">Control!$C$7*Calculations!$C$82*INDEX('Monthly Data'!N:N,Calculations!$C$116+MOD(BH123,Calculations!$C$118))+Control!$C$7*Calculations!$C$83*INDEX('Monthly Data'!O:O,Calculations!$C$116+MOD(BH123,Calculations!$C$118))+Control!$C$7*Calculations!$C$84*INDEX('Monthly Data'!P:P,Calculations!$C$116+MOD(BH123,Calculations!$C$118))+Control!$C$7*Calculations!$C$85*INDEX('Monthly Data'!Q:Q,Calculations!$C$116+MOD(BH123,Calculations!$C$118))+(1-Control!$C$7*Calculations!$C$87)*INDEX('Monthly Data'!R:R,Calculations!$C$116+MOD(BH123,Calculations!$C$118))</f>
        <v>9.5791276036140301E-3</v>
      </c>
      <c r="FY123" s="86">
        <f ca="1">Control!$C$7*Calculations!$C$82*INDEX('Monthly Data'!N:N,Calculations!$C$116+MOD(BI123,Calculations!$C$118))+Control!$C$7*Calculations!$C$83*INDEX('Monthly Data'!O:O,Calculations!$C$116+MOD(BI123,Calculations!$C$118))+Control!$C$7*Calculations!$C$84*INDEX('Monthly Data'!P:P,Calculations!$C$116+MOD(BI123,Calculations!$C$118))+Control!$C$7*Calculations!$C$85*INDEX('Monthly Data'!Q:Q,Calculations!$C$116+MOD(BI123,Calculations!$C$118))+(1-Control!$C$7*Calculations!$C$87)*INDEX('Monthly Data'!R:R,Calculations!$C$116+MOD(BI123,Calculations!$C$118))</f>
        <v>7.5897487599915015E-3</v>
      </c>
      <c r="FZ123" s="86">
        <f ca="1">Control!$C$7*Calculations!$C$82*INDEX('Monthly Data'!N:N,Calculations!$C$116+MOD(BJ123,Calculations!$C$118))+Control!$C$7*Calculations!$C$83*INDEX('Monthly Data'!O:O,Calculations!$C$116+MOD(BJ123,Calculations!$C$118))+Control!$C$7*Calculations!$C$84*INDEX('Monthly Data'!P:P,Calculations!$C$116+MOD(BJ123,Calculations!$C$118))+Control!$C$7*Calculations!$C$85*INDEX('Monthly Data'!Q:Q,Calculations!$C$116+MOD(BJ123,Calculations!$C$118))+(1-Control!$C$7*Calculations!$C$87)*INDEX('Monthly Data'!R:R,Calculations!$C$116+MOD(BJ123,Calculations!$C$118))</f>
        <v>4.089189590407355E-3</v>
      </c>
      <c r="GA123" s="86">
        <f ca="1">Control!$C$7*Calculations!$C$82*INDEX('Monthly Data'!N:N,Calculations!$C$116+MOD(BK123,Calculations!$C$118))+Control!$C$7*Calculations!$C$83*INDEX('Monthly Data'!O:O,Calculations!$C$116+MOD(BK123,Calculations!$C$118))+Control!$C$7*Calculations!$C$84*INDEX('Monthly Data'!P:P,Calculations!$C$116+MOD(BK123,Calculations!$C$118))+Control!$C$7*Calculations!$C$85*INDEX('Monthly Data'!Q:Q,Calculations!$C$116+MOD(BK123,Calculations!$C$118))+(1-Control!$C$7*Calculations!$C$87)*INDEX('Monthly Data'!R:R,Calculations!$C$116+MOD(BK123,Calculations!$C$118))</f>
        <v>7.7184133340106598E-3</v>
      </c>
      <c r="GB123" s="86">
        <f ca="1">Control!$C$7*Calculations!$C$82*INDEX('Monthly Data'!N:N,Calculations!$C$116+MOD(BL123,Calculations!$C$118))+Control!$C$7*Calculations!$C$83*INDEX('Monthly Data'!O:O,Calculations!$C$116+MOD(BL123,Calculations!$C$118))+Control!$C$7*Calculations!$C$84*INDEX('Monthly Data'!P:P,Calculations!$C$116+MOD(BL123,Calculations!$C$118))+Control!$C$7*Calculations!$C$85*INDEX('Monthly Data'!Q:Q,Calculations!$C$116+MOD(BL123,Calculations!$C$118))+(1-Control!$C$7*Calculations!$C$87)*INDEX('Monthly Data'!R:R,Calculations!$C$116+MOD(BL123,Calculations!$C$118))</f>
        <v>6.6954569943530936E-3</v>
      </c>
      <c r="GC123" s="86">
        <f ca="1">Control!$C$7*Calculations!$C$82*INDEX('Monthly Data'!N:N,Calculations!$C$116+MOD(BM123,Calculations!$C$118))+Control!$C$7*Calculations!$C$83*INDEX('Monthly Data'!O:O,Calculations!$C$116+MOD(BM123,Calculations!$C$118))+Control!$C$7*Calculations!$C$84*INDEX('Monthly Data'!P:P,Calculations!$C$116+MOD(BM123,Calculations!$C$118))+Control!$C$7*Calculations!$C$85*INDEX('Monthly Data'!Q:Q,Calculations!$C$116+MOD(BM123,Calculations!$C$118))+(1-Control!$C$7*Calculations!$C$87)*INDEX('Monthly Data'!R:R,Calculations!$C$116+MOD(BM123,Calculations!$C$118))</f>
        <v>1.0627294914941248E-2</v>
      </c>
      <c r="GD123" s="86">
        <f ca="1">Control!$C$7*Calculations!$C$82*INDEX('Monthly Data'!N:N,Calculations!$C$116+MOD(BN123,Calculations!$C$118))+Control!$C$7*Calculations!$C$83*INDEX('Monthly Data'!O:O,Calculations!$C$116+MOD(BN123,Calculations!$C$118))+Control!$C$7*Calculations!$C$84*INDEX('Monthly Data'!P:P,Calculations!$C$116+MOD(BN123,Calculations!$C$118))+Control!$C$7*Calculations!$C$85*INDEX('Monthly Data'!Q:Q,Calculations!$C$116+MOD(BN123,Calculations!$C$118))+(1-Control!$C$7*Calculations!$C$87)*INDEX('Monthly Data'!R:R,Calculations!$C$116+MOD(BN123,Calculations!$C$118))</f>
        <v>-2.5168357537820856E-4</v>
      </c>
      <c r="GE123" s="86">
        <f ca="1">Control!$C$7*Calculations!$C$82*INDEX('Monthly Data'!N:N,Calculations!$C$116+MOD(BO123,Calculations!$C$118))+Control!$C$7*Calculations!$C$83*INDEX('Monthly Data'!O:O,Calculations!$C$116+MOD(BO123,Calculations!$C$118))+Control!$C$7*Calculations!$C$84*INDEX('Monthly Data'!P:P,Calculations!$C$116+MOD(BO123,Calculations!$C$118))+Control!$C$7*Calculations!$C$85*INDEX('Monthly Data'!Q:Q,Calculations!$C$116+MOD(BO123,Calculations!$C$118))+(1-Control!$C$7*Calculations!$C$87)*INDEX('Monthly Data'!R:R,Calculations!$C$116+MOD(BO123,Calculations!$C$118))</f>
        <v>5.1972609868760735E-3</v>
      </c>
      <c r="GF123" s="86">
        <f ca="1">Control!$C$7*Calculations!$C$82*INDEX('Monthly Data'!N:N,Calculations!$C$116+MOD(BP123,Calculations!$C$118))+Control!$C$7*Calculations!$C$83*INDEX('Monthly Data'!O:O,Calculations!$C$116+MOD(BP123,Calculations!$C$118))+Control!$C$7*Calculations!$C$84*INDEX('Monthly Data'!P:P,Calculations!$C$116+MOD(BP123,Calculations!$C$118))+Control!$C$7*Calculations!$C$85*INDEX('Monthly Data'!Q:Q,Calculations!$C$116+MOD(BP123,Calculations!$C$118))+(1-Control!$C$7*Calculations!$C$87)*INDEX('Monthly Data'!R:R,Calculations!$C$116+MOD(BP123,Calculations!$C$118))</f>
        <v>5.1972609868760735E-3</v>
      </c>
      <c r="GG123" s="86">
        <f ca="1">Control!$C$7*Calculations!$C$82*INDEX('Monthly Data'!N:N,Calculations!$C$116+MOD(BQ123,Calculations!$C$118))+Control!$C$7*Calculations!$C$83*INDEX('Monthly Data'!O:O,Calculations!$C$116+MOD(BQ123,Calculations!$C$118))+Control!$C$7*Calculations!$C$84*INDEX('Monthly Data'!P:P,Calculations!$C$116+MOD(BQ123,Calculations!$C$118))+Control!$C$7*Calculations!$C$85*INDEX('Monthly Data'!Q:Q,Calculations!$C$116+MOD(BQ123,Calculations!$C$118))+(1-Control!$C$7*Calculations!$C$87)*INDEX('Monthly Data'!R:R,Calculations!$C$116+MOD(BQ123,Calculations!$C$118))</f>
        <v>1.7484305259657981E-2</v>
      </c>
      <c r="GH123" s="86">
        <f ca="1">Control!$C$7*Calculations!$C$82*INDEX('Monthly Data'!N:N,Calculations!$C$116+MOD(BR123,Calculations!$C$118))+Control!$C$7*Calculations!$C$83*INDEX('Monthly Data'!O:O,Calculations!$C$116+MOD(BR123,Calculations!$C$118))+Control!$C$7*Calculations!$C$84*INDEX('Monthly Data'!P:P,Calculations!$C$116+MOD(BR123,Calculations!$C$118))+Control!$C$7*Calculations!$C$85*INDEX('Monthly Data'!Q:Q,Calculations!$C$116+MOD(BR123,Calculations!$C$118))+(1-Control!$C$7*Calculations!$C$87)*INDEX('Monthly Data'!R:R,Calculations!$C$116+MOD(BR123,Calculations!$C$118))</f>
        <v>1.1704119272391494E-2</v>
      </c>
      <c r="GI123" s="86">
        <f ca="1">Control!$C$7*Calculations!$C$82*INDEX('Monthly Data'!N:N,Calculations!$C$116+MOD(BS123,Calculations!$C$118))+Control!$C$7*Calculations!$C$83*INDEX('Monthly Data'!O:O,Calculations!$C$116+MOD(BS123,Calculations!$C$118))+Control!$C$7*Calculations!$C$84*INDEX('Monthly Data'!P:P,Calculations!$C$116+MOD(BS123,Calculations!$C$118))+Control!$C$7*Calculations!$C$85*INDEX('Monthly Data'!Q:Q,Calculations!$C$116+MOD(BS123,Calculations!$C$118))+(1-Control!$C$7*Calculations!$C$87)*INDEX('Monthly Data'!R:R,Calculations!$C$116+MOD(BS123,Calculations!$C$118))</f>
        <v>1.5115046179922851E-2</v>
      </c>
      <c r="GJ123" s="86">
        <f ca="1">Control!$C$7*Calculations!$C$82*INDEX('Monthly Data'!N:N,Calculations!$C$116+MOD(BT123,Calculations!$C$118))+Control!$C$7*Calculations!$C$83*INDEX('Monthly Data'!O:O,Calculations!$C$116+MOD(BT123,Calculations!$C$118))+Control!$C$7*Calculations!$C$84*INDEX('Monthly Data'!P:P,Calculations!$C$116+MOD(BT123,Calculations!$C$118))+Control!$C$7*Calculations!$C$85*INDEX('Monthly Data'!Q:Q,Calculations!$C$116+MOD(BT123,Calculations!$C$118))+(1-Control!$C$7*Calculations!$C$87)*INDEX('Monthly Data'!R:R,Calculations!$C$116+MOD(BT123,Calculations!$C$118))</f>
        <v>4.7768166384148329E-3</v>
      </c>
      <c r="GK123" s="86">
        <f ca="1">Control!$C$7*Calculations!$C$82*INDEX('Monthly Data'!N:N,Calculations!$C$116+MOD(BU123,Calculations!$C$118))+Control!$C$7*Calculations!$C$83*INDEX('Monthly Data'!O:O,Calculations!$C$116+MOD(BU123,Calculations!$C$118))+Control!$C$7*Calculations!$C$84*INDEX('Monthly Data'!P:P,Calculations!$C$116+MOD(BU123,Calculations!$C$118))+Control!$C$7*Calculations!$C$85*INDEX('Monthly Data'!Q:Q,Calculations!$C$116+MOD(BU123,Calculations!$C$118))+(1-Control!$C$7*Calculations!$C$87)*INDEX('Monthly Data'!R:R,Calculations!$C$116+MOD(BU123,Calculations!$C$118))</f>
        <v>5.1972609868760735E-3</v>
      </c>
      <c r="GL123" s="86">
        <f ca="1">Control!$C$7*Calculations!$C$82*INDEX('Monthly Data'!N:N,Calculations!$C$116+MOD(BV123,Calculations!$C$118))+Control!$C$7*Calculations!$C$83*INDEX('Monthly Data'!O:O,Calculations!$C$116+MOD(BV123,Calculations!$C$118))+Control!$C$7*Calculations!$C$84*INDEX('Monthly Data'!P:P,Calculations!$C$116+MOD(BV123,Calculations!$C$118))+Control!$C$7*Calculations!$C$85*INDEX('Monthly Data'!Q:Q,Calculations!$C$116+MOD(BV123,Calculations!$C$118))+(1-Control!$C$7*Calculations!$C$87)*INDEX('Monthly Data'!R:R,Calculations!$C$116+MOD(BV123,Calculations!$C$118))</f>
        <v>4.4327772793586687E-3</v>
      </c>
      <c r="GM123" s="86">
        <f ca="1">Control!$C$7*Calculations!$C$82*INDEX('Monthly Data'!N:N,Calculations!$C$116+MOD(BW123,Calculations!$C$118))+Control!$C$7*Calculations!$C$83*INDEX('Monthly Data'!O:O,Calculations!$C$116+MOD(BW123,Calculations!$C$118))+Control!$C$7*Calculations!$C$84*INDEX('Monthly Data'!P:P,Calculations!$C$116+MOD(BW123,Calculations!$C$118))+Control!$C$7*Calculations!$C$85*INDEX('Monthly Data'!Q:Q,Calculations!$C$116+MOD(BW123,Calculations!$C$118))+(1-Control!$C$7*Calculations!$C$87)*INDEX('Monthly Data'!R:R,Calculations!$C$116+MOD(BW123,Calculations!$C$118))</f>
        <v>1.0627294914941248E-2</v>
      </c>
      <c r="GN123" s="86">
        <f ca="1">Control!$C$7*Calculations!$C$82*INDEX('Monthly Data'!N:N,Calculations!$C$116+MOD(BX123,Calculations!$C$118))+Control!$C$7*Calculations!$C$83*INDEX('Monthly Data'!O:O,Calculations!$C$116+MOD(BX123,Calculations!$C$118))+Control!$C$7*Calculations!$C$84*INDEX('Monthly Data'!P:P,Calculations!$C$116+MOD(BX123,Calculations!$C$118))+Control!$C$7*Calculations!$C$85*INDEX('Monthly Data'!Q:Q,Calculations!$C$116+MOD(BX123,Calculations!$C$118))+(1-Control!$C$7*Calculations!$C$87)*INDEX('Monthly Data'!R:R,Calculations!$C$116+MOD(BX123,Calculations!$C$118))</f>
        <v>-4.3408051735618014E-2</v>
      </c>
      <c r="GO123" s="86">
        <f ca="1">Control!$C$7*Calculations!$C$82*INDEX('Monthly Data'!N:N,Calculations!$C$116+MOD(BY123,Calculations!$C$118))+Control!$C$7*Calculations!$C$83*INDEX('Monthly Data'!O:O,Calculations!$C$116+MOD(BY123,Calculations!$C$118))+Control!$C$7*Calculations!$C$84*INDEX('Monthly Data'!P:P,Calculations!$C$116+MOD(BY123,Calculations!$C$118))+Control!$C$7*Calculations!$C$85*INDEX('Monthly Data'!Q:Q,Calculations!$C$116+MOD(BY123,Calculations!$C$118))+(1-Control!$C$7*Calculations!$C$87)*INDEX('Monthly Data'!R:R,Calculations!$C$116+MOD(BY123,Calculations!$C$118))</f>
        <v>-9.9526758408448549E-3</v>
      </c>
      <c r="GP123" s="86">
        <f ca="1">Control!$C$7*Calculations!$C$82*INDEX('Monthly Data'!N:N,Calculations!$C$116+MOD(BZ123,Calculations!$C$118))+Control!$C$7*Calculations!$C$83*INDEX('Monthly Data'!O:O,Calculations!$C$116+MOD(BZ123,Calculations!$C$118))+Control!$C$7*Calculations!$C$84*INDEX('Monthly Data'!P:P,Calculations!$C$116+MOD(BZ123,Calculations!$C$118))+Control!$C$7*Calculations!$C$85*INDEX('Monthly Data'!Q:Q,Calculations!$C$116+MOD(BZ123,Calculations!$C$118))+(1-Control!$C$7*Calculations!$C$87)*INDEX('Monthly Data'!R:R,Calculations!$C$116+MOD(BZ123,Calculations!$C$118))</f>
        <v>1.2435425892067014E-2</v>
      </c>
      <c r="GQ123" s="86">
        <f ca="1">Control!$C$7*Calculations!$C$82*INDEX('Monthly Data'!N:N,Calculations!$C$116+MOD(CA123,Calculations!$C$118))+Control!$C$7*Calculations!$C$83*INDEX('Monthly Data'!O:O,Calculations!$C$116+MOD(CA123,Calculations!$C$118))+Control!$C$7*Calculations!$C$84*INDEX('Monthly Data'!P:P,Calculations!$C$116+MOD(CA123,Calculations!$C$118))+Control!$C$7*Calculations!$C$85*INDEX('Monthly Data'!Q:Q,Calculations!$C$116+MOD(CA123,Calculations!$C$118))+(1-Control!$C$7*Calculations!$C$87)*INDEX('Monthly Data'!R:R,Calculations!$C$116+MOD(CA123,Calculations!$C$118))</f>
        <v>-6.1115617667135171E-2</v>
      </c>
      <c r="GR123" s="86">
        <f ca="1">Control!$C$7*Calculations!$C$82*INDEX('Monthly Data'!N:N,Calculations!$C$116+MOD(CB123,Calculations!$C$118))+Control!$C$7*Calculations!$C$83*INDEX('Monthly Data'!O:O,Calculations!$C$116+MOD(CB123,Calculations!$C$118))+Control!$C$7*Calculations!$C$84*INDEX('Monthly Data'!P:P,Calculations!$C$116+MOD(CB123,Calculations!$C$118))+Control!$C$7*Calculations!$C$85*INDEX('Monthly Data'!Q:Q,Calculations!$C$116+MOD(CB123,Calculations!$C$118))+(1-Control!$C$7*Calculations!$C$87)*INDEX('Monthly Data'!R:R,Calculations!$C$116+MOD(CB123,Calculations!$C$118))</f>
        <v>3.0957942835585645E-2</v>
      </c>
      <c r="GS123" s="86">
        <f ca="1">Control!$C$7*Calculations!$C$82*INDEX('Monthly Data'!N:N,Calculations!$C$116+MOD(CC123,Calculations!$C$118))+Control!$C$7*Calculations!$C$83*INDEX('Monthly Data'!O:O,Calculations!$C$116+MOD(CC123,Calculations!$C$118))+Control!$C$7*Calculations!$C$84*INDEX('Monthly Data'!P:P,Calculations!$C$116+MOD(CC123,Calculations!$C$118))+Control!$C$7*Calculations!$C$85*INDEX('Monthly Data'!Q:Q,Calculations!$C$116+MOD(CC123,Calculations!$C$118))+(1-Control!$C$7*Calculations!$C$87)*INDEX('Monthly Data'!R:R,Calculations!$C$116+MOD(CC123,Calculations!$C$118))</f>
        <v>1.3423979074716584E-2</v>
      </c>
      <c r="GT123" s="86">
        <f ca="1">Control!$C$7*Calculations!$C$82*INDEX('Monthly Data'!N:N,Calculations!$C$116+MOD(CD123,Calculations!$C$118))+Control!$C$7*Calculations!$C$83*INDEX('Monthly Data'!O:O,Calculations!$C$116+MOD(CD123,Calculations!$C$118))+Control!$C$7*Calculations!$C$84*INDEX('Monthly Data'!P:P,Calculations!$C$116+MOD(CD123,Calculations!$C$118))+Control!$C$7*Calculations!$C$85*INDEX('Monthly Data'!Q:Q,Calculations!$C$116+MOD(CD123,Calculations!$C$118))+(1-Control!$C$7*Calculations!$C$87)*INDEX('Monthly Data'!R:R,Calculations!$C$116+MOD(CD123,Calculations!$C$118))</f>
        <v>2.0524935548016137E-2</v>
      </c>
      <c r="GU123" s="86">
        <f ca="1">Control!$C$7*Calculations!$C$82*INDEX('Monthly Data'!N:N,Calculations!$C$116+MOD(CE123,Calculations!$C$118))+Control!$C$7*Calculations!$C$83*INDEX('Monthly Data'!O:O,Calculations!$C$116+MOD(CE123,Calculations!$C$118))+Control!$C$7*Calculations!$C$84*INDEX('Monthly Data'!P:P,Calculations!$C$116+MOD(CE123,Calculations!$C$118))+Control!$C$7*Calculations!$C$85*INDEX('Monthly Data'!Q:Q,Calculations!$C$116+MOD(CE123,Calculations!$C$118))+(1-Control!$C$7*Calculations!$C$87)*INDEX('Monthly Data'!R:R,Calculations!$C$116+MOD(CE123,Calculations!$C$118))</f>
        <v>-2.0259958308006688E-2</v>
      </c>
      <c r="GV123" s="86">
        <f ca="1">Control!$C$7*Calculations!$C$82*INDEX('Monthly Data'!N:N,Calculations!$C$116+MOD(CF123,Calculations!$C$118))+Control!$C$7*Calculations!$C$83*INDEX('Monthly Data'!O:O,Calculations!$C$116+MOD(CF123,Calculations!$C$118))+Control!$C$7*Calculations!$C$84*INDEX('Monthly Data'!P:P,Calculations!$C$116+MOD(CF123,Calculations!$C$118))+Control!$C$7*Calculations!$C$85*INDEX('Monthly Data'!Q:Q,Calculations!$C$116+MOD(CF123,Calculations!$C$118))+(1-Control!$C$7*Calculations!$C$87)*INDEX('Monthly Data'!R:R,Calculations!$C$116+MOD(CF123,Calculations!$C$118))</f>
        <v>3.7596120283497965E-2</v>
      </c>
      <c r="GW123" s="86">
        <f ca="1">Control!$C$7*Calculations!$C$82*INDEX('Monthly Data'!N:N,Calculations!$C$116+MOD(CG123,Calculations!$C$118))+Control!$C$7*Calculations!$C$83*INDEX('Monthly Data'!O:O,Calculations!$C$116+MOD(CG123,Calculations!$C$118))+Control!$C$7*Calculations!$C$84*INDEX('Monthly Data'!P:P,Calculations!$C$116+MOD(CG123,Calculations!$C$118))+Control!$C$7*Calculations!$C$85*INDEX('Monthly Data'!Q:Q,Calculations!$C$116+MOD(CG123,Calculations!$C$118))+(1-Control!$C$7*Calculations!$C$87)*INDEX('Monthly Data'!R:R,Calculations!$C$116+MOD(CG123,Calculations!$C$118))</f>
        <v>-4.0413381192162513E-2</v>
      </c>
      <c r="GX123" s="86">
        <f ca="1">Control!$C$7*Calculations!$C$82*INDEX('Monthly Data'!N:N,Calculations!$C$116+MOD(CH123,Calculations!$C$118))+Control!$C$7*Calculations!$C$83*INDEX('Monthly Data'!O:O,Calculations!$C$116+MOD(CH123,Calculations!$C$118))+Control!$C$7*Calculations!$C$84*INDEX('Monthly Data'!P:P,Calculations!$C$116+MOD(CH123,Calculations!$C$118))+Control!$C$7*Calculations!$C$85*INDEX('Monthly Data'!Q:Q,Calculations!$C$116+MOD(CH123,Calculations!$C$118))+(1-Control!$C$7*Calculations!$C$87)*INDEX('Monthly Data'!R:R,Calculations!$C$116+MOD(CH123,Calculations!$C$118))</f>
        <v>2.0524935548016137E-2</v>
      </c>
      <c r="GY123" s="86">
        <f ca="1">Control!$C$7*Calculations!$C$82*INDEX('Monthly Data'!N:N,Calculations!$C$116+MOD(CI123,Calculations!$C$118))+Control!$C$7*Calculations!$C$83*INDEX('Monthly Data'!O:O,Calculations!$C$116+MOD(CI123,Calculations!$C$118))+Control!$C$7*Calculations!$C$84*INDEX('Monthly Data'!P:P,Calculations!$C$116+MOD(CI123,Calculations!$C$118))+Control!$C$7*Calculations!$C$85*INDEX('Monthly Data'!Q:Q,Calculations!$C$116+MOD(CI123,Calculations!$C$118))+(1-Control!$C$7*Calculations!$C$87)*INDEX('Monthly Data'!R:R,Calculations!$C$116+MOD(CI123,Calculations!$C$118))</f>
        <v>3.9251937367756782E-3</v>
      </c>
      <c r="GZ123" s="86">
        <f ca="1">Control!$C$7*Calculations!$C$82*INDEX('Monthly Data'!N:N,Calculations!$C$116+MOD(CJ123,Calculations!$C$118))+Control!$C$7*Calculations!$C$83*INDEX('Monthly Data'!O:O,Calculations!$C$116+MOD(CJ123,Calculations!$C$118))+Control!$C$7*Calculations!$C$84*INDEX('Monthly Data'!P:P,Calculations!$C$116+MOD(CJ123,Calculations!$C$118))+Control!$C$7*Calculations!$C$85*INDEX('Monthly Data'!Q:Q,Calculations!$C$116+MOD(CJ123,Calculations!$C$118))+(1-Control!$C$7*Calculations!$C$87)*INDEX('Monthly Data'!R:R,Calculations!$C$116+MOD(CJ123,Calculations!$C$118))</f>
        <v>2.3206536303657571E-2</v>
      </c>
      <c r="HA123" s="86">
        <f ca="1">Control!$C$7*Calculations!$C$82*INDEX('Monthly Data'!N:N,Calculations!$C$116+MOD(CK123,Calculations!$C$118))+Control!$C$7*Calculations!$C$83*INDEX('Monthly Data'!O:O,Calculations!$C$116+MOD(CK123,Calculations!$C$118))+Control!$C$7*Calculations!$C$84*INDEX('Monthly Data'!P:P,Calculations!$C$116+MOD(CK123,Calculations!$C$118))+Control!$C$7*Calculations!$C$85*INDEX('Monthly Data'!Q:Q,Calculations!$C$116+MOD(CK123,Calculations!$C$118))+(1-Control!$C$7*Calculations!$C$87)*INDEX('Monthly Data'!R:R,Calculations!$C$116+MOD(CK123,Calculations!$C$118))</f>
        <v>-9.8327855560634558E-3</v>
      </c>
      <c r="HB123" s="86">
        <f ca="1">Control!$C$7*Calculations!$C$82*INDEX('Monthly Data'!N:N,Calculations!$C$116+MOD(CL123,Calculations!$C$118))+Control!$C$7*Calculations!$C$83*INDEX('Monthly Data'!O:O,Calculations!$C$116+MOD(CL123,Calculations!$C$118))+Control!$C$7*Calculations!$C$84*INDEX('Monthly Data'!P:P,Calculations!$C$116+MOD(CL123,Calculations!$C$118))+Control!$C$7*Calculations!$C$85*INDEX('Monthly Data'!Q:Q,Calculations!$C$116+MOD(CL123,Calculations!$C$118))+(1-Control!$C$7*Calculations!$C$87)*INDEX('Monthly Data'!R:R,Calculations!$C$116+MOD(CL123,Calculations!$C$118))</f>
        <v>1.7361594973213587E-2</v>
      </c>
      <c r="HC123" s="86">
        <f ca="1">Control!$C$7*Calculations!$C$82*INDEX('Monthly Data'!N:N,Calculations!$C$116+MOD(CM123,Calculations!$C$118))+Control!$C$7*Calculations!$C$83*INDEX('Monthly Data'!O:O,Calculations!$C$116+MOD(CM123,Calculations!$C$118))+Control!$C$7*Calculations!$C$84*INDEX('Monthly Data'!P:P,Calculations!$C$116+MOD(CM123,Calculations!$C$118))+Control!$C$7*Calculations!$C$85*INDEX('Monthly Data'!Q:Q,Calculations!$C$116+MOD(CM123,Calculations!$C$118))+(1-Control!$C$7*Calculations!$C$87)*INDEX('Monthly Data'!R:R,Calculations!$C$116+MOD(CM123,Calculations!$C$118))</f>
        <v>-3.8554137824290124E-2</v>
      </c>
      <c r="HD123" s="86">
        <f ca="1">Control!$C$7*Calculations!$C$82*INDEX('Monthly Data'!N:N,Calculations!$C$116+MOD(CN123,Calculations!$C$118))+Control!$C$7*Calculations!$C$83*INDEX('Monthly Data'!O:O,Calculations!$C$116+MOD(CN123,Calculations!$C$118))+Control!$C$7*Calculations!$C$84*INDEX('Monthly Data'!P:P,Calculations!$C$116+MOD(CN123,Calculations!$C$118))+Control!$C$7*Calculations!$C$85*INDEX('Monthly Data'!Q:Q,Calculations!$C$116+MOD(CN123,Calculations!$C$118))+(1-Control!$C$7*Calculations!$C$87)*INDEX('Monthly Data'!R:R,Calculations!$C$116+MOD(CN123,Calculations!$C$118))</f>
        <v>-9.5555592256394619E-3</v>
      </c>
      <c r="HE123" s="86">
        <f ca="1">Control!$C$7*Calculations!$C$82*INDEX('Monthly Data'!N:N,Calculations!$C$116+MOD(CO123,Calculations!$C$118))+Control!$C$7*Calculations!$C$83*INDEX('Monthly Data'!O:O,Calculations!$C$116+MOD(CO123,Calculations!$C$118))+Control!$C$7*Calculations!$C$84*INDEX('Monthly Data'!P:P,Calculations!$C$116+MOD(CO123,Calculations!$C$118))+Control!$C$7*Calculations!$C$85*INDEX('Monthly Data'!Q:Q,Calculations!$C$116+MOD(CO123,Calculations!$C$118))+(1-Control!$C$7*Calculations!$C$87)*INDEX('Monthly Data'!R:R,Calculations!$C$116+MOD(CO123,Calculations!$C$118))</f>
        <v>3.5231336013669103E-2</v>
      </c>
      <c r="HF123" s="86">
        <f ca="1">Control!$C$7*Calculations!$C$82*INDEX('Monthly Data'!N:N,Calculations!$C$116+MOD(CP123,Calculations!$C$118))+Control!$C$7*Calculations!$C$83*INDEX('Monthly Data'!O:O,Calculations!$C$116+MOD(CP123,Calculations!$C$118))+Control!$C$7*Calculations!$C$84*INDEX('Monthly Data'!P:P,Calculations!$C$116+MOD(CP123,Calculations!$C$118))+Control!$C$7*Calculations!$C$85*INDEX('Monthly Data'!Q:Q,Calculations!$C$116+MOD(CP123,Calculations!$C$118))+(1-Control!$C$7*Calculations!$C$87)*INDEX('Monthly Data'!R:R,Calculations!$C$116+MOD(CP123,Calculations!$C$118))</f>
        <v>3.127051071655923E-3</v>
      </c>
      <c r="HG123" s="86">
        <f ca="1">Control!$C$7*Calculations!$C$82*INDEX('Monthly Data'!N:N,Calculations!$C$116+MOD(CQ123,Calculations!$C$118))+Control!$C$7*Calculations!$C$83*INDEX('Monthly Data'!O:O,Calculations!$C$116+MOD(CQ123,Calculations!$C$118))+Control!$C$7*Calculations!$C$84*INDEX('Monthly Data'!P:P,Calculations!$C$116+MOD(CQ123,Calculations!$C$118))+Control!$C$7*Calculations!$C$85*INDEX('Monthly Data'!Q:Q,Calculations!$C$116+MOD(CQ123,Calculations!$C$118))+(1-Control!$C$7*Calculations!$C$87)*INDEX('Monthly Data'!R:R,Calculations!$C$116+MOD(CQ123,Calculations!$C$118))</f>
        <v>-2.6378232493851243E-2</v>
      </c>
      <c r="HH123" s="86">
        <f ca="1">Control!$C$7*Calculations!$C$82*INDEX('Monthly Data'!N:N,Calculations!$C$116+MOD(CR123,Calculations!$C$118))+Control!$C$7*Calculations!$C$83*INDEX('Monthly Data'!O:O,Calculations!$C$116+MOD(CR123,Calculations!$C$118))+Control!$C$7*Calculations!$C$84*INDEX('Monthly Data'!P:P,Calculations!$C$116+MOD(CR123,Calculations!$C$118))+Control!$C$7*Calculations!$C$85*INDEX('Monthly Data'!Q:Q,Calculations!$C$116+MOD(CR123,Calculations!$C$118))+(1-Control!$C$7*Calculations!$C$87)*INDEX('Monthly Data'!R:R,Calculations!$C$116+MOD(CR123,Calculations!$C$118))</f>
        <v>1.3423979074716584E-2</v>
      </c>
      <c r="HI123" s="86">
        <f ca="1">Control!$C$7*Calculations!$C$82*INDEX('Monthly Data'!N:N,Calculations!$C$116+MOD(CS123,Calculations!$C$118))+Control!$C$7*Calculations!$C$83*INDEX('Monthly Data'!O:O,Calculations!$C$116+MOD(CS123,Calculations!$C$118))+Control!$C$7*Calculations!$C$84*INDEX('Monthly Data'!P:P,Calculations!$C$116+MOD(CS123,Calculations!$C$118))+Control!$C$7*Calculations!$C$85*INDEX('Monthly Data'!Q:Q,Calculations!$C$116+MOD(CS123,Calculations!$C$118))+(1-Control!$C$7*Calculations!$C$87)*INDEX('Monthly Data'!R:R,Calculations!$C$116+MOD(CS123,Calculations!$C$118))</f>
        <v>-1.6546126717384396E-2</v>
      </c>
      <c r="HJ123" s="86">
        <f ca="1">Control!$C$7*Calculations!$C$82*INDEX('Monthly Data'!N:N,Calculations!$C$116+MOD(CT123,Calculations!$C$118))+Control!$C$7*Calculations!$C$83*INDEX('Monthly Data'!O:O,Calculations!$C$116+MOD(CT123,Calculations!$C$118))+Control!$C$7*Calculations!$C$84*INDEX('Monthly Data'!P:P,Calculations!$C$116+MOD(CT123,Calculations!$C$118))+Control!$C$7*Calculations!$C$85*INDEX('Monthly Data'!Q:Q,Calculations!$C$116+MOD(CT123,Calculations!$C$118))+(1-Control!$C$7*Calculations!$C$87)*INDEX('Monthly Data'!R:R,Calculations!$C$116+MOD(CT123,Calculations!$C$118))</f>
        <v>-1.0485101266941802E-2</v>
      </c>
      <c r="HK123" s="86">
        <f ca="1">Control!$C$7*Calculations!$C$82*INDEX('Monthly Data'!N:N,Calculations!$C$116+MOD(CU123,Calculations!$C$118))+Control!$C$7*Calculations!$C$83*INDEX('Monthly Data'!O:O,Calculations!$C$116+MOD(CU123,Calculations!$C$118))+Control!$C$7*Calculations!$C$84*INDEX('Monthly Data'!P:P,Calculations!$C$116+MOD(CU123,Calculations!$C$118))+Control!$C$7*Calculations!$C$85*INDEX('Monthly Data'!Q:Q,Calculations!$C$116+MOD(CU123,Calculations!$C$118))+(1-Control!$C$7*Calculations!$C$87)*INDEX('Monthly Data'!R:R,Calculations!$C$116+MOD(CU123,Calculations!$C$118))</f>
        <v>-2.0259958308006688E-2</v>
      </c>
      <c r="HL123" s="86">
        <f ca="1">Control!$C$7*Calculations!$C$82*INDEX('Monthly Data'!N:N,Calculations!$C$116+MOD(CV123,Calculations!$C$118))+Control!$C$7*Calculations!$C$83*INDEX('Monthly Data'!O:O,Calculations!$C$116+MOD(CV123,Calculations!$C$118))+Control!$C$7*Calculations!$C$84*INDEX('Monthly Data'!P:P,Calculations!$C$116+MOD(CV123,Calculations!$C$118))+Control!$C$7*Calculations!$C$85*INDEX('Monthly Data'!Q:Q,Calculations!$C$116+MOD(CV123,Calculations!$C$118))+(1-Control!$C$7*Calculations!$C$87)*INDEX('Monthly Data'!R:R,Calculations!$C$116+MOD(CV123,Calculations!$C$118))</f>
        <v>-4.417423226995453E-3</v>
      </c>
      <c r="HM123" s="86">
        <f ca="1">Control!$C$7*Calculations!$C$82*INDEX('Monthly Data'!N:N,Calculations!$C$116+MOD(CW123,Calculations!$C$118))+Control!$C$7*Calculations!$C$83*INDEX('Monthly Data'!O:O,Calculations!$C$116+MOD(CW123,Calculations!$C$118))+Control!$C$7*Calculations!$C$84*INDEX('Monthly Data'!P:P,Calculations!$C$116+MOD(CW123,Calculations!$C$118))+Control!$C$7*Calculations!$C$85*INDEX('Monthly Data'!Q:Q,Calculations!$C$116+MOD(CW123,Calculations!$C$118))+(1-Control!$C$7*Calculations!$C$87)*INDEX('Monthly Data'!R:R,Calculations!$C$116+MOD(CW123,Calculations!$C$118))</f>
        <v>6.3250222980707482E-3</v>
      </c>
      <c r="HN123" s="86">
        <f ca="1">Control!$C$7*Calculations!$C$82*INDEX('Monthly Data'!N:N,Calculations!$C$116+MOD(CX123,Calculations!$C$118))+Control!$C$7*Calculations!$C$83*INDEX('Monthly Data'!O:O,Calculations!$C$116+MOD(CX123,Calculations!$C$118))+Control!$C$7*Calculations!$C$84*INDEX('Monthly Data'!P:P,Calculations!$C$116+MOD(CX123,Calculations!$C$118))+Control!$C$7*Calculations!$C$85*INDEX('Monthly Data'!Q:Q,Calculations!$C$116+MOD(CX123,Calculations!$C$118))+(1-Control!$C$7*Calculations!$C$87)*INDEX('Monthly Data'!R:R,Calculations!$C$116+MOD(CX123,Calculations!$C$118))</f>
        <v>7.9764341593600071E-3</v>
      </c>
      <c r="HO123" s="86">
        <f ca="1">Control!$C$7*Calculations!$C$82*INDEX('Monthly Data'!N:N,Calculations!$C$116+MOD(CY123,Calculations!$C$118))+Control!$C$7*Calculations!$C$83*INDEX('Monthly Data'!O:O,Calculations!$C$116+MOD(CY123,Calculations!$C$118))+Control!$C$7*Calculations!$C$84*INDEX('Monthly Data'!P:P,Calculations!$C$116+MOD(CY123,Calculations!$C$118))+Control!$C$7*Calculations!$C$85*INDEX('Monthly Data'!Q:Q,Calculations!$C$116+MOD(CY123,Calculations!$C$118))+(1-Control!$C$7*Calculations!$C$87)*INDEX('Monthly Data'!R:R,Calculations!$C$116+MOD(CY123,Calculations!$C$118))</f>
        <v>-2.7490061308214487E-3</v>
      </c>
      <c r="HP123" s="86">
        <f ca="1">Control!$C$7*Calculations!$C$82*INDEX('Monthly Data'!N:N,Calculations!$C$116+MOD(CZ123,Calculations!$C$118))+Control!$C$7*Calculations!$C$83*INDEX('Monthly Data'!O:O,Calculations!$C$116+MOD(CZ123,Calculations!$C$118))+Control!$C$7*Calculations!$C$84*INDEX('Monthly Data'!P:P,Calculations!$C$116+MOD(CZ123,Calculations!$C$118))+Control!$C$7*Calculations!$C$85*INDEX('Monthly Data'!Q:Q,Calculations!$C$116+MOD(CZ123,Calculations!$C$118))+(1-Control!$C$7*Calculations!$C$87)*INDEX('Monthly Data'!R:R,Calculations!$C$116+MOD(CZ123,Calculations!$C$118))</f>
        <v>-2.0259958308006688E-2</v>
      </c>
      <c r="HQ123" s="86">
        <f ca="1">Control!$C$7*Calculations!$C$82*INDEX('Monthly Data'!N:N,Calculations!$C$116+MOD(DA123,Calculations!$C$118))+Control!$C$7*Calculations!$C$83*INDEX('Monthly Data'!O:O,Calculations!$C$116+MOD(DA123,Calculations!$C$118))+Control!$C$7*Calculations!$C$84*INDEX('Monthly Data'!P:P,Calculations!$C$116+MOD(DA123,Calculations!$C$118))+Control!$C$7*Calculations!$C$85*INDEX('Monthly Data'!Q:Q,Calculations!$C$116+MOD(DA123,Calculations!$C$118))+(1-Control!$C$7*Calculations!$C$87)*INDEX('Monthly Data'!R:R,Calculations!$C$116+MOD(DA123,Calculations!$C$118))</f>
        <v>-4.417423226995453E-3</v>
      </c>
      <c r="HR123" s="86">
        <f ca="1">Control!$C$7*Calculations!$C$82*INDEX('Monthly Data'!N:N,Calculations!$C$116+MOD(DB123,Calculations!$C$118))+Control!$C$7*Calculations!$C$83*INDEX('Monthly Data'!O:O,Calculations!$C$116+MOD(DB123,Calculations!$C$118))+Control!$C$7*Calculations!$C$84*INDEX('Monthly Data'!P:P,Calculations!$C$116+MOD(DB123,Calculations!$C$118))+Control!$C$7*Calculations!$C$85*INDEX('Monthly Data'!Q:Q,Calculations!$C$116+MOD(DB123,Calculations!$C$118))+(1-Control!$C$7*Calculations!$C$87)*INDEX('Monthly Data'!R:R,Calculations!$C$116+MOD(DB123,Calculations!$C$118))</f>
        <v>-7.8872955230675015E-3</v>
      </c>
      <c r="HS123" s="86">
        <f ca="1">Control!$C$7*Calculations!$C$82*INDEX('Monthly Data'!N:N,Calculations!$C$116+MOD(DC123,Calculations!$C$118))+Control!$C$7*Calculations!$C$83*INDEX('Monthly Data'!O:O,Calculations!$C$116+MOD(DC123,Calculations!$C$118))+Control!$C$7*Calculations!$C$84*INDEX('Monthly Data'!P:P,Calculations!$C$116+MOD(DC123,Calculations!$C$118))+Control!$C$7*Calculations!$C$85*INDEX('Monthly Data'!Q:Q,Calculations!$C$116+MOD(DC123,Calculations!$C$118))+(1-Control!$C$7*Calculations!$C$87)*INDEX('Monthly Data'!R:R,Calculations!$C$116+MOD(DC123,Calculations!$C$118))</f>
        <v>-2.4571433440223247E-2</v>
      </c>
      <c r="HT123" s="86">
        <f ca="1">Control!$C$7*Calculations!$C$82*INDEX('Monthly Data'!N:N,Calculations!$C$116+MOD(DD123,Calculations!$C$118))+Control!$C$7*Calculations!$C$83*INDEX('Monthly Data'!O:O,Calculations!$C$116+MOD(DD123,Calculations!$C$118))+Control!$C$7*Calculations!$C$84*INDEX('Monthly Data'!P:P,Calculations!$C$116+MOD(DD123,Calculations!$C$118))+Control!$C$7*Calculations!$C$85*INDEX('Monthly Data'!Q:Q,Calculations!$C$116+MOD(DD123,Calculations!$C$118))+(1-Control!$C$7*Calculations!$C$87)*INDEX('Monthly Data'!R:R,Calculations!$C$116+MOD(DD123,Calculations!$C$118))</f>
        <v>8.3814116887657771E-3</v>
      </c>
      <c r="HU123" s="86">
        <f ca="1">Control!$C$7*Calculations!$C$82*INDEX('Monthly Data'!N:N,Calculations!$C$116+MOD(DE123,Calculations!$C$118))+Control!$C$7*Calculations!$C$83*INDEX('Monthly Data'!O:O,Calculations!$C$116+MOD(DE123,Calculations!$C$118))+Control!$C$7*Calculations!$C$84*INDEX('Monthly Data'!P:P,Calculations!$C$116+MOD(DE123,Calculations!$C$118))+Control!$C$7*Calculations!$C$85*INDEX('Monthly Data'!Q:Q,Calculations!$C$116+MOD(DE123,Calculations!$C$118))+(1-Control!$C$7*Calculations!$C$87)*INDEX('Monthly Data'!R:R,Calculations!$C$116+MOD(DE123,Calculations!$C$118))</f>
        <v>-3.8875517825435772E-3</v>
      </c>
      <c r="HV123" s="86">
        <f ca="1">Control!$C$7*Calculations!$C$82*INDEX('Monthly Data'!N:N,Calculations!$C$116+MOD(DF123,Calculations!$C$118))+Control!$C$7*Calculations!$C$83*INDEX('Monthly Data'!O:O,Calculations!$C$116+MOD(DF123,Calculations!$C$118))+Control!$C$7*Calculations!$C$84*INDEX('Monthly Data'!P:P,Calculations!$C$116+MOD(DF123,Calculations!$C$118))+Control!$C$7*Calculations!$C$85*INDEX('Monthly Data'!Q:Q,Calculations!$C$116+MOD(DF123,Calculations!$C$118))+(1-Control!$C$7*Calculations!$C$87)*INDEX('Monthly Data'!R:R,Calculations!$C$116+MOD(DF123,Calculations!$C$118))</f>
        <v>-1.3959200237295809E-2</v>
      </c>
      <c r="HW123" s="86">
        <f ca="1">Control!$C$7*Calculations!$C$82*INDEX('Monthly Data'!N:N,Calculations!$C$116+MOD(DG123,Calculations!$C$118))+Control!$C$7*Calculations!$C$83*INDEX('Monthly Data'!O:O,Calculations!$C$116+MOD(DG123,Calculations!$C$118))+Control!$C$7*Calculations!$C$84*INDEX('Monthly Data'!P:P,Calculations!$C$116+MOD(DG123,Calculations!$C$118))+Control!$C$7*Calculations!$C$85*INDEX('Monthly Data'!Q:Q,Calculations!$C$116+MOD(DG123,Calculations!$C$118))+(1-Control!$C$7*Calculations!$C$87)*INDEX('Monthly Data'!R:R,Calculations!$C$116+MOD(DG123,Calculations!$C$118))</f>
        <v>1.7484305259657981E-2</v>
      </c>
      <c r="HX123" s="86">
        <f ca="1">Control!$C$7*Calculations!$C$82*INDEX('Monthly Data'!N:N,Calculations!$C$116+MOD(DH123,Calculations!$C$118))+Control!$C$7*Calculations!$C$83*INDEX('Monthly Data'!O:O,Calculations!$C$116+MOD(DH123,Calculations!$C$118))+Control!$C$7*Calculations!$C$84*INDEX('Monthly Data'!P:P,Calculations!$C$116+MOD(DH123,Calculations!$C$118))+Control!$C$7*Calculations!$C$85*INDEX('Monthly Data'!Q:Q,Calculations!$C$116+MOD(DH123,Calculations!$C$118))+(1-Control!$C$7*Calculations!$C$87)*INDEX('Monthly Data'!R:R,Calculations!$C$116+MOD(DH123,Calculations!$C$118))</f>
        <v>3.0957942835585645E-2</v>
      </c>
      <c r="HY123" s="86">
        <f ca="1">Control!$C$7*Calculations!$C$82*INDEX('Monthly Data'!N:N,Calculations!$C$116+MOD(DI123,Calculations!$C$118))+Control!$C$7*Calculations!$C$83*INDEX('Monthly Data'!O:O,Calculations!$C$116+MOD(DI123,Calculations!$C$118))+Control!$C$7*Calculations!$C$84*INDEX('Monthly Data'!P:P,Calculations!$C$116+MOD(DI123,Calculations!$C$118))+Control!$C$7*Calculations!$C$85*INDEX('Monthly Data'!Q:Q,Calculations!$C$116+MOD(DI123,Calculations!$C$118))+(1-Control!$C$7*Calculations!$C$87)*INDEX('Monthly Data'!R:R,Calculations!$C$116+MOD(DI123,Calculations!$C$118))</f>
        <v>6.4539397490030407E-3</v>
      </c>
      <c r="HZ123" s="86">
        <f ca="1">Control!$C$7*Calculations!$C$82*INDEX('Monthly Data'!N:N,Calculations!$C$116+MOD(DJ123,Calculations!$C$118))+Control!$C$7*Calculations!$C$83*INDEX('Monthly Data'!O:O,Calculations!$C$116+MOD(DJ123,Calculations!$C$118))+Control!$C$7*Calculations!$C$84*INDEX('Monthly Data'!P:P,Calculations!$C$116+MOD(DJ123,Calculations!$C$118))+Control!$C$7*Calculations!$C$85*INDEX('Monthly Data'!Q:Q,Calculations!$C$116+MOD(DJ123,Calculations!$C$118))+(1-Control!$C$7*Calculations!$C$87)*INDEX('Monthly Data'!R:R,Calculations!$C$116+MOD(DJ123,Calculations!$C$118))</f>
        <v>4.4327772793586687E-3</v>
      </c>
      <c r="IA123" s="86">
        <f ca="1">Control!$C$7*Calculations!$C$82*INDEX('Monthly Data'!N:N,Calculations!$C$116+MOD(DK123,Calculations!$C$118))+Control!$C$7*Calculations!$C$83*INDEX('Monthly Data'!O:O,Calculations!$C$116+MOD(DK123,Calculations!$C$118))+Control!$C$7*Calculations!$C$84*INDEX('Monthly Data'!P:P,Calculations!$C$116+MOD(DK123,Calculations!$C$118))+Control!$C$7*Calculations!$C$85*INDEX('Monthly Data'!Q:Q,Calculations!$C$116+MOD(DK123,Calculations!$C$118))+(1-Control!$C$7*Calculations!$C$87)*INDEX('Monthly Data'!R:R,Calculations!$C$116+MOD(DK123,Calculations!$C$118))</f>
        <v>1.1786765492207996E-2</v>
      </c>
      <c r="IB123" s="86">
        <f ca="1">Control!$C$7*Calculations!$C$82*INDEX('Monthly Data'!N:N,Calculations!$C$116+MOD(DL123,Calculations!$C$118))+Control!$C$7*Calculations!$C$83*INDEX('Monthly Data'!O:O,Calculations!$C$116+MOD(DL123,Calculations!$C$118))+Control!$C$7*Calculations!$C$84*INDEX('Monthly Data'!P:P,Calculations!$C$116+MOD(DL123,Calculations!$C$118))+Control!$C$7*Calculations!$C$85*INDEX('Monthly Data'!Q:Q,Calculations!$C$116+MOD(DL123,Calculations!$C$118))+(1-Control!$C$7*Calculations!$C$87)*INDEX('Monthly Data'!R:R,Calculations!$C$116+MOD(DL123,Calculations!$C$118))</f>
        <v>-4.0413381192162513E-2</v>
      </c>
      <c r="IC123" s="86">
        <f ca="1">Control!$C$7*Calculations!$C$82*INDEX('Monthly Data'!N:N,Calculations!$C$116+MOD(DM123,Calculations!$C$118))+Control!$C$7*Calculations!$C$83*INDEX('Monthly Data'!O:O,Calculations!$C$116+MOD(DM123,Calculations!$C$118))+Control!$C$7*Calculations!$C$84*INDEX('Monthly Data'!P:P,Calculations!$C$116+MOD(DM123,Calculations!$C$118))+Control!$C$7*Calculations!$C$85*INDEX('Monthly Data'!Q:Q,Calculations!$C$116+MOD(DM123,Calculations!$C$118))+(1-Control!$C$7*Calculations!$C$87)*INDEX('Monthly Data'!R:R,Calculations!$C$116+MOD(DM123,Calculations!$C$118))</f>
        <v>-1.6546126717384396E-2</v>
      </c>
      <c r="ID123" s="86">
        <f ca="1">Control!$C$7*Calculations!$C$82*INDEX('Monthly Data'!N:N,Calculations!$C$116+MOD(DN123,Calculations!$C$118))+Control!$C$7*Calculations!$C$83*INDEX('Monthly Data'!O:O,Calculations!$C$116+MOD(DN123,Calculations!$C$118))+Control!$C$7*Calculations!$C$84*INDEX('Monthly Data'!P:P,Calculations!$C$116+MOD(DN123,Calculations!$C$118))+Control!$C$7*Calculations!$C$85*INDEX('Monthly Data'!Q:Q,Calculations!$C$116+MOD(DN123,Calculations!$C$118))+(1-Control!$C$7*Calculations!$C$87)*INDEX('Monthly Data'!R:R,Calculations!$C$116+MOD(DN123,Calculations!$C$118))</f>
        <v>1.1704119272391494E-2</v>
      </c>
      <c r="IE123" s="86">
        <f ca="1">Control!$C$7*Calculations!$C$82*INDEX('Monthly Data'!N:N,Calculations!$C$116+MOD(DO123,Calculations!$C$118))+Control!$C$7*Calculations!$C$83*INDEX('Monthly Data'!O:O,Calculations!$C$116+MOD(DO123,Calculations!$C$118))+Control!$C$7*Calculations!$C$84*INDEX('Monthly Data'!P:P,Calculations!$C$116+MOD(DO123,Calculations!$C$118))+Control!$C$7*Calculations!$C$85*INDEX('Monthly Data'!Q:Q,Calculations!$C$116+MOD(DO123,Calculations!$C$118))+(1-Control!$C$7*Calculations!$C$87)*INDEX('Monthly Data'!R:R,Calculations!$C$116+MOD(DO123,Calculations!$C$118))</f>
        <v>8.4240675975201049E-3</v>
      </c>
      <c r="IF123" s="86">
        <f ca="1">Control!$C$7*Calculations!$C$82*INDEX('Monthly Data'!N:N,Calculations!$C$116+MOD(DP123,Calculations!$C$118))+Control!$C$7*Calculations!$C$83*INDEX('Monthly Data'!O:O,Calculations!$C$116+MOD(DP123,Calculations!$C$118))+Control!$C$7*Calculations!$C$84*INDEX('Monthly Data'!P:P,Calculations!$C$116+MOD(DP123,Calculations!$C$118))+Control!$C$7*Calculations!$C$85*INDEX('Monthly Data'!Q:Q,Calculations!$C$116+MOD(DP123,Calculations!$C$118))+(1-Control!$C$7*Calculations!$C$87)*INDEX('Monthly Data'!R:R,Calculations!$C$116+MOD(DP123,Calculations!$C$118))</f>
        <v>-1.9947061878162777E-2</v>
      </c>
      <c r="IG123" s="88">
        <f ca="1">Control!$C$8*(1+DQ123)*(1+DR123)*(1+DS123)*(1+DT123)*(1+DU123)*(1+DV123)*(1+DW123)*(1+DX123)*(1+DY123)*(1+DZ123)*(1+EA123)*(1+EB123)*(1+EC123)*(1+ED123)*(1+EE123)*(1+EF123)*(1+EG123)*(1+EH123)*(1+EI123)*(1+EJ123)*(1+EK123)*(1+EL123)*(1+EM123)*(1+EN123)*(1+EO123)*(1+EP123)*(1+EQ123)*(1+ER123)*(1+ES123)*(1+ET123)*(1+EU123)*(1+EV123)*(1+EW123)*(1+EX123)*(1+EY123)*(1+EZ123)*(1+FA123)*(1+FB123)*(1+FC123)*(1+FD123)*(1+FE123)*(1+FF123)*(1+FG123)*(1+FH123)*(1+FI123)*(1+FJ123)*(1+FK123)*(1+FL123)*(1+FM123)*(1+FN123)*(1+FO123)*(1+FP123)*(1+FQ123)*(1+FR123)*(1+FS123)*(1+FT123)*(1+FU123)*(1+FV123)*(1+FW123)*(1+FX123)*(1+FY123)*(1+FZ123)*(1+GA123)*(1+GB123)*(1+GC123)*(1+GD123)*(1+GE123)*(1+GF123)*(1+GG123)*(1+GH123)*(1+GI123)*(1+GJ123)*(1+GK123)*(1+GL123)*(1+GM123)*(1+GN123)*(1+GO123)*(1+GP123)*(1+GQ123)*(1+GR123)*(1+GS123)*(1+GT123)*(1+GU123)*(1+GV123)*(1+GW123)*(1+GX123)*(1+GY123)*(1+GZ123)*(1+HA123)*(1+HB123)*(1+HC123)*(1+HD123)*(1+HE123)*(1+HF123)*(1+HG123)*(1+HH123)*(1+HI123)*(1+HJ123)*(1+HK123)*(1+HL123)*(1+HM123)*(1+HN123)*(1+HO123)*(1+HP123)*(1+HQ123)*(1+HR123)*(1+HS123)*(1+HT123)*(1+HU123)*(1+HV123)*(1+HW123)*(1+HX123)*(1+HY123)*(1+HZ123)*(1+IA123)*(1+IB123)*(1+IC123)*(1+ID123)*(1+IE123)*(1+IF123)</f>
        <v>72390.846287550579</v>
      </c>
    </row>
    <row r="124" spans="1:241" x14ac:dyDescent="0.25">
      <c r="A124">
        <v>82</v>
      </c>
      <c r="B124">
        <v>89</v>
      </c>
      <c r="C124">
        <v>8</v>
      </c>
      <c r="D124">
        <v>81</v>
      </c>
      <c r="E124">
        <v>102</v>
      </c>
      <c r="F124">
        <v>24</v>
      </c>
      <c r="G124">
        <v>56</v>
      </c>
      <c r="H124">
        <v>30</v>
      </c>
      <c r="I124">
        <v>59</v>
      </c>
      <c r="J124">
        <v>76</v>
      </c>
      <c r="K124">
        <v>87</v>
      </c>
      <c r="L124">
        <v>96</v>
      </c>
      <c r="M124">
        <v>9</v>
      </c>
      <c r="N124">
        <v>81</v>
      </c>
      <c r="O124">
        <v>44</v>
      </c>
      <c r="P124">
        <v>55</v>
      </c>
      <c r="Q124">
        <v>67</v>
      </c>
      <c r="R124">
        <v>85</v>
      </c>
      <c r="S124">
        <v>118</v>
      </c>
      <c r="T124">
        <v>60</v>
      </c>
      <c r="U124">
        <v>115</v>
      </c>
      <c r="V124">
        <v>36</v>
      </c>
      <c r="W124">
        <v>102</v>
      </c>
      <c r="X124">
        <v>90</v>
      </c>
      <c r="Y124">
        <v>24</v>
      </c>
      <c r="Z124">
        <v>15</v>
      </c>
      <c r="AA124">
        <v>40</v>
      </c>
      <c r="AB124">
        <v>72</v>
      </c>
      <c r="AC124">
        <v>88</v>
      </c>
      <c r="AD124">
        <v>23</v>
      </c>
      <c r="AE124">
        <v>107</v>
      </c>
      <c r="AF124">
        <v>8</v>
      </c>
      <c r="AG124">
        <v>91</v>
      </c>
      <c r="AH124">
        <v>21</v>
      </c>
      <c r="AI124">
        <v>96</v>
      </c>
      <c r="AJ124">
        <v>70</v>
      </c>
      <c r="AK124">
        <v>38</v>
      </c>
      <c r="AL124">
        <v>20</v>
      </c>
      <c r="AM124">
        <v>112</v>
      </c>
      <c r="AN124">
        <v>92</v>
      </c>
      <c r="AO124">
        <v>104</v>
      </c>
      <c r="AP124">
        <v>117</v>
      </c>
      <c r="AQ124">
        <v>31</v>
      </c>
      <c r="AR124">
        <v>31</v>
      </c>
      <c r="AS124">
        <v>110</v>
      </c>
      <c r="AT124">
        <v>62</v>
      </c>
      <c r="AU124">
        <v>32</v>
      </c>
      <c r="AV124">
        <v>67</v>
      </c>
      <c r="AW124">
        <v>85</v>
      </c>
      <c r="AX124">
        <v>78</v>
      </c>
      <c r="AY124">
        <v>33</v>
      </c>
      <c r="AZ124">
        <v>69</v>
      </c>
      <c r="BA124">
        <v>17</v>
      </c>
      <c r="BB124">
        <v>106</v>
      </c>
      <c r="BC124">
        <v>110</v>
      </c>
      <c r="BD124">
        <v>84</v>
      </c>
      <c r="BE124">
        <v>77</v>
      </c>
      <c r="BF124">
        <v>74</v>
      </c>
      <c r="BG124">
        <v>112</v>
      </c>
      <c r="BH124">
        <v>45</v>
      </c>
      <c r="BI124">
        <v>6</v>
      </c>
      <c r="BJ124">
        <v>29</v>
      </c>
      <c r="BK124">
        <v>48</v>
      </c>
      <c r="BL124">
        <v>60</v>
      </c>
      <c r="BM124">
        <v>100</v>
      </c>
      <c r="BN124">
        <v>19</v>
      </c>
      <c r="BO124">
        <v>107</v>
      </c>
      <c r="BP124">
        <v>9</v>
      </c>
      <c r="BQ124">
        <v>96</v>
      </c>
      <c r="BR124">
        <v>54</v>
      </c>
      <c r="BS124">
        <v>62</v>
      </c>
      <c r="BT124">
        <v>26</v>
      </c>
      <c r="BU124">
        <v>73</v>
      </c>
      <c r="BV124">
        <v>80</v>
      </c>
      <c r="BW124">
        <v>43</v>
      </c>
      <c r="BX124">
        <v>8</v>
      </c>
      <c r="BY124">
        <v>65</v>
      </c>
      <c r="BZ124">
        <v>84</v>
      </c>
      <c r="CA124">
        <v>82</v>
      </c>
      <c r="CB124">
        <v>45</v>
      </c>
      <c r="CC124">
        <v>21</v>
      </c>
      <c r="CD124">
        <v>59</v>
      </c>
      <c r="CE124">
        <v>69</v>
      </c>
      <c r="CF124">
        <v>12</v>
      </c>
      <c r="CG124">
        <v>17</v>
      </c>
      <c r="CH124">
        <v>111</v>
      </c>
      <c r="CI124">
        <v>98</v>
      </c>
      <c r="CJ124">
        <v>7</v>
      </c>
      <c r="CK124">
        <v>107</v>
      </c>
      <c r="CL124">
        <v>115</v>
      </c>
      <c r="CM124">
        <v>62</v>
      </c>
      <c r="CN124">
        <v>45</v>
      </c>
      <c r="CO124">
        <v>16</v>
      </c>
      <c r="CP124">
        <v>103</v>
      </c>
      <c r="CQ124">
        <v>94</v>
      </c>
      <c r="CR124">
        <v>115</v>
      </c>
      <c r="CS124">
        <v>28</v>
      </c>
      <c r="CT124">
        <v>34</v>
      </c>
      <c r="CU124">
        <v>46</v>
      </c>
      <c r="CV124">
        <v>75</v>
      </c>
      <c r="CW124">
        <v>54</v>
      </c>
      <c r="CX124">
        <v>93</v>
      </c>
      <c r="CY124">
        <v>118</v>
      </c>
      <c r="CZ124">
        <v>16</v>
      </c>
      <c r="DA124">
        <v>72</v>
      </c>
      <c r="DB124">
        <v>104</v>
      </c>
      <c r="DC124">
        <v>52</v>
      </c>
      <c r="DD124">
        <v>36</v>
      </c>
      <c r="DE124">
        <v>17</v>
      </c>
      <c r="DF124">
        <v>70</v>
      </c>
      <c r="DG124">
        <v>106</v>
      </c>
      <c r="DH124">
        <v>44</v>
      </c>
      <c r="DI124">
        <v>43</v>
      </c>
      <c r="DJ124">
        <v>61</v>
      </c>
      <c r="DK124">
        <v>94</v>
      </c>
      <c r="DL124">
        <v>37</v>
      </c>
      <c r="DM124">
        <v>26</v>
      </c>
      <c r="DN124">
        <v>59</v>
      </c>
      <c r="DO124">
        <v>116</v>
      </c>
      <c r="DP124">
        <v>47</v>
      </c>
      <c r="DQ124" s="86">
        <f ca="1">Control!$C$7*Calculations!$C$82*INDEX('Monthly Data'!N:N,Calculations!$C$116+MOD(A124,Calculations!$C$118))+Control!$C$7*Calculations!$C$83*INDEX('Monthly Data'!O:O,Calculations!$C$116+MOD(A124,Calculations!$C$118))+Control!$C$7*Calculations!$C$84*INDEX('Monthly Data'!P:P,Calculations!$C$116+MOD(A124,Calculations!$C$118))+Control!$C$7*Calculations!$C$85*INDEX('Monthly Data'!Q:Q,Calculations!$C$116+MOD(A124,Calculations!$C$118))+(1-Control!$C$7*Calculations!$C$87)*INDEX('Monthly Data'!R:R,Calculations!$C$116+MOD(A124,Calculations!$C$118))</f>
        <v>1.7361594973213587E-2</v>
      </c>
      <c r="DR124" s="86">
        <f ca="1">Control!$C$7*Calculations!$C$82*INDEX('Monthly Data'!N:N,Calculations!$C$116+MOD(B124,Calculations!$C$118))+Control!$C$7*Calculations!$C$83*INDEX('Monthly Data'!O:O,Calculations!$C$116+MOD(B124,Calculations!$C$118))+Control!$C$7*Calculations!$C$84*INDEX('Monthly Data'!P:P,Calculations!$C$116+MOD(B124,Calculations!$C$118))+Control!$C$7*Calculations!$C$85*INDEX('Monthly Data'!Q:Q,Calculations!$C$116+MOD(B124,Calculations!$C$118))+(1-Control!$C$7*Calculations!$C$87)*INDEX('Monthly Data'!R:R,Calculations!$C$116+MOD(B124,Calculations!$C$118))</f>
        <v>2.3852824346838646E-2</v>
      </c>
      <c r="DS124" s="86">
        <f ca="1">Control!$C$7*Calculations!$C$82*INDEX('Monthly Data'!N:N,Calculations!$C$116+MOD(C124,Calculations!$C$118))+Control!$C$7*Calculations!$C$83*INDEX('Monthly Data'!O:O,Calculations!$C$116+MOD(C124,Calculations!$C$118))+Control!$C$7*Calculations!$C$84*INDEX('Monthly Data'!P:P,Calculations!$C$116+MOD(C124,Calculations!$C$118))+Control!$C$7*Calculations!$C$85*INDEX('Monthly Data'!Q:Q,Calculations!$C$116+MOD(C124,Calculations!$C$118))+(1-Control!$C$7*Calculations!$C$87)*INDEX('Monthly Data'!R:R,Calculations!$C$116+MOD(C124,Calculations!$C$118))</f>
        <v>9.9787204839310462E-3</v>
      </c>
      <c r="DT124" s="86">
        <f ca="1">Control!$C$7*Calculations!$C$82*INDEX('Monthly Data'!N:N,Calculations!$C$116+MOD(D124,Calculations!$C$118))+Control!$C$7*Calculations!$C$83*INDEX('Monthly Data'!O:O,Calculations!$C$116+MOD(D124,Calculations!$C$118))+Control!$C$7*Calculations!$C$84*INDEX('Monthly Data'!P:P,Calculations!$C$116+MOD(D124,Calculations!$C$118))+Control!$C$7*Calculations!$C$85*INDEX('Monthly Data'!Q:Q,Calculations!$C$116+MOD(D124,Calculations!$C$118))+(1-Control!$C$7*Calculations!$C$87)*INDEX('Monthly Data'!R:R,Calculations!$C$116+MOD(D124,Calculations!$C$118))</f>
        <v>3.0957942835585645E-2</v>
      </c>
      <c r="DU124" s="86">
        <f ca="1">Control!$C$7*Calculations!$C$82*INDEX('Monthly Data'!N:N,Calculations!$C$116+MOD(E124,Calculations!$C$118))+Control!$C$7*Calculations!$C$83*INDEX('Monthly Data'!O:O,Calculations!$C$116+MOD(E124,Calculations!$C$118))+Control!$C$7*Calculations!$C$84*INDEX('Monthly Data'!P:P,Calculations!$C$116+MOD(E124,Calculations!$C$118))+Control!$C$7*Calculations!$C$85*INDEX('Monthly Data'!Q:Q,Calculations!$C$116+MOD(E124,Calculations!$C$118))+(1-Control!$C$7*Calculations!$C$87)*INDEX('Monthly Data'!R:R,Calculations!$C$116+MOD(E124,Calculations!$C$118))</f>
        <v>-1.8530040247387896E-2</v>
      </c>
      <c r="DV124" s="86">
        <f ca="1">Control!$C$7*Calculations!$C$82*INDEX('Monthly Data'!N:N,Calculations!$C$116+MOD(F124,Calculations!$C$118))+Control!$C$7*Calculations!$C$83*INDEX('Monthly Data'!O:O,Calculations!$C$116+MOD(F124,Calculations!$C$118))+Control!$C$7*Calculations!$C$84*INDEX('Monthly Data'!P:P,Calculations!$C$116+MOD(F124,Calculations!$C$118))+Control!$C$7*Calculations!$C$85*INDEX('Monthly Data'!Q:Q,Calculations!$C$116+MOD(F124,Calculations!$C$118))+(1-Control!$C$7*Calculations!$C$87)*INDEX('Monthly Data'!R:R,Calculations!$C$116+MOD(F124,Calculations!$C$118))</f>
        <v>4.2795950888382334E-3</v>
      </c>
      <c r="DW124" s="86">
        <f ca="1">Control!$C$7*Calculations!$C$82*INDEX('Monthly Data'!N:N,Calculations!$C$116+MOD(G124,Calculations!$C$118))+Control!$C$7*Calculations!$C$83*INDEX('Monthly Data'!O:O,Calculations!$C$116+MOD(G124,Calculations!$C$118))+Control!$C$7*Calculations!$C$84*INDEX('Monthly Data'!P:P,Calculations!$C$116+MOD(G124,Calculations!$C$118))+Control!$C$7*Calculations!$C$85*INDEX('Monthly Data'!Q:Q,Calculations!$C$116+MOD(G124,Calculations!$C$118))+(1-Control!$C$7*Calculations!$C$87)*INDEX('Monthly Data'!R:R,Calculations!$C$116+MOD(G124,Calculations!$C$118))</f>
        <v>7.5897487599915015E-3</v>
      </c>
      <c r="DX124" s="86">
        <f ca="1">Control!$C$7*Calculations!$C$82*INDEX('Monthly Data'!N:N,Calculations!$C$116+MOD(H124,Calculations!$C$118))+Control!$C$7*Calculations!$C$83*INDEX('Monthly Data'!O:O,Calculations!$C$116+MOD(H124,Calculations!$C$118))+Control!$C$7*Calculations!$C$84*INDEX('Monthly Data'!P:P,Calculations!$C$116+MOD(H124,Calculations!$C$118))+Control!$C$7*Calculations!$C$85*INDEX('Monthly Data'!Q:Q,Calculations!$C$116+MOD(H124,Calculations!$C$118))+(1-Control!$C$7*Calculations!$C$87)*INDEX('Monthly Data'!R:R,Calculations!$C$116+MOD(H124,Calculations!$C$118))</f>
        <v>7.9764341593600071E-3</v>
      </c>
      <c r="DY124" s="86">
        <f ca="1">Control!$C$7*Calculations!$C$82*INDEX('Monthly Data'!N:N,Calculations!$C$116+MOD(I124,Calculations!$C$118))+Control!$C$7*Calculations!$C$83*INDEX('Monthly Data'!O:O,Calculations!$C$116+MOD(I124,Calculations!$C$118))+Control!$C$7*Calculations!$C$84*INDEX('Monthly Data'!P:P,Calculations!$C$116+MOD(I124,Calculations!$C$118))+Control!$C$7*Calculations!$C$85*INDEX('Monthly Data'!Q:Q,Calculations!$C$116+MOD(I124,Calculations!$C$118))+(1-Control!$C$7*Calculations!$C$87)*INDEX('Monthly Data'!R:R,Calculations!$C$116+MOD(I124,Calculations!$C$118))</f>
        <v>1.1704119272391494E-2</v>
      </c>
      <c r="DZ124" s="86">
        <f ca="1">Control!$C$7*Calculations!$C$82*INDEX('Monthly Data'!N:N,Calculations!$C$116+MOD(J124,Calculations!$C$118))+Control!$C$7*Calculations!$C$83*INDEX('Monthly Data'!O:O,Calculations!$C$116+MOD(J124,Calculations!$C$118))+Control!$C$7*Calculations!$C$84*INDEX('Monthly Data'!P:P,Calculations!$C$116+MOD(J124,Calculations!$C$118))+Control!$C$7*Calculations!$C$85*INDEX('Monthly Data'!Q:Q,Calculations!$C$116+MOD(J124,Calculations!$C$118))+(1-Control!$C$7*Calculations!$C$87)*INDEX('Monthly Data'!R:R,Calculations!$C$116+MOD(J124,Calculations!$C$118))</f>
        <v>3.5231336013669103E-2</v>
      </c>
      <c r="EA124" s="86">
        <f ca="1">Control!$C$7*Calculations!$C$82*INDEX('Monthly Data'!N:N,Calculations!$C$116+MOD(K124,Calculations!$C$118))+Control!$C$7*Calculations!$C$83*INDEX('Monthly Data'!O:O,Calculations!$C$116+MOD(K124,Calculations!$C$118))+Control!$C$7*Calculations!$C$84*INDEX('Monthly Data'!P:P,Calculations!$C$116+MOD(K124,Calculations!$C$118))+Control!$C$7*Calculations!$C$85*INDEX('Monthly Data'!Q:Q,Calculations!$C$116+MOD(K124,Calculations!$C$118))+(1-Control!$C$7*Calculations!$C$87)*INDEX('Monthly Data'!R:R,Calculations!$C$116+MOD(K124,Calculations!$C$118))</f>
        <v>2.5790695379256122E-2</v>
      </c>
      <c r="EB124" s="86">
        <f ca="1">Control!$C$7*Calculations!$C$82*INDEX('Monthly Data'!N:N,Calculations!$C$116+MOD(L124,Calculations!$C$118))+Control!$C$7*Calculations!$C$83*INDEX('Monthly Data'!O:O,Calculations!$C$116+MOD(L124,Calculations!$C$118))+Control!$C$7*Calculations!$C$84*INDEX('Monthly Data'!P:P,Calculations!$C$116+MOD(L124,Calculations!$C$118))+Control!$C$7*Calculations!$C$85*INDEX('Monthly Data'!Q:Q,Calculations!$C$116+MOD(L124,Calculations!$C$118))+(1-Control!$C$7*Calculations!$C$87)*INDEX('Monthly Data'!R:R,Calculations!$C$116+MOD(L124,Calculations!$C$118))</f>
        <v>1.0627294914941248E-2</v>
      </c>
      <c r="EC124" s="86">
        <f ca="1">Control!$C$7*Calculations!$C$82*INDEX('Monthly Data'!N:N,Calculations!$C$116+MOD(M124,Calculations!$C$118))+Control!$C$7*Calculations!$C$83*INDEX('Monthly Data'!O:O,Calculations!$C$116+MOD(M124,Calculations!$C$118))+Control!$C$7*Calculations!$C$84*INDEX('Monthly Data'!P:P,Calculations!$C$116+MOD(M124,Calculations!$C$118))+Control!$C$7*Calculations!$C$85*INDEX('Monthly Data'!Q:Q,Calculations!$C$116+MOD(M124,Calculations!$C$118))+(1-Control!$C$7*Calculations!$C$87)*INDEX('Monthly Data'!R:R,Calculations!$C$116+MOD(M124,Calculations!$C$118))</f>
        <v>2.4470405846852006E-3</v>
      </c>
      <c r="ED124" s="86">
        <f ca="1">Control!$C$7*Calculations!$C$82*INDEX('Monthly Data'!N:N,Calculations!$C$116+MOD(N124,Calculations!$C$118))+Control!$C$7*Calculations!$C$83*INDEX('Monthly Data'!O:O,Calculations!$C$116+MOD(N124,Calculations!$C$118))+Control!$C$7*Calculations!$C$84*INDEX('Monthly Data'!P:P,Calculations!$C$116+MOD(N124,Calculations!$C$118))+Control!$C$7*Calculations!$C$85*INDEX('Monthly Data'!Q:Q,Calculations!$C$116+MOD(N124,Calculations!$C$118))+(1-Control!$C$7*Calculations!$C$87)*INDEX('Monthly Data'!R:R,Calculations!$C$116+MOD(N124,Calculations!$C$118))</f>
        <v>3.0957942835585645E-2</v>
      </c>
      <c r="EE124" s="86">
        <f ca="1">Control!$C$7*Calculations!$C$82*INDEX('Monthly Data'!N:N,Calculations!$C$116+MOD(O124,Calculations!$C$118))+Control!$C$7*Calculations!$C$83*INDEX('Monthly Data'!O:O,Calculations!$C$116+MOD(O124,Calculations!$C$118))+Control!$C$7*Calculations!$C$84*INDEX('Monthly Data'!P:P,Calculations!$C$116+MOD(O124,Calculations!$C$118))+Control!$C$7*Calculations!$C$85*INDEX('Monthly Data'!Q:Q,Calculations!$C$116+MOD(O124,Calculations!$C$118))+(1-Control!$C$7*Calculations!$C$87)*INDEX('Monthly Data'!R:R,Calculations!$C$116+MOD(O124,Calculations!$C$118))</f>
        <v>2.377894462657602E-2</v>
      </c>
      <c r="EF124" s="86">
        <f ca="1">Control!$C$7*Calculations!$C$82*INDEX('Monthly Data'!N:N,Calculations!$C$116+MOD(P124,Calculations!$C$118))+Control!$C$7*Calculations!$C$83*INDEX('Monthly Data'!O:O,Calculations!$C$116+MOD(P124,Calculations!$C$118))+Control!$C$7*Calculations!$C$84*INDEX('Monthly Data'!P:P,Calculations!$C$116+MOD(P124,Calculations!$C$118))+Control!$C$7*Calculations!$C$85*INDEX('Monthly Data'!Q:Q,Calculations!$C$116+MOD(P124,Calculations!$C$118))+(1-Control!$C$7*Calculations!$C$87)*INDEX('Monthly Data'!R:R,Calculations!$C$116+MOD(P124,Calculations!$C$118))</f>
        <v>2.0524935548016137E-2</v>
      </c>
      <c r="EG124" s="86">
        <f ca="1">Control!$C$7*Calculations!$C$82*INDEX('Monthly Data'!N:N,Calculations!$C$116+MOD(Q124,Calculations!$C$118))+Control!$C$7*Calculations!$C$83*INDEX('Monthly Data'!O:O,Calculations!$C$116+MOD(Q124,Calculations!$C$118))+Control!$C$7*Calculations!$C$84*INDEX('Monthly Data'!P:P,Calculations!$C$116+MOD(Q124,Calculations!$C$118))+Control!$C$7*Calculations!$C$85*INDEX('Monthly Data'!Q:Q,Calculations!$C$116+MOD(Q124,Calculations!$C$118))+(1-Control!$C$7*Calculations!$C$87)*INDEX('Monthly Data'!R:R,Calculations!$C$116+MOD(Q124,Calculations!$C$118))</f>
        <v>-3.9863250714949353E-2</v>
      </c>
      <c r="EH124" s="86">
        <f ca="1">Control!$C$7*Calculations!$C$82*INDEX('Monthly Data'!N:N,Calculations!$C$116+MOD(R124,Calculations!$C$118))+Control!$C$7*Calculations!$C$83*INDEX('Monthly Data'!O:O,Calculations!$C$116+MOD(R124,Calculations!$C$118))+Control!$C$7*Calculations!$C$84*INDEX('Monthly Data'!P:P,Calculations!$C$116+MOD(R124,Calculations!$C$118))+Control!$C$7*Calculations!$C$85*INDEX('Monthly Data'!Q:Q,Calculations!$C$116+MOD(R124,Calculations!$C$118))+(1-Control!$C$7*Calculations!$C$87)*INDEX('Monthly Data'!R:R,Calculations!$C$116+MOD(R124,Calculations!$C$118))</f>
        <v>-9.8327855560634558E-3</v>
      </c>
      <c r="EI124" s="86">
        <f ca="1">Control!$C$7*Calculations!$C$82*INDEX('Monthly Data'!N:N,Calculations!$C$116+MOD(S124,Calculations!$C$118))+Control!$C$7*Calculations!$C$83*INDEX('Monthly Data'!O:O,Calculations!$C$116+MOD(S124,Calculations!$C$118))+Control!$C$7*Calculations!$C$84*INDEX('Monthly Data'!P:P,Calculations!$C$116+MOD(S124,Calculations!$C$118))+Control!$C$7*Calculations!$C$85*INDEX('Monthly Data'!Q:Q,Calculations!$C$116+MOD(S124,Calculations!$C$118))+(1-Control!$C$7*Calculations!$C$87)*INDEX('Monthly Data'!R:R,Calculations!$C$116+MOD(S124,Calculations!$C$118))</f>
        <v>3.4808428836917149E-3</v>
      </c>
      <c r="EJ124" s="86">
        <f ca="1">Control!$C$7*Calculations!$C$82*INDEX('Monthly Data'!N:N,Calculations!$C$116+MOD(T124,Calculations!$C$118))+Control!$C$7*Calculations!$C$83*INDEX('Monthly Data'!O:O,Calculations!$C$116+MOD(T124,Calculations!$C$118))+Control!$C$7*Calculations!$C$84*INDEX('Monthly Data'!P:P,Calculations!$C$116+MOD(T124,Calculations!$C$118))+Control!$C$7*Calculations!$C$85*INDEX('Monthly Data'!Q:Q,Calculations!$C$116+MOD(T124,Calculations!$C$118))+(1-Control!$C$7*Calculations!$C$87)*INDEX('Monthly Data'!R:R,Calculations!$C$116+MOD(T124,Calculations!$C$118))</f>
        <v>-1.9947061878162777E-2</v>
      </c>
      <c r="EK124" s="86">
        <f ca="1">Control!$C$7*Calculations!$C$82*INDEX('Monthly Data'!N:N,Calculations!$C$116+MOD(U124,Calculations!$C$118))+Control!$C$7*Calculations!$C$83*INDEX('Monthly Data'!O:O,Calculations!$C$116+MOD(U124,Calculations!$C$118))+Control!$C$7*Calculations!$C$84*INDEX('Monthly Data'!P:P,Calculations!$C$116+MOD(U124,Calculations!$C$118))+Control!$C$7*Calculations!$C$85*INDEX('Monthly Data'!Q:Q,Calculations!$C$116+MOD(U124,Calculations!$C$118))+(1-Control!$C$7*Calculations!$C$87)*INDEX('Monthly Data'!R:R,Calculations!$C$116+MOD(U124,Calculations!$C$118))</f>
        <v>4.5132804118240749E-2</v>
      </c>
      <c r="EL124" s="86">
        <f ca="1">Control!$C$7*Calculations!$C$82*INDEX('Monthly Data'!N:N,Calculations!$C$116+MOD(V124,Calculations!$C$118))+Control!$C$7*Calculations!$C$83*INDEX('Monthly Data'!O:O,Calculations!$C$116+MOD(V124,Calculations!$C$118))+Control!$C$7*Calculations!$C$84*INDEX('Monthly Data'!P:P,Calculations!$C$116+MOD(V124,Calculations!$C$118))+Control!$C$7*Calculations!$C$85*INDEX('Monthly Data'!Q:Q,Calculations!$C$116+MOD(V124,Calculations!$C$118))+(1-Control!$C$7*Calculations!$C$87)*INDEX('Monthly Data'!R:R,Calculations!$C$116+MOD(V124,Calculations!$C$118))</f>
        <v>1.1106855739851785E-2</v>
      </c>
      <c r="EM124" s="86">
        <f ca="1">Control!$C$7*Calculations!$C$82*INDEX('Monthly Data'!N:N,Calculations!$C$116+MOD(W124,Calculations!$C$118))+Control!$C$7*Calculations!$C$83*INDEX('Monthly Data'!O:O,Calculations!$C$116+MOD(W124,Calculations!$C$118))+Control!$C$7*Calculations!$C$84*INDEX('Monthly Data'!P:P,Calculations!$C$116+MOD(W124,Calculations!$C$118))+Control!$C$7*Calculations!$C$85*INDEX('Monthly Data'!Q:Q,Calculations!$C$116+MOD(W124,Calculations!$C$118))+(1-Control!$C$7*Calculations!$C$87)*INDEX('Monthly Data'!R:R,Calculations!$C$116+MOD(W124,Calculations!$C$118))</f>
        <v>-1.8530040247387896E-2</v>
      </c>
      <c r="EN124" s="86">
        <f ca="1">Control!$C$7*Calculations!$C$82*INDEX('Monthly Data'!N:N,Calculations!$C$116+MOD(X124,Calculations!$C$118))+Control!$C$7*Calculations!$C$83*INDEX('Monthly Data'!O:O,Calculations!$C$116+MOD(X124,Calculations!$C$118))+Control!$C$7*Calculations!$C$84*INDEX('Monthly Data'!P:P,Calculations!$C$116+MOD(X124,Calculations!$C$118))+Control!$C$7*Calculations!$C$85*INDEX('Monthly Data'!Q:Q,Calculations!$C$116+MOD(X124,Calculations!$C$118))+(1-Control!$C$7*Calculations!$C$87)*INDEX('Monthly Data'!R:R,Calculations!$C$116+MOD(X124,Calculations!$C$118))</f>
        <v>1.7831091590102856E-2</v>
      </c>
      <c r="EO124" s="86">
        <f ca="1">Control!$C$7*Calculations!$C$82*INDEX('Monthly Data'!N:N,Calculations!$C$116+MOD(Y124,Calculations!$C$118))+Control!$C$7*Calculations!$C$83*INDEX('Monthly Data'!O:O,Calculations!$C$116+MOD(Y124,Calculations!$C$118))+Control!$C$7*Calculations!$C$84*INDEX('Monthly Data'!P:P,Calculations!$C$116+MOD(Y124,Calculations!$C$118))+Control!$C$7*Calculations!$C$85*INDEX('Monthly Data'!Q:Q,Calculations!$C$116+MOD(Y124,Calculations!$C$118))+(1-Control!$C$7*Calculations!$C$87)*INDEX('Monthly Data'!R:R,Calculations!$C$116+MOD(Y124,Calculations!$C$118))</f>
        <v>4.2795950888382334E-3</v>
      </c>
      <c r="EP124" s="86">
        <f ca="1">Control!$C$7*Calculations!$C$82*INDEX('Monthly Data'!N:N,Calculations!$C$116+MOD(Z124,Calculations!$C$118))+Control!$C$7*Calculations!$C$83*INDEX('Monthly Data'!O:O,Calculations!$C$116+MOD(Z124,Calculations!$C$118))+Control!$C$7*Calculations!$C$84*INDEX('Monthly Data'!P:P,Calculations!$C$116+MOD(Z124,Calculations!$C$118))+Control!$C$7*Calculations!$C$85*INDEX('Monthly Data'!Q:Q,Calculations!$C$116+MOD(Z124,Calculations!$C$118))+(1-Control!$C$7*Calculations!$C$87)*INDEX('Monthly Data'!R:R,Calculations!$C$116+MOD(Z124,Calculations!$C$118))</f>
        <v>7.857567536297622E-3</v>
      </c>
      <c r="EQ124" s="86">
        <f ca="1">Control!$C$7*Calculations!$C$82*INDEX('Monthly Data'!N:N,Calculations!$C$116+MOD(AA124,Calculations!$C$118))+Control!$C$7*Calculations!$C$83*INDEX('Monthly Data'!O:O,Calculations!$C$116+MOD(AA124,Calculations!$C$118))+Control!$C$7*Calculations!$C$84*INDEX('Monthly Data'!P:P,Calculations!$C$116+MOD(AA124,Calculations!$C$118))+Control!$C$7*Calculations!$C$85*INDEX('Monthly Data'!Q:Q,Calculations!$C$116+MOD(AA124,Calculations!$C$118))+(1-Control!$C$7*Calculations!$C$87)*INDEX('Monthly Data'!R:R,Calculations!$C$116+MOD(AA124,Calculations!$C$118))</f>
        <v>-4.417423226995453E-3</v>
      </c>
      <c r="ER124" s="86">
        <f ca="1">Control!$C$7*Calculations!$C$82*INDEX('Monthly Data'!N:N,Calculations!$C$116+MOD(AB124,Calculations!$C$118))+Control!$C$7*Calculations!$C$83*INDEX('Monthly Data'!O:O,Calculations!$C$116+MOD(AB124,Calculations!$C$118))+Control!$C$7*Calculations!$C$84*INDEX('Monthly Data'!P:P,Calculations!$C$116+MOD(AB124,Calculations!$C$118))+Control!$C$7*Calculations!$C$85*INDEX('Monthly Data'!Q:Q,Calculations!$C$116+MOD(AB124,Calculations!$C$118))+(1-Control!$C$7*Calculations!$C$87)*INDEX('Monthly Data'!R:R,Calculations!$C$116+MOD(AB124,Calculations!$C$118))</f>
        <v>-4.3408051735618014E-2</v>
      </c>
      <c r="ES124" s="86">
        <f ca="1">Control!$C$7*Calculations!$C$82*INDEX('Monthly Data'!N:N,Calculations!$C$116+MOD(AC124,Calculations!$C$118))+Control!$C$7*Calculations!$C$83*INDEX('Monthly Data'!O:O,Calculations!$C$116+MOD(AC124,Calculations!$C$118))+Control!$C$7*Calculations!$C$84*INDEX('Monthly Data'!P:P,Calculations!$C$116+MOD(AC124,Calculations!$C$118))+Control!$C$7*Calculations!$C$85*INDEX('Monthly Data'!Q:Q,Calculations!$C$116+MOD(AC124,Calculations!$C$118))+(1-Control!$C$7*Calculations!$C$87)*INDEX('Monthly Data'!R:R,Calculations!$C$116+MOD(AC124,Calculations!$C$118))</f>
        <v>6.4539397490030407E-3</v>
      </c>
      <c r="ET124" s="86">
        <f ca="1">Control!$C$7*Calculations!$C$82*INDEX('Monthly Data'!N:N,Calculations!$C$116+MOD(AD124,Calculations!$C$118))+Control!$C$7*Calculations!$C$83*INDEX('Monthly Data'!O:O,Calculations!$C$116+MOD(AD124,Calculations!$C$118))+Control!$C$7*Calculations!$C$84*INDEX('Monthly Data'!P:P,Calculations!$C$116+MOD(AD124,Calculations!$C$118))+Control!$C$7*Calculations!$C$85*INDEX('Monthly Data'!Q:Q,Calculations!$C$116+MOD(AD124,Calculations!$C$118))+(1-Control!$C$7*Calculations!$C$87)*INDEX('Monthly Data'!R:R,Calculations!$C$116+MOD(AD124,Calculations!$C$118))</f>
        <v>6.2631896128884862E-3</v>
      </c>
      <c r="EU124" s="86">
        <f ca="1">Control!$C$7*Calculations!$C$82*INDEX('Monthly Data'!N:N,Calculations!$C$116+MOD(AE124,Calculations!$C$118))+Control!$C$7*Calculations!$C$83*INDEX('Monthly Data'!O:O,Calculations!$C$116+MOD(AE124,Calculations!$C$118))+Control!$C$7*Calculations!$C$84*INDEX('Monthly Data'!P:P,Calculations!$C$116+MOD(AE124,Calculations!$C$118))+Control!$C$7*Calculations!$C$85*INDEX('Monthly Data'!Q:Q,Calculations!$C$116+MOD(AE124,Calculations!$C$118))+(1-Control!$C$7*Calculations!$C$87)*INDEX('Monthly Data'!R:R,Calculations!$C$116+MOD(AE124,Calculations!$C$118))</f>
        <v>1.5216630695380906E-2</v>
      </c>
      <c r="EV124" s="86">
        <f ca="1">Control!$C$7*Calculations!$C$82*INDEX('Monthly Data'!N:N,Calculations!$C$116+MOD(AF124,Calculations!$C$118))+Control!$C$7*Calculations!$C$83*INDEX('Monthly Data'!O:O,Calculations!$C$116+MOD(AF124,Calculations!$C$118))+Control!$C$7*Calculations!$C$84*INDEX('Monthly Data'!P:P,Calculations!$C$116+MOD(AF124,Calculations!$C$118))+Control!$C$7*Calculations!$C$85*INDEX('Monthly Data'!Q:Q,Calculations!$C$116+MOD(AF124,Calculations!$C$118))+(1-Control!$C$7*Calculations!$C$87)*INDEX('Monthly Data'!R:R,Calculations!$C$116+MOD(AF124,Calculations!$C$118))</f>
        <v>9.9787204839310462E-3</v>
      </c>
      <c r="EW124" s="86">
        <f ca="1">Control!$C$7*Calculations!$C$82*INDEX('Monthly Data'!N:N,Calculations!$C$116+MOD(AG124,Calculations!$C$118))+Control!$C$7*Calculations!$C$83*INDEX('Monthly Data'!O:O,Calculations!$C$116+MOD(AG124,Calculations!$C$118))+Control!$C$7*Calculations!$C$84*INDEX('Monthly Data'!P:P,Calculations!$C$116+MOD(AG124,Calculations!$C$118))+Control!$C$7*Calculations!$C$85*INDEX('Monthly Data'!Q:Q,Calculations!$C$116+MOD(AG124,Calculations!$C$118))+(1-Control!$C$7*Calculations!$C$87)*INDEX('Monthly Data'!R:R,Calculations!$C$116+MOD(AG124,Calculations!$C$118))</f>
        <v>-1.6546126717384396E-2</v>
      </c>
      <c r="EX124" s="86">
        <f ca="1">Control!$C$7*Calculations!$C$82*INDEX('Monthly Data'!N:N,Calculations!$C$116+MOD(AH124,Calculations!$C$118))+Control!$C$7*Calculations!$C$83*INDEX('Monthly Data'!O:O,Calculations!$C$116+MOD(AH124,Calculations!$C$118))+Control!$C$7*Calculations!$C$84*INDEX('Monthly Data'!P:P,Calculations!$C$116+MOD(AH124,Calculations!$C$118))+Control!$C$7*Calculations!$C$85*INDEX('Monthly Data'!Q:Q,Calculations!$C$116+MOD(AH124,Calculations!$C$118))+(1-Control!$C$7*Calculations!$C$87)*INDEX('Monthly Data'!R:R,Calculations!$C$116+MOD(AH124,Calculations!$C$118))</f>
        <v>1.5108777406081684E-3</v>
      </c>
      <c r="EY124" s="86">
        <f ca="1">Control!$C$7*Calculations!$C$82*INDEX('Monthly Data'!N:N,Calculations!$C$116+MOD(AI124,Calculations!$C$118))+Control!$C$7*Calculations!$C$83*INDEX('Monthly Data'!O:O,Calculations!$C$116+MOD(AI124,Calculations!$C$118))+Control!$C$7*Calculations!$C$84*INDEX('Monthly Data'!P:P,Calculations!$C$116+MOD(AI124,Calculations!$C$118))+Control!$C$7*Calculations!$C$85*INDEX('Monthly Data'!Q:Q,Calculations!$C$116+MOD(AI124,Calculations!$C$118))+(1-Control!$C$7*Calculations!$C$87)*INDEX('Monthly Data'!R:R,Calculations!$C$116+MOD(AI124,Calculations!$C$118))</f>
        <v>1.0627294914941248E-2</v>
      </c>
      <c r="EZ124" s="86">
        <f ca="1">Control!$C$7*Calculations!$C$82*INDEX('Monthly Data'!N:N,Calculations!$C$116+MOD(AJ124,Calculations!$C$118))+Control!$C$7*Calculations!$C$83*INDEX('Monthly Data'!O:O,Calculations!$C$116+MOD(AJ124,Calculations!$C$118))+Control!$C$7*Calculations!$C$84*INDEX('Monthly Data'!P:P,Calculations!$C$116+MOD(AJ124,Calculations!$C$118))+Control!$C$7*Calculations!$C$85*INDEX('Monthly Data'!Q:Q,Calculations!$C$116+MOD(AJ124,Calculations!$C$118))+(1-Control!$C$7*Calculations!$C$87)*INDEX('Monthly Data'!R:R,Calculations!$C$116+MOD(AJ124,Calculations!$C$118))</f>
        <v>3.8809817903524786E-2</v>
      </c>
      <c r="FA124" s="86">
        <f ca="1">Control!$C$7*Calculations!$C$82*INDEX('Monthly Data'!N:N,Calculations!$C$116+MOD(AK124,Calculations!$C$118))+Control!$C$7*Calculations!$C$83*INDEX('Monthly Data'!O:O,Calculations!$C$116+MOD(AK124,Calculations!$C$118))+Control!$C$7*Calculations!$C$84*INDEX('Monthly Data'!P:P,Calculations!$C$116+MOD(AK124,Calculations!$C$118))+Control!$C$7*Calculations!$C$85*INDEX('Monthly Data'!Q:Q,Calculations!$C$116+MOD(AK124,Calculations!$C$118))+(1-Control!$C$7*Calculations!$C$87)*INDEX('Monthly Data'!R:R,Calculations!$C$116+MOD(AK124,Calculations!$C$118))</f>
        <v>1.3891563624307685E-2</v>
      </c>
      <c r="FB124" s="86">
        <f ca="1">Control!$C$7*Calculations!$C$82*INDEX('Monthly Data'!N:N,Calculations!$C$116+MOD(AL124,Calculations!$C$118))+Control!$C$7*Calculations!$C$83*INDEX('Monthly Data'!O:O,Calculations!$C$116+MOD(AL124,Calculations!$C$118))+Control!$C$7*Calculations!$C$84*INDEX('Monthly Data'!P:P,Calculations!$C$116+MOD(AL124,Calculations!$C$118))+Control!$C$7*Calculations!$C$85*INDEX('Monthly Data'!Q:Q,Calculations!$C$116+MOD(AL124,Calculations!$C$118))+(1-Control!$C$7*Calculations!$C$87)*INDEX('Monthly Data'!R:R,Calculations!$C$116+MOD(AL124,Calculations!$C$118))</f>
        <v>3.9251937367756782E-3</v>
      </c>
      <c r="FC124" s="86">
        <f ca="1">Control!$C$7*Calculations!$C$82*INDEX('Monthly Data'!N:N,Calculations!$C$116+MOD(AM124,Calculations!$C$118))+Control!$C$7*Calculations!$C$83*INDEX('Monthly Data'!O:O,Calculations!$C$116+MOD(AM124,Calculations!$C$118))+Control!$C$7*Calculations!$C$84*INDEX('Monthly Data'!P:P,Calculations!$C$116+MOD(AM124,Calculations!$C$118))+Control!$C$7*Calculations!$C$85*INDEX('Monthly Data'!Q:Q,Calculations!$C$116+MOD(AM124,Calculations!$C$118))+(1-Control!$C$7*Calculations!$C$87)*INDEX('Monthly Data'!R:R,Calculations!$C$116+MOD(AM124,Calculations!$C$118))</f>
        <v>1.142101364887867E-2</v>
      </c>
      <c r="FD124" s="86">
        <f ca="1">Control!$C$7*Calculations!$C$82*INDEX('Monthly Data'!N:N,Calculations!$C$116+MOD(AN124,Calculations!$C$118))+Control!$C$7*Calculations!$C$83*INDEX('Monthly Data'!O:O,Calculations!$C$116+MOD(AN124,Calculations!$C$118))+Control!$C$7*Calculations!$C$84*INDEX('Monthly Data'!P:P,Calculations!$C$116+MOD(AN124,Calculations!$C$118))+Control!$C$7*Calculations!$C$85*INDEX('Monthly Data'!Q:Q,Calculations!$C$116+MOD(AN124,Calculations!$C$118))+(1-Control!$C$7*Calculations!$C$87)*INDEX('Monthly Data'!R:R,Calculations!$C$116+MOD(AN124,Calculations!$C$118))</f>
        <v>2.4722579420195831E-2</v>
      </c>
      <c r="FE124" s="86">
        <f ca="1">Control!$C$7*Calculations!$C$82*INDEX('Monthly Data'!N:N,Calculations!$C$116+MOD(AO124,Calculations!$C$118))+Control!$C$7*Calculations!$C$83*INDEX('Monthly Data'!O:O,Calculations!$C$116+MOD(AO124,Calculations!$C$118))+Control!$C$7*Calculations!$C$84*INDEX('Monthly Data'!P:P,Calculations!$C$116+MOD(AO124,Calculations!$C$118))+Control!$C$7*Calculations!$C$85*INDEX('Monthly Data'!Q:Q,Calculations!$C$116+MOD(AO124,Calculations!$C$118))+(1-Control!$C$7*Calculations!$C$87)*INDEX('Monthly Data'!R:R,Calculations!$C$116+MOD(AO124,Calculations!$C$118))</f>
        <v>2.9708469559001142E-2</v>
      </c>
      <c r="FF124" s="86">
        <f ca="1">Control!$C$7*Calculations!$C$82*INDEX('Monthly Data'!N:N,Calculations!$C$116+MOD(AP124,Calculations!$C$118))+Control!$C$7*Calculations!$C$83*INDEX('Monthly Data'!O:O,Calculations!$C$116+MOD(AP124,Calculations!$C$118))+Control!$C$7*Calculations!$C$84*INDEX('Monthly Data'!P:P,Calculations!$C$116+MOD(AP124,Calculations!$C$118))+Control!$C$7*Calculations!$C$85*INDEX('Monthly Data'!Q:Q,Calculations!$C$116+MOD(AP124,Calculations!$C$118))+(1-Control!$C$7*Calculations!$C$87)*INDEX('Monthly Data'!R:R,Calculations!$C$116+MOD(AP124,Calculations!$C$118))</f>
        <v>-7.3651264633385334E-4</v>
      </c>
      <c r="FG124" s="86">
        <f ca="1">Control!$C$7*Calculations!$C$82*INDEX('Monthly Data'!N:N,Calculations!$C$116+MOD(AQ124,Calculations!$C$118))+Control!$C$7*Calculations!$C$83*INDEX('Monthly Data'!O:O,Calculations!$C$116+MOD(AQ124,Calculations!$C$118))+Control!$C$7*Calculations!$C$84*INDEX('Monthly Data'!P:P,Calculations!$C$116+MOD(AQ124,Calculations!$C$118))+Control!$C$7*Calculations!$C$85*INDEX('Monthly Data'!Q:Q,Calculations!$C$116+MOD(AQ124,Calculations!$C$118))+(1-Control!$C$7*Calculations!$C$87)*INDEX('Monthly Data'!R:R,Calculations!$C$116+MOD(AQ124,Calculations!$C$118))</f>
        <v>1.8665061640915637E-2</v>
      </c>
      <c r="FH124" s="86">
        <f ca="1">Control!$C$7*Calculations!$C$82*INDEX('Monthly Data'!N:N,Calculations!$C$116+MOD(AR124,Calculations!$C$118))+Control!$C$7*Calculations!$C$83*INDEX('Monthly Data'!O:O,Calculations!$C$116+MOD(AR124,Calculations!$C$118))+Control!$C$7*Calculations!$C$84*INDEX('Monthly Data'!P:P,Calculations!$C$116+MOD(AR124,Calculations!$C$118))+Control!$C$7*Calculations!$C$85*INDEX('Monthly Data'!Q:Q,Calculations!$C$116+MOD(AR124,Calculations!$C$118))+(1-Control!$C$7*Calculations!$C$87)*INDEX('Monthly Data'!R:R,Calculations!$C$116+MOD(AR124,Calculations!$C$118))</f>
        <v>1.8665061640915637E-2</v>
      </c>
      <c r="FI124" s="86">
        <f ca="1">Control!$C$7*Calculations!$C$82*INDEX('Monthly Data'!N:N,Calculations!$C$116+MOD(AS124,Calculations!$C$118))+Control!$C$7*Calculations!$C$83*INDEX('Monthly Data'!O:O,Calculations!$C$116+MOD(AS124,Calculations!$C$118))+Control!$C$7*Calculations!$C$84*INDEX('Monthly Data'!P:P,Calculations!$C$116+MOD(AS124,Calculations!$C$118))+Control!$C$7*Calculations!$C$85*INDEX('Monthly Data'!Q:Q,Calculations!$C$116+MOD(AS124,Calculations!$C$118))+(1-Control!$C$7*Calculations!$C$87)*INDEX('Monthly Data'!R:R,Calculations!$C$116+MOD(AS124,Calculations!$C$118))</f>
        <v>3.127051071655923E-3</v>
      </c>
      <c r="FJ124" s="86">
        <f ca="1">Control!$C$7*Calculations!$C$82*INDEX('Monthly Data'!N:N,Calculations!$C$116+MOD(AT124,Calculations!$C$118))+Control!$C$7*Calculations!$C$83*INDEX('Monthly Data'!O:O,Calculations!$C$116+MOD(AT124,Calculations!$C$118))+Control!$C$7*Calculations!$C$84*INDEX('Monthly Data'!P:P,Calculations!$C$116+MOD(AT124,Calculations!$C$118))+Control!$C$7*Calculations!$C$85*INDEX('Monthly Data'!Q:Q,Calculations!$C$116+MOD(AT124,Calculations!$C$118))+(1-Control!$C$7*Calculations!$C$87)*INDEX('Monthly Data'!R:R,Calculations!$C$116+MOD(AT124,Calculations!$C$118))</f>
        <v>-9.839093431862074E-3</v>
      </c>
      <c r="FK124" s="86">
        <f ca="1">Control!$C$7*Calculations!$C$82*INDEX('Monthly Data'!N:N,Calculations!$C$116+MOD(AU124,Calculations!$C$118))+Control!$C$7*Calculations!$C$83*INDEX('Monthly Data'!O:O,Calculations!$C$116+MOD(AU124,Calculations!$C$118))+Control!$C$7*Calculations!$C$84*INDEX('Monthly Data'!P:P,Calculations!$C$116+MOD(AU124,Calculations!$C$118))+Control!$C$7*Calculations!$C$85*INDEX('Monthly Data'!Q:Q,Calculations!$C$116+MOD(AU124,Calculations!$C$118))+(1-Control!$C$7*Calculations!$C$87)*INDEX('Monthly Data'!R:R,Calculations!$C$116+MOD(AU124,Calculations!$C$118))</f>
        <v>-2.6378232493851243E-2</v>
      </c>
      <c r="FL124" s="86">
        <f ca="1">Control!$C$7*Calculations!$C$82*INDEX('Monthly Data'!N:N,Calculations!$C$116+MOD(AV124,Calculations!$C$118))+Control!$C$7*Calculations!$C$83*INDEX('Monthly Data'!O:O,Calculations!$C$116+MOD(AV124,Calculations!$C$118))+Control!$C$7*Calculations!$C$84*INDEX('Monthly Data'!P:P,Calculations!$C$116+MOD(AV124,Calculations!$C$118))+Control!$C$7*Calculations!$C$85*INDEX('Monthly Data'!Q:Q,Calculations!$C$116+MOD(AV124,Calculations!$C$118))+(1-Control!$C$7*Calculations!$C$87)*INDEX('Monthly Data'!R:R,Calculations!$C$116+MOD(AV124,Calculations!$C$118))</f>
        <v>-3.9863250714949353E-2</v>
      </c>
      <c r="FM124" s="86">
        <f ca="1">Control!$C$7*Calculations!$C$82*INDEX('Monthly Data'!N:N,Calculations!$C$116+MOD(AW124,Calculations!$C$118))+Control!$C$7*Calculations!$C$83*INDEX('Monthly Data'!O:O,Calculations!$C$116+MOD(AW124,Calculations!$C$118))+Control!$C$7*Calculations!$C$84*INDEX('Monthly Data'!P:P,Calculations!$C$116+MOD(AW124,Calculations!$C$118))+Control!$C$7*Calculations!$C$85*INDEX('Monthly Data'!Q:Q,Calculations!$C$116+MOD(AW124,Calculations!$C$118))+(1-Control!$C$7*Calculations!$C$87)*INDEX('Monthly Data'!R:R,Calculations!$C$116+MOD(AW124,Calculations!$C$118))</f>
        <v>-9.8327855560634558E-3</v>
      </c>
      <c r="FN124" s="86">
        <f ca="1">Control!$C$7*Calculations!$C$82*INDEX('Monthly Data'!N:N,Calculations!$C$116+MOD(AX124,Calculations!$C$118))+Control!$C$7*Calculations!$C$83*INDEX('Monthly Data'!O:O,Calculations!$C$116+MOD(AX124,Calculations!$C$118))+Control!$C$7*Calculations!$C$84*INDEX('Monthly Data'!P:P,Calculations!$C$116+MOD(AX124,Calculations!$C$118))+Control!$C$7*Calculations!$C$85*INDEX('Monthly Data'!Q:Q,Calculations!$C$116+MOD(AX124,Calculations!$C$118))+(1-Control!$C$7*Calculations!$C$87)*INDEX('Monthly Data'!R:R,Calculations!$C$116+MOD(AX124,Calculations!$C$118))</f>
        <v>1.7472933988537529E-2</v>
      </c>
      <c r="FO124" s="86">
        <f ca="1">Control!$C$7*Calculations!$C$82*INDEX('Monthly Data'!N:N,Calculations!$C$116+MOD(AY124,Calculations!$C$118))+Control!$C$7*Calculations!$C$83*INDEX('Monthly Data'!O:O,Calculations!$C$116+MOD(AY124,Calculations!$C$118))+Control!$C$7*Calculations!$C$84*INDEX('Monthly Data'!P:P,Calculations!$C$116+MOD(AY124,Calculations!$C$118))+Control!$C$7*Calculations!$C$85*INDEX('Monthly Data'!Q:Q,Calculations!$C$116+MOD(AY124,Calculations!$C$118))+(1-Control!$C$7*Calculations!$C$87)*INDEX('Monthly Data'!R:R,Calculations!$C$116+MOD(AY124,Calculations!$C$118))</f>
        <v>3.1070573055362403E-2</v>
      </c>
      <c r="FP124" s="86">
        <f ca="1">Control!$C$7*Calculations!$C$82*INDEX('Monthly Data'!N:N,Calculations!$C$116+MOD(AZ124,Calculations!$C$118))+Control!$C$7*Calculations!$C$83*INDEX('Monthly Data'!O:O,Calculations!$C$116+MOD(AZ124,Calculations!$C$118))+Control!$C$7*Calculations!$C$84*INDEX('Monthly Data'!P:P,Calculations!$C$116+MOD(AZ124,Calculations!$C$118))+Control!$C$7*Calculations!$C$85*INDEX('Monthly Data'!Q:Q,Calculations!$C$116+MOD(AZ124,Calculations!$C$118))+(1-Control!$C$7*Calculations!$C$87)*INDEX('Monthly Data'!R:R,Calculations!$C$116+MOD(AZ124,Calculations!$C$118))</f>
        <v>-4.0413381192162513E-2</v>
      </c>
      <c r="FQ124" s="86">
        <f ca="1">Control!$C$7*Calculations!$C$82*INDEX('Monthly Data'!N:N,Calculations!$C$116+MOD(BA124,Calculations!$C$118))+Control!$C$7*Calculations!$C$83*INDEX('Monthly Data'!O:O,Calculations!$C$116+MOD(BA124,Calculations!$C$118))+Control!$C$7*Calculations!$C$84*INDEX('Monthly Data'!P:P,Calculations!$C$116+MOD(BA124,Calculations!$C$118))+Control!$C$7*Calculations!$C$85*INDEX('Monthly Data'!Q:Q,Calculations!$C$116+MOD(BA124,Calculations!$C$118))+(1-Control!$C$7*Calculations!$C$87)*INDEX('Monthly Data'!R:R,Calculations!$C$116+MOD(BA124,Calculations!$C$118))</f>
        <v>-2.0269389991732112E-2</v>
      </c>
      <c r="FR124" s="86">
        <f ca="1">Control!$C$7*Calculations!$C$82*INDEX('Monthly Data'!N:N,Calculations!$C$116+MOD(BB124,Calculations!$C$118))+Control!$C$7*Calculations!$C$83*INDEX('Monthly Data'!O:O,Calculations!$C$116+MOD(BB124,Calculations!$C$118))+Control!$C$7*Calculations!$C$84*INDEX('Monthly Data'!P:P,Calculations!$C$116+MOD(BB124,Calculations!$C$118))+Control!$C$7*Calculations!$C$85*INDEX('Monthly Data'!Q:Q,Calculations!$C$116+MOD(BB124,Calculations!$C$118))+(1-Control!$C$7*Calculations!$C$87)*INDEX('Monthly Data'!R:R,Calculations!$C$116+MOD(BB124,Calculations!$C$118))</f>
        <v>6.6954569943530936E-3</v>
      </c>
      <c r="FS124" s="86">
        <f ca="1">Control!$C$7*Calculations!$C$82*INDEX('Monthly Data'!N:N,Calculations!$C$116+MOD(BC124,Calculations!$C$118))+Control!$C$7*Calculations!$C$83*INDEX('Monthly Data'!O:O,Calculations!$C$116+MOD(BC124,Calculations!$C$118))+Control!$C$7*Calculations!$C$84*INDEX('Monthly Data'!P:P,Calculations!$C$116+MOD(BC124,Calculations!$C$118))+Control!$C$7*Calculations!$C$85*INDEX('Monthly Data'!Q:Q,Calculations!$C$116+MOD(BC124,Calculations!$C$118))+(1-Control!$C$7*Calculations!$C$87)*INDEX('Monthly Data'!R:R,Calculations!$C$116+MOD(BC124,Calculations!$C$118))</f>
        <v>3.127051071655923E-3</v>
      </c>
      <c r="FT124" s="86">
        <f ca="1">Control!$C$7*Calculations!$C$82*INDEX('Monthly Data'!N:N,Calculations!$C$116+MOD(BD124,Calculations!$C$118))+Control!$C$7*Calculations!$C$83*INDEX('Monthly Data'!O:O,Calculations!$C$116+MOD(BD124,Calculations!$C$118))+Control!$C$7*Calculations!$C$84*INDEX('Monthly Data'!P:P,Calculations!$C$116+MOD(BD124,Calculations!$C$118))+Control!$C$7*Calculations!$C$85*INDEX('Monthly Data'!Q:Q,Calculations!$C$116+MOD(BD124,Calculations!$C$118))+(1-Control!$C$7*Calculations!$C$87)*INDEX('Monthly Data'!R:R,Calculations!$C$116+MOD(BD124,Calculations!$C$118))</f>
        <v>-1.880155173376722E-2</v>
      </c>
      <c r="FU124" s="86">
        <f ca="1">Control!$C$7*Calculations!$C$82*INDEX('Monthly Data'!N:N,Calculations!$C$116+MOD(BE124,Calculations!$C$118))+Control!$C$7*Calculations!$C$83*INDEX('Monthly Data'!O:O,Calculations!$C$116+MOD(BE124,Calculations!$C$118))+Control!$C$7*Calculations!$C$84*INDEX('Monthly Data'!P:P,Calculations!$C$116+MOD(BE124,Calculations!$C$118))+Control!$C$7*Calculations!$C$85*INDEX('Monthly Data'!Q:Q,Calculations!$C$116+MOD(BE124,Calculations!$C$118))+(1-Control!$C$7*Calculations!$C$87)*INDEX('Monthly Data'!R:R,Calculations!$C$116+MOD(BE124,Calculations!$C$118))</f>
        <v>-1.0485101266941802E-2</v>
      </c>
      <c r="FV124" s="86">
        <f ca="1">Control!$C$7*Calculations!$C$82*INDEX('Monthly Data'!N:N,Calculations!$C$116+MOD(BF124,Calculations!$C$118))+Control!$C$7*Calculations!$C$83*INDEX('Monthly Data'!O:O,Calculations!$C$116+MOD(BF124,Calculations!$C$118))+Control!$C$7*Calculations!$C$84*INDEX('Monthly Data'!P:P,Calculations!$C$116+MOD(BF124,Calculations!$C$118))+Control!$C$7*Calculations!$C$85*INDEX('Monthly Data'!Q:Q,Calculations!$C$116+MOD(BF124,Calculations!$C$118))+(1-Control!$C$7*Calculations!$C$87)*INDEX('Monthly Data'!R:R,Calculations!$C$116+MOD(BF124,Calculations!$C$118))</f>
        <v>3.7118215575026904E-2</v>
      </c>
      <c r="FW124" s="86">
        <f ca="1">Control!$C$7*Calculations!$C$82*INDEX('Monthly Data'!N:N,Calculations!$C$116+MOD(BG124,Calculations!$C$118))+Control!$C$7*Calculations!$C$83*INDEX('Monthly Data'!O:O,Calculations!$C$116+MOD(BG124,Calculations!$C$118))+Control!$C$7*Calculations!$C$84*INDEX('Monthly Data'!P:P,Calculations!$C$116+MOD(BG124,Calculations!$C$118))+Control!$C$7*Calculations!$C$85*INDEX('Monthly Data'!Q:Q,Calculations!$C$116+MOD(BG124,Calculations!$C$118))+(1-Control!$C$7*Calculations!$C$87)*INDEX('Monthly Data'!R:R,Calculations!$C$116+MOD(BG124,Calculations!$C$118))</f>
        <v>1.142101364887867E-2</v>
      </c>
      <c r="FX124" s="86">
        <f ca="1">Control!$C$7*Calculations!$C$82*INDEX('Monthly Data'!N:N,Calculations!$C$116+MOD(BH124,Calculations!$C$118))+Control!$C$7*Calculations!$C$83*INDEX('Monthly Data'!O:O,Calculations!$C$116+MOD(BH124,Calculations!$C$118))+Control!$C$7*Calculations!$C$84*INDEX('Monthly Data'!P:P,Calculations!$C$116+MOD(BH124,Calculations!$C$118))+Control!$C$7*Calculations!$C$85*INDEX('Monthly Data'!Q:Q,Calculations!$C$116+MOD(BH124,Calculations!$C$118))+(1-Control!$C$7*Calculations!$C$87)*INDEX('Monthly Data'!R:R,Calculations!$C$116+MOD(BH124,Calculations!$C$118))</f>
        <v>1.2435425892067014E-2</v>
      </c>
      <c r="FY124" s="86">
        <f ca="1">Control!$C$7*Calculations!$C$82*INDEX('Monthly Data'!N:N,Calculations!$C$116+MOD(BI124,Calculations!$C$118))+Control!$C$7*Calculations!$C$83*INDEX('Monthly Data'!O:O,Calculations!$C$116+MOD(BI124,Calculations!$C$118))+Control!$C$7*Calculations!$C$84*INDEX('Monthly Data'!P:P,Calculations!$C$116+MOD(BI124,Calculations!$C$118))+Control!$C$7*Calculations!$C$85*INDEX('Monthly Data'!Q:Q,Calculations!$C$116+MOD(BI124,Calculations!$C$118))+(1-Control!$C$7*Calculations!$C$87)*INDEX('Monthly Data'!R:R,Calculations!$C$116+MOD(BI124,Calculations!$C$118))</f>
        <v>4.7768166384148329E-3</v>
      </c>
      <c r="FZ124" s="86">
        <f ca="1">Control!$C$7*Calculations!$C$82*INDEX('Monthly Data'!N:N,Calculations!$C$116+MOD(BJ124,Calculations!$C$118))+Control!$C$7*Calculations!$C$83*INDEX('Monthly Data'!O:O,Calculations!$C$116+MOD(BJ124,Calculations!$C$118))+Control!$C$7*Calculations!$C$84*INDEX('Monthly Data'!P:P,Calculations!$C$116+MOD(BJ124,Calculations!$C$118))+Control!$C$7*Calculations!$C$85*INDEX('Monthly Data'!Q:Q,Calculations!$C$116+MOD(BJ124,Calculations!$C$118))+(1-Control!$C$7*Calculations!$C$87)*INDEX('Monthly Data'!R:R,Calculations!$C$116+MOD(BJ124,Calculations!$C$118))</f>
        <v>1.5115046179922851E-2</v>
      </c>
      <c r="GA124" s="86">
        <f ca="1">Control!$C$7*Calculations!$C$82*INDEX('Monthly Data'!N:N,Calculations!$C$116+MOD(BK124,Calculations!$C$118))+Control!$C$7*Calculations!$C$83*INDEX('Monthly Data'!O:O,Calculations!$C$116+MOD(BK124,Calculations!$C$118))+Control!$C$7*Calculations!$C$84*INDEX('Monthly Data'!P:P,Calculations!$C$116+MOD(BK124,Calculations!$C$118))+Control!$C$7*Calculations!$C$85*INDEX('Monthly Data'!Q:Q,Calculations!$C$116+MOD(BK124,Calculations!$C$118))+(1-Control!$C$7*Calculations!$C$87)*INDEX('Monthly Data'!R:R,Calculations!$C$116+MOD(BK124,Calculations!$C$118))</f>
        <v>-1.5984879994281095E-2</v>
      </c>
      <c r="GB124" s="86">
        <f ca="1">Control!$C$7*Calculations!$C$82*INDEX('Monthly Data'!N:N,Calculations!$C$116+MOD(BL124,Calculations!$C$118))+Control!$C$7*Calculations!$C$83*INDEX('Monthly Data'!O:O,Calculations!$C$116+MOD(BL124,Calculations!$C$118))+Control!$C$7*Calculations!$C$84*INDEX('Monthly Data'!P:P,Calculations!$C$116+MOD(BL124,Calculations!$C$118))+Control!$C$7*Calculations!$C$85*INDEX('Monthly Data'!Q:Q,Calculations!$C$116+MOD(BL124,Calculations!$C$118))+(1-Control!$C$7*Calculations!$C$87)*INDEX('Monthly Data'!R:R,Calculations!$C$116+MOD(BL124,Calculations!$C$118))</f>
        <v>-1.9947061878162777E-2</v>
      </c>
      <c r="GC124" s="86">
        <f ca="1">Control!$C$7*Calculations!$C$82*INDEX('Monthly Data'!N:N,Calculations!$C$116+MOD(BM124,Calculations!$C$118))+Control!$C$7*Calculations!$C$83*INDEX('Monthly Data'!O:O,Calculations!$C$116+MOD(BM124,Calculations!$C$118))+Control!$C$7*Calculations!$C$84*INDEX('Monthly Data'!P:P,Calculations!$C$116+MOD(BM124,Calculations!$C$118))+Control!$C$7*Calculations!$C$85*INDEX('Monthly Data'!Q:Q,Calculations!$C$116+MOD(BM124,Calculations!$C$118))+(1-Control!$C$7*Calculations!$C$87)*INDEX('Monthly Data'!R:R,Calculations!$C$116+MOD(BM124,Calculations!$C$118))</f>
        <v>1.7599621212565995E-2</v>
      </c>
      <c r="GD124" s="86">
        <f ca="1">Control!$C$7*Calculations!$C$82*INDEX('Monthly Data'!N:N,Calculations!$C$116+MOD(BN124,Calculations!$C$118))+Control!$C$7*Calculations!$C$83*INDEX('Monthly Data'!O:O,Calculations!$C$116+MOD(BN124,Calculations!$C$118))+Control!$C$7*Calculations!$C$84*INDEX('Monthly Data'!P:P,Calculations!$C$116+MOD(BN124,Calculations!$C$118))+Control!$C$7*Calculations!$C$85*INDEX('Monthly Data'!Q:Q,Calculations!$C$116+MOD(BN124,Calculations!$C$118))+(1-Control!$C$7*Calculations!$C$87)*INDEX('Monthly Data'!R:R,Calculations!$C$116+MOD(BN124,Calculations!$C$118))</f>
        <v>4.089189590407355E-3</v>
      </c>
      <c r="GE124" s="86">
        <f ca="1">Control!$C$7*Calculations!$C$82*INDEX('Monthly Data'!N:N,Calculations!$C$116+MOD(BO124,Calculations!$C$118))+Control!$C$7*Calculations!$C$83*INDEX('Monthly Data'!O:O,Calculations!$C$116+MOD(BO124,Calculations!$C$118))+Control!$C$7*Calculations!$C$84*INDEX('Monthly Data'!P:P,Calculations!$C$116+MOD(BO124,Calculations!$C$118))+Control!$C$7*Calculations!$C$85*INDEX('Monthly Data'!Q:Q,Calculations!$C$116+MOD(BO124,Calculations!$C$118))+(1-Control!$C$7*Calculations!$C$87)*INDEX('Monthly Data'!R:R,Calculations!$C$116+MOD(BO124,Calculations!$C$118))</f>
        <v>1.5216630695380906E-2</v>
      </c>
      <c r="GF124" s="86">
        <f ca="1">Control!$C$7*Calculations!$C$82*INDEX('Monthly Data'!N:N,Calculations!$C$116+MOD(BP124,Calculations!$C$118))+Control!$C$7*Calculations!$C$83*INDEX('Monthly Data'!O:O,Calculations!$C$116+MOD(BP124,Calculations!$C$118))+Control!$C$7*Calculations!$C$84*INDEX('Monthly Data'!P:P,Calculations!$C$116+MOD(BP124,Calculations!$C$118))+Control!$C$7*Calculations!$C$85*INDEX('Monthly Data'!Q:Q,Calculations!$C$116+MOD(BP124,Calculations!$C$118))+(1-Control!$C$7*Calculations!$C$87)*INDEX('Monthly Data'!R:R,Calculations!$C$116+MOD(BP124,Calculations!$C$118))</f>
        <v>2.4470405846852006E-3</v>
      </c>
      <c r="GG124" s="86">
        <f ca="1">Control!$C$7*Calculations!$C$82*INDEX('Monthly Data'!N:N,Calculations!$C$116+MOD(BQ124,Calculations!$C$118))+Control!$C$7*Calculations!$C$83*INDEX('Monthly Data'!O:O,Calculations!$C$116+MOD(BQ124,Calculations!$C$118))+Control!$C$7*Calculations!$C$84*INDEX('Monthly Data'!P:P,Calculations!$C$116+MOD(BQ124,Calculations!$C$118))+Control!$C$7*Calculations!$C$85*INDEX('Monthly Data'!Q:Q,Calculations!$C$116+MOD(BQ124,Calculations!$C$118))+(1-Control!$C$7*Calculations!$C$87)*INDEX('Monthly Data'!R:R,Calculations!$C$116+MOD(BQ124,Calculations!$C$118))</f>
        <v>1.0627294914941248E-2</v>
      </c>
      <c r="GH124" s="86">
        <f ca="1">Control!$C$7*Calculations!$C$82*INDEX('Monthly Data'!N:N,Calculations!$C$116+MOD(BR124,Calculations!$C$118))+Control!$C$7*Calculations!$C$83*INDEX('Monthly Data'!O:O,Calculations!$C$116+MOD(BR124,Calculations!$C$118))+Control!$C$7*Calculations!$C$84*INDEX('Monthly Data'!P:P,Calculations!$C$116+MOD(BR124,Calculations!$C$118))+Control!$C$7*Calculations!$C$85*INDEX('Monthly Data'!Q:Q,Calculations!$C$116+MOD(BR124,Calculations!$C$118))+(1-Control!$C$7*Calculations!$C$87)*INDEX('Monthly Data'!R:R,Calculations!$C$116+MOD(BR124,Calculations!$C$118))</f>
        <v>1.7484305259657981E-2</v>
      </c>
      <c r="GI124" s="86">
        <f ca="1">Control!$C$7*Calculations!$C$82*INDEX('Monthly Data'!N:N,Calculations!$C$116+MOD(BS124,Calculations!$C$118))+Control!$C$7*Calculations!$C$83*INDEX('Monthly Data'!O:O,Calculations!$C$116+MOD(BS124,Calculations!$C$118))+Control!$C$7*Calculations!$C$84*INDEX('Monthly Data'!P:P,Calculations!$C$116+MOD(BS124,Calculations!$C$118))+Control!$C$7*Calculations!$C$85*INDEX('Monthly Data'!Q:Q,Calculations!$C$116+MOD(BS124,Calculations!$C$118))+(1-Control!$C$7*Calculations!$C$87)*INDEX('Monthly Data'!R:R,Calculations!$C$116+MOD(BS124,Calculations!$C$118))</f>
        <v>-9.839093431862074E-3</v>
      </c>
      <c r="GJ124" s="86">
        <f ca="1">Control!$C$7*Calculations!$C$82*INDEX('Monthly Data'!N:N,Calculations!$C$116+MOD(BT124,Calculations!$C$118))+Control!$C$7*Calculations!$C$83*INDEX('Monthly Data'!O:O,Calculations!$C$116+MOD(BT124,Calculations!$C$118))+Control!$C$7*Calculations!$C$84*INDEX('Monthly Data'!P:P,Calculations!$C$116+MOD(BT124,Calculations!$C$118))+Control!$C$7*Calculations!$C$85*INDEX('Monthly Data'!Q:Q,Calculations!$C$116+MOD(BT124,Calculations!$C$118))+(1-Control!$C$7*Calculations!$C$87)*INDEX('Monthly Data'!R:R,Calculations!$C$116+MOD(BT124,Calculations!$C$118))</f>
        <v>6.3250222980707482E-3</v>
      </c>
      <c r="GK124" s="86">
        <f ca="1">Control!$C$7*Calculations!$C$82*INDEX('Monthly Data'!N:N,Calculations!$C$116+MOD(BU124,Calculations!$C$118))+Control!$C$7*Calculations!$C$83*INDEX('Monthly Data'!O:O,Calculations!$C$116+MOD(BU124,Calculations!$C$118))+Control!$C$7*Calculations!$C$84*INDEX('Monthly Data'!P:P,Calculations!$C$116+MOD(BU124,Calculations!$C$118))+Control!$C$7*Calculations!$C$85*INDEX('Monthly Data'!Q:Q,Calculations!$C$116+MOD(BU124,Calculations!$C$118))+(1-Control!$C$7*Calculations!$C$87)*INDEX('Monthly Data'!R:R,Calculations!$C$116+MOD(BU124,Calculations!$C$118))</f>
        <v>3.6332715283247441E-2</v>
      </c>
      <c r="GL124" s="86">
        <f ca="1">Control!$C$7*Calculations!$C$82*INDEX('Monthly Data'!N:N,Calculations!$C$116+MOD(BV124,Calculations!$C$118))+Control!$C$7*Calculations!$C$83*INDEX('Monthly Data'!O:O,Calculations!$C$116+MOD(BV124,Calculations!$C$118))+Control!$C$7*Calculations!$C$84*INDEX('Monthly Data'!P:P,Calculations!$C$116+MOD(BV124,Calculations!$C$118))+Control!$C$7*Calculations!$C$85*INDEX('Monthly Data'!Q:Q,Calculations!$C$116+MOD(BV124,Calculations!$C$118))+(1-Control!$C$7*Calculations!$C$87)*INDEX('Monthly Data'!R:R,Calculations!$C$116+MOD(BV124,Calculations!$C$118))</f>
        <v>-2.7490061308214487E-3</v>
      </c>
      <c r="GM124" s="86">
        <f ca="1">Control!$C$7*Calculations!$C$82*INDEX('Monthly Data'!N:N,Calculations!$C$116+MOD(BW124,Calculations!$C$118))+Control!$C$7*Calculations!$C$83*INDEX('Monthly Data'!O:O,Calculations!$C$116+MOD(BW124,Calculations!$C$118))+Control!$C$7*Calculations!$C$84*INDEX('Monthly Data'!P:P,Calculations!$C$116+MOD(BW124,Calculations!$C$118))+Control!$C$7*Calculations!$C$85*INDEX('Monthly Data'!Q:Q,Calculations!$C$116+MOD(BW124,Calculations!$C$118))+(1-Control!$C$7*Calculations!$C$87)*INDEX('Monthly Data'!R:R,Calculations!$C$116+MOD(BW124,Calculations!$C$118))</f>
        <v>5.1279584938936244E-2</v>
      </c>
      <c r="GN124" s="86">
        <f ca="1">Control!$C$7*Calculations!$C$82*INDEX('Monthly Data'!N:N,Calculations!$C$116+MOD(BX124,Calculations!$C$118))+Control!$C$7*Calculations!$C$83*INDEX('Monthly Data'!O:O,Calculations!$C$116+MOD(BX124,Calculations!$C$118))+Control!$C$7*Calculations!$C$84*INDEX('Monthly Data'!P:P,Calculations!$C$116+MOD(BX124,Calculations!$C$118))+Control!$C$7*Calculations!$C$85*INDEX('Monthly Data'!Q:Q,Calculations!$C$116+MOD(BX124,Calculations!$C$118))+(1-Control!$C$7*Calculations!$C$87)*INDEX('Monthly Data'!R:R,Calculations!$C$116+MOD(BX124,Calculations!$C$118))</f>
        <v>9.9787204839310462E-3</v>
      </c>
      <c r="GO124" s="86">
        <f ca="1">Control!$C$7*Calculations!$C$82*INDEX('Monthly Data'!N:N,Calculations!$C$116+MOD(BY124,Calculations!$C$118))+Control!$C$7*Calculations!$C$83*INDEX('Monthly Data'!O:O,Calculations!$C$116+MOD(BY124,Calculations!$C$118))+Control!$C$7*Calculations!$C$84*INDEX('Monthly Data'!P:P,Calculations!$C$116+MOD(BY124,Calculations!$C$118))+Control!$C$7*Calculations!$C$85*INDEX('Monthly Data'!Q:Q,Calculations!$C$116+MOD(BY124,Calculations!$C$118))+(1-Control!$C$7*Calculations!$C$87)*INDEX('Monthly Data'!R:R,Calculations!$C$116+MOD(BY124,Calculations!$C$118))</f>
        <v>-1.3959200237295809E-2</v>
      </c>
      <c r="GP124" s="86">
        <f ca="1">Control!$C$7*Calculations!$C$82*INDEX('Monthly Data'!N:N,Calculations!$C$116+MOD(BZ124,Calculations!$C$118))+Control!$C$7*Calculations!$C$83*INDEX('Monthly Data'!O:O,Calculations!$C$116+MOD(BZ124,Calculations!$C$118))+Control!$C$7*Calculations!$C$84*INDEX('Monthly Data'!P:P,Calculations!$C$116+MOD(BZ124,Calculations!$C$118))+Control!$C$7*Calculations!$C$85*INDEX('Monthly Data'!Q:Q,Calculations!$C$116+MOD(BZ124,Calculations!$C$118))+(1-Control!$C$7*Calculations!$C$87)*INDEX('Monthly Data'!R:R,Calculations!$C$116+MOD(BZ124,Calculations!$C$118))</f>
        <v>-1.880155173376722E-2</v>
      </c>
      <c r="GQ124" s="86">
        <f ca="1">Control!$C$7*Calculations!$C$82*INDEX('Monthly Data'!N:N,Calculations!$C$116+MOD(CA124,Calculations!$C$118))+Control!$C$7*Calculations!$C$83*INDEX('Monthly Data'!O:O,Calculations!$C$116+MOD(CA124,Calculations!$C$118))+Control!$C$7*Calculations!$C$84*INDEX('Monthly Data'!P:P,Calculations!$C$116+MOD(CA124,Calculations!$C$118))+Control!$C$7*Calculations!$C$85*INDEX('Monthly Data'!Q:Q,Calculations!$C$116+MOD(CA124,Calculations!$C$118))+(1-Control!$C$7*Calculations!$C$87)*INDEX('Monthly Data'!R:R,Calculations!$C$116+MOD(CA124,Calculations!$C$118))</f>
        <v>1.7361594973213587E-2</v>
      </c>
      <c r="GR124" s="86">
        <f ca="1">Control!$C$7*Calculations!$C$82*INDEX('Monthly Data'!N:N,Calculations!$C$116+MOD(CB124,Calculations!$C$118))+Control!$C$7*Calculations!$C$83*INDEX('Monthly Data'!O:O,Calculations!$C$116+MOD(CB124,Calculations!$C$118))+Control!$C$7*Calculations!$C$84*INDEX('Monthly Data'!P:P,Calculations!$C$116+MOD(CB124,Calculations!$C$118))+Control!$C$7*Calculations!$C$85*INDEX('Monthly Data'!Q:Q,Calculations!$C$116+MOD(CB124,Calculations!$C$118))+(1-Control!$C$7*Calculations!$C$87)*INDEX('Monthly Data'!R:R,Calculations!$C$116+MOD(CB124,Calculations!$C$118))</f>
        <v>1.2435425892067014E-2</v>
      </c>
      <c r="GS124" s="86">
        <f ca="1">Control!$C$7*Calculations!$C$82*INDEX('Monthly Data'!N:N,Calculations!$C$116+MOD(CC124,Calculations!$C$118))+Control!$C$7*Calculations!$C$83*INDEX('Monthly Data'!O:O,Calculations!$C$116+MOD(CC124,Calculations!$C$118))+Control!$C$7*Calculations!$C$84*INDEX('Monthly Data'!P:P,Calculations!$C$116+MOD(CC124,Calculations!$C$118))+Control!$C$7*Calculations!$C$85*INDEX('Monthly Data'!Q:Q,Calculations!$C$116+MOD(CC124,Calculations!$C$118))+(1-Control!$C$7*Calculations!$C$87)*INDEX('Monthly Data'!R:R,Calculations!$C$116+MOD(CC124,Calculations!$C$118))</f>
        <v>1.5108777406081684E-3</v>
      </c>
      <c r="GT124" s="86">
        <f ca="1">Control!$C$7*Calculations!$C$82*INDEX('Monthly Data'!N:N,Calculations!$C$116+MOD(CD124,Calculations!$C$118))+Control!$C$7*Calculations!$C$83*INDEX('Monthly Data'!O:O,Calculations!$C$116+MOD(CD124,Calculations!$C$118))+Control!$C$7*Calculations!$C$84*INDEX('Monthly Data'!P:P,Calculations!$C$116+MOD(CD124,Calculations!$C$118))+Control!$C$7*Calculations!$C$85*INDEX('Monthly Data'!Q:Q,Calculations!$C$116+MOD(CD124,Calculations!$C$118))+(1-Control!$C$7*Calculations!$C$87)*INDEX('Monthly Data'!R:R,Calculations!$C$116+MOD(CD124,Calculations!$C$118))</f>
        <v>1.1704119272391494E-2</v>
      </c>
      <c r="GU124" s="86">
        <f ca="1">Control!$C$7*Calculations!$C$82*INDEX('Monthly Data'!N:N,Calculations!$C$116+MOD(CE124,Calculations!$C$118))+Control!$C$7*Calculations!$C$83*INDEX('Monthly Data'!O:O,Calculations!$C$116+MOD(CE124,Calculations!$C$118))+Control!$C$7*Calculations!$C$84*INDEX('Monthly Data'!P:P,Calculations!$C$116+MOD(CE124,Calculations!$C$118))+Control!$C$7*Calculations!$C$85*INDEX('Monthly Data'!Q:Q,Calculations!$C$116+MOD(CE124,Calculations!$C$118))+(1-Control!$C$7*Calculations!$C$87)*INDEX('Monthly Data'!R:R,Calculations!$C$116+MOD(CE124,Calculations!$C$118))</f>
        <v>-4.0413381192162513E-2</v>
      </c>
      <c r="GV124" s="86">
        <f ca="1">Control!$C$7*Calculations!$C$82*INDEX('Monthly Data'!N:N,Calculations!$C$116+MOD(CF124,Calculations!$C$118))+Control!$C$7*Calculations!$C$83*INDEX('Monthly Data'!O:O,Calculations!$C$116+MOD(CF124,Calculations!$C$118))+Control!$C$7*Calculations!$C$84*INDEX('Monthly Data'!P:P,Calculations!$C$116+MOD(CF124,Calculations!$C$118))+Control!$C$7*Calculations!$C$85*INDEX('Monthly Data'!Q:Q,Calculations!$C$116+MOD(CF124,Calculations!$C$118))+(1-Control!$C$7*Calculations!$C$87)*INDEX('Monthly Data'!R:R,Calculations!$C$116+MOD(CF124,Calculations!$C$118))</f>
        <v>1.0415351832335435E-2</v>
      </c>
      <c r="GW124" s="86">
        <f ca="1">Control!$C$7*Calculations!$C$82*INDEX('Monthly Data'!N:N,Calculations!$C$116+MOD(CG124,Calculations!$C$118))+Control!$C$7*Calculations!$C$83*INDEX('Monthly Data'!O:O,Calculations!$C$116+MOD(CG124,Calculations!$C$118))+Control!$C$7*Calculations!$C$84*INDEX('Monthly Data'!P:P,Calculations!$C$116+MOD(CG124,Calculations!$C$118))+Control!$C$7*Calculations!$C$85*INDEX('Monthly Data'!Q:Q,Calculations!$C$116+MOD(CG124,Calculations!$C$118))+(1-Control!$C$7*Calculations!$C$87)*INDEX('Monthly Data'!R:R,Calculations!$C$116+MOD(CG124,Calculations!$C$118))</f>
        <v>-2.0269389991732112E-2</v>
      </c>
      <c r="GX124" s="86">
        <f ca="1">Control!$C$7*Calculations!$C$82*INDEX('Monthly Data'!N:N,Calculations!$C$116+MOD(CH124,Calculations!$C$118))+Control!$C$7*Calculations!$C$83*INDEX('Monthly Data'!O:O,Calculations!$C$116+MOD(CH124,Calculations!$C$118))+Control!$C$7*Calculations!$C$84*INDEX('Monthly Data'!P:P,Calculations!$C$116+MOD(CH124,Calculations!$C$118))+Control!$C$7*Calculations!$C$85*INDEX('Monthly Data'!Q:Q,Calculations!$C$116+MOD(CH124,Calculations!$C$118))+(1-Control!$C$7*Calculations!$C$87)*INDEX('Monthly Data'!R:R,Calculations!$C$116+MOD(CH124,Calculations!$C$118))</f>
        <v>5.8868730207813358E-3</v>
      </c>
      <c r="GY124" s="86">
        <f ca="1">Control!$C$7*Calculations!$C$82*INDEX('Monthly Data'!N:N,Calculations!$C$116+MOD(CI124,Calculations!$C$118))+Control!$C$7*Calculations!$C$83*INDEX('Monthly Data'!O:O,Calculations!$C$116+MOD(CI124,Calculations!$C$118))+Control!$C$7*Calculations!$C$84*INDEX('Monthly Data'!P:P,Calculations!$C$116+MOD(CI124,Calculations!$C$118))+Control!$C$7*Calculations!$C$85*INDEX('Monthly Data'!Q:Q,Calculations!$C$116+MOD(CI124,Calculations!$C$118))+(1-Control!$C$7*Calculations!$C$87)*INDEX('Monthly Data'!R:R,Calculations!$C$116+MOD(CI124,Calculations!$C$118))</f>
        <v>2.4842166689046628E-2</v>
      </c>
      <c r="GZ124" s="86">
        <f ca="1">Control!$C$7*Calculations!$C$82*INDEX('Monthly Data'!N:N,Calculations!$C$116+MOD(CJ124,Calculations!$C$118))+Control!$C$7*Calculations!$C$83*INDEX('Monthly Data'!O:O,Calculations!$C$116+MOD(CJ124,Calculations!$C$118))+Control!$C$7*Calculations!$C$84*INDEX('Monthly Data'!P:P,Calculations!$C$116+MOD(CJ124,Calculations!$C$118))+Control!$C$7*Calculations!$C$85*INDEX('Monthly Data'!Q:Q,Calculations!$C$116+MOD(CJ124,Calculations!$C$118))+(1-Control!$C$7*Calculations!$C$87)*INDEX('Monthly Data'!R:R,Calculations!$C$116+MOD(CJ124,Calculations!$C$118))</f>
        <v>8.3814116887657771E-3</v>
      </c>
      <c r="HA124" s="86">
        <f ca="1">Control!$C$7*Calculations!$C$82*INDEX('Monthly Data'!N:N,Calculations!$C$116+MOD(CK124,Calculations!$C$118))+Control!$C$7*Calculations!$C$83*INDEX('Monthly Data'!O:O,Calculations!$C$116+MOD(CK124,Calculations!$C$118))+Control!$C$7*Calculations!$C$84*INDEX('Monthly Data'!P:P,Calculations!$C$116+MOD(CK124,Calculations!$C$118))+Control!$C$7*Calculations!$C$85*INDEX('Monthly Data'!Q:Q,Calculations!$C$116+MOD(CK124,Calculations!$C$118))+(1-Control!$C$7*Calculations!$C$87)*INDEX('Monthly Data'!R:R,Calculations!$C$116+MOD(CK124,Calculations!$C$118))</f>
        <v>1.5216630695380906E-2</v>
      </c>
      <c r="HB124" s="86">
        <f ca="1">Control!$C$7*Calculations!$C$82*INDEX('Monthly Data'!N:N,Calculations!$C$116+MOD(CL124,Calculations!$C$118))+Control!$C$7*Calculations!$C$83*INDEX('Monthly Data'!O:O,Calculations!$C$116+MOD(CL124,Calculations!$C$118))+Control!$C$7*Calculations!$C$84*INDEX('Monthly Data'!P:P,Calculations!$C$116+MOD(CL124,Calculations!$C$118))+Control!$C$7*Calculations!$C$85*INDEX('Monthly Data'!Q:Q,Calculations!$C$116+MOD(CL124,Calculations!$C$118))+(1-Control!$C$7*Calculations!$C$87)*INDEX('Monthly Data'!R:R,Calculations!$C$116+MOD(CL124,Calculations!$C$118))</f>
        <v>4.5132804118240749E-2</v>
      </c>
      <c r="HC124" s="86">
        <f ca="1">Control!$C$7*Calculations!$C$82*INDEX('Monthly Data'!N:N,Calculations!$C$116+MOD(CM124,Calculations!$C$118))+Control!$C$7*Calculations!$C$83*INDEX('Monthly Data'!O:O,Calculations!$C$116+MOD(CM124,Calculations!$C$118))+Control!$C$7*Calculations!$C$84*INDEX('Monthly Data'!P:P,Calculations!$C$116+MOD(CM124,Calculations!$C$118))+Control!$C$7*Calculations!$C$85*INDEX('Monthly Data'!Q:Q,Calculations!$C$116+MOD(CM124,Calculations!$C$118))+(1-Control!$C$7*Calculations!$C$87)*INDEX('Monthly Data'!R:R,Calculations!$C$116+MOD(CM124,Calculations!$C$118))</f>
        <v>-9.839093431862074E-3</v>
      </c>
      <c r="HD124" s="86">
        <f ca="1">Control!$C$7*Calculations!$C$82*INDEX('Monthly Data'!N:N,Calculations!$C$116+MOD(CN124,Calculations!$C$118))+Control!$C$7*Calculations!$C$83*INDEX('Monthly Data'!O:O,Calculations!$C$116+MOD(CN124,Calculations!$C$118))+Control!$C$7*Calculations!$C$84*INDEX('Monthly Data'!P:P,Calculations!$C$116+MOD(CN124,Calculations!$C$118))+Control!$C$7*Calculations!$C$85*INDEX('Monthly Data'!Q:Q,Calculations!$C$116+MOD(CN124,Calculations!$C$118))+(1-Control!$C$7*Calculations!$C$87)*INDEX('Monthly Data'!R:R,Calculations!$C$116+MOD(CN124,Calculations!$C$118))</f>
        <v>1.2435425892067014E-2</v>
      </c>
      <c r="HE124" s="86">
        <f ca="1">Control!$C$7*Calculations!$C$82*INDEX('Monthly Data'!N:N,Calculations!$C$116+MOD(CO124,Calculations!$C$118))+Control!$C$7*Calculations!$C$83*INDEX('Monthly Data'!O:O,Calculations!$C$116+MOD(CO124,Calculations!$C$118))+Control!$C$7*Calculations!$C$84*INDEX('Monthly Data'!P:P,Calculations!$C$116+MOD(CO124,Calculations!$C$118))+Control!$C$7*Calculations!$C$85*INDEX('Monthly Data'!Q:Q,Calculations!$C$116+MOD(CO124,Calculations!$C$118))+(1-Control!$C$7*Calculations!$C$87)*INDEX('Monthly Data'!R:R,Calculations!$C$116+MOD(CO124,Calculations!$C$118))</f>
        <v>2.5325873776067674E-2</v>
      </c>
      <c r="HF124" s="86">
        <f ca="1">Control!$C$7*Calculations!$C$82*INDEX('Monthly Data'!N:N,Calculations!$C$116+MOD(CP124,Calculations!$C$118))+Control!$C$7*Calculations!$C$83*INDEX('Monthly Data'!O:O,Calculations!$C$116+MOD(CP124,Calculations!$C$118))+Control!$C$7*Calculations!$C$84*INDEX('Monthly Data'!P:P,Calculations!$C$116+MOD(CP124,Calculations!$C$118))+Control!$C$7*Calculations!$C$85*INDEX('Monthly Data'!Q:Q,Calculations!$C$116+MOD(CP124,Calculations!$C$118))+(1-Control!$C$7*Calculations!$C$87)*INDEX('Monthly Data'!R:R,Calculations!$C$116+MOD(CP124,Calculations!$C$118))</f>
        <v>5.1972609868760735E-3</v>
      </c>
      <c r="HG124" s="86">
        <f ca="1">Control!$C$7*Calculations!$C$82*INDEX('Monthly Data'!N:N,Calculations!$C$116+MOD(CQ124,Calculations!$C$118))+Control!$C$7*Calculations!$C$83*INDEX('Monthly Data'!O:O,Calculations!$C$116+MOD(CQ124,Calculations!$C$118))+Control!$C$7*Calculations!$C$84*INDEX('Monthly Data'!P:P,Calculations!$C$116+MOD(CQ124,Calculations!$C$118))+Control!$C$7*Calculations!$C$85*INDEX('Monthly Data'!Q:Q,Calculations!$C$116+MOD(CQ124,Calculations!$C$118))+(1-Control!$C$7*Calculations!$C$87)*INDEX('Monthly Data'!R:R,Calculations!$C$116+MOD(CQ124,Calculations!$C$118))</f>
        <v>1.0353752315110615E-2</v>
      </c>
      <c r="HH124" s="86">
        <f ca="1">Control!$C$7*Calculations!$C$82*INDEX('Monthly Data'!N:N,Calculations!$C$116+MOD(CR124,Calculations!$C$118))+Control!$C$7*Calculations!$C$83*INDEX('Monthly Data'!O:O,Calculations!$C$116+MOD(CR124,Calculations!$C$118))+Control!$C$7*Calculations!$C$84*INDEX('Monthly Data'!P:P,Calculations!$C$116+MOD(CR124,Calculations!$C$118))+Control!$C$7*Calculations!$C$85*INDEX('Monthly Data'!Q:Q,Calculations!$C$116+MOD(CR124,Calculations!$C$118))+(1-Control!$C$7*Calculations!$C$87)*INDEX('Monthly Data'!R:R,Calculations!$C$116+MOD(CR124,Calculations!$C$118))</f>
        <v>4.5132804118240749E-2</v>
      </c>
      <c r="HI124" s="86">
        <f ca="1">Control!$C$7*Calculations!$C$82*INDEX('Monthly Data'!N:N,Calculations!$C$116+MOD(CS124,Calculations!$C$118))+Control!$C$7*Calculations!$C$83*INDEX('Monthly Data'!O:O,Calculations!$C$116+MOD(CS124,Calculations!$C$118))+Control!$C$7*Calculations!$C$84*INDEX('Monthly Data'!P:P,Calculations!$C$116+MOD(CS124,Calculations!$C$118))+Control!$C$7*Calculations!$C$85*INDEX('Monthly Data'!Q:Q,Calculations!$C$116+MOD(CS124,Calculations!$C$118))+(1-Control!$C$7*Calculations!$C$87)*INDEX('Monthly Data'!R:R,Calculations!$C$116+MOD(CS124,Calculations!$C$118))</f>
        <v>3.7596120283497965E-2</v>
      </c>
      <c r="HJ124" s="86">
        <f ca="1">Control!$C$7*Calculations!$C$82*INDEX('Monthly Data'!N:N,Calculations!$C$116+MOD(CT124,Calculations!$C$118))+Control!$C$7*Calculations!$C$83*INDEX('Monthly Data'!O:O,Calculations!$C$116+MOD(CT124,Calculations!$C$118))+Control!$C$7*Calculations!$C$84*INDEX('Monthly Data'!P:P,Calculations!$C$116+MOD(CT124,Calculations!$C$118))+Control!$C$7*Calculations!$C$85*INDEX('Monthly Data'!Q:Q,Calculations!$C$116+MOD(CT124,Calculations!$C$118))+(1-Control!$C$7*Calculations!$C$87)*INDEX('Monthly Data'!R:R,Calculations!$C$116+MOD(CT124,Calculations!$C$118))</f>
        <v>5.3309355465453899E-3</v>
      </c>
      <c r="HK124" s="86">
        <f ca="1">Control!$C$7*Calculations!$C$82*INDEX('Monthly Data'!N:N,Calculations!$C$116+MOD(CU124,Calculations!$C$118))+Control!$C$7*Calculations!$C$83*INDEX('Monthly Data'!O:O,Calculations!$C$116+MOD(CU124,Calculations!$C$118))+Control!$C$7*Calculations!$C$84*INDEX('Monthly Data'!P:P,Calculations!$C$116+MOD(CU124,Calculations!$C$118))+Control!$C$7*Calculations!$C$85*INDEX('Monthly Data'!Q:Q,Calculations!$C$116+MOD(CU124,Calculations!$C$118))+(1-Control!$C$7*Calculations!$C$87)*INDEX('Monthly Data'!R:R,Calculations!$C$116+MOD(CU124,Calculations!$C$118))</f>
        <v>2.3307359621218403E-2</v>
      </c>
      <c r="HL124" s="86">
        <f ca="1">Control!$C$7*Calculations!$C$82*INDEX('Monthly Data'!N:N,Calculations!$C$116+MOD(CV124,Calculations!$C$118))+Control!$C$7*Calculations!$C$83*INDEX('Monthly Data'!O:O,Calculations!$C$116+MOD(CV124,Calculations!$C$118))+Control!$C$7*Calculations!$C$84*INDEX('Monthly Data'!P:P,Calculations!$C$116+MOD(CV124,Calculations!$C$118))+Control!$C$7*Calculations!$C$85*INDEX('Monthly Data'!Q:Q,Calculations!$C$116+MOD(CV124,Calculations!$C$118))+(1-Control!$C$7*Calculations!$C$87)*INDEX('Monthly Data'!R:R,Calculations!$C$116+MOD(CV124,Calculations!$C$118))</f>
        <v>-2.0259958308006688E-2</v>
      </c>
      <c r="HM124" s="86">
        <f ca="1">Control!$C$7*Calculations!$C$82*INDEX('Monthly Data'!N:N,Calculations!$C$116+MOD(CW124,Calculations!$C$118))+Control!$C$7*Calculations!$C$83*INDEX('Monthly Data'!O:O,Calculations!$C$116+MOD(CW124,Calculations!$C$118))+Control!$C$7*Calculations!$C$84*INDEX('Monthly Data'!P:P,Calculations!$C$116+MOD(CW124,Calculations!$C$118))+Control!$C$7*Calculations!$C$85*INDEX('Monthly Data'!Q:Q,Calculations!$C$116+MOD(CW124,Calculations!$C$118))+(1-Control!$C$7*Calculations!$C$87)*INDEX('Monthly Data'!R:R,Calculations!$C$116+MOD(CW124,Calculations!$C$118))</f>
        <v>1.7484305259657981E-2</v>
      </c>
      <c r="HN124" s="86">
        <f ca="1">Control!$C$7*Calculations!$C$82*INDEX('Monthly Data'!N:N,Calculations!$C$116+MOD(CX124,Calculations!$C$118))+Control!$C$7*Calculations!$C$83*INDEX('Monthly Data'!O:O,Calculations!$C$116+MOD(CX124,Calculations!$C$118))+Control!$C$7*Calculations!$C$84*INDEX('Monthly Data'!P:P,Calculations!$C$116+MOD(CX124,Calculations!$C$118))+Control!$C$7*Calculations!$C$85*INDEX('Monthly Data'!Q:Q,Calculations!$C$116+MOD(CX124,Calculations!$C$118))+(1-Control!$C$7*Calculations!$C$87)*INDEX('Monthly Data'!R:R,Calculations!$C$116+MOD(CX124,Calculations!$C$118))</f>
        <v>1.1809891087585166E-2</v>
      </c>
      <c r="HO124" s="86">
        <f ca="1">Control!$C$7*Calculations!$C$82*INDEX('Monthly Data'!N:N,Calculations!$C$116+MOD(CY124,Calculations!$C$118))+Control!$C$7*Calculations!$C$83*INDEX('Monthly Data'!O:O,Calculations!$C$116+MOD(CY124,Calculations!$C$118))+Control!$C$7*Calculations!$C$84*INDEX('Monthly Data'!P:P,Calculations!$C$116+MOD(CY124,Calculations!$C$118))+Control!$C$7*Calculations!$C$85*INDEX('Monthly Data'!Q:Q,Calculations!$C$116+MOD(CY124,Calculations!$C$118))+(1-Control!$C$7*Calculations!$C$87)*INDEX('Monthly Data'!R:R,Calculations!$C$116+MOD(CY124,Calculations!$C$118))</f>
        <v>3.4808428836917149E-3</v>
      </c>
      <c r="HP124" s="86">
        <f ca="1">Control!$C$7*Calculations!$C$82*INDEX('Monthly Data'!N:N,Calculations!$C$116+MOD(CZ124,Calculations!$C$118))+Control!$C$7*Calculations!$C$83*INDEX('Monthly Data'!O:O,Calculations!$C$116+MOD(CZ124,Calculations!$C$118))+Control!$C$7*Calculations!$C$84*INDEX('Monthly Data'!P:P,Calculations!$C$116+MOD(CZ124,Calculations!$C$118))+Control!$C$7*Calculations!$C$85*INDEX('Monthly Data'!Q:Q,Calculations!$C$116+MOD(CZ124,Calculations!$C$118))+(1-Control!$C$7*Calculations!$C$87)*INDEX('Monthly Data'!R:R,Calculations!$C$116+MOD(CZ124,Calculations!$C$118))</f>
        <v>2.5325873776067674E-2</v>
      </c>
      <c r="HQ124" s="86">
        <f ca="1">Control!$C$7*Calculations!$C$82*INDEX('Monthly Data'!N:N,Calculations!$C$116+MOD(DA124,Calculations!$C$118))+Control!$C$7*Calculations!$C$83*INDEX('Monthly Data'!O:O,Calculations!$C$116+MOD(DA124,Calculations!$C$118))+Control!$C$7*Calculations!$C$84*INDEX('Monthly Data'!P:P,Calculations!$C$116+MOD(DA124,Calculations!$C$118))+Control!$C$7*Calculations!$C$85*INDEX('Monthly Data'!Q:Q,Calculations!$C$116+MOD(DA124,Calculations!$C$118))+(1-Control!$C$7*Calculations!$C$87)*INDEX('Monthly Data'!R:R,Calculations!$C$116+MOD(DA124,Calculations!$C$118))</f>
        <v>-4.3408051735618014E-2</v>
      </c>
      <c r="HR124" s="86">
        <f ca="1">Control!$C$7*Calculations!$C$82*INDEX('Monthly Data'!N:N,Calculations!$C$116+MOD(DB124,Calculations!$C$118))+Control!$C$7*Calculations!$C$83*INDEX('Monthly Data'!O:O,Calculations!$C$116+MOD(DB124,Calculations!$C$118))+Control!$C$7*Calculations!$C$84*INDEX('Monthly Data'!P:P,Calculations!$C$116+MOD(DB124,Calculations!$C$118))+Control!$C$7*Calculations!$C$85*INDEX('Monthly Data'!Q:Q,Calculations!$C$116+MOD(DB124,Calculations!$C$118))+(1-Control!$C$7*Calculations!$C$87)*INDEX('Monthly Data'!R:R,Calculations!$C$116+MOD(DB124,Calculations!$C$118))</f>
        <v>2.9708469559001142E-2</v>
      </c>
      <c r="HS124" s="86">
        <f ca="1">Control!$C$7*Calculations!$C$82*INDEX('Monthly Data'!N:N,Calculations!$C$116+MOD(DC124,Calculations!$C$118))+Control!$C$7*Calculations!$C$83*INDEX('Monthly Data'!O:O,Calculations!$C$116+MOD(DC124,Calculations!$C$118))+Control!$C$7*Calculations!$C$84*INDEX('Monthly Data'!P:P,Calculations!$C$116+MOD(DC124,Calculations!$C$118))+Control!$C$7*Calculations!$C$85*INDEX('Monthly Data'!Q:Q,Calculations!$C$116+MOD(DC124,Calculations!$C$118))+(1-Control!$C$7*Calculations!$C$87)*INDEX('Monthly Data'!R:R,Calculations!$C$116+MOD(DC124,Calculations!$C$118))</f>
        <v>-3.8875517825435772E-3</v>
      </c>
      <c r="HT124" s="86">
        <f ca="1">Control!$C$7*Calculations!$C$82*INDEX('Monthly Data'!N:N,Calculations!$C$116+MOD(DD124,Calculations!$C$118))+Control!$C$7*Calculations!$C$83*INDEX('Monthly Data'!O:O,Calculations!$C$116+MOD(DD124,Calculations!$C$118))+Control!$C$7*Calculations!$C$84*INDEX('Monthly Data'!P:P,Calculations!$C$116+MOD(DD124,Calculations!$C$118))+Control!$C$7*Calculations!$C$85*INDEX('Monthly Data'!Q:Q,Calculations!$C$116+MOD(DD124,Calculations!$C$118))+(1-Control!$C$7*Calculations!$C$87)*INDEX('Monthly Data'!R:R,Calculations!$C$116+MOD(DD124,Calculations!$C$118))</f>
        <v>1.1106855739851785E-2</v>
      </c>
      <c r="HU124" s="86">
        <f ca="1">Control!$C$7*Calculations!$C$82*INDEX('Monthly Data'!N:N,Calculations!$C$116+MOD(DE124,Calculations!$C$118))+Control!$C$7*Calculations!$C$83*INDEX('Monthly Data'!O:O,Calculations!$C$116+MOD(DE124,Calculations!$C$118))+Control!$C$7*Calculations!$C$84*INDEX('Monthly Data'!P:P,Calculations!$C$116+MOD(DE124,Calculations!$C$118))+Control!$C$7*Calculations!$C$85*INDEX('Monthly Data'!Q:Q,Calculations!$C$116+MOD(DE124,Calculations!$C$118))+(1-Control!$C$7*Calculations!$C$87)*INDEX('Monthly Data'!R:R,Calculations!$C$116+MOD(DE124,Calculations!$C$118))</f>
        <v>-2.0269389991732112E-2</v>
      </c>
      <c r="HV124" s="86">
        <f ca="1">Control!$C$7*Calculations!$C$82*INDEX('Monthly Data'!N:N,Calculations!$C$116+MOD(DF124,Calculations!$C$118))+Control!$C$7*Calculations!$C$83*INDEX('Monthly Data'!O:O,Calculations!$C$116+MOD(DF124,Calculations!$C$118))+Control!$C$7*Calculations!$C$84*INDEX('Monthly Data'!P:P,Calculations!$C$116+MOD(DF124,Calculations!$C$118))+Control!$C$7*Calculations!$C$85*INDEX('Monthly Data'!Q:Q,Calculations!$C$116+MOD(DF124,Calculations!$C$118))+(1-Control!$C$7*Calculations!$C$87)*INDEX('Monthly Data'!R:R,Calculations!$C$116+MOD(DF124,Calculations!$C$118))</f>
        <v>3.8809817903524786E-2</v>
      </c>
      <c r="HW124" s="86">
        <f ca="1">Control!$C$7*Calculations!$C$82*INDEX('Monthly Data'!N:N,Calculations!$C$116+MOD(DG124,Calculations!$C$118))+Control!$C$7*Calculations!$C$83*INDEX('Monthly Data'!O:O,Calculations!$C$116+MOD(DG124,Calculations!$C$118))+Control!$C$7*Calculations!$C$84*INDEX('Monthly Data'!P:P,Calculations!$C$116+MOD(DG124,Calculations!$C$118))+Control!$C$7*Calculations!$C$85*INDEX('Monthly Data'!Q:Q,Calculations!$C$116+MOD(DG124,Calculations!$C$118))+(1-Control!$C$7*Calculations!$C$87)*INDEX('Monthly Data'!R:R,Calculations!$C$116+MOD(DG124,Calculations!$C$118))</f>
        <v>6.6954569943530936E-3</v>
      </c>
      <c r="HX124" s="86">
        <f ca="1">Control!$C$7*Calculations!$C$82*INDEX('Monthly Data'!N:N,Calculations!$C$116+MOD(DH124,Calculations!$C$118))+Control!$C$7*Calculations!$C$83*INDEX('Monthly Data'!O:O,Calculations!$C$116+MOD(DH124,Calculations!$C$118))+Control!$C$7*Calculations!$C$84*INDEX('Monthly Data'!P:P,Calculations!$C$116+MOD(DH124,Calculations!$C$118))+Control!$C$7*Calculations!$C$85*INDEX('Monthly Data'!Q:Q,Calculations!$C$116+MOD(DH124,Calculations!$C$118))+(1-Control!$C$7*Calculations!$C$87)*INDEX('Monthly Data'!R:R,Calculations!$C$116+MOD(DH124,Calculations!$C$118))</f>
        <v>2.377894462657602E-2</v>
      </c>
      <c r="HY124" s="86">
        <f ca="1">Control!$C$7*Calculations!$C$82*INDEX('Monthly Data'!N:N,Calculations!$C$116+MOD(DI124,Calculations!$C$118))+Control!$C$7*Calculations!$C$83*INDEX('Monthly Data'!O:O,Calculations!$C$116+MOD(DI124,Calculations!$C$118))+Control!$C$7*Calculations!$C$84*INDEX('Monthly Data'!P:P,Calculations!$C$116+MOD(DI124,Calculations!$C$118))+Control!$C$7*Calculations!$C$85*INDEX('Monthly Data'!Q:Q,Calculations!$C$116+MOD(DI124,Calculations!$C$118))+(1-Control!$C$7*Calculations!$C$87)*INDEX('Monthly Data'!R:R,Calculations!$C$116+MOD(DI124,Calculations!$C$118))</f>
        <v>5.1279584938936244E-2</v>
      </c>
      <c r="HZ124" s="86">
        <f ca="1">Control!$C$7*Calculations!$C$82*INDEX('Monthly Data'!N:N,Calculations!$C$116+MOD(DJ124,Calculations!$C$118))+Control!$C$7*Calculations!$C$83*INDEX('Monthly Data'!O:O,Calculations!$C$116+MOD(DJ124,Calculations!$C$118))+Control!$C$7*Calculations!$C$84*INDEX('Monthly Data'!P:P,Calculations!$C$116+MOD(DJ124,Calculations!$C$118))+Control!$C$7*Calculations!$C$85*INDEX('Monthly Data'!Q:Q,Calculations!$C$116+MOD(DJ124,Calculations!$C$118))+(1-Control!$C$7*Calculations!$C$87)*INDEX('Monthly Data'!R:R,Calculations!$C$116+MOD(DJ124,Calculations!$C$118))</f>
        <v>2.766281641786093E-2</v>
      </c>
      <c r="IA124" s="86">
        <f ca="1">Control!$C$7*Calculations!$C$82*INDEX('Monthly Data'!N:N,Calculations!$C$116+MOD(DK124,Calculations!$C$118))+Control!$C$7*Calculations!$C$83*INDEX('Monthly Data'!O:O,Calculations!$C$116+MOD(DK124,Calculations!$C$118))+Control!$C$7*Calculations!$C$84*INDEX('Monthly Data'!P:P,Calculations!$C$116+MOD(DK124,Calculations!$C$118))+Control!$C$7*Calculations!$C$85*INDEX('Monthly Data'!Q:Q,Calculations!$C$116+MOD(DK124,Calculations!$C$118))+(1-Control!$C$7*Calculations!$C$87)*INDEX('Monthly Data'!R:R,Calculations!$C$116+MOD(DK124,Calculations!$C$118))</f>
        <v>1.0353752315110615E-2</v>
      </c>
      <c r="IB124" s="86">
        <f ca="1">Control!$C$7*Calculations!$C$82*INDEX('Monthly Data'!N:N,Calculations!$C$116+MOD(DL124,Calculations!$C$118))+Control!$C$7*Calculations!$C$83*INDEX('Monthly Data'!O:O,Calculations!$C$116+MOD(DL124,Calculations!$C$118))+Control!$C$7*Calculations!$C$84*INDEX('Monthly Data'!P:P,Calculations!$C$116+MOD(DL124,Calculations!$C$118))+Control!$C$7*Calculations!$C$85*INDEX('Monthly Data'!Q:Q,Calculations!$C$116+MOD(DL124,Calculations!$C$118))+(1-Control!$C$7*Calculations!$C$87)*INDEX('Monthly Data'!R:R,Calculations!$C$116+MOD(DL124,Calculations!$C$118))</f>
        <v>1.2954540023127663E-2</v>
      </c>
      <c r="IC124" s="86">
        <f ca="1">Control!$C$7*Calculations!$C$82*INDEX('Monthly Data'!N:N,Calculations!$C$116+MOD(DM124,Calculations!$C$118))+Control!$C$7*Calculations!$C$83*INDEX('Monthly Data'!O:O,Calculations!$C$116+MOD(DM124,Calculations!$C$118))+Control!$C$7*Calculations!$C$84*INDEX('Monthly Data'!P:P,Calculations!$C$116+MOD(DM124,Calculations!$C$118))+Control!$C$7*Calculations!$C$85*INDEX('Monthly Data'!Q:Q,Calculations!$C$116+MOD(DM124,Calculations!$C$118))+(1-Control!$C$7*Calculations!$C$87)*INDEX('Monthly Data'!R:R,Calculations!$C$116+MOD(DM124,Calculations!$C$118))</f>
        <v>6.3250222980707482E-3</v>
      </c>
      <c r="ID124" s="86">
        <f ca="1">Control!$C$7*Calculations!$C$82*INDEX('Monthly Data'!N:N,Calculations!$C$116+MOD(DN124,Calculations!$C$118))+Control!$C$7*Calculations!$C$83*INDEX('Monthly Data'!O:O,Calculations!$C$116+MOD(DN124,Calculations!$C$118))+Control!$C$7*Calculations!$C$84*INDEX('Monthly Data'!P:P,Calculations!$C$116+MOD(DN124,Calculations!$C$118))+Control!$C$7*Calculations!$C$85*INDEX('Monthly Data'!Q:Q,Calculations!$C$116+MOD(DN124,Calculations!$C$118))+(1-Control!$C$7*Calculations!$C$87)*INDEX('Monthly Data'!R:R,Calculations!$C$116+MOD(DN124,Calculations!$C$118))</f>
        <v>1.1704119272391494E-2</v>
      </c>
      <c r="IE124" s="86">
        <f ca="1">Control!$C$7*Calculations!$C$82*INDEX('Monthly Data'!N:N,Calculations!$C$116+MOD(DO124,Calculations!$C$118))+Control!$C$7*Calculations!$C$83*INDEX('Monthly Data'!O:O,Calculations!$C$116+MOD(DO124,Calculations!$C$118))+Control!$C$7*Calculations!$C$84*INDEX('Monthly Data'!P:P,Calculations!$C$116+MOD(DO124,Calculations!$C$118))+Control!$C$7*Calculations!$C$85*INDEX('Monthly Data'!Q:Q,Calculations!$C$116+MOD(DO124,Calculations!$C$118))+(1-Control!$C$7*Calculations!$C$87)*INDEX('Monthly Data'!R:R,Calculations!$C$116+MOD(DO124,Calculations!$C$118))</f>
        <v>2.1918137743539623E-2</v>
      </c>
      <c r="IF124" s="86">
        <f ca="1">Control!$C$7*Calculations!$C$82*INDEX('Monthly Data'!N:N,Calculations!$C$116+MOD(DP124,Calculations!$C$118))+Control!$C$7*Calculations!$C$83*INDEX('Monthly Data'!O:O,Calculations!$C$116+MOD(DP124,Calculations!$C$118))+Control!$C$7*Calculations!$C$84*INDEX('Monthly Data'!P:P,Calculations!$C$116+MOD(DP124,Calculations!$C$118))+Control!$C$7*Calculations!$C$85*INDEX('Monthly Data'!Q:Q,Calculations!$C$116+MOD(DP124,Calculations!$C$118))+(1-Control!$C$7*Calculations!$C$87)*INDEX('Monthly Data'!R:R,Calculations!$C$116+MOD(DP124,Calculations!$C$118))</f>
        <v>3.1011313347584085E-2</v>
      </c>
      <c r="IG124" s="88">
        <f ca="1">Control!$C$8*(1+DQ124)*(1+DR124)*(1+DS124)*(1+DT124)*(1+DU124)*(1+DV124)*(1+DW124)*(1+DX124)*(1+DY124)*(1+DZ124)*(1+EA124)*(1+EB124)*(1+EC124)*(1+ED124)*(1+EE124)*(1+EF124)*(1+EG124)*(1+EH124)*(1+EI124)*(1+EJ124)*(1+EK124)*(1+EL124)*(1+EM124)*(1+EN124)*(1+EO124)*(1+EP124)*(1+EQ124)*(1+ER124)*(1+ES124)*(1+ET124)*(1+EU124)*(1+EV124)*(1+EW124)*(1+EX124)*(1+EY124)*(1+EZ124)*(1+FA124)*(1+FB124)*(1+FC124)*(1+FD124)*(1+FE124)*(1+FF124)*(1+FG124)*(1+FH124)*(1+FI124)*(1+FJ124)*(1+FK124)*(1+FL124)*(1+FM124)*(1+FN124)*(1+FO124)*(1+FP124)*(1+FQ124)*(1+FR124)*(1+FS124)*(1+FT124)*(1+FU124)*(1+FV124)*(1+FW124)*(1+FX124)*(1+FY124)*(1+FZ124)*(1+GA124)*(1+GB124)*(1+GC124)*(1+GD124)*(1+GE124)*(1+GF124)*(1+GG124)*(1+GH124)*(1+GI124)*(1+GJ124)*(1+GK124)*(1+GL124)*(1+GM124)*(1+GN124)*(1+GO124)*(1+GP124)*(1+GQ124)*(1+GR124)*(1+GS124)*(1+GT124)*(1+GU124)*(1+GV124)*(1+GW124)*(1+GX124)*(1+GY124)*(1+GZ124)*(1+HA124)*(1+HB124)*(1+HC124)*(1+HD124)*(1+HE124)*(1+HF124)*(1+HG124)*(1+HH124)*(1+HI124)*(1+HJ124)*(1+HK124)*(1+HL124)*(1+HM124)*(1+HN124)*(1+HO124)*(1+HP124)*(1+HQ124)*(1+HR124)*(1+HS124)*(1+HT124)*(1+HU124)*(1+HV124)*(1+HW124)*(1+HX124)*(1+HY124)*(1+HZ124)*(1+IA124)*(1+IB124)*(1+IC124)*(1+ID124)*(1+IE124)*(1+IF124)</f>
        <v>125501.9309259773</v>
      </c>
    </row>
    <row r="125" spans="1:241" x14ac:dyDescent="0.25">
      <c r="A125">
        <v>85</v>
      </c>
      <c r="B125">
        <v>35</v>
      </c>
      <c r="C125">
        <v>117</v>
      </c>
      <c r="D125">
        <v>87</v>
      </c>
      <c r="E125">
        <v>60</v>
      </c>
      <c r="F125">
        <v>58</v>
      </c>
      <c r="G125">
        <v>47</v>
      </c>
      <c r="H125">
        <v>96</v>
      </c>
      <c r="I125">
        <v>96</v>
      </c>
      <c r="J125">
        <v>104</v>
      </c>
      <c r="K125">
        <v>34</v>
      </c>
      <c r="L125">
        <v>112</v>
      </c>
      <c r="M125">
        <v>24</v>
      </c>
      <c r="N125">
        <v>22</v>
      </c>
      <c r="O125">
        <v>93</v>
      </c>
      <c r="P125">
        <v>96</v>
      </c>
      <c r="Q125">
        <v>22</v>
      </c>
      <c r="R125">
        <v>4</v>
      </c>
      <c r="S125">
        <v>111</v>
      </c>
      <c r="T125">
        <v>22</v>
      </c>
      <c r="U125">
        <v>14</v>
      </c>
      <c r="V125">
        <v>15</v>
      </c>
      <c r="W125">
        <v>108</v>
      </c>
      <c r="X125">
        <v>108</v>
      </c>
      <c r="Y125">
        <v>118</v>
      </c>
      <c r="Z125">
        <v>52</v>
      </c>
      <c r="AA125">
        <v>1</v>
      </c>
      <c r="AB125">
        <v>35</v>
      </c>
      <c r="AC125">
        <v>19</v>
      </c>
      <c r="AD125">
        <v>102</v>
      </c>
      <c r="AE125">
        <v>35</v>
      </c>
      <c r="AF125">
        <v>59</v>
      </c>
      <c r="AG125">
        <v>80</v>
      </c>
      <c r="AH125">
        <v>97</v>
      </c>
      <c r="AI125">
        <v>9</v>
      </c>
      <c r="AJ125">
        <v>75</v>
      </c>
      <c r="AK125">
        <v>57</v>
      </c>
      <c r="AL125">
        <v>24</v>
      </c>
      <c r="AM125">
        <v>37</v>
      </c>
      <c r="AN125">
        <v>26</v>
      </c>
      <c r="AO125">
        <v>84</v>
      </c>
      <c r="AP125">
        <v>54</v>
      </c>
      <c r="AQ125">
        <v>42</v>
      </c>
      <c r="AR125">
        <v>26</v>
      </c>
      <c r="AS125">
        <v>83</v>
      </c>
      <c r="AT125">
        <v>66</v>
      </c>
      <c r="AU125">
        <v>48</v>
      </c>
      <c r="AV125">
        <v>60</v>
      </c>
      <c r="AW125">
        <v>12</v>
      </c>
      <c r="AX125">
        <v>87</v>
      </c>
      <c r="AY125">
        <v>109</v>
      </c>
      <c r="AZ125">
        <v>116</v>
      </c>
      <c r="BA125">
        <v>22</v>
      </c>
      <c r="BB125">
        <v>36</v>
      </c>
      <c r="BC125">
        <v>93</v>
      </c>
      <c r="BD125">
        <v>9</v>
      </c>
      <c r="BE125">
        <v>61</v>
      </c>
      <c r="BF125">
        <v>48</v>
      </c>
      <c r="BG125">
        <v>96</v>
      </c>
      <c r="BH125">
        <v>74</v>
      </c>
      <c r="BI125">
        <v>82</v>
      </c>
      <c r="BJ125">
        <v>25</v>
      </c>
      <c r="BK125">
        <v>5</v>
      </c>
      <c r="BL125">
        <v>78</v>
      </c>
      <c r="BM125">
        <v>36</v>
      </c>
      <c r="BN125">
        <v>14</v>
      </c>
      <c r="BO125">
        <v>109</v>
      </c>
      <c r="BP125">
        <v>94</v>
      </c>
      <c r="BQ125">
        <v>46</v>
      </c>
      <c r="BR125">
        <v>118</v>
      </c>
      <c r="BS125">
        <v>82</v>
      </c>
      <c r="BT125">
        <v>17</v>
      </c>
      <c r="BU125">
        <v>70</v>
      </c>
      <c r="BV125">
        <v>67</v>
      </c>
      <c r="BW125">
        <v>35</v>
      </c>
      <c r="BX125">
        <v>73</v>
      </c>
      <c r="BY125">
        <v>12</v>
      </c>
      <c r="BZ125">
        <v>68</v>
      </c>
      <c r="CA125">
        <v>118</v>
      </c>
      <c r="CB125">
        <v>64</v>
      </c>
      <c r="CC125">
        <v>36</v>
      </c>
      <c r="CD125">
        <v>54</v>
      </c>
      <c r="CE125">
        <v>82</v>
      </c>
      <c r="CF125">
        <v>61</v>
      </c>
      <c r="CG125">
        <v>104</v>
      </c>
      <c r="CH125">
        <v>58</v>
      </c>
      <c r="CI125">
        <v>118</v>
      </c>
      <c r="CJ125">
        <v>65</v>
      </c>
      <c r="CK125">
        <v>68</v>
      </c>
      <c r="CL125">
        <v>84</v>
      </c>
      <c r="CM125">
        <v>91</v>
      </c>
      <c r="CN125">
        <v>81</v>
      </c>
      <c r="CO125">
        <v>34</v>
      </c>
      <c r="CP125">
        <v>115</v>
      </c>
      <c r="CQ125">
        <v>103</v>
      </c>
      <c r="CR125">
        <v>4</v>
      </c>
      <c r="CS125">
        <v>38</v>
      </c>
      <c r="CT125">
        <v>36</v>
      </c>
      <c r="CU125">
        <v>87</v>
      </c>
      <c r="CV125">
        <v>26</v>
      </c>
      <c r="CW125">
        <v>20</v>
      </c>
      <c r="CX125">
        <v>11</v>
      </c>
      <c r="CY125">
        <v>68</v>
      </c>
      <c r="CZ125">
        <v>39</v>
      </c>
      <c r="DA125">
        <v>94</v>
      </c>
      <c r="DB125">
        <v>56</v>
      </c>
      <c r="DC125">
        <v>23</v>
      </c>
      <c r="DD125">
        <v>51</v>
      </c>
      <c r="DE125">
        <v>69</v>
      </c>
      <c r="DF125">
        <v>25</v>
      </c>
      <c r="DG125">
        <v>5</v>
      </c>
      <c r="DH125">
        <v>103</v>
      </c>
      <c r="DI125">
        <v>4</v>
      </c>
      <c r="DJ125">
        <v>6</v>
      </c>
      <c r="DK125">
        <v>83</v>
      </c>
      <c r="DL125">
        <v>1</v>
      </c>
      <c r="DM125">
        <v>81</v>
      </c>
      <c r="DN125">
        <v>47</v>
      </c>
      <c r="DO125">
        <v>24</v>
      </c>
      <c r="DP125">
        <v>111</v>
      </c>
      <c r="DQ125" s="86">
        <f ca="1">Control!$C$7*Calculations!$C$82*INDEX('Monthly Data'!N:N,Calculations!$C$116+MOD(A125,Calculations!$C$118))+Control!$C$7*Calculations!$C$83*INDEX('Monthly Data'!O:O,Calculations!$C$116+MOD(A125,Calculations!$C$118))+Control!$C$7*Calculations!$C$84*INDEX('Monthly Data'!P:P,Calculations!$C$116+MOD(A125,Calculations!$C$118))+Control!$C$7*Calculations!$C$85*INDEX('Monthly Data'!Q:Q,Calculations!$C$116+MOD(A125,Calculations!$C$118))+(1-Control!$C$7*Calculations!$C$87)*INDEX('Monthly Data'!R:R,Calculations!$C$116+MOD(A125,Calculations!$C$118))</f>
        <v>-9.8327855560634558E-3</v>
      </c>
      <c r="DR125" s="86">
        <f ca="1">Control!$C$7*Calculations!$C$82*INDEX('Monthly Data'!N:N,Calculations!$C$116+MOD(B125,Calculations!$C$118))+Control!$C$7*Calculations!$C$83*INDEX('Monthly Data'!O:O,Calculations!$C$116+MOD(B125,Calculations!$C$118))+Control!$C$7*Calculations!$C$84*INDEX('Monthly Data'!P:P,Calculations!$C$116+MOD(B125,Calculations!$C$118))+Control!$C$7*Calculations!$C$85*INDEX('Monthly Data'!Q:Q,Calculations!$C$116+MOD(B125,Calculations!$C$118))+(1-Control!$C$7*Calculations!$C$87)*INDEX('Monthly Data'!R:R,Calculations!$C$116+MOD(B125,Calculations!$C$118))</f>
        <v>-9.5555592256394619E-3</v>
      </c>
      <c r="DS125" s="86">
        <f ca="1">Control!$C$7*Calculations!$C$82*INDEX('Monthly Data'!N:N,Calculations!$C$116+MOD(C125,Calculations!$C$118))+Control!$C$7*Calculations!$C$83*INDEX('Monthly Data'!O:O,Calculations!$C$116+MOD(C125,Calculations!$C$118))+Control!$C$7*Calculations!$C$84*INDEX('Monthly Data'!P:P,Calculations!$C$116+MOD(C125,Calculations!$C$118))+Control!$C$7*Calculations!$C$85*INDEX('Monthly Data'!Q:Q,Calculations!$C$116+MOD(C125,Calculations!$C$118))+(1-Control!$C$7*Calculations!$C$87)*INDEX('Monthly Data'!R:R,Calculations!$C$116+MOD(C125,Calculations!$C$118))</f>
        <v>-7.3651264633385334E-4</v>
      </c>
      <c r="DT125" s="86">
        <f ca="1">Control!$C$7*Calculations!$C$82*INDEX('Monthly Data'!N:N,Calculations!$C$116+MOD(D125,Calculations!$C$118))+Control!$C$7*Calculations!$C$83*INDEX('Monthly Data'!O:O,Calculations!$C$116+MOD(D125,Calculations!$C$118))+Control!$C$7*Calculations!$C$84*INDEX('Monthly Data'!P:P,Calculations!$C$116+MOD(D125,Calculations!$C$118))+Control!$C$7*Calculations!$C$85*INDEX('Monthly Data'!Q:Q,Calculations!$C$116+MOD(D125,Calculations!$C$118))+(1-Control!$C$7*Calculations!$C$87)*INDEX('Monthly Data'!R:R,Calculations!$C$116+MOD(D125,Calculations!$C$118))</f>
        <v>2.5790695379256122E-2</v>
      </c>
      <c r="DU125" s="86">
        <f ca="1">Control!$C$7*Calculations!$C$82*INDEX('Monthly Data'!N:N,Calculations!$C$116+MOD(E125,Calculations!$C$118))+Control!$C$7*Calculations!$C$83*INDEX('Monthly Data'!O:O,Calculations!$C$116+MOD(E125,Calculations!$C$118))+Control!$C$7*Calculations!$C$84*INDEX('Monthly Data'!P:P,Calculations!$C$116+MOD(E125,Calculations!$C$118))+Control!$C$7*Calculations!$C$85*INDEX('Monthly Data'!Q:Q,Calculations!$C$116+MOD(E125,Calculations!$C$118))+(1-Control!$C$7*Calculations!$C$87)*INDEX('Monthly Data'!R:R,Calculations!$C$116+MOD(E125,Calculations!$C$118))</f>
        <v>-1.9947061878162777E-2</v>
      </c>
      <c r="DV125" s="86">
        <f ca="1">Control!$C$7*Calculations!$C$82*INDEX('Monthly Data'!N:N,Calculations!$C$116+MOD(F125,Calculations!$C$118))+Control!$C$7*Calculations!$C$83*INDEX('Monthly Data'!O:O,Calculations!$C$116+MOD(F125,Calculations!$C$118))+Control!$C$7*Calculations!$C$84*INDEX('Monthly Data'!P:P,Calculations!$C$116+MOD(F125,Calculations!$C$118))+Control!$C$7*Calculations!$C$85*INDEX('Monthly Data'!Q:Q,Calculations!$C$116+MOD(F125,Calculations!$C$118))+(1-Control!$C$7*Calculations!$C$87)*INDEX('Monthly Data'!R:R,Calculations!$C$116+MOD(F125,Calculations!$C$118))</f>
        <v>8.4240675975201049E-3</v>
      </c>
      <c r="DW125" s="86">
        <f ca="1">Control!$C$7*Calculations!$C$82*INDEX('Monthly Data'!N:N,Calculations!$C$116+MOD(G125,Calculations!$C$118))+Control!$C$7*Calculations!$C$83*INDEX('Monthly Data'!O:O,Calculations!$C$116+MOD(G125,Calculations!$C$118))+Control!$C$7*Calculations!$C$84*INDEX('Monthly Data'!P:P,Calculations!$C$116+MOD(G125,Calculations!$C$118))+Control!$C$7*Calculations!$C$85*INDEX('Monthly Data'!Q:Q,Calculations!$C$116+MOD(G125,Calculations!$C$118))+(1-Control!$C$7*Calculations!$C$87)*INDEX('Monthly Data'!R:R,Calculations!$C$116+MOD(G125,Calculations!$C$118))</f>
        <v>3.1011313347584085E-2</v>
      </c>
      <c r="DX125" s="86">
        <f ca="1">Control!$C$7*Calculations!$C$82*INDEX('Monthly Data'!N:N,Calculations!$C$116+MOD(H125,Calculations!$C$118))+Control!$C$7*Calculations!$C$83*INDEX('Monthly Data'!O:O,Calculations!$C$116+MOD(H125,Calculations!$C$118))+Control!$C$7*Calculations!$C$84*INDEX('Monthly Data'!P:P,Calculations!$C$116+MOD(H125,Calculations!$C$118))+Control!$C$7*Calculations!$C$85*INDEX('Monthly Data'!Q:Q,Calculations!$C$116+MOD(H125,Calculations!$C$118))+(1-Control!$C$7*Calculations!$C$87)*INDEX('Monthly Data'!R:R,Calculations!$C$116+MOD(H125,Calculations!$C$118))</f>
        <v>1.0627294914941248E-2</v>
      </c>
      <c r="DY125" s="86">
        <f ca="1">Control!$C$7*Calculations!$C$82*INDEX('Monthly Data'!N:N,Calculations!$C$116+MOD(I125,Calculations!$C$118))+Control!$C$7*Calculations!$C$83*INDEX('Monthly Data'!O:O,Calculations!$C$116+MOD(I125,Calculations!$C$118))+Control!$C$7*Calculations!$C$84*INDEX('Monthly Data'!P:P,Calculations!$C$116+MOD(I125,Calculations!$C$118))+Control!$C$7*Calculations!$C$85*INDEX('Monthly Data'!Q:Q,Calculations!$C$116+MOD(I125,Calculations!$C$118))+(1-Control!$C$7*Calculations!$C$87)*INDEX('Monthly Data'!R:R,Calculations!$C$116+MOD(I125,Calculations!$C$118))</f>
        <v>1.0627294914941248E-2</v>
      </c>
      <c r="DZ125" s="86">
        <f ca="1">Control!$C$7*Calculations!$C$82*INDEX('Monthly Data'!N:N,Calculations!$C$116+MOD(J125,Calculations!$C$118))+Control!$C$7*Calculations!$C$83*INDEX('Monthly Data'!O:O,Calculations!$C$116+MOD(J125,Calculations!$C$118))+Control!$C$7*Calculations!$C$84*INDEX('Monthly Data'!P:P,Calculations!$C$116+MOD(J125,Calculations!$C$118))+Control!$C$7*Calculations!$C$85*INDEX('Monthly Data'!Q:Q,Calculations!$C$116+MOD(J125,Calculations!$C$118))+(1-Control!$C$7*Calculations!$C$87)*INDEX('Monthly Data'!R:R,Calculations!$C$116+MOD(J125,Calculations!$C$118))</f>
        <v>2.9708469559001142E-2</v>
      </c>
      <c r="EA125" s="86">
        <f ca="1">Control!$C$7*Calculations!$C$82*INDEX('Monthly Data'!N:N,Calculations!$C$116+MOD(K125,Calculations!$C$118))+Control!$C$7*Calculations!$C$83*INDEX('Monthly Data'!O:O,Calculations!$C$116+MOD(K125,Calculations!$C$118))+Control!$C$7*Calculations!$C$84*INDEX('Monthly Data'!P:P,Calculations!$C$116+MOD(K125,Calculations!$C$118))+Control!$C$7*Calculations!$C$85*INDEX('Monthly Data'!Q:Q,Calculations!$C$116+MOD(K125,Calculations!$C$118))+(1-Control!$C$7*Calculations!$C$87)*INDEX('Monthly Data'!R:R,Calculations!$C$116+MOD(K125,Calculations!$C$118))</f>
        <v>5.3309355465453899E-3</v>
      </c>
      <c r="EB125" s="86">
        <f ca="1">Control!$C$7*Calculations!$C$82*INDEX('Monthly Data'!N:N,Calculations!$C$116+MOD(L125,Calculations!$C$118))+Control!$C$7*Calculations!$C$83*INDEX('Monthly Data'!O:O,Calculations!$C$116+MOD(L125,Calculations!$C$118))+Control!$C$7*Calculations!$C$84*INDEX('Monthly Data'!P:P,Calculations!$C$116+MOD(L125,Calculations!$C$118))+Control!$C$7*Calculations!$C$85*INDEX('Monthly Data'!Q:Q,Calculations!$C$116+MOD(L125,Calculations!$C$118))+(1-Control!$C$7*Calculations!$C$87)*INDEX('Monthly Data'!R:R,Calculations!$C$116+MOD(L125,Calculations!$C$118))</f>
        <v>1.142101364887867E-2</v>
      </c>
      <c r="EC125" s="86">
        <f ca="1">Control!$C$7*Calculations!$C$82*INDEX('Monthly Data'!N:N,Calculations!$C$116+MOD(M125,Calculations!$C$118))+Control!$C$7*Calculations!$C$83*INDEX('Monthly Data'!O:O,Calculations!$C$116+MOD(M125,Calculations!$C$118))+Control!$C$7*Calculations!$C$84*INDEX('Monthly Data'!P:P,Calculations!$C$116+MOD(M125,Calculations!$C$118))+Control!$C$7*Calculations!$C$85*INDEX('Monthly Data'!Q:Q,Calculations!$C$116+MOD(M125,Calculations!$C$118))+(1-Control!$C$7*Calculations!$C$87)*INDEX('Monthly Data'!R:R,Calculations!$C$116+MOD(M125,Calculations!$C$118))</f>
        <v>4.2795950888382334E-3</v>
      </c>
      <c r="ED125" s="86">
        <f ca="1">Control!$C$7*Calculations!$C$82*INDEX('Monthly Data'!N:N,Calculations!$C$116+MOD(N125,Calculations!$C$118))+Control!$C$7*Calculations!$C$83*INDEX('Monthly Data'!O:O,Calculations!$C$116+MOD(N125,Calculations!$C$118))+Control!$C$7*Calculations!$C$84*INDEX('Monthly Data'!P:P,Calculations!$C$116+MOD(N125,Calculations!$C$118))+Control!$C$7*Calculations!$C$85*INDEX('Monthly Data'!Q:Q,Calculations!$C$116+MOD(N125,Calculations!$C$118))+(1-Control!$C$7*Calculations!$C$87)*INDEX('Monthly Data'!R:R,Calculations!$C$116+MOD(N125,Calculations!$C$118))</f>
        <v>1.50127906355989E-2</v>
      </c>
      <c r="EE125" s="86">
        <f ca="1">Control!$C$7*Calculations!$C$82*INDEX('Monthly Data'!N:N,Calculations!$C$116+MOD(O125,Calculations!$C$118))+Control!$C$7*Calculations!$C$83*INDEX('Monthly Data'!O:O,Calculations!$C$116+MOD(O125,Calculations!$C$118))+Control!$C$7*Calculations!$C$84*INDEX('Monthly Data'!P:P,Calculations!$C$116+MOD(O125,Calculations!$C$118))+Control!$C$7*Calculations!$C$85*INDEX('Monthly Data'!Q:Q,Calculations!$C$116+MOD(O125,Calculations!$C$118))+(1-Control!$C$7*Calculations!$C$87)*INDEX('Monthly Data'!R:R,Calculations!$C$116+MOD(O125,Calculations!$C$118))</f>
        <v>1.1809891087585166E-2</v>
      </c>
      <c r="EF125" s="86">
        <f ca="1">Control!$C$7*Calculations!$C$82*INDEX('Monthly Data'!N:N,Calculations!$C$116+MOD(P125,Calculations!$C$118))+Control!$C$7*Calculations!$C$83*INDEX('Monthly Data'!O:O,Calculations!$C$116+MOD(P125,Calculations!$C$118))+Control!$C$7*Calculations!$C$84*INDEX('Monthly Data'!P:P,Calculations!$C$116+MOD(P125,Calculations!$C$118))+Control!$C$7*Calculations!$C$85*INDEX('Monthly Data'!Q:Q,Calculations!$C$116+MOD(P125,Calculations!$C$118))+(1-Control!$C$7*Calculations!$C$87)*INDEX('Monthly Data'!R:R,Calculations!$C$116+MOD(P125,Calculations!$C$118))</f>
        <v>1.0627294914941248E-2</v>
      </c>
      <c r="EG125" s="86">
        <f ca="1">Control!$C$7*Calculations!$C$82*INDEX('Monthly Data'!N:N,Calculations!$C$116+MOD(Q125,Calculations!$C$118))+Control!$C$7*Calculations!$C$83*INDEX('Monthly Data'!O:O,Calculations!$C$116+MOD(Q125,Calculations!$C$118))+Control!$C$7*Calculations!$C$84*INDEX('Monthly Data'!P:P,Calculations!$C$116+MOD(Q125,Calculations!$C$118))+Control!$C$7*Calculations!$C$85*INDEX('Monthly Data'!Q:Q,Calculations!$C$116+MOD(Q125,Calculations!$C$118))+(1-Control!$C$7*Calculations!$C$87)*INDEX('Monthly Data'!R:R,Calculations!$C$116+MOD(Q125,Calculations!$C$118))</f>
        <v>1.50127906355989E-2</v>
      </c>
      <c r="EH125" s="86">
        <f ca="1">Control!$C$7*Calculations!$C$82*INDEX('Monthly Data'!N:N,Calculations!$C$116+MOD(R125,Calculations!$C$118))+Control!$C$7*Calculations!$C$83*INDEX('Monthly Data'!O:O,Calculations!$C$116+MOD(R125,Calculations!$C$118))+Control!$C$7*Calculations!$C$84*INDEX('Monthly Data'!P:P,Calculations!$C$116+MOD(R125,Calculations!$C$118))+Control!$C$7*Calculations!$C$85*INDEX('Monthly Data'!Q:Q,Calculations!$C$116+MOD(R125,Calculations!$C$118))+(1-Control!$C$7*Calculations!$C$87)*INDEX('Monthly Data'!R:R,Calculations!$C$116+MOD(R125,Calculations!$C$118))</f>
        <v>1.3423979074716584E-2</v>
      </c>
      <c r="EI125" s="86">
        <f ca="1">Control!$C$7*Calculations!$C$82*INDEX('Monthly Data'!N:N,Calculations!$C$116+MOD(S125,Calculations!$C$118))+Control!$C$7*Calculations!$C$83*INDEX('Monthly Data'!O:O,Calculations!$C$116+MOD(S125,Calculations!$C$118))+Control!$C$7*Calculations!$C$84*INDEX('Monthly Data'!P:P,Calculations!$C$116+MOD(S125,Calculations!$C$118))+Control!$C$7*Calculations!$C$85*INDEX('Monthly Data'!Q:Q,Calculations!$C$116+MOD(S125,Calculations!$C$118))+(1-Control!$C$7*Calculations!$C$87)*INDEX('Monthly Data'!R:R,Calculations!$C$116+MOD(S125,Calculations!$C$118))</f>
        <v>5.8868730207813358E-3</v>
      </c>
      <c r="EJ125" s="86">
        <f ca="1">Control!$C$7*Calculations!$C$82*INDEX('Monthly Data'!N:N,Calculations!$C$116+MOD(T125,Calculations!$C$118))+Control!$C$7*Calculations!$C$83*INDEX('Monthly Data'!O:O,Calculations!$C$116+MOD(T125,Calculations!$C$118))+Control!$C$7*Calculations!$C$84*INDEX('Monthly Data'!P:P,Calculations!$C$116+MOD(T125,Calculations!$C$118))+Control!$C$7*Calculations!$C$85*INDEX('Monthly Data'!Q:Q,Calculations!$C$116+MOD(T125,Calculations!$C$118))+(1-Control!$C$7*Calculations!$C$87)*INDEX('Monthly Data'!R:R,Calculations!$C$116+MOD(T125,Calculations!$C$118))</f>
        <v>1.50127906355989E-2</v>
      </c>
      <c r="EK125" s="86">
        <f ca="1">Control!$C$7*Calculations!$C$82*INDEX('Monthly Data'!N:N,Calculations!$C$116+MOD(U125,Calculations!$C$118))+Control!$C$7*Calculations!$C$83*INDEX('Monthly Data'!O:O,Calculations!$C$116+MOD(U125,Calculations!$C$118))+Control!$C$7*Calculations!$C$84*INDEX('Monthly Data'!P:P,Calculations!$C$116+MOD(U125,Calculations!$C$118))+Control!$C$7*Calculations!$C$85*INDEX('Monthly Data'!Q:Q,Calculations!$C$116+MOD(U125,Calculations!$C$118))+(1-Control!$C$7*Calculations!$C$87)*INDEX('Monthly Data'!R:R,Calculations!$C$116+MOD(U125,Calculations!$C$118))</f>
        <v>9.5791276036140301E-3</v>
      </c>
      <c r="EL125" s="86">
        <f ca="1">Control!$C$7*Calculations!$C$82*INDEX('Monthly Data'!N:N,Calculations!$C$116+MOD(V125,Calculations!$C$118))+Control!$C$7*Calculations!$C$83*INDEX('Monthly Data'!O:O,Calculations!$C$116+MOD(V125,Calculations!$C$118))+Control!$C$7*Calculations!$C$84*INDEX('Monthly Data'!P:P,Calculations!$C$116+MOD(V125,Calculations!$C$118))+Control!$C$7*Calculations!$C$85*INDEX('Monthly Data'!Q:Q,Calculations!$C$116+MOD(V125,Calculations!$C$118))+(1-Control!$C$7*Calculations!$C$87)*INDEX('Monthly Data'!R:R,Calculations!$C$116+MOD(V125,Calculations!$C$118))</f>
        <v>7.857567536297622E-3</v>
      </c>
      <c r="EM125" s="86">
        <f ca="1">Control!$C$7*Calculations!$C$82*INDEX('Monthly Data'!N:N,Calculations!$C$116+MOD(W125,Calculations!$C$118))+Control!$C$7*Calculations!$C$83*INDEX('Monthly Data'!O:O,Calculations!$C$116+MOD(W125,Calculations!$C$118))+Control!$C$7*Calculations!$C$84*INDEX('Monthly Data'!P:P,Calculations!$C$116+MOD(W125,Calculations!$C$118))+Control!$C$7*Calculations!$C$85*INDEX('Monthly Data'!Q:Q,Calculations!$C$116+MOD(W125,Calculations!$C$118))+(1-Control!$C$7*Calculations!$C$87)*INDEX('Monthly Data'!R:R,Calculations!$C$116+MOD(W125,Calculations!$C$118))</f>
        <v>1.7073665854433945E-2</v>
      </c>
      <c r="EN125" s="86">
        <f ca="1">Control!$C$7*Calculations!$C$82*INDEX('Monthly Data'!N:N,Calculations!$C$116+MOD(X125,Calculations!$C$118))+Control!$C$7*Calculations!$C$83*INDEX('Monthly Data'!O:O,Calculations!$C$116+MOD(X125,Calculations!$C$118))+Control!$C$7*Calculations!$C$84*INDEX('Monthly Data'!P:P,Calculations!$C$116+MOD(X125,Calculations!$C$118))+Control!$C$7*Calculations!$C$85*INDEX('Monthly Data'!Q:Q,Calculations!$C$116+MOD(X125,Calculations!$C$118))+(1-Control!$C$7*Calculations!$C$87)*INDEX('Monthly Data'!R:R,Calculations!$C$116+MOD(X125,Calculations!$C$118))</f>
        <v>1.7073665854433945E-2</v>
      </c>
      <c r="EO125" s="86">
        <f ca="1">Control!$C$7*Calculations!$C$82*INDEX('Monthly Data'!N:N,Calculations!$C$116+MOD(Y125,Calculations!$C$118))+Control!$C$7*Calculations!$C$83*INDEX('Monthly Data'!O:O,Calculations!$C$116+MOD(Y125,Calculations!$C$118))+Control!$C$7*Calculations!$C$84*INDEX('Monthly Data'!P:P,Calculations!$C$116+MOD(Y125,Calculations!$C$118))+Control!$C$7*Calculations!$C$85*INDEX('Monthly Data'!Q:Q,Calculations!$C$116+MOD(Y125,Calculations!$C$118))+(1-Control!$C$7*Calculations!$C$87)*INDEX('Monthly Data'!R:R,Calculations!$C$116+MOD(Y125,Calculations!$C$118))</f>
        <v>3.4808428836917149E-3</v>
      </c>
      <c r="EP125" s="86">
        <f ca="1">Control!$C$7*Calculations!$C$82*INDEX('Monthly Data'!N:N,Calculations!$C$116+MOD(Z125,Calculations!$C$118))+Control!$C$7*Calculations!$C$83*INDEX('Monthly Data'!O:O,Calculations!$C$116+MOD(Z125,Calculations!$C$118))+Control!$C$7*Calculations!$C$84*INDEX('Monthly Data'!P:P,Calculations!$C$116+MOD(Z125,Calculations!$C$118))+Control!$C$7*Calculations!$C$85*INDEX('Monthly Data'!Q:Q,Calculations!$C$116+MOD(Z125,Calculations!$C$118))+(1-Control!$C$7*Calculations!$C$87)*INDEX('Monthly Data'!R:R,Calculations!$C$116+MOD(Z125,Calculations!$C$118))</f>
        <v>-3.8875517825435772E-3</v>
      </c>
      <c r="EQ125" s="86">
        <f ca="1">Control!$C$7*Calculations!$C$82*INDEX('Monthly Data'!N:N,Calculations!$C$116+MOD(AA125,Calculations!$C$118))+Control!$C$7*Calculations!$C$83*INDEX('Monthly Data'!O:O,Calculations!$C$116+MOD(AA125,Calculations!$C$118))+Control!$C$7*Calculations!$C$84*INDEX('Monthly Data'!P:P,Calculations!$C$116+MOD(AA125,Calculations!$C$118))+Control!$C$7*Calculations!$C$85*INDEX('Monthly Data'!Q:Q,Calculations!$C$116+MOD(AA125,Calculations!$C$118))+(1-Control!$C$7*Calculations!$C$87)*INDEX('Monthly Data'!R:R,Calculations!$C$116+MOD(AA125,Calculations!$C$118))</f>
        <v>-9.9526758408448549E-3</v>
      </c>
      <c r="ER125" s="86">
        <f ca="1">Control!$C$7*Calculations!$C$82*INDEX('Monthly Data'!N:N,Calculations!$C$116+MOD(AB125,Calculations!$C$118))+Control!$C$7*Calculations!$C$83*INDEX('Monthly Data'!O:O,Calculations!$C$116+MOD(AB125,Calculations!$C$118))+Control!$C$7*Calculations!$C$84*INDEX('Monthly Data'!P:P,Calculations!$C$116+MOD(AB125,Calculations!$C$118))+Control!$C$7*Calculations!$C$85*INDEX('Monthly Data'!Q:Q,Calculations!$C$116+MOD(AB125,Calculations!$C$118))+(1-Control!$C$7*Calculations!$C$87)*INDEX('Monthly Data'!R:R,Calculations!$C$116+MOD(AB125,Calculations!$C$118))</f>
        <v>-9.5555592256394619E-3</v>
      </c>
      <c r="ES125" s="86">
        <f ca="1">Control!$C$7*Calculations!$C$82*INDEX('Monthly Data'!N:N,Calculations!$C$116+MOD(AC125,Calculations!$C$118))+Control!$C$7*Calculations!$C$83*INDEX('Monthly Data'!O:O,Calculations!$C$116+MOD(AC125,Calculations!$C$118))+Control!$C$7*Calculations!$C$84*INDEX('Monthly Data'!P:P,Calculations!$C$116+MOD(AC125,Calculations!$C$118))+Control!$C$7*Calculations!$C$85*INDEX('Monthly Data'!Q:Q,Calculations!$C$116+MOD(AC125,Calculations!$C$118))+(1-Control!$C$7*Calculations!$C$87)*INDEX('Monthly Data'!R:R,Calculations!$C$116+MOD(AC125,Calculations!$C$118))</f>
        <v>4.089189590407355E-3</v>
      </c>
      <c r="ET125" s="86">
        <f ca="1">Control!$C$7*Calculations!$C$82*INDEX('Monthly Data'!N:N,Calculations!$C$116+MOD(AD125,Calculations!$C$118))+Control!$C$7*Calculations!$C$83*INDEX('Monthly Data'!O:O,Calculations!$C$116+MOD(AD125,Calculations!$C$118))+Control!$C$7*Calculations!$C$84*INDEX('Monthly Data'!P:P,Calculations!$C$116+MOD(AD125,Calculations!$C$118))+Control!$C$7*Calculations!$C$85*INDEX('Monthly Data'!Q:Q,Calculations!$C$116+MOD(AD125,Calculations!$C$118))+(1-Control!$C$7*Calculations!$C$87)*INDEX('Monthly Data'!R:R,Calculations!$C$116+MOD(AD125,Calculations!$C$118))</f>
        <v>-1.8530040247387896E-2</v>
      </c>
      <c r="EU125" s="86">
        <f ca="1">Control!$C$7*Calculations!$C$82*INDEX('Monthly Data'!N:N,Calculations!$C$116+MOD(AE125,Calculations!$C$118))+Control!$C$7*Calculations!$C$83*INDEX('Monthly Data'!O:O,Calculations!$C$116+MOD(AE125,Calculations!$C$118))+Control!$C$7*Calculations!$C$84*INDEX('Monthly Data'!P:P,Calculations!$C$116+MOD(AE125,Calculations!$C$118))+Control!$C$7*Calculations!$C$85*INDEX('Monthly Data'!Q:Q,Calculations!$C$116+MOD(AE125,Calculations!$C$118))+(1-Control!$C$7*Calculations!$C$87)*INDEX('Monthly Data'!R:R,Calculations!$C$116+MOD(AE125,Calculations!$C$118))</f>
        <v>-9.5555592256394619E-3</v>
      </c>
      <c r="EV125" s="86">
        <f ca="1">Control!$C$7*Calculations!$C$82*INDEX('Monthly Data'!N:N,Calculations!$C$116+MOD(AF125,Calculations!$C$118))+Control!$C$7*Calculations!$C$83*INDEX('Monthly Data'!O:O,Calculations!$C$116+MOD(AF125,Calculations!$C$118))+Control!$C$7*Calculations!$C$84*INDEX('Monthly Data'!P:P,Calculations!$C$116+MOD(AF125,Calculations!$C$118))+Control!$C$7*Calculations!$C$85*INDEX('Monthly Data'!Q:Q,Calculations!$C$116+MOD(AF125,Calculations!$C$118))+(1-Control!$C$7*Calculations!$C$87)*INDEX('Monthly Data'!R:R,Calculations!$C$116+MOD(AF125,Calculations!$C$118))</f>
        <v>1.1704119272391494E-2</v>
      </c>
      <c r="EW125" s="86">
        <f ca="1">Control!$C$7*Calculations!$C$82*INDEX('Monthly Data'!N:N,Calculations!$C$116+MOD(AG125,Calculations!$C$118))+Control!$C$7*Calculations!$C$83*INDEX('Monthly Data'!O:O,Calculations!$C$116+MOD(AG125,Calculations!$C$118))+Control!$C$7*Calculations!$C$84*INDEX('Monthly Data'!P:P,Calculations!$C$116+MOD(AG125,Calculations!$C$118))+Control!$C$7*Calculations!$C$85*INDEX('Monthly Data'!Q:Q,Calculations!$C$116+MOD(AG125,Calculations!$C$118))+(1-Control!$C$7*Calculations!$C$87)*INDEX('Monthly Data'!R:R,Calculations!$C$116+MOD(AG125,Calculations!$C$118))</f>
        <v>-2.7490061308214487E-3</v>
      </c>
      <c r="EX125" s="86">
        <f ca="1">Control!$C$7*Calculations!$C$82*INDEX('Monthly Data'!N:N,Calculations!$C$116+MOD(AH125,Calculations!$C$118))+Control!$C$7*Calculations!$C$83*INDEX('Monthly Data'!O:O,Calculations!$C$116+MOD(AH125,Calculations!$C$118))+Control!$C$7*Calculations!$C$84*INDEX('Monthly Data'!P:P,Calculations!$C$116+MOD(AH125,Calculations!$C$118))+Control!$C$7*Calculations!$C$85*INDEX('Monthly Data'!Q:Q,Calculations!$C$116+MOD(AH125,Calculations!$C$118))+(1-Control!$C$7*Calculations!$C$87)*INDEX('Monthly Data'!R:R,Calculations!$C$116+MOD(AH125,Calculations!$C$118))</f>
        <v>-7.5539743260223157E-3</v>
      </c>
      <c r="EY125" s="86">
        <f ca="1">Control!$C$7*Calculations!$C$82*INDEX('Monthly Data'!N:N,Calculations!$C$116+MOD(AI125,Calculations!$C$118))+Control!$C$7*Calculations!$C$83*INDEX('Monthly Data'!O:O,Calculations!$C$116+MOD(AI125,Calculations!$C$118))+Control!$C$7*Calculations!$C$84*INDEX('Monthly Data'!P:P,Calculations!$C$116+MOD(AI125,Calculations!$C$118))+Control!$C$7*Calculations!$C$85*INDEX('Monthly Data'!Q:Q,Calculations!$C$116+MOD(AI125,Calculations!$C$118))+(1-Control!$C$7*Calculations!$C$87)*INDEX('Monthly Data'!R:R,Calculations!$C$116+MOD(AI125,Calculations!$C$118))</f>
        <v>2.4470405846852006E-3</v>
      </c>
      <c r="EZ125" s="86">
        <f ca="1">Control!$C$7*Calculations!$C$82*INDEX('Monthly Data'!N:N,Calculations!$C$116+MOD(AJ125,Calculations!$C$118))+Control!$C$7*Calculations!$C$83*INDEX('Monthly Data'!O:O,Calculations!$C$116+MOD(AJ125,Calculations!$C$118))+Control!$C$7*Calculations!$C$84*INDEX('Monthly Data'!P:P,Calculations!$C$116+MOD(AJ125,Calculations!$C$118))+Control!$C$7*Calculations!$C$85*INDEX('Monthly Data'!Q:Q,Calculations!$C$116+MOD(AJ125,Calculations!$C$118))+(1-Control!$C$7*Calculations!$C$87)*INDEX('Monthly Data'!R:R,Calculations!$C$116+MOD(AJ125,Calculations!$C$118))</f>
        <v>-2.0259958308006688E-2</v>
      </c>
      <c r="FA125" s="86">
        <f ca="1">Control!$C$7*Calculations!$C$82*INDEX('Monthly Data'!N:N,Calculations!$C$116+MOD(AK125,Calculations!$C$118))+Control!$C$7*Calculations!$C$83*INDEX('Monthly Data'!O:O,Calculations!$C$116+MOD(AK125,Calculations!$C$118))+Control!$C$7*Calculations!$C$84*INDEX('Monthly Data'!P:P,Calculations!$C$116+MOD(AK125,Calculations!$C$118))+Control!$C$7*Calculations!$C$85*INDEX('Monthly Data'!Q:Q,Calculations!$C$116+MOD(AK125,Calculations!$C$118))+(1-Control!$C$7*Calculations!$C$87)*INDEX('Monthly Data'!R:R,Calculations!$C$116+MOD(AK125,Calculations!$C$118))</f>
        <v>7.3538285850108537E-3</v>
      </c>
      <c r="FB125" s="86">
        <f ca="1">Control!$C$7*Calculations!$C$82*INDEX('Monthly Data'!N:N,Calculations!$C$116+MOD(AL125,Calculations!$C$118))+Control!$C$7*Calculations!$C$83*INDEX('Monthly Data'!O:O,Calculations!$C$116+MOD(AL125,Calculations!$C$118))+Control!$C$7*Calculations!$C$84*INDEX('Monthly Data'!P:P,Calculations!$C$116+MOD(AL125,Calculations!$C$118))+Control!$C$7*Calculations!$C$85*INDEX('Monthly Data'!Q:Q,Calculations!$C$116+MOD(AL125,Calculations!$C$118))+(1-Control!$C$7*Calculations!$C$87)*INDEX('Monthly Data'!R:R,Calculations!$C$116+MOD(AL125,Calculations!$C$118))</f>
        <v>4.2795950888382334E-3</v>
      </c>
      <c r="FC125" s="86">
        <f ca="1">Control!$C$7*Calculations!$C$82*INDEX('Monthly Data'!N:N,Calculations!$C$116+MOD(AM125,Calculations!$C$118))+Control!$C$7*Calculations!$C$83*INDEX('Monthly Data'!O:O,Calculations!$C$116+MOD(AM125,Calculations!$C$118))+Control!$C$7*Calculations!$C$84*INDEX('Monthly Data'!P:P,Calculations!$C$116+MOD(AM125,Calculations!$C$118))+Control!$C$7*Calculations!$C$85*INDEX('Monthly Data'!Q:Q,Calculations!$C$116+MOD(AM125,Calculations!$C$118))+(1-Control!$C$7*Calculations!$C$87)*INDEX('Monthly Data'!R:R,Calculations!$C$116+MOD(AM125,Calculations!$C$118))</f>
        <v>1.2954540023127663E-2</v>
      </c>
      <c r="FD125" s="86">
        <f ca="1">Control!$C$7*Calculations!$C$82*INDEX('Monthly Data'!N:N,Calculations!$C$116+MOD(AN125,Calculations!$C$118))+Control!$C$7*Calculations!$C$83*INDEX('Monthly Data'!O:O,Calculations!$C$116+MOD(AN125,Calculations!$C$118))+Control!$C$7*Calculations!$C$84*INDEX('Monthly Data'!P:P,Calculations!$C$116+MOD(AN125,Calculations!$C$118))+Control!$C$7*Calculations!$C$85*INDEX('Monthly Data'!Q:Q,Calculations!$C$116+MOD(AN125,Calculations!$C$118))+(1-Control!$C$7*Calculations!$C$87)*INDEX('Monthly Data'!R:R,Calculations!$C$116+MOD(AN125,Calculations!$C$118))</f>
        <v>6.3250222980707482E-3</v>
      </c>
      <c r="FE125" s="86">
        <f ca="1">Control!$C$7*Calculations!$C$82*INDEX('Monthly Data'!N:N,Calculations!$C$116+MOD(AO125,Calculations!$C$118))+Control!$C$7*Calculations!$C$83*INDEX('Monthly Data'!O:O,Calculations!$C$116+MOD(AO125,Calculations!$C$118))+Control!$C$7*Calculations!$C$84*INDEX('Monthly Data'!P:P,Calculations!$C$116+MOD(AO125,Calculations!$C$118))+Control!$C$7*Calculations!$C$85*INDEX('Monthly Data'!Q:Q,Calculations!$C$116+MOD(AO125,Calculations!$C$118))+(1-Control!$C$7*Calculations!$C$87)*INDEX('Monthly Data'!R:R,Calculations!$C$116+MOD(AO125,Calculations!$C$118))</f>
        <v>-1.880155173376722E-2</v>
      </c>
      <c r="FF125" s="86">
        <f ca="1">Control!$C$7*Calculations!$C$82*INDEX('Monthly Data'!N:N,Calculations!$C$116+MOD(AP125,Calculations!$C$118))+Control!$C$7*Calculations!$C$83*INDEX('Monthly Data'!O:O,Calculations!$C$116+MOD(AP125,Calculations!$C$118))+Control!$C$7*Calculations!$C$84*INDEX('Monthly Data'!P:P,Calculations!$C$116+MOD(AP125,Calculations!$C$118))+Control!$C$7*Calculations!$C$85*INDEX('Monthly Data'!Q:Q,Calculations!$C$116+MOD(AP125,Calculations!$C$118))+(1-Control!$C$7*Calculations!$C$87)*INDEX('Monthly Data'!R:R,Calculations!$C$116+MOD(AP125,Calculations!$C$118))</f>
        <v>1.7484305259657981E-2</v>
      </c>
      <c r="FG125" s="86">
        <f ca="1">Control!$C$7*Calculations!$C$82*INDEX('Monthly Data'!N:N,Calculations!$C$116+MOD(AQ125,Calculations!$C$118))+Control!$C$7*Calculations!$C$83*INDEX('Monthly Data'!O:O,Calculations!$C$116+MOD(AQ125,Calculations!$C$118))+Control!$C$7*Calculations!$C$84*INDEX('Monthly Data'!P:P,Calculations!$C$116+MOD(AQ125,Calculations!$C$118))+Control!$C$7*Calculations!$C$85*INDEX('Monthly Data'!Q:Q,Calculations!$C$116+MOD(AQ125,Calculations!$C$118))+(1-Control!$C$7*Calculations!$C$87)*INDEX('Monthly Data'!R:R,Calculations!$C$116+MOD(AQ125,Calculations!$C$118))</f>
        <v>-6.1115617667135171E-2</v>
      </c>
      <c r="FH125" s="86">
        <f ca="1">Control!$C$7*Calculations!$C$82*INDEX('Monthly Data'!N:N,Calculations!$C$116+MOD(AR125,Calculations!$C$118))+Control!$C$7*Calculations!$C$83*INDEX('Monthly Data'!O:O,Calculations!$C$116+MOD(AR125,Calculations!$C$118))+Control!$C$7*Calculations!$C$84*INDEX('Monthly Data'!P:P,Calculations!$C$116+MOD(AR125,Calculations!$C$118))+Control!$C$7*Calculations!$C$85*INDEX('Monthly Data'!Q:Q,Calculations!$C$116+MOD(AR125,Calculations!$C$118))+(1-Control!$C$7*Calculations!$C$87)*INDEX('Monthly Data'!R:R,Calculations!$C$116+MOD(AR125,Calculations!$C$118))</f>
        <v>6.3250222980707482E-3</v>
      </c>
      <c r="FI125" s="86">
        <f ca="1">Control!$C$7*Calculations!$C$82*INDEX('Monthly Data'!N:N,Calculations!$C$116+MOD(AS125,Calculations!$C$118))+Control!$C$7*Calculations!$C$83*INDEX('Monthly Data'!O:O,Calculations!$C$116+MOD(AS125,Calculations!$C$118))+Control!$C$7*Calculations!$C$84*INDEX('Monthly Data'!P:P,Calculations!$C$116+MOD(AS125,Calculations!$C$118))+Control!$C$7*Calculations!$C$85*INDEX('Monthly Data'!Q:Q,Calculations!$C$116+MOD(AS125,Calculations!$C$118))+(1-Control!$C$7*Calculations!$C$87)*INDEX('Monthly Data'!R:R,Calculations!$C$116+MOD(AS125,Calculations!$C$118))</f>
        <v>-7.8872955230675015E-3</v>
      </c>
      <c r="FJ125" s="86">
        <f ca="1">Control!$C$7*Calculations!$C$82*INDEX('Monthly Data'!N:N,Calculations!$C$116+MOD(AT125,Calculations!$C$118))+Control!$C$7*Calculations!$C$83*INDEX('Monthly Data'!O:O,Calculations!$C$116+MOD(AT125,Calculations!$C$118))+Control!$C$7*Calculations!$C$84*INDEX('Monthly Data'!P:P,Calculations!$C$116+MOD(AT125,Calculations!$C$118))+Control!$C$7*Calculations!$C$85*INDEX('Monthly Data'!Q:Q,Calculations!$C$116+MOD(AT125,Calculations!$C$118))+(1-Control!$C$7*Calculations!$C$87)*INDEX('Monthly Data'!R:R,Calculations!$C$116+MOD(AT125,Calculations!$C$118))</f>
        <v>1.3891304280773396E-2</v>
      </c>
      <c r="FK125" s="86">
        <f ca="1">Control!$C$7*Calculations!$C$82*INDEX('Monthly Data'!N:N,Calculations!$C$116+MOD(AU125,Calculations!$C$118))+Control!$C$7*Calculations!$C$83*INDEX('Monthly Data'!O:O,Calculations!$C$116+MOD(AU125,Calculations!$C$118))+Control!$C$7*Calculations!$C$84*INDEX('Monthly Data'!P:P,Calculations!$C$116+MOD(AU125,Calculations!$C$118))+Control!$C$7*Calculations!$C$85*INDEX('Monthly Data'!Q:Q,Calculations!$C$116+MOD(AU125,Calculations!$C$118))+(1-Control!$C$7*Calculations!$C$87)*INDEX('Monthly Data'!R:R,Calculations!$C$116+MOD(AU125,Calculations!$C$118))</f>
        <v>-1.5984879994281095E-2</v>
      </c>
      <c r="FL125" s="86">
        <f ca="1">Control!$C$7*Calculations!$C$82*INDEX('Monthly Data'!N:N,Calculations!$C$116+MOD(AV125,Calculations!$C$118))+Control!$C$7*Calculations!$C$83*INDEX('Monthly Data'!O:O,Calculations!$C$116+MOD(AV125,Calculations!$C$118))+Control!$C$7*Calculations!$C$84*INDEX('Monthly Data'!P:P,Calculations!$C$116+MOD(AV125,Calculations!$C$118))+Control!$C$7*Calculations!$C$85*INDEX('Monthly Data'!Q:Q,Calculations!$C$116+MOD(AV125,Calculations!$C$118))+(1-Control!$C$7*Calculations!$C$87)*INDEX('Monthly Data'!R:R,Calculations!$C$116+MOD(AV125,Calculations!$C$118))</f>
        <v>-1.9947061878162777E-2</v>
      </c>
      <c r="FM125" s="86">
        <f ca="1">Control!$C$7*Calculations!$C$82*INDEX('Monthly Data'!N:N,Calculations!$C$116+MOD(AW125,Calculations!$C$118))+Control!$C$7*Calculations!$C$83*INDEX('Monthly Data'!O:O,Calculations!$C$116+MOD(AW125,Calculations!$C$118))+Control!$C$7*Calculations!$C$84*INDEX('Monthly Data'!P:P,Calculations!$C$116+MOD(AW125,Calculations!$C$118))+Control!$C$7*Calculations!$C$85*INDEX('Monthly Data'!Q:Q,Calculations!$C$116+MOD(AW125,Calculations!$C$118))+(1-Control!$C$7*Calculations!$C$87)*INDEX('Monthly Data'!R:R,Calculations!$C$116+MOD(AW125,Calculations!$C$118))</f>
        <v>1.0415351832335435E-2</v>
      </c>
      <c r="FN125" s="86">
        <f ca="1">Control!$C$7*Calculations!$C$82*INDEX('Monthly Data'!N:N,Calculations!$C$116+MOD(AX125,Calculations!$C$118))+Control!$C$7*Calculations!$C$83*INDEX('Monthly Data'!O:O,Calculations!$C$116+MOD(AX125,Calculations!$C$118))+Control!$C$7*Calculations!$C$84*INDEX('Monthly Data'!P:P,Calculations!$C$116+MOD(AX125,Calculations!$C$118))+Control!$C$7*Calculations!$C$85*INDEX('Monthly Data'!Q:Q,Calculations!$C$116+MOD(AX125,Calculations!$C$118))+(1-Control!$C$7*Calculations!$C$87)*INDEX('Monthly Data'!R:R,Calculations!$C$116+MOD(AX125,Calculations!$C$118))</f>
        <v>2.5790695379256122E-2</v>
      </c>
      <c r="FO125" s="86">
        <f ca="1">Control!$C$7*Calculations!$C$82*INDEX('Monthly Data'!N:N,Calculations!$C$116+MOD(AY125,Calculations!$C$118))+Control!$C$7*Calculations!$C$83*INDEX('Monthly Data'!O:O,Calculations!$C$116+MOD(AY125,Calculations!$C$118))+Control!$C$7*Calculations!$C$84*INDEX('Monthly Data'!P:P,Calculations!$C$116+MOD(AY125,Calculations!$C$118))+Control!$C$7*Calculations!$C$85*INDEX('Monthly Data'!Q:Q,Calculations!$C$116+MOD(AY125,Calculations!$C$118))+(1-Control!$C$7*Calculations!$C$87)*INDEX('Monthly Data'!R:R,Calculations!$C$116+MOD(AY125,Calculations!$C$118))</f>
        <v>1.0921298083007208E-2</v>
      </c>
      <c r="FP125" s="86">
        <f ca="1">Control!$C$7*Calculations!$C$82*INDEX('Monthly Data'!N:N,Calculations!$C$116+MOD(AZ125,Calculations!$C$118))+Control!$C$7*Calculations!$C$83*INDEX('Monthly Data'!O:O,Calculations!$C$116+MOD(AZ125,Calculations!$C$118))+Control!$C$7*Calculations!$C$84*INDEX('Monthly Data'!P:P,Calculations!$C$116+MOD(AZ125,Calculations!$C$118))+Control!$C$7*Calculations!$C$85*INDEX('Monthly Data'!Q:Q,Calculations!$C$116+MOD(AZ125,Calculations!$C$118))+(1-Control!$C$7*Calculations!$C$87)*INDEX('Monthly Data'!R:R,Calculations!$C$116+MOD(AZ125,Calculations!$C$118))</f>
        <v>2.1918137743539623E-2</v>
      </c>
      <c r="FQ125" s="86">
        <f ca="1">Control!$C$7*Calculations!$C$82*INDEX('Monthly Data'!N:N,Calculations!$C$116+MOD(BA125,Calculations!$C$118))+Control!$C$7*Calculations!$C$83*INDEX('Monthly Data'!O:O,Calculations!$C$116+MOD(BA125,Calculations!$C$118))+Control!$C$7*Calculations!$C$84*INDEX('Monthly Data'!P:P,Calculations!$C$116+MOD(BA125,Calculations!$C$118))+Control!$C$7*Calculations!$C$85*INDEX('Monthly Data'!Q:Q,Calculations!$C$116+MOD(BA125,Calculations!$C$118))+(1-Control!$C$7*Calculations!$C$87)*INDEX('Monthly Data'!R:R,Calculations!$C$116+MOD(BA125,Calculations!$C$118))</f>
        <v>1.50127906355989E-2</v>
      </c>
      <c r="FR125" s="86">
        <f ca="1">Control!$C$7*Calculations!$C$82*INDEX('Monthly Data'!N:N,Calculations!$C$116+MOD(BB125,Calculations!$C$118))+Control!$C$7*Calculations!$C$83*INDEX('Monthly Data'!O:O,Calculations!$C$116+MOD(BB125,Calculations!$C$118))+Control!$C$7*Calculations!$C$84*INDEX('Monthly Data'!P:P,Calculations!$C$116+MOD(BB125,Calculations!$C$118))+Control!$C$7*Calculations!$C$85*INDEX('Monthly Data'!Q:Q,Calculations!$C$116+MOD(BB125,Calculations!$C$118))+(1-Control!$C$7*Calculations!$C$87)*INDEX('Monthly Data'!R:R,Calculations!$C$116+MOD(BB125,Calculations!$C$118))</f>
        <v>1.1106855739851785E-2</v>
      </c>
      <c r="FS125" s="86">
        <f ca="1">Control!$C$7*Calculations!$C$82*INDEX('Monthly Data'!N:N,Calculations!$C$116+MOD(BC125,Calculations!$C$118))+Control!$C$7*Calculations!$C$83*INDEX('Monthly Data'!O:O,Calculations!$C$116+MOD(BC125,Calculations!$C$118))+Control!$C$7*Calculations!$C$84*INDEX('Monthly Data'!P:P,Calculations!$C$116+MOD(BC125,Calculations!$C$118))+Control!$C$7*Calculations!$C$85*INDEX('Monthly Data'!Q:Q,Calculations!$C$116+MOD(BC125,Calculations!$C$118))+(1-Control!$C$7*Calculations!$C$87)*INDEX('Monthly Data'!R:R,Calculations!$C$116+MOD(BC125,Calculations!$C$118))</f>
        <v>1.1809891087585166E-2</v>
      </c>
      <c r="FT125" s="86">
        <f ca="1">Control!$C$7*Calculations!$C$82*INDEX('Monthly Data'!N:N,Calculations!$C$116+MOD(BD125,Calculations!$C$118))+Control!$C$7*Calculations!$C$83*INDEX('Monthly Data'!O:O,Calculations!$C$116+MOD(BD125,Calculations!$C$118))+Control!$C$7*Calculations!$C$84*INDEX('Monthly Data'!P:P,Calculations!$C$116+MOD(BD125,Calculations!$C$118))+Control!$C$7*Calculations!$C$85*INDEX('Monthly Data'!Q:Q,Calculations!$C$116+MOD(BD125,Calculations!$C$118))+(1-Control!$C$7*Calculations!$C$87)*INDEX('Monthly Data'!R:R,Calculations!$C$116+MOD(BD125,Calculations!$C$118))</f>
        <v>2.4470405846852006E-3</v>
      </c>
      <c r="FU125" s="86">
        <f ca="1">Control!$C$7*Calculations!$C$82*INDEX('Monthly Data'!N:N,Calculations!$C$116+MOD(BE125,Calculations!$C$118))+Control!$C$7*Calculations!$C$83*INDEX('Monthly Data'!O:O,Calculations!$C$116+MOD(BE125,Calculations!$C$118))+Control!$C$7*Calculations!$C$84*INDEX('Monthly Data'!P:P,Calculations!$C$116+MOD(BE125,Calculations!$C$118))+Control!$C$7*Calculations!$C$85*INDEX('Monthly Data'!Q:Q,Calculations!$C$116+MOD(BE125,Calculations!$C$118))+(1-Control!$C$7*Calculations!$C$87)*INDEX('Monthly Data'!R:R,Calculations!$C$116+MOD(BE125,Calculations!$C$118))</f>
        <v>2.766281641786093E-2</v>
      </c>
      <c r="FV125" s="86">
        <f ca="1">Control!$C$7*Calculations!$C$82*INDEX('Monthly Data'!N:N,Calculations!$C$116+MOD(BF125,Calculations!$C$118))+Control!$C$7*Calculations!$C$83*INDEX('Monthly Data'!O:O,Calculations!$C$116+MOD(BF125,Calculations!$C$118))+Control!$C$7*Calculations!$C$84*INDEX('Monthly Data'!P:P,Calculations!$C$116+MOD(BF125,Calculations!$C$118))+Control!$C$7*Calculations!$C$85*INDEX('Monthly Data'!Q:Q,Calculations!$C$116+MOD(BF125,Calculations!$C$118))+(1-Control!$C$7*Calculations!$C$87)*INDEX('Monthly Data'!R:R,Calculations!$C$116+MOD(BF125,Calculations!$C$118))</f>
        <v>-1.5984879994281095E-2</v>
      </c>
      <c r="FW125" s="86">
        <f ca="1">Control!$C$7*Calculations!$C$82*INDEX('Monthly Data'!N:N,Calculations!$C$116+MOD(BG125,Calculations!$C$118))+Control!$C$7*Calculations!$C$83*INDEX('Monthly Data'!O:O,Calculations!$C$116+MOD(BG125,Calculations!$C$118))+Control!$C$7*Calculations!$C$84*INDEX('Monthly Data'!P:P,Calculations!$C$116+MOD(BG125,Calculations!$C$118))+Control!$C$7*Calculations!$C$85*INDEX('Monthly Data'!Q:Q,Calculations!$C$116+MOD(BG125,Calculations!$C$118))+(1-Control!$C$7*Calculations!$C$87)*INDEX('Monthly Data'!R:R,Calculations!$C$116+MOD(BG125,Calculations!$C$118))</f>
        <v>1.0627294914941248E-2</v>
      </c>
      <c r="FX125" s="86">
        <f ca="1">Control!$C$7*Calculations!$C$82*INDEX('Monthly Data'!N:N,Calculations!$C$116+MOD(BH125,Calculations!$C$118))+Control!$C$7*Calculations!$C$83*INDEX('Monthly Data'!O:O,Calculations!$C$116+MOD(BH125,Calculations!$C$118))+Control!$C$7*Calculations!$C$84*INDEX('Monthly Data'!P:P,Calculations!$C$116+MOD(BH125,Calculations!$C$118))+Control!$C$7*Calculations!$C$85*INDEX('Monthly Data'!Q:Q,Calculations!$C$116+MOD(BH125,Calculations!$C$118))+(1-Control!$C$7*Calculations!$C$87)*INDEX('Monthly Data'!R:R,Calculations!$C$116+MOD(BH125,Calculations!$C$118))</f>
        <v>3.7118215575026904E-2</v>
      </c>
      <c r="FY125" s="86">
        <f ca="1">Control!$C$7*Calculations!$C$82*INDEX('Monthly Data'!N:N,Calculations!$C$116+MOD(BI125,Calculations!$C$118))+Control!$C$7*Calculations!$C$83*INDEX('Monthly Data'!O:O,Calculations!$C$116+MOD(BI125,Calculations!$C$118))+Control!$C$7*Calculations!$C$84*INDEX('Monthly Data'!P:P,Calculations!$C$116+MOD(BI125,Calculations!$C$118))+Control!$C$7*Calculations!$C$85*INDEX('Monthly Data'!Q:Q,Calculations!$C$116+MOD(BI125,Calculations!$C$118))+(1-Control!$C$7*Calculations!$C$87)*INDEX('Monthly Data'!R:R,Calculations!$C$116+MOD(BI125,Calculations!$C$118))</f>
        <v>1.7361594973213587E-2</v>
      </c>
      <c r="FZ125" s="86">
        <f ca="1">Control!$C$7*Calculations!$C$82*INDEX('Monthly Data'!N:N,Calculations!$C$116+MOD(BJ125,Calculations!$C$118))+Control!$C$7*Calculations!$C$83*INDEX('Monthly Data'!O:O,Calculations!$C$116+MOD(BJ125,Calculations!$C$118))+Control!$C$7*Calculations!$C$84*INDEX('Monthly Data'!P:P,Calculations!$C$116+MOD(BJ125,Calculations!$C$118))+Control!$C$7*Calculations!$C$85*INDEX('Monthly Data'!Q:Q,Calculations!$C$116+MOD(BJ125,Calculations!$C$118))+(1-Control!$C$7*Calculations!$C$87)*INDEX('Monthly Data'!R:R,Calculations!$C$116+MOD(BJ125,Calculations!$C$118))</f>
        <v>-3.299557342782896E-2</v>
      </c>
      <c r="GA125" s="86">
        <f ca="1">Control!$C$7*Calculations!$C$82*INDEX('Monthly Data'!N:N,Calculations!$C$116+MOD(BK125,Calculations!$C$118))+Control!$C$7*Calculations!$C$83*INDEX('Monthly Data'!O:O,Calculations!$C$116+MOD(BK125,Calculations!$C$118))+Control!$C$7*Calculations!$C$84*INDEX('Monthly Data'!P:P,Calculations!$C$116+MOD(BK125,Calculations!$C$118))+Control!$C$7*Calculations!$C$85*INDEX('Monthly Data'!Q:Q,Calculations!$C$116+MOD(BK125,Calculations!$C$118))+(1-Control!$C$7*Calculations!$C$87)*INDEX('Monthly Data'!R:R,Calculations!$C$116+MOD(BK125,Calculations!$C$118))</f>
        <v>1.2722494017511032E-2</v>
      </c>
      <c r="GB125" s="86">
        <f ca="1">Control!$C$7*Calculations!$C$82*INDEX('Monthly Data'!N:N,Calculations!$C$116+MOD(BL125,Calculations!$C$118))+Control!$C$7*Calculations!$C$83*INDEX('Monthly Data'!O:O,Calculations!$C$116+MOD(BL125,Calculations!$C$118))+Control!$C$7*Calculations!$C$84*INDEX('Monthly Data'!P:P,Calculations!$C$116+MOD(BL125,Calculations!$C$118))+Control!$C$7*Calculations!$C$85*INDEX('Monthly Data'!Q:Q,Calculations!$C$116+MOD(BL125,Calculations!$C$118))+(1-Control!$C$7*Calculations!$C$87)*INDEX('Monthly Data'!R:R,Calculations!$C$116+MOD(BL125,Calculations!$C$118))</f>
        <v>1.7472933988537529E-2</v>
      </c>
      <c r="GC125" s="86">
        <f ca="1">Control!$C$7*Calculations!$C$82*INDEX('Monthly Data'!N:N,Calculations!$C$116+MOD(BM125,Calculations!$C$118))+Control!$C$7*Calculations!$C$83*INDEX('Monthly Data'!O:O,Calculations!$C$116+MOD(BM125,Calculations!$C$118))+Control!$C$7*Calculations!$C$84*INDEX('Monthly Data'!P:P,Calculations!$C$116+MOD(BM125,Calculations!$C$118))+Control!$C$7*Calculations!$C$85*INDEX('Monthly Data'!Q:Q,Calculations!$C$116+MOD(BM125,Calculations!$C$118))+(1-Control!$C$7*Calculations!$C$87)*INDEX('Monthly Data'!R:R,Calculations!$C$116+MOD(BM125,Calculations!$C$118))</f>
        <v>1.1106855739851785E-2</v>
      </c>
      <c r="GD125" s="86">
        <f ca="1">Control!$C$7*Calculations!$C$82*INDEX('Monthly Data'!N:N,Calculations!$C$116+MOD(BN125,Calculations!$C$118))+Control!$C$7*Calculations!$C$83*INDEX('Monthly Data'!O:O,Calculations!$C$116+MOD(BN125,Calculations!$C$118))+Control!$C$7*Calculations!$C$84*INDEX('Monthly Data'!P:P,Calculations!$C$116+MOD(BN125,Calculations!$C$118))+Control!$C$7*Calculations!$C$85*INDEX('Monthly Data'!Q:Q,Calculations!$C$116+MOD(BN125,Calculations!$C$118))+(1-Control!$C$7*Calculations!$C$87)*INDEX('Monthly Data'!R:R,Calculations!$C$116+MOD(BN125,Calculations!$C$118))</f>
        <v>9.5791276036140301E-3</v>
      </c>
      <c r="GE125" s="86">
        <f ca="1">Control!$C$7*Calculations!$C$82*INDEX('Monthly Data'!N:N,Calculations!$C$116+MOD(BO125,Calculations!$C$118))+Control!$C$7*Calculations!$C$83*INDEX('Monthly Data'!O:O,Calculations!$C$116+MOD(BO125,Calculations!$C$118))+Control!$C$7*Calculations!$C$84*INDEX('Monthly Data'!P:P,Calculations!$C$116+MOD(BO125,Calculations!$C$118))+Control!$C$7*Calculations!$C$85*INDEX('Monthly Data'!Q:Q,Calculations!$C$116+MOD(BO125,Calculations!$C$118))+(1-Control!$C$7*Calculations!$C$87)*INDEX('Monthly Data'!R:R,Calculations!$C$116+MOD(BO125,Calculations!$C$118))</f>
        <v>1.0921298083007208E-2</v>
      </c>
      <c r="GF125" s="86">
        <f ca="1">Control!$C$7*Calculations!$C$82*INDEX('Monthly Data'!N:N,Calculations!$C$116+MOD(BP125,Calculations!$C$118))+Control!$C$7*Calculations!$C$83*INDEX('Monthly Data'!O:O,Calculations!$C$116+MOD(BP125,Calculations!$C$118))+Control!$C$7*Calculations!$C$84*INDEX('Monthly Data'!P:P,Calculations!$C$116+MOD(BP125,Calculations!$C$118))+Control!$C$7*Calculations!$C$85*INDEX('Monthly Data'!Q:Q,Calculations!$C$116+MOD(BP125,Calculations!$C$118))+(1-Control!$C$7*Calculations!$C$87)*INDEX('Monthly Data'!R:R,Calculations!$C$116+MOD(BP125,Calculations!$C$118))</f>
        <v>1.0353752315110615E-2</v>
      </c>
      <c r="GG125" s="86">
        <f ca="1">Control!$C$7*Calculations!$C$82*INDEX('Monthly Data'!N:N,Calculations!$C$116+MOD(BQ125,Calculations!$C$118))+Control!$C$7*Calculations!$C$83*INDEX('Monthly Data'!O:O,Calculations!$C$116+MOD(BQ125,Calculations!$C$118))+Control!$C$7*Calculations!$C$84*INDEX('Monthly Data'!P:P,Calculations!$C$116+MOD(BQ125,Calculations!$C$118))+Control!$C$7*Calculations!$C$85*INDEX('Monthly Data'!Q:Q,Calculations!$C$116+MOD(BQ125,Calculations!$C$118))+(1-Control!$C$7*Calculations!$C$87)*INDEX('Monthly Data'!R:R,Calculations!$C$116+MOD(BQ125,Calculations!$C$118))</f>
        <v>2.3307359621218403E-2</v>
      </c>
      <c r="GH125" s="86">
        <f ca="1">Control!$C$7*Calculations!$C$82*INDEX('Monthly Data'!N:N,Calculations!$C$116+MOD(BR125,Calculations!$C$118))+Control!$C$7*Calculations!$C$83*INDEX('Monthly Data'!O:O,Calculations!$C$116+MOD(BR125,Calculations!$C$118))+Control!$C$7*Calculations!$C$84*INDEX('Monthly Data'!P:P,Calculations!$C$116+MOD(BR125,Calculations!$C$118))+Control!$C$7*Calculations!$C$85*INDEX('Monthly Data'!Q:Q,Calculations!$C$116+MOD(BR125,Calculations!$C$118))+(1-Control!$C$7*Calculations!$C$87)*INDEX('Monthly Data'!R:R,Calculations!$C$116+MOD(BR125,Calculations!$C$118))</f>
        <v>3.4808428836917149E-3</v>
      </c>
      <c r="GI125" s="86">
        <f ca="1">Control!$C$7*Calculations!$C$82*INDEX('Monthly Data'!N:N,Calculations!$C$116+MOD(BS125,Calculations!$C$118))+Control!$C$7*Calculations!$C$83*INDEX('Monthly Data'!O:O,Calculations!$C$116+MOD(BS125,Calculations!$C$118))+Control!$C$7*Calculations!$C$84*INDEX('Monthly Data'!P:P,Calculations!$C$116+MOD(BS125,Calculations!$C$118))+Control!$C$7*Calculations!$C$85*INDEX('Monthly Data'!Q:Q,Calculations!$C$116+MOD(BS125,Calculations!$C$118))+(1-Control!$C$7*Calculations!$C$87)*INDEX('Monthly Data'!R:R,Calculations!$C$116+MOD(BS125,Calculations!$C$118))</f>
        <v>1.7361594973213587E-2</v>
      </c>
      <c r="GJ125" s="86">
        <f ca="1">Control!$C$7*Calculations!$C$82*INDEX('Monthly Data'!N:N,Calculations!$C$116+MOD(BT125,Calculations!$C$118))+Control!$C$7*Calculations!$C$83*INDEX('Monthly Data'!O:O,Calculations!$C$116+MOD(BT125,Calculations!$C$118))+Control!$C$7*Calculations!$C$84*INDEX('Monthly Data'!P:P,Calculations!$C$116+MOD(BT125,Calculations!$C$118))+Control!$C$7*Calculations!$C$85*INDEX('Monthly Data'!Q:Q,Calculations!$C$116+MOD(BT125,Calculations!$C$118))+(1-Control!$C$7*Calculations!$C$87)*INDEX('Monthly Data'!R:R,Calculations!$C$116+MOD(BT125,Calculations!$C$118))</f>
        <v>-2.0269389991732112E-2</v>
      </c>
      <c r="GK125" s="86">
        <f ca="1">Control!$C$7*Calculations!$C$82*INDEX('Monthly Data'!N:N,Calculations!$C$116+MOD(BU125,Calculations!$C$118))+Control!$C$7*Calculations!$C$83*INDEX('Monthly Data'!O:O,Calculations!$C$116+MOD(BU125,Calculations!$C$118))+Control!$C$7*Calculations!$C$84*INDEX('Monthly Data'!P:P,Calculations!$C$116+MOD(BU125,Calculations!$C$118))+Control!$C$7*Calculations!$C$85*INDEX('Monthly Data'!Q:Q,Calculations!$C$116+MOD(BU125,Calculations!$C$118))+(1-Control!$C$7*Calculations!$C$87)*INDEX('Monthly Data'!R:R,Calculations!$C$116+MOD(BU125,Calculations!$C$118))</f>
        <v>3.8809817903524786E-2</v>
      </c>
      <c r="GL125" s="86">
        <f ca="1">Control!$C$7*Calculations!$C$82*INDEX('Monthly Data'!N:N,Calculations!$C$116+MOD(BV125,Calculations!$C$118))+Control!$C$7*Calculations!$C$83*INDEX('Monthly Data'!O:O,Calculations!$C$116+MOD(BV125,Calculations!$C$118))+Control!$C$7*Calculations!$C$84*INDEX('Monthly Data'!P:P,Calculations!$C$116+MOD(BV125,Calculations!$C$118))+Control!$C$7*Calculations!$C$85*INDEX('Monthly Data'!Q:Q,Calculations!$C$116+MOD(BV125,Calculations!$C$118))+(1-Control!$C$7*Calculations!$C$87)*INDEX('Monthly Data'!R:R,Calculations!$C$116+MOD(BV125,Calculations!$C$118))</f>
        <v>-3.9863250714949353E-2</v>
      </c>
      <c r="GM125" s="86">
        <f ca="1">Control!$C$7*Calculations!$C$82*INDEX('Monthly Data'!N:N,Calculations!$C$116+MOD(BW125,Calculations!$C$118))+Control!$C$7*Calculations!$C$83*INDEX('Monthly Data'!O:O,Calculations!$C$116+MOD(BW125,Calculations!$C$118))+Control!$C$7*Calculations!$C$84*INDEX('Monthly Data'!P:P,Calculations!$C$116+MOD(BW125,Calculations!$C$118))+Control!$C$7*Calculations!$C$85*INDEX('Monthly Data'!Q:Q,Calculations!$C$116+MOD(BW125,Calculations!$C$118))+(1-Control!$C$7*Calculations!$C$87)*INDEX('Monthly Data'!R:R,Calculations!$C$116+MOD(BW125,Calculations!$C$118))</f>
        <v>-9.5555592256394619E-3</v>
      </c>
      <c r="GN125" s="86">
        <f ca="1">Control!$C$7*Calculations!$C$82*INDEX('Monthly Data'!N:N,Calculations!$C$116+MOD(BX125,Calculations!$C$118))+Control!$C$7*Calculations!$C$83*INDEX('Monthly Data'!O:O,Calculations!$C$116+MOD(BX125,Calculations!$C$118))+Control!$C$7*Calculations!$C$84*INDEX('Monthly Data'!P:P,Calculations!$C$116+MOD(BX125,Calculations!$C$118))+Control!$C$7*Calculations!$C$85*INDEX('Monthly Data'!Q:Q,Calculations!$C$116+MOD(BX125,Calculations!$C$118))+(1-Control!$C$7*Calculations!$C$87)*INDEX('Monthly Data'!R:R,Calculations!$C$116+MOD(BX125,Calculations!$C$118))</f>
        <v>3.6332715283247441E-2</v>
      </c>
      <c r="GO125" s="86">
        <f ca="1">Control!$C$7*Calculations!$C$82*INDEX('Monthly Data'!N:N,Calculations!$C$116+MOD(BY125,Calculations!$C$118))+Control!$C$7*Calculations!$C$83*INDEX('Monthly Data'!O:O,Calculations!$C$116+MOD(BY125,Calculations!$C$118))+Control!$C$7*Calculations!$C$84*INDEX('Monthly Data'!P:P,Calculations!$C$116+MOD(BY125,Calculations!$C$118))+Control!$C$7*Calculations!$C$85*INDEX('Monthly Data'!Q:Q,Calculations!$C$116+MOD(BY125,Calculations!$C$118))+(1-Control!$C$7*Calculations!$C$87)*INDEX('Monthly Data'!R:R,Calculations!$C$116+MOD(BY125,Calculations!$C$118))</f>
        <v>1.0415351832335435E-2</v>
      </c>
      <c r="GP125" s="86">
        <f ca="1">Control!$C$7*Calculations!$C$82*INDEX('Monthly Data'!N:N,Calculations!$C$116+MOD(BZ125,Calculations!$C$118))+Control!$C$7*Calculations!$C$83*INDEX('Monthly Data'!O:O,Calculations!$C$116+MOD(BZ125,Calculations!$C$118))+Control!$C$7*Calculations!$C$84*INDEX('Monthly Data'!P:P,Calculations!$C$116+MOD(BZ125,Calculations!$C$118))+Control!$C$7*Calculations!$C$85*INDEX('Monthly Data'!Q:Q,Calculations!$C$116+MOD(BZ125,Calculations!$C$118))+(1-Control!$C$7*Calculations!$C$87)*INDEX('Monthly Data'!R:R,Calculations!$C$116+MOD(BZ125,Calculations!$C$118))</f>
        <v>2.2757992058453024E-3</v>
      </c>
      <c r="GQ125" s="86">
        <f ca="1">Control!$C$7*Calculations!$C$82*INDEX('Monthly Data'!N:N,Calculations!$C$116+MOD(CA125,Calculations!$C$118))+Control!$C$7*Calculations!$C$83*INDEX('Monthly Data'!O:O,Calculations!$C$116+MOD(CA125,Calculations!$C$118))+Control!$C$7*Calculations!$C$84*INDEX('Monthly Data'!P:P,Calculations!$C$116+MOD(CA125,Calculations!$C$118))+Control!$C$7*Calculations!$C$85*INDEX('Monthly Data'!Q:Q,Calculations!$C$116+MOD(CA125,Calculations!$C$118))+(1-Control!$C$7*Calculations!$C$87)*INDEX('Monthly Data'!R:R,Calculations!$C$116+MOD(CA125,Calculations!$C$118))</f>
        <v>3.4808428836917149E-3</v>
      </c>
      <c r="GR125" s="86">
        <f ca="1">Control!$C$7*Calculations!$C$82*INDEX('Monthly Data'!N:N,Calculations!$C$116+MOD(CB125,Calculations!$C$118))+Control!$C$7*Calculations!$C$83*INDEX('Monthly Data'!O:O,Calculations!$C$116+MOD(CB125,Calculations!$C$118))+Control!$C$7*Calculations!$C$84*INDEX('Monthly Data'!P:P,Calculations!$C$116+MOD(CB125,Calculations!$C$118))+Control!$C$7*Calculations!$C$85*INDEX('Monthly Data'!Q:Q,Calculations!$C$116+MOD(CB125,Calculations!$C$118))+(1-Control!$C$7*Calculations!$C$87)*INDEX('Monthly Data'!R:R,Calculations!$C$116+MOD(CB125,Calculations!$C$118))</f>
        <v>-2.4571433440223247E-2</v>
      </c>
      <c r="GS125" s="86">
        <f ca="1">Control!$C$7*Calculations!$C$82*INDEX('Monthly Data'!N:N,Calculations!$C$116+MOD(CC125,Calculations!$C$118))+Control!$C$7*Calculations!$C$83*INDEX('Monthly Data'!O:O,Calculations!$C$116+MOD(CC125,Calculations!$C$118))+Control!$C$7*Calculations!$C$84*INDEX('Monthly Data'!P:P,Calculations!$C$116+MOD(CC125,Calculations!$C$118))+Control!$C$7*Calculations!$C$85*INDEX('Monthly Data'!Q:Q,Calculations!$C$116+MOD(CC125,Calculations!$C$118))+(1-Control!$C$7*Calculations!$C$87)*INDEX('Monthly Data'!R:R,Calculations!$C$116+MOD(CC125,Calculations!$C$118))</f>
        <v>1.1106855739851785E-2</v>
      </c>
      <c r="GT125" s="86">
        <f ca="1">Control!$C$7*Calculations!$C$82*INDEX('Monthly Data'!N:N,Calculations!$C$116+MOD(CD125,Calculations!$C$118))+Control!$C$7*Calculations!$C$83*INDEX('Monthly Data'!O:O,Calculations!$C$116+MOD(CD125,Calculations!$C$118))+Control!$C$7*Calculations!$C$84*INDEX('Monthly Data'!P:P,Calculations!$C$116+MOD(CD125,Calculations!$C$118))+Control!$C$7*Calculations!$C$85*INDEX('Monthly Data'!Q:Q,Calculations!$C$116+MOD(CD125,Calculations!$C$118))+(1-Control!$C$7*Calculations!$C$87)*INDEX('Monthly Data'!R:R,Calculations!$C$116+MOD(CD125,Calculations!$C$118))</f>
        <v>1.7484305259657981E-2</v>
      </c>
      <c r="GU125" s="86">
        <f ca="1">Control!$C$7*Calculations!$C$82*INDEX('Monthly Data'!N:N,Calculations!$C$116+MOD(CE125,Calculations!$C$118))+Control!$C$7*Calculations!$C$83*INDEX('Monthly Data'!O:O,Calculations!$C$116+MOD(CE125,Calculations!$C$118))+Control!$C$7*Calculations!$C$84*INDEX('Monthly Data'!P:P,Calculations!$C$116+MOD(CE125,Calculations!$C$118))+Control!$C$7*Calculations!$C$85*INDEX('Monthly Data'!Q:Q,Calculations!$C$116+MOD(CE125,Calculations!$C$118))+(1-Control!$C$7*Calculations!$C$87)*INDEX('Monthly Data'!R:R,Calculations!$C$116+MOD(CE125,Calculations!$C$118))</f>
        <v>1.7361594973213587E-2</v>
      </c>
      <c r="GV125" s="86">
        <f ca="1">Control!$C$7*Calculations!$C$82*INDEX('Monthly Data'!N:N,Calculations!$C$116+MOD(CF125,Calculations!$C$118))+Control!$C$7*Calculations!$C$83*INDEX('Monthly Data'!O:O,Calculations!$C$116+MOD(CF125,Calculations!$C$118))+Control!$C$7*Calculations!$C$84*INDEX('Monthly Data'!P:P,Calculations!$C$116+MOD(CF125,Calculations!$C$118))+Control!$C$7*Calculations!$C$85*INDEX('Monthly Data'!Q:Q,Calculations!$C$116+MOD(CF125,Calculations!$C$118))+(1-Control!$C$7*Calculations!$C$87)*INDEX('Monthly Data'!R:R,Calculations!$C$116+MOD(CF125,Calculations!$C$118))</f>
        <v>2.766281641786093E-2</v>
      </c>
      <c r="GW125" s="86">
        <f ca="1">Control!$C$7*Calculations!$C$82*INDEX('Monthly Data'!N:N,Calculations!$C$116+MOD(CG125,Calculations!$C$118))+Control!$C$7*Calculations!$C$83*INDEX('Monthly Data'!O:O,Calculations!$C$116+MOD(CG125,Calculations!$C$118))+Control!$C$7*Calculations!$C$84*INDEX('Monthly Data'!P:P,Calculations!$C$116+MOD(CG125,Calculations!$C$118))+Control!$C$7*Calculations!$C$85*INDEX('Monthly Data'!Q:Q,Calculations!$C$116+MOD(CG125,Calculations!$C$118))+(1-Control!$C$7*Calculations!$C$87)*INDEX('Monthly Data'!R:R,Calculations!$C$116+MOD(CG125,Calculations!$C$118))</f>
        <v>2.9708469559001142E-2</v>
      </c>
      <c r="GX125" s="86">
        <f ca="1">Control!$C$7*Calculations!$C$82*INDEX('Monthly Data'!N:N,Calculations!$C$116+MOD(CH125,Calculations!$C$118))+Control!$C$7*Calculations!$C$83*INDEX('Monthly Data'!O:O,Calculations!$C$116+MOD(CH125,Calculations!$C$118))+Control!$C$7*Calculations!$C$84*INDEX('Monthly Data'!P:P,Calculations!$C$116+MOD(CH125,Calculations!$C$118))+Control!$C$7*Calculations!$C$85*INDEX('Monthly Data'!Q:Q,Calculations!$C$116+MOD(CH125,Calculations!$C$118))+(1-Control!$C$7*Calculations!$C$87)*INDEX('Monthly Data'!R:R,Calculations!$C$116+MOD(CH125,Calculations!$C$118))</f>
        <v>8.4240675975201049E-3</v>
      </c>
      <c r="GY125" s="86">
        <f ca="1">Control!$C$7*Calculations!$C$82*INDEX('Monthly Data'!N:N,Calculations!$C$116+MOD(CI125,Calculations!$C$118))+Control!$C$7*Calculations!$C$83*INDEX('Monthly Data'!O:O,Calculations!$C$116+MOD(CI125,Calculations!$C$118))+Control!$C$7*Calculations!$C$84*INDEX('Monthly Data'!P:P,Calculations!$C$116+MOD(CI125,Calculations!$C$118))+Control!$C$7*Calculations!$C$85*INDEX('Monthly Data'!Q:Q,Calculations!$C$116+MOD(CI125,Calculations!$C$118))+(1-Control!$C$7*Calculations!$C$87)*INDEX('Monthly Data'!R:R,Calculations!$C$116+MOD(CI125,Calculations!$C$118))</f>
        <v>3.4808428836917149E-3</v>
      </c>
      <c r="GZ125" s="86">
        <f ca="1">Control!$C$7*Calculations!$C$82*INDEX('Monthly Data'!N:N,Calculations!$C$116+MOD(CJ125,Calculations!$C$118))+Control!$C$7*Calculations!$C$83*INDEX('Monthly Data'!O:O,Calculations!$C$116+MOD(CJ125,Calculations!$C$118))+Control!$C$7*Calculations!$C$84*INDEX('Monthly Data'!P:P,Calculations!$C$116+MOD(CJ125,Calculations!$C$118))+Control!$C$7*Calculations!$C$85*INDEX('Monthly Data'!Q:Q,Calculations!$C$116+MOD(CJ125,Calculations!$C$118))+(1-Control!$C$7*Calculations!$C$87)*INDEX('Monthly Data'!R:R,Calculations!$C$116+MOD(CJ125,Calculations!$C$118))</f>
        <v>-1.3959200237295809E-2</v>
      </c>
      <c r="HA125" s="86">
        <f ca="1">Control!$C$7*Calculations!$C$82*INDEX('Monthly Data'!N:N,Calculations!$C$116+MOD(CK125,Calculations!$C$118))+Control!$C$7*Calculations!$C$83*INDEX('Monthly Data'!O:O,Calculations!$C$116+MOD(CK125,Calculations!$C$118))+Control!$C$7*Calculations!$C$84*INDEX('Monthly Data'!P:P,Calculations!$C$116+MOD(CK125,Calculations!$C$118))+Control!$C$7*Calculations!$C$85*INDEX('Monthly Data'!Q:Q,Calculations!$C$116+MOD(CK125,Calculations!$C$118))+(1-Control!$C$7*Calculations!$C$87)*INDEX('Monthly Data'!R:R,Calculations!$C$116+MOD(CK125,Calculations!$C$118))</f>
        <v>2.2757992058453024E-3</v>
      </c>
      <c r="HB125" s="86">
        <f ca="1">Control!$C$7*Calculations!$C$82*INDEX('Monthly Data'!N:N,Calculations!$C$116+MOD(CL125,Calculations!$C$118))+Control!$C$7*Calculations!$C$83*INDEX('Monthly Data'!O:O,Calculations!$C$116+MOD(CL125,Calculations!$C$118))+Control!$C$7*Calculations!$C$84*INDEX('Monthly Data'!P:P,Calculations!$C$116+MOD(CL125,Calculations!$C$118))+Control!$C$7*Calculations!$C$85*INDEX('Monthly Data'!Q:Q,Calculations!$C$116+MOD(CL125,Calculations!$C$118))+(1-Control!$C$7*Calculations!$C$87)*INDEX('Monthly Data'!R:R,Calculations!$C$116+MOD(CL125,Calculations!$C$118))</f>
        <v>-1.880155173376722E-2</v>
      </c>
      <c r="HC125" s="86">
        <f ca="1">Control!$C$7*Calculations!$C$82*INDEX('Monthly Data'!N:N,Calculations!$C$116+MOD(CM125,Calculations!$C$118))+Control!$C$7*Calculations!$C$83*INDEX('Monthly Data'!O:O,Calculations!$C$116+MOD(CM125,Calculations!$C$118))+Control!$C$7*Calculations!$C$84*INDEX('Monthly Data'!P:P,Calculations!$C$116+MOD(CM125,Calculations!$C$118))+Control!$C$7*Calculations!$C$85*INDEX('Monthly Data'!Q:Q,Calculations!$C$116+MOD(CM125,Calculations!$C$118))+(1-Control!$C$7*Calculations!$C$87)*INDEX('Monthly Data'!R:R,Calculations!$C$116+MOD(CM125,Calculations!$C$118))</f>
        <v>-1.6546126717384396E-2</v>
      </c>
      <c r="HD125" s="86">
        <f ca="1">Control!$C$7*Calculations!$C$82*INDEX('Monthly Data'!N:N,Calculations!$C$116+MOD(CN125,Calculations!$C$118))+Control!$C$7*Calculations!$C$83*INDEX('Monthly Data'!O:O,Calculations!$C$116+MOD(CN125,Calculations!$C$118))+Control!$C$7*Calculations!$C$84*INDEX('Monthly Data'!P:P,Calculations!$C$116+MOD(CN125,Calculations!$C$118))+Control!$C$7*Calculations!$C$85*INDEX('Monthly Data'!Q:Q,Calculations!$C$116+MOD(CN125,Calculations!$C$118))+(1-Control!$C$7*Calculations!$C$87)*INDEX('Monthly Data'!R:R,Calculations!$C$116+MOD(CN125,Calculations!$C$118))</f>
        <v>3.0957942835585645E-2</v>
      </c>
      <c r="HE125" s="86">
        <f ca="1">Control!$C$7*Calculations!$C$82*INDEX('Monthly Data'!N:N,Calculations!$C$116+MOD(CO125,Calculations!$C$118))+Control!$C$7*Calculations!$C$83*INDEX('Monthly Data'!O:O,Calculations!$C$116+MOD(CO125,Calculations!$C$118))+Control!$C$7*Calculations!$C$84*INDEX('Monthly Data'!P:P,Calculations!$C$116+MOD(CO125,Calculations!$C$118))+Control!$C$7*Calculations!$C$85*INDEX('Monthly Data'!Q:Q,Calculations!$C$116+MOD(CO125,Calculations!$C$118))+(1-Control!$C$7*Calculations!$C$87)*INDEX('Monthly Data'!R:R,Calculations!$C$116+MOD(CO125,Calculations!$C$118))</f>
        <v>5.3309355465453899E-3</v>
      </c>
      <c r="HF125" s="86">
        <f ca="1">Control!$C$7*Calculations!$C$82*INDEX('Monthly Data'!N:N,Calculations!$C$116+MOD(CP125,Calculations!$C$118))+Control!$C$7*Calculations!$C$83*INDEX('Monthly Data'!O:O,Calculations!$C$116+MOD(CP125,Calculations!$C$118))+Control!$C$7*Calculations!$C$84*INDEX('Monthly Data'!P:P,Calculations!$C$116+MOD(CP125,Calculations!$C$118))+Control!$C$7*Calculations!$C$85*INDEX('Monthly Data'!Q:Q,Calculations!$C$116+MOD(CP125,Calculations!$C$118))+(1-Control!$C$7*Calculations!$C$87)*INDEX('Monthly Data'!R:R,Calculations!$C$116+MOD(CP125,Calculations!$C$118))</f>
        <v>4.5132804118240749E-2</v>
      </c>
      <c r="HG125" s="86">
        <f ca="1">Control!$C$7*Calculations!$C$82*INDEX('Monthly Data'!N:N,Calculations!$C$116+MOD(CQ125,Calculations!$C$118))+Control!$C$7*Calculations!$C$83*INDEX('Monthly Data'!O:O,Calculations!$C$116+MOD(CQ125,Calculations!$C$118))+Control!$C$7*Calculations!$C$84*INDEX('Monthly Data'!P:P,Calculations!$C$116+MOD(CQ125,Calculations!$C$118))+Control!$C$7*Calculations!$C$85*INDEX('Monthly Data'!Q:Q,Calculations!$C$116+MOD(CQ125,Calculations!$C$118))+(1-Control!$C$7*Calculations!$C$87)*INDEX('Monthly Data'!R:R,Calculations!$C$116+MOD(CQ125,Calculations!$C$118))</f>
        <v>5.1972609868760735E-3</v>
      </c>
      <c r="HH125" s="86">
        <f ca="1">Control!$C$7*Calculations!$C$82*INDEX('Monthly Data'!N:N,Calculations!$C$116+MOD(CR125,Calculations!$C$118))+Control!$C$7*Calculations!$C$83*INDEX('Monthly Data'!O:O,Calculations!$C$116+MOD(CR125,Calculations!$C$118))+Control!$C$7*Calculations!$C$84*INDEX('Monthly Data'!P:P,Calculations!$C$116+MOD(CR125,Calculations!$C$118))+Control!$C$7*Calculations!$C$85*INDEX('Monthly Data'!Q:Q,Calculations!$C$116+MOD(CR125,Calculations!$C$118))+(1-Control!$C$7*Calculations!$C$87)*INDEX('Monthly Data'!R:R,Calculations!$C$116+MOD(CR125,Calculations!$C$118))</f>
        <v>1.3423979074716584E-2</v>
      </c>
      <c r="HI125" s="86">
        <f ca="1">Control!$C$7*Calculations!$C$82*INDEX('Monthly Data'!N:N,Calculations!$C$116+MOD(CS125,Calculations!$C$118))+Control!$C$7*Calculations!$C$83*INDEX('Monthly Data'!O:O,Calculations!$C$116+MOD(CS125,Calculations!$C$118))+Control!$C$7*Calculations!$C$84*INDEX('Monthly Data'!P:P,Calculations!$C$116+MOD(CS125,Calculations!$C$118))+Control!$C$7*Calculations!$C$85*INDEX('Monthly Data'!Q:Q,Calculations!$C$116+MOD(CS125,Calculations!$C$118))+(1-Control!$C$7*Calculations!$C$87)*INDEX('Monthly Data'!R:R,Calculations!$C$116+MOD(CS125,Calculations!$C$118))</f>
        <v>1.3891563624307685E-2</v>
      </c>
      <c r="HJ125" s="86">
        <f ca="1">Control!$C$7*Calculations!$C$82*INDEX('Monthly Data'!N:N,Calculations!$C$116+MOD(CT125,Calculations!$C$118))+Control!$C$7*Calculations!$C$83*INDEX('Monthly Data'!O:O,Calculations!$C$116+MOD(CT125,Calculations!$C$118))+Control!$C$7*Calculations!$C$84*INDEX('Monthly Data'!P:P,Calculations!$C$116+MOD(CT125,Calculations!$C$118))+Control!$C$7*Calculations!$C$85*INDEX('Monthly Data'!Q:Q,Calculations!$C$116+MOD(CT125,Calculations!$C$118))+(1-Control!$C$7*Calculations!$C$87)*INDEX('Monthly Data'!R:R,Calculations!$C$116+MOD(CT125,Calculations!$C$118))</f>
        <v>1.1106855739851785E-2</v>
      </c>
      <c r="HK125" s="86">
        <f ca="1">Control!$C$7*Calculations!$C$82*INDEX('Monthly Data'!N:N,Calculations!$C$116+MOD(CU125,Calculations!$C$118))+Control!$C$7*Calculations!$C$83*INDEX('Monthly Data'!O:O,Calculations!$C$116+MOD(CU125,Calculations!$C$118))+Control!$C$7*Calculations!$C$84*INDEX('Monthly Data'!P:P,Calculations!$C$116+MOD(CU125,Calculations!$C$118))+Control!$C$7*Calculations!$C$85*INDEX('Monthly Data'!Q:Q,Calculations!$C$116+MOD(CU125,Calculations!$C$118))+(1-Control!$C$7*Calculations!$C$87)*INDEX('Monthly Data'!R:R,Calculations!$C$116+MOD(CU125,Calculations!$C$118))</f>
        <v>2.5790695379256122E-2</v>
      </c>
      <c r="HL125" s="86">
        <f ca="1">Control!$C$7*Calculations!$C$82*INDEX('Monthly Data'!N:N,Calculations!$C$116+MOD(CV125,Calculations!$C$118))+Control!$C$7*Calculations!$C$83*INDEX('Monthly Data'!O:O,Calculations!$C$116+MOD(CV125,Calculations!$C$118))+Control!$C$7*Calculations!$C$84*INDEX('Monthly Data'!P:P,Calculations!$C$116+MOD(CV125,Calculations!$C$118))+Control!$C$7*Calculations!$C$85*INDEX('Monthly Data'!Q:Q,Calculations!$C$116+MOD(CV125,Calculations!$C$118))+(1-Control!$C$7*Calculations!$C$87)*INDEX('Monthly Data'!R:R,Calculations!$C$116+MOD(CV125,Calculations!$C$118))</f>
        <v>6.3250222980707482E-3</v>
      </c>
      <c r="HM125" s="86">
        <f ca="1">Control!$C$7*Calculations!$C$82*INDEX('Monthly Data'!N:N,Calculations!$C$116+MOD(CW125,Calculations!$C$118))+Control!$C$7*Calculations!$C$83*INDEX('Monthly Data'!O:O,Calculations!$C$116+MOD(CW125,Calculations!$C$118))+Control!$C$7*Calculations!$C$84*INDEX('Monthly Data'!P:P,Calculations!$C$116+MOD(CW125,Calculations!$C$118))+Control!$C$7*Calculations!$C$85*INDEX('Monthly Data'!Q:Q,Calculations!$C$116+MOD(CW125,Calculations!$C$118))+(1-Control!$C$7*Calculations!$C$87)*INDEX('Monthly Data'!R:R,Calculations!$C$116+MOD(CW125,Calculations!$C$118))</f>
        <v>3.9251937367756782E-3</v>
      </c>
      <c r="HN125" s="86">
        <f ca="1">Control!$C$7*Calculations!$C$82*INDEX('Monthly Data'!N:N,Calculations!$C$116+MOD(CX125,Calculations!$C$118))+Control!$C$7*Calculations!$C$83*INDEX('Monthly Data'!O:O,Calculations!$C$116+MOD(CX125,Calculations!$C$118))+Control!$C$7*Calculations!$C$84*INDEX('Monthly Data'!P:P,Calculations!$C$116+MOD(CX125,Calculations!$C$118))+Control!$C$7*Calculations!$C$85*INDEX('Monthly Data'!Q:Q,Calculations!$C$116+MOD(CX125,Calculations!$C$118))+(1-Control!$C$7*Calculations!$C$87)*INDEX('Monthly Data'!R:R,Calculations!$C$116+MOD(CX125,Calculations!$C$118))</f>
        <v>1.0018681835149534E-3</v>
      </c>
      <c r="HO125" s="86">
        <f ca="1">Control!$C$7*Calculations!$C$82*INDEX('Monthly Data'!N:N,Calculations!$C$116+MOD(CY125,Calculations!$C$118))+Control!$C$7*Calculations!$C$83*INDEX('Monthly Data'!O:O,Calculations!$C$116+MOD(CY125,Calculations!$C$118))+Control!$C$7*Calculations!$C$84*INDEX('Monthly Data'!P:P,Calculations!$C$116+MOD(CY125,Calculations!$C$118))+Control!$C$7*Calculations!$C$85*INDEX('Monthly Data'!Q:Q,Calculations!$C$116+MOD(CY125,Calculations!$C$118))+(1-Control!$C$7*Calculations!$C$87)*INDEX('Monthly Data'!R:R,Calculations!$C$116+MOD(CY125,Calculations!$C$118))</f>
        <v>2.2757992058453024E-3</v>
      </c>
      <c r="HP125" s="86">
        <f ca="1">Control!$C$7*Calculations!$C$82*INDEX('Monthly Data'!N:N,Calculations!$C$116+MOD(CZ125,Calculations!$C$118))+Control!$C$7*Calculations!$C$83*INDEX('Monthly Data'!O:O,Calculations!$C$116+MOD(CZ125,Calculations!$C$118))+Control!$C$7*Calculations!$C$84*INDEX('Monthly Data'!P:P,Calculations!$C$116+MOD(CZ125,Calculations!$C$118))+Control!$C$7*Calculations!$C$85*INDEX('Monthly Data'!Q:Q,Calculations!$C$116+MOD(CZ125,Calculations!$C$118))+(1-Control!$C$7*Calculations!$C$87)*INDEX('Monthly Data'!R:R,Calculations!$C$116+MOD(CZ125,Calculations!$C$118))</f>
        <v>1.5063457444773597E-2</v>
      </c>
      <c r="HQ125" s="86">
        <f ca="1">Control!$C$7*Calculations!$C$82*INDEX('Monthly Data'!N:N,Calculations!$C$116+MOD(DA125,Calculations!$C$118))+Control!$C$7*Calculations!$C$83*INDEX('Monthly Data'!O:O,Calculations!$C$116+MOD(DA125,Calculations!$C$118))+Control!$C$7*Calculations!$C$84*INDEX('Monthly Data'!P:P,Calculations!$C$116+MOD(DA125,Calculations!$C$118))+Control!$C$7*Calculations!$C$85*INDEX('Monthly Data'!Q:Q,Calculations!$C$116+MOD(DA125,Calculations!$C$118))+(1-Control!$C$7*Calculations!$C$87)*INDEX('Monthly Data'!R:R,Calculations!$C$116+MOD(DA125,Calculations!$C$118))</f>
        <v>1.0353752315110615E-2</v>
      </c>
      <c r="HR125" s="86">
        <f ca="1">Control!$C$7*Calculations!$C$82*INDEX('Monthly Data'!N:N,Calculations!$C$116+MOD(DB125,Calculations!$C$118))+Control!$C$7*Calculations!$C$83*INDEX('Monthly Data'!O:O,Calculations!$C$116+MOD(DB125,Calculations!$C$118))+Control!$C$7*Calculations!$C$84*INDEX('Monthly Data'!P:P,Calculations!$C$116+MOD(DB125,Calculations!$C$118))+Control!$C$7*Calculations!$C$85*INDEX('Monthly Data'!Q:Q,Calculations!$C$116+MOD(DB125,Calculations!$C$118))+(1-Control!$C$7*Calculations!$C$87)*INDEX('Monthly Data'!R:R,Calculations!$C$116+MOD(DB125,Calculations!$C$118))</f>
        <v>7.5897487599915015E-3</v>
      </c>
      <c r="HS125" s="86">
        <f ca="1">Control!$C$7*Calculations!$C$82*INDEX('Monthly Data'!N:N,Calculations!$C$116+MOD(DC125,Calculations!$C$118))+Control!$C$7*Calculations!$C$83*INDEX('Monthly Data'!O:O,Calculations!$C$116+MOD(DC125,Calculations!$C$118))+Control!$C$7*Calculations!$C$84*INDEX('Monthly Data'!P:P,Calculations!$C$116+MOD(DC125,Calculations!$C$118))+Control!$C$7*Calculations!$C$85*INDEX('Monthly Data'!Q:Q,Calculations!$C$116+MOD(DC125,Calculations!$C$118))+(1-Control!$C$7*Calculations!$C$87)*INDEX('Monthly Data'!R:R,Calculations!$C$116+MOD(DC125,Calculations!$C$118))</f>
        <v>6.2631896128884862E-3</v>
      </c>
      <c r="HT125" s="86">
        <f ca="1">Control!$C$7*Calculations!$C$82*INDEX('Monthly Data'!N:N,Calculations!$C$116+MOD(DD125,Calculations!$C$118))+Control!$C$7*Calculations!$C$83*INDEX('Monthly Data'!O:O,Calculations!$C$116+MOD(DD125,Calculations!$C$118))+Control!$C$7*Calculations!$C$84*INDEX('Monthly Data'!P:P,Calculations!$C$116+MOD(DD125,Calculations!$C$118))+Control!$C$7*Calculations!$C$85*INDEX('Monthly Data'!Q:Q,Calculations!$C$116+MOD(DD125,Calculations!$C$118))+(1-Control!$C$7*Calculations!$C$87)*INDEX('Monthly Data'!R:R,Calculations!$C$116+MOD(DD125,Calculations!$C$118))</f>
        <v>1.8695385296339444E-2</v>
      </c>
      <c r="HU125" s="86">
        <f ca="1">Control!$C$7*Calculations!$C$82*INDEX('Monthly Data'!N:N,Calculations!$C$116+MOD(DE125,Calculations!$C$118))+Control!$C$7*Calculations!$C$83*INDEX('Monthly Data'!O:O,Calculations!$C$116+MOD(DE125,Calculations!$C$118))+Control!$C$7*Calculations!$C$84*INDEX('Monthly Data'!P:P,Calculations!$C$116+MOD(DE125,Calculations!$C$118))+Control!$C$7*Calculations!$C$85*INDEX('Monthly Data'!Q:Q,Calculations!$C$116+MOD(DE125,Calculations!$C$118))+(1-Control!$C$7*Calculations!$C$87)*INDEX('Monthly Data'!R:R,Calculations!$C$116+MOD(DE125,Calculations!$C$118))</f>
        <v>-4.0413381192162513E-2</v>
      </c>
      <c r="HV125" s="86">
        <f ca="1">Control!$C$7*Calculations!$C$82*INDEX('Monthly Data'!N:N,Calculations!$C$116+MOD(DF125,Calculations!$C$118))+Control!$C$7*Calculations!$C$83*INDEX('Monthly Data'!O:O,Calculations!$C$116+MOD(DF125,Calculations!$C$118))+Control!$C$7*Calculations!$C$84*INDEX('Monthly Data'!P:P,Calculations!$C$116+MOD(DF125,Calculations!$C$118))+Control!$C$7*Calculations!$C$85*INDEX('Monthly Data'!Q:Q,Calculations!$C$116+MOD(DF125,Calculations!$C$118))+(1-Control!$C$7*Calculations!$C$87)*INDEX('Monthly Data'!R:R,Calculations!$C$116+MOD(DF125,Calculations!$C$118))</f>
        <v>-3.299557342782896E-2</v>
      </c>
      <c r="HW125" s="86">
        <f ca="1">Control!$C$7*Calculations!$C$82*INDEX('Monthly Data'!N:N,Calculations!$C$116+MOD(DG125,Calculations!$C$118))+Control!$C$7*Calculations!$C$83*INDEX('Monthly Data'!O:O,Calculations!$C$116+MOD(DG125,Calculations!$C$118))+Control!$C$7*Calculations!$C$84*INDEX('Monthly Data'!P:P,Calculations!$C$116+MOD(DG125,Calculations!$C$118))+Control!$C$7*Calculations!$C$85*INDEX('Monthly Data'!Q:Q,Calculations!$C$116+MOD(DG125,Calculations!$C$118))+(1-Control!$C$7*Calculations!$C$87)*INDEX('Monthly Data'!R:R,Calculations!$C$116+MOD(DG125,Calculations!$C$118))</f>
        <v>1.2722494017511032E-2</v>
      </c>
      <c r="HX125" s="86">
        <f ca="1">Control!$C$7*Calculations!$C$82*INDEX('Monthly Data'!N:N,Calculations!$C$116+MOD(DH125,Calculations!$C$118))+Control!$C$7*Calculations!$C$83*INDEX('Monthly Data'!O:O,Calculations!$C$116+MOD(DH125,Calculations!$C$118))+Control!$C$7*Calculations!$C$84*INDEX('Monthly Data'!P:P,Calculations!$C$116+MOD(DH125,Calculations!$C$118))+Control!$C$7*Calculations!$C$85*INDEX('Monthly Data'!Q:Q,Calculations!$C$116+MOD(DH125,Calculations!$C$118))+(1-Control!$C$7*Calculations!$C$87)*INDEX('Monthly Data'!R:R,Calculations!$C$116+MOD(DH125,Calculations!$C$118))</f>
        <v>5.1972609868760735E-3</v>
      </c>
      <c r="HY125" s="86">
        <f ca="1">Control!$C$7*Calculations!$C$82*INDEX('Monthly Data'!N:N,Calculations!$C$116+MOD(DI125,Calculations!$C$118))+Control!$C$7*Calculations!$C$83*INDEX('Monthly Data'!O:O,Calculations!$C$116+MOD(DI125,Calculations!$C$118))+Control!$C$7*Calculations!$C$84*INDEX('Monthly Data'!P:P,Calculations!$C$116+MOD(DI125,Calculations!$C$118))+Control!$C$7*Calculations!$C$85*INDEX('Monthly Data'!Q:Q,Calculations!$C$116+MOD(DI125,Calculations!$C$118))+(1-Control!$C$7*Calculations!$C$87)*INDEX('Monthly Data'!R:R,Calculations!$C$116+MOD(DI125,Calculations!$C$118))</f>
        <v>1.3423979074716584E-2</v>
      </c>
      <c r="HZ125" s="86">
        <f ca="1">Control!$C$7*Calculations!$C$82*INDEX('Monthly Data'!N:N,Calculations!$C$116+MOD(DJ125,Calculations!$C$118))+Control!$C$7*Calculations!$C$83*INDEX('Monthly Data'!O:O,Calculations!$C$116+MOD(DJ125,Calculations!$C$118))+Control!$C$7*Calculations!$C$84*INDEX('Monthly Data'!P:P,Calculations!$C$116+MOD(DJ125,Calculations!$C$118))+Control!$C$7*Calculations!$C$85*INDEX('Monthly Data'!Q:Q,Calculations!$C$116+MOD(DJ125,Calculations!$C$118))+(1-Control!$C$7*Calculations!$C$87)*INDEX('Monthly Data'!R:R,Calculations!$C$116+MOD(DJ125,Calculations!$C$118))</f>
        <v>4.7768166384148329E-3</v>
      </c>
      <c r="IA125" s="86">
        <f ca="1">Control!$C$7*Calculations!$C$82*INDEX('Monthly Data'!N:N,Calculations!$C$116+MOD(DK125,Calculations!$C$118))+Control!$C$7*Calculations!$C$83*INDEX('Monthly Data'!O:O,Calculations!$C$116+MOD(DK125,Calculations!$C$118))+Control!$C$7*Calculations!$C$84*INDEX('Monthly Data'!P:P,Calculations!$C$116+MOD(DK125,Calculations!$C$118))+Control!$C$7*Calculations!$C$85*INDEX('Monthly Data'!Q:Q,Calculations!$C$116+MOD(DK125,Calculations!$C$118))+(1-Control!$C$7*Calculations!$C$87)*INDEX('Monthly Data'!R:R,Calculations!$C$116+MOD(DK125,Calculations!$C$118))</f>
        <v>-7.8872955230675015E-3</v>
      </c>
      <c r="IB125" s="86">
        <f ca="1">Control!$C$7*Calculations!$C$82*INDEX('Monthly Data'!N:N,Calculations!$C$116+MOD(DL125,Calculations!$C$118))+Control!$C$7*Calculations!$C$83*INDEX('Monthly Data'!O:O,Calculations!$C$116+MOD(DL125,Calculations!$C$118))+Control!$C$7*Calculations!$C$84*INDEX('Monthly Data'!P:P,Calculations!$C$116+MOD(DL125,Calculations!$C$118))+Control!$C$7*Calculations!$C$85*INDEX('Monthly Data'!Q:Q,Calculations!$C$116+MOD(DL125,Calculations!$C$118))+(1-Control!$C$7*Calculations!$C$87)*INDEX('Monthly Data'!R:R,Calculations!$C$116+MOD(DL125,Calculations!$C$118))</f>
        <v>-9.9526758408448549E-3</v>
      </c>
      <c r="IC125" s="86">
        <f ca="1">Control!$C$7*Calculations!$C$82*INDEX('Monthly Data'!N:N,Calculations!$C$116+MOD(DM125,Calculations!$C$118))+Control!$C$7*Calculations!$C$83*INDEX('Monthly Data'!O:O,Calculations!$C$116+MOD(DM125,Calculations!$C$118))+Control!$C$7*Calculations!$C$84*INDEX('Monthly Data'!P:P,Calculations!$C$116+MOD(DM125,Calculations!$C$118))+Control!$C$7*Calculations!$C$85*INDEX('Monthly Data'!Q:Q,Calculations!$C$116+MOD(DM125,Calculations!$C$118))+(1-Control!$C$7*Calculations!$C$87)*INDEX('Monthly Data'!R:R,Calculations!$C$116+MOD(DM125,Calculations!$C$118))</f>
        <v>3.0957942835585645E-2</v>
      </c>
      <c r="ID125" s="86">
        <f ca="1">Control!$C$7*Calculations!$C$82*INDEX('Monthly Data'!N:N,Calculations!$C$116+MOD(DN125,Calculations!$C$118))+Control!$C$7*Calculations!$C$83*INDEX('Monthly Data'!O:O,Calculations!$C$116+MOD(DN125,Calculations!$C$118))+Control!$C$7*Calculations!$C$84*INDEX('Monthly Data'!P:P,Calculations!$C$116+MOD(DN125,Calculations!$C$118))+Control!$C$7*Calculations!$C$85*INDEX('Monthly Data'!Q:Q,Calculations!$C$116+MOD(DN125,Calculations!$C$118))+(1-Control!$C$7*Calculations!$C$87)*INDEX('Monthly Data'!R:R,Calculations!$C$116+MOD(DN125,Calculations!$C$118))</f>
        <v>3.1011313347584085E-2</v>
      </c>
      <c r="IE125" s="86">
        <f ca="1">Control!$C$7*Calculations!$C$82*INDEX('Monthly Data'!N:N,Calculations!$C$116+MOD(DO125,Calculations!$C$118))+Control!$C$7*Calculations!$C$83*INDEX('Monthly Data'!O:O,Calculations!$C$116+MOD(DO125,Calculations!$C$118))+Control!$C$7*Calculations!$C$84*INDEX('Monthly Data'!P:P,Calculations!$C$116+MOD(DO125,Calculations!$C$118))+Control!$C$7*Calculations!$C$85*INDEX('Monthly Data'!Q:Q,Calculations!$C$116+MOD(DO125,Calculations!$C$118))+(1-Control!$C$7*Calculations!$C$87)*INDEX('Monthly Data'!R:R,Calculations!$C$116+MOD(DO125,Calculations!$C$118))</f>
        <v>4.2795950888382334E-3</v>
      </c>
      <c r="IF125" s="86">
        <f ca="1">Control!$C$7*Calculations!$C$82*INDEX('Monthly Data'!N:N,Calculations!$C$116+MOD(DP125,Calculations!$C$118))+Control!$C$7*Calculations!$C$83*INDEX('Monthly Data'!O:O,Calculations!$C$116+MOD(DP125,Calculations!$C$118))+Control!$C$7*Calculations!$C$84*INDEX('Monthly Data'!P:P,Calculations!$C$116+MOD(DP125,Calculations!$C$118))+Control!$C$7*Calculations!$C$85*INDEX('Monthly Data'!Q:Q,Calculations!$C$116+MOD(DP125,Calculations!$C$118))+(1-Control!$C$7*Calculations!$C$87)*INDEX('Monthly Data'!R:R,Calculations!$C$116+MOD(DP125,Calculations!$C$118))</f>
        <v>5.8868730207813358E-3</v>
      </c>
      <c r="IG125" s="88">
        <f ca="1">Control!$C$8*(1+DQ125)*(1+DR125)*(1+DS125)*(1+DT125)*(1+DU125)*(1+DV125)*(1+DW125)*(1+DX125)*(1+DY125)*(1+DZ125)*(1+EA125)*(1+EB125)*(1+EC125)*(1+ED125)*(1+EE125)*(1+EF125)*(1+EG125)*(1+EH125)*(1+EI125)*(1+EJ125)*(1+EK125)*(1+EL125)*(1+EM125)*(1+EN125)*(1+EO125)*(1+EP125)*(1+EQ125)*(1+ER125)*(1+ES125)*(1+ET125)*(1+EU125)*(1+EV125)*(1+EW125)*(1+EX125)*(1+EY125)*(1+EZ125)*(1+FA125)*(1+FB125)*(1+FC125)*(1+FD125)*(1+FE125)*(1+FF125)*(1+FG125)*(1+FH125)*(1+FI125)*(1+FJ125)*(1+FK125)*(1+FL125)*(1+FM125)*(1+FN125)*(1+FO125)*(1+FP125)*(1+FQ125)*(1+FR125)*(1+FS125)*(1+FT125)*(1+FU125)*(1+FV125)*(1+FW125)*(1+FX125)*(1+FY125)*(1+FZ125)*(1+GA125)*(1+GB125)*(1+GC125)*(1+GD125)*(1+GE125)*(1+GF125)*(1+GG125)*(1+GH125)*(1+GI125)*(1+GJ125)*(1+GK125)*(1+GL125)*(1+GM125)*(1+GN125)*(1+GO125)*(1+GP125)*(1+GQ125)*(1+GR125)*(1+GS125)*(1+GT125)*(1+GU125)*(1+GV125)*(1+GW125)*(1+GX125)*(1+GY125)*(1+GZ125)*(1+HA125)*(1+HB125)*(1+HC125)*(1+HD125)*(1+HE125)*(1+HF125)*(1+HG125)*(1+HH125)*(1+HI125)*(1+HJ125)*(1+HK125)*(1+HL125)*(1+HM125)*(1+HN125)*(1+HO125)*(1+HP125)*(1+HQ125)*(1+HR125)*(1+HS125)*(1+HT125)*(1+HU125)*(1+HV125)*(1+HW125)*(1+HX125)*(1+HY125)*(1+HZ125)*(1+IA125)*(1+IB125)*(1+IC125)*(1+ID125)*(1+IE125)*(1+IF125)</f>
        <v>98166.642856348291</v>
      </c>
    </row>
    <row r="126" spans="1:241" x14ac:dyDescent="0.25">
      <c r="A126">
        <v>1</v>
      </c>
      <c r="B126">
        <v>66</v>
      </c>
      <c r="C126">
        <v>21</v>
      </c>
      <c r="D126">
        <v>71</v>
      </c>
      <c r="E126">
        <v>2</v>
      </c>
      <c r="F126">
        <v>79</v>
      </c>
      <c r="G126">
        <v>54</v>
      </c>
      <c r="H126">
        <v>3</v>
      </c>
      <c r="I126">
        <v>103</v>
      </c>
      <c r="J126">
        <v>22</v>
      </c>
      <c r="K126">
        <v>103</v>
      </c>
      <c r="L126">
        <v>111</v>
      </c>
      <c r="M126">
        <v>58</v>
      </c>
      <c r="N126">
        <v>28</v>
      </c>
      <c r="O126">
        <v>53</v>
      </c>
      <c r="P126">
        <v>115</v>
      </c>
      <c r="Q126">
        <v>57</v>
      </c>
      <c r="R126">
        <v>34</v>
      </c>
      <c r="S126">
        <v>63</v>
      </c>
      <c r="T126">
        <v>84</v>
      </c>
      <c r="U126">
        <v>100</v>
      </c>
      <c r="V126">
        <v>14</v>
      </c>
      <c r="W126">
        <v>13</v>
      </c>
      <c r="X126">
        <v>20</v>
      </c>
      <c r="Y126">
        <v>18</v>
      </c>
      <c r="Z126">
        <v>31</v>
      </c>
      <c r="AA126">
        <v>24</v>
      </c>
      <c r="AB126">
        <v>64</v>
      </c>
      <c r="AC126">
        <v>3</v>
      </c>
      <c r="AD126">
        <v>116</v>
      </c>
      <c r="AE126">
        <v>80</v>
      </c>
      <c r="AF126">
        <v>112</v>
      </c>
      <c r="AG126">
        <v>69</v>
      </c>
      <c r="AH126">
        <v>4</v>
      </c>
      <c r="AI126">
        <v>79</v>
      </c>
      <c r="AJ126">
        <v>57</v>
      </c>
      <c r="AK126">
        <v>1</v>
      </c>
      <c r="AL126">
        <v>46</v>
      </c>
      <c r="AM126">
        <v>55</v>
      </c>
      <c r="AN126">
        <v>12</v>
      </c>
      <c r="AO126">
        <v>40</v>
      </c>
      <c r="AP126">
        <v>87</v>
      </c>
      <c r="AQ126">
        <v>41</v>
      </c>
      <c r="AR126">
        <v>96</v>
      </c>
      <c r="AS126">
        <v>58</v>
      </c>
      <c r="AT126">
        <v>39</v>
      </c>
      <c r="AU126">
        <v>76</v>
      </c>
      <c r="AV126">
        <v>55</v>
      </c>
      <c r="AW126">
        <v>46</v>
      </c>
      <c r="AX126">
        <v>67</v>
      </c>
      <c r="AY126">
        <v>60</v>
      </c>
      <c r="AZ126">
        <v>98</v>
      </c>
      <c r="BA126">
        <v>29</v>
      </c>
      <c r="BB126">
        <v>83</v>
      </c>
      <c r="BC126">
        <v>93</v>
      </c>
      <c r="BD126">
        <v>44</v>
      </c>
      <c r="BE126">
        <v>47</v>
      </c>
      <c r="BF126">
        <v>63</v>
      </c>
      <c r="BG126">
        <v>80</v>
      </c>
      <c r="BH126">
        <v>94</v>
      </c>
      <c r="BI126">
        <v>28</v>
      </c>
      <c r="BJ126">
        <v>41</v>
      </c>
      <c r="BK126">
        <v>19</v>
      </c>
      <c r="BL126">
        <v>52</v>
      </c>
      <c r="BM126">
        <v>36</v>
      </c>
      <c r="BN126">
        <v>46</v>
      </c>
      <c r="BO126">
        <v>72</v>
      </c>
      <c r="BP126">
        <v>72</v>
      </c>
      <c r="BQ126">
        <v>96</v>
      </c>
      <c r="BR126">
        <v>61</v>
      </c>
      <c r="BS126">
        <v>113</v>
      </c>
      <c r="BT126">
        <v>55</v>
      </c>
      <c r="BU126">
        <v>22</v>
      </c>
      <c r="BV126">
        <v>10</v>
      </c>
      <c r="BW126">
        <v>7</v>
      </c>
      <c r="BX126">
        <v>114</v>
      </c>
      <c r="BY126">
        <v>58</v>
      </c>
      <c r="BZ126">
        <v>20</v>
      </c>
      <c r="CA126">
        <v>101</v>
      </c>
      <c r="CB126">
        <v>69</v>
      </c>
      <c r="CC126">
        <v>112</v>
      </c>
      <c r="CD126">
        <v>47</v>
      </c>
      <c r="CE126">
        <v>69</v>
      </c>
      <c r="CF126">
        <v>7</v>
      </c>
      <c r="CG126">
        <v>96</v>
      </c>
      <c r="CH126">
        <v>71</v>
      </c>
      <c r="CI126">
        <v>2</v>
      </c>
      <c r="CJ126">
        <v>25</v>
      </c>
      <c r="CK126">
        <v>5</v>
      </c>
      <c r="CL126">
        <v>103</v>
      </c>
      <c r="CM126">
        <v>22</v>
      </c>
      <c r="CN126">
        <v>115</v>
      </c>
      <c r="CO126">
        <v>65</v>
      </c>
      <c r="CP126">
        <v>84</v>
      </c>
      <c r="CQ126">
        <v>93</v>
      </c>
      <c r="CR126">
        <v>104</v>
      </c>
      <c r="CS126">
        <v>49</v>
      </c>
      <c r="CT126">
        <v>59</v>
      </c>
      <c r="CU126">
        <v>40</v>
      </c>
      <c r="CV126">
        <v>60</v>
      </c>
      <c r="CW126">
        <v>104</v>
      </c>
      <c r="CX126">
        <v>37</v>
      </c>
      <c r="CY126">
        <v>18</v>
      </c>
      <c r="CZ126">
        <v>60</v>
      </c>
      <c r="DA126">
        <v>112</v>
      </c>
      <c r="DB126">
        <v>117</v>
      </c>
      <c r="DC126">
        <v>11</v>
      </c>
      <c r="DD126">
        <v>85</v>
      </c>
      <c r="DE126">
        <v>117</v>
      </c>
      <c r="DF126">
        <v>40</v>
      </c>
      <c r="DG126">
        <v>20</v>
      </c>
      <c r="DH126">
        <v>78</v>
      </c>
      <c r="DI126">
        <v>2</v>
      </c>
      <c r="DJ126">
        <v>113</v>
      </c>
      <c r="DK126">
        <v>55</v>
      </c>
      <c r="DL126">
        <v>91</v>
      </c>
      <c r="DM126">
        <v>76</v>
      </c>
      <c r="DN126">
        <v>74</v>
      </c>
      <c r="DO126">
        <v>89</v>
      </c>
      <c r="DP126">
        <v>82</v>
      </c>
      <c r="DQ126" s="86">
        <f ca="1">Control!$C$7*Calculations!$C$82*INDEX('Monthly Data'!N:N,Calculations!$C$116+MOD(A126,Calculations!$C$118))+Control!$C$7*Calculations!$C$83*INDEX('Monthly Data'!O:O,Calculations!$C$116+MOD(A126,Calculations!$C$118))+Control!$C$7*Calculations!$C$84*INDEX('Monthly Data'!P:P,Calculations!$C$116+MOD(A126,Calculations!$C$118))+Control!$C$7*Calculations!$C$85*INDEX('Monthly Data'!Q:Q,Calculations!$C$116+MOD(A126,Calculations!$C$118))+(1-Control!$C$7*Calculations!$C$87)*INDEX('Monthly Data'!R:R,Calculations!$C$116+MOD(A126,Calculations!$C$118))</f>
        <v>-9.9526758408448549E-3</v>
      </c>
      <c r="DR126" s="86">
        <f ca="1">Control!$C$7*Calculations!$C$82*INDEX('Monthly Data'!N:N,Calculations!$C$116+MOD(B126,Calculations!$C$118))+Control!$C$7*Calculations!$C$83*INDEX('Monthly Data'!O:O,Calculations!$C$116+MOD(B126,Calculations!$C$118))+Control!$C$7*Calculations!$C$84*INDEX('Monthly Data'!P:P,Calculations!$C$116+MOD(B126,Calculations!$C$118))+Control!$C$7*Calculations!$C$85*INDEX('Monthly Data'!Q:Q,Calculations!$C$116+MOD(B126,Calculations!$C$118))+(1-Control!$C$7*Calculations!$C$87)*INDEX('Monthly Data'!R:R,Calculations!$C$116+MOD(B126,Calculations!$C$118))</f>
        <v>1.3891304280773396E-2</v>
      </c>
      <c r="DS126" s="86">
        <f ca="1">Control!$C$7*Calculations!$C$82*INDEX('Monthly Data'!N:N,Calculations!$C$116+MOD(C126,Calculations!$C$118))+Control!$C$7*Calculations!$C$83*INDEX('Monthly Data'!O:O,Calculations!$C$116+MOD(C126,Calculations!$C$118))+Control!$C$7*Calculations!$C$84*INDEX('Monthly Data'!P:P,Calculations!$C$116+MOD(C126,Calculations!$C$118))+Control!$C$7*Calculations!$C$85*INDEX('Monthly Data'!Q:Q,Calculations!$C$116+MOD(C126,Calculations!$C$118))+(1-Control!$C$7*Calculations!$C$87)*INDEX('Monthly Data'!R:R,Calculations!$C$116+MOD(C126,Calculations!$C$118))</f>
        <v>1.5108777406081684E-3</v>
      </c>
      <c r="DT126" s="86">
        <f ca="1">Control!$C$7*Calculations!$C$82*INDEX('Monthly Data'!N:N,Calculations!$C$116+MOD(D126,Calculations!$C$118))+Control!$C$7*Calculations!$C$83*INDEX('Monthly Data'!O:O,Calculations!$C$116+MOD(D126,Calculations!$C$118))+Control!$C$7*Calculations!$C$84*INDEX('Monthly Data'!P:P,Calculations!$C$116+MOD(D126,Calculations!$C$118))+Control!$C$7*Calculations!$C$85*INDEX('Monthly Data'!Q:Q,Calculations!$C$116+MOD(D126,Calculations!$C$118))+(1-Control!$C$7*Calculations!$C$87)*INDEX('Monthly Data'!R:R,Calculations!$C$116+MOD(D126,Calculations!$C$118))</f>
        <v>-2.072517756005474E-2</v>
      </c>
      <c r="DU126" s="86">
        <f ca="1">Control!$C$7*Calculations!$C$82*INDEX('Monthly Data'!N:N,Calculations!$C$116+MOD(E126,Calculations!$C$118))+Control!$C$7*Calculations!$C$83*INDEX('Monthly Data'!O:O,Calculations!$C$116+MOD(E126,Calculations!$C$118))+Control!$C$7*Calculations!$C$84*INDEX('Monthly Data'!P:P,Calculations!$C$116+MOD(E126,Calculations!$C$118))+Control!$C$7*Calculations!$C$85*INDEX('Monthly Data'!Q:Q,Calculations!$C$116+MOD(E126,Calculations!$C$118))+(1-Control!$C$7*Calculations!$C$87)*INDEX('Monthly Data'!R:R,Calculations!$C$116+MOD(E126,Calculations!$C$118))</f>
        <v>7.7184133340106598E-3</v>
      </c>
      <c r="DV126" s="86">
        <f ca="1">Control!$C$7*Calculations!$C$82*INDEX('Monthly Data'!N:N,Calculations!$C$116+MOD(F126,Calculations!$C$118))+Control!$C$7*Calculations!$C$83*INDEX('Monthly Data'!O:O,Calculations!$C$116+MOD(F126,Calculations!$C$118))+Control!$C$7*Calculations!$C$84*INDEX('Monthly Data'!P:P,Calculations!$C$116+MOD(F126,Calculations!$C$118))+Control!$C$7*Calculations!$C$85*INDEX('Monthly Data'!Q:Q,Calculations!$C$116+MOD(F126,Calculations!$C$118))+(1-Control!$C$7*Calculations!$C$87)*INDEX('Monthly Data'!R:R,Calculations!$C$116+MOD(F126,Calculations!$C$118))</f>
        <v>1.046389543479892E-2</v>
      </c>
      <c r="DW126" s="86">
        <f ca="1">Control!$C$7*Calculations!$C$82*INDEX('Monthly Data'!N:N,Calculations!$C$116+MOD(G126,Calculations!$C$118))+Control!$C$7*Calculations!$C$83*INDEX('Monthly Data'!O:O,Calculations!$C$116+MOD(G126,Calculations!$C$118))+Control!$C$7*Calculations!$C$84*INDEX('Monthly Data'!P:P,Calculations!$C$116+MOD(G126,Calculations!$C$118))+Control!$C$7*Calculations!$C$85*INDEX('Monthly Data'!Q:Q,Calculations!$C$116+MOD(G126,Calculations!$C$118))+(1-Control!$C$7*Calculations!$C$87)*INDEX('Monthly Data'!R:R,Calculations!$C$116+MOD(G126,Calculations!$C$118))</f>
        <v>1.7484305259657981E-2</v>
      </c>
      <c r="DX126" s="86">
        <f ca="1">Control!$C$7*Calculations!$C$82*INDEX('Monthly Data'!N:N,Calculations!$C$116+MOD(H126,Calculations!$C$118))+Control!$C$7*Calculations!$C$83*INDEX('Monthly Data'!O:O,Calculations!$C$116+MOD(H126,Calculations!$C$118))+Control!$C$7*Calculations!$C$84*INDEX('Monthly Data'!P:P,Calculations!$C$116+MOD(H126,Calculations!$C$118))+Control!$C$7*Calculations!$C$85*INDEX('Monthly Data'!Q:Q,Calculations!$C$116+MOD(H126,Calculations!$C$118))+(1-Control!$C$7*Calculations!$C$87)*INDEX('Monthly Data'!R:R,Calculations!$C$116+MOD(H126,Calculations!$C$118))</f>
        <v>9.9793409618087695E-3</v>
      </c>
      <c r="DY126" s="86">
        <f ca="1">Control!$C$7*Calculations!$C$82*INDEX('Monthly Data'!N:N,Calculations!$C$116+MOD(I126,Calculations!$C$118))+Control!$C$7*Calculations!$C$83*INDEX('Monthly Data'!O:O,Calculations!$C$116+MOD(I126,Calculations!$C$118))+Control!$C$7*Calculations!$C$84*INDEX('Monthly Data'!P:P,Calculations!$C$116+MOD(I126,Calculations!$C$118))+Control!$C$7*Calculations!$C$85*INDEX('Monthly Data'!Q:Q,Calculations!$C$116+MOD(I126,Calculations!$C$118))+(1-Control!$C$7*Calculations!$C$87)*INDEX('Monthly Data'!R:R,Calculations!$C$116+MOD(I126,Calculations!$C$118))</f>
        <v>5.1972609868760735E-3</v>
      </c>
      <c r="DZ126" s="86">
        <f ca="1">Control!$C$7*Calculations!$C$82*INDEX('Monthly Data'!N:N,Calculations!$C$116+MOD(J126,Calculations!$C$118))+Control!$C$7*Calculations!$C$83*INDEX('Monthly Data'!O:O,Calculations!$C$116+MOD(J126,Calculations!$C$118))+Control!$C$7*Calculations!$C$84*INDEX('Monthly Data'!P:P,Calculations!$C$116+MOD(J126,Calculations!$C$118))+Control!$C$7*Calculations!$C$85*INDEX('Monthly Data'!Q:Q,Calculations!$C$116+MOD(J126,Calculations!$C$118))+(1-Control!$C$7*Calculations!$C$87)*INDEX('Monthly Data'!R:R,Calculations!$C$116+MOD(J126,Calculations!$C$118))</f>
        <v>1.50127906355989E-2</v>
      </c>
      <c r="EA126" s="86">
        <f ca="1">Control!$C$7*Calculations!$C$82*INDEX('Monthly Data'!N:N,Calculations!$C$116+MOD(K126,Calculations!$C$118))+Control!$C$7*Calculations!$C$83*INDEX('Monthly Data'!O:O,Calculations!$C$116+MOD(K126,Calculations!$C$118))+Control!$C$7*Calculations!$C$84*INDEX('Monthly Data'!P:P,Calculations!$C$116+MOD(K126,Calculations!$C$118))+Control!$C$7*Calculations!$C$85*INDEX('Monthly Data'!Q:Q,Calculations!$C$116+MOD(K126,Calculations!$C$118))+(1-Control!$C$7*Calculations!$C$87)*INDEX('Monthly Data'!R:R,Calculations!$C$116+MOD(K126,Calculations!$C$118))</f>
        <v>5.1972609868760735E-3</v>
      </c>
      <c r="EB126" s="86">
        <f ca="1">Control!$C$7*Calculations!$C$82*INDEX('Monthly Data'!N:N,Calculations!$C$116+MOD(L126,Calculations!$C$118))+Control!$C$7*Calculations!$C$83*INDEX('Monthly Data'!O:O,Calculations!$C$116+MOD(L126,Calculations!$C$118))+Control!$C$7*Calculations!$C$84*INDEX('Monthly Data'!P:P,Calculations!$C$116+MOD(L126,Calculations!$C$118))+Control!$C$7*Calculations!$C$85*INDEX('Monthly Data'!Q:Q,Calculations!$C$116+MOD(L126,Calculations!$C$118))+(1-Control!$C$7*Calculations!$C$87)*INDEX('Monthly Data'!R:R,Calculations!$C$116+MOD(L126,Calculations!$C$118))</f>
        <v>5.8868730207813358E-3</v>
      </c>
      <c r="EC126" s="86">
        <f ca="1">Control!$C$7*Calculations!$C$82*INDEX('Monthly Data'!N:N,Calculations!$C$116+MOD(M126,Calculations!$C$118))+Control!$C$7*Calculations!$C$83*INDEX('Monthly Data'!O:O,Calculations!$C$116+MOD(M126,Calculations!$C$118))+Control!$C$7*Calculations!$C$84*INDEX('Monthly Data'!P:P,Calculations!$C$116+MOD(M126,Calculations!$C$118))+Control!$C$7*Calculations!$C$85*INDEX('Monthly Data'!Q:Q,Calculations!$C$116+MOD(M126,Calculations!$C$118))+(1-Control!$C$7*Calculations!$C$87)*INDEX('Monthly Data'!R:R,Calculations!$C$116+MOD(M126,Calculations!$C$118))</f>
        <v>8.4240675975201049E-3</v>
      </c>
      <c r="ED126" s="86">
        <f ca="1">Control!$C$7*Calculations!$C$82*INDEX('Monthly Data'!N:N,Calculations!$C$116+MOD(N126,Calculations!$C$118))+Control!$C$7*Calculations!$C$83*INDEX('Monthly Data'!O:O,Calculations!$C$116+MOD(N126,Calculations!$C$118))+Control!$C$7*Calculations!$C$84*INDEX('Monthly Data'!P:P,Calculations!$C$116+MOD(N126,Calculations!$C$118))+Control!$C$7*Calculations!$C$85*INDEX('Monthly Data'!Q:Q,Calculations!$C$116+MOD(N126,Calculations!$C$118))+(1-Control!$C$7*Calculations!$C$87)*INDEX('Monthly Data'!R:R,Calculations!$C$116+MOD(N126,Calculations!$C$118))</f>
        <v>3.7596120283497965E-2</v>
      </c>
      <c r="EE126" s="86">
        <f ca="1">Control!$C$7*Calculations!$C$82*INDEX('Monthly Data'!N:N,Calculations!$C$116+MOD(O126,Calculations!$C$118))+Control!$C$7*Calculations!$C$83*INDEX('Monthly Data'!O:O,Calculations!$C$116+MOD(O126,Calculations!$C$118))+Control!$C$7*Calculations!$C$84*INDEX('Monthly Data'!P:P,Calculations!$C$116+MOD(O126,Calculations!$C$118))+Control!$C$7*Calculations!$C$85*INDEX('Monthly Data'!Q:Q,Calculations!$C$116+MOD(O126,Calculations!$C$118))+(1-Control!$C$7*Calculations!$C$87)*INDEX('Monthly Data'!R:R,Calculations!$C$116+MOD(O126,Calculations!$C$118))</f>
        <v>1.1786765492207996E-2</v>
      </c>
      <c r="EF126" s="86">
        <f ca="1">Control!$C$7*Calculations!$C$82*INDEX('Monthly Data'!N:N,Calculations!$C$116+MOD(P126,Calculations!$C$118))+Control!$C$7*Calculations!$C$83*INDEX('Monthly Data'!O:O,Calculations!$C$116+MOD(P126,Calculations!$C$118))+Control!$C$7*Calculations!$C$84*INDEX('Monthly Data'!P:P,Calculations!$C$116+MOD(P126,Calculations!$C$118))+Control!$C$7*Calculations!$C$85*INDEX('Monthly Data'!Q:Q,Calculations!$C$116+MOD(P126,Calculations!$C$118))+(1-Control!$C$7*Calculations!$C$87)*INDEX('Monthly Data'!R:R,Calculations!$C$116+MOD(P126,Calculations!$C$118))</f>
        <v>4.5132804118240749E-2</v>
      </c>
      <c r="EG126" s="86">
        <f ca="1">Control!$C$7*Calculations!$C$82*INDEX('Monthly Data'!N:N,Calculations!$C$116+MOD(Q126,Calculations!$C$118))+Control!$C$7*Calculations!$C$83*INDEX('Monthly Data'!O:O,Calculations!$C$116+MOD(Q126,Calculations!$C$118))+Control!$C$7*Calculations!$C$84*INDEX('Monthly Data'!P:P,Calculations!$C$116+MOD(Q126,Calculations!$C$118))+Control!$C$7*Calculations!$C$85*INDEX('Monthly Data'!Q:Q,Calculations!$C$116+MOD(Q126,Calculations!$C$118))+(1-Control!$C$7*Calculations!$C$87)*INDEX('Monthly Data'!R:R,Calculations!$C$116+MOD(Q126,Calculations!$C$118))</f>
        <v>7.3538285850108537E-3</v>
      </c>
      <c r="EH126" s="86">
        <f ca="1">Control!$C$7*Calculations!$C$82*INDEX('Monthly Data'!N:N,Calculations!$C$116+MOD(R126,Calculations!$C$118))+Control!$C$7*Calculations!$C$83*INDEX('Monthly Data'!O:O,Calculations!$C$116+MOD(R126,Calculations!$C$118))+Control!$C$7*Calculations!$C$84*INDEX('Monthly Data'!P:P,Calculations!$C$116+MOD(R126,Calculations!$C$118))+Control!$C$7*Calculations!$C$85*INDEX('Monthly Data'!Q:Q,Calculations!$C$116+MOD(R126,Calculations!$C$118))+(1-Control!$C$7*Calculations!$C$87)*INDEX('Monthly Data'!R:R,Calculations!$C$116+MOD(R126,Calculations!$C$118))</f>
        <v>5.3309355465453899E-3</v>
      </c>
      <c r="EI126" s="86">
        <f ca="1">Control!$C$7*Calculations!$C$82*INDEX('Monthly Data'!N:N,Calculations!$C$116+MOD(S126,Calculations!$C$118))+Control!$C$7*Calculations!$C$83*INDEX('Monthly Data'!O:O,Calculations!$C$116+MOD(S126,Calculations!$C$118))+Control!$C$7*Calculations!$C$84*INDEX('Monthly Data'!P:P,Calculations!$C$116+MOD(S126,Calculations!$C$118))+Control!$C$7*Calculations!$C$85*INDEX('Monthly Data'!Q:Q,Calculations!$C$116+MOD(S126,Calculations!$C$118))+(1-Control!$C$7*Calculations!$C$87)*INDEX('Monthly Data'!R:R,Calculations!$C$116+MOD(S126,Calculations!$C$118))</f>
        <v>1.9073822767906517E-2</v>
      </c>
      <c r="EJ126" s="86">
        <f ca="1">Control!$C$7*Calculations!$C$82*INDEX('Monthly Data'!N:N,Calculations!$C$116+MOD(T126,Calculations!$C$118))+Control!$C$7*Calculations!$C$83*INDEX('Monthly Data'!O:O,Calculations!$C$116+MOD(T126,Calculations!$C$118))+Control!$C$7*Calculations!$C$84*INDEX('Monthly Data'!P:P,Calculations!$C$116+MOD(T126,Calculations!$C$118))+Control!$C$7*Calculations!$C$85*INDEX('Monthly Data'!Q:Q,Calculations!$C$116+MOD(T126,Calculations!$C$118))+(1-Control!$C$7*Calculations!$C$87)*INDEX('Monthly Data'!R:R,Calculations!$C$116+MOD(T126,Calculations!$C$118))</f>
        <v>-1.880155173376722E-2</v>
      </c>
      <c r="EK126" s="86">
        <f ca="1">Control!$C$7*Calculations!$C$82*INDEX('Monthly Data'!N:N,Calculations!$C$116+MOD(U126,Calculations!$C$118))+Control!$C$7*Calculations!$C$83*INDEX('Monthly Data'!O:O,Calculations!$C$116+MOD(U126,Calculations!$C$118))+Control!$C$7*Calculations!$C$84*INDEX('Monthly Data'!P:P,Calculations!$C$116+MOD(U126,Calculations!$C$118))+Control!$C$7*Calculations!$C$85*INDEX('Monthly Data'!Q:Q,Calculations!$C$116+MOD(U126,Calculations!$C$118))+(1-Control!$C$7*Calculations!$C$87)*INDEX('Monthly Data'!R:R,Calculations!$C$116+MOD(U126,Calculations!$C$118))</f>
        <v>1.7599621212565995E-2</v>
      </c>
      <c r="EL126" s="86">
        <f ca="1">Control!$C$7*Calculations!$C$82*INDEX('Monthly Data'!N:N,Calculations!$C$116+MOD(V126,Calculations!$C$118))+Control!$C$7*Calculations!$C$83*INDEX('Monthly Data'!O:O,Calculations!$C$116+MOD(V126,Calculations!$C$118))+Control!$C$7*Calculations!$C$84*INDEX('Monthly Data'!P:P,Calculations!$C$116+MOD(V126,Calculations!$C$118))+Control!$C$7*Calculations!$C$85*INDEX('Monthly Data'!Q:Q,Calculations!$C$116+MOD(V126,Calculations!$C$118))+(1-Control!$C$7*Calculations!$C$87)*INDEX('Monthly Data'!R:R,Calculations!$C$116+MOD(V126,Calculations!$C$118))</f>
        <v>9.5791276036140301E-3</v>
      </c>
      <c r="EM126" s="86">
        <f ca="1">Control!$C$7*Calculations!$C$82*INDEX('Monthly Data'!N:N,Calculations!$C$116+MOD(W126,Calculations!$C$118))+Control!$C$7*Calculations!$C$83*INDEX('Monthly Data'!O:O,Calculations!$C$116+MOD(W126,Calculations!$C$118))+Control!$C$7*Calculations!$C$84*INDEX('Monthly Data'!P:P,Calculations!$C$116+MOD(W126,Calculations!$C$118))+Control!$C$7*Calculations!$C$85*INDEX('Monthly Data'!Q:Q,Calculations!$C$116+MOD(W126,Calculations!$C$118))+(1-Control!$C$7*Calculations!$C$87)*INDEX('Monthly Data'!R:R,Calculations!$C$116+MOD(W126,Calculations!$C$118))</f>
        <v>1.0478379486191123E-2</v>
      </c>
      <c r="EN126" s="86">
        <f ca="1">Control!$C$7*Calculations!$C$82*INDEX('Monthly Data'!N:N,Calculations!$C$116+MOD(X126,Calculations!$C$118))+Control!$C$7*Calculations!$C$83*INDEX('Monthly Data'!O:O,Calculations!$C$116+MOD(X126,Calculations!$C$118))+Control!$C$7*Calculations!$C$84*INDEX('Monthly Data'!P:P,Calculations!$C$116+MOD(X126,Calculations!$C$118))+Control!$C$7*Calculations!$C$85*INDEX('Monthly Data'!Q:Q,Calculations!$C$116+MOD(X126,Calculations!$C$118))+(1-Control!$C$7*Calculations!$C$87)*INDEX('Monthly Data'!R:R,Calculations!$C$116+MOD(X126,Calculations!$C$118))</f>
        <v>3.9251937367756782E-3</v>
      </c>
      <c r="EO126" s="86">
        <f ca="1">Control!$C$7*Calculations!$C$82*INDEX('Monthly Data'!N:N,Calculations!$C$116+MOD(Y126,Calculations!$C$118))+Control!$C$7*Calculations!$C$83*INDEX('Monthly Data'!O:O,Calculations!$C$116+MOD(Y126,Calculations!$C$118))+Control!$C$7*Calculations!$C$84*INDEX('Monthly Data'!P:P,Calculations!$C$116+MOD(Y126,Calculations!$C$118))+Control!$C$7*Calculations!$C$85*INDEX('Monthly Data'!Q:Q,Calculations!$C$116+MOD(Y126,Calculations!$C$118))+(1-Control!$C$7*Calculations!$C$87)*INDEX('Monthly Data'!R:R,Calculations!$C$116+MOD(Y126,Calculations!$C$118))</f>
        <v>-7.4084874653726545E-3</v>
      </c>
      <c r="EP126" s="86">
        <f ca="1">Control!$C$7*Calculations!$C$82*INDEX('Monthly Data'!N:N,Calculations!$C$116+MOD(Z126,Calculations!$C$118))+Control!$C$7*Calculations!$C$83*INDEX('Monthly Data'!O:O,Calculations!$C$116+MOD(Z126,Calculations!$C$118))+Control!$C$7*Calculations!$C$84*INDEX('Monthly Data'!P:P,Calculations!$C$116+MOD(Z126,Calculations!$C$118))+Control!$C$7*Calculations!$C$85*INDEX('Monthly Data'!Q:Q,Calculations!$C$116+MOD(Z126,Calculations!$C$118))+(1-Control!$C$7*Calculations!$C$87)*INDEX('Monthly Data'!R:R,Calculations!$C$116+MOD(Z126,Calculations!$C$118))</f>
        <v>1.8665061640915637E-2</v>
      </c>
      <c r="EQ126" s="86">
        <f ca="1">Control!$C$7*Calculations!$C$82*INDEX('Monthly Data'!N:N,Calculations!$C$116+MOD(AA126,Calculations!$C$118))+Control!$C$7*Calculations!$C$83*INDEX('Monthly Data'!O:O,Calculations!$C$116+MOD(AA126,Calculations!$C$118))+Control!$C$7*Calculations!$C$84*INDEX('Monthly Data'!P:P,Calculations!$C$116+MOD(AA126,Calculations!$C$118))+Control!$C$7*Calculations!$C$85*INDEX('Monthly Data'!Q:Q,Calculations!$C$116+MOD(AA126,Calculations!$C$118))+(1-Control!$C$7*Calculations!$C$87)*INDEX('Monthly Data'!R:R,Calculations!$C$116+MOD(AA126,Calculations!$C$118))</f>
        <v>4.2795950888382334E-3</v>
      </c>
      <c r="ER126" s="86">
        <f ca="1">Control!$C$7*Calculations!$C$82*INDEX('Monthly Data'!N:N,Calculations!$C$116+MOD(AB126,Calculations!$C$118))+Control!$C$7*Calculations!$C$83*INDEX('Monthly Data'!O:O,Calculations!$C$116+MOD(AB126,Calculations!$C$118))+Control!$C$7*Calculations!$C$84*INDEX('Monthly Data'!P:P,Calculations!$C$116+MOD(AB126,Calculations!$C$118))+Control!$C$7*Calculations!$C$85*INDEX('Monthly Data'!Q:Q,Calculations!$C$116+MOD(AB126,Calculations!$C$118))+(1-Control!$C$7*Calculations!$C$87)*INDEX('Monthly Data'!R:R,Calculations!$C$116+MOD(AB126,Calculations!$C$118))</f>
        <v>-2.4571433440223247E-2</v>
      </c>
      <c r="ES126" s="86">
        <f ca="1">Control!$C$7*Calculations!$C$82*INDEX('Monthly Data'!N:N,Calculations!$C$116+MOD(AC126,Calculations!$C$118))+Control!$C$7*Calculations!$C$83*INDEX('Monthly Data'!O:O,Calculations!$C$116+MOD(AC126,Calculations!$C$118))+Control!$C$7*Calculations!$C$84*INDEX('Monthly Data'!P:P,Calculations!$C$116+MOD(AC126,Calculations!$C$118))+Control!$C$7*Calculations!$C$85*INDEX('Monthly Data'!Q:Q,Calculations!$C$116+MOD(AC126,Calculations!$C$118))+(1-Control!$C$7*Calculations!$C$87)*INDEX('Monthly Data'!R:R,Calculations!$C$116+MOD(AC126,Calculations!$C$118))</f>
        <v>9.9793409618087695E-3</v>
      </c>
      <c r="ET126" s="86">
        <f ca="1">Control!$C$7*Calculations!$C$82*INDEX('Monthly Data'!N:N,Calculations!$C$116+MOD(AD126,Calculations!$C$118))+Control!$C$7*Calculations!$C$83*INDEX('Monthly Data'!O:O,Calculations!$C$116+MOD(AD126,Calculations!$C$118))+Control!$C$7*Calculations!$C$84*INDEX('Monthly Data'!P:P,Calculations!$C$116+MOD(AD126,Calculations!$C$118))+Control!$C$7*Calculations!$C$85*INDEX('Monthly Data'!Q:Q,Calculations!$C$116+MOD(AD126,Calculations!$C$118))+(1-Control!$C$7*Calculations!$C$87)*INDEX('Monthly Data'!R:R,Calculations!$C$116+MOD(AD126,Calculations!$C$118))</f>
        <v>2.1918137743539623E-2</v>
      </c>
      <c r="EU126" s="86">
        <f ca="1">Control!$C$7*Calculations!$C$82*INDEX('Monthly Data'!N:N,Calculations!$C$116+MOD(AE126,Calculations!$C$118))+Control!$C$7*Calculations!$C$83*INDEX('Monthly Data'!O:O,Calculations!$C$116+MOD(AE126,Calculations!$C$118))+Control!$C$7*Calculations!$C$84*INDEX('Monthly Data'!P:P,Calculations!$C$116+MOD(AE126,Calculations!$C$118))+Control!$C$7*Calculations!$C$85*INDEX('Monthly Data'!Q:Q,Calculations!$C$116+MOD(AE126,Calculations!$C$118))+(1-Control!$C$7*Calculations!$C$87)*INDEX('Monthly Data'!R:R,Calculations!$C$116+MOD(AE126,Calculations!$C$118))</f>
        <v>-2.7490061308214487E-3</v>
      </c>
      <c r="EV126" s="86">
        <f ca="1">Control!$C$7*Calculations!$C$82*INDEX('Monthly Data'!N:N,Calculations!$C$116+MOD(AF126,Calculations!$C$118))+Control!$C$7*Calculations!$C$83*INDEX('Monthly Data'!O:O,Calculations!$C$116+MOD(AF126,Calculations!$C$118))+Control!$C$7*Calculations!$C$84*INDEX('Monthly Data'!P:P,Calculations!$C$116+MOD(AF126,Calculations!$C$118))+Control!$C$7*Calculations!$C$85*INDEX('Monthly Data'!Q:Q,Calculations!$C$116+MOD(AF126,Calculations!$C$118))+(1-Control!$C$7*Calculations!$C$87)*INDEX('Monthly Data'!R:R,Calculations!$C$116+MOD(AF126,Calculations!$C$118))</f>
        <v>1.142101364887867E-2</v>
      </c>
      <c r="EW126" s="86">
        <f ca="1">Control!$C$7*Calculations!$C$82*INDEX('Monthly Data'!N:N,Calculations!$C$116+MOD(AG126,Calculations!$C$118))+Control!$C$7*Calculations!$C$83*INDEX('Monthly Data'!O:O,Calculations!$C$116+MOD(AG126,Calculations!$C$118))+Control!$C$7*Calculations!$C$84*INDEX('Monthly Data'!P:P,Calculations!$C$116+MOD(AG126,Calculations!$C$118))+Control!$C$7*Calculations!$C$85*INDEX('Monthly Data'!Q:Q,Calculations!$C$116+MOD(AG126,Calculations!$C$118))+(1-Control!$C$7*Calculations!$C$87)*INDEX('Monthly Data'!R:R,Calculations!$C$116+MOD(AG126,Calculations!$C$118))</f>
        <v>-4.0413381192162513E-2</v>
      </c>
      <c r="EX126" s="86">
        <f ca="1">Control!$C$7*Calculations!$C$82*INDEX('Monthly Data'!N:N,Calculations!$C$116+MOD(AH126,Calculations!$C$118))+Control!$C$7*Calculations!$C$83*INDEX('Monthly Data'!O:O,Calculations!$C$116+MOD(AH126,Calculations!$C$118))+Control!$C$7*Calculations!$C$84*INDEX('Monthly Data'!P:P,Calculations!$C$116+MOD(AH126,Calculations!$C$118))+Control!$C$7*Calculations!$C$85*INDEX('Monthly Data'!Q:Q,Calculations!$C$116+MOD(AH126,Calculations!$C$118))+(1-Control!$C$7*Calculations!$C$87)*INDEX('Monthly Data'!R:R,Calculations!$C$116+MOD(AH126,Calculations!$C$118))</f>
        <v>1.3423979074716584E-2</v>
      </c>
      <c r="EY126" s="86">
        <f ca="1">Control!$C$7*Calculations!$C$82*INDEX('Monthly Data'!N:N,Calculations!$C$116+MOD(AI126,Calculations!$C$118))+Control!$C$7*Calculations!$C$83*INDEX('Monthly Data'!O:O,Calculations!$C$116+MOD(AI126,Calculations!$C$118))+Control!$C$7*Calculations!$C$84*INDEX('Monthly Data'!P:P,Calculations!$C$116+MOD(AI126,Calculations!$C$118))+Control!$C$7*Calculations!$C$85*INDEX('Monthly Data'!Q:Q,Calculations!$C$116+MOD(AI126,Calculations!$C$118))+(1-Control!$C$7*Calculations!$C$87)*INDEX('Monthly Data'!R:R,Calculations!$C$116+MOD(AI126,Calculations!$C$118))</f>
        <v>1.046389543479892E-2</v>
      </c>
      <c r="EZ126" s="86">
        <f ca="1">Control!$C$7*Calculations!$C$82*INDEX('Monthly Data'!N:N,Calculations!$C$116+MOD(AJ126,Calculations!$C$118))+Control!$C$7*Calculations!$C$83*INDEX('Monthly Data'!O:O,Calculations!$C$116+MOD(AJ126,Calculations!$C$118))+Control!$C$7*Calculations!$C$84*INDEX('Monthly Data'!P:P,Calculations!$C$116+MOD(AJ126,Calculations!$C$118))+Control!$C$7*Calculations!$C$85*INDEX('Monthly Data'!Q:Q,Calculations!$C$116+MOD(AJ126,Calculations!$C$118))+(1-Control!$C$7*Calculations!$C$87)*INDEX('Monthly Data'!R:R,Calculations!$C$116+MOD(AJ126,Calculations!$C$118))</f>
        <v>7.3538285850108537E-3</v>
      </c>
      <c r="FA126" s="86">
        <f ca="1">Control!$C$7*Calculations!$C$82*INDEX('Monthly Data'!N:N,Calculations!$C$116+MOD(AK126,Calculations!$C$118))+Control!$C$7*Calculations!$C$83*INDEX('Monthly Data'!O:O,Calculations!$C$116+MOD(AK126,Calculations!$C$118))+Control!$C$7*Calculations!$C$84*INDEX('Monthly Data'!P:P,Calculations!$C$116+MOD(AK126,Calculations!$C$118))+Control!$C$7*Calculations!$C$85*INDEX('Monthly Data'!Q:Q,Calculations!$C$116+MOD(AK126,Calculations!$C$118))+(1-Control!$C$7*Calculations!$C$87)*INDEX('Monthly Data'!R:R,Calculations!$C$116+MOD(AK126,Calculations!$C$118))</f>
        <v>-9.9526758408448549E-3</v>
      </c>
      <c r="FB126" s="86">
        <f ca="1">Control!$C$7*Calculations!$C$82*INDEX('Monthly Data'!N:N,Calculations!$C$116+MOD(AL126,Calculations!$C$118))+Control!$C$7*Calculations!$C$83*INDEX('Monthly Data'!O:O,Calculations!$C$116+MOD(AL126,Calculations!$C$118))+Control!$C$7*Calculations!$C$84*INDEX('Monthly Data'!P:P,Calculations!$C$116+MOD(AL126,Calculations!$C$118))+Control!$C$7*Calculations!$C$85*INDEX('Monthly Data'!Q:Q,Calculations!$C$116+MOD(AL126,Calculations!$C$118))+(1-Control!$C$7*Calculations!$C$87)*INDEX('Monthly Data'!R:R,Calculations!$C$116+MOD(AL126,Calculations!$C$118))</f>
        <v>2.3307359621218403E-2</v>
      </c>
      <c r="FC126" s="86">
        <f ca="1">Control!$C$7*Calculations!$C$82*INDEX('Monthly Data'!N:N,Calculations!$C$116+MOD(AM126,Calculations!$C$118))+Control!$C$7*Calculations!$C$83*INDEX('Monthly Data'!O:O,Calculations!$C$116+MOD(AM126,Calculations!$C$118))+Control!$C$7*Calculations!$C$84*INDEX('Monthly Data'!P:P,Calculations!$C$116+MOD(AM126,Calculations!$C$118))+Control!$C$7*Calculations!$C$85*INDEX('Monthly Data'!Q:Q,Calculations!$C$116+MOD(AM126,Calculations!$C$118))+(1-Control!$C$7*Calculations!$C$87)*INDEX('Monthly Data'!R:R,Calculations!$C$116+MOD(AM126,Calculations!$C$118))</f>
        <v>2.0524935548016137E-2</v>
      </c>
      <c r="FD126" s="86">
        <f ca="1">Control!$C$7*Calculations!$C$82*INDEX('Monthly Data'!N:N,Calculations!$C$116+MOD(AN126,Calculations!$C$118))+Control!$C$7*Calculations!$C$83*INDEX('Monthly Data'!O:O,Calculations!$C$116+MOD(AN126,Calculations!$C$118))+Control!$C$7*Calculations!$C$84*INDEX('Monthly Data'!P:P,Calculations!$C$116+MOD(AN126,Calculations!$C$118))+Control!$C$7*Calculations!$C$85*INDEX('Monthly Data'!Q:Q,Calculations!$C$116+MOD(AN126,Calculations!$C$118))+(1-Control!$C$7*Calculations!$C$87)*INDEX('Monthly Data'!R:R,Calculations!$C$116+MOD(AN126,Calculations!$C$118))</f>
        <v>1.0415351832335435E-2</v>
      </c>
      <c r="FE126" s="86">
        <f ca="1">Control!$C$7*Calculations!$C$82*INDEX('Monthly Data'!N:N,Calculations!$C$116+MOD(AO126,Calculations!$C$118))+Control!$C$7*Calculations!$C$83*INDEX('Monthly Data'!O:O,Calculations!$C$116+MOD(AO126,Calculations!$C$118))+Control!$C$7*Calculations!$C$84*INDEX('Monthly Data'!P:P,Calculations!$C$116+MOD(AO126,Calculations!$C$118))+Control!$C$7*Calculations!$C$85*INDEX('Monthly Data'!Q:Q,Calculations!$C$116+MOD(AO126,Calculations!$C$118))+(1-Control!$C$7*Calculations!$C$87)*INDEX('Monthly Data'!R:R,Calculations!$C$116+MOD(AO126,Calculations!$C$118))</f>
        <v>-4.417423226995453E-3</v>
      </c>
      <c r="FF126" s="86">
        <f ca="1">Control!$C$7*Calculations!$C$82*INDEX('Monthly Data'!N:N,Calculations!$C$116+MOD(AP126,Calculations!$C$118))+Control!$C$7*Calculations!$C$83*INDEX('Monthly Data'!O:O,Calculations!$C$116+MOD(AP126,Calculations!$C$118))+Control!$C$7*Calculations!$C$84*INDEX('Monthly Data'!P:P,Calculations!$C$116+MOD(AP126,Calculations!$C$118))+Control!$C$7*Calculations!$C$85*INDEX('Monthly Data'!Q:Q,Calculations!$C$116+MOD(AP126,Calculations!$C$118))+(1-Control!$C$7*Calculations!$C$87)*INDEX('Monthly Data'!R:R,Calculations!$C$116+MOD(AP126,Calculations!$C$118))</f>
        <v>2.5790695379256122E-2</v>
      </c>
      <c r="FG126" s="86">
        <f ca="1">Control!$C$7*Calculations!$C$82*INDEX('Monthly Data'!N:N,Calculations!$C$116+MOD(AQ126,Calculations!$C$118))+Control!$C$7*Calculations!$C$83*INDEX('Monthly Data'!O:O,Calculations!$C$116+MOD(AQ126,Calculations!$C$118))+Control!$C$7*Calculations!$C$84*INDEX('Monthly Data'!P:P,Calculations!$C$116+MOD(AQ126,Calculations!$C$118))+Control!$C$7*Calculations!$C$85*INDEX('Monthly Data'!Q:Q,Calculations!$C$116+MOD(AQ126,Calculations!$C$118))+(1-Control!$C$7*Calculations!$C$87)*INDEX('Monthly Data'!R:R,Calculations!$C$116+MOD(AQ126,Calculations!$C$118))</f>
        <v>-3.8554137824290124E-2</v>
      </c>
      <c r="FH126" s="86">
        <f ca="1">Control!$C$7*Calculations!$C$82*INDEX('Monthly Data'!N:N,Calculations!$C$116+MOD(AR126,Calculations!$C$118))+Control!$C$7*Calculations!$C$83*INDEX('Monthly Data'!O:O,Calculations!$C$116+MOD(AR126,Calculations!$C$118))+Control!$C$7*Calculations!$C$84*INDEX('Monthly Data'!P:P,Calculations!$C$116+MOD(AR126,Calculations!$C$118))+Control!$C$7*Calculations!$C$85*INDEX('Monthly Data'!Q:Q,Calculations!$C$116+MOD(AR126,Calculations!$C$118))+(1-Control!$C$7*Calculations!$C$87)*INDEX('Monthly Data'!R:R,Calculations!$C$116+MOD(AR126,Calculations!$C$118))</f>
        <v>1.0627294914941248E-2</v>
      </c>
      <c r="FI126" s="86">
        <f ca="1">Control!$C$7*Calculations!$C$82*INDEX('Monthly Data'!N:N,Calculations!$C$116+MOD(AS126,Calculations!$C$118))+Control!$C$7*Calculations!$C$83*INDEX('Monthly Data'!O:O,Calculations!$C$116+MOD(AS126,Calculations!$C$118))+Control!$C$7*Calculations!$C$84*INDEX('Monthly Data'!P:P,Calculations!$C$116+MOD(AS126,Calculations!$C$118))+Control!$C$7*Calculations!$C$85*INDEX('Monthly Data'!Q:Q,Calculations!$C$116+MOD(AS126,Calculations!$C$118))+(1-Control!$C$7*Calculations!$C$87)*INDEX('Monthly Data'!R:R,Calculations!$C$116+MOD(AS126,Calculations!$C$118))</f>
        <v>8.4240675975201049E-3</v>
      </c>
      <c r="FJ126" s="86">
        <f ca="1">Control!$C$7*Calculations!$C$82*INDEX('Monthly Data'!N:N,Calculations!$C$116+MOD(AT126,Calculations!$C$118))+Control!$C$7*Calculations!$C$83*INDEX('Monthly Data'!O:O,Calculations!$C$116+MOD(AT126,Calculations!$C$118))+Control!$C$7*Calculations!$C$84*INDEX('Monthly Data'!P:P,Calculations!$C$116+MOD(AT126,Calculations!$C$118))+Control!$C$7*Calculations!$C$85*INDEX('Monthly Data'!Q:Q,Calculations!$C$116+MOD(AT126,Calculations!$C$118))+(1-Control!$C$7*Calculations!$C$87)*INDEX('Monthly Data'!R:R,Calculations!$C$116+MOD(AT126,Calculations!$C$118))</f>
        <v>1.5063457444773597E-2</v>
      </c>
      <c r="FK126" s="86">
        <f ca="1">Control!$C$7*Calculations!$C$82*INDEX('Monthly Data'!N:N,Calculations!$C$116+MOD(AU126,Calculations!$C$118))+Control!$C$7*Calculations!$C$83*INDEX('Monthly Data'!O:O,Calculations!$C$116+MOD(AU126,Calculations!$C$118))+Control!$C$7*Calculations!$C$84*INDEX('Monthly Data'!P:P,Calculations!$C$116+MOD(AU126,Calculations!$C$118))+Control!$C$7*Calculations!$C$85*INDEX('Monthly Data'!Q:Q,Calculations!$C$116+MOD(AU126,Calculations!$C$118))+(1-Control!$C$7*Calculations!$C$87)*INDEX('Monthly Data'!R:R,Calculations!$C$116+MOD(AU126,Calculations!$C$118))</f>
        <v>3.5231336013669103E-2</v>
      </c>
      <c r="FL126" s="86">
        <f ca="1">Control!$C$7*Calculations!$C$82*INDEX('Monthly Data'!N:N,Calculations!$C$116+MOD(AV126,Calculations!$C$118))+Control!$C$7*Calculations!$C$83*INDEX('Monthly Data'!O:O,Calculations!$C$116+MOD(AV126,Calculations!$C$118))+Control!$C$7*Calculations!$C$84*INDEX('Monthly Data'!P:P,Calculations!$C$116+MOD(AV126,Calculations!$C$118))+Control!$C$7*Calculations!$C$85*INDEX('Monthly Data'!Q:Q,Calculations!$C$116+MOD(AV126,Calculations!$C$118))+(1-Control!$C$7*Calculations!$C$87)*INDEX('Monthly Data'!R:R,Calculations!$C$116+MOD(AV126,Calculations!$C$118))</f>
        <v>2.0524935548016137E-2</v>
      </c>
      <c r="FM126" s="86">
        <f ca="1">Control!$C$7*Calculations!$C$82*INDEX('Monthly Data'!N:N,Calculations!$C$116+MOD(AW126,Calculations!$C$118))+Control!$C$7*Calculations!$C$83*INDEX('Monthly Data'!O:O,Calculations!$C$116+MOD(AW126,Calculations!$C$118))+Control!$C$7*Calculations!$C$84*INDEX('Monthly Data'!P:P,Calculations!$C$116+MOD(AW126,Calculations!$C$118))+Control!$C$7*Calculations!$C$85*INDEX('Monthly Data'!Q:Q,Calculations!$C$116+MOD(AW126,Calculations!$C$118))+(1-Control!$C$7*Calculations!$C$87)*INDEX('Monthly Data'!R:R,Calculations!$C$116+MOD(AW126,Calculations!$C$118))</f>
        <v>2.3307359621218403E-2</v>
      </c>
      <c r="FN126" s="86">
        <f ca="1">Control!$C$7*Calculations!$C$82*INDEX('Monthly Data'!N:N,Calculations!$C$116+MOD(AX126,Calculations!$C$118))+Control!$C$7*Calculations!$C$83*INDEX('Monthly Data'!O:O,Calculations!$C$116+MOD(AX126,Calculations!$C$118))+Control!$C$7*Calculations!$C$84*INDEX('Monthly Data'!P:P,Calculations!$C$116+MOD(AX126,Calculations!$C$118))+Control!$C$7*Calculations!$C$85*INDEX('Monthly Data'!Q:Q,Calculations!$C$116+MOD(AX126,Calculations!$C$118))+(1-Control!$C$7*Calculations!$C$87)*INDEX('Monthly Data'!R:R,Calculations!$C$116+MOD(AX126,Calculations!$C$118))</f>
        <v>-3.9863250714949353E-2</v>
      </c>
      <c r="FO126" s="86">
        <f ca="1">Control!$C$7*Calculations!$C$82*INDEX('Monthly Data'!N:N,Calculations!$C$116+MOD(AY126,Calculations!$C$118))+Control!$C$7*Calculations!$C$83*INDEX('Monthly Data'!O:O,Calculations!$C$116+MOD(AY126,Calculations!$C$118))+Control!$C$7*Calculations!$C$84*INDEX('Monthly Data'!P:P,Calculations!$C$116+MOD(AY126,Calculations!$C$118))+Control!$C$7*Calculations!$C$85*INDEX('Monthly Data'!Q:Q,Calculations!$C$116+MOD(AY126,Calculations!$C$118))+(1-Control!$C$7*Calculations!$C$87)*INDEX('Monthly Data'!R:R,Calculations!$C$116+MOD(AY126,Calculations!$C$118))</f>
        <v>-1.9947061878162777E-2</v>
      </c>
      <c r="FP126" s="86">
        <f ca="1">Control!$C$7*Calculations!$C$82*INDEX('Monthly Data'!N:N,Calculations!$C$116+MOD(AZ126,Calculations!$C$118))+Control!$C$7*Calculations!$C$83*INDEX('Monthly Data'!O:O,Calculations!$C$116+MOD(AZ126,Calculations!$C$118))+Control!$C$7*Calculations!$C$84*INDEX('Monthly Data'!P:P,Calculations!$C$116+MOD(AZ126,Calculations!$C$118))+Control!$C$7*Calculations!$C$85*INDEX('Monthly Data'!Q:Q,Calculations!$C$116+MOD(AZ126,Calculations!$C$118))+(1-Control!$C$7*Calculations!$C$87)*INDEX('Monthly Data'!R:R,Calculations!$C$116+MOD(AZ126,Calculations!$C$118))</f>
        <v>2.4842166689046628E-2</v>
      </c>
      <c r="FQ126" s="86">
        <f ca="1">Control!$C$7*Calculations!$C$82*INDEX('Monthly Data'!N:N,Calculations!$C$116+MOD(BA126,Calculations!$C$118))+Control!$C$7*Calculations!$C$83*INDEX('Monthly Data'!O:O,Calculations!$C$116+MOD(BA126,Calculations!$C$118))+Control!$C$7*Calculations!$C$84*INDEX('Monthly Data'!P:P,Calculations!$C$116+MOD(BA126,Calculations!$C$118))+Control!$C$7*Calculations!$C$85*INDEX('Monthly Data'!Q:Q,Calculations!$C$116+MOD(BA126,Calculations!$C$118))+(1-Control!$C$7*Calculations!$C$87)*INDEX('Monthly Data'!R:R,Calculations!$C$116+MOD(BA126,Calculations!$C$118))</f>
        <v>1.5115046179922851E-2</v>
      </c>
      <c r="FR126" s="86">
        <f ca="1">Control!$C$7*Calculations!$C$82*INDEX('Monthly Data'!N:N,Calculations!$C$116+MOD(BB126,Calculations!$C$118))+Control!$C$7*Calculations!$C$83*INDEX('Monthly Data'!O:O,Calculations!$C$116+MOD(BB126,Calculations!$C$118))+Control!$C$7*Calculations!$C$84*INDEX('Monthly Data'!P:P,Calculations!$C$116+MOD(BB126,Calculations!$C$118))+Control!$C$7*Calculations!$C$85*INDEX('Monthly Data'!Q:Q,Calculations!$C$116+MOD(BB126,Calculations!$C$118))+(1-Control!$C$7*Calculations!$C$87)*INDEX('Monthly Data'!R:R,Calculations!$C$116+MOD(BB126,Calculations!$C$118))</f>
        <v>-7.8872955230675015E-3</v>
      </c>
      <c r="FS126" s="86">
        <f ca="1">Control!$C$7*Calculations!$C$82*INDEX('Monthly Data'!N:N,Calculations!$C$116+MOD(BC126,Calculations!$C$118))+Control!$C$7*Calculations!$C$83*INDEX('Monthly Data'!O:O,Calculations!$C$116+MOD(BC126,Calculations!$C$118))+Control!$C$7*Calculations!$C$84*INDEX('Monthly Data'!P:P,Calculations!$C$116+MOD(BC126,Calculations!$C$118))+Control!$C$7*Calculations!$C$85*INDEX('Monthly Data'!Q:Q,Calculations!$C$116+MOD(BC126,Calculations!$C$118))+(1-Control!$C$7*Calculations!$C$87)*INDEX('Monthly Data'!R:R,Calculations!$C$116+MOD(BC126,Calculations!$C$118))</f>
        <v>1.1809891087585166E-2</v>
      </c>
      <c r="FT126" s="86">
        <f ca="1">Control!$C$7*Calculations!$C$82*INDEX('Monthly Data'!N:N,Calculations!$C$116+MOD(BD126,Calculations!$C$118))+Control!$C$7*Calculations!$C$83*INDEX('Monthly Data'!O:O,Calculations!$C$116+MOD(BD126,Calculations!$C$118))+Control!$C$7*Calculations!$C$84*INDEX('Monthly Data'!P:P,Calculations!$C$116+MOD(BD126,Calculations!$C$118))+Control!$C$7*Calculations!$C$85*INDEX('Monthly Data'!Q:Q,Calculations!$C$116+MOD(BD126,Calculations!$C$118))+(1-Control!$C$7*Calculations!$C$87)*INDEX('Monthly Data'!R:R,Calculations!$C$116+MOD(BD126,Calculations!$C$118))</f>
        <v>2.377894462657602E-2</v>
      </c>
      <c r="FU126" s="86">
        <f ca="1">Control!$C$7*Calculations!$C$82*INDEX('Monthly Data'!N:N,Calculations!$C$116+MOD(BE126,Calculations!$C$118))+Control!$C$7*Calculations!$C$83*INDEX('Monthly Data'!O:O,Calculations!$C$116+MOD(BE126,Calculations!$C$118))+Control!$C$7*Calculations!$C$84*INDEX('Monthly Data'!P:P,Calculations!$C$116+MOD(BE126,Calculations!$C$118))+Control!$C$7*Calculations!$C$85*INDEX('Monthly Data'!Q:Q,Calculations!$C$116+MOD(BE126,Calculations!$C$118))+(1-Control!$C$7*Calculations!$C$87)*INDEX('Monthly Data'!R:R,Calculations!$C$116+MOD(BE126,Calculations!$C$118))</f>
        <v>3.1011313347584085E-2</v>
      </c>
      <c r="FV126" s="86">
        <f ca="1">Control!$C$7*Calculations!$C$82*INDEX('Monthly Data'!N:N,Calculations!$C$116+MOD(BF126,Calculations!$C$118))+Control!$C$7*Calculations!$C$83*INDEX('Monthly Data'!O:O,Calculations!$C$116+MOD(BF126,Calculations!$C$118))+Control!$C$7*Calculations!$C$84*INDEX('Monthly Data'!P:P,Calculations!$C$116+MOD(BF126,Calculations!$C$118))+Control!$C$7*Calculations!$C$85*INDEX('Monthly Data'!Q:Q,Calculations!$C$116+MOD(BF126,Calculations!$C$118))+(1-Control!$C$7*Calculations!$C$87)*INDEX('Monthly Data'!R:R,Calculations!$C$116+MOD(BF126,Calculations!$C$118))</f>
        <v>1.9073822767906517E-2</v>
      </c>
      <c r="FW126" s="86">
        <f ca="1">Control!$C$7*Calculations!$C$82*INDEX('Monthly Data'!N:N,Calculations!$C$116+MOD(BG126,Calculations!$C$118))+Control!$C$7*Calculations!$C$83*INDEX('Monthly Data'!O:O,Calculations!$C$116+MOD(BG126,Calculations!$C$118))+Control!$C$7*Calculations!$C$84*INDEX('Monthly Data'!P:P,Calculations!$C$116+MOD(BG126,Calculations!$C$118))+Control!$C$7*Calculations!$C$85*INDEX('Monthly Data'!Q:Q,Calculations!$C$116+MOD(BG126,Calculations!$C$118))+(1-Control!$C$7*Calculations!$C$87)*INDEX('Monthly Data'!R:R,Calculations!$C$116+MOD(BG126,Calculations!$C$118))</f>
        <v>-2.7490061308214487E-3</v>
      </c>
      <c r="FX126" s="86">
        <f ca="1">Control!$C$7*Calculations!$C$82*INDEX('Monthly Data'!N:N,Calculations!$C$116+MOD(BH126,Calculations!$C$118))+Control!$C$7*Calculations!$C$83*INDEX('Monthly Data'!O:O,Calculations!$C$116+MOD(BH126,Calculations!$C$118))+Control!$C$7*Calculations!$C$84*INDEX('Monthly Data'!P:P,Calculations!$C$116+MOD(BH126,Calculations!$C$118))+Control!$C$7*Calculations!$C$85*INDEX('Monthly Data'!Q:Q,Calculations!$C$116+MOD(BH126,Calculations!$C$118))+(1-Control!$C$7*Calculations!$C$87)*INDEX('Monthly Data'!R:R,Calculations!$C$116+MOD(BH126,Calculations!$C$118))</f>
        <v>1.0353752315110615E-2</v>
      </c>
      <c r="FY126" s="86">
        <f ca="1">Control!$C$7*Calculations!$C$82*INDEX('Monthly Data'!N:N,Calculations!$C$116+MOD(BI126,Calculations!$C$118))+Control!$C$7*Calculations!$C$83*INDEX('Monthly Data'!O:O,Calculations!$C$116+MOD(BI126,Calculations!$C$118))+Control!$C$7*Calculations!$C$84*INDEX('Monthly Data'!P:P,Calculations!$C$116+MOD(BI126,Calculations!$C$118))+Control!$C$7*Calculations!$C$85*INDEX('Monthly Data'!Q:Q,Calculations!$C$116+MOD(BI126,Calculations!$C$118))+(1-Control!$C$7*Calculations!$C$87)*INDEX('Monthly Data'!R:R,Calculations!$C$116+MOD(BI126,Calculations!$C$118))</f>
        <v>3.7596120283497965E-2</v>
      </c>
      <c r="FZ126" s="86">
        <f ca="1">Control!$C$7*Calculations!$C$82*INDEX('Monthly Data'!N:N,Calculations!$C$116+MOD(BJ126,Calculations!$C$118))+Control!$C$7*Calculations!$C$83*INDEX('Monthly Data'!O:O,Calculations!$C$116+MOD(BJ126,Calculations!$C$118))+Control!$C$7*Calculations!$C$84*INDEX('Monthly Data'!P:P,Calculations!$C$116+MOD(BJ126,Calculations!$C$118))+Control!$C$7*Calculations!$C$85*INDEX('Monthly Data'!Q:Q,Calculations!$C$116+MOD(BJ126,Calculations!$C$118))+(1-Control!$C$7*Calculations!$C$87)*INDEX('Monthly Data'!R:R,Calculations!$C$116+MOD(BJ126,Calculations!$C$118))</f>
        <v>-3.8554137824290124E-2</v>
      </c>
      <c r="GA126" s="86">
        <f ca="1">Control!$C$7*Calculations!$C$82*INDEX('Monthly Data'!N:N,Calculations!$C$116+MOD(BK126,Calculations!$C$118))+Control!$C$7*Calculations!$C$83*INDEX('Monthly Data'!O:O,Calculations!$C$116+MOD(BK126,Calculations!$C$118))+Control!$C$7*Calculations!$C$84*INDEX('Monthly Data'!P:P,Calculations!$C$116+MOD(BK126,Calculations!$C$118))+Control!$C$7*Calculations!$C$85*INDEX('Monthly Data'!Q:Q,Calculations!$C$116+MOD(BK126,Calculations!$C$118))+(1-Control!$C$7*Calculations!$C$87)*INDEX('Monthly Data'!R:R,Calculations!$C$116+MOD(BK126,Calculations!$C$118))</f>
        <v>4.089189590407355E-3</v>
      </c>
      <c r="GB126" s="86">
        <f ca="1">Control!$C$7*Calculations!$C$82*INDEX('Monthly Data'!N:N,Calculations!$C$116+MOD(BL126,Calculations!$C$118))+Control!$C$7*Calculations!$C$83*INDEX('Monthly Data'!O:O,Calculations!$C$116+MOD(BL126,Calculations!$C$118))+Control!$C$7*Calculations!$C$84*INDEX('Monthly Data'!P:P,Calculations!$C$116+MOD(BL126,Calculations!$C$118))+Control!$C$7*Calculations!$C$85*INDEX('Monthly Data'!Q:Q,Calculations!$C$116+MOD(BL126,Calculations!$C$118))+(1-Control!$C$7*Calculations!$C$87)*INDEX('Monthly Data'!R:R,Calculations!$C$116+MOD(BL126,Calculations!$C$118))</f>
        <v>-3.8875517825435772E-3</v>
      </c>
      <c r="GC126" s="86">
        <f ca="1">Control!$C$7*Calculations!$C$82*INDEX('Monthly Data'!N:N,Calculations!$C$116+MOD(BM126,Calculations!$C$118))+Control!$C$7*Calculations!$C$83*INDEX('Monthly Data'!O:O,Calculations!$C$116+MOD(BM126,Calculations!$C$118))+Control!$C$7*Calculations!$C$84*INDEX('Monthly Data'!P:P,Calculations!$C$116+MOD(BM126,Calculations!$C$118))+Control!$C$7*Calculations!$C$85*INDEX('Monthly Data'!Q:Q,Calculations!$C$116+MOD(BM126,Calculations!$C$118))+(1-Control!$C$7*Calculations!$C$87)*INDEX('Monthly Data'!R:R,Calculations!$C$116+MOD(BM126,Calculations!$C$118))</f>
        <v>1.1106855739851785E-2</v>
      </c>
      <c r="GD126" s="86">
        <f ca="1">Control!$C$7*Calculations!$C$82*INDEX('Monthly Data'!N:N,Calculations!$C$116+MOD(BN126,Calculations!$C$118))+Control!$C$7*Calculations!$C$83*INDEX('Monthly Data'!O:O,Calculations!$C$116+MOD(BN126,Calculations!$C$118))+Control!$C$7*Calculations!$C$84*INDEX('Monthly Data'!P:P,Calculations!$C$116+MOD(BN126,Calculations!$C$118))+Control!$C$7*Calculations!$C$85*INDEX('Monthly Data'!Q:Q,Calculations!$C$116+MOD(BN126,Calculations!$C$118))+(1-Control!$C$7*Calculations!$C$87)*INDEX('Monthly Data'!R:R,Calculations!$C$116+MOD(BN126,Calculations!$C$118))</f>
        <v>2.3307359621218403E-2</v>
      </c>
      <c r="GE126" s="86">
        <f ca="1">Control!$C$7*Calculations!$C$82*INDEX('Monthly Data'!N:N,Calculations!$C$116+MOD(BO126,Calculations!$C$118))+Control!$C$7*Calculations!$C$83*INDEX('Monthly Data'!O:O,Calculations!$C$116+MOD(BO126,Calculations!$C$118))+Control!$C$7*Calculations!$C$84*INDEX('Monthly Data'!P:P,Calculations!$C$116+MOD(BO126,Calculations!$C$118))+Control!$C$7*Calculations!$C$85*INDEX('Monthly Data'!Q:Q,Calculations!$C$116+MOD(BO126,Calculations!$C$118))+(1-Control!$C$7*Calculations!$C$87)*INDEX('Monthly Data'!R:R,Calculations!$C$116+MOD(BO126,Calculations!$C$118))</f>
        <v>-4.3408051735618014E-2</v>
      </c>
      <c r="GF126" s="86">
        <f ca="1">Control!$C$7*Calculations!$C$82*INDEX('Monthly Data'!N:N,Calculations!$C$116+MOD(BP126,Calculations!$C$118))+Control!$C$7*Calculations!$C$83*INDEX('Monthly Data'!O:O,Calculations!$C$116+MOD(BP126,Calculations!$C$118))+Control!$C$7*Calculations!$C$84*INDEX('Monthly Data'!P:P,Calculations!$C$116+MOD(BP126,Calculations!$C$118))+Control!$C$7*Calculations!$C$85*INDEX('Monthly Data'!Q:Q,Calculations!$C$116+MOD(BP126,Calculations!$C$118))+(1-Control!$C$7*Calculations!$C$87)*INDEX('Monthly Data'!R:R,Calculations!$C$116+MOD(BP126,Calculations!$C$118))</f>
        <v>-4.3408051735618014E-2</v>
      </c>
      <c r="GG126" s="86">
        <f ca="1">Control!$C$7*Calculations!$C$82*INDEX('Monthly Data'!N:N,Calculations!$C$116+MOD(BQ126,Calculations!$C$118))+Control!$C$7*Calculations!$C$83*INDEX('Monthly Data'!O:O,Calculations!$C$116+MOD(BQ126,Calculations!$C$118))+Control!$C$7*Calculations!$C$84*INDEX('Monthly Data'!P:P,Calculations!$C$116+MOD(BQ126,Calculations!$C$118))+Control!$C$7*Calculations!$C$85*INDEX('Monthly Data'!Q:Q,Calculations!$C$116+MOD(BQ126,Calculations!$C$118))+(1-Control!$C$7*Calculations!$C$87)*INDEX('Monthly Data'!R:R,Calculations!$C$116+MOD(BQ126,Calculations!$C$118))</f>
        <v>1.0627294914941248E-2</v>
      </c>
      <c r="GH126" s="86">
        <f ca="1">Control!$C$7*Calculations!$C$82*INDEX('Monthly Data'!N:N,Calculations!$C$116+MOD(BR126,Calculations!$C$118))+Control!$C$7*Calculations!$C$83*INDEX('Monthly Data'!O:O,Calculations!$C$116+MOD(BR126,Calculations!$C$118))+Control!$C$7*Calculations!$C$84*INDEX('Monthly Data'!P:P,Calculations!$C$116+MOD(BR126,Calculations!$C$118))+Control!$C$7*Calculations!$C$85*INDEX('Monthly Data'!Q:Q,Calculations!$C$116+MOD(BR126,Calculations!$C$118))+(1-Control!$C$7*Calculations!$C$87)*INDEX('Monthly Data'!R:R,Calculations!$C$116+MOD(BR126,Calculations!$C$118))</f>
        <v>2.766281641786093E-2</v>
      </c>
      <c r="GI126" s="86">
        <f ca="1">Control!$C$7*Calculations!$C$82*INDEX('Monthly Data'!N:N,Calculations!$C$116+MOD(BS126,Calculations!$C$118))+Control!$C$7*Calculations!$C$83*INDEX('Monthly Data'!O:O,Calculations!$C$116+MOD(BS126,Calculations!$C$118))+Control!$C$7*Calculations!$C$84*INDEX('Monthly Data'!P:P,Calculations!$C$116+MOD(BS126,Calculations!$C$118))+Control!$C$7*Calculations!$C$85*INDEX('Monthly Data'!Q:Q,Calculations!$C$116+MOD(BS126,Calculations!$C$118))+(1-Control!$C$7*Calculations!$C$87)*INDEX('Monthly Data'!R:R,Calculations!$C$116+MOD(BS126,Calculations!$C$118))</f>
        <v>4.4327772793586687E-3</v>
      </c>
      <c r="GJ126" s="86">
        <f ca="1">Control!$C$7*Calculations!$C$82*INDEX('Monthly Data'!N:N,Calculations!$C$116+MOD(BT126,Calculations!$C$118))+Control!$C$7*Calculations!$C$83*INDEX('Monthly Data'!O:O,Calculations!$C$116+MOD(BT126,Calculations!$C$118))+Control!$C$7*Calculations!$C$84*INDEX('Monthly Data'!P:P,Calculations!$C$116+MOD(BT126,Calculations!$C$118))+Control!$C$7*Calculations!$C$85*INDEX('Monthly Data'!Q:Q,Calculations!$C$116+MOD(BT126,Calculations!$C$118))+(1-Control!$C$7*Calculations!$C$87)*INDEX('Monthly Data'!R:R,Calculations!$C$116+MOD(BT126,Calculations!$C$118))</f>
        <v>2.0524935548016137E-2</v>
      </c>
      <c r="GK126" s="86">
        <f ca="1">Control!$C$7*Calculations!$C$82*INDEX('Monthly Data'!N:N,Calculations!$C$116+MOD(BU126,Calculations!$C$118))+Control!$C$7*Calculations!$C$83*INDEX('Monthly Data'!O:O,Calculations!$C$116+MOD(BU126,Calculations!$C$118))+Control!$C$7*Calculations!$C$84*INDEX('Monthly Data'!P:P,Calculations!$C$116+MOD(BU126,Calculations!$C$118))+Control!$C$7*Calculations!$C$85*INDEX('Monthly Data'!Q:Q,Calculations!$C$116+MOD(BU126,Calculations!$C$118))+(1-Control!$C$7*Calculations!$C$87)*INDEX('Monthly Data'!R:R,Calculations!$C$116+MOD(BU126,Calculations!$C$118))</f>
        <v>1.50127906355989E-2</v>
      </c>
      <c r="GL126" s="86">
        <f ca="1">Control!$C$7*Calculations!$C$82*INDEX('Monthly Data'!N:N,Calculations!$C$116+MOD(BV126,Calculations!$C$118))+Control!$C$7*Calculations!$C$83*INDEX('Monthly Data'!O:O,Calculations!$C$116+MOD(BV126,Calculations!$C$118))+Control!$C$7*Calculations!$C$84*INDEX('Monthly Data'!P:P,Calculations!$C$116+MOD(BV126,Calculations!$C$118))+Control!$C$7*Calculations!$C$85*INDEX('Monthly Data'!Q:Q,Calculations!$C$116+MOD(BV126,Calculations!$C$118))+(1-Control!$C$7*Calculations!$C$87)*INDEX('Monthly Data'!R:R,Calculations!$C$116+MOD(BV126,Calculations!$C$118))</f>
        <v>1.1702576456120543E-2</v>
      </c>
      <c r="GM126" s="86">
        <f ca="1">Control!$C$7*Calculations!$C$82*INDEX('Monthly Data'!N:N,Calculations!$C$116+MOD(BW126,Calculations!$C$118))+Control!$C$7*Calculations!$C$83*INDEX('Monthly Data'!O:O,Calculations!$C$116+MOD(BW126,Calculations!$C$118))+Control!$C$7*Calculations!$C$84*INDEX('Monthly Data'!P:P,Calculations!$C$116+MOD(BW126,Calculations!$C$118))+Control!$C$7*Calculations!$C$85*INDEX('Monthly Data'!Q:Q,Calculations!$C$116+MOD(BW126,Calculations!$C$118))+(1-Control!$C$7*Calculations!$C$87)*INDEX('Monthly Data'!R:R,Calculations!$C$116+MOD(BW126,Calculations!$C$118))</f>
        <v>8.3814116887657771E-3</v>
      </c>
      <c r="GN126" s="86">
        <f ca="1">Control!$C$7*Calculations!$C$82*INDEX('Monthly Data'!N:N,Calculations!$C$116+MOD(BX126,Calculations!$C$118))+Control!$C$7*Calculations!$C$83*INDEX('Monthly Data'!O:O,Calculations!$C$116+MOD(BX126,Calculations!$C$118))+Control!$C$7*Calculations!$C$84*INDEX('Monthly Data'!P:P,Calculations!$C$116+MOD(BX126,Calculations!$C$118))+Control!$C$7*Calculations!$C$85*INDEX('Monthly Data'!Q:Q,Calculations!$C$116+MOD(BX126,Calculations!$C$118))+(1-Control!$C$7*Calculations!$C$87)*INDEX('Monthly Data'!R:R,Calculations!$C$116+MOD(BX126,Calculations!$C$118))</f>
        <v>-2.5419860972892394E-2</v>
      </c>
      <c r="GO126" s="86">
        <f ca="1">Control!$C$7*Calculations!$C$82*INDEX('Monthly Data'!N:N,Calculations!$C$116+MOD(BY126,Calculations!$C$118))+Control!$C$7*Calculations!$C$83*INDEX('Monthly Data'!O:O,Calculations!$C$116+MOD(BY126,Calculations!$C$118))+Control!$C$7*Calculations!$C$84*INDEX('Monthly Data'!P:P,Calculations!$C$116+MOD(BY126,Calculations!$C$118))+Control!$C$7*Calculations!$C$85*INDEX('Monthly Data'!Q:Q,Calculations!$C$116+MOD(BY126,Calculations!$C$118))+(1-Control!$C$7*Calculations!$C$87)*INDEX('Monthly Data'!R:R,Calculations!$C$116+MOD(BY126,Calculations!$C$118))</f>
        <v>8.4240675975201049E-3</v>
      </c>
      <c r="GP126" s="86">
        <f ca="1">Control!$C$7*Calculations!$C$82*INDEX('Monthly Data'!N:N,Calculations!$C$116+MOD(BZ126,Calculations!$C$118))+Control!$C$7*Calculations!$C$83*INDEX('Monthly Data'!O:O,Calculations!$C$116+MOD(BZ126,Calculations!$C$118))+Control!$C$7*Calculations!$C$84*INDEX('Monthly Data'!P:P,Calculations!$C$116+MOD(BZ126,Calculations!$C$118))+Control!$C$7*Calculations!$C$85*INDEX('Monthly Data'!Q:Q,Calculations!$C$116+MOD(BZ126,Calculations!$C$118))+(1-Control!$C$7*Calculations!$C$87)*INDEX('Monthly Data'!R:R,Calculations!$C$116+MOD(BZ126,Calculations!$C$118))</f>
        <v>3.9251937367756782E-3</v>
      </c>
      <c r="GQ126" s="86">
        <f ca="1">Control!$C$7*Calculations!$C$82*INDEX('Monthly Data'!N:N,Calculations!$C$116+MOD(CA126,Calculations!$C$118))+Control!$C$7*Calculations!$C$83*INDEX('Monthly Data'!O:O,Calculations!$C$116+MOD(CA126,Calculations!$C$118))+Control!$C$7*Calculations!$C$84*INDEX('Monthly Data'!P:P,Calculations!$C$116+MOD(CA126,Calculations!$C$118))+Control!$C$7*Calculations!$C$85*INDEX('Monthly Data'!Q:Q,Calculations!$C$116+MOD(CA126,Calculations!$C$118))+(1-Control!$C$7*Calculations!$C$87)*INDEX('Monthly Data'!R:R,Calculations!$C$116+MOD(CA126,Calculations!$C$118))</f>
        <v>-2.5168357537820856E-4</v>
      </c>
      <c r="GR126" s="86">
        <f ca="1">Control!$C$7*Calculations!$C$82*INDEX('Monthly Data'!N:N,Calculations!$C$116+MOD(CB126,Calculations!$C$118))+Control!$C$7*Calculations!$C$83*INDEX('Monthly Data'!O:O,Calculations!$C$116+MOD(CB126,Calculations!$C$118))+Control!$C$7*Calculations!$C$84*INDEX('Monthly Data'!P:P,Calculations!$C$116+MOD(CB126,Calculations!$C$118))+Control!$C$7*Calculations!$C$85*INDEX('Monthly Data'!Q:Q,Calculations!$C$116+MOD(CB126,Calculations!$C$118))+(1-Control!$C$7*Calculations!$C$87)*INDEX('Monthly Data'!R:R,Calculations!$C$116+MOD(CB126,Calculations!$C$118))</f>
        <v>-4.0413381192162513E-2</v>
      </c>
      <c r="GS126" s="86">
        <f ca="1">Control!$C$7*Calculations!$C$82*INDEX('Monthly Data'!N:N,Calculations!$C$116+MOD(CC126,Calculations!$C$118))+Control!$C$7*Calculations!$C$83*INDEX('Monthly Data'!O:O,Calculations!$C$116+MOD(CC126,Calculations!$C$118))+Control!$C$7*Calculations!$C$84*INDEX('Monthly Data'!P:P,Calculations!$C$116+MOD(CC126,Calculations!$C$118))+Control!$C$7*Calculations!$C$85*INDEX('Monthly Data'!Q:Q,Calculations!$C$116+MOD(CC126,Calculations!$C$118))+(1-Control!$C$7*Calculations!$C$87)*INDEX('Monthly Data'!R:R,Calculations!$C$116+MOD(CC126,Calculations!$C$118))</f>
        <v>1.142101364887867E-2</v>
      </c>
      <c r="GT126" s="86">
        <f ca="1">Control!$C$7*Calculations!$C$82*INDEX('Monthly Data'!N:N,Calculations!$C$116+MOD(CD126,Calculations!$C$118))+Control!$C$7*Calculations!$C$83*INDEX('Monthly Data'!O:O,Calculations!$C$116+MOD(CD126,Calculations!$C$118))+Control!$C$7*Calculations!$C$84*INDEX('Monthly Data'!P:P,Calculations!$C$116+MOD(CD126,Calculations!$C$118))+Control!$C$7*Calculations!$C$85*INDEX('Monthly Data'!Q:Q,Calculations!$C$116+MOD(CD126,Calculations!$C$118))+(1-Control!$C$7*Calculations!$C$87)*INDEX('Monthly Data'!R:R,Calculations!$C$116+MOD(CD126,Calculations!$C$118))</f>
        <v>3.1011313347584085E-2</v>
      </c>
      <c r="GU126" s="86">
        <f ca="1">Control!$C$7*Calculations!$C$82*INDEX('Monthly Data'!N:N,Calculations!$C$116+MOD(CE126,Calculations!$C$118))+Control!$C$7*Calculations!$C$83*INDEX('Monthly Data'!O:O,Calculations!$C$116+MOD(CE126,Calculations!$C$118))+Control!$C$7*Calculations!$C$84*INDEX('Monthly Data'!P:P,Calculations!$C$116+MOD(CE126,Calculations!$C$118))+Control!$C$7*Calculations!$C$85*INDEX('Monthly Data'!Q:Q,Calculations!$C$116+MOD(CE126,Calculations!$C$118))+(1-Control!$C$7*Calculations!$C$87)*INDEX('Monthly Data'!R:R,Calculations!$C$116+MOD(CE126,Calculations!$C$118))</f>
        <v>-4.0413381192162513E-2</v>
      </c>
      <c r="GV126" s="86">
        <f ca="1">Control!$C$7*Calculations!$C$82*INDEX('Monthly Data'!N:N,Calculations!$C$116+MOD(CF126,Calculations!$C$118))+Control!$C$7*Calculations!$C$83*INDEX('Monthly Data'!O:O,Calculations!$C$116+MOD(CF126,Calculations!$C$118))+Control!$C$7*Calculations!$C$84*INDEX('Monthly Data'!P:P,Calculations!$C$116+MOD(CF126,Calculations!$C$118))+Control!$C$7*Calculations!$C$85*INDEX('Monthly Data'!Q:Q,Calculations!$C$116+MOD(CF126,Calculations!$C$118))+(1-Control!$C$7*Calculations!$C$87)*INDEX('Monthly Data'!R:R,Calculations!$C$116+MOD(CF126,Calculations!$C$118))</f>
        <v>8.3814116887657771E-3</v>
      </c>
      <c r="GW126" s="86">
        <f ca="1">Control!$C$7*Calculations!$C$82*INDEX('Monthly Data'!N:N,Calculations!$C$116+MOD(CG126,Calculations!$C$118))+Control!$C$7*Calculations!$C$83*INDEX('Monthly Data'!O:O,Calculations!$C$116+MOD(CG126,Calculations!$C$118))+Control!$C$7*Calculations!$C$84*INDEX('Monthly Data'!P:P,Calculations!$C$116+MOD(CG126,Calculations!$C$118))+Control!$C$7*Calculations!$C$85*INDEX('Monthly Data'!Q:Q,Calculations!$C$116+MOD(CG126,Calculations!$C$118))+(1-Control!$C$7*Calculations!$C$87)*INDEX('Monthly Data'!R:R,Calculations!$C$116+MOD(CG126,Calculations!$C$118))</f>
        <v>1.0627294914941248E-2</v>
      </c>
      <c r="GX126" s="86">
        <f ca="1">Control!$C$7*Calculations!$C$82*INDEX('Monthly Data'!N:N,Calculations!$C$116+MOD(CH126,Calculations!$C$118))+Control!$C$7*Calculations!$C$83*INDEX('Monthly Data'!O:O,Calculations!$C$116+MOD(CH126,Calculations!$C$118))+Control!$C$7*Calculations!$C$84*INDEX('Monthly Data'!P:P,Calculations!$C$116+MOD(CH126,Calculations!$C$118))+Control!$C$7*Calculations!$C$85*INDEX('Monthly Data'!Q:Q,Calculations!$C$116+MOD(CH126,Calculations!$C$118))+(1-Control!$C$7*Calculations!$C$87)*INDEX('Monthly Data'!R:R,Calculations!$C$116+MOD(CH126,Calculations!$C$118))</f>
        <v>-2.072517756005474E-2</v>
      </c>
      <c r="GY126" s="86">
        <f ca="1">Control!$C$7*Calculations!$C$82*INDEX('Monthly Data'!N:N,Calculations!$C$116+MOD(CI126,Calculations!$C$118))+Control!$C$7*Calculations!$C$83*INDEX('Monthly Data'!O:O,Calculations!$C$116+MOD(CI126,Calculations!$C$118))+Control!$C$7*Calculations!$C$84*INDEX('Monthly Data'!P:P,Calculations!$C$116+MOD(CI126,Calculations!$C$118))+Control!$C$7*Calculations!$C$85*INDEX('Monthly Data'!Q:Q,Calculations!$C$116+MOD(CI126,Calculations!$C$118))+(1-Control!$C$7*Calculations!$C$87)*INDEX('Monthly Data'!R:R,Calculations!$C$116+MOD(CI126,Calculations!$C$118))</f>
        <v>7.7184133340106598E-3</v>
      </c>
      <c r="GZ126" s="86">
        <f ca="1">Control!$C$7*Calculations!$C$82*INDEX('Monthly Data'!N:N,Calculations!$C$116+MOD(CJ126,Calculations!$C$118))+Control!$C$7*Calculations!$C$83*INDEX('Monthly Data'!O:O,Calculations!$C$116+MOD(CJ126,Calculations!$C$118))+Control!$C$7*Calculations!$C$84*INDEX('Monthly Data'!P:P,Calculations!$C$116+MOD(CJ126,Calculations!$C$118))+Control!$C$7*Calculations!$C$85*INDEX('Monthly Data'!Q:Q,Calculations!$C$116+MOD(CJ126,Calculations!$C$118))+(1-Control!$C$7*Calculations!$C$87)*INDEX('Monthly Data'!R:R,Calculations!$C$116+MOD(CJ126,Calculations!$C$118))</f>
        <v>-3.299557342782896E-2</v>
      </c>
      <c r="HA126" s="86">
        <f ca="1">Control!$C$7*Calculations!$C$82*INDEX('Monthly Data'!N:N,Calculations!$C$116+MOD(CK126,Calculations!$C$118))+Control!$C$7*Calculations!$C$83*INDEX('Monthly Data'!O:O,Calculations!$C$116+MOD(CK126,Calculations!$C$118))+Control!$C$7*Calculations!$C$84*INDEX('Monthly Data'!P:P,Calculations!$C$116+MOD(CK126,Calculations!$C$118))+Control!$C$7*Calculations!$C$85*INDEX('Monthly Data'!Q:Q,Calculations!$C$116+MOD(CK126,Calculations!$C$118))+(1-Control!$C$7*Calculations!$C$87)*INDEX('Monthly Data'!R:R,Calculations!$C$116+MOD(CK126,Calculations!$C$118))</f>
        <v>1.2722494017511032E-2</v>
      </c>
      <c r="HB126" s="86">
        <f ca="1">Control!$C$7*Calculations!$C$82*INDEX('Monthly Data'!N:N,Calculations!$C$116+MOD(CL126,Calculations!$C$118))+Control!$C$7*Calculations!$C$83*INDEX('Monthly Data'!O:O,Calculations!$C$116+MOD(CL126,Calculations!$C$118))+Control!$C$7*Calculations!$C$84*INDEX('Monthly Data'!P:P,Calculations!$C$116+MOD(CL126,Calculations!$C$118))+Control!$C$7*Calculations!$C$85*INDEX('Monthly Data'!Q:Q,Calculations!$C$116+MOD(CL126,Calculations!$C$118))+(1-Control!$C$7*Calculations!$C$87)*INDEX('Monthly Data'!R:R,Calculations!$C$116+MOD(CL126,Calculations!$C$118))</f>
        <v>5.1972609868760735E-3</v>
      </c>
      <c r="HC126" s="86">
        <f ca="1">Control!$C$7*Calculations!$C$82*INDEX('Monthly Data'!N:N,Calculations!$C$116+MOD(CM126,Calculations!$C$118))+Control!$C$7*Calculations!$C$83*INDEX('Monthly Data'!O:O,Calculations!$C$116+MOD(CM126,Calculations!$C$118))+Control!$C$7*Calculations!$C$84*INDEX('Monthly Data'!P:P,Calculations!$C$116+MOD(CM126,Calculations!$C$118))+Control!$C$7*Calculations!$C$85*INDEX('Monthly Data'!Q:Q,Calculations!$C$116+MOD(CM126,Calculations!$C$118))+(1-Control!$C$7*Calculations!$C$87)*INDEX('Monthly Data'!R:R,Calculations!$C$116+MOD(CM126,Calculations!$C$118))</f>
        <v>1.50127906355989E-2</v>
      </c>
      <c r="HD126" s="86">
        <f ca="1">Control!$C$7*Calculations!$C$82*INDEX('Monthly Data'!N:N,Calculations!$C$116+MOD(CN126,Calculations!$C$118))+Control!$C$7*Calculations!$C$83*INDEX('Monthly Data'!O:O,Calculations!$C$116+MOD(CN126,Calculations!$C$118))+Control!$C$7*Calculations!$C$84*INDEX('Monthly Data'!P:P,Calculations!$C$116+MOD(CN126,Calculations!$C$118))+Control!$C$7*Calculations!$C$85*INDEX('Monthly Data'!Q:Q,Calculations!$C$116+MOD(CN126,Calculations!$C$118))+(1-Control!$C$7*Calculations!$C$87)*INDEX('Monthly Data'!R:R,Calculations!$C$116+MOD(CN126,Calculations!$C$118))</f>
        <v>4.5132804118240749E-2</v>
      </c>
      <c r="HE126" s="86">
        <f ca="1">Control!$C$7*Calculations!$C$82*INDEX('Monthly Data'!N:N,Calculations!$C$116+MOD(CO126,Calculations!$C$118))+Control!$C$7*Calculations!$C$83*INDEX('Monthly Data'!O:O,Calculations!$C$116+MOD(CO126,Calculations!$C$118))+Control!$C$7*Calculations!$C$84*INDEX('Monthly Data'!P:P,Calculations!$C$116+MOD(CO126,Calculations!$C$118))+Control!$C$7*Calculations!$C$85*INDEX('Monthly Data'!Q:Q,Calculations!$C$116+MOD(CO126,Calculations!$C$118))+(1-Control!$C$7*Calculations!$C$87)*INDEX('Monthly Data'!R:R,Calculations!$C$116+MOD(CO126,Calculations!$C$118))</f>
        <v>-1.3959200237295809E-2</v>
      </c>
      <c r="HF126" s="86">
        <f ca="1">Control!$C$7*Calculations!$C$82*INDEX('Monthly Data'!N:N,Calculations!$C$116+MOD(CP126,Calculations!$C$118))+Control!$C$7*Calculations!$C$83*INDEX('Monthly Data'!O:O,Calculations!$C$116+MOD(CP126,Calculations!$C$118))+Control!$C$7*Calculations!$C$84*INDEX('Monthly Data'!P:P,Calculations!$C$116+MOD(CP126,Calculations!$C$118))+Control!$C$7*Calculations!$C$85*INDEX('Monthly Data'!Q:Q,Calculations!$C$116+MOD(CP126,Calculations!$C$118))+(1-Control!$C$7*Calculations!$C$87)*INDEX('Monthly Data'!R:R,Calculations!$C$116+MOD(CP126,Calculations!$C$118))</f>
        <v>-1.880155173376722E-2</v>
      </c>
      <c r="HG126" s="86">
        <f ca="1">Control!$C$7*Calculations!$C$82*INDEX('Monthly Data'!N:N,Calculations!$C$116+MOD(CQ126,Calculations!$C$118))+Control!$C$7*Calculations!$C$83*INDEX('Monthly Data'!O:O,Calculations!$C$116+MOD(CQ126,Calculations!$C$118))+Control!$C$7*Calculations!$C$84*INDEX('Monthly Data'!P:P,Calculations!$C$116+MOD(CQ126,Calculations!$C$118))+Control!$C$7*Calculations!$C$85*INDEX('Monthly Data'!Q:Q,Calculations!$C$116+MOD(CQ126,Calculations!$C$118))+(1-Control!$C$7*Calculations!$C$87)*INDEX('Monthly Data'!R:R,Calculations!$C$116+MOD(CQ126,Calculations!$C$118))</f>
        <v>1.1809891087585166E-2</v>
      </c>
      <c r="HH126" s="86">
        <f ca="1">Control!$C$7*Calculations!$C$82*INDEX('Monthly Data'!N:N,Calculations!$C$116+MOD(CR126,Calculations!$C$118))+Control!$C$7*Calculations!$C$83*INDEX('Monthly Data'!O:O,Calculations!$C$116+MOD(CR126,Calculations!$C$118))+Control!$C$7*Calculations!$C$84*INDEX('Monthly Data'!P:P,Calculations!$C$116+MOD(CR126,Calculations!$C$118))+Control!$C$7*Calculations!$C$85*INDEX('Monthly Data'!Q:Q,Calculations!$C$116+MOD(CR126,Calculations!$C$118))+(1-Control!$C$7*Calculations!$C$87)*INDEX('Monthly Data'!R:R,Calculations!$C$116+MOD(CR126,Calculations!$C$118))</f>
        <v>2.9708469559001142E-2</v>
      </c>
      <c r="HI126" s="86">
        <f ca="1">Control!$C$7*Calculations!$C$82*INDEX('Monthly Data'!N:N,Calculations!$C$116+MOD(CS126,Calculations!$C$118))+Control!$C$7*Calculations!$C$83*INDEX('Monthly Data'!O:O,Calculations!$C$116+MOD(CS126,Calculations!$C$118))+Control!$C$7*Calculations!$C$84*INDEX('Monthly Data'!P:P,Calculations!$C$116+MOD(CS126,Calculations!$C$118))+Control!$C$7*Calculations!$C$85*INDEX('Monthly Data'!Q:Q,Calculations!$C$116+MOD(CS126,Calculations!$C$118))+(1-Control!$C$7*Calculations!$C$87)*INDEX('Monthly Data'!R:R,Calculations!$C$116+MOD(CS126,Calculations!$C$118))</f>
        <v>-1.4213734788548189E-2</v>
      </c>
      <c r="HJ126" s="86">
        <f ca="1">Control!$C$7*Calculations!$C$82*INDEX('Monthly Data'!N:N,Calculations!$C$116+MOD(CT126,Calculations!$C$118))+Control!$C$7*Calculations!$C$83*INDEX('Monthly Data'!O:O,Calculations!$C$116+MOD(CT126,Calculations!$C$118))+Control!$C$7*Calculations!$C$84*INDEX('Monthly Data'!P:P,Calculations!$C$116+MOD(CT126,Calculations!$C$118))+Control!$C$7*Calculations!$C$85*INDEX('Monthly Data'!Q:Q,Calculations!$C$116+MOD(CT126,Calculations!$C$118))+(1-Control!$C$7*Calculations!$C$87)*INDEX('Monthly Data'!R:R,Calculations!$C$116+MOD(CT126,Calculations!$C$118))</f>
        <v>1.1704119272391494E-2</v>
      </c>
      <c r="HK126" s="86">
        <f ca="1">Control!$C$7*Calculations!$C$82*INDEX('Monthly Data'!N:N,Calculations!$C$116+MOD(CU126,Calculations!$C$118))+Control!$C$7*Calculations!$C$83*INDEX('Monthly Data'!O:O,Calculations!$C$116+MOD(CU126,Calculations!$C$118))+Control!$C$7*Calculations!$C$84*INDEX('Monthly Data'!P:P,Calculations!$C$116+MOD(CU126,Calculations!$C$118))+Control!$C$7*Calculations!$C$85*INDEX('Monthly Data'!Q:Q,Calculations!$C$116+MOD(CU126,Calculations!$C$118))+(1-Control!$C$7*Calculations!$C$87)*INDEX('Monthly Data'!R:R,Calculations!$C$116+MOD(CU126,Calculations!$C$118))</f>
        <v>-4.417423226995453E-3</v>
      </c>
      <c r="HL126" s="86">
        <f ca="1">Control!$C$7*Calculations!$C$82*INDEX('Monthly Data'!N:N,Calculations!$C$116+MOD(CV126,Calculations!$C$118))+Control!$C$7*Calculations!$C$83*INDEX('Monthly Data'!O:O,Calculations!$C$116+MOD(CV126,Calculations!$C$118))+Control!$C$7*Calculations!$C$84*INDEX('Monthly Data'!P:P,Calculations!$C$116+MOD(CV126,Calculations!$C$118))+Control!$C$7*Calculations!$C$85*INDEX('Monthly Data'!Q:Q,Calculations!$C$116+MOD(CV126,Calculations!$C$118))+(1-Control!$C$7*Calculations!$C$87)*INDEX('Monthly Data'!R:R,Calculations!$C$116+MOD(CV126,Calculations!$C$118))</f>
        <v>-1.9947061878162777E-2</v>
      </c>
      <c r="HM126" s="86">
        <f ca="1">Control!$C$7*Calculations!$C$82*INDEX('Monthly Data'!N:N,Calculations!$C$116+MOD(CW126,Calculations!$C$118))+Control!$C$7*Calculations!$C$83*INDEX('Monthly Data'!O:O,Calculations!$C$116+MOD(CW126,Calculations!$C$118))+Control!$C$7*Calculations!$C$84*INDEX('Monthly Data'!P:P,Calculations!$C$116+MOD(CW126,Calculations!$C$118))+Control!$C$7*Calculations!$C$85*INDEX('Monthly Data'!Q:Q,Calculations!$C$116+MOD(CW126,Calculations!$C$118))+(1-Control!$C$7*Calculations!$C$87)*INDEX('Monthly Data'!R:R,Calculations!$C$116+MOD(CW126,Calculations!$C$118))</f>
        <v>2.9708469559001142E-2</v>
      </c>
      <c r="HN126" s="86">
        <f ca="1">Control!$C$7*Calculations!$C$82*INDEX('Monthly Data'!N:N,Calculations!$C$116+MOD(CX126,Calculations!$C$118))+Control!$C$7*Calculations!$C$83*INDEX('Monthly Data'!O:O,Calculations!$C$116+MOD(CX126,Calculations!$C$118))+Control!$C$7*Calculations!$C$84*INDEX('Monthly Data'!P:P,Calculations!$C$116+MOD(CX126,Calculations!$C$118))+Control!$C$7*Calculations!$C$85*INDEX('Monthly Data'!Q:Q,Calculations!$C$116+MOD(CX126,Calculations!$C$118))+(1-Control!$C$7*Calculations!$C$87)*INDEX('Monthly Data'!R:R,Calculations!$C$116+MOD(CX126,Calculations!$C$118))</f>
        <v>1.2954540023127663E-2</v>
      </c>
      <c r="HO126" s="86">
        <f ca="1">Control!$C$7*Calculations!$C$82*INDEX('Monthly Data'!N:N,Calculations!$C$116+MOD(CY126,Calculations!$C$118))+Control!$C$7*Calculations!$C$83*INDEX('Monthly Data'!O:O,Calculations!$C$116+MOD(CY126,Calculations!$C$118))+Control!$C$7*Calculations!$C$84*INDEX('Monthly Data'!P:P,Calculations!$C$116+MOD(CY126,Calculations!$C$118))+Control!$C$7*Calculations!$C$85*INDEX('Monthly Data'!Q:Q,Calculations!$C$116+MOD(CY126,Calculations!$C$118))+(1-Control!$C$7*Calculations!$C$87)*INDEX('Monthly Data'!R:R,Calculations!$C$116+MOD(CY126,Calculations!$C$118))</f>
        <v>-7.4084874653726545E-3</v>
      </c>
      <c r="HP126" s="86">
        <f ca="1">Control!$C$7*Calculations!$C$82*INDEX('Monthly Data'!N:N,Calculations!$C$116+MOD(CZ126,Calculations!$C$118))+Control!$C$7*Calculations!$C$83*INDEX('Monthly Data'!O:O,Calculations!$C$116+MOD(CZ126,Calculations!$C$118))+Control!$C$7*Calculations!$C$84*INDEX('Monthly Data'!P:P,Calculations!$C$116+MOD(CZ126,Calculations!$C$118))+Control!$C$7*Calculations!$C$85*INDEX('Monthly Data'!Q:Q,Calculations!$C$116+MOD(CZ126,Calculations!$C$118))+(1-Control!$C$7*Calculations!$C$87)*INDEX('Monthly Data'!R:R,Calculations!$C$116+MOD(CZ126,Calculations!$C$118))</f>
        <v>-1.9947061878162777E-2</v>
      </c>
      <c r="HQ126" s="86">
        <f ca="1">Control!$C$7*Calculations!$C$82*INDEX('Monthly Data'!N:N,Calculations!$C$116+MOD(DA126,Calculations!$C$118))+Control!$C$7*Calculations!$C$83*INDEX('Monthly Data'!O:O,Calculations!$C$116+MOD(DA126,Calculations!$C$118))+Control!$C$7*Calculations!$C$84*INDEX('Monthly Data'!P:P,Calculations!$C$116+MOD(DA126,Calculations!$C$118))+Control!$C$7*Calculations!$C$85*INDEX('Monthly Data'!Q:Q,Calculations!$C$116+MOD(DA126,Calculations!$C$118))+(1-Control!$C$7*Calculations!$C$87)*INDEX('Monthly Data'!R:R,Calculations!$C$116+MOD(DA126,Calculations!$C$118))</f>
        <v>1.142101364887867E-2</v>
      </c>
      <c r="HR126" s="86">
        <f ca="1">Control!$C$7*Calculations!$C$82*INDEX('Monthly Data'!N:N,Calculations!$C$116+MOD(DB126,Calculations!$C$118))+Control!$C$7*Calculations!$C$83*INDEX('Monthly Data'!O:O,Calculations!$C$116+MOD(DB126,Calculations!$C$118))+Control!$C$7*Calculations!$C$84*INDEX('Monthly Data'!P:P,Calculations!$C$116+MOD(DB126,Calculations!$C$118))+Control!$C$7*Calculations!$C$85*INDEX('Monthly Data'!Q:Q,Calculations!$C$116+MOD(DB126,Calculations!$C$118))+(1-Control!$C$7*Calculations!$C$87)*INDEX('Monthly Data'!R:R,Calculations!$C$116+MOD(DB126,Calculations!$C$118))</f>
        <v>-7.3651264633385334E-4</v>
      </c>
      <c r="HS126" s="86">
        <f ca="1">Control!$C$7*Calculations!$C$82*INDEX('Monthly Data'!N:N,Calculations!$C$116+MOD(DC126,Calculations!$C$118))+Control!$C$7*Calculations!$C$83*INDEX('Monthly Data'!O:O,Calculations!$C$116+MOD(DC126,Calculations!$C$118))+Control!$C$7*Calculations!$C$84*INDEX('Monthly Data'!P:P,Calculations!$C$116+MOD(DC126,Calculations!$C$118))+Control!$C$7*Calculations!$C$85*INDEX('Monthly Data'!Q:Q,Calculations!$C$116+MOD(DC126,Calculations!$C$118))+(1-Control!$C$7*Calculations!$C$87)*INDEX('Monthly Data'!R:R,Calculations!$C$116+MOD(DC126,Calculations!$C$118))</f>
        <v>1.0018681835149534E-3</v>
      </c>
      <c r="HT126" s="86">
        <f ca="1">Control!$C$7*Calculations!$C$82*INDEX('Monthly Data'!N:N,Calculations!$C$116+MOD(DD126,Calculations!$C$118))+Control!$C$7*Calculations!$C$83*INDEX('Monthly Data'!O:O,Calculations!$C$116+MOD(DD126,Calculations!$C$118))+Control!$C$7*Calculations!$C$84*INDEX('Monthly Data'!P:P,Calculations!$C$116+MOD(DD126,Calculations!$C$118))+Control!$C$7*Calculations!$C$85*INDEX('Monthly Data'!Q:Q,Calculations!$C$116+MOD(DD126,Calculations!$C$118))+(1-Control!$C$7*Calculations!$C$87)*INDEX('Monthly Data'!R:R,Calculations!$C$116+MOD(DD126,Calculations!$C$118))</f>
        <v>-9.8327855560634558E-3</v>
      </c>
      <c r="HU126" s="86">
        <f ca="1">Control!$C$7*Calculations!$C$82*INDEX('Monthly Data'!N:N,Calculations!$C$116+MOD(DE126,Calculations!$C$118))+Control!$C$7*Calculations!$C$83*INDEX('Monthly Data'!O:O,Calculations!$C$116+MOD(DE126,Calculations!$C$118))+Control!$C$7*Calculations!$C$84*INDEX('Monthly Data'!P:P,Calculations!$C$116+MOD(DE126,Calculations!$C$118))+Control!$C$7*Calculations!$C$85*INDEX('Monthly Data'!Q:Q,Calculations!$C$116+MOD(DE126,Calculations!$C$118))+(1-Control!$C$7*Calculations!$C$87)*INDEX('Monthly Data'!R:R,Calculations!$C$116+MOD(DE126,Calculations!$C$118))</f>
        <v>-7.3651264633385334E-4</v>
      </c>
      <c r="HV126" s="86">
        <f ca="1">Control!$C$7*Calculations!$C$82*INDEX('Monthly Data'!N:N,Calculations!$C$116+MOD(DF126,Calculations!$C$118))+Control!$C$7*Calculations!$C$83*INDEX('Monthly Data'!O:O,Calculations!$C$116+MOD(DF126,Calculations!$C$118))+Control!$C$7*Calculations!$C$84*INDEX('Monthly Data'!P:P,Calculations!$C$116+MOD(DF126,Calculations!$C$118))+Control!$C$7*Calculations!$C$85*INDEX('Monthly Data'!Q:Q,Calculations!$C$116+MOD(DF126,Calculations!$C$118))+(1-Control!$C$7*Calculations!$C$87)*INDEX('Monthly Data'!R:R,Calculations!$C$116+MOD(DF126,Calculations!$C$118))</f>
        <v>-4.417423226995453E-3</v>
      </c>
      <c r="HW126" s="86">
        <f ca="1">Control!$C$7*Calculations!$C$82*INDEX('Monthly Data'!N:N,Calculations!$C$116+MOD(DG126,Calculations!$C$118))+Control!$C$7*Calculations!$C$83*INDEX('Monthly Data'!O:O,Calculations!$C$116+MOD(DG126,Calculations!$C$118))+Control!$C$7*Calculations!$C$84*INDEX('Monthly Data'!P:P,Calculations!$C$116+MOD(DG126,Calculations!$C$118))+Control!$C$7*Calculations!$C$85*INDEX('Monthly Data'!Q:Q,Calculations!$C$116+MOD(DG126,Calculations!$C$118))+(1-Control!$C$7*Calculations!$C$87)*INDEX('Monthly Data'!R:R,Calculations!$C$116+MOD(DG126,Calculations!$C$118))</f>
        <v>3.9251937367756782E-3</v>
      </c>
      <c r="HX126" s="86">
        <f ca="1">Control!$C$7*Calculations!$C$82*INDEX('Monthly Data'!N:N,Calculations!$C$116+MOD(DH126,Calculations!$C$118))+Control!$C$7*Calculations!$C$83*INDEX('Monthly Data'!O:O,Calculations!$C$116+MOD(DH126,Calculations!$C$118))+Control!$C$7*Calculations!$C$84*INDEX('Monthly Data'!P:P,Calculations!$C$116+MOD(DH126,Calculations!$C$118))+Control!$C$7*Calculations!$C$85*INDEX('Monthly Data'!Q:Q,Calculations!$C$116+MOD(DH126,Calculations!$C$118))+(1-Control!$C$7*Calculations!$C$87)*INDEX('Monthly Data'!R:R,Calculations!$C$116+MOD(DH126,Calculations!$C$118))</f>
        <v>1.7472933988537529E-2</v>
      </c>
      <c r="HY126" s="86">
        <f ca="1">Control!$C$7*Calculations!$C$82*INDEX('Monthly Data'!N:N,Calculations!$C$116+MOD(DI126,Calculations!$C$118))+Control!$C$7*Calculations!$C$83*INDEX('Monthly Data'!O:O,Calculations!$C$116+MOD(DI126,Calculations!$C$118))+Control!$C$7*Calculations!$C$84*INDEX('Monthly Data'!P:P,Calculations!$C$116+MOD(DI126,Calculations!$C$118))+Control!$C$7*Calculations!$C$85*INDEX('Monthly Data'!Q:Q,Calculations!$C$116+MOD(DI126,Calculations!$C$118))+(1-Control!$C$7*Calculations!$C$87)*INDEX('Monthly Data'!R:R,Calculations!$C$116+MOD(DI126,Calculations!$C$118))</f>
        <v>7.7184133340106598E-3</v>
      </c>
      <c r="HZ126" s="86">
        <f ca="1">Control!$C$7*Calculations!$C$82*INDEX('Monthly Data'!N:N,Calculations!$C$116+MOD(DJ126,Calculations!$C$118))+Control!$C$7*Calculations!$C$83*INDEX('Monthly Data'!O:O,Calculations!$C$116+MOD(DJ126,Calculations!$C$118))+Control!$C$7*Calculations!$C$84*INDEX('Monthly Data'!P:P,Calculations!$C$116+MOD(DJ126,Calculations!$C$118))+Control!$C$7*Calculations!$C$85*INDEX('Monthly Data'!Q:Q,Calculations!$C$116+MOD(DJ126,Calculations!$C$118))+(1-Control!$C$7*Calculations!$C$87)*INDEX('Monthly Data'!R:R,Calculations!$C$116+MOD(DJ126,Calculations!$C$118))</f>
        <v>4.4327772793586687E-3</v>
      </c>
      <c r="IA126" s="86">
        <f ca="1">Control!$C$7*Calculations!$C$82*INDEX('Monthly Data'!N:N,Calculations!$C$116+MOD(DK126,Calculations!$C$118))+Control!$C$7*Calculations!$C$83*INDEX('Monthly Data'!O:O,Calculations!$C$116+MOD(DK126,Calculations!$C$118))+Control!$C$7*Calculations!$C$84*INDEX('Monthly Data'!P:P,Calculations!$C$116+MOD(DK126,Calculations!$C$118))+Control!$C$7*Calculations!$C$85*INDEX('Monthly Data'!Q:Q,Calculations!$C$116+MOD(DK126,Calculations!$C$118))+(1-Control!$C$7*Calculations!$C$87)*INDEX('Monthly Data'!R:R,Calculations!$C$116+MOD(DK126,Calculations!$C$118))</f>
        <v>2.0524935548016137E-2</v>
      </c>
      <c r="IB126" s="86">
        <f ca="1">Control!$C$7*Calculations!$C$82*INDEX('Monthly Data'!N:N,Calculations!$C$116+MOD(DL126,Calculations!$C$118))+Control!$C$7*Calculations!$C$83*INDEX('Monthly Data'!O:O,Calculations!$C$116+MOD(DL126,Calculations!$C$118))+Control!$C$7*Calculations!$C$84*INDEX('Monthly Data'!P:P,Calculations!$C$116+MOD(DL126,Calculations!$C$118))+Control!$C$7*Calculations!$C$85*INDEX('Monthly Data'!Q:Q,Calculations!$C$116+MOD(DL126,Calculations!$C$118))+(1-Control!$C$7*Calculations!$C$87)*INDEX('Monthly Data'!R:R,Calculations!$C$116+MOD(DL126,Calculations!$C$118))</f>
        <v>-1.6546126717384396E-2</v>
      </c>
      <c r="IC126" s="86">
        <f ca="1">Control!$C$7*Calculations!$C$82*INDEX('Monthly Data'!N:N,Calculations!$C$116+MOD(DM126,Calculations!$C$118))+Control!$C$7*Calculations!$C$83*INDEX('Monthly Data'!O:O,Calculations!$C$116+MOD(DM126,Calculations!$C$118))+Control!$C$7*Calculations!$C$84*INDEX('Monthly Data'!P:P,Calculations!$C$116+MOD(DM126,Calculations!$C$118))+Control!$C$7*Calculations!$C$85*INDEX('Monthly Data'!Q:Q,Calculations!$C$116+MOD(DM126,Calculations!$C$118))+(1-Control!$C$7*Calculations!$C$87)*INDEX('Monthly Data'!R:R,Calculations!$C$116+MOD(DM126,Calculations!$C$118))</f>
        <v>3.5231336013669103E-2</v>
      </c>
      <c r="ID126" s="86">
        <f ca="1">Control!$C$7*Calculations!$C$82*INDEX('Monthly Data'!N:N,Calculations!$C$116+MOD(DN126,Calculations!$C$118))+Control!$C$7*Calculations!$C$83*INDEX('Monthly Data'!O:O,Calculations!$C$116+MOD(DN126,Calculations!$C$118))+Control!$C$7*Calculations!$C$84*INDEX('Monthly Data'!P:P,Calculations!$C$116+MOD(DN126,Calculations!$C$118))+Control!$C$7*Calculations!$C$85*INDEX('Monthly Data'!Q:Q,Calculations!$C$116+MOD(DN126,Calculations!$C$118))+(1-Control!$C$7*Calculations!$C$87)*INDEX('Monthly Data'!R:R,Calculations!$C$116+MOD(DN126,Calculations!$C$118))</f>
        <v>3.7118215575026904E-2</v>
      </c>
      <c r="IE126" s="86">
        <f ca="1">Control!$C$7*Calculations!$C$82*INDEX('Monthly Data'!N:N,Calculations!$C$116+MOD(DO126,Calculations!$C$118))+Control!$C$7*Calculations!$C$83*INDEX('Monthly Data'!O:O,Calculations!$C$116+MOD(DO126,Calculations!$C$118))+Control!$C$7*Calculations!$C$84*INDEX('Monthly Data'!P:P,Calculations!$C$116+MOD(DO126,Calculations!$C$118))+Control!$C$7*Calculations!$C$85*INDEX('Monthly Data'!Q:Q,Calculations!$C$116+MOD(DO126,Calculations!$C$118))+(1-Control!$C$7*Calculations!$C$87)*INDEX('Monthly Data'!R:R,Calculations!$C$116+MOD(DO126,Calculations!$C$118))</f>
        <v>2.3852824346838646E-2</v>
      </c>
      <c r="IF126" s="86">
        <f ca="1">Control!$C$7*Calculations!$C$82*INDEX('Monthly Data'!N:N,Calculations!$C$116+MOD(DP126,Calculations!$C$118))+Control!$C$7*Calculations!$C$83*INDEX('Monthly Data'!O:O,Calculations!$C$116+MOD(DP126,Calculations!$C$118))+Control!$C$7*Calculations!$C$84*INDEX('Monthly Data'!P:P,Calculations!$C$116+MOD(DP126,Calculations!$C$118))+Control!$C$7*Calculations!$C$85*INDEX('Monthly Data'!Q:Q,Calculations!$C$116+MOD(DP126,Calculations!$C$118))+(1-Control!$C$7*Calculations!$C$87)*INDEX('Monthly Data'!R:R,Calculations!$C$116+MOD(DP126,Calculations!$C$118))</f>
        <v>1.7361594973213587E-2</v>
      </c>
      <c r="IG126" s="88">
        <f ca="1">Control!$C$8*(1+DQ126)*(1+DR126)*(1+DS126)*(1+DT126)*(1+DU126)*(1+DV126)*(1+DW126)*(1+DX126)*(1+DY126)*(1+DZ126)*(1+EA126)*(1+EB126)*(1+EC126)*(1+ED126)*(1+EE126)*(1+EF126)*(1+EG126)*(1+EH126)*(1+EI126)*(1+EJ126)*(1+EK126)*(1+EL126)*(1+EM126)*(1+EN126)*(1+EO126)*(1+EP126)*(1+EQ126)*(1+ER126)*(1+ES126)*(1+ET126)*(1+EU126)*(1+EV126)*(1+EW126)*(1+EX126)*(1+EY126)*(1+EZ126)*(1+FA126)*(1+FB126)*(1+FC126)*(1+FD126)*(1+FE126)*(1+FF126)*(1+FG126)*(1+FH126)*(1+FI126)*(1+FJ126)*(1+FK126)*(1+FL126)*(1+FM126)*(1+FN126)*(1+FO126)*(1+FP126)*(1+FQ126)*(1+FR126)*(1+FS126)*(1+FT126)*(1+FU126)*(1+FV126)*(1+FW126)*(1+FX126)*(1+FY126)*(1+FZ126)*(1+GA126)*(1+GB126)*(1+GC126)*(1+GD126)*(1+GE126)*(1+GF126)*(1+GG126)*(1+GH126)*(1+GI126)*(1+GJ126)*(1+GK126)*(1+GL126)*(1+GM126)*(1+GN126)*(1+GO126)*(1+GP126)*(1+GQ126)*(1+GR126)*(1+GS126)*(1+GT126)*(1+GU126)*(1+GV126)*(1+GW126)*(1+GX126)*(1+GY126)*(1+GZ126)*(1+HA126)*(1+HB126)*(1+HC126)*(1+HD126)*(1+HE126)*(1+HF126)*(1+HG126)*(1+HH126)*(1+HI126)*(1+HJ126)*(1+HK126)*(1+HL126)*(1+HM126)*(1+HN126)*(1+HO126)*(1+HP126)*(1+HQ126)*(1+HR126)*(1+HS126)*(1+HT126)*(1+HU126)*(1+HV126)*(1+HW126)*(1+HX126)*(1+HY126)*(1+HZ126)*(1+IA126)*(1+IB126)*(1+IC126)*(1+ID126)*(1+IE126)*(1+IF126)</f>
        <v>92269.355227221968</v>
      </c>
    </row>
    <row r="127" spans="1:241" x14ac:dyDescent="0.25">
      <c r="A127">
        <v>36</v>
      </c>
      <c r="B127">
        <v>102</v>
      </c>
      <c r="C127">
        <v>77</v>
      </c>
      <c r="D127">
        <v>12</v>
      </c>
      <c r="E127">
        <v>25</v>
      </c>
      <c r="F127">
        <v>92</v>
      </c>
      <c r="G127">
        <v>63</v>
      </c>
      <c r="H127">
        <v>4</v>
      </c>
      <c r="I127">
        <v>94</v>
      </c>
      <c r="J127">
        <v>54</v>
      </c>
      <c r="K127">
        <v>100</v>
      </c>
      <c r="L127">
        <v>6</v>
      </c>
      <c r="M127">
        <v>33</v>
      </c>
      <c r="N127">
        <v>11</v>
      </c>
      <c r="O127">
        <v>42</v>
      </c>
      <c r="P127">
        <v>11</v>
      </c>
      <c r="Q127">
        <v>54</v>
      </c>
      <c r="R127">
        <v>92</v>
      </c>
      <c r="S127">
        <v>44</v>
      </c>
      <c r="T127">
        <v>58</v>
      </c>
      <c r="U127">
        <v>20</v>
      </c>
      <c r="V127">
        <v>103</v>
      </c>
      <c r="W127">
        <v>50</v>
      </c>
      <c r="X127">
        <v>34</v>
      </c>
      <c r="Y127">
        <v>71</v>
      </c>
      <c r="Z127">
        <v>3</v>
      </c>
      <c r="AA127">
        <v>110</v>
      </c>
      <c r="AB127">
        <v>67</v>
      </c>
      <c r="AC127">
        <v>78</v>
      </c>
      <c r="AD127">
        <v>17</v>
      </c>
      <c r="AE127">
        <v>62</v>
      </c>
      <c r="AF127">
        <v>16</v>
      </c>
      <c r="AG127">
        <v>86</v>
      </c>
      <c r="AH127">
        <v>54</v>
      </c>
      <c r="AI127">
        <v>64</v>
      </c>
      <c r="AJ127">
        <v>90</v>
      </c>
      <c r="AK127">
        <v>22</v>
      </c>
      <c r="AL127">
        <v>33</v>
      </c>
      <c r="AM127">
        <v>82</v>
      </c>
      <c r="AN127">
        <v>51</v>
      </c>
      <c r="AO127">
        <v>12</v>
      </c>
      <c r="AP127">
        <v>25</v>
      </c>
      <c r="AQ127">
        <v>77</v>
      </c>
      <c r="AR127">
        <v>2</v>
      </c>
      <c r="AS127">
        <v>103</v>
      </c>
      <c r="AT127">
        <v>49</v>
      </c>
      <c r="AU127">
        <v>70</v>
      </c>
      <c r="AV127">
        <v>22</v>
      </c>
      <c r="AW127">
        <v>42</v>
      </c>
      <c r="AX127">
        <v>22</v>
      </c>
      <c r="AY127">
        <v>104</v>
      </c>
      <c r="AZ127">
        <v>20</v>
      </c>
      <c r="BA127">
        <v>63</v>
      </c>
      <c r="BB127">
        <v>86</v>
      </c>
      <c r="BC127">
        <v>75</v>
      </c>
      <c r="BD127">
        <v>29</v>
      </c>
      <c r="BE127">
        <v>18</v>
      </c>
      <c r="BF127">
        <v>22</v>
      </c>
      <c r="BG127">
        <v>19</v>
      </c>
      <c r="BH127">
        <v>84</v>
      </c>
      <c r="BI127">
        <v>6</v>
      </c>
      <c r="BJ127">
        <v>82</v>
      </c>
      <c r="BK127">
        <v>11</v>
      </c>
      <c r="BL127">
        <v>69</v>
      </c>
      <c r="BM127">
        <v>1</v>
      </c>
      <c r="BN127">
        <v>114</v>
      </c>
      <c r="BO127">
        <v>82</v>
      </c>
      <c r="BP127">
        <v>48</v>
      </c>
      <c r="BQ127">
        <v>4</v>
      </c>
      <c r="BR127">
        <v>4</v>
      </c>
      <c r="BS127">
        <v>83</v>
      </c>
      <c r="BT127">
        <v>83</v>
      </c>
      <c r="BU127">
        <v>35</v>
      </c>
      <c r="BV127">
        <v>76</v>
      </c>
      <c r="BW127">
        <v>87</v>
      </c>
      <c r="BX127">
        <v>6</v>
      </c>
      <c r="BY127">
        <v>105</v>
      </c>
      <c r="BZ127">
        <v>113</v>
      </c>
      <c r="CA127">
        <v>9</v>
      </c>
      <c r="CB127">
        <v>57</v>
      </c>
      <c r="CC127">
        <v>3</v>
      </c>
      <c r="CD127">
        <v>36</v>
      </c>
      <c r="CE127">
        <v>39</v>
      </c>
      <c r="CF127">
        <v>31</v>
      </c>
      <c r="CG127">
        <v>42</v>
      </c>
      <c r="CH127">
        <v>111</v>
      </c>
      <c r="CI127">
        <v>110</v>
      </c>
      <c r="CJ127">
        <v>62</v>
      </c>
      <c r="CK127">
        <v>30</v>
      </c>
      <c r="CL127">
        <v>87</v>
      </c>
      <c r="CM127">
        <v>103</v>
      </c>
      <c r="CN127">
        <v>57</v>
      </c>
      <c r="CO127">
        <v>107</v>
      </c>
      <c r="CP127">
        <v>65</v>
      </c>
      <c r="CQ127">
        <v>85</v>
      </c>
      <c r="CR127">
        <v>0</v>
      </c>
      <c r="CS127">
        <v>1</v>
      </c>
      <c r="CT127">
        <v>105</v>
      </c>
      <c r="CU127">
        <v>52</v>
      </c>
      <c r="CV127">
        <v>4</v>
      </c>
      <c r="CW127">
        <v>6</v>
      </c>
      <c r="CX127">
        <v>93</v>
      </c>
      <c r="CY127">
        <v>44</v>
      </c>
      <c r="CZ127">
        <v>66</v>
      </c>
      <c r="DA127">
        <v>4</v>
      </c>
      <c r="DB127">
        <v>47</v>
      </c>
      <c r="DC127">
        <v>47</v>
      </c>
      <c r="DD127">
        <v>47</v>
      </c>
      <c r="DE127">
        <v>36</v>
      </c>
      <c r="DF127">
        <v>25</v>
      </c>
      <c r="DG127">
        <v>108</v>
      </c>
      <c r="DH127">
        <v>19</v>
      </c>
      <c r="DI127">
        <v>38</v>
      </c>
      <c r="DJ127">
        <v>75</v>
      </c>
      <c r="DK127">
        <v>85</v>
      </c>
      <c r="DL127">
        <v>94</v>
      </c>
      <c r="DM127">
        <v>1</v>
      </c>
      <c r="DN127">
        <v>55</v>
      </c>
      <c r="DO127">
        <v>83</v>
      </c>
      <c r="DP127">
        <v>104</v>
      </c>
      <c r="DQ127" s="86">
        <f ca="1">Control!$C$7*Calculations!$C$82*INDEX('Monthly Data'!N:N,Calculations!$C$116+MOD(A127,Calculations!$C$118))+Control!$C$7*Calculations!$C$83*INDEX('Monthly Data'!O:O,Calculations!$C$116+MOD(A127,Calculations!$C$118))+Control!$C$7*Calculations!$C$84*INDEX('Monthly Data'!P:P,Calculations!$C$116+MOD(A127,Calculations!$C$118))+Control!$C$7*Calculations!$C$85*INDEX('Monthly Data'!Q:Q,Calculations!$C$116+MOD(A127,Calculations!$C$118))+(1-Control!$C$7*Calculations!$C$87)*INDEX('Monthly Data'!R:R,Calculations!$C$116+MOD(A127,Calculations!$C$118))</f>
        <v>1.1106855739851785E-2</v>
      </c>
      <c r="DR127" s="86">
        <f ca="1">Control!$C$7*Calculations!$C$82*INDEX('Monthly Data'!N:N,Calculations!$C$116+MOD(B127,Calculations!$C$118))+Control!$C$7*Calculations!$C$83*INDEX('Monthly Data'!O:O,Calculations!$C$116+MOD(B127,Calculations!$C$118))+Control!$C$7*Calculations!$C$84*INDEX('Monthly Data'!P:P,Calculations!$C$116+MOD(B127,Calculations!$C$118))+Control!$C$7*Calculations!$C$85*INDEX('Monthly Data'!Q:Q,Calculations!$C$116+MOD(B127,Calculations!$C$118))+(1-Control!$C$7*Calculations!$C$87)*INDEX('Monthly Data'!R:R,Calculations!$C$116+MOD(B127,Calculations!$C$118))</f>
        <v>-1.8530040247387896E-2</v>
      </c>
      <c r="DS127" s="86">
        <f ca="1">Control!$C$7*Calculations!$C$82*INDEX('Monthly Data'!N:N,Calculations!$C$116+MOD(C127,Calculations!$C$118))+Control!$C$7*Calculations!$C$83*INDEX('Monthly Data'!O:O,Calculations!$C$116+MOD(C127,Calculations!$C$118))+Control!$C$7*Calculations!$C$84*INDEX('Monthly Data'!P:P,Calculations!$C$116+MOD(C127,Calculations!$C$118))+Control!$C$7*Calculations!$C$85*INDEX('Monthly Data'!Q:Q,Calculations!$C$116+MOD(C127,Calculations!$C$118))+(1-Control!$C$7*Calculations!$C$87)*INDEX('Monthly Data'!R:R,Calculations!$C$116+MOD(C127,Calculations!$C$118))</f>
        <v>-1.0485101266941802E-2</v>
      </c>
      <c r="DT127" s="86">
        <f ca="1">Control!$C$7*Calculations!$C$82*INDEX('Monthly Data'!N:N,Calculations!$C$116+MOD(D127,Calculations!$C$118))+Control!$C$7*Calculations!$C$83*INDEX('Monthly Data'!O:O,Calculations!$C$116+MOD(D127,Calculations!$C$118))+Control!$C$7*Calculations!$C$84*INDEX('Monthly Data'!P:P,Calculations!$C$116+MOD(D127,Calculations!$C$118))+Control!$C$7*Calculations!$C$85*INDEX('Monthly Data'!Q:Q,Calculations!$C$116+MOD(D127,Calculations!$C$118))+(1-Control!$C$7*Calculations!$C$87)*INDEX('Monthly Data'!R:R,Calculations!$C$116+MOD(D127,Calculations!$C$118))</f>
        <v>1.0415351832335435E-2</v>
      </c>
      <c r="DU127" s="86">
        <f ca="1">Control!$C$7*Calculations!$C$82*INDEX('Monthly Data'!N:N,Calculations!$C$116+MOD(E127,Calculations!$C$118))+Control!$C$7*Calculations!$C$83*INDEX('Monthly Data'!O:O,Calculations!$C$116+MOD(E127,Calculations!$C$118))+Control!$C$7*Calculations!$C$84*INDEX('Monthly Data'!P:P,Calculations!$C$116+MOD(E127,Calculations!$C$118))+Control!$C$7*Calculations!$C$85*INDEX('Monthly Data'!Q:Q,Calculations!$C$116+MOD(E127,Calculations!$C$118))+(1-Control!$C$7*Calculations!$C$87)*INDEX('Monthly Data'!R:R,Calculations!$C$116+MOD(E127,Calculations!$C$118))</f>
        <v>-3.299557342782896E-2</v>
      </c>
      <c r="DV127" s="86">
        <f ca="1">Control!$C$7*Calculations!$C$82*INDEX('Monthly Data'!N:N,Calculations!$C$116+MOD(F127,Calculations!$C$118))+Control!$C$7*Calculations!$C$83*INDEX('Monthly Data'!O:O,Calculations!$C$116+MOD(F127,Calculations!$C$118))+Control!$C$7*Calculations!$C$84*INDEX('Monthly Data'!P:P,Calculations!$C$116+MOD(F127,Calculations!$C$118))+Control!$C$7*Calculations!$C$85*INDEX('Monthly Data'!Q:Q,Calculations!$C$116+MOD(F127,Calculations!$C$118))+(1-Control!$C$7*Calculations!$C$87)*INDEX('Monthly Data'!R:R,Calculations!$C$116+MOD(F127,Calculations!$C$118))</f>
        <v>2.4722579420195831E-2</v>
      </c>
      <c r="DW127" s="86">
        <f ca="1">Control!$C$7*Calculations!$C$82*INDEX('Monthly Data'!N:N,Calculations!$C$116+MOD(G127,Calculations!$C$118))+Control!$C$7*Calculations!$C$83*INDEX('Monthly Data'!O:O,Calculations!$C$116+MOD(G127,Calculations!$C$118))+Control!$C$7*Calculations!$C$84*INDEX('Monthly Data'!P:P,Calculations!$C$116+MOD(G127,Calculations!$C$118))+Control!$C$7*Calculations!$C$85*INDEX('Monthly Data'!Q:Q,Calculations!$C$116+MOD(G127,Calculations!$C$118))+(1-Control!$C$7*Calculations!$C$87)*INDEX('Monthly Data'!R:R,Calculations!$C$116+MOD(G127,Calculations!$C$118))</f>
        <v>1.9073822767906517E-2</v>
      </c>
      <c r="DX127" s="86">
        <f ca="1">Control!$C$7*Calculations!$C$82*INDEX('Monthly Data'!N:N,Calculations!$C$116+MOD(H127,Calculations!$C$118))+Control!$C$7*Calculations!$C$83*INDEX('Monthly Data'!O:O,Calculations!$C$116+MOD(H127,Calculations!$C$118))+Control!$C$7*Calculations!$C$84*INDEX('Monthly Data'!P:P,Calculations!$C$116+MOD(H127,Calculations!$C$118))+Control!$C$7*Calculations!$C$85*INDEX('Monthly Data'!Q:Q,Calculations!$C$116+MOD(H127,Calculations!$C$118))+(1-Control!$C$7*Calculations!$C$87)*INDEX('Monthly Data'!R:R,Calculations!$C$116+MOD(H127,Calculations!$C$118))</f>
        <v>1.3423979074716584E-2</v>
      </c>
      <c r="DY127" s="86">
        <f ca="1">Control!$C$7*Calculations!$C$82*INDEX('Monthly Data'!N:N,Calculations!$C$116+MOD(I127,Calculations!$C$118))+Control!$C$7*Calculations!$C$83*INDEX('Monthly Data'!O:O,Calculations!$C$116+MOD(I127,Calculations!$C$118))+Control!$C$7*Calculations!$C$84*INDEX('Monthly Data'!P:P,Calculations!$C$116+MOD(I127,Calculations!$C$118))+Control!$C$7*Calculations!$C$85*INDEX('Monthly Data'!Q:Q,Calculations!$C$116+MOD(I127,Calculations!$C$118))+(1-Control!$C$7*Calculations!$C$87)*INDEX('Monthly Data'!R:R,Calculations!$C$116+MOD(I127,Calculations!$C$118))</f>
        <v>1.0353752315110615E-2</v>
      </c>
      <c r="DZ127" s="86">
        <f ca="1">Control!$C$7*Calculations!$C$82*INDEX('Monthly Data'!N:N,Calculations!$C$116+MOD(J127,Calculations!$C$118))+Control!$C$7*Calculations!$C$83*INDEX('Monthly Data'!O:O,Calculations!$C$116+MOD(J127,Calculations!$C$118))+Control!$C$7*Calculations!$C$84*INDEX('Monthly Data'!P:P,Calculations!$C$116+MOD(J127,Calculations!$C$118))+Control!$C$7*Calculations!$C$85*INDEX('Monthly Data'!Q:Q,Calculations!$C$116+MOD(J127,Calculations!$C$118))+(1-Control!$C$7*Calculations!$C$87)*INDEX('Monthly Data'!R:R,Calculations!$C$116+MOD(J127,Calculations!$C$118))</f>
        <v>1.7484305259657981E-2</v>
      </c>
      <c r="EA127" s="86">
        <f ca="1">Control!$C$7*Calculations!$C$82*INDEX('Monthly Data'!N:N,Calculations!$C$116+MOD(K127,Calculations!$C$118))+Control!$C$7*Calculations!$C$83*INDEX('Monthly Data'!O:O,Calculations!$C$116+MOD(K127,Calculations!$C$118))+Control!$C$7*Calculations!$C$84*INDEX('Monthly Data'!P:P,Calculations!$C$116+MOD(K127,Calculations!$C$118))+Control!$C$7*Calculations!$C$85*INDEX('Monthly Data'!Q:Q,Calculations!$C$116+MOD(K127,Calculations!$C$118))+(1-Control!$C$7*Calculations!$C$87)*INDEX('Monthly Data'!R:R,Calculations!$C$116+MOD(K127,Calculations!$C$118))</f>
        <v>1.7599621212565995E-2</v>
      </c>
      <c r="EB127" s="86">
        <f ca="1">Control!$C$7*Calculations!$C$82*INDEX('Monthly Data'!N:N,Calculations!$C$116+MOD(L127,Calculations!$C$118))+Control!$C$7*Calculations!$C$83*INDEX('Monthly Data'!O:O,Calculations!$C$116+MOD(L127,Calculations!$C$118))+Control!$C$7*Calculations!$C$84*INDEX('Monthly Data'!P:P,Calculations!$C$116+MOD(L127,Calculations!$C$118))+Control!$C$7*Calculations!$C$85*INDEX('Monthly Data'!Q:Q,Calculations!$C$116+MOD(L127,Calculations!$C$118))+(1-Control!$C$7*Calculations!$C$87)*INDEX('Monthly Data'!R:R,Calculations!$C$116+MOD(L127,Calculations!$C$118))</f>
        <v>4.7768166384148329E-3</v>
      </c>
      <c r="EC127" s="86">
        <f ca="1">Control!$C$7*Calculations!$C$82*INDEX('Monthly Data'!N:N,Calculations!$C$116+MOD(M127,Calculations!$C$118))+Control!$C$7*Calculations!$C$83*INDEX('Monthly Data'!O:O,Calculations!$C$116+MOD(M127,Calculations!$C$118))+Control!$C$7*Calculations!$C$84*INDEX('Monthly Data'!P:P,Calculations!$C$116+MOD(M127,Calculations!$C$118))+Control!$C$7*Calculations!$C$85*INDEX('Monthly Data'!Q:Q,Calculations!$C$116+MOD(M127,Calculations!$C$118))+(1-Control!$C$7*Calculations!$C$87)*INDEX('Monthly Data'!R:R,Calculations!$C$116+MOD(M127,Calculations!$C$118))</f>
        <v>3.1070573055362403E-2</v>
      </c>
      <c r="ED127" s="86">
        <f ca="1">Control!$C$7*Calculations!$C$82*INDEX('Monthly Data'!N:N,Calculations!$C$116+MOD(N127,Calculations!$C$118))+Control!$C$7*Calculations!$C$83*INDEX('Monthly Data'!O:O,Calculations!$C$116+MOD(N127,Calculations!$C$118))+Control!$C$7*Calculations!$C$84*INDEX('Monthly Data'!P:P,Calculations!$C$116+MOD(N127,Calculations!$C$118))+Control!$C$7*Calculations!$C$85*INDEX('Monthly Data'!Q:Q,Calculations!$C$116+MOD(N127,Calculations!$C$118))+(1-Control!$C$7*Calculations!$C$87)*INDEX('Monthly Data'!R:R,Calculations!$C$116+MOD(N127,Calculations!$C$118))</f>
        <v>1.0018681835149534E-3</v>
      </c>
      <c r="EE127" s="86">
        <f ca="1">Control!$C$7*Calculations!$C$82*INDEX('Monthly Data'!N:N,Calculations!$C$116+MOD(O127,Calculations!$C$118))+Control!$C$7*Calculations!$C$83*INDEX('Monthly Data'!O:O,Calculations!$C$116+MOD(O127,Calculations!$C$118))+Control!$C$7*Calculations!$C$84*INDEX('Monthly Data'!P:P,Calculations!$C$116+MOD(O127,Calculations!$C$118))+Control!$C$7*Calculations!$C$85*INDEX('Monthly Data'!Q:Q,Calculations!$C$116+MOD(O127,Calculations!$C$118))+(1-Control!$C$7*Calculations!$C$87)*INDEX('Monthly Data'!R:R,Calculations!$C$116+MOD(O127,Calculations!$C$118))</f>
        <v>-6.1115617667135171E-2</v>
      </c>
      <c r="EF127" s="86">
        <f ca="1">Control!$C$7*Calculations!$C$82*INDEX('Monthly Data'!N:N,Calculations!$C$116+MOD(P127,Calculations!$C$118))+Control!$C$7*Calculations!$C$83*INDEX('Monthly Data'!O:O,Calculations!$C$116+MOD(P127,Calculations!$C$118))+Control!$C$7*Calculations!$C$84*INDEX('Monthly Data'!P:P,Calculations!$C$116+MOD(P127,Calculations!$C$118))+Control!$C$7*Calculations!$C$85*INDEX('Monthly Data'!Q:Q,Calculations!$C$116+MOD(P127,Calculations!$C$118))+(1-Control!$C$7*Calculations!$C$87)*INDEX('Monthly Data'!R:R,Calculations!$C$116+MOD(P127,Calculations!$C$118))</f>
        <v>1.0018681835149534E-3</v>
      </c>
      <c r="EG127" s="86">
        <f ca="1">Control!$C$7*Calculations!$C$82*INDEX('Monthly Data'!N:N,Calculations!$C$116+MOD(Q127,Calculations!$C$118))+Control!$C$7*Calculations!$C$83*INDEX('Monthly Data'!O:O,Calculations!$C$116+MOD(Q127,Calculations!$C$118))+Control!$C$7*Calculations!$C$84*INDEX('Monthly Data'!P:P,Calculations!$C$116+MOD(Q127,Calculations!$C$118))+Control!$C$7*Calculations!$C$85*INDEX('Monthly Data'!Q:Q,Calculations!$C$116+MOD(Q127,Calculations!$C$118))+(1-Control!$C$7*Calculations!$C$87)*INDEX('Monthly Data'!R:R,Calculations!$C$116+MOD(Q127,Calculations!$C$118))</f>
        <v>1.7484305259657981E-2</v>
      </c>
      <c r="EH127" s="86">
        <f ca="1">Control!$C$7*Calculations!$C$82*INDEX('Monthly Data'!N:N,Calculations!$C$116+MOD(R127,Calculations!$C$118))+Control!$C$7*Calculations!$C$83*INDEX('Monthly Data'!O:O,Calculations!$C$116+MOD(R127,Calculations!$C$118))+Control!$C$7*Calculations!$C$84*INDEX('Monthly Data'!P:P,Calculations!$C$116+MOD(R127,Calculations!$C$118))+Control!$C$7*Calculations!$C$85*INDEX('Monthly Data'!Q:Q,Calculations!$C$116+MOD(R127,Calculations!$C$118))+(1-Control!$C$7*Calculations!$C$87)*INDEX('Monthly Data'!R:R,Calculations!$C$116+MOD(R127,Calculations!$C$118))</f>
        <v>2.4722579420195831E-2</v>
      </c>
      <c r="EI127" s="86">
        <f ca="1">Control!$C$7*Calculations!$C$82*INDEX('Monthly Data'!N:N,Calculations!$C$116+MOD(S127,Calculations!$C$118))+Control!$C$7*Calculations!$C$83*INDEX('Monthly Data'!O:O,Calculations!$C$116+MOD(S127,Calculations!$C$118))+Control!$C$7*Calculations!$C$84*INDEX('Monthly Data'!P:P,Calculations!$C$116+MOD(S127,Calculations!$C$118))+Control!$C$7*Calculations!$C$85*INDEX('Monthly Data'!Q:Q,Calculations!$C$116+MOD(S127,Calculations!$C$118))+(1-Control!$C$7*Calculations!$C$87)*INDEX('Monthly Data'!R:R,Calculations!$C$116+MOD(S127,Calculations!$C$118))</f>
        <v>2.377894462657602E-2</v>
      </c>
      <c r="EJ127" s="86">
        <f ca="1">Control!$C$7*Calculations!$C$82*INDEX('Monthly Data'!N:N,Calculations!$C$116+MOD(T127,Calculations!$C$118))+Control!$C$7*Calculations!$C$83*INDEX('Monthly Data'!O:O,Calculations!$C$116+MOD(T127,Calculations!$C$118))+Control!$C$7*Calculations!$C$84*INDEX('Monthly Data'!P:P,Calculations!$C$116+MOD(T127,Calculations!$C$118))+Control!$C$7*Calculations!$C$85*INDEX('Monthly Data'!Q:Q,Calculations!$C$116+MOD(T127,Calculations!$C$118))+(1-Control!$C$7*Calculations!$C$87)*INDEX('Monthly Data'!R:R,Calculations!$C$116+MOD(T127,Calculations!$C$118))</f>
        <v>8.4240675975201049E-3</v>
      </c>
      <c r="EK127" s="86">
        <f ca="1">Control!$C$7*Calculations!$C$82*INDEX('Monthly Data'!N:N,Calculations!$C$116+MOD(U127,Calculations!$C$118))+Control!$C$7*Calculations!$C$83*INDEX('Monthly Data'!O:O,Calculations!$C$116+MOD(U127,Calculations!$C$118))+Control!$C$7*Calculations!$C$84*INDEX('Monthly Data'!P:P,Calculations!$C$116+MOD(U127,Calculations!$C$118))+Control!$C$7*Calculations!$C$85*INDEX('Monthly Data'!Q:Q,Calculations!$C$116+MOD(U127,Calculations!$C$118))+(1-Control!$C$7*Calculations!$C$87)*INDEX('Monthly Data'!R:R,Calculations!$C$116+MOD(U127,Calculations!$C$118))</f>
        <v>3.9251937367756782E-3</v>
      </c>
      <c r="EL127" s="86">
        <f ca="1">Control!$C$7*Calculations!$C$82*INDEX('Monthly Data'!N:N,Calculations!$C$116+MOD(V127,Calculations!$C$118))+Control!$C$7*Calculations!$C$83*INDEX('Monthly Data'!O:O,Calculations!$C$116+MOD(V127,Calculations!$C$118))+Control!$C$7*Calculations!$C$84*INDEX('Monthly Data'!P:P,Calculations!$C$116+MOD(V127,Calculations!$C$118))+Control!$C$7*Calculations!$C$85*INDEX('Monthly Data'!Q:Q,Calculations!$C$116+MOD(V127,Calculations!$C$118))+(1-Control!$C$7*Calculations!$C$87)*INDEX('Monthly Data'!R:R,Calculations!$C$116+MOD(V127,Calculations!$C$118))</f>
        <v>5.1972609868760735E-3</v>
      </c>
      <c r="EM127" s="86">
        <f ca="1">Control!$C$7*Calculations!$C$82*INDEX('Monthly Data'!N:N,Calculations!$C$116+MOD(W127,Calculations!$C$118))+Control!$C$7*Calculations!$C$83*INDEX('Monthly Data'!O:O,Calculations!$C$116+MOD(W127,Calculations!$C$118))+Control!$C$7*Calculations!$C$84*INDEX('Monthly Data'!P:P,Calculations!$C$116+MOD(W127,Calculations!$C$118))+Control!$C$7*Calculations!$C$85*INDEX('Monthly Data'!Q:Q,Calculations!$C$116+MOD(W127,Calculations!$C$118))+(1-Control!$C$7*Calculations!$C$87)*INDEX('Monthly Data'!R:R,Calculations!$C$116+MOD(W127,Calculations!$C$118))</f>
        <v>6.1009361253630504E-2</v>
      </c>
      <c r="EN127" s="86">
        <f ca="1">Control!$C$7*Calculations!$C$82*INDEX('Monthly Data'!N:N,Calculations!$C$116+MOD(X127,Calculations!$C$118))+Control!$C$7*Calculations!$C$83*INDEX('Monthly Data'!O:O,Calculations!$C$116+MOD(X127,Calculations!$C$118))+Control!$C$7*Calculations!$C$84*INDEX('Monthly Data'!P:P,Calculations!$C$116+MOD(X127,Calculations!$C$118))+Control!$C$7*Calculations!$C$85*INDEX('Monthly Data'!Q:Q,Calculations!$C$116+MOD(X127,Calculations!$C$118))+(1-Control!$C$7*Calculations!$C$87)*INDEX('Monthly Data'!R:R,Calculations!$C$116+MOD(X127,Calculations!$C$118))</f>
        <v>5.3309355465453899E-3</v>
      </c>
      <c r="EO127" s="86">
        <f ca="1">Control!$C$7*Calculations!$C$82*INDEX('Monthly Data'!N:N,Calculations!$C$116+MOD(Y127,Calculations!$C$118))+Control!$C$7*Calculations!$C$83*INDEX('Monthly Data'!O:O,Calculations!$C$116+MOD(Y127,Calculations!$C$118))+Control!$C$7*Calculations!$C$84*INDEX('Monthly Data'!P:P,Calculations!$C$116+MOD(Y127,Calculations!$C$118))+Control!$C$7*Calculations!$C$85*INDEX('Monthly Data'!Q:Q,Calculations!$C$116+MOD(Y127,Calculations!$C$118))+(1-Control!$C$7*Calculations!$C$87)*INDEX('Monthly Data'!R:R,Calculations!$C$116+MOD(Y127,Calculations!$C$118))</f>
        <v>-2.072517756005474E-2</v>
      </c>
      <c r="EP127" s="86">
        <f ca="1">Control!$C$7*Calculations!$C$82*INDEX('Monthly Data'!N:N,Calculations!$C$116+MOD(Z127,Calculations!$C$118))+Control!$C$7*Calculations!$C$83*INDEX('Monthly Data'!O:O,Calculations!$C$116+MOD(Z127,Calculations!$C$118))+Control!$C$7*Calculations!$C$84*INDEX('Monthly Data'!P:P,Calculations!$C$116+MOD(Z127,Calculations!$C$118))+Control!$C$7*Calculations!$C$85*INDEX('Monthly Data'!Q:Q,Calculations!$C$116+MOD(Z127,Calculations!$C$118))+(1-Control!$C$7*Calculations!$C$87)*INDEX('Monthly Data'!R:R,Calculations!$C$116+MOD(Z127,Calculations!$C$118))</f>
        <v>9.9793409618087695E-3</v>
      </c>
      <c r="EQ127" s="86">
        <f ca="1">Control!$C$7*Calculations!$C$82*INDEX('Monthly Data'!N:N,Calculations!$C$116+MOD(AA127,Calculations!$C$118))+Control!$C$7*Calculations!$C$83*INDEX('Monthly Data'!O:O,Calculations!$C$116+MOD(AA127,Calculations!$C$118))+Control!$C$7*Calculations!$C$84*INDEX('Monthly Data'!P:P,Calculations!$C$116+MOD(AA127,Calculations!$C$118))+Control!$C$7*Calculations!$C$85*INDEX('Monthly Data'!Q:Q,Calculations!$C$116+MOD(AA127,Calculations!$C$118))+(1-Control!$C$7*Calculations!$C$87)*INDEX('Monthly Data'!R:R,Calculations!$C$116+MOD(AA127,Calculations!$C$118))</f>
        <v>3.127051071655923E-3</v>
      </c>
      <c r="ER127" s="86">
        <f ca="1">Control!$C$7*Calculations!$C$82*INDEX('Monthly Data'!N:N,Calculations!$C$116+MOD(AB127,Calculations!$C$118))+Control!$C$7*Calculations!$C$83*INDEX('Monthly Data'!O:O,Calculations!$C$116+MOD(AB127,Calculations!$C$118))+Control!$C$7*Calculations!$C$84*INDEX('Monthly Data'!P:P,Calculations!$C$116+MOD(AB127,Calculations!$C$118))+Control!$C$7*Calculations!$C$85*INDEX('Monthly Data'!Q:Q,Calculations!$C$116+MOD(AB127,Calculations!$C$118))+(1-Control!$C$7*Calculations!$C$87)*INDEX('Monthly Data'!R:R,Calculations!$C$116+MOD(AB127,Calculations!$C$118))</f>
        <v>-3.9863250714949353E-2</v>
      </c>
      <c r="ES127" s="86">
        <f ca="1">Control!$C$7*Calculations!$C$82*INDEX('Monthly Data'!N:N,Calculations!$C$116+MOD(AC127,Calculations!$C$118))+Control!$C$7*Calculations!$C$83*INDEX('Monthly Data'!O:O,Calculations!$C$116+MOD(AC127,Calculations!$C$118))+Control!$C$7*Calculations!$C$84*INDEX('Monthly Data'!P:P,Calculations!$C$116+MOD(AC127,Calculations!$C$118))+Control!$C$7*Calculations!$C$85*INDEX('Monthly Data'!Q:Q,Calculations!$C$116+MOD(AC127,Calculations!$C$118))+(1-Control!$C$7*Calculations!$C$87)*INDEX('Monthly Data'!R:R,Calculations!$C$116+MOD(AC127,Calculations!$C$118))</f>
        <v>1.7472933988537529E-2</v>
      </c>
      <c r="ET127" s="86">
        <f ca="1">Control!$C$7*Calculations!$C$82*INDEX('Monthly Data'!N:N,Calculations!$C$116+MOD(AD127,Calculations!$C$118))+Control!$C$7*Calculations!$C$83*INDEX('Monthly Data'!O:O,Calculations!$C$116+MOD(AD127,Calculations!$C$118))+Control!$C$7*Calculations!$C$84*INDEX('Monthly Data'!P:P,Calculations!$C$116+MOD(AD127,Calculations!$C$118))+Control!$C$7*Calculations!$C$85*INDEX('Monthly Data'!Q:Q,Calculations!$C$116+MOD(AD127,Calculations!$C$118))+(1-Control!$C$7*Calculations!$C$87)*INDEX('Monthly Data'!R:R,Calculations!$C$116+MOD(AD127,Calculations!$C$118))</f>
        <v>-2.0269389991732112E-2</v>
      </c>
      <c r="EU127" s="86">
        <f ca="1">Control!$C$7*Calculations!$C$82*INDEX('Monthly Data'!N:N,Calculations!$C$116+MOD(AE127,Calculations!$C$118))+Control!$C$7*Calculations!$C$83*INDEX('Monthly Data'!O:O,Calculations!$C$116+MOD(AE127,Calculations!$C$118))+Control!$C$7*Calculations!$C$84*INDEX('Monthly Data'!P:P,Calculations!$C$116+MOD(AE127,Calculations!$C$118))+Control!$C$7*Calculations!$C$85*INDEX('Monthly Data'!Q:Q,Calculations!$C$116+MOD(AE127,Calculations!$C$118))+(1-Control!$C$7*Calculations!$C$87)*INDEX('Monthly Data'!R:R,Calculations!$C$116+MOD(AE127,Calculations!$C$118))</f>
        <v>-9.839093431862074E-3</v>
      </c>
      <c r="EV127" s="86">
        <f ca="1">Control!$C$7*Calculations!$C$82*INDEX('Monthly Data'!N:N,Calculations!$C$116+MOD(AF127,Calculations!$C$118))+Control!$C$7*Calculations!$C$83*INDEX('Monthly Data'!O:O,Calculations!$C$116+MOD(AF127,Calculations!$C$118))+Control!$C$7*Calculations!$C$84*INDEX('Monthly Data'!P:P,Calculations!$C$116+MOD(AF127,Calculations!$C$118))+Control!$C$7*Calculations!$C$85*INDEX('Monthly Data'!Q:Q,Calculations!$C$116+MOD(AF127,Calculations!$C$118))+(1-Control!$C$7*Calculations!$C$87)*INDEX('Monthly Data'!R:R,Calculations!$C$116+MOD(AF127,Calculations!$C$118))</f>
        <v>2.5325873776067674E-2</v>
      </c>
      <c r="EW127" s="86">
        <f ca="1">Control!$C$7*Calculations!$C$82*INDEX('Monthly Data'!N:N,Calculations!$C$116+MOD(AG127,Calculations!$C$118))+Control!$C$7*Calculations!$C$83*INDEX('Monthly Data'!O:O,Calculations!$C$116+MOD(AG127,Calculations!$C$118))+Control!$C$7*Calculations!$C$84*INDEX('Monthly Data'!P:P,Calculations!$C$116+MOD(AG127,Calculations!$C$118))+Control!$C$7*Calculations!$C$85*INDEX('Monthly Data'!Q:Q,Calculations!$C$116+MOD(AG127,Calculations!$C$118))+(1-Control!$C$7*Calculations!$C$87)*INDEX('Monthly Data'!R:R,Calculations!$C$116+MOD(AG127,Calculations!$C$118))</f>
        <v>4.5735623984309991E-2</v>
      </c>
      <c r="EX127" s="86">
        <f ca="1">Control!$C$7*Calculations!$C$82*INDEX('Monthly Data'!N:N,Calculations!$C$116+MOD(AH127,Calculations!$C$118))+Control!$C$7*Calculations!$C$83*INDEX('Monthly Data'!O:O,Calculations!$C$116+MOD(AH127,Calculations!$C$118))+Control!$C$7*Calculations!$C$84*INDEX('Monthly Data'!P:P,Calculations!$C$116+MOD(AH127,Calculations!$C$118))+Control!$C$7*Calculations!$C$85*INDEX('Monthly Data'!Q:Q,Calculations!$C$116+MOD(AH127,Calculations!$C$118))+(1-Control!$C$7*Calculations!$C$87)*INDEX('Monthly Data'!R:R,Calculations!$C$116+MOD(AH127,Calculations!$C$118))</f>
        <v>1.7484305259657981E-2</v>
      </c>
      <c r="EY127" s="86">
        <f ca="1">Control!$C$7*Calculations!$C$82*INDEX('Monthly Data'!N:N,Calculations!$C$116+MOD(AI127,Calculations!$C$118))+Control!$C$7*Calculations!$C$83*INDEX('Monthly Data'!O:O,Calculations!$C$116+MOD(AI127,Calculations!$C$118))+Control!$C$7*Calculations!$C$84*INDEX('Monthly Data'!P:P,Calculations!$C$116+MOD(AI127,Calculations!$C$118))+Control!$C$7*Calculations!$C$85*INDEX('Monthly Data'!Q:Q,Calculations!$C$116+MOD(AI127,Calculations!$C$118))+(1-Control!$C$7*Calculations!$C$87)*INDEX('Monthly Data'!R:R,Calculations!$C$116+MOD(AI127,Calculations!$C$118))</f>
        <v>-2.4571433440223247E-2</v>
      </c>
      <c r="EZ127" s="86">
        <f ca="1">Control!$C$7*Calculations!$C$82*INDEX('Monthly Data'!N:N,Calculations!$C$116+MOD(AJ127,Calculations!$C$118))+Control!$C$7*Calculations!$C$83*INDEX('Monthly Data'!O:O,Calculations!$C$116+MOD(AJ127,Calculations!$C$118))+Control!$C$7*Calculations!$C$84*INDEX('Monthly Data'!P:P,Calculations!$C$116+MOD(AJ127,Calculations!$C$118))+Control!$C$7*Calculations!$C$85*INDEX('Monthly Data'!Q:Q,Calculations!$C$116+MOD(AJ127,Calculations!$C$118))+(1-Control!$C$7*Calculations!$C$87)*INDEX('Monthly Data'!R:R,Calculations!$C$116+MOD(AJ127,Calculations!$C$118))</f>
        <v>1.7831091590102856E-2</v>
      </c>
      <c r="FA127" s="86">
        <f ca="1">Control!$C$7*Calculations!$C$82*INDEX('Monthly Data'!N:N,Calculations!$C$116+MOD(AK127,Calculations!$C$118))+Control!$C$7*Calculations!$C$83*INDEX('Monthly Data'!O:O,Calculations!$C$116+MOD(AK127,Calculations!$C$118))+Control!$C$7*Calculations!$C$84*INDEX('Monthly Data'!P:P,Calculations!$C$116+MOD(AK127,Calculations!$C$118))+Control!$C$7*Calculations!$C$85*INDEX('Monthly Data'!Q:Q,Calculations!$C$116+MOD(AK127,Calculations!$C$118))+(1-Control!$C$7*Calculations!$C$87)*INDEX('Monthly Data'!R:R,Calculations!$C$116+MOD(AK127,Calculations!$C$118))</f>
        <v>1.50127906355989E-2</v>
      </c>
      <c r="FB127" s="86">
        <f ca="1">Control!$C$7*Calculations!$C$82*INDEX('Monthly Data'!N:N,Calculations!$C$116+MOD(AL127,Calculations!$C$118))+Control!$C$7*Calculations!$C$83*INDEX('Monthly Data'!O:O,Calculations!$C$116+MOD(AL127,Calculations!$C$118))+Control!$C$7*Calculations!$C$84*INDEX('Monthly Data'!P:P,Calculations!$C$116+MOD(AL127,Calculations!$C$118))+Control!$C$7*Calculations!$C$85*INDEX('Monthly Data'!Q:Q,Calculations!$C$116+MOD(AL127,Calculations!$C$118))+(1-Control!$C$7*Calculations!$C$87)*INDEX('Monthly Data'!R:R,Calculations!$C$116+MOD(AL127,Calculations!$C$118))</f>
        <v>3.1070573055362403E-2</v>
      </c>
      <c r="FC127" s="86">
        <f ca="1">Control!$C$7*Calculations!$C$82*INDEX('Monthly Data'!N:N,Calculations!$C$116+MOD(AM127,Calculations!$C$118))+Control!$C$7*Calculations!$C$83*INDEX('Monthly Data'!O:O,Calculations!$C$116+MOD(AM127,Calculations!$C$118))+Control!$C$7*Calculations!$C$84*INDEX('Monthly Data'!P:P,Calculations!$C$116+MOD(AM127,Calculations!$C$118))+Control!$C$7*Calculations!$C$85*INDEX('Monthly Data'!Q:Q,Calculations!$C$116+MOD(AM127,Calculations!$C$118))+(1-Control!$C$7*Calculations!$C$87)*INDEX('Monthly Data'!R:R,Calculations!$C$116+MOD(AM127,Calculations!$C$118))</f>
        <v>1.7361594973213587E-2</v>
      </c>
      <c r="FD127" s="86">
        <f ca="1">Control!$C$7*Calculations!$C$82*INDEX('Monthly Data'!N:N,Calculations!$C$116+MOD(AN127,Calculations!$C$118))+Control!$C$7*Calculations!$C$83*INDEX('Monthly Data'!O:O,Calculations!$C$116+MOD(AN127,Calculations!$C$118))+Control!$C$7*Calculations!$C$84*INDEX('Monthly Data'!P:P,Calculations!$C$116+MOD(AN127,Calculations!$C$118))+Control!$C$7*Calculations!$C$85*INDEX('Monthly Data'!Q:Q,Calculations!$C$116+MOD(AN127,Calculations!$C$118))+(1-Control!$C$7*Calculations!$C$87)*INDEX('Monthly Data'!R:R,Calculations!$C$116+MOD(AN127,Calculations!$C$118))</f>
        <v>1.8695385296339444E-2</v>
      </c>
      <c r="FE127" s="86">
        <f ca="1">Control!$C$7*Calculations!$C$82*INDEX('Monthly Data'!N:N,Calculations!$C$116+MOD(AO127,Calculations!$C$118))+Control!$C$7*Calculations!$C$83*INDEX('Monthly Data'!O:O,Calculations!$C$116+MOD(AO127,Calculations!$C$118))+Control!$C$7*Calculations!$C$84*INDEX('Monthly Data'!P:P,Calculations!$C$116+MOD(AO127,Calculations!$C$118))+Control!$C$7*Calculations!$C$85*INDEX('Monthly Data'!Q:Q,Calculations!$C$116+MOD(AO127,Calculations!$C$118))+(1-Control!$C$7*Calculations!$C$87)*INDEX('Monthly Data'!R:R,Calculations!$C$116+MOD(AO127,Calculations!$C$118))</f>
        <v>1.0415351832335435E-2</v>
      </c>
      <c r="FF127" s="86">
        <f ca="1">Control!$C$7*Calculations!$C$82*INDEX('Monthly Data'!N:N,Calculations!$C$116+MOD(AP127,Calculations!$C$118))+Control!$C$7*Calculations!$C$83*INDEX('Monthly Data'!O:O,Calculations!$C$116+MOD(AP127,Calculations!$C$118))+Control!$C$7*Calculations!$C$84*INDEX('Monthly Data'!P:P,Calculations!$C$116+MOD(AP127,Calculations!$C$118))+Control!$C$7*Calculations!$C$85*INDEX('Monthly Data'!Q:Q,Calculations!$C$116+MOD(AP127,Calculations!$C$118))+(1-Control!$C$7*Calculations!$C$87)*INDEX('Monthly Data'!R:R,Calculations!$C$116+MOD(AP127,Calculations!$C$118))</f>
        <v>-3.299557342782896E-2</v>
      </c>
      <c r="FG127" s="86">
        <f ca="1">Control!$C$7*Calculations!$C$82*INDEX('Monthly Data'!N:N,Calculations!$C$116+MOD(AQ127,Calculations!$C$118))+Control!$C$7*Calculations!$C$83*INDEX('Monthly Data'!O:O,Calculations!$C$116+MOD(AQ127,Calculations!$C$118))+Control!$C$7*Calculations!$C$84*INDEX('Monthly Data'!P:P,Calculations!$C$116+MOD(AQ127,Calculations!$C$118))+Control!$C$7*Calculations!$C$85*INDEX('Monthly Data'!Q:Q,Calculations!$C$116+MOD(AQ127,Calculations!$C$118))+(1-Control!$C$7*Calculations!$C$87)*INDEX('Monthly Data'!R:R,Calculations!$C$116+MOD(AQ127,Calculations!$C$118))</f>
        <v>-1.0485101266941802E-2</v>
      </c>
      <c r="FH127" s="86">
        <f ca="1">Control!$C$7*Calculations!$C$82*INDEX('Monthly Data'!N:N,Calculations!$C$116+MOD(AR127,Calculations!$C$118))+Control!$C$7*Calculations!$C$83*INDEX('Monthly Data'!O:O,Calculations!$C$116+MOD(AR127,Calculations!$C$118))+Control!$C$7*Calculations!$C$84*INDEX('Monthly Data'!P:P,Calculations!$C$116+MOD(AR127,Calculations!$C$118))+Control!$C$7*Calculations!$C$85*INDEX('Monthly Data'!Q:Q,Calculations!$C$116+MOD(AR127,Calculations!$C$118))+(1-Control!$C$7*Calculations!$C$87)*INDEX('Monthly Data'!R:R,Calculations!$C$116+MOD(AR127,Calculations!$C$118))</f>
        <v>7.7184133340106598E-3</v>
      </c>
      <c r="FI127" s="86">
        <f ca="1">Control!$C$7*Calculations!$C$82*INDEX('Monthly Data'!N:N,Calculations!$C$116+MOD(AS127,Calculations!$C$118))+Control!$C$7*Calculations!$C$83*INDEX('Monthly Data'!O:O,Calculations!$C$116+MOD(AS127,Calculations!$C$118))+Control!$C$7*Calculations!$C$84*INDEX('Monthly Data'!P:P,Calculations!$C$116+MOD(AS127,Calculations!$C$118))+Control!$C$7*Calculations!$C$85*INDEX('Monthly Data'!Q:Q,Calculations!$C$116+MOD(AS127,Calculations!$C$118))+(1-Control!$C$7*Calculations!$C$87)*INDEX('Monthly Data'!R:R,Calculations!$C$116+MOD(AS127,Calculations!$C$118))</f>
        <v>5.1972609868760735E-3</v>
      </c>
      <c r="FJ127" s="86">
        <f ca="1">Control!$C$7*Calculations!$C$82*INDEX('Monthly Data'!N:N,Calculations!$C$116+MOD(AT127,Calculations!$C$118))+Control!$C$7*Calculations!$C$83*INDEX('Monthly Data'!O:O,Calculations!$C$116+MOD(AT127,Calculations!$C$118))+Control!$C$7*Calculations!$C$84*INDEX('Monthly Data'!P:P,Calculations!$C$116+MOD(AT127,Calculations!$C$118))+Control!$C$7*Calculations!$C$85*INDEX('Monthly Data'!Q:Q,Calculations!$C$116+MOD(AT127,Calculations!$C$118))+(1-Control!$C$7*Calculations!$C$87)*INDEX('Monthly Data'!R:R,Calculations!$C$116+MOD(AT127,Calculations!$C$118))</f>
        <v>-1.4213734788548189E-2</v>
      </c>
      <c r="FK127" s="86">
        <f ca="1">Control!$C$7*Calculations!$C$82*INDEX('Monthly Data'!N:N,Calculations!$C$116+MOD(AU127,Calculations!$C$118))+Control!$C$7*Calculations!$C$83*INDEX('Monthly Data'!O:O,Calculations!$C$116+MOD(AU127,Calculations!$C$118))+Control!$C$7*Calculations!$C$84*INDEX('Monthly Data'!P:P,Calculations!$C$116+MOD(AU127,Calculations!$C$118))+Control!$C$7*Calculations!$C$85*INDEX('Monthly Data'!Q:Q,Calculations!$C$116+MOD(AU127,Calculations!$C$118))+(1-Control!$C$7*Calculations!$C$87)*INDEX('Monthly Data'!R:R,Calculations!$C$116+MOD(AU127,Calculations!$C$118))</f>
        <v>3.8809817903524786E-2</v>
      </c>
      <c r="FL127" s="86">
        <f ca="1">Control!$C$7*Calculations!$C$82*INDEX('Monthly Data'!N:N,Calculations!$C$116+MOD(AV127,Calculations!$C$118))+Control!$C$7*Calculations!$C$83*INDEX('Monthly Data'!O:O,Calculations!$C$116+MOD(AV127,Calculations!$C$118))+Control!$C$7*Calculations!$C$84*INDEX('Monthly Data'!P:P,Calculations!$C$116+MOD(AV127,Calculations!$C$118))+Control!$C$7*Calculations!$C$85*INDEX('Monthly Data'!Q:Q,Calculations!$C$116+MOD(AV127,Calculations!$C$118))+(1-Control!$C$7*Calculations!$C$87)*INDEX('Monthly Data'!R:R,Calculations!$C$116+MOD(AV127,Calculations!$C$118))</f>
        <v>1.50127906355989E-2</v>
      </c>
      <c r="FM127" s="86">
        <f ca="1">Control!$C$7*Calculations!$C$82*INDEX('Monthly Data'!N:N,Calculations!$C$116+MOD(AW127,Calculations!$C$118))+Control!$C$7*Calculations!$C$83*INDEX('Monthly Data'!O:O,Calculations!$C$116+MOD(AW127,Calculations!$C$118))+Control!$C$7*Calculations!$C$84*INDEX('Monthly Data'!P:P,Calculations!$C$116+MOD(AW127,Calculations!$C$118))+Control!$C$7*Calculations!$C$85*INDEX('Monthly Data'!Q:Q,Calculations!$C$116+MOD(AW127,Calculations!$C$118))+(1-Control!$C$7*Calculations!$C$87)*INDEX('Monthly Data'!R:R,Calculations!$C$116+MOD(AW127,Calculations!$C$118))</f>
        <v>-6.1115617667135171E-2</v>
      </c>
      <c r="FN127" s="86">
        <f ca="1">Control!$C$7*Calculations!$C$82*INDEX('Monthly Data'!N:N,Calculations!$C$116+MOD(AX127,Calculations!$C$118))+Control!$C$7*Calculations!$C$83*INDEX('Monthly Data'!O:O,Calculations!$C$116+MOD(AX127,Calculations!$C$118))+Control!$C$7*Calculations!$C$84*INDEX('Monthly Data'!P:P,Calculations!$C$116+MOD(AX127,Calculations!$C$118))+Control!$C$7*Calculations!$C$85*INDEX('Monthly Data'!Q:Q,Calculations!$C$116+MOD(AX127,Calculations!$C$118))+(1-Control!$C$7*Calculations!$C$87)*INDEX('Monthly Data'!R:R,Calculations!$C$116+MOD(AX127,Calculations!$C$118))</f>
        <v>1.50127906355989E-2</v>
      </c>
      <c r="FO127" s="86">
        <f ca="1">Control!$C$7*Calculations!$C$82*INDEX('Monthly Data'!N:N,Calculations!$C$116+MOD(AY127,Calculations!$C$118))+Control!$C$7*Calculations!$C$83*INDEX('Monthly Data'!O:O,Calculations!$C$116+MOD(AY127,Calculations!$C$118))+Control!$C$7*Calculations!$C$84*INDEX('Monthly Data'!P:P,Calculations!$C$116+MOD(AY127,Calculations!$C$118))+Control!$C$7*Calculations!$C$85*INDEX('Monthly Data'!Q:Q,Calculations!$C$116+MOD(AY127,Calculations!$C$118))+(1-Control!$C$7*Calculations!$C$87)*INDEX('Monthly Data'!R:R,Calculations!$C$116+MOD(AY127,Calculations!$C$118))</f>
        <v>2.9708469559001142E-2</v>
      </c>
      <c r="FP127" s="86">
        <f ca="1">Control!$C$7*Calculations!$C$82*INDEX('Monthly Data'!N:N,Calculations!$C$116+MOD(AZ127,Calculations!$C$118))+Control!$C$7*Calculations!$C$83*INDEX('Monthly Data'!O:O,Calculations!$C$116+MOD(AZ127,Calculations!$C$118))+Control!$C$7*Calculations!$C$84*INDEX('Monthly Data'!P:P,Calculations!$C$116+MOD(AZ127,Calculations!$C$118))+Control!$C$7*Calculations!$C$85*INDEX('Monthly Data'!Q:Q,Calculations!$C$116+MOD(AZ127,Calculations!$C$118))+(1-Control!$C$7*Calculations!$C$87)*INDEX('Monthly Data'!R:R,Calculations!$C$116+MOD(AZ127,Calculations!$C$118))</f>
        <v>3.9251937367756782E-3</v>
      </c>
      <c r="FQ127" s="86">
        <f ca="1">Control!$C$7*Calculations!$C$82*INDEX('Monthly Data'!N:N,Calculations!$C$116+MOD(BA127,Calculations!$C$118))+Control!$C$7*Calculations!$C$83*INDEX('Monthly Data'!O:O,Calculations!$C$116+MOD(BA127,Calculations!$C$118))+Control!$C$7*Calculations!$C$84*INDEX('Monthly Data'!P:P,Calculations!$C$116+MOD(BA127,Calculations!$C$118))+Control!$C$7*Calculations!$C$85*INDEX('Monthly Data'!Q:Q,Calculations!$C$116+MOD(BA127,Calculations!$C$118))+(1-Control!$C$7*Calculations!$C$87)*INDEX('Monthly Data'!R:R,Calculations!$C$116+MOD(BA127,Calculations!$C$118))</f>
        <v>1.9073822767906517E-2</v>
      </c>
      <c r="FR127" s="86">
        <f ca="1">Control!$C$7*Calculations!$C$82*INDEX('Monthly Data'!N:N,Calculations!$C$116+MOD(BB127,Calculations!$C$118))+Control!$C$7*Calculations!$C$83*INDEX('Monthly Data'!O:O,Calculations!$C$116+MOD(BB127,Calculations!$C$118))+Control!$C$7*Calculations!$C$84*INDEX('Monthly Data'!P:P,Calculations!$C$116+MOD(BB127,Calculations!$C$118))+Control!$C$7*Calculations!$C$85*INDEX('Monthly Data'!Q:Q,Calculations!$C$116+MOD(BB127,Calculations!$C$118))+(1-Control!$C$7*Calculations!$C$87)*INDEX('Monthly Data'!R:R,Calculations!$C$116+MOD(BB127,Calculations!$C$118))</f>
        <v>4.5735623984309991E-2</v>
      </c>
      <c r="FS127" s="86">
        <f ca="1">Control!$C$7*Calculations!$C$82*INDEX('Monthly Data'!N:N,Calculations!$C$116+MOD(BC127,Calculations!$C$118))+Control!$C$7*Calculations!$C$83*INDEX('Monthly Data'!O:O,Calculations!$C$116+MOD(BC127,Calculations!$C$118))+Control!$C$7*Calculations!$C$84*INDEX('Monthly Data'!P:P,Calculations!$C$116+MOD(BC127,Calculations!$C$118))+Control!$C$7*Calculations!$C$85*INDEX('Monthly Data'!Q:Q,Calculations!$C$116+MOD(BC127,Calculations!$C$118))+(1-Control!$C$7*Calculations!$C$87)*INDEX('Monthly Data'!R:R,Calculations!$C$116+MOD(BC127,Calculations!$C$118))</f>
        <v>-2.0259958308006688E-2</v>
      </c>
      <c r="FT127" s="86">
        <f ca="1">Control!$C$7*Calculations!$C$82*INDEX('Monthly Data'!N:N,Calculations!$C$116+MOD(BD127,Calculations!$C$118))+Control!$C$7*Calculations!$C$83*INDEX('Monthly Data'!O:O,Calculations!$C$116+MOD(BD127,Calculations!$C$118))+Control!$C$7*Calculations!$C$84*INDEX('Monthly Data'!P:P,Calculations!$C$116+MOD(BD127,Calculations!$C$118))+Control!$C$7*Calculations!$C$85*INDEX('Monthly Data'!Q:Q,Calculations!$C$116+MOD(BD127,Calculations!$C$118))+(1-Control!$C$7*Calculations!$C$87)*INDEX('Monthly Data'!R:R,Calculations!$C$116+MOD(BD127,Calculations!$C$118))</f>
        <v>1.5115046179922851E-2</v>
      </c>
      <c r="FU127" s="86">
        <f ca="1">Control!$C$7*Calculations!$C$82*INDEX('Monthly Data'!N:N,Calculations!$C$116+MOD(BE127,Calculations!$C$118))+Control!$C$7*Calculations!$C$83*INDEX('Monthly Data'!O:O,Calculations!$C$116+MOD(BE127,Calculations!$C$118))+Control!$C$7*Calculations!$C$84*INDEX('Monthly Data'!P:P,Calculations!$C$116+MOD(BE127,Calculations!$C$118))+Control!$C$7*Calculations!$C$85*INDEX('Monthly Data'!Q:Q,Calculations!$C$116+MOD(BE127,Calculations!$C$118))+(1-Control!$C$7*Calculations!$C$87)*INDEX('Monthly Data'!R:R,Calculations!$C$116+MOD(BE127,Calculations!$C$118))</f>
        <v>-7.4084874653726545E-3</v>
      </c>
      <c r="FV127" s="86">
        <f ca="1">Control!$C$7*Calculations!$C$82*INDEX('Monthly Data'!N:N,Calculations!$C$116+MOD(BF127,Calculations!$C$118))+Control!$C$7*Calculations!$C$83*INDEX('Monthly Data'!O:O,Calculations!$C$116+MOD(BF127,Calculations!$C$118))+Control!$C$7*Calculations!$C$84*INDEX('Monthly Data'!P:P,Calculations!$C$116+MOD(BF127,Calculations!$C$118))+Control!$C$7*Calculations!$C$85*INDEX('Monthly Data'!Q:Q,Calculations!$C$116+MOD(BF127,Calculations!$C$118))+(1-Control!$C$7*Calculations!$C$87)*INDEX('Monthly Data'!R:R,Calculations!$C$116+MOD(BF127,Calculations!$C$118))</f>
        <v>1.50127906355989E-2</v>
      </c>
      <c r="FW127" s="86">
        <f ca="1">Control!$C$7*Calculations!$C$82*INDEX('Monthly Data'!N:N,Calculations!$C$116+MOD(BG127,Calculations!$C$118))+Control!$C$7*Calculations!$C$83*INDEX('Monthly Data'!O:O,Calculations!$C$116+MOD(BG127,Calculations!$C$118))+Control!$C$7*Calculations!$C$84*INDEX('Monthly Data'!P:P,Calculations!$C$116+MOD(BG127,Calculations!$C$118))+Control!$C$7*Calculations!$C$85*INDEX('Monthly Data'!Q:Q,Calculations!$C$116+MOD(BG127,Calculations!$C$118))+(1-Control!$C$7*Calculations!$C$87)*INDEX('Monthly Data'!R:R,Calculations!$C$116+MOD(BG127,Calculations!$C$118))</f>
        <v>4.089189590407355E-3</v>
      </c>
      <c r="FX127" s="86">
        <f ca="1">Control!$C$7*Calculations!$C$82*INDEX('Monthly Data'!N:N,Calculations!$C$116+MOD(BH127,Calculations!$C$118))+Control!$C$7*Calculations!$C$83*INDEX('Monthly Data'!O:O,Calculations!$C$116+MOD(BH127,Calculations!$C$118))+Control!$C$7*Calculations!$C$84*INDEX('Monthly Data'!P:P,Calculations!$C$116+MOD(BH127,Calculations!$C$118))+Control!$C$7*Calculations!$C$85*INDEX('Monthly Data'!Q:Q,Calculations!$C$116+MOD(BH127,Calculations!$C$118))+(1-Control!$C$7*Calculations!$C$87)*INDEX('Monthly Data'!R:R,Calculations!$C$116+MOD(BH127,Calculations!$C$118))</f>
        <v>-1.880155173376722E-2</v>
      </c>
      <c r="FY127" s="86">
        <f ca="1">Control!$C$7*Calculations!$C$82*INDEX('Monthly Data'!N:N,Calculations!$C$116+MOD(BI127,Calculations!$C$118))+Control!$C$7*Calculations!$C$83*INDEX('Monthly Data'!O:O,Calculations!$C$116+MOD(BI127,Calculations!$C$118))+Control!$C$7*Calculations!$C$84*INDEX('Monthly Data'!P:P,Calculations!$C$116+MOD(BI127,Calculations!$C$118))+Control!$C$7*Calculations!$C$85*INDEX('Monthly Data'!Q:Q,Calculations!$C$116+MOD(BI127,Calculations!$C$118))+(1-Control!$C$7*Calculations!$C$87)*INDEX('Monthly Data'!R:R,Calculations!$C$116+MOD(BI127,Calculations!$C$118))</f>
        <v>4.7768166384148329E-3</v>
      </c>
      <c r="FZ127" s="86">
        <f ca="1">Control!$C$7*Calculations!$C$82*INDEX('Monthly Data'!N:N,Calculations!$C$116+MOD(BJ127,Calculations!$C$118))+Control!$C$7*Calculations!$C$83*INDEX('Monthly Data'!O:O,Calculations!$C$116+MOD(BJ127,Calculations!$C$118))+Control!$C$7*Calculations!$C$84*INDEX('Monthly Data'!P:P,Calculations!$C$116+MOD(BJ127,Calculations!$C$118))+Control!$C$7*Calculations!$C$85*INDEX('Monthly Data'!Q:Q,Calculations!$C$116+MOD(BJ127,Calculations!$C$118))+(1-Control!$C$7*Calculations!$C$87)*INDEX('Monthly Data'!R:R,Calculations!$C$116+MOD(BJ127,Calculations!$C$118))</f>
        <v>1.7361594973213587E-2</v>
      </c>
      <c r="GA127" s="86">
        <f ca="1">Control!$C$7*Calculations!$C$82*INDEX('Monthly Data'!N:N,Calculations!$C$116+MOD(BK127,Calculations!$C$118))+Control!$C$7*Calculations!$C$83*INDEX('Monthly Data'!O:O,Calculations!$C$116+MOD(BK127,Calculations!$C$118))+Control!$C$7*Calculations!$C$84*INDEX('Monthly Data'!P:P,Calculations!$C$116+MOD(BK127,Calculations!$C$118))+Control!$C$7*Calculations!$C$85*INDEX('Monthly Data'!Q:Q,Calculations!$C$116+MOD(BK127,Calculations!$C$118))+(1-Control!$C$7*Calculations!$C$87)*INDEX('Monthly Data'!R:R,Calculations!$C$116+MOD(BK127,Calculations!$C$118))</f>
        <v>1.0018681835149534E-3</v>
      </c>
      <c r="GB127" s="86">
        <f ca="1">Control!$C$7*Calculations!$C$82*INDEX('Monthly Data'!N:N,Calculations!$C$116+MOD(BL127,Calculations!$C$118))+Control!$C$7*Calculations!$C$83*INDEX('Monthly Data'!O:O,Calculations!$C$116+MOD(BL127,Calculations!$C$118))+Control!$C$7*Calculations!$C$84*INDEX('Monthly Data'!P:P,Calculations!$C$116+MOD(BL127,Calculations!$C$118))+Control!$C$7*Calculations!$C$85*INDEX('Monthly Data'!Q:Q,Calculations!$C$116+MOD(BL127,Calculations!$C$118))+(1-Control!$C$7*Calculations!$C$87)*INDEX('Monthly Data'!R:R,Calculations!$C$116+MOD(BL127,Calculations!$C$118))</f>
        <v>-4.0413381192162513E-2</v>
      </c>
      <c r="GC127" s="86">
        <f ca="1">Control!$C$7*Calculations!$C$82*INDEX('Monthly Data'!N:N,Calculations!$C$116+MOD(BM127,Calculations!$C$118))+Control!$C$7*Calculations!$C$83*INDEX('Monthly Data'!O:O,Calculations!$C$116+MOD(BM127,Calculations!$C$118))+Control!$C$7*Calculations!$C$84*INDEX('Monthly Data'!P:P,Calculations!$C$116+MOD(BM127,Calculations!$C$118))+Control!$C$7*Calculations!$C$85*INDEX('Monthly Data'!Q:Q,Calculations!$C$116+MOD(BM127,Calculations!$C$118))+(1-Control!$C$7*Calculations!$C$87)*INDEX('Monthly Data'!R:R,Calculations!$C$116+MOD(BM127,Calculations!$C$118))</f>
        <v>-9.9526758408448549E-3</v>
      </c>
      <c r="GD127" s="86">
        <f ca="1">Control!$C$7*Calculations!$C$82*INDEX('Monthly Data'!N:N,Calculations!$C$116+MOD(BN127,Calculations!$C$118))+Control!$C$7*Calculations!$C$83*INDEX('Monthly Data'!O:O,Calculations!$C$116+MOD(BN127,Calculations!$C$118))+Control!$C$7*Calculations!$C$84*INDEX('Monthly Data'!P:P,Calculations!$C$116+MOD(BN127,Calculations!$C$118))+Control!$C$7*Calculations!$C$85*INDEX('Monthly Data'!Q:Q,Calculations!$C$116+MOD(BN127,Calculations!$C$118))+(1-Control!$C$7*Calculations!$C$87)*INDEX('Monthly Data'!R:R,Calculations!$C$116+MOD(BN127,Calculations!$C$118))</f>
        <v>-2.5419860972892394E-2</v>
      </c>
      <c r="GE127" s="86">
        <f ca="1">Control!$C$7*Calculations!$C$82*INDEX('Monthly Data'!N:N,Calculations!$C$116+MOD(BO127,Calculations!$C$118))+Control!$C$7*Calculations!$C$83*INDEX('Monthly Data'!O:O,Calculations!$C$116+MOD(BO127,Calculations!$C$118))+Control!$C$7*Calculations!$C$84*INDEX('Monthly Data'!P:P,Calculations!$C$116+MOD(BO127,Calculations!$C$118))+Control!$C$7*Calculations!$C$85*INDEX('Monthly Data'!Q:Q,Calculations!$C$116+MOD(BO127,Calculations!$C$118))+(1-Control!$C$7*Calculations!$C$87)*INDEX('Monthly Data'!R:R,Calculations!$C$116+MOD(BO127,Calculations!$C$118))</f>
        <v>1.7361594973213587E-2</v>
      </c>
      <c r="GF127" s="86">
        <f ca="1">Control!$C$7*Calculations!$C$82*INDEX('Monthly Data'!N:N,Calculations!$C$116+MOD(BP127,Calculations!$C$118))+Control!$C$7*Calculations!$C$83*INDEX('Monthly Data'!O:O,Calculations!$C$116+MOD(BP127,Calculations!$C$118))+Control!$C$7*Calculations!$C$84*INDEX('Monthly Data'!P:P,Calculations!$C$116+MOD(BP127,Calculations!$C$118))+Control!$C$7*Calculations!$C$85*INDEX('Monthly Data'!Q:Q,Calculations!$C$116+MOD(BP127,Calculations!$C$118))+(1-Control!$C$7*Calculations!$C$87)*INDEX('Monthly Data'!R:R,Calculations!$C$116+MOD(BP127,Calculations!$C$118))</f>
        <v>-1.5984879994281095E-2</v>
      </c>
      <c r="GG127" s="86">
        <f ca="1">Control!$C$7*Calculations!$C$82*INDEX('Monthly Data'!N:N,Calculations!$C$116+MOD(BQ127,Calculations!$C$118))+Control!$C$7*Calculations!$C$83*INDEX('Monthly Data'!O:O,Calculations!$C$116+MOD(BQ127,Calculations!$C$118))+Control!$C$7*Calculations!$C$84*INDEX('Monthly Data'!P:P,Calculations!$C$116+MOD(BQ127,Calculations!$C$118))+Control!$C$7*Calculations!$C$85*INDEX('Monthly Data'!Q:Q,Calculations!$C$116+MOD(BQ127,Calculations!$C$118))+(1-Control!$C$7*Calculations!$C$87)*INDEX('Monthly Data'!R:R,Calculations!$C$116+MOD(BQ127,Calculations!$C$118))</f>
        <v>1.3423979074716584E-2</v>
      </c>
      <c r="GH127" s="86">
        <f ca="1">Control!$C$7*Calculations!$C$82*INDEX('Monthly Data'!N:N,Calculations!$C$116+MOD(BR127,Calculations!$C$118))+Control!$C$7*Calculations!$C$83*INDEX('Monthly Data'!O:O,Calculations!$C$116+MOD(BR127,Calculations!$C$118))+Control!$C$7*Calculations!$C$84*INDEX('Monthly Data'!P:P,Calculations!$C$116+MOD(BR127,Calculations!$C$118))+Control!$C$7*Calculations!$C$85*INDEX('Monthly Data'!Q:Q,Calculations!$C$116+MOD(BR127,Calculations!$C$118))+(1-Control!$C$7*Calculations!$C$87)*INDEX('Monthly Data'!R:R,Calculations!$C$116+MOD(BR127,Calculations!$C$118))</f>
        <v>1.3423979074716584E-2</v>
      </c>
      <c r="GI127" s="86">
        <f ca="1">Control!$C$7*Calculations!$C$82*INDEX('Monthly Data'!N:N,Calculations!$C$116+MOD(BS127,Calculations!$C$118))+Control!$C$7*Calculations!$C$83*INDEX('Monthly Data'!O:O,Calculations!$C$116+MOD(BS127,Calculations!$C$118))+Control!$C$7*Calculations!$C$84*INDEX('Monthly Data'!P:P,Calculations!$C$116+MOD(BS127,Calculations!$C$118))+Control!$C$7*Calculations!$C$85*INDEX('Monthly Data'!Q:Q,Calculations!$C$116+MOD(BS127,Calculations!$C$118))+(1-Control!$C$7*Calculations!$C$87)*INDEX('Monthly Data'!R:R,Calculations!$C$116+MOD(BS127,Calculations!$C$118))</f>
        <v>-7.8872955230675015E-3</v>
      </c>
      <c r="GJ127" s="86">
        <f ca="1">Control!$C$7*Calculations!$C$82*INDEX('Monthly Data'!N:N,Calculations!$C$116+MOD(BT127,Calculations!$C$118))+Control!$C$7*Calculations!$C$83*INDEX('Monthly Data'!O:O,Calculations!$C$116+MOD(BT127,Calculations!$C$118))+Control!$C$7*Calculations!$C$84*INDEX('Monthly Data'!P:P,Calculations!$C$116+MOD(BT127,Calculations!$C$118))+Control!$C$7*Calculations!$C$85*INDEX('Monthly Data'!Q:Q,Calculations!$C$116+MOD(BT127,Calculations!$C$118))+(1-Control!$C$7*Calculations!$C$87)*INDEX('Monthly Data'!R:R,Calculations!$C$116+MOD(BT127,Calculations!$C$118))</f>
        <v>-7.8872955230675015E-3</v>
      </c>
      <c r="GK127" s="86">
        <f ca="1">Control!$C$7*Calculations!$C$82*INDEX('Monthly Data'!N:N,Calculations!$C$116+MOD(BU127,Calculations!$C$118))+Control!$C$7*Calculations!$C$83*INDEX('Monthly Data'!O:O,Calculations!$C$116+MOD(BU127,Calculations!$C$118))+Control!$C$7*Calculations!$C$84*INDEX('Monthly Data'!P:P,Calculations!$C$116+MOD(BU127,Calculations!$C$118))+Control!$C$7*Calculations!$C$85*INDEX('Monthly Data'!Q:Q,Calculations!$C$116+MOD(BU127,Calculations!$C$118))+(1-Control!$C$7*Calculations!$C$87)*INDEX('Monthly Data'!R:R,Calculations!$C$116+MOD(BU127,Calculations!$C$118))</f>
        <v>-9.5555592256394619E-3</v>
      </c>
      <c r="GL127" s="86">
        <f ca="1">Control!$C$7*Calculations!$C$82*INDEX('Monthly Data'!N:N,Calculations!$C$116+MOD(BV127,Calculations!$C$118))+Control!$C$7*Calculations!$C$83*INDEX('Monthly Data'!O:O,Calculations!$C$116+MOD(BV127,Calculations!$C$118))+Control!$C$7*Calculations!$C$84*INDEX('Monthly Data'!P:P,Calculations!$C$116+MOD(BV127,Calculations!$C$118))+Control!$C$7*Calculations!$C$85*INDEX('Monthly Data'!Q:Q,Calculations!$C$116+MOD(BV127,Calculations!$C$118))+(1-Control!$C$7*Calculations!$C$87)*INDEX('Monthly Data'!R:R,Calculations!$C$116+MOD(BV127,Calculations!$C$118))</f>
        <v>3.5231336013669103E-2</v>
      </c>
      <c r="GM127" s="86">
        <f ca="1">Control!$C$7*Calculations!$C$82*INDEX('Monthly Data'!N:N,Calculations!$C$116+MOD(BW127,Calculations!$C$118))+Control!$C$7*Calculations!$C$83*INDEX('Monthly Data'!O:O,Calculations!$C$116+MOD(BW127,Calculations!$C$118))+Control!$C$7*Calculations!$C$84*INDEX('Monthly Data'!P:P,Calculations!$C$116+MOD(BW127,Calculations!$C$118))+Control!$C$7*Calculations!$C$85*INDEX('Monthly Data'!Q:Q,Calculations!$C$116+MOD(BW127,Calculations!$C$118))+(1-Control!$C$7*Calculations!$C$87)*INDEX('Monthly Data'!R:R,Calculations!$C$116+MOD(BW127,Calculations!$C$118))</f>
        <v>2.5790695379256122E-2</v>
      </c>
      <c r="GN127" s="86">
        <f ca="1">Control!$C$7*Calculations!$C$82*INDEX('Monthly Data'!N:N,Calculations!$C$116+MOD(BX127,Calculations!$C$118))+Control!$C$7*Calculations!$C$83*INDEX('Monthly Data'!O:O,Calculations!$C$116+MOD(BX127,Calculations!$C$118))+Control!$C$7*Calculations!$C$84*INDEX('Monthly Data'!P:P,Calculations!$C$116+MOD(BX127,Calculations!$C$118))+Control!$C$7*Calculations!$C$85*INDEX('Monthly Data'!Q:Q,Calculations!$C$116+MOD(BX127,Calculations!$C$118))+(1-Control!$C$7*Calculations!$C$87)*INDEX('Monthly Data'!R:R,Calculations!$C$116+MOD(BX127,Calculations!$C$118))</f>
        <v>4.7768166384148329E-3</v>
      </c>
      <c r="GO127" s="86">
        <f ca="1">Control!$C$7*Calculations!$C$82*INDEX('Monthly Data'!N:N,Calculations!$C$116+MOD(BY127,Calculations!$C$118))+Control!$C$7*Calculations!$C$83*INDEX('Monthly Data'!O:O,Calculations!$C$116+MOD(BY127,Calculations!$C$118))+Control!$C$7*Calculations!$C$84*INDEX('Monthly Data'!P:P,Calculations!$C$116+MOD(BY127,Calculations!$C$118))+Control!$C$7*Calculations!$C$85*INDEX('Monthly Data'!Q:Q,Calculations!$C$116+MOD(BY127,Calculations!$C$118))+(1-Control!$C$7*Calculations!$C$87)*INDEX('Monthly Data'!R:R,Calculations!$C$116+MOD(BY127,Calculations!$C$118))</f>
        <v>2.3206536303657571E-2</v>
      </c>
      <c r="GP127" s="86">
        <f ca="1">Control!$C$7*Calculations!$C$82*INDEX('Monthly Data'!N:N,Calculations!$C$116+MOD(BZ127,Calculations!$C$118))+Control!$C$7*Calculations!$C$83*INDEX('Monthly Data'!O:O,Calculations!$C$116+MOD(BZ127,Calculations!$C$118))+Control!$C$7*Calculations!$C$84*INDEX('Monthly Data'!P:P,Calculations!$C$116+MOD(BZ127,Calculations!$C$118))+Control!$C$7*Calculations!$C$85*INDEX('Monthly Data'!Q:Q,Calculations!$C$116+MOD(BZ127,Calculations!$C$118))+(1-Control!$C$7*Calculations!$C$87)*INDEX('Monthly Data'!R:R,Calculations!$C$116+MOD(BZ127,Calculations!$C$118))</f>
        <v>4.4327772793586687E-3</v>
      </c>
      <c r="GQ127" s="86">
        <f ca="1">Control!$C$7*Calculations!$C$82*INDEX('Monthly Data'!N:N,Calculations!$C$116+MOD(CA127,Calculations!$C$118))+Control!$C$7*Calculations!$C$83*INDEX('Monthly Data'!O:O,Calculations!$C$116+MOD(CA127,Calculations!$C$118))+Control!$C$7*Calculations!$C$84*INDEX('Monthly Data'!P:P,Calculations!$C$116+MOD(CA127,Calculations!$C$118))+Control!$C$7*Calculations!$C$85*INDEX('Monthly Data'!Q:Q,Calculations!$C$116+MOD(CA127,Calculations!$C$118))+(1-Control!$C$7*Calculations!$C$87)*INDEX('Monthly Data'!R:R,Calculations!$C$116+MOD(CA127,Calculations!$C$118))</f>
        <v>2.4470405846852006E-3</v>
      </c>
      <c r="GR127" s="86">
        <f ca="1">Control!$C$7*Calculations!$C$82*INDEX('Monthly Data'!N:N,Calculations!$C$116+MOD(CB127,Calculations!$C$118))+Control!$C$7*Calculations!$C$83*INDEX('Monthly Data'!O:O,Calculations!$C$116+MOD(CB127,Calculations!$C$118))+Control!$C$7*Calculations!$C$84*INDEX('Monthly Data'!P:P,Calculations!$C$116+MOD(CB127,Calculations!$C$118))+Control!$C$7*Calculations!$C$85*INDEX('Monthly Data'!Q:Q,Calculations!$C$116+MOD(CB127,Calculations!$C$118))+(1-Control!$C$7*Calculations!$C$87)*INDEX('Monthly Data'!R:R,Calculations!$C$116+MOD(CB127,Calculations!$C$118))</f>
        <v>7.3538285850108537E-3</v>
      </c>
      <c r="GS127" s="86">
        <f ca="1">Control!$C$7*Calculations!$C$82*INDEX('Monthly Data'!N:N,Calculations!$C$116+MOD(CC127,Calculations!$C$118))+Control!$C$7*Calculations!$C$83*INDEX('Monthly Data'!O:O,Calculations!$C$116+MOD(CC127,Calculations!$C$118))+Control!$C$7*Calculations!$C$84*INDEX('Monthly Data'!P:P,Calculations!$C$116+MOD(CC127,Calculations!$C$118))+Control!$C$7*Calculations!$C$85*INDEX('Monthly Data'!Q:Q,Calculations!$C$116+MOD(CC127,Calculations!$C$118))+(1-Control!$C$7*Calculations!$C$87)*INDEX('Monthly Data'!R:R,Calculations!$C$116+MOD(CC127,Calculations!$C$118))</f>
        <v>9.9793409618087695E-3</v>
      </c>
      <c r="GT127" s="86">
        <f ca="1">Control!$C$7*Calculations!$C$82*INDEX('Monthly Data'!N:N,Calculations!$C$116+MOD(CD127,Calculations!$C$118))+Control!$C$7*Calculations!$C$83*INDEX('Monthly Data'!O:O,Calculations!$C$116+MOD(CD127,Calculations!$C$118))+Control!$C$7*Calculations!$C$84*INDEX('Monthly Data'!P:P,Calculations!$C$116+MOD(CD127,Calculations!$C$118))+Control!$C$7*Calculations!$C$85*INDEX('Monthly Data'!Q:Q,Calculations!$C$116+MOD(CD127,Calculations!$C$118))+(1-Control!$C$7*Calculations!$C$87)*INDEX('Monthly Data'!R:R,Calculations!$C$116+MOD(CD127,Calculations!$C$118))</f>
        <v>1.1106855739851785E-2</v>
      </c>
      <c r="GU127" s="86">
        <f ca="1">Control!$C$7*Calculations!$C$82*INDEX('Monthly Data'!N:N,Calculations!$C$116+MOD(CE127,Calculations!$C$118))+Control!$C$7*Calculations!$C$83*INDEX('Monthly Data'!O:O,Calculations!$C$116+MOD(CE127,Calculations!$C$118))+Control!$C$7*Calculations!$C$84*INDEX('Monthly Data'!P:P,Calculations!$C$116+MOD(CE127,Calculations!$C$118))+Control!$C$7*Calculations!$C$85*INDEX('Monthly Data'!Q:Q,Calculations!$C$116+MOD(CE127,Calculations!$C$118))+(1-Control!$C$7*Calculations!$C$87)*INDEX('Monthly Data'!R:R,Calculations!$C$116+MOD(CE127,Calculations!$C$118))</f>
        <v>1.5063457444773597E-2</v>
      </c>
      <c r="GV127" s="86">
        <f ca="1">Control!$C$7*Calculations!$C$82*INDEX('Monthly Data'!N:N,Calculations!$C$116+MOD(CF127,Calculations!$C$118))+Control!$C$7*Calculations!$C$83*INDEX('Monthly Data'!O:O,Calculations!$C$116+MOD(CF127,Calculations!$C$118))+Control!$C$7*Calculations!$C$84*INDEX('Monthly Data'!P:P,Calculations!$C$116+MOD(CF127,Calculations!$C$118))+Control!$C$7*Calculations!$C$85*INDEX('Monthly Data'!Q:Q,Calculations!$C$116+MOD(CF127,Calculations!$C$118))+(1-Control!$C$7*Calculations!$C$87)*INDEX('Monthly Data'!R:R,Calculations!$C$116+MOD(CF127,Calculations!$C$118))</f>
        <v>1.8665061640915637E-2</v>
      </c>
      <c r="GW127" s="86">
        <f ca="1">Control!$C$7*Calculations!$C$82*INDEX('Monthly Data'!N:N,Calculations!$C$116+MOD(CG127,Calculations!$C$118))+Control!$C$7*Calculations!$C$83*INDEX('Monthly Data'!O:O,Calculations!$C$116+MOD(CG127,Calculations!$C$118))+Control!$C$7*Calculations!$C$84*INDEX('Monthly Data'!P:P,Calculations!$C$116+MOD(CG127,Calculations!$C$118))+Control!$C$7*Calculations!$C$85*INDEX('Monthly Data'!Q:Q,Calculations!$C$116+MOD(CG127,Calculations!$C$118))+(1-Control!$C$7*Calculations!$C$87)*INDEX('Monthly Data'!R:R,Calculations!$C$116+MOD(CG127,Calculations!$C$118))</f>
        <v>-6.1115617667135171E-2</v>
      </c>
      <c r="GX127" s="86">
        <f ca="1">Control!$C$7*Calculations!$C$82*INDEX('Monthly Data'!N:N,Calculations!$C$116+MOD(CH127,Calculations!$C$118))+Control!$C$7*Calculations!$C$83*INDEX('Monthly Data'!O:O,Calculations!$C$116+MOD(CH127,Calculations!$C$118))+Control!$C$7*Calculations!$C$84*INDEX('Monthly Data'!P:P,Calculations!$C$116+MOD(CH127,Calculations!$C$118))+Control!$C$7*Calculations!$C$85*INDEX('Monthly Data'!Q:Q,Calculations!$C$116+MOD(CH127,Calculations!$C$118))+(1-Control!$C$7*Calculations!$C$87)*INDEX('Monthly Data'!R:R,Calculations!$C$116+MOD(CH127,Calculations!$C$118))</f>
        <v>5.8868730207813358E-3</v>
      </c>
      <c r="GY127" s="86">
        <f ca="1">Control!$C$7*Calculations!$C$82*INDEX('Monthly Data'!N:N,Calculations!$C$116+MOD(CI127,Calculations!$C$118))+Control!$C$7*Calculations!$C$83*INDEX('Monthly Data'!O:O,Calculations!$C$116+MOD(CI127,Calculations!$C$118))+Control!$C$7*Calculations!$C$84*INDEX('Monthly Data'!P:P,Calculations!$C$116+MOD(CI127,Calculations!$C$118))+Control!$C$7*Calculations!$C$85*INDEX('Monthly Data'!Q:Q,Calculations!$C$116+MOD(CI127,Calculations!$C$118))+(1-Control!$C$7*Calculations!$C$87)*INDEX('Monthly Data'!R:R,Calculations!$C$116+MOD(CI127,Calculations!$C$118))</f>
        <v>3.127051071655923E-3</v>
      </c>
      <c r="GZ127" s="86">
        <f ca="1">Control!$C$7*Calculations!$C$82*INDEX('Monthly Data'!N:N,Calculations!$C$116+MOD(CJ127,Calculations!$C$118))+Control!$C$7*Calculations!$C$83*INDEX('Monthly Data'!O:O,Calculations!$C$116+MOD(CJ127,Calculations!$C$118))+Control!$C$7*Calculations!$C$84*INDEX('Monthly Data'!P:P,Calculations!$C$116+MOD(CJ127,Calculations!$C$118))+Control!$C$7*Calculations!$C$85*INDEX('Monthly Data'!Q:Q,Calculations!$C$116+MOD(CJ127,Calculations!$C$118))+(1-Control!$C$7*Calculations!$C$87)*INDEX('Monthly Data'!R:R,Calculations!$C$116+MOD(CJ127,Calculations!$C$118))</f>
        <v>-9.839093431862074E-3</v>
      </c>
      <c r="HA127" s="86">
        <f ca="1">Control!$C$7*Calculations!$C$82*INDEX('Monthly Data'!N:N,Calculations!$C$116+MOD(CK127,Calculations!$C$118))+Control!$C$7*Calculations!$C$83*INDEX('Monthly Data'!O:O,Calculations!$C$116+MOD(CK127,Calculations!$C$118))+Control!$C$7*Calculations!$C$84*INDEX('Monthly Data'!P:P,Calculations!$C$116+MOD(CK127,Calculations!$C$118))+Control!$C$7*Calculations!$C$85*INDEX('Monthly Data'!Q:Q,Calculations!$C$116+MOD(CK127,Calculations!$C$118))+(1-Control!$C$7*Calculations!$C$87)*INDEX('Monthly Data'!R:R,Calculations!$C$116+MOD(CK127,Calculations!$C$118))</f>
        <v>7.9764341593600071E-3</v>
      </c>
      <c r="HB127" s="86">
        <f ca="1">Control!$C$7*Calculations!$C$82*INDEX('Monthly Data'!N:N,Calculations!$C$116+MOD(CL127,Calculations!$C$118))+Control!$C$7*Calculations!$C$83*INDEX('Monthly Data'!O:O,Calculations!$C$116+MOD(CL127,Calculations!$C$118))+Control!$C$7*Calculations!$C$84*INDEX('Monthly Data'!P:P,Calculations!$C$116+MOD(CL127,Calculations!$C$118))+Control!$C$7*Calculations!$C$85*INDEX('Monthly Data'!Q:Q,Calculations!$C$116+MOD(CL127,Calculations!$C$118))+(1-Control!$C$7*Calculations!$C$87)*INDEX('Monthly Data'!R:R,Calculations!$C$116+MOD(CL127,Calculations!$C$118))</f>
        <v>2.5790695379256122E-2</v>
      </c>
      <c r="HC127" s="86">
        <f ca="1">Control!$C$7*Calculations!$C$82*INDEX('Monthly Data'!N:N,Calculations!$C$116+MOD(CM127,Calculations!$C$118))+Control!$C$7*Calculations!$C$83*INDEX('Monthly Data'!O:O,Calculations!$C$116+MOD(CM127,Calculations!$C$118))+Control!$C$7*Calculations!$C$84*INDEX('Monthly Data'!P:P,Calculations!$C$116+MOD(CM127,Calculations!$C$118))+Control!$C$7*Calculations!$C$85*INDEX('Monthly Data'!Q:Q,Calculations!$C$116+MOD(CM127,Calculations!$C$118))+(1-Control!$C$7*Calculations!$C$87)*INDEX('Monthly Data'!R:R,Calculations!$C$116+MOD(CM127,Calculations!$C$118))</f>
        <v>5.1972609868760735E-3</v>
      </c>
      <c r="HD127" s="86">
        <f ca="1">Control!$C$7*Calculations!$C$82*INDEX('Monthly Data'!N:N,Calculations!$C$116+MOD(CN127,Calculations!$C$118))+Control!$C$7*Calculations!$C$83*INDEX('Monthly Data'!O:O,Calculations!$C$116+MOD(CN127,Calculations!$C$118))+Control!$C$7*Calculations!$C$84*INDEX('Monthly Data'!P:P,Calculations!$C$116+MOD(CN127,Calculations!$C$118))+Control!$C$7*Calculations!$C$85*INDEX('Monthly Data'!Q:Q,Calculations!$C$116+MOD(CN127,Calculations!$C$118))+(1-Control!$C$7*Calculations!$C$87)*INDEX('Monthly Data'!R:R,Calculations!$C$116+MOD(CN127,Calculations!$C$118))</f>
        <v>7.3538285850108537E-3</v>
      </c>
      <c r="HE127" s="86">
        <f ca="1">Control!$C$7*Calculations!$C$82*INDEX('Monthly Data'!N:N,Calculations!$C$116+MOD(CO127,Calculations!$C$118))+Control!$C$7*Calculations!$C$83*INDEX('Monthly Data'!O:O,Calculations!$C$116+MOD(CO127,Calculations!$C$118))+Control!$C$7*Calculations!$C$84*INDEX('Monthly Data'!P:P,Calculations!$C$116+MOD(CO127,Calculations!$C$118))+Control!$C$7*Calculations!$C$85*INDEX('Monthly Data'!Q:Q,Calculations!$C$116+MOD(CO127,Calculations!$C$118))+(1-Control!$C$7*Calculations!$C$87)*INDEX('Monthly Data'!R:R,Calculations!$C$116+MOD(CO127,Calculations!$C$118))</f>
        <v>1.5216630695380906E-2</v>
      </c>
      <c r="HF127" s="86">
        <f ca="1">Control!$C$7*Calculations!$C$82*INDEX('Monthly Data'!N:N,Calculations!$C$116+MOD(CP127,Calculations!$C$118))+Control!$C$7*Calculations!$C$83*INDEX('Monthly Data'!O:O,Calculations!$C$116+MOD(CP127,Calculations!$C$118))+Control!$C$7*Calculations!$C$84*INDEX('Monthly Data'!P:P,Calculations!$C$116+MOD(CP127,Calculations!$C$118))+Control!$C$7*Calculations!$C$85*INDEX('Monthly Data'!Q:Q,Calculations!$C$116+MOD(CP127,Calculations!$C$118))+(1-Control!$C$7*Calculations!$C$87)*INDEX('Monthly Data'!R:R,Calculations!$C$116+MOD(CP127,Calculations!$C$118))</f>
        <v>-1.3959200237295809E-2</v>
      </c>
      <c r="HG127" s="86">
        <f ca="1">Control!$C$7*Calculations!$C$82*INDEX('Monthly Data'!N:N,Calculations!$C$116+MOD(CQ127,Calculations!$C$118))+Control!$C$7*Calculations!$C$83*INDEX('Monthly Data'!O:O,Calculations!$C$116+MOD(CQ127,Calculations!$C$118))+Control!$C$7*Calculations!$C$84*INDEX('Monthly Data'!P:P,Calculations!$C$116+MOD(CQ127,Calculations!$C$118))+Control!$C$7*Calculations!$C$85*INDEX('Monthly Data'!Q:Q,Calculations!$C$116+MOD(CQ127,Calculations!$C$118))+(1-Control!$C$7*Calculations!$C$87)*INDEX('Monthly Data'!R:R,Calculations!$C$116+MOD(CQ127,Calculations!$C$118))</f>
        <v>-9.8327855560634558E-3</v>
      </c>
      <c r="HH127" s="86">
        <f ca="1">Control!$C$7*Calculations!$C$82*INDEX('Monthly Data'!N:N,Calculations!$C$116+MOD(CR127,Calculations!$C$118))+Control!$C$7*Calculations!$C$83*INDEX('Monthly Data'!O:O,Calculations!$C$116+MOD(CR127,Calculations!$C$118))+Control!$C$7*Calculations!$C$84*INDEX('Monthly Data'!P:P,Calculations!$C$116+MOD(CR127,Calculations!$C$118))+Control!$C$7*Calculations!$C$85*INDEX('Monthly Data'!Q:Q,Calculations!$C$116+MOD(CR127,Calculations!$C$118))+(1-Control!$C$7*Calculations!$C$87)*INDEX('Monthly Data'!R:R,Calculations!$C$116+MOD(CR127,Calculations!$C$118))</f>
        <v>1.4915555251167555E-3</v>
      </c>
      <c r="HI127" s="86">
        <f ca="1">Control!$C$7*Calculations!$C$82*INDEX('Monthly Data'!N:N,Calculations!$C$116+MOD(CS127,Calculations!$C$118))+Control!$C$7*Calculations!$C$83*INDEX('Monthly Data'!O:O,Calculations!$C$116+MOD(CS127,Calculations!$C$118))+Control!$C$7*Calculations!$C$84*INDEX('Monthly Data'!P:P,Calculations!$C$116+MOD(CS127,Calculations!$C$118))+Control!$C$7*Calculations!$C$85*INDEX('Monthly Data'!Q:Q,Calculations!$C$116+MOD(CS127,Calculations!$C$118))+(1-Control!$C$7*Calculations!$C$87)*INDEX('Monthly Data'!R:R,Calculations!$C$116+MOD(CS127,Calculations!$C$118))</f>
        <v>-9.9526758408448549E-3</v>
      </c>
      <c r="HJ127" s="86">
        <f ca="1">Control!$C$7*Calculations!$C$82*INDEX('Monthly Data'!N:N,Calculations!$C$116+MOD(CT127,Calculations!$C$118))+Control!$C$7*Calculations!$C$83*INDEX('Monthly Data'!O:O,Calculations!$C$116+MOD(CT127,Calculations!$C$118))+Control!$C$7*Calculations!$C$84*INDEX('Monthly Data'!P:P,Calculations!$C$116+MOD(CT127,Calculations!$C$118))+Control!$C$7*Calculations!$C$85*INDEX('Monthly Data'!Q:Q,Calculations!$C$116+MOD(CT127,Calculations!$C$118))+(1-Control!$C$7*Calculations!$C$87)*INDEX('Monthly Data'!R:R,Calculations!$C$116+MOD(CT127,Calculations!$C$118))</f>
        <v>2.3206536303657571E-2</v>
      </c>
      <c r="HK127" s="86">
        <f ca="1">Control!$C$7*Calculations!$C$82*INDEX('Monthly Data'!N:N,Calculations!$C$116+MOD(CU127,Calculations!$C$118))+Control!$C$7*Calculations!$C$83*INDEX('Monthly Data'!O:O,Calculations!$C$116+MOD(CU127,Calculations!$C$118))+Control!$C$7*Calculations!$C$84*INDEX('Monthly Data'!P:P,Calculations!$C$116+MOD(CU127,Calculations!$C$118))+Control!$C$7*Calculations!$C$85*INDEX('Monthly Data'!Q:Q,Calculations!$C$116+MOD(CU127,Calculations!$C$118))+(1-Control!$C$7*Calculations!$C$87)*INDEX('Monthly Data'!R:R,Calculations!$C$116+MOD(CU127,Calculations!$C$118))</f>
        <v>-3.8875517825435772E-3</v>
      </c>
      <c r="HL127" s="86">
        <f ca="1">Control!$C$7*Calculations!$C$82*INDEX('Monthly Data'!N:N,Calculations!$C$116+MOD(CV127,Calculations!$C$118))+Control!$C$7*Calculations!$C$83*INDEX('Monthly Data'!O:O,Calculations!$C$116+MOD(CV127,Calculations!$C$118))+Control!$C$7*Calculations!$C$84*INDEX('Monthly Data'!P:P,Calculations!$C$116+MOD(CV127,Calculations!$C$118))+Control!$C$7*Calculations!$C$85*INDEX('Monthly Data'!Q:Q,Calculations!$C$116+MOD(CV127,Calculations!$C$118))+(1-Control!$C$7*Calculations!$C$87)*INDEX('Monthly Data'!R:R,Calculations!$C$116+MOD(CV127,Calculations!$C$118))</f>
        <v>1.3423979074716584E-2</v>
      </c>
      <c r="HM127" s="86">
        <f ca="1">Control!$C$7*Calculations!$C$82*INDEX('Monthly Data'!N:N,Calculations!$C$116+MOD(CW127,Calculations!$C$118))+Control!$C$7*Calculations!$C$83*INDEX('Monthly Data'!O:O,Calculations!$C$116+MOD(CW127,Calculations!$C$118))+Control!$C$7*Calculations!$C$84*INDEX('Monthly Data'!P:P,Calculations!$C$116+MOD(CW127,Calculations!$C$118))+Control!$C$7*Calculations!$C$85*INDEX('Monthly Data'!Q:Q,Calculations!$C$116+MOD(CW127,Calculations!$C$118))+(1-Control!$C$7*Calculations!$C$87)*INDEX('Monthly Data'!R:R,Calculations!$C$116+MOD(CW127,Calculations!$C$118))</f>
        <v>4.7768166384148329E-3</v>
      </c>
      <c r="HN127" s="86">
        <f ca="1">Control!$C$7*Calculations!$C$82*INDEX('Monthly Data'!N:N,Calculations!$C$116+MOD(CX127,Calculations!$C$118))+Control!$C$7*Calculations!$C$83*INDEX('Monthly Data'!O:O,Calculations!$C$116+MOD(CX127,Calculations!$C$118))+Control!$C$7*Calculations!$C$84*INDEX('Monthly Data'!P:P,Calculations!$C$116+MOD(CX127,Calculations!$C$118))+Control!$C$7*Calculations!$C$85*INDEX('Monthly Data'!Q:Q,Calculations!$C$116+MOD(CX127,Calculations!$C$118))+(1-Control!$C$7*Calculations!$C$87)*INDEX('Monthly Data'!R:R,Calculations!$C$116+MOD(CX127,Calculations!$C$118))</f>
        <v>1.1809891087585166E-2</v>
      </c>
      <c r="HO127" s="86">
        <f ca="1">Control!$C$7*Calculations!$C$82*INDEX('Monthly Data'!N:N,Calculations!$C$116+MOD(CY127,Calculations!$C$118))+Control!$C$7*Calculations!$C$83*INDEX('Monthly Data'!O:O,Calculations!$C$116+MOD(CY127,Calculations!$C$118))+Control!$C$7*Calculations!$C$84*INDEX('Monthly Data'!P:P,Calculations!$C$116+MOD(CY127,Calculations!$C$118))+Control!$C$7*Calculations!$C$85*INDEX('Monthly Data'!Q:Q,Calculations!$C$116+MOD(CY127,Calculations!$C$118))+(1-Control!$C$7*Calculations!$C$87)*INDEX('Monthly Data'!R:R,Calculations!$C$116+MOD(CY127,Calculations!$C$118))</f>
        <v>2.377894462657602E-2</v>
      </c>
      <c r="HP127" s="86">
        <f ca="1">Control!$C$7*Calculations!$C$82*INDEX('Monthly Data'!N:N,Calculations!$C$116+MOD(CZ127,Calculations!$C$118))+Control!$C$7*Calculations!$C$83*INDEX('Monthly Data'!O:O,Calculations!$C$116+MOD(CZ127,Calculations!$C$118))+Control!$C$7*Calculations!$C$84*INDEX('Monthly Data'!P:P,Calculations!$C$116+MOD(CZ127,Calculations!$C$118))+Control!$C$7*Calculations!$C$85*INDEX('Monthly Data'!Q:Q,Calculations!$C$116+MOD(CZ127,Calculations!$C$118))+(1-Control!$C$7*Calculations!$C$87)*INDEX('Monthly Data'!R:R,Calculations!$C$116+MOD(CZ127,Calculations!$C$118))</f>
        <v>1.3891304280773396E-2</v>
      </c>
      <c r="HQ127" s="86">
        <f ca="1">Control!$C$7*Calculations!$C$82*INDEX('Monthly Data'!N:N,Calculations!$C$116+MOD(DA127,Calculations!$C$118))+Control!$C$7*Calculations!$C$83*INDEX('Monthly Data'!O:O,Calculations!$C$116+MOD(DA127,Calculations!$C$118))+Control!$C$7*Calculations!$C$84*INDEX('Monthly Data'!P:P,Calculations!$C$116+MOD(DA127,Calculations!$C$118))+Control!$C$7*Calculations!$C$85*INDEX('Monthly Data'!Q:Q,Calculations!$C$116+MOD(DA127,Calculations!$C$118))+(1-Control!$C$7*Calculations!$C$87)*INDEX('Monthly Data'!R:R,Calculations!$C$116+MOD(DA127,Calculations!$C$118))</f>
        <v>1.3423979074716584E-2</v>
      </c>
      <c r="HR127" s="86">
        <f ca="1">Control!$C$7*Calculations!$C$82*INDEX('Monthly Data'!N:N,Calculations!$C$116+MOD(DB127,Calculations!$C$118))+Control!$C$7*Calculations!$C$83*INDEX('Monthly Data'!O:O,Calculations!$C$116+MOD(DB127,Calculations!$C$118))+Control!$C$7*Calculations!$C$84*INDEX('Monthly Data'!P:P,Calculations!$C$116+MOD(DB127,Calculations!$C$118))+Control!$C$7*Calculations!$C$85*INDEX('Monthly Data'!Q:Q,Calculations!$C$116+MOD(DB127,Calculations!$C$118))+(1-Control!$C$7*Calculations!$C$87)*INDEX('Monthly Data'!R:R,Calculations!$C$116+MOD(DB127,Calculations!$C$118))</f>
        <v>3.1011313347584085E-2</v>
      </c>
      <c r="HS127" s="86">
        <f ca="1">Control!$C$7*Calculations!$C$82*INDEX('Monthly Data'!N:N,Calculations!$C$116+MOD(DC127,Calculations!$C$118))+Control!$C$7*Calculations!$C$83*INDEX('Monthly Data'!O:O,Calculations!$C$116+MOD(DC127,Calculations!$C$118))+Control!$C$7*Calculations!$C$84*INDEX('Monthly Data'!P:P,Calculations!$C$116+MOD(DC127,Calculations!$C$118))+Control!$C$7*Calculations!$C$85*INDEX('Monthly Data'!Q:Q,Calculations!$C$116+MOD(DC127,Calculations!$C$118))+(1-Control!$C$7*Calculations!$C$87)*INDEX('Monthly Data'!R:R,Calculations!$C$116+MOD(DC127,Calculations!$C$118))</f>
        <v>3.1011313347584085E-2</v>
      </c>
      <c r="HT127" s="86">
        <f ca="1">Control!$C$7*Calculations!$C$82*INDEX('Monthly Data'!N:N,Calculations!$C$116+MOD(DD127,Calculations!$C$118))+Control!$C$7*Calculations!$C$83*INDEX('Monthly Data'!O:O,Calculations!$C$116+MOD(DD127,Calculations!$C$118))+Control!$C$7*Calculations!$C$84*INDEX('Monthly Data'!P:P,Calculations!$C$116+MOD(DD127,Calculations!$C$118))+Control!$C$7*Calculations!$C$85*INDEX('Monthly Data'!Q:Q,Calculations!$C$116+MOD(DD127,Calculations!$C$118))+(1-Control!$C$7*Calculations!$C$87)*INDEX('Monthly Data'!R:R,Calculations!$C$116+MOD(DD127,Calculations!$C$118))</f>
        <v>3.1011313347584085E-2</v>
      </c>
      <c r="HU127" s="86">
        <f ca="1">Control!$C$7*Calculations!$C$82*INDEX('Monthly Data'!N:N,Calculations!$C$116+MOD(DE127,Calculations!$C$118))+Control!$C$7*Calculations!$C$83*INDEX('Monthly Data'!O:O,Calculations!$C$116+MOD(DE127,Calculations!$C$118))+Control!$C$7*Calculations!$C$84*INDEX('Monthly Data'!P:P,Calculations!$C$116+MOD(DE127,Calculations!$C$118))+Control!$C$7*Calculations!$C$85*INDEX('Monthly Data'!Q:Q,Calculations!$C$116+MOD(DE127,Calculations!$C$118))+(1-Control!$C$7*Calculations!$C$87)*INDEX('Monthly Data'!R:R,Calculations!$C$116+MOD(DE127,Calculations!$C$118))</f>
        <v>1.1106855739851785E-2</v>
      </c>
      <c r="HV127" s="86">
        <f ca="1">Control!$C$7*Calculations!$C$82*INDEX('Monthly Data'!N:N,Calculations!$C$116+MOD(DF127,Calculations!$C$118))+Control!$C$7*Calculations!$C$83*INDEX('Monthly Data'!O:O,Calculations!$C$116+MOD(DF127,Calculations!$C$118))+Control!$C$7*Calculations!$C$84*INDEX('Monthly Data'!P:P,Calculations!$C$116+MOD(DF127,Calculations!$C$118))+Control!$C$7*Calculations!$C$85*INDEX('Monthly Data'!Q:Q,Calculations!$C$116+MOD(DF127,Calculations!$C$118))+(1-Control!$C$7*Calculations!$C$87)*INDEX('Monthly Data'!R:R,Calculations!$C$116+MOD(DF127,Calculations!$C$118))</f>
        <v>-3.299557342782896E-2</v>
      </c>
      <c r="HW127" s="86">
        <f ca="1">Control!$C$7*Calculations!$C$82*INDEX('Monthly Data'!N:N,Calculations!$C$116+MOD(DG127,Calculations!$C$118))+Control!$C$7*Calculations!$C$83*INDEX('Monthly Data'!O:O,Calculations!$C$116+MOD(DG127,Calculations!$C$118))+Control!$C$7*Calculations!$C$84*INDEX('Monthly Data'!P:P,Calculations!$C$116+MOD(DG127,Calculations!$C$118))+Control!$C$7*Calculations!$C$85*INDEX('Monthly Data'!Q:Q,Calculations!$C$116+MOD(DG127,Calculations!$C$118))+(1-Control!$C$7*Calculations!$C$87)*INDEX('Monthly Data'!R:R,Calculations!$C$116+MOD(DG127,Calculations!$C$118))</f>
        <v>1.7073665854433945E-2</v>
      </c>
      <c r="HX127" s="86">
        <f ca="1">Control!$C$7*Calculations!$C$82*INDEX('Monthly Data'!N:N,Calculations!$C$116+MOD(DH127,Calculations!$C$118))+Control!$C$7*Calculations!$C$83*INDEX('Monthly Data'!O:O,Calculations!$C$116+MOD(DH127,Calculations!$C$118))+Control!$C$7*Calculations!$C$84*INDEX('Monthly Data'!P:P,Calculations!$C$116+MOD(DH127,Calculations!$C$118))+Control!$C$7*Calculations!$C$85*INDEX('Monthly Data'!Q:Q,Calculations!$C$116+MOD(DH127,Calculations!$C$118))+(1-Control!$C$7*Calculations!$C$87)*INDEX('Monthly Data'!R:R,Calculations!$C$116+MOD(DH127,Calculations!$C$118))</f>
        <v>4.089189590407355E-3</v>
      </c>
      <c r="HY127" s="86">
        <f ca="1">Control!$C$7*Calculations!$C$82*INDEX('Monthly Data'!N:N,Calculations!$C$116+MOD(DI127,Calculations!$C$118))+Control!$C$7*Calculations!$C$83*INDEX('Monthly Data'!O:O,Calculations!$C$116+MOD(DI127,Calculations!$C$118))+Control!$C$7*Calculations!$C$84*INDEX('Monthly Data'!P:P,Calculations!$C$116+MOD(DI127,Calculations!$C$118))+Control!$C$7*Calculations!$C$85*INDEX('Monthly Data'!Q:Q,Calculations!$C$116+MOD(DI127,Calculations!$C$118))+(1-Control!$C$7*Calculations!$C$87)*INDEX('Monthly Data'!R:R,Calculations!$C$116+MOD(DI127,Calculations!$C$118))</f>
        <v>1.3891563624307685E-2</v>
      </c>
      <c r="HZ127" s="86">
        <f ca="1">Control!$C$7*Calculations!$C$82*INDEX('Monthly Data'!N:N,Calculations!$C$116+MOD(DJ127,Calculations!$C$118))+Control!$C$7*Calculations!$C$83*INDEX('Monthly Data'!O:O,Calculations!$C$116+MOD(DJ127,Calculations!$C$118))+Control!$C$7*Calculations!$C$84*INDEX('Monthly Data'!P:P,Calculations!$C$116+MOD(DJ127,Calculations!$C$118))+Control!$C$7*Calculations!$C$85*INDEX('Monthly Data'!Q:Q,Calculations!$C$116+MOD(DJ127,Calculations!$C$118))+(1-Control!$C$7*Calculations!$C$87)*INDEX('Monthly Data'!R:R,Calculations!$C$116+MOD(DJ127,Calculations!$C$118))</f>
        <v>-2.0259958308006688E-2</v>
      </c>
      <c r="IA127" s="86">
        <f ca="1">Control!$C$7*Calculations!$C$82*INDEX('Monthly Data'!N:N,Calculations!$C$116+MOD(DK127,Calculations!$C$118))+Control!$C$7*Calculations!$C$83*INDEX('Monthly Data'!O:O,Calculations!$C$116+MOD(DK127,Calculations!$C$118))+Control!$C$7*Calculations!$C$84*INDEX('Monthly Data'!P:P,Calculations!$C$116+MOD(DK127,Calculations!$C$118))+Control!$C$7*Calculations!$C$85*INDEX('Monthly Data'!Q:Q,Calculations!$C$116+MOD(DK127,Calculations!$C$118))+(1-Control!$C$7*Calculations!$C$87)*INDEX('Monthly Data'!R:R,Calculations!$C$116+MOD(DK127,Calculations!$C$118))</f>
        <v>-9.8327855560634558E-3</v>
      </c>
      <c r="IB127" s="86">
        <f ca="1">Control!$C$7*Calculations!$C$82*INDEX('Monthly Data'!N:N,Calculations!$C$116+MOD(DL127,Calculations!$C$118))+Control!$C$7*Calculations!$C$83*INDEX('Monthly Data'!O:O,Calculations!$C$116+MOD(DL127,Calculations!$C$118))+Control!$C$7*Calculations!$C$84*INDEX('Monthly Data'!P:P,Calculations!$C$116+MOD(DL127,Calculations!$C$118))+Control!$C$7*Calculations!$C$85*INDEX('Monthly Data'!Q:Q,Calculations!$C$116+MOD(DL127,Calculations!$C$118))+(1-Control!$C$7*Calculations!$C$87)*INDEX('Monthly Data'!R:R,Calculations!$C$116+MOD(DL127,Calculations!$C$118))</f>
        <v>1.0353752315110615E-2</v>
      </c>
      <c r="IC127" s="86">
        <f ca="1">Control!$C$7*Calculations!$C$82*INDEX('Monthly Data'!N:N,Calculations!$C$116+MOD(DM127,Calculations!$C$118))+Control!$C$7*Calculations!$C$83*INDEX('Monthly Data'!O:O,Calculations!$C$116+MOD(DM127,Calculations!$C$118))+Control!$C$7*Calculations!$C$84*INDEX('Monthly Data'!P:P,Calculations!$C$116+MOD(DM127,Calculations!$C$118))+Control!$C$7*Calculations!$C$85*INDEX('Monthly Data'!Q:Q,Calculations!$C$116+MOD(DM127,Calculations!$C$118))+(1-Control!$C$7*Calculations!$C$87)*INDEX('Monthly Data'!R:R,Calculations!$C$116+MOD(DM127,Calculations!$C$118))</f>
        <v>-9.9526758408448549E-3</v>
      </c>
      <c r="ID127" s="86">
        <f ca="1">Control!$C$7*Calculations!$C$82*INDEX('Monthly Data'!N:N,Calculations!$C$116+MOD(DN127,Calculations!$C$118))+Control!$C$7*Calculations!$C$83*INDEX('Monthly Data'!O:O,Calculations!$C$116+MOD(DN127,Calculations!$C$118))+Control!$C$7*Calculations!$C$84*INDEX('Monthly Data'!P:P,Calculations!$C$116+MOD(DN127,Calculations!$C$118))+Control!$C$7*Calculations!$C$85*INDEX('Monthly Data'!Q:Q,Calculations!$C$116+MOD(DN127,Calculations!$C$118))+(1-Control!$C$7*Calculations!$C$87)*INDEX('Monthly Data'!R:R,Calculations!$C$116+MOD(DN127,Calculations!$C$118))</f>
        <v>2.0524935548016137E-2</v>
      </c>
      <c r="IE127" s="86">
        <f ca="1">Control!$C$7*Calculations!$C$82*INDEX('Monthly Data'!N:N,Calculations!$C$116+MOD(DO127,Calculations!$C$118))+Control!$C$7*Calculations!$C$83*INDEX('Monthly Data'!O:O,Calculations!$C$116+MOD(DO127,Calculations!$C$118))+Control!$C$7*Calculations!$C$84*INDEX('Monthly Data'!P:P,Calculations!$C$116+MOD(DO127,Calculations!$C$118))+Control!$C$7*Calculations!$C$85*INDEX('Monthly Data'!Q:Q,Calculations!$C$116+MOD(DO127,Calculations!$C$118))+(1-Control!$C$7*Calculations!$C$87)*INDEX('Monthly Data'!R:R,Calculations!$C$116+MOD(DO127,Calculations!$C$118))</f>
        <v>-7.8872955230675015E-3</v>
      </c>
      <c r="IF127" s="86">
        <f ca="1">Control!$C$7*Calculations!$C$82*INDEX('Monthly Data'!N:N,Calculations!$C$116+MOD(DP127,Calculations!$C$118))+Control!$C$7*Calculations!$C$83*INDEX('Monthly Data'!O:O,Calculations!$C$116+MOD(DP127,Calculations!$C$118))+Control!$C$7*Calculations!$C$84*INDEX('Monthly Data'!P:P,Calculations!$C$116+MOD(DP127,Calculations!$C$118))+Control!$C$7*Calculations!$C$85*INDEX('Monthly Data'!Q:Q,Calculations!$C$116+MOD(DP127,Calculations!$C$118))+(1-Control!$C$7*Calculations!$C$87)*INDEX('Monthly Data'!R:R,Calculations!$C$116+MOD(DP127,Calculations!$C$118))</f>
        <v>2.9708469559001142E-2</v>
      </c>
      <c r="IG127" s="88">
        <f ca="1">Control!$C$8*(1+DQ127)*(1+DR127)*(1+DS127)*(1+DT127)*(1+DU127)*(1+DV127)*(1+DW127)*(1+DX127)*(1+DY127)*(1+DZ127)*(1+EA127)*(1+EB127)*(1+EC127)*(1+ED127)*(1+EE127)*(1+EF127)*(1+EG127)*(1+EH127)*(1+EI127)*(1+EJ127)*(1+EK127)*(1+EL127)*(1+EM127)*(1+EN127)*(1+EO127)*(1+EP127)*(1+EQ127)*(1+ER127)*(1+ES127)*(1+ET127)*(1+EU127)*(1+EV127)*(1+EW127)*(1+EX127)*(1+EY127)*(1+EZ127)*(1+FA127)*(1+FB127)*(1+FC127)*(1+FD127)*(1+FE127)*(1+FF127)*(1+FG127)*(1+FH127)*(1+FI127)*(1+FJ127)*(1+FK127)*(1+FL127)*(1+FM127)*(1+FN127)*(1+FO127)*(1+FP127)*(1+FQ127)*(1+FR127)*(1+FS127)*(1+FT127)*(1+FU127)*(1+FV127)*(1+FW127)*(1+FX127)*(1+FY127)*(1+FZ127)*(1+GA127)*(1+GB127)*(1+GC127)*(1+GD127)*(1+GE127)*(1+GF127)*(1+GG127)*(1+GH127)*(1+GI127)*(1+GJ127)*(1+GK127)*(1+GL127)*(1+GM127)*(1+GN127)*(1+GO127)*(1+GP127)*(1+GQ127)*(1+GR127)*(1+GS127)*(1+GT127)*(1+GU127)*(1+GV127)*(1+GW127)*(1+GX127)*(1+GY127)*(1+GZ127)*(1+HA127)*(1+HB127)*(1+HC127)*(1+HD127)*(1+HE127)*(1+HF127)*(1+HG127)*(1+HH127)*(1+HI127)*(1+HJ127)*(1+HK127)*(1+HL127)*(1+HM127)*(1+HN127)*(1+HO127)*(1+HP127)*(1+HQ127)*(1+HR127)*(1+HS127)*(1+HT127)*(1+HU127)*(1+HV127)*(1+HW127)*(1+HX127)*(1+HY127)*(1+HZ127)*(1+IA127)*(1+IB127)*(1+IC127)*(1+ID127)*(1+IE127)*(1+IF127)</f>
        <v>92885.337804373936</v>
      </c>
    </row>
    <row r="128" spans="1:241" x14ac:dyDescent="0.25">
      <c r="A128">
        <v>106</v>
      </c>
      <c r="B128">
        <v>97</v>
      </c>
      <c r="C128">
        <v>67</v>
      </c>
      <c r="D128">
        <v>17</v>
      </c>
      <c r="E128">
        <v>18</v>
      </c>
      <c r="F128">
        <v>86</v>
      </c>
      <c r="G128">
        <v>2</v>
      </c>
      <c r="H128">
        <v>62</v>
      </c>
      <c r="I128">
        <v>90</v>
      </c>
      <c r="J128">
        <v>9</v>
      </c>
      <c r="K128">
        <v>97</v>
      </c>
      <c r="L128">
        <v>77</v>
      </c>
      <c r="M128">
        <v>49</v>
      </c>
      <c r="N128">
        <v>45</v>
      </c>
      <c r="O128">
        <v>7</v>
      </c>
      <c r="P128">
        <v>90</v>
      </c>
      <c r="Q128">
        <v>86</v>
      </c>
      <c r="R128">
        <v>96</v>
      </c>
      <c r="S128">
        <v>67</v>
      </c>
      <c r="T128">
        <v>49</v>
      </c>
      <c r="U128">
        <v>5</v>
      </c>
      <c r="V128">
        <v>84</v>
      </c>
      <c r="W128">
        <v>46</v>
      </c>
      <c r="X128">
        <v>73</v>
      </c>
      <c r="Y128">
        <v>72</v>
      </c>
      <c r="Z128">
        <v>81</v>
      </c>
      <c r="AA128">
        <v>8</v>
      </c>
      <c r="AB128">
        <v>85</v>
      </c>
      <c r="AC128">
        <v>63</v>
      </c>
      <c r="AD128">
        <v>94</v>
      </c>
      <c r="AE128">
        <v>53</v>
      </c>
      <c r="AF128">
        <v>44</v>
      </c>
      <c r="AG128">
        <v>25</v>
      </c>
      <c r="AH128">
        <v>92</v>
      </c>
      <c r="AI128">
        <v>40</v>
      </c>
      <c r="AJ128">
        <v>7</v>
      </c>
      <c r="AK128">
        <v>62</v>
      </c>
      <c r="AL128">
        <v>65</v>
      </c>
      <c r="AM128">
        <v>14</v>
      </c>
      <c r="AN128">
        <v>55</v>
      </c>
      <c r="AO128">
        <v>103</v>
      </c>
      <c r="AP128">
        <v>37</v>
      </c>
      <c r="AQ128">
        <v>66</v>
      </c>
      <c r="AR128">
        <v>43</v>
      </c>
      <c r="AS128">
        <v>64</v>
      </c>
      <c r="AT128">
        <v>84</v>
      </c>
      <c r="AU128">
        <v>17</v>
      </c>
      <c r="AV128">
        <v>71</v>
      </c>
      <c r="AW128">
        <v>100</v>
      </c>
      <c r="AX128">
        <v>18</v>
      </c>
      <c r="AY128">
        <v>82</v>
      </c>
      <c r="AZ128">
        <v>37</v>
      </c>
      <c r="BA128">
        <v>111</v>
      </c>
      <c r="BB128">
        <v>91</v>
      </c>
      <c r="BC128">
        <v>75</v>
      </c>
      <c r="BD128">
        <v>92</v>
      </c>
      <c r="BE128">
        <v>18</v>
      </c>
      <c r="BF128">
        <v>30</v>
      </c>
      <c r="BG128">
        <v>59</v>
      </c>
      <c r="BH128">
        <v>34</v>
      </c>
      <c r="BI128">
        <v>103</v>
      </c>
      <c r="BJ128">
        <v>114</v>
      </c>
      <c r="BK128">
        <v>74</v>
      </c>
      <c r="BL128">
        <v>64</v>
      </c>
      <c r="BM128">
        <v>87</v>
      </c>
      <c r="BN128">
        <v>47</v>
      </c>
      <c r="BO128">
        <v>117</v>
      </c>
      <c r="BP128">
        <v>45</v>
      </c>
      <c r="BQ128">
        <v>51</v>
      </c>
      <c r="BR128">
        <v>83</v>
      </c>
      <c r="BS128">
        <v>6</v>
      </c>
      <c r="BT128">
        <v>48</v>
      </c>
      <c r="BU128">
        <v>53</v>
      </c>
      <c r="BV128">
        <v>99</v>
      </c>
      <c r="BW128">
        <v>80</v>
      </c>
      <c r="BX128">
        <v>24</v>
      </c>
      <c r="BY128">
        <v>118</v>
      </c>
      <c r="BZ128">
        <v>16</v>
      </c>
      <c r="CA128">
        <v>13</v>
      </c>
      <c r="CB128">
        <v>14</v>
      </c>
      <c r="CC128">
        <v>59</v>
      </c>
      <c r="CD128">
        <v>92</v>
      </c>
      <c r="CE128">
        <v>86</v>
      </c>
      <c r="CF128">
        <v>110</v>
      </c>
      <c r="CG128">
        <v>21</v>
      </c>
      <c r="CH128">
        <v>17</v>
      </c>
      <c r="CI128">
        <v>17</v>
      </c>
      <c r="CJ128">
        <v>30</v>
      </c>
      <c r="CK128">
        <v>42</v>
      </c>
      <c r="CL128">
        <v>28</v>
      </c>
      <c r="CM128">
        <v>5</v>
      </c>
      <c r="CN128">
        <v>117</v>
      </c>
      <c r="CO128">
        <v>82</v>
      </c>
      <c r="CP128">
        <v>89</v>
      </c>
      <c r="CQ128">
        <v>100</v>
      </c>
      <c r="CR128">
        <v>20</v>
      </c>
      <c r="CS128">
        <v>35</v>
      </c>
      <c r="CT128">
        <v>80</v>
      </c>
      <c r="CU128">
        <v>72</v>
      </c>
      <c r="CV128">
        <v>10</v>
      </c>
      <c r="CW128">
        <v>35</v>
      </c>
      <c r="CX128">
        <v>16</v>
      </c>
      <c r="CY128">
        <v>34</v>
      </c>
      <c r="CZ128">
        <v>73</v>
      </c>
      <c r="DA128">
        <v>112</v>
      </c>
      <c r="DB128">
        <v>85</v>
      </c>
      <c r="DC128">
        <v>53</v>
      </c>
      <c r="DD128">
        <v>74</v>
      </c>
      <c r="DE128">
        <v>71</v>
      </c>
      <c r="DF128">
        <v>48</v>
      </c>
      <c r="DG128">
        <v>107</v>
      </c>
      <c r="DH128">
        <v>55</v>
      </c>
      <c r="DI128">
        <v>20</v>
      </c>
      <c r="DJ128">
        <v>112</v>
      </c>
      <c r="DK128">
        <v>78</v>
      </c>
      <c r="DL128">
        <v>5</v>
      </c>
      <c r="DM128">
        <v>37</v>
      </c>
      <c r="DN128">
        <v>102</v>
      </c>
      <c r="DO128">
        <v>12</v>
      </c>
      <c r="DP128">
        <v>39</v>
      </c>
      <c r="DQ128" s="86">
        <f ca="1">Control!$C$7*Calculations!$C$82*INDEX('Monthly Data'!N:N,Calculations!$C$116+MOD(A128,Calculations!$C$118))+Control!$C$7*Calculations!$C$83*INDEX('Monthly Data'!O:O,Calculations!$C$116+MOD(A128,Calculations!$C$118))+Control!$C$7*Calculations!$C$84*INDEX('Monthly Data'!P:P,Calculations!$C$116+MOD(A128,Calculations!$C$118))+Control!$C$7*Calculations!$C$85*INDEX('Monthly Data'!Q:Q,Calculations!$C$116+MOD(A128,Calculations!$C$118))+(1-Control!$C$7*Calculations!$C$87)*INDEX('Monthly Data'!R:R,Calculations!$C$116+MOD(A128,Calculations!$C$118))</f>
        <v>6.6954569943530936E-3</v>
      </c>
      <c r="DR128" s="86">
        <f ca="1">Control!$C$7*Calculations!$C$82*INDEX('Monthly Data'!N:N,Calculations!$C$116+MOD(B128,Calculations!$C$118))+Control!$C$7*Calculations!$C$83*INDEX('Monthly Data'!O:O,Calculations!$C$116+MOD(B128,Calculations!$C$118))+Control!$C$7*Calculations!$C$84*INDEX('Monthly Data'!P:P,Calculations!$C$116+MOD(B128,Calculations!$C$118))+Control!$C$7*Calculations!$C$85*INDEX('Monthly Data'!Q:Q,Calculations!$C$116+MOD(B128,Calculations!$C$118))+(1-Control!$C$7*Calculations!$C$87)*INDEX('Monthly Data'!R:R,Calculations!$C$116+MOD(B128,Calculations!$C$118))</f>
        <v>-7.5539743260223157E-3</v>
      </c>
      <c r="DS128" s="86">
        <f ca="1">Control!$C$7*Calculations!$C$82*INDEX('Monthly Data'!N:N,Calculations!$C$116+MOD(C128,Calculations!$C$118))+Control!$C$7*Calculations!$C$83*INDEX('Monthly Data'!O:O,Calculations!$C$116+MOD(C128,Calculations!$C$118))+Control!$C$7*Calculations!$C$84*INDEX('Monthly Data'!P:P,Calculations!$C$116+MOD(C128,Calculations!$C$118))+Control!$C$7*Calculations!$C$85*INDEX('Monthly Data'!Q:Q,Calculations!$C$116+MOD(C128,Calculations!$C$118))+(1-Control!$C$7*Calculations!$C$87)*INDEX('Monthly Data'!R:R,Calculations!$C$116+MOD(C128,Calculations!$C$118))</f>
        <v>-3.9863250714949353E-2</v>
      </c>
      <c r="DT128" s="86">
        <f ca="1">Control!$C$7*Calculations!$C$82*INDEX('Monthly Data'!N:N,Calculations!$C$116+MOD(D128,Calculations!$C$118))+Control!$C$7*Calculations!$C$83*INDEX('Monthly Data'!O:O,Calculations!$C$116+MOD(D128,Calculations!$C$118))+Control!$C$7*Calculations!$C$84*INDEX('Monthly Data'!P:P,Calculations!$C$116+MOD(D128,Calculations!$C$118))+Control!$C$7*Calculations!$C$85*INDEX('Monthly Data'!Q:Q,Calculations!$C$116+MOD(D128,Calculations!$C$118))+(1-Control!$C$7*Calculations!$C$87)*INDEX('Monthly Data'!R:R,Calculations!$C$116+MOD(D128,Calculations!$C$118))</f>
        <v>-2.0269389991732112E-2</v>
      </c>
      <c r="DU128" s="86">
        <f ca="1">Control!$C$7*Calculations!$C$82*INDEX('Monthly Data'!N:N,Calculations!$C$116+MOD(E128,Calculations!$C$118))+Control!$C$7*Calculations!$C$83*INDEX('Monthly Data'!O:O,Calculations!$C$116+MOD(E128,Calculations!$C$118))+Control!$C$7*Calculations!$C$84*INDEX('Monthly Data'!P:P,Calculations!$C$116+MOD(E128,Calculations!$C$118))+Control!$C$7*Calculations!$C$85*INDEX('Monthly Data'!Q:Q,Calculations!$C$116+MOD(E128,Calculations!$C$118))+(1-Control!$C$7*Calculations!$C$87)*INDEX('Monthly Data'!R:R,Calculations!$C$116+MOD(E128,Calculations!$C$118))</f>
        <v>-7.4084874653726545E-3</v>
      </c>
      <c r="DV128" s="86">
        <f ca="1">Control!$C$7*Calculations!$C$82*INDEX('Monthly Data'!N:N,Calculations!$C$116+MOD(F128,Calculations!$C$118))+Control!$C$7*Calculations!$C$83*INDEX('Monthly Data'!O:O,Calculations!$C$116+MOD(F128,Calculations!$C$118))+Control!$C$7*Calculations!$C$84*INDEX('Monthly Data'!P:P,Calculations!$C$116+MOD(F128,Calculations!$C$118))+Control!$C$7*Calculations!$C$85*INDEX('Monthly Data'!Q:Q,Calculations!$C$116+MOD(F128,Calculations!$C$118))+(1-Control!$C$7*Calculations!$C$87)*INDEX('Monthly Data'!R:R,Calculations!$C$116+MOD(F128,Calculations!$C$118))</f>
        <v>4.5735623984309991E-2</v>
      </c>
      <c r="DW128" s="86">
        <f ca="1">Control!$C$7*Calculations!$C$82*INDEX('Monthly Data'!N:N,Calculations!$C$116+MOD(G128,Calculations!$C$118))+Control!$C$7*Calculations!$C$83*INDEX('Monthly Data'!O:O,Calculations!$C$116+MOD(G128,Calculations!$C$118))+Control!$C$7*Calculations!$C$84*INDEX('Monthly Data'!P:P,Calculations!$C$116+MOD(G128,Calculations!$C$118))+Control!$C$7*Calculations!$C$85*INDEX('Monthly Data'!Q:Q,Calculations!$C$116+MOD(G128,Calculations!$C$118))+(1-Control!$C$7*Calculations!$C$87)*INDEX('Monthly Data'!R:R,Calculations!$C$116+MOD(G128,Calculations!$C$118))</f>
        <v>7.7184133340106598E-3</v>
      </c>
      <c r="DX128" s="86">
        <f ca="1">Control!$C$7*Calculations!$C$82*INDEX('Monthly Data'!N:N,Calculations!$C$116+MOD(H128,Calculations!$C$118))+Control!$C$7*Calculations!$C$83*INDEX('Monthly Data'!O:O,Calculations!$C$116+MOD(H128,Calculations!$C$118))+Control!$C$7*Calculations!$C$84*INDEX('Monthly Data'!P:P,Calculations!$C$116+MOD(H128,Calculations!$C$118))+Control!$C$7*Calculations!$C$85*INDEX('Monthly Data'!Q:Q,Calculations!$C$116+MOD(H128,Calculations!$C$118))+(1-Control!$C$7*Calculations!$C$87)*INDEX('Monthly Data'!R:R,Calculations!$C$116+MOD(H128,Calculations!$C$118))</f>
        <v>-9.839093431862074E-3</v>
      </c>
      <c r="DY128" s="86">
        <f ca="1">Control!$C$7*Calculations!$C$82*INDEX('Monthly Data'!N:N,Calculations!$C$116+MOD(I128,Calculations!$C$118))+Control!$C$7*Calculations!$C$83*INDEX('Monthly Data'!O:O,Calculations!$C$116+MOD(I128,Calculations!$C$118))+Control!$C$7*Calculations!$C$84*INDEX('Monthly Data'!P:P,Calculations!$C$116+MOD(I128,Calculations!$C$118))+Control!$C$7*Calculations!$C$85*INDEX('Monthly Data'!Q:Q,Calculations!$C$116+MOD(I128,Calculations!$C$118))+(1-Control!$C$7*Calculations!$C$87)*INDEX('Monthly Data'!R:R,Calculations!$C$116+MOD(I128,Calculations!$C$118))</f>
        <v>1.7831091590102856E-2</v>
      </c>
      <c r="DZ128" s="86">
        <f ca="1">Control!$C$7*Calculations!$C$82*INDEX('Monthly Data'!N:N,Calculations!$C$116+MOD(J128,Calculations!$C$118))+Control!$C$7*Calculations!$C$83*INDEX('Monthly Data'!O:O,Calculations!$C$116+MOD(J128,Calculations!$C$118))+Control!$C$7*Calculations!$C$84*INDEX('Monthly Data'!P:P,Calculations!$C$116+MOD(J128,Calculations!$C$118))+Control!$C$7*Calculations!$C$85*INDEX('Monthly Data'!Q:Q,Calculations!$C$116+MOD(J128,Calculations!$C$118))+(1-Control!$C$7*Calculations!$C$87)*INDEX('Monthly Data'!R:R,Calculations!$C$116+MOD(J128,Calculations!$C$118))</f>
        <v>2.4470405846852006E-3</v>
      </c>
      <c r="EA128" s="86">
        <f ca="1">Control!$C$7*Calculations!$C$82*INDEX('Monthly Data'!N:N,Calculations!$C$116+MOD(K128,Calculations!$C$118))+Control!$C$7*Calculations!$C$83*INDEX('Monthly Data'!O:O,Calculations!$C$116+MOD(K128,Calculations!$C$118))+Control!$C$7*Calculations!$C$84*INDEX('Monthly Data'!P:P,Calculations!$C$116+MOD(K128,Calculations!$C$118))+Control!$C$7*Calculations!$C$85*INDEX('Monthly Data'!Q:Q,Calculations!$C$116+MOD(K128,Calculations!$C$118))+(1-Control!$C$7*Calculations!$C$87)*INDEX('Monthly Data'!R:R,Calculations!$C$116+MOD(K128,Calculations!$C$118))</f>
        <v>-7.5539743260223157E-3</v>
      </c>
      <c r="EB128" s="86">
        <f ca="1">Control!$C$7*Calculations!$C$82*INDEX('Monthly Data'!N:N,Calculations!$C$116+MOD(L128,Calculations!$C$118))+Control!$C$7*Calculations!$C$83*INDEX('Monthly Data'!O:O,Calculations!$C$116+MOD(L128,Calculations!$C$118))+Control!$C$7*Calculations!$C$84*INDEX('Monthly Data'!P:P,Calculations!$C$116+MOD(L128,Calculations!$C$118))+Control!$C$7*Calculations!$C$85*INDEX('Monthly Data'!Q:Q,Calculations!$C$116+MOD(L128,Calculations!$C$118))+(1-Control!$C$7*Calculations!$C$87)*INDEX('Monthly Data'!R:R,Calculations!$C$116+MOD(L128,Calculations!$C$118))</f>
        <v>-1.0485101266941802E-2</v>
      </c>
      <c r="EC128" s="86">
        <f ca="1">Control!$C$7*Calculations!$C$82*INDEX('Monthly Data'!N:N,Calculations!$C$116+MOD(M128,Calculations!$C$118))+Control!$C$7*Calculations!$C$83*INDEX('Monthly Data'!O:O,Calculations!$C$116+MOD(M128,Calculations!$C$118))+Control!$C$7*Calculations!$C$84*INDEX('Monthly Data'!P:P,Calculations!$C$116+MOD(M128,Calculations!$C$118))+Control!$C$7*Calculations!$C$85*INDEX('Monthly Data'!Q:Q,Calculations!$C$116+MOD(M128,Calculations!$C$118))+(1-Control!$C$7*Calculations!$C$87)*INDEX('Monthly Data'!R:R,Calculations!$C$116+MOD(M128,Calculations!$C$118))</f>
        <v>-1.4213734788548189E-2</v>
      </c>
      <c r="ED128" s="86">
        <f ca="1">Control!$C$7*Calculations!$C$82*INDEX('Monthly Data'!N:N,Calculations!$C$116+MOD(N128,Calculations!$C$118))+Control!$C$7*Calculations!$C$83*INDEX('Monthly Data'!O:O,Calculations!$C$116+MOD(N128,Calculations!$C$118))+Control!$C$7*Calculations!$C$84*INDEX('Monthly Data'!P:P,Calculations!$C$116+MOD(N128,Calculations!$C$118))+Control!$C$7*Calculations!$C$85*INDEX('Monthly Data'!Q:Q,Calculations!$C$116+MOD(N128,Calculations!$C$118))+(1-Control!$C$7*Calculations!$C$87)*INDEX('Monthly Data'!R:R,Calculations!$C$116+MOD(N128,Calculations!$C$118))</f>
        <v>1.2435425892067014E-2</v>
      </c>
      <c r="EE128" s="86">
        <f ca="1">Control!$C$7*Calculations!$C$82*INDEX('Monthly Data'!N:N,Calculations!$C$116+MOD(O128,Calculations!$C$118))+Control!$C$7*Calculations!$C$83*INDEX('Monthly Data'!O:O,Calculations!$C$116+MOD(O128,Calculations!$C$118))+Control!$C$7*Calculations!$C$84*INDEX('Monthly Data'!P:P,Calculations!$C$116+MOD(O128,Calculations!$C$118))+Control!$C$7*Calculations!$C$85*INDEX('Monthly Data'!Q:Q,Calculations!$C$116+MOD(O128,Calculations!$C$118))+(1-Control!$C$7*Calculations!$C$87)*INDEX('Monthly Data'!R:R,Calculations!$C$116+MOD(O128,Calculations!$C$118))</f>
        <v>8.3814116887657771E-3</v>
      </c>
      <c r="EF128" s="86">
        <f ca="1">Control!$C$7*Calculations!$C$82*INDEX('Monthly Data'!N:N,Calculations!$C$116+MOD(P128,Calculations!$C$118))+Control!$C$7*Calculations!$C$83*INDEX('Monthly Data'!O:O,Calculations!$C$116+MOD(P128,Calculations!$C$118))+Control!$C$7*Calculations!$C$84*INDEX('Monthly Data'!P:P,Calculations!$C$116+MOD(P128,Calculations!$C$118))+Control!$C$7*Calculations!$C$85*INDEX('Monthly Data'!Q:Q,Calculations!$C$116+MOD(P128,Calculations!$C$118))+(1-Control!$C$7*Calculations!$C$87)*INDEX('Monthly Data'!R:R,Calculations!$C$116+MOD(P128,Calculations!$C$118))</f>
        <v>1.7831091590102856E-2</v>
      </c>
      <c r="EG128" s="86">
        <f ca="1">Control!$C$7*Calculations!$C$82*INDEX('Monthly Data'!N:N,Calculations!$C$116+MOD(Q128,Calculations!$C$118))+Control!$C$7*Calculations!$C$83*INDEX('Monthly Data'!O:O,Calculations!$C$116+MOD(Q128,Calculations!$C$118))+Control!$C$7*Calculations!$C$84*INDEX('Monthly Data'!P:P,Calculations!$C$116+MOD(Q128,Calculations!$C$118))+Control!$C$7*Calculations!$C$85*INDEX('Monthly Data'!Q:Q,Calculations!$C$116+MOD(Q128,Calculations!$C$118))+(1-Control!$C$7*Calculations!$C$87)*INDEX('Monthly Data'!R:R,Calculations!$C$116+MOD(Q128,Calculations!$C$118))</f>
        <v>4.5735623984309991E-2</v>
      </c>
      <c r="EH128" s="86">
        <f ca="1">Control!$C$7*Calculations!$C$82*INDEX('Monthly Data'!N:N,Calculations!$C$116+MOD(R128,Calculations!$C$118))+Control!$C$7*Calculations!$C$83*INDEX('Monthly Data'!O:O,Calculations!$C$116+MOD(R128,Calculations!$C$118))+Control!$C$7*Calculations!$C$84*INDEX('Monthly Data'!P:P,Calculations!$C$116+MOD(R128,Calculations!$C$118))+Control!$C$7*Calculations!$C$85*INDEX('Monthly Data'!Q:Q,Calculations!$C$116+MOD(R128,Calculations!$C$118))+(1-Control!$C$7*Calculations!$C$87)*INDEX('Monthly Data'!R:R,Calculations!$C$116+MOD(R128,Calculations!$C$118))</f>
        <v>1.0627294914941248E-2</v>
      </c>
      <c r="EI128" s="86">
        <f ca="1">Control!$C$7*Calculations!$C$82*INDEX('Monthly Data'!N:N,Calculations!$C$116+MOD(S128,Calculations!$C$118))+Control!$C$7*Calculations!$C$83*INDEX('Monthly Data'!O:O,Calculations!$C$116+MOD(S128,Calculations!$C$118))+Control!$C$7*Calculations!$C$84*INDEX('Monthly Data'!P:P,Calculations!$C$116+MOD(S128,Calculations!$C$118))+Control!$C$7*Calculations!$C$85*INDEX('Monthly Data'!Q:Q,Calculations!$C$116+MOD(S128,Calculations!$C$118))+(1-Control!$C$7*Calculations!$C$87)*INDEX('Monthly Data'!R:R,Calculations!$C$116+MOD(S128,Calculations!$C$118))</f>
        <v>-3.9863250714949353E-2</v>
      </c>
      <c r="EJ128" s="86">
        <f ca="1">Control!$C$7*Calculations!$C$82*INDEX('Monthly Data'!N:N,Calculations!$C$116+MOD(T128,Calculations!$C$118))+Control!$C$7*Calculations!$C$83*INDEX('Monthly Data'!O:O,Calculations!$C$116+MOD(T128,Calculations!$C$118))+Control!$C$7*Calculations!$C$84*INDEX('Monthly Data'!P:P,Calculations!$C$116+MOD(T128,Calculations!$C$118))+Control!$C$7*Calculations!$C$85*INDEX('Monthly Data'!Q:Q,Calculations!$C$116+MOD(T128,Calculations!$C$118))+(1-Control!$C$7*Calculations!$C$87)*INDEX('Monthly Data'!R:R,Calculations!$C$116+MOD(T128,Calculations!$C$118))</f>
        <v>-1.4213734788548189E-2</v>
      </c>
      <c r="EK128" s="86">
        <f ca="1">Control!$C$7*Calculations!$C$82*INDEX('Monthly Data'!N:N,Calculations!$C$116+MOD(U128,Calculations!$C$118))+Control!$C$7*Calculations!$C$83*INDEX('Monthly Data'!O:O,Calculations!$C$116+MOD(U128,Calculations!$C$118))+Control!$C$7*Calculations!$C$84*INDEX('Monthly Data'!P:P,Calculations!$C$116+MOD(U128,Calculations!$C$118))+Control!$C$7*Calculations!$C$85*INDEX('Monthly Data'!Q:Q,Calculations!$C$116+MOD(U128,Calculations!$C$118))+(1-Control!$C$7*Calculations!$C$87)*INDEX('Monthly Data'!R:R,Calculations!$C$116+MOD(U128,Calculations!$C$118))</f>
        <v>1.2722494017511032E-2</v>
      </c>
      <c r="EL128" s="86">
        <f ca="1">Control!$C$7*Calculations!$C$82*INDEX('Monthly Data'!N:N,Calculations!$C$116+MOD(V128,Calculations!$C$118))+Control!$C$7*Calculations!$C$83*INDEX('Monthly Data'!O:O,Calculations!$C$116+MOD(V128,Calculations!$C$118))+Control!$C$7*Calculations!$C$84*INDEX('Monthly Data'!P:P,Calculations!$C$116+MOD(V128,Calculations!$C$118))+Control!$C$7*Calculations!$C$85*INDEX('Monthly Data'!Q:Q,Calculations!$C$116+MOD(V128,Calculations!$C$118))+(1-Control!$C$7*Calculations!$C$87)*INDEX('Monthly Data'!R:R,Calculations!$C$116+MOD(V128,Calculations!$C$118))</f>
        <v>-1.880155173376722E-2</v>
      </c>
      <c r="EM128" s="86">
        <f ca="1">Control!$C$7*Calculations!$C$82*INDEX('Monthly Data'!N:N,Calculations!$C$116+MOD(W128,Calculations!$C$118))+Control!$C$7*Calculations!$C$83*INDEX('Monthly Data'!O:O,Calculations!$C$116+MOD(W128,Calculations!$C$118))+Control!$C$7*Calculations!$C$84*INDEX('Monthly Data'!P:P,Calculations!$C$116+MOD(W128,Calculations!$C$118))+Control!$C$7*Calculations!$C$85*INDEX('Monthly Data'!Q:Q,Calculations!$C$116+MOD(W128,Calculations!$C$118))+(1-Control!$C$7*Calculations!$C$87)*INDEX('Monthly Data'!R:R,Calculations!$C$116+MOD(W128,Calculations!$C$118))</f>
        <v>2.3307359621218403E-2</v>
      </c>
      <c r="EN128" s="86">
        <f ca="1">Control!$C$7*Calculations!$C$82*INDEX('Monthly Data'!N:N,Calculations!$C$116+MOD(X128,Calculations!$C$118))+Control!$C$7*Calculations!$C$83*INDEX('Monthly Data'!O:O,Calculations!$C$116+MOD(X128,Calculations!$C$118))+Control!$C$7*Calculations!$C$84*INDEX('Monthly Data'!P:P,Calculations!$C$116+MOD(X128,Calculations!$C$118))+Control!$C$7*Calculations!$C$85*INDEX('Monthly Data'!Q:Q,Calculations!$C$116+MOD(X128,Calculations!$C$118))+(1-Control!$C$7*Calculations!$C$87)*INDEX('Monthly Data'!R:R,Calculations!$C$116+MOD(X128,Calculations!$C$118))</f>
        <v>3.6332715283247441E-2</v>
      </c>
      <c r="EO128" s="86">
        <f ca="1">Control!$C$7*Calculations!$C$82*INDEX('Monthly Data'!N:N,Calculations!$C$116+MOD(Y128,Calculations!$C$118))+Control!$C$7*Calculations!$C$83*INDEX('Monthly Data'!O:O,Calculations!$C$116+MOD(Y128,Calculations!$C$118))+Control!$C$7*Calculations!$C$84*INDEX('Monthly Data'!P:P,Calculations!$C$116+MOD(Y128,Calculations!$C$118))+Control!$C$7*Calculations!$C$85*INDEX('Monthly Data'!Q:Q,Calculations!$C$116+MOD(Y128,Calculations!$C$118))+(1-Control!$C$7*Calculations!$C$87)*INDEX('Monthly Data'!R:R,Calculations!$C$116+MOD(Y128,Calculations!$C$118))</f>
        <v>-4.3408051735618014E-2</v>
      </c>
      <c r="EP128" s="86">
        <f ca="1">Control!$C$7*Calculations!$C$82*INDEX('Monthly Data'!N:N,Calculations!$C$116+MOD(Z128,Calculations!$C$118))+Control!$C$7*Calculations!$C$83*INDEX('Monthly Data'!O:O,Calculations!$C$116+MOD(Z128,Calculations!$C$118))+Control!$C$7*Calculations!$C$84*INDEX('Monthly Data'!P:P,Calculations!$C$116+MOD(Z128,Calculations!$C$118))+Control!$C$7*Calculations!$C$85*INDEX('Monthly Data'!Q:Q,Calculations!$C$116+MOD(Z128,Calculations!$C$118))+(1-Control!$C$7*Calculations!$C$87)*INDEX('Monthly Data'!R:R,Calculations!$C$116+MOD(Z128,Calculations!$C$118))</f>
        <v>3.0957942835585645E-2</v>
      </c>
      <c r="EQ128" s="86">
        <f ca="1">Control!$C$7*Calculations!$C$82*INDEX('Monthly Data'!N:N,Calculations!$C$116+MOD(AA128,Calculations!$C$118))+Control!$C$7*Calculations!$C$83*INDEX('Monthly Data'!O:O,Calculations!$C$116+MOD(AA128,Calculations!$C$118))+Control!$C$7*Calculations!$C$84*INDEX('Monthly Data'!P:P,Calculations!$C$116+MOD(AA128,Calculations!$C$118))+Control!$C$7*Calculations!$C$85*INDEX('Monthly Data'!Q:Q,Calculations!$C$116+MOD(AA128,Calculations!$C$118))+(1-Control!$C$7*Calculations!$C$87)*INDEX('Monthly Data'!R:R,Calculations!$C$116+MOD(AA128,Calculations!$C$118))</f>
        <v>9.9787204839310462E-3</v>
      </c>
      <c r="ER128" s="86">
        <f ca="1">Control!$C$7*Calculations!$C$82*INDEX('Monthly Data'!N:N,Calculations!$C$116+MOD(AB128,Calculations!$C$118))+Control!$C$7*Calculations!$C$83*INDEX('Monthly Data'!O:O,Calculations!$C$116+MOD(AB128,Calculations!$C$118))+Control!$C$7*Calculations!$C$84*INDEX('Monthly Data'!P:P,Calculations!$C$116+MOD(AB128,Calculations!$C$118))+Control!$C$7*Calculations!$C$85*INDEX('Monthly Data'!Q:Q,Calculations!$C$116+MOD(AB128,Calculations!$C$118))+(1-Control!$C$7*Calculations!$C$87)*INDEX('Monthly Data'!R:R,Calculations!$C$116+MOD(AB128,Calculations!$C$118))</f>
        <v>-9.8327855560634558E-3</v>
      </c>
      <c r="ES128" s="86">
        <f ca="1">Control!$C$7*Calculations!$C$82*INDEX('Monthly Data'!N:N,Calculations!$C$116+MOD(AC128,Calculations!$C$118))+Control!$C$7*Calculations!$C$83*INDEX('Monthly Data'!O:O,Calculations!$C$116+MOD(AC128,Calculations!$C$118))+Control!$C$7*Calculations!$C$84*INDEX('Monthly Data'!P:P,Calculations!$C$116+MOD(AC128,Calculations!$C$118))+Control!$C$7*Calculations!$C$85*INDEX('Monthly Data'!Q:Q,Calculations!$C$116+MOD(AC128,Calculations!$C$118))+(1-Control!$C$7*Calculations!$C$87)*INDEX('Monthly Data'!R:R,Calculations!$C$116+MOD(AC128,Calculations!$C$118))</f>
        <v>1.9073822767906517E-2</v>
      </c>
      <c r="ET128" s="86">
        <f ca="1">Control!$C$7*Calculations!$C$82*INDEX('Monthly Data'!N:N,Calculations!$C$116+MOD(AD128,Calculations!$C$118))+Control!$C$7*Calculations!$C$83*INDEX('Monthly Data'!O:O,Calculations!$C$116+MOD(AD128,Calculations!$C$118))+Control!$C$7*Calculations!$C$84*INDEX('Monthly Data'!P:P,Calculations!$C$116+MOD(AD128,Calculations!$C$118))+Control!$C$7*Calculations!$C$85*INDEX('Monthly Data'!Q:Q,Calculations!$C$116+MOD(AD128,Calculations!$C$118))+(1-Control!$C$7*Calculations!$C$87)*INDEX('Monthly Data'!R:R,Calculations!$C$116+MOD(AD128,Calculations!$C$118))</f>
        <v>1.0353752315110615E-2</v>
      </c>
      <c r="EU128" s="86">
        <f ca="1">Control!$C$7*Calculations!$C$82*INDEX('Monthly Data'!N:N,Calculations!$C$116+MOD(AE128,Calculations!$C$118))+Control!$C$7*Calculations!$C$83*INDEX('Monthly Data'!O:O,Calculations!$C$116+MOD(AE128,Calculations!$C$118))+Control!$C$7*Calculations!$C$84*INDEX('Monthly Data'!P:P,Calculations!$C$116+MOD(AE128,Calculations!$C$118))+Control!$C$7*Calculations!$C$85*INDEX('Monthly Data'!Q:Q,Calculations!$C$116+MOD(AE128,Calculations!$C$118))+(1-Control!$C$7*Calculations!$C$87)*INDEX('Monthly Data'!R:R,Calculations!$C$116+MOD(AE128,Calculations!$C$118))</f>
        <v>1.1786765492207996E-2</v>
      </c>
      <c r="EV128" s="86">
        <f ca="1">Control!$C$7*Calculations!$C$82*INDEX('Monthly Data'!N:N,Calculations!$C$116+MOD(AF128,Calculations!$C$118))+Control!$C$7*Calculations!$C$83*INDEX('Monthly Data'!O:O,Calculations!$C$116+MOD(AF128,Calculations!$C$118))+Control!$C$7*Calculations!$C$84*INDEX('Monthly Data'!P:P,Calculations!$C$116+MOD(AF128,Calculations!$C$118))+Control!$C$7*Calculations!$C$85*INDEX('Monthly Data'!Q:Q,Calculations!$C$116+MOD(AF128,Calculations!$C$118))+(1-Control!$C$7*Calculations!$C$87)*INDEX('Monthly Data'!R:R,Calculations!$C$116+MOD(AF128,Calculations!$C$118))</f>
        <v>2.377894462657602E-2</v>
      </c>
      <c r="EW128" s="86">
        <f ca="1">Control!$C$7*Calculations!$C$82*INDEX('Monthly Data'!N:N,Calculations!$C$116+MOD(AG128,Calculations!$C$118))+Control!$C$7*Calculations!$C$83*INDEX('Monthly Data'!O:O,Calculations!$C$116+MOD(AG128,Calculations!$C$118))+Control!$C$7*Calculations!$C$84*INDEX('Monthly Data'!P:P,Calculations!$C$116+MOD(AG128,Calculations!$C$118))+Control!$C$7*Calculations!$C$85*INDEX('Monthly Data'!Q:Q,Calculations!$C$116+MOD(AG128,Calculations!$C$118))+(1-Control!$C$7*Calculations!$C$87)*INDEX('Monthly Data'!R:R,Calculations!$C$116+MOD(AG128,Calculations!$C$118))</f>
        <v>-3.299557342782896E-2</v>
      </c>
      <c r="EX128" s="86">
        <f ca="1">Control!$C$7*Calculations!$C$82*INDEX('Monthly Data'!N:N,Calculations!$C$116+MOD(AH128,Calculations!$C$118))+Control!$C$7*Calculations!$C$83*INDEX('Monthly Data'!O:O,Calculations!$C$116+MOD(AH128,Calculations!$C$118))+Control!$C$7*Calculations!$C$84*INDEX('Monthly Data'!P:P,Calculations!$C$116+MOD(AH128,Calculations!$C$118))+Control!$C$7*Calculations!$C$85*INDEX('Monthly Data'!Q:Q,Calculations!$C$116+MOD(AH128,Calculations!$C$118))+(1-Control!$C$7*Calculations!$C$87)*INDEX('Monthly Data'!R:R,Calculations!$C$116+MOD(AH128,Calculations!$C$118))</f>
        <v>2.4722579420195831E-2</v>
      </c>
      <c r="EY128" s="86">
        <f ca="1">Control!$C$7*Calculations!$C$82*INDEX('Monthly Data'!N:N,Calculations!$C$116+MOD(AI128,Calculations!$C$118))+Control!$C$7*Calculations!$C$83*INDEX('Monthly Data'!O:O,Calculations!$C$116+MOD(AI128,Calculations!$C$118))+Control!$C$7*Calculations!$C$84*INDEX('Monthly Data'!P:P,Calculations!$C$116+MOD(AI128,Calculations!$C$118))+Control!$C$7*Calculations!$C$85*INDEX('Monthly Data'!Q:Q,Calculations!$C$116+MOD(AI128,Calculations!$C$118))+(1-Control!$C$7*Calculations!$C$87)*INDEX('Monthly Data'!R:R,Calculations!$C$116+MOD(AI128,Calculations!$C$118))</f>
        <v>-4.417423226995453E-3</v>
      </c>
      <c r="EZ128" s="86">
        <f ca="1">Control!$C$7*Calculations!$C$82*INDEX('Monthly Data'!N:N,Calculations!$C$116+MOD(AJ128,Calculations!$C$118))+Control!$C$7*Calculations!$C$83*INDEX('Monthly Data'!O:O,Calculations!$C$116+MOD(AJ128,Calculations!$C$118))+Control!$C$7*Calculations!$C$84*INDEX('Monthly Data'!P:P,Calculations!$C$116+MOD(AJ128,Calculations!$C$118))+Control!$C$7*Calculations!$C$85*INDEX('Monthly Data'!Q:Q,Calculations!$C$116+MOD(AJ128,Calculations!$C$118))+(1-Control!$C$7*Calculations!$C$87)*INDEX('Monthly Data'!R:R,Calculations!$C$116+MOD(AJ128,Calculations!$C$118))</f>
        <v>8.3814116887657771E-3</v>
      </c>
      <c r="FA128" s="86">
        <f ca="1">Control!$C$7*Calculations!$C$82*INDEX('Monthly Data'!N:N,Calculations!$C$116+MOD(AK128,Calculations!$C$118))+Control!$C$7*Calculations!$C$83*INDEX('Monthly Data'!O:O,Calculations!$C$116+MOD(AK128,Calculations!$C$118))+Control!$C$7*Calculations!$C$84*INDEX('Monthly Data'!P:P,Calculations!$C$116+MOD(AK128,Calculations!$C$118))+Control!$C$7*Calculations!$C$85*INDEX('Monthly Data'!Q:Q,Calculations!$C$116+MOD(AK128,Calculations!$C$118))+(1-Control!$C$7*Calculations!$C$87)*INDEX('Monthly Data'!R:R,Calculations!$C$116+MOD(AK128,Calculations!$C$118))</f>
        <v>-9.839093431862074E-3</v>
      </c>
      <c r="FB128" s="86">
        <f ca="1">Control!$C$7*Calculations!$C$82*INDEX('Monthly Data'!N:N,Calculations!$C$116+MOD(AL128,Calculations!$C$118))+Control!$C$7*Calculations!$C$83*INDEX('Monthly Data'!O:O,Calculations!$C$116+MOD(AL128,Calculations!$C$118))+Control!$C$7*Calculations!$C$84*INDEX('Monthly Data'!P:P,Calculations!$C$116+MOD(AL128,Calculations!$C$118))+Control!$C$7*Calculations!$C$85*INDEX('Monthly Data'!Q:Q,Calculations!$C$116+MOD(AL128,Calculations!$C$118))+(1-Control!$C$7*Calculations!$C$87)*INDEX('Monthly Data'!R:R,Calculations!$C$116+MOD(AL128,Calculations!$C$118))</f>
        <v>-1.3959200237295809E-2</v>
      </c>
      <c r="FC128" s="86">
        <f ca="1">Control!$C$7*Calculations!$C$82*INDEX('Monthly Data'!N:N,Calculations!$C$116+MOD(AM128,Calculations!$C$118))+Control!$C$7*Calculations!$C$83*INDEX('Monthly Data'!O:O,Calculations!$C$116+MOD(AM128,Calculations!$C$118))+Control!$C$7*Calculations!$C$84*INDEX('Monthly Data'!P:P,Calculations!$C$116+MOD(AM128,Calculations!$C$118))+Control!$C$7*Calculations!$C$85*INDEX('Monthly Data'!Q:Q,Calculations!$C$116+MOD(AM128,Calculations!$C$118))+(1-Control!$C$7*Calculations!$C$87)*INDEX('Monthly Data'!R:R,Calculations!$C$116+MOD(AM128,Calculations!$C$118))</f>
        <v>9.5791276036140301E-3</v>
      </c>
      <c r="FD128" s="86">
        <f ca="1">Control!$C$7*Calculations!$C$82*INDEX('Monthly Data'!N:N,Calculations!$C$116+MOD(AN128,Calculations!$C$118))+Control!$C$7*Calculations!$C$83*INDEX('Monthly Data'!O:O,Calculations!$C$116+MOD(AN128,Calculations!$C$118))+Control!$C$7*Calculations!$C$84*INDEX('Monthly Data'!P:P,Calculations!$C$116+MOD(AN128,Calculations!$C$118))+Control!$C$7*Calculations!$C$85*INDEX('Monthly Data'!Q:Q,Calculations!$C$116+MOD(AN128,Calculations!$C$118))+(1-Control!$C$7*Calculations!$C$87)*INDEX('Monthly Data'!R:R,Calculations!$C$116+MOD(AN128,Calculations!$C$118))</f>
        <v>2.0524935548016137E-2</v>
      </c>
      <c r="FE128" s="86">
        <f ca="1">Control!$C$7*Calculations!$C$82*INDEX('Monthly Data'!N:N,Calculations!$C$116+MOD(AO128,Calculations!$C$118))+Control!$C$7*Calculations!$C$83*INDEX('Monthly Data'!O:O,Calculations!$C$116+MOD(AO128,Calculations!$C$118))+Control!$C$7*Calculations!$C$84*INDEX('Monthly Data'!P:P,Calculations!$C$116+MOD(AO128,Calculations!$C$118))+Control!$C$7*Calculations!$C$85*INDEX('Monthly Data'!Q:Q,Calculations!$C$116+MOD(AO128,Calculations!$C$118))+(1-Control!$C$7*Calculations!$C$87)*INDEX('Monthly Data'!R:R,Calculations!$C$116+MOD(AO128,Calculations!$C$118))</f>
        <v>5.1972609868760735E-3</v>
      </c>
      <c r="FF128" s="86">
        <f ca="1">Control!$C$7*Calculations!$C$82*INDEX('Monthly Data'!N:N,Calculations!$C$116+MOD(AP128,Calculations!$C$118))+Control!$C$7*Calculations!$C$83*INDEX('Monthly Data'!O:O,Calculations!$C$116+MOD(AP128,Calculations!$C$118))+Control!$C$7*Calculations!$C$84*INDEX('Monthly Data'!P:P,Calculations!$C$116+MOD(AP128,Calculations!$C$118))+Control!$C$7*Calculations!$C$85*INDEX('Monthly Data'!Q:Q,Calculations!$C$116+MOD(AP128,Calculations!$C$118))+(1-Control!$C$7*Calculations!$C$87)*INDEX('Monthly Data'!R:R,Calculations!$C$116+MOD(AP128,Calculations!$C$118))</f>
        <v>1.2954540023127663E-2</v>
      </c>
      <c r="FG128" s="86">
        <f ca="1">Control!$C$7*Calculations!$C$82*INDEX('Monthly Data'!N:N,Calculations!$C$116+MOD(AQ128,Calculations!$C$118))+Control!$C$7*Calculations!$C$83*INDEX('Monthly Data'!O:O,Calculations!$C$116+MOD(AQ128,Calculations!$C$118))+Control!$C$7*Calculations!$C$84*INDEX('Monthly Data'!P:P,Calculations!$C$116+MOD(AQ128,Calculations!$C$118))+Control!$C$7*Calculations!$C$85*INDEX('Monthly Data'!Q:Q,Calculations!$C$116+MOD(AQ128,Calculations!$C$118))+(1-Control!$C$7*Calculations!$C$87)*INDEX('Monthly Data'!R:R,Calculations!$C$116+MOD(AQ128,Calculations!$C$118))</f>
        <v>1.3891304280773396E-2</v>
      </c>
      <c r="FH128" s="86">
        <f ca="1">Control!$C$7*Calculations!$C$82*INDEX('Monthly Data'!N:N,Calculations!$C$116+MOD(AR128,Calculations!$C$118))+Control!$C$7*Calculations!$C$83*INDEX('Monthly Data'!O:O,Calculations!$C$116+MOD(AR128,Calculations!$C$118))+Control!$C$7*Calculations!$C$84*INDEX('Monthly Data'!P:P,Calculations!$C$116+MOD(AR128,Calculations!$C$118))+Control!$C$7*Calculations!$C$85*INDEX('Monthly Data'!Q:Q,Calculations!$C$116+MOD(AR128,Calculations!$C$118))+(1-Control!$C$7*Calculations!$C$87)*INDEX('Monthly Data'!R:R,Calculations!$C$116+MOD(AR128,Calculations!$C$118))</f>
        <v>5.1279584938936244E-2</v>
      </c>
      <c r="FI128" s="86">
        <f ca="1">Control!$C$7*Calculations!$C$82*INDEX('Monthly Data'!N:N,Calculations!$C$116+MOD(AS128,Calculations!$C$118))+Control!$C$7*Calculations!$C$83*INDEX('Monthly Data'!O:O,Calculations!$C$116+MOD(AS128,Calculations!$C$118))+Control!$C$7*Calculations!$C$84*INDEX('Monthly Data'!P:P,Calculations!$C$116+MOD(AS128,Calculations!$C$118))+Control!$C$7*Calculations!$C$85*INDEX('Monthly Data'!Q:Q,Calculations!$C$116+MOD(AS128,Calculations!$C$118))+(1-Control!$C$7*Calculations!$C$87)*INDEX('Monthly Data'!R:R,Calculations!$C$116+MOD(AS128,Calculations!$C$118))</f>
        <v>-2.4571433440223247E-2</v>
      </c>
      <c r="FJ128" s="86">
        <f ca="1">Control!$C$7*Calculations!$C$82*INDEX('Monthly Data'!N:N,Calculations!$C$116+MOD(AT128,Calculations!$C$118))+Control!$C$7*Calculations!$C$83*INDEX('Monthly Data'!O:O,Calculations!$C$116+MOD(AT128,Calculations!$C$118))+Control!$C$7*Calculations!$C$84*INDEX('Monthly Data'!P:P,Calculations!$C$116+MOD(AT128,Calculations!$C$118))+Control!$C$7*Calculations!$C$85*INDEX('Monthly Data'!Q:Q,Calculations!$C$116+MOD(AT128,Calculations!$C$118))+(1-Control!$C$7*Calculations!$C$87)*INDEX('Monthly Data'!R:R,Calculations!$C$116+MOD(AT128,Calculations!$C$118))</f>
        <v>-1.880155173376722E-2</v>
      </c>
      <c r="FK128" s="86">
        <f ca="1">Control!$C$7*Calculations!$C$82*INDEX('Monthly Data'!N:N,Calculations!$C$116+MOD(AU128,Calculations!$C$118))+Control!$C$7*Calculations!$C$83*INDEX('Monthly Data'!O:O,Calculations!$C$116+MOD(AU128,Calculations!$C$118))+Control!$C$7*Calculations!$C$84*INDEX('Monthly Data'!P:P,Calculations!$C$116+MOD(AU128,Calculations!$C$118))+Control!$C$7*Calculations!$C$85*INDEX('Monthly Data'!Q:Q,Calculations!$C$116+MOD(AU128,Calculations!$C$118))+(1-Control!$C$7*Calculations!$C$87)*INDEX('Monthly Data'!R:R,Calculations!$C$116+MOD(AU128,Calculations!$C$118))</f>
        <v>-2.0269389991732112E-2</v>
      </c>
      <c r="FL128" s="86">
        <f ca="1">Control!$C$7*Calculations!$C$82*INDEX('Monthly Data'!N:N,Calculations!$C$116+MOD(AV128,Calculations!$C$118))+Control!$C$7*Calculations!$C$83*INDEX('Monthly Data'!O:O,Calculations!$C$116+MOD(AV128,Calculations!$C$118))+Control!$C$7*Calculations!$C$84*INDEX('Monthly Data'!P:P,Calculations!$C$116+MOD(AV128,Calculations!$C$118))+Control!$C$7*Calculations!$C$85*INDEX('Monthly Data'!Q:Q,Calculations!$C$116+MOD(AV128,Calculations!$C$118))+(1-Control!$C$7*Calculations!$C$87)*INDEX('Monthly Data'!R:R,Calculations!$C$116+MOD(AV128,Calculations!$C$118))</f>
        <v>-2.072517756005474E-2</v>
      </c>
      <c r="FM128" s="86">
        <f ca="1">Control!$C$7*Calculations!$C$82*INDEX('Monthly Data'!N:N,Calculations!$C$116+MOD(AW128,Calculations!$C$118))+Control!$C$7*Calculations!$C$83*INDEX('Monthly Data'!O:O,Calculations!$C$116+MOD(AW128,Calculations!$C$118))+Control!$C$7*Calculations!$C$84*INDEX('Monthly Data'!P:P,Calculations!$C$116+MOD(AW128,Calculations!$C$118))+Control!$C$7*Calculations!$C$85*INDEX('Monthly Data'!Q:Q,Calculations!$C$116+MOD(AW128,Calculations!$C$118))+(1-Control!$C$7*Calculations!$C$87)*INDEX('Monthly Data'!R:R,Calculations!$C$116+MOD(AW128,Calculations!$C$118))</f>
        <v>1.7599621212565995E-2</v>
      </c>
      <c r="FN128" s="86">
        <f ca="1">Control!$C$7*Calculations!$C$82*INDEX('Monthly Data'!N:N,Calculations!$C$116+MOD(AX128,Calculations!$C$118))+Control!$C$7*Calculations!$C$83*INDEX('Monthly Data'!O:O,Calculations!$C$116+MOD(AX128,Calculations!$C$118))+Control!$C$7*Calculations!$C$84*INDEX('Monthly Data'!P:P,Calculations!$C$116+MOD(AX128,Calculations!$C$118))+Control!$C$7*Calculations!$C$85*INDEX('Monthly Data'!Q:Q,Calculations!$C$116+MOD(AX128,Calculations!$C$118))+(1-Control!$C$7*Calculations!$C$87)*INDEX('Monthly Data'!R:R,Calculations!$C$116+MOD(AX128,Calculations!$C$118))</f>
        <v>-7.4084874653726545E-3</v>
      </c>
      <c r="FO128" s="86">
        <f ca="1">Control!$C$7*Calculations!$C$82*INDEX('Monthly Data'!N:N,Calculations!$C$116+MOD(AY128,Calculations!$C$118))+Control!$C$7*Calculations!$C$83*INDEX('Monthly Data'!O:O,Calculations!$C$116+MOD(AY128,Calculations!$C$118))+Control!$C$7*Calculations!$C$84*INDEX('Monthly Data'!P:P,Calculations!$C$116+MOD(AY128,Calculations!$C$118))+Control!$C$7*Calculations!$C$85*INDEX('Monthly Data'!Q:Q,Calculations!$C$116+MOD(AY128,Calculations!$C$118))+(1-Control!$C$7*Calculations!$C$87)*INDEX('Monthly Data'!R:R,Calculations!$C$116+MOD(AY128,Calculations!$C$118))</f>
        <v>1.7361594973213587E-2</v>
      </c>
      <c r="FP128" s="86">
        <f ca="1">Control!$C$7*Calculations!$C$82*INDEX('Monthly Data'!N:N,Calculations!$C$116+MOD(AZ128,Calculations!$C$118))+Control!$C$7*Calculations!$C$83*INDEX('Monthly Data'!O:O,Calculations!$C$116+MOD(AZ128,Calculations!$C$118))+Control!$C$7*Calculations!$C$84*INDEX('Monthly Data'!P:P,Calculations!$C$116+MOD(AZ128,Calculations!$C$118))+Control!$C$7*Calculations!$C$85*INDEX('Monthly Data'!Q:Q,Calculations!$C$116+MOD(AZ128,Calculations!$C$118))+(1-Control!$C$7*Calculations!$C$87)*INDEX('Monthly Data'!R:R,Calculations!$C$116+MOD(AZ128,Calculations!$C$118))</f>
        <v>1.2954540023127663E-2</v>
      </c>
      <c r="FQ128" s="86">
        <f ca="1">Control!$C$7*Calculations!$C$82*INDEX('Monthly Data'!N:N,Calculations!$C$116+MOD(BA128,Calculations!$C$118))+Control!$C$7*Calculations!$C$83*INDEX('Monthly Data'!O:O,Calculations!$C$116+MOD(BA128,Calculations!$C$118))+Control!$C$7*Calculations!$C$84*INDEX('Monthly Data'!P:P,Calculations!$C$116+MOD(BA128,Calculations!$C$118))+Control!$C$7*Calculations!$C$85*INDEX('Monthly Data'!Q:Q,Calculations!$C$116+MOD(BA128,Calculations!$C$118))+(1-Control!$C$7*Calculations!$C$87)*INDEX('Monthly Data'!R:R,Calculations!$C$116+MOD(BA128,Calculations!$C$118))</f>
        <v>5.8868730207813358E-3</v>
      </c>
      <c r="FR128" s="86">
        <f ca="1">Control!$C$7*Calculations!$C$82*INDEX('Monthly Data'!N:N,Calculations!$C$116+MOD(BB128,Calculations!$C$118))+Control!$C$7*Calculations!$C$83*INDEX('Monthly Data'!O:O,Calculations!$C$116+MOD(BB128,Calculations!$C$118))+Control!$C$7*Calculations!$C$84*INDEX('Monthly Data'!P:P,Calculations!$C$116+MOD(BB128,Calculations!$C$118))+Control!$C$7*Calculations!$C$85*INDEX('Monthly Data'!Q:Q,Calculations!$C$116+MOD(BB128,Calculations!$C$118))+(1-Control!$C$7*Calculations!$C$87)*INDEX('Monthly Data'!R:R,Calculations!$C$116+MOD(BB128,Calculations!$C$118))</f>
        <v>-1.6546126717384396E-2</v>
      </c>
      <c r="FS128" s="86">
        <f ca="1">Control!$C$7*Calculations!$C$82*INDEX('Monthly Data'!N:N,Calculations!$C$116+MOD(BC128,Calculations!$C$118))+Control!$C$7*Calculations!$C$83*INDEX('Monthly Data'!O:O,Calculations!$C$116+MOD(BC128,Calculations!$C$118))+Control!$C$7*Calculations!$C$84*INDEX('Monthly Data'!P:P,Calculations!$C$116+MOD(BC128,Calculations!$C$118))+Control!$C$7*Calculations!$C$85*INDEX('Monthly Data'!Q:Q,Calculations!$C$116+MOD(BC128,Calculations!$C$118))+(1-Control!$C$7*Calculations!$C$87)*INDEX('Monthly Data'!R:R,Calculations!$C$116+MOD(BC128,Calculations!$C$118))</f>
        <v>-2.0259958308006688E-2</v>
      </c>
      <c r="FT128" s="86">
        <f ca="1">Control!$C$7*Calculations!$C$82*INDEX('Monthly Data'!N:N,Calculations!$C$116+MOD(BD128,Calculations!$C$118))+Control!$C$7*Calculations!$C$83*INDEX('Monthly Data'!O:O,Calculations!$C$116+MOD(BD128,Calculations!$C$118))+Control!$C$7*Calculations!$C$84*INDEX('Monthly Data'!P:P,Calculations!$C$116+MOD(BD128,Calculations!$C$118))+Control!$C$7*Calculations!$C$85*INDEX('Monthly Data'!Q:Q,Calculations!$C$116+MOD(BD128,Calculations!$C$118))+(1-Control!$C$7*Calculations!$C$87)*INDEX('Monthly Data'!R:R,Calculations!$C$116+MOD(BD128,Calculations!$C$118))</f>
        <v>2.4722579420195831E-2</v>
      </c>
      <c r="FU128" s="86">
        <f ca="1">Control!$C$7*Calculations!$C$82*INDEX('Monthly Data'!N:N,Calculations!$C$116+MOD(BE128,Calculations!$C$118))+Control!$C$7*Calculations!$C$83*INDEX('Monthly Data'!O:O,Calculations!$C$116+MOD(BE128,Calculations!$C$118))+Control!$C$7*Calculations!$C$84*INDEX('Monthly Data'!P:P,Calculations!$C$116+MOD(BE128,Calculations!$C$118))+Control!$C$7*Calculations!$C$85*INDEX('Monthly Data'!Q:Q,Calculations!$C$116+MOD(BE128,Calculations!$C$118))+(1-Control!$C$7*Calculations!$C$87)*INDEX('Monthly Data'!R:R,Calculations!$C$116+MOD(BE128,Calculations!$C$118))</f>
        <v>-7.4084874653726545E-3</v>
      </c>
      <c r="FV128" s="86">
        <f ca="1">Control!$C$7*Calculations!$C$82*INDEX('Monthly Data'!N:N,Calculations!$C$116+MOD(BF128,Calculations!$C$118))+Control!$C$7*Calculations!$C$83*INDEX('Monthly Data'!O:O,Calculations!$C$116+MOD(BF128,Calculations!$C$118))+Control!$C$7*Calculations!$C$84*INDEX('Monthly Data'!P:P,Calculations!$C$116+MOD(BF128,Calculations!$C$118))+Control!$C$7*Calculations!$C$85*INDEX('Monthly Data'!Q:Q,Calculations!$C$116+MOD(BF128,Calculations!$C$118))+(1-Control!$C$7*Calculations!$C$87)*INDEX('Monthly Data'!R:R,Calculations!$C$116+MOD(BF128,Calculations!$C$118))</f>
        <v>7.9764341593600071E-3</v>
      </c>
      <c r="FW128" s="86">
        <f ca="1">Control!$C$7*Calculations!$C$82*INDEX('Monthly Data'!N:N,Calculations!$C$116+MOD(BG128,Calculations!$C$118))+Control!$C$7*Calculations!$C$83*INDEX('Monthly Data'!O:O,Calculations!$C$116+MOD(BG128,Calculations!$C$118))+Control!$C$7*Calculations!$C$84*INDEX('Monthly Data'!P:P,Calculations!$C$116+MOD(BG128,Calculations!$C$118))+Control!$C$7*Calculations!$C$85*INDEX('Monthly Data'!Q:Q,Calculations!$C$116+MOD(BG128,Calculations!$C$118))+(1-Control!$C$7*Calculations!$C$87)*INDEX('Monthly Data'!R:R,Calculations!$C$116+MOD(BG128,Calculations!$C$118))</f>
        <v>1.1704119272391494E-2</v>
      </c>
      <c r="FX128" s="86">
        <f ca="1">Control!$C$7*Calculations!$C$82*INDEX('Monthly Data'!N:N,Calculations!$C$116+MOD(BH128,Calculations!$C$118))+Control!$C$7*Calculations!$C$83*INDEX('Monthly Data'!O:O,Calculations!$C$116+MOD(BH128,Calculations!$C$118))+Control!$C$7*Calculations!$C$84*INDEX('Monthly Data'!P:P,Calculations!$C$116+MOD(BH128,Calculations!$C$118))+Control!$C$7*Calculations!$C$85*INDEX('Monthly Data'!Q:Q,Calculations!$C$116+MOD(BH128,Calculations!$C$118))+(1-Control!$C$7*Calculations!$C$87)*INDEX('Monthly Data'!R:R,Calculations!$C$116+MOD(BH128,Calculations!$C$118))</f>
        <v>5.3309355465453899E-3</v>
      </c>
      <c r="FY128" s="86">
        <f ca="1">Control!$C$7*Calculations!$C$82*INDEX('Monthly Data'!N:N,Calculations!$C$116+MOD(BI128,Calculations!$C$118))+Control!$C$7*Calculations!$C$83*INDEX('Monthly Data'!O:O,Calculations!$C$116+MOD(BI128,Calculations!$C$118))+Control!$C$7*Calculations!$C$84*INDEX('Monthly Data'!P:P,Calculations!$C$116+MOD(BI128,Calculations!$C$118))+Control!$C$7*Calculations!$C$85*INDEX('Monthly Data'!Q:Q,Calculations!$C$116+MOD(BI128,Calculations!$C$118))+(1-Control!$C$7*Calculations!$C$87)*INDEX('Monthly Data'!R:R,Calculations!$C$116+MOD(BI128,Calculations!$C$118))</f>
        <v>5.1972609868760735E-3</v>
      </c>
      <c r="FZ128" s="86">
        <f ca="1">Control!$C$7*Calculations!$C$82*INDEX('Monthly Data'!N:N,Calculations!$C$116+MOD(BJ128,Calculations!$C$118))+Control!$C$7*Calculations!$C$83*INDEX('Monthly Data'!O:O,Calculations!$C$116+MOD(BJ128,Calculations!$C$118))+Control!$C$7*Calculations!$C$84*INDEX('Monthly Data'!P:P,Calculations!$C$116+MOD(BJ128,Calculations!$C$118))+Control!$C$7*Calculations!$C$85*INDEX('Monthly Data'!Q:Q,Calculations!$C$116+MOD(BJ128,Calculations!$C$118))+(1-Control!$C$7*Calculations!$C$87)*INDEX('Monthly Data'!R:R,Calculations!$C$116+MOD(BJ128,Calculations!$C$118))</f>
        <v>-2.5419860972892394E-2</v>
      </c>
      <c r="GA128" s="86">
        <f ca="1">Control!$C$7*Calculations!$C$82*INDEX('Monthly Data'!N:N,Calculations!$C$116+MOD(BK128,Calculations!$C$118))+Control!$C$7*Calculations!$C$83*INDEX('Monthly Data'!O:O,Calculations!$C$116+MOD(BK128,Calculations!$C$118))+Control!$C$7*Calculations!$C$84*INDEX('Monthly Data'!P:P,Calculations!$C$116+MOD(BK128,Calculations!$C$118))+Control!$C$7*Calculations!$C$85*INDEX('Monthly Data'!Q:Q,Calculations!$C$116+MOD(BK128,Calculations!$C$118))+(1-Control!$C$7*Calculations!$C$87)*INDEX('Monthly Data'!R:R,Calculations!$C$116+MOD(BK128,Calculations!$C$118))</f>
        <v>3.7118215575026904E-2</v>
      </c>
      <c r="GB128" s="86">
        <f ca="1">Control!$C$7*Calculations!$C$82*INDEX('Monthly Data'!N:N,Calculations!$C$116+MOD(BL128,Calculations!$C$118))+Control!$C$7*Calculations!$C$83*INDEX('Monthly Data'!O:O,Calculations!$C$116+MOD(BL128,Calculations!$C$118))+Control!$C$7*Calculations!$C$84*INDEX('Monthly Data'!P:P,Calculations!$C$116+MOD(BL128,Calculations!$C$118))+Control!$C$7*Calculations!$C$85*INDEX('Monthly Data'!Q:Q,Calculations!$C$116+MOD(BL128,Calculations!$C$118))+(1-Control!$C$7*Calculations!$C$87)*INDEX('Monthly Data'!R:R,Calculations!$C$116+MOD(BL128,Calculations!$C$118))</f>
        <v>-2.4571433440223247E-2</v>
      </c>
      <c r="GC128" s="86">
        <f ca="1">Control!$C$7*Calculations!$C$82*INDEX('Monthly Data'!N:N,Calculations!$C$116+MOD(BM128,Calculations!$C$118))+Control!$C$7*Calculations!$C$83*INDEX('Monthly Data'!O:O,Calculations!$C$116+MOD(BM128,Calculations!$C$118))+Control!$C$7*Calculations!$C$84*INDEX('Monthly Data'!P:P,Calculations!$C$116+MOD(BM128,Calculations!$C$118))+Control!$C$7*Calculations!$C$85*INDEX('Monthly Data'!Q:Q,Calculations!$C$116+MOD(BM128,Calculations!$C$118))+(1-Control!$C$7*Calculations!$C$87)*INDEX('Monthly Data'!R:R,Calculations!$C$116+MOD(BM128,Calculations!$C$118))</f>
        <v>2.5790695379256122E-2</v>
      </c>
      <c r="GD128" s="86">
        <f ca="1">Control!$C$7*Calculations!$C$82*INDEX('Monthly Data'!N:N,Calculations!$C$116+MOD(BN128,Calculations!$C$118))+Control!$C$7*Calculations!$C$83*INDEX('Monthly Data'!O:O,Calculations!$C$116+MOD(BN128,Calculations!$C$118))+Control!$C$7*Calculations!$C$84*INDEX('Monthly Data'!P:P,Calculations!$C$116+MOD(BN128,Calculations!$C$118))+Control!$C$7*Calculations!$C$85*INDEX('Monthly Data'!Q:Q,Calculations!$C$116+MOD(BN128,Calculations!$C$118))+(1-Control!$C$7*Calculations!$C$87)*INDEX('Monthly Data'!R:R,Calculations!$C$116+MOD(BN128,Calculations!$C$118))</f>
        <v>3.1011313347584085E-2</v>
      </c>
      <c r="GE128" s="86">
        <f ca="1">Control!$C$7*Calculations!$C$82*INDEX('Monthly Data'!N:N,Calculations!$C$116+MOD(BO128,Calculations!$C$118))+Control!$C$7*Calculations!$C$83*INDEX('Monthly Data'!O:O,Calculations!$C$116+MOD(BO128,Calculations!$C$118))+Control!$C$7*Calculations!$C$84*INDEX('Monthly Data'!P:P,Calculations!$C$116+MOD(BO128,Calculations!$C$118))+Control!$C$7*Calculations!$C$85*INDEX('Monthly Data'!Q:Q,Calculations!$C$116+MOD(BO128,Calculations!$C$118))+(1-Control!$C$7*Calculations!$C$87)*INDEX('Monthly Data'!R:R,Calculations!$C$116+MOD(BO128,Calculations!$C$118))</f>
        <v>-7.3651264633385334E-4</v>
      </c>
      <c r="GF128" s="86">
        <f ca="1">Control!$C$7*Calculations!$C$82*INDEX('Monthly Data'!N:N,Calculations!$C$116+MOD(BP128,Calculations!$C$118))+Control!$C$7*Calculations!$C$83*INDEX('Monthly Data'!O:O,Calculations!$C$116+MOD(BP128,Calculations!$C$118))+Control!$C$7*Calculations!$C$84*INDEX('Monthly Data'!P:P,Calculations!$C$116+MOD(BP128,Calculations!$C$118))+Control!$C$7*Calculations!$C$85*INDEX('Monthly Data'!Q:Q,Calculations!$C$116+MOD(BP128,Calculations!$C$118))+(1-Control!$C$7*Calculations!$C$87)*INDEX('Monthly Data'!R:R,Calculations!$C$116+MOD(BP128,Calculations!$C$118))</f>
        <v>1.2435425892067014E-2</v>
      </c>
      <c r="GG128" s="86">
        <f ca="1">Control!$C$7*Calculations!$C$82*INDEX('Monthly Data'!N:N,Calculations!$C$116+MOD(BQ128,Calculations!$C$118))+Control!$C$7*Calculations!$C$83*INDEX('Monthly Data'!O:O,Calculations!$C$116+MOD(BQ128,Calculations!$C$118))+Control!$C$7*Calculations!$C$84*INDEX('Monthly Data'!P:P,Calculations!$C$116+MOD(BQ128,Calculations!$C$118))+Control!$C$7*Calculations!$C$85*INDEX('Monthly Data'!Q:Q,Calculations!$C$116+MOD(BQ128,Calculations!$C$118))+(1-Control!$C$7*Calculations!$C$87)*INDEX('Monthly Data'!R:R,Calculations!$C$116+MOD(BQ128,Calculations!$C$118))</f>
        <v>1.8695385296339444E-2</v>
      </c>
      <c r="GH128" s="86">
        <f ca="1">Control!$C$7*Calculations!$C$82*INDEX('Monthly Data'!N:N,Calculations!$C$116+MOD(BR128,Calculations!$C$118))+Control!$C$7*Calculations!$C$83*INDEX('Monthly Data'!O:O,Calculations!$C$116+MOD(BR128,Calculations!$C$118))+Control!$C$7*Calculations!$C$84*INDEX('Monthly Data'!P:P,Calculations!$C$116+MOD(BR128,Calculations!$C$118))+Control!$C$7*Calculations!$C$85*INDEX('Monthly Data'!Q:Q,Calculations!$C$116+MOD(BR128,Calculations!$C$118))+(1-Control!$C$7*Calculations!$C$87)*INDEX('Monthly Data'!R:R,Calculations!$C$116+MOD(BR128,Calculations!$C$118))</f>
        <v>-7.8872955230675015E-3</v>
      </c>
      <c r="GI128" s="86">
        <f ca="1">Control!$C$7*Calculations!$C$82*INDEX('Monthly Data'!N:N,Calculations!$C$116+MOD(BS128,Calculations!$C$118))+Control!$C$7*Calculations!$C$83*INDEX('Monthly Data'!O:O,Calculations!$C$116+MOD(BS128,Calculations!$C$118))+Control!$C$7*Calculations!$C$84*INDEX('Monthly Data'!P:P,Calculations!$C$116+MOD(BS128,Calculations!$C$118))+Control!$C$7*Calculations!$C$85*INDEX('Monthly Data'!Q:Q,Calculations!$C$116+MOD(BS128,Calculations!$C$118))+(1-Control!$C$7*Calculations!$C$87)*INDEX('Monthly Data'!R:R,Calculations!$C$116+MOD(BS128,Calculations!$C$118))</f>
        <v>4.7768166384148329E-3</v>
      </c>
      <c r="GJ128" s="86">
        <f ca="1">Control!$C$7*Calculations!$C$82*INDEX('Monthly Data'!N:N,Calculations!$C$116+MOD(BT128,Calculations!$C$118))+Control!$C$7*Calculations!$C$83*INDEX('Monthly Data'!O:O,Calculations!$C$116+MOD(BT128,Calculations!$C$118))+Control!$C$7*Calculations!$C$84*INDEX('Monthly Data'!P:P,Calculations!$C$116+MOD(BT128,Calculations!$C$118))+Control!$C$7*Calculations!$C$85*INDEX('Monthly Data'!Q:Q,Calculations!$C$116+MOD(BT128,Calculations!$C$118))+(1-Control!$C$7*Calculations!$C$87)*INDEX('Monthly Data'!R:R,Calculations!$C$116+MOD(BT128,Calculations!$C$118))</f>
        <v>-1.5984879994281095E-2</v>
      </c>
      <c r="GK128" s="86">
        <f ca="1">Control!$C$7*Calculations!$C$82*INDEX('Monthly Data'!N:N,Calculations!$C$116+MOD(BU128,Calculations!$C$118))+Control!$C$7*Calculations!$C$83*INDEX('Monthly Data'!O:O,Calculations!$C$116+MOD(BU128,Calculations!$C$118))+Control!$C$7*Calculations!$C$84*INDEX('Monthly Data'!P:P,Calculations!$C$116+MOD(BU128,Calculations!$C$118))+Control!$C$7*Calculations!$C$85*INDEX('Monthly Data'!Q:Q,Calculations!$C$116+MOD(BU128,Calculations!$C$118))+(1-Control!$C$7*Calculations!$C$87)*INDEX('Monthly Data'!R:R,Calculations!$C$116+MOD(BU128,Calculations!$C$118))</f>
        <v>1.1786765492207996E-2</v>
      </c>
      <c r="GL128" s="86">
        <f ca="1">Control!$C$7*Calculations!$C$82*INDEX('Monthly Data'!N:N,Calculations!$C$116+MOD(BV128,Calculations!$C$118))+Control!$C$7*Calculations!$C$83*INDEX('Monthly Data'!O:O,Calculations!$C$116+MOD(BV128,Calculations!$C$118))+Control!$C$7*Calculations!$C$84*INDEX('Monthly Data'!P:P,Calculations!$C$116+MOD(BV128,Calculations!$C$118))+Control!$C$7*Calculations!$C$85*INDEX('Monthly Data'!Q:Q,Calculations!$C$116+MOD(BV128,Calculations!$C$118))+(1-Control!$C$7*Calculations!$C$87)*INDEX('Monthly Data'!R:R,Calculations!$C$116+MOD(BV128,Calculations!$C$118))</f>
        <v>-1.1360801645249321E-2</v>
      </c>
      <c r="GM128" s="86">
        <f ca="1">Control!$C$7*Calculations!$C$82*INDEX('Monthly Data'!N:N,Calculations!$C$116+MOD(BW128,Calculations!$C$118))+Control!$C$7*Calculations!$C$83*INDEX('Monthly Data'!O:O,Calculations!$C$116+MOD(BW128,Calculations!$C$118))+Control!$C$7*Calculations!$C$84*INDEX('Monthly Data'!P:P,Calculations!$C$116+MOD(BW128,Calculations!$C$118))+Control!$C$7*Calculations!$C$85*INDEX('Monthly Data'!Q:Q,Calculations!$C$116+MOD(BW128,Calculations!$C$118))+(1-Control!$C$7*Calculations!$C$87)*INDEX('Monthly Data'!R:R,Calculations!$C$116+MOD(BW128,Calculations!$C$118))</f>
        <v>-2.7490061308214487E-3</v>
      </c>
      <c r="GN128" s="86">
        <f ca="1">Control!$C$7*Calculations!$C$82*INDEX('Monthly Data'!N:N,Calculations!$C$116+MOD(BX128,Calculations!$C$118))+Control!$C$7*Calculations!$C$83*INDEX('Monthly Data'!O:O,Calculations!$C$116+MOD(BX128,Calculations!$C$118))+Control!$C$7*Calculations!$C$84*INDEX('Monthly Data'!P:P,Calculations!$C$116+MOD(BX128,Calculations!$C$118))+Control!$C$7*Calculations!$C$85*INDEX('Monthly Data'!Q:Q,Calculations!$C$116+MOD(BX128,Calculations!$C$118))+(1-Control!$C$7*Calculations!$C$87)*INDEX('Monthly Data'!R:R,Calculations!$C$116+MOD(BX128,Calculations!$C$118))</f>
        <v>4.2795950888382334E-3</v>
      </c>
      <c r="GO128" s="86">
        <f ca="1">Control!$C$7*Calculations!$C$82*INDEX('Monthly Data'!N:N,Calculations!$C$116+MOD(BY128,Calculations!$C$118))+Control!$C$7*Calculations!$C$83*INDEX('Monthly Data'!O:O,Calculations!$C$116+MOD(BY128,Calculations!$C$118))+Control!$C$7*Calculations!$C$84*INDEX('Monthly Data'!P:P,Calculations!$C$116+MOD(BY128,Calculations!$C$118))+Control!$C$7*Calculations!$C$85*INDEX('Monthly Data'!Q:Q,Calculations!$C$116+MOD(BY128,Calculations!$C$118))+(1-Control!$C$7*Calculations!$C$87)*INDEX('Monthly Data'!R:R,Calculations!$C$116+MOD(BY128,Calculations!$C$118))</f>
        <v>3.4808428836917149E-3</v>
      </c>
      <c r="GP128" s="86">
        <f ca="1">Control!$C$7*Calculations!$C$82*INDEX('Monthly Data'!N:N,Calculations!$C$116+MOD(BZ128,Calculations!$C$118))+Control!$C$7*Calculations!$C$83*INDEX('Monthly Data'!O:O,Calculations!$C$116+MOD(BZ128,Calculations!$C$118))+Control!$C$7*Calculations!$C$84*INDEX('Monthly Data'!P:P,Calculations!$C$116+MOD(BZ128,Calculations!$C$118))+Control!$C$7*Calculations!$C$85*INDEX('Monthly Data'!Q:Q,Calculations!$C$116+MOD(BZ128,Calculations!$C$118))+(1-Control!$C$7*Calculations!$C$87)*INDEX('Monthly Data'!R:R,Calculations!$C$116+MOD(BZ128,Calculations!$C$118))</f>
        <v>2.5325873776067674E-2</v>
      </c>
      <c r="GQ128" s="86">
        <f ca="1">Control!$C$7*Calculations!$C$82*INDEX('Monthly Data'!N:N,Calculations!$C$116+MOD(CA128,Calculations!$C$118))+Control!$C$7*Calculations!$C$83*INDEX('Monthly Data'!O:O,Calculations!$C$116+MOD(CA128,Calculations!$C$118))+Control!$C$7*Calculations!$C$84*INDEX('Monthly Data'!P:P,Calculations!$C$116+MOD(CA128,Calculations!$C$118))+Control!$C$7*Calculations!$C$85*INDEX('Monthly Data'!Q:Q,Calculations!$C$116+MOD(CA128,Calculations!$C$118))+(1-Control!$C$7*Calculations!$C$87)*INDEX('Monthly Data'!R:R,Calculations!$C$116+MOD(CA128,Calculations!$C$118))</f>
        <v>1.0478379486191123E-2</v>
      </c>
      <c r="GR128" s="86">
        <f ca="1">Control!$C$7*Calculations!$C$82*INDEX('Monthly Data'!N:N,Calculations!$C$116+MOD(CB128,Calculations!$C$118))+Control!$C$7*Calculations!$C$83*INDEX('Monthly Data'!O:O,Calculations!$C$116+MOD(CB128,Calculations!$C$118))+Control!$C$7*Calculations!$C$84*INDEX('Monthly Data'!P:P,Calculations!$C$116+MOD(CB128,Calculations!$C$118))+Control!$C$7*Calculations!$C$85*INDEX('Monthly Data'!Q:Q,Calculations!$C$116+MOD(CB128,Calculations!$C$118))+(1-Control!$C$7*Calculations!$C$87)*INDEX('Monthly Data'!R:R,Calculations!$C$116+MOD(CB128,Calculations!$C$118))</f>
        <v>9.5791276036140301E-3</v>
      </c>
      <c r="GS128" s="86">
        <f ca="1">Control!$C$7*Calculations!$C$82*INDEX('Monthly Data'!N:N,Calculations!$C$116+MOD(CC128,Calculations!$C$118))+Control!$C$7*Calculations!$C$83*INDEX('Monthly Data'!O:O,Calculations!$C$116+MOD(CC128,Calculations!$C$118))+Control!$C$7*Calculations!$C$84*INDEX('Monthly Data'!P:P,Calculations!$C$116+MOD(CC128,Calculations!$C$118))+Control!$C$7*Calculations!$C$85*INDEX('Monthly Data'!Q:Q,Calculations!$C$116+MOD(CC128,Calculations!$C$118))+(1-Control!$C$7*Calculations!$C$87)*INDEX('Monthly Data'!R:R,Calculations!$C$116+MOD(CC128,Calculations!$C$118))</f>
        <v>1.1704119272391494E-2</v>
      </c>
      <c r="GT128" s="86">
        <f ca="1">Control!$C$7*Calculations!$C$82*INDEX('Monthly Data'!N:N,Calculations!$C$116+MOD(CD128,Calculations!$C$118))+Control!$C$7*Calculations!$C$83*INDEX('Monthly Data'!O:O,Calculations!$C$116+MOD(CD128,Calculations!$C$118))+Control!$C$7*Calculations!$C$84*INDEX('Monthly Data'!P:P,Calculations!$C$116+MOD(CD128,Calculations!$C$118))+Control!$C$7*Calculations!$C$85*INDEX('Monthly Data'!Q:Q,Calculations!$C$116+MOD(CD128,Calculations!$C$118))+(1-Control!$C$7*Calculations!$C$87)*INDEX('Monthly Data'!R:R,Calculations!$C$116+MOD(CD128,Calculations!$C$118))</f>
        <v>2.4722579420195831E-2</v>
      </c>
      <c r="GU128" s="86">
        <f ca="1">Control!$C$7*Calculations!$C$82*INDEX('Monthly Data'!N:N,Calculations!$C$116+MOD(CE128,Calculations!$C$118))+Control!$C$7*Calculations!$C$83*INDEX('Monthly Data'!O:O,Calculations!$C$116+MOD(CE128,Calculations!$C$118))+Control!$C$7*Calculations!$C$84*INDEX('Monthly Data'!P:P,Calculations!$C$116+MOD(CE128,Calculations!$C$118))+Control!$C$7*Calculations!$C$85*INDEX('Monthly Data'!Q:Q,Calculations!$C$116+MOD(CE128,Calculations!$C$118))+(1-Control!$C$7*Calculations!$C$87)*INDEX('Monthly Data'!R:R,Calculations!$C$116+MOD(CE128,Calculations!$C$118))</f>
        <v>4.5735623984309991E-2</v>
      </c>
      <c r="GV128" s="86">
        <f ca="1">Control!$C$7*Calculations!$C$82*INDEX('Monthly Data'!N:N,Calculations!$C$116+MOD(CF128,Calculations!$C$118))+Control!$C$7*Calculations!$C$83*INDEX('Monthly Data'!O:O,Calculations!$C$116+MOD(CF128,Calculations!$C$118))+Control!$C$7*Calculations!$C$84*INDEX('Monthly Data'!P:P,Calculations!$C$116+MOD(CF128,Calculations!$C$118))+Control!$C$7*Calculations!$C$85*INDEX('Monthly Data'!Q:Q,Calculations!$C$116+MOD(CF128,Calculations!$C$118))+(1-Control!$C$7*Calculations!$C$87)*INDEX('Monthly Data'!R:R,Calculations!$C$116+MOD(CF128,Calculations!$C$118))</f>
        <v>3.127051071655923E-3</v>
      </c>
      <c r="GW128" s="86">
        <f ca="1">Control!$C$7*Calculations!$C$82*INDEX('Monthly Data'!N:N,Calculations!$C$116+MOD(CG128,Calculations!$C$118))+Control!$C$7*Calculations!$C$83*INDEX('Monthly Data'!O:O,Calculations!$C$116+MOD(CG128,Calculations!$C$118))+Control!$C$7*Calculations!$C$84*INDEX('Monthly Data'!P:P,Calculations!$C$116+MOD(CG128,Calculations!$C$118))+Control!$C$7*Calculations!$C$85*INDEX('Monthly Data'!Q:Q,Calculations!$C$116+MOD(CG128,Calculations!$C$118))+(1-Control!$C$7*Calculations!$C$87)*INDEX('Monthly Data'!R:R,Calculations!$C$116+MOD(CG128,Calculations!$C$118))</f>
        <v>1.5108777406081684E-3</v>
      </c>
      <c r="GX128" s="86">
        <f ca="1">Control!$C$7*Calculations!$C$82*INDEX('Monthly Data'!N:N,Calculations!$C$116+MOD(CH128,Calculations!$C$118))+Control!$C$7*Calculations!$C$83*INDEX('Monthly Data'!O:O,Calculations!$C$116+MOD(CH128,Calculations!$C$118))+Control!$C$7*Calculations!$C$84*INDEX('Monthly Data'!P:P,Calculations!$C$116+MOD(CH128,Calculations!$C$118))+Control!$C$7*Calculations!$C$85*INDEX('Monthly Data'!Q:Q,Calculations!$C$116+MOD(CH128,Calculations!$C$118))+(1-Control!$C$7*Calculations!$C$87)*INDEX('Monthly Data'!R:R,Calculations!$C$116+MOD(CH128,Calculations!$C$118))</f>
        <v>-2.0269389991732112E-2</v>
      </c>
      <c r="GY128" s="86">
        <f ca="1">Control!$C$7*Calculations!$C$82*INDEX('Monthly Data'!N:N,Calculations!$C$116+MOD(CI128,Calculations!$C$118))+Control!$C$7*Calculations!$C$83*INDEX('Monthly Data'!O:O,Calculations!$C$116+MOD(CI128,Calculations!$C$118))+Control!$C$7*Calculations!$C$84*INDEX('Monthly Data'!P:P,Calculations!$C$116+MOD(CI128,Calculations!$C$118))+Control!$C$7*Calculations!$C$85*INDEX('Monthly Data'!Q:Q,Calculations!$C$116+MOD(CI128,Calculations!$C$118))+(1-Control!$C$7*Calculations!$C$87)*INDEX('Monthly Data'!R:R,Calculations!$C$116+MOD(CI128,Calculations!$C$118))</f>
        <v>-2.0269389991732112E-2</v>
      </c>
      <c r="GZ128" s="86">
        <f ca="1">Control!$C$7*Calculations!$C$82*INDEX('Monthly Data'!N:N,Calculations!$C$116+MOD(CJ128,Calculations!$C$118))+Control!$C$7*Calculations!$C$83*INDEX('Monthly Data'!O:O,Calculations!$C$116+MOD(CJ128,Calculations!$C$118))+Control!$C$7*Calculations!$C$84*INDEX('Monthly Data'!P:P,Calculations!$C$116+MOD(CJ128,Calculations!$C$118))+Control!$C$7*Calculations!$C$85*INDEX('Monthly Data'!Q:Q,Calculations!$C$116+MOD(CJ128,Calculations!$C$118))+(1-Control!$C$7*Calculations!$C$87)*INDEX('Monthly Data'!R:R,Calculations!$C$116+MOD(CJ128,Calculations!$C$118))</f>
        <v>7.9764341593600071E-3</v>
      </c>
      <c r="HA128" s="86">
        <f ca="1">Control!$C$7*Calculations!$C$82*INDEX('Monthly Data'!N:N,Calculations!$C$116+MOD(CK128,Calculations!$C$118))+Control!$C$7*Calculations!$C$83*INDEX('Monthly Data'!O:O,Calculations!$C$116+MOD(CK128,Calculations!$C$118))+Control!$C$7*Calculations!$C$84*INDEX('Monthly Data'!P:P,Calculations!$C$116+MOD(CK128,Calculations!$C$118))+Control!$C$7*Calculations!$C$85*INDEX('Monthly Data'!Q:Q,Calculations!$C$116+MOD(CK128,Calculations!$C$118))+(1-Control!$C$7*Calculations!$C$87)*INDEX('Monthly Data'!R:R,Calculations!$C$116+MOD(CK128,Calculations!$C$118))</f>
        <v>-6.1115617667135171E-2</v>
      </c>
      <c r="HB128" s="86">
        <f ca="1">Control!$C$7*Calculations!$C$82*INDEX('Monthly Data'!N:N,Calculations!$C$116+MOD(CL128,Calculations!$C$118))+Control!$C$7*Calculations!$C$83*INDEX('Monthly Data'!O:O,Calculations!$C$116+MOD(CL128,Calculations!$C$118))+Control!$C$7*Calculations!$C$84*INDEX('Monthly Data'!P:P,Calculations!$C$116+MOD(CL128,Calculations!$C$118))+Control!$C$7*Calculations!$C$85*INDEX('Monthly Data'!Q:Q,Calculations!$C$116+MOD(CL128,Calculations!$C$118))+(1-Control!$C$7*Calculations!$C$87)*INDEX('Monthly Data'!R:R,Calculations!$C$116+MOD(CL128,Calculations!$C$118))</f>
        <v>3.7596120283497965E-2</v>
      </c>
      <c r="HC128" s="86">
        <f ca="1">Control!$C$7*Calculations!$C$82*INDEX('Monthly Data'!N:N,Calculations!$C$116+MOD(CM128,Calculations!$C$118))+Control!$C$7*Calculations!$C$83*INDEX('Monthly Data'!O:O,Calculations!$C$116+MOD(CM128,Calculations!$C$118))+Control!$C$7*Calculations!$C$84*INDEX('Monthly Data'!P:P,Calculations!$C$116+MOD(CM128,Calculations!$C$118))+Control!$C$7*Calculations!$C$85*INDEX('Monthly Data'!Q:Q,Calculations!$C$116+MOD(CM128,Calculations!$C$118))+(1-Control!$C$7*Calculations!$C$87)*INDEX('Monthly Data'!R:R,Calculations!$C$116+MOD(CM128,Calculations!$C$118))</f>
        <v>1.2722494017511032E-2</v>
      </c>
      <c r="HD128" s="86">
        <f ca="1">Control!$C$7*Calculations!$C$82*INDEX('Monthly Data'!N:N,Calculations!$C$116+MOD(CN128,Calculations!$C$118))+Control!$C$7*Calculations!$C$83*INDEX('Monthly Data'!O:O,Calculations!$C$116+MOD(CN128,Calculations!$C$118))+Control!$C$7*Calculations!$C$84*INDEX('Monthly Data'!P:P,Calculations!$C$116+MOD(CN128,Calculations!$C$118))+Control!$C$7*Calculations!$C$85*INDEX('Monthly Data'!Q:Q,Calculations!$C$116+MOD(CN128,Calculations!$C$118))+(1-Control!$C$7*Calculations!$C$87)*INDEX('Monthly Data'!R:R,Calculations!$C$116+MOD(CN128,Calculations!$C$118))</f>
        <v>-7.3651264633385334E-4</v>
      </c>
      <c r="HE128" s="86">
        <f ca="1">Control!$C$7*Calculations!$C$82*INDEX('Monthly Data'!N:N,Calculations!$C$116+MOD(CO128,Calculations!$C$118))+Control!$C$7*Calculations!$C$83*INDEX('Monthly Data'!O:O,Calculations!$C$116+MOD(CO128,Calculations!$C$118))+Control!$C$7*Calculations!$C$84*INDEX('Monthly Data'!P:P,Calculations!$C$116+MOD(CO128,Calculations!$C$118))+Control!$C$7*Calculations!$C$85*INDEX('Monthly Data'!Q:Q,Calculations!$C$116+MOD(CO128,Calculations!$C$118))+(1-Control!$C$7*Calculations!$C$87)*INDEX('Monthly Data'!R:R,Calculations!$C$116+MOD(CO128,Calculations!$C$118))</f>
        <v>1.7361594973213587E-2</v>
      </c>
      <c r="HF128" s="86">
        <f ca="1">Control!$C$7*Calculations!$C$82*INDEX('Monthly Data'!N:N,Calculations!$C$116+MOD(CP128,Calculations!$C$118))+Control!$C$7*Calculations!$C$83*INDEX('Monthly Data'!O:O,Calculations!$C$116+MOD(CP128,Calculations!$C$118))+Control!$C$7*Calculations!$C$84*INDEX('Monthly Data'!P:P,Calculations!$C$116+MOD(CP128,Calculations!$C$118))+Control!$C$7*Calculations!$C$85*INDEX('Monthly Data'!Q:Q,Calculations!$C$116+MOD(CP128,Calculations!$C$118))+(1-Control!$C$7*Calculations!$C$87)*INDEX('Monthly Data'!R:R,Calculations!$C$116+MOD(CP128,Calculations!$C$118))</f>
        <v>2.3852824346838646E-2</v>
      </c>
      <c r="HG128" s="86">
        <f ca="1">Control!$C$7*Calculations!$C$82*INDEX('Monthly Data'!N:N,Calculations!$C$116+MOD(CQ128,Calculations!$C$118))+Control!$C$7*Calculations!$C$83*INDEX('Monthly Data'!O:O,Calculations!$C$116+MOD(CQ128,Calculations!$C$118))+Control!$C$7*Calculations!$C$84*INDEX('Monthly Data'!P:P,Calculations!$C$116+MOD(CQ128,Calculations!$C$118))+Control!$C$7*Calculations!$C$85*INDEX('Monthly Data'!Q:Q,Calculations!$C$116+MOD(CQ128,Calculations!$C$118))+(1-Control!$C$7*Calculations!$C$87)*INDEX('Monthly Data'!R:R,Calculations!$C$116+MOD(CQ128,Calculations!$C$118))</f>
        <v>1.7599621212565995E-2</v>
      </c>
      <c r="HH128" s="86">
        <f ca="1">Control!$C$7*Calculations!$C$82*INDEX('Monthly Data'!N:N,Calculations!$C$116+MOD(CR128,Calculations!$C$118))+Control!$C$7*Calculations!$C$83*INDEX('Monthly Data'!O:O,Calculations!$C$116+MOD(CR128,Calculations!$C$118))+Control!$C$7*Calculations!$C$84*INDEX('Monthly Data'!P:P,Calculations!$C$116+MOD(CR128,Calculations!$C$118))+Control!$C$7*Calculations!$C$85*INDEX('Monthly Data'!Q:Q,Calculations!$C$116+MOD(CR128,Calculations!$C$118))+(1-Control!$C$7*Calculations!$C$87)*INDEX('Monthly Data'!R:R,Calculations!$C$116+MOD(CR128,Calculations!$C$118))</f>
        <v>3.9251937367756782E-3</v>
      </c>
      <c r="HI128" s="86">
        <f ca="1">Control!$C$7*Calculations!$C$82*INDEX('Monthly Data'!N:N,Calculations!$C$116+MOD(CS128,Calculations!$C$118))+Control!$C$7*Calculations!$C$83*INDEX('Monthly Data'!O:O,Calculations!$C$116+MOD(CS128,Calculations!$C$118))+Control!$C$7*Calculations!$C$84*INDEX('Monthly Data'!P:P,Calculations!$C$116+MOD(CS128,Calculations!$C$118))+Control!$C$7*Calculations!$C$85*INDEX('Monthly Data'!Q:Q,Calculations!$C$116+MOD(CS128,Calculations!$C$118))+(1-Control!$C$7*Calculations!$C$87)*INDEX('Monthly Data'!R:R,Calculations!$C$116+MOD(CS128,Calculations!$C$118))</f>
        <v>-9.5555592256394619E-3</v>
      </c>
      <c r="HJ128" s="86">
        <f ca="1">Control!$C$7*Calculations!$C$82*INDEX('Monthly Data'!N:N,Calculations!$C$116+MOD(CT128,Calculations!$C$118))+Control!$C$7*Calculations!$C$83*INDEX('Monthly Data'!O:O,Calculations!$C$116+MOD(CT128,Calculations!$C$118))+Control!$C$7*Calculations!$C$84*INDEX('Monthly Data'!P:P,Calculations!$C$116+MOD(CT128,Calculations!$C$118))+Control!$C$7*Calculations!$C$85*INDEX('Monthly Data'!Q:Q,Calculations!$C$116+MOD(CT128,Calculations!$C$118))+(1-Control!$C$7*Calculations!$C$87)*INDEX('Monthly Data'!R:R,Calculations!$C$116+MOD(CT128,Calculations!$C$118))</f>
        <v>-2.7490061308214487E-3</v>
      </c>
      <c r="HK128" s="86">
        <f ca="1">Control!$C$7*Calculations!$C$82*INDEX('Monthly Data'!N:N,Calculations!$C$116+MOD(CU128,Calculations!$C$118))+Control!$C$7*Calculations!$C$83*INDEX('Monthly Data'!O:O,Calculations!$C$116+MOD(CU128,Calculations!$C$118))+Control!$C$7*Calculations!$C$84*INDEX('Monthly Data'!P:P,Calculations!$C$116+MOD(CU128,Calculations!$C$118))+Control!$C$7*Calculations!$C$85*INDEX('Monthly Data'!Q:Q,Calculations!$C$116+MOD(CU128,Calculations!$C$118))+(1-Control!$C$7*Calculations!$C$87)*INDEX('Monthly Data'!R:R,Calculations!$C$116+MOD(CU128,Calculations!$C$118))</f>
        <v>-4.3408051735618014E-2</v>
      </c>
      <c r="HL128" s="86">
        <f ca="1">Control!$C$7*Calculations!$C$82*INDEX('Monthly Data'!N:N,Calculations!$C$116+MOD(CV128,Calculations!$C$118))+Control!$C$7*Calculations!$C$83*INDEX('Monthly Data'!O:O,Calculations!$C$116+MOD(CV128,Calculations!$C$118))+Control!$C$7*Calculations!$C$84*INDEX('Monthly Data'!P:P,Calculations!$C$116+MOD(CV128,Calculations!$C$118))+Control!$C$7*Calculations!$C$85*INDEX('Monthly Data'!Q:Q,Calculations!$C$116+MOD(CV128,Calculations!$C$118))+(1-Control!$C$7*Calculations!$C$87)*INDEX('Monthly Data'!R:R,Calculations!$C$116+MOD(CV128,Calculations!$C$118))</f>
        <v>1.1702576456120543E-2</v>
      </c>
      <c r="HM128" s="86">
        <f ca="1">Control!$C$7*Calculations!$C$82*INDEX('Monthly Data'!N:N,Calculations!$C$116+MOD(CW128,Calculations!$C$118))+Control!$C$7*Calculations!$C$83*INDEX('Monthly Data'!O:O,Calculations!$C$116+MOD(CW128,Calculations!$C$118))+Control!$C$7*Calculations!$C$84*INDEX('Monthly Data'!P:P,Calculations!$C$116+MOD(CW128,Calculations!$C$118))+Control!$C$7*Calculations!$C$85*INDEX('Monthly Data'!Q:Q,Calculations!$C$116+MOD(CW128,Calculations!$C$118))+(1-Control!$C$7*Calculations!$C$87)*INDEX('Monthly Data'!R:R,Calculations!$C$116+MOD(CW128,Calculations!$C$118))</f>
        <v>-9.5555592256394619E-3</v>
      </c>
      <c r="HN128" s="86">
        <f ca="1">Control!$C$7*Calculations!$C$82*INDEX('Monthly Data'!N:N,Calculations!$C$116+MOD(CX128,Calculations!$C$118))+Control!$C$7*Calculations!$C$83*INDEX('Monthly Data'!O:O,Calculations!$C$116+MOD(CX128,Calculations!$C$118))+Control!$C$7*Calculations!$C$84*INDEX('Monthly Data'!P:P,Calculations!$C$116+MOD(CX128,Calculations!$C$118))+Control!$C$7*Calculations!$C$85*INDEX('Monthly Data'!Q:Q,Calculations!$C$116+MOD(CX128,Calculations!$C$118))+(1-Control!$C$7*Calculations!$C$87)*INDEX('Monthly Data'!R:R,Calculations!$C$116+MOD(CX128,Calculations!$C$118))</f>
        <v>2.5325873776067674E-2</v>
      </c>
      <c r="HO128" s="86">
        <f ca="1">Control!$C$7*Calculations!$C$82*INDEX('Monthly Data'!N:N,Calculations!$C$116+MOD(CY128,Calculations!$C$118))+Control!$C$7*Calculations!$C$83*INDEX('Monthly Data'!O:O,Calculations!$C$116+MOD(CY128,Calculations!$C$118))+Control!$C$7*Calculations!$C$84*INDEX('Monthly Data'!P:P,Calculations!$C$116+MOD(CY128,Calculations!$C$118))+Control!$C$7*Calculations!$C$85*INDEX('Monthly Data'!Q:Q,Calculations!$C$116+MOD(CY128,Calculations!$C$118))+(1-Control!$C$7*Calculations!$C$87)*INDEX('Monthly Data'!R:R,Calculations!$C$116+MOD(CY128,Calculations!$C$118))</f>
        <v>5.3309355465453899E-3</v>
      </c>
      <c r="HP128" s="86">
        <f ca="1">Control!$C$7*Calculations!$C$82*INDEX('Monthly Data'!N:N,Calculations!$C$116+MOD(CZ128,Calculations!$C$118))+Control!$C$7*Calculations!$C$83*INDEX('Monthly Data'!O:O,Calculations!$C$116+MOD(CZ128,Calculations!$C$118))+Control!$C$7*Calculations!$C$84*INDEX('Monthly Data'!P:P,Calculations!$C$116+MOD(CZ128,Calculations!$C$118))+Control!$C$7*Calculations!$C$85*INDEX('Monthly Data'!Q:Q,Calculations!$C$116+MOD(CZ128,Calculations!$C$118))+(1-Control!$C$7*Calculations!$C$87)*INDEX('Monthly Data'!R:R,Calculations!$C$116+MOD(CZ128,Calculations!$C$118))</f>
        <v>3.6332715283247441E-2</v>
      </c>
      <c r="HQ128" s="86">
        <f ca="1">Control!$C$7*Calculations!$C$82*INDEX('Monthly Data'!N:N,Calculations!$C$116+MOD(DA128,Calculations!$C$118))+Control!$C$7*Calculations!$C$83*INDEX('Monthly Data'!O:O,Calculations!$C$116+MOD(DA128,Calculations!$C$118))+Control!$C$7*Calculations!$C$84*INDEX('Monthly Data'!P:P,Calculations!$C$116+MOD(DA128,Calculations!$C$118))+Control!$C$7*Calculations!$C$85*INDEX('Monthly Data'!Q:Q,Calculations!$C$116+MOD(DA128,Calculations!$C$118))+(1-Control!$C$7*Calculations!$C$87)*INDEX('Monthly Data'!R:R,Calculations!$C$116+MOD(DA128,Calculations!$C$118))</f>
        <v>1.142101364887867E-2</v>
      </c>
      <c r="HR128" s="86">
        <f ca="1">Control!$C$7*Calculations!$C$82*INDEX('Monthly Data'!N:N,Calculations!$C$116+MOD(DB128,Calculations!$C$118))+Control!$C$7*Calculations!$C$83*INDEX('Monthly Data'!O:O,Calculations!$C$116+MOD(DB128,Calculations!$C$118))+Control!$C$7*Calculations!$C$84*INDEX('Monthly Data'!P:P,Calculations!$C$116+MOD(DB128,Calculations!$C$118))+Control!$C$7*Calculations!$C$85*INDEX('Monthly Data'!Q:Q,Calculations!$C$116+MOD(DB128,Calculations!$C$118))+(1-Control!$C$7*Calculations!$C$87)*INDEX('Monthly Data'!R:R,Calculations!$C$116+MOD(DB128,Calculations!$C$118))</f>
        <v>-9.8327855560634558E-3</v>
      </c>
      <c r="HS128" s="86">
        <f ca="1">Control!$C$7*Calculations!$C$82*INDEX('Monthly Data'!N:N,Calculations!$C$116+MOD(DC128,Calculations!$C$118))+Control!$C$7*Calculations!$C$83*INDEX('Monthly Data'!O:O,Calculations!$C$116+MOD(DC128,Calculations!$C$118))+Control!$C$7*Calculations!$C$84*INDEX('Monthly Data'!P:P,Calculations!$C$116+MOD(DC128,Calculations!$C$118))+Control!$C$7*Calculations!$C$85*INDEX('Monthly Data'!Q:Q,Calculations!$C$116+MOD(DC128,Calculations!$C$118))+(1-Control!$C$7*Calculations!$C$87)*INDEX('Monthly Data'!R:R,Calculations!$C$116+MOD(DC128,Calculations!$C$118))</f>
        <v>1.1786765492207996E-2</v>
      </c>
      <c r="HT128" s="86">
        <f ca="1">Control!$C$7*Calculations!$C$82*INDEX('Monthly Data'!N:N,Calculations!$C$116+MOD(DD128,Calculations!$C$118))+Control!$C$7*Calculations!$C$83*INDEX('Monthly Data'!O:O,Calculations!$C$116+MOD(DD128,Calculations!$C$118))+Control!$C$7*Calculations!$C$84*INDEX('Monthly Data'!P:P,Calculations!$C$116+MOD(DD128,Calculations!$C$118))+Control!$C$7*Calculations!$C$85*INDEX('Monthly Data'!Q:Q,Calculations!$C$116+MOD(DD128,Calculations!$C$118))+(1-Control!$C$7*Calculations!$C$87)*INDEX('Monthly Data'!R:R,Calculations!$C$116+MOD(DD128,Calculations!$C$118))</f>
        <v>3.7118215575026904E-2</v>
      </c>
      <c r="HU128" s="86">
        <f ca="1">Control!$C$7*Calculations!$C$82*INDEX('Monthly Data'!N:N,Calculations!$C$116+MOD(DE128,Calculations!$C$118))+Control!$C$7*Calculations!$C$83*INDEX('Monthly Data'!O:O,Calculations!$C$116+MOD(DE128,Calculations!$C$118))+Control!$C$7*Calculations!$C$84*INDEX('Monthly Data'!P:P,Calculations!$C$116+MOD(DE128,Calculations!$C$118))+Control!$C$7*Calculations!$C$85*INDEX('Monthly Data'!Q:Q,Calculations!$C$116+MOD(DE128,Calculations!$C$118))+(1-Control!$C$7*Calculations!$C$87)*INDEX('Monthly Data'!R:R,Calculations!$C$116+MOD(DE128,Calculations!$C$118))</f>
        <v>-2.072517756005474E-2</v>
      </c>
      <c r="HV128" s="86">
        <f ca="1">Control!$C$7*Calculations!$C$82*INDEX('Monthly Data'!N:N,Calculations!$C$116+MOD(DF128,Calculations!$C$118))+Control!$C$7*Calculations!$C$83*INDEX('Monthly Data'!O:O,Calculations!$C$116+MOD(DF128,Calculations!$C$118))+Control!$C$7*Calculations!$C$84*INDEX('Monthly Data'!P:P,Calculations!$C$116+MOD(DF128,Calculations!$C$118))+Control!$C$7*Calculations!$C$85*INDEX('Monthly Data'!Q:Q,Calculations!$C$116+MOD(DF128,Calculations!$C$118))+(1-Control!$C$7*Calculations!$C$87)*INDEX('Monthly Data'!R:R,Calculations!$C$116+MOD(DF128,Calculations!$C$118))</f>
        <v>-1.5984879994281095E-2</v>
      </c>
      <c r="HW128" s="86">
        <f ca="1">Control!$C$7*Calculations!$C$82*INDEX('Monthly Data'!N:N,Calculations!$C$116+MOD(DG128,Calculations!$C$118))+Control!$C$7*Calculations!$C$83*INDEX('Monthly Data'!O:O,Calculations!$C$116+MOD(DG128,Calculations!$C$118))+Control!$C$7*Calculations!$C$84*INDEX('Monthly Data'!P:P,Calculations!$C$116+MOD(DG128,Calculations!$C$118))+Control!$C$7*Calculations!$C$85*INDEX('Monthly Data'!Q:Q,Calculations!$C$116+MOD(DG128,Calculations!$C$118))+(1-Control!$C$7*Calculations!$C$87)*INDEX('Monthly Data'!R:R,Calculations!$C$116+MOD(DG128,Calculations!$C$118))</f>
        <v>1.5216630695380906E-2</v>
      </c>
      <c r="HX128" s="86">
        <f ca="1">Control!$C$7*Calculations!$C$82*INDEX('Monthly Data'!N:N,Calculations!$C$116+MOD(DH128,Calculations!$C$118))+Control!$C$7*Calculations!$C$83*INDEX('Monthly Data'!O:O,Calculations!$C$116+MOD(DH128,Calculations!$C$118))+Control!$C$7*Calculations!$C$84*INDEX('Monthly Data'!P:P,Calculations!$C$116+MOD(DH128,Calculations!$C$118))+Control!$C$7*Calculations!$C$85*INDEX('Monthly Data'!Q:Q,Calculations!$C$116+MOD(DH128,Calculations!$C$118))+(1-Control!$C$7*Calculations!$C$87)*INDEX('Monthly Data'!R:R,Calculations!$C$116+MOD(DH128,Calculations!$C$118))</f>
        <v>2.0524935548016137E-2</v>
      </c>
      <c r="HY128" s="86">
        <f ca="1">Control!$C$7*Calculations!$C$82*INDEX('Monthly Data'!N:N,Calculations!$C$116+MOD(DI128,Calculations!$C$118))+Control!$C$7*Calculations!$C$83*INDEX('Monthly Data'!O:O,Calculations!$C$116+MOD(DI128,Calculations!$C$118))+Control!$C$7*Calculations!$C$84*INDEX('Monthly Data'!P:P,Calculations!$C$116+MOD(DI128,Calculations!$C$118))+Control!$C$7*Calculations!$C$85*INDEX('Monthly Data'!Q:Q,Calculations!$C$116+MOD(DI128,Calculations!$C$118))+(1-Control!$C$7*Calculations!$C$87)*INDEX('Monthly Data'!R:R,Calculations!$C$116+MOD(DI128,Calculations!$C$118))</f>
        <v>3.9251937367756782E-3</v>
      </c>
      <c r="HZ128" s="86">
        <f ca="1">Control!$C$7*Calculations!$C$82*INDEX('Monthly Data'!N:N,Calculations!$C$116+MOD(DJ128,Calculations!$C$118))+Control!$C$7*Calculations!$C$83*INDEX('Monthly Data'!O:O,Calculations!$C$116+MOD(DJ128,Calculations!$C$118))+Control!$C$7*Calculations!$C$84*INDEX('Monthly Data'!P:P,Calculations!$C$116+MOD(DJ128,Calculations!$C$118))+Control!$C$7*Calculations!$C$85*INDEX('Monthly Data'!Q:Q,Calculations!$C$116+MOD(DJ128,Calculations!$C$118))+(1-Control!$C$7*Calculations!$C$87)*INDEX('Monthly Data'!R:R,Calculations!$C$116+MOD(DJ128,Calculations!$C$118))</f>
        <v>1.142101364887867E-2</v>
      </c>
      <c r="IA128" s="86">
        <f ca="1">Control!$C$7*Calculations!$C$82*INDEX('Monthly Data'!N:N,Calculations!$C$116+MOD(DK128,Calculations!$C$118))+Control!$C$7*Calculations!$C$83*INDEX('Monthly Data'!O:O,Calculations!$C$116+MOD(DK128,Calculations!$C$118))+Control!$C$7*Calculations!$C$84*INDEX('Monthly Data'!P:P,Calculations!$C$116+MOD(DK128,Calculations!$C$118))+Control!$C$7*Calculations!$C$85*INDEX('Monthly Data'!Q:Q,Calculations!$C$116+MOD(DK128,Calculations!$C$118))+(1-Control!$C$7*Calculations!$C$87)*INDEX('Monthly Data'!R:R,Calculations!$C$116+MOD(DK128,Calculations!$C$118))</f>
        <v>1.7472933988537529E-2</v>
      </c>
      <c r="IB128" s="86">
        <f ca="1">Control!$C$7*Calculations!$C$82*INDEX('Monthly Data'!N:N,Calculations!$C$116+MOD(DL128,Calculations!$C$118))+Control!$C$7*Calculations!$C$83*INDEX('Monthly Data'!O:O,Calculations!$C$116+MOD(DL128,Calculations!$C$118))+Control!$C$7*Calculations!$C$84*INDEX('Monthly Data'!P:P,Calculations!$C$116+MOD(DL128,Calculations!$C$118))+Control!$C$7*Calculations!$C$85*INDEX('Monthly Data'!Q:Q,Calculations!$C$116+MOD(DL128,Calculations!$C$118))+(1-Control!$C$7*Calculations!$C$87)*INDEX('Monthly Data'!R:R,Calculations!$C$116+MOD(DL128,Calculations!$C$118))</f>
        <v>1.2722494017511032E-2</v>
      </c>
      <c r="IC128" s="86">
        <f ca="1">Control!$C$7*Calculations!$C$82*INDEX('Monthly Data'!N:N,Calculations!$C$116+MOD(DM128,Calculations!$C$118))+Control!$C$7*Calculations!$C$83*INDEX('Monthly Data'!O:O,Calculations!$C$116+MOD(DM128,Calculations!$C$118))+Control!$C$7*Calculations!$C$84*INDEX('Monthly Data'!P:P,Calculations!$C$116+MOD(DM128,Calculations!$C$118))+Control!$C$7*Calculations!$C$85*INDEX('Monthly Data'!Q:Q,Calculations!$C$116+MOD(DM128,Calculations!$C$118))+(1-Control!$C$7*Calculations!$C$87)*INDEX('Monthly Data'!R:R,Calculations!$C$116+MOD(DM128,Calculations!$C$118))</f>
        <v>1.2954540023127663E-2</v>
      </c>
      <c r="ID128" s="86">
        <f ca="1">Control!$C$7*Calculations!$C$82*INDEX('Monthly Data'!N:N,Calculations!$C$116+MOD(DN128,Calculations!$C$118))+Control!$C$7*Calculations!$C$83*INDEX('Monthly Data'!O:O,Calculations!$C$116+MOD(DN128,Calculations!$C$118))+Control!$C$7*Calculations!$C$84*INDEX('Monthly Data'!P:P,Calculations!$C$116+MOD(DN128,Calculations!$C$118))+Control!$C$7*Calculations!$C$85*INDEX('Monthly Data'!Q:Q,Calculations!$C$116+MOD(DN128,Calculations!$C$118))+(1-Control!$C$7*Calculations!$C$87)*INDEX('Monthly Data'!R:R,Calculations!$C$116+MOD(DN128,Calculations!$C$118))</f>
        <v>-1.8530040247387896E-2</v>
      </c>
      <c r="IE128" s="86">
        <f ca="1">Control!$C$7*Calculations!$C$82*INDEX('Monthly Data'!N:N,Calculations!$C$116+MOD(DO128,Calculations!$C$118))+Control!$C$7*Calculations!$C$83*INDEX('Monthly Data'!O:O,Calculations!$C$116+MOD(DO128,Calculations!$C$118))+Control!$C$7*Calculations!$C$84*INDEX('Monthly Data'!P:P,Calculations!$C$116+MOD(DO128,Calculations!$C$118))+Control!$C$7*Calculations!$C$85*INDEX('Monthly Data'!Q:Q,Calculations!$C$116+MOD(DO128,Calculations!$C$118))+(1-Control!$C$7*Calculations!$C$87)*INDEX('Monthly Data'!R:R,Calculations!$C$116+MOD(DO128,Calculations!$C$118))</f>
        <v>1.0415351832335435E-2</v>
      </c>
      <c r="IF128" s="86">
        <f ca="1">Control!$C$7*Calculations!$C$82*INDEX('Monthly Data'!N:N,Calculations!$C$116+MOD(DP128,Calculations!$C$118))+Control!$C$7*Calculations!$C$83*INDEX('Monthly Data'!O:O,Calculations!$C$116+MOD(DP128,Calculations!$C$118))+Control!$C$7*Calculations!$C$84*INDEX('Monthly Data'!P:P,Calculations!$C$116+MOD(DP128,Calculations!$C$118))+Control!$C$7*Calculations!$C$85*INDEX('Monthly Data'!Q:Q,Calculations!$C$116+MOD(DP128,Calculations!$C$118))+(1-Control!$C$7*Calculations!$C$87)*INDEX('Monthly Data'!R:R,Calculations!$C$116+MOD(DP128,Calculations!$C$118))</f>
        <v>1.5063457444773597E-2</v>
      </c>
      <c r="IG128" s="88">
        <f ca="1">Control!$C$8*(1+DQ128)*(1+DR128)*(1+DS128)*(1+DT128)*(1+DU128)*(1+DV128)*(1+DW128)*(1+DX128)*(1+DY128)*(1+DZ128)*(1+EA128)*(1+EB128)*(1+EC128)*(1+ED128)*(1+EE128)*(1+EF128)*(1+EG128)*(1+EH128)*(1+EI128)*(1+EJ128)*(1+EK128)*(1+EL128)*(1+EM128)*(1+EN128)*(1+EO128)*(1+EP128)*(1+EQ128)*(1+ER128)*(1+ES128)*(1+ET128)*(1+EU128)*(1+EV128)*(1+EW128)*(1+EX128)*(1+EY128)*(1+EZ128)*(1+FA128)*(1+FB128)*(1+FC128)*(1+FD128)*(1+FE128)*(1+FF128)*(1+FG128)*(1+FH128)*(1+FI128)*(1+FJ128)*(1+FK128)*(1+FL128)*(1+FM128)*(1+FN128)*(1+FO128)*(1+FP128)*(1+FQ128)*(1+FR128)*(1+FS128)*(1+FT128)*(1+FU128)*(1+FV128)*(1+FW128)*(1+FX128)*(1+FY128)*(1+FZ128)*(1+GA128)*(1+GB128)*(1+GC128)*(1+GD128)*(1+GE128)*(1+GF128)*(1+GG128)*(1+GH128)*(1+GI128)*(1+GJ128)*(1+GK128)*(1+GL128)*(1+GM128)*(1+GN128)*(1+GO128)*(1+GP128)*(1+GQ128)*(1+GR128)*(1+GS128)*(1+GT128)*(1+GU128)*(1+GV128)*(1+GW128)*(1+GX128)*(1+GY128)*(1+GZ128)*(1+HA128)*(1+HB128)*(1+HC128)*(1+HD128)*(1+HE128)*(1+HF128)*(1+HG128)*(1+HH128)*(1+HI128)*(1+HJ128)*(1+HK128)*(1+HL128)*(1+HM128)*(1+HN128)*(1+HO128)*(1+HP128)*(1+HQ128)*(1+HR128)*(1+HS128)*(1+HT128)*(1+HU128)*(1+HV128)*(1+HW128)*(1+HX128)*(1+HY128)*(1+HZ128)*(1+IA128)*(1+IB128)*(1+IC128)*(1+ID128)*(1+IE128)*(1+IF128)</f>
        <v>81028.160091867903</v>
      </c>
    </row>
    <row r="129" spans="1:241" x14ac:dyDescent="0.25">
      <c r="A129">
        <v>27</v>
      </c>
      <c r="B129">
        <v>49</v>
      </c>
      <c r="C129">
        <v>33</v>
      </c>
      <c r="D129">
        <v>95</v>
      </c>
      <c r="E129">
        <v>54</v>
      </c>
      <c r="F129">
        <v>50</v>
      </c>
      <c r="G129">
        <v>48</v>
      </c>
      <c r="H129">
        <v>83</v>
      </c>
      <c r="I129">
        <v>96</v>
      </c>
      <c r="J129">
        <v>116</v>
      </c>
      <c r="K129">
        <v>61</v>
      </c>
      <c r="L129">
        <v>104</v>
      </c>
      <c r="M129">
        <v>4</v>
      </c>
      <c r="N129">
        <v>82</v>
      </c>
      <c r="O129">
        <v>111</v>
      </c>
      <c r="P129">
        <v>83</v>
      </c>
      <c r="Q129">
        <v>93</v>
      </c>
      <c r="R129">
        <v>55</v>
      </c>
      <c r="S129">
        <v>103</v>
      </c>
      <c r="T129">
        <v>62</v>
      </c>
      <c r="U129">
        <v>56</v>
      </c>
      <c r="V129">
        <v>90</v>
      </c>
      <c r="W129">
        <v>60</v>
      </c>
      <c r="X129">
        <v>38</v>
      </c>
      <c r="Y129">
        <v>71</v>
      </c>
      <c r="Z129">
        <v>69</v>
      </c>
      <c r="AA129">
        <v>12</v>
      </c>
      <c r="AB129">
        <v>27</v>
      </c>
      <c r="AC129">
        <v>18</v>
      </c>
      <c r="AD129">
        <v>53</v>
      </c>
      <c r="AE129">
        <v>34</v>
      </c>
      <c r="AF129">
        <v>92</v>
      </c>
      <c r="AG129">
        <v>82</v>
      </c>
      <c r="AH129">
        <v>94</v>
      </c>
      <c r="AI129">
        <v>43</v>
      </c>
      <c r="AJ129">
        <v>94</v>
      </c>
      <c r="AK129">
        <v>36</v>
      </c>
      <c r="AL129">
        <v>83</v>
      </c>
      <c r="AM129">
        <v>35</v>
      </c>
      <c r="AN129">
        <v>6</v>
      </c>
      <c r="AO129">
        <v>99</v>
      </c>
      <c r="AP129">
        <v>86</v>
      </c>
      <c r="AQ129">
        <v>30</v>
      </c>
      <c r="AR129">
        <v>10</v>
      </c>
      <c r="AS129">
        <v>30</v>
      </c>
      <c r="AT129">
        <v>101</v>
      </c>
      <c r="AU129">
        <v>55</v>
      </c>
      <c r="AV129">
        <v>36</v>
      </c>
      <c r="AW129">
        <v>55</v>
      </c>
      <c r="AX129">
        <v>61</v>
      </c>
      <c r="AY129">
        <v>19</v>
      </c>
      <c r="AZ129">
        <v>50</v>
      </c>
      <c r="BA129">
        <v>104</v>
      </c>
      <c r="BB129">
        <v>92</v>
      </c>
      <c r="BC129">
        <v>45</v>
      </c>
      <c r="BD129">
        <v>75</v>
      </c>
      <c r="BE129">
        <v>56</v>
      </c>
      <c r="BF129">
        <v>112</v>
      </c>
      <c r="BG129">
        <v>31</v>
      </c>
      <c r="BH129">
        <v>93</v>
      </c>
      <c r="BI129">
        <v>111</v>
      </c>
      <c r="BJ129">
        <v>59</v>
      </c>
      <c r="BK129">
        <v>75</v>
      </c>
      <c r="BL129">
        <v>30</v>
      </c>
      <c r="BM129">
        <v>89</v>
      </c>
      <c r="BN129">
        <v>80</v>
      </c>
      <c r="BO129">
        <v>41</v>
      </c>
      <c r="BP129">
        <v>77</v>
      </c>
      <c r="BQ129">
        <v>112</v>
      </c>
      <c r="BR129">
        <v>3</v>
      </c>
      <c r="BS129">
        <v>27</v>
      </c>
      <c r="BT129">
        <v>6</v>
      </c>
      <c r="BU129">
        <v>9</v>
      </c>
      <c r="BV129">
        <v>66</v>
      </c>
      <c r="BW129">
        <v>67</v>
      </c>
      <c r="BX129">
        <v>82</v>
      </c>
      <c r="BY129">
        <v>74</v>
      </c>
      <c r="BZ129">
        <v>35</v>
      </c>
      <c r="CA129">
        <v>111</v>
      </c>
      <c r="CB129">
        <v>56</v>
      </c>
      <c r="CC129">
        <v>44</v>
      </c>
      <c r="CD129">
        <v>117</v>
      </c>
      <c r="CE129">
        <v>59</v>
      </c>
      <c r="CF129">
        <v>71</v>
      </c>
      <c r="CG129">
        <v>8</v>
      </c>
      <c r="CH129">
        <v>77</v>
      </c>
      <c r="CI129">
        <v>34</v>
      </c>
      <c r="CJ129">
        <v>71</v>
      </c>
      <c r="CK129">
        <v>72</v>
      </c>
      <c r="CL129">
        <v>93</v>
      </c>
      <c r="CM129">
        <v>81</v>
      </c>
      <c r="CN129">
        <v>34</v>
      </c>
      <c r="CO129">
        <v>61</v>
      </c>
      <c r="CP129">
        <v>78</v>
      </c>
      <c r="CQ129">
        <v>65</v>
      </c>
      <c r="CR129">
        <v>55</v>
      </c>
      <c r="CS129">
        <v>9</v>
      </c>
      <c r="CT129">
        <v>99</v>
      </c>
      <c r="CU129">
        <v>59</v>
      </c>
      <c r="CV129">
        <v>1</v>
      </c>
      <c r="CW129">
        <v>47</v>
      </c>
      <c r="CX129">
        <v>57</v>
      </c>
      <c r="CY129">
        <v>2</v>
      </c>
      <c r="CZ129">
        <v>19</v>
      </c>
      <c r="DA129">
        <v>25</v>
      </c>
      <c r="DB129">
        <v>53</v>
      </c>
      <c r="DC129">
        <v>11</v>
      </c>
      <c r="DD129">
        <v>8</v>
      </c>
      <c r="DE129">
        <v>29</v>
      </c>
      <c r="DF129">
        <v>42</v>
      </c>
      <c r="DG129">
        <v>41</v>
      </c>
      <c r="DH129">
        <v>92</v>
      </c>
      <c r="DI129">
        <v>115</v>
      </c>
      <c r="DJ129">
        <v>82</v>
      </c>
      <c r="DK129">
        <v>53</v>
      </c>
      <c r="DL129">
        <v>25</v>
      </c>
      <c r="DM129">
        <v>105</v>
      </c>
      <c r="DN129">
        <v>27</v>
      </c>
      <c r="DO129">
        <v>38</v>
      </c>
      <c r="DP129">
        <v>41</v>
      </c>
      <c r="DQ129" s="86">
        <f ca="1">Control!$C$7*Calculations!$C$82*INDEX('Monthly Data'!N:N,Calculations!$C$116+MOD(A129,Calculations!$C$118))+Control!$C$7*Calculations!$C$83*INDEX('Monthly Data'!O:O,Calculations!$C$116+MOD(A129,Calculations!$C$118))+Control!$C$7*Calculations!$C$84*INDEX('Monthly Data'!P:P,Calculations!$C$116+MOD(A129,Calculations!$C$118))+Control!$C$7*Calculations!$C$85*INDEX('Monthly Data'!Q:Q,Calculations!$C$116+MOD(A129,Calculations!$C$118))+(1-Control!$C$7*Calculations!$C$87)*INDEX('Monthly Data'!R:R,Calculations!$C$116+MOD(A129,Calculations!$C$118))</f>
        <v>-3.53368065312233E-2</v>
      </c>
      <c r="DR129" s="86">
        <f ca="1">Control!$C$7*Calculations!$C$82*INDEX('Monthly Data'!N:N,Calculations!$C$116+MOD(B129,Calculations!$C$118))+Control!$C$7*Calculations!$C$83*INDEX('Monthly Data'!O:O,Calculations!$C$116+MOD(B129,Calculations!$C$118))+Control!$C$7*Calculations!$C$84*INDEX('Monthly Data'!P:P,Calculations!$C$116+MOD(B129,Calculations!$C$118))+Control!$C$7*Calculations!$C$85*INDEX('Monthly Data'!Q:Q,Calculations!$C$116+MOD(B129,Calculations!$C$118))+(1-Control!$C$7*Calculations!$C$87)*INDEX('Monthly Data'!R:R,Calculations!$C$116+MOD(B129,Calculations!$C$118))</f>
        <v>-1.4213734788548189E-2</v>
      </c>
      <c r="DS129" s="86">
        <f ca="1">Control!$C$7*Calculations!$C$82*INDEX('Monthly Data'!N:N,Calculations!$C$116+MOD(C129,Calculations!$C$118))+Control!$C$7*Calculations!$C$83*INDEX('Monthly Data'!O:O,Calculations!$C$116+MOD(C129,Calculations!$C$118))+Control!$C$7*Calculations!$C$84*INDEX('Monthly Data'!P:P,Calculations!$C$116+MOD(C129,Calculations!$C$118))+Control!$C$7*Calculations!$C$85*INDEX('Monthly Data'!Q:Q,Calculations!$C$116+MOD(C129,Calculations!$C$118))+(1-Control!$C$7*Calculations!$C$87)*INDEX('Monthly Data'!R:R,Calculations!$C$116+MOD(C129,Calculations!$C$118))</f>
        <v>3.1070573055362403E-2</v>
      </c>
      <c r="DT129" s="86">
        <f ca="1">Control!$C$7*Calculations!$C$82*INDEX('Monthly Data'!N:N,Calculations!$C$116+MOD(D129,Calculations!$C$118))+Control!$C$7*Calculations!$C$83*INDEX('Monthly Data'!O:O,Calculations!$C$116+MOD(D129,Calculations!$C$118))+Control!$C$7*Calculations!$C$84*INDEX('Monthly Data'!P:P,Calculations!$C$116+MOD(D129,Calculations!$C$118))+Control!$C$7*Calculations!$C$85*INDEX('Monthly Data'!Q:Q,Calculations!$C$116+MOD(D129,Calculations!$C$118))+(1-Control!$C$7*Calculations!$C$87)*INDEX('Monthly Data'!R:R,Calculations!$C$116+MOD(D129,Calculations!$C$118))</f>
        <v>1.5758278480433856E-2</v>
      </c>
      <c r="DU129" s="86">
        <f ca="1">Control!$C$7*Calculations!$C$82*INDEX('Monthly Data'!N:N,Calculations!$C$116+MOD(E129,Calculations!$C$118))+Control!$C$7*Calculations!$C$83*INDEX('Monthly Data'!O:O,Calculations!$C$116+MOD(E129,Calculations!$C$118))+Control!$C$7*Calculations!$C$84*INDEX('Monthly Data'!P:P,Calculations!$C$116+MOD(E129,Calculations!$C$118))+Control!$C$7*Calculations!$C$85*INDEX('Monthly Data'!Q:Q,Calculations!$C$116+MOD(E129,Calculations!$C$118))+(1-Control!$C$7*Calculations!$C$87)*INDEX('Monthly Data'!R:R,Calculations!$C$116+MOD(E129,Calculations!$C$118))</f>
        <v>1.7484305259657981E-2</v>
      </c>
      <c r="DV129" s="86">
        <f ca="1">Control!$C$7*Calculations!$C$82*INDEX('Monthly Data'!N:N,Calculations!$C$116+MOD(F129,Calculations!$C$118))+Control!$C$7*Calculations!$C$83*INDEX('Monthly Data'!O:O,Calculations!$C$116+MOD(F129,Calculations!$C$118))+Control!$C$7*Calculations!$C$84*INDEX('Monthly Data'!P:P,Calculations!$C$116+MOD(F129,Calculations!$C$118))+Control!$C$7*Calculations!$C$85*INDEX('Monthly Data'!Q:Q,Calculations!$C$116+MOD(F129,Calculations!$C$118))+(1-Control!$C$7*Calculations!$C$87)*INDEX('Monthly Data'!R:R,Calculations!$C$116+MOD(F129,Calculations!$C$118))</f>
        <v>6.1009361253630504E-2</v>
      </c>
      <c r="DW129" s="86">
        <f ca="1">Control!$C$7*Calculations!$C$82*INDEX('Monthly Data'!N:N,Calculations!$C$116+MOD(G129,Calculations!$C$118))+Control!$C$7*Calculations!$C$83*INDEX('Monthly Data'!O:O,Calculations!$C$116+MOD(G129,Calculations!$C$118))+Control!$C$7*Calculations!$C$84*INDEX('Monthly Data'!P:P,Calculations!$C$116+MOD(G129,Calculations!$C$118))+Control!$C$7*Calculations!$C$85*INDEX('Monthly Data'!Q:Q,Calculations!$C$116+MOD(G129,Calculations!$C$118))+(1-Control!$C$7*Calculations!$C$87)*INDEX('Monthly Data'!R:R,Calculations!$C$116+MOD(G129,Calculations!$C$118))</f>
        <v>-1.5984879994281095E-2</v>
      </c>
      <c r="DX129" s="86">
        <f ca="1">Control!$C$7*Calculations!$C$82*INDEX('Monthly Data'!N:N,Calculations!$C$116+MOD(H129,Calculations!$C$118))+Control!$C$7*Calculations!$C$83*INDEX('Monthly Data'!O:O,Calculations!$C$116+MOD(H129,Calculations!$C$118))+Control!$C$7*Calculations!$C$84*INDEX('Monthly Data'!P:P,Calculations!$C$116+MOD(H129,Calculations!$C$118))+Control!$C$7*Calculations!$C$85*INDEX('Monthly Data'!Q:Q,Calculations!$C$116+MOD(H129,Calculations!$C$118))+(1-Control!$C$7*Calculations!$C$87)*INDEX('Monthly Data'!R:R,Calculations!$C$116+MOD(H129,Calculations!$C$118))</f>
        <v>-7.8872955230675015E-3</v>
      </c>
      <c r="DY129" s="86">
        <f ca="1">Control!$C$7*Calculations!$C$82*INDEX('Monthly Data'!N:N,Calculations!$C$116+MOD(I129,Calculations!$C$118))+Control!$C$7*Calculations!$C$83*INDEX('Monthly Data'!O:O,Calculations!$C$116+MOD(I129,Calculations!$C$118))+Control!$C$7*Calculations!$C$84*INDEX('Monthly Data'!P:P,Calculations!$C$116+MOD(I129,Calculations!$C$118))+Control!$C$7*Calculations!$C$85*INDEX('Monthly Data'!Q:Q,Calculations!$C$116+MOD(I129,Calculations!$C$118))+(1-Control!$C$7*Calculations!$C$87)*INDEX('Monthly Data'!R:R,Calculations!$C$116+MOD(I129,Calculations!$C$118))</f>
        <v>1.0627294914941248E-2</v>
      </c>
      <c r="DZ129" s="86">
        <f ca="1">Control!$C$7*Calculations!$C$82*INDEX('Monthly Data'!N:N,Calculations!$C$116+MOD(J129,Calculations!$C$118))+Control!$C$7*Calculations!$C$83*INDEX('Monthly Data'!O:O,Calculations!$C$116+MOD(J129,Calculations!$C$118))+Control!$C$7*Calculations!$C$84*INDEX('Monthly Data'!P:P,Calculations!$C$116+MOD(J129,Calculations!$C$118))+Control!$C$7*Calculations!$C$85*INDEX('Monthly Data'!Q:Q,Calculations!$C$116+MOD(J129,Calculations!$C$118))+(1-Control!$C$7*Calculations!$C$87)*INDEX('Monthly Data'!R:R,Calculations!$C$116+MOD(J129,Calculations!$C$118))</f>
        <v>2.1918137743539623E-2</v>
      </c>
      <c r="EA129" s="86">
        <f ca="1">Control!$C$7*Calculations!$C$82*INDEX('Monthly Data'!N:N,Calculations!$C$116+MOD(K129,Calculations!$C$118))+Control!$C$7*Calculations!$C$83*INDEX('Monthly Data'!O:O,Calculations!$C$116+MOD(K129,Calculations!$C$118))+Control!$C$7*Calculations!$C$84*INDEX('Monthly Data'!P:P,Calculations!$C$116+MOD(K129,Calculations!$C$118))+Control!$C$7*Calculations!$C$85*INDEX('Monthly Data'!Q:Q,Calculations!$C$116+MOD(K129,Calculations!$C$118))+(1-Control!$C$7*Calculations!$C$87)*INDEX('Monthly Data'!R:R,Calculations!$C$116+MOD(K129,Calculations!$C$118))</f>
        <v>2.766281641786093E-2</v>
      </c>
      <c r="EB129" s="86">
        <f ca="1">Control!$C$7*Calculations!$C$82*INDEX('Monthly Data'!N:N,Calculations!$C$116+MOD(L129,Calculations!$C$118))+Control!$C$7*Calculations!$C$83*INDEX('Monthly Data'!O:O,Calculations!$C$116+MOD(L129,Calculations!$C$118))+Control!$C$7*Calculations!$C$84*INDEX('Monthly Data'!P:P,Calculations!$C$116+MOD(L129,Calculations!$C$118))+Control!$C$7*Calculations!$C$85*INDEX('Monthly Data'!Q:Q,Calculations!$C$116+MOD(L129,Calculations!$C$118))+(1-Control!$C$7*Calculations!$C$87)*INDEX('Monthly Data'!R:R,Calculations!$C$116+MOD(L129,Calculations!$C$118))</f>
        <v>2.9708469559001142E-2</v>
      </c>
      <c r="EC129" s="86">
        <f ca="1">Control!$C$7*Calculations!$C$82*INDEX('Monthly Data'!N:N,Calculations!$C$116+MOD(M129,Calculations!$C$118))+Control!$C$7*Calculations!$C$83*INDEX('Monthly Data'!O:O,Calculations!$C$116+MOD(M129,Calculations!$C$118))+Control!$C$7*Calculations!$C$84*INDEX('Monthly Data'!P:P,Calculations!$C$116+MOD(M129,Calculations!$C$118))+Control!$C$7*Calculations!$C$85*INDEX('Monthly Data'!Q:Q,Calculations!$C$116+MOD(M129,Calculations!$C$118))+(1-Control!$C$7*Calculations!$C$87)*INDEX('Monthly Data'!R:R,Calculations!$C$116+MOD(M129,Calculations!$C$118))</f>
        <v>1.3423979074716584E-2</v>
      </c>
      <c r="ED129" s="86">
        <f ca="1">Control!$C$7*Calculations!$C$82*INDEX('Monthly Data'!N:N,Calculations!$C$116+MOD(N129,Calculations!$C$118))+Control!$C$7*Calculations!$C$83*INDEX('Monthly Data'!O:O,Calculations!$C$116+MOD(N129,Calculations!$C$118))+Control!$C$7*Calculations!$C$84*INDEX('Monthly Data'!P:P,Calculations!$C$116+MOD(N129,Calculations!$C$118))+Control!$C$7*Calculations!$C$85*INDEX('Monthly Data'!Q:Q,Calculations!$C$116+MOD(N129,Calculations!$C$118))+(1-Control!$C$7*Calculations!$C$87)*INDEX('Monthly Data'!R:R,Calculations!$C$116+MOD(N129,Calculations!$C$118))</f>
        <v>1.7361594973213587E-2</v>
      </c>
      <c r="EE129" s="86">
        <f ca="1">Control!$C$7*Calculations!$C$82*INDEX('Monthly Data'!N:N,Calculations!$C$116+MOD(O129,Calculations!$C$118))+Control!$C$7*Calculations!$C$83*INDEX('Monthly Data'!O:O,Calculations!$C$116+MOD(O129,Calculations!$C$118))+Control!$C$7*Calculations!$C$84*INDEX('Monthly Data'!P:P,Calculations!$C$116+MOD(O129,Calculations!$C$118))+Control!$C$7*Calculations!$C$85*INDEX('Monthly Data'!Q:Q,Calculations!$C$116+MOD(O129,Calculations!$C$118))+(1-Control!$C$7*Calculations!$C$87)*INDEX('Monthly Data'!R:R,Calculations!$C$116+MOD(O129,Calculations!$C$118))</f>
        <v>5.8868730207813358E-3</v>
      </c>
      <c r="EF129" s="86">
        <f ca="1">Control!$C$7*Calculations!$C$82*INDEX('Monthly Data'!N:N,Calculations!$C$116+MOD(P129,Calculations!$C$118))+Control!$C$7*Calculations!$C$83*INDEX('Monthly Data'!O:O,Calculations!$C$116+MOD(P129,Calculations!$C$118))+Control!$C$7*Calculations!$C$84*INDEX('Monthly Data'!P:P,Calculations!$C$116+MOD(P129,Calculations!$C$118))+Control!$C$7*Calculations!$C$85*INDEX('Monthly Data'!Q:Q,Calculations!$C$116+MOD(P129,Calculations!$C$118))+(1-Control!$C$7*Calculations!$C$87)*INDEX('Monthly Data'!R:R,Calculations!$C$116+MOD(P129,Calculations!$C$118))</f>
        <v>-7.8872955230675015E-3</v>
      </c>
      <c r="EG129" s="86">
        <f ca="1">Control!$C$7*Calculations!$C$82*INDEX('Monthly Data'!N:N,Calculations!$C$116+MOD(Q129,Calculations!$C$118))+Control!$C$7*Calculations!$C$83*INDEX('Monthly Data'!O:O,Calculations!$C$116+MOD(Q129,Calculations!$C$118))+Control!$C$7*Calculations!$C$84*INDEX('Monthly Data'!P:P,Calculations!$C$116+MOD(Q129,Calculations!$C$118))+Control!$C$7*Calculations!$C$85*INDEX('Monthly Data'!Q:Q,Calculations!$C$116+MOD(Q129,Calculations!$C$118))+(1-Control!$C$7*Calculations!$C$87)*INDEX('Monthly Data'!R:R,Calculations!$C$116+MOD(Q129,Calculations!$C$118))</f>
        <v>1.1809891087585166E-2</v>
      </c>
      <c r="EH129" s="86">
        <f ca="1">Control!$C$7*Calculations!$C$82*INDEX('Monthly Data'!N:N,Calculations!$C$116+MOD(R129,Calculations!$C$118))+Control!$C$7*Calculations!$C$83*INDEX('Monthly Data'!O:O,Calculations!$C$116+MOD(R129,Calculations!$C$118))+Control!$C$7*Calculations!$C$84*INDEX('Monthly Data'!P:P,Calculations!$C$116+MOD(R129,Calculations!$C$118))+Control!$C$7*Calculations!$C$85*INDEX('Monthly Data'!Q:Q,Calculations!$C$116+MOD(R129,Calculations!$C$118))+(1-Control!$C$7*Calculations!$C$87)*INDEX('Monthly Data'!R:R,Calculations!$C$116+MOD(R129,Calculations!$C$118))</f>
        <v>2.0524935548016137E-2</v>
      </c>
      <c r="EI129" s="86">
        <f ca="1">Control!$C$7*Calculations!$C$82*INDEX('Monthly Data'!N:N,Calculations!$C$116+MOD(S129,Calculations!$C$118))+Control!$C$7*Calculations!$C$83*INDEX('Monthly Data'!O:O,Calculations!$C$116+MOD(S129,Calculations!$C$118))+Control!$C$7*Calculations!$C$84*INDEX('Monthly Data'!P:P,Calculations!$C$116+MOD(S129,Calculations!$C$118))+Control!$C$7*Calculations!$C$85*INDEX('Monthly Data'!Q:Q,Calculations!$C$116+MOD(S129,Calculations!$C$118))+(1-Control!$C$7*Calculations!$C$87)*INDEX('Monthly Data'!R:R,Calculations!$C$116+MOD(S129,Calculations!$C$118))</f>
        <v>5.1972609868760735E-3</v>
      </c>
      <c r="EJ129" s="86">
        <f ca="1">Control!$C$7*Calculations!$C$82*INDEX('Monthly Data'!N:N,Calculations!$C$116+MOD(T129,Calculations!$C$118))+Control!$C$7*Calculations!$C$83*INDEX('Monthly Data'!O:O,Calculations!$C$116+MOD(T129,Calculations!$C$118))+Control!$C$7*Calculations!$C$84*INDEX('Monthly Data'!P:P,Calculations!$C$116+MOD(T129,Calculations!$C$118))+Control!$C$7*Calculations!$C$85*INDEX('Monthly Data'!Q:Q,Calculations!$C$116+MOD(T129,Calculations!$C$118))+(1-Control!$C$7*Calculations!$C$87)*INDEX('Monthly Data'!R:R,Calculations!$C$116+MOD(T129,Calculations!$C$118))</f>
        <v>-9.839093431862074E-3</v>
      </c>
      <c r="EK129" s="86">
        <f ca="1">Control!$C$7*Calculations!$C$82*INDEX('Monthly Data'!N:N,Calculations!$C$116+MOD(U129,Calculations!$C$118))+Control!$C$7*Calculations!$C$83*INDEX('Monthly Data'!O:O,Calculations!$C$116+MOD(U129,Calculations!$C$118))+Control!$C$7*Calculations!$C$84*INDEX('Monthly Data'!P:P,Calculations!$C$116+MOD(U129,Calculations!$C$118))+Control!$C$7*Calculations!$C$85*INDEX('Monthly Data'!Q:Q,Calculations!$C$116+MOD(U129,Calculations!$C$118))+(1-Control!$C$7*Calculations!$C$87)*INDEX('Monthly Data'!R:R,Calculations!$C$116+MOD(U129,Calculations!$C$118))</f>
        <v>7.5897487599915015E-3</v>
      </c>
      <c r="EL129" s="86">
        <f ca="1">Control!$C$7*Calculations!$C$82*INDEX('Monthly Data'!N:N,Calculations!$C$116+MOD(V129,Calculations!$C$118))+Control!$C$7*Calculations!$C$83*INDEX('Monthly Data'!O:O,Calculations!$C$116+MOD(V129,Calculations!$C$118))+Control!$C$7*Calculations!$C$84*INDEX('Monthly Data'!P:P,Calculations!$C$116+MOD(V129,Calculations!$C$118))+Control!$C$7*Calculations!$C$85*INDEX('Monthly Data'!Q:Q,Calculations!$C$116+MOD(V129,Calculations!$C$118))+(1-Control!$C$7*Calculations!$C$87)*INDEX('Monthly Data'!R:R,Calculations!$C$116+MOD(V129,Calculations!$C$118))</f>
        <v>1.7831091590102856E-2</v>
      </c>
      <c r="EM129" s="86">
        <f ca="1">Control!$C$7*Calculations!$C$82*INDEX('Monthly Data'!N:N,Calculations!$C$116+MOD(W129,Calculations!$C$118))+Control!$C$7*Calculations!$C$83*INDEX('Monthly Data'!O:O,Calculations!$C$116+MOD(W129,Calculations!$C$118))+Control!$C$7*Calculations!$C$84*INDEX('Monthly Data'!P:P,Calculations!$C$116+MOD(W129,Calculations!$C$118))+Control!$C$7*Calculations!$C$85*INDEX('Monthly Data'!Q:Q,Calculations!$C$116+MOD(W129,Calculations!$C$118))+(1-Control!$C$7*Calculations!$C$87)*INDEX('Monthly Data'!R:R,Calculations!$C$116+MOD(W129,Calculations!$C$118))</f>
        <v>-1.9947061878162777E-2</v>
      </c>
      <c r="EN129" s="86">
        <f ca="1">Control!$C$7*Calculations!$C$82*INDEX('Monthly Data'!N:N,Calculations!$C$116+MOD(X129,Calculations!$C$118))+Control!$C$7*Calculations!$C$83*INDEX('Monthly Data'!O:O,Calculations!$C$116+MOD(X129,Calculations!$C$118))+Control!$C$7*Calculations!$C$84*INDEX('Monthly Data'!P:P,Calculations!$C$116+MOD(X129,Calculations!$C$118))+Control!$C$7*Calculations!$C$85*INDEX('Monthly Data'!Q:Q,Calculations!$C$116+MOD(X129,Calculations!$C$118))+(1-Control!$C$7*Calculations!$C$87)*INDEX('Monthly Data'!R:R,Calculations!$C$116+MOD(X129,Calculations!$C$118))</f>
        <v>1.3891563624307685E-2</v>
      </c>
      <c r="EO129" s="86">
        <f ca="1">Control!$C$7*Calculations!$C$82*INDEX('Monthly Data'!N:N,Calculations!$C$116+MOD(Y129,Calculations!$C$118))+Control!$C$7*Calculations!$C$83*INDEX('Monthly Data'!O:O,Calculations!$C$116+MOD(Y129,Calculations!$C$118))+Control!$C$7*Calculations!$C$84*INDEX('Monthly Data'!P:P,Calculations!$C$116+MOD(Y129,Calculations!$C$118))+Control!$C$7*Calculations!$C$85*INDEX('Monthly Data'!Q:Q,Calculations!$C$116+MOD(Y129,Calculations!$C$118))+(1-Control!$C$7*Calculations!$C$87)*INDEX('Monthly Data'!R:R,Calculations!$C$116+MOD(Y129,Calculations!$C$118))</f>
        <v>-2.072517756005474E-2</v>
      </c>
      <c r="EP129" s="86">
        <f ca="1">Control!$C$7*Calculations!$C$82*INDEX('Monthly Data'!N:N,Calculations!$C$116+MOD(Z129,Calculations!$C$118))+Control!$C$7*Calculations!$C$83*INDEX('Monthly Data'!O:O,Calculations!$C$116+MOD(Z129,Calculations!$C$118))+Control!$C$7*Calculations!$C$84*INDEX('Monthly Data'!P:P,Calculations!$C$116+MOD(Z129,Calculations!$C$118))+Control!$C$7*Calculations!$C$85*INDEX('Monthly Data'!Q:Q,Calculations!$C$116+MOD(Z129,Calculations!$C$118))+(1-Control!$C$7*Calculations!$C$87)*INDEX('Monthly Data'!R:R,Calculations!$C$116+MOD(Z129,Calculations!$C$118))</f>
        <v>-4.0413381192162513E-2</v>
      </c>
      <c r="EQ129" s="86">
        <f ca="1">Control!$C$7*Calculations!$C$82*INDEX('Monthly Data'!N:N,Calculations!$C$116+MOD(AA129,Calculations!$C$118))+Control!$C$7*Calculations!$C$83*INDEX('Monthly Data'!O:O,Calculations!$C$116+MOD(AA129,Calculations!$C$118))+Control!$C$7*Calculations!$C$84*INDEX('Monthly Data'!P:P,Calculations!$C$116+MOD(AA129,Calculations!$C$118))+Control!$C$7*Calculations!$C$85*INDEX('Monthly Data'!Q:Q,Calculations!$C$116+MOD(AA129,Calculations!$C$118))+(1-Control!$C$7*Calculations!$C$87)*INDEX('Monthly Data'!R:R,Calculations!$C$116+MOD(AA129,Calculations!$C$118))</f>
        <v>1.0415351832335435E-2</v>
      </c>
      <c r="ER129" s="86">
        <f ca="1">Control!$C$7*Calculations!$C$82*INDEX('Monthly Data'!N:N,Calculations!$C$116+MOD(AB129,Calculations!$C$118))+Control!$C$7*Calculations!$C$83*INDEX('Monthly Data'!O:O,Calculations!$C$116+MOD(AB129,Calculations!$C$118))+Control!$C$7*Calculations!$C$84*INDEX('Monthly Data'!P:P,Calculations!$C$116+MOD(AB129,Calculations!$C$118))+Control!$C$7*Calculations!$C$85*INDEX('Monthly Data'!Q:Q,Calculations!$C$116+MOD(AB129,Calculations!$C$118))+(1-Control!$C$7*Calculations!$C$87)*INDEX('Monthly Data'!R:R,Calculations!$C$116+MOD(AB129,Calculations!$C$118))</f>
        <v>-3.53368065312233E-2</v>
      </c>
      <c r="ES129" s="86">
        <f ca="1">Control!$C$7*Calculations!$C$82*INDEX('Monthly Data'!N:N,Calculations!$C$116+MOD(AC129,Calculations!$C$118))+Control!$C$7*Calculations!$C$83*INDEX('Monthly Data'!O:O,Calculations!$C$116+MOD(AC129,Calculations!$C$118))+Control!$C$7*Calculations!$C$84*INDEX('Monthly Data'!P:P,Calculations!$C$116+MOD(AC129,Calculations!$C$118))+Control!$C$7*Calculations!$C$85*INDEX('Monthly Data'!Q:Q,Calculations!$C$116+MOD(AC129,Calculations!$C$118))+(1-Control!$C$7*Calculations!$C$87)*INDEX('Monthly Data'!R:R,Calculations!$C$116+MOD(AC129,Calculations!$C$118))</f>
        <v>-7.4084874653726545E-3</v>
      </c>
      <c r="ET129" s="86">
        <f ca="1">Control!$C$7*Calculations!$C$82*INDEX('Monthly Data'!N:N,Calculations!$C$116+MOD(AD129,Calculations!$C$118))+Control!$C$7*Calculations!$C$83*INDEX('Monthly Data'!O:O,Calculations!$C$116+MOD(AD129,Calculations!$C$118))+Control!$C$7*Calculations!$C$84*INDEX('Monthly Data'!P:P,Calculations!$C$116+MOD(AD129,Calculations!$C$118))+Control!$C$7*Calculations!$C$85*INDEX('Monthly Data'!Q:Q,Calculations!$C$116+MOD(AD129,Calculations!$C$118))+(1-Control!$C$7*Calculations!$C$87)*INDEX('Monthly Data'!R:R,Calculations!$C$116+MOD(AD129,Calculations!$C$118))</f>
        <v>1.1786765492207996E-2</v>
      </c>
      <c r="EU129" s="86">
        <f ca="1">Control!$C$7*Calculations!$C$82*INDEX('Monthly Data'!N:N,Calculations!$C$116+MOD(AE129,Calculations!$C$118))+Control!$C$7*Calculations!$C$83*INDEX('Monthly Data'!O:O,Calculations!$C$116+MOD(AE129,Calculations!$C$118))+Control!$C$7*Calculations!$C$84*INDEX('Monthly Data'!P:P,Calculations!$C$116+MOD(AE129,Calculations!$C$118))+Control!$C$7*Calculations!$C$85*INDEX('Monthly Data'!Q:Q,Calculations!$C$116+MOD(AE129,Calculations!$C$118))+(1-Control!$C$7*Calculations!$C$87)*INDEX('Monthly Data'!R:R,Calculations!$C$116+MOD(AE129,Calculations!$C$118))</f>
        <v>5.3309355465453899E-3</v>
      </c>
      <c r="EV129" s="86">
        <f ca="1">Control!$C$7*Calculations!$C$82*INDEX('Monthly Data'!N:N,Calculations!$C$116+MOD(AF129,Calculations!$C$118))+Control!$C$7*Calculations!$C$83*INDEX('Monthly Data'!O:O,Calculations!$C$116+MOD(AF129,Calculations!$C$118))+Control!$C$7*Calculations!$C$84*INDEX('Monthly Data'!P:P,Calculations!$C$116+MOD(AF129,Calculations!$C$118))+Control!$C$7*Calculations!$C$85*INDEX('Monthly Data'!Q:Q,Calculations!$C$116+MOD(AF129,Calculations!$C$118))+(1-Control!$C$7*Calculations!$C$87)*INDEX('Monthly Data'!R:R,Calculations!$C$116+MOD(AF129,Calculations!$C$118))</f>
        <v>2.4722579420195831E-2</v>
      </c>
      <c r="EW129" s="86">
        <f ca="1">Control!$C$7*Calculations!$C$82*INDEX('Monthly Data'!N:N,Calculations!$C$116+MOD(AG129,Calculations!$C$118))+Control!$C$7*Calculations!$C$83*INDEX('Monthly Data'!O:O,Calculations!$C$116+MOD(AG129,Calculations!$C$118))+Control!$C$7*Calculations!$C$84*INDEX('Monthly Data'!P:P,Calculations!$C$116+MOD(AG129,Calculations!$C$118))+Control!$C$7*Calculations!$C$85*INDEX('Monthly Data'!Q:Q,Calculations!$C$116+MOD(AG129,Calculations!$C$118))+(1-Control!$C$7*Calculations!$C$87)*INDEX('Monthly Data'!R:R,Calculations!$C$116+MOD(AG129,Calculations!$C$118))</f>
        <v>1.7361594973213587E-2</v>
      </c>
      <c r="EX129" s="86">
        <f ca="1">Control!$C$7*Calculations!$C$82*INDEX('Monthly Data'!N:N,Calculations!$C$116+MOD(AH129,Calculations!$C$118))+Control!$C$7*Calculations!$C$83*INDEX('Monthly Data'!O:O,Calculations!$C$116+MOD(AH129,Calculations!$C$118))+Control!$C$7*Calculations!$C$84*INDEX('Monthly Data'!P:P,Calculations!$C$116+MOD(AH129,Calculations!$C$118))+Control!$C$7*Calculations!$C$85*INDEX('Monthly Data'!Q:Q,Calculations!$C$116+MOD(AH129,Calculations!$C$118))+(1-Control!$C$7*Calculations!$C$87)*INDEX('Monthly Data'!R:R,Calculations!$C$116+MOD(AH129,Calculations!$C$118))</f>
        <v>1.0353752315110615E-2</v>
      </c>
      <c r="EY129" s="86">
        <f ca="1">Control!$C$7*Calculations!$C$82*INDEX('Monthly Data'!N:N,Calculations!$C$116+MOD(AI129,Calculations!$C$118))+Control!$C$7*Calculations!$C$83*INDEX('Monthly Data'!O:O,Calculations!$C$116+MOD(AI129,Calculations!$C$118))+Control!$C$7*Calculations!$C$84*INDEX('Monthly Data'!P:P,Calculations!$C$116+MOD(AI129,Calculations!$C$118))+Control!$C$7*Calculations!$C$85*INDEX('Monthly Data'!Q:Q,Calculations!$C$116+MOD(AI129,Calculations!$C$118))+(1-Control!$C$7*Calculations!$C$87)*INDEX('Monthly Data'!R:R,Calculations!$C$116+MOD(AI129,Calculations!$C$118))</f>
        <v>5.1279584938936244E-2</v>
      </c>
      <c r="EZ129" s="86">
        <f ca="1">Control!$C$7*Calculations!$C$82*INDEX('Monthly Data'!N:N,Calculations!$C$116+MOD(AJ129,Calculations!$C$118))+Control!$C$7*Calculations!$C$83*INDEX('Monthly Data'!O:O,Calculations!$C$116+MOD(AJ129,Calculations!$C$118))+Control!$C$7*Calculations!$C$84*INDEX('Monthly Data'!P:P,Calculations!$C$116+MOD(AJ129,Calculations!$C$118))+Control!$C$7*Calculations!$C$85*INDEX('Monthly Data'!Q:Q,Calculations!$C$116+MOD(AJ129,Calculations!$C$118))+(1-Control!$C$7*Calculations!$C$87)*INDEX('Monthly Data'!R:R,Calculations!$C$116+MOD(AJ129,Calculations!$C$118))</f>
        <v>1.0353752315110615E-2</v>
      </c>
      <c r="FA129" s="86">
        <f ca="1">Control!$C$7*Calculations!$C$82*INDEX('Monthly Data'!N:N,Calculations!$C$116+MOD(AK129,Calculations!$C$118))+Control!$C$7*Calculations!$C$83*INDEX('Monthly Data'!O:O,Calculations!$C$116+MOD(AK129,Calculations!$C$118))+Control!$C$7*Calculations!$C$84*INDEX('Monthly Data'!P:P,Calculations!$C$116+MOD(AK129,Calculations!$C$118))+Control!$C$7*Calculations!$C$85*INDEX('Monthly Data'!Q:Q,Calculations!$C$116+MOD(AK129,Calculations!$C$118))+(1-Control!$C$7*Calculations!$C$87)*INDEX('Monthly Data'!R:R,Calculations!$C$116+MOD(AK129,Calculations!$C$118))</f>
        <v>1.1106855739851785E-2</v>
      </c>
      <c r="FB129" s="86">
        <f ca="1">Control!$C$7*Calculations!$C$82*INDEX('Monthly Data'!N:N,Calculations!$C$116+MOD(AL129,Calculations!$C$118))+Control!$C$7*Calculations!$C$83*INDEX('Monthly Data'!O:O,Calculations!$C$116+MOD(AL129,Calculations!$C$118))+Control!$C$7*Calculations!$C$84*INDEX('Monthly Data'!P:P,Calculations!$C$116+MOD(AL129,Calculations!$C$118))+Control!$C$7*Calculations!$C$85*INDEX('Monthly Data'!Q:Q,Calculations!$C$116+MOD(AL129,Calculations!$C$118))+(1-Control!$C$7*Calculations!$C$87)*INDEX('Monthly Data'!R:R,Calculations!$C$116+MOD(AL129,Calculations!$C$118))</f>
        <v>-7.8872955230675015E-3</v>
      </c>
      <c r="FC129" s="86">
        <f ca="1">Control!$C$7*Calculations!$C$82*INDEX('Monthly Data'!N:N,Calculations!$C$116+MOD(AM129,Calculations!$C$118))+Control!$C$7*Calculations!$C$83*INDEX('Monthly Data'!O:O,Calculations!$C$116+MOD(AM129,Calculations!$C$118))+Control!$C$7*Calculations!$C$84*INDEX('Monthly Data'!P:P,Calculations!$C$116+MOD(AM129,Calculations!$C$118))+Control!$C$7*Calculations!$C$85*INDEX('Monthly Data'!Q:Q,Calculations!$C$116+MOD(AM129,Calculations!$C$118))+(1-Control!$C$7*Calculations!$C$87)*INDEX('Monthly Data'!R:R,Calculations!$C$116+MOD(AM129,Calculations!$C$118))</f>
        <v>-9.5555592256394619E-3</v>
      </c>
      <c r="FD129" s="86">
        <f ca="1">Control!$C$7*Calculations!$C$82*INDEX('Monthly Data'!N:N,Calculations!$C$116+MOD(AN129,Calculations!$C$118))+Control!$C$7*Calculations!$C$83*INDEX('Monthly Data'!O:O,Calculations!$C$116+MOD(AN129,Calculations!$C$118))+Control!$C$7*Calculations!$C$84*INDEX('Monthly Data'!P:P,Calculations!$C$116+MOD(AN129,Calculations!$C$118))+Control!$C$7*Calculations!$C$85*INDEX('Monthly Data'!Q:Q,Calculations!$C$116+MOD(AN129,Calculations!$C$118))+(1-Control!$C$7*Calculations!$C$87)*INDEX('Monthly Data'!R:R,Calculations!$C$116+MOD(AN129,Calculations!$C$118))</f>
        <v>4.7768166384148329E-3</v>
      </c>
      <c r="FE129" s="86">
        <f ca="1">Control!$C$7*Calculations!$C$82*INDEX('Monthly Data'!N:N,Calculations!$C$116+MOD(AO129,Calculations!$C$118))+Control!$C$7*Calculations!$C$83*INDEX('Monthly Data'!O:O,Calculations!$C$116+MOD(AO129,Calculations!$C$118))+Control!$C$7*Calculations!$C$84*INDEX('Monthly Data'!P:P,Calculations!$C$116+MOD(AO129,Calculations!$C$118))+Control!$C$7*Calculations!$C$85*INDEX('Monthly Data'!Q:Q,Calculations!$C$116+MOD(AO129,Calculations!$C$118))+(1-Control!$C$7*Calculations!$C$87)*INDEX('Monthly Data'!R:R,Calculations!$C$116+MOD(AO129,Calculations!$C$118))</f>
        <v>-1.1360801645249321E-2</v>
      </c>
      <c r="FF129" s="86">
        <f ca="1">Control!$C$7*Calculations!$C$82*INDEX('Monthly Data'!N:N,Calculations!$C$116+MOD(AP129,Calculations!$C$118))+Control!$C$7*Calculations!$C$83*INDEX('Monthly Data'!O:O,Calculations!$C$116+MOD(AP129,Calculations!$C$118))+Control!$C$7*Calculations!$C$84*INDEX('Monthly Data'!P:P,Calculations!$C$116+MOD(AP129,Calculations!$C$118))+Control!$C$7*Calculations!$C$85*INDEX('Monthly Data'!Q:Q,Calculations!$C$116+MOD(AP129,Calculations!$C$118))+(1-Control!$C$7*Calculations!$C$87)*INDEX('Monthly Data'!R:R,Calculations!$C$116+MOD(AP129,Calculations!$C$118))</f>
        <v>4.5735623984309991E-2</v>
      </c>
      <c r="FG129" s="86">
        <f ca="1">Control!$C$7*Calculations!$C$82*INDEX('Monthly Data'!N:N,Calculations!$C$116+MOD(AQ129,Calculations!$C$118))+Control!$C$7*Calculations!$C$83*INDEX('Monthly Data'!O:O,Calculations!$C$116+MOD(AQ129,Calculations!$C$118))+Control!$C$7*Calculations!$C$84*INDEX('Monthly Data'!P:P,Calculations!$C$116+MOD(AQ129,Calculations!$C$118))+Control!$C$7*Calculations!$C$85*INDEX('Monthly Data'!Q:Q,Calculations!$C$116+MOD(AQ129,Calculations!$C$118))+(1-Control!$C$7*Calculations!$C$87)*INDEX('Monthly Data'!R:R,Calculations!$C$116+MOD(AQ129,Calculations!$C$118))</f>
        <v>7.9764341593600071E-3</v>
      </c>
      <c r="FH129" s="86">
        <f ca="1">Control!$C$7*Calculations!$C$82*INDEX('Monthly Data'!N:N,Calculations!$C$116+MOD(AR129,Calculations!$C$118))+Control!$C$7*Calculations!$C$83*INDEX('Monthly Data'!O:O,Calculations!$C$116+MOD(AR129,Calculations!$C$118))+Control!$C$7*Calculations!$C$84*INDEX('Monthly Data'!P:P,Calculations!$C$116+MOD(AR129,Calculations!$C$118))+Control!$C$7*Calculations!$C$85*INDEX('Monthly Data'!Q:Q,Calculations!$C$116+MOD(AR129,Calculations!$C$118))+(1-Control!$C$7*Calculations!$C$87)*INDEX('Monthly Data'!R:R,Calculations!$C$116+MOD(AR129,Calculations!$C$118))</f>
        <v>1.1702576456120543E-2</v>
      </c>
      <c r="FI129" s="86">
        <f ca="1">Control!$C$7*Calculations!$C$82*INDEX('Monthly Data'!N:N,Calculations!$C$116+MOD(AS129,Calculations!$C$118))+Control!$C$7*Calculations!$C$83*INDEX('Monthly Data'!O:O,Calculations!$C$116+MOD(AS129,Calculations!$C$118))+Control!$C$7*Calculations!$C$84*INDEX('Monthly Data'!P:P,Calculations!$C$116+MOD(AS129,Calculations!$C$118))+Control!$C$7*Calculations!$C$85*INDEX('Monthly Data'!Q:Q,Calculations!$C$116+MOD(AS129,Calculations!$C$118))+(1-Control!$C$7*Calculations!$C$87)*INDEX('Monthly Data'!R:R,Calculations!$C$116+MOD(AS129,Calculations!$C$118))</f>
        <v>7.9764341593600071E-3</v>
      </c>
      <c r="FJ129" s="86">
        <f ca="1">Control!$C$7*Calculations!$C$82*INDEX('Monthly Data'!N:N,Calculations!$C$116+MOD(AT129,Calculations!$C$118))+Control!$C$7*Calculations!$C$83*INDEX('Monthly Data'!O:O,Calculations!$C$116+MOD(AT129,Calculations!$C$118))+Control!$C$7*Calculations!$C$84*INDEX('Monthly Data'!P:P,Calculations!$C$116+MOD(AT129,Calculations!$C$118))+Control!$C$7*Calculations!$C$85*INDEX('Monthly Data'!Q:Q,Calculations!$C$116+MOD(AT129,Calculations!$C$118))+(1-Control!$C$7*Calculations!$C$87)*INDEX('Monthly Data'!R:R,Calculations!$C$116+MOD(AT129,Calculations!$C$118))</f>
        <v>-2.5168357537820856E-4</v>
      </c>
      <c r="FK129" s="86">
        <f ca="1">Control!$C$7*Calculations!$C$82*INDEX('Monthly Data'!N:N,Calculations!$C$116+MOD(AU129,Calculations!$C$118))+Control!$C$7*Calculations!$C$83*INDEX('Monthly Data'!O:O,Calculations!$C$116+MOD(AU129,Calculations!$C$118))+Control!$C$7*Calculations!$C$84*INDEX('Monthly Data'!P:P,Calculations!$C$116+MOD(AU129,Calculations!$C$118))+Control!$C$7*Calculations!$C$85*INDEX('Monthly Data'!Q:Q,Calculations!$C$116+MOD(AU129,Calculations!$C$118))+(1-Control!$C$7*Calculations!$C$87)*INDEX('Monthly Data'!R:R,Calculations!$C$116+MOD(AU129,Calculations!$C$118))</f>
        <v>2.0524935548016137E-2</v>
      </c>
      <c r="FL129" s="86">
        <f ca="1">Control!$C$7*Calculations!$C$82*INDEX('Monthly Data'!N:N,Calculations!$C$116+MOD(AV129,Calculations!$C$118))+Control!$C$7*Calculations!$C$83*INDEX('Monthly Data'!O:O,Calculations!$C$116+MOD(AV129,Calculations!$C$118))+Control!$C$7*Calculations!$C$84*INDEX('Monthly Data'!P:P,Calculations!$C$116+MOD(AV129,Calculations!$C$118))+Control!$C$7*Calculations!$C$85*INDEX('Monthly Data'!Q:Q,Calculations!$C$116+MOD(AV129,Calculations!$C$118))+(1-Control!$C$7*Calculations!$C$87)*INDEX('Monthly Data'!R:R,Calculations!$C$116+MOD(AV129,Calculations!$C$118))</f>
        <v>1.1106855739851785E-2</v>
      </c>
      <c r="FM129" s="86">
        <f ca="1">Control!$C$7*Calculations!$C$82*INDEX('Monthly Data'!N:N,Calculations!$C$116+MOD(AW129,Calculations!$C$118))+Control!$C$7*Calculations!$C$83*INDEX('Monthly Data'!O:O,Calculations!$C$116+MOD(AW129,Calculations!$C$118))+Control!$C$7*Calculations!$C$84*INDEX('Monthly Data'!P:P,Calculations!$C$116+MOD(AW129,Calculations!$C$118))+Control!$C$7*Calculations!$C$85*INDEX('Monthly Data'!Q:Q,Calculations!$C$116+MOD(AW129,Calculations!$C$118))+(1-Control!$C$7*Calculations!$C$87)*INDEX('Monthly Data'!R:R,Calculations!$C$116+MOD(AW129,Calculations!$C$118))</f>
        <v>2.0524935548016137E-2</v>
      </c>
      <c r="FN129" s="86">
        <f ca="1">Control!$C$7*Calculations!$C$82*INDEX('Monthly Data'!N:N,Calculations!$C$116+MOD(AX129,Calculations!$C$118))+Control!$C$7*Calculations!$C$83*INDEX('Monthly Data'!O:O,Calculations!$C$116+MOD(AX129,Calculations!$C$118))+Control!$C$7*Calculations!$C$84*INDEX('Monthly Data'!P:P,Calculations!$C$116+MOD(AX129,Calculations!$C$118))+Control!$C$7*Calculations!$C$85*INDEX('Monthly Data'!Q:Q,Calculations!$C$116+MOD(AX129,Calculations!$C$118))+(1-Control!$C$7*Calculations!$C$87)*INDEX('Monthly Data'!R:R,Calculations!$C$116+MOD(AX129,Calculations!$C$118))</f>
        <v>2.766281641786093E-2</v>
      </c>
      <c r="FO129" s="86">
        <f ca="1">Control!$C$7*Calculations!$C$82*INDEX('Monthly Data'!N:N,Calculations!$C$116+MOD(AY129,Calculations!$C$118))+Control!$C$7*Calculations!$C$83*INDEX('Monthly Data'!O:O,Calculations!$C$116+MOD(AY129,Calculations!$C$118))+Control!$C$7*Calculations!$C$84*INDEX('Monthly Data'!P:P,Calculations!$C$116+MOD(AY129,Calculations!$C$118))+Control!$C$7*Calculations!$C$85*INDEX('Monthly Data'!Q:Q,Calculations!$C$116+MOD(AY129,Calculations!$C$118))+(1-Control!$C$7*Calculations!$C$87)*INDEX('Monthly Data'!R:R,Calculations!$C$116+MOD(AY129,Calculations!$C$118))</f>
        <v>4.089189590407355E-3</v>
      </c>
      <c r="FP129" s="86">
        <f ca="1">Control!$C$7*Calculations!$C$82*INDEX('Monthly Data'!N:N,Calculations!$C$116+MOD(AZ129,Calculations!$C$118))+Control!$C$7*Calculations!$C$83*INDEX('Monthly Data'!O:O,Calculations!$C$116+MOD(AZ129,Calculations!$C$118))+Control!$C$7*Calculations!$C$84*INDEX('Monthly Data'!P:P,Calculations!$C$116+MOD(AZ129,Calculations!$C$118))+Control!$C$7*Calculations!$C$85*INDEX('Monthly Data'!Q:Q,Calculations!$C$116+MOD(AZ129,Calculations!$C$118))+(1-Control!$C$7*Calculations!$C$87)*INDEX('Monthly Data'!R:R,Calculations!$C$116+MOD(AZ129,Calculations!$C$118))</f>
        <v>6.1009361253630504E-2</v>
      </c>
      <c r="FQ129" s="86">
        <f ca="1">Control!$C$7*Calculations!$C$82*INDEX('Monthly Data'!N:N,Calculations!$C$116+MOD(BA129,Calculations!$C$118))+Control!$C$7*Calculations!$C$83*INDEX('Monthly Data'!O:O,Calculations!$C$116+MOD(BA129,Calculations!$C$118))+Control!$C$7*Calculations!$C$84*INDEX('Monthly Data'!P:P,Calculations!$C$116+MOD(BA129,Calculations!$C$118))+Control!$C$7*Calculations!$C$85*INDEX('Monthly Data'!Q:Q,Calculations!$C$116+MOD(BA129,Calculations!$C$118))+(1-Control!$C$7*Calculations!$C$87)*INDEX('Monthly Data'!R:R,Calculations!$C$116+MOD(BA129,Calculations!$C$118))</f>
        <v>2.9708469559001142E-2</v>
      </c>
      <c r="FR129" s="86">
        <f ca="1">Control!$C$7*Calculations!$C$82*INDEX('Monthly Data'!N:N,Calculations!$C$116+MOD(BB129,Calculations!$C$118))+Control!$C$7*Calculations!$C$83*INDEX('Monthly Data'!O:O,Calculations!$C$116+MOD(BB129,Calculations!$C$118))+Control!$C$7*Calculations!$C$84*INDEX('Monthly Data'!P:P,Calculations!$C$116+MOD(BB129,Calculations!$C$118))+Control!$C$7*Calculations!$C$85*INDEX('Monthly Data'!Q:Q,Calculations!$C$116+MOD(BB129,Calculations!$C$118))+(1-Control!$C$7*Calculations!$C$87)*INDEX('Monthly Data'!R:R,Calculations!$C$116+MOD(BB129,Calculations!$C$118))</f>
        <v>2.4722579420195831E-2</v>
      </c>
      <c r="FS129" s="86">
        <f ca="1">Control!$C$7*Calculations!$C$82*INDEX('Monthly Data'!N:N,Calculations!$C$116+MOD(BC129,Calculations!$C$118))+Control!$C$7*Calculations!$C$83*INDEX('Monthly Data'!O:O,Calculations!$C$116+MOD(BC129,Calculations!$C$118))+Control!$C$7*Calculations!$C$84*INDEX('Monthly Data'!P:P,Calculations!$C$116+MOD(BC129,Calculations!$C$118))+Control!$C$7*Calculations!$C$85*INDEX('Monthly Data'!Q:Q,Calculations!$C$116+MOD(BC129,Calculations!$C$118))+(1-Control!$C$7*Calculations!$C$87)*INDEX('Monthly Data'!R:R,Calculations!$C$116+MOD(BC129,Calculations!$C$118))</f>
        <v>1.2435425892067014E-2</v>
      </c>
      <c r="FT129" s="86">
        <f ca="1">Control!$C$7*Calculations!$C$82*INDEX('Monthly Data'!N:N,Calculations!$C$116+MOD(BD129,Calculations!$C$118))+Control!$C$7*Calculations!$C$83*INDEX('Monthly Data'!O:O,Calculations!$C$116+MOD(BD129,Calculations!$C$118))+Control!$C$7*Calculations!$C$84*INDEX('Monthly Data'!P:P,Calculations!$C$116+MOD(BD129,Calculations!$C$118))+Control!$C$7*Calculations!$C$85*INDEX('Monthly Data'!Q:Q,Calculations!$C$116+MOD(BD129,Calculations!$C$118))+(1-Control!$C$7*Calculations!$C$87)*INDEX('Monthly Data'!R:R,Calculations!$C$116+MOD(BD129,Calculations!$C$118))</f>
        <v>-2.0259958308006688E-2</v>
      </c>
      <c r="FU129" s="86">
        <f ca="1">Control!$C$7*Calculations!$C$82*INDEX('Monthly Data'!N:N,Calculations!$C$116+MOD(BE129,Calculations!$C$118))+Control!$C$7*Calculations!$C$83*INDEX('Monthly Data'!O:O,Calculations!$C$116+MOD(BE129,Calculations!$C$118))+Control!$C$7*Calculations!$C$84*INDEX('Monthly Data'!P:P,Calculations!$C$116+MOD(BE129,Calculations!$C$118))+Control!$C$7*Calculations!$C$85*INDEX('Monthly Data'!Q:Q,Calculations!$C$116+MOD(BE129,Calculations!$C$118))+(1-Control!$C$7*Calculations!$C$87)*INDEX('Monthly Data'!R:R,Calculations!$C$116+MOD(BE129,Calculations!$C$118))</f>
        <v>7.5897487599915015E-3</v>
      </c>
      <c r="FV129" s="86">
        <f ca="1">Control!$C$7*Calculations!$C$82*INDEX('Monthly Data'!N:N,Calculations!$C$116+MOD(BF129,Calculations!$C$118))+Control!$C$7*Calculations!$C$83*INDEX('Monthly Data'!O:O,Calculations!$C$116+MOD(BF129,Calculations!$C$118))+Control!$C$7*Calculations!$C$84*INDEX('Monthly Data'!P:P,Calculations!$C$116+MOD(BF129,Calculations!$C$118))+Control!$C$7*Calculations!$C$85*INDEX('Monthly Data'!Q:Q,Calculations!$C$116+MOD(BF129,Calculations!$C$118))+(1-Control!$C$7*Calculations!$C$87)*INDEX('Monthly Data'!R:R,Calculations!$C$116+MOD(BF129,Calculations!$C$118))</f>
        <v>1.142101364887867E-2</v>
      </c>
      <c r="FW129" s="86">
        <f ca="1">Control!$C$7*Calculations!$C$82*INDEX('Monthly Data'!N:N,Calculations!$C$116+MOD(BG129,Calculations!$C$118))+Control!$C$7*Calculations!$C$83*INDEX('Monthly Data'!O:O,Calculations!$C$116+MOD(BG129,Calculations!$C$118))+Control!$C$7*Calculations!$C$84*INDEX('Monthly Data'!P:P,Calculations!$C$116+MOD(BG129,Calculations!$C$118))+Control!$C$7*Calculations!$C$85*INDEX('Monthly Data'!Q:Q,Calculations!$C$116+MOD(BG129,Calculations!$C$118))+(1-Control!$C$7*Calculations!$C$87)*INDEX('Monthly Data'!R:R,Calculations!$C$116+MOD(BG129,Calculations!$C$118))</f>
        <v>1.8665061640915637E-2</v>
      </c>
      <c r="FX129" s="86">
        <f ca="1">Control!$C$7*Calculations!$C$82*INDEX('Monthly Data'!N:N,Calculations!$C$116+MOD(BH129,Calculations!$C$118))+Control!$C$7*Calculations!$C$83*INDEX('Monthly Data'!O:O,Calculations!$C$116+MOD(BH129,Calculations!$C$118))+Control!$C$7*Calculations!$C$84*INDEX('Monthly Data'!P:P,Calculations!$C$116+MOD(BH129,Calculations!$C$118))+Control!$C$7*Calculations!$C$85*INDEX('Monthly Data'!Q:Q,Calculations!$C$116+MOD(BH129,Calculations!$C$118))+(1-Control!$C$7*Calculations!$C$87)*INDEX('Monthly Data'!R:R,Calculations!$C$116+MOD(BH129,Calculations!$C$118))</f>
        <v>1.1809891087585166E-2</v>
      </c>
      <c r="FY129" s="86">
        <f ca="1">Control!$C$7*Calculations!$C$82*INDEX('Monthly Data'!N:N,Calculations!$C$116+MOD(BI129,Calculations!$C$118))+Control!$C$7*Calculations!$C$83*INDEX('Monthly Data'!O:O,Calculations!$C$116+MOD(BI129,Calculations!$C$118))+Control!$C$7*Calculations!$C$84*INDEX('Monthly Data'!P:P,Calculations!$C$116+MOD(BI129,Calculations!$C$118))+Control!$C$7*Calculations!$C$85*INDEX('Monthly Data'!Q:Q,Calculations!$C$116+MOD(BI129,Calculations!$C$118))+(1-Control!$C$7*Calculations!$C$87)*INDEX('Monthly Data'!R:R,Calculations!$C$116+MOD(BI129,Calculations!$C$118))</f>
        <v>5.8868730207813358E-3</v>
      </c>
      <c r="FZ129" s="86">
        <f ca="1">Control!$C$7*Calculations!$C$82*INDEX('Monthly Data'!N:N,Calculations!$C$116+MOD(BJ129,Calculations!$C$118))+Control!$C$7*Calculations!$C$83*INDEX('Monthly Data'!O:O,Calculations!$C$116+MOD(BJ129,Calculations!$C$118))+Control!$C$7*Calculations!$C$84*INDEX('Monthly Data'!P:P,Calculations!$C$116+MOD(BJ129,Calculations!$C$118))+Control!$C$7*Calculations!$C$85*INDEX('Monthly Data'!Q:Q,Calculations!$C$116+MOD(BJ129,Calculations!$C$118))+(1-Control!$C$7*Calculations!$C$87)*INDEX('Monthly Data'!R:R,Calculations!$C$116+MOD(BJ129,Calculations!$C$118))</f>
        <v>1.1704119272391494E-2</v>
      </c>
      <c r="GA129" s="86">
        <f ca="1">Control!$C$7*Calculations!$C$82*INDEX('Monthly Data'!N:N,Calculations!$C$116+MOD(BK129,Calculations!$C$118))+Control!$C$7*Calculations!$C$83*INDEX('Monthly Data'!O:O,Calculations!$C$116+MOD(BK129,Calculations!$C$118))+Control!$C$7*Calculations!$C$84*INDEX('Monthly Data'!P:P,Calculations!$C$116+MOD(BK129,Calculations!$C$118))+Control!$C$7*Calculations!$C$85*INDEX('Monthly Data'!Q:Q,Calculations!$C$116+MOD(BK129,Calculations!$C$118))+(1-Control!$C$7*Calculations!$C$87)*INDEX('Monthly Data'!R:R,Calculations!$C$116+MOD(BK129,Calculations!$C$118))</f>
        <v>-2.0259958308006688E-2</v>
      </c>
      <c r="GB129" s="86">
        <f ca="1">Control!$C$7*Calculations!$C$82*INDEX('Monthly Data'!N:N,Calculations!$C$116+MOD(BL129,Calculations!$C$118))+Control!$C$7*Calculations!$C$83*INDEX('Monthly Data'!O:O,Calculations!$C$116+MOD(BL129,Calculations!$C$118))+Control!$C$7*Calculations!$C$84*INDEX('Monthly Data'!P:P,Calculations!$C$116+MOD(BL129,Calculations!$C$118))+Control!$C$7*Calculations!$C$85*INDEX('Monthly Data'!Q:Q,Calculations!$C$116+MOD(BL129,Calculations!$C$118))+(1-Control!$C$7*Calculations!$C$87)*INDEX('Monthly Data'!R:R,Calculations!$C$116+MOD(BL129,Calculations!$C$118))</f>
        <v>7.9764341593600071E-3</v>
      </c>
      <c r="GC129" s="86">
        <f ca="1">Control!$C$7*Calculations!$C$82*INDEX('Monthly Data'!N:N,Calculations!$C$116+MOD(BM129,Calculations!$C$118))+Control!$C$7*Calculations!$C$83*INDEX('Monthly Data'!O:O,Calculations!$C$116+MOD(BM129,Calculations!$C$118))+Control!$C$7*Calculations!$C$84*INDEX('Monthly Data'!P:P,Calculations!$C$116+MOD(BM129,Calculations!$C$118))+Control!$C$7*Calculations!$C$85*INDEX('Monthly Data'!Q:Q,Calculations!$C$116+MOD(BM129,Calculations!$C$118))+(1-Control!$C$7*Calculations!$C$87)*INDEX('Monthly Data'!R:R,Calculations!$C$116+MOD(BM129,Calculations!$C$118))</f>
        <v>2.3852824346838646E-2</v>
      </c>
      <c r="GD129" s="86">
        <f ca="1">Control!$C$7*Calculations!$C$82*INDEX('Monthly Data'!N:N,Calculations!$C$116+MOD(BN129,Calculations!$C$118))+Control!$C$7*Calculations!$C$83*INDEX('Monthly Data'!O:O,Calculations!$C$116+MOD(BN129,Calculations!$C$118))+Control!$C$7*Calculations!$C$84*INDEX('Monthly Data'!P:P,Calculations!$C$116+MOD(BN129,Calculations!$C$118))+Control!$C$7*Calculations!$C$85*INDEX('Monthly Data'!Q:Q,Calculations!$C$116+MOD(BN129,Calculations!$C$118))+(1-Control!$C$7*Calculations!$C$87)*INDEX('Monthly Data'!R:R,Calculations!$C$116+MOD(BN129,Calculations!$C$118))</f>
        <v>-2.7490061308214487E-3</v>
      </c>
      <c r="GE129" s="86">
        <f ca="1">Control!$C$7*Calculations!$C$82*INDEX('Monthly Data'!N:N,Calculations!$C$116+MOD(BO129,Calculations!$C$118))+Control!$C$7*Calculations!$C$83*INDEX('Monthly Data'!O:O,Calculations!$C$116+MOD(BO129,Calculations!$C$118))+Control!$C$7*Calculations!$C$84*INDEX('Monthly Data'!P:P,Calculations!$C$116+MOD(BO129,Calculations!$C$118))+Control!$C$7*Calculations!$C$85*INDEX('Monthly Data'!Q:Q,Calculations!$C$116+MOD(BO129,Calculations!$C$118))+(1-Control!$C$7*Calculations!$C$87)*INDEX('Monthly Data'!R:R,Calculations!$C$116+MOD(BO129,Calculations!$C$118))</f>
        <v>-3.8554137824290124E-2</v>
      </c>
      <c r="GF129" s="86">
        <f ca="1">Control!$C$7*Calculations!$C$82*INDEX('Monthly Data'!N:N,Calculations!$C$116+MOD(BP129,Calculations!$C$118))+Control!$C$7*Calculations!$C$83*INDEX('Monthly Data'!O:O,Calculations!$C$116+MOD(BP129,Calculations!$C$118))+Control!$C$7*Calculations!$C$84*INDEX('Monthly Data'!P:P,Calculations!$C$116+MOD(BP129,Calculations!$C$118))+Control!$C$7*Calculations!$C$85*INDEX('Monthly Data'!Q:Q,Calculations!$C$116+MOD(BP129,Calculations!$C$118))+(1-Control!$C$7*Calculations!$C$87)*INDEX('Monthly Data'!R:R,Calculations!$C$116+MOD(BP129,Calculations!$C$118))</f>
        <v>-1.0485101266941802E-2</v>
      </c>
      <c r="GG129" s="86">
        <f ca="1">Control!$C$7*Calculations!$C$82*INDEX('Monthly Data'!N:N,Calculations!$C$116+MOD(BQ129,Calculations!$C$118))+Control!$C$7*Calculations!$C$83*INDEX('Monthly Data'!O:O,Calculations!$C$116+MOD(BQ129,Calculations!$C$118))+Control!$C$7*Calculations!$C$84*INDEX('Monthly Data'!P:P,Calculations!$C$116+MOD(BQ129,Calculations!$C$118))+Control!$C$7*Calculations!$C$85*INDEX('Monthly Data'!Q:Q,Calculations!$C$116+MOD(BQ129,Calculations!$C$118))+(1-Control!$C$7*Calculations!$C$87)*INDEX('Monthly Data'!R:R,Calculations!$C$116+MOD(BQ129,Calculations!$C$118))</f>
        <v>1.142101364887867E-2</v>
      </c>
      <c r="GH129" s="86">
        <f ca="1">Control!$C$7*Calculations!$C$82*INDEX('Monthly Data'!N:N,Calculations!$C$116+MOD(BR129,Calculations!$C$118))+Control!$C$7*Calculations!$C$83*INDEX('Monthly Data'!O:O,Calculations!$C$116+MOD(BR129,Calculations!$C$118))+Control!$C$7*Calculations!$C$84*INDEX('Monthly Data'!P:P,Calculations!$C$116+MOD(BR129,Calculations!$C$118))+Control!$C$7*Calculations!$C$85*INDEX('Monthly Data'!Q:Q,Calculations!$C$116+MOD(BR129,Calculations!$C$118))+(1-Control!$C$7*Calculations!$C$87)*INDEX('Monthly Data'!R:R,Calculations!$C$116+MOD(BR129,Calculations!$C$118))</f>
        <v>9.9793409618087695E-3</v>
      </c>
      <c r="GI129" s="86">
        <f ca="1">Control!$C$7*Calculations!$C$82*INDEX('Monthly Data'!N:N,Calculations!$C$116+MOD(BS129,Calculations!$C$118))+Control!$C$7*Calculations!$C$83*INDEX('Monthly Data'!O:O,Calculations!$C$116+MOD(BS129,Calculations!$C$118))+Control!$C$7*Calculations!$C$84*INDEX('Monthly Data'!P:P,Calculations!$C$116+MOD(BS129,Calculations!$C$118))+Control!$C$7*Calculations!$C$85*INDEX('Monthly Data'!Q:Q,Calculations!$C$116+MOD(BS129,Calculations!$C$118))+(1-Control!$C$7*Calculations!$C$87)*INDEX('Monthly Data'!R:R,Calculations!$C$116+MOD(BS129,Calculations!$C$118))</f>
        <v>-3.53368065312233E-2</v>
      </c>
      <c r="GJ129" s="86">
        <f ca="1">Control!$C$7*Calculations!$C$82*INDEX('Monthly Data'!N:N,Calculations!$C$116+MOD(BT129,Calculations!$C$118))+Control!$C$7*Calculations!$C$83*INDEX('Monthly Data'!O:O,Calculations!$C$116+MOD(BT129,Calculations!$C$118))+Control!$C$7*Calculations!$C$84*INDEX('Monthly Data'!P:P,Calculations!$C$116+MOD(BT129,Calculations!$C$118))+Control!$C$7*Calculations!$C$85*INDEX('Monthly Data'!Q:Q,Calculations!$C$116+MOD(BT129,Calculations!$C$118))+(1-Control!$C$7*Calculations!$C$87)*INDEX('Monthly Data'!R:R,Calculations!$C$116+MOD(BT129,Calculations!$C$118))</f>
        <v>4.7768166384148329E-3</v>
      </c>
      <c r="GK129" s="86">
        <f ca="1">Control!$C$7*Calculations!$C$82*INDEX('Monthly Data'!N:N,Calculations!$C$116+MOD(BU129,Calculations!$C$118))+Control!$C$7*Calculations!$C$83*INDEX('Monthly Data'!O:O,Calculations!$C$116+MOD(BU129,Calculations!$C$118))+Control!$C$7*Calculations!$C$84*INDEX('Monthly Data'!P:P,Calculations!$C$116+MOD(BU129,Calculations!$C$118))+Control!$C$7*Calculations!$C$85*INDEX('Monthly Data'!Q:Q,Calculations!$C$116+MOD(BU129,Calculations!$C$118))+(1-Control!$C$7*Calculations!$C$87)*INDEX('Monthly Data'!R:R,Calculations!$C$116+MOD(BU129,Calculations!$C$118))</f>
        <v>2.4470405846852006E-3</v>
      </c>
      <c r="GL129" s="86">
        <f ca="1">Control!$C$7*Calculations!$C$82*INDEX('Monthly Data'!N:N,Calculations!$C$116+MOD(BV129,Calculations!$C$118))+Control!$C$7*Calculations!$C$83*INDEX('Monthly Data'!O:O,Calculations!$C$116+MOD(BV129,Calculations!$C$118))+Control!$C$7*Calculations!$C$84*INDEX('Monthly Data'!P:P,Calculations!$C$116+MOD(BV129,Calculations!$C$118))+Control!$C$7*Calculations!$C$85*INDEX('Monthly Data'!Q:Q,Calculations!$C$116+MOD(BV129,Calculations!$C$118))+(1-Control!$C$7*Calculations!$C$87)*INDEX('Monthly Data'!R:R,Calculations!$C$116+MOD(BV129,Calculations!$C$118))</f>
        <v>1.3891304280773396E-2</v>
      </c>
      <c r="GM129" s="86">
        <f ca="1">Control!$C$7*Calculations!$C$82*INDEX('Monthly Data'!N:N,Calculations!$C$116+MOD(BW129,Calculations!$C$118))+Control!$C$7*Calculations!$C$83*INDEX('Monthly Data'!O:O,Calculations!$C$116+MOD(BW129,Calculations!$C$118))+Control!$C$7*Calculations!$C$84*INDEX('Monthly Data'!P:P,Calculations!$C$116+MOD(BW129,Calculations!$C$118))+Control!$C$7*Calculations!$C$85*INDEX('Monthly Data'!Q:Q,Calculations!$C$116+MOD(BW129,Calculations!$C$118))+(1-Control!$C$7*Calculations!$C$87)*INDEX('Monthly Data'!R:R,Calculations!$C$116+MOD(BW129,Calculations!$C$118))</f>
        <v>-3.9863250714949353E-2</v>
      </c>
      <c r="GN129" s="86">
        <f ca="1">Control!$C$7*Calculations!$C$82*INDEX('Monthly Data'!N:N,Calculations!$C$116+MOD(BX129,Calculations!$C$118))+Control!$C$7*Calculations!$C$83*INDEX('Monthly Data'!O:O,Calculations!$C$116+MOD(BX129,Calculations!$C$118))+Control!$C$7*Calculations!$C$84*INDEX('Monthly Data'!P:P,Calculations!$C$116+MOD(BX129,Calculations!$C$118))+Control!$C$7*Calculations!$C$85*INDEX('Monthly Data'!Q:Q,Calculations!$C$116+MOD(BX129,Calculations!$C$118))+(1-Control!$C$7*Calculations!$C$87)*INDEX('Monthly Data'!R:R,Calculations!$C$116+MOD(BX129,Calculations!$C$118))</f>
        <v>1.7361594973213587E-2</v>
      </c>
      <c r="GO129" s="86">
        <f ca="1">Control!$C$7*Calculations!$C$82*INDEX('Monthly Data'!N:N,Calculations!$C$116+MOD(BY129,Calculations!$C$118))+Control!$C$7*Calculations!$C$83*INDEX('Monthly Data'!O:O,Calculations!$C$116+MOD(BY129,Calculations!$C$118))+Control!$C$7*Calculations!$C$84*INDEX('Monthly Data'!P:P,Calculations!$C$116+MOD(BY129,Calculations!$C$118))+Control!$C$7*Calculations!$C$85*INDEX('Monthly Data'!Q:Q,Calculations!$C$116+MOD(BY129,Calculations!$C$118))+(1-Control!$C$7*Calculations!$C$87)*INDEX('Monthly Data'!R:R,Calculations!$C$116+MOD(BY129,Calculations!$C$118))</f>
        <v>3.7118215575026904E-2</v>
      </c>
      <c r="GP129" s="86">
        <f ca="1">Control!$C$7*Calculations!$C$82*INDEX('Monthly Data'!N:N,Calculations!$C$116+MOD(BZ129,Calculations!$C$118))+Control!$C$7*Calculations!$C$83*INDEX('Monthly Data'!O:O,Calculations!$C$116+MOD(BZ129,Calculations!$C$118))+Control!$C$7*Calculations!$C$84*INDEX('Monthly Data'!P:P,Calculations!$C$116+MOD(BZ129,Calculations!$C$118))+Control!$C$7*Calculations!$C$85*INDEX('Monthly Data'!Q:Q,Calculations!$C$116+MOD(BZ129,Calculations!$C$118))+(1-Control!$C$7*Calculations!$C$87)*INDEX('Monthly Data'!R:R,Calculations!$C$116+MOD(BZ129,Calculations!$C$118))</f>
        <v>-9.5555592256394619E-3</v>
      </c>
      <c r="GQ129" s="86">
        <f ca="1">Control!$C$7*Calculations!$C$82*INDEX('Monthly Data'!N:N,Calculations!$C$116+MOD(CA129,Calculations!$C$118))+Control!$C$7*Calculations!$C$83*INDEX('Monthly Data'!O:O,Calculations!$C$116+MOD(CA129,Calculations!$C$118))+Control!$C$7*Calculations!$C$84*INDEX('Monthly Data'!P:P,Calculations!$C$116+MOD(CA129,Calculations!$C$118))+Control!$C$7*Calculations!$C$85*INDEX('Monthly Data'!Q:Q,Calculations!$C$116+MOD(CA129,Calculations!$C$118))+(1-Control!$C$7*Calculations!$C$87)*INDEX('Monthly Data'!R:R,Calculations!$C$116+MOD(CA129,Calculations!$C$118))</f>
        <v>5.8868730207813358E-3</v>
      </c>
      <c r="GR129" s="86">
        <f ca="1">Control!$C$7*Calculations!$C$82*INDEX('Monthly Data'!N:N,Calculations!$C$116+MOD(CB129,Calculations!$C$118))+Control!$C$7*Calculations!$C$83*INDEX('Monthly Data'!O:O,Calculations!$C$116+MOD(CB129,Calculations!$C$118))+Control!$C$7*Calculations!$C$84*INDEX('Monthly Data'!P:P,Calculations!$C$116+MOD(CB129,Calculations!$C$118))+Control!$C$7*Calculations!$C$85*INDEX('Monthly Data'!Q:Q,Calculations!$C$116+MOD(CB129,Calculations!$C$118))+(1-Control!$C$7*Calculations!$C$87)*INDEX('Monthly Data'!R:R,Calculations!$C$116+MOD(CB129,Calculations!$C$118))</f>
        <v>7.5897487599915015E-3</v>
      </c>
      <c r="GS129" s="86">
        <f ca="1">Control!$C$7*Calculations!$C$82*INDEX('Monthly Data'!N:N,Calculations!$C$116+MOD(CC129,Calculations!$C$118))+Control!$C$7*Calculations!$C$83*INDEX('Monthly Data'!O:O,Calculations!$C$116+MOD(CC129,Calculations!$C$118))+Control!$C$7*Calculations!$C$84*INDEX('Monthly Data'!P:P,Calculations!$C$116+MOD(CC129,Calculations!$C$118))+Control!$C$7*Calculations!$C$85*INDEX('Monthly Data'!Q:Q,Calculations!$C$116+MOD(CC129,Calculations!$C$118))+(1-Control!$C$7*Calculations!$C$87)*INDEX('Monthly Data'!R:R,Calculations!$C$116+MOD(CC129,Calculations!$C$118))</f>
        <v>2.377894462657602E-2</v>
      </c>
      <c r="GT129" s="86">
        <f ca="1">Control!$C$7*Calculations!$C$82*INDEX('Monthly Data'!N:N,Calculations!$C$116+MOD(CD129,Calculations!$C$118))+Control!$C$7*Calculations!$C$83*INDEX('Monthly Data'!O:O,Calculations!$C$116+MOD(CD129,Calculations!$C$118))+Control!$C$7*Calculations!$C$84*INDEX('Monthly Data'!P:P,Calculations!$C$116+MOD(CD129,Calculations!$C$118))+Control!$C$7*Calculations!$C$85*INDEX('Monthly Data'!Q:Q,Calculations!$C$116+MOD(CD129,Calculations!$C$118))+(1-Control!$C$7*Calculations!$C$87)*INDEX('Monthly Data'!R:R,Calculations!$C$116+MOD(CD129,Calculations!$C$118))</f>
        <v>-7.3651264633385334E-4</v>
      </c>
      <c r="GU129" s="86">
        <f ca="1">Control!$C$7*Calculations!$C$82*INDEX('Monthly Data'!N:N,Calculations!$C$116+MOD(CE129,Calculations!$C$118))+Control!$C$7*Calculations!$C$83*INDEX('Monthly Data'!O:O,Calculations!$C$116+MOD(CE129,Calculations!$C$118))+Control!$C$7*Calculations!$C$84*INDEX('Monthly Data'!P:P,Calculations!$C$116+MOD(CE129,Calculations!$C$118))+Control!$C$7*Calculations!$C$85*INDEX('Monthly Data'!Q:Q,Calculations!$C$116+MOD(CE129,Calculations!$C$118))+(1-Control!$C$7*Calculations!$C$87)*INDEX('Monthly Data'!R:R,Calculations!$C$116+MOD(CE129,Calculations!$C$118))</f>
        <v>1.1704119272391494E-2</v>
      </c>
      <c r="GV129" s="86">
        <f ca="1">Control!$C$7*Calculations!$C$82*INDEX('Monthly Data'!N:N,Calculations!$C$116+MOD(CF129,Calculations!$C$118))+Control!$C$7*Calculations!$C$83*INDEX('Monthly Data'!O:O,Calculations!$C$116+MOD(CF129,Calculations!$C$118))+Control!$C$7*Calculations!$C$84*INDEX('Monthly Data'!P:P,Calculations!$C$116+MOD(CF129,Calculations!$C$118))+Control!$C$7*Calculations!$C$85*INDEX('Monthly Data'!Q:Q,Calculations!$C$116+MOD(CF129,Calculations!$C$118))+(1-Control!$C$7*Calculations!$C$87)*INDEX('Monthly Data'!R:R,Calculations!$C$116+MOD(CF129,Calculations!$C$118))</f>
        <v>-2.072517756005474E-2</v>
      </c>
      <c r="GW129" s="86">
        <f ca="1">Control!$C$7*Calculations!$C$82*INDEX('Monthly Data'!N:N,Calculations!$C$116+MOD(CG129,Calculations!$C$118))+Control!$C$7*Calculations!$C$83*INDEX('Monthly Data'!O:O,Calculations!$C$116+MOD(CG129,Calculations!$C$118))+Control!$C$7*Calculations!$C$84*INDEX('Monthly Data'!P:P,Calculations!$C$116+MOD(CG129,Calculations!$C$118))+Control!$C$7*Calculations!$C$85*INDEX('Monthly Data'!Q:Q,Calculations!$C$116+MOD(CG129,Calculations!$C$118))+(1-Control!$C$7*Calculations!$C$87)*INDEX('Monthly Data'!R:R,Calculations!$C$116+MOD(CG129,Calculations!$C$118))</f>
        <v>9.9787204839310462E-3</v>
      </c>
      <c r="GX129" s="86">
        <f ca="1">Control!$C$7*Calculations!$C$82*INDEX('Monthly Data'!N:N,Calculations!$C$116+MOD(CH129,Calculations!$C$118))+Control!$C$7*Calculations!$C$83*INDEX('Monthly Data'!O:O,Calculations!$C$116+MOD(CH129,Calculations!$C$118))+Control!$C$7*Calculations!$C$84*INDEX('Monthly Data'!P:P,Calculations!$C$116+MOD(CH129,Calculations!$C$118))+Control!$C$7*Calculations!$C$85*INDEX('Monthly Data'!Q:Q,Calculations!$C$116+MOD(CH129,Calculations!$C$118))+(1-Control!$C$7*Calculations!$C$87)*INDEX('Monthly Data'!R:R,Calculations!$C$116+MOD(CH129,Calculations!$C$118))</f>
        <v>-1.0485101266941802E-2</v>
      </c>
      <c r="GY129" s="86">
        <f ca="1">Control!$C$7*Calculations!$C$82*INDEX('Monthly Data'!N:N,Calculations!$C$116+MOD(CI129,Calculations!$C$118))+Control!$C$7*Calculations!$C$83*INDEX('Monthly Data'!O:O,Calculations!$C$116+MOD(CI129,Calculations!$C$118))+Control!$C$7*Calculations!$C$84*INDEX('Monthly Data'!P:P,Calculations!$C$116+MOD(CI129,Calculations!$C$118))+Control!$C$7*Calculations!$C$85*INDEX('Monthly Data'!Q:Q,Calculations!$C$116+MOD(CI129,Calculations!$C$118))+(1-Control!$C$7*Calculations!$C$87)*INDEX('Monthly Data'!R:R,Calculations!$C$116+MOD(CI129,Calculations!$C$118))</f>
        <v>5.3309355465453899E-3</v>
      </c>
      <c r="GZ129" s="86">
        <f ca="1">Control!$C$7*Calculations!$C$82*INDEX('Monthly Data'!N:N,Calculations!$C$116+MOD(CJ129,Calculations!$C$118))+Control!$C$7*Calculations!$C$83*INDEX('Monthly Data'!O:O,Calculations!$C$116+MOD(CJ129,Calculations!$C$118))+Control!$C$7*Calculations!$C$84*INDEX('Monthly Data'!P:P,Calculations!$C$116+MOD(CJ129,Calculations!$C$118))+Control!$C$7*Calculations!$C$85*INDEX('Monthly Data'!Q:Q,Calculations!$C$116+MOD(CJ129,Calculations!$C$118))+(1-Control!$C$7*Calculations!$C$87)*INDEX('Monthly Data'!R:R,Calculations!$C$116+MOD(CJ129,Calculations!$C$118))</f>
        <v>-2.072517756005474E-2</v>
      </c>
      <c r="HA129" s="86">
        <f ca="1">Control!$C$7*Calculations!$C$82*INDEX('Monthly Data'!N:N,Calculations!$C$116+MOD(CK129,Calculations!$C$118))+Control!$C$7*Calculations!$C$83*INDEX('Monthly Data'!O:O,Calculations!$C$116+MOD(CK129,Calculations!$C$118))+Control!$C$7*Calculations!$C$84*INDEX('Monthly Data'!P:P,Calculations!$C$116+MOD(CK129,Calculations!$C$118))+Control!$C$7*Calculations!$C$85*INDEX('Monthly Data'!Q:Q,Calculations!$C$116+MOD(CK129,Calculations!$C$118))+(1-Control!$C$7*Calculations!$C$87)*INDEX('Monthly Data'!R:R,Calculations!$C$116+MOD(CK129,Calculations!$C$118))</f>
        <v>-4.3408051735618014E-2</v>
      </c>
      <c r="HB129" s="86">
        <f ca="1">Control!$C$7*Calculations!$C$82*INDEX('Monthly Data'!N:N,Calculations!$C$116+MOD(CL129,Calculations!$C$118))+Control!$C$7*Calculations!$C$83*INDEX('Monthly Data'!O:O,Calculations!$C$116+MOD(CL129,Calculations!$C$118))+Control!$C$7*Calculations!$C$84*INDEX('Monthly Data'!P:P,Calculations!$C$116+MOD(CL129,Calculations!$C$118))+Control!$C$7*Calculations!$C$85*INDEX('Monthly Data'!Q:Q,Calculations!$C$116+MOD(CL129,Calculations!$C$118))+(1-Control!$C$7*Calculations!$C$87)*INDEX('Monthly Data'!R:R,Calculations!$C$116+MOD(CL129,Calculations!$C$118))</f>
        <v>1.1809891087585166E-2</v>
      </c>
      <c r="HC129" s="86">
        <f ca="1">Control!$C$7*Calculations!$C$82*INDEX('Monthly Data'!N:N,Calculations!$C$116+MOD(CM129,Calculations!$C$118))+Control!$C$7*Calculations!$C$83*INDEX('Monthly Data'!O:O,Calculations!$C$116+MOD(CM129,Calculations!$C$118))+Control!$C$7*Calculations!$C$84*INDEX('Monthly Data'!P:P,Calculations!$C$116+MOD(CM129,Calculations!$C$118))+Control!$C$7*Calculations!$C$85*INDEX('Monthly Data'!Q:Q,Calculations!$C$116+MOD(CM129,Calculations!$C$118))+(1-Control!$C$7*Calculations!$C$87)*INDEX('Monthly Data'!R:R,Calculations!$C$116+MOD(CM129,Calculations!$C$118))</f>
        <v>3.0957942835585645E-2</v>
      </c>
      <c r="HD129" s="86">
        <f ca="1">Control!$C$7*Calculations!$C$82*INDEX('Monthly Data'!N:N,Calculations!$C$116+MOD(CN129,Calculations!$C$118))+Control!$C$7*Calculations!$C$83*INDEX('Monthly Data'!O:O,Calculations!$C$116+MOD(CN129,Calculations!$C$118))+Control!$C$7*Calculations!$C$84*INDEX('Monthly Data'!P:P,Calculations!$C$116+MOD(CN129,Calculations!$C$118))+Control!$C$7*Calculations!$C$85*INDEX('Monthly Data'!Q:Q,Calculations!$C$116+MOD(CN129,Calculations!$C$118))+(1-Control!$C$7*Calculations!$C$87)*INDEX('Monthly Data'!R:R,Calculations!$C$116+MOD(CN129,Calculations!$C$118))</f>
        <v>5.3309355465453899E-3</v>
      </c>
      <c r="HE129" s="86">
        <f ca="1">Control!$C$7*Calculations!$C$82*INDEX('Monthly Data'!N:N,Calculations!$C$116+MOD(CO129,Calculations!$C$118))+Control!$C$7*Calculations!$C$83*INDEX('Monthly Data'!O:O,Calculations!$C$116+MOD(CO129,Calculations!$C$118))+Control!$C$7*Calculations!$C$84*INDEX('Monthly Data'!P:P,Calculations!$C$116+MOD(CO129,Calculations!$C$118))+Control!$C$7*Calculations!$C$85*INDEX('Monthly Data'!Q:Q,Calculations!$C$116+MOD(CO129,Calculations!$C$118))+(1-Control!$C$7*Calculations!$C$87)*INDEX('Monthly Data'!R:R,Calculations!$C$116+MOD(CO129,Calculations!$C$118))</f>
        <v>2.766281641786093E-2</v>
      </c>
      <c r="HF129" s="86">
        <f ca="1">Control!$C$7*Calculations!$C$82*INDEX('Monthly Data'!N:N,Calculations!$C$116+MOD(CP129,Calculations!$C$118))+Control!$C$7*Calculations!$C$83*INDEX('Monthly Data'!O:O,Calculations!$C$116+MOD(CP129,Calculations!$C$118))+Control!$C$7*Calculations!$C$84*INDEX('Monthly Data'!P:P,Calculations!$C$116+MOD(CP129,Calculations!$C$118))+Control!$C$7*Calculations!$C$85*INDEX('Monthly Data'!Q:Q,Calculations!$C$116+MOD(CP129,Calculations!$C$118))+(1-Control!$C$7*Calculations!$C$87)*INDEX('Monthly Data'!R:R,Calculations!$C$116+MOD(CP129,Calculations!$C$118))</f>
        <v>1.7472933988537529E-2</v>
      </c>
      <c r="HG129" s="86">
        <f ca="1">Control!$C$7*Calculations!$C$82*INDEX('Monthly Data'!N:N,Calculations!$C$116+MOD(CQ129,Calculations!$C$118))+Control!$C$7*Calculations!$C$83*INDEX('Monthly Data'!O:O,Calculations!$C$116+MOD(CQ129,Calculations!$C$118))+Control!$C$7*Calculations!$C$84*INDEX('Monthly Data'!P:P,Calculations!$C$116+MOD(CQ129,Calculations!$C$118))+Control!$C$7*Calculations!$C$85*INDEX('Monthly Data'!Q:Q,Calculations!$C$116+MOD(CQ129,Calculations!$C$118))+(1-Control!$C$7*Calculations!$C$87)*INDEX('Monthly Data'!R:R,Calculations!$C$116+MOD(CQ129,Calculations!$C$118))</f>
        <v>-1.3959200237295809E-2</v>
      </c>
      <c r="HH129" s="86">
        <f ca="1">Control!$C$7*Calculations!$C$82*INDEX('Monthly Data'!N:N,Calculations!$C$116+MOD(CR129,Calculations!$C$118))+Control!$C$7*Calculations!$C$83*INDEX('Monthly Data'!O:O,Calculations!$C$116+MOD(CR129,Calculations!$C$118))+Control!$C$7*Calculations!$C$84*INDEX('Monthly Data'!P:P,Calculations!$C$116+MOD(CR129,Calculations!$C$118))+Control!$C$7*Calculations!$C$85*INDEX('Monthly Data'!Q:Q,Calculations!$C$116+MOD(CR129,Calculations!$C$118))+(1-Control!$C$7*Calculations!$C$87)*INDEX('Monthly Data'!R:R,Calculations!$C$116+MOD(CR129,Calculations!$C$118))</f>
        <v>2.0524935548016137E-2</v>
      </c>
      <c r="HI129" s="86">
        <f ca="1">Control!$C$7*Calculations!$C$82*INDEX('Monthly Data'!N:N,Calculations!$C$116+MOD(CS129,Calculations!$C$118))+Control!$C$7*Calculations!$C$83*INDEX('Monthly Data'!O:O,Calculations!$C$116+MOD(CS129,Calculations!$C$118))+Control!$C$7*Calculations!$C$84*INDEX('Monthly Data'!P:P,Calculations!$C$116+MOD(CS129,Calculations!$C$118))+Control!$C$7*Calculations!$C$85*INDEX('Monthly Data'!Q:Q,Calculations!$C$116+MOD(CS129,Calculations!$C$118))+(1-Control!$C$7*Calculations!$C$87)*INDEX('Monthly Data'!R:R,Calculations!$C$116+MOD(CS129,Calculations!$C$118))</f>
        <v>2.4470405846852006E-3</v>
      </c>
      <c r="HJ129" s="86">
        <f ca="1">Control!$C$7*Calculations!$C$82*INDEX('Monthly Data'!N:N,Calculations!$C$116+MOD(CT129,Calculations!$C$118))+Control!$C$7*Calculations!$C$83*INDEX('Monthly Data'!O:O,Calculations!$C$116+MOD(CT129,Calculations!$C$118))+Control!$C$7*Calculations!$C$84*INDEX('Monthly Data'!P:P,Calculations!$C$116+MOD(CT129,Calculations!$C$118))+Control!$C$7*Calculations!$C$85*INDEX('Monthly Data'!Q:Q,Calculations!$C$116+MOD(CT129,Calculations!$C$118))+(1-Control!$C$7*Calculations!$C$87)*INDEX('Monthly Data'!R:R,Calculations!$C$116+MOD(CT129,Calculations!$C$118))</f>
        <v>-1.1360801645249321E-2</v>
      </c>
      <c r="HK129" s="86">
        <f ca="1">Control!$C$7*Calculations!$C$82*INDEX('Monthly Data'!N:N,Calculations!$C$116+MOD(CU129,Calculations!$C$118))+Control!$C$7*Calculations!$C$83*INDEX('Monthly Data'!O:O,Calculations!$C$116+MOD(CU129,Calculations!$C$118))+Control!$C$7*Calculations!$C$84*INDEX('Monthly Data'!P:P,Calculations!$C$116+MOD(CU129,Calculations!$C$118))+Control!$C$7*Calculations!$C$85*INDEX('Monthly Data'!Q:Q,Calculations!$C$116+MOD(CU129,Calculations!$C$118))+(1-Control!$C$7*Calculations!$C$87)*INDEX('Monthly Data'!R:R,Calculations!$C$116+MOD(CU129,Calculations!$C$118))</f>
        <v>1.1704119272391494E-2</v>
      </c>
      <c r="HL129" s="86">
        <f ca="1">Control!$C$7*Calculations!$C$82*INDEX('Monthly Data'!N:N,Calculations!$C$116+MOD(CV129,Calculations!$C$118))+Control!$C$7*Calculations!$C$83*INDEX('Monthly Data'!O:O,Calculations!$C$116+MOD(CV129,Calculations!$C$118))+Control!$C$7*Calculations!$C$84*INDEX('Monthly Data'!P:P,Calculations!$C$116+MOD(CV129,Calculations!$C$118))+Control!$C$7*Calculations!$C$85*INDEX('Monthly Data'!Q:Q,Calculations!$C$116+MOD(CV129,Calculations!$C$118))+(1-Control!$C$7*Calculations!$C$87)*INDEX('Monthly Data'!R:R,Calculations!$C$116+MOD(CV129,Calculations!$C$118))</f>
        <v>-9.9526758408448549E-3</v>
      </c>
      <c r="HM129" s="86">
        <f ca="1">Control!$C$7*Calculations!$C$82*INDEX('Monthly Data'!N:N,Calculations!$C$116+MOD(CW129,Calculations!$C$118))+Control!$C$7*Calculations!$C$83*INDEX('Monthly Data'!O:O,Calculations!$C$116+MOD(CW129,Calculations!$C$118))+Control!$C$7*Calculations!$C$84*INDEX('Monthly Data'!P:P,Calculations!$C$116+MOD(CW129,Calculations!$C$118))+Control!$C$7*Calculations!$C$85*INDEX('Monthly Data'!Q:Q,Calculations!$C$116+MOD(CW129,Calculations!$C$118))+(1-Control!$C$7*Calculations!$C$87)*INDEX('Monthly Data'!R:R,Calculations!$C$116+MOD(CW129,Calculations!$C$118))</f>
        <v>3.1011313347584085E-2</v>
      </c>
      <c r="HN129" s="86">
        <f ca="1">Control!$C$7*Calculations!$C$82*INDEX('Monthly Data'!N:N,Calculations!$C$116+MOD(CX129,Calculations!$C$118))+Control!$C$7*Calculations!$C$83*INDEX('Monthly Data'!O:O,Calculations!$C$116+MOD(CX129,Calculations!$C$118))+Control!$C$7*Calculations!$C$84*INDEX('Monthly Data'!P:P,Calculations!$C$116+MOD(CX129,Calculations!$C$118))+Control!$C$7*Calculations!$C$85*INDEX('Monthly Data'!Q:Q,Calculations!$C$116+MOD(CX129,Calculations!$C$118))+(1-Control!$C$7*Calculations!$C$87)*INDEX('Monthly Data'!R:R,Calculations!$C$116+MOD(CX129,Calculations!$C$118))</f>
        <v>7.3538285850108537E-3</v>
      </c>
      <c r="HO129" s="86">
        <f ca="1">Control!$C$7*Calculations!$C$82*INDEX('Monthly Data'!N:N,Calculations!$C$116+MOD(CY129,Calculations!$C$118))+Control!$C$7*Calculations!$C$83*INDEX('Monthly Data'!O:O,Calculations!$C$116+MOD(CY129,Calculations!$C$118))+Control!$C$7*Calculations!$C$84*INDEX('Monthly Data'!P:P,Calculations!$C$116+MOD(CY129,Calculations!$C$118))+Control!$C$7*Calculations!$C$85*INDEX('Monthly Data'!Q:Q,Calculations!$C$116+MOD(CY129,Calculations!$C$118))+(1-Control!$C$7*Calculations!$C$87)*INDEX('Monthly Data'!R:R,Calculations!$C$116+MOD(CY129,Calculations!$C$118))</f>
        <v>7.7184133340106598E-3</v>
      </c>
      <c r="HP129" s="86">
        <f ca="1">Control!$C$7*Calculations!$C$82*INDEX('Monthly Data'!N:N,Calculations!$C$116+MOD(CZ129,Calculations!$C$118))+Control!$C$7*Calculations!$C$83*INDEX('Monthly Data'!O:O,Calculations!$C$116+MOD(CZ129,Calculations!$C$118))+Control!$C$7*Calculations!$C$84*INDEX('Monthly Data'!P:P,Calculations!$C$116+MOD(CZ129,Calculations!$C$118))+Control!$C$7*Calculations!$C$85*INDEX('Monthly Data'!Q:Q,Calculations!$C$116+MOD(CZ129,Calculations!$C$118))+(1-Control!$C$7*Calculations!$C$87)*INDEX('Monthly Data'!R:R,Calculations!$C$116+MOD(CZ129,Calculations!$C$118))</f>
        <v>4.089189590407355E-3</v>
      </c>
      <c r="HQ129" s="86">
        <f ca="1">Control!$C$7*Calculations!$C$82*INDEX('Monthly Data'!N:N,Calculations!$C$116+MOD(DA129,Calculations!$C$118))+Control!$C$7*Calculations!$C$83*INDEX('Monthly Data'!O:O,Calculations!$C$116+MOD(DA129,Calculations!$C$118))+Control!$C$7*Calculations!$C$84*INDEX('Monthly Data'!P:P,Calculations!$C$116+MOD(DA129,Calculations!$C$118))+Control!$C$7*Calculations!$C$85*INDEX('Monthly Data'!Q:Q,Calculations!$C$116+MOD(DA129,Calculations!$C$118))+(1-Control!$C$7*Calculations!$C$87)*INDEX('Monthly Data'!R:R,Calculations!$C$116+MOD(DA129,Calculations!$C$118))</f>
        <v>-3.299557342782896E-2</v>
      </c>
      <c r="HR129" s="86">
        <f ca="1">Control!$C$7*Calculations!$C$82*INDEX('Monthly Data'!N:N,Calculations!$C$116+MOD(DB129,Calculations!$C$118))+Control!$C$7*Calculations!$C$83*INDEX('Monthly Data'!O:O,Calculations!$C$116+MOD(DB129,Calculations!$C$118))+Control!$C$7*Calculations!$C$84*INDEX('Monthly Data'!P:P,Calculations!$C$116+MOD(DB129,Calculations!$C$118))+Control!$C$7*Calculations!$C$85*INDEX('Monthly Data'!Q:Q,Calculations!$C$116+MOD(DB129,Calculations!$C$118))+(1-Control!$C$7*Calculations!$C$87)*INDEX('Monthly Data'!R:R,Calculations!$C$116+MOD(DB129,Calculations!$C$118))</f>
        <v>1.1786765492207996E-2</v>
      </c>
      <c r="HS129" s="86">
        <f ca="1">Control!$C$7*Calculations!$C$82*INDEX('Monthly Data'!N:N,Calculations!$C$116+MOD(DC129,Calculations!$C$118))+Control!$C$7*Calculations!$C$83*INDEX('Monthly Data'!O:O,Calculations!$C$116+MOD(DC129,Calculations!$C$118))+Control!$C$7*Calculations!$C$84*INDEX('Monthly Data'!P:P,Calculations!$C$116+MOD(DC129,Calculations!$C$118))+Control!$C$7*Calculations!$C$85*INDEX('Monthly Data'!Q:Q,Calculations!$C$116+MOD(DC129,Calculations!$C$118))+(1-Control!$C$7*Calculations!$C$87)*INDEX('Monthly Data'!R:R,Calculations!$C$116+MOD(DC129,Calculations!$C$118))</f>
        <v>1.0018681835149534E-3</v>
      </c>
      <c r="HT129" s="86">
        <f ca="1">Control!$C$7*Calculations!$C$82*INDEX('Monthly Data'!N:N,Calculations!$C$116+MOD(DD129,Calculations!$C$118))+Control!$C$7*Calculations!$C$83*INDEX('Monthly Data'!O:O,Calculations!$C$116+MOD(DD129,Calculations!$C$118))+Control!$C$7*Calculations!$C$84*INDEX('Monthly Data'!P:P,Calculations!$C$116+MOD(DD129,Calculations!$C$118))+Control!$C$7*Calculations!$C$85*INDEX('Monthly Data'!Q:Q,Calculations!$C$116+MOD(DD129,Calculations!$C$118))+(1-Control!$C$7*Calculations!$C$87)*INDEX('Monthly Data'!R:R,Calculations!$C$116+MOD(DD129,Calculations!$C$118))</f>
        <v>9.9787204839310462E-3</v>
      </c>
      <c r="HU129" s="86">
        <f ca="1">Control!$C$7*Calculations!$C$82*INDEX('Monthly Data'!N:N,Calculations!$C$116+MOD(DE129,Calculations!$C$118))+Control!$C$7*Calculations!$C$83*INDEX('Monthly Data'!O:O,Calculations!$C$116+MOD(DE129,Calculations!$C$118))+Control!$C$7*Calculations!$C$84*INDEX('Monthly Data'!P:P,Calculations!$C$116+MOD(DE129,Calculations!$C$118))+Control!$C$7*Calculations!$C$85*INDEX('Monthly Data'!Q:Q,Calculations!$C$116+MOD(DE129,Calculations!$C$118))+(1-Control!$C$7*Calculations!$C$87)*INDEX('Monthly Data'!R:R,Calculations!$C$116+MOD(DE129,Calculations!$C$118))</f>
        <v>1.5115046179922851E-2</v>
      </c>
      <c r="HV129" s="86">
        <f ca="1">Control!$C$7*Calculations!$C$82*INDEX('Monthly Data'!N:N,Calculations!$C$116+MOD(DF129,Calculations!$C$118))+Control!$C$7*Calculations!$C$83*INDEX('Monthly Data'!O:O,Calculations!$C$116+MOD(DF129,Calculations!$C$118))+Control!$C$7*Calculations!$C$84*INDEX('Monthly Data'!P:P,Calculations!$C$116+MOD(DF129,Calculations!$C$118))+Control!$C$7*Calculations!$C$85*INDEX('Monthly Data'!Q:Q,Calculations!$C$116+MOD(DF129,Calculations!$C$118))+(1-Control!$C$7*Calculations!$C$87)*INDEX('Monthly Data'!R:R,Calculations!$C$116+MOD(DF129,Calculations!$C$118))</f>
        <v>-6.1115617667135171E-2</v>
      </c>
      <c r="HW129" s="86">
        <f ca="1">Control!$C$7*Calculations!$C$82*INDEX('Monthly Data'!N:N,Calculations!$C$116+MOD(DG129,Calculations!$C$118))+Control!$C$7*Calculations!$C$83*INDEX('Monthly Data'!O:O,Calculations!$C$116+MOD(DG129,Calculations!$C$118))+Control!$C$7*Calculations!$C$84*INDEX('Monthly Data'!P:P,Calculations!$C$116+MOD(DG129,Calculations!$C$118))+Control!$C$7*Calculations!$C$85*INDEX('Monthly Data'!Q:Q,Calculations!$C$116+MOD(DG129,Calculations!$C$118))+(1-Control!$C$7*Calculations!$C$87)*INDEX('Monthly Data'!R:R,Calculations!$C$116+MOD(DG129,Calculations!$C$118))</f>
        <v>-3.8554137824290124E-2</v>
      </c>
      <c r="HX129" s="86">
        <f ca="1">Control!$C$7*Calculations!$C$82*INDEX('Monthly Data'!N:N,Calculations!$C$116+MOD(DH129,Calculations!$C$118))+Control!$C$7*Calculations!$C$83*INDEX('Monthly Data'!O:O,Calculations!$C$116+MOD(DH129,Calculations!$C$118))+Control!$C$7*Calculations!$C$84*INDEX('Monthly Data'!P:P,Calculations!$C$116+MOD(DH129,Calculations!$C$118))+Control!$C$7*Calculations!$C$85*INDEX('Monthly Data'!Q:Q,Calculations!$C$116+MOD(DH129,Calculations!$C$118))+(1-Control!$C$7*Calculations!$C$87)*INDEX('Monthly Data'!R:R,Calculations!$C$116+MOD(DH129,Calculations!$C$118))</f>
        <v>2.4722579420195831E-2</v>
      </c>
      <c r="HY129" s="86">
        <f ca="1">Control!$C$7*Calculations!$C$82*INDEX('Monthly Data'!N:N,Calculations!$C$116+MOD(DI129,Calculations!$C$118))+Control!$C$7*Calculations!$C$83*INDEX('Monthly Data'!O:O,Calculations!$C$116+MOD(DI129,Calculations!$C$118))+Control!$C$7*Calculations!$C$84*INDEX('Monthly Data'!P:P,Calculations!$C$116+MOD(DI129,Calculations!$C$118))+Control!$C$7*Calculations!$C$85*INDEX('Monthly Data'!Q:Q,Calculations!$C$116+MOD(DI129,Calculations!$C$118))+(1-Control!$C$7*Calculations!$C$87)*INDEX('Monthly Data'!R:R,Calculations!$C$116+MOD(DI129,Calculations!$C$118))</f>
        <v>4.5132804118240749E-2</v>
      </c>
      <c r="HZ129" s="86">
        <f ca="1">Control!$C$7*Calculations!$C$82*INDEX('Monthly Data'!N:N,Calculations!$C$116+MOD(DJ129,Calculations!$C$118))+Control!$C$7*Calculations!$C$83*INDEX('Monthly Data'!O:O,Calculations!$C$116+MOD(DJ129,Calculations!$C$118))+Control!$C$7*Calculations!$C$84*INDEX('Monthly Data'!P:P,Calculations!$C$116+MOD(DJ129,Calculations!$C$118))+Control!$C$7*Calculations!$C$85*INDEX('Monthly Data'!Q:Q,Calculations!$C$116+MOD(DJ129,Calculations!$C$118))+(1-Control!$C$7*Calculations!$C$87)*INDEX('Monthly Data'!R:R,Calculations!$C$116+MOD(DJ129,Calculations!$C$118))</f>
        <v>1.7361594973213587E-2</v>
      </c>
      <c r="IA129" s="86">
        <f ca="1">Control!$C$7*Calculations!$C$82*INDEX('Monthly Data'!N:N,Calculations!$C$116+MOD(DK129,Calculations!$C$118))+Control!$C$7*Calculations!$C$83*INDEX('Monthly Data'!O:O,Calculations!$C$116+MOD(DK129,Calculations!$C$118))+Control!$C$7*Calculations!$C$84*INDEX('Monthly Data'!P:P,Calculations!$C$116+MOD(DK129,Calculations!$C$118))+Control!$C$7*Calculations!$C$85*INDEX('Monthly Data'!Q:Q,Calculations!$C$116+MOD(DK129,Calculations!$C$118))+(1-Control!$C$7*Calculations!$C$87)*INDEX('Monthly Data'!R:R,Calculations!$C$116+MOD(DK129,Calculations!$C$118))</f>
        <v>1.1786765492207996E-2</v>
      </c>
      <c r="IB129" s="86">
        <f ca="1">Control!$C$7*Calculations!$C$82*INDEX('Monthly Data'!N:N,Calculations!$C$116+MOD(DL129,Calculations!$C$118))+Control!$C$7*Calculations!$C$83*INDEX('Monthly Data'!O:O,Calculations!$C$116+MOD(DL129,Calculations!$C$118))+Control!$C$7*Calculations!$C$84*INDEX('Monthly Data'!P:P,Calculations!$C$116+MOD(DL129,Calculations!$C$118))+Control!$C$7*Calculations!$C$85*INDEX('Monthly Data'!Q:Q,Calculations!$C$116+MOD(DL129,Calculations!$C$118))+(1-Control!$C$7*Calculations!$C$87)*INDEX('Monthly Data'!R:R,Calculations!$C$116+MOD(DL129,Calculations!$C$118))</f>
        <v>-3.299557342782896E-2</v>
      </c>
      <c r="IC129" s="86">
        <f ca="1">Control!$C$7*Calculations!$C$82*INDEX('Monthly Data'!N:N,Calculations!$C$116+MOD(DM129,Calculations!$C$118))+Control!$C$7*Calculations!$C$83*INDEX('Monthly Data'!O:O,Calculations!$C$116+MOD(DM129,Calculations!$C$118))+Control!$C$7*Calculations!$C$84*INDEX('Monthly Data'!P:P,Calculations!$C$116+MOD(DM129,Calculations!$C$118))+Control!$C$7*Calculations!$C$85*INDEX('Monthly Data'!Q:Q,Calculations!$C$116+MOD(DM129,Calculations!$C$118))+(1-Control!$C$7*Calculations!$C$87)*INDEX('Monthly Data'!R:R,Calculations!$C$116+MOD(DM129,Calculations!$C$118))</f>
        <v>2.3206536303657571E-2</v>
      </c>
      <c r="ID129" s="86">
        <f ca="1">Control!$C$7*Calculations!$C$82*INDEX('Monthly Data'!N:N,Calculations!$C$116+MOD(DN129,Calculations!$C$118))+Control!$C$7*Calculations!$C$83*INDEX('Monthly Data'!O:O,Calculations!$C$116+MOD(DN129,Calculations!$C$118))+Control!$C$7*Calculations!$C$84*INDEX('Monthly Data'!P:P,Calculations!$C$116+MOD(DN129,Calculations!$C$118))+Control!$C$7*Calculations!$C$85*INDEX('Monthly Data'!Q:Q,Calculations!$C$116+MOD(DN129,Calculations!$C$118))+(1-Control!$C$7*Calculations!$C$87)*INDEX('Monthly Data'!R:R,Calculations!$C$116+MOD(DN129,Calculations!$C$118))</f>
        <v>-3.53368065312233E-2</v>
      </c>
      <c r="IE129" s="86">
        <f ca="1">Control!$C$7*Calculations!$C$82*INDEX('Monthly Data'!N:N,Calculations!$C$116+MOD(DO129,Calculations!$C$118))+Control!$C$7*Calculations!$C$83*INDEX('Monthly Data'!O:O,Calculations!$C$116+MOD(DO129,Calculations!$C$118))+Control!$C$7*Calculations!$C$84*INDEX('Monthly Data'!P:P,Calculations!$C$116+MOD(DO129,Calculations!$C$118))+Control!$C$7*Calculations!$C$85*INDEX('Monthly Data'!Q:Q,Calculations!$C$116+MOD(DO129,Calculations!$C$118))+(1-Control!$C$7*Calculations!$C$87)*INDEX('Monthly Data'!R:R,Calculations!$C$116+MOD(DO129,Calculations!$C$118))</f>
        <v>1.3891563624307685E-2</v>
      </c>
      <c r="IF129" s="86">
        <f ca="1">Control!$C$7*Calculations!$C$82*INDEX('Monthly Data'!N:N,Calculations!$C$116+MOD(DP129,Calculations!$C$118))+Control!$C$7*Calculations!$C$83*INDEX('Monthly Data'!O:O,Calculations!$C$116+MOD(DP129,Calculations!$C$118))+Control!$C$7*Calculations!$C$84*INDEX('Monthly Data'!P:P,Calculations!$C$116+MOD(DP129,Calculations!$C$118))+Control!$C$7*Calculations!$C$85*INDEX('Monthly Data'!Q:Q,Calculations!$C$116+MOD(DP129,Calculations!$C$118))+(1-Control!$C$7*Calculations!$C$87)*INDEX('Monthly Data'!R:R,Calculations!$C$116+MOD(DP129,Calculations!$C$118))</f>
        <v>-3.8554137824290124E-2</v>
      </c>
      <c r="IG129" s="88">
        <f ca="1">Control!$C$8*(1+DQ129)*(1+DR129)*(1+DS129)*(1+DT129)*(1+DU129)*(1+DV129)*(1+DW129)*(1+DX129)*(1+DY129)*(1+DZ129)*(1+EA129)*(1+EB129)*(1+EC129)*(1+ED129)*(1+EE129)*(1+EF129)*(1+EG129)*(1+EH129)*(1+EI129)*(1+EJ129)*(1+EK129)*(1+EL129)*(1+EM129)*(1+EN129)*(1+EO129)*(1+EP129)*(1+EQ129)*(1+ER129)*(1+ES129)*(1+ET129)*(1+EU129)*(1+EV129)*(1+EW129)*(1+EX129)*(1+EY129)*(1+EZ129)*(1+FA129)*(1+FB129)*(1+FC129)*(1+FD129)*(1+FE129)*(1+FF129)*(1+FG129)*(1+FH129)*(1+FI129)*(1+FJ129)*(1+FK129)*(1+FL129)*(1+FM129)*(1+FN129)*(1+FO129)*(1+FP129)*(1+FQ129)*(1+FR129)*(1+FS129)*(1+FT129)*(1+FU129)*(1+FV129)*(1+FW129)*(1+FX129)*(1+FY129)*(1+FZ129)*(1+GA129)*(1+GB129)*(1+GC129)*(1+GD129)*(1+GE129)*(1+GF129)*(1+GG129)*(1+GH129)*(1+GI129)*(1+GJ129)*(1+GK129)*(1+GL129)*(1+GM129)*(1+GN129)*(1+GO129)*(1+GP129)*(1+GQ129)*(1+GR129)*(1+GS129)*(1+GT129)*(1+GU129)*(1+GV129)*(1+GW129)*(1+GX129)*(1+GY129)*(1+GZ129)*(1+HA129)*(1+HB129)*(1+HC129)*(1+HD129)*(1+HE129)*(1+HF129)*(1+HG129)*(1+HH129)*(1+HI129)*(1+HJ129)*(1+HK129)*(1+HL129)*(1+HM129)*(1+HN129)*(1+HO129)*(1+HP129)*(1+HQ129)*(1+HR129)*(1+HS129)*(1+HT129)*(1+HU129)*(1+HV129)*(1+HW129)*(1+HX129)*(1+HY129)*(1+HZ129)*(1+IA129)*(1+IB129)*(1+IC129)*(1+ID129)*(1+IE129)*(1+IF129)</f>
        <v>87676.389227902459</v>
      </c>
    </row>
    <row r="130" spans="1:241" x14ac:dyDescent="0.25">
      <c r="A130">
        <v>102</v>
      </c>
      <c r="B130">
        <v>47</v>
      </c>
      <c r="C130">
        <v>77</v>
      </c>
      <c r="D130">
        <v>37</v>
      </c>
      <c r="E130">
        <v>77</v>
      </c>
      <c r="F130">
        <v>55</v>
      </c>
      <c r="G130">
        <v>37</v>
      </c>
      <c r="H130">
        <v>69</v>
      </c>
      <c r="I130">
        <v>50</v>
      </c>
      <c r="J130">
        <v>110</v>
      </c>
      <c r="K130">
        <v>60</v>
      </c>
      <c r="L130">
        <v>22</v>
      </c>
      <c r="M130">
        <v>89</v>
      </c>
      <c r="N130">
        <v>93</v>
      </c>
      <c r="O130">
        <v>54</v>
      </c>
      <c r="P130">
        <v>5</v>
      </c>
      <c r="Q130">
        <v>82</v>
      </c>
      <c r="R130">
        <v>83</v>
      </c>
      <c r="S130">
        <v>34</v>
      </c>
      <c r="T130">
        <v>59</v>
      </c>
      <c r="U130">
        <v>36</v>
      </c>
      <c r="V130">
        <v>25</v>
      </c>
      <c r="W130">
        <v>31</v>
      </c>
      <c r="X130">
        <v>16</v>
      </c>
      <c r="Y130">
        <v>40</v>
      </c>
      <c r="Z130">
        <v>55</v>
      </c>
      <c r="AA130">
        <v>87</v>
      </c>
      <c r="AB130">
        <v>82</v>
      </c>
      <c r="AC130">
        <v>38</v>
      </c>
      <c r="AD130">
        <v>100</v>
      </c>
      <c r="AE130">
        <v>11</v>
      </c>
      <c r="AF130">
        <v>60</v>
      </c>
      <c r="AG130">
        <v>12</v>
      </c>
      <c r="AH130">
        <v>58</v>
      </c>
      <c r="AI130">
        <v>5</v>
      </c>
      <c r="AJ130">
        <v>26</v>
      </c>
      <c r="AK130">
        <v>107</v>
      </c>
      <c r="AL130">
        <v>19</v>
      </c>
      <c r="AM130">
        <v>35</v>
      </c>
      <c r="AN130">
        <v>41</v>
      </c>
      <c r="AO130">
        <v>13</v>
      </c>
      <c r="AP130">
        <v>108</v>
      </c>
      <c r="AQ130">
        <v>84</v>
      </c>
      <c r="AR130">
        <v>107</v>
      </c>
      <c r="AS130">
        <v>63</v>
      </c>
      <c r="AT130">
        <v>70</v>
      </c>
      <c r="AU130">
        <v>65</v>
      </c>
      <c r="AV130">
        <v>51</v>
      </c>
      <c r="AW130">
        <v>112</v>
      </c>
      <c r="AX130">
        <v>0</v>
      </c>
      <c r="AY130">
        <v>55</v>
      </c>
      <c r="AZ130">
        <v>28</v>
      </c>
      <c r="BA130">
        <v>98</v>
      </c>
      <c r="BB130">
        <v>117</v>
      </c>
      <c r="BC130">
        <v>30</v>
      </c>
      <c r="BD130">
        <v>82</v>
      </c>
      <c r="BE130">
        <v>14</v>
      </c>
      <c r="BF130">
        <v>76</v>
      </c>
      <c r="BG130">
        <v>34</v>
      </c>
      <c r="BH130">
        <v>81</v>
      </c>
      <c r="BI130">
        <v>67</v>
      </c>
      <c r="BJ130">
        <v>105</v>
      </c>
      <c r="BK130">
        <v>44</v>
      </c>
      <c r="BL130">
        <v>114</v>
      </c>
      <c r="BM130">
        <v>15</v>
      </c>
      <c r="BN130">
        <v>59</v>
      </c>
      <c r="BO130">
        <v>55</v>
      </c>
      <c r="BP130">
        <v>25</v>
      </c>
      <c r="BQ130">
        <v>24</v>
      </c>
      <c r="BR130">
        <v>83</v>
      </c>
      <c r="BS130">
        <v>105</v>
      </c>
      <c r="BT130">
        <v>106</v>
      </c>
      <c r="BU130">
        <v>95</v>
      </c>
      <c r="BV130">
        <v>75</v>
      </c>
      <c r="BW130">
        <v>42</v>
      </c>
      <c r="BX130">
        <v>47</v>
      </c>
      <c r="BY130">
        <v>50</v>
      </c>
      <c r="BZ130">
        <v>73</v>
      </c>
      <c r="CA130">
        <v>114</v>
      </c>
      <c r="CB130">
        <v>85</v>
      </c>
      <c r="CC130">
        <v>67</v>
      </c>
      <c r="CD130">
        <v>37</v>
      </c>
      <c r="CE130">
        <v>19</v>
      </c>
      <c r="CF130">
        <v>27</v>
      </c>
      <c r="CG130">
        <v>114</v>
      </c>
      <c r="CH130">
        <v>89</v>
      </c>
      <c r="CI130">
        <v>57</v>
      </c>
      <c r="CJ130">
        <v>80</v>
      </c>
      <c r="CK130">
        <v>3</v>
      </c>
      <c r="CL130">
        <v>103</v>
      </c>
      <c r="CM130">
        <v>107</v>
      </c>
      <c r="CN130">
        <v>0</v>
      </c>
      <c r="CO130">
        <v>87</v>
      </c>
      <c r="CP130">
        <v>14</v>
      </c>
      <c r="CQ130">
        <v>71</v>
      </c>
      <c r="CR130">
        <v>83</v>
      </c>
      <c r="CS130">
        <v>44</v>
      </c>
      <c r="CT130">
        <v>57</v>
      </c>
      <c r="CU130">
        <v>73</v>
      </c>
      <c r="CV130">
        <v>104</v>
      </c>
      <c r="CW130">
        <v>25</v>
      </c>
      <c r="CX130">
        <v>29</v>
      </c>
      <c r="CY130">
        <v>63</v>
      </c>
      <c r="CZ130">
        <v>79</v>
      </c>
      <c r="DA130">
        <v>55</v>
      </c>
      <c r="DB130">
        <v>9</v>
      </c>
      <c r="DC130">
        <v>94</v>
      </c>
      <c r="DD130">
        <v>14</v>
      </c>
      <c r="DE130">
        <v>77</v>
      </c>
      <c r="DF130">
        <v>56</v>
      </c>
      <c r="DG130">
        <v>71</v>
      </c>
      <c r="DH130">
        <v>80</v>
      </c>
      <c r="DI130">
        <v>71</v>
      </c>
      <c r="DJ130">
        <v>80</v>
      </c>
      <c r="DK130">
        <v>37</v>
      </c>
      <c r="DL130">
        <v>118</v>
      </c>
      <c r="DM130">
        <v>19</v>
      </c>
      <c r="DN130">
        <v>19</v>
      </c>
      <c r="DO130">
        <v>31</v>
      </c>
      <c r="DP130">
        <v>60</v>
      </c>
      <c r="DQ130" s="86">
        <f ca="1">Control!$C$7*Calculations!$C$82*INDEX('Monthly Data'!N:N,Calculations!$C$116+MOD(A130,Calculations!$C$118))+Control!$C$7*Calculations!$C$83*INDEX('Monthly Data'!O:O,Calculations!$C$116+MOD(A130,Calculations!$C$118))+Control!$C$7*Calculations!$C$84*INDEX('Monthly Data'!P:P,Calculations!$C$116+MOD(A130,Calculations!$C$118))+Control!$C$7*Calculations!$C$85*INDEX('Monthly Data'!Q:Q,Calculations!$C$116+MOD(A130,Calculations!$C$118))+(1-Control!$C$7*Calculations!$C$87)*INDEX('Monthly Data'!R:R,Calculations!$C$116+MOD(A130,Calculations!$C$118))</f>
        <v>-1.8530040247387896E-2</v>
      </c>
      <c r="DR130" s="86">
        <f ca="1">Control!$C$7*Calculations!$C$82*INDEX('Monthly Data'!N:N,Calculations!$C$116+MOD(B130,Calculations!$C$118))+Control!$C$7*Calculations!$C$83*INDEX('Monthly Data'!O:O,Calculations!$C$116+MOD(B130,Calculations!$C$118))+Control!$C$7*Calculations!$C$84*INDEX('Monthly Data'!P:P,Calculations!$C$116+MOD(B130,Calculations!$C$118))+Control!$C$7*Calculations!$C$85*INDEX('Monthly Data'!Q:Q,Calculations!$C$116+MOD(B130,Calculations!$C$118))+(1-Control!$C$7*Calculations!$C$87)*INDEX('Monthly Data'!R:R,Calculations!$C$116+MOD(B130,Calculations!$C$118))</f>
        <v>3.1011313347584085E-2</v>
      </c>
      <c r="DS130" s="86">
        <f ca="1">Control!$C$7*Calculations!$C$82*INDEX('Monthly Data'!N:N,Calculations!$C$116+MOD(C130,Calculations!$C$118))+Control!$C$7*Calculations!$C$83*INDEX('Monthly Data'!O:O,Calculations!$C$116+MOD(C130,Calculations!$C$118))+Control!$C$7*Calculations!$C$84*INDEX('Monthly Data'!P:P,Calculations!$C$116+MOD(C130,Calculations!$C$118))+Control!$C$7*Calculations!$C$85*INDEX('Monthly Data'!Q:Q,Calculations!$C$116+MOD(C130,Calculations!$C$118))+(1-Control!$C$7*Calculations!$C$87)*INDEX('Monthly Data'!R:R,Calculations!$C$116+MOD(C130,Calculations!$C$118))</f>
        <v>-1.0485101266941802E-2</v>
      </c>
      <c r="DT130" s="86">
        <f ca="1">Control!$C$7*Calculations!$C$82*INDEX('Monthly Data'!N:N,Calculations!$C$116+MOD(D130,Calculations!$C$118))+Control!$C$7*Calculations!$C$83*INDEX('Monthly Data'!O:O,Calculations!$C$116+MOD(D130,Calculations!$C$118))+Control!$C$7*Calculations!$C$84*INDEX('Monthly Data'!P:P,Calculations!$C$116+MOD(D130,Calculations!$C$118))+Control!$C$7*Calculations!$C$85*INDEX('Monthly Data'!Q:Q,Calculations!$C$116+MOD(D130,Calculations!$C$118))+(1-Control!$C$7*Calculations!$C$87)*INDEX('Monthly Data'!R:R,Calculations!$C$116+MOD(D130,Calculations!$C$118))</f>
        <v>1.2954540023127663E-2</v>
      </c>
      <c r="DU130" s="86">
        <f ca="1">Control!$C$7*Calculations!$C$82*INDEX('Monthly Data'!N:N,Calculations!$C$116+MOD(E130,Calculations!$C$118))+Control!$C$7*Calculations!$C$83*INDEX('Monthly Data'!O:O,Calculations!$C$116+MOD(E130,Calculations!$C$118))+Control!$C$7*Calculations!$C$84*INDEX('Monthly Data'!P:P,Calculations!$C$116+MOD(E130,Calculations!$C$118))+Control!$C$7*Calculations!$C$85*INDEX('Monthly Data'!Q:Q,Calculations!$C$116+MOD(E130,Calculations!$C$118))+(1-Control!$C$7*Calculations!$C$87)*INDEX('Monthly Data'!R:R,Calculations!$C$116+MOD(E130,Calculations!$C$118))</f>
        <v>-1.0485101266941802E-2</v>
      </c>
      <c r="DV130" s="86">
        <f ca="1">Control!$C$7*Calculations!$C$82*INDEX('Monthly Data'!N:N,Calculations!$C$116+MOD(F130,Calculations!$C$118))+Control!$C$7*Calculations!$C$83*INDEX('Monthly Data'!O:O,Calculations!$C$116+MOD(F130,Calculations!$C$118))+Control!$C$7*Calculations!$C$84*INDEX('Monthly Data'!P:P,Calculations!$C$116+MOD(F130,Calculations!$C$118))+Control!$C$7*Calculations!$C$85*INDEX('Monthly Data'!Q:Q,Calculations!$C$116+MOD(F130,Calculations!$C$118))+(1-Control!$C$7*Calculations!$C$87)*INDEX('Monthly Data'!R:R,Calculations!$C$116+MOD(F130,Calculations!$C$118))</f>
        <v>2.0524935548016137E-2</v>
      </c>
      <c r="DW130" s="86">
        <f ca="1">Control!$C$7*Calculations!$C$82*INDEX('Monthly Data'!N:N,Calculations!$C$116+MOD(G130,Calculations!$C$118))+Control!$C$7*Calculations!$C$83*INDEX('Monthly Data'!O:O,Calculations!$C$116+MOD(G130,Calculations!$C$118))+Control!$C$7*Calculations!$C$84*INDEX('Monthly Data'!P:P,Calculations!$C$116+MOD(G130,Calculations!$C$118))+Control!$C$7*Calculations!$C$85*INDEX('Monthly Data'!Q:Q,Calculations!$C$116+MOD(G130,Calculations!$C$118))+(1-Control!$C$7*Calculations!$C$87)*INDEX('Monthly Data'!R:R,Calculations!$C$116+MOD(G130,Calculations!$C$118))</f>
        <v>1.2954540023127663E-2</v>
      </c>
      <c r="DX130" s="86">
        <f ca="1">Control!$C$7*Calculations!$C$82*INDEX('Monthly Data'!N:N,Calculations!$C$116+MOD(H130,Calculations!$C$118))+Control!$C$7*Calculations!$C$83*INDEX('Monthly Data'!O:O,Calculations!$C$116+MOD(H130,Calculations!$C$118))+Control!$C$7*Calculations!$C$84*INDEX('Monthly Data'!P:P,Calculations!$C$116+MOD(H130,Calculations!$C$118))+Control!$C$7*Calculations!$C$85*INDEX('Monthly Data'!Q:Q,Calculations!$C$116+MOD(H130,Calculations!$C$118))+(1-Control!$C$7*Calculations!$C$87)*INDEX('Monthly Data'!R:R,Calculations!$C$116+MOD(H130,Calculations!$C$118))</f>
        <v>-4.0413381192162513E-2</v>
      </c>
      <c r="DY130" s="86">
        <f ca="1">Control!$C$7*Calculations!$C$82*INDEX('Monthly Data'!N:N,Calculations!$C$116+MOD(I130,Calculations!$C$118))+Control!$C$7*Calculations!$C$83*INDEX('Monthly Data'!O:O,Calculations!$C$116+MOD(I130,Calculations!$C$118))+Control!$C$7*Calculations!$C$84*INDEX('Monthly Data'!P:P,Calculations!$C$116+MOD(I130,Calculations!$C$118))+Control!$C$7*Calculations!$C$85*INDEX('Monthly Data'!Q:Q,Calculations!$C$116+MOD(I130,Calculations!$C$118))+(1-Control!$C$7*Calculations!$C$87)*INDEX('Monthly Data'!R:R,Calculations!$C$116+MOD(I130,Calculations!$C$118))</f>
        <v>6.1009361253630504E-2</v>
      </c>
      <c r="DZ130" s="86">
        <f ca="1">Control!$C$7*Calculations!$C$82*INDEX('Monthly Data'!N:N,Calculations!$C$116+MOD(J130,Calculations!$C$118))+Control!$C$7*Calculations!$C$83*INDEX('Monthly Data'!O:O,Calculations!$C$116+MOD(J130,Calculations!$C$118))+Control!$C$7*Calculations!$C$84*INDEX('Monthly Data'!P:P,Calculations!$C$116+MOD(J130,Calculations!$C$118))+Control!$C$7*Calculations!$C$85*INDEX('Monthly Data'!Q:Q,Calculations!$C$116+MOD(J130,Calculations!$C$118))+(1-Control!$C$7*Calculations!$C$87)*INDEX('Monthly Data'!R:R,Calculations!$C$116+MOD(J130,Calculations!$C$118))</f>
        <v>3.127051071655923E-3</v>
      </c>
      <c r="EA130" s="86">
        <f ca="1">Control!$C$7*Calculations!$C$82*INDEX('Monthly Data'!N:N,Calculations!$C$116+MOD(K130,Calculations!$C$118))+Control!$C$7*Calculations!$C$83*INDEX('Monthly Data'!O:O,Calculations!$C$116+MOD(K130,Calculations!$C$118))+Control!$C$7*Calculations!$C$84*INDEX('Monthly Data'!P:P,Calculations!$C$116+MOD(K130,Calculations!$C$118))+Control!$C$7*Calculations!$C$85*INDEX('Monthly Data'!Q:Q,Calculations!$C$116+MOD(K130,Calculations!$C$118))+(1-Control!$C$7*Calculations!$C$87)*INDEX('Monthly Data'!R:R,Calculations!$C$116+MOD(K130,Calculations!$C$118))</f>
        <v>-1.9947061878162777E-2</v>
      </c>
      <c r="EB130" s="86">
        <f ca="1">Control!$C$7*Calculations!$C$82*INDEX('Monthly Data'!N:N,Calculations!$C$116+MOD(L130,Calculations!$C$118))+Control!$C$7*Calculations!$C$83*INDEX('Monthly Data'!O:O,Calculations!$C$116+MOD(L130,Calculations!$C$118))+Control!$C$7*Calculations!$C$84*INDEX('Monthly Data'!P:P,Calculations!$C$116+MOD(L130,Calculations!$C$118))+Control!$C$7*Calculations!$C$85*INDEX('Monthly Data'!Q:Q,Calculations!$C$116+MOD(L130,Calculations!$C$118))+(1-Control!$C$7*Calculations!$C$87)*INDEX('Monthly Data'!R:R,Calculations!$C$116+MOD(L130,Calculations!$C$118))</f>
        <v>1.50127906355989E-2</v>
      </c>
      <c r="EC130" s="86">
        <f ca="1">Control!$C$7*Calculations!$C$82*INDEX('Monthly Data'!N:N,Calculations!$C$116+MOD(M130,Calculations!$C$118))+Control!$C$7*Calculations!$C$83*INDEX('Monthly Data'!O:O,Calculations!$C$116+MOD(M130,Calculations!$C$118))+Control!$C$7*Calculations!$C$84*INDEX('Monthly Data'!P:P,Calculations!$C$116+MOD(M130,Calculations!$C$118))+Control!$C$7*Calculations!$C$85*INDEX('Monthly Data'!Q:Q,Calculations!$C$116+MOD(M130,Calculations!$C$118))+(1-Control!$C$7*Calculations!$C$87)*INDEX('Monthly Data'!R:R,Calculations!$C$116+MOD(M130,Calculations!$C$118))</f>
        <v>2.3852824346838646E-2</v>
      </c>
      <c r="ED130" s="86">
        <f ca="1">Control!$C$7*Calculations!$C$82*INDEX('Monthly Data'!N:N,Calculations!$C$116+MOD(N130,Calculations!$C$118))+Control!$C$7*Calculations!$C$83*INDEX('Monthly Data'!O:O,Calculations!$C$116+MOD(N130,Calculations!$C$118))+Control!$C$7*Calculations!$C$84*INDEX('Monthly Data'!P:P,Calculations!$C$116+MOD(N130,Calculations!$C$118))+Control!$C$7*Calculations!$C$85*INDEX('Monthly Data'!Q:Q,Calculations!$C$116+MOD(N130,Calculations!$C$118))+(1-Control!$C$7*Calculations!$C$87)*INDEX('Monthly Data'!R:R,Calculations!$C$116+MOD(N130,Calculations!$C$118))</f>
        <v>1.1809891087585166E-2</v>
      </c>
      <c r="EE130" s="86">
        <f ca="1">Control!$C$7*Calculations!$C$82*INDEX('Monthly Data'!N:N,Calculations!$C$116+MOD(O130,Calculations!$C$118))+Control!$C$7*Calculations!$C$83*INDEX('Monthly Data'!O:O,Calculations!$C$116+MOD(O130,Calculations!$C$118))+Control!$C$7*Calculations!$C$84*INDEX('Monthly Data'!P:P,Calculations!$C$116+MOD(O130,Calculations!$C$118))+Control!$C$7*Calculations!$C$85*INDEX('Monthly Data'!Q:Q,Calculations!$C$116+MOD(O130,Calculations!$C$118))+(1-Control!$C$7*Calculations!$C$87)*INDEX('Monthly Data'!R:R,Calculations!$C$116+MOD(O130,Calculations!$C$118))</f>
        <v>1.7484305259657981E-2</v>
      </c>
      <c r="EF130" s="86">
        <f ca="1">Control!$C$7*Calculations!$C$82*INDEX('Monthly Data'!N:N,Calculations!$C$116+MOD(P130,Calculations!$C$118))+Control!$C$7*Calculations!$C$83*INDEX('Monthly Data'!O:O,Calculations!$C$116+MOD(P130,Calculations!$C$118))+Control!$C$7*Calculations!$C$84*INDEX('Monthly Data'!P:P,Calculations!$C$116+MOD(P130,Calculations!$C$118))+Control!$C$7*Calculations!$C$85*INDEX('Monthly Data'!Q:Q,Calculations!$C$116+MOD(P130,Calculations!$C$118))+(1-Control!$C$7*Calculations!$C$87)*INDEX('Monthly Data'!R:R,Calculations!$C$116+MOD(P130,Calculations!$C$118))</f>
        <v>1.2722494017511032E-2</v>
      </c>
      <c r="EG130" s="86">
        <f ca="1">Control!$C$7*Calculations!$C$82*INDEX('Monthly Data'!N:N,Calculations!$C$116+MOD(Q130,Calculations!$C$118))+Control!$C$7*Calculations!$C$83*INDEX('Monthly Data'!O:O,Calculations!$C$116+MOD(Q130,Calculations!$C$118))+Control!$C$7*Calculations!$C$84*INDEX('Monthly Data'!P:P,Calculations!$C$116+MOD(Q130,Calculations!$C$118))+Control!$C$7*Calculations!$C$85*INDEX('Monthly Data'!Q:Q,Calculations!$C$116+MOD(Q130,Calculations!$C$118))+(1-Control!$C$7*Calculations!$C$87)*INDEX('Monthly Data'!R:R,Calculations!$C$116+MOD(Q130,Calculations!$C$118))</f>
        <v>1.7361594973213587E-2</v>
      </c>
      <c r="EH130" s="86">
        <f ca="1">Control!$C$7*Calculations!$C$82*INDEX('Monthly Data'!N:N,Calculations!$C$116+MOD(R130,Calculations!$C$118))+Control!$C$7*Calculations!$C$83*INDEX('Monthly Data'!O:O,Calculations!$C$116+MOD(R130,Calculations!$C$118))+Control!$C$7*Calculations!$C$84*INDEX('Monthly Data'!P:P,Calculations!$C$116+MOD(R130,Calculations!$C$118))+Control!$C$7*Calculations!$C$85*INDEX('Monthly Data'!Q:Q,Calculations!$C$116+MOD(R130,Calculations!$C$118))+(1-Control!$C$7*Calculations!$C$87)*INDEX('Monthly Data'!R:R,Calculations!$C$116+MOD(R130,Calculations!$C$118))</f>
        <v>-7.8872955230675015E-3</v>
      </c>
      <c r="EI130" s="86">
        <f ca="1">Control!$C$7*Calculations!$C$82*INDEX('Monthly Data'!N:N,Calculations!$C$116+MOD(S130,Calculations!$C$118))+Control!$C$7*Calculations!$C$83*INDEX('Monthly Data'!O:O,Calculations!$C$116+MOD(S130,Calculations!$C$118))+Control!$C$7*Calculations!$C$84*INDEX('Monthly Data'!P:P,Calculations!$C$116+MOD(S130,Calculations!$C$118))+Control!$C$7*Calculations!$C$85*INDEX('Monthly Data'!Q:Q,Calculations!$C$116+MOD(S130,Calculations!$C$118))+(1-Control!$C$7*Calculations!$C$87)*INDEX('Monthly Data'!R:R,Calculations!$C$116+MOD(S130,Calculations!$C$118))</f>
        <v>5.3309355465453899E-3</v>
      </c>
      <c r="EJ130" s="86">
        <f ca="1">Control!$C$7*Calculations!$C$82*INDEX('Monthly Data'!N:N,Calculations!$C$116+MOD(T130,Calculations!$C$118))+Control!$C$7*Calculations!$C$83*INDEX('Monthly Data'!O:O,Calculations!$C$116+MOD(T130,Calculations!$C$118))+Control!$C$7*Calculations!$C$84*INDEX('Monthly Data'!P:P,Calculations!$C$116+MOD(T130,Calculations!$C$118))+Control!$C$7*Calculations!$C$85*INDEX('Monthly Data'!Q:Q,Calculations!$C$116+MOD(T130,Calculations!$C$118))+(1-Control!$C$7*Calculations!$C$87)*INDEX('Monthly Data'!R:R,Calculations!$C$116+MOD(T130,Calculations!$C$118))</f>
        <v>1.1704119272391494E-2</v>
      </c>
      <c r="EK130" s="86">
        <f ca="1">Control!$C$7*Calculations!$C$82*INDEX('Monthly Data'!N:N,Calculations!$C$116+MOD(U130,Calculations!$C$118))+Control!$C$7*Calculations!$C$83*INDEX('Monthly Data'!O:O,Calculations!$C$116+MOD(U130,Calculations!$C$118))+Control!$C$7*Calculations!$C$84*INDEX('Monthly Data'!P:P,Calculations!$C$116+MOD(U130,Calculations!$C$118))+Control!$C$7*Calculations!$C$85*INDEX('Monthly Data'!Q:Q,Calculations!$C$116+MOD(U130,Calculations!$C$118))+(1-Control!$C$7*Calculations!$C$87)*INDEX('Monthly Data'!R:R,Calculations!$C$116+MOD(U130,Calculations!$C$118))</f>
        <v>1.1106855739851785E-2</v>
      </c>
      <c r="EL130" s="86">
        <f ca="1">Control!$C$7*Calculations!$C$82*INDEX('Monthly Data'!N:N,Calculations!$C$116+MOD(V130,Calculations!$C$118))+Control!$C$7*Calculations!$C$83*INDEX('Monthly Data'!O:O,Calculations!$C$116+MOD(V130,Calculations!$C$118))+Control!$C$7*Calculations!$C$84*INDEX('Monthly Data'!P:P,Calculations!$C$116+MOD(V130,Calculations!$C$118))+Control!$C$7*Calculations!$C$85*INDEX('Monthly Data'!Q:Q,Calculations!$C$116+MOD(V130,Calculations!$C$118))+(1-Control!$C$7*Calculations!$C$87)*INDEX('Monthly Data'!R:R,Calculations!$C$116+MOD(V130,Calculations!$C$118))</f>
        <v>-3.299557342782896E-2</v>
      </c>
      <c r="EM130" s="86">
        <f ca="1">Control!$C$7*Calculations!$C$82*INDEX('Monthly Data'!N:N,Calculations!$C$116+MOD(W130,Calculations!$C$118))+Control!$C$7*Calculations!$C$83*INDEX('Monthly Data'!O:O,Calculations!$C$116+MOD(W130,Calculations!$C$118))+Control!$C$7*Calculations!$C$84*INDEX('Monthly Data'!P:P,Calculations!$C$116+MOD(W130,Calculations!$C$118))+Control!$C$7*Calculations!$C$85*INDEX('Monthly Data'!Q:Q,Calculations!$C$116+MOD(W130,Calculations!$C$118))+(1-Control!$C$7*Calculations!$C$87)*INDEX('Monthly Data'!R:R,Calculations!$C$116+MOD(W130,Calculations!$C$118))</f>
        <v>1.8665061640915637E-2</v>
      </c>
      <c r="EN130" s="86">
        <f ca="1">Control!$C$7*Calculations!$C$82*INDEX('Monthly Data'!N:N,Calculations!$C$116+MOD(X130,Calculations!$C$118))+Control!$C$7*Calculations!$C$83*INDEX('Monthly Data'!O:O,Calculations!$C$116+MOD(X130,Calculations!$C$118))+Control!$C$7*Calculations!$C$84*INDEX('Monthly Data'!P:P,Calculations!$C$116+MOD(X130,Calculations!$C$118))+Control!$C$7*Calculations!$C$85*INDEX('Monthly Data'!Q:Q,Calculations!$C$116+MOD(X130,Calculations!$C$118))+(1-Control!$C$7*Calculations!$C$87)*INDEX('Monthly Data'!R:R,Calculations!$C$116+MOD(X130,Calculations!$C$118))</f>
        <v>2.5325873776067674E-2</v>
      </c>
      <c r="EO130" s="86">
        <f ca="1">Control!$C$7*Calculations!$C$82*INDEX('Monthly Data'!N:N,Calculations!$C$116+MOD(Y130,Calculations!$C$118))+Control!$C$7*Calculations!$C$83*INDEX('Monthly Data'!O:O,Calculations!$C$116+MOD(Y130,Calculations!$C$118))+Control!$C$7*Calculations!$C$84*INDEX('Monthly Data'!P:P,Calculations!$C$116+MOD(Y130,Calculations!$C$118))+Control!$C$7*Calculations!$C$85*INDEX('Monthly Data'!Q:Q,Calculations!$C$116+MOD(Y130,Calculations!$C$118))+(1-Control!$C$7*Calculations!$C$87)*INDEX('Monthly Data'!R:R,Calculations!$C$116+MOD(Y130,Calculations!$C$118))</f>
        <v>-4.417423226995453E-3</v>
      </c>
      <c r="EP130" s="86">
        <f ca="1">Control!$C$7*Calculations!$C$82*INDEX('Monthly Data'!N:N,Calculations!$C$116+MOD(Z130,Calculations!$C$118))+Control!$C$7*Calculations!$C$83*INDEX('Monthly Data'!O:O,Calculations!$C$116+MOD(Z130,Calculations!$C$118))+Control!$C$7*Calculations!$C$84*INDEX('Monthly Data'!P:P,Calculations!$C$116+MOD(Z130,Calculations!$C$118))+Control!$C$7*Calculations!$C$85*INDEX('Monthly Data'!Q:Q,Calculations!$C$116+MOD(Z130,Calculations!$C$118))+(1-Control!$C$7*Calculations!$C$87)*INDEX('Monthly Data'!R:R,Calculations!$C$116+MOD(Z130,Calculations!$C$118))</f>
        <v>2.0524935548016137E-2</v>
      </c>
      <c r="EQ130" s="86">
        <f ca="1">Control!$C$7*Calculations!$C$82*INDEX('Monthly Data'!N:N,Calculations!$C$116+MOD(AA130,Calculations!$C$118))+Control!$C$7*Calculations!$C$83*INDEX('Monthly Data'!O:O,Calculations!$C$116+MOD(AA130,Calculations!$C$118))+Control!$C$7*Calculations!$C$84*INDEX('Monthly Data'!P:P,Calculations!$C$116+MOD(AA130,Calculations!$C$118))+Control!$C$7*Calculations!$C$85*INDEX('Monthly Data'!Q:Q,Calculations!$C$116+MOD(AA130,Calculations!$C$118))+(1-Control!$C$7*Calculations!$C$87)*INDEX('Monthly Data'!R:R,Calculations!$C$116+MOD(AA130,Calculations!$C$118))</f>
        <v>2.5790695379256122E-2</v>
      </c>
      <c r="ER130" s="86">
        <f ca="1">Control!$C$7*Calculations!$C$82*INDEX('Monthly Data'!N:N,Calculations!$C$116+MOD(AB130,Calculations!$C$118))+Control!$C$7*Calculations!$C$83*INDEX('Monthly Data'!O:O,Calculations!$C$116+MOD(AB130,Calculations!$C$118))+Control!$C$7*Calculations!$C$84*INDEX('Monthly Data'!P:P,Calculations!$C$116+MOD(AB130,Calculations!$C$118))+Control!$C$7*Calculations!$C$85*INDEX('Monthly Data'!Q:Q,Calculations!$C$116+MOD(AB130,Calculations!$C$118))+(1-Control!$C$7*Calculations!$C$87)*INDEX('Monthly Data'!R:R,Calculations!$C$116+MOD(AB130,Calculations!$C$118))</f>
        <v>1.7361594973213587E-2</v>
      </c>
      <c r="ES130" s="86">
        <f ca="1">Control!$C$7*Calculations!$C$82*INDEX('Monthly Data'!N:N,Calculations!$C$116+MOD(AC130,Calculations!$C$118))+Control!$C$7*Calculations!$C$83*INDEX('Monthly Data'!O:O,Calculations!$C$116+MOD(AC130,Calculations!$C$118))+Control!$C$7*Calculations!$C$84*INDEX('Monthly Data'!P:P,Calculations!$C$116+MOD(AC130,Calculations!$C$118))+Control!$C$7*Calculations!$C$85*INDEX('Monthly Data'!Q:Q,Calculations!$C$116+MOD(AC130,Calculations!$C$118))+(1-Control!$C$7*Calculations!$C$87)*INDEX('Monthly Data'!R:R,Calculations!$C$116+MOD(AC130,Calculations!$C$118))</f>
        <v>1.3891563624307685E-2</v>
      </c>
      <c r="ET130" s="86">
        <f ca="1">Control!$C$7*Calculations!$C$82*INDEX('Monthly Data'!N:N,Calculations!$C$116+MOD(AD130,Calculations!$C$118))+Control!$C$7*Calculations!$C$83*INDEX('Monthly Data'!O:O,Calculations!$C$116+MOD(AD130,Calculations!$C$118))+Control!$C$7*Calculations!$C$84*INDEX('Monthly Data'!P:P,Calculations!$C$116+MOD(AD130,Calculations!$C$118))+Control!$C$7*Calculations!$C$85*INDEX('Monthly Data'!Q:Q,Calculations!$C$116+MOD(AD130,Calculations!$C$118))+(1-Control!$C$7*Calculations!$C$87)*INDEX('Monthly Data'!R:R,Calculations!$C$116+MOD(AD130,Calculations!$C$118))</f>
        <v>1.7599621212565995E-2</v>
      </c>
      <c r="EU130" s="86">
        <f ca="1">Control!$C$7*Calculations!$C$82*INDEX('Monthly Data'!N:N,Calculations!$C$116+MOD(AE130,Calculations!$C$118))+Control!$C$7*Calculations!$C$83*INDEX('Monthly Data'!O:O,Calculations!$C$116+MOD(AE130,Calculations!$C$118))+Control!$C$7*Calculations!$C$84*INDEX('Monthly Data'!P:P,Calculations!$C$116+MOD(AE130,Calculations!$C$118))+Control!$C$7*Calculations!$C$85*INDEX('Monthly Data'!Q:Q,Calculations!$C$116+MOD(AE130,Calculations!$C$118))+(1-Control!$C$7*Calculations!$C$87)*INDEX('Monthly Data'!R:R,Calculations!$C$116+MOD(AE130,Calculations!$C$118))</f>
        <v>1.0018681835149534E-3</v>
      </c>
      <c r="EV130" s="86">
        <f ca="1">Control!$C$7*Calculations!$C$82*INDEX('Monthly Data'!N:N,Calculations!$C$116+MOD(AF130,Calculations!$C$118))+Control!$C$7*Calculations!$C$83*INDEX('Monthly Data'!O:O,Calculations!$C$116+MOD(AF130,Calculations!$C$118))+Control!$C$7*Calculations!$C$84*INDEX('Monthly Data'!P:P,Calculations!$C$116+MOD(AF130,Calculations!$C$118))+Control!$C$7*Calculations!$C$85*INDEX('Monthly Data'!Q:Q,Calculations!$C$116+MOD(AF130,Calculations!$C$118))+(1-Control!$C$7*Calculations!$C$87)*INDEX('Monthly Data'!R:R,Calculations!$C$116+MOD(AF130,Calculations!$C$118))</f>
        <v>-1.9947061878162777E-2</v>
      </c>
      <c r="EW130" s="86">
        <f ca="1">Control!$C$7*Calculations!$C$82*INDEX('Monthly Data'!N:N,Calculations!$C$116+MOD(AG130,Calculations!$C$118))+Control!$C$7*Calculations!$C$83*INDEX('Monthly Data'!O:O,Calculations!$C$116+MOD(AG130,Calculations!$C$118))+Control!$C$7*Calculations!$C$84*INDEX('Monthly Data'!P:P,Calculations!$C$116+MOD(AG130,Calculations!$C$118))+Control!$C$7*Calculations!$C$85*INDEX('Monthly Data'!Q:Q,Calculations!$C$116+MOD(AG130,Calculations!$C$118))+(1-Control!$C$7*Calculations!$C$87)*INDEX('Monthly Data'!R:R,Calculations!$C$116+MOD(AG130,Calculations!$C$118))</f>
        <v>1.0415351832335435E-2</v>
      </c>
      <c r="EX130" s="86">
        <f ca="1">Control!$C$7*Calculations!$C$82*INDEX('Monthly Data'!N:N,Calculations!$C$116+MOD(AH130,Calculations!$C$118))+Control!$C$7*Calculations!$C$83*INDEX('Monthly Data'!O:O,Calculations!$C$116+MOD(AH130,Calculations!$C$118))+Control!$C$7*Calculations!$C$84*INDEX('Monthly Data'!P:P,Calculations!$C$116+MOD(AH130,Calculations!$C$118))+Control!$C$7*Calculations!$C$85*INDEX('Monthly Data'!Q:Q,Calculations!$C$116+MOD(AH130,Calculations!$C$118))+(1-Control!$C$7*Calculations!$C$87)*INDEX('Monthly Data'!R:R,Calculations!$C$116+MOD(AH130,Calculations!$C$118))</f>
        <v>8.4240675975201049E-3</v>
      </c>
      <c r="EY130" s="86">
        <f ca="1">Control!$C$7*Calculations!$C$82*INDEX('Monthly Data'!N:N,Calculations!$C$116+MOD(AI130,Calculations!$C$118))+Control!$C$7*Calculations!$C$83*INDEX('Monthly Data'!O:O,Calculations!$C$116+MOD(AI130,Calculations!$C$118))+Control!$C$7*Calculations!$C$84*INDEX('Monthly Data'!P:P,Calculations!$C$116+MOD(AI130,Calculations!$C$118))+Control!$C$7*Calculations!$C$85*INDEX('Monthly Data'!Q:Q,Calculations!$C$116+MOD(AI130,Calculations!$C$118))+(1-Control!$C$7*Calculations!$C$87)*INDEX('Monthly Data'!R:R,Calculations!$C$116+MOD(AI130,Calculations!$C$118))</f>
        <v>1.2722494017511032E-2</v>
      </c>
      <c r="EZ130" s="86">
        <f ca="1">Control!$C$7*Calculations!$C$82*INDEX('Monthly Data'!N:N,Calculations!$C$116+MOD(AJ130,Calculations!$C$118))+Control!$C$7*Calculations!$C$83*INDEX('Monthly Data'!O:O,Calculations!$C$116+MOD(AJ130,Calculations!$C$118))+Control!$C$7*Calculations!$C$84*INDEX('Monthly Data'!P:P,Calculations!$C$116+MOD(AJ130,Calculations!$C$118))+Control!$C$7*Calculations!$C$85*INDEX('Monthly Data'!Q:Q,Calculations!$C$116+MOD(AJ130,Calculations!$C$118))+(1-Control!$C$7*Calculations!$C$87)*INDEX('Monthly Data'!R:R,Calculations!$C$116+MOD(AJ130,Calculations!$C$118))</f>
        <v>6.3250222980707482E-3</v>
      </c>
      <c r="FA130" s="86">
        <f ca="1">Control!$C$7*Calculations!$C$82*INDEX('Monthly Data'!N:N,Calculations!$C$116+MOD(AK130,Calculations!$C$118))+Control!$C$7*Calculations!$C$83*INDEX('Monthly Data'!O:O,Calculations!$C$116+MOD(AK130,Calculations!$C$118))+Control!$C$7*Calculations!$C$84*INDEX('Monthly Data'!P:P,Calculations!$C$116+MOD(AK130,Calculations!$C$118))+Control!$C$7*Calculations!$C$85*INDEX('Monthly Data'!Q:Q,Calculations!$C$116+MOD(AK130,Calculations!$C$118))+(1-Control!$C$7*Calculations!$C$87)*INDEX('Monthly Data'!R:R,Calculations!$C$116+MOD(AK130,Calculations!$C$118))</f>
        <v>1.5216630695380906E-2</v>
      </c>
      <c r="FB130" s="86">
        <f ca="1">Control!$C$7*Calculations!$C$82*INDEX('Monthly Data'!N:N,Calculations!$C$116+MOD(AL130,Calculations!$C$118))+Control!$C$7*Calculations!$C$83*INDEX('Monthly Data'!O:O,Calculations!$C$116+MOD(AL130,Calculations!$C$118))+Control!$C$7*Calculations!$C$84*INDEX('Monthly Data'!P:P,Calculations!$C$116+MOD(AL130,Calculations!$C$118))+Control!$C$7*Calculations!$C$85*INDEX('Monthly Data'!Q:Q,Calculations!$C$116+MOD(AL130,Calculations!$C$118))+(1-Control!$C$7*Calculations!$C$87)*INDEX('Monthly Data'!R:R,Calculations!$C$116+MOD(AL130,Calculations!$C$118))</f>
        <v>4.089189590407355E-3</v>
      </c>
      <c r="FC130" s="86">
        <f ca="1">Control!$C$7*Calculations!$C$82*INDEX('Monthly Data'!N:N,Calculations!$C$116+MOD(AM130,Calculations!$C$118))+Control!$C$7*Calculations!$C$83*INDEX('Monthly Data'!O:O,Calculations!$C$116+MOD(AM130,Calculations!$C$118))+Control!$C$7*Calculations!$C$84*INDEX('Monthly Data'!P:P,Calculations!$C$116+MOD(AM130,Calculations!$C$118))+Control!$C$7*Calculations!$C$85*INDEX('Monthly Data'!Q:Q,Calculations!$C$116+MOD(AM130,Calculations!$C$118))+(1-Control!$C$7*Calculations!$C$87)*INDEX('Monthly Data'!R:R,Calculations!$C$116+MOD(AM130,Calculations!$C$118))</f>
        <v>-9.5555592256394619E-3</v>
      </c>
      <c r="FD130" s="86">
        <f ca="1">Control!$C$7*Calculations!$C$82*INDEX('Monthly Data'!N:N,Calculations!$C$116+MOD(AN130,Calculations!$C$118))+Control!$C$7*Calculations!$C$83*INDEX('Monthly Data'!O:O,Calculations!$C$116+MOD(AN130,Calculations!$C$118))+Control!$C$7*Calculations!$C$84*INDEX('Monthly Data'!P:P,Calculations!$C$116+MOD(AN130,Calculations!$C$118))+Control!$C$7*Calculations!$C$85*INDEX('Monthly Data'!Q:Q,Calculations!$C$116+MOD(AN130,Calculations!$C$118))+(1-Control!$C$7*Calculations!$C$87)*INDEX('Monthly Data'!R:R,Calculations!$C$116+MOD(AN130,Calculations!$C$118))</f>
        <v>-3.8554137824290124E-2</v>
      </c>
      <c r="FE130" s="86">
        <f ca="1">Control!$C$7*Calculations!$C$82*INDEX('Monthly Data'!N:N,Calculations!$C$116+MOD(AO130,Calculations!$C$118))+Control!$C$7*Calculations!$C$83*INDEX('Monthly Data'!O:O,Calculations!$C$116+MOD(AO130,Calculations!$C$118))+Control!$C$7*Calculations!$C$84*INDEX('Monthly Data'!P:P,Calculations!$C$116+MOD(AO130,Calculations!$C$118))+Control!$C$7*Calculations!$C$85*INDEX('Monthly Data'!Q:Q,Calculations!$C$116+MOD(AO130,Calculations!$C$118))+(1-Control!$C$7*Calculations!$C$87)*INDEX('Monthly Data'!R:R,Calculations!$C$116+MOD(AO130,Calculations!$C$118))</f>
        <v>1.0478379486191123E-2</v>
      </c>
      <c r="FF130" s="86">
        <f ca="1">Control!$C$7*Calculations!$C$82*INDEX('Monthly Data'!N:N,Calculations!$C$116+MOD(AP130,Calculations!$C$118))+Control!$C$7*Calculations!$C$83*INDEX('Monthly Data'!O:O,Calculations!$C$116+MOD(AP130,Calculations!$C$118))+Control!$C$7*Calculations!$C$84*INDEX('Monthly Data'!P:P,Calculations!$C$116+MOD(AP130,Calculations!$C$118))+Control!$C$7*Calculations!$C$85*INDEX('Monthly Data'!Q:Q,Calculations!$C$116+MOD(AP130,Calculations!$C$118))+(1-Control!$C$7*Calculations!$C$87)*INDEX('Monthly Data'!R:R,Calculations!$C$116+MOD(AP130,Calculations!$C$118))</f>
        <v>1.7073665854433945E-2</v>
      </c>
      <c r="FG130" s="86">
        <f ca="1">Control!$C$7*Calculations!$C$82*INDEX('Monthly Data'!N:N,Calculations!$C$116+MOD(AQ130,Calculations!$C$118))+Control!$C$7*Calculations!$C$83*INDEX('Monthly Data'!O:O,Calculations!$C$116+MOD(AQ130,Calculations!$C$118))+Control!$C$7*Calculations!$C$84*INDEX('Monthly Data'!P:P,Calculations!$C$116+MOD(AQ130,Calculations!$C$118))+Control!$C$7*Calculations!$C$85*INDEX('Monthly Data'!Q:Q,Calculations!$C$116+MOD(AQ130,Calculations!$C$118))+(1-Control!$C$7*Calculations!$C$87)*INDEX('Monthly Data'!R:R,Calculations!$C$116+MOD(AQ130,Calculations!$C$118))</f>
        <v>-1.880155173376722E-2</v>
      </c>
      <c r="FH130" s="86">
        <f ca="1">Control!$C$7*Calculations!$C$82*INDEX('Monthly Data'!N:N,Calculations!$C$116+MOD(AR130,Calculations!$C$118))+Control!$C$7*Calculations!$C$83*INDEX('Monthly Data'!O:O,Calculations!$C$116+MOD(AR130,Calculations!$C$118))+Control!$C$7*Calculations!$C$84*INDEX('Monthly Data'!P:P,Calculations!$C$116+MOD(AR130,Calculations!$C$118))+Control!$C$7*Calculations!$C$85*INDEX('Monthly Data'!Q:Q,Calculations!$C$116+MOD(AR130,Calculations!$C$118))+(1-Control!$C$7*Calculations!$C$87)*INDEX('Monthly Data'!R:R,Calculations!$C$116+MOD(AR130,Calculations!$C$118))</f>
        <v>1.5216630695380906E-2</v>
      </c>
      <c r="FI130" s="86">
        <f ca="1">Control!$C$7*Calculations!$C$82*INDEX('Monthly Data'!N:N,Calculations!$C$116+MOD(AS130,Calculations!$C$118))+Control!$C$7*Calculations!$C$83*INDEX('Monthly Data'!O:O,Calculations!$C$116+MOD(AS130,Calculations!$C$118))+Control!$C$7*Calculations!$C$84*INDEX('Monthly Data'!P:P,Calculations!$C$116+MOD(AS130,Calculations!$C$118))+Control!$C$7*Calculations!$C$85*INDEX('Monthly Data'!Q:Q,Calculations!$C$116+MOD(AS130,Calculations!$C$118))+(1-Control!$C$7*Calculations!$C$87)*INDEX('Monthly Data'!R:R,Calculations!$C$116+MOD(AS130,Calculations!$C$118))</f>
        <v>1.9073822767906517E-2</v>
      </c>
      <c r="FJ130" s="86">
        <f ca="1">Control!$C$7*Calculations!$C$82*INDEX('Monthly Data'!N:N,Calculations!$C$116+MOD(AT130,Calculations!$C$118))+Control!$C$7*Calculations!$C$83*INDEX('Monthly Data'!O:O,Calculations!$C$116+MOD(AT130,Calculations!$C$118))+Control!$C$7*Calculations!$C$84*INDEX('Monthly Data'!P:P,Calculations!$C$116+MOD(AT130,Calculations!$C$118))+Control!$C$7*Calculations!$C$85*INDEX('Monthly Data'!Q:Q,Calculations!$C$116+MOD(AT130,Calculations!$C$118))+(1-Control!$C$7*Calculations!$C$87)*INDEX('Monthly Data'!R:R,Calculations!$C$116+MOD(AT130,Calculations!$C$118))</f>
        <v>3.8809817903524786E-2</v>
      </c>
      <c r="FK130" s="86">
        <f ca="1">Control!$C$7*Calculations!$C$82*INDEX('Monthly Data'!N:N,Calculations!$C$116+MOD(AU130,Calculations!$C$118))+Control!$C$7*Calculations!$C$83*INDEX('Monthly Data'!O:O,Calculations!$C$116+MOD(AU130,Calculations!$C$118))+Control!$C$7*Calculations!$C$84*INDEX('Monthly Data'!P:P,Calculations!$C$116+MOD(AU130,Calculations!$C$118))+Control!$C$7*Calculations!$C$85*INDEX('Monthly Data'!Q:Q,Calculations!$C$116+MOD(AU130,Calculations!$C$118))+(1-Control!$C$7*Calculations!$C$87)*INDEX('Monthly Data'!R:R,Calculations!$C$116+MOD(AU130,Calculations!$C$118))</f>
        <v>-1.3959200237295809E-2</v>
      </c>
      <c r="FL130" s="86">
        <f ca="1">Control!$C$7*Calculations!$C$82*INDEX('Monthly Data'!N:N,Calculations!$C$116+MOD(AV130,Calculations!$C$118))+Control!$C$7*Calculations!$C$83*INDEX('Monthly Data'!O:O,Calculations!$C$116+MOD(AV130,Calculations!$C$118))+Control!$C$7*Calculations!$C$84*INDEX('Monthly Data'!P:P,Calculations!$C$116+MOD(AV130,Calculations!$C$118))+Control!$C$7*Calculations!$C$85*INDEX('Monthly Data'!Q:Q,Calculations!$C$116+MOD(AV130,Calculations!$C$118))+(1-Control!$C$7*Calculations!$C$87)*INDEX('Monthly Data'!R:R,Calculations!$C$116+MOD(AV130,Calculations!$C$118))</f>
        <v>1.8695385296339444E-2</v>
      </c>
      <c r="FM130" s="86">
        <f ca="1">Control!$C$7*Calculations!$C$82*INDEX('Monthly Data'!N:N,Calculations!$C$116+MOD(AW130,Calculations!$C$118))+Control!$C$7*Calculations!$C$83*INDEX('Monthly Data'!O:O,Calculations!$C$116+MOD(AW130,Calculations!$C$118))+Control!$C$7*Calculations!$C$84*INDEX('Monthly Data'!P:P,Calculations!$C$116+MOD(AW130,Calculations!$C$118))+Control!$C$7*Calculations!$C$85*INDEX('Monthly Data'!Q:Q,Calculations!$C$116+MOD(AW130,Calculations!$C$118))+(1-Control!$C$7*Calculations!$C$87)*INDEX('Monthly Data'!R:R,Calculations!$C$116+MOD(AW130,Calculations!$C$118))</f>
        <v>1.142101364887867E-2</v>
      </c>
      <c r="FN130" s="86">
        <f ca="1">Control!$C$7*Calculations!$C$82*INDEX('Monthly Data'!N:N,Calculations!$C$116+MOD(AX130,Calculations!$C$118))+Control!$C$7*Calculations!$C$83*INDEX('Monthly Data'!O:O,Calculations!$C$116+MOD(AX130,Calculations!$C$118))+Control!$C$7*Calculations!$C$84*INDEX('Monthly Data'!P:P,Calculations!$C$116+MOD(AX130,Calculations!$C$118))+Control!$C$7*Calculations!$C$85*INDEX('Monthly Data'!Q:Q,Calculations!$C$116+MOD(AX130,Calculations!$C$118))+(1-Control!$C$7*Calculations!$C$87)*INDEX('Monthly Data'!R:R,Calculations!$C$116+MOD(AX130,Calculations!$C$118))</f>
        <v>1.4915555251167555E-3</v>
      </c>
      <c r="FO130" s="86">
        <f ca="1">Control!$C$7*Calculations!$C$82*INDEX('Monthly Data'!N:N,Calculations!$C$116+MOD(AY130,Calculations!$C$118))+Control!$C$7*Calculations!$C$83*INDEX('Monthly Data'!O:O,Calculations!$C$116+MOD(AY130,Calculations!$C$118))+Control!$C$7*Calculations!$C$84*INDEX('Monthly Data'!P:P,Calculations!$C$116+MOD(AY130,Calculations!$C$118))+Control!$C$7*Calculations!$C$85*INDEX('Monthly Data'!Q:Q,Calculations!$C$116+MOD(AY130,Calculations!$C$118))+(1-Control!$C$7*Calculations!$C$87)*INDEX('Monthly Data'!R:R,Calculations!$C$116+MOD(AY130,Calculations!$C$118))</f>
        <v>2.0524935548016137E-2</v>
      </c>
      <c r="FP130" s="86">
        <f ca="1">Control!$C$7*Calculations!$C$82*INDEX('Monthly Data'!N:N,Calculations!$C$116+MOD(AZ130,Calculations!$C$118))+Control!$C$7*Calculations!$C$83*INDEX('Monthly Data'!O:O,Calculations!$C$116+MOD(AZ130,Calculations!$C$118))+Control!$C$7*Calculations!$C$84*INDEX('Monthly Data'!P:P,Calculations!$C$116+MOD(AZ130,Calculations!$C$118))+Control!$C$7*Calculations!$C$85*INDEX('Monthly Data'!Q:Q,Calculations!$C$116+MOD(AZ130,Calculations!$C$118))+(1-Control!$C$7*Calculations!$C$87)*INDEX('Monthly Data'!R:R,Calculations!$C$116+MOD(AZ130,Calculations!$C$118))</f>
        <v>3.7596120283497965E-2</v>
      </c>
      <c r="FQ130" s="86">
        <f ca="1">Control!$C$7*Calculations!$C$82*INDEX('Monthly Data'!N:N,Calculations!$C$116+MOD(BA130,Calculations!$C$118))+Control!$C$7*Calculations!$C$83*INDEX('Monthly Data'!O:O,Calculations!$C$116+MOD(BA130,Calculations!$C$118))+Control!$C$7*Calculations!$C$84*INDEX('Monthly Data'!P:P,Calculations!$C$116+MOD(BA130,Calculations!$C$118))+Control!$C$7*Calculations!$C$85*INDEX('Monthly Data'!Q:Q,Calculations!$C$116+MOD(BA130,Calculations!$C$118))+(1-Control!$C$7*Calculations!$C$87)*INDEX('Monthly Data'!R:R,Calculations!$C$116+MOD(BA130,Calculations!$C$118))</f>
        <v>2.4842166689046628E-2</v>
      </c>
      <c r="FR130" s="86">
        <f ca="1">Control!$C$7*Calculations!$C$82*INDEX('Monthly Data'!N:N,Calculations!$C$116+MOD(BB130,Calculations!$C$118))+Control!$C$7*Calculations!$C$83*INDEX('Monthly Data'!O:O,Calculations!$C$116+MOD(BB130,Calculations!$C$118))+Control!$C$7*Calculations!$C$84*INDEX('Monthly Data'!P:P,Calculations!$C$116+MOD(BB130,Calculations!$C$118))+Control!$C$7*Calculations!$C$85*INDEX('Monthly Data'!Q:Q,Calculations!$C$116+MOD(BB130,Calculations!$C$118))+(1-Control!$C$7*Calculations!$C$87)*INDEX('Monthly Data'!R:R,Calculations!$C$116+MOD(BB130,Calculations!$C$118))</f>
        <v>-7.3651264633385334E-4</v>
      </c>
      <c r="FS130" s="86">
        <f ca="1">Control!$C$7*Calculations!$C$82*INDEX('Monthly Data'!N:N,Calculations!$C$116+MOD(BC130,Calculations!$C$118))+Control!$C$7*Calculations!$C$83*INDEX('Monthly Data'!O:O,Calculations!$C$116+MOD(BC130,Calculations!$C$118))+Control!$C$7*Calculations!$C$84*INDEX('Monthly Data'!P:P,Calculations!$C$116+MOD(BC130,Calculations!$C$118))+Control!$C$7*Calculations!$C$85*INDEX('Monthly Data'!Q:Q,Calculations!$C$116+MOD(BC130,Calculations!$C$118))+(1-Control!$C$7*Calculations!$C$87)*INDEX('Monthly Data'!R:R,Calculations!$C$116+MOD(BC130,Calculations!$C$118))</f>
        <v>7.9764341593600071E-3</v>
      </c>
      <c r="FT130" s="86">
        <f ca="1">Control!$C$7*Calculations!$C$82*INDEX('Monthly Data'!N:N,Calculations!$C$116+MOD(BD130,Calculations!$C$118))+Control!$C$7*Calculations!$C$83*INDEX('Monthly Data'!O:O,Calculations!$C$116+MOD(BD130,Calculations!$C$118))+Control!$C$7*Calculations!$C$84*INDEX('Monthly Data'!P:P,Calculations!$C$116+MOD(BD130,Calculations!$C$118))+Control!$C$7*Calculations!$C$85*INDEX('Monthly Data'!Q:Q,Calculations!$C$116+MOD(BD130,Calculations!$C$118))+(1-Control!$C$7*Calculations!$C$87)*INDEX('Monthly Data'!R:R,Calculations!$C$116+MOD(BD130,Calculations!$C$118))</f>
        <v>1.7361594973213587E-2</v>
      </c>
      <c r="FU130" s="86">
        <f ca="1">Control!$C$7*Calculations!$C$82*INDEX('Monthly Data'!N:N,Calculations!$C$116+MOD(BE130,Calculations!$C$118))+Control!$C$7*Calculations!$C$83*INDEX('Monthly Data'!O:O,Calculations!$C$116+MOD(BE130,Calculations!$C$118))+Control!$C$7*Calculations!$C$84*INDEX('Monthly Data'!P:P,Calculations!$C$116+MOD(BE130,Calculations!$C$118))+Control!$C$7*Calculations!$C$85*INDEX('Monthly Data'!Q:Q,Calculations!$C$116+MOD(BE130,Calculations!$C$118))+(1-Control!$C$7*Calculations!$C$87)*INDEX('Monthly Data'!R:R,Calculations!$C$116+MOD(BE130,Calculations!$C$118))</f>
        <v>9.5791276036140301E-3</v>
      </c>
      <c r="FV130" s="86">
        <f ca="1">Control!$C$7*Calculations!$C$82*INDEX('Monthly Data'!N:N,Calculations!$C$116+MOD(BF130,Calculations!$C$118))+Control!$C$7*Calculations!$C$83*INDEX('Monthly Data'!O:O,Calculations!$C$116+MOD(BF130,Calculations!$C$118))+Control!$C$7*Calculations!$C$84*INDEX('Monthly Data'!P:P,Calculations!$C$116+MOD(BF130,Calculations!$C$118))+Control!$C$7*Calculations!$C$85*INDEX('Monthly Data'!Q:Q,Calculations!$C$116+MOD(BF130,Calculations!$C$118))+(1-Control!$C$7*Calculations!$C$87)*INDEX('Monthly Data'!R:R,Calculations!$C$116+MOD(BF130,Calculations!$C$118))</f>
        <v>3.5231336013669103E-2</v>
      </c>
      <c r="FW130" s="86">
        <f ca="1">Control!$C$7*Calculations!$C$82*INDEX('Monthly Data'!N:N,Calculations!$C$116+MOD(BG130,Calculations!$C$118))+Control!$C$7*Calculations!$C$83*INDEX('Monthly Data'!O:O,Calculations!$C$116+MOD(BG130,Calculations!$C$118))+Control!$C$7*Calculations!$C$84*INDEX('Monthly Data'!P:P,Calculations!$C$116+MOD(BG130,Calculations!$C$118))+Control!$C$7*Calculations!$C$85*INDEX('Monthly Data'!Q:Q,Calculations!$C$116+MOD(BG130,Calculations!$C$118))+(1-Control!$C$7*Calculations!$C$87)*INDEX('Monthly Data'!R:R,Calculations!$C$116+MOD(BG130,Calculations!$C$118))</f>
        <v>5.3309355465453899E-3</v>
      </c>
      <c r="FX130" s="86">
        <f ca="1">Control!$C$7*Calculations!$C$82*INDEX('Monthly Data'!N:N,Calculations!$C$116+MOD(BH130,Calculations!$C$118))+Control!$C$7*Calculations!$C$83*INDEX('Monthly Data'!O:O,Calculations!$C$116+MOD(BH130,Calculations!$C$118))+Control!$C$7*Calculations!$C$84*INDEX('Monthly Data'!P:P,Calculations!$C$116+MOD(BH130,Calculations!$C$118))+Control!$C$7*Calculations!$C$85*INDEX('Monthly Data'!Q:Q,Calculations!$C$116+MOD(BH130,Calculations!$C$118))+(1-Control!$C$7*Calculations!$C$87)*INDEX('Monthly Data'!R:R,Calculations!$C$116+MOD(BH130,Calculations!$C$118))</f>
        <v>3.0957942835585645E-2</v>
      </c>
      <c r="FY130" s="86">
        <f ca="1">Control!$C$7*Calculations!$C$82*INDEX('Monthly Data'!N:N,Calculations!$C$116+MOD(BI130,Calculations!$C$118))+Control!$C$7*Calculations!$C$83*INDEX('Monthly Data'!O:O,Calculations!$C$116+MOD(BI130,Calculations!$C$118))+Control!$C$7*Calculations!$C$84*INDEX('Monthly Data'!P:P,Calculations!$C$116+MOD(BI130,Calculations!$C$118))+Control!$C$7*Calculations!$C$85*INDEX('Monthly Data'!Q:Q,Calculations!$C$116+MOD(BI130,Calculations!$C$118))+(1-Control!$C$7*Calculations!$C$87)*INDEX('Monthly Data'!R:R,Calculations!$C$116+MOD(BI130,Calculations!$C$118))</f>
        <v>-3.9863250714949353E-2</v>
      </c>
      <c r="FZ130" s="86">
        <f ca="1">Control!$C$7*Calculations!$C$82*INDEX('Monthly Data'!N:N,Calculations!$C$116+MOD(BJ130,Calculations!$C$118))+Control!$C$7*Calculations!$C$83*INDEX('Monthly Data'!O:O,Calculations!$C$116+MOD(BJ130,Calculations!$C$118))+Control!$C$7*Calculations!$C$84*INDEX('Monthly Data'!P:P,Calculations!$C$116+MOD(BJ130,Calculations!$C$118))+Control!$C$7*Calculations!$C$85*INDEX('Monthly Data'!Q:Q,Calculations!$C$116+MOD(BJ130,Calculations!$C$118))+(1-Control!$C$7*Calculations!$C$87)*INDEX('Monthly Data'!R:R,Calculations!$C$116+MOD(BJ130,Calculations!$C$118))</f>
        <v>2.3206536303657571E-2</v>
      </c>
      <c r="GA130" s="86">
        <f ca="1">Control!$C$7*Calculations!$C$82*INDEX('Monthly Data'!N:N,Calculations!$C$116+MOD(BK130,Calculations!$C$118))+Control!$C$7*Calculations!$C$83*INDEX('Monthly Data'!O:O,Calculations!$C$116+MOD(BK130,Calculations!$C$118))+Control!$C$7*Calculations!$C$84*INDEX('Monthly Data'!P:P,Calculations!$C$116+MOD(BK130,Calculations!$C$118))+Control!$C$7*Calculations!$C$85*INDEX('Monthly Data'!Q:Q,Calculations!$C$116+MOD(BK130,Calculations!$C$118))+(1-Control!$C$7*Calculations!$C$87)*INDEX('Monthly Data'!R:R,Calculations!$C$116+MOD(BK130,Calculations!$C$118))</f>
        <v>2.377894462657602E-2</v>
      </c>
      <c r="GB130" s="86">
        <f ca="1">Control!$C$7*Calculations!$C$82*INDEX('Monthly Data'!N:N,Calculations!$C$116+MOD(BL130,Calculations!$C$118))+Control!$C$7*Calculations!$C$83*INDEX('Monthly Data'!O:O,Calculations!$C$116+MOD(BL130,Calculations!$C$118))+Control!$C$7*Calculations!$C$84*INDEX('Monthly Data'!P:P,Calculations!$C$116+MOD(BL130,Calculations!$C$118))+Control!$C$7*Calculations!$C$85*INDEX('Monthly Data'!Q:Q,Calculations!$C$116+MOD(BL130,Calculations!$C$118))+(1-Control!$C$7*Calculations!$C$87)*INDEX('Monthly Data'!R:R,Calculations!$C$116+MOD(BL130,Calculations!$C$118))</f>
        <v>-2.5419860972892394E-2</v>
      </c>
      <c r="GC130" s="86">
        <f ca="1">Control!$C$7*Calculations!$C$82*INDEX('Monthly Data'!N:N,Calculations!$C$116+MOD(BM130,Calculations!$C$118))+Control!$C$7*Calculations!$C$83*INDEX('Monthly Data'!O:O,Calculations!$C$116+MOD(BM130,Calculations!$C$118))+Control!$C$7*Calculations!$C$84*INDEX('Monthly Data'!P:P,Calculations!$C$116+MOD(BM130,Calculations!$C$118))+Control!$C$7*Calculations!$C$85*INDEX('Monthly Data'!Q:Q,Calculations!$C$116+MOD(BM130,Calculations!$C$118))+(1-Control!$C$7*Calculations!$C$87)*INDEX('Monthly Data'!R:R,Calculations!$C$116+MOD(BM130,Calculations!$C$118))</f>
        <v>7.857567536297622E-3</v>
      </c>
      <c r="GD130" s="86">
        <f ca="1">Control!$C$7*Calculations!$C$82*INDEX('Monthly Data'!N:N,Calculations!$C$116+MOD(BN130,Calculations!$C$118))+Control!$C$7*Calculations!$C$83*INDEX('Monthly Data'!O:O,Calculations!$C$116+MOD(BN130,Calculations!$C$118))+Control!$C$7*Calculations!$C$84*INDEX('Monthly Data'!P:P,Calculations!$C$116+MOD(BN130,Calculations!$C$118))+Control!$C$7*Calculations!$C$85*INDEX('Monthly Data'!Q:Q,Calculations!$C$116+MOD(BN130,Calculations!$C$118))+(1-Control!$C$7*Calculations!$C$87)*INDEX('Monthly Data'!R:R,Calculations!$C$116+MOD(BN130,Calculations!$C$118))</f>
        <v>1.1704119272391494E-2</v>
      </c>
      <c r="GE130" s="86">
        <f ca="1">Control!$C$7*Calculations!$C$82*INDEX('Monthly Data'!N:N,Calculations!$C$116+MOD(BO130,Calculations!$C$118))+Control!$C$7*Calculations!$C$83*INDEX('Monthly Data'!O:O,Calculations!$C$116+MOD(BO130,Calculations!$C$118))+Control!$C$7*Calculations!$C$84*INDEX('Monthly Data'!P:P,Calculations!$C$116+MOD(BO130,Calculations!$C$118))+Control!$C$7*Calculations!$C$85*INDEX('Monthly Data'!Q:Q,Calculations!$C$116+MOD(BO130,Calculations!$C$118))+(1-Control!$C$7*Calculations!$C$87)*INDEX('Monthly Data'!R:R,Calculations!$C$116+MOD(BO130,Calculations!$C$118))</f>
        <v>2.0524935548016137E-2</v>
      </c>
      <c r="GF130" s="86">
        <f ca="1">Control!$C$7*Calculations!$C$82*INDEX('Monthly Data'!N:N,Calculations!$C$116+MOD(BP130,Calculations!$C$118))+Control!$C$7*Calculations!$C$83*INDEX('Monthly Data'!O:O,Calculations!$C$116+MOD(BP130,Calculations!$C$118))+Control!$C$7*Calculations!$C$84*INDEX('Monthly Data'!P:P,Calculations!$C$116+MOD(BP130,Calculations!$C$118))+Control!$C$7*Calculations!$C$85*INDEX('Monthly Data'!Q:Q,Calculations!$C$116+MOD(BP130,Calculations!$C$118))+(1-Control!$C$7*Calculations!$C$87)*INDEX('Monthly Data'!R:R,Calculations!$C$116+MOD(BP130,Calculations!$C$118))</f>
        <v>-3.299557342782896E-2</v>
      </c>
      <c r="GG130" s="86">
        <f ca="1">Control!$C$7*Calculations!$C$82*INDEX('Monthly Data'!N:N,Calculations!$C$116+MOD(BQ130,Calculations!$C$118))+Control!$C$7*Calculations!$C$83*INDEX('Monthly Data'!O:O,Calculations!$C$116+MOD(BQ130,Calculations!$C$118))+Control!$C$7*Calculations!$C$84*INDEX('Monthly Data'!P:P,Calculations!$C$116+MOD(BQ130,Calculations!$C$118))+Control!$C$7*Calculations!$C$85*INDEX('Monthly Data'!Q:Q,Calculations!$C$116+MOD(BQ130,Calculations!$C$118))+(1-Control!$C$7*Calculations!$C$87)*INDEX('Monthly Data'!R:R,Calculations!$C$116+MOD(BQ130,Calculations!$C$118))</f>
        <v>4.2795950888382334E-3</v>
      </c>
      <c r="GH130" s="86">
        <f ca="1">Control!$C$7*Calculations!$C$82*INDEX('Monthly Data'!N:N,Calculations!$C$116+MOD(BR130,Calculations!$C$118))+Control!$C$7*Calculations!$C$83*INDEX('Monthly Data'!O:O,Calculations!$C$116+MOD(BR130,Calculations!$C$118))+Control!$C$7*Calculations!$C$84*INDEX('Monthly Data'!P:P,Calculations!$C$116+MOD(BR130,Calculations!$C$118))+Control!$C$7*Calculations!$C$85*INDEX('Monthly Data'!Q:Q,Calculations!$C$116+MOD(BR130,Calculations!$C$118))+(1-Control!$C$7*Calculations!$C$87)*INDEX('Monthly Data'!R:R,Calculations!$C$116+MOD(BR130,Calculations!$C$118))</f>
        <v>-7.8872955230675015E-3</v>
      </c>
      <c r="GI130" s="86">
        <f ca="1">Control!$C$7*Calculations!$C$82*INDEX('Monthly Data'!N:N,Calculations!$C$116+MOD(BS130,Calculations!$C$118))+Control!$C$7*Calculations!$C$83*INDEX('Monthly Data'!O:O,Calculations!$C$116+MOD(BS130,Calculations!$C$118))+Control!$C$7*Calculations!$C$84*INDEX('Monthly Data'!P:P,Calculations!$C$116+MOD(BS130,Calculations!$C$118))+Control!$C$7*Calculations!$C$85*INDEX('Monthly Data'!Q:Q,Calculations!$C$116+MOD(BS130,Calculations!$C$118))+(1-Control!$C$7*Calculations!$C$87)*INDEX('Monthly Data'!R:R,Calculations!$C$116+MOD(BS130,Calculations!$C$118))</f>
        <v>2.3206536303657571E-2</v>
      </c>
      <c r="GJ130" s="86">
        <f ca="1">Control!$C$7*Calculations!$C$82*INDEX('Monthly Data'!N:N,Calculations!$C$116+MOD(BT130,Calculations!$C$118))+Control!$C$7*Calculations!$C$83*INDEX('Monthly Data'!O:O,Calculations!$C$116+MOD(BT130,Calculations!$C$118))+Control!$C$7*Calculations!$C$84*INDEX('Monthly Data'!P:P,Calculations!$C$116+MOD(BT130,Calculations!$C$118))+Control!$C$7*Calculations!$C$85*INDEX('Monthly Data'!Q:Q,Calculations!$C$116+MOD(BT130,Calculations!$C$118))+(1-Control!$C$7*Calculations!$C$87)*INDEX('Monthly Data'!R:R,Calculations!$C$116+MOD(BT130,Calculations!$C$118))</f>
        <v>6.6954569943530936E-3</v>
      </c>
      <c r="GK130" s="86">
        <f ca="1">Control!$C$7*Calculations!$C$82*INDEX('Monthly Data'!N:N,Calculations!$C$116+MOD(BU130,Calculations!$C$118))+Control!$C$7*Calculations!$C$83*INDEX('Monthly Data'!O:O,Calculations!$C$116+MOD(BU130,Calculations!$C$118))+Control!$C$7*Calculations!$C$84*INDEX('Monthly Data'!P:P,Calculations!$C$116+MOD(BU130,Calculations!$C$118))+Control!$C$7*Calculations!$C$85*INDEX('Monthly Data'!Q:Q,Calculations!$C$116+MOD(BU130,Calculations!$C$118))+(1-Control!$C$7*Calculations!$C$87)*INDEX('Monthly Data'!R:R,Calculations!$C$116+MOD(BU130,Calculations!$C$118))</f>
        <v>1.5758278480433856E-2</v>
      </c>
      <c r="GL130" s="86">
        <f ca="1">Control!$C$7*Calculations!$C$82*INDEX('Monthly Data'!N:N,Calculations!$C$116+MOD(BV130,Calculations!$C$118))+Control!$C$7*Calculations!$C$83*INDEX('Monthly Data'!O:O,Calculations!$C$116+MOD(BV130,Calculations!$C$118))+Control!$C$7*Calculations!$C$84*INDEX('Monthly Data'!P:P,Calculations!$C$116+MOD(BV130,Calculations!$C$118))+Control!$C$7*Calculations!$C$85*INDEX('Monthly Data'!Q:Q,Calculations!$C$116+MOD(BV130,Calculations!$C$118))+(1-Control!$C$7*Calculations!$C$87)*INDEX('Monthly Data'!R:R,Calculations!$C$116+MOD(BV130,Calculations!$C$118))</f>
        <v>-2.0259958308006688E-2</v>
      </c>
      <c r="GM130" s="86">
        <f ca="1">Control!$C$7*Calculations!$C$82*INDEX('Monthly Data'!N:N,Calculations!$C$116+MOD(BW130,Calculations!$C$118))+Control!$C$7*Calculations!$C$83*INDEX('Monthly Data'!O:O,Calculations!$C$116+MOD(BW130,Calculations!$C$118))+Control!$C$7*Calculations!$C$84*INDEX('Monthly Data'!P:P,Calculations!$C$116+MOD(BW130,Calculations!$C$118))+Control!$C$7*Calculations!$C$85*INDEX('Monthly Data'!Q:Q,Calculations!$C$116+MOD(BW130,Calculations!$C$118))+(1-Control!$C$7*Calculations!$C$87)*INDEX('Monthly Data'!R:R,Calculations!$C$116+MOD(BW130,Calculations!$C$118))</f>
        <v>-6.1115617667135171E-2</v>
      </c>
      <c r="GN130" s="86">
        <f ca="1">Control!$C$7*Calculations!$C$82*INDEX('Monthly Data'!N:N,Calculations!$C$116+MOD(BX130,Calculations!$C$118))+Control!$C$7*Calculations!$C$83*INDEX('Monthly Data'!O:O,Calculations!$C$116+MOD(BX130,Calculations!$C$118))+Control!$C$7*Calculations!$C$84*INDEX('Monthly Data'!P:P,Calculations!$C$116+MOD(BX130,Calculations!$C$118))+Control!$C$7*Calculations!$C$85*INDEX('Monthly Data'!Q:Q,Calculations!$C$116+MOD(BX130,Calculations!$C$118))+(1-Control!$C$7*Calculations!$C$87)*INDEX('Monthly Data'!R:R,Calculations!$C$116+MOD(BX130,Calculations!$C$118))</f>
        <v>3.1011313347584085E-2</v>
      </c>
      <c r="GO130" s="86">
        <f ca="1">Control!$C$7*Calculations!$C$82*INDEX('Monthly Data'!N:N,Calculations!$C$116+MOD(BY130,Calculations!$C$118))+Control!$C$7*Calculations!$C$83*INDEX('Monthly Data'!O:O,Calculations!$C$116+MOD(BY130,Calculations!$C$118))+Control!$C$7*Calculations!$C$84*INDEX('Monthly Data'!P:P,Calculations!$C$116+MOD(BY130,Calculations!$C$118))+Control!$C$7*Calculations!$C$85*INDEX('Monthly Data'!Q:Q,Calculations!$C$116+MOD(BY130,Calculations!$C$118))+(1-Control!$C$7*Calculations!$C$87)*INDEX('Monthly Data'!R:R,Calculations!$C$116+MOD(BY130,Calculations!$C$118))</f>
        <v>6.1009361253630504E-2</v>
      </c>
      <c r="GP130" s="86">
        <f ca="1">Control!$C$7*Calculations!$C$82*INDEX('Monthly Data'!N:N,Calculations!$C$116+MOD(BZ130,Calculations!$C$118))+Control!$C$7*Calculations!$C$83*INDEX('Monthly Data'!O:O,Calculations!$C$116+MOD(BZ130,Calculations!$C$118))+Control!$C$7*Calculations!$C$84*INDEX('Monthly Data'!P:P,Calculations!$C$116+MOD(BZ130,Calculations!$C$118))+Control!$C$7*Calculations!$C$85*INDEX('Monthly Data'!Q:Q,Calculations!$C$116+MOD(BZ130,Calculations!$C$118))+(1-Control!$C$7*Calculations!$C$87)*INDEX('Monthly Data'!R:R,Calculations!$C$116+MOD(BZ130,Calculations!$C$118))</f>
        <v>3.6332715283247441E-2</v>
      </c>
      <c r="GQ130" s="86">
        <f ca="1">Control!$C$7*Calculations!$C$82*INDEX('Monthly Data'!N:N,Calculations!$C$116+MOD(CA130,Calculations!$C$118))+Control!$C$7*Calculations!$C$83*INDEX('Monthly Data'!O:O,Calculations!$C$116+MOD(CA130,Calculations!$C$118))+Control!$C$7*Calculations!$C$84*INDEX('Monthly Data'!P:P,Calculations!$C$116+MOD(CA130,Calculations!$C$118))+Control!$C$7*Calculations!$C$85*INDEX('Monthly Data'!Q:Q,Calculations!$C$116+MOD(CA130,Calculations!$C$118))+(1-Control!$C$7*Calculations!$C$87)*INDEX('Monthly Data'!R:R,Calculations!$C$116+MOD(CA130,Calculations!$C$118))</f>
        <v>-2.5419860972892394E-2</v>
      </c>
      <c r="GR130" s="86">
        <f ca="1">Control!$C$7*Calculations!$C$82*INDEX('Monthly Data'!N:N,Calculations!$C$116+MOD(CB130,Calculations!$C$118))+Control!$C$7*Calculations!$C$83*INDEX('Monthly Data'!O:O,Calculations!$C$116+MOD(CB130,Calculations!$C$118))+Control!$C$7*Calculations!$C$84*INDEX('Monthly Data'!P:P,Calculations!$C$116+MOD(CB130,Calculations!$C$118))+Control!$C$7*Calculations!$C$85*INDEX('Monthly Data'!Q:Q,Calculations!$C$116+MOD(CB130,Calculations!$C$118))+(1-Control!$C$7*Calculations!$C$87)*INDEX('Monthly Data'!R:R,Calculations!$C$116+MOD(CB130,Calculations!$C$118))</f>
        <v>-9.8327855560634558E-3</v>
      </c>
      <c r="GS130" s="86">
        <f ca="1">Control!$C$7*Calculations!$C$82*INDEX('Monthly Data'!N:N,Calculations!$C$116+MOD(CC130,Calculations!$C$118))+Control!$C$7*Calculations!$C$83*INDEX('Monthly Data'!O:O,Calculations!$C$116+MOD(CC130,Calculations!$C$118))+Control!$C$7*Calculations!$C$84*INDEX('Monthly Data'!P:P,Calculations!$C$116+MOD(CC130,Calculations!$C$118))+Control!$C$7*Calculations!$C$85*INDEX('Monthly Data'!Q:Q,Calculations!$C$116+MOD(CC130,Calculations!$C$118))+(1-Control!$C$7*Calculations!$C$87)*INDEX('Monthly Data'!R:R,Calculations!$C$116+MOD(CC130,Calculations!$C$118))</f>
        <v>-3.9863250714949353E-2</v>
      </c>
      <c r="GT130" s="86">
        <f ca="1">Control!$C$7*Calculations!$C$82*INDEX('Monthly Data'!N:N,Calculations!$C$116+MOD(CD130,Calculations!$C$118))+Control!$C$7*Calculations!$C$83*INDEX('Monthly Data'!O:O,Calculations!$C$116+MOD(CD130,Calculations!$C$118))+Control!$C$7*Calculations!$C$84*INDEX('Monthly Data'!P:P,Calculations!$C$116+MOD(CD130,Calculations!$C$118))+Control!$C$7*Calculations!$C$85*INDEX('Monthly Data'!Q:Q,Calculations!$C$116+MOD(CD130,Calculations!$C$118))+(1-Control!$C$7*Calculations!$C$87)*INDEX('Monthly Data'!R:R,Calculations!$C$116+MOD(CD130,Calculations!$C$118))</f>
        <v>1.2954540023127663E-2</v>
      </c>
      <c r="GU130" s="86">
        <f ca="1">Control!$C$7*Calculations!$C$82*INDEX('Monthly Data'!N:N,Calculations!$C$116+MOD(CE130,Calculations!$C$118))+Control!$C$7*Calculations!$C$83*INDEX('Monthly Data'!O:O,Calculations!$C$116+MOD(CE130,Calculations!$C$118))+Control!$C$7*Calculations!$C$84*INDEX('Monthly Data'!P:P,Calculations!$C$116+MOD(CE130,Calculations!$C$118))+Control!$C$7*Calculations!$C$85*INDEX('Monthly Data'!Q:Q,Calculations!$C$116+MOD(CE130,Calculations!$C$118))+(1-Control!$C$7*Calculations!$C$87)*INDEX('Monthly Data'!R:R,Calculations!$C$116+MOD(CE130,Calculations!$C$118))</f>
        <v>4.089189590407355E-3</v>
      </c>
      <c r="GV130" s="86">
        <f ca="1">Control!$C$7*Calculations!$C$82*INDEX('Monthly Data'!N:N,Calculations!$C$116+MOD(CF130,Calculations!$C$118))+Control!$C$7*Calculations!$C$83*INDEX('Monthly Data'!O:O,Calculations!$C$116+MOD(CF130,Calculations!$C$118))+Control!$C$7*Calculations!$C$84*INDEX('Monthly Data'!P:P,Calculations!$C$116+MOD(CF130,Calculations!$C$118))+Control!$C$7*Calculations!$C$85*INDEX('Monthly Data'!Q:Q,Calculations!$C$116+MOD(CF130,Calculations!$C$118))+(1-Control!$C$7*Calculations!$C$87)*INDEX('Monthly Data'!R:R,Calculations!$C$116+MOD(CF130,Calculations!$C$118))</f>
        <v>-3.53368065312233E-2</v>
      </c>
      <c r="GW130" s="86">
        <f ca="1">Control!$C$7*Calculations!$C$82*INDEX('Monthly Data'!N:N,Calculations!$C$116+MOD(CG130,Calculations!$C$118))+Control!$C$7*Calculations!$C$83*INDEX('Monthly Data'!O:O,Calculations!$C$116+MOD(CG130,Calculations!$C$118))+Control!$C$7*Calculations!$C$84*INDEX('Monthly Data'!P:P,Calculations!$C$116+MOD(CG130,Calculations!$C$118))+Control!$C$7*Calculations!$C$85*INDEX('Monthly Data'!Q:Q,Calculations!$C$116+MOD(CG130,Calculations!$C$118))+(1-Control!$C$7*Calculations!$C$87)*INDEX('Monthly Data'!R:R,Calculations!$C$116+MOD(CG130,Calculations!$C$118))</f>
        <v>-2.5419860972892394E-2</v>
      </c>
      <c r="GX130" s="86">
        <f ca="1">Control!$C$7*Calculations!$C$82*INDEX('Monthly Data'!N:N,Calculations!$C$116+MOD(CH130,Calculations!$C$118))+Control!$C$7*Calculations!$C$83*INDEX('Monthly Data'!O:O,Calculations!$C$116+MOD(CH130,Calculations!$C$118))+Control!$C$7*Calculations!$C$84*INDEX('Monthly Data'!P:P,Calculations!$C$116+MOD(CH130,Calculations!$C$118))+Control!$C$7*Calculations!$C$85*INDEX('Monthly Data'!Q:Q,Calculations!$C$116+MOD(CH130,Calculations!$C$118))+(1-Control!$C$7*Calculations!$C$87)*INDEX('Monthly Data'!R:R,Calculations!$C$116+MOD(CH130,Calculations!$C$118))</f>
        <v>2.3852824346838646E-2</v>
      </c>
      <c r="GY130" s="86">
        <f ca="1">Control!$C$7*Calculations!$C$82*INDEX('Monthly Data'!N:N,Calculations!$C$116+MOD(CI130,Calculations!$C$118))+Control!$C$7*Calculations!$C$83*INDEX('Monthly Data'!O:O,Calculations!$C$116+MOD(CI130,Calculations!$C$118))+Control!$C$7*Calculations!$C$84*INDEX('Monthly Data'!P:P,Calculations!$C$116+MOD(CI130,Calculations!$C$118))+Control!$C$7*Calculations!$C$85*INDEX('Monthly Data'!Q:Q,Calculations!$C$116+MOD(CI130,Calculations!$C$118))+(1-Control!$C$7*Calculations!$C$87)*INDEX('Monthly Data'!R:R,Calculations!$C$116+MOD(CI130,Calculations!$C$118))</f>
        <v>7.3538285850108537E-3</v>
      </c>
      <c r="GZ130" s="86">
        <f ca="1">Control!$C$7*Calculations!$C$82*INDEX('Monthly Data'!N:N,Calculations!$C$116+MOD(CJ130,Calculations!$C$118))+Control!$C$7*Calculations!$C$83*INDEX('Monthly Data'!O:O,Calculations!$C$116+MOD(CJ130,Calculations!$C$118))+Control!$C$7*Calculations!$C$84*INDEX('Monthly Data'!P:P,Calculations!$C$116+MOD(CJ130,Calculations!$C$118))+Control!$C$7*Calculations!$C$85*INDEX('Monthly Data'!Q:Q,Calculations!$C$116+MOD(CJ130,Calculations!$C$118))+(1-Control!$C$7*Calculations!$C$87)*INDEX('Monthly Data'!R:R,Calculations!$C$116+MOD(CJ130,Calculations!$C$118))</f>
        <v>-2.7490061308214487E-3</v>
      </c>
      <c r="HA130" s="86">
        <f ca="1">Control!$C$7*Calculations!$C$82*INDEX('Monthly Data'!N:N,Calculations!$C$116+MOD(CK130,Calculations!$C$118))+Control!$C$7*Calculations!$C$83*INDEX('Monthly Data'!O:O,Calculations!$C$116+MOD(CK130,Calculations!$C$118))+Control!$C$7*Calculations!$C$84*INDEX('Monthly Data'!P:P,Calculations!$C$116+MOD(CK130,Calculations!$C$118))+Control!$C$7*Calculations!$C$85*INDEX('Monthly Data'!Q:Q,Calculations!$C$116+MOD(CK130,Calculations!$C$118))+(1-Control!$C$7*Calculations!$C$87)*INDEX('Monthly Data'!R:R,Calculations!$C$116+MOD(CK130,Calculations!$C$118))</f>
        <v>9.9793409618087695E-3</v>
      </c>
      <c r="HB130" s="86">
        <f ca="1">Control!$C$7*Calculations!$C$82*INDEX('Monthly Data'!N:N,Calculations!$C$116+MOD(CL130,Calculations!$C$118))+Control!$C$7*Calculations!$C$83*INDEX('Monthly Data'!O:O,Calculations!$C$116+MOD(CL130,Calculations!$C$118))+Control!$C$7*Calculations!$C$84*INDEX('Monthly Data'!P:P,Calculations!$C$116+MOD(CL130,Calculations!$C$118))+Control!$C$7*Calculations!$C$85*INDEX('Monthly Data'!Q:Q,Calculations!$C$116+MOD(CL130,Calculations!$C$118))+(1-Control!$C$7*Calculations!$C$87)*INDEX('Monthly Data'!R:R,Calculations!$C$116+MOD(CL130,Calculations!$C$118))</f>
        <v>5.1972609868760735E-3</v>
      </c>
      <c r="HC130" s="86">
        <f ca="1">Control!$C$7*Calculations!$C$82*INDEX('Monthly Data'!N:N,Calculations!$C$116+MOD(CM130,Calculations!$C$118))+Control!$C$7*Calculations!$C$83*INDEX('Monthly Data'!O:O,Calculations!$C$116+MOD(CM130,Calculations!$C$118))+Control!$C$7*Calculations!$C$84*INDEX('Monthly Data'!P:P,Calculations!$C$116+MOD(CM130,Calculations!$C$118))+Control!$C$7*Calculations!$C$85*INDEX('Monthly Data'!Q:Q,Calculations!$C$116+MOD(CM130,Calculations!$C$118))+(1-Control!$C$7*Calculations!$C$87)*INDEX('Monthly Data'!R:R,Calculations!$C$116+MOD(CM130,Calculations!$C$118))</f>
        <v>1.5216630695380906E-2</v>
      </c>
      <c r="HD130" s="86">
        <f ca="1">Control!$C$7*Calculations!$C$82*INDEX('Monthly Data'!N:N,Calculations!$C$116+MOD(CN130,Calculations!$C$118))+Control!$C$7*Calculations!$C$83*INDEX('Monthly Data'!O:O,Calculations!$C$116+MOD(CN130,Calculations!$C$118))+Control!$C$7*Calculations!$C$84*INDEX('Monthly Data'!P:P,Calculations!$C$116+MOD(CN130,Calculations!$C$118))+Control!$C$7*Calculations!$C$85*INDEX('Monthly Data'!Q:Q,Calculations!$C$116+MOD(CN130,Calculations!$C$118))+(1-Control!$C$7*Calculations!$C$87)*INDEX('Monthly Data'!R:R,Calculations!$C$116+MOD(CN130,Calculations!$C$118))</f>
        <v>1.4915555251167555E-3</v>
      </c>
      <c r="HE130" s="86">
        <f ca="1">Control!$C$7*Calculations!$C$82*INDEX('Monthly Data'!N:N,Calculations!$C$116+MOD(CO130,Calculations!$C$118))+Control!$C$7*Calculations!$C$83*INDEX('Monthly Data'!O:O,Calculations!$C$116+MOD(CO130,Calculations!$C$118))+Control!$C$7*Calculations!$C$84*INDEX('Monthly Data'!P:P,Calculations!$C$116+MOD(CO130,Calculations!$C$118))+Control!$C$7*Calculations!$C$85*INDEX('Monthly Data'!Q:Q,Calculations!$C$116+MOD(CO130,Calculations!$C$118))+(1-Control!$C$7*Calculations!$C$87)*INDEX('Monthly Data'!R:R,Calculations!$C$116+MOD(CO130,Calculations!$C$118))</f>
        <v>2.5790695379256122E-2</v>
      </c>
      <c r="HF130" s="86">
        <f ca="1">Control!$C$7*Calculations!$C$82*INDEX('Monthly Data'!N:N,Calculations!$C$116+MOD(CP130,Calculations!$C$118))+Control!$C$7*Calculations!$C$83*INDEX('Monthly Data'!O:O,Calculations!$C$116+MOD(CP130,Calculations!$C$118))+Control!$C$7*Calculations!$C$84*INDEX('Monthly Data'!P:P,Calculations!$C$116+MOD(CP130,Calculations!$C$118))+Control!$C$7*Calculations!$C$85*INDEX('Monthly Data'!Q:Q,Calculations!$C$116+MOD(CP130,Calculations!$C$118))+(1-Control!$C$7*Calculations!$C$87)*INDEX('Monthly Data'!R:R,Calculations!$C$116+MOD(CP130,Calculations!$C$118))</f>
        <v>9.5791276036140301E-3</v>
      </c>
      <c r="HG130" s="86">
        <f ca="1">Control!$C$7*Calculations!$C$82*INDEX('Monthly Data'!N:N,Calculations!$C$116+MOD(CQ130,Calculations!$C$118))+Control!$C$7*Calculations!$C$83*INDEX('Monthly Data'!O:O,Calculations!$C$116+MOD(CQ130,Calculations!$C$118))+Control!$C$7*Calculations!$C$84*INDEX('Monthly Data'!P:P,Calculations!$C$116+MOD(CQ130,Calculations!$C$118))+Control!$C$7*Calculations!$C$85*INDEX('Monthly Data'!Q:Q,Calculations!$C$116+MOD(CQ130,Calculations!$C$118))+(1-Control!$C$7*Calculations!$C$87)*INDEX('Monthly Data'!R:R,Calculations!$C$116+MOD(CQ130,Calculations!$C$118))</f>
        <v>-2.072517756005474E-2</v>
      </c>
      <c r="HH130" s="86">
        <f ca="1">Control!$C$7*Calculations!$C$82*INDEX('Monthly Data'!N:N,Calculations!$C$116+MOD(CR130,Calculations!$C$118))+Control!$C$7*Calculations!$C$83*INDEX('Monthly Data'!O:O,Calculations!$C$116+MOD(CR130,Calculations!$C$118))+Control!$C$7*Calculations!$C$84*INDEX('Monthly Data'!P:P,Calculations!$C$116+MOD(CR130,Calculations!$C$118))+Control!$C$7*Calculations!$C$85*INDEX('Monthly Data'!Q:Q,Calculations!$C$116+MOD(CR130,Calculations!$C$118))+(1-Control!$C$7*Calculations!$C$87)*INDEX('Monthly Data'!R:R,Calculations!$C$116+MOD(CR130,Calculations!$C$118))</f>
        <v>-7.8872955230675015E-3</v>
      </c>
      <c r="HI130" s="86">
        <f ca="1">Control!$C$7*Calculations!$C$82*INDEX('Monthly Data'!N:N,Calculations!$C$116+MOD(CS130,Calculations!$C$118))+Control!$C$7*Calculations!$C$83*INDEX('Monthly Data'!O:O,Calculations!$C$116+MOD(CS130,Calculations!$C$118))+Control!$C$7*Calculations!$C$84*INDEX('Monthly Data'!P:P,Calculations!$C$116+MOD(CS130,Calculations!$C$118))+Control!$C$7*Calculations!$C$85*INDEX('Monthly Data'!Q:Q,Calculations!$C$116+MOD(CS130,Calculations!$C$118))+(1-Control!$C$7*Calculations!$C$87)*INDEX('Monthly Data'!R:R,Calculations!$C$116+MOD(CS130,Calculations!$C$118))</f>
        <v>2.377894462657602E-2</v>
      </c>
      <c r="HJ130" s="86">
        <f ca="1">Control!$C$7*Calculations!$C$82*INDEX('Monthly Data'!N:N,Calculations!$C$116+MOD(CT130,Calculations!$C$118))+Control!$C$7*Calculations!$C$83*INDEX('Monthly Data'!O:O,Calculations!$C$116+MOD(CT130,Calculations!$C$118))+Control!$C$7*Calculations!$C$84*INDEX('Monthly Data'!P:P,Calculations!$C$116+MOD(CT130,Calculations!$C$118))+Control!$C$7*Calculations!$C$85*INDEX('Monthly Data'!Q:Q,Calculations!$C$116+MOD(CT130,Calculations!$C$118))+(1-Control!$C$7*Calculations!$C$87)*INDEX('Monthly Data'!R:R,Calculations!$C$116+MOD(CT130,Calculations!$C$118))</f>
        <v>7.3538285850108537E-3</v>
      </c>
      <c r="HK130" s="86">
        <f ca="1">Control!$C$7*Calculations!$C$82*INDEX('Monthly Data'!N:N,Calculations!$C$116+MOD(CU130,Calculations!$C$118))+Control!$C$7*Calculations!$C$83*INDEX('Monthly Data'!O:O,Calculations!$C$116+MOD(CU130,Calculations!$C$118))+Control!$C$7*Calculations!$C$84*INDEX('Monthly Data'!P:P,Calculations!$C$116+MOD(CU130,Calculations!$C$118))+Control!$C$7*Calculations!$C$85*INDEX('Monthly Data'!Q:Q,Calculations!$C$116+MOD(CU130,Calculations!$C$118))+(1-Control!$C$7*Calculations!$C$87)*INDEX('Monthly Data'!R:R,Calculations!$C$116+MOD(CU130,Calculations!$C$118))</f>
        <v>3.6332715283247441E-2</v>
      </c>
      <c r="HL130" s="86">
        <f ca="1">Control!$C$7*Calculations!$C$82*INDEX('Monthly Data'!N:N,Calculations!$C$116+MOD(CV130,Calculations!$C$118))+Control!$C$7*Calculations!$C$83*INDEX('Monthly Data'!O:O,Calculations!$C$116+MOD(CV130,Calculations!$C$118))+Control!$C$7*Calculations!$C$84*INDEX('Monthly Data'!P:P,Calculations!$C$116+MOD(CV130,Calculations!$C$118))+Control!$C$7*Calculations!$C$85*INDEX('Monthly Data'!Q:Q,Calculations!$C$116+MOD(CV130,Calculations!$C$118))+(1-Control!$C$7*Calculations!$C$87)*INDEX('Monthly Data'!R:R,Calculations!$C$116+MOD(CV130,Calculations!$C$118))</f>
        <v>2.9708469559001142E-2</v>
      </c>
      <c r="HM130" s="86">
        <f ca="1">Control!$C$7*Calculations!$C$82*INDEX('Monthly Data'!N:N,Calculations!$C$116+MOD(CW130,Calculations!$C$118))+Control!$C$7*Calculations!$C$83*INDEX('Monthly Data'!O:O,Calculations!$C$116+MOD(CW130,Calculations!$C$118))+Control!$C$7*Calculations!$C$84*INDEX('Monthly Data'!P:P,Calculations!$C$116+MOD(CW130,Calculations!$C$118))+Control!$C$7*Calculations!$C$85*INDEX('Monthly Data'!Q:Q,Calculations!$C$116+MOD(CW130,Calculations!$C$118))+(1-Control!$C$7*Calculations!$C$87)*INDEX('Monthly Data'!R:R,Calculations!$C$116+MOD(CW130,Calculations!$C$118))</f>
        <v>-3.299557342782896E-2</v>
      </c>
      <c r="HN130" s="86">
        <f ca="1">Control!$C$7*Calculations!$C$82*INDEX('Monthly Data'!N:N,Calculations!$C$116+MOD(CX130,Calculations!$C$118))+Control!$C$7*Calculations!$C$83*INDEX('Monthly Data'!O:O,Calculations!$C$116+MOD(CX130,Calculations!$C$118))+Control!$C$7*Calculations!$C$84*INDEX('Monthly Data'!P:P,Calculations!$C$116+MOD(CX130,Calculations!$C$118))+Control!$C$7*Calculations!$C$85*INDEX('Monthly Data'!Q:Q,Calculations!$C$116+MOD(CX130,Calculations!$C$118))+(1-Control!$C$7*Calculations!$C$87)*INDEX('Monthly Data'!R:R,Calculations!$C$116+MOD(CX130,Calculations!$C$118))</f>
        <v>1.5115046179922851E-2</v>
      </c>
      <c r="HO130" s="86">
        <f ca="1">Control!$C$7*Calculations!$C$82*INDEX('Monthly Data'!N:N,Calculations!$C$116+MOD(CY130,Calculations!$C$118))+Control!$C$7*Calculations!$C$83*INDEX('Monthly Data'!O:O,Calculations!$C$116+MOD(CY130,Calculations!$C$118))+Control!$C$7*Calculations!$C$84*INDEX('Monthly Data'!P:P,Calculations!$C$116+MOD(CY130,Calculations!$C$118))+Control!$C$7*Calculations!$C$85*INDEX('Monthly Data'!Q:Q,Calculations!$C$116+MOD(CY130,Calculations!$C$118))+(1-Control!$C$7*Calculations!$C$87)*INDEX('Monthly Data'!R:R,Calculations!$C$116+MOD(CY130,Calculations!$C$118))</f>
        <v>1.9073822767906517E-2</v>
      </c>
      <c r="HP130" s="86">
        <f ca="1">Control!$C$7*Calculations!$C$82*INDEX('Monthly Data'!N:N,Calculations!$C$116+MOD(CZ130,Calculations!$C$118))+Control!$C$7*Calculations!$C$83*INDEX('Monthly Data'!O:O,Calculations!$C$116+MOD(CZ130,Calculations!$C$118))+Control!$C$7*Calculations!$C$84*INDEX('Monthly Data'!P:P,Calculations!$C$116+MOD(CZ130,Calculations!$C$118))+Control!$C$7*Calculations!$C$85*INDEX('Monthly Data'!Q:Q,Calculations!$C$116+MOD(CZ130,Calculations!$C$118))+(1-Control!$C$7*Calculations!$C$87)*INDEX('Monthly Data'!R:R,Calculations!$C$116+MOD(CZ130,Calculations!$C$118))</f>
        <v>1.046389543479892E-2</v>
      </c>
      <c r="HQ130" s="86">
        <f ca="1">Control!$C$7*Calculations!$C$82*INDEX('Monthly Data'!N:N,Calculations!$C$116+MOD(DA130,Calculations!$C$118))+Control!$C$7*Calculations!$C$83*INDEX('Monthly Data'!O:O,Calculations!$C$116+MOD(DA130,Calculations!$C$118))+Control!$C$7*Calculations!$C$84*INDEX('Monthly Data'!P:P,Calculations!$C$116+MOD(DA130,Calculations!$C$118))+Control!$C$7*Calculations!$C$85*INDEX('Monthly Data'!Q:Q,Calculations!$C$116+MOD(DA130,Calculations!$C$118))+(1-Control!$C$7*Calculations!$C$87)*INDEX('Monthly Data'!R:R,Calculations!$C$116+MOD(DA130,Calculations!$C$118))</f>
        <v>2.0524935548016137E-2</v>
      </c>
      <c r="HR130" s="86">
        <f ca="1">Control!$C$7*Calculations!$C$82*INDEX('Monthly Data'!N:N,Calculations!$C$116+MOD(DB130,Calculations!$C$118))+Control!$C$7*Calculations!$C$83*INDEX('Monthly Data'!O:O,Calculations!$C$116+MOD(DB130,Calculations!$C$118))+Control!$C$7*Calculations!$C$84*INDEX('Monthly Data'!P:P,Calculations!$C$116+MOD(DB130,Calculations!$C$118))+Control!$C$7*Calculations!$C$85*INDEX('Monthly Data'!Q:Q,Calculations!$C$116+MOD(DB130,Calculations!$C$118))+(1-Control!$C$7*Calculations!$C$87)*INDEX('Monthly Data'!R:R,Calculations!$C$116+MOD(DB130,Calculations!$C$118))</f>
        <v>2.4470405846852006E-3</v>
      </c>
      <c r="HS130" s="86">
        <f ca="1">Control!$C$7*Calculations!$C$82*INDEX('Monthly Data'!N:N,Calculations!$C$116+MOD(DC130,Calculations!$C$118))+Control!$C$7*Calculations!$C$83*INDEX('Monthly Data'!O:O,Calculations!$C$116+MOD(DC130,Calculations!$C$118))+Control!$C$7*Calculations!$C$84*INDEX('Monthly Data'!P:P,Calculations!$C$116+MOD(DC130,Calculations!$C$118))+Control!$C$7*Calculations!$C$85*INDEX('Monthly Data'!Q:Q,Calculations!$C$116+MOD(DC130,Calculations!$C$118))+(1-Control!$C$7*Calculations!$C$87)*INDEX('Monthly Data'!R:R,Calculations!$C$116+MOD(DC130,Calculations!$C$118))</f>
        <v>1.0353752315110615E-2</v>
      </c>
      <c r="HT130" s="86">
        <f ca="1">Control!$C$7*Calculations!$C$82*INDEX('Monthly Data'!N:N,Calculations!$C$116+MOD(DD130,Calculations!$C$118))+Control!$C$7*Calculations!$C$83*INDEX('Monthly Data'!O:O,Calculations!$C$116+MOD(DD130,Calculations!$C$118))+Control!$C$7*Calculations!$C$84*INDEX('Monthly Data'!P:P,Calculations!$C$116+MOD(DD130,Calculations!$C$118))+Control!$C$7*Calculations!$C$85*INDEX('Monthly Data'!Q:Q,Calculations!$C$116+MOD(DD130,Calculations!$C$118))+(1-Control!$C$7*Calculations!$C$87)*INDEX('Monthly Data'!R:R,Calculations!$C$116+MOD(DD130,Calculations!$C$118))</f>
        <v>9.5791276036140301E-3</v>
      </c>
      <c r="HU130" s="86">
        <f ca="1">Control!$C$7*Calculations!$C$82*INDEX('Monthly Data'!N:N,Calculations!$C$116+MOD(DE130,Calculations!$C$118))+Control!$C$7*Calculations!$C$83*INDEX('Monthly Data'!O:O,Calculations!$C$116+MOD(DE130,Calculations!$C$118))+Control!$C$7*Calculations!$C$84*INDEX('Monthly Data'!P:P,Calculations!$C$116+MOD(DE130,Calculations!$C$118))+Control!$C$7*Calculations!$C$85*INDEX('Monthly Data'!Q:Q,Calculations!$C$116+MOD(DE130,Calculations!$C$118))+(1-Control!$C$7*Calculations!$C$87)*INDEX('Monthly Data'!R:R,Calculations!$C$116+MOD(DE130,Calculations!$C$118))</f>
        <v>-1.0485101266941802E-2</v>
      </c>
      <c r="HV130" s="86">
        <f ca="1">Control!$C$7*Calculations!$C$82*INDEX('Monthly Data'!N:N,Calculations!$C$116+MOD(DF130,Calculations!$C$118))+Control!$C$7*Calculations!$C$83*INDEX('Monthly Data'!O:O,Calculations!$C$116+MOD(DF130,Calculations!$C$118))+Control!$C$7*Calculations!$C$84*INDEX('Monthly Data'!P:P,Calculations!$C$116+MOD(DF130,Calculations!$C$118))+Control!$C$7*Calculations!$C$85*INDEX('Monthly Data'!Q:Q,Calculations!$C$116+MOD(DF130,Calculations!$C$118))+(1-Control!$C$7*Calculations!$C$87)*INDEX('Monthly Data'!R:R,Calculations!$C$116+MOD(DF130,Calculations!$C$118))</f>
        <v>7.5897487599915015E-3</v>
      </c>
      <c r="HW130" s="86">
        <f ca="1">Control!$C$7*Calculations!$C$82*INDEX('Monthly Data'!N:N,Calculations!$C$116+MOD(DG130,Calculations!$C$118))+Control!$C$7*Calculations!$C$83*INDEX('Monthly Data'!O:O,Calculations!$C$116+MOD(DG130,Calculations!$C$118))+Control!$C$7*Calculations!$C$84*INDEX('Monthly Data'!P:P,Calculations!$C$116+MOD(DG130,Calculations!$C$118))+Control!$C$7*Calculations!$C$85*INDEX('Monthly Data'!Q:Q,Calculations!$C$116+MOD(DG130,Calculations!$C$118))+(1-Control!$C$7*Calculations!$C$87)*INDEX('Monthly Data'!R:R,Calculations!$C$116+MOD(DG130,Calculations!$C$118))</f>
        <v>-2.072517756005474E-2</v>
      </c>
      <c r="HX130" s="86">
        <f ca="1">Control!$C$7*Calculations!$C$82*INDEX('Monthly Data'!N:N,Calculations!$C$116+MOD(DH130,Calculations!$C$118))+Control!$C$7*Calculations!$C$83*INDEX('Monthly Data'!O:O,Calculations!$C$116+MOD(DH130,Calculations!$C$118))+Control!$C$7*Calculations!$C$84*INDEX('Monthly Data'!P:P,Calculations!$C$116+MOD(DH130,Calculations!$C$118))+Control!$C$7*Calculations!$C$85*INDEX('Monthly Data'!Q:Q,Calculations!$C$116+MOD(DH130,Calculations!$C$118))+(1-Control!$C$7*Calculations!$C$87)*INDEX('Monthly Data'!R:R,Calculations!$C$116+MOD(DH130,Calculations!$C$118))</f>
        <v>-2.7490061308214487E-3</v>
      </c>
      <c r="HY130" s="86">
        <f ca="1">Control!$C$7*Calculations!$C$82*INDEX('Monthly Data'!N:N,Calculations!$C$116+MOD(DI130,Calculations!$C$118))+Control!$C$7*Calculations!$C$83*INDEX('Monthly Data'!O:O,Calculations!$C$116+MOD(DI130,Calculations!$C$118))+Control!$C$7*Calculations!$C$84*INDEX('Monthly Data'!P:P,Calculations!$C$116+MOD(DI130,Calculations!$C$118))+Control!$C$7*Calculations!$C$85*INDEX('Monthly Data'!Q:Q,Calculations!$C$116+MOD(DI130,Calculations!$C$118))+(1-Control!$C$7*Calculations!$C$87)*INDEX('Monthly Data'!R:R,Calculations!$C$116+MOD(DI130,Calculations!$C$118))</f>
        <v>-2.072517756005474E-2</v>
      </c>
      <c r="HZ130" s="86">
        <f ca="1">Control!$C$7*Calculations!$C$82*INDEX('Monthly Data'!N:N,Calculations!$C$116+MOD(DJ130,Calculations!$C$118))+Control!$C$7*Calculations!$C$83*INDEX('Monthly Data'!O:O,Calculations!$C$116+MOD(DJ130,Calculations!$C$118))+Control!$C$7*Calculations!$C$84*INDEX('Monthly Data'!P:P,Calculations!$C$116+MOD(DJ130,Calculations!$C$118))+Control!$C$7*Calculations!$C$85*INDEX('Monthly Data'!Q:Q,Calculations!$C$116+MOD(DJ130,Calculations!$C$118))+(1-Control!$C$7*Calculations!$C$87)*INDEX('Monthly Data'!R:R,Calculations!$C$116+MOD(DJ130,Calculations!$C$118))</f>
        <v>-2.7490061308214487E-3</v>
      </c>
      <c r="IA130" s="86">
        <f ca="1">Control!$C$7*Calculations!$C$82*INDEX('Monthly Data'!N:N,Calculations!$C$116+MOD(DK130,Calculations!$C$118))+Control!$C$7*Calculations!$C$83*INDEX('Monthly Data'!O:O,Calculations!$C$116+MOD(DK130,Calculations!$C$118))+Control!$C$7*Calculations!$C$84*INDEX('Monthly Data'!P:P,Calculations!$C$116+MOD(DK130,Calculations!$C$118))+Control!$C$7*Calculations!$C$85*INDEX('Monthly Data'!Q:Q,Calculations!$C$116+MOD(DK130,Calculations!$C$118))+(1-Control!$C$7*Calculations!$C$87)*INDEX('Monthly Data'!R:R,Calculations!$C$116+MOD(DK130,Calculations!$C$118))</f>
        <v>1.2954540023127663E-2</v>
      </c>
      <c r="IB130" s="86">
        <f ca="1">Control!$C$7*Calculations!$C$82*INDEX('Monthly Data'!N:N,Calculations!$C$116+MOD(DL130,Calculations!$C$118))+Control!$C$7*Calculations!$C$83*INDEX('Monthly Data'!O:O,Calculations!$C$116+MOD(DL130,Calculations!$C$118))+Control!$C$7*Calculations!$C$84*INDEX('Monthly Data'!P:P,Calculations!$C$116+MOD(DL130,Calculations!$C$118))+Control!$C$7*Calculations!$C$85*INDEX('Monthly Data'!Q:Q,Calculations!$C$116+MOD(DL130,Calculations!$C$118))+(1-Control!$C$7*Calculations!$C$87)*INDEX('Monthly Data'!R:R,Calculations!$C$116+MOD(DL130,Calculations!$C$118))</f>
        <v>3.4808428836917149E-3</v>
      </c>
      <c r="IC130" s="86">
        <f ca="1">Control!$C$7*Calculations!$C$82*INDEX('Monthly Data'!N:N,Calculations!$C$116+MOD(DM130,Calculations!$C$118))+Control!$C$7*Calculations!$C$83*INDEX('Monthly Data'!O:O,Calculations!$C$116+MOD(DM130,Calculations!$C$118))+Control!$C$7*Calculations!$C$84*INDEX('Monthly Data'!P:P,Calculations!$C$116+MOD(DM130,Calculations!$C$118))+Control!$C$7*Calculations!$C$85*INDEX('Monthly Data'!Q:Q,Calculations!$C$116+MOD(DM130,Calculations!$C$118))+(1-Control!$C$7*Calculations!$C$87)*INDEX('Monthly Data'!R:R,Calculations!$C$116+MOD(DM130,Calculations!$C$118))</f>
        <v>4.089189590407355E-3</v>
      </c>
      <c r="ID130" s="86">
        <f ca="1">Control!$C$7*Calculations!$C$82*INDEX('Monthly Data'!N:N,Calculations!$C$116+MOD(DN130,Calculations!$C$118))+Control!$C$7*Calculations!$C$83*INDEX('Monthly Data'!O:O,Calculations!$C$116+MOD(DN130,Calculations!$C$118))+Control!$C$7*Calculations!$C$84*INDEX('Monthly Data'!P:P,Calculations!$C$116+MOD(DN130,Calculations!$C$118))+Control!$C$7*Calculations!$C$85*INDEX('Monthly Data'!Q:Q,Calculations!$C$116+MOD(DN130,Calculations!$C$118))+(1-Control!$C$7*Calculations!$C$87)*INDEX('Monthly Data'!R:R,Calculations!$C$116+MOD(DN130,Calculations!$C$118))</f>
        <v>4.089189590407355E-3</v>
      </c>
      <c r="IE130" s="86">
        <f ca="1">Control!$C$7*Calculations!$C$82*INDEX('Monthly Data'!N:N,Calculations!$C$116+MOD(DO130,Calculations!$C$118))+Control!$C$7*Calculations!$C$83*INDEX('Monthly Data'!O:O,Calculations!$C$116+MOD(DO130,Calculations!$C$118))+Control!$C$7*Calculations!$C$84*INDEX('Monthly Data'!P:P,Calculations!$C$116+MOD(DO130,Calculations!$C$118))+Control!$C$7*Calculations!$C$85*INDEX('Monthly Data'!Q:Q,Calculations!$C$116+MOD(DO130,Calculations!$C$118))+(1-Control!$C$7*Calculations!$C$87)*INDEX('Monthly Data'!R:R,Calculations!$C$116+MOD(DO130,Calculations!$C$118))</f>
        <v>1.8665061640915637E-2</v>
      </c>
      <c r="IF130" s="86">
        <f ca="1">Control!$C$7*Calculations!$C$82*INDEX('Monthly Data'!N:N,Calculations!$C$116+MOD(DP130,Calculations!$C$118))+Control!$C$7*Calculations!$C$83*INDEX('Monthly Data'!O:O,Calculations!$C$116+MOD(DP130,Calculations!$C$118))+Control!$C$7*Calculations!$C$84*INDEX('Monthly Data'!P:P,Calculations!$C$116+MOD(DP130,Calculations!$C$118))+Control!$C$7*Calculations!$C$85*INDEX('Monthly Data'!Q:Q,Calculations!$C$116+MOD(DP130,Calculations!$C$118))+(1-Control!$C$7*Calculations!$C$87)*INDEX('Monthly Data'!R:R,Calculations!$C$116+MOD(DP130,Calculations!$C$118))</f>
        <v>-1.9947061878162777E-2</v>
      </c>
      <c r="IG130" s="88">
        <f ca="1">Control!$C$8*(1+DQ130)*(1+DR130)*(1+DS130)*(1+DT130)*(1+DU130)*(1+DV130)*(1+DW130)*(1+DX130)*(1+DY130)*(1+DZ130)*(1+EA130)*(1+EB130)*(1+EC130)*(1+ED130)*(1+EE130)*(1+EF130)*(1+EG130)*(1+EH130)*(1+EI130)*(1+EJ130)*(1+EK130)*(1+EL130)*(1+EM130)*(1+EN130)*(1+EO130)*(1+EP130)*(1+EQ130)*(1+ER130)*(1+ES130)*(1+ET130)*(1+EU130)*(1+EV130)*(1+EW130)*(1+EX130)*(1+EY130)*(1+EZ130)*(1+FA130)*(1+FB130)*(1+FC130)*(1+FD130)*(1+FE130)*(1+FF130)*(1+FG130)*(1+FH130)*(1+FI130)*(1+FJ130)*(1+FK130)*(1+FL130)*(1+FM130)*(1+FN130)*(1+FO130)*(1+FP130)*(1+FQ130)*(1+FR130)*(1+FS130)*(1+FT130)*(1+FU130)*(1+FV130)*(1+FW130)*(1+FX130)*(1+FY130)*(1+FZ130)*(1+GA130)*(1+GB130)*(1+GC130)*(1+GD130)*(1+GE130)*(1+GF130)*(1+GG130)*(1+GH130)*(1+GI130)*(1+GJ130)*(1+GK130)*(1+GL130)*(1+GM130)*(1+GN130)*(1+GO130)*(1+GP130)*(1+GQ130)*(1+GR130)*(1+GS130)*(1+GT130)*(1+GU130)*(1+GV130)*(1+GW130)*(1+GX130)*(1+GY130)*(1+GZ130)*(1+HA130)*(1+HB130)*(1+HC130)*(1+HD130)*(1+HE130)*(1+HF130)*(1+HG130)*(1+HH130)*(1+HI130)*(1+HJ130)*(1+HK130)*(1+HL130)*(1+HM130)*(1+HN130)*(1+HO130)*(1+HP130)*(1+HQ130)*(1+HR130)*(1+HS130)*(1+HT130)*(1+HU130)*(1+HV130)*(1+HW130)*(1+HX130)*(1+HY130)*(1+HZ130)*(1+IA130)*(1+IB130)*(1+IC130)*(1+ID130)*(1+IE130)*(1+IF130)</f>
        <v>97128.077642137723</v>
      </c>
    </row>
    <row r="131" spans="1:241" x14ac:dyDescent="0.25">
      <c r="A131">
        <v>42</v>
      </c>
      <c r="B131">
        <v>82</v>
      </c>
      <c r="C131">
        <v>67</v>
      </c>
      <c r="D131">
        <v>105</v>
      </c>
      <c r="E131">
        <v>31</v>
      </c>
      <c r="F131">
        <v>97</v>
      </c>
      <c r="G131">
        <v>15</v>
      </c>
      <c r="H131">
        <v>21</v>
      </c>
      <c r="I131">
        <v>60</v>
      </c>
      <c r="J131">
        <v>69</v>
      </c>
      <c r="K131">
        <v>53</v>
      </c>
      <c r="L131">
        <v>60</v>
      </c>
      <c r="M131">
        <v>61</v>
      </c>
      <c r="N131">
        <v>34</v>
      </c>
      <c r="O131">
        <v>29</v>
      </c>
      <c r="P131">
        <v>28</v>
      </c>
      <c r="Q131">
        <v>16</v>
      </c>
      <c r="R131">
        <v>4</v>
      </c>
      <c r="S131">
        <v>46</v>
      </c>
      <c r="T131">
        <v>91</v>
      </c>
      <c r="U131">
        <v>2</v>
      </c>
      <c r="V131">
        <v>89</v>
      </c>
      <c r="W131">
        <v>108</v>
      </c>
      <c r="X131">
        <v>28</v>
      </c>
      <c r="Y131">
        <v>17</v>
      </c>
      <c r="Z131">
        <v>107</v>
      </c>
      <c r="AA131">
        <v>30</v>
      </c>
      <c r="AB131">
        <v>117</v>
      </c>
      <c r="AC131">
        <v>5</v>
      </c>
      <c r="AD131">
        <v>84</v>
      </c>
      <c r="AE131">
        <v>114</v>
      </c>
      <c r="AF131">
        <v>112</v>
      </c>
      <c r="AG131">
        <v>98</v>
      </c>
      <c r="AH131">
        <v>77</v>
      </c>
      <c r="AI131">
        <v>19</v>
      </c>
      <c r="AJ131">
        <v>98</v>
      </c>
      <c r="AK131">
        <v>60</v>
      </c>
      <c r="AL131">
        <v>88</v>
      </c>
      <c r="AM131">
        <v>81</v>
      </c>
      <c r="AN131">
        <v>107</v>
      </c>
      <c r="AO131">
        <v>113</v>
      </c>
      <c r="AP131">
        <v>4</v>
      </c>
      <c r="AQ131">
        <v>50</v>
      </c>
      <c r="AR131">
        <v>71</v>
      </c>
      <c r="AS131">
        <v>33</v>
      </c>
      <c r="AT131">
        <v>7</v>
      </c>
      <c r="AU131">
        <v>115</v>
      </c>
      <c r="AV131">
        <v>70</v>
      </c>
      <c r="AW131">
        <v>89</v>
      </c>
      <c r="AX131">
        <v>56</v>
      </c>
      <c r="AY131">
        <v>47</v>
      </c>
      <c r="AZ131">
        <v>103</v>
      </c>
      <c r="BA131">
        <v>50</v>
      </c>
      <c r="BB131">
        <v>60</v>
      </c>
      <c r="BC131">
        <v>25</v>
      </c>
      <c r="BD131">
        <v>37</v>
      </c>
      <c r="BE131">
        <v>29</v>
      </c>
      <c r="BF131">
        <v>90</v>
      </c>
      <c r="BG131">
        <v>79</v>
      </c>
      <c r="BH131">
        <v>82</v>
      </c>
      <c r="BI131">
        <v>55</v>
      </c>
      <c r="BJ131">
        <v>12</v>
      </c>
      <c r="BK131">
        <v>53</v>
      </c>
      <c r="BL131">
        <v>116</v>
      </c>
      <c r="BM131">
        <v>42</v>
      </c>
      <c r="BN131">
        <v>29</v>
      </c>
      <c r="BO131">
        <v>73</v>
      </c>
      <c r="BP131">
        <v>60</v>
      </c>
      <c r="BQ131">
        <v>115</v>
      </c>
      <c r="BR131">
        <v>117</v>
      </c>
      <c r="BS131">
        <v>68</v>
      </c>
      <c r="BT131">
        <v>38</v>
      </c>
      <c r="BU131">
        <v>38</v>
      </c>
      <c r="BV131">
        <v>69</v>
      </c>
      <c r="BW131">
        <v>32</v>
      </c>
      <c r="BX131">
        <v>79</v>
      </c>
      <c r="BY131">
        <v>104</v>
      </c>
      <c r="BZ131">
        <v>114</v>
      </c>
      <c r="CA131">
        <v>110</v>
      </c>
      <c r="CB131">
        <v>36</v>
      </c>
      <c r="CC131">
        <v>109</v>
      </c>
      <c r="CD131">
        <v>2</v>
      </c>
      <c r="CE131">
        <v>45</v>
      </c>
      <c r="CF131">
        <v>8</v>
      </c>
      <c r="CG131">
        <v>85</v>
      </c>
      <c r="CH131">
        <v>86</v>
      </c>
      <c r="CI131">
        <v>5</v>
      </c>
      <c r="CJ131">
        <v>96</v>
      </c>
      <c r="CK131">
        <v>40</v>
      </c>
      <c r="CL131">
        <v>105</v>
      </c>
      <c r="CM131">
        <v>101</v>
      </c>
      <c r="CN131">
        <v>117</v>
      </c>
      <c r="CO131">
        <v>73</v>
      </c>
      <c r="CP131">
        <v>114</v>
      </c>
      <c r="CQ131">
        <v>44</v>
      </c>
      <c r="CR131">
        <v>17</v>
      </c>
      <c r="CS131">
        <v>0</v>
      </c>
      <c r="CT131">
        <v>64</v>
      </c>
      <c r="CU131">
        <v>86</v>
      </c>
      <c r="CV131">
        <v>46</v>
      </c>
      <c r="CW131">
        <v>111</v>
      </c>
      <c r="CX131">
        <v>25</v>
      </c>
      <c r="CY131">
        <v>41</v>
      </c>
      <c r="CZ131">
        <v>52</v>
      </c>
      <c r="DA131">
        <v>32</v>
      </c>
      <c r="DB131">
        <v>80</v>
      </c>
      <c r="DC131">
        <v>57</v>
      </c>
      <c r="DD131">
        <v>64</v>
      </c>
      <c r="DE131">
        <v>65</v>
      </c>
      <c r="DF131">
        <v>15</v>
      </c>
      <c r="DG131">
        <v>64</v>
      </c>
      <c r="DH131">
        <v>95</v>
      </c>
      <c r="DI131">
        <v>58</v>
      </c>
      <c r="DJ131">
        <v>3</v>
      </c>
      <c r="DK131">
        <v>84</v>
      </c>
      <c r="DL131">
        <v>84</v>
      </c>
      <c r="DM131">
        <v>52</v>
      </c>
      <c r="DN131">
        <v>54</v>
      </c>
      <c r="DO131">
        <v>118</v>
      </c>
      <c r="DP131">
        <v>109</v>
      </c>
      <c r="DQ131" s="86">
        <f ca="1">Control!$C$7*Calculations!$C$82*INDEX('Monthly Data'!N:N,Calculations!$C$116+MOD(A131,Calculations!$C$118))+Control!$C$7*Calculations!$C$83*INDEX('Monthly Data'!O:O,Calculations!$C$116+MOD(A131,Calculations!$C$118))+Control!$C$7*Calculations!$C$84*INDEX('Monthly Data'!P:P,Calculations!$C$116+MOD(A131,Calculations!$C$118))+Control!$C$7*Calculations!$C$85*INDEX('Monthly Data'!Q:Q,Calculations!$C$116+MOD(A131,Calculations!$C$118))+(1-Control!$C$7*Calculations!$C$87)*INDEX('Monthly Data'!R:R,Calculations!$C$116+MOD(A131,Calculations!$C$118))</f>
        <v>-6.1115617667135171E-2</v>
      </c>
      <c r="DR131" s="86">
        <f ca="1">Control!$C$7*Calculations!$C$82*INDEX('Monthly Data'!N:N,Calculations!$C$116+MOD(B131,Calculations!$C$118))+Control!$C$7*Calculations!$C$83*INDEX('Monthly Data'!O:O,Calculations!$C$116+MOD(B131,Calculations!$C$118))+Control!$C$7*Calculations!$C$84*INDEX('Monthly Data'!P:P,Calculations!$C$116+MOD(B131,Calculations!$C$118))+Control!$C$7*Calculations!$C$85*INDEX('Monthly Data'!Q:Q,Calculations!$C$116+MOD(B131,Calculations!$C$118))+(1-Control!$C$7*Calculations!$C$87)*INDEX('Monthly Data'!R:R,Calculations!$C$116+MOD(B131,Calculations!$C$118))</f>
        <v>1.7361594973213587E-2</v>
      </c>
      <c r="DS131" s="86">
        <f ca="1">Control!$C$7*Calculations!$C$82*INDEX('Monthly Data'!N:N,Calculations!$C$116+MOD(C131,Calculations!$C$118))+Control!$C$7*Calculations!$C$83*INDEX('Monthly Data'!O:O,Calculations!$C$116+MOD(C131,Calculations!$C$118))+Control!$C$7*Calculations!$C$84*INDEX('Monthly Data'!P:P,Calculations!$C$116+MOD(C131,Calculations!$C$118))+Control!$C$7*Calculations!$C$85*INDEX('Monthly Data'!Q:Q,Calculations!$C$116+MOD(C131,Calculations!$C$118))+(1-Control!$C$7*Calculations!$C$87)*INDEX('Monthly Data'!R:R,Calculations!$C$116+MOD(C131,Calculations!$C$118))</f>
        <v>-3.9863250714949353E-2</v>
      </c>
      <c r="DT131" s="86">
        <f ca="1">Control!$C$7*Calculations!$C$82*INDEX('Monthly Data'!N:N,Calculations!$C$116+MOD(D131,Calculations!$C$118))+Control!$C$7*Calculations!$C$83*INDEX('Monthly Data'!O:O,Calculations!$C$116+MOD(D131,Calculations!$C$118))+Control!$C$7*Calculations!$C$84*INDEX('Monthly Data'!P:P,Calculations!$C$116+MOD(D131,Calculations!$C$118))+Control!$C$7*Calculations!$C$85*INDEX('Monthly Data'!Q:Q,Calculations!$C$116+MOD(D131,Calculations!$C$118))+(1-Control!$C$7*Calculations!$C$87)*INDEX('Monthly Data'!R:R,Calculations!$C$116+MOD(D131,Calculations!$C$118))</f>
        <v>2.3206536303657571E-2</v>
      </c>
      <c r="DU131" s="86">
        <f ca="1">Control!$C$7*Calculations!$C$82*INDEX('Monthly Data'!N:N,Calculations!$C$116+MOD(E131,Calculations!$C$118))+Control!$C$7*Calculations!$C$83*INDEX('Monthly Data'!O:O,Calculations!$C$116+MOD(E131,Calculations!$C$118))+Control!$C$7*Calculations!$C$84*INDEX('Monthly Data'!P:P,Calculations!$C$116+MOD(E131,Calculations!$C$118))+Control!$C$7*Calculations!$C$85*INDEX('Monthly Data'!Q:Q,Calculations!$C$116+MOD(E131,Calculations!$C$118))+(1-Control!$C$7*Calculations!$C$87)*INDEX('Monthly Data'!R:R,Calculations!$C$116+MOD(E131,Calculations!$C$118))</f>
        <v>1.8665061640915637E-2</v>
      </c>
      <c r="DV131" s="86">
        <f ca="1">Control!$C$7*Calculations!$C$82*INDEX('Monthly Data'!N:N,Calculations!$C$116+MOD(F131,Calculations!$C$118))+Control!$C$7*Calculations!$C$83*INDEX('Monthly Data'!O:O,Calculations!$C$116+MOD(F131,Calculations!$C$118))+Control!$C$7*Calculations!$C$84*INDEX('Monthly Data'!P:P,Calculations!$C$116+MOD(F131,Calculations!$C$118))+Control!$C$7*Calculations!$C$85*INDEX('Monthly Data'!Q:Q,Calculations!$C$116+MOD(F131,Calculations!$C$118))+(1-Control!$C$7*Calculations!$C$87)*INDEX('Monthly Data'!R:R,Calculations!$C$116+MOD(F131,Calculations!$C$118))</f>
        <v>-7.5539743260223157E-3</v>
      </c>
      <c r="DW131" s="86">
        <f ca="1">Control!$C$7*Calculations!$C$82*INDEX('Monthly Data'!N:N,Calculations!$C$116+MOD(G131,Calculations!$C$118))+Control!$C$7*Calculations!$C$83*INDEX('Monthly Data'!O:O,Calculations!$C$116+MOD(G131,Calculations!$C$118))+Control!$C$7*Calculations!$C$84*INDEX('Monthly Data'!P:P,Calculations!$C$116+MOD(G131,Calculations!$C$118))+Control!$C$7*Calculations!$C$85*INDEX('Monthly Data'!Q:Q,Calculations!$C$116+MOD(G131,Calculations!$C$118))+(1-Control!$C$7*Calculations!$C$87)*INDEX('Monthly Data'!R:R,Calculations!$C$116+MOD(G131,Calculations!$C$118))</f>
        <v>7.857567536297622E-3</v>
      </c>
      <c r="DX131" s="86">
        <f ca="1">Control!$C$7*Calculations!$C$82*INDEX('Monthly Data'!N:N,Calculations!$C$116+MOD(H131,Calculations!$C$118))+Control!$C$7*Calculations!$C$83*INDEX('Monthly Data'!O:O,Calculations!$C$116+MOD(H131,Calculations!$C$118))+Control!$C$7*Calculations!$C$84*INDEX('Monthly Data'!P:P,Calculations!$C$116+MOD(H131,Calculations!$C$118))+Control!$C$7*Calculations!$C$85*INDEX('Monthly Data'!Q:Q,Calculations!$C$116+MOD(H131,Calculations!$C$118))+(1-Control!$C$7*Calculations!$C$87)*INDEX('Monthly Data'!R:R,Calculations!$C$116+MOD(H131,Calculations!$C$118))</f>
        <v>1.5108777406081684E-3</v>
      </c>
      <c r="DY131" s="86">
        <f ca="1">Control!$C$7*Calculations!$C$82*INDEX('Monthly Data'!N:N,Calculations!$C$116+MOD(I131,Calculations!$C$118))+Control!$C$7*Calculations!$C$83*INDEX('Monthly Data'!O:O,Calculations!$C$116+MOD(I131,Calculations!$C$118))+Control!$C$7*Calculations!$C$84*INDEX('Monthly Data'!P:P,Calculations!$C$116+MOD(I131,Calculations!$C$118))+Control!$C$7*Calculations!$C$85*INDEX('Monthly Data'!Q:Q,Calculations!$C$116+MOD(I131,Calculations!$C$118))+(1-Control!$C$7*Calculations!$C$87)*INDEX('Monthly Data'!R:R,Calculations!$C$116+MOD(I131,Calculations!$C$118))</f>
        <v>-1.9947061878162777E-2</v>
      </c>
      <c r="DZ131" s="86">
        <f ca="1">Control!$C$7*Calculations!$C$82*INDEX('Monthly Data'!N:N,Calculations!$C$116+MOD(J131,Calculations!$C$118))+Control!$C$7*Calculations!$C$83*INDEX('Monthly Data'!O:O,Calculations!$C$116+MOD(J131,Calculations!$C$118))+Control!$C$7*Calculations!$C$84*INDEX('Monthly Data'!P:P,Calculations!$C$116+MOD(J131,Calculations!$C$118))+Control!$C$7*Calculations!$C$85*INDEX('Monthly Data'!Q:Q,Calculations!$C$116+MOD(J131,Calculations!$C$118))+(1-Control!$C$7*Calculations!$C$87)*INDEX('Monthly Data'!R:R,Calculations!$C$116+MOD(J131,Calculations!$C$118))</f>
        <v>-4.0413381192162513E-2</v>
      </c>
      <c r="EA131" s="86">
        <f ca="1">Control!$C$7*Calculations!$C$82*INDEX('Monthly Data'!N:N,Calculations!$C$116+MOD(K131,Calculations!$C$118))+Control!$C$7*Calculations!$C$83*INDEX('Monthly Data'!O:O,Calculations!$C$116+MOD(K131,Calculations!$C$118))+Control!$C$7*Calculations!$C$84*INDEX('Monthly Data'!P:P,Calculations!$C$116+MOD(K131,Calculations!$C$118))+Control!$C$7*Calculations!$C$85*INDEX('Monthly Data'!Q:Q,Calculations!$C$116+MOD(K131,Calculations!$C$118))+(1-Control!$C$7*Calculations!$C$87)*INDEX('Monthly Data'!R:R,Calculations!$C$116+MOD(K131,Calculations!$C$118))</f>
        <v>1.1786765492207996E-2</v>
      </c>
      <c r="EB131" s="86">
        <f ca="1">Control!$C$7*Calculations!$C$82*INDEX('Monthly Data'!N:N,Calculations!$C$116+MOD(L131,Calculations!$C$118))+Control!$C$7*Calculations!$C$83*INDEX('Monthly Data'!O:O,Calculations!$C$116+MOD(L131,Calculations!$C$118))+Control!$C$7*Calculations!$C$84*INDEX('Monthly Data'!P:P,Calculations!$C$116+MOD(L131,Calculations!$C$118))+Control!$C$7*Calculations!$C$85*INDEX('Monthly Data'!Q:Q,Calculations!$C$116+MOD(L131,Calculations!$C$118))+(1-Control!$C$7*Calculations!$C$87)*INDEX('Monthly Data'!R:R,Calculations!$C$116+MOD(L131,Calculations!$C$118))</f>
        <v>-1.9947061878162777E-2</v>
      </c>
      <c r="EC131" s="86">
        <f ca="1">Control!$C$7*Calculations!$C$82*INDEX('Monthly Data'!N:N,Calculations!$C$116+MOD(M131,Calculations!$C$118))+Control!$C$7*Calculations!$C$83*INDEX('Monthly Data'!O:O,Calculations!$C$116+MOD(M131,Calculations!$C$118))+Control!$C$7*Calculations!$C$84*INDEX('Monthly Data'!P:P,Calculations!$C$116+MOD(M131,Calculations!$C$118))+Control!$C$7*Calculations!$C$85*INDEX('Monthly Data'!Q:Q,Calculations!$C$116+MOD(M131,Calculations!$C$118))+(1-Control!$C$7*Calculations!$C$87)*INDEX('Monthly Data'!R:R,Calculations!$C$116+MOD(M131,Calculations!$C$118))</f>
        <v>2.766281641786093E-2</v>
      </c>
      <c r="ED131" s="86">
        <f ca="1">Control!$C$7*Calculations!$C$82*INDEX('Monthly Data'!N:N,Calculations!$C$116+MOD(N131,Calculations!$C$118))+Control!$C$7*Calculations!$C$83*INDEX('Monthly Data'!O:O,Calculations!$C$116+MOD(N131,Calculations!$C$118))+Control!$C$7*Calculations!$C$84*INDEX('Monthly Data'!P:P,Calculations!$C$116+MOD(N131,Calculations!$C$118))+Control!$C$7*Calculations!$C$85*INDEX('Monthly Data'!Q:Q,Calculations!$C$116+MOD(N131,Calculations!$C$118))+(1-Control!$C$7*Calculations!$C$87)*INDEX('Monthly Data'!R:R,Calculations!$C$116+MOD(N131,Calculations!$C$118))</f>
        <v>5.3309355465453899E-3</v>
      </c>
      <c r="EE131" s="86">
        <f ca="1">Control!$C$7*Calculations!$C$82*INDEX('Monthly Data'!N:N,Calculations!$C$116+MOD(O131,Calculations!$C$118))+Control!$C$7*Calculations!$C$83*INDEX('Monthly Data'!O:O,Calculations!$C$116+MOD(O131,Calculations!$C$118))+Control!$C$7*Calculations!$C$84*INDEX('Monthly Data'!P:P,Calculations!$C$116+MOD(O131,Calculations!$C$118))+Control!$C$7*Calculations!$C$85*INDEX('Monthly Data'!Q:Q,Calculations!$C$116+MOD(O131,Calculations!$C$118))+(1-Control!$C$7*Calculations!$C$87)*INDEX('Monthly Data'!R:R,Calculations!$C$116+MOD(O131,Calculations!$C$118))</f>
        <v>1.5115046179922851E-2</v>
      </c>
      <c r="EF131" s="86">
        <f ca="1">Control!$C$7*Calculations!$C$82*INDEX('Monthly Data'!N:N,Calculations!$C$116+MOD(P131,Calculations!$C$118))+Control!$C$7*Calculations!$C$83*INDEX('Monthly Data'!O:O,Calculations!$C$116+MOD(P131,Calculations!$C$118))+Control!$C$7*Calculations!$C$84*INDEX('Monthly Data'!P:P,Calculations!$C$116+MOD(P131,Calculations!$C$118))+Control!$C$7*Calculations!$C$85*INDEX('Monthly Data'!Q:Q,Calculations!$C$116+MOD(P131,Calculations!$C$118))+(1-Control!$C$7*Calculations!$C$87)*INDEX('Monthly Data'!R:R,Calculations!$C$116+MOD(P131,Calculations!$C$118))</f>
        <v>3.7596120283497965E-2</v>
      </c>
      <c r="EG131" s="86">
        <f ca="1">Control!$C$7*Calculations!$C$82*INDEX('Monthly Data'!N:N,Calculations!$C$116+MOD(Q131,Calculations!$C$118))+Control!$C$7*Calculations!$C$83*INDEX('Monthly Data'!O:O,Calculations!$C$116+MOD(Q131,Calculations!$C$118))+Control!$C$7*Calculations!$C$84*INDEX('Monthly Data'!P:P,Calculations!$C$116+MOD(Q131,Calculations!$C$118))+Control!$C$7*Calculations!$C$85*INDEX('Monthly Data'!Q:Q,Calculations!$C$116+MOD(Q131,Calculations!$C$118))+(1-Control!$C$7*Calculations!$C$87)*INDEX('Monthly Data'!R:R,Calculations!$C$116+MOD(Q131,Calculations!$C$118))</f>
        <v>2.5325873776067674E-2</v>
      </c>
      <c r="EH131" s="86">
        <f ca="1">Control!$C$7*Calculations!$C$82*INDEX('Monthly Data'!N:N,Calculations!$C$116+MOD(R131,Calculations!$C$118))+Control!$C$7*Calculations!$C$83*INDEX('Monthly Data'!O:O,Calculations!$C$116+MOD(R131,Calculations!$C$118))+Control!$C$7*Calculations!$C$84*INDEX('Monthly Data'!P:P,Calculations!$C$116+MOD(R131,Calculations!$C$118))+Control!$C$7*Calculations!$C$85*INDEX('Monthly Data'!Q:Q,Calculations!$C$116+MOD(R131,Calculations!$C$118))+(1-Control!$C$7*Calculations!$C$87)*INDEX('Monthly Data'!R:R,Calculations!$C$116+MOD(R131,Calculations!$C$118))</f>
        <v>1.3423979074716584E-2</v>
      </c>
      <c r="EI131" s="86">
        <f ca="1">Control!$C$7*Calculations!$C$82*INDEX('Monthly Data'!N:N,Calculations!$C$116+MOD(S131,Calculations!$C$118))+Control!$C$7*Calculations!$C$83*INDEX('Monthly Data'!O:O,Calculations!$C$116+MOD(S131,Calculations!$C$118))+Control!$C$7*Calculations!$C$84*INDEX('Monthly Data'!P:P,Calculations!$C$116+MOD(S131,Calculations!$C$118))+Control!$C$7*Calculations!$C$85*INDEX('Monthly Data'!Q:Q,Calculations!$C$116+MOD(S131,Calculations!$C$118))+(1-Control!$C$7*Calculations!$C$87)*INDEX('Monthly Data'!R:R,Calculations!$C$116+MOD(S131,Calculations!$C$118))</f>
        <v>2.3307359621218403E-2</v>
      </c>
      <c r="EJ131" s="86">
        <f ca="1">Control!$C$7*Calculations!$C$82*INDEX('Monthly Data'!N:N,Calculations!$C$116+MOD(T131,Calculations!$C$118))+Control!$C$7*Calculations!$C$83*INDEX('Monthly Data'!O:O,Calculations!$C$116+MOD(T131,Calculations!$C$118))+Control!$C$7*Calculations!$C$84*INDEX('Monthly Data'!P:P,Calculations!$C$116+MOD(T131,Calculations!$C$118))+Control!$C$7*Calculations!$C$85*INDEX('Monthly Data'!Q:Q,Calculations!$C$116+MOD(T131,Calculations!$C$118))+(1-Control!$C$7*Calculations!$C$87)*INDEX('Monthly Data'!R:R,Calculations!$C$116+MOD(T131,Calculations!$C$118))</f>
        <v>-1.6546126717384396E-2</v>
      </c>
      <c r="EK131" s="86">
        <f ca="1">Control!$C$7*Calculations!$C$82*INDEX('Monthly Data'!N:N,Calculations!$C$116+MOD(U131,Calculations!$C$118))+Control!$C$7*Calculations!$C$83*INDEX('Monthly Data'!O:O,Calculations!$C$116+MOD(U131,Calculations!$C$118))+Control!$C$7*Calculations!$C$84*INDEX('Monthly Data'!P:P,Calculations!$C$116+MOD(U131,Calculations!$C$118))+Control!$C$7*Calculations!$C$85*INDEX('Monthly Data'!Q:Q,Calculations!$C$116+MOD(U131,Calculations!$C$118))+(1-Control!$C$7*Calculations!$C$87)*INDEX('Monthly Data'!R:R,Calculations!$C$116+MOD(U131,Calculations!$C$118))</f>
        <v>7.7184133340106598E-3</v>
      </c>
      <c r="EL131" s="86">
        <f ca="1">Control!$C$7*Calculations!$C$82*INDEX('Monthly Data'!N:N,Calculations!$C$116+MOD(V131,Calculations!$C$118))+Control!$C$7*Calculations!$C$83*INDEX('Monthly Data'!O:O,Calculations!$C$116+MOD(V131,Calculations!$C$118))+Control!$C$7*Calculations!$C$84*INDEX('Monthly Data'!P:P,Calculations!$C$116+MOD(V131,Calculations!$C$118))+Control!$C$7*Calculations!$C$85*INDEX('Monthly Data'!Q:Q,Calculations!$C$116+MOD(V131,Calculations!$C$118))+(1-Control!$C$7*Calculations!$C$87)*INDEX('Monthly Data'!R:R,Calculations!$C$116+MOD(V131,Calculations!$C$118))</f>
        <v>2.3852824346838646E-2</v>
      </c>
      <c r="EM131" s="86">
        <f ca="1">Control!$C$7*Calculations!$C$82*INDEX('Monthly Data'!N:N,Calculations!$C$116+MOD(W131,Calculations!$C$118))+Control!$C$7*Calculations!$C$83*INDEX('Monthly Data'!O:O,Calculations!$C$116+MOD(W131,Calculations!$C$118))+Control!$C$7*Calculations!$C$84*INDEX('Monthly Data'!P:P,Calculations!$C$116+MOD(W131,Calculations!$C$118))+Control!$C$7*Calculations!$C$85*INDEX('Monthly Data'!Q:Q,Calculations!$C$116+MOD(W131,Calculations!$C$118))+(1-Control!$C$7*Calculations!$C$87)*INDEX('Monthly Data'!R:R,Calculations!$C$116+MOD(W131,Calculations!$C$118))</f>
        <v>1.7073665854433945E-2</v>
      </c>
      <c r="EN131" s="86">
        <f ca="1">Control!$C$7*Calculations!$C$82*INDEX('Monthly Data'!N:N,Calculations!$C$116+MOD(X131,Calculations!$C$118))+Control!$C$7*Calculations!$C$83*INDEX('Monthly Data'!O:O,Calculations!$C$116+MOD(X131,Calculations!$C$118))+Control!$C$7*Calculations!$C$84*INDEX('Monthly Data'!P:P,Calculations!$C$116+MOD(X131,Calculations!$C$118))+Control!$C$7*Calculations!$C$85*INDEX('Monthly Data'!Q:Q,Calculations!$C$116+MOD(X131,Calculations!$C$118))+(1-Control!$C$7*Calculations!$C$87)*INDEX('Monthly Data'!R:R,Calculations!$C$116+MOD(X131,Calculations!$C$118))</f>
        <v>3.7596120283497965E-2</v>
      </c>
      <c r="EO131" s="86">
        <f ca="1">Control!$C$7*Calculations!$C$82*INDEX('Monthly Data'!N:N,Calculations!$C$116+MOD(Y131,Calculations!$C$118))+Control!$C$7*Calculations!$C$83*INDEX('Monthly Data'!O:O,Calculations!$C$116+MOD(Y131,Calculations!$C$118))+Control!$C$7*Calculations!$C$84*INDEX('Monthly Data'!P:P,Calculations!$C$116+MOD(Y131,Calculations!$C$118))+Control!$C$7*Calculations!$C$85*INDEX('Monthly Data'!Q:Q,Calculations!$C$116+MOD(Y131,Calculations!$C$118))+(1-Control!$C$7*Calculations!$C$87)*INDEX('Monthly Data'!R:R,Calculations!$C$116+MOD(Y131,Calculations!$C$118))</f>
        <v>-2.0269389991732112E-2</v>
      </c>
      <c r="EP131" s="86">
        <f ca="1">Control!$C$7*Calculations!$C$82*INDEX('Monthly Data'!N:N,Calculations!$C$116+MOD(Z131,Calculations!$C$118))+Control!$C$7*Calculations!$C$83*INDEX('Monthly Data'!O:O,Calculations!$C$116+MOD(Z131,Calculations!$C$118))+Control!$C$7*Calculations!$C$84*INDEX('Monthly Data'!P:P,Calculations!$C$116+MOD(Z131,Calculations!$C$118))+Control!$C$7*Calculations!$C$85*INDEX('Monthly Data'!Q:Q,Calculations!$C$116+MOD(Z131,Calculations!$C$118))+(1-Control!$C$7*Calculations!$C$87)*INDEX('Monthly Data'!R:R,Calculations!$C$116+MOD(Z131,Calculations!$C$118))</f>
        <v>1.5216630695380906E-2</v>
      </c>
      <c r="EQ131" s="86">
        <f ca="1">Control!$C$7*Calculations!$C$82*INDEX('Monthly Data'!N:N,Calculations!$C$116+MOD(AA131,Calculations!$C$118))+Control!$C$7*Calculations!$C$83*INDEX('Monthly Data'!O:O,Calculations!$C$116+MOD(AA131,Calculations!$C$118))+Control!$C$7*Calculations!$C$84*INDEX('Monthly Data'!P:P,Calculations!$C$116+MOD(AA131,Calculations!$C$118))+Control!$C$7*Calculations!$C$85*INDEX('Monthly Data'!Q:Q,Calculations!$C$116+MOD(AA131,Calculations!$C$118))+(1-Control!$C$7*Calculations!$C$87)*INDEX('Monthly Data'!R:R,Calculations!$C$116+MOD(AA131,Calculations!$C$118))</f>
        <v>7.9764341593600071E-3</v>
      </c>
      <c r="ER131" s="86">
        <f ca="1">Control!$C$7*Calculations!$C$82*INDEX('Monthly Data'!N:N,Calculations!$C$116+MOD(AB131,Calculations!$C$118))+Control!$C$7*Calculations!$C$83*INDEX('Monthly Data'!O:O,Calculations!$C$116+MOD(AB131,Calculations!$C$118))+Control!$C$7*Calculations!$C$84*INDEX('Monthly Data'!P:P,Calculations!$C$116+MOD(AB131,Calculations!$C$118))+Control!$C$7*Calculations!$C$85*INDEX('Monthly Data'!Q:Q,Calculations!$C$116+MOD(AB131,Calculations!$C$118))+(1-Control!$C$7*Calculations!$C$87)*INDEX('Monthly Data'!R:R,Calculations!$C$116+MOD(AB131,Calculations!$C$118))</f>
        <v>-7.3651264633385334E-4</v>
      </c>
      <c r="ES131" s="86">
        <f ca="1">Control!$C$7*Calculations!$C$82*INDEX('Monthly Data'!N:N,Calculations!$C$116+MOD(AC131,Calculations!$C$118))+Control!$C$7*Calculations!$C$83*INDEX('Monthly Data'!O:O,Calculations!$C$116+MOD(AC131,Calculations!$C$118))+Control!$C$7*Calculations!$C$84*INDEX('Monthly Data'!P:P,Calculations!$C$116+MOD(AC131,Calculations!$C$118))+Control!$C$7*Calculations!$C$85*INDEX('Monthly Data'!Q:Q,Calculations!$C$116+MOD(AC131,Calculations!$C$118))+(1-Control!$C$7*Calculations!$C$87)*INDEX('Monthly Data'!R:R,Calculations!$C$116+MOD(AC131,Calculations!$C$118))</f>
        <v>1.2722494017511032E-2</v>
      </c>
      <c r="ET131" s="86">
        <f ca="1">Control!$C$7*Calculations!$C$82*INDEX('Monthly Data'!N:N,Calculations!$C$116+MOD(AD131,Calculations!$C$118))+Control!$C$7*Calculations!$C$83*INDEX('Monthly Data'!O:O,Calculations!$C$116+MOD(AD131,Calculations!$C$118))+Control!$C$7*Calculations!$C$84*INDEX('Monthly Data'!P:P,Calculations!$C$116+MOD(AD131,Calculations!$C$118))+Control!$C$7*Calculations!$C$85*INDEX('Monthly Data'!Q:Q,Calculations!$C$116+MOD(AD131,Calculations!$C$118))+(1-Control!$C$7*Calculations!$C$87)*INDEX('Monthly Data'!R:R,Calculations!$C$116+MOD(AD131,Calculations!$C$118))</f>
        <v>-1.880155173376722E-2</v>
      </c>
      <c r="EU131" s="86">
        <f ca="1">Control!$C$7*Calculations!$C$82*INDEX('Monthly Data'!N:N,Calculations!$C$116+MOD(AE131,Calculations!$C$118))+Control!$C$7*Calculations!$C$83*INDEX('Monthly Data'!O:O,Calculations!$C$116+MOD(AE131,Calculations!$C$118))+Control!$C$7*Calculations!$C$84*INDEX('Monthly Data'!P:P,Calculations!$C$116+MOD(AE131,Calculations!$C$118))+Control!$C$7*Calculations!$C$85*INDEX('Monthly Data'!Q:Q,Calculations!$C$116+MOD(AE131,Calculations!$C$118))+(1-Control!$C$7*Calculations!$C$87)*INDEX('Monthly Data'!R:R,Calculations!$C$116+MOD(AE131,Calculations!$C$118))</f>
        <v>-2.5419860972892394E-2</v>
      </c>
      <c r="EV131" s="86">
        <f ca="1">Control!$C$7*Calculations!$C$82*INDEX('Monthly Data'!N:N,Calculations!$C$116+MOD(AF131,Calculations!$C$118))+Control!$C$7*Calculations!$C$83*INDEX('Monthly Data'!O:O,Calculations!$C$116+MOD(AF131,Calculations!$C$118))+Control!$C$7*Calculations!$C$84*INDEX('Monthly Data'!P:P,Calculations!$C$116+MOD(AF131,Calculations!$C$118))+Control!$C$7*Calculations!$C$85*INDEX('Monthly Data'!Q:Q,Calculations!$C$116+MOD(AF131,Calculations!$C$118))+(1-Control!$C$7*Calculations!$C$87)*INDEX('Monthly Data'!R:R,Calculations!$C$116+MOD(AF131,Calculations!$C$118))</f>
        <v>1.142101364887867E-2</v>
      </c>
      <c r="EW131" s="86">
        <f ca="1">Control!$C$7*Calculations!$C$82*INDEX('Monthly Data'!N:N,Calculations!$C$116+MOD(AG131,Calculations!$C$118))+Control!$C$7*Calculations!$C$83*INDEX('Monthly Data'!O:O,Calculations!$C$116+MOD(AG131,Calculations!$C$118))+Control!$C$7*Calculations!$C$84*INDEX('Monthly Data'!P:P,Calculations!$C$116+MOD(AG131,Calculations!$C$118))+Control!$C$7*Calculations!$C$85*INDEX('Monthly Data'!Q:Q,Calculations!$C$116+MOD(AG131,Calculations!$C$118))+(1-Control!$C$7*Calculations!$C$87)*INDEX('Monthly Data'!R:R,Calculations!$C$116+MOD(AG131,Calculations!$C$118))</f>
        <v>2.4842166689046628E-2</v>
      </c>
      <c r="EX131" s="86">
        <f ca="1">Control!$C$7*Calculations!$C$82*INDEX('Monthly Data'!N:N,Calculations!$C$116+MOD(AH131,Calculations!$C$118))+Control!$C$7*Calculations!$C$83*INDEX('Monthly Data'!O:O,Calculations!$C$116+MOD(AH131,Calculations!$C$118))+Control!$C$7*Calculations!$C$84*INDEX('Monthly Data'!P:P,Calculations!$C$116+MOD(AH131,Calculations!$C$118))+Control!$C$7*Calculations!$C$85*INDEX('Monthly Data'!Q:Q,Calculations!$C$116+MOD(AH131,Calculations!$C$118))+(1-Control!$C$7*Calculations!$C$87)*INDEX('Monthly Data'!R:R,Calculations!$C$116+MOD(AH131,Calculations!$C$118))</f>
        <v>-1.0485101266941802E-2</v>
      </c>
      <c r="EY131" s="86">
        <f ca="1">Control!$C$7*Calculations!$C$82*INDEX('Monthly Data'!N:N,Calculations!$C$116+MOD(AI131,Calculations!$C$118))+Control!$C$7*Calculations!$C$83*INDEX('Monthly Data'!O:O,Calculations!$C$116+MOD(AI131,Calculations!$C$118))+Control!$C$7*Calculations!$C$84*INDEX('Monthly Data'!P:P,Calculations!$C$116+MOD(AI131,Calculations!$C$118))+Control!$C$7*Calculations!$C$85*INDEX('Monthly Data'!Q:Q,Calculations!$C$116+MOD(AI131,Calculations!$C$118))+(1-Control!$C$7*Calculations!$C$87)*INDEX('Monthly Data'!R:R,Calculations!$C$116+MOD(AI131,Calculations!$C$118))</f>
        <v>4.089189590407355E-3</v>
      </c>
      <c r="EZ131" s="86">
        <f ca="1">Control!$C$7*Calculations!$C$82*INDEX('Monthly Data'!N:N,Calculations!$C$116+MOD(AJ131,Calculations!$C$118))+Control!$C$7*Calculations!$C$83*INDEX('Monthly Data'!O:O,Calculations!$C$116+MOD(AJ131,Calculations!$C$118))+Control!$C$7*Calculations!$C$84*INDEX('Monthly Data'!P:P,Calculations!$C$116+MOD(AJ131,Calculations!$C$118))+Control!$C$7*Calculations!$C$85*INDEX('Monthly Data'!Q:Q,Calculations!$C$116+MOD(AJ131,Calculations!$C$118))+(1-Control!$C$7*Calculations!$C$87)*INDEX('Monthly Data'!R:R,Calculations!$C$116+MOD(AJ131,Calculations!$C$118))</f>
        <v>2.4842166689046628E-2</v>
      </c>
      <c r="FA131" s="86">
        <f ca="1">Control!$C$7*Calculations!$C$82*INDEX('Monthly Data'!N:N,Calculations!$C$116+MOD(AK131,Calculations!$C$118))+Control!$C$7*Calculations!$C$83*INDEX('Monthly Data'!O:O,Calculations!$C$116+MOD(AK131,Calculations!$C$118))+Control!$C$7*Calculations!$C$84*INDEX('Monthly Data'!P:P,Calculations!$C$116+MOD(AK131,Calculations!$C$118))+Control!$C$7*Calculations!$C$85*INDEX('Monthly Data'!Q:Q,Calculations!$C$116+MOD(AK131,Calculations!$C$118))+(1-Control!$C$7*Calculations!$C$87)*INDEX('Monthly Data'!R:R,Calculations!$C$116+MOD(AK131,Calculations!$C$118))</f>
        <v>-1.9947061878162777E-2</v>
      </c>
      <c r="FB131" s="86">
        <f ca="1">Control!$C$7*Calculations!$C$82*INDEX('Monthly Data'!N:N,Calculations!$C$116+MOD(AL131,Calculations!$C$118))+Control!$C$7*Calculations!$C$83*INDEX('Monthly Data'!O:O,Calculations!$C$116+MOD(AL131,Calculations!$C$118))+Control!$C$7*Calculations!$C$84*INDEX('Monthly Data'!P:P,Calculations!$C$116+MOD(AL131,Calculations!$C$118))+Control!$C$7*Calculations!$C$85*INDEX('Monthly Data'!Q:Q,Calculations!$C$116+MOD(AL131,Calculations!$C$118))+(1-Control!$C$7*Calculations!$C$87)*INDEX('Monthly Data'!R:R,Calculations!$C$116+MOD(AL131,Calculations!$C$118))</f>
        <v>6.4539397490030407E-3</v>
      </c>
      <c r="FC131" s="86">
        <f ca="1">Control!$C$7*Calculations!$C$82*INDEX('Monthly Data'!N:N,Calculations!$C$116+MOD(AM131,Calculations!$C$118))+Control!$C$7*Calculations!$C$83*INDEX('Monthly Data'!O:O,Calculations!$C$116+MOD(AM131,Calculations!$C$118))+Control!$C$7*Calculations!$C$84*INDEX('Monthly Data'!P:P,Calculations!$C$116+MOD(AM131,Calculations!$C$118))+Control!$C$7*Calculations!$C$85*INDEX('Monthly Data'!Q:Q,Calculations!$C$116+MOD(AM131,Calculations!$C$118))+(1-Control!$C$7*Calculations!$C$87)*INDEX('Monthly Data'!R:R,Calculations!$C$116+MOD(AM131,Calculations!$C$118))</f>
        <v>3.0957942835585645E-2</v>
      </c>
      <c r="FD131" s="86">
        <f ca="1">Control!$C$7*Calculations!$C$82*INDEX('Monthly Data'!N:N,Calculations!$C$116+MOD(AN131,Calculations!$C$118))+Control!$C$7*Calculations!$C$83*INDEX('Monthly Data'!O:O,Calculations!$C$116+MOD(AN131,Calculations!$C$118))+Control!$C$7*Calculations!$C$84*INDEX('Monthly Data'!P:P,Calculations!$C$116+MOD(AN131,Calculations!$C$118))+Control!$C$7*Calculations!$C$85*INDEX('Monthly Data'!Q:Q,Calculations!$C$116+MOD(AN131,Calculations!$C$118))+(1-Control!$C$7*Calculations!$C$87)*INDEX('Monthly Data'!R:R,Calculations!$C$116+MOD(AN131,Calculations!$C$118))</f>
        <v>1.5216630695380906E-2</v>
      </c>
      <c r="FE131" s="86">
        <f ca="1">Control!$C$7*Calculations!$C$82*INDEX('Monthly Data'!N:N,Calculations!$C$116+MOD(AO131,Calculations!$C$118))+Control!$C$7*Calculations!$C$83*INDEX('Monthly Data'!O:O,Calculations!$C$116+MOD(AO131,Calculations!$C$118))+Control!$C$7*Calculations!$C$84*INDEX('Monthly Data'!P:P,Calculations!$C$116+MOD(AO131,Calculations!$C$118))+Control!$C$7*Calculations!$C$85*INDEX('Monthly Data'!Q:Q,Calculations!$C$116+MOD(AO131,Calculations!$C$118))+(1-Control!$C$7*Calculations!$C$87)*INDEX('Monthly Data'!R:R,Calculations!$C$116+MOD(AO131,Calculations!$C$118))</f>
        <v>4.4327772793586687E-3</v>
      </c>
      <c r="FF131" s="86">
        <f ca="1">Control!$C$7*Calculations!$C$82*INDEX('Monthly Data'!N:N,Calculations!$C$116+MOD(AP131,Calculations!$C$118))+Control!$C$7*Calculations!$C$83*INDEX('Monthly Data'!O:O,Calculations!$C$116+MOD(AP131,Calculations!$C$118))+Control!$C$7*Calculations!$C$84*INDEX('Monthly Data'!P:P,Calculations!$C$116+MOD(AP131,Calculations!$C$118))+Control!$C$7*Calculations!$C$85*INDEX('Monthly Data'!Q:Q,Calculations!$C$116+MOD(AP131,Calculations!$C$118))+(1-Control!$C$7*Calculations!$C$87)*INDEX('Monthly Data'!R:R,Calculations!$C$116+MOD(AP131,Calculations!$C$118))</f>
        <v>1.3423979074716584E-2</v>
      </c>
      <c r="FG131" s="86">
        <f ca="1">Control!$C$7*Calculations!$C$82*INDEX('Monthly Data'!N:N,Calculations!$C$116+MOD(AQ131,Calculations!$C$118))+Control!$C$7*Calculations!$C$83*INDEX('Monthly Data'!O:O,Calculations!$C$116+MOD(AQ131,Calculations!$C$118))+Control!$C$7*Calculations!$C$84*INDEX('Monthly Data'!P:P,Calculations!$C$116+MOD(AQ131,Calculations!$C$118))+Control!$C$7*Calculations!$C$85*INDEX('Monthly Data'!Q:Q,Calculations!$C$116+MOD(AQ131,Calculations!$C$118))+(1-Control!$C$7*Calculations!$C$87)*INDEX('Monthly Data'!R:R,Calculations!$C$116+MOD(AQ131,Calculations!$C$118))</f>
        <v>6.1009361253630504E-2</v>
      </c>
      <c r="FH131" s="86">
        <f ca="1">Control!$C$7*Calculations!$C$82*INDEX('Monthly Data'!N:N,Calculations!$C$116+MOD(AR131,Calculations!$C$118))+Control!$C$7*Calculations!$C$83*INDEX('Monthly Data'!O:O,Calculations!$C$116+MOD(AR131,Calculations!$C$118))+Control!$C$7*Calculations!$C$84*INDEX('Monthly Data'!P:P,Calculations!$C$116+MOD(AR131,Calculations!$C$118))+Control!$C$7*Calculations!$C$85*INDEX('Monthly Data'!Q:Q,Calculations!$C$116+MOD(AR131,Calculations!$C$118))+(1-Control!$C$7*Calculations!$C$87)*INDEX('Monthly Data'!R:R,Calculations!$C$116+MOD(AR131,Calculations!$C$118))</f>
        <v>-2.072517756005474E-2</v>
      </c>
      <c r="FI131" s="86">
        <f ca="1">Control!$C$7*Calculations!$C$82*INDEX('Monthly Data'!N:N,Calculations!$C$116+MOD(AS131,Calculations!$C$118))+Control!$C$7*Calculations!$C$83*INDEX('Monthly Data'!O:O,Calculations!$C$116+MOD(AS131,Calculations!$C$118))+Control!$C$7*Calculations!$C$84*INDEX('Monthly Data'!P:P,Calculations!$C$116+MOD(AS131,Calculations!$C$118))+Control!$C$7*Calculations!$C$85*INDEX('Monthly Data'!Q:Q,Calculations!$C$116+MOD(AS131,Calculations!$C$118))+(1-Control!$C$7*Calculations!$C$87)*INDEX('Monthly Data'!R:R,Calculations!$C$116+MOD(AS131,Calculations!$C$118))</f>
        <v>3.1070573055362403E-2</v>
      </c>
      <c r="FJ131" s="86">
        <f ca="1">Control!$C$7*Calculations!$C$82*INDEX('Monthly Data'!N:N,Calculations!$C$116+MOD(AT131,Calculations!$C$118))+Control!$C$7*Calculations!$C$83*INDEX('Monthly Data'!O:O,Calculations!$C$116+MOD(AT131,Calculations!$C$118))+Control!$C$7*Calculations!$C$84*INDEX('Monthly Data'!P:P,Calculations!$C$116+MOD(AT131,Calculations!$C$118))+Control!$C$7*Calculations!$C$85*INDEX('Monthly Data'!Q:Q,Calculations!$C$116+MOD(AT131,Calculations!$C$118))+(1-Control!$C$7*Calculations!$C$87)*INDEX('Monthly Data'!R:R,Calculations!$C$116+MOD(AT131,Calculations!$C$118))</f>
        <v>8.3814116887657771E-3</v>
      </c>
      <c r="FK131" s="86">
        <f ca="1">Control!$C$7*Calculations!$C$82*INDEX('Monthly Data'!N:N,Calculations!$C$116+MOD(AU131,Calculations!$C$118))+Control!$C$7*Calculations!$C$83*INDEX('Monthly Data'!O:O,Calculations!$C$116+MOD(AU131,Calculations!$C$118))+Control!$C$7*Calculations!$C$84*INDEX('Monthly Data'!P:P,Calculations!$C$116+MOD(AU131,Calculations!$C$118))+Control!$C$7*Calculations!$C$85*INDEX('Monthly Data'!Q:Q,Calculations!$C$116+MOD(AU131,Calculations!$C$118))+(1-Control!$C$7*Calculations!$C$87)*INDEX('Monthly Data'!R:R,Calculations!$C$116+MOD(AU131,Calculations!$C$118))</f>
        <v>4.5132804118240749E-2</v>
      </c>
      <c r="FL131" s="86">
        <f ca="1">Control!$C$7*Calculations!$C$82*INDEX('Monthly Data'!N:N,Calculations!$C$116+MOD(AV131,Calculations!$C$118))+Control!$C$7*Calculations!$C$83*INDEX('Monthly Data'!O:O,Calculations!$C$116+MOD(AV131,Calculations!$C$118))+Control!$C$7*Calculations!$C$84*INDEX('Monthly Data'!P:P,Calculations!$C$116+MOD(AV131,Calculations!$C$118))+Control!$C$7*Calculations!$C$85*INDEX('Monthly Data'!Q:Q,Calculations!$C$116+MOD(AV131,Calculations!$C$118))+(1-Control!$C$7*Calculations!$C$87)*INDEX('Monthly Data'!R:R,Calculations!$C$116+MOD(AV131,Calculations!$C$118))</f>
        <v>3.8809817903524786E-2</v>
      </c>
      <c r="FM131" s="86">
        <f ca="1">Control!$C$7*Calculations!$C$82*INDEX('Monthly Data'!N:N,Calculations!$C$116+MOD(AW131,Calculations!$C$118))+Control!$C$7*Calculations!$C$83*INDEX('Monthly Data'!O:O,Calculations!$C$116+MOD(AW131,Calculations!$C$118))+Control!$C$7*Calculations!$C$84*INDEX('Monthly Data'!P:P,Calculations!$C$116+MOD(AW131,Calculations!$C$118))+Control!$C$7*Calculations!$C$85*INDEX('Monthly Data'!Q:Q,Calculations!$C$116+MOD(AW131,Calculations!$C$118))+(1-Control!$C$7*Calculations!$C$87)*INDEX('Monthly Data'!R:R,Calculations!$C$116+MOD(AW131,Calculations!$C$118))</f>
        <v>2.3852824346838646E-2</v>
      </c>
      <c r="FN131" s="86">
        <f ca="1">Control!$C$7*Calculations!$C$82*INDEX('Monthly Data'!N:N,Calculations!$C$116+MOD(AX131,Calculations!$C$118))+Control!$C$7*Calculations!$C$83*INDEX('Monthly Data'!O:O,Calculations!$C$116+MOD(AX131,Calculations!$C$118))+Control!$C$7*Calculations!$C$84*INDEX('Monthly Data'!P:P,Calculations!$C$116+MOD(AX131,Calculations!$C$118))+Control!$C$7*Calculations!$C$85*INDEX('Monthly Data'!Q:Q,Calculations!$C$116+MOD(AX131,Calculations!$C$118))+(1-Control!$C$7*Calculations!$C$87)*INDEX('Monthly Data'!R:R,Calculations!$C$116+MOD(AX131,Calculations!$C$118))</f>
        <v>7.5897487599915015E-3</v>
      </c>
      <c r="FO131" s="86">
        <f ca="1">Control!$C$7*Calculations!$C$82*INDEX('Monthly Data'!N:N,Calculations!$C$116+MOD(AY131,Calculations!$C$118))+Control!$C$7*Calculations!$C$83*INDEX('Monthly Data'!O:O,Calculations!$C$116+MOD(AY131,Calculations!$C$118))+Control!$C$7*Calculations!$C$84*INDEX('Monthly Data'!P:P,Calculations!$C$116+MOD(AY131,Calculations!$C$118))+Control!$C$7*Calculations!$C$85*INDEX('Monthly Data'!Q:Q,Calculations!$C$116+MOD(AY131,Calculations!$C$118))+(1-Control!$C$7*Calculations!$C$87)*INDEX('Monthly Data'!R:R,Calculations!$C$116+MOD(AY131,Calculations!$C$118))</f>
        <v>3.1011313347584085E-2</v>
      </c>
      <c r="FP131" s="86">
        <f ca="1">Control!$C$7*Calculations!$C$82*INDEX('Monthly Data'!N:N,Calculations!$C$116+MOD(AZ131,Calculations!$C$118))+Control!$C$7*Calculations!$C$83*INDEX('Monthly Data'!O:O,Calculations!$C$116+MOD(AZ131,Calculations!$C$118))+Control!$C$7*Calculations!$C$84*INDEX('Monthly Data'!P:P,Calculations!$C$116+MOD(AZ131,Calculations!$C$118))+Control!$C$7*Calculations!$C$85*INDEX('Monthly Data'!Q:Q,Calculations!$C$116+MOD(AZ131,Calculations!$C$118))+(1-Control!$C$7*Calculations!$C$87)*INDEX('Monthly Data'!R:R,Calculations!$C$116+MOD(AZ131,Calculations!$C$118))</f>
        <v>5.1972609868760735E-3</v>
      </c>
      <c r="FQ131" s="86">
        <f ca="1">Control!$C$7*Calculations!$C$82*INDEX('Monthly Data'!N:N,Calculations!$C$116+MOD(BA131,Calculations!$C$118))+Control!$C$7*Calculations!$C$83*INDEX('Monthly Data'!O:O,Calculations!$C$116+MOD(BA131,Calculations!$C$118))+Control!$C$7*Calculations!$C$84*INDEX('Monthly Data'!P:P,Calculations!$C$116+MOD(BA131,Calculations!$C$118))+Control!$C$7*Calculations!$C$85*INDEX('Monthly Data'!Q:Q,Calculations!$C$116+MOD(BA131,Calculations!$C$118))+(1-Control!$C$7*Calculations!$C$87)*INDEX('Monthly Data'!R:R,Calculations!$C$116+MOD(BA131,Calculations!$C$118))</f>
        <v>6.1009361253630504E-2</v>
      </c>
      <c r="FR131" s="86">
        <f ca="1">Control!$C$7*Calculations!$C$82*INDEX('Monthly Data'!N:N,Calculations!$C$116+MOD(BB131,Calculations!$C$118))+Control!$C$7*Calculations!$C$83*INDEX('Monthly Data'!O:O,Calculations!$C$116+MOD(BB131,Calculations!$C$118))+Control!$C$7*Calculations!$C$84*INDEX('Monthly Data'!P:P,Calculations!$C$116+MOD(BB131,Calculations!$C$118))+Control!$C$7*Calculations!$C$85*INDEX('Monthly Data'!Q:Q,Calculations!$C$116+MOD(BB131,Calculations!$C$118))+(1-Control!$C$7*Calculations!$C$87)*INDEX('Monthly Data'!R:R,Calculations!$C$116+MOD(BB131,Calculations!$C$118))</f>
        <v>-1.9947061878162777E-2</v>
      </c>
      <c r="FS131" s="86">
        <f ca="1">Control!$C$7*Calculations!$C$82*INDEX('Monthly Data'!N:N,Calculations!$C$116+MOD(BC131,Calculations!$C$118))+Control!$C$7*Calculations!$C$83*INDEX('Monthly Data'!O:O,Calculations!$C$116+MOD(BC131,Calculations!$C$118))+Control!$C$7*Calculations!$C$84*INDEX('Monthly Data'!P:P,Calculations!$C$116+MOD(BC131,Calculations!$C$118))+Control!$C$7*Calculations!$C$85*INDEX('Monthly Data'!Q:Q,Calculations!$C$116+MOD(BC131,Calculations!$C$118))+(1-Control!$C$7*Calculations!$C$87)*INDEX('Monthly Data'!R:R,Calculations!$C$116+MOD(BC131,Calculations!$C$118))</f>
        <v>-3.299557342782896E-2</v>
      </c>
      <c r="FT131" s="86">
        <f ca="1">Control!$C$7*Calculations!$C$82*INDEX('Monthly Data'!N:N,Calculations!$C$116+MOD(BD131,Calculations!$C$118))+Control!$C$7*Calculations!$C$83*INDEX('Monthly Data'!O:O,Calculations!$C$116+MOD(BD131,Calculations!$C$118))+Control!$C$7*Calculations!$C$84*INDEX('Monthly Data'!P:P,Calculations!$C$116+MOD(BD131,Calculations!$C$118))+Control!$C$7*Calculations!$C$85*INDEX('Monthly Data'!Q:Q,Calculations!$C$116+MOD(BD131,Calculations!$C$118))+(1-Control!$C$7*Calculations!$C$87)*INDEX('Monthly Data'!R:R,Calculations!$C$116+MOD(BD131,Calculations!$C$118))</f>
        <v>1.2954540023127663E-2</v>
      </c>
      <c r="FU131" s="86">
        <f ca="1">Control!$C$7*Calculations!$C$82*INDEX('Monthly Data'!N:N,Calculations!$C$116+MOD(BE131,Calculations!$C$118))+Control!$C$7*Calculations!$C$83*INDEX('Monthly Data'!O:O,Calculations!$C$116+MOD(BE131,Calculations!$C$118))+Control!$C$7*Calculations!$C$84*INDEX('Monthly Data'!P:P,Calculations!$C$116+MOD(BE131,Calculations!$C$118))+Control!$C$7*Calculations!$C$85*INDEX('Monthly Data'!Q:Q,Calculations!$C$116+MOD(BE131,Calculations!$C$118))+(1-Control!$C$7*Calculations!$C$87)*INDEX('Monthly Data'!R:R,Calculations!$C$116+MOD(BE131,Calculations!$C$118))</f>
        <v>1.5115046179922851E-2</v>
      </c>
      <c r="FV131" s="86">
        <f ca="1">Control!$C$7*Calculations!$C$82*INDEX('Monthly Data'!N:N,Calculations!$C$116+MOD(BF131,Calculations!$C$118))+Control!$C$7*Calculations!$C$83*INDEX('Monthly Data'!O:O,Calculations!$C$116+MOD(BF131,Calculations!$C$118))+Control!$C$7*Calculations!$C$84*INDEX('Monthly Data'!P:P,Calculations!$C$116+MOD(BF131,Calculations!$C$118))+Control!$C$7*Calculations!$C$85*INDEX('Monthly Data'!Q:Q,Calculations!$C$116+MOD(BF131,Calculations!$C$118))+(1-Control!$C$7*Calculations!$C$87)*INDEX('Monthly Data'!R:R,Calculations!$C$116+MOD(BF131,Calculations!$C$118))</f>
        <v>1.7831091590102856E-2</v>
      </c>
      <c r="FW131" s="86">
        <f ca="1">Control!$C$7*Calculations!$C$82*INDEX('Monthly Data'!N:N,Calculations!$C$116+MOD(BG131,Calculations!$C$118))+Control!$C$7*Calculations!$C$83*INDEX('Monthly Data'!O:O,Calculations!$C$116+MOD(BG131,Calculations!$C$118))+Control!$C$7*Calculations!$C$84*INDEX('Monthly Data'!P:P,Calculations!$C$116+MOD(BG131,Calculations!$C$118))+Control!$C$7*Calculations!$C$85*INDEX('Monthly Data'!Q:Q,Calculations!$C$116+MOD(BG131,Calculations!$C$118))+(1-Control!$C$7*Calculations!$C$87)*INDEX('Monthly Data'!R:R,Calculations!$C$116+MOD(BG131,Calculations!$C$118))</f>
        <v>1.046389543479892E-2</v>
      </c>
      <c r="FX131" s="86">
        <f ca="1">Control!$C$7*Calculations!$C$82*INDEX('Monthly Data'!N:N,Calculations!$C$116+MOD(BH131,Calculations!$C$118))+Control!$C$7*Calculations!$C$83*INDEX('Monthly Data'!O:O,Calculations!$C$116+MOD(BH131,Calculations!$C$118))+Control!$C$7*Calculations!$C$84*INDEX('Monthly Data'!P:P,Calculations!$C$116+MOD(BH131,Calculations!$C$118))+Control!$C$7*Calculations!$C$85*INDEX('Monthly Data'!Q:Q,Calculations!$C$116+MOD(BH131,Calculations!$C$118))+(1-Control!$C$7*Calculations!$C$87)*INDEX('Monthly Data'!R:R,Calculations!$C$116+MOD(BH131,Calculations!$C$118))</f>
        <v>1.7361594973213587E-2</v>
      </c>
      <c r="FY131" s="86">
        <f ca="1">Control!$C$7*Calculations!$C$82*INDEX('Monthly Data'!N:N,Calculations!$C$116+MOD(BI131,Calculations!$C$118))+Control!$C$7*Calculations!$C$83*INDEX('Monthly Data'!O:O,Calculations!$C$116+MOD(BI131,Calculations!$C$118))+Control!$C$7*Calculations!$C$84*INDEX('Monthly Data'!P:P,Calculations!$C$116+MOD(BI131,Calculations!$C$118))+Control!$C$7*Calculations!$C$85*INDEX('Monthly Data'!Q:Q,Calculations!$C$116+MOD(BI131,Calculations!$C$118))+(1-Control!$C$7*Calculations!$C$87)*INDEX('Monthly Data'!R:R,Calculations!$C$116+MOD(BI131,Calculations!$C$118))</f>
        <v>2.0524935548016137E-2</v>
      </c>
      <c r="FZ131" s="86">
        <f ca="1">Control!$C$7*Calculations!$C$82*INDEX('Monthly Data'!N:N,Calculations!$C$116+MOD(BJ131,Calculations!$C$118))+Control!$C$7*Calculations!$C$83*INDEX('Monthly Data'!O:O,Calculations!$C$116+MOD(BJ131,Calculations!$C$118))+Control!$C$7*Calculations!$C$84*INDEX('Monthly Data'!P:P,Calculations!$C$116+MOD(BJ131,Calculations!$C$118))+Control!$C$7*Calculations!$C$85*INDEX('Monthly Data'!Q:Q,Calculations!$C$116+MOD(BJ131,Calculations!$C$118))+(1-Control!$C$7*Calculations!$C$87)*INDEX('Monthly Data'!R:R,Calculations!$C$116+MOD(BJ131,Calculations!$C$118))</f>
        <v>1.0415351832335435E-2</v>
      </c>
      <c r="GA131" s="86">
        <f ca="1">Control!$C$7*Calculations!$C$82*INDEX('Monthly Data'!N:N,Calculations!$C$116+MOD(BK131,Calculations!$C$118))+Control!$C$7*Calculations!$C$83*INDEX('Monthly Data'!O:O,Calculations!$C$116+MOD(BK131,Calculations!$C$118))+Control!$C$7*Calculations!$C$84*INDEX('Monthly Data'!P:P,Calculations!$C$116+MOD(BK131,Calculations!$C$118))+Control!$C$7*Calculations!$C$85*INDEX('Monthly Data'!Q:Q,Calculations!$C$116+MOD(BK131,Calculations!$C$118))+(1-Control!$C$7*Calculations!$C$87)*INDEX('Monthly Data'!R:R,Calculations!$C$116+MOD(BK131,Calculations!$C$118))</f>
        <v>1.1786765492207996E-2</v>
      </c>
      <c r="GB131" s="86">
        <f ca="1">Control!$C$7*Calculations!$C$82*INDEX('Monthly Data'!N:N,Calculations!$C$116+MOD(BL131,Calculations!$C$118))+Control!$C$7*Calculations!$C$83*INDEX('Monthly Data'!O:O,Calculations!$C$116+MOD(BL131,Calculations!$C$118))+Control!$C$7*Calculations!$C$84*INDEX('Monthly Data'!P:P,Calculations!$C$116+MOD(BL131,Calculations!$C$118))+Control!$C$7*Calculations!$C$85*INDEX('Monthly Data'!Q:Q,Calculations!$C$116+MOD(BL131,Calculations!$C$118))+(1-Control!$C$7*Calculations!$C$87)*INDEX('Monthly Data'!R:R,Calculations!$C$116+MOD(BL131,Calculations!$C$118))</f>
        <v>2.1918137743539623E-2</v>
      </c>
      <c r="GC131" s="86">
        <f ca="1">Control!$C$7*Calculations!$C$82*INDEX('Monthly Data'!N:N,Calculations!$C$116+MOD(BM131,Calculations!$C$118))+Control!$C$7*Calculations!$C$83*INDEX('Monthly Data'!O:O,Calculations!$C$116+MOD(BM131,Calculations!$C$118))+Control!$C$7*Calculations!$C$84*INDEX('Monthly Data'!P:P,Calculations!$C$116+MOD(BM131,Calculations!$C$118))+Control!$C$7*Calculations!$C$85*INDEX('Monthly Data'!Q:Q,Calculations!$C$116+MOD(BM131,Calculations!$C$118))+(1-Control!$C$7*Calculations!$C$87)*INDEX('Monthly Data'!R:R,Calculations!$C$116+MOD(BM131,Calculations!$C$118))</f>
        <v>-6.1115617667135171E-2</v>
      </c>
      <c r="GD131" s="86">
        <f ca="1">Control!$C$7*Calculations!$C$82*INDEX('Monthly Data'!N:N,Calculations!$C$116+MOD(BN131,Calculations!$C$118))+Control!$C$7*Calculations!$C$83*INDEX('Monthly Data'!O:O,Calculations!$C$116+MOD(BN131,Calculations!$C$118))+Control!$C$7*Calculations!$C$84*INDEX('Monthly Data'!P:P,Calculations!$C$116+MOD(BN131,Calculations!$C$118))+Control!$C$7*Calculations!$C$85*INDEX('Monthly Data'!Q:Q,Calculations!$C$116+MOD(BN131,Calculations!$C$118))+(1-Control!$C$7*Calculations!$C$87)*INDEX('Monthly Data'!R:R,Calculations!$C$116+MOD(BN131,Calculations!$C$118))</f>
        <v>1.5115046179922851E-2</v>
      </c>
      <c r="GE131" s="86">
        <f ca="1">Control!$C$7*Calculations!$C$82*INDEX('Monthly Data'!N:N,Calculations!$C$116+MOD(BO131,Calculations!$C$118))+Control!$C$7*Calculations!$C$83*INDEX('Monthly Data'!O:O,Calculations!$C$116+MOD(BO131,Calculations!$C$118))+Control!$C$7*Calculations!$C$84*INDEX('Monthly Data'!P:P,Calculations!$C$116+MOD(BO131,Calculations!$C$118))+Control!$C$7*Calculations!$C$85*INDEX('Monthly Data'!Q:Q,Calculations!$C$116+MOD(BO131,Calculations!$C$118))+(1-Control!$C$7*Calculations!$C$87)*INDEX('Monthly Data'!R:R,Calculations!$C$116+MOD(BO131,Calculations!$C$118))</f>
        <v>3.6332715283247441E-2</v>
      </c>
      <c r="GF131" s="86">
        <f ca="1">Control!$C$7*Calculations!$C$82*INDEX('Monthly Data'!N:N,Calculations!$C$116+MOD(BP131,Calculations!$C$118))+Control!$C$7*Calculations!$C$83*INDEX('Monthly Data'!O:O,Calculations!$C$116+MOD(BP131,Calculations!$C$118))+Control!$C$7*Calculations!$C$84*INDEX('Monthly Data'!P:P,Calculations!$C$116+MOD(BP131,Calculations!$C$118))+Control!$C$7*Calculations!$C$85*INDEX('Monthly Data'!Q:Q,Calculations!$C$116+MOD(BP131,Calculations!$C$118))+(1-Control!$C$7*Calculations!$C$87)*INDEX('Monthly Data'!R:R,Calculations!$C$116+MOD(BP131,Calculations!$C$118))</f>
        <v>-1.9947061878162777E-2</v>
      </c>
      <c r="GG131" s="86">
        <f ca="1">Control!$C$7*Calculations!$C$82*INDEX('Monthly Data'!N:N,Calculations!$C$116+MOD(BQ131,Calculations!$C$118))+Control!$C$7*Calculations!$C$83*INDEX('Monthly Data'!O:O,Calculations!$C$116+MOD(BQ131,Calculations!$C$118))+Control!$C$7*Calculations!$C$84*INDEX('Monthly Data'!P:P,Calculations!$C$116+MOD(BQ131,Calculations!$C$118))+Control!$C$7*Calculations!$C$85*INDEX('Monthly Data'!Q:Q,Calculations!$C$116+MOD(BQ131,Calculations!$C$118))+(1-Control!$C$7*Calculations!$C$87)*INDEX('Monthly Data'!R:R,Calculations!$C$116+MOD(BQ131,Calculations!$C$118))</f>
        <v>4.5132804118240749E-2</v>
      </c>
      <c r="GH131" s="86">
        <f ca="1">Control!$C$7*Calculations!$C$82*INDEX('Monthly Data'!N:N,Calculations!$C$116+MOD(BR131,Calculations!$C$118))+Control!$C$7*Calculations!$C$83*INDEX('Monthly Data'!O:O,Calculations!$C$116+MOD(BR131,Calculations!$C$118))+Control!$C$7*Calculations!$C$84*INDEX('Monthly Data'!P:P,Calculations!$C$116+MOD(BR131,Calculations!$C$118))+Control!$C$7*Calculations!$C$85*INDEX('Monthly Data'!Q:Q,Calculations!$C$116+MOD(BR131,Calculations!$C$118))+(1-Control!$C$7*Calculations!$C$87)*INDEX('Monthly Data'!R:R,Calculations!$C$116+MOD(BR131,Calculations!$C$118))</f>
        <v>-7.3651264633385334E-4</v>
      </c>
      <c r="GI131" s="86">
        <f ca="1">Control!$C$7*Calculations!$C$82*INDEX('Monthly Data'!N:N,Calculations!$C$116+MOD(BS131,Calculations!$C$118))+Control!$C$7*Calculations!$C$83*INDEX('Monthly Data'!O:O,Calculations!$C$116+MOD(BS131,Calculations!$C$118))+Control!$C$7*Calculations!$C$84*INDEX('Monthly Data'!P:P,Calculations!$C$116+MOD(BS131,Calculations!$C$118))+Control!$C$7*Calculations!$C$85*INDEX('Monthly Data'!Q:Q,Calculations!$C$116+MOD(BS131,Calculations!$C$118))+(1-Control!$C$7*Calculations!$C$87)*INDEX('Monthly Data'!R:R,Calculations!$C$116+MOD(BS131,Calculations!$C$118))</f>
        <v>2.2757992058453024E-3</v>
      </c>
      <c r="GJ131" s="86">
        <f ca="1">Control!$C$7*Calculations!$C$82*INDEX('Monthly Data'!N:N,Calculations!$C$116+MOD(BT131,Calculations!$C$118))+Control!$C$7*Calculations!$C$83*INDEX('Monthly Data'!O:O,Calculations!$C$116+MOD(BT131,Calculations!$C$118))+Control!$C$7*Calculations!$C$84*INDEX('Monthly Data'!P:P,Calculations!$C$116+MOD(BT131,Calculations!$C$118))+Control!$C$7*Calculations!$C$85*INDEX('Monthly Data'!Q:Q,Calculations!$C$116+MOD(BT131,Calculations!$C$118))+(1-Control!$C$7*Calculations!$C$87)*INDEX('Monthly Data'!R:R,Calculations!$C$116+MOD(BT131,Calculations!$C$118))</f>
        <v>1.3891563624307685E-2</v>
      </c>
      <c r="GK131" s="86">
        <f ca="1">Control!$C$7*Calculations!$C$82*INDEX('Monthly Data'!N:N,Calculations!$C$116+MOD(BU131,Calculations!$C$118))+Control!$C$7*Calculations!$C$83*INDEX('Monthly Data'!O:O,Calculations!$C$116+MOD(BU131,Calculations!$C$118))+Control!$C$7*Calculations!$C$84*INDEX('Monthly Data'!P:P,Calculations!$C$116+MOD(BU131,Calculations!$C$118))+Control!$C$7*Calculations!$C$85*INDEX('Monthly Data'!Q:Q,Calculations!$C$116+MOD(BU131,Calculations!$C$118))+(1-Control!$C$7*Calculations!$C$87)*INDEX('Monthly Data'!R:R,Calculations!$C$116+MOD(BU131,Calculations!$C$118))</f>
        <v>1.3891563624307685E-2</v>
      </c>
      <c r="GL131" s="86">
        <f ca="1">Control!$C$7*Calculations!$C$82*INDEX('Monthly Data'!N:N,Calculations!$C$116+MOD(BV131,Calculations!$C$118))+Control!$C$7*Calculations!$C$83*INDEX('Monthly Data'!O:O,Calculations!$C$116+MOD(BV131,Calculations!$C$118))+Control!$C$7*Calculations!$C$84*INDEX('Monthly Data'!P:P,Calculations!$C$116+MOD(BV131,Calculations!$C$118))+Control!$C$7*Calculations!$C$85*INDEX('Monthly Data'!Q:Q,Calculations!$C$116+MOD(BV131,Calculations!$C$118))+(1-Control!$C$7*Calculations!$C$87)*INDEX('Monthly Data'!R:R,Calculations!$C$116+MOD(BV131,Calculations!$C$118))</f>
        <v>-4.0413381192162513E-2</v>
      </c>
      <c r="GM131" s="86">
        <f ca="1">Control!$C$7*Calculations!$C$82*INDEX('Monthly Data'!N:N,Calculations!$C$116+MOD(BW131,Calculations!$C$118))+Control!$C$7*Calculations!$C$83*INDEX('Monthly Data'!O:O,Calculations!$C$116+MOD(BW131,Calculations!$C$118))+Control!$C$7*Calculations!$C$84*INDEX('Monthly Data'!P:P,Calculations!$C$116+MOD(BW131,Calculations!$C$118))+Control!$C$7*Calculations!$C$85*INDEX('Monthly Data'!Q:Q,Calculations!$C$116+MOD(BW131,Calculations!$C$118))+(1-Control!$C$7*Calculations!$C$87)*INDEX('Monthly Data'!R:R,Calculations!$C$116+MOD(BW131,Calculations!$C$118))</f>
        <v>-2.6378232493851243E-2</v>
      </c>
      <c r="GN131" s="86">
        <f ca="1">Control!$C$7*Calculations!$C$82*INDEX('Monthly Data'!N:N,Calculations!$C$116+MOD(BX131,Calculations!$C$118))+Control!$C$7*Calculations!$C$83*INDEX('Monthly Data'!O:O,Calculations!$C$116+MOD(BX131,Calculations!$C$118))+Control!$C$7*Calculations!$C$84*INDEX('Monthly Data'!P:P,Calculations!$C$116+MOD(BX131,Calculations!$C$118))+Control!$C$7*Calculations!$C$85*INDEX('Monthly Data'!Q:Q,Calculations!$C$116+MOD(BX131,Calculations!$C$118))+(1-Control!$C$7*Calculations!$C$87)*INDEX('Monthly Data'!R:R,Calculations!$C$116+MOD(BX131,Calculations!$C$118))</f>
        <v>1.046389543479892E-2</v>
      </c>
      <c r="GO131" s="86">
        <f ca="1">Control!$C$7*Calculations!$C$82*INDEX('Monthly Data'!N:N,Calculations!$C$116+MOD(BY131,Calculations!$C$118))+Control!$C$7*Calculations!$C$83*INDEX('Monthly Data'!O:O,Calculations!$C$116+MOD(BY131,Calculations!$C$118))+Control!$C$7*Calculations!$C$84*INDEX('Monthly Data'!P:P,Calculations!$C$116+MOD(BY131,Calculations!$C$118))+Control!$C$7*Calculations!$C$85*INDEX('Monthly Data'!Q:Q,Calculations!$C$116+MOD(BY131,Calculations!$C$118))+(1-Control!$C$7*Calculations!$C$87)*INDEX('Monthly Data'!R:R,Calculations!$C$116+MOD(BY131,Calculations!$C$118))</f>
        <v>2.9708469559001142E-2</v>
      </c>
      <c r="GP131" s="86">
        <f ca="1">Control!$C$7*Calculations!$C$82*INDEX('Monthly Data'!N:N,Calculations!$C$116+MOD(BZ131,Calculations!$C$118))+Control!$C$7*Calculations!$C$83*INDEX('Monthly Data'!O:O,Calculations!$C$116+MOD(BZ131,Calculations!$C$118))+Control!$C$7*Calculations!$C$84*INDEX('Monthly Data'!P:P,Calculations!$C$116+MOD(BZ131,Calculations!$C$118))+Control!$C$7*Calculations!$C$85*INDEX('Monthly Data'!Q:Q,Calculations!$C$116+MOD(BZ131,Calculations!$C$118))+(1-Control!$C$7*Calculations!$C$87)*INDEX('Monthly Data'!R:R,Calculations!$C$116+MOD(BZ131,Calculations!$C$118))</f>
        <v>-2.5419860972892394E-2</v>
      </c>
      <c r="GQ131" s="86">
        <f ca="1">Control!$C$7*Calculations!$C$82*INDEX('Monthly Data'!N:N,Calculations!$C$116+MOD(CA131,Calculations!$C$118))+Control!$C$7*Calculations!$C$83*INDEX('Monthly Data'!O:O,Calculations!$C$116+MOD(CA131,Calculations!$C$118))+Control!$C$7*Calculations!$C$84*INDEX('Monthly Data'!P:P,Calculations!$C$116+MOD(CA131,Calculations!$C$118))+Control!$C$7*Calculations!$C$85*INDEX('Monthly Data'!Q:Q,Calculations!$C$116+MOD(CA131,Calculations!$C$118))+(1-Control!$C$7*Calculations!$C$87)*INDEX('Monthly Data'!R:R,Calculations!$C$116+MOD(CA131,Calculations!$C$118))</f>
        <v>3.127051071655923E-3</v>
      </c>
      <c r="GR131" s="86">
        <f ca="1">Control!$C$7*Calculations!$C$82*INDEX('Monthly Data'!N:N,Calculations!$C$116+MOD(CB131,Calculations!$C$118))+Control!$C$7*Calculations!$C$83*INDEX('Monthly Data'!O:O,Calculations!$C$116+MOD(CB131,Calculations!$C$118))+Control!$C$7*Calculations!$C$84*INDEX('Monthly Data'!P:P,Calculations!$C$116+MOD(CB131,Calculations!$C$118))+Control!$C$7*Calculations!$C$85*INDEX('Monthly Data'!Q:Q,Calculations!$C$116+MOD(CB131,Calculations!$C$118))+(1-Control!$C$7*Calculations!$C$87)*INDEX('Monthly Data'!R:R,Calculations!$C$116+MOD(CB131,Calculations!$C$118))</f>
        <v>1.1106855739851785E-2</v>
      </c>
      <c r="GS131" s="86">
        <f ca="1">Control!$C$7*Calculations!$C$82*INDEX('Monthly Data'!N:N,Calculations!$C$116+MOD(CC131,Calculations!$C$118))+Control!$C$7*Calculations!$C$83*INDEX('Monthly Data'!O:O,Calculations!$C$116+MOD(CC131,Calculations!$C$118))+Control!$C$7*Calculations!$C$84*INDEX('Monthly Data'!P:P,Calculations!$C$116+MOD(CC131,Calculations!$C$118))+Control!$C$7*Calculations!$C$85*INDEX('Monthly Data'!Q:Q,Calculations!$C$116+MOD(CC131,Calculations!$C$118))+(1-Control!$C$7*Calculations!$C$87)*INDEX('Monthly Data'!R:R,Calculations!$C$116+MOD(CC131,Calculations!$C$118))</f>
        <v>1.0921298083007208E-2</v>
      </c>
      <c r="GT131" s="86">
        <f ca="1">Control!$C$7*Calculations!$C$82*INDEX('Monthly Data'!N:N,Calculations!$C$116+MOD(CD131,Calculations!$C$118))+Control!$C$7*Calculations!$C$83*INDEX('Monthly Data'!O:O,Calculations!$C$116+MOD(CD131,Calculations!$C$118))+Control!$C$7*Calculations!$C$84*INDEX('Monthly Data'!P:P,Calculations!$C$116+MOD(CD131,Calculations!$C$118))+Control!$C$7*Calculations!$C$85*INDEX('Monthly Data'!Q:Q,Calculations!$C$116+MOD(CD131,Calculations!$C$118))+(1-Control!$C$7*Calculations!$C$87)*INDEX('Monthly Data'!R:R,Calculations!$C$116+MOD(CD131,Calculations!$C$118))</f>
        <v>7.7184133340106598E-3</v>
      </c>
      <c r="GU131" s="86">
        <f ca="1">Control!$C$7*Calculations!$C$82*INDEX('Monthly Data'!N:N,Calculations!$C$116+MOD(CE131,Calculations!$C$118))+Control!$C$7*Calculations!$C$83*INDEX('Monthly Data'!O:O,Calculations!$C$116+MOD(CE131,Calculations!$C$118))+Control!$C$7*Calculations!$C$84*INDEX('Monthly Data'!P:P,Calculations!$C$116+MOD(CE131,Calculations!$C$118))+Control!$C$7*Calculations!$C$85*INDEX('Monthly Data'!Q:Q,Calculations!$C$116+MOD(CE131,Calculations!$C$118))+(1-Control!$C$7*Calculations!$C$87)*INDEX('Monthly Data'!R:R,Calculations!$C$116+MOD(CE131,Calculations!$C$118))</f>
        <v>1.2435425892067014E-2</v>
      </c>
      <c r="GV131" s="86">
        <f ca="1">Control!$C$7*Calculations!$C$82*INDEX('Monthly Data'!N:N,Calculations!$C$116+MOD(CF131,Calculations!$C$118))+Control!$C$7*Calculations!$C$83*INDEX('Monthly Data'!O:O,Calculations!$C$116+MOD(CF131,Calculations!$C$118))+Control!$C$7*Calculations!$C$84*INDEX('Monthly Data'!P:P,Calculations!$C$116+MOD(CF131,Calculations!$C$118))+Control!$C$7*Calculations!$C$85*INDEX('Monthly Data'!Q:Q,Calculations!$C$116+MOD(CF131,Calculations!$C$118))+(1-Control!$C$7*Calculations!$C$87)*INDEX('Monthly Data'!R:R,Calculations!$C$116+MOD(CF131,Calculations!$C$118))</f>
        <v>9.9787204839310462E-3</v>
      </c>
      <c r="GW131" s="86">
        <f ca="1">Control!$C$7*Calculations!$C$82*INDEX('Monthly Data'!N:N,Calculations!$C$116+MOD(CG131,Calculations!$C$118))+Control!$C$7*Calculations!$C$83*INDEX('Monthly Data'!O:O,Calculations!$C$116+MOD(CG131,Calculations!$C$118))+Control!$C$7*Calculations!$C$84*INDEX('Monthly Data'!P:P,Calculations!$C$116+MOD(CG131,Calculations!$C$118))+Control!$C$7*Calculations!$C$85*INDEX('Monthly Data'!Q:Q,Calculations!$C$116+MOD(CG131,Calculations!$C$118))+(1-Control!$C$7*Calculations!$C$87)*INDEX('Monthly Data'!R:R,Calculations!$C$116+MOD(CG131,Calculations!$C$118))</f>
        <v>-9.8327855560634558E-3</v>
      </c>
      <c r="GX131" s="86">
        <f ca="1">Control!$C$7*Calculations!$C$82*INDEX('Monthly Data'!N:N,Calculations!$C$116+MOD(CH131,Calculations!$C$118))+Control!$C$7*Calculations!$C$83*INDEX('Monthly Data'!O:O,Calculations!$C$116+MOD(CH131,Calculations!$C$118))+Control!$C$7*Calculations!$C$84*INDEX('Monthly Data'!P:P,Calculations!$C$116+MOD(CH131,Calculations!$C$118))+Control!$C$7*Calculations!$C$85*INDEX('Monthly Data'!Q:Q,Calculations!$C$116+MOD(CH131,Calculations!$C$118))+(1-Control!$C$7*Calculations!$C$87)*INDEX('Monthly Data'!R:R,Calculations!$C$116+MOD(CH131,Calculations!$C$118))</f>
        <v>4.5735623984309991E-2</v>
      </c>
      <c r="GY131" s="86">
        <f ca="1">Control!$C$7*Calculations!$C$82*INDEX('Monthly Data'!N:N,Calculations!$C$116+MOD(CI131,Calculations!$C$118))+Control!$C$7*Calculations!$C$83*INDEX('Monthly Data'!O:O,Calculations!$C$116+MOD(CI131,Calculations!$C$118))+Control!$C$7*Calculations!$C$84*INDEX('Monthly Data'!P:P,Calculations!$C$116+MOD(CI131,Calculations!$C$118))+Control!$C$7*Calculations!$C$85*INDEX('Monthly Data'!Q:Q,Calculations!$C$116+MOD(CI131,Calculations!$C$118))+(1-Control!$C$7*Calculations!$C$87)*INDEX('Monthly Data'!R:R,Calculations!$C$116+MOD(CI131,Calculations!$C$118))</f>
        <v>1.2722494017511032E-2</v>
      </c>
      <c r="GZ131" s="86">
        <f ca="1">Control!$C$7*Calculations!$C$82*INDEX('Monthly Data'!N:N,Calculations!$C$116+MOD(CJ131,Calculations!$C$118))+Control!$C$7*Calculations!$C$83*INDEX('Monthly Data'!O:O,Calculations!$C$116+MOD(CJ131,Calculations!$C$118))+Control!$C$7*Calculations!$C$84*INDEX('Monthly Data'!P:P,Calculations!$C$116+MOD(CJ131,Calculations!$C$118))+Control!$C$7*Calculations!$C$85*INDEX('Monthly Data'!Q:Q,Calculations!$C$116+MOD(CJ131,Calculations!$C$118))+(1-Control!$C$7*Calculations!$C$87)*INDEX('Monthly Data'!R:R,Calculations!$C$116+MOD(CJ131,Calculations!$C$118))</f>
        <v>1.0627294914941248E-2</v>
      </c>
      <c r="HA131" s="86">
        <f ca="1">Control!$C$7*Calculations!$C$82*INDEX('Monthly Data'!N:N,Calculations!$C$116+MOD(CK131,Calculations!$C$118))+Control!$C$7*Calculations!$C$83*INDEX('Monthly Data'!O:O,Calculations!$C$116+MOD(CK131,Calculations!$C$118))+Control!$C$7*Calculations!$C$84*INDEX('Monthly Data'!P:P,Calculations!$C$116+MOD(CK131,Calculations!$C$118))+Control!$C$7*Calculations!$C$85*INDEX('Monthly Data'!Q:Q,Calculations!$C$116+MOD(CK131,Calculations!$C$118))+(1-Control!$C$7*Calculations!$C$87)*INDEX('Monthly Data'!R:R,Calculations!$C$116+MOD(CK131,Calculations!$C$118))</f>
        <v>-4.417423226995453E-3</v>
      </c>
      <c r="HB131" s="86">
        <f ca="1">Control!$C$7*Calculations!$C$82*INDEX('Monthly Data'!N:N,Calculations!$C$116+MOD(CL131,Calculations!$C$118))+Control!$C$7*Calculations!$C$83*INDEX('Monthly Data'!O:O,Calculations!$C$116+MOD(CL131,Calculations!$C$118))+Control!$C$7*Calculations!$C$84*INDEX('Monthly Data'!P:P,Calculations!$C$116+MOD(CL131,Calculations!$C$118))+Control!$C$7*Calculations!$C$85*INDEX('Monthly Data'!Q:Q,Calculations!$C$116+MOD(CL131,Calculations!$C$118))+(1-Control!$C$7*Calculations!$C$87)*INDEX('Monthly Data'!R:R,Calculations!$C$116+MOD(CL131,Calculations!$C$118))</f>
        <v>2.3206536303657571E-2</v>
      </c>
      <c r="HC131" s="86">
        <f ca="1">Control!$C$7*Calculations!$C$82*INDEX('Monthly Data'!N:N,Calculations!$C$116+MOD(CM131,Calculations!$C$118))+Control!$C$7*Calculations!$C$83*INDEX('Monthly Data'!O:O,Calculations!$C$116+MOD(CM131,Calculations!$C$118))+Control!$C$7*Calculations!$C$84*INDEX('Monthly Data'!P:P,Calculations!$C$116+MOD(CM131,Calculations!$C$118))+Control!$C$7*Calculations!$C$85*INDEX('Monthly Data'!Q:Q,Calculations!$C$116+MOD(CM131,Calculations!$C$118))+(1-Control!$C$7*Calculations!$C$87)*INDEX('Monthly Data'!R:R,Calculations!$C$116+MOD(CM131,Calculations!$C$118))</f>
        <v>-2.5168357537820856E-4</v>
      </c>
      <c r="HD131" s="86">
        <f ca="1">Control!$C$7*Calculations!$C$82*INDEX('Monthly Data'!N:N,Calculations!$C$116+MOD(CN131,Calculations!$C$118))+Control!$C$7*Calculations!$C$83*INDEX('Monthly Data'!O:O,Calculations!$C$116+MOD(CN131,Calculations!$C$118))+Control!$C$7*Calculations!$C$84*INDEX('Monthly Data'!P:P,Calculations!$C$116+MOD(CN131,Calculations!$C$118))+Control!$C$7*Calculations!$C$85*INDEX('Monthly Data'!Q:Q,Calculations!$C$116+MOD(CN131,Calculations!$C$118))+(1-Control!$C$7*Calculations!$C$87)*INDEX('Monthly Data'!R:R,Calculations!$C$116+MOD(CN131,Calculations!$C$118))</f>
        <v>-7.3651264633385334E-4</v>
      </c>
      <c r="HE131" s="86">
        <f ca="1">Control!$C$7*Calculations!$C$82*INDEX('Monthly Data'!N:N,Calculations!$C$116+MOD(CO131,Calculations!$C$118))+Control!$C$7*Calculations!$C$83*INDEX('Monthly Data'!O:O,Calculations!$C$116+MOD(CO131,Calculations!$C$118))+Control!$C$7*Calculations!$C$84*INDEX('Monthly Data'!P:P,Calculations!$C$116+MOD(CO131,Calculations!$C$118))+Control!$C$7*Calculations!$C$85*INDEX('Monthly Data'!Q:Q,Calculations!$C$116+MOD(CO131,Calculations!$C$118))+(1-Control!$C$7*Calculations!$C$87)*INDEX('Monthly Data'!R:R,Calculations!$C$116+MOD(CO131,Calculations!$C$118))</f>
        <v>3.6332715283247441E-2</v>
      </c>
      <c r="HF131" s="86">
        <f ca="1">Control!$C$7*Calculations!$C$82*INDEX('Monthly Data'!N:N,Calculations!$C$116+MOD(CP131,Calculations!$C$118))+Control!$C$7*Calculations!$C$83*INDEX('Monthly Data'!O:O,Calculations!$C$116+MOD(CP131,Calculations!$C$118))+Control!$C$7*Calculations!$C$84*INDEX('Monthly Data'!P:P,Calculations!$C$116+MOD(CP131,Calculations!$C$118))+Control!$C$7*Calculations!$C$85*INDEX('Monthly Data'!Q:Q,Calculations!$C$116+MOD(CP131,Calculations!$C$118))+(1-Control!$C$7*Calculations!$C$87)*INDEX('Monthly Data'!R:R,Calculations!$C$116+MOD(CP131,Calculations!$C$118))</f>
        <v>-2.5419860972892394E-2</v>
      </c>
      <c r="HG131" s="86">
        <f ca="1">Control!$C$7*Calculations!$C$82*INDEX('Monthly Data'!N:N,Calculations!$C$116+MOD(CQ131,Calculations!$C$118))+Control!$C$7*Calculations!$C$83*INDEX('Monthly Data'!O:O,Calculations!$C$116+MOD(CQ131,Calculations!$C$118))+Control!$C$7*Calculations!$C$84*INDEX('Monthly Data'!P:P,Calculations!$C$116+MOD(CQ131,Calculations!$C$118))+Control!$C$7*Calculations!$C$85*INDEX('Monthly Data'!Q:Q,Calculations!$C$116+MOD(CQ131,Calculations!$C$118))+(1-Control!$C$7*Calculations!$C$87)*INDEX('Monthly Data'!R:R,Calculations!$C$116+MOD(CQ131,Calculations!$C$118))</f>
        <v>2.377894462657602E-2</v>
      </c>
      <c r="HH131" s="86">
        <f ca="1">Control!$C$7*Calculations!$C$82*INDEX('Monthly Data'!N:N,Calculations!$C$116+MOD(CR131,Calculations!$C$118))+Control!$C$7*Calculations!$C$83*INDEX('Monthly Data'!O:O,Calculations!$C$116+MOD(CR131,Calculations!$C$118))+Control!$C$7*Calculations!$C$84*INDEX('Monthly Data'!P:P,Calculations!$C$116+MOD(CR131,Calculations!$C$118))+Control!$C$7*Calculations!$C$85*INDEX('Monthly Data'!Q:Q,Calculations!$C$116+MOD(CR131,Calculations!$C$118))+(1-Control!$C$7*Calculations!$C$87)*INDEX('Monthly Data'!R:R,Calculations!$C$116+MOD(CR131,Calculations!$C$118))</f>
        <v>-2.0269389991732112E-2</v>
      </c>
      <c r="HI131" s="86">
        <f ca="1">Control!$C$7*Calculations!$C$82*INDEX('Monthly Data'!N:N,Calculations!$C$116+MOD(CS131,Calculations!$C$118))+Control!$C$7*Calculations!$C$83*INDEX('Monthly Data'!O:O,Calculations!$C$116+MOD(CS131,Calculations!$C$118))+Control!$C$7*Calculations!$C$84*INDEX('Monthly Data'!P:P,Calculations!$C$116+MOD(CS131,Calculations!$C$118))+Control!$C$7*Calculations!$C$85*INDEX('Monthly Data'!Q:Q,Calculations!$C$116+MOD(CS131,Calculations!$C$118))+(1-Control!$C$7*Calculations!$C$87)*INDEX('Monthly Data'!R:R,Calculations!$C$116+MOD(CS131,Calculations!$C$118))</f>
        <v>1.4915555251167555E-3</v>
      </c>
      <c r="HJ131" s="86">
        <f ca="1">Control!$C$7*Calculations!$C$82*INDEX('Monthly Data'!N:N,Calculations!$C$116+MOD(CT131,Calculations!$C$118))+Control!$C$7*Calculations!$C$83*INDEX('Monthly Data'!O:O,Calculations!$C$116+MOD(CT131,Calculations!$C$118))+Control!$C$7*Calculations!$C$84*INDEX('Monthly Data'!P:P,Calculations!$C$116+MOD(CT131,Calculations!$C$118))+Control!$C$7*Calculations!$C$85*INDEX('Monthly Data'!Q:Q,Calculations!$C$116+MOD(CT131,Calculations!$C$118))+(1-Control!$C$7*Calculations!$C$87)*INDEX('Monthly Data'!R:R,Calculations!$C$116+MOD(CT131,Calculations!$C$118))</f>
        <v>-2.4571433440223247E-2</v>
      </c>
      <c r="HK131" s="86">
        <f ca="1">Control!$C$7*Calculations!$C$82*INDEX('Monthly Data'!N:N,Calculations!$C$116+MOD(CU131,Calculations!$C$118))+Control!$C$7*Calculations!$C$83*INDEX('Monthly Data'!O:O,Calculations!$C$116+MOD(CU131,Calculations!$C$118))+Control!$C$7*Calculations!$C$84*INDEX('Monthly Data'!P:P,Calculations!$C$116+MOD(CU131,Calculations!$C$118))+Control!$C$7*Calculations!$C$85*INDEX('Monthly Data'!Q:Q,Calculations!$C$116+MOD(CU131,Calculations!$C$118))+(1-Control!$C$7*Calculations!$C$87)*INDEX('Monthly Data'!R:R,Calculations!$C$116+MOD(CU131,Calculations!$C$118))</f>
        <v>4.5735623984309991E-2</v>
      </c>
      <c r="HL131" s="86">
        <f ca="1">Control!$C$7*Calculations!$C$82*INDEX('Monthly Data'!N:N,Calculations!$C$116+MOD(CV131,Calculations!$C$118))+Control!$C$7*Calculations!$C$83*INDEX('Monthly Data'!O:O,Calculations!$C$116+MOD(CV131,Calculations!$C$118))+Control!$C$7*Calculations!$C$84*INDEX('Monthly Data'!P:P,Calculations!$C$116+MOD(CV131,Calculations!$C$118))+Control!$C$7*Calculations!$C$85*INDEX('Monthly Data'!Q:Q,Calculations!$C$116+MOD(CV131,Calculations!$C$118))+(1-Control!$C$7*Calculations!$C$87)*INDEX('Monthly Data'!R:R,Calculations!$C$116+MOD(CV131,Calculations!$C$118))</f>
        <v>2.3307359621218403E-2</v>
      </c>
      <c r="HM131" s="86">
        <f ca="1">Control!$C$7*Calculations!$C$82*INDEX('Monthly Data'!N:N,Calculations!$C$116+MOD(CW131,Calculations!$C$118))+Control!$C$7*Calculations!$C$83*INDEX('Monthly Data'!O:O,Calculations!$C$116+MOD(CW131,Calculations!$C$118))+Control!$C$7*Calculations!$C$84*INDEX('Monthly Data'!P:P,Calculations!$C$116+MOD(CW131,Calculations!$C$118))+Control!$C$7*Calculations!$C$85*INDEX('Monthly Data'!Q:Q,Calculations!$C$116+MOD(CW131,Calculations!$C$118))+(1-Control!$C$7*Calculations!$C$87)*INDEX('Monthly Data'!R:R,Calculations!$C$116+MOD(CW131,Calculations!$C$118))</f>
        <v>5.8868730207813358E-3</v>
      </c>
      <c r="HN131" s="86">
        <f ca="1">Control!$C$7*Calculations!$C$82*INDEX('Monthly Data'!N:N,Calculations!$C$116+MOD(CX131,Calculations!$C$118))+Control!$C$7*Calculations!$C$83*INDEX('Monthly Data'!O:O,Calculations!$C$116+MOD(CX131,Calculations!$C$118))+Control!$C$7*Calculations!$C$84*INDEX('Monthly Data'!P:P,Calculations!$C$116+MOD(CX131,Calculations!$C$118))+Control!$C$7*Calculations!$C$85*INDEX('Monthly Data'!Q:Q,Calculations!$C$116+MOD(CX131,Calculations!$C$118))+(1-Control!$C$7*Calculations!$C$87)*INDEX('Monthly Data'!R:R,Calculations!$C$116+MOD(CX131,Calculations!$C$118))</f>
        <v>-3.299557342782896E-2</v>
      </c>
      <c r="HO131" s="86">
        <f ca="1">Control!$C$7*Calculations!$C$82*INDEX('Monthly Data'!N:N,Calculations!$C$116+MOD(CY131,Calculations!$C$118))+Control!$C$7*Calculations!$C$83*INDEX('Monthly Data'!O:O,Calculations!$C$116+MOD(CY131,Calculations!$C$118))+Control!$C$7*Calculations!$C$84*INDEX('Monthly Data'!P:P,Calculations!$C$116+MOD(CY131,Calculations!$C$118))+Control!$C$7*Calculations!$C$85*INDEX('Monthly Data'!Q:Q,Calculations!$C$116+MOD(CY131,Calculations!$C$118))+(1-Control!$C$7*Calculations!$C$87)*INDEX('Monthly Data'!R:R,Calculations!$C$116+MOD(CY131,Calculations!$C$118))</f>
        <v>-3.8554137824290124E-2</v>
      </c>
      <c r="HP131" s="86">
        <f ca="1">Control!$C$7*Calculations!$C$82*INDEX('Monthly Data'!N:N,Calculations!$C$116+MOD(CZ131,Calculations!$C$118))+Control!$C$7*Calculations!$C$83*INDEX('Monthly Data'!O:O,Calculations!$C$116+MOD(CZ131,Calculations!$C$118))+Control!$C$7*Calculations!$C$84*INDEX('Monthly Data'!P:P,Calculations!$C$116+MOD(CZ131,Calculations!$C$118))+Control!$C$7*Calculations!$C$85*INDEX('Monthly Data'!Q:Q,Calculations!$C$116+MOD(CZ131,Calculations!$C$118))+(1-Control!$C$7*Calculations!$C$87)*INDEX('Monthly Data'!R:R,Calculations!$C$116+MOD(CZ131,Calculations!$C$118))</f>
        <v>-3.8875517825435772E-3</v>
      </c>
      <c r="HQ131" s="86">
        <f ca="1">Control!$C$7*Calculations!$C$82*INDEX('Monthly Data'!N:N,Calculations!$C$116+MOD(DA131,Calculations!$C$118))+Control!$C$7*Calculations!$C$83*INDEX('Monthly Data'!O:O,Calculations!$C$116+MOD(DA131,Calculations!$C$118))+Control!$C$7*Calculations!$C$84*INDEX('Monthly Data'!P:P,Calculations!$C$116+MOD(DA131,Calculations!$C$118))+Control!$C$7*Calculations!$C$85*INDEX('Monthly Data'!Q:Q,Calculations!$C$116+MOD(DA131,Calculations!$C$118))+(1-Control!$C$7*Calculations!$C$87)*INDEX('Monthly Data'!R:R,Calculations!$C$116+MOD(DA131,Calculations!$C$118))</f>
        <v>-2.6378232493851243E-2</v>
      </c>
      <c r="HR131" s="86">
        <f ca="1">Control!$C$7*Calculations!$C$82*INDEX('Monthly Data'!N:N,Calculations!$C$116+MOD(DB131,Calculations!$C$118))+Control!$C$7*Calculations!$C$83*INDEX('Monthly Data'!O:O,Calculations!$C$116+MOD(DB131,Calculations!$C$118))+Control!$C$7*Calculations!$C$84*INDEX('Monthly Data'!P:P,Calculations!$C$116+MOD(DB131,Calculations!$C$118))+Control!$C$7*Calculations!$C$85*INDEX('Monthly Data'!Q:Q,Calculations!$C$116+MOD(DB131,Calculations!$C$118))+(1-Control!$C$7*Calculations!$C$87)*INDEX('Monthly Data'!R:R,Calculations!$C$116+MOD(DB131,Calculations!$C$118))</f>
        <v>-2.7490061308214487E-3</v>
      </c>
      <c r="HS131" s="86">
        <f ca="1">Control!$C$7*Calculations!$C$82*INDEX('Monthly Data'!N:N,Calculations!$C$116+MOD(DC131,Calculations!$C$118))+Control!$C$7*Calculations!$C$83*INDEX('Monthly Data'!O:O,Calculations!$C$116+MOD(DC131,Calculations!$C$118))+Control!$C$7*Calculations!$C$84*INDEX('Monthly Data'!P:P,Calculations!$C$116+MOD(DC131,Calculations!$C$118))+Control!$C$7*Calculations!$C$85*INDEX('Monthly Data'!Q:Q,Calculations!$C$116+MOD(DC131,Calculations!$C$118))+(1-Control!$C$7*Calculations!$C$87)*INDEX('Monthly Data'!R:R,Calculations!$C$116+MOD(DC131,Calculations!$C$118))</f>
        <v>7.3538285850108537E-3</v>
      </c>
      <c r="HT131" s="86">
        <f ca="1">Control!$C$7*Calculations!$C$82*INDEX('Monthly Data'!N:N,Calculations!$C$116+MOD(DD131,Calculations!$C$118))+Control!$C$7*Calculations!$C$83*INDEX('Monthly Data'!O:O,Calculations!$C$116+MOD(DD131,Calculations!$C$118))+Control!$C$7*Calculations!$C$84*INDEX('Monthly Data'!P:P,Calculations!$C$116+MOD(DD131,Calculations!$C$118))+Control!$C$7*Calculations!$C$85*INDEX('Monthly Data'!Q:Q,Calculations!$C$116+MOD(DD131,Calculations!$C$118))+(1-Control!$C$7*Calculations!$C$87)*INDEX('Monthly Data'!R:R,Calculations!$C$116+MOD(DD131,Calculations!$C$118))</f>
        <v>-2.4571433440223247E-2</v>
      </c>
      <c r="HU131" s="86">
        <f ca="1">Control!$C$7*Calculations!$C$82*INDEX('Monthly Data'!N:N,Calculations!$C$116+MOD(DE131,Calculations!$C$118))+Control!$C$7*Calculations!$C$83*INDEX('Monthly Data'!O:O,Calculations!$C$116+MOD(DE131,Calculations!$C$118))+Control!$C$7*Calculations!$C$84*INDEX('Monthly Data'!P:P,Calculations!$C$116+MOD(DE131,Calculations!$C$118))+Control!$C$7*Calculations!$C$85*INDEX('Monthly Data'!Q:Q,Calculations!$C$116+MOD(DE131,Calculations!$C$118))+(1-Control!$C$7*Calculations!$C$87)*INDEX('Monthly Data'!R:R,Calculations!$C$116+MOD(DE131,Calculations!$C$118))</f>
        <v>-1.3959200237295809E-2</v>
      </c>
      <c r="HV131" s="86">
        <f ca="1">Control!$C$7*Calculations!$C$82*INDEX('Monthly Data'!N:N,Calculations!$C$116+MOD(DF131,Calculations!$C$118))+Control!$C$7*Calculations!$C$83*INDEX('Monthly Data'!O:O,Calculations!$C$116+MOD(DF131,Calculations!$C$118))+Control!$C$7*Calculations!$C$84*INDEX('Monthly Data'!P:P,Calculations!$C$116+MOD(DF131,Calculations!$C$118))+Control!$C$7*Calculations!$C$85*INDEX('Monthly Data'!Q:Q,Calculations!$C$116+MOD(DF131,Calculations!$C$118))+(1-Control!$C$7*Calculations!$C$87)*INDEX('Monthly Data'!R:R,Calculations!$C$116+MOD(DF131,Calculations!$C$118))</f>
        <v>7.857567536297622E-3</v>
      </c>
      <c r="HW131" s="86">
        <f ca="1">Control!$C$7*Calculations!$C$82*INDEX('Monthly Data'!N:N,Calculations!$C$116+MOD(DG131,Calculations!$C$118))+Control!$C$7*Calculations!$C$83*INDEX('Monthly Data'!O:O,Calculations!$C$116+MOD(DG131,Calculations!$C$118))+Control!$C$7*Calculations!$C$84*INDEX('Monthly Data'!P:P,Calculations!$C$116+MOD(DG131,Calculations!$C$118))+Control!$C$7*Calculations!$C$85*INDEX('Monthly Data'!Q:Q,Calculations!$C$116+MOD(DG131,Calculations!$C$118))+(1-Control!$C$7*Calculations!$C$87)*INDEX('Monthly Data'!R:R,Calculations!$C$116+MOD(DG131,Calculations!$C$118))</f>
        <v>-2.4571433440223247E-2</v>
      </c>
      <c r="HX131" s="86">
        <f ca="1">Control!$C$7*Calculations!$C$82*INDEX('Monthly Data'!N:N,Calculations!$C$116+MOD(DH131,Calculations!$C$118))+Control!$C$7*Calculations!$C$83*INDEX('Monthly Data'!O:O,Calculations!$C$116+MOD(DH131,Calculations!$C$118))+Control!$C$7*Calculations!$C$84*INDEX('Monthly Data'!P:P,Calculations!$C$116+MOD(DH131,Calculations!$C$118))+Control!$C$7*Calculations!$C$85*INDEX('Monthly Data'!Q:Q,Calculations!$C$116+MOD(DH131,Calculations!$C$118))+(1-Control!$C$7*Calculations!$C$87)*INDEX('Monthly Data'!R:R,Calculations!$C$116+MOD(DH131,Calculations!$C$118))</f>
        <v>1.5758278480433856E-2</v>
      </c>
      <c r="HY131" s="86">
        <f ca="1">Control!$C$7*Calculations!$C$82*INDEX('Monthly Data'!N:N,Calculations!$C$116+MOD(DI131,Calculations!$C$118))+Control!$C$7*Calculations!$C$83*INDEX('Monthly Data'!O:O,Calculations!$C$116+MOD(DI131,Calculations!$C$118))+Control!$C$7*Calculations!$C$84*INDEX('Monthly Data'!P:P,Calculations!$C$116+MOD(DI131,Calculations!$C$118))+Control!$C$7*Calculations!$C$85*INDEX('Monthly Data'!Q:Q,Calculations!$C$116+MOD(DI131,Calculations!$C$118))+(1-Control!$C$7*Calculations!$C$87)*INDEX('Monthly Data'!R:R,Calculations!$C$116+MOD(DI131,Calculations!$C$118))</f>
        <v>8.4240675975201049E-3</v>
      </c>
      <c r="HZ131" s="86">
        <f ca="1">Control!$C$7*Calculations!$C$82*INDEX('Monthly Data'!N:N,Calculations!$C$116+MOD(DJ131,Calculations!$C$118))+Control!$C$7*Calculations!$C$83*INDEX('Monthly Data'!O:O,Calculations!$C$116+MOD(DJ131,Calculations!$C$118))+Control!$C$7*Calculations!$C$84*INDEX('Monthly Data'!P:P,Calculations!$C$116+MOD(DJ131,Calculations!$C$118))+Control!$C$7*Calculations!$C$85*INDEX('Monthly Data'!Q:Q,Calculations!$C$116+MOD(DJ131,Calculations!$C$118))+(1-Control!$C$7*Calculations!$C$87)*INDEX('Monthly Data'!R:R,Calculations!$C$116+MOD(DJ131,Calculations!$C$118))</f>
        <v>9.9793409618087695E-3</v>
      </c>
      <c r="IA131" s="86">
        <f ca="1">Control!$C$7*Calculations!$C$82*INDEX('Monthly Data'!N:N,Calculations!$C$116+MOD(DK131,Calculations!$C$118))+Control!$C$7*Calculations!$C$83*INDEX('Monthly Data'!O:O,Calculations!$C$116+MOD(DK131,Calculations!$C$118))+Control!$C$7*Calculations!$C$84*INDEX('Monthly Data'!P:P,Calculations!$C$116+MOD(DK131,Calculations!$C$118))+Control!$C$7*Calculations!$C$85*INDEX('Monthly Data'!Q:Q,Calculations!$C$116+MOD(DK131,Calculations!$C$118))+(1-Control!$C$7*Calculations!$C$87)*INDEX('Monthly Data'!R:R,Calculations!$C$116+MOD(DK131,Calculations!$C$118))</f>
        <v>-1.880155173376722E-2</v>
      </c>
      <c r="IB131" s="86">
        <f ca="1">Control!$C$7*Calculations!$C$82*INDEX('Monthly Data'!N:N,Calculations!$C$116+MOD(DL131,Calculations!$C$118))+Control!$C$7*Calculations!$C$83*INDEX('Monthly Data'!O:O,Calculations!$C$116+MOD(DL131,Calculations!$C$118))+Control!$C$7*Calculations!$C$84*INDEX('Monthly Data'!P:P,Calculations!$C$116+MOD(DL131,Calculations!$C$118))+Control!$C$7*Calculations!$C$85*INDEX('Monthly Data'!Q:Q,Calculations!$C$116+MOD(DL131,Calculations!$C$118))+(1-Control!$C$7*Calculations!$C$87)*INDEX('Monthly Data'!R:R,Calculations!$C$116+MOD(DL131,Calculations!$C$118))</f>
        <v>-1.880155173376722E-2</v>
      </c>
      <c r="IC131" s="86">
        <f ca="1">Control!$C$7*Calculations!$C$82*INDEX('Monthly Data'!N:N,Calculations!$C$116+MOD(DM131,Calculations!$C$118))+Control!$C$7*Calculations!$C$83*INDEX('Monthly Data'!O:O,Calculations!$C$116+MOD(DM131,Calculations!$C$118))+Control!$C$7*Calculations!$C$84*INDEX('Monthly Data'!P:P,Calculations!$C$116+MOD(DM131,Calculations!$C$118))+Control!$C$7*Calculations!$C$85*INDEX('Monthly Data'!Q:Q,Calculations!$C$116+MOD(DM131,Calculations!$C$118))+(1-Control!$C$7*Calculations!$C$87)*INDEX('Monthly Data'!R:R,Calculations!$C$116+MOD(DM131,Calculations!$C$118))</f>
        <v>-3.8875517825435772E-3</v>
      </c>
      <c r="ID131" s="86">
        <f ca="1">Control!$C$7*Calculations!$C$82*INDEX('Monthly Data'!N:N,Calculations!$C$116+MOD(DN131,Calculations!$C$118))+Control!$C$7*Calculations!$C$83*INDEX('Monthly Data'!O:O,Calculations!$C$116+MOD(DN131,Calculations!$C$118))+Control!$C$7*Calculations!$C$84*INDEX('Monthly Data'!P:P,Calculations!$C$116+MOD(DN131,Calculations!$C$118))+Control!$C$7*Calculations!$C$85*INDEX('Monthly Data'!Q:Q,Calculations!$C$116+MOD(DN131,Calculations!$C$118))+(1-Control!$C$7*Calculations!$C$87)*INDEX('Monthly Data'!R:R,Calculations!$C$116+MOD(DN131,Calculations!$C$118))</f>
        <v>1.7484305259657981E-2</v>
      </c>
      <c r="IE131" s="86">
        <f ca="1">Control!$C$7*Calculations!$C$82*INDEX('Monthly Data'!N:N,Calculations!$C$116+MOD(DO131,Calculations!$C$118))+Control!$C$7*Calculations!$C$83*INDEX('Monthly Data'!O:O,Calculations!$C$116+MOD(DO131,Calculations!$C$118))+Control!$C$7*Calculations!$C$84*INDEX('Monthly Data'!P:P,Calculations!$C$116+MOD(DO131,Calculations!$C$118))+Control!$C$7*Calculations!$C$85*INDEX('Monthly Data'!Q:Q,Calculations!$C$116+MOD(DO131,Calculations!$C$118))+(1-Control!$C$7*Calculations!$C$87)*INDEX('Monthly Data'!R:R,Calculations!$C$116+MOD(DO131,Calculations!$C$118))</f>
        <v>3.4808428836917149E-3</v>
      </c>
      <c r="IF131" s="86">
        <f ca="1">Control!$C$7*Calculations!$C$82*INDEX('Monthly Data'!N:N,Calculations!$C$116+MOD(DP131,Calculations!$C$118))+Control!$C$7*Calculations!$C$83*INDEX('Monthly Data'!O:O,Calculations!$C$116+MOD(DP131,Calculations!$C$118))+Control!$C$7*Calculations!$C$84*INDEX('Monthly Data'!P:P,Calculations!$C$116+MOD(DP131,Calculations!$C$118))+Control!$C$7*Calculations!$C$85*INDEX('Monthly Data'!Q:Q,Calculations!$C$116+MOD(DP131,Calculations!$C$118))+(1-Control!$C$7*Calculations!$C$87)*INDEX('Monthly Data'!R:R,Calculations!$C$116+MOD(DP131,Calculations!$C$118))</f>
        <v>1.0921298083007208E-2</v>
      </c>
      <c r="IG131" s="88">
        <f ca="1">Control!$C$8*(1+DQ131)*(1+DR131)*(1+DS131)*(1+DT131)*(1+DU131)*(1+DV131)*(1+DW131)*(1+DX131)*(1+DY131)*(1+DZ131)*(1+EA131)*(1+EB131)*(1+EC131)*(1+ED131)*(1+EE131)*(1+EF131)*(1+EG131)*(1+EH131)*(1+EI131)*(1+EJ131)*(1+EK131)*(1+EL131)*(1+EM131)*(1+EN131)*(1+EO131)*(1+EP131)*(1+EQ131)*(1+ER131)*(1+ES131)*(1+ET131)*(1+EU131)*(1+EV131)*(1+EW131)*(1+EX131)*(1+EY131)*(1+EZ131)*(1+FA131)*(1+FB131)*(1+FC131)*(1+FD131)*(1+FE131)*(1+FF131)*(1+FG131)*(1+FH131)*(1+FI131)*(1+FJ131)*(1+FK131)*(1+FL131)*(1+FM131)*(1+FN131)*(1+FO131)*(1+FP131)*(1+FQ131)*(1+FR131)*(1+FS131)*(1+FT131)*(1+FU131)*(1+FV131)*(1+FW131)*(1+FX131)*(1+FY131)*(1+FZ131)*(1+GA131)*(1+GB131)*(1+GC131)*(1+GD131)*(1+GE131)*(1+GF131)*(1+GG131)*(1+GH131)*(1+GI131)*(1+GJ131)*(1+GK131)*(1+GL131)*(1+GM131)*(1+GN131)*(1+GO131)*(1+GP131)*(1+GQ131)*(1+GR131)*(1+GS131)*(1+GT131)*(1+GU131)*(1+GV131)*(1+GW131)*(1+GX131)*(1+GY131)*(1+GZ131)*(1+HA131)*(1+HB131)*(1+HC131)*(1+HD131)*(1+HE131)*(1+HF131)*(1+HG131)*(1+HH131)*(1+HI131)*(1+HJ131)*(1+HK131)*(1+HL131)*(1+HM131)*(1+HN131)*(1+HO131)*(1+HP131)*(1+HQ131)*(1+HR131)*(1+HS131)*(1+HT131)*(1+HU131)*(1+HV131)*(1+HW131)*(1+HX131)*(1+HY131)*(1+HZ131)*(1+IA131)*(1+IB131)*(1+IC131)*(1+ID131)*(1+IE131)*(1+IF131)</f>
        <v>90461.891968394775</v>
      </c>
    </row>
    <row r="132" spans="1:241" x14ac:dyDescent="0.25">
      <c r="A132">
        <v>53</v>
      </c>
      <c r="B132">
        <v>81</v>
      </c>
      <c r="C132">
        <v>90</v>
      </c>
      <c r="D132">
        <v>54</v>
      </c>
      <c r="E132">
        <v>88</v>
      </c>
      <c r="F132">
        <v>49</v>
      </c>
      <c r="G132">
        <v>10</v>
      </c>
      <c r="H132">
        <v>59</v>
      </c>
      <c r="I132">
        <v>98</v>
      </c>
      <c r="J132">
        <v>4</v>
      </c>
      <c r="K132">
        <v>57</v>
      </c>
      <c r="L132">
        <v>17</v>
      </c>
      <c r="M132">
        <v>102</v>
      </c>
      <c r="N132">
        <v>51</v>
      </c>
      <c r="O132">
        <v>13</v>
      </c>
      <c r="P132">
        <v>1</v>
      </c>
      <c r="Q132">
        <v>48</v>
      </c>
      <c r="R132">
        <v>19</v>
      </c>
      <c r="S132">
        <v>45</v>
      </c>
      <c r="T132">
        <v>104</v>
      </c>
      <c r="U132">
        <v>15</v>
      </c>
      <c r="V132">
        <v>30</v>
      </c>
      <c r="W132">
        <v>56</v>
      </c>
      <c r="X132">
        <v>70</v>
      </c>
      <c r="Y132">
        <v>64</v>
      </c>
      <c r="Z132">
        <v>66</v>
      </c>
      <c r="AA132">
        <v>5</v>
      </c>
      <c r="AB132">
        <v>24</v>
      </c>
      <c r="AC132">
        <v>12</v>
      </c>
      <c r="AD132">
        <v>106</v>
      </c>
      <c r="AE132">
        <v>75</v>
      </c>
      <c r="AF132">
        <v>48</v>
      </c>
      <c r="AG132">
        <v>24</v>
      </c>
      <c r="AH132">
        <v>40</v>
      </c>
      <c r="AI132">
        <v>0</v>
      </c>
      <c r="AJ132">
        <v>86</v>
      </c>
      <c r="AK132">
        <v>85</v>
      </c>
      <c r="AL132">
        <v>0</v>
      </c>
      <c r="AM132">
        <v>46</v>
      </c>
      <c r="AN132">
        <v>22</v>
      </c>
      <c r="AO132">
        <v>75</v>
      </c>
      <c r="AP132">
        <v>118</v>
      </c>
      <c r="AQ132">
        <v>117</v>
      </c>
      <c r="AR132">
        <v>51</v>
      </c>
      <c r="AS132">
        <v>60</v>
      </c>
      <c r="AT132">
        <v>23</v>
      </c>
      <c r="AU132">
        <v>49</v>
      </c>
      <c r="AV132">
        <v>3</v>
      </c>
      <c r="AW132">
        <v>80</v>
      </c>
      <c r="AX132">
        <v>51</v>
      </c>
      <c r="AY132">
        <v>61</v>
      </c>
      <c r="AZ132">
        <v>106</v>
      </c>
      <c r="BA132">
        <v>108</v>
      </c>
      <c r="BB132">
        <v>74</v>
      </c>
      <c r="BC132">
        <v>44</v>
      </c>
      <c r="BD132">
        <v>57</v>
      </c>
      <c r="BE132">
        <v>12</v>
      </c>
      <c r="BF132">
        <v>31</v>
      </c>
      <c r="BG132">
        <v>83</v>
      </c>
      <c r="BH132">
        <v>42</v>
      </c>
      <c r="BI132">
        <v>18</v>
      </c>
      <c r="BJ132">
        <v>43</v>
      </c>
      <c r="BK132">
        <v>60</v>
      </c>
      <c r="BL132">
        <v>26</v>
      </c>
      <c r="BM132">
        <v>43</v>
      </c>
      <c r="BN132">
        <v>102</v>
      </c>
      <c r="BO132">
        <v>69</v>
      </c>
      <c r="BP132">
        <v>109</v>
      </c>
      <c r="BQ132">
        <v>33</v>
      </c>
      <c r="BR132">
        <v>16</v>
      </c>
      <c r="BS132">
        <v>10</v>
      </c>
      <c r="BT132">
        <v>38</v>
      </c>
      <c r="BU132">
        <v>32</v>
      </c>
      <c r="BV132">
        <v>78</v>
      </c>
      <c r="BW132">
        <v>84</v>
      </c>
      <c r="BX132">
        <v>111</v>
      </c>
      <c r="BY132">
        <v>80</v>
      </c>
      <c r="BZ132">
        <v>35</v>
      </c>
      <c r="CA132">
        <v>12</v>
      </c>
      <c r="CB132">
        <v>100</v>
      </c>
      <c r="CC132">
        <v>3</v>
      </c>
      <c r="CD132">
        <v>19</v>
      </c>
      <c r="CE132">
        <v>99</v>
      </c>
      <c r="CF132">
        <v>31</v>
      </c>
      <c r="CG132">
        <v>111</v>
      </c>
      <c r="CH132">
        <v>45</v>
      </c>
      <c r="CI132">
        <v>90</v>
      </c>
      <c r="CJ132">
        <v>73</v>
      </c>
      <c r="CK132">
        <v>90</v>
      </c>
      <c r="CL132">
        <v>71</v>
      </c>
      <c r="CM132">
        <v>12</v>
      </c>
      <c r="CN132">
        <v>93</v>
      </c>
      <c r="CO132">
        <v>96</v>
      </c>
      <c r="CP132">
        <v>30</v>
      </c>
      <c r="CQ132">
        <v>30</v>
      </c>
      <c r="CR132">
        <v>102</v>
      </c>
      <c r="CS132">
        <v>110</v>
      </c>
      <c r="CT132">
        <v>106</v>
      </c>
      <c r="CU132">
        <v>54</v>
      </c>
      <c r="CV132">
        <v>39</v>
      </c>
      <c r="CW132">
        <v>4</v>
      </c>
      <c r="CX132">
        <v>31</v>
      </c>
      <c r="CY132">
        <v>83</v>
      </c>
      <c r="CZ132">
        <v>58</v>
      </c>
      <c r="DA132">
        <v>48</v>
      </c>
      <c r="DB132">
        <v>110</v>
      </c>
      <c r="DC132">
        <v>24</v>
      </c>
      <c r="DD132">
        <v>0</v>
      </c>
      <c r="DE132">
        <v>26</v>
      </c>
      <c r="DF132">
        <v>10</v>
      </c>
      <c r="DG132">
        <v>102</v>
      </c>
      <c r="DH132">
        <v>98</v>
      </c>
      <c r="DI132">
        <v>72</v>
      </c>
      <c r="DJ132">
        <v>21</v>
      </c>
      <c r="DK132">
        <v>73</v>
      </c>
      <c r="DL132">
        <v>29</v>
      </c>
      <c r="DM132">
        <v>48</v>
      </c>
      <c r="DN132">
        <v>88</v>
      </c>
      <c r="DO132">
        <v>23</v>
      </c>
      <c r="DP132">
        <v>101</v>
      </c>
      <c r="DQ132" s="86">
        <f ca="1">Control!$C$7*Calculations!$C$82*INDEX('Monthly Data'!N:N,Calculations!$C$116+MOD(A132,Calculations!$C$118))+Control!$C$7*Calculations!$C$83*INDEX('Monthly Data'!O:O,Calculations!$C$116+MOD(A132,Calculations!$C$118))+Control!$C$7*Calculations!$C$84*INDEX('Monthly Data'!P:P,Calculations!$C$116+MOD(A132,Calculations!$C$118))+Control!$C$7*Calculations!$C$85*INDEX('Monthly Data'!Q:Q,Calculations!$C$116+MOD(A132,Calculations!$C$118))+(1-Control!$C$7*Calculations!$C$87)*INDEX('Monthly Data'!R:R,Calculations!$C$116+MOD(A132,Calculations!$C$118))</f>
        <v>1.1786765492207996E-2</v>
      </c>
      <c r="DR132" s="86">
        <f ca="1">Control!$C$7*Calculations!$C$82*INDEX('Monthly Data'!N:N,Calculations!$C$116+MOD(B132,Calculations!$C$118))+Control!$C$7*Calculations!$C$83*INDEX('Monthly Data'!O:O,Calculations!$C$116+MOD(B132,Calculations!$C$118))+Control!$C$7*Calculations!$C$84*INDEX('Monthly Data'!P:P,Calculations!$C$116+MOD(B132,Calculations!$C$118))+Control!$C$7*Calculations!$C$85*INDEX('Monthly Data'!Q:Q,Calculations!$C$116+MOD(B132,Calculations!$C$118))+(1-Control!$C$7*Calculations!$C$87)*INDEX('Monthly Data'!R:R,Calculations!$C$116+MOD(B132,Calculations!$C$118))</f>
        <v>3.0957942835585645E-2</v>
      </c>
      <c r="DS132" s="86">
        <f ca="1">Control!$C$7*Calculations!$C$82*INDEX('Monthly Data'!N:N,Calculations!$C$116+MOD(C132,Calculations!$C$118))+Control!$C$7*Calculations!$C$83*INDEX('Monthly Data'!O:O,Calculations!$C$116+MOD(C132,Calculations!$C$118))+Control!$C$7*Calculations!$C$84*INDEX('Monthly Data'!P:P,Calculations!$C$116+MOD(C132,Calculations!$C$118))+Control!$C$7*Calculations!$C$85*INDEX('Monthly Data'!Q:Q,Calculations!$C$116+MOD(C132,Calculations!$C$118))+(1-Control!$C$7*Calculations!$C$87)*INDEX('Monthly Data'!R:R,Calculations!$C$116+MOD(C132,Calculations!$C$118))</f>
        <v>1.7831091590102856E-2</v>
      </c>
      <c r="DT132" s="86">
        <f ca="1">Control!$C$7*Calculations!$C$82*INDEX('Monthly Data'!N:N,Calculations!$C$116+MOD(D132,Calculations!$C$118))+Control!$C$7*Calculations!$C$83*INDEX('Monthly Data'!O:O,Calculations!$C$116+MOD(D132,Calculations!$C$118))+Control!$C$7*Calculations!$C$84*INDEX('Monthly Data'!P:P,Calculations!$C$116+MOD(D132,Calculations!$C$118))+Control!$C$7*Calculations!$C$85*INDEX('Monthly Data'!Q:Q,Calculations!$C$116+MOD(D132,Calculations!$C$118))+(1-Control!$C$7*Calculations!$C$87)*INDEX('Monthly Data'!R:R,Calculations!$C$116+MOD(D132,Calculations!$C$118))</f>
        <v>1.7484305259657981E-2</v>
      </c>
      <c r="DU132" s="86">
        <f ca="1">Control!$C$7*Calculations!$C$82*INDEX('Monthly Data'!N:N,Calculations!$C$116+MOD(E132,Calculations!$C$118))+Control!$C$7*Calculations!$C$83*INDEX('Monthly Data'!O:O,Calculations!$C$116+MOD(E132,Calculations!$C$118))+Control!$C$7*Calculations!$C$84*INDEX('Monthly Data'!P:P,Calculations!$C$116+MOD(E132,Calculations!$C$118))+Control!$C$7*Calculations!$C$85*INDEX('Monthly Data'!Q:Q,Calculations!$C$116+MOD(E132,Calculations!$C$118))+(1-Control!$C$7*Calculations!$C$87)*INDEX('Monthly Data'!R:R,Calculations!$C$116+MOD(E132,Calculations!$C$118))</f>
        <v>6.4539397490030407E-3</v>
      </c>
      <c r="DV132" s="86">
        <f ca="1">Control!$C$7*Calculations!$C$82*INDEX('Monthly Data'!N:N,Calculations!$C$116+MOD(F132,Calculations!$C$118))+Control!$C$7*Calculations!$C$83*INDEX('Monthly Data'!O:O,Calculations!$C$116+MOD(F132,Calculations!$C$118))+Control!$C$7*Calculations!$C$84*INDEX('Monthly Data'!P:P,Calculations!$C$116+MOD(F132,Calculations!$C$118))+Control!$C$7*Calculations!$C$85*INDEX('Monthly Data'!Q:Q,Calculations!$C$116+MOD(F132,Calculations!$C$118))+(1-Control!$C$7*Calculations!$C$87)*INDEX('Monthly Data'!R:R,Calculations!$C$116+MOD(F132,Calculations!$C$118))</f>
        <v>-1.4213734788548189E-2</v>
      </c>
      <c r="DW132" s="86">
        <f ca="1">Control!$C$7*Calculations!$C$82*INDEX('Monthly Data'!N:N,Calculations!$C$116+MOD(G132,Calculations!$C$118))+Control!$C$7*Calculations!$C$83*INDEX('Monthly Data'!O:O,Calculations!$C$116+MOD(G132,Calculations!$C$118))+Control!$C$7*Calculations!$C$84*INDEX('Monthly Data'!P:P,Calculations!$C$116+MOD(G132,Calculations!$C$118))+Control!$C$7*Calculations!$C$85*INDEX('Monthly Data'!Q:Q,Calculations!$C$116+MOD(G132,Calculations!$C$118))+(1-Control!$C$7*Calculations!$C$87)*INDEX('Monthly Data'!R:R,Calculations!$C$116+MOD(G132,Calculations!$C$118))</f>
        <v>1.1702576456120543E-2</v>
      </c>
      <c r="DX132" s="86">
        <f ca="1">Control!$C$7*Calculations!$C$82*INDEX('Monthly Data'!N:N,Calculations!$C$116+MOD(H132,Calculations!$C$118))+Control!$C$7*Calculations!$C$83*INDEX('Monthly Data'!O:O,Calculations!$C$116+MOD(H132,Calculations!$C$118))+Control!$C$7*Calculations!$C$84*INDEX('Monthly Data'!P:P,Calculations!$C$116+MOD(H132,Calculations!$C$118))+Control!$C$7*Calculations!$C$85*INDEX('Monthly Data'!Q:Q,Calculations!$C$116+MOD(H132,Calculations!$C$118))+(1-Control!$C$7*Calculations!$C$87)*INDEX('Monthly Data'!R:R,Calculations!$C$116+MOD(H132,Calculations!$C$118))</f>
        <v>1.1704119272391494E-2</v>
      </c>
      <c r="DY132" s="86">
        <f ca="1">Control!$C$7*Calculations!$C$82*INDEX('Monthly Data'!N:N,Calculations!$C$116+MOD(I132,Calculations!$C$118))+Control!$C$7*Calculations!$C$83*INDEX('Monthly Data'!O:O,Calculations!$C$116+MOD(I132,Calculations!$C$118))+Control!$C$7*Calculations!$C$84*INDEX('Monthly Data'!P:P,Calculations!$C$116+MOD(I132,Calculations!$C$118))+Control!$C$7*Calculations!$C$85*INDEX('Monthly Data'!Q:Q,Calculations!$C$116+MOD(I132,Calculations!$C$118))+(1-Control!$C$7*Calculations!$C$87)*INDEX('Monthly Data'!R:R,Calculations!$C$116+MOD(I132,Calculations!$C$118))</f>
        <v>2.4842166689046628E-2</v>
      </c>
      <c r="DZ132" s="86">
        <f ca="1">Control!$C$7*Calculations!$C$82*INDEX('Monthly Data'!N:N,Calculations!$C$116+MOD(J132,Calculations!$C$118))+Control!$C$7*Calculations!$C$83*INDEX('Monthly Data'!O:O,Calculations!$C$116+MOD(J132,Calculations!$C$118))+Control!$C$7*Calculations!$C$84*INDEX('Monthly Data'!P:P,Calculations!$C$116+MOD(J132,Calculations!$C$118))+Control!$C$7*Calculations!$C$85*INDEX('Monthly Data'!Q:Q,Calculations!$C$116+MOD(J132,Calculations!$C$118))+(1-Control!$C$7*Calculations!$C$87)*INDEX('Monthly Data'!R:R,Calculations!$C$116+MOD(J132,Calculations!$C$118))</f>
        <v>1.3423979074716584E-2</v>
      </c>
      <c r="EA132" s="86">
        <f ca="1">Control!$C$7*Calculations!$C$82*INDEX('Monthly Data'!N:N,Calculations!$C$116+MOD(K132,Calculations!$C$118))+Control!$C$7*Calculations!$C$83*INDEX('Monthly Data'!O:O,Calculations!$C$116+MOD(K132,Calculations!$C$118))+Control!$C$7*Calculations!$C$84*INDEX('Monthly Data'!P:P,Calculations!$C$116+MOD(K132,Calculations!$C$118))+Control!$C$7*Calculations!$C$85*INDEX('Monthly Data'!Q:Q,Calculations!$C$116+MOD(K132,Calculations!$C$118))+(1-Control!$C$7*Calculations!$C$87)*INDEX('Monthly Data'!R:R,Calculations!$C$116+MOD(K132,Calculations!$C$118))</f>
        <v>7.3538285850108537E-3</v>
      </c>
      <c r="EB132" s="86">
        <f ca="1">Control!$C$7*Calculations!$C$82*INDEX('Monthly Data'!N:N,Calculations!$C$116+MOD(L132,Calculations!$C$118))+Control!$C$7*Calculations!$C$83*INDEX('Monthly Data'!O:O,Calculations!$C$116+MOD(L132,Calculations!$C$118))+Control!$C$7*Calculations!$C$84*INDEX('Monthly Data'!P:P,Calculations!$C$116+MOD(L132,Calculations!$C$118))+Control!$C$7*Calculations!$C$85*INDEX('Monthly Data'!Q:Q,Calculations!$C$116+MOD(L132,Calculations!$C$118))+(1-Control!$C$7*Calculations!$C$87)*INDEX('Monthly Data'!R:R,Calculations!$C$116+MOD(L132,Calculations!$C$118))</f>
        <v>-2.0269389991732112E-2</v>
      </c>
      <c r="EC132" s="86">
        <f ca="1">Control!$C$7*Calculations!$C$82*INDEX('Monthly Data'!N:N,Calculations!$C$116+MOD(M132,Calculations!$C$118))+Control!$C$7*Calculations!$C$83*INDEX('Monthly Data'!O:O,Calculations!$C$116+MOD(M132,Calculations!$C$118))+Control!$C$7*Calculations!$C$84*INDEX('Monthly Data'!P:P,Calculations!$C$116+MOD(M132,Calculations!$C$118))+Control!$C$7*Calculations!$C$85*INDEX('Monthly Data'!Q:Q,Calculations!$C$116+MOD(M132,Calculations!$C$118))+(1-Control!$C$7*Calculations!$C$87)*INDEX('Monthly Data'!R:R,Calculations!$C$116+MOD(M132,Calculations!$C$118))</f>
        <v>-1.8530040247387896E-2</v>
      </c>
      <c r="ED132" s="86">
        <f ca="1">Control!$C$7*Calculations!$C$82*INDEX('Monthly Data'!N:N,Calculations!$C$116+MOD(N132,Calculations!$C$118))+Control!$C$7*Calculations!$C$83*INDEX('Monthly Data'!O:O,Calculations!$C$116+MOD(N132,Calculations!$C$118))+Control!$C$7*Calculations!$C$84*INDEX('Monthly Data'!P:P,Calculations!$C$116+MOD(N132,Calculations!$C$118))+Control!$C$7*Calculations!$C$85*INDEX('Monthly Data'!Q:Q,Calculations!$C$116+MOD(N132,Calculations!$C$118))+(1-Control!$C$7*Calculations!$C$87)*INDEX('Monthly Data'!R:R,Calculations!$C$116+MOD(N132,Calculations!$C$118))</f>
        <v>1.8695385296339444E-2</v>
      </c>
      <c r="EE132" s="86">
        <f ca="1">Control!$C$7*Calculations!$C$82*INDEX('Monthly Data'!N:N,Calculations!$C$116+MOD(O132,Calculations!$C$118))+Control!$C$7*Calculations!$C$83*INDEX('Monthly Data'!O:O,Calculations!$C$116+MOD(O132,Calculations!$C$118))+Control!$C$7*Calculations!$C$84*INDEX('Monthly Data'!P:P,Calculations!$C$116+MOD(O132,Calculations!$C$118))+Control!$C$7*Calculations!$C$85*INDEX('Monthly Data'!Q:Q,Calculations!$C$116+MOD(O132,Calculations!$C$118))+(1-Control!$C$7*Calculations!$C$87)*INDEX('Monthly Data'!R:R,Calculations!$C$116+MOD(O132,Calculations!$C$118))</f>
        <v>1.0478379486191123E-2</v>
      </c>
      <c r="EF132" s="86">
        <f ca="1">Control!$C$7*Calculations!$C$82*INDEX('Monthly Data'!N:N,Calculations!$C$116+MOD(P132,Calculations!$C$118))+Control!$C$7*Calculations!$C$83*INDEX('Monthly Data'!O:O,Calculations!$C$116+MOD(P132,Calculations!$C$118))+Control!$C$7*Calculations!$C$84*INDEX('Monthly Data'!P:P,Calculations!$C$116+MOD(P132,Calculations!$C$118))+Control!$C$7*Calculations!$C$85*INDEX('Monthly Data'!Q:Q,Calculations!$C$116+MOD(P132,Calculations!$C$118))+(1-Control!$C$7*Calculations!$C$87)*INDEX('Monthly Data'!R:R,Calculations!$C$116+MOD(P132,Calculations!$C$118))</f>
        <v>-9.9526758408448549E-3</v>
      </c>
      <c r="EG132" s="86">
        <f ca="1">Control!$C$7*Calculations!$C$82*INDEX('Monthly Data'!N:N,Calculations!$C$116+MOD(Q132,Calculations!$C$118))+Control!$C$7*Calculations!$C$83*INDEX('Monthly Data'!O:O,Calculations!$C$116+MOD(Q132,Calculations!$C$118))+Control!$C$7*Calculations!$C$84*INDEX('Monthly Data'!P:P,Calculations!$C$116+MOD(Q132,Calculations!$C$118))+Control!$C$7*Calculations!$C$85*INDEX('Monthly Data'!Q:Q,Calculations!$C$116+MOD(Q132,Calculations!$C$118))+(1-Control!$C$7*Calculations!$C$87)*INDEX('Monthly Data'!R:R,Calculations!$C$116+MOD(Q132,Calculations!$C$118))</f>
        <v>-1.5984879994281095E-2</v>
      </c>
      <c r="EH132" s="86">
        <f ca="1">Control!$C$7*Calculations!$C$82*INDEX('Monthly Data'!N:N,Calculations!$C$116+MOD(R132,Calculations!$C$118))+Control!$C$7*Calculations!$C$83*INDEX('Monthly Data'!O:O,Calculations!$C$116+MOD(R132,Calculations!$C$118))+Control!$C$7*Calculations!$C$84*INDEX('Monthly Data'!P:P,Calculations!$C$116+MOD(R132,Calculations!$C$118))+Control!$C$7*Calculations!$C$85*INDEX('Monthly Data'!Q:Q,Calculations!$C$116+MOD(R132,Calculations!$C$118))+(1-Control!$C$7*Calculations!$C$87)*INDEX('Monthly Data'!R:R,Calculations!$C$116+MOD(R132,Calculations!$C$118))</f>
        <v>4.089189590407355E-3</v>
      </c>
      <c r="EI132" s="86">
        <f ca="1">Control!$C$7*Calculations!$C$82*INDEX('Monthly Data'!N:N,Calculations!$C$116+MOD(S132,Calculations!$C$118))+Control!$C$7*Calculations!$C$83*INDEX('Monthly Data'!O:O,Calculations!$C$116+MOD(S132,Calculations!$C$118))+Control!$C$7*Calculations!$C$84*INDEX('Monthly Data'!P:P,Calculations!$C$116+MOD(S132,Calculations!$C$118))+Control!$C$7*Calculations!$C$85*INDEX('Monthly Data'!Q:Q,Calculations!$C$116+MOD(S132,Calculations!$C$118))+(1-Control!$C$7*Calculations!$C$87)*INDEX('Monthly Data'!R:R,Calculations!$C$116+MOD(S132,Calculations!$C$118))</f>
        <v>1.2435425892067014E-2</v>
      </c>
      <c r="EJ132" s="86">
        <f ca="1">Control!$C$7*Calculations!$C$82*INDEX('Monthly Data'!N:N,Calculations!$C$116+MOD(T132,Calculations!$C$118))+Control!$C$7*Calculations!$C$83*INDEX('Monthly Data'!O:O,Calculations!$C$116+MOD(T132,Calculations!$C$118))+Control!$C$7*Calculations!$C$84*INDEX('Monthly Data'!P:P,Calculations!$C$116+MOD(T132,Calculations!$C$118))+Control!$C$7*Calculations!$C$85*INDEX('Monthly Data'!Q:Q,Calculations!$C$116+MOD(T132,Calculations!$C$118))+(1-Control!$C$7*Calculations!$C$87)*INDEX('Monthly Data'!R:R,Calculations!$C$116+MOD(T132,Calculations!$C$118))</f>
        <v>2.9708469559001142E-2</v>
      </c>
      <c r="EK132" s="86">
        <f ca="1">Control!$C$7*Calculations!$C$82*INDEX('Monthly Data'!N:N,Calculations!$C$116+MOD(U132,Calculations!$C$118))+Control!$C$7*Calculations!$C$83*INDEX('Monthly Data'!O:O,Calculations!$C$116+MOD(U132,Calculations!$C$118))+Control!$C$7*Calculations!$C$84*INDEX('Monthly Data'!P:P,Calculations!$C$116+MOD(U132,Calculations!$C$118))+Control!$C$7*Calculations!$C$85*INDEX('Monthly Data'!Q:Q,Calculations!$C$116+MOD(U132,Calculations!$C$118))+(1-Control!$C$7*Calculations!$C$87)*INDEX('Monthly Data'!R:R,Calculations!$C$116+MOD(U132,Calculations!$C$118))</f>
        <v>7.857567536297622E-3</v>
      </c>
      <c r="EL132" s="86">
        <f ca="1">Control!$C$7*Calculations!$C$82*INDEX('Monthly Data'!N:N,Calculations!$C$116+MOD(V132,Calculations!$C$118))+Control!$C$7*Calculations!$C$83*INDEX('Monthly Data'!O:O,Calculations!$C$116+MOD(V132,Calculations!$C$118))+Control!$C$7*Calculations!$C$84*INDEX('Monthly Data'!P:P,Calculations!$C$116+MOD(V132,Calculations!$C$118))+Control!$C$7*Calculations!$C$85*INDEX('Monthly Data'!Q:Q,Calculations!$C$116+MOD(V132,Calculations!$C$118))+(1-Control!$C$7*Calculations!$C$87)*INDEX('Monthly Data'!R:R,Calculations!$C$116+MOD(V132,Calculations!$C$118))</f>
        <v>7.9764341593600071E-3</v>
      </c>
      <c r="EM132" s="86">
        <f ca="1">Control!$C$7*Calculations!$C$82*INDEX('Monthly Data'!N:N,Calculations!$C$116+MOD(W132,Calculations!$C$118))+Control!$C$7*Calculations!$C$83*INDEX('Monthly Data'!O:O,Calculations!$C$116+MOD(W132,Calculations!$C$118))+Control!$C$7*Calculations!$C$84*INDEX('Monthly Data'!P:P,Calculations!$C$116+MOD(W132,Calculations!$C$118))+Control!$C$7*Calculations!$C$85*INDEX('Monthly Data'!Q:Q,Calculations!$C$116+MOD(W132,Calculations!$C$118))+(1-Control!$C$7*Calculations!$C$87)*INDEX('Monthly Data'!R:R,Calculations!$C$116+MOD(W132,Calculations!$C$118))</f>
        <v>7.5897487599915015E-3</v>
      </c>
      <c r="EN132" s="86">
        <f ca="1">Control!$C$7*Calculations!$C$82*INDEX('Monthly Data'!N:N,Calculations!$C$116+MOD(X132,Calculations!$C$118))+Control!$C$7*Calculations!$C$83*INDEX('Monthly Data'!O:O,Calculations!$C$116+MOD(X132,Calculations!$C$118))+Control!$C$7*Calculations!$C$84*INDEX('Monthly Data'!P:P,Calculations!$C$116+MOD(X132,Calculations!$C$118))+Control!$C$7*Calculations!$C$85*INDEX('Monthly Data'!Q:Q,Calculations!$C$116+MOD(X132,Calculations!$C$118))+(1-Control!$C$7*Calculations!$C$87)*INDEX('Monthly Data'!R:R,Calculations!$C$116+MOD(X132,Calculations!$C$118))</f>
        <v>3.8809817903524786E-2</v>
      </c>
      <c r="EO132" s="86">
        <f ca="1">Control!$C$7*Calculations!$C$82*INDEX('Monthly Data'!N:N,Calculations!$C$116+MOD(Y132,Calculations!$C$118))+Control!$C$7*Calculations!$C$83*INDEX('Monthly Data'!O:O,Calculations!$C$116+MOD(Y132,Calculations!$C$118))+Control!$C$7*Calculations!$C$84*INDEX('Monthly Data'!P:P,Calculations!$C$116+MOD(Y132,Calculations!$C$118))+Control!$C$7*Calculations!$C$85*INDEX('Monthly Data'!Q:Q,Calculations!$C$116+MOD(Y132,Calculations!$C$118))+(1-Control!$C$7*Calculations!$C$87)*INDEX('Monthly Data'!R:R,Calculations!$C$116+MOD(Y132,Calculations!$C$118))</f>
        <v>-2.4571433440223247E-2</v>
      </c>
      <c r="EP132" s="86">
        <f ca="1">Control!$C$7*Calculations!$C$82*INDEX('Monthly Data'!N:N,Calculations!$C$116+MOD(Z132,Calculations!$C$118))+Control!$C$7*Calculations!$C$83*INDEX('Monthly Data'!O:O,Calculations!$C$116+MOD(Z132,Calculations!$C$118))+Control!$C$7*Calculations!$C$84*INDEX('Monthly Data'!P:P,Calculations!$C$116+MOD(Z132,Calculations!$C$118))+Control!$C$7*Calculations!$C$85*INDEX('Monthly Data'!Q:Q,Calculations!$C$116+MOD(Z132,Calculations!$C$118))+(1-Control!$C$7*Calculations!$C$87)*INDEX('Monthly Data'!R:R,Calculations!$C$116+MOD(Z132,Calculations!$C$118))</f>
        <v>1.3891304280773396E-2</v>
      </c>
      <c r="EQ132" s="86">
        <f ca="1">Control!$C$7*Calculations!$C$82*INDEX('Monthly Data'!N:N,Calculations!$C$116+MOD(AA132,Calculations!$C$118))+Control!$C$7*Calculations!$C$83*INDEX('Monthly Data'!O:O,Calculations!$C$116+MOD(AA132,Calculations!$C$118))+Control!$C$7*Calculations!$C$84*INDEX('Monthly Data'!P:P,Calculations!$C$116+MOD(AA132,Calculations!$C$118))+Control!$C$7*Calculations!$C$85*INDEX('Monthly Data'!Q:Q,Calculations!$C$116+MOD(AA132,Calculations!$C$118))+(1-Control!$C$7*Calculations!$C$87)*INDEX('Monthly Data'!R:R,Calculations!$C$116+MOD(AA132,Calculations!$C$118))</f>
        <v>1.2722494017511032E-2</v>
      </c>
      <c r="ER132" s="86">
        <f ca="1">Control!$C$7*Calculations!$C$82*INDEX('Monthly Data'!N:N,Calculations!$C$116+MOD(AB132,Calculations!$C$118))+Control!$C$7*Calculations!$C$83*INDEX('Monthly Data'!O:O,Calculations!$C$116+MOD(AB132,Calculations!$C$118))+Control!$C$7*Calculations!$C$84*INDEX('Monthly Data'!P:P,Calculations!$C$116+MOD(AB132,Calculations!$C$118))+Control!$C$7*Calculations!$C$85*INDEX('Monthly Data'!Q:Q,Calculations!$C$116+MOD(AB132,Calculations!$C$118))+(1-Control!$C$7*Calculations!$C$87)*INDEX('Monthly Data'!R:R,Calculations!$C$116+MOD(AB132,Calculations!$C$118))</f>
        <v>4.2795950888382334E-3</v>
      </c>
      <c r="ES132" s="86">
        <f ca="1">Control!$C$7*Calculations!$C$82*INDEX('Monthly Data'!N:N,Calculations!$C$116+MOD(AC132,Calculations!$C$118))+Control!$C$7*Calculations!$C$83*INDEX('Monthly Data'!O:O,Calculations!$C$116+MOD(AC132,Calculations!$C$118))+Control!$C$7*Calculations!$C$84*INDEX('Monthly Data'!P:P,Calculations!$C$116+MOD(AC132,Calculations!$C$118))+Control!$C$7*Calculations!$C$85*INDEX('Monthly Data'!Q:Q,Calculations!$C$116+MOD(AC132,Calculations!$C$118))+(1-Control!$C$7*Calculations!$C$87)*INDEX('Monthly Data'!R:R,Calculations!$C$116+MOD(AC132,Calculations!$C$118))</f>
        <v>1.0415351832335435E-2</v>
      </c>
      <c r="ET132" s="86">
        <f ca="1">Control!$C$7*Calculations!$C$82*INDEX('Monthly Data'!N:N,Calculations!$C$116+MOD(AD132,Calculations!$C$118))+Control!$C$7*Calculations!$C$83*INDEX('Monthly Data'!O:O,Calculations!$C$116+MOD(AD132,Calculations!$C$118))+Control!$C$7*Calculations!$C$84*INDEX('Monthly Data'!P:P,Calculations!$C$116+MOD(AD132,Calculations!$C$118))+Control!$C$7*Calculations!$C$85*INDEX('Monthly Data'!Q:Q,Calculations!$C$116+MOD(AD132,Calculations!$C$118))+(1-Control!$C$7*Calculations!$C$87)*INDEX('Monthly Data'!R:R,Calculations!$C$116+MOD(AD132,Calculations!$C$118))</f>
        <v>6.6954569943530936E-3</v>
      </c>
      <c r="EU132" s="86">
        <f ca="1">Control!$C$7*Calculations!$C$82*INDEX('Monthly Data'!N:N,Calculations!$C$116+MOD(AE132,Calculations!$C$118))+Control!$C$7*Calculations!$C$83*INDEX('Monthly Data'!O:O,Calculations!$C$116+MOD(AE132,Calculations!$C$118))+Control!$C$7*Calculations!$C$84*INDEX('Monthly Data'!P:P,Calculations!$C$116+MOD(AE132,Calculations!$C$118))+Control!$C$7*Calculations!$C$85*INDEX('Monthly Data'!Q:Q,Calculations!$C$116+MOD(AE132,Calculations!$C$118))+(1-Control!$C$7*Calculations!$C$87)*INDEX('Monthly Data'!R:R,Calculations!$C$116+MOD(AE132,Calculations!$C$118))</f>
        <v>-2.0259958308006688E-2</v>
      </c>
      <c r="EV132" s="86">
        <f ca="1">Control!$C$7*Calculations!$C$82*INDEX('Monthly Data'!N:N,Calculations!$C$116+MOD(AF132,Calculations!$C$118))+Control!$C$7*Calculations!$C$83*INDEX('Monthly Data'!O:O,Calculations!$C$116+MOD(AF132,Calculations!$C$118))+Control!$C$7*Calculations!$C$84*INDEX('Monthly Data'!P:P,Calculations!$C$116+MOD(AF132,Calculations!$C$118))+Control!$C$7*Calculations!$C$85*INDEX('Monthly Data'!Q:Q,Calculations!$C$116+MOD(AF132,Calculations!$C$118))+(1-Control!$C$7*Calculations!$C$87)*INDEX('Monthly Data'!R:R,Calculations!$C$116+MOD(AF132,Calculations!$C$118))</f>
        <v>-1.5984879994281095E-2</v>
      </c>
      <c r="EW132" s="86">
        <f ca="1">Control!$C$7*Calculations!$C$82*INDEX('Monthly Data'!N:N,Calculations!$C$116+MOD(AG132,Calculations!$C$118))+Control!$C$7*Calculations!$C$83*INDEX('Monthly Data'!O:O,Calculations!$C$116+MOD(AG132,Calculations!$C$118))+Control!$C$7*Calculations!$C$84*INDEX('Monthly Data'!P:P,Calculations!$C$116+MOD(AG132,Calculations!$C$118))+Control!$C$7*Calculations!$C$85*INDEX('Monthly Data'!Q:Q,Calculations!$C$116+MOD(AG132,Calculations!$C$118))+(1-Control!$C$7*Calculations!$C$87)*INDEX('Monthly Data'!R:R,Calculations!$C$116+MOD(AG132,Calculations!$C$118))</f>
        <v>4.2795950888382334E-3</v>
      </c>
      <c r="EX132" s="86">
        <f ca="1">Control!$C$7*Calculations!$C$82*INDEX('Monthly Data'!N:N,Calculations!$C$116+MOD(AH132,Calculations!$C$118))+Control!$C$7*Calculations!$C$83*INDEX('Monthly Data'!O:O,Calculations!$C$116+MOD(AH132,Calculations!$C$118))+Control!$C$7*Calculations!$C$84*INDEX('Monthly Data'!P:P,Calculations!$C$116+MOD(AH132,Calculations!$C$118))+Control!$C$7*Calculations!$C$85*INDEX('Monthly Data'!Q:Q,Calculations!$C$116+MOD(AH132,Calculations!$C$118))+(1-Control!$C$7*Calculations!$C$87)*INDEX('Monthly Data'!R:R,Calculations!$C$116+MOD(AH132,Calculations!$C$118))</f>
        <v>-4.417423226995453E-3</v>
      </c>
      <c r="EY132" s="86">
        <f ca="1">Control!$C$7*Calculations!$C$82*INDEX('Monthly Data'!N:N,Calculations!$C$116+MOD(AI132,Calculations!$C$118))+Control!$C$7*Calculations!$C$83*INDEX('Monthly Data'!O:O,Calculations!$C$116+MOD(AI132,Calculations!$C$118))+Control!$C$7*Calculations!$C$84*INDEX('Monthly Data'!P:P,Calculations!$C$116+MOD(AI132,Calculations!$C$118))+Control!$C$7*Calculations!$C$85*INDEX('Monthly Data'!Q:Q,Calculations!$C$116+MOD(AI132,Calculations!$C$118))+(1-Control!$C$7*Calculations!$C$87)*INDEX('Monthly Data'!R:R,Calculations!$C$116+MOD(AI132,Calculations!$C$118))</f>
        <v>1.4915555251167555E-3</v>
      </c>
      <c r="EZ132" s="86">
        <f ca="1">Control!$C$7*Calculations!$C$82*INDEX('Monthly Data'!N:N,Calculations!$C$116+MOD(AJ132,Calculations!$C$118))+Control!$C$7*Calculations!$C$83*INDEX('Monthly Data'!O:O,Calculations!$C$116+MOD(AJ132,Calculations!$C$118))+Control!$C$7*Calculations!$C$84*INDEX('Monthly Data'!P:P,Calculations!$C$116+MOD(AJ132,Calculations!$C$118))+Control!$C$7*Calculations!$C$85*INDEX('Monthly Data'!Q:Q,Calculations!$C$116+MOD(AJ132,Calculations!$C$118))+(1-Control!$C$7*Calculations!$C$87)*INDEX('Monthly Data'!R:R,Calculations!$C$116+MOD(AJ132,Calculations!$C$118))</f>
        <v>4.5735623984309991E-2</v>
      </c>
      <c r="FA132" s="86">
        <f ca="1">Control!$C$7*Calculations!$C$82*INDEX('Monthly Data'!N:N,Calculations!$C$116+MOD(AK132,Calculations!$C$118))+Control!$C$7*Calculations!$C$83*INDEX('Monthly Data'!O:O,Calculations!$C$116+MOD(AK132,Calculations!$C$118))+Control!$C$7*Calculations!$C$84*INDEX('Monthly Data'!P:P,Calculations!$C$116+MOD(AK132,Calculations!$C$118))+Control!$C$7*Calculations!$C$85*INDEX('Monthly Data'!Q:Q,Calculations!$C$116+MOD(AK132,Calculations!$C$118))+(1-Control!$C$7*Calculations!$C$87)*INDEX('Monthly Data'!R:R,Calculations!$C$116+MOD(AK132,Calculations!$C$118))</f>
        <v>-9.8327855560634558E-3</v>
      </c>
      <c r="FB132" s="86">
        <f ca="1">Control!$C$7*Calculations!$C$82*INDEX('Monthly Data'!N:N,Calculations!$C$116+MOD(AL132,Calculations!$C$118))+Control!$C$7*Calculations!$C$83*INDEX('Monthly Data'!O:O,Calculations!$C$116+MOD(AL132,Calculations!$C$118))+Control!$C$7*Calculations!$C$84*INDEX('Monthly Data'!P:P,Calculations!$C$116+MOD(AL132,Calculations!$C$118))+Control!$C$7*Calculations!$C$85*INDEX('Monthly Data'!Q:Q,Calculations!$C$116+MOD(AL132,Calculations!$C$118))+(1-Control!$C$7*Calculations!$C$87)*INDEX('Monthly Data'!R:R,Calculations!$C$116+MOD(AL132,Calculations!$C$118))</f>
        <v>1.4915555251167555E-3</v>
      </c>
      <c r="FC132" s="86">
        <f ca="1">Control!$C$7*Calculations!$C$82*INDEX('Monthly Data'!N:N,Calculations!$C$116+MOD(AM132,Calculations!$C$118))+Control!$C$7*Calculations!$C$83*INDEX('Monthly Data'!O:O,Calculations!$C$116+MOD(AM132,Calculations!$C$118))+Control!$C$7*Calculations!$C$84*INDEX('Monthly Data'!P:P,Calculations!$C$116+MOD(AM132,Calculations!$C$118))+Control!$C$7*Calculations!$C$85*INDEX('Monthly Data'!Q:Q,Calculations!$C$116+MOD(AM132,Calculations!$C$118))+(1-Control!$C$7*Calculations!$C$87)*INDEX('Monthly Data'!R:R,Calculations!$C$116+MOD(AM132,Calculations!$C$118))</f>
        <v>2.3307359621218403E-2</v>
      </c>
      <c r="FD132" s="86">
        <f ca="1">Control!$C$7*Calculations!$C$82*INDEX('Monthly Data'!N:N,Calculations!$C$116+MOD(AN132,Calculations!$C$118))+Control!$C$7*Calculations!$C$83*INDEX('Monthly Data'!O:O,Calculations!$C$116+MOD(AN132,Calculations!$C$118))+Control!$C$7*Calculations!$C$84*INDEX('Monthly Data'!P:P,Calculations!$C$116+MOD(AN132,Calculations!$C$118))+Control!$C$7*Calculations!$C$85*INDEX('Monthly Data'!Q:Q,Calculations!$C$116+MOD(AN132,Calculations!$C$118))+(1-Control!$C$7*Calculations!$C$87)*INDEX('Monthly Data'!R:R,Calculations!$C$116+MOD(AN132,Calculations!$C$118))</f>
        <v>1.50127906355989E-2</v>
      </c>
      <c r="FE132" s="86">
        <f ca="1">Control!$C$7*Calculations!$C$82*INDEX('Monthly Data'!N:N,Calculations!$C$116+MOD(AO132,Calculations!$C$118))+Control!$C$7*Calculations!$C$83*INDEX('Monthly Data'!O:O,Calculations!$C$116+MOD(AO132,Calculations!$C$118))+Control!$C$7*Calculations!$C$84*INDEX('Monthly Data'!P:P,Calculations!$C$116+MOD(AO132,Calculations!$C$118))+Control!$C$7*Calculations!$C$85*INDEX('Monthly Data'!Q:Q,Calculations!$C$116+MOD(AO132,Calculations!$C$118))+(1-Control!$C$7*Calculations!$C$87)*INDEX('Monthly Data'!R:R,Calculations!$C$116+MOD(AO132,Calculations!$C$118))</f>
        <v>-2.0259958308006688E-2</v>
      </c>
      <c r="FF132" s="86">
        <f ca="1">Control!$C$7*Calculations!$C$82*INDEX('Monthly Data'!N:N,Calculations!$C$116+MOD(AP132,Calculations!$C$118))+Control!$C$7*Calculations!$C$83*INDEX('Monthly Data'!O:O,Calculations!$C$116+MOD(AP132,Calculations!$C$118))+Control!$C$7*Calculations!$C$84*INDEX('Monthly Data'!P:P,Calculations!$C$116+MOD(AP132,Calculations!$C$118))+Control!$C$7*Calculations!$C$85*INDEX('Monthly Data'!Q:Q,Calculations!$C$116+MOD(AP132,Calculations!$C$118))+(1-Control!$C$7*Calculations!$C$87)*INDEX('Monthly Data'!R:R,Calculations!$C$116+MOD(AP132,Calculations!$C$118))</f>
        <v>3.4808428836917149E-3</v>
      </c>
      <c r="FG132" s="86">
        <f ca="1">Control!$C$7*Calculations!$C$82*INDEX('Monthly Data'!N:N,Calculations!$C$116+MOD(AQ132,Calculations!$C$118))+Control!$C$7*Calculations!$C$83*INDEX('Monthly Data'!O:O,Calculations!$C$116+MOD(AQ132,Calculations!$C$118))+Control!$C$7*Calculations!$C$84*INDEX('Monthly Data'!P:P,Calculations!$C$116+MOD(AQ132,Calculations!$C$118))+Control!$C$7*Calculations!$C$85*INDEX('Monthly Data'!Q:Q,Calculations!$C$116+MOD(AQ132,Calculations!$C$118))+(1-Control!$C$7*Calculations!$C$87)*INDEX('Monthly Data'!R:R,Calculations!$C$116+MOD(AQ132,Calculations!$C$118))</f>
        <v>-7.3651264633385334E-4</v>
      </c>
      <c r="FH132" s="86">
        <f ca="1">Control!$C$7*Calculations!$C$82*INDEX('Monthly Data'!N:N,Calculations!$C$116+MOD(AR132,Calculations!$C$118))+Control!$C$7*Calculations!$C$83*INDEX('Monthly Data'!O:O,Calculations!$C$116+MOD(AR132,Calculations!$C$118))+Control!$C$7*Calculations!$C$84*INDEX('Monthly Data'!P:P,Calculations!$C$116+MOD(AR132,Calculations!$C$118))+Control!$C$7*Calculations!$C$85*INDEX('Monthly Data'!Q:Q,Calculations!$C$116+MOD(AR132,Calculations!$C$118))+(1-Control!$C$7*Calculations!$C$87)*INDEX('Monthly Data'!R:R,Calculations!$C$116+MOD(AR132,Calculations!$C$118))</f>
        <v>1.8695385296339444E-2</v>
      </c>
      <c r="FI132" s="86">
        <f ca="1">Control!$C$7*Calculations!$C$82*INDEX('Monthly Data'!N:N,Calculations!$C$116+MOD(AS132,Calculations!$C$118))+Control!$C$7*Calculations!$C$83*INDEX('Monthly Data'!O:O,Calculations!$C$116+MOD(AS132,Calculations!$C$118))+Control!$C$7*Calculations!$C$84*INDEX('Monthly Data'!P:P,Calculations!$C$116+MOD(AS132,Calculations!$C$118))+Control!$C$7*Calculations!$C$85*INDEX('Monthly Data'!Q:Q,Calculations!$C$116+MOD(AS132,Calculations!$C$118))+(1-Control!$C$7*Calculations!$C$87)*INDEX('Monthly Data'!R:R,Calculations!$C$116+MOD(AS132,Calculations!$C$118))</f>
        <v>-1.9947061878162777E-2</v>
      </c>
      <c r="FJ132" s="86">
        <f ca="1">Control!$C$7*Calculations!$C$82*INDEX('Monthly Data'!N:N,Calculations!$C$116+MOD(AT132,Calculations!$C$118))+Control!$C$7*Calculations!$C$83*INDEX('Monthly Data'!O:O,Calculations!$C$116+MOD(AT132,Calculations!$C$118))+Control!$C$7*Calculations!$C$84*INDEX('Monthly Data'!P:P,Calculations!$C$116+MOD(AT132,Calculations!$C$118))+Control!$C$7*Calculations!$C$85*INDEX('Monthly Data'!Q:Q,Calculations!$C$116+MOD(AT132,Calculations!$C$118))+(1-Control!$C$7*Calculations!$C$87)*INDEX('Monthly Data'!R:R,Calculations!$C$116+MOD(AT132,Calculations!$C$118))</f>
        <v>6.2631896128884862E-3</v>
      </c>
      <c r="FK132" s="86">
        <f ca="1">Control!$C$7*Calculations!$C$82*INDEX('Monthly Data'!N:N,Calculations!$C$116+MOD(AU132,Calculations!$C$118))+Control!$C$7*Calculations!$C$83*INDEX('Monthly Data'!O:O,Calculations!$C$116+MOD(AU132,Calculations!$C$118))+Control!$C$7*Calculations!$C$84*INDEX('Monthly Data'!P:P,Calculations!$C$116+MOD(AU132,Calculations!$C$118))+Control!$C$7*Calculations!$C$85*INDEX('Monthly Data'!Q:Q,Calculations!$C$116+MOD(AU132,Calculations!$C$118))+(1-Control!$C$7*Calculations!$C$87)*INDEX('Monthly Data'!R:R,Calculations!$C$116+MOD(AU132,Calculations!$C$118))</f>
        <v>-1.4213734788548189E-2</v>
      </c>
      <c r="FL132" s="86">
        <f ca="1">Control!$C$7*Calculations!$C$82*INDEX('Monthly Data'!N:N,Calculations!$C$116+MOD(AV132,Calculations!$C$118))+Control!$C$7*Calculations!$C$83*INDEX('Monthly Data'!O:O,Calculations!$C$116+MOD(AV132,Calculations!$C$118))+Control!$C$7*Calculations!$C$84*INDEX('Monthly Data'!P:P,Calculations!$C$116+MOD(AV132,Calculations!$C$118))+Control!$C$7*Calculations!$C$85*INDEX('Monthly Data'!Q:Q,Calculations!$C$116+MOD(AV132,Calculations!$C$118))+(1-Control!$C$7*Calculations!$C$87)*INDEX('Monthly Data'!R:R,Calculations!$C$116+MOD(AV132,Calculations!$C$118))</f>
        <v>9.9793409618087695E-3</v>
      </c>
      <c r="FM132" s="86">
        <f ca="1">Control!$C$7*Calculations!$C$82*INDEX('Monthly Data'!N:N,Calculations!$C$116+MOD(AW132,Calculations!$C$118))+Control!$C$7*Calculations!$C$83*INDEX('Monthly Data'!O:O,Calculations!$C$116+MOD(AW132,Calculations!$C$118))+Control!$C$7*Calculations!$C$84*INDEX('Monthly Data'!P:P,Calculations!$C$116+MOD(AW132,Calculations!$C$118))+Control!$C$7*Calculations!$C$85*INDEX('Monthly Data'!Q:Q,Calculations!$C$116+MOD(AW132,Calculations!$C$118))+(1-Control!$C$7*Calculations!$C$87)*INDEX('Monthly Data'!R:R,Calculations!$C$116+MOD(AW132,Calculations!$C$118))</f>
        <v>-2.7490061308214487E-3</v>
      </c>
      <c r="FN132" s="86">
        <f ca="1">Control!$C$7*Calculations!$C$82*INDEX('Monthly Data'!N:N,Calculations!$C$116+MOD(AX132,Calculations!$C$118))+Control!$C$7*Calculations!$C$83*INDEX('Monthly Data'!O:O,Calculations!$C$116+MOD(AX132,Calculations!$C$118))+Control!$C$7*Calculations!$C$84*INDEX('Monthly Data'!P:P,Calculations!$C$116+MOD(AX132,Calculations!$C$118))+Control!$C$7*Calculations!$C$85*INDEX('Monthly Data'!Q:Q,Calculations!$C$116+MOD(AX132,Calculations!$C$118))+(1-Control!$C$7*Calculations!$C$87)*INDEX('Monthly Data'!R:R,Calculations!$C$116+MOD(AX132,Calculations!$C$118))</f>
        <v>1.8695385296339444E-2</v>
      </c>
      <c r="FO132" s="86">
        <f ca="1">Control!$C$7*Calculations!$C$82*INDEX('Monthly Data'!N:N,Calculations!$C$116+MOD(AY132,Calculations!$C$118))+Control!$C$7*Calculations!$C$83*INDEX('Monthly Data'!O:O,Calculations!$C$116+MOD(AY132,Calculations!$C$118))+Control!$C$7*Calculations!$C$84*INDEX('Monthly Data'!P:P,Calculations!$C$116+MOD(AY132,Calculations!$C$118))+Control!$C$7*Calculations!$C$85*INDEX('Monthly Data'!Q:Q,Calculations!$C$116+MOD(AY132,Calculations!$C$118))+(1-Control!$C$7*Calculations!$C$87)*INDEX('Monthly Data'!R:R,Calculations!$C$116+MOD(AY132,Calculations!$C$118))</f>
        <v>2.766281641786093E-2</v>
      </c>
      <c r="FP132" s="86">
        <f ca="1">Control!$C$7*Calculations!$C$82*INDEX('Monthly Data'!N:N,Calculations!$C$116+MOD(AZ132,Calculations!$C$118))+Control!$C$7*Calculations!$C$83*INDEX('Monthly Data'!O:O,Calculations!$C$116+MOD(AZ132,Calculations!$C$118))+Control!$C$7*Calculations!$C$84*INDEX('Monthly Data'!P:P,Calculations!$C$116+MOD(AZ132,Calculations!$C$118))+Control!$C$7*Calculations!$C$85*INDEX('Monthly Data'!Q:Q,Calculations!$C$116+MOD(AZ132,Calculations!$C$118))+(1-Control!$C$7*Calculations!$C$87)*INDEX('Monthly Data'!R:R,Calculations!$C$116+MOD(AZ132,Calculations!$C$118))</f>
        <v>6.6954569943530936E-3</v>
      </c>
      <c r="FQ132" s="86">
        <f ca="1">Control!$C$7*Calculations!$C$82*INDEX('Monthly Data'!N:N,Calculations!$C$116+MOD(BA132,Calculations!$C$118))+Control!$C$7*Calculations!$C$83*INDEX('Monthly Data'!O:O,Calculations!$C$116+MOD(BA132,Calculations!$C$118))+Control!$C$7*Calculations!$C$84*INDEX('Monthly Data'!P:P,Calculations!$C$116+MOD(BA132,Calculations!$C$118))+Control!$C$7*Calculations!$C$85*INDEX('Monthly Data'!Q:Q,Calculations!$C$116+MOD(BA132,Calculations!$C$118))+(1-Control!$C$7*Calculations!$C$87)*INDEX('Monthly Data'!R:R,Calculations!$C$116+MOD(BA132,Calculations!$C$118))</f>
        <v>1.7073665854433945E-2</v>
      </c>
      <c r="FR132" s="86">
        <f ca="1">Control!$C$7*Calculations!$C$82*INDEX('Monthly Data'!N:N,Calculations!$C$116+MOD(BB132,Calculations!$C$118))+Control!$C$7*Calculations!$C$83*INDEX('Monthly Data'!O:O,Calculations!$C$116+MOD(BB132,Calculations!$C$118))+Control!$C$7*Calculations!$C$84*INDEX('Monthly Data'!P:P,Calculations!$C$116+MOD(BB132,Calculations!$C$118))+Control!$C$7*Calculations!$C$85*INDEX('Monthly Data'!Q:Q,Calculations!$C$116+MOD(BB132,Calculations!$C$118))+(1-Control!$C$7*Calculations!$C$87)*INDEX('Monthly Data'!R:R,Calculations!$C$116+MOD(BB132,Calculations!$C$118))</f>
        <v>3.7118215575026904E-2</v>
      </c>
      <c r="FS132" s="86">
        <f ca="1">Control!$C$7*Calculations!$C$82*INDEX('Monthly Data'!N:N,Calculations!$C$116+MOD(BC132,Calculations!$C$118))+Control!$C$7*Calculations!$C$83*INDEX('Monthly Data'!O:O,Calculations!$C$116+MOD(BC132,Calculations!$C$118))+Control!$C$7*Calculations!$C$84*INDEX('Monthly Data'!P:P,Calculations!$C$116+MOD(BC132,Calculations!$C$118))+Control!$C$7*Calculations!$C$85*INDEX('Monthly Data'!Q:Q,Calculations!$C$116+MOD(BC132,Calculations!$C$118))+(1-Control!$C$7*Calculations!$C$87)*INDEX('Monthly Data'!R:R,Calculations!$C$116+MOD(BC132,Calculations!$C$118))</f>
        <v>2.377894462657602E-2</v>
      </c>
      <c r="FT132" s="86">
        <f ca="1">Control!$C$7*Calculations!$C$82*INDEX('Monthly Data'!N:N,Calculations!$C$116+MOD(BD132,Calculations!$C$118))+Control!$C$7*Calculations!$C$83*INDEX('Monthly Data'!O:O,Calculations!$C$116+MOD(BD132,Calculations!$C$118))+Control!$C$7*Calculations!$C$84*INDEX('Monthly Data'!P:P,Calculations!$C$116+MOD(BD132,Calculations!$C$118))+Control!$C$7*Calculations!$C$85*INDEX('Monthly Data'!Q:Q,Calculations!$C$116+MOD(BD132,Calculations!$C$118))+(1-Control!$C$7*Calculations!$C$87)*INDEX('Monthly Data'!R:R,Calculations!$C$116+MOD(BD132,Calculations!$C$118))</f>
        <v>7.3538285850108537E-3</v>
      </c>
      <c r="FU132" s="86">
        <f ca="1">Control!$C$7*Calculations!$C$82*INDEX('Monthly Data'!N:N,Calculations!$C$116+MOD(BE132,Calculations!$C$118))+Control!$C$7*Calculations!$C$83*INDEX('Monthly Data'!O:O,Calculations!$C$116+MOD(BE132,Calculations!$C$118))+Control!$C$7*Calculations!$C$84*INDEX('Monthly Data'!P:P,Calculations!$C$116+MOD(BE132,Calculations!$C$118))+Control!$C$7*Calculations!$C$85*INDEX('Monthly Data'!Q:Q,Calculations!$C$116+MOD(BE132,Calculations!$C$118))+(1-Control!$C$7*Calculations!$C$87)*INDEX('Monthly Data'!R:R,Calculations!$C$116+MOD(BE132,Calculations!$C$118))</f>
        <v>1.0415351832335435E-2</v>
      </c>
      <c r="FV132" s="86">
        <f ca="1">Control!$C$7*Calculations!$C$82*INDEX('Monthly Data'!N:N,Calculations!$C$116+MOD(BF132,Calculations!$C$118))+Control!$C$7*Calculations!$C$83*INDEX('Monthly Data'!O:O,Calculations!$C$116+MOD(BF132,Calculations!$C$118))+Control!$C$7*Calculations!$C$84*INDEX('Monthly Data'!P:P,Calculations!$C$116+MOD(BF132,Calculations!$C$118))+Control!$C$7*Calculations!$C$85*INDEX('Monthly Data'!Q:Q,Calculations!$C$116+MOD(BF132,Calculations!$C$118))+(1-Control!$C$7*Calculations!$C$87)*INDEX('Monthly Data'!R:R,Calculations!$C$116+MOD(BF132,Calculations!$C$118))</f>
        <v>1.8665061640915637E-2</v>
      </c>
      <c r="FW132" s="86">
        <f ca="1">Control!$C$7*Calculations!$C$82*INDEX('Monthly Data'!N:N,Calculations!$C$116+MOD(BG132,Calculations!$C$118))+Control!$C$7*Calculations!$C$83*INDEX('Monthly Data'!O:O,Calculations!$C$116+MOD(BG132,Calculations!$C$118))+Control!$C$7*Calculations!$C$84*INDEX('Monthly Data'!P:P,Calculations!$C$116+MOD(BG132,Calculations!$C$118))+Control!$C$7*Calculations!$C$85*INDEX('Monthly Data'!Q:Q,Calculations!$C$116+MOD(BG132,Calculations!$C$118))+(1-Control!$C$7*Calculations!$C$87)*INDEX('Monthly Data'!R:R,Calculations!$C$116+MOD(BG132,Calculations!$C$118))</f>
        <v>-7.8872955230675015E-3</v>
      </c>
      <c r="FX132" s="86">
        <f ca="1">Control!$C$7*Calculations!$C$82*INDEX('Monthly Data'!N:N,Calculations!$C$116+MOD(BH132,Calculations!$C$118))+Control!$C$7*Calculations!$C$83*INDEX('Monthly Data'!O:O,Calculations!$C$116+MOD(BH132,Calculations!$C$118))+Control!$C$7*Calculations!$C$84*INDEX('Monthly Data'!P:P,Calculations!$C$116+MOD(BH132,Calculations!$C$118))+Control!$C$7*Calculations!$C$85*INDEX('Monthly Data'!Q:Q,Calculations!$C$116+MOD(BH132,Calculations!$C$118))+(1-Control!$C$7*Calculations!$C$87)*INDEX('Monthly Data'!R:R,Calculations!$C$116+MOD(BH132,Calculations!$C$118))</f>
        <v>-6.1115617667135171E-2</v>
      </c>
      <c r="FY132" s="86">
        <f ca="1">Control!$C$7*Calculations!$C$82*INDEX('Monthly Data'!N:N,Calculations!$C$116+MOD(BI132,Calculations!$C$118))+Control!$C$7*Calculations!$C$83*INDEX('Monthly Data'!O:O,Calculations!$C$116+MOD(BI132,Calculations!$C$118))+Control!$C$7*Calculations!$C$84*INDEX('Monthly Data'!P:P,Calculations!$C$116+MOD(BI132,Calculations!$C$118))+Control!$C$7*Calculations!$C$85*INDEX('Monthly Data'!Q:Q,Calculations!$C$116+MOD(BI132,Calculations!$C$118))+(1-Control!$C$7*Calculations!$C$87)*INDEX('Monthly Data'!R:R,Calculations!$C$116+MOD(BI132,Calculations!$C$118))</f>
        <v>-7.4084874653726545E-3</v>
      </c>
      <c r="FZ132" s="86">
        <f ca="1">Control!$C$7*Calculations!$C$82*INDEX('Monthly Data'!N:N,Calculations!$C$116+MOD(BJ132,Calculations!$C$118))+Control!$C$7*Calculations!$C$83*INDEX('Monthly Data'!O:O,Calculations!$C$116+MOD(BJ132,Calculations!$C$118))+Control!$C$7*Calculations!$C$84*INDEX('Monthly Data'!P:P,Calculations!$C$116+MOD(BJ132,Calculations!$C$118))+Control!$C$7*Calculations!$C$85*INDEX('Monthly Data'!Q:Q,Calculations!$C$116+MOD(BJ132,Calculations!$C$118))+(1-Control!$C$7*Calculations!$C$87)*INDEX('Monthly Data'!R:R,Calculations!$C$116+MOD(BJ132,Calculations!$C$118))</f>
        <v>5.1279584938936244E-2</v>
      </c>
      <c r="GA132" s="86">
        <f ca="1">Control!$C$7*Calculations!$C$82*INDEX('Monthly Data'!N:N,Calculations!$C$116+MOD(BK132,Calculations!$C$118))+Control!$C$7*Calculations!$C$83*INDEX('Monthly Data'!O:O,Calculations!$C$116+MOD(BK132,Calculations!$C$118))+Control!$C$7*Calculations!$C$84*INDEX('Monthly Data'!P:P,Calculations!$C$116+MOD(BK132,Calculations!$C$118))+Control!$C$7*Calculations!$C$85*INDEX('Monthly Data'!Q:Q,Calculations!$C$116+MOD(BK132,Calculations!$C$118))+(1-Control!$C$7*Calculations!$C$87)*INDEX('Monthly Data'!R:R,Calculations!$C$116+MOD(BK132,Calculations!$C$118))</f>
        <v>-1.9947061878162777E-2</v>
      </c>
      <c r="GB132" s="86">
        <f ca="1">Control!$C$7*Calculations!$C$82*INDEX('Monthly Data'!N:N,Calculations!$C$116+MOD(BL132,Calculations!$C$118))+Control!$C$7*Calculations!$C$83*INDEX('Monthly Data'!O:O,Calculations!$C$116+MOD(BL132,Calculations!$C$118))+Control!$C$7*Calculations!$C$84*INDEX('Monthly Data'!P:P,Calculations!$C$116+MOD(BL132,Calculations!$C$118))+Control!$C$7*Calculations!$C$85*INDEX('Monthly Data'!Q:Q,Calculations!$C$116+MOD(BL132,Calculations!$C$118))+(1-Control!$C$7*Calculations!$C$87)*INDEX('Monthly Data'!R:R,Calculations!$C$116+MOD(BL132,Calculations!$C$118))</f>
        <v>6.3250222980707482E-3</v>
      </c>
      <c r="GC132" s="86">
        <f ca="1">Control!$C$7*Calculations!$C$82*INDEX('Monthly Data'!N:N,Calculations!$C$116+MOD(BM132,Calculations!$C$118))+Control!$C$7*Calculations!$C$83*INDEX('Monthly Data'!O:O,Calculations!$C$116+MOD(BM132,Calculations!$C$118))+Control!$C$7*Calculations!$C$84*INDEX('Monthly Data'!P:P,Calculations!$C$116+MOD(BM132,Calculations!$C$118))+Control!$C$7*Calculations!$C$85*INDEX('Monthly Data'!Q:Q,Calculations!$C$116+MOD(BM132,Calculations!$C$118))+(1-Control!$C$7*Calculations!$C$87)*INDEX('Monthly Data'!R:R,Calculations!$C$116+MOD(BM132,Calculations!$C$118))</f>
        <v>5.1279584938936244E-2</v>
      </c>
      <c r="GD132" s="86">
        <f ca="1">Control!$C$7*Calculations!$C$82*INDEX('Monthly Data'!N:N,Calculations!$C$116+MOD(BN132,Calculations!$C$118))+Control!$C$7*Calculations!$C$83*INDEX('Monthly Data'!O:O,Calculations!$C$116+MOD(BN132,Calculations!$C$118))+Control!$C$7*Calculations!$C$84*INDEX('Monthly Data'!P:P,Calculations!$C$116+MOD(BN132,Calculations!$C$118))+Control!$C$7*Calculations!$C$85*INDEX('Monthly Data'!Q:Q,Calculations!$C$116+MOD(BN132,Calculations!$C$118))+(1-Control!$C$7*Calculations!$C$87)*INDEX('Monthly Data'!R:R,Calculations!$C$116+MOD(BN132,Calculations!$C$118))</f>
        <v>-1.8530040247387896E-2</v>
      </c>
      <c r="GE132" s="86">
        <f ca="1">Control!$C$7*Calculations!$C$82*INDEX('Monthly Data'!N:N,Calculations!$C$116+MOD(BO132,Calculations!$C$118))+Control!$C$7*Calculations!$C$83*INDEX('Monthly Data'!O:O,Calculations!$C$116+MOD(BO132,Calculations!$C$118))+Control!$C$7*Calculations!$C$84*INDEX('Monthly Data'!P:P,Calculations!$C$116+MOD(BO132,Calculations!$C$118))+Control!$C$7*Calculations!$C$85*INDEX('Monthly Data'!Q:Q,Calculations!$C$116+MOD(BO132,Calculations!$C$118))+(1-Control!$C$7*Calculations!$C$87)*INDEX('Monthly Data'!R:R,Calculations!$C$116+MOD(BO132,Calculations!$C$118))</f>
        <v>-4.0413381192162513E-2</v>
      </c>
      <c r="GF132" s="86">
        <f ca="1">Control!$C$7*Calculations!$C$82*INDEX('Monthly Data'!N:N,Calculations!$C$116+MOD(BP132,Calculations!$C$118))+Control!$C$7*Calculations!$C$83*INDEX('Monthly Data'!O:O,Calculations!$C$116+MOD(BP132,Calculations!$C$118))+Control!$C$7*Calculations!$C$84*INDEX('Monthly Data'!P:P,Calculations!$C$116+MOD(BP132,Calculations!$C$118))+Control!$C$7*Calculations!$C$85*INDEX('Monthly Data'!Q:Q,Calculations!$C$116+MOD(BP132,Calculations!$C$118))+(1-Control!$C$7*Calculations!$C$87)*INDEX('Monthly Data'!R:R,Calculations!$C$116+MOD(BP132,Calculations!$C$118))</f>
        <v>1.0921298083007208E-2</v>
      </c>
      <c r="GG132" s="86">
        <f ca="1">Control!$C$7*Calculations!$C$82*INDEX('Monthly Data'!N:N,Calculations!$C$116+MOD(BQ132,Calculations!$C$118))+Control!$C$7*Calculations!$C$83*INDEX('Monthly Data'!O:O,Calculations!$C$116+MOD(BQ132,Calculations!$C$118))+Control!$C$7*Calculations!$C$84*INDEX('Monthly Data'!P:P,Calculations!$C$116+MOD(BQ132,Calculations!$C$118))+Control!$C$7*Calculations!$C$85*INDEX('Monthly Data'!Q:Q,Calculations!$C$116+MOD(BQ132,Calculations!$C$118))+(1-Control!$C$7*Calculations!$C$87)*INDEX('Monthly Data'!R:R,Calculations!$C$116+MOD(BQ132,Calculations!$C$118))</f>
        <v>3.1070573055362403E-2</v>
      </c>
      <c r="GH132" s="86">
        <f ca="1">Control!$C$7*Calculations!$C$82*INDEX('Monthly Data'!N:N,Calculations!$C$116+MOD(BR132,Calculations!$C$118))+Control!$C$7*Calculations!$C$83*INDEX('Monthly Data'!O:O,Calculations!$C$116+MOD(BR132,Calculations!$C$118))+Control!$C$7*Calculations!$C$84*INDEX('Monthly Data'!P:P,Calculations!$C$116+MOD(BR132,Calculations!$C$118))+Control!$C$7*Calculations!$C$85*INDEX('Monthly Data'!Q:Q,Calculations!$C$116+MOD(BR132,Calculations!$C$118))+(1-Control!$C$7*Calculations!$C$87)*INDEX('Monthly Data'!R:R,Calculations!$C$116+MOD(BR132,Calculations!$C$118))</f>
        <v>2.5325873776067674E-2</v>
      </c>
      <c r="GI132" s="86">
        <f ca="1">Control!$C$7*Calculations!$C$82*INDEX('Monthly Data'!N:N,Calculations!$C$116+MOD(BS132,Calculations!$C$118))+Control!$C$7*Calculations!$C$83*INDEX('Monthly Data'!O:O,Calculations!$C$116+MOD(BS132,Calculations!$C$118))+Control!$C$7*Calculations!$C$84*INDEX('Monthly Data'!P:P,Calculations!$C$116+MOD(BS132,Calculations!$C$118))+Control!$C$7*Calculations!$C$85*INDEX('Monthly Data'!Q:Q,Calculations!$C$116+MOD(BS132,Calculations!$C$118))+(1-Control!$C$7*Calculations!$C$87)*INDEX('Monthly Data'!R:R,Calculations!$C$116+MOD(BS132,Calculations!$C$118))</f>
        <v>1.1702576456120543E-2</v>
      </c>
      <c r="GJ132" s="86">
        <f ca="1">Control!$C$7*Calculations!$C$82*INDEX('Monthly Data'!N:N,Calculations!$C$116+MOD(BT132,Calculations!$C$118))+Control!$C$7*Calculations!$C$83*INDEX('Monthly Data'!O:O,Calculations!$C$116+MOD(BT132,Calculations!$C$118))+Control!$C$7*Calculations!$C$84*INDEX('Monthly Data'!P:P,Calculations!$C$116+MOD(BT132,Calculations!$C$118))+Control!$C$7*Calculations!$C$85*INDEX('Monthly Data'!Q:Q,Calculations!$C$116+MOD(BT132,Calculations!$C$118))+(1-Control!$C$7*Calculations!$C$87)*INDEX('Monthly Data'!R:R,Calculations!$C$116+MOD(BT132,Calculations!$C$118))</f>
        <v>1.3891563624307685E-2</v>
      </c>
      <c r="GK132" s="86">
        <f ca="1">Control!$C$7*Calculations!$C$82*INDEX('Monthly Data'!N:N,Calculations!$C$116+MOD(BU132,Calculations!$C$118))+Control!$C$7*Calculations!$C$83*INDEX('Monthly Data'!O:O,Calculations!$C$116+MOD(BU132,Calculations!$C$118))+Control!$C$7*Calculations!$C$84*INDEX('Monthly Data'!P:P,Calculations!$C$116+MOD(BU132,Calculations!$C$118))+Control!$C$7*Calculations!$C$85*INDEX('Monthly Data'!Q:Q,Calculations!$C$116+MOD(BU132,Calculations!$C$118))+(1-Control!$C$7*Calculations!$C$87)*INDEX('Monthly Data'!R:R,Calculations!$C$116+MOD(BU132,Calculations!$C$118))</f>
        <v>-2.6378232493851243E-2</v>
      </c>
      <c r="GL132" s="86">
        <f ca="1">Control!$C$7*Calculations!$C$82*INDEX('Monthly Data'!N:N,Calculations!$C$116+MOD(BV132,Calculations!$C$118))+Control!$C$7*Calculations!$C$83*INDEX('Monthly Data'!O:O,Calculations!$C$116+MOD(BV132,Calculations!$C$118))+Control!$C$7*Calculations!$C$84*INDEX('Monthly Data'!P:P,Calculations!$C$116+MOD(BV132,Calculations!$C$118))+Control!$C$7*Calculations!$C$85*INDEX('Monthly Data'!Q:Q,Calculations!$C$116+MOD(BV132,Calculations!$C$118))+(1-Control!$C$7*Calculations!$C$87)*INDEX('Monthly Data'!R:R,Calculations!$C$116+MOD(BV132,Calculations!$C$118))</f>
        <v>1.7472933988537529E-2</v>
      </c>
      <c r="GM132" s="86">
        <f ca="1">Control!$C$7*Calculations!$C$82*INDEX('Monthly Data'!N:N,Calculations!$C$116+MOD(BW132,Calculations!$C$118))+Control!$C$7*Calculations!$C$83*INDEX('Monthly Data'!O:O,Calculations!$C$116+MOD(BW132,Calculations!$C$118))+Control!$C$7*Calculations!$C$84*INDEX('Monthly Data'!P:P,Calculations!$C$116+MOD(BW132,Calculations!$C$118))+Control!$C$7*Calculations!$C$85*INDEX('Monthly Data'!Q:Q,Calculations!$C$116+MOD(BW132,Calculations!$C$118))+(1-Control!$C$7*Calculations!$C$87)*INDEX('Monthly Data'!R:R,Calculations!$C$116+MOD(BW132,Calculations!$C$118))</f>
        <v>-1.880155173376722E-2</v>
      </c>
      <c r="GN132" s="86">
        <f ca="1">Control!$C$7*Calculations!$C$82*INDEX('Monthly Data'!N:N,Calculations!$C$116+MOD(BX132,Calculations!$C$118))+Control!$C$7*Calculations!$C$83*INDEX('Monthly Data'!O:O,Calculations!$C$116+MOD(BX132,Calculations!$C$118))+Control!$C$7*Calculations!$C$84*INDEX('Monthly Data'!P:P,Calculations!$C$116+MOD(BX132,Calculations!$C$118))+Control!$C$7*Calculations!$C$85*INDEX('Monthly Data'!Q:Q,Calculations!$C$116+MOD(BX132,Calculations!$C$118))+(1-Control!$C$7*Calculations!$C$87)*INDEX('Monthly Data'!R:R,Calculations!$C$116+MOD(BX132,Calculations!$C$118))</f>
        <v>5.8868730207813358E-3</v>
      </c>
      <c r="GO132" s="86">
        <f ca="1">Control!$C$7*Calculations!$C$82*INDEX('Monthly Data'!N:N,Calculations!$C$116+MOD(BY132,Calculations!$C$118))+Control!$C$7*Calculations!$C$83*INDEX('Monthly Data'!O:O,Calculations!$C$116+MOD(BY132,Calculations!$C$118))+Control!$C$7*Calculations!$C$84*INDEX('Monthly Data'!P:P,Calculations!$C$116+MOD(BY132,Calculations!$C$118))+Control!$C$7*Calculations!$C$85*INDEX('Monthly Data'!Q:Q,Calculations!$C$116+MOD(BY132,Calculations!$C$118))+(1-Control!$C$7*Calculations!$C$87)*INDEX('Monthly Data'!R:R,Calculations!$C$116+MOD(BY132,Calculations!$C$118))</f>
        <v>-2.7490061308214487E-3</v>
      </c>
      <c r="GP132" s="86">
        <f ca="1">Control!$C$7*Calculations!$C$82*INDEX('Monthly Data'!N:N,Calculations!$C$116+MOD(BZ132,Calculations!$C$118))+Control!$C$7*Calculations!$C$83*INDEX('Monthly Data'!O:O,Calculations!$C$116+MOD(BZ132,Calculations!$C$118))+Control!$C$7*Calculations!$C$84*INDEX('Monthly Data'!P:P,Calculations!$C$116+MOD(BZ132,Calculations!$C$118))+Control!$C$7*Calculations!$C$85*INDEX('Monthly Data'!Q:Q,Calculations!$C$116+MOD(BZ132,Calculations!$C$118))+(1-Control!$C$7*Calculations!$C$87)*INDEX('Monthly Data'!R:R,Calculations!$C$116+MOD(BZ132,Calculations!$C$118))</f>
        <v>-9.5555592256394619E-3</v>
      </c>
      <c r="GQ132" s="86">
        <f ca="1">Control!$C$7*Calculations!$C$82*INDEX('Monthly Data'!N:N,Calculations!$C$116+MOD(CA132,Calculations!$C$118))+Control!$C$7*Calculations!$C$83*INDEX('Monthly Data'!O:O,Calculations!$C$116+MOD(CA132,Calculations!$C$118))+Control!$C$7*Calculations!$C$84*INDEX('Monthly Data'!P:P,Calculations!$C$116+MOD(CA132,Calculations!$C$118))+Control!$C$7*Calculations!$C$85*INDEX('Monthly Data'!Q:Q,Calculations!$C$116+MOD(CA132,Calculations!$C$118))+(1-Control!$C$7*Calculations!$C$87)*INDEX('Monthly Data'!R:R,Calculations!$C$116+MOD(CA132,Calculations!$C$118))</f>
        <v>1.0415351832335435E-2</v>
      </c>
      <c r="GR132" s="86">
        <f ca="1">Control!$C$7*Calculations!$C$82*INDEX('Monthly Data'!N:N,Calculations!$C$116+MOD(CB132,Calculations!$C$118))+Control!$C$7*Calculations!$C$83*INDEX('Monthly Data'!O:O,Calculations!$C$116+MOD(CB132,Calculations!$C$118))+Control!$C$7*Calculations!$C$84*INDEX('Monthly Data'!P:P,Calculations!$C$116+MOD(CB132,Calculations!$C$118))+Control!$C$7*Calculations!$C$85*INDEX('Monthly Data'!Q:Q,Calculations!$C$116+MOD(CB132,Calculations!$C$118))+(1-Control!$C$7*Calculations!$C$87)*INDEX('Monthly Data'!R:R,Calculations!$C$116+MOD(CB132,Calculations!$C$118))</f>
        <v>1.7599621212565995E-2</v>
      </c>
      <c r="GS132" s="86">
        <f ca="1">Control!$C$7*Calculations!$C$82*INDEX('Monthly Data'!N:N,Calculations!$C$116+MOD(CC132,Calculations!$C$118))+Control!$C$7*Calculations!$C$83*INDEX('Monthly Data'!O:O,Calculations!$C$116+MOD(CC132,Calculations!$C$118))+Control!$C$7*Calculations!$C$84*INDEX('Monthly Data'!P:P,Calculations!$C$116+MOD(CC132,Calculations!$C$118))+Control!$C$7*Calculations!$C$85*INDEX('Monthly Data'!Q:Q,Calculations!$C$116+MOD(CC132,Calculations!$C$118))+(1-Control!$C$7*Calculations!$C$87)*INDEX('Monthly Data'!R:R,Calculations!$C$116+MOD(CC132,Calculations!$C$118))</f>
        <v>9.9793409618087695E-3</v>
      </c>
      <c r="GT132" s="86">
        <f ca="1">Control!$C$7*Calculations!$C$82*INDEX('Monthly Data'!N:N,Calculations!$C$116+MOD(CD132,Calculations!$C$118))+Control!$C$7*Calculations!$C$83*INDEX('Monthly Data'!O:O,Calculations!$C$116+MOD(CD132,Calculations!$C$118))+Control!$C$7*Calculations!$C$84*INDEX('Monthly Data'!P:P,Calculations!$C$116+MOD(CD132,Calculations!$C$118))+Control!$C$7*Calculations!$C$85*INDEX('Monthly Data'!Q:Q,Calculations!$C$116+MOD(CD132,Calculations!$C$118))+(1-Control!$C$7*Calculations!$C$87)*INDEX('Monthly Data'!R:R,Calculations!$C$116+MOD(CD132,Calculations!$C$118))</f>
        <v>4.089189590407355E-3</v>
      </c>
      <c r="GU132" s="86">
        <f ca="1">Control!$C$7*Calculations!$C$82*INDEX('Monthly Data'!N:N,Calculations!$C$116+MOD(CE132,Calculations!$C$118))+Control!$C$7*Calculations!$C$83*INDEX('Monthly Data'!O:O,Calculations!$C$116+MOD(CE132,Calculations!$C$118))+Control!$C$7*Calculations!$C$84*INDEX('Monthly Data'!P:P,Calculations!$C$116+MOD(CE132,Calculations!$C$118))+Control!$C$7*Calculations!$C$85*INDEX('Monthly Data'!Q:Q,Calculations!$C$116+MOD(CE132,Calculations!$C$118))+(1-Control!$C$7*Calculations!$C$87)*INDEX('Monthly Data'!R:R,Calculations!$C$116+MOD(CE132,Calculations!$C$118))</f>
        <v>-1.1360801645249321E-2</v>
      </c>
      <c r="GV132" s="86">
        <f ca="1">Control!$C$7*Calculations!$C$82*INDEX('Monthly Data'!N:N,Calculations!$C$116+MOD(CF132,Calculations!$C$118))+Control!$C$7*Calculations!$C$83*INDEX('Monthly Data'!O:O,Calculations!$C$116+MOD(CF132,Calculations!$C$118))+Control!$C$7*Calculations!$C$84*INDEX('Monthly Data'!P:P,Calculations!$C$116+MOD(CF132,Calculations!$C$118))+Control!$C$7*Calculations!$C$85*INDEX('Monthly Data'!Q:Q,Calculations!$C$116+MOD(CF132,Calculations!$C$118))+(1-Control!$C$7*Calculations!$C$87)*INDEX('Monthly Data'!R:R,Calculations!$C$116+MOD(CF132,Calculations!$C$118))</f>
        <v>1.8665061640915637E-2</v>
      </c>
      <c r="GW132" s="86">
        <f ca="1">Control!$C$7*Calculations!$C$82*INDEX('Monthly Data'!N:N,Calculations!$C$116+MOD(CG132,Calculations!$C$118))+Control!$C$7*Calculations!$C$83*INDEX('Monthly Data'!O:O,Calculations!$C$116+MOD(CG132,Calculations!$C$118))+Control!$C$7*Calculations!$C$84*INDEX('Monthly Data'!P:P,Calculations!$C$116+MOD(CG132,Calculations!$C$118))+Control!$C$7*Calculations!$C$85*INDEX('Monthly Data'!Q:Q,Calculations!$C$116+MOD(CG132,Calculations!$C$118))+(1-Control!$C$7*Calculations!$C$87)*INDEX('Monthly Data'!R:R,Calculations!$C$116+MOD(CG132,Calculations!$C$118))</f>
        <v>5.8868730207813358E-3</v>
      </c>
      <c r="GX132" s="86">
        <f ca="1">Control!$C$7*Calculations!$C$82*INDEX('Monthly Data'!N:N,Calculations!$C$116+MOD(CH132,Calculations!$C$118))+Control!$C$7*Calculations!$C$83*INDEX('Monthly Data'!O:O,Calculations!$C$116+MOD(CH132,Calculations!$C$118))+Control!$C$7*Calculations!$C$84*INDEX('Monthly Data'!P:P,Calculations!$C$116+MOD(CH132,Calculations!$C$118))+Control!$C$7*Calculations!$C$85*INDEX('Monthly Data'!Q:Q,Calculations!$C$116+MOD(CH132,Calculations!$C$118))+(1-Control!$C$7*Calculations!$C$87)*INDEX('Monthly Data'!R:R,Calculations!$C$116+MOD(CH132,Calculations!$C$118))</f>
        <v>1.2435425892067014E-2</v>
      </c>
      <c r="GY132" s="86">
        <f ca="1">Control!$C$7*Calculations!$C$82*INDEX('Monthly Data'!N:N,Calculations!$C$116+MOD(CI132,Calculations!$C$118))+Control!$C$7*Calculations!$C$83*INDEX('Monthly Data'!O:O,Calculations!$C$116+MOD(CI132,Calculations!$C$118))+Control!$C$7*Calculations!$C$84*INDEX('Monthly Data'!P:P,Calculations!$C$116+MOD(CI132,Calculations!$C$118))+Control!$C$7*Calculations!$C$85*INDEX('Monthly Data'!Q:Q,Calculations!$C$116+MOD(CI132,Calculations!$C$118))+(1-Control!$C$7*Calculations!$C$87)*INDEX('Monthly Data'!R:R,Calculations!$C$116+MOD(CI132,Calculations!$C$118))</f>
        <v>1.7831091590102856E-2</v>
      </c>
      <c r="GZ132" s="86">
        <f ca="1">Control!$C$7*Calculations!$C$82*INDEX('Monthly Data'!N:N,Calculations!$C$116+MOD(CJ132,Calculations!$C$118))+Control!$C$7*Calculations!$C$83*INDEX('Monthly Data'!O:O,Calculations!$C$116+MOD(CJ132,Calculations!$C$118))+Control!$C$7*Calculations!$C$84*INDEX('Monthly Data'!P:P,Calculations!$C$116+MOD(CJ132,Calculations!$C$118))+Control!$C$7*Calculations!$C$85*INDEX('Monthly Data'!Q:Q,Calculations!$C$116+MOD(CJ132,Calculations!$C$118))+(1-Control!$C$7*Calculations!$C$87)*INDEX('Monthly Data'!R:R,Calculations!$C$116+MOD(CJ132,Calculations!$C$118))</f>
        <v>3.6332715283247441E-2</v>
      </c>
      <c r="HA132" s="86">
        <f ca="1">Control!$C$7*Calculations!$C$82*INDEX('Monthly Data'!N:N,Calculations!$C$116+MOD(CK132,Calculations!$C$118))+Control!$C$7*Calculations!$C$83*INDEX('Monthly Data'!O:O,Calculations!$C$116+MOD(CK132,Calculations!$C$118))+Control!$C$7*Calculations!$C$84*INDEX('Monthly Data'!P:P,Calculations!$C$116+MOD(CK132,Calculations!$C$118))+Control!$C$7*Calculations!$C$85*INDEX('Monthly Data'!Q:Q,Calculations!$C$116+MOD(CK132,Calculations!$C$118))+(1-Control!$C$7*Calculations!$C$87)*INDEX('Monthly Data'!R:R,Calculations!$C$116+MOD(CK132,Calculations!$C$118))</f>
        <v>1.7831091590102856E-2</v>
      </c>
      <c r="HB132" s="86">
        <f ca="1">Control!$C$7*Calculations!$C$82*INDEX('Monthly Data'!N:N,Calculations!$C$116+MOD(CL132,Calculations!$C$118))+Control!$C$7*Calculations!$C$83*INDEX('Monthly Data'!O:O,Calculations!$C$116+MOD(CL132,Calculations!$C$118))+Control!$C$7*Calculations!$C$84*INDEX('Monthly Data'!P:P,Calculations!$C$116+MOD(CL132,Calculations!$C$118))+Control!$C$7*Calculations!$C$85*INDEX('Monthly Data'!Q:Q,Calculations!$C$116+MOD(CL132,Calculations!$C$118))+(1-Control!$C$7*Calculations!$C$87)*INDEX('Monthly Data'!R:R,Calculations!$C$116+MOD(CL132,Calculations!$C$118))</f>
        <v>-2.072517756005474E-2</v>
      </c>
      <c r="HC132" s="86">
        <f ca="1">Control!$C$7*Calculations!$C$82*INDEX('Monthly Data'!N:N,Calculations!$C$116+MOD(CM132,Calculations!$C$118))+Control!$C$7*Calculations!$C$83*INDEX('Monthly Data'!O:O,Calculations!$C$116+MOD(CM132,Calculations!$C$118))+Control!$C$7*Calculations!$C$84*INDEX('Monthly Data'!P:P,Calculations!$C$116+MOD(CM132,Calculations!$C$118))+Control!$C$7*Calculations!$C$85*INDEX('Monthly Data'!Q:Q,Calculations!$C$116+MOD(CM132,Calculations!$C$118))+(1-Control!$C$7*Calculations!$C$87)*INDEX('Monthly Data'!R:R,Calculations!$C$116+MOD(CM132,Calculations!$C$118))</f>
        <v>1.0415351832335435E-2</v>
      </c>
      <c r="HD132" s="86">
        <f ca="1">Control!$C$7*Calculations!$C$82*INDEX('Monthly Data'!N:N,Calculations!$C$116+MOD(CN132,Calculations!$C$118))+Control!$C$7*Calculations!$C$83*INDEX('Monthly Data'!O:O,Calculations!$C$116+MOD(CN132,Calculations!$C$118))+Control!$C$7*Calculations!$C$84*INDEX('Monthly Data'!P:P,Calculations!$C$116+MOD(CN132,Calculations!$C$118))+Control!$C$7*Calculations!$C$85*INDEX('Monthly Data'!Q:Q,Calculations!$C$116+MOD(CN132,Calculations!$C$118))+(1-Control!$C$7*Calculations!$C$87)*INDEX('Monthly Data'!R:R,Calculations!$C$116+MOD(CN132,Calculations!$C$118))</f>
        <v>1.1809891087585166E-2</v>
      </c>
      <c r="HE132" s="86">
        <f ca="1">Control!$C$7*Calculations!$C$82*INDEX('Monthly Data'!N:N,Calculations!$C$116+MOD(CO132,Calculations!$C$118))+Control!$C$7*Calculations!$C$83*INDEX('Monthly Data'!O:O,Calculations!$C$116+MOD(CO132,Calculations!$C$118))+Control!$C$7*Calculations!$C$84*INDEX('Monthly Data'!P:P,Calculations!$C$116+MOD(CO132,Calculations!$C$118))+Control!$C$7*Calculations!$C$85*INDEX('Monthly Data'!Q:Q,Calculations!$C$116+MOD(CO132,Calculations!$C$118))+(1-Control!$C$7*Calculations!$C$87)*INDEX('Monthly Data'!R:R,Calculations!$C$116+MOD(CO132,Calculations!$C$118))</f>
        <v>1.0627294914941248E-2</v>
      </c>
      <c r="HF132" s="86">
        <f ca="1">Control!$C$7*Calculations!$C$82*INDEX('Monthly Data'!N:N,Calculations!$C$116+MOD(CP132,Calculations!$C$118))+Control!$C$7*Calculations!$C$83*INDEX('Monthly Data'!O:O,Calculations!$C$116+MOD(CP132,Calculations!$C$118))+Control!$C$7*Calculations!$C$84*INDEX('Monthly Data'!P:P,Calculations!$C$116+MOD(CP132,Calculations!$C$118))+Control!$C$7*Calculations!$C$85*INDEX('Monthly Data'!Q:Q,Calculations!$C$116+MOD(CP132,Calculations!$C$118))+(1-Control!$C$7*Calculations!$C$87)*INDEX('Monthly Data'!R:R,Calculations!$C$116+MOD(CP132,Calculations!$C$118))</f>
        <v>7.9764341593600071E-3</v>
      </c>
      <c r="HG132" s="86">
        <f ca="1">Control!$C$7*Calculations!$C$82*INDEX('Monthly Data'!N:N,Calculations!$C$116+MOD(CQ132,Calculations!$C$118))+Control!$C$7*Calculations!$C$83*INDEX('Monthly Data'!O:O,Calculations!$C$116+MOD(CQ132,Calculations!$C$118))+Control!$C$7*Calculations!$C$84*INDEX('Monthly Data'!P:P,Calculations!$C$116+MOD(CQ132,Calculations!$C$118))+Control!$C$7*Calculations!$C$85*INDEX('Monthly Data'!Q:Q,Calculations!$C$116+MOD(CQ132,Calculations!$C$118))+(1-Control!$C$7*Calculations!$C$87)*INDEX('Monthly Data'!R:R,Calculations!$C$116+MOD(CQ132,Calculations!$C$118))</f>
        <v>7.9764341593600071E-3</v>
      </c>
      <c r="HH132" s="86">
        <f ca="1">Control!$C$7*Calculations!$C$82*INDEX('Monthly Data'!N:N,Calculations!$C$116+MOD(CR132,Calculations!$C$118))+Control!$C$7*Calculations!$C$83*INDEX('Monthly Data'!O:O,Calculations!$C$116+MOD(CR132,Calculations!$C$118))+Control!$C$7*Calculations!$C$84*INDEX('Monthly Data'!P:P,Calculations!$C$116+MOD(CR132,Calculations!$C$118))+Control!$C$7*Calculations!$C$85*INDEX('Monthly Data'!Q:Q,Calculations!$C$116+MOD(CR132,Calculations!$C$118))+(1-Control!$C$7*Calculations!$C$87)*INDEX('Monthly Data'!R:R,Calculations!$C$116+MOD(CR132,Calculations!$C$118))</f>
        <v>-1.8530040247387896E-2</v>
      </c>
      <c r="HI132" s="86">
        <f ca="1">Control!$C$7*Calculations!$C$82*INDEX('Monthly Data'!N:N,Calculations!$C$116+MOD(CS132,Calculations!$C$118))+Control!$C$7*Calculations!$C$83*INDEX('Monthly Data'!O:O,Calculations!$C$116+MOD(CS132,Calculations!$C$118))+Control!$C$7*Calculations!$C$84*INDEX('Monthly Data'!P:P,Calculations!$C$116+MOD(CS132,Calculations!$C$118))+Control!$C$7*Calculations!$C$85*INDEX('Monthly Data'!Q:Q,Calculations!$C$116+MOD(CS132,Calculations!$C$118))+(1-Control!$C$7*Calculations!$C$87)*INDEX('Monthly Data'!R:R,Calculations!$C$116+MOD(CS132,Calculations!$C$118))</f>
        <v>3.127051071655923E-3</v>
      </c>
      <c r="HJ132" s="86">
        <f ca="1">Control!$C$7*Calculations!$C$82*INDEX('Monthly Data'!N:N,Calculations!$C$116+MOD(CT132,Calculations!$C$118))+Control!$C$7*Calculations!$C$83*INDEX('Monthly Data'!O:O,Calculations!$C$116+MOD(CT132,Calculations!$C$118))+Control!$C$7*Calculations!$C$84*INDEX('Monthly Data'!P:P,Calculations!$C$116+MOD(CT132,Calculations!$C$118))+Control!$C$7*Calculations!$C$85*INDEX('Monthly Data'!Q:Q,Calculations!$C$116+MOD(CT132,Calculations!$C$118))+(1-Control!$C$7*Calculations!$C$87)*INDEX('Monthly Data'!R:R,Calculations!$C$116+MOD(CT132,Calculations!$C$118))</f>
        <v>6.6954569943530936E-3</v>
      </c>
      <c r="HK132" s="86">
        <f ca="1">Control!$C$7*Calculations!$C$82*INDEX('Monthly Data'!N:N,Calculations!$C$116+MOD(CU132,Calculations!$C$118))+Control!$C$7*Calculations!$C$83*INDEX('Monthly Data'!O:O,Calculations!$C$116+MOD(CU132,Calculations!$C$118))+Control!$C$7*Calculations!$C$84*INDEX('Monthly Data'!P:P,Calculations!$C$116+MOD(CU132,Calculations!$C$118))+Control!$C$7*Calculations!$C$85*INDEX('Monthly Data'!Q:Q,Calculations!$C$116+MOD(CU132,Calculations!$C$118))+(1-Control!$C$7*Calculations!$C$87)*INDEX('Monthly Data'!R:R,Calculations!$C$116+MOD(CU132,Calculations!$C$118))</f>
        <v>1.7484305259657981E-2</v>
      </c>
      <c r="HL132" s="86">
        <f ca="1">Control!$C$7*Calculations!$C$82*INDEX('Monthly Data'!N:N,Calculations!$C$116+MOD(CV132,Calculations!$C$118))+Control!$C$7*Calculations!$C$83*INDEX('Monthly Data'!O:O,Calculations!$C$116+MOD(CV132,Calculations!$C$118))+Control!$C$7*Calculations!$C$84*INDEX('Monthly Data'!P:P,Calculations!$C$116+MOD(CV132,Calculations!$C$118))+Control!$C$7*Calculations!$C$85*INDEX('Monthly Data'!Q:Q,Calculations!$C$116+MOD(CV132,Calculations!$C$118))+(1-Control!$C$7*Calculations!$C$87)*INDEX('Monthly Data'!R:R,Calculations!$C$116+MOD(CV132,Calculations!$C$118))</f>
        <v>1.5063457444773597E-2</v>
      </c>
      <c r="HM132" s="86">
        <f ca="1">Control!$C$7*Calculations!$C$82*INDEX('Monthly Data'!N:N,Calculations!$C$116+MOD(CW132,Calculations!$C$118))+Control!$C$7*Calculations!$C$83*INDEX('Monthly Data'!O:O,Calculations!$C$116+MOD(CW132,Calculations!$C$118))+Control!$C$7*Calculations!$C$84*INDEX('Monthly Data'!P:P,Calculations!$C$116+MOD(CW132,Calculations!$C$118))+Control!$C$7*Calculations!$C$85*INDEX('Monthly Data'!Q:Q,Calculations!$C$116+MOD(CW132,Calculations!$C$118))+(1-Control!$C$7*Calculations!$C$87)*INDEX('Monthly Data'!R:R,Calculations!$C$116+MOD(CW132,Calculations!$C$118))</f>
        <v>1.3423979074716584E-2</v>
      </c>
      <c r="HN132" s="86">
        <f ca="1">Control!$C$7*Calculations!$C$82*INDEX('Monthly Data'!N:N,Calculations!$C$116+MOD(CX132,Calculations!$C$118))+Control!$C$7*Calculations!$C$83*INDEX('Monthly Data'!O:O,Calculations!$C$116+MOD(CX132,Calculations!$C$118))+Control!$C$7*Calculations!$C$84*INDEX('Monthly Data'!P:P,Calculations!$C$116+MOD(CX132,Calculations!$C$118))+Control!$C$7*Calculations!$C$85*INDEX('Monthly Data'!Q:Q,Calculations!$C$116+MOD(CX132,Calculations!$C$118))+(1-Control!$C$7*Calculations!$C$87)*INDEX('Monthly Data'!R:R,Calculations!$C$116+MOD(CX132,Calculations!$C$118))</f>
        <v>1.8665061640915637E-2</v>
      </c>
      <c r="HO132" s="86">
        <f ca="1">Control!$C$7*Calculations!$C$82*INDEX('Monthly Data'!N:N,Calculations!$C$116+MOD(CY132,Calculations!$C$118))+Control!$C$7*Calculations!$C$83*INDEX('Monthly Data'!O:O,Calculations!$C$116+MOD(CY132,Calculations!$C$118))+Control!$C$7*Calculations!$C$84*INDEX('Monthly Data'!P:P,Calculations!$C$116+MOD(CY132,Calculations!$C$118))+Control!$C$7*Calculations!$C$85*INDEX('Monthly Data'!Q:Q,Calculations!$C$116+MOD(CY132,Calculations!$C$118))+(1-Control!$C$7*Calculations!$C$87)*INDEX('Monthly Data'!R:R,Calculations!$C$116+MOD(CY132,Calculations!$C$118))</f>
        <v>-7.8872955230675015E-3</v>
      </c>
      <c r="HP132" s="86">
        <f ca="1">Control!$C$7*Calculations!$C$82*INDEX('Monthly Data'!N:N,Calculations!$C$116+MOD(CZ132,Calculations!$C$118))+Control!$C$7*Calculations!$C$83*INDEX('Monthly Data'!O:O,Calculations!$C$116+MOD(CZ132,Calculations!$C$118))+Control!$C$7*Calculations!$C$84*INDEX('Monthly Data'!P:P,Calculations!$C$116+MOD(CZ132,Calculations!$C$118))+Control!$C$7*Calculations!$C$85*INDEX('Monthly Data'!Q:Q,Calculations!$C$116+MOD(CZ132,Calculations!$C$118))+(1-Control!$C$7*Calculations!$C$87)*INDEX('Monthly Data'!R:R,Calculations!$C$116+MOD(CZ132,Calculations!$C$118))</f>
        <v>8.4240675975201049E-3</v>
      </c>
      <c r="HQ132" s="86">
        <f ca="1">Control!$C$7*Calculations!$C$82*INDEX('Monthly Data'!N:N,Calculations!$C$116+MOD(DA132,Calculations!$C$118))+Control!$C$7*Calculations!$C$83*INDEX('Monthly Data'!O:O,Calculations!$C$116+MOD(DA132,Calculations!$C$118))+Control!$C$7*Calculations!$C$84*INDEX('Monthly Data'!P:P,Calculations!$C$116+MOD(DA132,Calculations!$C$118))+Control!$C$7*Calculations!$C$85*INDEX('Monthly Data'!Q:Q,Calculations!$C$116+MOD(DA132,Calculations!$C$118))+(1-Control!$C$7*Calculations!$C$87)*INDEX('Monthly Data'!R:R,Calculations!$C$116+MOD(DA132,Calculations!$C$118))</f>
        <v>-1.5984879994281095E-2</v>
      </c>
      <c r="HR132" s="86">
        <f ca="1">Control!$C$7*Calculations!$C$82*INDEX('Monthly Data'!N:N,Calculations!$C$116+MOD(DB132,Calculations!$C$118))+Control!$C$7*Calculations!$C$83*INDEX('Monthly Data'!O:O,Calculations!$C$116+MOD(DB132,Calculations!$C$118))+Control!$C$7*Calculations!$C$84*INDEX('Monthly Data'!P:P,Calculations!$C$116+MOD(DB132,Calculations!$C$118))+Control!$C$7*Calculations!$C$85*INDEX('Monthly Data'!Q:Q,Calculations!$C$116+MOD(DB132,Calculations!$C$118))+(1-Control!$C$7*Calculations!$C$87)*INDEX('Monthly Data'!R:R,Calculations!$C$116+MOD(DB132,Calculations!$C$118))</f>
        <v>3.127051071655923E-3</v>
      </c>
      <c r="HS132" s="86">
        <f ca="1">Control!$C$7*Calculations!$C$82*INDEX('Monthly Data'!N:N,Calculations!$C$116+MOD(DC132,Calculations!$C$118))+Control!$C$7*Calculations!$C$83*INDEX('Monthly Data'!O:O,Calculations!$C$116+MOD(DC132,Calculations!$C$118))+Control!$C$7*Calculations!$C$84*INDEX('Monthly Data'!P:P,Calculations!$C$116+MOD(DC132,Calculations!$C$118))+Control!$C$7*Calculations!$C$85*INDEX('Monthly Data'!Q:Q,Calculations!$C$116+MOD(DC132,Calculations!$C$118))+(1-Control!$C$7*Calculations!$C$87)*INDEX('Monthly Data'!R:R,Calculations!$C$116+MOD(DC132,Calculations!$C$118))</f>
        <v>4.2795950888382334E-3</v>
      </c>
      <c r="HT132" s="86">
        <f ca="1">Control!$C$7*Calculations!$C$82*INDEX('Monthly Data'!N:N,Calculations!$C$116+MOD(DD132,Calculations!$C$118))+Control!$C$7*Calculations!$C$83*INDEX('Monthly Data'!O:O,Calculations!$C$116+MOD(DD132,Calculations!$C$118))+Control!$C$7*Calculations!$C$84*INDEX('Monthly Data'!P:P,Calculations!$C$116+MOD(DD132,Calculations!$C$118))+Control!$C$7*Calculations!$C$85*INDEX('Monthly Data'!Q:Q,Calculations!$C$116+MOD(DD132,Calculations!$C$118))+(1-Control!$C$7*Calculations!$C$87)*INDEX('Monthly Data'!R:R,Calculations!$C$116+MOD(DD132,Calculations!$C$118))</f>
        <v>1.4915555251167555E-3</v>
      </c>
      <c r="HU132" s="86">
        <f ca="1">Control!$C$7*Calculations!$C$82*INDEX('Monthly Data'!N:N,Calculations!$C$116+MOD(DE132,Calculations!$C$118))+Control!$C$7*Calculations!$C$83*INDEX('Monthly Data'!O:O,Calculations!$C$116+MOD(DE132,Calculations!$C$118))+Control!$C$7*Calculations!$C$84*INDEX('Monthly Data'!P:P,Calculations!$C$116+MOD(DE132,Calculations!$C$118))+Control!$C$7*Calculations!$C$85*INDEX('Monthly Data'!Q:Q,Calculations!$C$116+MOD(DE132,Calculations!$C$118))+(1-Control!$C$7*Calculations!$C$87)*INDEX('Monthly Data'!R:R,Calculations!$C$116+MOD(DE132,Calculations!$C$118))</f>
        <v>6.3250222980707482E-3</v>
      </c>
      <c r="HV132" s="86">
        <f ca="1">Control!$C$7*Calculations!$C$82*INDEX('Monthly Data'!N:N,Calculations!$C$116+MOD(DF132,Calculations!$C$118))+Control!$C$7*Calculations!$C$83*INDEX('Monthly Data'!O:O,Calculations!$C$116+MOD(DF132,Calculations!$C$118))+Control!$C$7*Calculations!$C$84*INDEX('Monthly Data'!P:P,Calculations!$C$116+MOD(DF132,Calculations!$C$118))+Control!$C$7*Calculations!$C$85*INDEX('Monthly Data'!Q:Q,Calculations!$C$116+MOD(DF132,Calculations!$C$118))+(1-Control!$C$7*Calculations!$C$87)*INDEX('Monthly Data'!R:R,Calculations!$C$116+MOD(DF132,Calculations!$C$118))</f>
        <v>1.1702576456120543E-2</v>
      </c>
      <c r="HW132" s="86">
        <f ca="1">Control!$C$7*Calculations!$C$82*INDEX('Monthly Data'!N:N,Calculations!$C$116+MOD(DG132,Calculations!$C$118))+Control!$C$7*Calculations!$C$83*INDEX('Monthly Data'!O:O,Calculations!$C$116+MOD(DG132,Calculations!$C$118))+Control!$C$7*Calculations!$C$84*INDEX('Monthly Data'!P:P,Calculations!$C$116+MOD(DG132,Calculations!$C$118))+Control!$C$7*Calculations!$C$85*INDEX('Monthly Data'!Q:Q,Calculations!$C$116+MOD(DG132,Calculations!$C$118))+(1-Control!$C$7*Calculations!$C$87)*INDEX('Monthly Data'!R:R,Calculations!$C$116+MOD(DG132,Calculations!$C$118))</f>
        <v>-1.8530040247387896E-2</v>
      </c>
      <c r="HX132" s="86">
        <f ca="1">Control!$C$7*Calculations!$C$82*INDEX('Monthly Data'!N:N,Calculations!$C$116+MOD(DH132,Calculations!$C$118))+Control!$C$7*Calculations!$C$83*INDEX('Monthly Data'!O:O,Calculations!$C$116+MOD(DH132,Calculations!$C$118))+Control!$C$7*Calculations!$C$84*INDEX('Monthly Data'!P:P,Calculations!$C$116+MOD(DH132,Calculations!$C$118))+Control!$C$7*Calculations!$C$85*INDEX('Monthly Data'!Q:Q,Calculations!$C$116+MOD(DH132,Calculations!$C$118))+(1-Control!$C$7*Calculations!$C$87)*INDEX('Monthly Data'!R:R,Calculations!$C$116+MOD(DH132,Calculations!$C$118))</f>
        <v>2.4842166689046628E-2</v>
      </c>
      <c r="HY132" s="86">
        <f ca="1">Control!$C$7*Calculations!$C$82*INDEX('Monthly Data'!N:N,Calculations!$C$116+MOD(DI132,Calculations!$C$118))+Control!$C$7*Calculations!$C$83*INDEX('Monthly Data'!O:O,Calculations!$C$116+MOD(DI132,Calculations!$C$118))+Control!$C$7*Calculations!$C$84*INDEX('Monthly Data'!P:P,Calculations!$C$116+MOD(DI132,Calculations!$C$118))+Control!$C$7*Calculations!$C$85*INDEX('Monthly Data'!Q:Q,Calculations!$C$116+MOD(DI132,Calculations!$C$118))+(1-Control!$C$7*Calculations!$C$87)*INDEX('Monthly Data'!R:R,Calculations!$C$116+MOD(DI132,Calculations!$C$118))</f>
        <v>-4.3408051735618014E-2</v>
      </c>
      <c r="HZ132" s="86">
        <f ca="1">Control!$C$7*Calculations!$C$82*INDEX('Monthly Data'!N:N,Calculations!$C$116+MOD(DJ132,Calculations!$C$118))+Control!$C$7*Calculations!$C$83*INDEX('Monthly Data'!O:O,Calculations!$C$116+MOD(DJ132,Calculations!$C$118))+Control!$C$7*Calculations!$C$84*INDEX('Monthly Data'!P:P,Calculations!$C$116+MOD(DJ132,Calculations!$C$118))+Control!$C$7*Calculations!$C$85*INDEX('Monthly Data'!Q:Q,Calculations!$C$116+MOD(DJ132,Calculations!$C$118))+(1-Control!$C$7*Calculations!$C$87)*INDEX('Monthly Data'!R:R,Calculations!$C$116+MOD(DJ132,Calculations!$C$118))</f>
        <v>1.5108777406081684E-3</v>
      </c>
      <c r="IA132" s="86">
        <f ca="1">Control!$C$7*Calculations!$C$82*INDEX('Monthly Data'!N:N,Calculations!$C$116+MOD(DK132,Calculations!$C$118))+Control!$C$7*Calculations!$C$83*INDEX('Monthly Data'!O:O,Calculations!$C$116+MOD(DK132,Calculations!$C$118))+Control!$C$7*Calculations!$C$84*INDEX('Monthly Data'!P:P,Calculations!$C$116+MOD(DK132,Calculations!$C$118))+Control!$C$7*Calculations!$C$85*INDEX('Monthly Data'!Q:Q,Calculations!$C$116+MOD(DK132,Calculations!$C$118))+(1-Control!$C$7*Calculations!$C$87)*INDEX('Monthly Data'!R:R,Calculations!$C$116+MOD(DK132,Calculations!$C$118))</f>
        <v>3.6332715283247441E-2</v>
      </c>
      <c r="IB132" s="86">
        <f ca="1">Control!$C$7*Calculations!$C$82*INDEX('Monthly Data'!N:N,Calculations!$C$116+MOD(DL132,Calculations!$C$118))+Control!$C$7*Calculations!$C$83*INDEX('Monthly Data'!O:O,Calculations!$C$116+MOD(DL132,Calculations!$C$118))+Control!$C$7*Calculations!$C$84*INDEX('Monthly Data'!P:P,Calculations!$C$116+MOD(DL132,Calculations!$C$118))+Control!$C$7*Calculations!$C$85*INDEX('Monthly Data'!Q:Q,Calculations!$C$116+MOD(DL132,Calculations!$C$118))+(1-Control!$C$7*Calculations!$C$87)*INDEX('Monthly Data'!R:R,Calculations!$C$116+MOD(DL132,Calculations!$C$118))</f>
        <v>1.5115046179922851E-2</v>
      </c>
      <c r="IC132" s="86">
        <f ca="1">Control!$C$7*Calculations!$C$82*INDEX('Monthly Data'!N:N,Calculations!$C$116+MOD(DM132,Calculations!$C$118))+Control!$C$7*Calculations!$C$83*INDEX('Monthly Data'!O:O,Calculations!$C$116+MOD(DM132,Calculations!$C$118))+Control!$C$7*Calculations!$C$84*INDEX('Monthly Data'!P:P,Calculations!$C$116+MOD(DM132,Calculations!$C$118))+Control!$C$7*Calculations!$C$85*INDEX('Monthly Data'!Q:Q,Calculations!$C$116+MOD(DM132,Calculations!$C$118))+(1-Control!$C$7*Calculations!$C$87)*INDEX('Monthly Data'!R:R,Calculations!$C$116+MOD(DM132,Calculations!$C$118))</f>
        <v>-1.5984879994281095E-2</v>
      </c>
      <c r="ID132" s="86">
        <f ca="1">Control!$C$7*Calculations!$C$82*INDEX('Monthly Data'!N:N,Calculations!$C$116+MOD(DN132,Calculations!$C$118))+Control!$C$7*Calculations!$C$83*INDEX('Monthly Data'!O:O,Calculations!$C$116+MOD(DN132,Calculations!$C$118))+Control!$C$7*Calculations!$C$84*INDEX('Monthly Data'!P:P,Calculations!$C$116+MOD(DN132,Calculations!$C$118))+Control!$C$7*Calculations!$C$85*INDEX('Monthly Data'!Q:Q,Calculations!$C$116+MOD(DN132,Calculations!$C$118))+(1-Control!$C$7*Calculations!$C$87)*INDEX('Monthly Data'!R:R,Calculations!$C$116+MOD(DN132,Calculations!$C$118))</f>
        <v>6.4539397490030407E-3</v>
      </c>
      <c r="IE132" s="86">
        <f ca="1">Control!$C$7*Calculations!$C$82*INDEX('Monthly Data'!N:N,Calculations!$C$116+MOD(DO132,Calculations!$C$118))+Control!$C$7*Calculations!$C$83*INDEX('Monthly Data'!O:O,Calculations!$C$116+MOD(DO132,Calculations!$C$118))+Control!$C$7*Calculations!$C$84*INDEX('Monthly Data'!P:P,Calculations!$C$116+MOD(DO132,Calculations!$C$118))+Control!$C$7*Calculations!$C$85*INDEX('Monthly Data'!Q:Q,Calculations!$C$116+MOD(DO132,Calculations!$C$118))+(1-Control!$C$7*Calculations!$C$87)*INDEX('Monthly Data'!R:R,Calculations!$C$116+MOD(DO132,Calculations!$C$118))</f>
        <v>6.2631896128884862E-3</v>
      </c>
      <c r="IF132" s="86">
        <f ca="1">Control!$C$7*Calculations!$C$82*INDEX('Monthly Data'!N:N,Calculations!$C$116+MOD(DP132,Calculations!$C$118))+Control!$C$7*Calculations!$C$83*INDEX('Monthly Data'!O:O,Calculations!$C$116+MOD(DP132,Calculations!$C$118))+Control!$C$7*Calculations!$C$84*INDEX('Monthly Data'!P:P,Calculations!$C$116+MOD(DP132,Calculations!$C$118))+Control!$C$7*Calculations!$C$85*INDEX('Monthly Data'!Q:Q,Calculations!$C$116+MOD(DP132,Calculations!$C$118))+(1-Control!$C$7*Calculations!$C$87)*INDEX('Monthly Data'!R:R,Calculations!$C$116+MOD(DP132,Calculations!$C$118))</f>
        <v>-2.5168357537820856E-4</v>
      </c>
      <c r="IG132" s="88">
        <f ca="1">Control!$C$8*(1+DQ132)*(1+DR132)*(1+DS132)*(1+DT132)*(1+DU132)*(1+DV132)*(1+DW132)*(1+DX132)*(1+DY132)*(1+DZ132)*(1+EA132)*(1+EB132)*(1+EC132)*(1+ED132)*(1+EE132)*(1+EF132)*(1+EG132)*(1+EH132)*(1+EI132)*(1+EJ132)*(1+EK132)*(1+EL132)*(1+EM132)*(1+EN132)*(1+EO132)*(1+EP132)*(1+EQ132)*(1+ER132)*(1+ES132)*(1+ET132)*(1+EU132)*(1+EV132)*(1+EW132)*(1+EX132)*(1+EY132)*(1+EZ132)*(1+FA132)*(1+FB132)*(1+FC132)*(1+FD132)*(1+FE132)*(1+FF132)*(1+FG132)*(1+FH132)*(1+FI132)*(1+FJ132)*(1+FK132)*(1+FL132)*(1+FM132)*(1+FN132)*(1+FO132)*(1+FP132)*(1+FQ132)*(1+FR132)*(1+FS132)*(1+FT132)*(1+FU132)*(1+FV132)*(1+FW132)*(1+FX132)*(1+FY132)*(1+FZ132)*(1+GA132)*(1+GB132)*(1+GC132)*(1+GD132)*(1+GE132)*(1+GF132)*(1+GG132)*(1+GH132)*(1+GI132)*(1+GJ132)*(1+GK132)*(1+GL132)*(1+GM132)*(1+GN132)*(1+GO132)*(1+GP132)*(1+GQ132)*(1+GR132)*(1+GS132)*(1+GT132)*(1+GU132)*(1+GV132)*(1+GW132)*(1+GX132)*(1+GY132)*(1+GZ132)*(1+HA132)*(1+HB132)*(1+HC132)*(1+HD132)*(1+HE132)*(1+HF132)*(1+HG132)*(1+HH132)*(1+HI132)*(1+HJ132)*(1+HK132)*(1+HL132)*(1+HM132)*(1+HN132)*(1+HO132)*(1+HP132)*(1+HQ132)*(1+HR132)*(1+HS132)*(1+HT132)*(1+HU132)*(1+HV132)*(1+HW132)*(1+HX132)*(1+HY132)*(1+HZ132)*(1+IA132)*(1+IB132)*(1+IC132)*(1+ID132)*(1+IE132)*(1+IF132)</f>
        <v>97000.688506376522</v>
      </c>
    </row>
    <row r="133" spans="1:241" x14ac:dyDescent="0.25">
      <c r="A133">
        <v>12</v>
      </c>
      <c r="B133">
        <v>97</v>
      </c>
      <c r="C133">
        <v>58</v>
      </c>
      <c r="D133">
        <v>49</v>
      </c>
      <c r="E133">
        <v>20</v>
      </c>
      <c r="F133">
        <v>108</v>
      </c>
      <c r="G133">
        <v>3</v>
      </c>
      <c r="H133">
        <v>109</v>
      </c>
      <c r="I133">
        <v>6</v>
      </c>
      <c r="J133">
        <v>44</v>
      </c>
      <c r="K133">
        <v>37</v>
      </c>
      <c r="L133">
        <v>104</v>
      </c>
      <c r="M133">
        <v>42</v>
      </c>
      <c r="N133">
        <v>86</v>
      </c>
      <c r="O133">
        <v>101</v>
      </c>
      <c r="P133">
        <v>33</v>
      </c>
      <c r="Q133">
        <v>72</v>
      </c>
      <c r="R133">
        <v>17</v>
      </c>
      <c r="S133">
        <v>88</v>
      </c>
      <c r="T133">
        <v>38</v>
      </c>
      <c r="U133">
        <v>106</v>
      </c>
      <c r="V133">
        <v>29</v>
      </c>
      <c r="W133">
        <v>84</v>
      </c>
      <c r="X133">
        <v>118</v>
      </c>
      <c r="Y133">
        <v>100</v>
      </c>
      <c r="Z133">
        <v>68</v>
      </c>
      <c r="AA133">
        <v>66</v>
      </c>
      <c r="AB133">
        <v>110</v>
      </c>
      <c r="AC133">
        <v>14</v>
      </c>
      <c r="AD133">
        <v>117</v>
      </c>
      <c r="AE133">
        <v>40</v>
      </c>
      <c r="AF133">
        <v>23</v>
      </c>
      <c r="AG133">
        <v>92</v>
      </c>
      <c r="AH133">
        <v>111</v>
      </c>
      <c r="AI133">
        <v>58</v>
      </c>
      <c r="AJ133">
        <v>74</v>
      </c>
      <c r="AK133">
        <v>22</v>
      </c>
      <c r="AL133">
        <v>82</v>
      </c>
      <c r="AM133">
        <v>51</v>
      </c>
      <c r="AN133">
        <v>64</v>
      </c>
      <c r="AO133">
        <v>52</v>
      </c>
      <c r="AP133">
        <v>16</v>
      </c>
      <c r="AQ133">
        <v>42</v>
      </c>
      <c r="AR133">
        <v>57</v>
      </c>
      <c r="AS133">
        <v>50</v>
      </c>
      <c r="AT133">
        <v>104</v>
      </c>
      <c r="AU133">
        <v>22</v>
      </c>
      <c r="AV133">
        <v>47</v>
      </c>
      <c r="AW133">
        <v>36</v>
      </c>
      <c r="AX133">
        <v>0</v>
      </c>
      <c r="AY133">
        <v>13</v>
      </c>
      <c r="AZ133">
        <v>55</v>
      </c>
      <c r="BA133">
        <v>19</v>
      </c>
      <c r="BB133">
        <v>57</v>
      </c>
      <c r="BC133">
        <v>5</v>
      </c>
      <c r="BD133">
        <v>110</v>
      </c>
      <c r="BE133">
        <v>108</v>
      </c>
      <c r="BF133">
        <v>111</v>
      </c>
      <c r="BG133">
        <v>74</v>
      </c>
      <c r="BH133">
        <v>63</v>
      </c>
      <c r="BI133">
        <v>15</v>
      </c>
      <c r="BJ133">
        <v>98</v>
      </c>
      <c r="BK133">
        <v>78</v>
      </c>
      <c r="BL133">
        <v>17</v>
      </c>
      <c r="BM133">
        <v>15</v>
      </c>
      <c r="BN133">
        <v>30</v>
      </c>
      <c r="BO133">
        <v>114</v>
      </c>
      <c r="BP133">
        <v>113</v>
      </c>
      <c r="BQ133">
        <v>95</v>
      </c>
      <c r="BR133">
        <v>1</v>
      </c>
      <c r="BS133">
        <v>61</v>
      </c>
      <c r="BT133">
        <v>23</v>
      </c>
      <c r="BU133">
        <v>33</v>
      </c>
      <c r="BV133">
        <v>39</v>
      </c>
      <c r="BW133">
        <v>8</v>
      </c>
      <c r="BX133">
        <v>108</v>
      </c>
      <c r="BY133">
        <v>85</v>
      </c>
      <c r="BZ133">
        <v>98</v>
      </c>
      <c r="CA133">
        <v>71</v>
      </c>
      <c r="CB133">
        <v>100</v>
      </c>
      <c r="CC133">
        <v>34</v>
      </c>
      <c r="CD133">
        <v>74</v>
      </c>
      <c r="CE133">
        <v>51</v>
      </c>
      <c r="CF133">
        <v>81</v>
      </c>
      <c r="CG133">
        <v>47</v>
      </c>
      <c r="CH133">
        <v>92</v>
      </c>
      <c r="CI133">
        <v>86</v>
      </c>
      <c r="CJ133">
        <v>28</v>
      </c>
      <c r="CK133">
        <v>67</v>
      </c>
      <c r="CL133">
        <v>36</v>
      </c>
      <c r="CM133">
        <v>18</v>
      </c>
      <c r="CN133">
        <v>9</v>
      </c>
      <c r="CO133">
        <v>25</v>
      </c>
      <c r="CP133">
        <v>46</v>
      </c>
      <c r="CQ133">
        <v>110</v>
      </c>
      <c r="CR133">
        <v>97</v>
      </c>
      <c r="CS133">
        <v>36</v>
      </c>
      <c r="CT133">
        <v>9</v>
      </c>
      <c r="CU133">
        <v>68</v>
      </c>
      <c r="CV133">
        <v>80</v>
      </c>
      <c r="CW133">
        <v>11</v>
      </c>
      <c r="CX133">
        <v>62</v>
      </c>
      <c r="CY133">
        <v>22</v>
      </c>
      <c r="CZ133">
        <v>83</v>
      </c>
      <c r="DA133">
        <v>14</v>
      </c>
      <c r="DB133">
        <v>101</v>
      </c>
      <c r="DC133">
        <v>51</v>
      </c>
      <c r="DD133">
        <v>44</v>
      </c>
      <c r="DE133">
        <v>55</v>
      </c>
      <c r="DF133">
        <v>14</v>
      </c>
      <c r="DG133">
        <v>9</v>
      </c>
      <c r="DH133">
        <v>79</v>
      </c>
      <c r="DI133">
        <v>64</v>
      </c>
      <c r="DJ133">
        <v>22</v>
      </c>
      <c r="DK133">
        <v>20</v>
      </c>
      <c r="DL133">
        <v>39</v>
      </c>
      <c r="DM133">
        <v>83</v>
      </c>
      <c r="DN133">
        <v>109</v>
      </c>
      <c r="DO133">
        <v>69</v>
      </c>
      <c r="DP133">
        <v>24</v>
      </c>
      <c r="DQ133" s="86">
        <f ca="1">Control!$C$7*Calculations!$C$82*INDEX('Monthly Data'!N:N,Calculations!$C$116+MOD(A133,Calculations!$C$118))+Control!$C$7*Calculations!$C$83*INDEX('Monthly Data'!O:O,Calculations!$C$116+MOD(A133,Calculations!$C$118))+Control!$C$7*Calculations!$C$84*INDEX('Monthly Data'!P:P,Calculations!$C$116+MOD(A133,Calculations!$C$118))+Control!$C$7*Calculations!$C$85*INDEX('Monthly Data'!Q:Q,Calculations!$C$116+MOD(A133,Calculations!$C$118))+(1-Control!$C$7*Calculations!$C$87)*INDEX('Monthly Data'!R:R,Calculations!$C$116+MOD(A133,Calculations!$C$118))</f>
        <v>1.0415351832335435E-2</v>
      </c>
      <c r="DR133" s="86">
        <f ca="1">Control!$C$7*Calculations!$C$82*INDEX('Monthly Data'!N:N,Calculations!$C$116+MOD(B133,Calculations!$C$118))+Control!$C$7*Calculations!$C$83*INDEX('Monthly Data'!O:O,Calculations!$C$116+MOD(B133,Calculations!$C$118))+Control!$C$7*Calculations!$C$84*INDEX('Monthly Data'!P:P,Calculations!$C$116+MOD(B133,Calculations!$C$118))+Control!$C$7*Calculations!$C$85*INDEX('Monthly Data'!Q:Q,Calculations!$C$116+MOD(B133,Calculations!$C$118))+(1-Control!$C$7*Calculations!$C$87)*INDEX('Monthly Data'!R:R,Calculations!$C$116+MOD(B133,Calculations!$C$118))</f>
        <v>-7.5539743260223157E-3</v>
      </c>
      <c r="DS133" s="86">
        <f ca="1">Control!$C$7*Calculations!$C$82*INDEX('Monthly Data'!N:N,Calculations!$C$116+MOD(C133,Calculations!$C$118))+Control!$C$7*Calculations!$C$83*INDEX('Monthly Data'!O:O,Calculations!$C$116+MOD(C133,Calculations!$C$118))+Control!$C$7*Calculations!$C$84*INDEX('Monthly Data'!P:P,Calculations!$C$116+MOD(C133,Calculations!$C$118))+Control!$C$7*Calculations!$C$85*INDEX('Monthly Data'!Q:Q,Calculations!$C$116+MOD(C133,Calculations!$C$118))+(1-Control!$C$7*Calculations!$C$87)*INDEX('Monthly Data'!R:R,Calculations!$C$116+MOD(C133,Calculations!$C$118))</f>
        <v>8.4240675975201049E-3</v>
      </c>
      <c r="DT133" s="86">
        <f ca="1">Control!$C$7*Calculations!$C$82*INDEX('Monthly Data'!N:N,Calculations!$C$116+MOD(D133,Calculations!$C$118))+Control!$C$7*Calculations!$C$83*INDEX('Monthly Data'!O:O,Calculations!$C$116+MOD(D133,Calculations!$C$118))+Control!$C$7*Calculations!$C$84*INDEX('Monthly Data'!P:P,Calculations!$C$116+MOD(D133,Calculations!$C$118))+Control!$C$7*Calculations!$C$85*INDEX('Monthly Data'!Q:Q,Calculations!$C$116+MOD(D133,Calculations!$C$118))+(1-Control!$C$7*Calculations!$C$87)*INDEX('Monthly Data'!R:R,Calculations!$C$116+MOD(D133,Calculations!$C$118))</f>
        <v>-1.4213734788548189E-2</v>
      </c>
      <c r="DU133" s="86">
        <f ca="1">Control!$C$7*Calculations!$C$82*INDEX('Monthly Data'!N:N,Calculations!$C$116+MOD(E133,Calculations!$C$118))+Control!$C$7*Calculations!$C$83*INDEX('Monthly Data'!O:O,Calculations!$C$116+MOD(E133,Calculations!$C$118))+Control!$C$7*Calculations!$C$84*INDEX('Monthly Data'!P:P,Calculations!$C$116+MOD(E133,Calculations!$C$118))+Control!$C$7*Calculations!$C$85*INDEX('Monthly Data'!Q:Q,Calculations!$C$116+MOD(E133,Calculations!$C$118))+(1-Control!$C$7*Calculations!$C$87)*INDEX('Monthly Data'!R:R,Calculations!$C$116+MOD(E133,Calculations!$C$118))</f>
        <v>3.9251937367756782E-3</v>
      </c>
      <c r="DV133" s="86">
        <f ca="1">Control!$C$7*Calculations!$C$82*INDEX('Monthly Data'!N:N,Calculations!$C$116+MOD(F133,Calculations!$C$118))+Control!$C$7*Calculations!$C$83*INDEX('Monthly Data'!O:O,Calculations!$C$116+MOD(F133,Calculations!$C$118))+Control!$C$7*Calculations!$C$84*INDEX('Monthly Data'!P:P,Calculations!$C$116+MOD(F133,Calculations!$C$118))+Control!$C$7*Calculations!$C$85*INDEX('Monthly Data'!Q:Q,Calculations!$C$116+MOD(F133,Calculations!$C$118))+(1-Control!$C$7*Calculations!$C$87)*INDEX('Monthly Data'!R:R,Calculations!$C$116+MOD(F133,Calculations!$C$118))</f>
        <v>1.7073665854433945E-2</v>
      </c>
      <c r="DW133" s="86">
        <f ca="1">Control!$C$7*Calculations!$C$82*INDEX('Monthly Data'!N:N,Calculations!$C$116+MOD(G133,Calculations!$C$118))+Control!$C$7*Calculations!$C$83*INDEX('Monthly Data'!O:O,Calculations!$C$116+MOD(G133,Calculations!$C$118))+Control!$C$7*Calculations!$C$84*INDEX('Monthly Data'!P:P,Calculations!$C$116+MOD(G133,Calculations!$C$118))+Control!$C$7*Calculations!$C$85*INDEX('Monthly Data'!Q:Q,Calculations!$C$116+MOD(G133,Calculations!$C$118))+(1-Control!$C$7*Calculations!$C$87)*INDEX('Monthly Data'!R:R,Calculations!$C$116+MOD(G133,Calculations!$C$118))</f>
        <v>9.9793409618087695E-3</v>
      </c>
      <c r="DX133" s="86">
        <f ca="1">Control!$C$7*Calculations!$C$82*INDEX('Monthly Data'!N:N,Calculations!$C$116+MOD(H133,Calculations!$C$118))+Control!$C$7*Calculations!$C$83*INDEX('Monthly Data'!O:O,Calculations!$C$116+MOD(H133,Calculations!$C$118))+Control!$C$7*Calculations!$C$84*INDEX('Monthly Data'!P:P,Calculations!$C$116+MOD(H133,Calculations!$C$118))+Control!$C$7*Calculations!$C$85*INDEX('Monthly Data'!Q:Q,Calculations!$C$116+MOD(H133,Calculations!$C$118))+(1-Control!$C$7*Calculations!$C$87)*INDEX('Monthly Data'!R:R,Calculations!$C$116+MOD(H133,Calculations!$C$118))</f>
        <v>1.0921298083007208E-2</v>
      </c>
      <c r="DY133" s="86">
        <f ca="1">Control!$C$7*Calculations!$C$82*INDEX('Monthly Data'!N:N,Calculations!$C$116+MOD(I133,Calculations!$C$118))+Control!$C$7*Calculations!$C$83*INDEX('Monthly Data'!O:O,Calculations!$C$116+MOD(I133,Calculations!$C$118))+Control!$C$7*Calculations!$C$84*INDEX('Monthly Data'!P:P,Calculations!$C$116+MOD(I133,Calculations!$C$118))+Control!$C$7*Calculations!$C$85*INDEX('Monthly Data'!Q:Q,Calculations!$C$116+MOD(I133,Calculations!$C$118))+(1-Control!$C$7*Calculations!$C$87)*INDEX('Monthly Data'!R:R,Calculations!$C$116+MOD(I133,Calculations!$C$118))</f>
        <v>4.7768166384148329E-3</v>
      </c>
      <c r="DZ133" s="86">
        <f ca="1">Control!$C$7*Calculations!$C$82*INDEX('Monthly Data'!N:N,Calculations!$C$116+MOD(J133,Calculations!$C$118))+Control!$C$7*Calculations!$C$83*INDEX('Monthly Data'!O:O,Calculations!$C$116+MOD(J133,Calculations!$C$118))+Control!$C$7*Calculations!$C$84*INDEX('Monthly Data'!P:P,Calculations!$C$116+MOD(J133,Calculations!$C$118))+Control!$C$7*Calculations!$C$85*INDEX('Monthly Data'!Q:Q,Calculations!$C$116+MOD(J133,Calculations!$C$118))+(1-Control!$C$7*Calculations!$C$87)*INDEX('Monthly Data'!R:R,Calculations!$C$116+MOD(J133,Calculations!$C$118))</f>
        <v>2.377894462657602E-2</v>
      </c>
      <c r="EA133" s="86">
        <f ca="1">Control!$C$7*Calculations!$C$82*INDEX('Monthly Data'!N:N,Calculations!$C$116+MOD(K133,Calculations!$C$118))+Control!$C$7*Calculations!$C$83*INDEX('Monthly Data'!O:O,Calculations!$C$116+MOD(K133,Calculations!$C$118))+Control!$C$7*Calculations!$C$84*INDEX('Monthly Data'!P:P,Calculations!$C$116+MOD(K133,Calculations!$C$118))+Control!$C$7*Calculations!$C$85*INDEX('Monthly Data'!Q:Q,Calculations!$C$116+MOD(K133,Calculations!$C$118))+(1-Control!$C$7*Calculations!$C$87)*INDEX('Monthly Data'!R:R,Calculations!$C$116+MOD(K133,Calculations!$C$118))</f>
        <v>1.2954540023127663E-2</v>
      </c>
      <c r="EB133" s="86">
        <f ca="1">Control!$C$7*Calculations!$C$82*INDEX('Monthly Data'!N:N,Calculations!$C$116+MOD(L133,Calculations!$C$118))+Control!$C$7*Calculations!$C$83*INDEX('Monthly Data'!O:O,Calculations!$C$116+MOD(L133,Calculations!$C$118))+Control!$C$7*Calculations!$C$84*INDEX('Monthly Data'!P:P,Calculations!$C$116+MOD(L133,Calculations!$C$118))+Control!$C$7*Calculations!$C$85*INDEX('Monthly Data'!Q:Q,Calculations!$C$116+MOD(L133,Calculations!$C$118))+(1-Control!$C$7*Calculations!$C$87)*INDEX('Monthly Data'!R:R,Calculations!$C$116+MOD(L133,Calculations!$C$118))</f>
        <v>2.9708469559001142E-2</v>
      </c>
      <c r="EC133" s="86">
        <f ca="1">Control!$C$7*Calculations!$C$82*INDEX('Monthly Data'!N:N,Calculations!$C$116+MOD(M133,Calculations!$C$118))+Control!$C$7*Calculations!$C$83*INDEX('Monthly Data'!O:O,Calculations!$C$116+MOD(M133,Calculations!$C$118))+Control!$C$7*Calculations!$C$84*INDEX('Monthly Data'!P:P,Calculations!$C$116+MOD(M133,Calculations!$C$118))+Control!$C$7*Calculations!$C$85*INDEX('Monthly Data'!Q:Q,Calculations!$C$116+MOD(M133,Calculations!$C$118))+(1-Control!$C$7*Calculations!$C$87)*INDEX('Monthly Data'!R:R,Calculations!$C$116+MOD(M133,Calculations!$C$118))</f>
        <v>-6.1115617667135171E-2</v>
      </c>
      <c r="ED133" s="86">
        <f ca="1">Control!$C$7*Calculations!$C$82*INDEX('Monthly Data'!N:N,Calculations!$C$116+MOD(N133,Calculations!$C$118))+Control!$C$7*Calculations!$C$83*INDEX('Monthly Data'!O:O,Calculations!$C$116+MOD(N133,Calculations!$C$118))+Control!$C$7*Calculations!$C$84*INDEX('Monthly Data'!P:P,Calculations!$C$116+MOD(N133,Calculations!$C$118))+Control!$C$7*Calculations!$C$85*INDEX('Monthly Data'!Q:Q,Calculations!$C$116+MOD(N133,Calculations!$C$118))+(1-Control!$C$7*Calculations!$C$87)*INDEX('Monthly Data'!R:R,Calculations!$C$116+MOD(N133,Calculations!$C$118))</f>
        <v>4.5735623984309991E-2</v>
      </c>
      <c r="EE133" s="86">
        <f ca="1">Control!$C$7*Calculations!$C$82*INDEX('Monthly Data'!N:N,Calculations!$C$116+MOD(O133,Calculations!$C$118))+Control!$C$7*Calculations!$C$83*INDEX('Monthly Data'!O:O,Calculations!$C$116+MOD(O133,Calculations!$C$118))+Control!$C$7*Calculations!$C$84*INDEX('Monthly Data'!P:P,Calculations!$C$116+MOD(O133,Calculations!$C$118))+Control!$C$7*Calculations!$C$85*INDEX('Monthly Data'!Q:Q,Calculations!$C$116+MOD(O133,Calculations!$C$118))+(1-Control!$C$7*Calculations!$C$87)*INDEX('Monthly Data'!R:R,Calculations!$C$116+MOD(O133,Calculations!$C$118))</f>
        <v>-2.5168357537820856E-4</v>
      </c>
      <c r="EF133" s="86">
        <f ca="1">Control!$C$7*Calculations!$C$82*INDEX('Monthly Data'!N:N,Calculations!$C$116+MOD(P133,Calculations!$C$118))+Control!$C$7*Calculations!$C$83*INDEX('Monthly Data'!O:O,Calculations!$C$116+MOD(P133,Calculations!$C$118))+Control!$C$7*Calculations!$C$84*INDEX('Monthly Data'!P:P,Calculations!$C$116+MOD(P133,Calculations!$C$118))+Control!$C$7*Calculations!$C$85*INDEX('Monthly Data'!Q:Q,Calculations!$C$116+MOD(P133,Calculations!$C$118))+(1-Control!$C$7*Calculations!$C$87)*INDEX('Monthly Data'!R:R,Calculations!$C$116+MOD(P133,Calculations!$C$118))</f>
        <v>3.1070573055362403E-2</v>
      </c>
      <c r="EG133" s="86">
        <f ca="1">Control!$C$7*Calculations!$C$82*INDEX('Monthly Data'!N:N,Calculations!$C$116+MOD(Q133,Calculations!$C$118))+Control!$C$7*Calculations!$C$83*INDEX('Monthly Data'!O:O,Calculations!$C$116+MOD(Q133,Calculations!$C$118))+Control!$C$7*Calculations!$C$84*INDEX('Monthly Data'!P:P,Calculations!$C$116+MOD(Q133,Calculations!$C$118))+Control!$C$7*Calculations!$C$85*INDEX('Monthly Data'!Q:Q,Calculations!$C$116+MOD(Q133,Calculations!$C$118))+(1-Control!$C$7*Calculations!$C$87)*INDEX('Monthly Data'!R:R,Calculations!$C$116+MOD(Q133,Calculations!$C$118))</f>
        <v>-4.3408051735618014E-2</v>
      </c>
      <c r="EH133" s="86">
        <f ca="1">Control!$C$7*Calculations!$C$82*INDEX('Monthly Data'!N:N,Calculations!$C$116+MOD(R133,Calculations!$C$118))+Control!$C$7*Calculations!$C$83*INDEX('Monthly Data'!O:O,Calculations!$C$116+MOD(R133,Calculations!$C$118))+Control!$C$7*Calculations!$C$84*INDEX('Monthly Data'!P:P,Calculations!$C$116+MOD(R133,Calculations!$C$118))+Control!$C$7*Calculations!$C$85*INDEX('Monthly Data'!Q:Q,Calculations!$C$116+MOD(R133,Calculations!$C$118))+(1-Control!$C$7*Calculations!$C$87)*INDEX('Monthly Data'!R:R,Calculations!$C$116+MOD(R133,Calculations!$C$118))</f>
        <v>-2.0269389991732112E-2</v>
      </c>
      <c r="EI133" s="86">
        <f ca="1">Control!$C$7*Calculations!$C$82*INDEX('Monthly Data'!N:N,Calculations!$C$116+MOD(S133,Calculations!$C$118))+Control!$C$7*Calculations!$C$83*INDEX('Monthly Data'!O:O,Calculations!$C$116+MOD(S133,Calculations!$C$118))+Control!$C$7*Calculations!$C$84*INDEX('Monthly Data'!P:P,Calculations!$C$116+MOD(S133,Calculations!$C$118))+Control!$C$7*Calculations!$C$85*INDEX('Monthly Data'!Q:Q,Calculations!$C$116+MOD(S133,Calculations!$C$118))+(1-Control!$C$7*Calculations!$C$87)*INDEX('Monthly Data'!R:R,Calculations!$C$116+MOD(S133,Calculations!$C$118))</f>
        <v>6.4539397490030407E-3</v>
      </c>
      <c r="EJ133" s="86">
        <f ca="1">Control!$C$7*Calculations!$C$82*INDEX('Monthly Data'!N:N,Calculations!$C$116+MOD(T133,Calculations!$C$118))+Control!$C$7*Calculations!$C$83*INDEX('Monthly Data'!O:O,Calculations!$C$116+MOD(T133,Calculations!$C$118))+Control!$C$7*Calculations!$C$84*INDEX('Monthly Data'!P:P,Calculations!$C$116+MOD(T133,Calculations!$C$118))+Control!$C$7*Calculations!$C$85*INDEX('Monthly Data'!Q:Q,Calculations!$C$116+MOD(T133,Calculations!$C$118))+(1-Control!$C$7*Calculations!$C$87)*INDEX('Monthly Data'!R:R,Calculations!$C$116+MOD(T133,Calculations!$C$118))</f>
        <v>1.3891563624307685E-2</v>
      </c>
      <c r="EK133" s="86">
        <f ca="1">Control!$C$7*Calculations!$C$82*INDEX('Monthly Data'!N:N,Calculations!$C$116+MOD(U133,Calculations!$C$118))+Control!$C$7*Calculations!$C$83*INDEX('Monthly Data'!O:O,Calculations!$C$116+MOD(U133,Calculations!$C$118))+Control!$C$7*Calculations!$C$84*INDEX('Monthly Data'!P:P,Calculations!$C$116+MOD(U133,Calculations!$C$118))+Control!$C$7*Calculations!$C$85*INDEX('Monthly Data'!Q:Q,Calculations!$C$116+MOD(U133,Calculations!$C$118))+(1-Control!$C$7*Calculations!$C$87)*INDEX('Monthly Data'!R:R,Calculations!$C$116+MOD(U133,Calculations!$C$118))</f>
        <v>6.6954569943530936E-3</v>
      </c>
      <c r="EL133" s="86">
        <f ca="1">Control!$C$7*Calculations!$C$82*INDEX('Monthly Data'!N:N,Calculations!$C$116+MOD(V133,Calculations!$C$118))+Control!$C$7*Calculations!$C$83*INDEX('Monthly Data'!O:O,Calculations!$C$116+MOD(V133,Calculations!$C$118))+Control!$C$7*Calculations!$C$84*INDEX('Monthly Data'!P:P,Calculations!$C$116+MOD(V133,Calculations!$C$118))+Control!$C$7*Calculations!$C$85*INDEX('Monthly Data'!Q:Q,Calculations!$C$116+MOD(V133,Calculations!$C$118))+(1-Control!$C$7*Calculations!$C$87)*INDEX('Monthly Data'!R:R,Calculations!$C$116+MOD(V133,Calculations!$C$118))</f>
        <v>1.5115046179922851E-2</v>
      </c>
      <c r="EM133" s="86">
        <f ca="1">Control!$C$7*Calculations!$C$82*INDEX('Monthly Data'!N:N,Calculations!$C$116+MOD(W133,Calculations!$C$118))+Control!$C$7*Calculations!$C$83*INDEX('Monthly Data'!O:O,Calculations!$C$116+MOD(W133,Calculations!$C$118))+Control!$C$7*Calculations!$C$84*INDEX('Monthly Data'!P:P,Calculations!$C$116+MOD(W133,Calculations!$C$118))+Control!$C$7*Calculations!$C$85*INDEX('Monthly Data'!Q:Q,Calculations!$C$116+MOD(W133,Calculations!$C$118))+(1-Control!$C$7*Calculations!$C$87)*INDEX('Monthly Data'!R:R,Calculations!$C$116+MOD(W133,Calculations!$C$118))</f>
        <v>-1.880155173376722E-2</v>
      </c>
      <c r="EN133" s="86">
        <f ca="1">Control!$C$7*Calculations!$C$82*INDEX('Monthly Data'!N:N,Calculations!$C$116+MOD(X133,Calculations!$C$118))+Control!$C$7*Calculations!$C$83*INDEX('Monthly Data'!O:O,Calculations!$C$116+MOD(X133,Calculations!$C$118))+Control!$C$7*Calculations!$C$84*INDEX('Monthly Data'!P:P,Calculations!$C$116+MOD(X133,Calculations!$C$118))+Control!$C$7*Calculations!$C$85*INDEX('Monthly Data'!Q:Q,Calculations!$C$116+MOD(X133,Calculations!$C$118))+(1-Control!$C$7*Calculations!$C$87)*INDEX('Monthly Data'!R:R,Calculations!$C$116+MOD(X133,Calculations!$C$118))</f>
        <v>3.4808428836917149E-3</v>
      </c>
      <c r="EO133" s="86">
        <f ca="1">Control!$C$7*Calculations!$C$82*INDEX('Monthly Data'!N:N,Calculations!$C$116+MOD(Y133,Calculations!$C$118))+Control!$C$7*Calculations!$C$83*INDEX('Monthly Data'!O:O,Calculations!$C$116+MOD(Y133,Calculations!$C$118))+Control!$C$7*Calculations!$C$84*INDEX('Monthly Data'!P:P,Calculations!$C$116+MOD(Y133,Calculations!$C$118))+Control!$C$7*Calculations!$C$85*INDEX('Monthly Data'!Q:Q,Calculations!$C$116+MOD(Y133,Calculations!$C$118))+(1-Control!$C$7*Calculations!$C$87)*INDEX('Monthly Data'!R:R,Calculations!$C$116+MOD(Y133,Calculations!$C$118))</f>
        <v>1.7599621212565995E-2</v>
      </c>
      <c r="EP133" s="86">
        <f ca="1">Control!$C$7*Calculations!$C$82*INDEX('Monthly Data'!N:N,Calculations!$C$116+MOD(Z133,Calculations!$C$118))+Control!$C$7*Calculations!$C$83*INDEX('Monthly Data'!O:O,Calculations!$C$116+MOD(Z133,Calculations!$C$118))+Control!$C$7*Calculations!$C$84*INDEX('Monthly Data'!P:P,Calculations!$C$116+MOD(Z133,Calculations!$C$118))+Control!$C$7*Calculations!$C$85*INDEX('Monthly Data'!Q:Q,Calculations!$C$116+MOD(Z133,Calculations!$C$118))+(1-Control!$C$7*Calculations!$C$87)*INDEX('Monthly Data'!R:R,Calculations!$C$116+MOD(Z133,Calculations!$C$118))</f>
        <v>2.2757992058453024E-3</v>
      </c>
      <c r="EQ133" s="86">
        <f ca="1">Control!$C$7*Calculations!$C$82*INDEX('Monthly Data'!N:N,Calculations!$C$116+MOD(AA133,Calculations!$C$118))+Control!$C$7*Calculations!$C$83*INDEX('Monthly Data'!O:O,Calculations!$C$116+MOD(AA133,Calculations!$C$118))+Control!$C$7*Calculations!$C$84*INDEX('Monthly Data'!P:P,Calculations!$C$116+MOD(AA133,Calculations!$C$118))+Control!$C$7*Calculations!$C$85*INDEX('Monthly Data'!Q:Q,Calculations!$C$116+MOD(AA133,Calculations!$C$118))+(1-Control!$C$7*Calculations!$C$87)*INDEX('Monthly Data'!R:R,Calculations!$C$116+MOD(AA133,Calculations!$C$118))</f>
        <v>1.3891304280773396E-2</v>
      </c>
      <c r="ER133" s="86">
        <f ca="1">Control!$C$7*Calculations!$C$82*INDEX('Monthly Data'!N:N,Calculations!$C$116+MOD(AB133,Calculations!$C$118))+Control!$C$7*Calculations!$C$83*INDEX('Monthly Data'!O:O,Calculations!$C$116+MOD(AB133,Calculations!$C$118))+Control!$C$7*Calculations!$C$84*INDEX('Monthly Data'!P:P,Calculations!$C$116+MOD(AB133,Calculations!$C$118))+Control!$C$7*Calculations!$C$85*INDEX('Monthly Data'!Q:Q,Calculations!$C$116+MOD(AB133,Calculations!$C$118))+(1-Control!$C$7*Calculations!$C$87)*INDEX('Monthly Data'!R:R,Calculations!$C$116+MOD(AB133,Calculations!$C$118))</f>
        <v>3.127051071655923E-3</v>
      </c>
      <c r="ES133" s="86">
        <f ca="1">Control!$C$7*Calculations!$C$82*INDEX('Monthly Data'!N:N,Calculations!$C$116+MOD(AC133,Calculations!$C$118))+Control!$C$7*Calculations!$C$83*INDEX('Monthly Data'!O:O,Calculations!$C$116+MOD(AC133,Calculations!$C$118))+Control!$C$7*Calculations!$C$84*INDEX('Monthly Data'!P:P,Calculations!$C$116+MOD(AC133,Calculations!$C$118))+Control!$C$7*Calculations!$C$85*INDEX('Monthly Data'!Q:Q,Calculations!$C$116+MOD(AC133,Calculations!$C$118))+(1-Control!$C$7*Calculations!$C$87)*INDEX('Monthly Data'!R:R,Calculations!$C$116+MOD(AC133,Calculations!$C$118))</f>
        <v>9.5791276036140301E-3</v>
      </c>
      <c r="ET133" s="86">
        <f ca="1">Control!$C$7*Calculations!$C$82*INDEX('Monthly Data'!N:N,Calculations!$C$116+MOD(AD133,Calculations!$C$118))+Control!$C$7*Calculations!$C$83*INDEX('Monthly Data'!O:O,Calculations!$C$116+MOD(AD133,Calculations!$C$118))+Control!$C$7*Calculations!$C$84*INDEX('Monthly Data'!P:P,Calculations!$C$116+MOD(AD133,Calculations!$C$118))+Control!$C$7*Calculations!$C$85*INDEX('Monthly Data'!Q:Q,Calculations!$C$116+MOD(AD133,Calculations!$C$118))+(1-Control!$C$7*Calculations!$C$87)*INDEX('Monthly Data'!R:R,Calculations!$C$116+MOD(AD133,Calculations!$C$118))</f>
        <v>-7.3651264633385334E-4</v>
      </c>
      <c r="EU133" s="86">
        <f ca="1">Control!$C$7*Calculations!$C$82*INDEX('Monthly Data'!N:N,Calculations!$C$116+MOD(AE133,Calculations!$C$118))+Control!$C$7*Calculations!$C$83*INDEX('Monthly Data'!O:O,Calculations!$C$116+MOD(AE133,Calculations!$C$118))+Control!$C$7*Calculations!$C$84*INDEX('Monthly Data'!P:P,Calculations!$C$116+MOD(AE133,Calculations!$C$118))+Control!$C$7*Calculations!$C$85*INDEX('Monthly Data'!Q:Q,Calculations!$C$116+MOD(AE133,Calculations!$C$118))+(1-Control!$C$7*Calculations!$C$87)*INDEX('Monthly Data'!R:R,Calculations!$C$116+MOD(AE133,Calculations!$C$118))</f>
        <v>-4.417423226995453E-3</v>
      </c>
      <c r="EV133" s="86">
        <f ca="1">Control!$C$7*Calculations!$C$82*INDEX('Monthly Data'!N:N,Calculations!$C$116+MOD(AF133,Calculations!$C$118))+Control!$C$7*Calculations!$C$83*INDEX('Monthly Data'!O:O,Calculations!$C$116+MOD(AF133,Calculations!$C$118))+Control!$C$7*Calculations!$C$84*INDEX('Monthly Data'!P:P,Calculations!$C$116+MOD(AF133,Calculations!$C$118))+Control!$C$7*Calculations!$C$85*INDEX('Monthly Data'!Q:Q,Calculations!$C$116+MOD(AF133,Calculations!$C$118))+(1-Control!$C$7*Calculations!$C$87)*INDEX('Monthly Data'!R:R,Calculations!$C$116+MOD(AF133,Calculations!$C$118))</f>
        <v>6.2631896128884862E-3</v>
      </c>
      <c r="EW133" s="86">
        <f ca="1">Control!$C$7*Calculations!$C$82*INDEX('Monthly Data'!N:N,Calculations!$C$116+MOD(AG133,Calculations!$C$118))+Control!$C$7*Calculations!$C$83*INDEX('Monthly Data'!O:O,Calculations!$C$116+MOD(AG133,Calculations!$C$118))+Control!$C$7*Calculations!$C$84*INDEX('Monthly Data'!P:P,Calculations!$C$116+MOD(AG133,Calculations!$C$118))+Control!$C$7*Calculations!$C$85*INDEX('Monthly Data'!Q:Q,Calculations!$C$116+MOD(AG133,Calculations!$C$118))+(1-Control!$C$7*Calculations!$C$87)*INDEX('Monthly Data'!R:R,Calculations!$C$116+MOD(AG133,Calculations!$C$118))</f>
        <v>2.4722579420195831E-2</v>
      </c>
      <c r="EX133" s="86">
        <f ca="1">Control!$C$7*Calculations!$C$82*INDEX('Monthly Data'!N:N,Calculations!$C$116+MOD(AH133,Calculations!$C$118))+Control!$C$7*Calculations!$C$83*INDEX('Monthly Data'!O:O,Calculations!$C$116+MOD(AH133,Calculations!$C$118))+Control!$C$7*Calculations!$C$84*INDEX('Monthly Data'!P:P,Calculations!$C$116+MOD(AH133,Calculations!$C$118))+Control!$C$7*Calculations!$C$85*INDEX('Monthly Data'!Q:Q,Calculations!$C$116+MOD(AH133,Calculations!$C$118))+(1-Control!$C$7*Calculations!$C$87)*INDEX('Monthly Data'!R:R,Calculations!$C$116+MOD(AH133,Calculations!$C$118))</f>
        <v>5.8868730207813358E-3</v>
      </c>
      <c r="EY133" s="86">
        <f ca="1">Control!$C$7*Calculations!$C$82*INDEX('Monthly Data'!N:N,Calculations!$C$116+MOD(AI133,Calculations!$C$118))+Control!$C$7*Calculations!$C$83*INDEX('Monthly Data'!O:O,Calculations!$C$116+MOD(AI133,Calculations!$C$118))+Control!$C$7*Calculations!$C$84*INDEX('Monthly Data'!P:P,Calculations!$C$116+MOD(AI133,Calculations!$C$118))+Control!$C$7*Calculations!$C$85*INDEX('Monthly Data'!Q:Q,Calculations!$C$116+MOD(AI133,Calculations!$C$118))+(1-Control!$C$7*Calculations!$C$87)*INDEX('Monthly Data'!R:R,Calculations!$C$116+MOD(AI133,Calculations!$C$118))</f>
        <v>8.4240675975201049E-3</v>
      </c>
      <c r="EZ133" s="86">
        <f ca="1">Control!$C$7*Calculations!$C$82*INDEX('Monthly Data'!N:N,Calculations!$C$116+MOD(AJ133,Calculations!$C$118))+Control!$C$7*Calculations!$C$83*INDEX('Monthly Data'!O:O,Calculations!$C$116+MOD(AJ133,Calculations!$C$118))+Control!$C$7*Calculations!$C$84*INDEX('Monthly Data'!P:P,Calculations!$C$116+MOD(AJ133,Calculations!$C$118))+Control!$C$7*Calculations!$C$85*INDEX('Monthly Data'!Q:Q,Calculations!$C$116+MOD(AJ133,Calculations!$C$118))+(1-Control!$C$7*Calculations!$C$87)*INDEX('Monthly Data'!R:R,Calculations!$C$116+MOD(AJ133,Calculations!$C$118))</f>
        <v>3.7118215575026904E-2</v>
      </c>
      <c r="FA133" s="86">
        <f ca="1">Control!$C$7*Calculations!$C$82*INDEX('Monthly Data'!N:N,Calculations!$C$116+MOD(AK133,Calculations!$C$118))+Control!$C$7*Calculations!$C$83*INDEX('Monthly Data'!O:O,Calculations!$C$116+MOD(AK133,Calculations!$C$118))+Control!$C$7*Calculations!$C$84*INDEX('Monthly Data'!P:P,Calculations!$C$116+MOD(AK133,Calculations!$C$118))+Control!$C$7*Calculations!$C$85*INDEX('Monthly Data'!Q:Q,Calculations!$C$116+MOD(AK133,Calculations!$C$118))+(1-Control!$C$7*Calculations!$C$87)*INDEX('Monthly Data'!R:R,Calculations!$C$116+MOD(AK133,Calculations!$C$118))</f>
        <v>1.50127906355989E-2</v>
      </c>
      <c r="FB133" s="86">
        <f ca="1">Control!$C$7*Calculations!$C$82*INDEX('Monthly Data'!N:N,Calculations!$C$116+MOD(AL133,Calculations!$C$118))+Control!$C$7*Calculations!$C$83*INDEX('Monthly Data'!O:O,Calculations!$C$116+MOD(AL133,Calculations!$C$118))+Control!$C$7*Calculations!$C$84*INDEX('Monthly Data'!P:P,Calculations!$C$116+MOD(AL133,Calculations!$C$118))+Control!$C$7*Calculations!$C$85*INDEX('Monthly Data'!Q:Q,Calculations!$C$116+MOD(AL133,Calculations!$C$118))+(1-Control!$C$7*Calculations!$C$87)*INDEX('Monthly Data'!R:R,Calculations!$C$116+MOD(AL133,Calculations!$C$118))</f>
        <v>1.7361594973213587E-2</v>
      </c>
      <c r="FC133" s="86">
        <f ca="1">Control!$C$7*Calculations!$C$82*INDEX('Monthly Data'!N:N,Calculations!$C$116+MOD(AM133,Calculations!$C$118))+Control!$C$7*Calculations!$C$83*INDEX('Monthly Data'!O:O,Calculations!$C$116+MOD(AM133,Calculations!$C$118))+Control!$C$7*Calculations!$C$84*INDEX('Monthly Data'!P:P,Calculations!$C$116+MOD(AM133,Calculations!$C$118))+Control!$C$7*Calculations!$C$85*INDEX('Monthly Data'!Q:Q,Calculations!$C$116+MOD(AM133,Calculations!$C$118))+(1-Control!$C$7*Calculations!$C$87)*INDEX('Monthly Data'!R:R,Calculations!$C$116+MOD(AM133,Calculations!$C$118))</f>
        <v>1.8695385296339444E-2</v>
      </c>
      <c r="FD133" s="86">
        <f ca="1">Control!$C$7*Calculations!$C$82*INDEX('Monthly Data'!N:N,Calculations!$C$116+MOD(AN133,Calculations!$C$118))+Control!$C$7*Calculations!$C$83*INDEX('Monthly Data'!O:O,Calculations!$C$116+MOD(AN133,Calculations!$C$118))+Control!$C$7*Calculations!$C$84*INDEX('Monthly Data'!P:P,Calculations!$C$116+MOD(AN133,Calculations!$C$118))+Control!$C$7*Calculations!$C$85*INDEX('Monthly Data'!Q:Q,Calculations!$C$116+MOD(AN133,Calculations!$C$118))+(1-Control!$C$7*Calculations!$C$87)*INDEX('Monthly Data'!R:R,Calculations!$C$116+MOD(AN133,Calculations!$C$118))</f>
        <v>-2.4571433440223247E-2</v>
      </c>
      <c r="FE133" s="86">
        <f ca="1">Control!$C$7*Calculations!$C$82*INDEX('Monthly Data'!N:N,Calculations!$C$116+MOD(AO133,Calculations!$C$118))+Control!$C$7*Calculations!$C$83*INDEX('Monthly Data'!O:O,Calculations!$C$116+MOD(AO133,Calculations!$C$118))+Control!$C$7*Calculations!$C$84*INDEX('Monthly Data'!P:P,Calculations!$C$116+MOD(AO133,Calculations!$C$118))+Control!$C$7*Calculations!$C$85*INDEX('Monthly Data'!Q:Q,Calculations!$C$116+MOD(AO133,Calculations!$C$118))+(1-Control!$C$7*Calculations!$C$87)*INDEX('Monthly Data'!R:R,Calculations!$C$116+MOD(AO133,Calculations!$C$118))</f>
        <v>-3.8875517825435772E-3</v>
      </c>
      <c r="FF133" s="86">
        <f ca="1">Control!$C$7*Calculations!$C$82*INDEX('Monthly Data'!N:N,Calculations!$C$116+MOD(AP133,Calculations!$C$118))+Control!$C$7*Calculations!$C$83*INDEX('Monthly Data'!O:O,Calculations!$C$116+MOD(AP133,Calculations!$C$118))+Control!$C$7*Calculations!$C$84*INDEX('Monthly Data'!P:P,Calculations!$C$116+MOD(AP133,Calculations!$C$118))+Control!$C$7*Calculations!$C$85*INDEX('Monthly Data'!Q:Q,Calculations!$C$116+MOD(AP133,Calculations!$C$118))+(1-Control!$C$7*Calculations!$C$87)*INDEX('Monthly Data'!R:R,Calculations!$C$116+MOD(AP133,Calculations!$C$118))</f>
        <v>2.5325873776067674E-2</v>
      </c>
      <c r="FG133" s="86">
        <f ca="1">Control!$C$7*Calculations!$C$82*INDEX('Monthly Data'!N:N,Calculations!$C$116+MOD(AQ133,Calculations!$C$118))+Control!$C$7*Calculations!$C$83*INDEX('Monthly Data'!O:O,Calculations!$C$116+MOD(AQ133,Calculations!$C$118))+Control!$C$7*Calculations!$C$84*INDEX('Monthly Data'!P:P,Calculations!$C$116+MOD(AQ133,Calculations!$C$118))+Control!$C$7*Calculations!$C$85*INDEX('Monthly Data'!Q:Q,Calculations!$C$116+MOD(AQ133,Calculations!$C$118))+(1-Control!$C$7*Calculations!$C$87)*INDEX('Monthly Data'!R:R,Calculations!$C$116+MOD(AQ133,Calculations!$C$118))</f>
        <v>-6.1115617667135171E-2</v>
      </c>
      <c r="FH133" s="86">
        <f ca="1">Control!$C$7*Calculations!$C$82*INDEX('Monthly Data'!N:N,Calculations!$C$116+MOD(AR133,Calculations!$C$118))+Control!$C$7*Calculations!$C$83*INDEX('Monthly Data'!O:O,Calculations!$C$116+MOD(AR133,Calculations!$C$118))+Control!$C$7*Calculations!$C$84*INDEX('Monthly Data'!P:P,Calculations!$C$116+MOD(AR133,Calculations!$C$118))+Control!$C$7*Calculations!$C$85*INDEX('Monthly Data'!Q:Q,Calculations!$C$116+MOD(AR133,Calculations!$C$118))+(1-Control!$C$7*Calculations!$C$87)*INDEX('Monthly Data'!R:R,Calculations!$C$116+MOD(AR133,Calculations!$C$118))</f>
        <v>7.3538285850108537E-3</v>
      </c>
      <c r="FI133" s="86">
        <f ca="1">Control!$C$7*Calculations!$C$82*INDEX('Monthly Data'!N:N,Calculations!$C$116+MOD(AS133,Calculations!$C$118))+Control!$C$7*Calculations!$C$83*INDEX('Monthly Data'!O:O,Calculations!$C$116+MOD(AS133,Calculations!$C$118))+Control!$C$7*Calculations!$C$84*INDEX('Monthly Data'!P:P,Calculations!$C$116+MOD(AS133,Calculations!$C$118))+Control!$C$7*Calculations!$C$85*INDEX('Monthly Data'!Q:Q,Calculations!$C$116+MOD(AS133,Calculations!$C$118))+(1-Control!$C$7*Calculations!$C$87)*INDEX('Monthly Data'!R:R,Calculations!$C$116+MOD(AS133,Calculations!$C$118))</f>
        <v>6.1009361253630504E-2</v>
      </c>
      <c r="FJ133" s="86">
        <f ca="1">Control!$C$7*Calculations!$C$82*INDEX('Monthly Data'!N:N,Calculations!$C$116+MOD(AT133,Calculations!$C$118))+Control!$C$7*Calculations!$C$83*INDEX('Monthly Data'!O:O,Calculations!$C$116+MOD(AT133,Calculations!$C$118))+Control!$C$7*Calculations!$C$84*INDEX('Monthly Data'!P:P,Calculations!$C$116+MOD(AT133,Calculations!$C$118))+Control!$C$7*Calculations!$C$85*INDEX('Monthly Data'!Q:Q,Calculations!$C$116+MOD(AT133,Calculations!$C$118))+(1-Control!$C$7*Calculations!$C$87)*INDEX('Monthly Data'!R:R,Calculations!$C$116+MOD(AT133,Calculations!$C$118))</f>
        <v>2.9708469559001142E-2</v>
      </c>
      <c r="FK133" s="86">
        <f ca="1">Control!$C$7*Calculations!$C$82*INDEX('Monthly Data'!N:N,Calculations!$C$116+MOD(AU133,Calculations!$C$118))+Control!$C$7*Calculations!$C$83*INDEX('Monthly Data'!O:O,Calculations!$C$116+MOD(AU133,Calculations!$C$118))+Control!$C$7*Calculations!$C$84*INDEX('Monthly Data'!P:P,Calculations!$C$116+MOD(AU133,Calculations!$C$118))+Control!$C$7*Calculations!$C$85*INDEX('Monthly Data'!Q:Q,Calculations!$C$116+MOD(AU133,Calculations!$C$118))+(1-Control!$C$7*Calculations!$C$87)*INDEX('Monthly Data'!R:R,Calculations!$C$116+MOD(AU133,Calculations!$C$118))</f>
        <v>1.50127906355989E-2</v>
      </c>
      <c r="FL133" s="86">
        <f ca="1">Control!$C$7*Calculations!$C$82*INDEX('Monthly Data'!N:N,Calculations!$C$116+MOD(AV133,Calculations!$C$118))+Control!$C$7*Calculations!$C$83*INDEX('Monthly Data'!O:O,Calculations!$C$116+MOD(AV133,Calculations!$C$118))+Control!$C$7*Calculations!$C$84*INDEX('Monthly Data'!P:P,Calculations!$C$116+MOD(AV133,Calculations!$C$118))+Control!$C$7*Calculations!$C$85*INDEX('Monthly Data'!Q:Q,Calculations!$C$116+MOD(AV133,Calculations!$C$118))+(1-Control!$C$7*Calculations!$C$87)*INDEX('Monthly Data'!R:R,Calculations!$C$116+MOD(AV133,Calculations!$C$118))</f>
        <v>3.1011313347584085E-2</v>
      </c>
      <c r="FM133" s="86">
        <f ca="1">Control!$C$7*Calculations!$C$82*INDEX('Monthly Data'!N:N,Calculations!$C$116+MOD(AW133,Calculations!$C$118))+Control!$C$7*Calculations!$C$83*INDEX('Monthly Data'!O:O,Calculations!$C$116+MOD(AW133,Calculations!$C$118))+Control!$C$7*Calculations!$C$84*INDEX('Monthly Data'!P:P,Calculations!$C$116+MOD(AW133,Calculations!$C$118))+Control!$C$7*Calculations!$C$85*INDEX('Monthly Data'!Q:Q,Calculations!$C$116+MOD(AW133,Calculations!$C$118))+(1-Control!$C$7*Calculations!$C$87)*INDEX('Monthly Data'!R:R,Calculations!$C$116+MOD(AW133,Calculations!$C$118))</f>
        <v>1.1106855739851785E-2</v>
      </c>
      <c r="FN133" s="86">
        <f ca="1">Control!$C$7*Calculations!$C$82*INDEX('Monthly Data'!N:N,Calculations!$C$116+MOD(AX133,Calculations!$C$118))+Control!$C$7*Calculations!$C$83*INDEX('Monthly Data'!O:O,Calculations!$C$116+MOD(AX133,Calculations!$C$118))+Control!$C$7*Calculations!$C$84*INDEX('Monthly Data'!P:P,Calculations!$C$116+MOD(AX133,Calculations!$C$118))+Control!$C$7*Calculations!$C$85*INDEX('Monthly Data'!Q:Q,Calculations!$C$116+MOD(AX133,Calculations!$C$118))+(1-Control!$C$7*Calculations!$C$87)*INDEX('Monthly Data'!R:R,Calculations!$C$116+MOD(AX133,Calculations!$C$118))</f>
        <v>1.4915555251167555E-3</v>
      </c>
      <c r="FO133" s="86">
        <f ca="1">Control!$C$7*Calculations!$C$82*INDEX('Monthly Data'!N:N,Calculations!$C$116+MOD(AY133,Calculations!$C$118))+Control!$C$7*Calculations!$C$83*INDEX('Monthly Data'!O:O,Calculations!$C$116+MOD(AY133,Calculations!$C$118))+Control!$C$7*Calculations!$C$84*INDEX('Monthly Data'!P:P,Calculations!$C$116+MOD(AY133,Calculations!$C$118))+Control!$C$7*Calculations!$C$85*INDEX('Monthly Data'!Q:Q,Calculations!$C$116+MOD(AY133,Calculations!$C$118))+(1-Control!$C$7*Calculations!$C$87)*INDEX('Monthly Data'!R:R,Calculations!$C$116+MOD(AY133,Calculations!$C$118))</f>
        <v>1.0478379486191123E-2</v>
      </c>
      <c r="FP133" s="86">
        <f ca="1">Control!$C$7*Calculations!$C$82*INDEX('Monthly Data'!N:N,Calculations!$C$116+MOD(AZ133,Calculations!$C$118))+Control!$C$7*Calculations!$C$83*INDEX('Monthly Data'!O:O,Calculations!$C$116+MOD(AZ133,Calculations!$C$118))+Control!$C$7*Calculations!$C$84*INDEX('Monthly Data'!P:P,Calculations!$C$116+MOD(AZ133,Calculations!$C$118))+Control!$C$7*Calculations!$C$85*INDEX('Monthly Data'!Q:Q,Calculations!$C$116+MOD(AZ133,Calculations!$C$118))+(1-Control!$C$7*Calculations!$C$87)*INDEX('Monthly Data'!R:R,Calculations!$C$116+MOD(AZ133,Calculations!$C$118))</f>
        <v>2.0524935548016137E-2</v>
      </c>
      <c r="FQ133" s="86">
        <f ca="1">Control!$C$7*Calculations!$C$82*INDEX('Monthly Data'!N:N,Calculations!$C$116+MOD(BA133,Calculations!$C$118))+Control!$C$7*Calculations!$C$83*INDEX('Monthly Data'!O:O,Calculations!$C$116+MOD(BA133,Calculations!$C$118))+Control!$C$7*Calculations!$C$84*INDEX('Monthly Data'!P:P,Calculations!$C$116+MOD(BA133,Calculations!$C$118))+Control!$C$7*Calculations!$C$85*INDEX('Monthly Data'!Q:Q,Calculations!$C$116+MOD(BA133,Calculations!$C$118))+(1-Control!$C$7*Calculations!$C$87)*INDEX('Monthly Data'!R:R,Calculations!$C$116+MOD(BA133,Calculations!$C$118))</f>
        <v>4.089189590407355E-3</v>
      </c>
      <c r="FR133" s="86">
        <f ca="1">Control!$C$7*Calculations!$C$82*INDEX('Monthly Data'!N:N,Calculations!$C$116+MOD(BB133,Calculations!$C$118))+Control!$C$7*Calculations!$C$83*INDEX('Monthly Data'!O:O,Calculations!$C$116+MOD(BB133,Calculations!$C$118))+Control!$C$7*Calculations!$C$84*INDEX('Monthly Data'!P:P,Calculations!$C$116+MOD(BB133,Calculations!$C$118))+Control!$C$7*Calculations!$C$85*INDEX('Monthly Data'!Q:Q,Calculations!$C$116+MOD(BB133,Calculations!$C$118))+(1-Control!$C$7*Calculations!$C$87)*INDEX('Monthly Data'!R:R,Calculations!$C$116+MOD(BB133,Calculations!$C$118))</f>
        <v>7.3538285850108537E-3</v>
      </c>
      <c r="FS133" s="86">
        <f ca="1">Control!$C$7*Calculations!$C$82*INDEX('Monthly Data'!N:N,Calculations!$C$116+MOD(BC133,Calculations!$C$118))+Control!$C$7*Calculations!$C$83*INDEX('Monthly Data'!O:O,Calculations!$C$116+MOD(BC133,Calculations!$C$118))+Control!$C$7*Calculations!$C$84*INDEX('Monthly Data'!P:P,Calculations!$C$116+MOD(BC133,Calculations!$C$118))+Control!$C$7*Calculations!$C$85*INDEX('Monthly Data'!Q:Q,Calculations!$C$116+MOD(BC133,Calculations!$C$118))+(1-Control!$C$7*Calculations!$C$87)*INDEX('Monthly Data'!R:R,Calculations!$C$116+MOD(BC133,Calculations!$C$118))</f>
        <v>1.2722494017511032E-2</v>
      </c>
      <c r="FT133" s="86">
        <f ca="1">Control!$C$7*Calculations!$C$82*INDEX('Monthly Data'!N:N,Calculations!$C$116+MOD(BD133,Calculations!$C$118))+Control!$C$7*Calculations!$C$83*INDEX('Monthly Data'!O:O,Calculations!$C$116+MOD(BD133,Calculations!$C$118))+Control!$C$7*Calculations!$C$84*INDEX('Monthly Data'!P:P,Calculations!$C$116+MOD(BD133,Calculations!$C$118))+Control!$C$7*Calculations!$C$85*INDEX('Monthly Data'!Q:Q,Calculations!$C$116+MOD(BD133,Calculations!$C$118))+(1-Control!$C$7*Calculations!$C$87)*INDEX('Monthly Data'!R:R,Calculations!$C$116+MOD(BD133,Calculations!$C$118))</f>
        <v>3.127051071655923E-3</v>
      </c>
      <c r="FU133" s="86">
        <f ca="1">Control!$C$7*Calculations!$C$82*INDEX('Monthly Data'!N:N,Calculations!$C$116+MOD(BE133,Calculations!$C$118))+Control!$C$7*Calculations!$C$83*INDEX('Monthly Data'!O:O,Calculations!$C$116+MOD(BE133,Calculations!$C$118))+Control!$C$7*Calculations!$C$84*INDEX('Monthly Data'!P:P,Calculations!$C$116+MOD(BE133,Calculations!$C$118))+Control!$C$7*Calculations!$C$85*INDEX('Monthly Data'!Q:Q,Calculations!$C$116+MOD(BE133,Calculations!$C$118))+(1-Control!$C$7*Calculations!$C$87)*INDEX('Monthly Data'!R:R,Calculations!$C$116+MOD(BE133,Calculations!$C$118))</f>
        <v>1.7073665854433945E-2</v>
      </c>
      <c r="FV133" s="86">
        <f ca="1">Control!$C$7*Calculations!$C$82*INDEX('Monthly Data'!N:N,Calculations!$C$116+MOD(BF133,Calculations!$C$118))+Control!$C$7*Calculations!$C$83*INDEX('Monthly Data'!O:O,Calculations!$C$116+MOD(BF133,Calculations!$C$118))+Control!$C$7*Calculations!$C$84*INDEX('Monthly Data'!P:P,Calculations!$C$116+MOD(BF133,Calculations!$C$118))+Control!$C$7*Calculations!$C$85*INDEX('Monthly Data'!Q:Q,Calculations!$C$116+MOD(BF133,Calculations!$C$118))+(1-Control!$C$7*Calculations!$C$87)*INDEX('Monthly Data'!R:R,Calculations!$C$116+MOD(BF133,Calculations!$C$118))</f>
        <v>5.8868730207813358E-3</v>
      </c>
      <c r="FW133" s="86">
        <f ca="1">Control!$C$7*Calculations!$C$82*INDEX('Monthly Data'!N:N,Calculations!$C$116+MOD(BG133,Calculations!$C$118))+Control!$C$7*Calculations!$C$83*INDEX('Monthly Data'!O:O,Calculations!$C$116+MOD(BG133,Calculations!$C$118))+Control!$C$7*Calculations!$C$84*INDEX('Monthly Data'!P:P,Calculations!$C$116+MOD(BG133,Calculations!$C$118))+Control!$C$7*Calculations!$C$85*INDEX('Monthly Data'!Q:Q,Calculations!$C$116+MOD(BG133,Calculations!$C$118))+(1-Control!$C$7*Calculations!$C$87)*INDEX('Monthly Data'!R:R,Calculations!$C$116+MOD(BG133,Calculations!$C$118))</f>
        <v>3.7118215575026904E-2</v>
      </c>
      <c r="FX133" s="86">
        <f ca="1">Control!$C$7*Calculations!$C$82*INDEX('Monthly Data'!N:N,Calculations!$C$116+MOD(BH133,Calculations!$C$118))+Control!$C$7*Calculations!$C$83*INDEX('Monthly Data'!O:O,Calculations!$C$116+MOD(BH133,Calculations!$C$118))+Control!$C$7*Calculations!$C$84*INDEX('Monthly Data'!P:P,Calculations!$C$116+MOD(BH133,Calculations!$C$118))+Control!$C$7*Calculations!$C$85*INDEX('Monthly Data'!Q:Q,Calculations!$C$116+MOD(BH133,Calculations!$C$118))+(1-Control!$C$7*Calculations!$C$87)*INDEX('Monthly Data'!R:R,Calculations!$C$116+MOD(BH133,Calculations!$C$118))</f>
        <v>1.9073822767906517E-2</v>
      </c>
      <c r="FY133" s="86">
        <f ca="1">Control!$C$7*Calculations!$C$82*INDEX('Monthly Data'!N:N,Calculations!$C$116+MOD(BI133,Calculations!$C$118))+Control!$C$7*Calculations!$C$83*INDEX('Monthly Data'!O:O,Calculations!$C$116+MOD(BI133,Calculations!$C$118))+Control!$C$7*Calculations!$C$84*INDEX('Monthly Data'!P:P,Calculations!$C$116+MOD(BI133,Calculations!$C$118))+Control!$C$7*Calculations!$C$85*INDEX('Monthly Data'!Q:Q,Calculations!$C$116+MOD(BI133,Calculations!$C$118))+(1-Control!$C$7*Calculations!$C$87)*INDEX('Monthly Data'!R:R,Calculations!$C$116+MOD(BI133,Calculations!$C$118))</f>
        <v>7.857567536297622E-3</v>
      </c>
      <c r="FZ133" s="86">
        <f ca="1">Control!$C$7*Calculations!$C$82*INDEX('Monthly Data'!N:N,Calculations!$C$116+MOD(BJ133,Calculations!$C$118))+Control!$C$7*Calculations!$C$83*INDEX('Monthly Data'!O:O,Calculations!$C$116+MOD(BJ133,Calculations!$C$118))+Control!$C$7*Calculations!$C$84*INDEX('Monthly Data'!P:P,Calculations!$C$116+MOD(BJ133,Calculations!$C$118))+Control!$C$7*Calculations!$C$85*INDEX('Monthly Data'!Q:Q,Calculations!$C$116+MOD(BJ133,Calculations!$C$118))+(1-Control!$C$7*Calculations!$C$87)*INDEX('Monthly Data'!R:R,Calculations!$C$116+MOD(BJ133,Calculations!$C$118))</f>
        <v>2.4842166689046628E-2</v>
      </c>
      <c r="GA133" s="86">
        <f ca="1">Control!$C$7*Calculations!$C$82*INDEX('Monthly Data'!N:N,Calculations!$C$116+MOD(BK133,Calculations!$C$118))+Control!$C$7*Calculations!$C$83*INDEX('Monthly Data'!O:O,Calculations!$C$116+MOD(BK133,Calculations!$C$118))+Control!$C$7*Calculations!$C$84*INDEX('Monthly Data'!P:P,Calculations!$C$116+MOD(BK133,Calculations!$C$118))+Control!$C$7*Calculations!$C$85*INDEX('Monthly Data'!Q:Q,Calculations!$C$116+MOD(BK133,Calculations!$C$118))+(1-Control!$C$7*Calculations!$C$87)*INDEX('Monthly Data'!R:R,Calculations!$C$116+MOD(BK133,Calculations!$C$118))</f>
        <v>1.7472933988537529E-2</v>
      </c>
      <c r="GB133" s="86">
        <f ca="1">Control!$C$7*Calculations!$C$82*INDEX('Monthly Data'!N:N,Calculations!$C$116+MOD(BL133,Calculations!$C$118))+Control!$C$7*Calculations!$C$83*INDEX('Monthly Data'!O:O,Calculations!$C$116+MOD(BL133,Calculations!$C$118))+Control!$C$7*Calculations!$C$84*INDEX('Monthly Data'!P:P,Calculations!$C$116+MOD(BL133,Calculations!$C$118))+Control!$C$7*Calculations!$C$85*INDEX('Monthly Data'!Q:Q,Calculations!$C$116+MOD(BL133,Calculations!$C$118))+(1-Control!$C$7*Calculations!$C$87)*INDEX('Monthly Data'!R:R,Calculations!$C$116+MOD(BL133,Calculations!$C$118))</f>
        <v>-2.0269389991732112E-2</v>
      </c>
      <c r="GC133" s="86">
        <f ca="1">Control!$C$7*Calculations!$C$82*INDEX('Monthly Data'!N:N,Calculations!$C$116+MOD(BM133,Calculations!$C$118))+Control!$C$7*Calculations!$C$83*INDEX('Monthly Data'!O:O,Calculations!$C$116+MOD(BM133,Calculations!$C$118))+Control!$C$7*Calculations!$C$84*INDEX('Monthly Data'!P:P,Calculations!$C$116+MOD(BM133,Calculations!$C$118))+Control!$C$7*Calculations!$C$85*INDEX('Monthly Data'!Q:Q,Calculations!$C$116+MOD(BM133,Calculations!$C$118))+(1-Control!$C$7*Calculations!$C$87)*INDEX('Monthly Data'!R:R,Calculations!$C$116+MOD(BM133,Calculations!$C$118))</f>
        <v>7.857567536297622E-3</v>
      </c>
      <c r="GD133" s="86">
        <f ca="1">Control!$C$7*Calculations!$C$82*INDEX('Monthly Data'!N:N,Calculations!$C$116+MOD(BN133,Calculations!$C$118))+Control!$C$7*Calculations!$C$83*INDEX('Monthly Data'!O:O,Calculations!$C$116+MOD(BN133,Calculations!$C$118))+Control!$C$7*Calculations!$C$84*INDEX('Monthly Data'!P:P,Calculations!$C$116+MOD(BN133,Calculations!$C$118))+Control!$C$7*Calculations!$C$85*INDEX('Monthly Data'!Q:Q,Calculations!$C$116+MOD(BN133,Calculations!$C$118))+(1-Control!$C$7*Calculations!$C$87)*INDEX('Monthly Data'!R:R,Calculations!$C$116+MOD(BN133,Calculations!$C$118))</f>
        <v>7.9764341593600071E-3</v>
      </c>
      <c r="GE133" s="86">
        <f ca="1">Control!$C$7*Calculations!$C$82*INDEX('Monthly Data'!N:N,Calculations!$C$116+MOD(BO133,Calculations!$C$118))+Control!$C$7*Calculations!$C$83*INDEX('Monthly Data'!O:O,Calculations!$C$116+MOD(BO133,Calculations!$C$118))+Control!$C$7*Calculations!$C$84*INDEX('Monthly Data'!P:P,Calculations!$C$116+MOD(BO133,Calculations!$C$118))+Control!$C$7*Calculations!$C$85*INDEX('Monthly Data'!Q:Q,Calculations!$C$116+MOD(BO133,Calculations!$C$118))+(1-Control!$C$7*Calculations!$C$87)*INDEX('Monthly Data'!R:R,Calculations!$C$116+MOD(BO133,Calculations!$C$118))</f>
        <v>-2.5419860972892394E-2</v>
      </c>
      <c r="GF133" s="86">
        <f ca="1">Control!$C$7*Calculations!$C$82*INDEX('Monthly Data'!N:N,Calculations!$C$116+MOD(BP133,Calculations!$C$118))+Control!$C$7*Calculations!$C$83*INDEX('Monthly Data'!O:O,Calculations!$C$116+MOD(BP133,Calculations!$C$118))+Control!$C$7*Calculations!$C$84*INDEX('Monthly Data'!P:P,Calculations!$C$116+MOD(BP133,Calculations!$C$118))+Control!$C$7*Calculations!$C$85*INDEX('Monthly Data'!Q:Q,Calculations!$C$116+MOD(BP133,Calculations!$C$118))+(1-Control!$C$7*Calculations!$C$87)*INDEX('Monthly Data'!R:R,Calculations!$C$116+MOD(BP133,Calculations!$C$118))</f>
        <v>4.4327772793586687E-3</v>
      </c>
      <c r="GG133" s="86">
        <f ca="1">Control!$C$7*Calculations!$C$82*INDEX('Monthly Data'!N:N,Calculations!$C$116+MOD(BQ133,Calculations!$C$118))+Control!$C$7*Calculations!$C$83*INDEX('Monthly Data'!O:O,Calculations!$C$116+MOD(BQ133,Calculations!$C$118))+Control!$C$7*Calculations!$C$84*INDEX('Monthly Data'!P:P,Calculations!$C$116+MOD(BQ133,Calculations!$C$118))+Control!$C$7*Calculations!$C$85*INDEX('Monthly Data'!Q:Q,Calculations!$C$116+MOD(BQ133,Calculations!$C$118))+(1-Control!$C$7*Calculations!$C$87)*INDEX('Monthly Data'!R:R,Calculations!$C$116+MOD(BQ133,Calculations!$C$118))</f>
        <v>1.5758278480433856E-2</v>
      </c>
      <c r="GH133" s="86">
        <f ca="1">Control!$C$7*Calculations!$C$82*INDEX('Monthly Data'!N:N,Calculations!$C$116+MOD(BR133,Calculations!$C$118))+Control!$C$7*Calculations!$C$83*INDEX('Monthly Data'!O:O,Calculations!$C$116+MOD(BR133,Calculations!$C$118))+Control!$C$7*Calculations!$C$84*INDEX('Monthly Data'!P:P,Calculations!$C$116+MOD(BR133,Calculations!$C$118))+Control!$C$7*Calculations!$C$85*INDEX('Monthly Data'!Q:Q,Calculations!$C$116+MOD(BR133,Calculations!$C$118))+(1-Control!$C$7*Calculations!$C$87)*INDEX('Monthly Data'!R:R,Calculations!$C$116+MOD(BR133,Calculations!$C$118))</f>
        <v>-9.9526758408448549E-3</v>
      </c>
      <c r="GI133" s="86">
        <f ca="1">Control!$C$7*Calculations!$C$82*INDEX('Monthly Data'!N:N,Calculations!$C$116+MOD(BS133,Calculations!$C$118))+Control!$C$7*Calculations!$C$83*INDEX('Monthly Data'!O:O,Calculations!$C$116+MOD(BS133,Calculations!$C$118))+Control!$C$7*Calculations!$C$84*INDEX('Monthly Data'!P:P,Calculations!$C$116+MOD(BS133,Calculations!$C$118))+Control!$C$7*Calculations!$C$85*INDEX('Monthly Data'!Q:Q,Calculations!$C$116+MOD(BS133,Calculations!$C$118))+(1-Control!$C$7*Calculations!$C$87)*INDEX('Monthly Data'!R:R,Calculations!$C$116+MOD(BS133,Calculations!$C$118))</f>
        <v>2.766281641786093E-2</v>
      </c>
      <c r="GJ133" s="86">
        <f ca="1">Control!$C$7*Calculations!$C$82*INDEX('Monthly Data'!N:N,Calculations!$C$116+MOD(BT133,Calculations!$C$118))+Control!$C$7*Calculations!$C$83*INDEX('Monthly Data'!O:O,Calculations!$C$116+MOD(BT133,Calculations!$C$118))+Control!$C$7*Calculations!$C$84*INDEX('Monthly Data'!P:P,Calculations!$C$116+MOD(BT133,Calculations!$C$118))+Control!$C$7*Calculations!$C$85*INDEX('Monthly Data'!Q:Q,Calculations!$C$116+MOD(BT133,Calculations!$C$118))+(1-Control!$C$7*Calculations!$C$87)*INDEX('Monthly Data'!R:R,Calculations!$C$116+MOD(BT133,Calculations!$C$118))</f>
        <v>6.2631896128884862E-3</v>
      </c>
      <c r="GK133" s="86">
        <f ca="1">Control!$C$7*Calculations!$C$82*INDEX('Monthly Data'!N:N,Calculations!$C$116+MOD(BU133,Calculations!$C$118))+Control!$C$7*Calculations!$C$83*INDEX('Monthly Data'!O:O,Calculations!$C$116+MOD(BU133,Calculations!$C$118))+Control!$C$7*Calculations!$C$84*INDEX('Monthly Data'!P:P,Calculations!$C$116+MOD(BU133,Calculations!$C$118))+Control!$C$7*Calculations!$C$85*INDEX('Monthly Data'!Q:Q,Calculations!$C$116+MOD(BU133,Calculations!$C$118))+(1-Control!$C$7*Calculations!$C$87)*INDEX('Monthly Data'!R:R,Calculations!$C$116+MOD(BU133,Calculations!$C$118))</f>
        <v>3.1070573055362403E-2</v>
      </c>
      <c r="GL133" s="86">
        <f ca="1">Control!$C$7*Calculations!$C$82*INDEX('Monthly Data'!N:N,Calculations!$C$116+MOD(BV133,Calculations!$C$118))+Control!$C$7*Calculations!$C$83*INDEX('Monthly Data'!O:O,Calculations!$C$116+MOD(BV133,Calculations!$C$118))+Control!$C$7*Calculations!$C$84*INDEX('Monthly Data'!P:P,Calculations!$C$116+MOD(BV133,Calculations!$C$118))+Control!$C$7*Calculations!$C$85*INDEX('Monthly Data'!Q:Q,Calculations!$C$116+MOD(BV133,Calculations!$C$118))+(1-Control!$C$7*Calculations!$C$87)*INDEX('Monthly Data'!R:R,Calculations!$C$116+MOD(BV133,Calculations!$C$118))</f>
        <v>1.5063457444773597E-2</v>
      </c>
      <c r="GM133" s="86">
        <f ca="1">Control!$C$7*Calculations!$C$82*INDEX('Monthly Data'!N:N,Calculations!$C$116+MOD(BW133,Calculations!$C$118))+Control!$C$7*Calculations!$C$83*INDEX('Monthly Data'!O:O,Calculations!$C$116+MOD(BW133,Calculations!$C$118))+Control!$C$7*Calculations!$C$84*INDEX('Monthly Data'!P:P,Calculations!$C$116+MOD(BW133,Calculations!$C$118))+Control!$C$7*Calculations!$C$85*INDEX('Monthly Data'!Q:Q,Calculations!$C$116+MOD(BW133,Calculations!$C$118))+(1-Control!$C$7*Calculations!$C$87)*INDEX('Monthly Data'!R:R,Calculations!$C$116+MOD(BW133,Calculations!$C$118))</f>
        <v>9.9787204839310462E-3</v>
      </c>
      <c r="GN133" s="86">
        <f ca="1">Control!$C$7*Calculations!$C$82*INDEX('Monthly Data'!N:N,Calculations!$C$116+MOD(BX133,Calculations!$C$118))+Control!$C$7*Calculations!$C$83*INDEX('Monthly Data'!O:O,Calculations!$C$116+MOD(BX133,Calculations!$C$118))+Control!$C$7*Calculations!$C$84*INDEX('Monthly Data'!P:P,Calculations!$C$116+MOD(BX133,Calculations!$C$118))+Control!$C$7*Calculations!$C$85*INDEX('Monthly Data'!Q:Q,Calculations!$C$116+MOD(BX133,Calculations!$C$118))+(1-Control!$C$7*Calculations!$C$87)*INDEX('Monthly Data'!R:R,Calculations!$C$116+MOD(BX133,Calculations!$C$118))</f>
        <v>1.7073665854433945E-2</v>
      </c>
      <c r="GO133" s="86">
        <f ca="1">Control!$C$7*Calculations!$C$82*INDEX('Monthly Data'!N:N,Calculations!$C$116+MOD(BY133,Calculations!$C$118))+Control!$C$7*Calculations!$C$83*INDEX('Monthly Data'!O:O,Calculations!$C$116+MOD(BY133,Calculations!$C$118))+Control!$C$7*Calculations!$C$84*INDEX('Monthly Data'!P:P,Calculations!$C$116+MOD(BY133,Calculations!$C$118))+Control!$C$7*Calculations!$C$85*INDEX('Monthly Data'!Q:Q,Calculations!$C$116+MOD(BY133,Calculations!$C$118))+(1-Control!$C$7*Calculations!$C$87)*INDEX('Monthly Data'!R:R,Calculations!$C$116+MOD(BY133,Calculations!$C$118))</f>
        <v>-9.8327855560634558E-3</v>
      </c>
      <c r="GP133" s="86">
        <f ca="1">Control!$C$7*Calculations!$C$82*INDEX('Monthly Data'!N:N,Calculations!$C$116+MOD(BZ133,Calculations!$C$118))+Control!$C$7*Calculations!$C$83*INDEX('Monthly Data'!O:O,Calculations!$C$116+MOD(BZ133,Calculations!$C$118))+Control!$C$7*Calculations!$C$84*INDEX('Monthly Data'!P:P,Calculations!$C$116+MOD(BZ133,Calculations!$C$118))+Control!$C$7*Calculations!$C$85*INDEX('Monthly Data'!Q:Q,Calculations!$C$116+MOD(BZ133,Calculations!$C$118))+(1-Control!$C$7*Calculations!$C$87)*INDEX('Monthly Data'!R:R,Calculations!$C$116+MOD(BZ133,Calculations!$C$118))</f>
        <v>2.4842166689046628E-2</v>
      </c>
      <c r="GQ133" s="86">
        <f ca="1">Control!$C$7*Calculations!$C$82*INDEX('Monthly Data'!N:N,Calculations!$C$116+MOD(CA133,Calculations!$C$118))+Control!$C$7*Calculations!$C$83*INDEX('Monthly Data'!O:O,Calculations!$C$116+MOD(CA133,Calculations!$C$118))+Control!$C$7*Calculations!$C$84*INDEX('Monthly Data'!P:P,Calculations!$C$116+MOD(CA133,Calculations!$C$118))+Control!$C$7*Calculations!$C$85*INDEX('Monthly Data'!Q:Q,Calculations!$C$116+MOD(CA133,Calculations!$C$118))+(1-Control!$C$7*Calculations!$C$87)*INDEX('Monthly Data'!R:R,Calculations!$C$116+MOD(CA133,Calculations!$C$118))</f>
        <v>-2.072517756005474E-2</v>
      </c>
      <c r="GR133" s="86">
        <f ca="1">Control!$C$7*Calculations!$C$82*INDEX('Monthly Data'!N:N,Calculations!$C$116+MOD(CB133,Calculations!$C$118))+Control!$C$7*Calculations!$C$83*INDEX('Monthly Data'!O:O,Calculations!$C$116+MOD(CB133,Calculations!$C$118))+Control!$C$7*Calculations!$C$84*INDEX('Monthly Data'!P:P,Calculations!$C$116+MOD(CB133,Calculations!$C$118))+Control!$C$7*Calculations!$C$85*INDEX('Monthly Data'!Q:Q,Calculations!$C$116+MOD(CB133,Calculations!$C$118))+(1-Control!$C$7*Calculations!$C$87)*INDEX('Monthly Data'!R:R,Calculations!$C$116+MOD(CB133,Calculations!$C$118))</f>
        <v>1.7599621212565995E-2</v>
      </c>
      <c r="GS133" s="86">
        <f ca="1">Control!$C$7*Calculations!$C$82*INDEX('Monthly Data'!N:N,Calculations!$C$116+MOD(CC133,Calculations!$C$118))+Control!$C$7*Calculations!$C$83*INDEX('Monthly Data'!O:O,Calculations!$C$116+MOD(CC133,Calculations!$C$118))+Control!$C$7*Calculations!$C$84*INDEX('Monthly Data'!P:P,Calculations!$C$116+MOD(CC133,Calculations!$C$118))+Control!$C$7*Calculations!$C$85*INDEX('Monthly Data'!Q:Q,Calculations!$C$116+MOD(CC133,Calculations!$C$118))+(1-Control!$C$7*Calculations!$C$87)*INDEX('Monthly Data'!R:R,Calculations!$C$116+MOD(CC133,Calculations!$C$118))</f>
        <v>5.3309355465453899E-3</v>
      </c>
      <c r="GT133" s="86">
        <f ca="1">Control!$C$7*Calculations!$C$82*INDEX('Monthly Data'!N:N,Calculations!$C$116+MOD(CD133,Calculations!$C$118))+Control!$C$7*Calculations!$C$83*INDEX('Monthly Data'!O:O,Calculations!$C$116+MOD(CD133,Calculations!$C$118))+Control!$C$7*Calculations!$C$84*INDEX('Monthly Data'!P:P,Calculations!$C$116+MOD(CD133,Calculations!$C$118))+Control!$C$7*Calculations!$C$85*INDEX('Monthly Data'!Q:Q,Calculations!$C$116+MOD(CD133,Calculations!$C$118))+(1-Control!$C$7*Calculations!$C$87)*INDEX('Monthly Data'!R:R,Calculations!$C$116+MOD(CD133,Calculations!$C$118))</f>
        <v>3.7118215575026904E-2</v>
      </c>
      <c r="GU133" s="86">
        <f ca="1">Control!$C$7*Calculations!$C$82*INDEX('Monthly Data'!N:N,Calculations!$C$116+MOD(CE133,Calculations!$C$118))+Control!$C$7*Calculations!$C$83*INDEX('Monthly Data'!O:O,Calculations!$C$116+MOD(CE133,Calculations!$C$118))+Control!$C$7*Calculations!$C$84*INDEX('Monthly Data'!P:P,Calculations!$C$116+MOD(CE133,Calculations!$C$118))+Control!$C$7*Calculations!$C$85*INDEX('Monthly Data'!Q:Q,Calculations!$C$116+MOD(CE133,Calculations!$C$118))+(1-Control!$C$7*Calculations!$C$87)*INDEX('Monthly Data'!R:R,Calculations!$C$116+MOD(CE133,Calculations!$C$118))</f>
        <v>1.8695385296339444E-2</v>
      </c>
      <c r="GV133" s="86">
        <f ca="1">Control!$C$7*Calculations!$C$82*INDEX('Monthly Data'!N:N,Calculations!$C$116+MOD(CF133,Calculations!$C$118))+Control!$C$7*Calculations!$C$83*INDEX('Monthly Data'!O:O,Calculations!$C$116+MOD(CF133,Calculations!$C$118))+Control!$C$7*Calculations!$C$84*INDEX('Monthly Data'!P:P,Calculations!$C$116+MOD(CF133,Calculations!$C$118))+Control!$C$7*Calculations!$C$85*INDEX('Monthly Data'!Q:Q,Calculations!$C$116+MOD(CF133,Calculations!$C$118))+(1-Control!$C$7*Calculations!$C$87)*INDEX('Monthly Data'!R:R,Calculations!$C$116+MOD(CF133,Calculations!$C$118))</f>
        <v>3.0957942835585645E-2</v>
      </c>
      <c r="GW133" s="86">
        <f ca="1">Control!$C$7*Calculations!$C$82*INDEX('Monthly Data'!N:N,Calculations!$C$116+MOD(CG133,Calculations!$C$118))+Control!$C$7*Calculations!$C$83*INDEX('Monthly Data'!O:O,Calculations!$C$116+MOD(CG133,Calculations!$C$118))+Control!$C$7*Calculations!$C$84*INDEX('Monthly Data'!P:P,Calculations!$C$116+MOD(CG133,Calculations!$C$118))+Control!$C$7*Calculations!$C$85*INDEX('Monthly Data'!Q:Q,Calculations!$C$116+MOD(CG133,Calculations!$C$118))+(1-Control!$C$7*Calculations!$C$87)*INDEX('Monthly Data'!R:R,Calculations!$C$116+MOD(CG133,Calculations!$C$118))</f>
        <v>3.1011313347584085E-2</v>
      </c>
      <c r="GX133" s="86">
        <f ca="1">Control!$C$7*Calculations!$C$82*INDEX('Monthly Data'!N:N,Calculations!$C$116+MOD(CH133,Calculations!$C$118))+Control!$C$7*Calculations!$C$83*INDEX('Monthly Data'!O:O,Calculations!$C$116+MOD(CH133,Calculations!$C$118))+Control!$C$7*Calculations!$C$84*INDEX('Monthly Data'!P:P,Calculations!$C$116+MOD(CH133,Calculations!$C$118))+Control!$C$7*Calculations!$C$85*INDEX('Monthly Data'!Q:Q,Calculations!$C$116+MOD(CH133,Calculations!$C$118))+(1-Control!$C$7*Calculations!$C$87)*INDEX('Monthly Data'!R:R,Calculations!$C$116+MOD(CH133,Calculations!$C$118))</f>
        <v>2.4722579420195831E-2</v>
      </c>
      <c r="GY133" s="86">
        <f ca="1">Control!$C$7*Calculations!$C$82*INDEX('Monthly Data'!N:N,Calculations!$C$116+MOD(CI133,Calculations!$C$118))+Control!$C$7*Calculations!$C$83*INDEX('Monthly Data'!O:O,Calculations!$C$116+MOD(CI133,Calculations!$C$118))+Control!$C$7*Calculations!$C$84*INDEX('Monthly Data'!P:P,Calculations!$C$116+MOD(CI133,Calculations!$C$118))+Control!$C$7*Calculations!$C$85*INDEX('Monthly Data'!Q:Q,Calculations!$C$116+MOD(CI133,Calculations!$C$118))+(1-Control!$C$7*Calculations!$C$87)*INDEX('Monthly Data'!R:R,Calculations!$C$116+MOD(CI133,Calculations!$C$118))</f>
        <v>4.5735623984309991E-2</v>
      </c>
      <c r="GZ133" s="86">
        <f ca="1">Control!$C$7*Calculations!$C$82*INDEX('Monthly Data'!N:N,Calculations!$C$116+MOD(CJ133,Calculations!$C$118))+Control!$C$7*Calculations!$C$83*INDEX('Monthly Data'!O:O,Calculations!$C$116+MOD(CJ133,Calculations!$C$118))+Control!$C$7*Calculations!$C$84*INDEX('Monthly Data'!P:P,Calculations!$C$116+MOD(CJ133,Calculations!$C$118))+Control!$C$7*Calculations!$C$85*INDEX('Monthly Data'!Q:Q,Calculations!$C$116+MOD(CJ133,Calculations!$C$118))+(1-Control!$C$7*Calculations!$C$87)*INDEX('Monthly Data'!R:R,Calculations!$C$116+MOD(CJ133,Calculations!$C$118))</f>
        <v>3.7596120283497965E-2</v>
      </c>
      <c r="HA133" s="86">
        <f ca="1">Control!$C$7*Calculations!$C$82*INDEX('Monthly Data'!N:N,Calculations!$C$116+MOD(CK133,Calculations!$C$118))+Control!$C$7*Calculations!$C$83*INDEX('Monthly Data'!O:O,Calculations!$C$116+MOD(CK133,Calculations!$C$118))+Control!$C$7*Calculations!$C$84*INDEX('Monthly Data'!P:P,Calculations!$C$116+MOD(CK133,Calculations!$C$118))+Control!$C$7*Calculations!$C$85*INDEX('Monthly Data'!Q:Q,Calculations!$C$116+MOD(CK133,Calculations!$C$118))+(1-Control!$C$7*Calculations!$C$87)*INDEX('Monthly Data'!R:R,Calculations!$C$116+MOD(CK133,Calculations!$C$118))</f>
        <v>-3.9863250714949353E-2</v>
      </c>
      <c r="HB133" s="86">
        <f ca="1">Control!$C$7*Calculations!$C$82*INDEX('Monthly Data'!N:N,Calculations!$C$116+MOD(CL133,Calculations!$C$118))+Control!$C$7*Calculations!$C$83*INDEX('Monthly Data'!O:O,Calculations!$C$116+MOD(CL133,Calculations!$C$118))+Control!$C$7*Calculations!$C$84*INDEX('Monthly Data'!P:P,Calculations!$C$116+MOD(CL133,Calculations!$C$118))+Control!$C$7*Calculations!$C$85*INDEX('Monthly Data'!Q:Q,Calculations!$C$116+MOD(CL133,Calculations!$C$118))+(1-Control!$C$7*Calculations!$C$87)*INDEX('Monthly Data'!R:R,Calculations!$C$116+MOD(CL133,Calculations!$C$118))</f>
        <v>1.1106855739851785E-2</v>
      </c>
      <c r="HC133" s="86">
        <f ca="1">Control!$C$7*Calculations!$C$82*INDEX('Monthly Data'!N:N,Calculations!$C$116+MOD(CM133,Calculations!$C$118))+Control!$C$7*Calculations!$C$83*INDEX('Monthly Data'!O:O,Calculations!$C$116+MOD(CM133,Calculations!$C$118))+Control!$C$7*Calculations!$C$84*INDEX('Monthly Data'!P:P,Calculations!$C$116+MOD(CM133,Calculations!$C$118))+Control!$C$7*Calculations!$C$85*INDEX('Monthly Data'!Q:Q,Calculations!$C$116+MOD(CM133,Calculations!$C$118))+(1-Control!$C$7*Calculations!$C$87)*INDEX('Monthly Data'!R:R,Calculations!$C$116+MOD(CM133,Calculations!$C$118))</f>
        <v>-7.4084874653726545E-3</v>
      </c>
      <c r="HD133" s="86">
        <f ca="1">Control!$C$7*Calculations!$C$82*INDEX('Monthly Data'!N:N,Calculations!$C$116+MOD(CN133,Calculations!$C$118))+Control!$C$7*Calculations!$C$83*INDEX('Monthly Data'!O:O,Calculations!$C$116+MOD(CN133,Calculations!$C$118))+Control!$C$7*Calculations!$C$84*INDEX('Monthly Data'!P:P,Calculations!$C$116+MOD(CN133,Calculations!$C$118))+Control!$C$7*Calculations!$C$85*INDEX('Monthly Data'!Q:Q,Calculations!$C$116+MOD(CN133,Calculations!$C$118))+(1-Control!$C$7*Calculations!$C$87)*INDEX('Monthly Data'!R:R,Calculations!$C$116+MOD(CN133,Calculations!$C$118))</f>
        <v>2.4470405846852006E-3</v>
      </c>
      <c r="HE133" s="86">
        <f ca="1">Control!$C$7*Calculations!$C$82*INDEX('Monthly Data'!N:N,Calculations!$C$116+MOD(CO133,Calculations!$C$118))+Control!$C$7*Calculations!$C$83*INDEX('Monthly Data'!O:O,Calculations!$C$116+MOD(CO133,Calculations!$C$118))+Control!$C$7*Calculations!$C$84*INDEX('Monthly Data'!P:P,Calculations!$C$116+MOD(CO133,Calculations!$C$118))+Control!$C$7*Calculations!$C$85*INDEX('Monthly Data'!Q:Q,Calculations!$C$116+MOD(CO133,Calculations!$C$118))+(1-Control!$C$7*Calculations!$C$87)*INDEX('Monthly Data'!R:R,Calculations!$C$116+MOD(CO133,Calculations!$C$118))</f>
        <v>-3.299557342782896E-2</v>
      </c>
      <c r="HF133" s="86">
        <f ca="1">Control!$C$7*Calculations!$C$82*INDEX('Monthly Data'!N:N,Calculations!$C$116+MOD(CP133,Calculations!$C$118))+Control!$C$7*Calculations!$C$83*INDEX('Monthly Data'!O:O,Calculations!$C$116+MOD(CP133,Calculations!$C$118))+Control!$C$7*Calculations!$C$84*INDEX('Monthly Data'!P:P,Calculations!$C$116+MOD(CP133,Calculations!$C$118))+Control!$C$7*Calculations!$C$85*INDEX('Monthly Data'!Q:Q,Calculations!$C$116+MOD(CP133,Calculations!$C$118))+(1-Control!$C$7*Calculations!$C$87)*INDEX('Monthly Data'!R:R,Calculations!$C$116+MOD(CP133,Calculations!$C$118))</f>
        <v>2.3307359621218403E-2</v>
      </c>
      <c r="HG133" s="86">
        <f ca="1">Control!$C$7*Calculations!$C$82*INDEX('Monthly Data'!N:N,Calculations!$C$116+MOD(CQ133,Calculations!$C$118))+Control!$C$7*Calculations!$C$83*INDEX('Monthly Data'!O:O,Calculations!$C$116+MOD(CQ133,Calculations!$C$118))+Control!$C$7*Calculations!$C$84*INDEX('Monthly Data'!P:P,Calculations!$C$116+MOD(CQ133,Calculations!$C$118))+Control!$C$7*Calculations!$C$85*INDEX('Monthly Data'!Q:Q,Calculations!$C$116+MOD(CQ133,Calculations!$C$118))+(1-Control!$C$7*Calculations!$C$87)*INDEX('Monthly Data'!R:R,Calculations!$C$116+MOD(CQ133,Calculations!$C$118))</f>
        <v>3.127051071655923E-3</v>
      </c>
      <c r="HH133" s="86">
        <f ca="1">Control!$C$7*Calculations!$C$82*INDEX('Monthly Data'!N:N,Calculations!$C$116+MOD(CR133,Calculations!$C$118))+Control!$C$7*Calculations!$C$83*INDEX('Monthly Data'!O:O,Calculations!$C$116+MOD(CR133,Calculations!$C$118))+Control!$C$7*Calculations!$C$84*INDEX('Monthly Data'!P:P,Calculations!$C$116+MOD(CR133,Calculations!$C$118))+Control!$C$7*Calculations!$C$85*INDEX('Monthly Data'!Q:Q,Calculations!$C$116+MOD(CR133,Calculations!$C$118))+(1-Control!$C$7*Calculations!$C$87)*INDEX('Monthly Data'!R:R,Calculations!$C$116+MOD(CR133,Calculations!$C$118))</f>
        <v>-7.5539743260223157E-3</v>
      </c>
      <c r="HI133" s="86">
        <f ca="1">Control!$C$7*Calculations!$C$82*INDEX('Monthly Data'!N:N,Calculations!$C$116+MOD(CS133,Calculations!$C$118))+Control!$C$7*Calculations!$C$83*INDEX('Monthly Data'!O:O,Calculations!$C$116+MOD(CS133,Calculations!$C$118))+Control!$C$7*Calculations!$C$84*INDEX('Monthly Data'!P:P,Calculations!$C$116+MOD(CS133,Calculations!$C$118))+Control!$C$7*Calculations!$C$85*INDEX('Monthly Data'!Q:Q,Calculations!$C$116+MOD(CS133,Calculations!$C$118))+(1-Control!$C$7*Calculations!$C$87)*INDEX('Monthly Data'!R:R,Calculations!$C$116+MOD(CS133,Calculations!$C$118))</f>
        <v>1.1106855739851785E-2</v>
      </c>
      <c r="HJ133" s="86">
        <f ca="1">Control!$C$7*Calculations!$C$82*INDEX('Monthly Data'!N:N,Calculations!$C$116+MOD(CT133,Calculations!$C$118))+Control!$C$7*Calculations!$C$83*INDEX('Monthly Data'!O:O,Calculations!$C$116+MOD(CT133,Calculations!$C$118))+Control!$C$7*Calculations!$C$84*INDEX('Monthly Data'!P:P,Calculations!$C$116+MOD(CT133,Calculations!$C$118))+Control!$C$7*Calculations!$C$85*INDEX('Monthly Data'!Q:Q,Calculations!$C$116+MOD(CT133,Calculations!$C$118))+(1-Control!$C$7*Calculations!$C$87)*INDEX('Monthly Data'!R:R,Calculations!$C$116+MOD(CT133,Calculations!$C$118))</f>
        <v>2.4470405846852006E-3</v>
      </c>
      <c r="HK133" s="86">
        <f ca="1">Control!$C$7*Calculations!$C$82*INDEX('Monthly Data'!N:N,Calculations!$C$116+MOD(CU133,Calculations!$C$118))+Control!$C$7*Calculations!$C$83*INDEX('Monthly Data'!O:O,Calculations!$C$116+MOD(CU133,Calculations!$C$118))+Control!$C$7*Calculations!$C$84*INDEX('Monthly Data'!P:P,Calculations!$C$116+MOD(CU133,Calculations!$C$118))+Control!$C$7*Calculations!$C$85*INDEX('Monthly Data'!Q:Q,Calculations!$C$116+MOD(CU133,Calculations!$C$118))+(1-Control!$C$7*Calculations!$C$87)*INDEX('Monthly Data'!R:R,Calculations!$C$116+MOD(CU133,Calculations!$C$118))</f>
        <v>2.2757992058453024E-3</v>
      </c>
      <c r="HL133" s="86">
        <f ca="1">Control!$C$7*Calculations!$C$82*INDEX('Monthly Data'!N:N,Calculations!$C$116+MOD(CV133,Calculations!$C$118))+Control!$C$7*Calculations!$C$83*INDEX('Monthly Data'!O:O,Calculations!$C$116+MOD(CV133,Calculations!$C$118))+Control!$C$7*Calculations!$C$84*INDEX('Monthly Data'!P:P,Calculations!$C$116+MOD(CV133,Calculations!$C$118))+Control!$C$7*Calculations!$C$85*INDEX('Monthly Data'!Q:Q,Calculations!$C$116+MOD(CV133,Calculations!$C$118))+(1-Control!$C$7*Calculations!$C$87)*INDEX('Monthly Data'!R:R,Calculations!$C$116+MOD(CV133,Calculations!$C$118))</f>
        <v>-2.7490061308214487E-3</v>
      </c>
      <c r="HM133" s="86">
        <f ca="1">Control!$C$7*Calculations!$C$82*INDEX('Monthly Data'!N:N,Calculations!$C$116+MOD(CW133,Calculations!$C$118))+Control!$C$7*Calculations!$C$83*INDEX('Monthly Data'!O:O,Calculations!$C$116+MOD(CW133,Calculations!$C$118))+Control!$C$7*Calculations!$C$84*INDEX('Monthly Data'!P:P,Calculations!$C$116+MOD(CW133,Calculations!$C$118))+Control!$C$7*Calculations!$C$85*INDEX('Monthly Data'!Q:Q,Calculations!$C$116+MOD(CW133,Calculations!$C$118))+(1-Control!$C$7*Calculations!$C$87)*INDEX('Monthly Data'!R:R,Calculations!$C$116+MOD(CW133,Calculations!$C$118))</f>
        <v>1.0018681835149534E-3</v>
      </c>
      <c r="HN133" s="86">
        <f ca="1">Control!$C$7*Calculations!$C$82*INDEX('Monthly Data'!N:N,Calculations!$C$116+MOD(CX133,Calculations!$C$118))+Control!$C$7*Calculations!$C$83*INDEX('Monthly Data'!O:O,Calculations!$C$116+MOD(CX133,Calculations!$C$118))+Control!$C$7*Calculations!$C$84*INDEX('Monthly Data'!P:P,Calculations!$C$116+MOD(CX133,Calculations!$C$118))+Control!$C$7*Calculations!$C$85*INDEX('Monthly Data'!Q:Q,Calculations!$C$116+MOD(CX133,Calculations!$C$118))+(1-Control!$C$7*Calculations!$C$87)*INDEX('Monthly Data'!R:R,Calculations!$C$116+MOD(CX133,Calculations!$C$118))</f>
        <v>-9.839093431862074E-3</v>
      </c>
      <c r="HO133" s="86">
        <f ca="1">Control!$C$7*Calculations!$C$82*INDEX('Monthly Data'!N:N,Calculations!$C$116+MOD(CY133,Calculations!$C$118))+Control!$C$7*Calculations!$C$83*INDEX('Monthly Data'!O:O,Calculations!$C$116+MOD(CY133,Calculations!$C$118))+Control!$C$7*Calculations!$C$84*INDEX('Monthly Data'!P:P,Calculations!$C$116+MOD(CY133,Calculations!$C$118))+Control!$C$7*Calculations!$C$85*INDEX('Monthly Data'!Q:Q,Calculations!$C$116+MOD(CY133,Calculations!$C$118))+(1-Control!$C$7*Calculations!$C$87)*INDEX('Monthly Data'!R:R,Calculations!$C$116+MOD(CY133,Calculations!$C$118))</f>
        <v>1.50127906355989E-2</v>
      </c>
      <c r="HP133" s="86">
        <f ca="1">Control!$C$7*Calculations!$C$82*INDEX('Monthly Data'!N:N,Calculations!$C$116+MOD(CZ133,Calculations!$C$118))+Control!$C$7*Calculations!$C$83*INDEX('Monthly Data'!O:O,Calculations!$C$116+MOD(CZ133,Calculations!$C$118))+Control!$C$7*Calculations!$C$84*INDEX('Monthly Data'!P:P,Calculations!$C$116+MOD(CZ133,Calculations!$C$118))+Control!$C$7*Calculations!$C$85*INDEX('Monthly Data'!Q:Q,Calculations!$C$116+MOD(CZ133,Calculations!$C$118))+(1-Control!$C$7*Calculations!$C$87)*INDEX('Monthly Data'!R:R,Calculations!$C$116+MOD(CZ133,Calculations!$C$118))</f>
        <v>-7.8872955230675015E-3</v>
      </c>
      <c r="HQ133" s="86">
        <f ca="1">Control!$C$7*Calculations!$C$82*INDEX('Monthly Data'!N:N,Calculations!$C$116+MOD(DA133,Calculations!$C$118))+Control!$C$7*Calculations!$C$83*INDEX('Monthly Data'!O:O,Calculations!$C$116+MOD(DA133,Calculations!$C$118))+Control!$C$7*Calculations!$C$84*INDEX('Monthly Data'!P:P,Calculations!$C$116+MOD(DA133,Calculations!$C$118))+Control!$C$7*Calculations!$C$85*INDEX('Monthly Data'!Q:Q,Calculations!$C$116+MOD(DA133,Calculations!$C$118))+(1-Control!$C$7*Calculations!$C$87)*INDEX('Monthly Data'!R:R,Calculations!$C$116+MOD(DA133,Calculations!$C$118))</f>
        <v>9.5791276036140301E-3</v>
      </c>
      <c r="HR133" s="86">
        <f ca="1">Control!$C$7*Calculations!$C$82*INDEX('Monthly Data'!N:N,Calculations!$C$116+MOD(DB133,Calculations!$C$118))+Control!$C$7*Calculations!$C$83*INDEX('Monthly Data'!O:O,Calculations!$C$116+MOD(DB133,Calculations!$C$118))+Control!$C$7*Calculations!$C$84*INDEX('Monthly Data'!P:P,Calculations!$C$116+MOD(DB133,Calculations!$C$118))+Control!$C$7*Calculations!$C$85*INDEX('Monthly Data'!Q:Q,Calculations!$C$116+MOD(DB133,Calculations!$C$118))+(1-Control!$C$7*Calculations!$C$87)*INDEX('Monthly Data'!R:R,Calculations!$C$116+MOD(DB133,Calculations!$C$118))</f>
        <v>-2.5168357537820856E-4</v>
      </c>
      <c r="HS133" s="86">
        <f ca="1">Control!$C$7*Calculations!$C$82*INDEX('Monthly Data'!N:N,Calculations!$C$116+MOD(DC133,Calculations!$C$118))+Control!$C$7*Calculations!$C$83*INDEX('Monthly Data'!O:O,Calculations!$C$116+MOD(DC133,Calculations!$C$118))+Control!$C$7*Calculations!$C$84*INDEX('Monthly Data'!P:P,Calculations!$C$116+MOD(DC133,Calculations!$C$118))+Control!$C$7*Calculations!$C$85*INDEX('Monthly Data'!Q:Q,Calculations!$C$116+MOD(DC133,Calculations!$C$118))+(1-Control!$C$7*Calculations!$C$87)*INDEX('Monthly Data'!R:R,Calculations!$C$116+MOD(DC133,Calculations!$C$118))</f>
        <v>1.8695385296339444E-2</v>
      </c>
      <c r="HT133" s="86">
        <f ca="1">Control!$C$7*Calculations!$C$82*INDEX('Monthly Data'!N:N,Calculations!$C$116+MOD(DD133,Calculations!$C$118))+Control!$C$7*Calculations!$C$83*INDEX('Monthly Data'!O:O,Calculations!$C$116+MOD(DD133,Calculations!$C$118))+Control!$C$7*Calculations!$C$84*INDEX('Monthly Data'!P:P,Calculations!$C$116+MOD(DD133,Calculations!$C$118))+Control!$C$7*Calculations!$C$85*INDEX('Monthly Data'!Q:Q,Calculations!$C$116+MOD(DD133,Calculations!$C$118))+(1-Control!$C$7*Calculations!$C$87)*INDEX('Monthly Data'!R:R,Calculations!$C$116+MOD(DD133,Calculations!$C$118))</f>
        <v>2.377894462657602E-2</v>
      </c>
      <c r="HU133" s="86">
        <f ca="1">Control!$C$7*Calculations!$C$82*INDEX('Monthly Data'!N:N,Calculations!$C$116+MOD(DE133,Calculations!$C$118))+Control!$C$7*Calculations!$C$83*INDEX('Monthly Data'!O:O,Calculations!$C$116+MOD(DE133,Calculations!$C$118))+Control!$C$7*Calculations!$C$84*INDEX('Monthly Data'!P:P,Calculations!$C$116+MOD(DE133,Calculations!$C$118))+Control!$C$7*Calculations!$C$85*INDEX('Monthly Data'!Q:Q,Calculations!$C$116+MOD(DE133,Calculations!$C$118))+(1-Control!$C$7*Calculations!$C$87)*INDEX('Monthly Data'!R:R,Calculations!$C$116+MOD(DE133,Calculations!$C$118))</f>
        <v>2.0524935548016137E-2</v>
      </c>
      <c r="HV133" s="86">
        <f ca="1">Control!$C$7*Calculations!$C$82*INDEX('Monthly Data'!N:N,Calculations!$C$116+MOD(DF133,Calculations!$C$118))+Control!$C$7*Calculations!$C$83*INDEX('Monthly Data'!O:O,Calculations!$C$116+MOD(DF133,Calculations!$C$118))+Control!$C$7*Calculations!$C$84*INDEX('Monthly Data'!P:P,Calculations!$C$116+MOD(DF133,Calculations!$C$118))+Control!$C$7*Calculations!$C$85*INDEX('Monthly Data'!Q:Q,Calculations!$C$116+MOD(DF133,Calculations!$C$118))+(1-Control!$C$7*Calculations!$C$87)*INDEX('Monthly Data'!R:R,Calculations!$C$116+MOD(DF133,Calculations!$C$118))</f>
        <v>9.5791276036140301E-3</v>
      </c>
      <c r="HW133" s="86">
        <f ca="1">Control!$C$7*Calculations!$C$82*INDEX('Monthly Data'!N:N,Calculations!$C$116+MOD(DG133,Calculations!$C$118))+Control!$C$7*Calculations!$C$83*INDEX('Monthly Data'!O:O,Calculations!$C$116+MOD(DG133,Calculations!$C$118))+Control!$C$7*Calculations!$C$84*INDEX('Monthly Data'!P:P,Calculations!$C$116+MOD(DG133,Calculations!$C$118))+Control!$C$7*Calculations!$C$85*INDEX('Monthly Data'!Q:Q,Calculations!$C$116+MOD(DG133,Calculations!$C$118))+(1-Control!$C$7*Calculations!$C$87)*INDEX('Monthly Data'!R:R,Calculations!$C$116+MOD(DG133,Calculations!$C$118))</f>
        <v>2.4470405846852006E-3</v>
      </c>
      <c r="HX133" s="86">
        <f ca="1">Control!$C$7*Calculations!$C$82*INDEX('Monthly Data'!N:N,Calculations!$C$116+MOD(DH133,Calculations!$C$118))+Control!$C$7*Calculations!$C$83*INDEX('Monthly Data'!O:O,Calculations!$C$116+MOD(DH133,Calculations!$C$118))+Control!$C$7*Calculations!$C$84*INDEX('Monthly Data'!P:P,Calculations!$C$116+MOD(DH133,Calculations!$C$118))+Control!$C$7*Calculations!$C$85*INDEX('Monthly Data'!Q:Q,Calculations!$C$116+MOD(DH133,Calculations!$C$118))+(1-Control!$C$7*Calculations!$C$87)*INDEX('Monthly Data'!R:R,Calculations!$C$116+MOD(DH133,Calculations!$C$118))</f>
        <v>1.046389543479892E-2</v>
      </c>
      <c r="HY133" s="86">
        <f ca="1">Control!$C$7*Calculations!$C$82*INDEX('Monthly Data'!N:N,Calculations!$C$116+MOD(DI133,Calculations!$C$118))+Control!$C$7*Calculations!$C$83*INDEX('Monthly Data'!O:O,Calculations!$C$116+MOD(DI133,Calculations!$C$118))+Control!$C$7*Calculations!$C$84*INDEX('Monthly Data'!P:P,Calculations!$C$116+MOD(DI133,Calculations!$C$118))+Control!$C$7*Calculations!$C$85*INDEX('Monthly Data'!Q:Q,Calculations!$C$116+MOD(DI133,Calculations!$C$118))+(1-Control!$C$7*Calculations!$C$87)*INDEX('Monthly Data'!R:R,Calculations!$C$116+MOD(DI133,Calculations!$C$118))</f>
        <v>-2.4571433440223247E-2</v>
      </c>
      <c r="HZ133" s="86">
        <f ca="1">Control!$C$7*Calculations!$C$82*INDEX('Monthly Data'!N:N,Calculations!$C$116+MOD(DJ133,Calculations!$C$118))+Control!$C$7*Calculations!$C$83*INDEX('Monthly Data'!O:O,Calculations!$C$116+MOD(DJ133,Calculations!$C$118))+Control!$C$7*Calculations!$C$84*INDEX('Monthly Data'!P:P,Calculations!$C$116+MOD(DJ133,Calculations!$C$118))+Control!$C$7*Calculations!$C$85*INDEX('Monthly Data'!Q:Q,Calculations!$C$116+MOD(DJ133,Calculations!$C$118))+(1-Control!$C$7*Calculations!$C$87)*INDEX('Monthly Data'!R:R,Calculations!$C$116+MOD(DJ133,Calculations!$C$118))</f>
        <v>1.50127906355989E-2</v>
      </c>
      <c r="IA133" s="86">
        <f ca="1">Control!$C$7*Calculations!$C$82*INDEX('Monthly Data'!N:N,Calculations!$C$116+MOD(DK133,Calculations!$C$118))+Control!$C$7*Calculations!$C$83*INDEX('Monthly Data'!O:O,Calculations!$C$116+MOD(DK133,Calculations!$C$118))+Control!$C$7*Calculations!$C$84*INDEX('Monthly Data'!P:P,Calculations!$C$116+MOD(DK133,Calculations!$C$118))+Control!$C$7*Calculations!$C$85*INDEX('Monthly Data'!Q:Q,Calculations!$C$116+MOD(DK133,Calculations!$C$118))+(1-Control!$C$7*Calculations!$C$87)*INDEX('Monthly Data'!R:R,Calculations!$C$116+MOD(DK133,Calculations!$C$118))</f>
        <v>3.9251937367756782E-3</v>
      </c>
      <c r="IB133" s="86">
        <f ca="1">Control!$C$7*Calculations!$C$82*INDEX('Monthly Data'!N:N,Calculations!$C$116+MOD(DL133,Calculations!$C$118))+Control!$C$7*Calculations!$C$83*INDEX('Monthly Data'!O:O,Calculations!$C$116+MOD(DL133,Calculations!$C$118))+Control!$C$7*Calculations!$C$84*INDEX('Monthly Data'!P:P,Calculations!$C$116+MOD(DL133,Calculations!$C$118))+Control!$C$7*Calculations!$C$85*INDEX('Monthly Data'!Q:Q,Calculations!$C$116+MOD(DL133,Calculations!$C$118))+(1-Control!$C$7*Calculations!$C$87)*INDEX('Monthly Data'!R:R,Calculations!$C$116+MOD(DL133,Calculations!$C$118))</f>
        <v>1.5063457444773597E-2</v>
      </c>
      <c r="IC133" s="86">
        <f ca="1">Control!$C$7*Calculations!$C$82*INDEX('Monthly Data'!N:N,Calculations!$C$116+MOD(DM133,Calculations!$C$118))+Control!$C$7*Calculations!$C$83*INDEX('Monthly Data'!O:O,Calculations!$C$116+MOD(DM133,Calculations!$C$118))+Control!$C$7*Calculations!$C$84*INDEX('Monthly Data'!P:P,Calculations!$C$116+MOD(DM133,Calculations!$C$118))+Control!$C$7*Calculations!$C$85*INDEX('Monthly Data'!Q:Q,Calculations!$C$116+MOD(DM133,Calculations!$C$118))+(1-Control!$C$7*Calculations!$C$87)*INDEX('Monthly Data'!R:R,Calculations!$C$116+MOD(DM133,Calculations!$C$118))</f>
        <v>-7.8872955230675015E-3</v>
      </c>
      <c r="ID133" s="86">
        <f ca="1">Control!$C$7*Calculations!$C$82*INDEX('Monthly Data'!N:N,Calculations!$C$116+MOD(DN133,Calculations!$C$118))+Control!$C$7*Calculations!$C$83*INDEX('Monthly Data'!O:O,Calculations!$C$116+MOD(DN133,Calculations!$C$118))+Control!$C$7*Calculations!$C$84*INDEX('Monthly Data'!P:P,Calculations!$C$116+MOD(DN133,Calculations!$C$118))+Control!$C$7*Calculations!$C$85*INDEX('Monthly Data'!Q:Q,Calculations!$C$116+MOD(DN133,Calculations!$C$118))+(1-Control!$C$7*Calculations!$C$87)*INDEX('Monthly Data'!R:R,Calculations!$C$116+MOD(DN133,Calculations!$C$118))</f>
        <v>1.0921298083007208E-2</v>
      </c>
      <c r="IE133" s="86">
        <f ca="1">Control!$C$7*Calculations!$C$82*INDEX('Monthly Data'!N:N,Calculations!$C$116+MOD(DO133,Calculations!$C$118))+Control!$C$7*Calculations!$C$83*INDEX('Monthly Data'!O:O,Calculations!$C$116+MOD(DO133,Calculations!$C$118))+Control!$C$7*Calculations!$C$84*INDEX('Monthly Data'!P:P,Calculations!$C$116+MOD(DO133,Calculations!$C$118))+Control!$C$7*Calculations!$C$85*INDEX('Monthly Data'!Q:Q,Calculations!$C$116+MOD(DO133,Calculations!$C$118))+(1-Control!$C$7*Calculations!$C$87)*INDEX('Monthly Data'!R:R,Calculations!$C$116+MOD(DO133,Calculations!$C$118))</f>
        <v>-4.0413381192162513E-2</v>
      </c>
      <c r="IF133" s="86">
        <f ca="1">Control!$C$7*Calculations!$C$82*INDEX('Monthly Data'!N:N,Calculations!$C$116+MOD(DP133,Calculations!$C$118))+Control!$C$7*Calculations!$C$83*INDEX('Monthly Data'!O:O,Calculations!$C$116+MOD(DP133,Calculations!$C$118))+Control!$C$7*Calculations!$C$84*INDEX('Monthly Data'!P:P,Calculations!$C$116+MOD(DP133,Calculations!$C$118))+Control!$C$7*Calculations!$C$85*INDEX('Monthly Data'!Q:Q,Calculations!$C$116+MOD(DP133,Calculations!$C$118))+(1-Control!$C$7*Calculations!$C$87)*INDEX('Monthly Data'!R:R,Calculations!$C$116+MOD(DP133,Calculations!$C$118))</f>
        <v>4.2795950888382334E-3</v>
      </c>
      <c r="IG133" s="88">
        <f ca="1">Control!$C$8*(1+DQ133)*(1+DR133)*(1+DS133)*(1+DT133)*(1+DU133)*(1+DV133)*(1+DW133)*(1+DX133)*(1+DY133)*(1+DZ133)*(1+EA133)*(1+EB133)*(1+EC133)*(1+ED133)*(1+EE133)*(1+EF133)*(1+EG133)*(1+EH133)*(1+EI133)*(1+EJ133)*(1+EK133)*(1+EL133)*(1+EM133)*(1+EN133)*(1+EO133)*(1+EP133)*(1+EQ133)*(1+ER133)*(1+ES133)*(1+ET133)*(1+EU133)*(1+EV133)*(1+EW133)*(1+EX133)*(1+EY133)*(1+EZ133)*(1+FA133)*(1+FB133)*(1+FC133)*(1+FD133)*(1+FE133)*(1+FF133)*(1+FG133)*(1+FH133)*(1+FI133)*(1+FJ133)*(1+FK133)*(1+FL133)*(1+FM133)*(1+FN133)*(1+FO133)*(1+FP133)*(1+FQ133)*(1+FR133)*(1+FS133)*(1+FT133)*(1+FU133)*(1+FV133)*(1+FW133)*(1+FX133)*(1+FY133)*(1+FZ133)*(1+GA133)*(1+GB133)*(1+GC133)*(1+GD133)*(1+GE133)*(1+GF133)*(1+GG133)*(1+GH133)*(1+GI133)*(1+GJ133)*(1+GK133)*(1+GL133)*(1+GM133)*(1+GN133)*(1+GO133)*(1+GP133)*(1+GQ133)*(1+GR133)*(1+GS133)*(1+GT133)*(1+GU133)*(1+GV133)*(1+GW133)*(1+GX133)*(1+GY133)*(1+GZ133)*(1+HA133)*(1+HB133)*(1+HC133)*(1+HD133)*(1+HE133)*(1+HF133)*(1+HG133)*(1+HH133)*(1+HI133)*(1+HJ133)*(1+HK133)*(1+HL133)*(1+HM133)*(1+HN133)*(1+HO133)*(1+HP133)*(1+HQ133)*(1+HR133)*(1+HS133)*(1+HT133)*(1+HU133)*(1+HV133)*(1+HW133)*(1+HX133)*(1+HY133)*(1+HZ133)*(1+IA133)*(1+IB133)*(1+IC133)*(1+ID133)*(1+IE133)*(1+IF133)</f>
        <v>120860.28063463935</v>
      </c>
    </row>
    <row r="134" spans="1:241" x14ac:dyDescent="0.25">
      <c r="A134">
        <v>3</v>
      </c>
      <c r="B134">
        <v>69</v>
      </c>
      <c r="C134">
        <v>117</v>
      </c>
      <c r="D134">
        <v>23</v>
      </c>
      <c r="E134">
        <v>3</v>
      </c>
      <c r="F134">
        <v>63</v>
      </c>
      <c r="G134">
        <v>38</v>
      </c>
      <c r="H134">
        <v>81</v>
      </c>
      <c r="I134">
        <v>51</v>
      </c>
      <c r="J134">
        <v>106</v>
      </c>
      <c r="K134">
        <v>96</v>
      </c>
      <c r="L134">
        <v>103</v>
      </c>
      <c r="M134">
        <v>56</v>
      </c>
      <c r="N134">
        <v>103</v>
      </c>
      <c r="O134">
        <v>8</v>
      </c>
      <c r="P134">
        <v>28</v>
      </c>
      <c r="Q134">
        <v>113</v>
      </c>
      <c r="R134">
        <v>99</v>
      </c>
      <c r="S134">
        <v>107</v>
      </c>
      <c r="T134">
        <v>1</v>
      </c>
      <c r="U134">
        <v>33</v>
      </c>
      <c r="V134">
        <v>22</v>
      </c>
      <c r="W134">
        <v>105</v>
      </c>
      <c r="X134">
        <v>102</v>
      </c>
      <c r="Y134">
        <v>70</v>
      </c>
      <c r="Z134">
        <v>42</v>
      </c>
      <c r="AA134">
        <v>77</v>
      </c>
      <c r="AB134">
        <v>81</v>
      </c>
      <c r="AC134">
        <v>3</v>
      </c>
      <c r="AD134">
        <v>49</v>
      </c>
      <c r="AE134">
        <v>7</v>
      </c>
      <c r="AF134">
        <v>8</v>
      </c>
      <c r="AG134">
        <v>110</v>
      </c>
      <c r="AH134">
        <v>32</v>
      </c>
      <c r="AI134">
        <v>65</v>
      </c>
      <c r="AJ134">
        <v>5</v>
      </c>
      <c r="AK134">
        <v>43</v>
      </c>
      <c r="AL134">
        <v>106</v>
      </c>
      <c r="AM134">
        <v>63</v>
      </c>
      <c r="AN134">
        <v>49</v>
      </c>
      <c r="AO134">
        <v>91</v>
      </c>
      <c r="AP134">
        <v>13</v>
      </c>
      <c r="AQ134">
        <v>22</v>
      </c>
      <c r="AR134">
        <v>48</v>
      </c>
      <c r="AS134">
        <v>80</v>
      </c>
      <c r="AT134">
        <v>111</v>
      </c>
      <c r="AU134">
        <v>96</v>
      </c>
      <c r="AV134">
        <v>112</v>
      </c>
      <c r="AW134">
        <v>69</v>
      </c>
      <c r="AX134">
        <v>15</v>
      </c>
      <c r="AY134">
        <v>4</v>
      </c>
      <c r="AZ134">
        <v>76</v>
      </c>
      <c r="BA134">
        <v>68</v>
      </c>
      <c r="BB134">
        <v>85</v>
      </c>
      <c r="BC134">
        <v>82</v>
      </c>
      <c r="BD134">
        <v>85</v>
      </c>
      <c r="BE134">
        <v>74</v>
      </c>
      <c r="BF134">
        <v>31</v>
      </c>
      <c r="BG134">
        <v>50</v>
      </c>
      <c r="BH134">
        <v>9</v>
      </c>
      <c r="BI134">
        <v>31</v>
      </c>
      <c r="BJ134">
        <v>63</v>
      </c>
      <c r="BK134">
        <v>56</v>
      </c>
      <c r="BL134">
        <v>27</v>
      </c>
      <c r="BM134">
        <v>39</v>
      </c>
      <c r="BN134">
        <v>98</v>
      </c>
      <c r="BO134">
        <v>111</v>
      </c>
      <c r="BP134">
        <v>70</v>
      </c>
      <c r="BQ134">
        <v>61</v>
      </c>
      <c r="BR134">
        <v>89</v>
      </c>
      <c r="BS134">
        <v>77</v>
      </c>
      <c r="BT134">
        <v>53</v>
      </c>
      <c r="BU134">
        <v>99</v>
      </c>
      <c r="BV134">
        <v>74</v>
      </c>
      <c r="BW134">
        <v>78</v>
      </c>
      <c r="BX134">
        <v>68</v>
      </c>
      <c r="BY134">
        <v>67</v>
      </c>
      <c r="BZ134">
        <v>45</v>
      </c>
      <c r="CA134">
        <v>110</v>
      </c>
      <c r="CB134">
        <v>106</v>
      </c>
      <c r="CC134">
        <v>13</v>
      </c>
      <c r="CD134">
        <v>114</v>
      </c>
      <c r="CE134">
        <v>59</v>
      </c>
      <c r="CF134">
        <v>56</v>
      </c>
      <c r="CG134">
        <v>61</v>
      </c>
      <c r="CH134">
        <v>54</v>
      </c>
      <c r="CI134">
        <v>64</v>
      </c>
      <c r="CJ134">
        <v>89</v>
      </c>
      <c r="CK134">
        <v>113</v>
      </c>
      <c r="CL134">
        <v>107</v>
      </c>
      <c r="CM134">
        <v>97</v>
      </c>
      <c r="CN134">
        <v>102</v>
      </c>
      <c r="CO134">
        <v>3</v>
      </c>
      <c r="CP134">
        <v>42</v>
      </c>
      <c r="CQ134">
        <v>10</v>
      </c>
      <c r="CR134">
        <v>13</v>
      </c>
      <c r="CS134">
        <v>72</v>
      </c>
      <c r="CT134">
        <v>49</v>
      </c>
      <c r="CU134">
        <v>109</v>
      </c>
      <c r="CV134">
        <v>44</v>
      </c>
      <c r="CW134">
        <v>54</v>
      </c>
      <c r="CX134">
        <v>77</v>
      </c>
      <c r="CY134">
        <v>34</v>
      </c>
      <c r="CZ134">
        <v>80</v>
      </c>
      <c r="DA134">
        <v>82</v>
      </c>
      <c r="DB134">
        <v>7</v>
      </c>
      <c r="DC134">
        <v>4</v>
      </c>
      <c r="DD134">
        <v>30</v>
      </c>
      <c r="DE134">
        <v>55</v>
      </c>
      <c r="DF134">
        <v>41</v>
      </c>
      <c r="DG134">
        <v>39</v>
      </c>
      <c r="DH134">
        <v>8</v>
      </c>
      <c r="DI134">
        <v>9</v>
      </c>
      <c r="DJ134">
        <v>115</v>
      </c>
      <c r="DK134">
        <v>28</v>
      </c>
      <c r="DL134">
        <v>80</v>
      </c>
      <c r="DM134">
        <v>92</v>
      </c>
      <c r="DN134">
        <v>15</v>
      </c>
      <c r="DO134">
        <v>0</v>
      </c>
      <c r="DP134">
        <v>32</v>
      </c>
      <c r="DQ134" s="86">
        <f ca="1">Control!$C$7*Calculations!$C$82*INDEX('Monthly Data'!N:N,Calculations!$C$116+MOD(A134,Calculations!$C$118))+Control!$C$7*Calculations!$C$83*INDEX('Monthly Data'!O:O,Calculations!$C$116+MOD(A134,Calculations!$C$118))+Control!$C$7*Calculations!$C$84*INDEX('Monthly Data'!P:P,Calculations!$C$116+MOD(A134,Calculations!$C$118))+Control!$C$7*Calculations!$C$85*INDEX('Monthly Data'!Q:Q,Calculations!$C$116+MOD(A134,Calculations!$C$118))+(1-Control!$C$7*Calculations!$C$87)*INDEX('Monthly Data'!R:R,Calculations!$C$116+MOD(A134,Calculations!$C$118))</f>
        <v>9.9793409618087695E-3</v>
      </c>
      <c r="DR134" s="86">
        <f ca="1">Control!$C$7*Calculations!$C$82*INDEX('Monthly Data'!N:N,Calculations!$C$116+MOD(B134,Calculations!$C$118))+Control!$C$7*Calculations!$C$83*INDEX('Monthly Data'!O:O,Calculations!$C$116+MOD(B134,Calculations!$C$118))+Control!$C$7*Calculations!$C$84*INDEX('Monthly Data'!P:P,Calculations!$C$116+MOD(B134,Calculations!$C$118))+Control!$C$7*Calculations!$C$85*INDEX('Monthly Data'!Q:Q,Calculations!$C$116+MOD(B134,Calculations!$C$118))+(1-Control!$C$7*Calculations!$C$87)*INDEX('Monthly Data'!R:R,Calculations!$C$116+MOD(B134,Calculations!$C$118))</f>
        <v>-4.0413381192162513E-2</v>
      </c>
      <c r="DS134" s="86">
        <f ca="1">Control!$C$7*Calculations!$C$82*INDEX('Monthly Data'!N:N,Calculations!$C$116+MOD(C134,Calculations!$C$118))+Control!$C$7*Calculations!$C$83*INDEX('Monthly Data'!O:O,Calculations!$C$116+MOD(C134,Calculations!$C$118))+Control!$C$7*Calculations!$C$84*INDEX('Monthly Data'!P:P,Calculations!$C$116+MOD(C134,Calculations!$C$118))+Control!$C$7*Calculations!$C$85*INDEX('Monthly Data'!Q:Q,Calculations!$C$116+MOD(C134,Calculations!$C$118))+(1-Control!$C$7*Calculations!$C$87)*INDEX('Monthly Data'!R:R,Calculations!$C$116+MOD(C134,Calculations!$C$118))</f>
        <v>-7.3651264633385334E-4</v>
      </c>
      <c r="DT134" s="86">
        <f ca="1">Control!$C$7*Calculations!$C$82*INDEX('Monthly Data'!N:N,Calculations!$C$116+MOD(D134,Calculations!$C$118))+Control!$C$7*Calculations!$C$83*INDEX('Monthly Data'!O:O,Calculations!$C$116+MOD(D134,Calculations!$C$118))+Control!$C$7*Calculations!$C$84*INDEX('Monthly Data'!P:P,Calculations!$C$116+MOD(D134,Calculations!$C$118))+Control!$C$7*Calculations!$C$85*INDEX('Monthly Data'!Q:Q,Calculations!$C$116+MOD(D134,Calculations!$C$118))+(1-Control!$C$7*Calculations!$C$87)*INDEX('Monthly Data'!R:R,Calculations!$C$116+MOD(D134,Calculations!$C$118))</f>
        <v>6.2631896128884862E-3</v>
      </c>
      <c r="DU134" s="86">
        <f ca="1">Control!$C$7*Calculations!$C$82*INDEX('Monthly Data'!N:N,Calculations!$C$116+MOD(E134,Calculations!$C$118))+Control!$C$7*Calculations!$C$83*INDEX('Monthly Data'!O:O,Calculations!$C$116+MOD(E134,Calculations!$C$118))+Control!$C$7*Calculations!$C$84*INDEX('Monthly Data'!P:P,Calculations!$C$116+MOD(E134,Calculations!$C$118))+Control!$C$7*Calculations!$C$85*INDEX('Monthly Data'!Q:Q,Calculations!$C$116+MOD(E134,Calculations!$C$118))+(1-Control!$C$7*Calculations!$C$87)*INDEX('Monthly Data'!R:R,Calculations!$C$116+MOD(E134,Calculations!$C$118))</f>
        <v>9.9793409618087695E-3</v>
      </c>
      <c r="DV134" s="86">
        <f ca="1">Control!$C$7*Calculations!$C$82*INDEX('Monthly Data'!N:N,Calculations!$C$116+MOD(F134,Calculations!$C$118))+Control!$C$7*Calculations!$C$83*INDEX('Monthly Data'!O:O,Calculations!$C$116+MOD(F134,Calculations!$C$118))+Control!$C$7*Calculations!$C$84*INDEX('Monthly Data'!P:P,Calculations!$C$116+MOD(F134,Calculations!$C$118))+Control!$C$7*Calculations!$C$85*INDEX('Monthly Data'!Q:Q,Calculations!$C$116+MOD(F134,Calculations!$C$118))+(1-Control!$C$7*Calculations!$C$87)*INDEX('Monthly Data'!R:R,Calculations!$C$116+MOD(F134,Calculations!$C$118))</f>
        <v>1.9073822767906517E-2</v>
      </c>
      <c r="DW134" s="86">
        <f ca="1">Control!$C$7*Calculations!$C$82*INDEX('Monthly Data'!N:N,Calculations!$C$116+MOD(G134,Calculations!$C$118))+Control!$C$7*Calculations!$C$83*INDEX('Monthly Data'!O:O,Calculations!$C$116+MOD(G134,Calculations!$C$118))+Control!$C$7*Calculations!$C$84*INDEX('Monthly Data'!P:P,Calculations!$C$116+MOD(G134,Calculations!$C$118))+Control!$C$7*Calculations!$C$85*INDEX('Monthly Data'!Q:Q,Calculations!$C$116+MOD(G134,Calculations!$C$118))+(1-Control!$C$7*Calculations!$C$87)*INDEX('Monthly Data'!R:R,Calculations!$C$116+MOD(G134,Calculations!$C$118))</f>
        <v>1.3891563624307685E-2</v>
      </c>
      <c r="DX134" s="86">
        <f ca="1">Control!$C$7*Calculations!$C$82*INDEX('Monthly Data'!N:N,Calculations!$C$116+MOD(H134,Calculations!$C$118))+Control!$C$7*Calculations!$C$83*INDEX('Monthly Data'!O:O,Calculations!$C$116+MOD(H134,Calculations!$C$118))+Control!$C$7*Calculations!$C$84*INDEX('Monthly Data'!P:P,Calculations!$C$116+MOD(H134,Calculations!$C$118))+Control!$C$7*Calculations!$C$85*INDEX('Monthly Data'!Q:Q,Calculations!$C$116+MOD(H134,Calculations!$C$118))+(1-Control!$C$7*Calculations!$C$87)*INDEX('Monthly Data'!R:R,Calculations!$C$116+MOD(H134,Calculations!$C$118))</f>
        <v>3.0957942835585645E-2</v>
      </c>
      <c r="DY134" s="86">
        <f ca="1">Control!$C$7*Calculations!$C$82*INDEX('Monthly Data'!N:N,Calculations!$C$116+MOD(I134,Calculations!$C$118))+Control!$C$7*Calculations!$C$83*INDEX('Monthly Data'!O:O,Calculations!$C$116+MOD(I134,Calculations!$C$118))+Control!$C$7*Calculations!$C$84*INDEX('Monthly Data'!P:P,Calculations!$C$116+MOD(I134,Calculations!$C$118))+Control!$C$7*Calculations!$C$85*INDEX('Monthly Data'!Q:Q,Calculations!$C$116+MOD(I134,Calculations!$C$118))+(1-Control!$C$7*Calculations!$C$87)*INDEX('Monthly Data'!R:R,Calculations!$C$116+MOD(I134,Calculations!$C$118))</f>
        <v>1.8695385296339444E-2</v>
      </c>
      <c r="DZ134" s="86">
        <f ca="1">Control!$C$7*Calculations!$C$82*INDEX('Monthly Data'!N:N,Calculations!$C$116+MOD(J134,Calculations!$C$118))+Control!$C$7*Calculations!$C$83*INDEX('Monthly Data'!O:O,Calculations!$C$116+MOD(J134,Calculations!$C$118))+Control!$C$7*Calculations!$C$84*INDEX('Monthly Data'!P:P,Calculations!$C$116+MOD(J134,Calculations!$C$118))+Control!$C$7*Calculations!$C$85*INDEX('Monthly Data'!Q:Q,Calculations!$C$116+MOD(J134,Calculations!$C$118))+(1-Control!$C$7*Calculations!$C$87)*INDEX('Monthly Data'!R:R,Calculations!$C$116+MOD(J134,Calculations!$C$118))</f>
        <v>6.6954569943530936E-3</v>
      </c>
      <c r="EA134" s="86">
        <f ca="1">Control!$C$7*Calculations!$C$82*INDEX('Monthly Data'!N:N,Calculations!$C$116+MOD(K134,Calculations!$C$118))+Control!$C$7*Calculations!$C$83*INDEX('Monthly Data'!O:O,Calculations!$C$116+MOD(K134,Calculations!$C$118))+Control!$C$7*Calculations!$C$84*INDEX('Monthly Data'!P:P,Calculations!$C$116+MOD(K134,Calculations!$C$118))+Control!$C$7*Calculations!$C$85*INDEX('Monthly Data'!Q:Q,Calculations!$C$116+MOD(K134,Calculations!$C$118))+(1-Control!$C$7*Calculations!$C$87)*INDEX('Monthly Data'!R:R,Calculations!$C$116+MOD(K134,Calculations!$C$118))</f>
        <v>1.0627294914941248E-2</v>
      </c>
      <c r="EB134" s="86">
        <f ca="1">Control!$C$7*Calculations!$C$82*INDEX('Monthly Data'!N:N,Calculations!$C$116+MOD(L134,Calculations!$C$118))+Control!$C$7*Calculations!$C$83*INDEX('Monthly Data'!O:O,Calculations!$C$116+MOD(L134,Calculations!$C$118))+Control!$C$7*Calculations!$C$84*INDEX('Monthly Data'!P:P,Calculations!$C$116+MOD(L134,Calculations!$C$118))+Control!$C$7*Calculations!$C$85*INDEX('Monthly Data'!Q:Q,Calculations!$C$116+MOD(L134,Calculations!$C$118))+(1-Control!$C$7*Calculations!$C$87)*INDEX('Monthly Data'!R:R,Calculations!$C$116+MOD(L134,Calculations!$C$118))</f>
        <v>5.1972609868760735E-3</v>
      </c>
      <c r="EC134" s="86">
        <f ca="1">Control!$C$7*Calculations!$C$82*INDEX('Monthly Data'!N:N,Calculations!$C$116+MOD(M134,Calculations!$C$118))+Control!$C$7*Calculations!$C$83*INDEX('Monthly Data'!O:O,Calculations!$C$116+MOD(M134,Calculations!$C$118))+Control!$C$7*Calculations!$C$84*INDEX('Monthly Data'!P:P,Calculations!$C$116+MOD(M134,Calculations!$C$118))+Control!$C$7*Calculations!$C$85*INDEX('Monthly Data'!Q:Q,Calculations!$C$116+MOD(M134,Calculations!$C$118))+(1-Control!$C$7*Calculations!$C$87)*INDEX('Monthly Data'!R:R,Calculations!$C$116+MOD(M134,Calculations!$C$118))</f>
        <v>7.5897487599915015E-3</v>
      </c>
      <c r="ED134" s="86">
        <f ca="1">Control!$C$7*Calculations!$C$82*INDEX('Monthly Data'!N:N,Calculations!$C$116+MOD(N134,Calculations!$C$118))+Control!$C$7*Calculations!$C$83*INDEX('Monthly Data'!O:O,Calculations!$C$116+MOD(N134,Calculations!$C$118))+Control!$C$7*Calculations!$C$84*INDEX('Monthly Data'!P:P,Calculations!$C$116+MOD(N134,Calculations!$C$118))+Control!$C$7*Calculations!$C$85*INDEX('Monthly Data'!Q:Q,Calculations!$C$116+MOD(N134,Calculations!$C$118))+(1-Control!$C$7*Calculations!$C$87)*INDEX('Monthly Data'!R:R,Calculations!$C$116+MOD(N134,Calculations!$C$118))</f>
        <v>5.1972609868760735E-3</v>
      </c>
      <c r="EE134" s="86">
        <f ca="1">Control!$C$7*Calculations!$C$82*INDEX('Monthly Data'!N:N,Calculations!$C$116+MOD(O134,Calculations!$C$118))+Control!$C$7*Calculations!$C$83*INDEX('Monthly Data'!O:O,Calculations!$C$116+MOD(O134,Calculations!$C$118))+Control!$C$7*Calculations!$C$84*INDEX('Monthly Data'!P:P,Calculations!$C$116+MOD(O134,Calculations!$C$118))+Control!$C$7*Calculations!$C$85*INDEX('Monthly Data'!Q:Q,Calculations!$C$116+MOD(O134,Calculations!$C$118))+(1-Control!$C$7*Calculations!$C$87)*INDEX('Monthly Data'!R:R,Calculations!$C$116+MOD(O134,Calculations!$C$118))</f>
        <v>9.9787204839310462E-3</v>
      </c>
      <c r="EF134" s="86">
        <f ca="1">Control!$C$7*Calculations!$C$82*INDEX('Monthly Data'!N:N,Calculations!$C$116+MOD(P134,Calculations!$C$118))+Control!$C$7*Calculations!$C$83*INDEX('Monthly Data'!O:O,Calculations!$C$116+MOD(P134,Calculations!$C$118))+Control!$C$7*Calculations!$C$84*INDEX('Monthly Data'!P:P,Calculations!$C$116+MOD(P134,Calculations!$C$118))+Control!$C$7*Calculations!$C$85*INDEX('Monthly Data'!Q:Q,Calculations!$C$116+MOD(P134,Calculations!$C$118))+(1-Control!$C$7*Calculations!$C$87)*INDEX('Monthly Data'!R:R,Calculations!$C$116+MOD(P134,Calculations!$C$118))</f>
        <v>3.7596120283497965E-2</v>
      </c>
      <c r="EG134" s="86">
        <f ca="1">Control!$C$7*Calculations!$C$82*INDEX('Monthly Data'!N:N,Calculations!$C$116+MOD(Q134,Calculations!$C$118))+Control!$C$7*Calculations!$C$83*INDEX('Monthly Data'!O:O,Calculations!$C$116+MOD(Q134,Calculations!$C$118))+Control!$C$7*Calculations!$C$84*INDEX('Monthly Data'!P:P,Calculations!$C$116+MOD(Q134,Calculations!$C$118))+Control!$C$7*Calculations!$C$85*INDEX('Monthly Data'!Q:Q,Calculations!$C$116+MOD(Q134,Calculations!$C$118))+(1-Control!$C$7*Calculations!$C$87)*INDEX('Monthly Data'!R:R,Calculations!$C$116+MOD(Q134,Calculations!$C$118))</f>
        <v>4.4327772793586687E-3</v>
      </c>
      <c r="EH134" s="86">
        <f ca="1">Control!$C$7*Calculations!$C$82*INDEX('Monthly Data'!N:N,Calculations!$C$116+MOD(R134,Calculations!$C$118))+Control!$C$7*Calculations!$C$83*INDEX('Monthly Data'!O:O,Calculations!$C$116+MOD(R134,Calculations!$C$118))+Control!$C$7*Calculations!$C$84*INDEX('Monthly Data'!P:P,Calculations!$C$116+MOD(R134,Calculations!$C$118))+Control!$C$7*Calculations!$C$85*INDEX('Monthly Data'!Q:Q,Calculations!$C$116+MOD(R134,Calculations!$C$118))+(1-Control!$C$7*Calculations!$C$87)*INDEX('Monthly Data'!R:R,Calculations!$C$116+MOD(R134,Calculations!$C$118))</f>
        <v>-1.1360801645249321E-2</v>
      </c>
      <c r="EI134" s="86">
        <f ca="1">Control!$C$7*Calculations!$C$82*INDEX('Monthly Data'!N:N,Calculations!$C$116+MOD(S134,Calculations!$C$118))+Control!$C$7*Calculations!$C$83*INDEX('Monthly Data'!O:O,Calculations!$C$116+MOD(S134,Calculations!$C$118))+Control!$C$7*Calculations!$C$84*INDEX('Monthly Data'!P:P,Calculations!$C$116+MOD(S134,Calculations!$C$118))+Control!$C$7*Calculations!$C$85*INDEX('Monthly Data'!Q:Q,Calculations!$C$116+MOD(S134,Calculations!$C$118))+(1-Control!$C$7*Calculations!$C$87)*INDEX('Monthly Data'!R:R,Calculations!$C$116+MOD(S134,Calculations!$C$118))</f>
        <v>1.5216630695380906E-2</v>
      </c>
      <c r="EJ134" s="86">
        <f ca="1">Control!$C$7*Calculations!$C$82*INDEX('Monthly Data'!N:N,Calculations!$C$116+MOD(T134,Calculations!$C$118))+Control!$C$7*Calculations!$C$83*INDEX('Monthly Data'!O:O,Calculations!$C$116+MOD(T134,Calculations!$C$118))+Control!$C$7*Calculations!$C$84*INDEX('Monthly Data'!P:P,Calculations!$C$116+MOD(T134,Calculations!$C$118))+Control!$C$7*Calculations!$C$85*INDEX('Monthly Data'!Q:Q,Calculations!$C$116+MOD(T134,Calculations!$C$118))+(1-Control!$C$7*Calculations!$C$87)*INDEX('Monthly Data'!R:R,Calculations!$C$116+MOD(T134,Calculations!$C$118))</f>
        <v>-9.9526758408448549E-3</v>
      </c>
      <c r="EK134" s="86">
        <f ca="1">Control!$C$7*Calculations!$C$82*INDEX('Monthly Data'!N:N,Calculations!$C$116+MOD(U134,Calculations!$C$118))+Control!$C$7*Calculations!$C$83*INDEX('Monthly Data'!O:O,Calculations!$C$116+MOD(U134,Calculations!$C$118))+Control!$C$7*Calculations!$C$84*INDEX('Monthly Data'!P:P,Calculations!$C$116+MOD(U134,Calculations!$C$118))+Control!$C$7*Calculations!$C$85*INDEX('Monthly Data'!Q:Q,Calculations!$C$116+MOD(U134,Calculations!$C$118))+(1-Control!$C$7*Calculations!$C$87)*INDEX('Monthly Data'!R:R,Calculations!$C$116+MOD(U134,Calculations!$C$118))</f>
        <v>3.1070573055362403E-2</v>
      </c>
      <c r="EL134" s="86">
        <f ca="1">Control!$C$7*Calculations!$C$82*INDEX('Monthly Data'!N:N,Calculations!$C$116+MOD(V134,Calculations!$C$118))+Control!$C$7*Calculations!$C$83*INDEX('Monthly Data'!O:O,Calculations!$C$116+MOD(V134,Calculations!$C$118))+Control!$C$7*Calculations!$C$84*INDEX('Monthly Data'!P:P,Calculations!$C$116+MOD(V134,Calculations!$C$118))+Control!$C$7*Calculations!$C$85*INDEX('Monthly Data'!Q:Q,Calculations!$C$116+MOD(V134,Calculations!$C$118))+(1-Control!$C$7*Calculations!$C$87)*INDEX('Monthly Data'!R:R,Calculations!$C$116+MOD(V134,Calculations!$C$118))</f>
        <v>1.50127906355989E-2</v>
      </c>
      <c r="EM134" s="86">
        <f ca="1">Control!$C$7*Calculations!$C$82*INDEX('Monthly Data'!N:N,Calculations!$C$116+MOD(W134,Calculations!$C$118))+Control!$C$7*Calculations!$C$83*INDEX('Monthly Data'!O:O,Calculations!$C$116+MOD(W134,Calculations!$C$118))+Control!$C$7*Calculations!$C$84*INDEX('Monthly Data'!P:P,Calculations!$C$116+MOD(W134,Calculations!$C$118))+Control!$C$7*Calculations!$C$85*INDEX('Monthly Data'!Q:Q,Calculations!$C$116+MOD(W134,Calculations!$C$118))+(1-Control!$C$7*Calculations!$C$87)*INDEX('Monthly Data'!R:R,Calculations!$C$116+MOD(W134,Calculations!$C$118))</f>
        <v>2.3206536303657571E-2</v>
      </c>
      <c r="EN134" s="86">
        <f ca="1">Control!$C$7*Calculations!$C$82*INDEX('Monthly Data'!N:N,Calculations!$C$116+MOD(X134,Calculations!$C$118))+Control!$C$7*Calculations!$C$83*INDEX('Monthly Data'!O:O,Calculations!$C$116+MOD(X134,Calculations!$C$118))+Control!$C$7*Calculations!$C$84*INDEX('Monthly Data'!P:P,Calculations!$C$116+MOD(X134,Calculations!$C$118))+Control!$C$7*Calculations!$C$85*INDEX('Monthly Data'!Q:Q,Calculations!$C$116+MOD(X134,Calculations!$C$118))+(1-Control!$C$7*Calculations!$C$87)*INDEX('Monthly Data'!R:R,Calculations!$C$116+MOD(X134,Calculations!$C$118))</f>
        <v>-1.8530040247387896E-2</v>
      </c>
      <c r="EO134" s="86">
        <f ca="1">Control!$C$7*Calculations!$C$82*INDEX('Monthly Data'!N:N,Calculations!$C$116+MOD(Y134,Calculations!$C$118))+Control!$C$7*Calculations!$C$83*INDEX('Monthly Data'!O:O,Calculations!$C$116+MOD(Y134,Calculations!$C$118))+Control!$C$7*Calculations!$C$84*INDEX('Monthly Data'!P:P,Calculations!$C$116+MOD(Y134,Calculations!$C$118))+Control!$C$7*Calculations!$C$85*INDEX('Monthly Data'!Q:Q,Calculations!$C$116+MOD(Y134,Calculations!$C$118))+(1-Control!$C$7*Calculations!$C$87)*INDEX('Monthly Data'!R:R,Calculations!$C$116+MOD(Y134,Calculations!$C$118))</f>
        <v>3.8809817903524786E-2</v>
      </c>
      <c r="EP134" s="86">
        <f ca="1">Control!$C$7*Calculations!$C$82*INDEX('Monthly Data'!N:N,Calculations!$C$116+MOD(Z134,Calculations!$C$118))+Control!$C$7*Calculations!$C$83*INDEX('Monthly Data'!O:O,Calculations!$C$116+MOD(Z134,Calculations!$C$118))+Control!$C$7*Calculations!$C$84*INDEX('Monthly Data'!P:P,Calculations!$C$116+MOD(Z134,Calculations!$C$118))+Control!$C$7*Calculations!$C$85*INDEX('Monthly Data'!Q:Q,Calculations!$C$116+MOD(Z134,Calculations!$C$118))+(1-Control!$C$7*Calculations!$C$87)*INDEX('Monthly Data'!R:R,Calculations!$C$116+MOD(Z134,Calculations!$C$118))</f>
        <v>-6.1115617667135171E-2</v>
      </c>
      <c r="EQ134" s="86">
        <f ca="1">Control!$C$7*Calculations!$C$82*INDEX('Monthly Data'!N:N,Calculations!$C$116+MOD(AA134,Calculations!$C$118))+Control!$C$7*Calculations!$C$83*INDEX('Monthly Data'!O:O,Calculations!$C$116+MOD(AA134,Calculations!$C$118))+Control!$C$7*Calculations!$C$84*INDEX('Monthly Data'!P:P,Calculations!$C$116+MOD(AA134,Calculations!$C$118))+Control!$C$7*Calculations!$C$85*INDEX('Monthly Data'!Q:Q,Calculations!$C$116+MOD(AA134,Calculations!$C$118))+(1-Control!$C$7*Calculations!$C$87)*INDEX('Monthly Data'!R:R,Calculations!$C$116+MOD(AA134,Calculations!$C$118))</f>
        <v>-1.0485101266941802E-2</v>
      </c>
      <c r="ER134" s="86">
        <f ca="1">Control!$C$7*Calculations!$C$82*INDEX('Monthly Data'!N:N,Calculations!$C$116+MOD(AB134,Calculations!$C$118))+Control!$C$7*Calculations!$C$83*INDEX('Monthly Data'!O:O,Calculations!$C$116+MOD(AB134,Calculations!$C$118))+Control!$C$7*Calculations!$C$84*INDEX('Monthly Data'!P:P,Calculations!$C$116+MOD(AB134,Calculations!$C$118))+Control!$C$7*Calculations!$C$85*INDEX('Monthly Data'!Q:Q,Calculations!$C$116+MOD(AB134,Calculations!$C$118))+(1-Control!$C$7*Calculations!$C$87)*INDEX('Monthly Data'!R:R,Calculations!$C$116+MOD(AB134,Calculations!$C$118))</f>
        <v>3.0957942835585645E-2</v>
      </c>
      <c r="ES134" s="86">
        <f ca="1">Control!$C$7*Calculations!$C$82*INDEX('Monthly Data'!N:N,Calculations!$C$116+MOD(AC134,Calculations!$C$118))+Control!$C$7*Calculations!$C$83*INDEX('Monthly Data'!O:O,Calculations!$C$116+MOD(AC134,Calculations!$C$118))+Control!$C$7*Calculations!$C$84*INDEX('Monthly Data'!P:P,Calculations!$C$116+MOD(AC134,Calculations!$C$118))+Control!$C$7*Calculations!$C$85*INDEX('Monthly Data'!Q:Q,Calculations!$C$116+MOD(AC134,Calculations!$C$118))+(1-Control!$C$7*Calculations!$C$87)*INDEX('Monthly Data'!R:R,Calculations!$C$116+MOD(AC134,Calculations!$C$118))</f>
        <v>9.9793409618087695E-3</v>
      </c>
      <c r="ET134" s="86">
        <f ca="1">Control!$C$7*Calculations!$C$82*INDEX('Monthly Data'!N:N,Calculations!$C$116+MOD(AD134,Calculations!$C$118))+Control!$C$7*Calculations!$C$83*INDEX('Monthly Data'!O:O,Calculations!$C$116+MOD(AD134,Calculations!$C$118))+Control!$C$7*Calculations!$C$84*INDEX('Monthly Data'!P:P,Calculations!$C$116+MOD(AD134,Calculations!$C$118))+Control!$C$7*Calculations!$C$85*INDEX('Monthly Data'!Q:Q,Calculations!$C$116+MOD(AD134,Calculations!$C$118))+(1-Control!$C$7*Calculations!$C$87)*INDEX('Monthly Data'!R:R,Calculations!$C$116+MOD(AD134,Calculations!$C$118))</f>
        <v>-1.4213734788548189E-2</v>
      </c>
      <c r="EU134" s="86">
        <f ca="1">Control!$C$7*Calculations!$C$82*INDEX('Monthly Data'!N:N,Calculations!$C$116+MOD(AE134,Calculations!$C$118))+Control!$C$7*Calculations!$C$83*INDEX('Monthly Data'!O:O,Calculations!$C$116+MOD(AE134,Calculations!$C$118))+Control!$C$7*Calculations!$C$84*INDEX('Monthly Data'!P:P,Calculations!$C$116+MOD(AE134,Calculations!$C$118))+Control!$C$7*Calculations!$C$85*INDEX('Monthly Data'!Q:Q,Calculations!$C$116+MOD(AE134,Calculations!$C$118))+(1-Control!$C$7*Calculations!$C$87)*INDEX('Monthly Data'!R:R,Calculations!$C$116+MOD(AE134,Calculations!$C$118))</f>
        <v>8.3814116887657771E-3</v>
      </c>
      <c r="EV134" s="86">
        <f ca="1">Control!$C$7*Calculations!$C$82*INDEX('Monthly Data'!N:N,Calculations!$C$116+MOD(AF134,Calculations!$C$118))+Control!$C$7*Calculations!$C$83*INDEX('Monthly Data'!O:O,Calculations!$C$116+MOD(AF134,Calculations!$C$118))+Control!$C$7*Calculations!$C$84*INDEX('Monthly Data'!P:P,Calculations!$C$116+MOD(AF134,Calculations!$C$118))+Control!$C$7*Calculations!$C$85*INDEX('Monthly Data'!Q:Q,Calculations!$C$116+MOD(AF134,Calculations!$C$118))+(1-Control!$C$7*Calculations!$C$87)*INDEX('Monthly Data'!R:R,Calculations!$C$116+MOD(AF134,Calculations!$C$118))</f>
        <v>9.9787204839310462E-3</v>
      </c>
      <c r="EW134" s="86">
        <f ca="1">Control!$C$7*Calculations!$C$82*INDEX('Monthly Data'!N:N,Calculations!$C$116+MOD(AG134,Calculations!$C$118))+Control!$C$7*Calculations!$C$83*INDEX('Monthly Data'!O:O,Calculations!$C$116+MOD(AG134,Calculations!$C$118))+Control!$C$7*Calculations!$C$84*INDEX('Monthly Data'!P:P,Calculations!$C$116+MOD(AG134,Calculations!$C$118))+Control!$C$7*Calculations!$C$85*INDEX('Monthly Data'!Q:Q,Calculations!$C$116+MOD(AG134,Calculations!$C$118))+(1-Control!$C$7*Calculations!$C$87)*INDEX('Monthly Data'!R:R,Calculations!$C$116+MOD(AG134,Calculations!$C$118))</f>
        <v>3.127051071655923E-3</v>
      </c>
      <c r="EX134" s="86">
        <f ca="1">Control!$C$7*Calculations!$C$82*INDEX('Monthly Data'!N:N,Calculations!$C$116+MOD(AH134,Calculations!$C$118))+Control!$C$7*Calculations!$C$83*INDEX('Monthly Data'!O:O,Calculations!$C$116+MOD(AH134,Calculations!$C$118))+Control!$C$7*Calculations!$C$84*INDEX('Monthly Data'!P:P,Calculations!$C$116+MOD(AH134,Calculations!$C$118))+Control!$C$7*Calculations!$C$85*INDEX('Monthly Data'!Q:Q,Calculations!$C$116+MOD(AH134,Calculations!$C$118))+(1-Control!$C$7*Calculations!$C$87)*INDEX('Monthly Data'!R:R,Calculations!$C$116+MOD(AH134,Calculations!$C$118))</f>
        <v>-2.6378232493851243E-2</v>
      </c>
      <c r="EY134" s="86">
        <f ca="1">Control!$C$7*Calculations!$C$82*INDEX('Monthly Data'!N:N,Calculations!$C$116+MOD(AI134,Calculations!$C$118))+Control!$C$7*Calculations!$C$83*INDEX('Monthly Data'!O:O,Calculations!$C$116+MOD(AI134,Calculations!$C$118))+Control!$C$7*Calculations!$C$84*INDEX('Monthly Data'!P:P,Calculations!$C$116+MOD(AI134,Calculations!$C$118))+Control!$C$7*Calculations!$C$85*INDEX('Monthly Data'!Q:Q,Calculations!$C$116+MOD(AI134,Calculations!$C$118))+(1-Control!$C$7*Calculations!$C$87)*INDEX('Monthly Data'!R:R,Calculations!$C$116+MOD(AI134,Calculations!$C$118))</f>
        <v>-1.3959200237295809E-2</v>
      </c>
      <c r="EZ134" s="86">
        <f ca="1">Control!$C$7*Calculations!$C$82*INDEX('Monthly Data'!N:N,Calculations!$C$116+MOD(AJ134,Calculations!$C$118))+Control!$C$7*Calculations!$C$83*INDEX('Monthly Data'!O:O,Calculations!$C$116+MOD(AJ134,Calculations!$C$118))+Control!$C$7*Calculations!$C$84*INDEX('Monthly Data'!P:P,Calculations!$C$116+MOD(AJ134,Calculations!$C$118))+Control!$C$7*Calculations!$C$85*INDEX('Monthly Data'!Q:Q,Calculations!$C$116+MOD(AJ134,Calculations!$C$118))+(1-Control!$C$7*Calculations!$C$87)*INDEX('Monthly Data'!R:R,Calculations!$C$116+MOD(AJ134,Calculations!$C$118))</f>
        <v>1.2722494017511032E-2</v>
      </c>
      <c r="FA134" s="86">
        <f ca="1">Control!$C$7*Calculations!$C$82*INDEX('Monthly Data'!N:N,Calculations!$C$116+MOD(AK134,Calculations!$C$118))+Control!$C$7*Calculations!$C$83*INDEX('Monthly Data'!O:O,Calculations!$C$116+MOD(AK134,Calculations!$C$118))+Control!$C$7*Calculations!$C$84*INDEX('Monthly Data'!P:P,Calculations!$C$116+MOD(AK134,Calculations!$C$118))+Control!$C$7*Calculations!$C$85*INDEX('Monthly Data'!Q:Q,Calculations!$C$116+MOD(AK134,Calculations!$C$118))+(1-Control!$C$7*Calculations!$C$87)*INDEX('Monthly Data'!R:R,Calculations!$C$116+MOD(AK134,Calculations!$C$118))</f>
        <v>5.1279584938936244E-2</v>
      </c>
      <c r="FB134" s="86">
        <f ca="1">Control!$C$7*Calculations!$C$82*INDEX('Monthly Data'!N:N,Calculations!$C$116+MOD(AL134,Calculations!$C$118))+Control!$C$7*Calculations!$C$83*INDEX('Monthly Data'!O:O,Calculations!$C$116+MOD(AL134,Calculations!$C$118))+Control!$C$7*Calculations!$C$84*INDEX('Monthly Data'!P:P,Calculations!$C$116+MOD(AL134,Calculations!$C$118))+Control!$C$7*Calculations!$C$85*INDEX('Monthly Data'!Q:Q,Calculations!$C$116+MOD(AL134,Calculations!$C$118))+(1-Control!$C$7*Calculations!$C$87)*INDEX('Monthly Data'!R:R,Calculations!$C$116+MOD(AL134,Calculations!$C$118))</f>
        <v>6.6954569943530936E-3</v>
      </c>
      <c r="FC134" s="86">
        <f ca="1">Control!$C$7*Calculations!$C$82*INDEX('Monthly Data'!N:N,Calculations!$C$116+MOD(AM134,Calculations!$C$118))+Control!$C$7*Calculations!$C$83*INDEX('Monthly Data'!O:O,Calculations!$C$116+MOD(AM134,Calculations!$C$118))+Control!$C$7*Calculations!$C$84*INDEX('Monthly Data'!P:P,Calculations!$C$116+MOD(AM134,Calculations!$C$118))+Control!$C$7*Calculations!$C$85*INDEX('Monthly Data'!Q:Q,Calculations!$C$116+MOD(AM134,Calculations!$C$118))+(1-Control!$C$7*Calculations!$C$87)*INDEX('Monthly Data'!R:R,Calculations!$C$116+MOD(AM134,Calculations!$C$118))</f>
        <v>1.9073822767906517E-2</v>
      </c>
      <c r="FD134" s="86">
        <f ca="1">Control!$C$7*Calculations!$C$82*INDEX('Monthly Data'!N:N,Calculations!$C$116+MOD(AN134,Calculations!$C$118))+Control!$C$7*Calculations!$C$83*INDEX('Monthly Data'!O:O,Calculations!$C$116+MOD(AN134,Calculations!$C$118))+Control!$C$7*Calculations!$C$84*INDEX('Monthly Data'!P:P,Calculations!$C$116+MOD(AN134,Calculations!$C$118))+Control!$C$7*Calculations!$C$85*INDEX('Monthly Data'!Q:Q,Calculations!$C$116+MOD(AN134,Calculations!$C$118))+(1-Control!$C$7*Calculations!$C$87)*INDEX('Monthly Data'!R:R,Calculations!$C$116+MOD(AN134,Calculations!$C$118))</f>
        <v>-1.4213734788548189E-2</v>
      </c>
      <c r="FE134" s="86">
        <f ca="1">Control!$C$7*Calculations!$C$82*INDEX('Monthly Data'!N:N,Calculations!$C$116+MOD(AO134,Calculations!$C$118))+Control!$C$7*Calculations!$C$83*INDEX('Monthly Data'!O:O,Calculations!$C$116+MOD(AO134,Calculations!$C$118))+Control!$C$7*Calculations!$C$84*INDEX('Monthly Data'!P:P,Calculations!$C$116+MOD(AO134,Calculations!$C$118))+Control!$C$7*Calculations!$C$85*INDEX('Monthly Data'!Q:Q,Calculations!$C$116+MOD(AO134,Calculations!$C$118))+(1-Control!$C$7*Calculations!$C$87)*INDEX('Monthly Data'!R:R,Calculations!$C$116+MOD(AO134,Calculations!$C$118))</f>
        <v>-1.6546126717384396E-2</v>
      </c>
      <c r="FF134" s="86">
        <f ca="1">Control!$C$7*Calculations!$C$82*INDEX('Monthly Data'!N:N,Calculations!$C$116+MOD(AP134,Calculations!$C$118))+Control!$C$7*Calculations!$C$83*INDEX('Monthly Data'!O:O,Calculations!$C$116+MOD(AP134,Calculations!$C$118))+Control!$C$7*Calculations!$C$84*INDEX('Monthly Data'!P:P,Calculations!$C$116+MOD(AP134,Calculations!$C$118))+Control!$C$7*Calculations!$C$85*INDEX('Monthly Data'!Q:Q,Calculations!$C$116+MOD(AP134,Calculations!$C$118))+(1-Control!$C$7*Calculations!$C$87)*INDEX('Monthly Data'!R:R,Calculations!$C$116+MOD(AP134,Calculations!$C$118))</f>
        <v>1.0478379486191123E-2</v>
      </c>
      <c r="FG134" s="86">
        <f ca="1">Control!$C$7*Calculations!$C$82*INDEX('Monthly Data'!N:N,Calculations!$C$116+MOD(AQ134,Calculations!$C$118))+Control!$C$7*Calculations!$C$83*INDEX('Monthly Data'!O:O,Calculations!$C$116+MOD(AQ134,Calculations!$C$118))+Control!$C$7*Calculations!$C$84*INDEX('Monthly Data'!P:P,Calculations!$C$116+MOD(AQ134,Calculations!$C$118))+Control!$C$7*Calculations!$C$85*INDEX('Monthly Data'!Q:Q,Calculations!$C$116+MOD(AQ134,Calculations!$C$118))+(1-Control!$C$7*Calculations!$C$87)*INDEX('Monthly Data'!R:R,Calculations!$C$116+MOD(AQ134,Calculations!$C$118))</f>
        <v>1.50127906355989E-2</v>
      </c>
      <c r="FH134" s="86">
        <f ca="1">Control!$C$7*Calculations!$C$82*INDEX('Monthly Data'!N:N,Calculations!$C$116+MOD(AR134,Calculations!$C$118))+Control!$C$7*Calculations!$C$83*INDEX('Monthly Data'!O:O,Calculations!$C$116+MOD(AR134,Calculations!$C$118))+Control!$C$7*Calculations!$C$84*INDEX('Monthly Data'!P:P,Calculations!$C$116+MOD(AR134,Calculations!$C$118))+Control!$C$7*Calculations!$C$85*INDEX('Monthly Data'!Q:Q,Calculations!$C$116+MOD(AR134,Calculations!$C$118))+(1-Control!$C$7*Calculations!$C$87)*INDEX('Monthly Data'!R:R,Calculations!$C$116+MOD(AR134,Calculations!$C$118))</f>
        <v>-1.5984879994281095E-2</v>
      </c>
      <c r="FI134" s="86">
        <f ca="1">Control!$C$7*Calculations!$C$82*INDEX('Monthly Data'!N:N,Calculations!$C$116+MOD(AS134,Calculations!$C$118))+Control!$C$7*Calculations!$C$83*INDEX('Monthly Data'!O:O,Calculations!$C$116+MOD(AS134,Calculations!$C$118))+Control!$C$7*Calculations!$C$84*INDEX('Monthly Data'!P:P,Calculations!$C$116+MOD(AS134,Calculations!$C$118))+Control!$C$7*Calculations!$C$85*INDEX('Monthly Data'!Q:Q,Calculations!$C$116+MOD(AS134,Calculations!$C$118))+(1-Control!$C$7*Calculations!$C$87)*INDEX('Monthly Data'!R:R,Calculations!$C$116+MOD(AS134,Calculations!$C$118))</f>
        <v>-2.7490061308214487E-3</v>
      </c>
      <c r="FJ134" s="86">
        <f ca="1">Control!$C$7*Calculations!$C$82*INDEX('Monthly Data'!N:N,Calculations!$C$116+MOD(AT134,Calculations!$C$118))+Control!$C$7*Calculations!$C$83*INDEX('Monthly Data'!O:O,Calculations!$C$116+MOD(AT134,Calculations!$C$118))+Control!$C$7*Calculations!$C$84*INDEX('Monthly Data'!P:P,Calculations!$C$116+MOD(AT134,Calculations!$C$118))+Control!$C$7*Calculations!$C$85*INDEX('Monthly Data'!Q:Q,Calculations!$C$116+MOD(AT134,Calculations!$C$118))+(1-Control!$C$7*Calculations!$C$87)*INDEX('Monthly Data'!R:R,Calculations!$C$116+MOD(AT134,Calculations!$C$118))</f>
        <v>5.8868730207813358E-3</v>
      </c>
      <c r="FK134" s="86">
        <f ca="1">Control!$C$7*Calculations!$C$82*INDEX('Monthly Data'!N:N,Calculations!$C$116+MOD(AU134,Calculations!$C$118))+Control!$C$7*Calculations!$C$83*INDEX('Monthly Data'!O:O,Calculations!$C$116+MOD(AU134,Calculations!$C$118))+Control!$C$7*Calculations!$C$84*INDEX('Monthly Data'!P:P,Calculations!$C$116+MOD(AU134,Calculations!$C$118))+Control!$C$7*Calculations!$C$85*INDEX('Monthly Data'!Q:Q,Calculations!$C$116+MOD(AU134,Calculations!$C$118))+(1-Control!$C$7*Calculations!$C$87)*INDEX('Monthly Data'!R:R,Calculations!$C$116+MOD(AU134,Calculations!$C$118))</f>
        <v>1.0627294914941248E-2</v>
      </c>
      <c r="FL134" s="86">
        <f ca="1">Control!$C$7*Calculations!$C$82*INDEX('Monthly Data'!N:N,Calculations!$C$116+MOD(AV134,Calculations!$C$118))+Control!$C$7*Calculations!$C$83*INDEX('Monthly Data'!O:O,Calculations!$C$116+MOD(AV134,Calculations!$C$118))+Control!$C$7*Calculations!$C$84*INDEX('Monthly Data'!P:P,Calculations!$C$116+MOD(AV134,Calculations!$C$118))+Control!$C$7*Calculations!$C$85*INDEX('Monthly Data'!Q:Q,Calculations!$C$116+MOD(AV134,Calculations!$C$118))+(1-Control!$C$7*Calculations!$C$87)*INDEX('Monthly Data'!R:R,Calculations!$C$116+MOD(AV134,Calculations!$C$118))</f>
        <v>1.142101364887867E-2</v>
      </c>
      <c r="FM134" s="86">
        <f ca="1">Control!$C$7*Calculations!$C$82*INDEX('Monthly Data'!N:N,Calculations!$C$116+MOD(AW134,Calculations!$C$118))+Control!$C$7*Calculations!$C$83*INDEX('Monthly Data'!O:O,Calculations!$C$116+MOD(AW134,Calculations!$C$118))+Control!$C$7*Calculations!$C$84*INDEX('Monthly Data'!P:P,Calculations!$C$116+MOD(AW134,Calculations!$C$118))+Control!$C$7*Calculations!$C$85*INDEX('Monthly Data'!Q:Q,Calculations!$C$116+MOD(AW134,Calculations!$C$118))+(1-Control!$C$7*Calculations!$C$87)*INDEX('Monthly Data'!R:R,Calculations!$C$116+MOD(AW134,Calculations!$C$118))</f>
        <v>-4.0413381192162513E-2</v>
      </c>
      <c r="FN134" s="86">
        <f ca="1">Control!$C$7*Calculations!$C$82*INDEX('Monthly Data'!N:N,Calculations!$C$116+MOD(AX134,Calculations!$C$118))+Control!$C$7*Calculations!$C$83*INDEX('Monthly Data'!O:O,Calculations!$C$116+MOD(AX134,Calculations!$C$118))+Control!$C$7*Calculations!$C$84*INDEX('Monthly Data'!P:P,Calculations!$C$116+MOD(AX134,Calculations!$C$118))+Control!$C$7*Calculations!$C$85*INDEX('Monthly Data'!Q:Q,Calculations!$C$116+MOD(AX134,Calculations!$C$118))+(1-Control!$C$7*Calculations!$C$87)*INDEX('Monthly Data'!R:R,Calculations!$C$116+MOD(AX134,Calculations!$C$118))</f>
        <v>7.857567536297622E-3</v>
      </c>
      <c r="FO134" s="86">
        <f ca="1">Control!$C$7*Calculations!$C$82*INDEX('Monthly Data'!N:N,Calculations!$C$116+MOD(AY134,Calculations!$C$118))+Control!$C$7*Calculations!$C$83*INDEX('Monthly Data'!O:O,Calculations!$C$116+MOD(AY134,Calculations!$C$118))+Control!$C$7*Calculations!$C$84*INDEX('Monthly Data'!P:P,Calculations!$C$116+MOD(AY134,Calculations!$C$118))+Control!$C$7*Calculations!$C$85*INDEX('Monthly Data'!Q:Q,Calculations!$C$116+MOD(AY134,Calculations!$C$118))+(1-Control!$C$7*Calculations!$C$87)*INDEX('Monthly Data'!R:R,Calculations!$C$116+MOD(AY134,Calculations!$C$118))</f>
        <v>1.3423979074716584E-2</v>
      </c>
      <c r="FP134" s="86">
        <f ca="1">Control!$C$7*Calculations!$C$82*INDEX('Monthly Data'!N:N,Calculations!$C$116+MOD(AZ134,Calculations!$C$118))+Control!$C$7*Calculations!$C$83*INDEX('Monthly Data'!O:O,Calculations!$C$116+MOD(AZ134,Calculations!$C$118))+Control!$C$7*Calculations!$C$84*INDEX('Monthly Data'!P:P,Calculations!$C$116+MOD(AZ134,Calculations!$C$118))+Control!$C$7*Calculations!$C$85*INDEX('Monthly Data'!Q:Q,Calculations!$C$116+MOD(AZ134,Calculations!$C$118))+(1-Control!$C$7*Calculations!$C$87)*INDEX('Monthly Data'!R:R,Calculations!$C$116+MOD(AZ134,Calculations!$C$118))</f>
        <v>3.5231336013669103E-2</v>
      </c>
      <c r="FQ134" s="86">
        <f ca="1">Control!$C$7*Calculations!$C$82*INDEX('Monthly Data'!N:N,Calculations!$C$116+MOD(BA134,Calculations!$C$118))+Control!$C$7*Calculations!$C$83*INDEX('Monthly Data'!O:O,Calculations!$C$116+MOD(BA134,Calculations!$C$118))+Control!$C$7*Calculations!$C$84*INDEX('Monthly Data'!P:P,Calculations!$C$116+MOD(BA134,Calculations!$C$118))+Control!$C$7*Calculations!$C$85*INDEX('Monthly Data'!Q:Q,Calculations!$C$116+MOD(BA134,Calculations!$C$118))+(1-Control!$C$7*Calculations!$C$87)*INDEX('Monthly Data'!R:R,Calculations!$C$116+MOD(BA134,Calculations!$C$118))</f>
        <v>2.2757992058453024E-3</v>
      </c>
      <c r="FR134" s="86">
        <f ca="1">Control!$C$7*Calculations!$C$82*INDEX('Monthly Data'!N:N,Calculations!$C$116+MOD(BB134,Calculations!$C$118))+Control!$C$7*Calculations!$C$83*INDEX('Monthly Data'!O:O,Calculations!$C$116+MOD(BB134,Calculations!$C$118))+Control!$C$7*Calculations!$C$84*INDEX('Monthly Data'!P:P,Calculations!$C$116+MOD(BB134,Calculations!$C$118))+Control!$C$7*Calculations!$C$85*INDEX('Monthly Data'!Q:Q,Calculations!$C$116+MOD(BB134,Calculations!$C$118))+(1-Control!$C$7*Calculations!$C$87)*INDEX('Monthly Data'!R:R,Calculations!$C$116+MOD(BB134,Calculations!$C$118))</f>
        <v>-9.8327855560634558E-3</v>
      </c>
      <c r="FS134" s="86">
        <f ca="1">Control!$C$7*Calculations!$C$82*INDEX('Monthly Data'!N:N,Calculations!$C$116+MOD(BC134,Calculations!$C$118))+Control!$C$7*Calculations!$C$83*INDEX('Monthly Data'!O:O,Calculations!$C$116+MOD(BC134,Calculations!$C$118))+Control!$C$7*Calculations!$C$84*INDEX('Monthly Data'!P:P,Calculations!$C$116+MOD(BC134,Calculations!$C$118))+Control!$C$7*Calculations!$C$85*INDEX('Monthly Data'!Q:Q,Calculations!$C$116+MOD(BC134,Calculations!$C$118))+(1-Control!$C$7*Calculations!$C$87)*INDEX('Monthly Data'!R:R,Calculations!$C$116+MOD(BC134,Calculations!$C$118))</f>
        <v>1.7361594973213587E-2</v>
      </c>
      <c r="FT134" s="86">
        <f ca="1">Control!$C$7*Calculations!$C$82*INDEX('Monthly Data'!N:N,Calculations!$C$116+MOD(BD134,Calculations!$C$118))+Control!$C$7*Calculations!$C$83*INDEX('Monthly Data'!O:O,Calculations!$C$116+MOD(BD134,Calculations!$C$118))+Control!$C$7*Calculations!$C$84*INDEX('Monthly Data'!P:P,Calculations!$C$116+MOD(BD134,Calculations!$C$118))+Control!$C$7*Calculations!$C$85*INDEX('Monthly Data'!Q:Q,Calculations!$C$116+MOD(BD134,Calculations!$C$118))+(1-Control!$C$7*Calculations!$C$87)*INDEX('Monthly Data'!R:R,Calculations!$C$116+MOD(BD134,Calculations!$C$118))</f>
        <v>-9.8327855560634558E-3</v>
      </c>
      <c r="FU134" s="86">
        <f ca="1">Control!$C$7*Calculations!$C$82*INDEX('Monthly Data'!N:N,Calculations!$C$116+MOD(BE134,Calculations!$C$118))+Control!$C$7*Calculations!$C$83*INDEX('Monthly Data'!O:O,Calculations!$C$116+MOD(BE134,Calculations!$C$118))+Control!$C$7*Calculations!$C$84*INDEX('Monthly Data'!P:P,Calculations!$C$116+MOD(BE134,Calculations!$C$118))+Control!$C$7*Calculations!$C$85*INDEX('Monthly Data'!Q:Q,Calculations!$C$116+MOD(BE134,Calculations!$C$118))+(1-Control!$C$7*Calculations!$C$87)*INDEX('Monthly Data'!R:R,Calculations!$C$116+MOD(BE134,Calculations!$C$118))</f>
        <v>3.7118215575026904E-2</v>
      </c>
      <c r="FV134" s="86">
        <f ca="1">Control!$C$7*Calculations!$C$82*INDEX('Monthly Data'!N:N,Calculations!$C$116+MOD(BF134,Calculations!$C$118))+Control!$C$7*Calculations!$C$83*INDEX('Monthly Data'!O:O,Calculations!$C$116+MOD(BF134,Calculations!$C$118))+Control!$C$7*Calculations!$C$84*INDEX('Monthly Data'!P:P,Calculations!$C$116+MOD(BF134,Calculations!$C$118))+Control!$C$7*Calculations!$C$85*INDEX('Monthly Data'!Q:Q,Calculations!$C$116+MOD(BF134,Calculations!$C$118))+(1-Control!$C$7*Calculations!$C$87)*INDEX('Monthly Data'!R:R,Calculations!$C$116+MOD(BF134,Calculations!$C$118))</f>
        <v>1.8665061640915637E-2</v>
      </c>
      <c r="FW134" s="86">
        <f ca="1">Control!$C$7*Calculations!$C$82*INDEX('Monthly Data'!N:N,Calculations!$C$116+MOD(BG134,Calculations!$C$118))+Control!$C$7*Calculations!$C$83*INDEX('Monthly Data'!O:O,Calculations!$C$116+MOD(BG134,Calculations!$C$118))+Control!$C$7*Calculations!$C$84*INDEX('Monthly Data'!P:P,Calculations!$C$116+MOD(BG134,Calculations!$C$118))+Control!$C$7*Calculations!$C$85*INDEX('Monthly Data'!Q:Q,Calculations!$C$116+MOD(BG134,Calculations!$C$118))+(1-Control!$C$7*Calculations!$C$87)*INDEX('Monthly Data'!R:R,Calculations!$C$116+MOD(BG134,Calculations!$C$118))</f>
        <v>6.1009361253630504E-2</v>
      </c>
      <c r="FX134" s="86">
        <f ca="1">Control!$C$7*Calculations!$C$82*INDEX('Monthly Data'!N:N,Calculations!$C$116+MOD(BH134,Calculations!$C$118))+Control!$C$7*Calculations!$C$83*INDEX('Monthly Data'!O:O,Calculations!$C$116+MOD(BH134,Calculations!$C$118))+Control!$C$7*Calculations!$C$84*INDEX('Monthly Data'!P:P,Calculations!$C$116+MOD(BH134,Calculations!$C$118))+Control!$C$7*Calculations!$C$85*INDEX('Monthly Data'!Q:Q,Calculations!$C$116+MOD(BH134,Calculations!$C$118))+(1-Control!$C$7*Calculations!$C$87)*INDEX('Monthly Data'!R:R,Calculations!$C$116+MOD(BH134,Calculations!$C$118))</f>
        <v>2.4470405846852006E-3</v>
      </c>
      <c r="FY134" s="86">
        <f ca="1">Control!$C$7*Calculations!$C$82*INDEX('Monthly Data'!N:N,Calculations!$C$116+MOD(BI134,Calculations!$C$118))+Control!$C$7*Calculations!$C$83*INDEX('Monthly Data'!O:O,Calculations!$C$116+MOD(BI134,Calculations!$C$118))+Control!$C$7*Calculations!$C$84*INDEX('Monthly Data'!P:P,Calculations!$C$116+MOD(BI134,Calculations!$C$118))+Control!$C$7*Calculations!$C$85*INDEX('Monthly Data'!Q:Q,Calculations!$C$116+MOD(BI134,Calculations!$C$118))+(1-Control!$C$7*Calculations!$C$87)*INDEX('Monthly Data'!R:R,Calculations!$C$116+MOD(BI134,Calculations!$C$118))</f>
        <v>1.8665061640915637E-2</v>
      </c>
      <c r="FZ134" s="86">
        <f ca="1">Control!$C$7*Calculations!$C$82*INDEX('Monthly Data'!N:N,Calculations!$C$116+MOD(BJ134,Calculations!$C$118))+Control!$C$7*Calculations!$C$83*INDEX('Monthly Data'!O:O,Calculations!$C$116+MOD(BJ134,Calculations!$C$118))+Control!$C$7*Calculations!$C$84*INDEX('Monthly Data'!P:P,Calculations!$C$116+MOD(BJ134,Calculations!$C$118))+Control!$C$7*Calculations!$C$85*INDEX('Monthly Data'!Q:Q,Calculations!$C$116+MOD(BJ134,Calculations!$C$118))+(1-Control!$C$7*Calculations!$C$87)*INDEX('Monthly Data'!R:R,Calculations!$C$116+MOD(BJ134,Calculations!$C$118))</f>
        <v>1.9073822767906517E-2</v>
      </c>
      <c r="GA134" s="86">
        <f ca="1">Control!$C$7*Calculations!$C$82*INDEX('Monthly Data'!N:N,Calculations!$C$116+MOD(BK134,Calculations!$C$118))+Control!$C$7*Calculations!$C$83*INDEX('Monthly Data'!O:O,Calculations!$C$116+MOD(BK134,Calculations!$C$118))+Control!$C$7*Calculations!$C$84*INDEX('Monthly Data'!P:P,Calculations!$C$116+MOD(BK134,Calculations!$C$118))+Control!$C$7*Calculations!$C$85*INDEX('Monthly Data'!Q:Q,Calculations!$C$116+MOD(BK134,Calculations!$C$118))+(1-Control!$C$7*Calculations!$C$87)*INDEX('Monthly Data'!R:R,Calculations!$C$116+MOD(BK134,Calculations!$C$118))</f>
        <v>7.5897487599915015E-3</v>
      </c>
      <c r="GB134" s="86">
        <f ca="1">Control!$C$7*Calculations!$C$82*INDEX('Monthly Data'!N:N,Calculations!$C$116+MOD(BL134,Calculations!$C$118))+Control!$C$7*Calculations!$C$83*INDEX('Monthly Data'!O:O,Calculations!$C$116+MOD(BL134,Calculations!$C$118))+Control!$C$7*Calculations!$C$84*INDEX('Monthly Data'!P:P,Calculations!$C$116+MOD(BL134,Calculations!$C$118))+Control!$C$7*Calculations!$C$85*INDEX('Monthly Data'!Q:Q,Calculations!$C$116+MOD(BL134,Calculations!$C$118))+(1-Control!$C$7*Calculations!$C$87)*INDEX('Monthly Data'!R:R,Calculations!$C$116+MOD(BL134,Calculations!$C$118))</f>
        <v>-3.53368065312233E-2</v>
      </c>
      <c r="GC134" s="86">
        <f ca="1">Control!$C$7*Calculations!$C$82*INDEX('Monthly Data'!N:N,Calculations!$C$116+MOD(BM134,Calculations!$C$118))+Control!$C$7*Calculations!$C$83*INDEX('Monthly Data'!O:O,Calculations!$C$116+MOD(BM134,Calculations!$C$118))+Control!$C$7*Calculations!$C$84*INDEX('Monthly Data'!P:P,Calculations!$C$116+MOD(BM134,Calculations!$C$118))+Control!$C$7*Calculations!$C$85*INDEX('Monthly Data'!Q:Q,Calculations!$C$116+MOD(BM134,Calculations!$C$118))+(1-Control!$C$7*Calculations!$C$87)*INDEX('Monthly Data'!R:R,Calculations!$C$116+MOD(BM134,Calculations!$C$118))</f>
        <v>1.5063457444773597E-2</v>
      </c>
      <c r="GD134" s="86">
        <f ca="1">Control!$C$7*Calculations!$C$82*INDEX('Monthly Data'!N:N,Calculations!$C$116+MOD(BN134,Calculations!$C$118))+Control!$C$7*Calculations!$C$83*INDEX('Monthly Data'!O:O,Calculations!$C$116+MOD(BN134,Calculations!$C$118))+Control!$C$7*Calculations!$C$84*INDEX('Monthly Data'!P:P,Calculations!$C$116+MOD(BN134,Calculations!$C$118))+Control!$C$7*Calculations!$C$85*INDEX('Monthly Data'!Q:Q,Calculations!$C$116+MOD(BN134,Calculations!$C$118))+(1-Control!$C$7*Calculations!$C$87)*INDEX('Monthly Data'!R:R,Calculations!$C$116+MOD(BN134,Calculations!$C$118))</f>
        <v>2.4842166689046628E-2</v>
      </c>
      <c r="GE134" s="86">
        <f ca="1">Control!$C$7*Calculations!$C$82*INDEX('Monthly Data'!N:N,Calculations!$C$116+MOD(BO134,Calculations!$C$118))+Control!$C$7*Calculations!$C$83*INDEX('Monthly Data'!O:O,Calculations!$C$116+MOD(BO134,Calculations!$C$118))+Control!$C$7*Calculations!$C$84*INDEX('Monthly Data'!P:P,Calculations!$C$116+MOD(BO134,Calculations!$C$118))+Control!$C$7*Calculations!$C$85*INDEX('Monthly Data'!Q:Q,Calculations!$C$116+MOD(BO134,Calculations!$C$118))+(1-Control!$C$7*Calculations!$C$87)*INDEX('Monthly Data'!R:R,Calculations!$C$116+MOD(BO134,Calculations!$C$118))</f>
        <v>5.8868730207813358E-3</v>
      </c>
      <c r="GF134" s="86">
        <f ca="1">Control!$C$7*Calculations!$C$82*INDEX('Monthly Data'!N:N,Calculations!$C$116+MOD(BP134,Calculations!$C$118))+Control!$C$7*Calculations!$C$83*INDEX('Monthly Data'!O:O,Calculations!$C$116+MOD(BP134,Calculations!$C$118))+Control!$C$7*Calculations!$C$84*INDEX('Monthly Data'!P:P,Calculations!$C$116+MOD(BP134,Calculations!$C$118))+Control!$C$7*Calculations!$C$85*INDEX('Monthly Data'!Q:Q,Calculations!$C$116+MOD(BP134,Calculations!$C$118))+(1-Control!$C$7*Calculations!$C$87)*INDEX('Monthly Data'!R:R,Calculations!$C$116+MOD(BP134,Calculations!$C$118))</f>
        <v>3.8809817903524786E-2</v>
      </c>
      <c r="GG134" s="86">
        <f ca="1">Control!$C$7*Calculations!$C$82*INDEX('Monthly Data'!N:N,Calculations!$C$116+MOD(BQ134,Calculations!$C$118))+Control!$C$7*Calculations!$C$83*INDEX('Monthly Data'!O:O,Calculations!$C$116+MOD(BQ134,Calculations!$C$118))+Control!$C$7*Calculations!$C$84*INDEX('Monthly Data'!P:P,Calculations!$C$116+MOD(BQ134,Calculations!$C$118))+Control!$C$7*Calculations!$C$85*INDEX('Monthly Data'!Q:Q,Calculations!$C$116+MOD(BQ134,Calculations!$C$118))+(1-Control!$C$7*Calculations!$C$87)*INDEX('Monthly Data'!R:R,Calculations!$C$116+MOD(BQ134,Calculations!$C$118))</f>
        <v>2.766281641786093E-2</v>
      </c>
      <c r="GH134" s="86">
        <f ca="1">Control!$C$7*Calculations!$C$82*INDEX('Monthly Data'!N:N,Calculations!$C$116+MOD(BR134,Calculations!$C$118))+Control!$C$7*Calculations!$C$83*INDEX('Monthly Data'!O:O,Calculations!$C$116+MOD(BR134,Calculations!$C$118))+Control!$C$7*Calculations!$C$84*INDEX('Monthly Data'!P:P,Calculations!$C$116+MOD(BR134,Calculations!$C$118))+Control!$C$7*Calculations!$C$85*INDEX('Monthly Data'!Q:Q,Calculations!$C$116+MOD(BR134,Calculations!$C$118))+(1-Control!$C$7*Calculations!$C$87)*INDEX('Monthly Data'!R:R,Calculations!$C$116+MOD(BR134,Calculations!$C$118))</f>
        <v>2.3852824346838646E-2</v>
      </c>
      <c r="GI134" s="86">
        <f ca="1">Control!$C$7*Calculations!$C$82*INDEX('Monthly Data'!N:N,Calculations!$C$116+MOD(BS134,Calculations!$C$118))+Control!$C$7*Calculations!$C$83*INDEX('Monthly Data'!O:O,Calculations!$C$116+MOD(BS134,Calculations!$C$118))+Control!$C$7*Calculations!$C$84*INDEX('Monthly Data'!P:P,Calculations!$C$116+MOD(BS134,Calculations!$C$118))+Control!$C$7*Calculations!$C$85*INDEX('Monthly Data'!Q:Q,Calculations!$C$116+MOD(BS134,Calculations!$C$118))+(1-Control!$C$7*Calculations!$C$87)*INDEX('Monthly Data'!R:R,Calculations!$C$116+MOD(BS134,Calculations!$C$118))</f>
        <v>-1.0485101266941802E-2</v>
      </c>
      <c r="GJ134" s="86">
        <f ca="1">Control!$C$7*Calculations!$C$82*INDEX('Monthly Data'!N:N,Calculations!$C$116+MOD(BT134,Calculations!$C$118))+Control!$C$7*Calculations!$C$83*INDEX('Monthly Data'!O:O,Calculations!$C$116+MOD(BT134,Calculations!$C$118))+Control!$C$7*Calculations!$C$84*INDEX('Monthly Data'!P:P,Calculations!$C$116+MOD(BT134,Calculations!$C$118))+Control!$C$7*Calculations!$C$85*INDEX('Monthly Data'!Q:Q,Calculations!$C$116+MOD(BT134,Calculations!$C$118))+(1-Control!$C$7*Calculations!$C$87)*INDEX('Monthly Data'!R:R,Calculations!$C$116+MOD(BT134,Calculations!$C$118))</f>
        <v>1.1786765492207996E-2</v>
      </c>
      <c r="GK134" s="86">
        <f ca="1">Control!$C$7*Calculations!$C$82*INDEX('Monthly Data'!N:N,Calculations!$C$116+MOD(BU134,Calculations!$C$118))+Control!$C$7*Calculations!$C$83*INDEX('Monthly Data'!O:O,Calculations!$C$116+MOD(BU134,Calculations!$C$118))+Control!$C$7*Calculations!$C$84*INDEX('Monthly Data'!P:P,Calculations!$C$116+MOD(BU134,Calculations!$C$118))+Control!$C$7*Calculations!$C$85*INDEX('Monthly Data'!Q:Q,Calculations!$C$116+MOD(BU134,Calculations!$C$118))+(1-Control!$C$7*Calculations!$C$87)*INDEX('Monthly Data'!R:R,Calculations!$C$116+MOD(BU134,Calculations!$C$118))</f>
        <v>-1.1360801645249321E-2</v>
      </c>
      <c r="GL134" s="86">
        <f ca="1">Control!$C$7*Calculations!$C$82*INDEX('Monthly Data'!N:N,Calculations!$C$116+MOD(BV134,Calculations!$C$118))+Control!$C$7*Calculations!$C$83*INDEX('Monthly Data'!O:O,Calculations!$C$116+MOD(BV134,Calculations!$C$118))+Control!$C$7*Calculations!$C$84*INDEX('Monthly Data'!P:P,Calculations!$C$116+MOD(BV134,Calculations!$C$118))+Control!$C$7*Calculations!$C$85*INDEX('Monthly Data'!Q:Q,Calculations!$C$116+MOD(BV134,Calculations!$C$118))+(1-Control!$C$7*Calculations!$C$87)*INDEX('Monthly Data'!R:R,Calculations!$C$116+MOD(BV134,Calculations!$C$118))</f>
        <v>3.7118215575026904E-2</v>
      </c>
      <c r="GM134" s="86">
        <f ca="1">Control!$C$7*Calculations!$C$82*INDEX('Monthly Data'!N:N,Calculations!$C$116+MOD(BW134,Calculations!$C$118))+Control!$C$7*Calculations!$C$83*INDEX('Monthly Data'!O:O,Calculations!$C$116+MOD(BW134,Calculations!$C$118))+Control!$C$7*Calculations!$C$84*INDEX('Monthly Data'!P:P,Calculations!$C$116+MOD(BW134,Calculations!$C$118))+Control!$C$7*Calculations!$C$85*INDEX('Monthly Data'!Q:Q,Calculations!$C$116+MOD(BW134,Calculations!$C$118))+(1-Control!$C$7*Calculations!$C$87)*INDEX('Monthly Data'!R:R,Calculations!$C$116+MOD(BW134,Calculations!$C$118))</f>
        <v>1.7472933988537529E-2</v>
      </c>
      <c r="GN134" s="86">
        <f ca="1">Control!$C$7*Calculations!$C$82*INDEX('Monthly Data'!N:N,Calculations!$C$116+MOD(BX134,Calculations!$C$118))+Control!$C$7*Calculations!$C$83*INDEX('Monthly Data'!O:O,Calculations!$C$116+MOD(BX134,Calculations!$C$118))+Control!$C$7*Calculations!$C$84*INDEX('Monthly Data'!P:P,Calculations!$C$116+MOD(BX134,Calculations!$C$118))+Control!$C$7*Calculations!$C$85*INDEX('Monthly Data'!Q:Q,Calculations!$C$116+MOD(BX134,Calculations!$C$118))+(1-Control!$C$7*Calculations!$C$87)*INDEX('Monthly Data'!R:R,Calculations!$C$116+MOD(BX134,Calculations!$C$118))</f>
        <v>2.2757992058453024E-3</v>
      </c>
      <c r="GO134" s="86">
        <f ca="1">Control!$C$7*Calculations!$C$82*INDEX('Monthly Data'!N:N,Calculations!$C$116+MOD(BY134,Calculations!$C$118))+Control!$C$7*Calculations!$C$83*INDEX('Monthly Data'!O:O,Calculations!$C$116+MOD(BY134,Calculations!$C$118))+Control!$C$7*Calculations!$C$84*INDEX('Monthly Data'!P:P,Calculations!$C$116+MOD(BY134,Calculations!$C$118))+Control!$C$7*Calculations!$C$85*INDEX('Monthly Data'!Q:Q,Calculations!$C$116+MOD(BY134,Calculations!$C$118))+(1-Control!$C$7*Calculations!$C$87)*INDEX('Monthly Data'!R:R,Calculations!$C$116+MOD(BY134,Calculations!$C$118))</f>
        <v>-3.9863250714949353E-2</v>
      </c>
      <c r="GP134" s="86">
        <f ca="1">Control!$C$7*Calculations!$C$82*INDEX('Monthly Data'!N:N,Calculations!$C$116+MOD(BZ134,Calculations!$C$118))+Control!$C$7*Calculations!$C$83*INDEX('Monthly Data'!O:O,Calculations!$C$116+MOD(BZ134,Calculations!$C$118))+Control!$C$7*Calculations!$C$84*INDEX('Monthly Data'!P:P,Calculations!$C$116+MOD(BZ134,Calculations!$C$118))+Control!$C$7*Calculations!$C$85*INDEX('Monthly Data'!Q:Q,Calculations!$C$116+MOD(BZ134,Calculations!$C$118))+(1-Control!$C$7*Calculations!$C$87)*INDEX('Monthly Data'!R:R,Calculations!$C$116+MOD(BZ134,Calculations!$C$118))</f>
        <v>1.2435425892067014E-2</v>
      </c>
      <c r="GQ134" s="86">
        <f ca="1">Control!$C$7*Calculations!$C$82*INDEX('Monthly Data'!N:N,Calculations!$C$116+MOD(CA134,Calculations!$C$118))+Control!$C$7*Calculations!$C$83*INDEX('Monthly Data'!O:O,Calculations!$C$116+MOD(CA134,Calculations!$C$118))+Control!$C$7*Calculations!$C$84*INDEX('Monthly Data'!P:P,Calculations!$C$116+MOD(CA134,Calculations!$C$118))+Control!$C$7*Calculations!$C$85*INDEX('Monthly Data'!Q:Q,Calculations!$C$116+MOD(CA134,Calculations!$C$118))+(1-Control!$C$7*Calculations!$C$87)*INDEX('Monthly Data'!R:R,Calculations!$C$116+MOD(CA134,Calculations!$C$118))</f>
        <v>3.127051071655923E-3</v>
      </c>
      <c r="GR134" s="86">
        <f ca="1">Control!$C$7*Calculations!$C$82*INDEX('Monthly Data'!N:N,Calculations!$C$116+MOD(CB134,Calculations!$C$118))+Control!$C$7*Calculations!$C$83*INDEX('Monthly Data'!O:O,Calculations!$C$116+MOD(CB134,Calculations!$C$118))+Control!$C$7*Calculations!$C$84*INDEX('Monthly Data'!P:P,Calculations!$C$116+MOD(CB134,Calculations!$C$118))+Control!$C$7*Calculations!$C$85*INDEX('Monthly Data'!Q:Q,Calculations!$C$116+MOD(CB134,Calculations!$C$118))+(1-Control!$C$7*Calculations!$C$87)*INDEX('Monthly Data'!R:R,Calculations!$C$116+MOD(CB134,Calculations!$C$118))</f>
        <v>6.6954569943530936E-3</v>
      </c>
      <c r="GS134" s="86">
        <f ca="1">Control!$C$7*Calculations!$C$82*INDEX('Monthly Data'!N:N,Calculations!$C$116+MOD(CC134,Calculations!$C$118))+Control!$C$7*Calculations!$C$83*INDEX('Monthly Data'!O:O,Calculations!$C$116+MOD(CC134,Calculations!$C$118))+Control!$C$7*Calculations!$C$84*INDEX('Monthly Data'!P:P,Calculations!$C$116+MOD(CC134,Calculations!$C$118))+Control!$C$7*Calculations!$C$85*INDEX('Monthly Data'!Q:Q,Calculations!$C$116+MOD(CC134,Calculations!$C$118))+(1-Control!$C$7*Calculations!$C$87)*INDEX('Monthly Data'!R:R,Calculations!$C$116+MOD(CC134,Calculations!$C$118))</f>
        <v>1.0478379486191123E-2</v>
      </c>
      <c r="GT134" s="86">
        <f ca="1">Control!$C$7*Calculations!$C$82*INDEX('Monthly Data'!N:N,Calculations!$C$116+MOD(CD134,Calculations!$C$118))+Control!$C$7*Calculations!$C$83*INDEX('Monthly Data'!O:O,Calculations!$C$116+MOD(CD134,Calculations!$C$118))+Control!$C$7*Calculations!$C$84*INDEX('Monthly Data'!P:P,Calculations!$C$116+MOD(CD134,Calculations!$C$118))+Control!$C$7*Calculations!$C$85*INDEX('Monthly Data'!Q:Q,Calculations!$C$116+MOD(CD134,Calculations!$C$118))+(1-Control!$C$7*Calculations!$C$87)*INDEX('Monthly Data'!R:R,Calculations!$C$116+MOD(CD134,Calculations!$C$118))</f>
        <v>-2.5419860972892394E-2</v>
      </c>
      <c r="GU134" s="86">
        <f ca="1">Control!$C$7*Calculations!$C$82*INDEX('Monthly Data'!N:N,Calculations!$C$116+MOD(CE134,Calculations!$C$118))+Control!$C$7*Calculations!$C$83*INDEX('Monthly Data'!O:O,Calculations!$C$116+MOD(CE134,Calculations!$C$118))+Control!$C$7*Calculations!$C$84*INDEX('Monthly Data'!P:P,Calculations!$C$116+MOD(CE134,Calculations!$C$118))+Control!$C$7*Calculations!$C$85*INDEX('Monthly Data'!Q:Q,Calculations!$C$116+MOD(CE134,Calculations!$C$118))+(1-Control!$C$7*Calculations!$C$87)*INDEX('Monthly Data'!R:R,Calculations!$C$116+MOD(CE134,Calculations!$C$118))</f>
        <v>1.1704119272391494E-2</v>
      </c>
      <c r="GV134" s="86">
        <f ca="1">Control!$C$7*Calculations!$C$82*INDEX('Monthly Data'!N:N,Calculations!$C$116+MOD(CF134,Calculations!$C$118))+Control!$C$7*Calculations!$C$83*INDEX('Monthly Data'!O:O,Calculations!$C$116+MOD(CF134,Calculations!$C$118))+Control!$C$7*Calculations!$C$84*INDEX('Monthly Data'!P:P,Calculations!$C$116+MOD(CF134,Calculations!$C$118))+Control!$C$7*Calculations!$C$85*INDEX('Monthly Data'!Q:Q,Calculations!$C$116+MOD(CF134,Calculations!$C$118))+(1-Control!$C$7*Calculations!$C$87)*INDEX('Monthly Data'!R:R,Calculations!$C$116+MOD(CF134,Calculations!$C$118))</f>
        <v>7.5897487599915015E-3</v>
      </c>
      <c r="GW134" s="86">
        <f ca="1">Control!$C$7*Calculations!$C$82*INDEX('Monthly Data'!N:N,Calculations!$C$116+MOD(CG134,Calculations!$C$118))+Control!$C$7*Calculations!$C$83*INDEX('Monthly Data'!O:O,Calculations!$C$116+MOD(CG134,Calculations!$C$118))+Control!$C$7*Calculations!$C$84*INDEX('Monthly Data'!P:P,Calculations!$C$116+MOD(CG134,Calculations!$C$118))+Control!$C$7*Calculations!$C$85*INDEX('Monthly Data'!Q:Q,Calculations!$C$116+MOD(CG134,Calculations!$C$118))+(1-Control!$C$7*Calculations!$C$87)*INDEX('Monthly Data'!R:R,Calculations!$C$116+MOD(CG134,Calculations!$C$118))</f>
        <v>2.766281641786093E-2</v>
      </c>
      <c r="GX134" s="86">
        <f ca="1">Control!$C$7*Calculations!$C$82*INDEX('Monthly Data'!N:N,Calculations!$C$116+MOD(CH134,Calculations!$C$118))+Control!$C$7*Calculations!$C$83*INDEX('Monthly Data'!O:O,Calculations!$C$116+MOD(CH134,Calculations!$C$118))+Control!$C$7*Calculations!$C$84*INDEX('Monthly Data'!P:P,Calculations!$C$116+MOD(CH134,Calculations!$C$118))+Control!$C$7*Calculations!$C$85*INDEX('Monthly Data'!Q:Q,Calculations!$C$116+MOD(CH134,Calculations!$C$118))+(1-Control!$C$7*Calculations!$C$87)*INDEX('Monthly Data'!R:R,Calculations!$C$116+MOD(CH134,Calculations!$C$118))</f>
        <v>1.7484305259657981E-2</v>
      </c>
      <c r="GY134" s="86">
        <f ca="1">Control!$C$7*Calculations!$C$82*INDEX('Monthly Data'!N:N,Calculations!$C$116+MOD(CI134,Calculations!$C$118))+Control!$C$7*Calculations!$C$83*INDEX('Monthly Data'!O:O,Calculations!$C$116+MOD(CI134,Calculations!$C$118))+Control!$C$7*Calculations!$C$84*INDEX('Monthly Data'!P:P,Calculations!$C$116+MOD(CI134,Calculations!$C$118))+Control!$C$7*Calculations!$C$85*INDEX('Monthly Data'!Q:Q,Calculations!$C$116+MOD(CI134,Calculations!$C$118))+(1-Control!$C$7*Calculations!$C$87)*INDEX('Monthly Data'!R:R,Calculations!$C$116+MOD(CI134,Calculations!$C$118))</f>
        <v>-2.4571433440223247E-2</v>
      </c>
      <c r="GZ134" s="86">
        <f ca="1">Control!$C$7*Calculations!$C$82*INDEX('Monthly Data'!N:N,Calculations!$C$116+MOD(CJ134,Calculations!$C$118))+Control!$C$7*Calculations!$C$83*INDEX('Monthly Data'!O:O,Calculations!$C$116+MOD(CJ134,Calculations!$C$118))+Control!$C$7*Calculations!$C$84*INDEX('Monthly Data'!P:P,Calculations!$C$116+MOD(CJ134,Calculations!$C$118))+Control!$C$7*Calculations!$C$85*INDEX('Monthly Data'!Q:Q,Calculations!$C$116+MOD(CJ134,Calculations!$C$118))+(1-Control!$C$7*Calculations!$C$87)*INDEX('Monthly Data'!R:R,Calculations!$C$116+MOD(CJ134,Calculations!$C$118))</f>
        <v>2.3852824346838646E-2</v>
      </c>
      <c r="HA134" s="86">
        <f ca="1">Control!$C$7*Calculations!$C$82*INDEX('Monthly Data'!N:N,Calculations!$C$116+MOD(CK134,Calculations!$C$118))+Control!$C$7*Calculations!$C$83*INDEX('Monthly Data'!O:O,Calculations!$C$116+MOD(CK134,Calculations!$C$118))+Control!$C$7*Calculations!$C$84*INDEX('Monthly Data'!P:P,Calculations!$C$116+MOD(CK134,Calculations!$C$118))+Control!$C$7*Calculations!$C$85*INDEX('Monthly Data'!Q:Q,Calculations!$C$116+MOD(CK134,Calculations!$C$118))+(1-Control!$C$7*Calculations!$C$87)*INDEX('Monthly Data'!R:R,Calculations!$C$116+MOD(CK134,Calculations!$C$118))</f>
        <v>4.4327772793586687E-3</v>
      </c>
      <c r="HB134" s="86">
        <f ca="1">Control!$C$7*Calculations!$C$82*INDEX('Monthly Data'!N:N,Calculations!$C$116+MOD(CL134,Calculations!$C$118))+Control!$C$7*Calculations!$C$83*INDEX('Monthly Data'!O:O,Calculations!$C$116+MOD(CL134,Calculations!$C$118))+Control!$C$7*Calculations!$C$84*INDEX('Monthly Data'!P:P,Calculations!$C$116+MOD(CL134,Calculations!$C$118))+Control!$C$7*Calculations!$C$85*INDEX('Monthly Data'!Q:Q,Calculations!$C$116+MOD(CL134,Calculations!$C$118))+(1-Control!$C$7*Calculations!$C$87)*INDEX('Monthly Data'!R:R,Calculations!$C$116+MOD(CL134,Calculations!$C$118))</f>
        <v>1.5216630695380906E-2</v>
      </c>
      <c r="HC134" s="86">
        <f ca="1">Control!$C$7*Calculations!$C$82*INDEX('Monthly Data'!N:N,Calculations!$C$116+MOD(CM134,Calculations!$C$118))+Control!$C$7*Calculations!$C$83*INDEX('Monthly Data'!O:O,Calculations!$C$116+MOD(CM134,Calculations!$C$118))+Control!$C$7*Calculations!$C$84*INDEX('Monthly Data'!P:P,Calculations!$C$116+MOD(CM134,Calculations!$C$118))+Control!$C$7*Calculations!$C$85*INDEX('Monthly Data'!Q:Q,Calculations!$C$116+MOD(CM134,Calculations!$C$118))+(1-Control!$C$7*Calculations!$C$87)*INDEX('Monthly Data'!R:R,Calculations!$C$116+MOD(CM134,Calculations!$C$118))</f>
        <v>-7.5539743260223157E-3</v>
      </c>
      <c r="HD134" s="86">
        <f ca="1">Control!$C$7*Calculations!$C$82*INDEX('Monthly Data'!N:N,Calculations!$C$116+MOD(CN134,Calculations!$C$118))+Control!$C$7*Calculations!$C$83*INDEX('Monthly Data'!O:O,Calculations!$C$116+MOD(CN134,Calculations!$C$118))+Control!$C$7*Calculations!$C$84*INDEX('Monthly Data'!P:P,Calculations!$C$116+MOD(CN134,Calculations!$C$118))+Control!$C$7*Calculations!$C$85*INDEX('Monthly Data'!Q:Q,Calculations!$C$116+MOD(CN134,Calculations!$C$118))+(1-Control!$C$7*Calculations!$C$87)*INDEX('Monthly Data'!R:R,Calculations!$C$116+MOD(CN134,Calculations!$C$118))</f>
        <v>-1.8530040247387896E-2</v>
      </c>
      <c r="HE134" s="86">
        <f ca="1">Control!$C$7*Calculations!$C$82*INDEX('Monthly Data'!N:N,Calculations!$C$116+MOD(CO134,Calculations!$C$118))+Control!$C$7*Calculations!$C$83*INDEX('Monthly Data'!O:O,Calculations!$C$116+MOD(CO134,Calculations!$C$118))+Control!$C$7*Calculations!$C$84*INDEX('Monthly Data'!P:P,Calculations!$C$116+MOD(CO134,Calculations!$C$118))+Control!$C$7*Calculations!$C$85*INDEX('Monthly Data'!Q:Q,Calculations!$C$116+MOD(CO134,Calculations!$C$118))+(1-Control!$C$7*Calculations!$C$87)*INDEX('Monthly Data'!R:R,Calculations!$C$116+MOD(CO134,Calculations!$C$118))</f>
        <v>9.9793409618087695E-3</v>
      </c>
      <c r="HF134" s="86">
        <f ca="1">Control!$C$7*Calculations!$C$82*INDEX('Monthly Data'!N:N,Calculations!$C$116+MOD(CP134,Calculations!$C$118))+Control!$C$7*Calculations!$C$83*INDEX('Monthly Data'!O:O,Calculations!$C$116+MOD(CP134,Calculations!$C$118))+Control!$C$7*Calculations!$C$84*INDEX('Monthly Data'!P:P,Calculations!$C$116+MOD(CP134,Calculations!$C$118))+Control!$C$7*Calculations!$C$85*INDEX('Monthly Data'!Q:Q,Calculations!$C$116+MOD(CP134,Calculations!$C$118))+(1-Control!$C$7*Calculations!$C$87)*INDEX('Monthly Data'!R:R,Calculations!$C$116+MOD(CP134,Calculations!$C$118))</f>
        <v>-6.1115617667135171E-2</v>
      </c>
      <c r="HG134" s="86">
        <f ca="1">Control!$C$7*Calculations!$C$82*INDEX('Monthly Data'!N:N,Calculations!$C$116+MOD(CQ134,Calculations!$C$118))+Control!$C$7*Calculations!$C$83*INDEX('Monthly Data'!O:O,Calculations!$C$116+MOD(CQ134,Calculations!$C$118))+Control!$C$7*Calculations!$C$84*INDEX('Monthly Data'!P:P,Calculations!$C$116+MOD(CQ134,Calculations!$C$118))+Control!$C$7*Calculations!$C$85*INDEX('Monthly Data'!Q:Q,Calculations!$C$116+MOD(CQ134,Calculations!$C$118))+(1-Control!$C$7*Calculations!$C$87)*INDEX('Monthly Data'!R:R,Calculations!$C$116+MOD(CQ134,Calculations!$C$118))</f>
        <v>1.1702576456120543E-2</v>
      </c>
      <c r="HH134" s="86">
        <f ca="1">Control!$C$7*Calculations!$C$82*INDEX('Monthly Data'!N:N,Calculations!$C$116+MOD(CR134,Calculations!$C$118))+Control!$C$7*Calculations!$C$83*INDEX('Monthly Data'!O:O,Calculations!$C$116+MOD(CR134,Calculations!$C$118))+Control!$C$7*Calculations!$C$84*INDEX('Monthly Data'!P:P,Calculations!$C$116+MOD(CR134,Calculations!$C$118))+Control!$C$7*Calculations!$C$85*INDEX('Monthly Data'!Q:Q,Calculations!$C$116+MOD(CR134,Calculations!$C$118))+(1-Control!$C$7*Calculations!$C$87)*INDEX('Monthly Data'!R:R,Calculations!$C$116+MOD(CR134,Calculations!$C$118))</f>
        <v>1.0478379486191123E-2</v>
      </c>
      <c r="HI134" s="86">
        <f ca="1">Control!$C$7*Calculations!$C$82*INDEX('Monthly Data'!N:N,Calculations!$C$116+MOD(CS134,Calculations!$C$118))+Control!$C$7*Calculations!$C$83*INDEX('Monthly Data'!O:O,Calculations!$C$116+MOD(CS134,Calculations!$C$118))+Control!$C$7*Calculations!$C$84*INDEX('Monthly Data'!P:P,Calculations!$C$116+MOD(CS134,Calculations!$C$118))+Control!$C$7*Calculations!$C$85*INDEX('Monthly Data'!Q:Q,Calculations!$C$116+MOD(CS134,Calculations!$C$118))+(1-Control!$C$7*Calculations!$C$87)*INDEX('Monthly Data'!R:R,Calculations!$C$116+MOD(CS134,Calculations!$C$118))</f>
        <v>-4.3408051735618014E-2</v>
      </c>
      <c r="HJ134" s="86">
        <f ca="1">Control!$C$7*Calculations!$C$82*INDEX('Monthly Data'!N:N,Calculations!$C$116+MOD(CT134,Calculations!$C$118))+Control!$C$7*Calculations!$C$83*INDEX('Monthly Data'!O:O,Calculations!$C$116+MOD(CT134,Calculations!$C$118))+Control!$C$7*Calculations!$C$84*INDEX('Monthly Data'!P:P,Calculations!$C$116+MOD(CT134,Calculations!$C$118))+Control!$C$7*Calculations!$C$85*INDEX('Monthly Data'!Q:Q,Calculations!$C$116+MOD(CT134,Calculations!$C$118))+(1-Control!$C$7*Calculations!$C$87)*INDEX('Monthly Data'!R:R,Calculations!$C$116+MOD(CT134,Calculations!$C$118))</f>
        <v>-1.4213734788548189E-2</v>
      </c>
      <c r="HK134" s="86">
        <f ca="1">Control!$C$7*Calculations!$C$82*INDEX('Monthly Data'!N:N,Calculations!$C$116+MOD(CU134,Calculations!$C$118))+Control!$C$7*Calculations!$C$83*INDEX('Monthly Data'!O:O,Calculations!$C$116+MOD(CU134,Calculations!$C$118))+Control!$C$7*Calculations!$C$84*INDEX('Monthly Data'!P:P,Calculations!$C$116+MOD(CU134,Calculations!$C$118))+Control!$C$7*Calculations!$C$85*INDEX('Monthly Data'!Q:Q,Calculations!$C$116+MOD(CU134,Calculations!$C$118))+(1-Control!$C$7*Calculations!$C$87)*INDEX('Monthly Data'!R:R,Calculations!$C$116+MOD(CU134,Calculations!$C$118))</f>
        <v>1.0921298083007208E-2</v>
      </c>
      <c r="HL134" s="86">
        <f ca="1">Control!$C$7*Calculations!$C$82*INDEX('Monthly Data'!N:N,Calculations!$C$116+MOD(CV134,Calculations!$C$118))+Control!$C$7*Calculations!$C$83*INDEX('Monthly Data'!O:O,Calculations!$C$116+MOD(CV134,Calculations!$C$118))+Control!$C$7*Calculations!$C$84*INDEX('Monthly Data'!P:P,Calculations!$C$116+MOD(CV134,Calculations!$C$118))+Control!$C$7*Calculations!$C$85*INDEX('Monthly Data'!Q:Q,Calculations!$C$116+MOD(CV134,Calculations!$C$118))+(1-Control!$C$7*Calculations!$C$87)*INDEX('Monthly Data'!R:R,Calculations!$C$116+MOD(CV134,Calculations!$C$118))</f>
        <v>2.377894462657602E-2</v>
      </c>
      <c r="HM134" s="86">
        <f ca="1">Control!$C$7*Calculations!$C$82*INDEX('Monthly Data'!N:N,Calculations!$C$116+MOD(CW134,Calculations!$C$118))+Control!$C$7*Calculations!$C$83*INDEX('Monthly Data'!O:O,Calculations!$C$116+MOD(CW134,Calculations!$C$118))+Control!$C$7*Calculations!$C$84*INDEX('Monthly Data'!P:P,Calculations!$C$116+MOD(CW134,Calculations!$C$118))+Control!$C$7*Calculations!$C$85*INDEX('Monthly Data'!Q:Q,Calculations!$C$116+MOD(CW134,Calculations!$C$118))+(1-Control!$C$7*Calculations!$C$87)*INDEX('Monthly Data'!R:R,Calculations!$C$116+MOD(CW134,Calculations!$C$118))</f>
        <v>1.7484305259657981E-2</v>
      </c>
      <c r="HN134" s="86">
        <f ca="1">Control!$C$7*Calculations!$C$82*INDEX('Monthly Data'!N:N,Calculations!$C$116+MOD(CX134,Calculations!$C$118))+Control!$C$7*Calculations!$C$83*INDEX('Monthly Data'!O:O,Calculations!$C$116+MOD(CX134,Calculations!$C$118))+Control!$C$7*Calculations!$C$84*INDEX('Monthly Data'!P:P,Calculations!$C$116+MOD(CX134,Calculations!$C$118))+Control!$C$7*Calculations!$C$85*INDEX('Monthly Data'!Q:Q,Calculations!$C$116+MOD(CX134,Calculations!$C$118))+(1-Control!$C$7*Calculations!$C$87)*INDEX('Monthly Data'!R:R,Calculations!$C$116+MOD(CX134,Calculations!$C$118))</f>
        <v>-1.0485101266941802E-2</v>
      </c>
      <c r="HO134" s="86">
        <f ca="1">Control!$C$7*Calculations!$C$82*INDEX('Monthly Data'!N:N,Calculations!$C$116+MOD(CY134,Calculations!$C$118))+Control!$C$7*Calculations!$C$83*INDEX('Monthly Data'!O:O,Calculations!$C$116+MOD(CY134,Calculations!$C$118))+Control!$C$7*Calculations!$C$84*INDEX('Monthly Data'!P:P,Calculations!$C$116+MOD(CY134,Calculations!$C$118))+Control!$C$7*Calculations!$C$85*INDEX('Monthly Data'!Q:Q,Calculations!$C$116+MOD(CY134,Calculations!$C$118))+(1-Control!$C$7*Calculations!$C$87)*INDEX('Monthly Data'!R:R,Calculations!$C$116+MOD(CY134,Calculations!$C$118))</f>
        <v>5.3309355465453899E-3</v>
      </c>
      <c r="HP134" s="86">
        <f ca="1">Control!$C$7*Calculations!$C$82*INDEX('Monthly Data'!N:N,Calculations!$C$116+MOD(CZ134,Calculations!$C$118))+Control!$C$7*Calculations!$C$83*INDEX('Monthly Data'!O:O,Calculations!$C$116+MOD(CZ134,Calculations!$C$118))+Control!$C$7*Calculations!$C$84*INDEX('Monthly Data'!P:P,Calculations!$C$116+MOD(CZ134,Calculations!$C$118))+Control!$C$7*Calculations!$C$85*INDEX('Monthly Data'!Q:Q,Calculations!$C$116+MOD(CZ134,Calculations!$C$118))+(1-Control!$C$7*Calculations!$C$87)*INDEX('Monthly Data'!R:R,Calculations!$C$116+MOD(CZ134,Calculations!$C$118))</f>
        <v>-2.7490061308214487E-3</v>
      </c>
      <c r="HQ134" s="86">
        <f ca="1">Control!$C$7*Calculations!$C$82*INDEX('Monthly Data'!N:N,Calculations!$C$116+MOD(DA134,Calculations!$C$118))+Control!$C$7*Calculations!$C$83*INDEX('Monthly Data'!O:O,Calculations!$C$116+MOD(DA134,Calculations!$C$118))+Control!$C$7*Calculations!$C$84*INDEX('Monthly Data'!P:P,Calculations!$C$116+MOD(DA134,Calculations!$C$118))+Control!$C$7*Calculations!$C$85*INDEX('Monthly Data'!Q:Q,Calculations!$C$116+MOD(DA134,Calculations!$C$118))+(1-Control!$C$7*Calculations!$C$87)*INDEX('Monthly Data'!R:R,Calculations!$C$116+MOD(DA134,Calculations!$C$118))</f>
        <v>1.7361594973213587E-2</v>
      </c>
      <c r="HR134" s="86">
        <f ca="1">Control!$C$7*Calculations!$C$82*INDEX('Monthly Data'!N:N,Calculations!$C$116+MOD(DB134,Calculations!$C$118))+Control!$C$7*Calculations!$C$83*INDEX('Monthly Data'!O:O,Calculations!$C$116+MOD(DB134,Calculations!$C$118))+Control!$C$7*Calculations!$C$84*INDEX('Monthly Data'!P:P,Calculations!$C$116+MOD(DB134,Calculations!$C$118))+Control!$C$7*Calculations!$C$85*INDEX('Monthly Data'!Q:Q,Calculations!$C$116+MOD(DB134,Calculations!$C$118))+(1-Control!$C$7*Calculations!$C$87)*INDEX('Monthly Data'!R:R,Calculations!$C$116+MOD(DB134,Calculations!$C$118))</f>
        <v>8.3814116887657771E-3</v>
      </c>
      <c r="HS134" s="86">
        <f ca="1">Control!$C$7*Calculations!$C$82*INDEX('Monthly Data'!N:N,Calculations!$C$116+MOD(DC134,Calculations!$C$118))+Control!$C$7*Calculations!$C$83*INDEX('Monthly Data'!O:O,Calculations!$C$116+MOD(DC134,Calculations!$C$118))+Control!$C$7*Calculations!$C$84*INDEX('Monthly Data'!P:P,Calculations!$C$116+MOD(DC134,Calculations!$C$118))+Control!$C$7*Calculations!$C$85*INDEX('Monthly Data'!Q:Q,Calculations!$C$116+MOD(DC134,Calculations!$C$118))+(1-Control!$C$7*Calculations!$C$87)*INDEX('Monthly Data'!R:R,Calculations!$C$116+MOD(DC134,Calculations!$C$118))</f>
        <v>1.3423979074716584E-2</v>
      </c>
      <c r="HT134" s="86">
        <f ca="1">Control!$C$7*Calculations!$C$82*INDEX('Monthly Data'!N:N,Calculations!$C$116+MOD(DD134,Calculations!$C$118))+Control!$C$7*Calculations!$C$83*INDEX('Monthly Data'!O:O,Calculations!$C$116+MOD(DD134,Calculations!$C$118))+Control!$C$7*Calculations!$C$84*INDEX('Monthly Data'!P:P,Calculations!$C$116+MOD(DD134,Calculations!$C$118))+Control!$C$7*Calculations!$C$85*INDEX('Monthly Data'!Q:Q,Calculations!$C$116+MOD(DD134,Calculations!$C$118))+(1-Control!$C$7*Calculations!$C$87)*INDEX('Monthly Data'!R:R,Calculations!$C$116+MOD(DD134,Calculations!$C$118))</f>
        <v>7.9764341593600071E-3</v>
      </c>
      <c r="HU134" s="86">
        <f ca="1">Control!$C$7*Calculations!$C$82*INDEX('Monthly Data'!N:N,Calculations!$C$116+MOD(DE134,Calculations!$C$118))+Control!$C$7*Calculations!$C$83*INDEX('Monthly Data'!O:O,Calculations!$C$116+MOD(DE134,Calculations!$C$118))+Control!$C$7*Calculations!$C$84*INDEX('Monthly Data'!P:P,Calculations!$C$116+MOD(DE134,Calculations!$C$118))+Control!$C$7*Calculations!$C$85*INDEX('Monthly Data'!Q:Q,Calculations!$C$116+MOD(DE134,Calculations!$C$118))+(1-Control!$C$7*Calculations!$C$87)*INDEX('Monthly Data'!R:R,Calculations!$C$116+MOD(DE134,Calculations!$C$118))</f>
        <v>2.0524935548016137E-2</v>
      </c>
      <c r="HV134" s="86">
        <f ca="1">Control!$C$7*Calculations!$C$82*INDEX('Monthly Data'!N:N,Calculations!$C$116+MOD(DF134,Calculations!$C$118))+Control!$C$7*Calculations!$C$83*INDEX('Monthly Data'!O:O,Calculations!$C$116+MOD(DF134,Calculations!$C$118))+Control!$C$7*Calculations!$C$84*INDEX('Monthly Data'!P:P,Calculations!$C$116+MOD(DF134,Calculations!$C$118))+Control!$C$7*Calculations!$C$85*INDEX('Monthly Data'!Q:Q,Calculations!$C$116+MOD(DF134,Calculations!$C$118))+(1-Control!$C$7*Calculations!$C$87)*INDEX('Monthly Data'!R:R,Calculations!$C$116+MOD(DF134,Calculations!$C$118))</f>
        <v>-3.8554137824290124E-2</v>
      </c>
      <c r="HW134" s="86">
        <f ca="1">Control!$C$7*Calculations!$C$82*INDEX('Monthly Data'!N:N,Calculations!$C$116+MOD(DG134,Calculations!$C$118))+Control!$C$7*Calculations!$C$83*INDEX('Monthly Data'!O:O,Calculations!$C$116+MOD(DG134,Calculations!$C$118))+Control!$C$7*Calculations!$C$84*INDEX('Monthly Data'!P:P,Calculations!$C$116+MOD(DG134,Calculations!$C$118))+Control!$C$7*Calculations!$C$85*INDEX('Monthly Data'!Q:Q,Calculations!$C$116+MOD(DG134,Calculations!$C$118))+(1-Control!$C$7*Calculations!$C$87)*INDEX('Monthly Data'!R:R,Calculations!$C$116+MOD(DG134,Calculations!$C$118))</f>
        <v>1.5063457444773597E-2</v>
      </c>
      <c r="HX134" s="86">
        <f ca="1">Control!$C$7*Calculations!$C$82*INDEX('Monthly Data'!N:N,Calculations!$C$116+MOD(DH134,Calculations!$C$118))+Control!$C$7*Calculations!$C$83*INDEX('Monthly Data'!O:O,Calculations!$C$116+MOD(DH134,Calculations!$C$118))+Control!$C$7*Calculations!$C$84*INDEX('Monthly Data'!P:P,Calculations!$C$116+MOD(DH134,Calculations!$C$118))+Control!$C$7*Calculations!$C$85*INDEX('Monthly Data'!Q:Q,Calculations!$C$116+MOD(DH134,Calculations!$C$118))+(1-Control!$C$7*Calculations!$C$87)*INDEX('Monthly Data'!R:R,Calculations!$C$116+MOD(DH134,Calculations!$C$118))</f>
        <v>9.9787204839310462E-3</v>
      </c>
      <c r="HY134" s="86">
        <f ca="1">Control!$C$7*Calculations!$C$82*INDEX('Monthly Data'!N:N,Calculations!$C$116+MOD(DI134,Calculations!$C$118))+Control!$C$7*Calculations!$C$83*INDEX('Monthly Data'!O:O,Calculations!$C$116+MOD(DI134,Calculations!$C$118))+Control!$C$7*Calculations!$C$84*INDEX('Monthly Data'!P:P,Calculations!$C$116+MOD(DI134,Calculations!$C$118))+Control!$C$7*Calculations!$C$85*INDEX('Monthly Data'!Q:Q,Calculations!$C$116+MOD(DI134,Calculations!$C$118))+(1-Control!$C$7*Calculations!$C$87)*INDEX('Monthly Data'!R:R,Calculations!$C$116+MOD(DI134,Calculations!$C$118))</f>
        <v>2.4470405846852006E-3</v>
      </c>
      <c r="HZ134" s="86">
        <f ca="1">Control!$C$7*Calculations!$C$82*INDEX('Monthly Data'!N:N,Calculations!$C$116+MOD(DJ134,Calculations!$C$118))+Control!$C$7*Calculations!$C$83*INDEX('Monthly Data'!O:O,Calculations!$C$116+MOD(DJ134,Calculations!$C$118))+Control!$C$7*Calculations!$C$84*INDEX('Monthly Data'!P:P,Calculations!$C$116+MOD(DJ134,Calculations!$C$118))+Control!$C$7*Calculations!$C$85*INDEX('Monthly Data'!Q:Q,Calculations!$C$116+MOD(DJ134,Calculations!$C$118))+(1-Control!$C$7*Calculations!$C$87)*INDEX('Monthly Data'!R:R,Calculations!$C$116+MOD(DJ134,Calculations!$C$118))</f>
        <v>4.5132804118240749E-2</v>
      </c>
      <c r="IA134" s="86">
        <f ca="1">Control!$C$7*Calculations!$C$82*INDEX('Monthly Data'!N:N,Calculations!$C$116+MOD(DK134,Calculations!$C$118))+Control!$C$7*Calculations!$C$83*INDEX('Monthly Data'!O:O,Calculations!$C$116+MOD(DK134,Calculations!$C$118))+Control!$C$7*Calculations!$C$84*INDEX('Monthly Data'!P:P,Calculations!$C$116+MOD(DK134,Calculations!$C$118))+Control!$C$7*Calculations!$C$85*INDEX('Monthly Data'!Q:Q,Calculations!$C$116+MOD(DK134,Calculations!$C$118))+(1-Control!$C$7*Calculations!$C$87)*INDEX('Monthly Data'!R:R,Calculations!$C$116+MOD(DK134,Calculations!$C$118))</f>
        <v>3.7596120283497965E-2</v>
      </c>
      <c r="IB134" s="86">
        <f ca="1">Control!$C$7*Calculations!$C$82*INDEX('Monthly Data'!N:N,Calculations!$C$116+MOD(DL134,Calculations!$C$118))+Control!$C$7*Calculations!$C$83*INDEX('Monthly Data'!O:O,Calculations!$C$116+MOD(DL134,Calculations!$C$118))+Control!$C$7*Calculations!$C$84*INDEX('Monthly Data'!P:P,Calculations!$C$116+MOD(DL134,Calculations!$C$118))+Control!$C$7*Calculations!$C$85*INDEX('Monthly Data'!Q:Q,Calculations!$C$116+MOD(DL134,Calculations!$C$118))+(1-Control!$C$7*Calculations!$C$87)*INDEX('Monthly Data'!R:R,Calculations!$C$116+MOD(DL134,Calculations!$C$118))</f>
        <v>-2.7490061308214487E-3</v>
      </c>
      <c r="IC134" s="86">
        <f ca="1">Control!$C$7*Calculations!$C$82*INDEX('Monthly Data'!N:N,Calculations!$C$116+MOD(DM134,Calculations!$C$118))+Control!$C$7*Calculations!$C$83*INDEX('Monthly Data'!O:O,Calculations!$C$116+MOD(DM134,Calculations!$C$118))+Control!$C$7*Calculations!$C$84*INDEX('Monthly Data'!P:P,Calculations!$C$116+MOD(DM134,Calculations!$C$118))+Control!$C$7*Calculations!$C$85*INDEX('Monthly Data'!Q:Q,Calculations!$C$116+MOD(DM134,Calculations!$C$118))+(1-Control!$C$7*Calculations!$C$87)*INDEX('Monthly Data'!R:R,Calculations!$C$116+MOD(DM134,Calculations!$C$118))</f>
        <v>2.4722579420195831E-2</v>
      </c>
      <c r="ID134" s="86">
        <f ca="1">Control!$C$7*Calculations!$C$82*INDEX('Monthly Data'!N:N,Calculations!$C$116+MOD(DN134,Calculations!$C$118))+Control!$C$7*Calculations!$C$83*INDEX('Monthly Data'!O:O,Calculations!$C$116+MOD(DN134,Calculations!$C$118))+Control!$C$7*Calculations!$C$84*INDEX('Monthly Data'!P:P,Calculations!$C$116+MOD(DN134,Calculations!$C$118))+Control!$C$7*Calculations!$C$85*INDEX('Monthly Data'!Q:Q,Calculations!$C$116+MOD(DN134,Calculations!$C$118))+(1-Control!$C$7*Calculations!$C$87)*INDEX('Monthly Data'!R:R,Calculations!$C$116+MOD(DN134,Calculations!$C$118))</f>
        <v>7.857567536297622E-3</v>
      </c>
      <c r="IE134" s="86">
        <f ca="1">Control!$C$7*Calculations!$C$82*INDEX('Monthly Data'!N:N,Calculations!$C$116+MOD(DO134,Calculations!$C$118))+Control!$C$7*Calculations!$C$83*INDEX('Monthly Data'!O:O,Calculations!$C$116+MOD(DO134,Calculations!$C$118))+Control!$C$7*Calculations!$C$84*INDEX('Monthly Data'!P:P,Calculations!$C$116+MOD(DO134,Calculations!$C$118))+Control!$C$7*Calculations!$C$85*INDEX('Monthly Data'!Q:Q,Calculations!$C$116+MOD(DO134,Calculations!$C$118))+(1-Control!$C$7*Calculations!$C$87)*INDEX('Monthly Data'!R:R,Calculations!$C$116+MOD(DO134,Calculations!$C$118))</f>
        <v>1.4915555251167555E-3</v>
      </c>
      <c r="IF134" s="86">
        <f ca="1">Control!$C$7*Calculations!$C$82*INDEX('Monthly Data'!N:N,Calculations!$C$116+MOD(DP134,Calculations!$C$118))+Control!$C$7*Calculations!$C$83*INDEX('Monthly Data'!O:O,Calculations!$C$116+MOD(DP134,Calculations!$C$118))+Control!$C$7*Calculations!$C$84*INDEX('Monthly Data'!P:P,Calculations!$C$116+MOD(DP134,Calculations!$C$118))+Control!$C$7*Calculations!$C$85*INDEX('Monthly Data'!Q:Q,Calculations!$C$116+MOD(DP134,Calculations!$C$118))+(1-Control!$C$7*Calculations!$C$87)*INDEX('Monthly Data'!R:R,Calculations!$C$116+MOD(DP134,Calculations!$C$118))</f>
        <v>-2.6378232493851243E-2</v>
      </c>
      <c r="IG134" s="88">
        <f ca="1">Control!$C$8*(1+DQ134)*(1+DR134)*(1+DS134)*(1+DT134)*(1+DU134)*(1+DV134)*(1+DW134)*(1+DX134)*(1+DY134)*(1+DZ134)*(1+EA134)*(1+EB134)*(1+EC134)*(1+ED134)*(1+EE134)*(1+EF134)*(1+EG134)*(1+EH134)*(1+EI134)*(1+EJ134)*(1+EK134)*(1+EL134)*(1+EM134)*(1+EN134)*(1+EO134)*(1+EP134)*(1+EQ134)*(1+ER134)*(1+ES134)*(1+ET134)*(1+EU134)*(1+EV134)*(1+EW134)*(1+EX134)*(1+EY134)*(1+EZ134)*(1+FA134)*(1+FB134)*(1+FC134)*(1+FD134)*(1+FE134)*(1+FF134)*(1+FG134)*(1+FH134)*(1+FI134)*(1+FJ134)*(1+FK134)*(1+FL134)*(1+FM134)*(1+FN134)*(1+FO134)*(1+FP134)*(1+FQ134)*(1+FR134)*(1+FS134)*(1+FT134)*(1+FU134)*(1+FV134)*(1+FW134)*(1+FX134)*(1+FY134)*(1+FZ134)*(1+GA134)*(1+GB134)*(1+GC134)*(1+GD134)*(1+GE134)*(1+GF134)*(1+GG134)*(1+GH134)*(1+GI134)*(1+GJ134)*(1+GK134)*(1+GL134)*(1+GM134)*(1+GN134)*(1+GO134)*(1+GP134)*(1+GQ134)*(1+GR134)*(1+GS134)*(1+GT134)*(1+GU134)*(1+GV134)*(1+GW134)*(1+GX134)*(1+GY134)*(1+GZ134)*(1+HA134)*(1+HB134)*(1+HC134)*(1+HD134)*(1+HE134)*(1+HF134)*(1+HG134)*(1+HH134)*(1+HI134)*(1+HJ134)*(1+HK134)*(1+HL134)*(1+HM134)*(1+HN134)*(1+HO134)*(1+HP134)*(1+HQ134)*(1+HR134)*(1+HS134)*(1+HT134)*(1+HU134)*(1+HV134)*(1+HW134)*(1+HX134)*(1+HY134)*(1+HZ134)*(1+IA134)*(1+IB134)*(1+IC134)*(1+ID134)*(1+IE134)*(1+IF134)</f>
        <v>100140.55203163014</v>
      </c>
    </row>
    <row r="135" spans="1:241" x14ac:dyDescent="0.25">
      <c r="A135">
        <v>117</v>
      </c>
      <c r="B135">
        <v>41</v>
      </c>
      <c r="C135">
        <v>38</v>
      </c>
      <c r="D135">
        <v>49</v>
      </c>
      <c r="E135">
        <v>65</v>
      </c>
      <c r="F135">
        <v>56</v>
      </c>
      <c r="G135">
        <v>112</v>
      </c>
      <c r="H135">
        <v>61</v>
      </c>
      <c r="I135">
        <v>118</v>
      </c>
      <c r="J135">
        <v>38</v>
      </c>
      <c r="K135">
        <v>33</v>
      </c>
      <c r="L135">
        <v>7</v>
      </c>
      <c r="M135">
        <v>113</v>
      </c>
      <c r="N135">
        <v>95</v>
      </c>
      <c r="O135">
        <v>14</v>
      </c>
      <c r="P135">
        <v>24</v>
      </c>
      <c r="Q135">
        <v>86</v>
      </c>
      <c r="R135">
        <v>87</v>
      </c>
      <c r="S135">
        <v>70</v>
      </c>
      <c r="T135">
        <v>109</v>
      </c>
      <c r="U135">
        <v>105</v>
      </c>
      <c r="V135">
        <v>29</v>
      </c>
      <c r="W135">
        <v>73</v>
      </c>
      <c r="X135">
        <v>69</v>
      </c>
      <c r="Y135">
        <v>60</v>
      </c>
      <c r="Z135">
        <v>12</v>
      </c>
      <c r="AA135">
        <v>71</v>
      </c>
      <c r="AB135">
        <v>108</v>
      </c>
      <c r="AC135">
        <v>33</v>
      </c>
      <c r="AD135">
        <v>81</v>
      </c>
      <c r="AE135">
        <v>118</v>
      </c>
      <c r="AF135">
        <v>106</v>
      </c>
      <c r="AG135">
        <v>3</v>
      </c>
      <c r="AH135">
        <v>59</v>
      </c>
      <c r="AI135">
        <v>109</v>
      </c>
      <c r="AJ135">
        <v>76</v>
      </c>
      <c r="AK135">
        <v>54</v>
      </c>
      <c r="AL135">
        <v>37</v>
      </c>
      <c r="AM135">
        <v>53</v>
      </c>
      <c r="AN135">
        <v>30</v>
      </c>
      <c r="AO135">
        <v>0</v>
      </c>
      <c r="AP135">
        <v>101</v>
      </c>
      <c r="AQ135">
        <v>67</v>
      </c>
      <c r="AR135">
        <v>82</v>
      </c>
      <c r="AS135">
        <v>13</v>
      </c>
      <c r="AT135">
        <v>94</v>
      </c>
      <c r="AU135">
        <v>31</v>
      </c>
      <c r="AV135">
        <v>103</v>
      </c>
      <c r="AW135">
        <v>93</v>
      </c>
      <c r="AX135">
        <v>89</v>
      </c>
      <c r="AY135">
        <v>13</v>
      </c>
      <c r="AZ135">
        <v>0</v>
      </c>
      <c r="BA135">
        <v>54</v>
      </c>
      <c r="BB135">
        <v>108</v>
      </c>
      <c r="BC135">
        <v>57</v>
      </c>
      <c r="BD135">
        <v>24</v>
      </c>
      <c r="BE135">
        <v>44</v>
      </c>
      <c r="BF135">
        <v>85</v>
      </c>
      <c r="BG135">
        <v>94</v>
      </c>
      <c r="BH135">
        <v>78</v>
      </c>
      <c r="BI135">
        <v>96</v>
      </c>
      <c r="BJ135">
        <v>25</v>
      </c>
      <c r="BK135">
        <v>58</v>
      </c>
      <c r="BL135">
        <v>96</v>
      </c>
      <c r="BM135">
        <v>37</v>
      </c>
      <c r="BN135">
        <v>65</v>
      </c>
      <c r="BO135">
        <v>106</v>
      </c>
      <c r="BP135">
        <v>53</v>
      </c>
      <c r="BQ135">
        <v>78</v>
      </c>
      <c r="BR135">
        <v>109</v>
      </c>
      <c r="BS135">
        <v>66</v>
      </c>
      <c r="BT135">
        <v>56</v>
      </c>
      <c r="BU135">
        <v>3</v>
      </c>
      <c r="BV135">
        <v>1</v>
      </c>
      <c r="BW135">
        <v>52</v>
      </c>
      <c r="BX135">
        <v>48</v>
      </c>
      <c r="BY135">
        <v>27</v>
      </c>
      <c r="BZ135">
        <v>22</v>
      </c>
      <c r="CA135">
        <v>23</v>
      </c>
      <c r="CB135">
        <v>67</v>
      </c>
      <c r="CC135">
        <v>27</v>
      </c>
      <c r="CD135">
        <v>23</v>
      </c>
      <c r="CE135">
        <v>37</v>
      </c>
      <c r="CF135">
        <v>48</v>
      </c>
      <c r="CG135">
        <v>6</v>
      </c>
      <c r="CH135">
        <v>109</v>
      </c>
      <c r="CI135">
        <v>3</v>
      </c>
      <c r="CJ135">
        <v>110</v>
      </c>
      <c r="CK135">
        <v>7</v>
      </c>
      <c r="CL135">
        <v>107</v>
      </c>
      <c r="CM135">
        <v>54</v>
      </c>
      <c r="CN135">
        <v>78</v>
      </c>
      <c r="CO135">
        <v>111</v>
      </c>
      <c r="CP135">
        <v>20</v>
      </c>
      <c r="CQ135">
        <v>57</v>
      </c>
      <c r="CR135">
        <v>67</v>
      </c>
      <c r="CS135">
        <v>55</v>
      </c>
      <c r="CT135">
        <v>58</v>
      </c>
      <c r="CU135">
        <v>45</v>
      </c>
      <c r="CV135">
        <v>84</v>
      </c>
      <c r="CW135">
        <v>98</v>
      </c>
      <c r="CX135">
        <v>49</v>
      </c>
      <c r="CY135">
        <v>55</v>
      </c>
      <c r="CZ135">
        <v>85</v>
      </c>
      <c r="DA135">
        <v>27</v>
      </c>
      <c r="DB135">
        <v>92</v>
      </c>
      <c r="DC135">
        <v>72</v>
      </c>
      <c r="DD135">
        <v>111</v>
      </c>
      <c r="DE135">
        <v>46</v>
      </c>
      <c r="DF135">
        <v>47</v>
      </c>
      <c r="DG135">
        <v>42</v>
      </c>
      <c r="DH135">
        <v>81</v>
      </c>
      <c r="DI135">
        <v>80</v>
      </c>
      <c r="DJ135">
        <v>29</v>
      </c>
      <c r="DK135">
        <v>58</v>
      </c>
      <c r="DL135">
        <v>108</v>
      </c>
      <c r="DM135">
        <v>45</v>
      </c>
      <c r="DN135">
        <v>82</v>
      </c>
      <c r="DO135">
        <v>98</v>
      </c>
      <c r="DP135">
        <v>94</v>
      </c>
      <c r="DQ135" s="86">
        <f ca="1">Control!$C$7*Calculations!$C$82*INDEX('Monthly Data'!N:N,Calculations!$C$116+MOD(A135,Calculations!$C$118))+Control!$C$7*Calculations!$C$83*INDEX('Monthly Data'!O:O,Calculations!$C$116+MOD(A135,Calculations!$C$118))+Control!$C$7*Calculations!$C$84*INDEX('Monthly Data'!P:P,Calculations!$C$116+MOD(A135,Calculations!$C$118))+Control!$C$7*Calculations!$C$85*INDEX('Monthly Data'!Q:Q,Calculations!$C$116+MOD(A135,Calculations!$C$118))+(1-Control!$C$7*Calculations!$C$87)*INDEX('Monthly Data'!R:R,Calculations!$C$116+MOD(A135,Calculations!$C$118))</f>
        <v>-7.3651264633385334E-4</v>
      </c>
      <c r="DR135" s="86">
        <f ca="1">Control!$C$7*Calculations!$C$82*INDEX('Monthly Data'!N:N,Calculations!$C$116+MOD(B135,Calculations!$C$118))+Control!$C$7*Calculations!$C$83*INDEX('Monthly Data'!O:O,Calculations!$C$116+MOD(B135,Calculations!$C$118))+Control!$C$7*Calculations!$C$84*INDEX('Monthly Data'!P:P,Calculations!$C$116+MOD(B135,Calculations!$C$118))+Control!$C$7*Calculations!$C$85*INDEX('Monthly Data'!Q:Q,Calculations!$C$116+MOD(B135,Calculations!$C$118))+(1-Control!$C$7*Calculations!$C$87)*INDEX('Monthly Data'!R:R,Calculations!$C$116+MOD(B135,Calculations!$C$118))</f>
        <v>-3.8554137824290124E-2</v>
      </c>
      <c r="DS135" s="86">
        <f ca="1">Control!$C$7*Calculations!$C$82*INDEX('Monthly Data'!N:N,Calculations!$C$116+MOD(C135,Calculations!$C$118))+Control!$C$7*Calculations!$C$83*INDEX('Monthly Data'!O:O,Calculations!$C$116+MOD(C135,Calculations!$C$118))+Control!$C$7*Calculations!$C$84*INDEX('Monthly Data'!P:P,Calculations!$C$116+MOD(C135,Calculations!$C$118))+Control!$C$7*Calculations!$C$85*INDEX('Monthly Data'!Q:Q,Calculations!$C$116+MOD(C135,Calculations!$C$118))+(1-Control!$C$7*Calculations!$C$87)*INDEX('Monthly Data'!R:R,Calculations!$C$116+MOD(C135,Calculations!$C$118))</f>
        <v>1.3891563624307685E-2</v>
      </c>
      <c r="DT135" s="86">
        <f ca="1">Control!$C$7*Calculations!$C$82*INDEX('Monthly Data'!N:N,Calculations!$C$116+MOD(D135,Calculations!$C$118))+Control!$C$7*Calculations!$C$83*INDEX('Monthly Data'!O:O,Calculations!$C$116+MOD(D135,Calculations!$C$118))+Control!$C$7*Calculations!$C$84*INDEX('Monthly Data'!P:P,Calculations!$C$116+MOD(D135,Calculations!$C$118))+Control!$C$7*Calculations!$C$85*INDEX('Monthly Data'!Q:Q,Calculations!$C$116+MOD(D135,Calculations!$C$118))+(1-Control!$C$7*Calculations!$C$87)*INDEX('Monthly Data'!R:R,Calculations!$C$116+MOD(D135,Calculations!$C$118))</f>
        <v>-1.4213734788548189E-2</v>
      </c>
      <c r="DU135" s="86">
        <f ca="1">Control!$C$7*Calculations!$C$82*INDEX('Monthly Data'!N:N,Calculations!$C$116+MOD(E135,Calculations!$C$118))+Control!$C$7*Calculations!$C$83*INDEX('Monthly Data'!O:O,Calculations!$C$116+MOD(E135,Calculations!$C$118))+Control!$C$7*Calculations!$C$84*INDEX('Monthly Data'!P:P,Calculations!$C$116+MOD(E135,Calculations!$C$118))+Control!$C$7*Calculations!$C$85*INDEX('Monthly Data'!Q:Q,Calculations!$C$116+MOD(E135,Calculations!$C$118))+(1-Control!$C$7*Calculations!$C$87)*INDEX('Monthly Data'!R:R,Calculations!$C$116+MOD(E135,Calculations!$C$118))</f>
        <v>-1.3959200237295809E-2</v>
      </c>
      <c r="DV135" s="86">
        <f ca="1">Control!$C$7*Calculations!$C$82*INDEX('Monthly Data'!N:N,Calculations!$C$116+MOD(F135,Calculations!$C$118))+Control!$C$7*Calculations!$C$83*INDEX('Monthly Data'!O:O,Calculations!$C$116+MOD(F135,Calculations!$C$118))+Control!$C$7*Calculations!$C$84*INDEX('Monthly Data'!P:P,Calculations!$C$116+MOD(F135,Calculations!$C$118))+Control!$C$7*Calculations!$C$85*INDEX('Monthly Data'!Q:Q,Calculations!$C$116+MOD(F135,Calculations!$C$118))+(1-Control!$C$7*Calculations!$C$87)*INDEX('Monthly Data'!R:R,Calculations!$C$116+MOD(F135,Calculations!$C$118))</f>
        <v>7.5897487599915015E-3</v>
      </c>
      <c r="DW135" s="86">
        <f ca="1">Control!$C$7*Calculations!$C$82*INDEX('Monthly Data'!N:N,Calculations!$C$116+MOD(G135,Calculations!$C$118))+Control!$C$7*Calculations!$C$83*INDEX('Monthly Data'!O:O,Calculations!$C$116+MOD(G135,Calculations!$C$118))+Control!$C$7*Calculations!$C$84*INDEX('Monthly Data'!P:P,Calculations!$C$116+MOD(G135,Calculations!$C$118))+Control!$C$7*Calculations!$C$85*INDEX('Monthly Data'!Q:Q,Calculations!$C$116+MOD(G135,Calculations!$C$118))+(1-Control!$C$7*Calculations!$C$87)*INDEX('Monthly Data'!R:R,Calculations!$C$116+MOD(G135,Calculations!$C$118))</f>
        <v>1.142101364887867E-2</v>
      </c>
      <c r="DX135" s="86">
        <f ca="1">Control!$C$7*Calculations!$C$82*INDEX('Monthly Data'!N:N,Calculations!$C$116+MOD(H135,Calculations!$C$118))+Control!$C$7*Calculations!$C$83*INDEX('Monthly Data'!O:O,Calculations!$C$116+MOD(H135,Calculations!$C$118))+Control!$C$7*Calculations!$C$84*INDEX('Monthly Data'!P:P,Calculations!$C$116+MOD(H135,Calculations!$C$118))+Control!$C$7*Calculations!$C$85*INDEX('Monthly Data'!Q:Q,Calculations!$C$116+MOD(H135,Calculations!$C$118))+(1-Control!$C$7*Calculations!$C$87)*INDEX('Monthly Data'!R:R,Calculations!$C$116+MOD(H135,Calculations!$C$118))</f>
        <v>2.766281641786093E-2</v>
      </c>
      <c r="DY135" s="86">
        <f ca="1">Control!$C$7*Calculations!$C$82*INDEX('Monthly Data'!N:N,Calculations!$C$116+MOD(I135,Calculations!$C$118))+Control!$C$7*Calculations!$C$83*INDEX('Monthly Data'!O:O,Calculations!$C$116+MOD(I135,Calculations!$C$118))+Control!$C$7*Calculations!$C$84*INDEX('Monthly Data'!P:P,Calculations!$C$116+MOD(I135,Calculations!$C$118))+Control!$C$7*Calculations!$C$85*INDEX('Monthly Data'!Q:Q,Calculations!$C$116+MOD(I135,Calculations!$C$118))+(1-Control!$C$7*Calculations!$C$87)*INDEX('Monthly Data'!R:R,Calculations!$C$116+MOD(I135,Calculations!$C$118))</f>
        <v>3.4808428836917149E-3</v>
      </c>
      <c r="DZ135" s="86">
        <f ca="1">Control!$C$7*Calculations!$C$82*INDEX('Monthly Data'!N:N,Calculations!$C$116+MOD(J135,Calculations!$C$118))+Control!$C$7*Calculations!$C$83*INDEX('Monthly Data'!O:O,Calculations!$C$116+MOD(J135,Calculations!$C$118))+Control!$C$7*Calculations!$C$84*INDEX('Monthly Data'!P:P,Calculations!$C$116+MOD(J135,Calculations!$C$118))+Control!$C$7*Calculations!$C$85*INDEX('Monthly Data'!Q:Q,Calculations!$C$116+MOD(J135,Calculations!$C$118))+(1-Control!$C$7*Calculations!$C$87)*INDEX('Monthly Data'!R:R,Calculations!$C$116+MOD(J135,Calculations!$C$118))</f>
        <v>1.3891563624307685E-2</v>
      </c>
      <c r="EA135" s="86">
        <f ca="1">Control!$C$7*Calculations!$C$82*INDEX('Monthly Data'!N:N,Calculations!$C$116+MOD(K135,Calculations!$C$118))+Control!$C$7*Calculations!$C$83*INDEX('Monthly Data'!O:O,Calculations!$C$116+MOD(K135,Calculations!$C$118))+Control!$C$7*Calculations!$C$84*INDEX('Monthly Data'!P:P,Calculations!$C$116+MOD(K135,Calculations!$C$118))+Control!$C$7*Calculations!$C$85*INDEX('Monthly Data'!Q:Q,Calculations!$C$116+MOD(K135,Calculations!$C$118))+(1-Control!$C$7*Calculations!$C$87)*INDEX('Monthly Data'!R:R,Calculations!$C$116+MOD(K135,Calculations!$C$118))</f>
        <v>3.1070573055362403E-2</v>
      </c>
      <c r="EB135" s="86">
        <f ca="1">Control!$C$7*Calculations!$C$82*INDEX('Monthly Data'!N:N,Calculations!$C$116+MOD(L135,Calculations!$C$118))+Control!$C$7*Calculations!$C$83*INDEX('Monthly Data'!O:O,Calculations!$C$116+MOD(L135,Calculations!$C$118))+Control!$C$7*Calculations!$C$84*INDEX('Monthly Data'!P:P,Calculations!$C$116+MOD(L135,Calculations!$C$118))+Control!$C$7*Calculations!$C$85*INDEX('Monthly Data'!Q:Q,Calculations!$C$116+MOD(L135,Calculations!$C$118))+(1-Control!$C$7*Calculations!$C$87)*INDEX('Monthly Data'!R:R,Calculations!$C$116+MOD(L135,Calculations!$C$118))</f>
        <v>8.3814116887657771E-3</v>
      </c>
      <c r="EC135" s="86">
        <f ca="1">Control!$C$7*Calculations!$C$82*INDEX('Monthly Data'!N:N,Calculations!$C$116+MOD(M135,Calculations!$C$118))+Control!$C$7*Calculations!$C$83*INDEX('Monthly Data'!O:O,Calculations!$C$116+MOD(M135,Calculations!$C$118))+Control!$C$7*Calculations!$C$84*INDEX('Monthly Data'!P:P,Calculations!$C$116+MOD(M135,Calculations!$C$118))+Control!$C$7*Calculations!$C$85*INDEX('Monthly Data'!Q:Q,Calculations!$C$116+MOD(M135,Calculations!$C$118))+(1-Control!$C$7*Calculations!$C$87)*INDEX('Monthly Data'!R:R,Calculations!$C$116+MOD(M135,Calculations!$C$118))</f>
        <v>4.4327772793586687E-3</v>
      </c>
      <c r="ED135" s="86">
        <f ca="1">Control!$C$7*Calculations!$C$82*INDEX('Monthly Data'!N:N,Calculations!$C$116+MOD(N135,Calculations!$C$118))+Control!$C$7*Calculations!$C$83*INDEX('Monthly Data'!O:O,Calculations!$C$116+MOD(N135,Calculations!$C$118))+Control!$C$7*Calculations!$C$84*INDEX('Monthly Data'!P:P,Calculations!$C$116+MOD(N135,Calculations!$C$118))+Control!$C$7*Calculations!$C$85*INDEX('Monthly Data'!Q:Q,Calculations!$C$116+MOD(N135,Calculations!$C$118))+(1-Control!$C$7*Calculations!$C$87)*INDEX('Monthly Data'!R:R,Calculations!$C$116+MOD(N135,Calculations!$C$118))</f>
        <v>1.5758278480433856E-2</v>
      </c>
      <c r="EE135" s="86">
        <f ca="1">Control!$C$7*Calculations!$C$82*INDEX('Monthly Data'!N:N,Calculations!$C$116+MOD(O135,Calculations!$C$118))+Control!$C$7*Calculations!$C$83*INDEX('Monthly Data'!O:O,Calculations!$C$116+MOD(O135,Calculations!$C$118))+Control!$C$7*Calculations!$C$84*INDEX('Monthly Data'!P:P,Calculations!$C$116+MOD(O135,Calculations!$C$118))+Control!$C$7*Calculations!$C$85*INDEX('Monthly Data'!Q:Q,Calculations!$C$116+MOD(O135,Calculations!$C$118))+(1-Control!$C$7*Calculations!$C$87)*INDEX('Monthly Data'!R:R,Calculations!$C$116+MOD(O135,Calculations!$C$118))</f>
        <v>9.5791276036140301E-3</v>
      </c>
      <c r="EF135" s="86">
        <f ca="1">Control!$C$7*Calculations!$C$82*INDEX('Monthly Data'!N:N,Calculations!$C$116+MOD(P135,Calculations!$C$118))+Control!$C$7*Calculations!$C$83*INDEX('Monthly Data'!O:O,Calculations!$C$116+MOD(P135,Calculations!$C$118))+Control!$C$7*Calculations!$C$84*INDEX('Monthly Data'!P:P,Calculations!$C$116+MOD(P135,Calculations!$C$118))+Control!$C$7*Calculations!$C$85*INDEX('Monthly Data'!Q:Q,Calculations!$C$116+MOD(P135,Calculations!$C$118))+(1-Control!$C$7*Calculations!$C$87)*INDEX('Monthly Data'!R:R,Calculations!$C$116+MOD(P135,Calculations!$C$118))</f>
        <v>4.2795950888382334E-3</v>
      </c>
      <c r="EG135" s="86">
        <f ca="1">Control!$C$7*Calculations!$C$82*INDEX('Monthly Data'!N:N,Calculations!$C$116+MOD(Q135,Calculations!$C$118))+Control!$C$7*Calculations!$C$83*INDEX('Monthly Data'!O:O,Calculations!$C$116+MOD(Q135,Calculations!$C$118))+Control!$C$7*Calculations!$C$84*INDEX('Monthly Data'!P:P,Calculations!$C$116+MOD(Q135,Calculations!$C$118))+Control!$C$7*Calculations!$C$85*INDEX('Monthly Data'!Q:Q,Calculations!$C$116+MOD(Q135,Calculations!$C$118))+(1-Control!$C$7*Calculations!$C$87)*INDEX('Monthly Data'!R:R,Calculations!$C$116+MOD(Q135,Calculations!$C$118))</f>
        <v>4.5735623984309991E-2</v>
      </c>
      <c r="EH135" s="86">
        <f ca="1">Control!$C$7*Calculations!$C$82*INDEX('Monthly Data'!N:N,Calculations!$C$116+MOD(R135,Calculations!$C$118))+Control!$C$7*Calculations!$C$83*INDEX('Monthly Data'!O:O,Calculations!$C$116+MOD(R135,Calculations!$C$118))+Control!$C$7*Calculations!$C$84*INDEX('Monthly Data'!P:P,Calculations!$C$116+MOD(R135,Calculations!$C$118))+Control!$C$7*Calculations!$C$85*INDEX('Monthly Data'!Q:Q,Calculations!$C$116+MOD(R135,Calculations!$C$118))+(1-Control!$C$7*Calculations!$C$87)*INDEX('Monthly Data'!R:R,Calculations!$C$116+MOD(R135,Calculations!$C$118))</f>
        <v>2.5790695379256122E-2</v>
      </c>
      <c r="EI135" s="86">
        <f ca="1">Control!$C$7*Calculations!$C$82*INDEX('Monthly Data'!N:N,Calculations!$C$116+MOD(S135,Calculations!$C$118))+Control!$C$7*Calculations!$C$83*INDEX('Monthly Data'!O:O,Calculations!$C$116+MOD(S135,Calculations!$C$118))+Control!$C$7*Calculations!$C$84*INDEX('Monthly Data'!P:P,Calculations!$C$116+MOD(S135,Calculations!$C$118))+Control!$C$7*Calculations!$C$85*INDEX('Monthly Data'!Q:Q,Calculations!$C$116+MOD(S135,Calculations!$C$118))+(1-Control!$C$7*Calculations!$C$87)*INDEX('Monthly Data'!R:R,Calculations!$C$116+MOD(S135,Calculations!$C$118))</f>
        <v>3.8809817903524786E-2</v>
      </c>
      <c r="EJ135" s="86">
        <f ca="1">Control!$C$7*Calculations!$C$82*INDEX('Monthly Data'!N:N,Calculations!$C$116+MOD(T135,Calculations!$C$118))+Control!$C$7*Calculations!$C$83*INDEX('Monthly Data'!O:O,Calculations!$C$116+MOD(T135,Calculations!$C$118))+Control!$C$7*Calculations!$C$84*INDEX('Monthly Data'!P:P,Calculations!$C$116+MOD(T135,Calculations!$C$118))+Control!$C$7*Calculations!$C$85*INDEX('Monthly Data'!Q:Q,Calculations!$C$116+MOD(T135,Calculations!$C$118))+(1-Control!$C$7*Calculations!$C$87)*INDEX('Monthly Data'!R:R,Calculations!$C$116+MOD(T135,Calculations!$C$118))</f>
        <v>1.0921298083007208E-2</v>
      </c>
      <c r="EK135" s="86">
        <f ca="1">Control!$C$7*Calculations!$C$82*INDEX('Monthly Data'!N:N,Calculations!$C$116+MOD(U135,Calculations!$C$118))+Control!$C$7*Calculations!$C$83*INDEX('Monthly Data'!O:O,Calculations!$C$116+MOD(U135,Calculations!$C$118))+Control!$C$7*Calculations!$C$84*INDEX('Monthly Data'!P:P,Calculations!$C$116+MOD(U135,Calculations!$C$118))+Control!$C$7*Calculations!$C$85*INDEX('Monthly Data'!Q:Q,Calculations!$C$116+MOD(U135,Calculations!$C$118))+(1-Control!$C$7*Calculations!$C$87)*INDEX('Monthly Data'!R:R,Calculations!$C$116+MOD(U135,Calculations!$C$118))</f>
        <v>2.3206536303657571E-2</v>
      </c>
      <c r="EL135" s="86">
        <f ca="1">Control!$C$7*Calculations!$C$82*INDEX('Monthly Data'!N:N,Calculations!$C$116+MOD(V135,Calculations!$C$118))+Control!$C$7*Calculations!$C$83*INDEX('Monthly Data'!O:O,Calculations!$C$116+MOD(V135,Calculations!$C$118))+Control!$C$7*Calculations!$C$84*INDEX('Monthly Data'!P:P,Calculations!$C$116+MOD(V135,Calculations!$C$118))+Control!$C$7*Calculations!$C$85*INDEX('Monthly Data'!Q:Q,Calculations!$C$116+MOD(V135,Calculations!$C$118))+(1-Control!$C$7*Calculations!$C$87)*INDEX('Monthly Data'!R:R,Calculations!$C$116+MOD(V135,Calculations!$C$118))</f>
        <v>1.5115046179922851E-2</v>
      </c>
      <c r="EM135" s="86">
        <f ca="1">Control!$C$7*Calculations!$C$82*INDEX('Monthly Data'!N:N,Calculations!$C$116+MOD(W135,Calculations!$C$118))+Control!$C$7*Calculations!$C$83*INDEX('Monthly Data'!O:O,Calculations!$C$116+MOD(W135,Calculations!$C$118))+Control!$C$7*Calculations!$C$84*INDEX('Monthly Data'!P:P,Calculations!$C$116+MOD(W135,Calculations!$C$118))+Control!$C$7*Calculations!$C$85*INDEX('Monthly Data'!Q:Q,Calculations!$C$116+MOD(W135,Calculations!$C$118))+(1-Control!$C$7*Calculations!$C$87)*INDEX('Monthly Data'!R:R,Calculations!$C$116+MOD(W135,Calculations!$C$118))</f>
        <v>3.6332715283247441E-2</v>
      </c>
      <c r="EN135" s="86">
        <f ca="1">Control!$C$7*Calculations!$C$82*INDEX('Monthly Data'!N:N,Calculations!$C$116+MOD(X135,Calculations!$C$118))+Control!$C$7*Calculations!$C$83*INDEX('Monthly Data'!O:O,Calculations!$C$116+MOD(X135,Calculations!$C$118))+Control!$C$7*Calculations!$C$84*INDEX('Monthly Data'!P:P,Calculations!$C$116+MOD(X135,Calculations!$C$118))+Control!$C$7*Calculations!$C$85*INDEX('Monthly Data'!Q:Q,Calculations!$C$116+MOD(X135,Calculations!$C$118))+(1-Control!$C$7*Calculations!$C$87)*INDEX('Monthly Data'!R:R,Calculations!$C$116+MOD(X135,Calculations!$C$118))</f>
        <v>-4.0413381192162513E-2</v>
      </c>
      <c r="EO135" s="86">
        <f ca="1">Control!$C$7*Calculations!$C$82*INDEX('Monthly Data'!N:N,Calculations!$C$116+MOD(Y135,Calculations!$C$118))+Control!$C$7*Calculations!$C$83*INDEX('Monthly Data'!O:O,Calculations!$C$116+MOD(Y135,Calculations!$C$118))+Control!$C$7*Calculations!$C$84*INDEX('Monthly Data'!P:P,Calculations!$C$116+MOD(Y135,Calculations!$C$118))+Control!$C$7*Calculations!$C$85*INDEX('Monthly Data'!Q:Q,Calculations!$C$116+MOD(Y135,Calculations!$C$118))+(1-Control!$C$7*Calculations!$C$87)*INDEX('Monthly Data'!R:R,Calculations!$C$116+MOD(Y135,Calculations!$C$118))</f>
        <v>-1.9947061878162777E-2</v>
      </c>
      <c r="EP135" s="86">
        <f ca="1">Control!$C$7*Calculations!$C$82*INDEX('Monthly Data'!N:N,Calculations!$C$116+MOD(Z135,Calculations!$C$118))+Control!$C$7*Calculations!$C$83*INDEX('Monthly Data'!O:O,Calculations!$C$116+MOD(Z135,Calculations!$C$118))+Control!$C$7*Calculations!$C$84*INDEX('Monthly Data'!P:P,Calculations!$C$116+MOD(Z135,Calculations!$C$118))+Control!$C$7*Calculations!$C$85*INDEX('Monthly Data'!Q:Q,Calculations!$C$116+MOD(Z135,Calculations!$C$118))+(1-Control!$C$7*Calculations!$C$87)*INDEX('Monthly Data'!R:R,Calculations!$C$116+MOD(Z135,Calculations!$C$118))</f>
        <v>1.0415351832335435E-2</v>
      </c>
      <c r="EQ135" s="86">
        <f ca="1">Control!$C$7*Calculations!$C$82*INDEX('Monthly Data'!N:N,Calculations!$C$116+MOD(AA135,Calculations!$C$118))+Control!$C$7*Calculations!$C$83*INDEX('Monthly Data'!O:O,Calculations!$C$116+MOD(AA135,Calculations!$C$118))+Control!$C$7*Calculations!$C$84*INDEX('Monthly Data'!P:P,Calculations!$C$116+MOD(AA135,Calculations!$C$118))+Control!$C$7*Calculations!$C$85*INDEX('Monthly Data'!Q:Q,Calculations!$C$116+MOD(AA135,Calculations!$C$118))+(1-Control!$C$7*Calculations!$C$87)*INDEX('Monthly Data'!R:R,Calculations!$C$116+MOD(AA135,Calculations!$C$118))</f>
        <v>-2.072517756005474E-2</v>
      </c>
      <c r="ER135" s="86">
        <f ca="1">Control!$C$7*Calculations!$C$82*INDEX('Monthly Data'!N:N,Calculations!$C$116+MOD(AB135,Calculations!$C$118))+Control!$C$7*Calculations!$C$83*INDEX('Monthly Data'!O:O,Calculations!$C$116+MOD(AB135,Calculations!$C$118))+Control!$C$7*Calculations!$C$84*INDEX('Monthly Data'!P:P,Calculations!$C$116+MOD(AB135,Calculations!$C$118))+Control!$C$7*Calculations!$C$85*INDEX('Monthly Data'!Q:Q,Calculations!$C$116+MOD(AB135,Calculations!$C$118))+(1-Control!$C$7*Calculations!$C$87)*INDEX('Monthly Data'!R:R,Calculations!$C$116+MOD(AB135,Calculations!$C$118))</f>
        <v>1.7073665854433945E-2</v>
      </c>
      <c r="ES135" s="86">
        <f ca="1">Control!$C$7*Calculations!$C$82*INDEX('Monthly Data'!N:N,Calculations!$C$116+MOD(AC135,Calculations!$C$118))+Control!$C$7*Calculations!$C$83*INDEX('Monthly Data'!O:O,Calculations!$C$116+MOD(AC135,Calculations!$C$118))+Control!$C$7*Calculations!$C$84*INDEX('Monthly Data'!P:P,Calculations!$C$116+MOD(AC135,Calculations!$C$118))+Control!$C$7*Calculations!$C$85*INDEX('Monthly Data'!Q:Q,Calculations!$C$116+MOD(AC135,Calculations!$C$118))+(1-Control!$C$7*Calculations!$C$87)*INDEX('Monthly Data'!R:R,Calculations!$C$116+MOD(AC135,Calculations!$C$118))</f>
        <v>3.1070573055362403E-2</v>
      </c>
      <c r="ET135" s="86">
        <f ca="1">Control!$C$7*Calculations!$C$82*INDEX('Monthly Data'!N:N,Calculations!$C$116+MOD(AD135,Calculations!$C$118))+Control!$C$7*Calculations!$C$83*INDEX('Monthly Data'!O:O,Calculations!$C$116+MOD(AD135,Calculations!$C$118))+Control!$C$7*Calculations!$C$84*INDEX('Monthly Data'!P:P,Calculations!$C$116+MOD(AD135,Calculations!$C$118))+Control!$C$7*Calculations!$C$85*INDEX('Monthly Data'!Q:Q,Calculations!$C$116+MOD(AD135,Calculations!$C$118))+(1-Control!$C$7*Calculations!$C$87)*INDEX('Monthly Data'!R:R,Calculations!$C$116+MOD(AD135,Calculations!$C$118))</f>
        <v>3.0957942835585645E-2</v>
      </c>
      <c r="EU135" s="86">
        <f ca="1">Control!$C$7*Calculations!$C$82*INDEX('Monthly Data'!N:N,Calculations!$C$116+MOD(AE135,Calculations!$C$118))+Control!$C$7*Calculations!$C$83*INDEX('Monthly Data'!O:O,Calculations!$C$116+MOD(AE135,Calculations!$C$118))+Control!$C$7*Calculations!$C$84*INDEX('Monthly Data'!P:P,Calculations!$C$116+MOD(AE135,Calculations!$C$118))+Control!$C$7*Calculations!$C$85*INDEX('Monthly Data'!Q:Q,Calculations!$C$116+MOD(AE135,Calculations!$C$118))+(1-Control!$C$7*Calculations!$C$87)*INDEX('Monthly Data'!R:R,Calculations!$C$116+MOD(AE135,Calculations!$C$118))</f>
        <v>3.4808428836917149E-3</v>
      </c>
      <c r="EV135" s="86">
        <f ca="1">Control!$C$7*Calculations!$C$82*INDEX('Monthly Data'!N:N,Calculations!$C$116+MOD(AF135,Calculations!$C$118))+Control!$C$7*Calculations!$C$83*INDEX('Monthly Data'!O:O,Calculations!$C$116+MOD(AF135,Calculations!$C$118))+Control!$C$7*Calculations!$C$84*INDEX('Monthly Data'!P:P,Calculations!$C$116+MOD(AF135,Calculations!$C$118))+Control!$C$7*Calculations!$C$85*INDEX('Monthly Data'!Q:Q,Calculations!$C$116+MOD(AF135,Calculations!$C$118))+(1-Control!$C$7*Calculations!$C$87)*INDEX('Monthly Data'!R:R,Calculations!$C$116+MOD(AF135,Calculations!$C$118))</f>
        <v>6.6954569943530936E-3</v>
      </c>
      <c r="EW135" s="86">
        <f ca="1">Control!$C$7*Calculations!$C$82*INDEX('Monthly Data'!N:N,Calculations!$C$116+MOD(AG135,Calculations!$C$118))+Control!$C$7*Calculations!$C$83*INDEX('Monthly Data'!O:O,Calculations!$C$116+MOD(AG135,Calculations!$C$118))+Control!$C$7*Calculations!$C$84*INDEX('Monthly Data'!P:P,Calculations!$C$116+MOD(AG135,Calculations!$C$118))+Control!$C$7*Calculations!$C$85*INDEX('Monthly Data'!Q:Q,Calculations!$C$116+MOD(AG135,Calculations!$C$118))+(1-Control!$C$7*Calculations!$C$87)*INDEX('Monthly Data'!R:R,Calculations!$C$116+MOD(AG135,Calculations!$C$118))</f>
        <v>9.9793409618087695E-3</v>
      </c>
      <c r="EX135" s="86">
        <f ca="1">Control!$C$7*Calculations!$C$82*INDEX('Monthly Data'!N:N,Calculations!$C$116+MOD(AH135,Calculations!$C$118))+Control!$C$7*Calculations!$C$83*INDEX('Monthly Data'!O:O,Calculations!$C$116+MOD(AH135,Calculations!$C$118))+Control!$C$7*Calculations!$C$84*INDEX('Monthly Data'!P:P,Calculations!$C$116+MOD(AH135,Calculations!$C$118))+Control!$C$7*Calculations!$C$85*INDEX('Monthly Data'!Q:Q,Calculations!$C$116+MOD(AH135,Calculations!$C$118))+(1-Control!$C$7*Calculations!$C$87)*INDEX('Monthly Data'!R:R,Calculations!$C$116+MOD(AH135,Calculations!$C$118))</f>
        <v>1.1704119272391494E-2</v>
      </c>
      <c r="EY135" s="86">
        <f ca="1">Control!$C$7*Calculations!$C$82*INDEX('Monthly Data'!N:N,Calculations!$C$116+MOD(AI135,Calculations!$C$118))+Control!$C$7*Calculations!$C$83*INDEX('Monthly Data'!O:O,Calculations!$C$116+MOD(AI135,Calculations!$C$118))+Control!$C$7*Calculations!$C$84*INDEX('Monthly Data'!P:P,Calculations!$C$116+MOD(AI135,Calculations!$C$118))+Control!$C$7*Calculations!$C$85*INDEX('Monthly Data'!Q:Q,Calculations!$C$116+MOD(AI135,Calculations!$C$118))+(1-Control!$C$7*Calculations!$C$87)*INDEX('Monthly Data'!R:R,Calculations!$C$116+MOD(AI135,Calculations!$C$118))</f>
        <v>1.0921298083007208E-2</v>
      </c>
      <c r="EZ135" s="86">
        <f ca="1">Control!$C$7*Calculations!$C$82*INDEX('Monthly Data'!N:N,Calculations!$C$116+MOD(AJ135,Calculations!$C$118))+Control!$C$7*Calculations!$C$83*INDEX('Monthly Data'!O:O,Calculations!$C$116+MOD(AJ135,Calculations!$C$118))+Control!$C$7*Calculations!$C$84*INDEX('Monthly Data'!P:P,Calculations!$C$116+MOD(AJ135,Calculations!$C$118))+Control!$C$7*Calculations!$C$85*INDEX('Monthly Data'!Q:Q,Calculations!$C$116+MOD(AJ135,Calculations!$C$118))+(1-Control!$C$7*Calculations!$C$87)*INDEX('Monthly Data'!R:R,Calculations!$C$116+MOD(AJ135,Calculations!$C$118))</f>
        <v>3.5231336013669103E-2</v>
      </c>
      <c r="FA135" s="86">
        <f ca="1">Control!$C$7*Calculations!$C$82*INDEX('Monthly Data'!N:N,Calculations!$C$116+MOD(AK135,Calculations!$C$118))+Control!$C$7*Calculations!$C$83*INDEX('Monthly Data'!O:O,Calculations!$C$116+MOD(AK135,Calculations!$C$118))+Control!$C$7*Calculations!$C$84*INDEX('Monthly Data'!P:P,Calculations!$C$116+MOD(AK135,Calculations!$C$118))+Control!$C$7*Calculations!$C$85*INDEX('Monthly Data'!Q:Q,Calculations!$C$116+MOD(AK135,Calculations!$C$118))+(1-Control!$C$7*Calculations!$C$87)*INDEX('Monthly Data'!R:R,Calculations!$C$116+MOD(AK135,Calculations!$C$118))</f>
        <v>1.7484305259657981E-2</v>
      </c>
      <c r="FB135" s="86">
        <f ca="1">Control!$C$7*Calculations!$C$82*INDEX('Monthly Data'!N:N,Calculations!$C$116+MOD(AL135,Calculations!$C$118))+Control!$C$7*Calculations!$C$83*INDEX('Monthly Data'!O:O,Calculations!$C$116+MOD(AL135,Calculations!$C$118))+Control!$C$7*Calculations!$C$84*INDEX('Monthly Data'!P:P,Calculations!$C$116+MOD(AL135,Calculations!$C$118))+Control!$C$7*Calculations!$C$85*INDEX('Monthly Data'!Q:Q,Calculations!$C$116+MOD(AL135,Calculations!$C$118))+(1-Control!$C$7*Calculations!$C$87)*INDEX('Monthly Data'!R:R,Calculations!$C$116+MOD(AL135,Calculations!$C$118))</f>
        <v>1.2954540023127663E-2</v>
      </c>
      <c r="FC135" s="86">
        <f ca="1">Control!$C$7*Calculations!$C$82*INDEX('Monthly Data'!N:N,Calculations!$C$116+MOD(AM135,Calculations!$C$118))+Control!$C$7*Calculations!$C$83*INDEX('Monthly Data'!O:O,Calculations!$C$116+MOD(AM135,Calculations!$C$118))+Control!$C$7*Calculations!$C$84*INDEX('Monthly Data'!P:P,Calculations!$C$116+MOD(AM135,Calculations!$C$118))+Control!$C$7*Calculations!$C$85*INDEX('Monthly Data'!Q:Q,Calculations!$C$116+MOD(AM135,Calculations!$C$118))+(1-Control!$C$7*Calculations!$C$87)*INDEX('Monthly Data'!R:R,Calculations!$C$116+MOD(AM135,Calculations!$C$118))</f>
        <v>1.1786765492207996E-2</v>
      </c>
      <c r="FD135" s="86">
        <f ca="1">Control!$C$7*Calculations!$C$82*INDEX('Monthly Data'!N:N,Calculations!$C$116+MOD(AN135,Calculations!$C$118))+Control!$C$7*Calculations!$C$83*INDEX('Monthly Data'!O:O,Calculations!$C$116+MOD(AN135,Calculations!$C$118))+Control!$C$7*Calculations!$C$84*INDEX('Monthly Data'!P:P,Calculations!$C$116+MOD(AN135,Calculations!$C$118))+Control!$C$7*Calculations!$C$85*INDEX('Monthly Data'!Q:Q,Calculations!$C$116+MOD(AN135,Calculations!$C$118))+(1-Control!$C$7*Calculations!$C$87)*INDEX('Monthly Data'!R:R,Calculations!$C$116+MOD(AN135,Calculations!$C$118))</f>
        <v>7.9764341593600071E-3</v>
      </c>
      <c r="FE135" s="86">
        <f ca="1">Control!$C$7*Calculations!$C$82*INDEX('Monthly Data'!N:N,Calculations!$C$116+MOD(AO135,Calculations!$C$118))+Control!$C$7*Calculations!$C$83*INDEX('Monthly Data'!O:O,Calculations!$C$116+MOD(AO135,Calculations!$C$118))+Control!$C$7*Calculations!$C$84*INDEX('Monthly Data'!P:P,Calculations!$C$116+MOD(AO135,Calculations!$C$118))+Control!$C$7*Calculations!$C$85*INDEX('Monthly Data'!Q:Q,Calculations!$C$116+MOD(AO135,Calculations!$C$118))+(1-Control!$C$7*Calculations!$C$87)*INDEX('Monthly Data'!R:R,Calculations!$C$116+MOD(AO135,Calculations!$C$118))</f>
        <v>1.4915555251167555E-3</v>
      </c>
      <c r="FF135" s="86">
        <f ca="1">Control!$C$7*Calculations!$C$82*INDEX('Monthly Data'!N:N,Calculations!$C$116+MOD(AP135,Calculations!$C$118))+Control!$C$7*Calculations!$C$83*INDEX('Monthly Data'!O:O,Calculations!$C$116+MOD(AP135,Calculations!$C$118))+Control!$C$7*Calculations!$C$84*INDEX('Monthly Data'!P:P,Calculations!$C$116+MOD(AP135,Calculations!$C$118))+Control!$C$7*Calculations!$C$85*INDEX('Monthly Data'!Q:Q,Calculations!$C$116+MOD(AP135,Calculations!$C$118))+(1-Control!$C$7*Calculations!$C$87)*INDEX('Monthly Data'!R:R,Calculations!$C$116+MOD(AP135,Calculations!$C$118))</f>
        <v>-2.5168357537820856E-4</v>
      </c>
      <c r="FG135" s="86">
        <f ca="1">Control!$C$7*Calculations!$C$82*INDEX('Monthly Data'!N:N,Calculations!$C$116+MOD(AQ135,Calculations!$C$118))+Control!$C$7*Calculations!$C$83*INDEX('Monthly Data'!O:O,Calculations!$C$116+MOD(AQ135,Calculations!$C$118))+Control!$C$7*Calculations!$C$84*INDEX('Monthly Data'!P:P,Calculations!$C$116+MOD(AQ135,Calculations!$C$118))+Control!$C$7*Calculations!$C$85*INDEX('Monthly Data'!Q:Q,Calculations!$C$116+MOD(AQ135,Calculations!$C$118))+(1-Control!$C$7*Calculations!$C$87)*INDEX('Monthly Data'!R:R,Calculations!$C$116+MOD(AQ135,Calculations!$C$118))</f>
        <v>-3.9863250714949353E-2</v>
      </c>
      <c r="FH135" s="86">
        <f ca="1">Control!$C$7*Calculations!$C$82*INDEX('Monthly Data'!N:N,Calculations!$C$116+MOD(AR135,Calculations!$C$118))+Control!$C$7*Calculations!$C$83*INDEX('Monthly Data'!O:O,Calculations!$C$116+MOD(AR135,Calculations!$C$118))+Control!$C$7*Calculations!$C$84*INDEX('Monthly Data'!P:P,Calculations!$C$116+MOD(AR135,Calculations!$C$118))+Control!$C$7*Calculations!$C$85*INDEX('Monthly Data'!Q:Q,Calculations!$C$116+MOD(AR135,Calculations!$C$118))+(1-Control!$C$7*Calculations!$C$87)*INDEX('Monthly Data'!R:R,Calculations!$C$116+MOD(AR135,Calculations!$C$118))</f>
        <v>1.7361594973213587E-2</v>
      </c>
      <c r="FI135" s="86">
        <f ca="1">Control!$C$7*Calculations!$C$82*INDEX('Monthly Data'!N:N,Calculations!$C$116+MOD(AS135,Calculations!$C$118))+Control!$C$7*Calculations!$C$83*INDEX('Monthly Data'!O:O,Calculations!$C$116+MOD(AS135,Calculations!$C$118))+Control!$C$7*Calculations!$C$84*INDEX('Monthly Data'!P:P,Calculations!$C$116+MOD(AS135,Calculations!$C$118))+Control!$C$7*Calculations!$C$85*INDEX('Monthly Data'!Q:Q,Calculations!$C$116+MOD(AS135,Calculations!$C$118))+(1-Control!$C$7*Calculations!$C$87)*INDEX('Monthly Data'!R:R,Calculations!$C$116+MOD(AS135,Calculations!$C$118))</f>
        <v>1.0478379486191123E-2</v>
      </c>
      <c r="FJ135" s="86">
        <f ca="1">Control!$C$7*Calculations!$C$82*INDEX('Monthly Data'!N:N,Calculations!$C$116+MOD(AT135,Calculations!$C$118))+Control!$C$7*Calculations!$C$83*INDEX('Monthly Data'!O:O,Calculations!$C$116+MOD(AT135,Calculations!$C$118))+Control!$C$7*Calculations!$C$84*INDEX('Monthly Data'!P:P,Calculations!$C$116+MOD(AT135,Calculations!$C$118))+Control!$C$7*Calculations!$C$85*INDEX('Monthly Data'!Q:Q,Calculations!$C$116+MOD(AT135,Calculations!$C$118))+(1-Control!$C$7*Calculations!$C$87)*INDEX('Monthly Data'!R:R,Calculations!$C$116+MOD(AT135,Calculations!$C$118))</f>
        <v>1.0353752315110615E-2</v>
      </c>
      <c r="FK135" s="86">
        <f ca="1">Control!$C$7*Calculations!$C$82*INDEX('Monthly Data'!N:N,Calculations!$C$116+MOD(AU135,Calculations!$C$118))+Control!$C$7*Calculations!$C$83*INDEX('Monthly Data'!O:O,Calculations!$C$116+MOD(AU135,Calculations!$C$118))+Control!$C$7*Calculations!$C$84*INDEX('Monthly Data'!P:P,Calculations!$C$116+MOD(AU135,Calculations!$C$118))+Control!$C$7*Calculations!$C$85*INDEX('Monthly Data'!Q:Q,Calculations!$C$116+MOD(AU135,Calculations!$C$118))+(1-Control!$C$7*Calculations!$C$87)*INDEX('Monthly Data'!R:R,Calculations!$C$116+MOD(AU135,Calculations!$C$118))</f>
        <v>1.8665061640915637E-2</v>
      </c>
      <c r="FL135" s="86">
        <f ca="1">Control!$C$7*Calculations!$C$82*INDEX('Monthly Data'!N:N,Calculations!$C$116+MOD(AV135,Calculations!$C$118))+Control!$C$7*Calculations!$C$83*INDEX('Monthly Data'!O:O,Calculations!$C$116+MOD(AV135,Calculations!$C$118))+Control!$C$7*Calculations!$C$84*INDEX('Monthly Data'!P:P,Calculations!$C$116+MOD(AV135,Calculations!$C$118))+Control!$C$7*Calculations!$C$85*INDEX('Monthly Data'!Q:Q,Calculations!$C$116+MOD(AV135,Calculations!$C$118))+(1-Control!$C$7*Calculations!$C$87)*INDEX('Monthly Data'!R:R,Calculations!$C$116+MOD(AV135,Calculations!$C$118))</f>
        <v>5.1972609868760735E-3</v>
      </c>
      <c r="FM135" s="86">
        <f ca="1">Control!$C$7*Calculations!$C$82*INDEX('Monthly Data'!N:N,Calculations!$C$116+MOD(AW135,Calculations!$C$118))+Control!$C$7*Calculations!$C$83*INDEX('Monthly Data'!O:O,Calculations!$C$116+MOD(AW135,Calculations!$C$118))+Control!$C$7*Calculations!$C$84*INDEX('Monthly Data'!P:P,Calculations!$C$116+MOD(AW135,Calculations!$C$118))+Control!$C$7*Calculations!$C$85*INDEX('Monthly Data'!Q:Q,Calculations!$C$116+MOD(AW135,Calculations!$C$118))+(1-Control!$C$7*Calculations!$C$87)*INDEX('Monthly Data'!R:R,Calculations!$C$116+MOD(AW135,Calculations!$C$118))</f>
        <v>1.1809891087585166E-2</v>
      </c>
      <c r="FN135" s="86">
        <f ca="1">Control!$C$7*Calculations!$C$82*INDEX('Monthly Data'!N:N,Calculations!$C$116+MOD(AX135,Calculations!$C$118))+Control!$C$7*Calculations!$C$83*INDEX('Monthly Data'!O:O,Calculations!$C$116+MOD(AX135,Calculations!$C$118))+Control!$C$7*Calculations!$C$84*INDEX('Monthly Data'!P:P,Calculations!$C$116+MOD(AX135,Calculations!$C$118))+Control!$C$7*Calculations!$C$85*INDEX('Monthly Data'!Q:Q,Calculations!$C$116+MOD(AX135,Calculations!$C$118))+(1-Control!$C$7*Calculations!$C$87)*INDEX('Monthly Data'!R:R,Calculations!$C$116+MOD(AX135,Calculations!$C$118))</f>
        <v>2.3852824346838646E-2</v>
      </c>
      <c r="FO135" s="86">
        <f ca="1">Control!$C$7*Calculations!$C$82*INDEX('Monthly Data'!N:N,Calculations!$C$116+MOD(AY135,Calculations!$C$118))+Control!$C$7*Calculations!$C$83*INDEX('Monthly Data'!O:O,Calculations!$C$116+MOD(AY135,Calculations!$C$118))+Control!$C$7*Calculations!$C$84*INDEX('Monthly Data'!P:P,Calculations!$C$116+MOD(AY135,Calculations!$C$118))+Control!$C$7*Calculations!$C$85*INDEX('Monthly Data'!Q:Q,Calculations!$C$116+MOD(AY135,Calculations!$C$118))+(1-Control!$C$7*Calculations!$C$87)*INDEX('Monthly Data'!R:R,Calculations!$C$116+MOD(AY135,Calculations!$C$118))</f>
        <v>1.0478379486191123E-2</v>
      </c>
      <c r="FP135" s="86">
        <f ca="1">Control!$C$7*Calculations!$C$82*INDEX('Monthly Data'!N:N,Calculations!$C$116+MOD(AZ135,Calculations!$C$118))+Control!$C$7*Calculations!$C$83*INDEX('Monthly Data'!O:O,Calculations!$C$116+MOD(AZ135,Calculations!$C$118))+Control!$C$7*Calculations!$C$84*INDEX('Monthly Data'!P:P,Calculations!$C$116+MOD(AZ135,Calculations!$C$118))+Control!$C$7*Calculations!$C$85*INDEX('Monthly Data'!Q:Q,Calculations!$C$116+MOD(AZ135,Calculations!$C$118))+(1-Control!$C$7*Calculations!$C$87)*INDEX('Monthly Data'!R:R,Calculations!$C$116+MOD(AZ135,Calculations!$C$118))</f>
        <v>1.4915555251167555E-3</v>
      </c>
      <c r="FQ135" s="86">
        <f ca="1">Control!$C$7*Calculations!$C$82*INDEX('Monthly Data'!N:N,Calculations!$C$116+MOD(BA135,Calculations!$C$118))+Control!$C$7*Calculations!$C$83*INDEX('Monthly Data'!O:O,Calculations!$C$116+MOD(BA135,Calculations!$C$118))+Control!$C$7*Calculations!$C$84*INDEX('Monthly Data'!P:P,Calculations!$C$116+MOD(BA135,Calculations!$C$118))+Control!$C$7*Calculations!$C$85*INDEX('Monthly Data'!Q:Q,Calculations!$C$116+MOD(BA135,Calculations!$C$118))+(1-Control!$C$7*Calculations!$C$87)*INDEX('Monthly Data'!R:R,Calculations!$C$116+MOD(BA135,Calculations!$C$118))</f>
        <v>1.7484305259657981E-2</v>
      </c>
      <c r="FR135" s="86">
        <f ca="1">Control!$C$7*Calculations!$C$82*INDEX('Monthly Data'!N:N,Calculations!$C$116+MOD(BB135,Calculations!$C$118))+Control!$C$7*Calculations!$C$83*INDEX('Monthly Data'!O:O,Calculations!$C$116+MOD(BB135,Calculations!$C$118))+Control!$C$7*Calculations!$C$84*INDEX('Monthly Data'!P:P,Calculations!$C$116+MOD(BB135,Calculations!$C$118))+Control!$C$7*Calculations!$C$85*INDEX('Monthly Data'!Q:Q,Calculations!$C$116+MOD(BB135,Calculations!$C$118))+(1-Control!$C$7*Calculations!$C$87)*INDEX('Monthly Data'!R:R,Calculations!$C$116+MOD(BB135,Calculations!$C$118))</f>
        <v>1.7073665854433945E-2</v>
      </c>
      <c r="FS135" s="86">
        <f ca="1">Control!$C$7*Calculations!$C$82*INDEX('Monthly Data'!N:N,Calculations!$C$116+MOD(BC135,Calculations!$C$118))+Control!$C$7*Calculations!$C$83*INDEX('Monthly Data'!O:O,Calculations!$C$116+MOD(BC135,Calculations!$C$118))+Control!$C$7*Calculations!$C$84*INDEX('Monthly Data'!P:P,Calculations!$C$116+MOD(BC135,Calculations!$C$118))+Control!$C$7*Calculations!$C$85*INDEX('Monthly Data'!Q:Q,Calculations!$C$116+MOD(BC135,Calculations!$C$118))+(1-Control!$C$7*Calculations!$C$87)*INDEX('Monthly Data'!R:R,Calculations!$C$116+MOD(BC135,Calculations!$C$118))</f>
        <v>7.3538285850108537E-3</v>
      </c>
      <c r="FT135" s="86">
        <f ca="1">Control!$C$7*Calculations!$C$82*INDEX('Monthly Data'!N:N,Calculations!$C$116+MOD(BD135,Calculations!$C$118))+Control!$C$7*Calculations!$C$83*INDEX('Monthly Data'!O:O,Calculations!$C$116+MOD(BD135,Calculations!$C$118))+Control!$C$7*Calculations!$C$84*INDEX('Monthly Data'!P:P,Calculations!$C$116+MOD(BD135,Calculations!$C$118))+Control!$C$7*Calculations!$C$85*INDEX('Monthly Data'!Q:Q,Calculations!$C$116+MOD(BD135,Calculations!$C$118))+(1-Control!$C$7*Calculations!$C$87)*INDEX('Monthly Data'!R:R,Calculations!$C$116+MOD(BD135,Calculations!$C$118))</f>
        <v>4.2795950888382334E-3</v>
      </c>
      <c r="FU135" s="86">
        <f ca="1">Control!$C$7*Calculations!$C$82*INDEX('Monthly Data'!N:N,Calculations!$C$116+MOD(BE135,Calculations!$C$118))+Control!$C$7*Calculations!$C$83*INDEX('Monthly Data'!O:O,Calculations!$C$116+MOD(BE135,Calculations!$C$118))+Control!$C$7*Calculations!$C$84*INDEX('Monthly Data'!P:P,Calculations!$C$116+MOD(BE135,Calculations!$C$118))+Control!$C$7*Calculations!$C$85*INDEX('Monthly Data'!Q:Q,Calculations!$C$116+MOD(BE135,Calculations!$C$118))+(1-Control!$C$7*Calculations!$C$87)*INDEX('Monthly Data'!R:R,Calculations!$C$116+MOD(BE135,Calculations!$C$118))</f>
        <v>2.377894462657602E-2</v>
      </c>
      <c r="FV135" s="86">
        <f ca="1">Control!$C$7*Calculations!$C$82*INDEX('Monthly Data'!N:N,Calculations!$C$116+MOD(BF135,Calculations!$C$118))+Control!$C$7*Calculations!$C$83*INDEX('Monthly Data'!O:O,Calculations!$C$116+MOD(BF135,Calculations!$C$118))+Control!$C$7*Calculations!$C$84*INDEX('Monthly Data'!P:P,Calculations!$C$116+MOD(BF135,Calculations!$C$118))+Control!$C$7*Calculations!$C$85*INDEX('Monthly Data'!Q:Q,Calculations!$C$116+MOD(BF135,Calculations!$C$118))+(1-Control!$C$7*Calculations!$C$87)*INDEX('Monthly Data'!R:R,Calculations!$C$116+MOD(BF135,Calculations!$C$118))</f>
        <v>-9.8327855560634558E-3</v>
      </c>
      <c r="FW135" s="86">
        <f ca="1">Control!$C$7*Calculations!$C$82*INDEX('Monthly Data'!N:N,Calculations!$C$116+MOD(BG135,Calculations!$C$118))+Control!$C$7*Calculations!$C$83*INDEX('Monthly Data'!O:O,Calculations!$C$116+MOD(BG135,Calculations!$C$118))+Control!$C$7*Calculations!$C$84*INDEX('Monthly Data'!P:P,Calculations!$C$116+MOD(BG135,Calculations!$C$118))+Control!$C$7*Calculations!$C$85*INDEX('Monthly Data'!Q:Q,Calculations!$C$116+MOD(BG135,Calculations!$C$118))+(1-Control!$C$7*Calculations!$C$87)*INDEX('Monthly Data'!R:R,Calculations!$C$116+MOD(BG135,Calculations!$C$118))</f>
        <v>1.0353752315110615E-2</v>
      </c>
      <c r="FX135" s="86">
        <f ca="1">Control!$C$7*Calculations!$C$82*INDEX('Monthly Data'!N:N,Calculations!$C$116+MOD(BH135,Calculations!$C$118))+Control!$C$7*Calculations!$C$83*INDEX('Monthly Data'!O:O,Calculations!$C$116+MOD(BH135,Calculations!$C$118))+Control!$C$7*Calculations!$C$84*INDEX('Monthly Data'!P:P,Calculations!$C$116+MOD(BH135,Calculations!$C$118))+Control!$C$7*Calculations!$C$85*INDEX('Monthly Data'!Q:Q,Calculations!$C$116+MOD(BH135,Calculations!$C$118))+(1-Control!$C$7*Calculations!$C$87)*INDEX('Monthly Data'!R:R,Calculations!$C$116+MOD(BH135,Calculations!$C$118))</f>
        <v>1.7472933988537529E-2</v>
      </c>
      <c r="FY135" s="86">
        <f ca="1">Control!$C$7*Calculations!$C$82*INDEX('Monthly Data'!N:N,Calculations!$C$116+MOD(BI135,Calculations!$C$118))+Control!$C$7*Calculations!$C$83*INDEX('Monthly Data'!O:O,Calculations!$C$116+MOD(BI135,Calculations!$C$118))+Control!$C$7*Calculations!$C$84*INDEX('Monthly Data'!P:P,Calculations!$C$116+MOD(BI135,Calculations!$C$118))+Control!$C$7*Calculations!$C$85*INDEX('Monthly Data'!Q:Q,Calculations!$C$116+MOD(BI135,Calculations!$C$118))+(1-Control!$C$7*Calculations!$C$87)*INDEX('Monthly Data'!R:R,Calculations!$C$116+MOD(BI135,Calculations!$C$118))</f>
        <v>1.0627294914941248E-2</v>
      </c>
      <c r="FZ135" s="86">
        <f ca="1">Control!$C$7*Calculations!$C$82*INDEX('Monthly Data'!N:N,Calculations!$C$116+MOD(BJ135,Calculations!$C$118))+Control!$C$7*Calculations!$C$83*INDEX('Monthly Data'!O:O,Calculations!$C$116+MOD(BJ135,Calculations!$C$118))+Control!$C$7*Calculations!$C$84*INDEX('Monthly Data'!P:P,Calculations!$C$116+MOD(BJ135,Calculations!$C$118))+Control!$C$7*Calculations!$C$85*INDEX('Monthly Data'!Q:Q,Calculations!$C$116+MOD(BJ135,Calculations!$C$118))+(1-Control!$C$7*Calculations!$C$87)*INDEX('Monthly Data'!R:R,Calculations!$C$116+MOD(BJ135,Calculations!$C$118))</f>
        <v>-3.299557342782896E-2</v>
      </c>
      <c r="GA135" s="86">
        <f ca="1">Control!$C$7*Calculations!$C$82*INDEX('Monthly Data'!N:N,Calculations!$C$116+MOD(BK135,Calculations!$C$118))+Control!$C$7*Calculations!$C$83*INDEX('Monthly Data'!O:O,Calculations!$C$116+MOD(BK135,Calculations!$C$118))+Control!$C$7*Calculations!$C$84*INDEX('Monthly Data'!P:P,Calculations!$C$116+MOD(BK135,Calculations!$C$118))+Control!$C$7*Calculations!$C$85*INDEX('Monthly Data'!Q:Q,Calculations!$C$116+MOD(BK135,Calculations!$C$118))+(1-Control!$C$7*Calculations!$C$87)*INDEX('Monthly Data'!R:R,Calculations!$C$116+MOD(BK135,Calculations!$C$118))</f>
        <v>8.4240675975201049E-3</v>
      </c>
      <c r="GB135" s="86">
        <f ca="1">Control!$C$7*Calculations!$C$82*INDEX('Monthly Data'!N:N,Calculations!$C$116+MOD(BL135,Calculations!$C$118))+Control!$C$7*Calculations!$C$83*INDEX('Monthly Data'!O:O,Calculations!$C$116+MOD(BL135,Calculations!$C$118))+Control!$C$7*Calculations!$C$84*INDEX('Monthly Data'!P:P,Calculations!$C$116+MOD(BL135,Calculations!$C$118))+Control!$C$7*Calculations!$C$85*INDEX('Monthly Data'!Q:Q,Calculations!$C$116+MOD(BL135,Calculations!$C$118))+(1-Control!$C$7*Calculations!$C$87)*INDEX('Monthly Data'!R:R,Calculations!$C$116+MOD(BL135,Calculations!$C$118))</f>
        <v>1.0627294914941248E-2</v>
      </c>
      <c r="GC135" s="86">
        <f ca="1">Control!$C$7*Calculations!$C$82*INDEX('Monthly Data'!N:N,Calculations!$C$116+MOD(BM135,Calculations!$C$118))+Control!$C$7*Calculations!$C$83*INDEX('Monthly Data'!O:O,Calculations!$C$116+MOD(BM135,Calculations!$C$118))+Control!$C$7*Calculations!$C$84*INDEX('Monthly Data'!P:P,Calculations!$C$116+MOD(BM135,Calculations!$C$118))+Control!$C$7*Calculations!$C$85*INDEX('Monthly Data'!Q:Q,Calculations!$C$116+MOD(BM135,Calculations!$C$118))+(1-Control!$C$7*Calculations!$C$87)*INDEX('Monthly Data'!R:R,Calculations!$C$116+MOD(BM135,Calculations!$C$118))</f>
        <v>1.2954540023127663E-2</v>
      </c>
      <c r="GD135" s="86">
        <f ca="1">Control!$C$7*Calculations!$C$82*INDEX('Monthly Data'!N:N,Calculations!$C$116+MOD(BN135,Calculations!$C$118))+Control!$C$7*Calculations!$C$83*INDEX('Monthly Data'!O:O,Calculations!$C$116+MOD(BN135,Calculations!$C$118))+Control!$C$7*Calculations!$C$84*INDEX('Monthly Data'!P:P,Calculations!$C$116+MOD(BN135,Calculations!$C$118))+Control!$C$7*Calculations!$C$85*INDEX('Monthly Data'!Q:Q,Calculations!$C$116+MOD(BN135,Calculations!$C$118))+(1-Control!$C$7*Calculations!$C$87)*INDEX('Monthly Data'!R:R,Calculations!$C$116+MOD(BN135,Calculations!$C$118))</f>
        <v>-1.3959200237295809E-2</v>
      </c>
      <c r="GE135" s="86">
        <f ca="1">Control!$C$7*Calculations!$C$82*INDEX('Monthly Data'!N:N,Calculations!$C$116+MOD(BO135,Calculations!$C$118))+Control!$C$7*Calculations!$C$83*INDEX('Monthly Data'!O:O,Calculations!$C$116+MOD(BO135,Calculations!$C$118))+Control!$C$7*Calculations!$C$84*INDEX('Monthly Data'!P:P,Calculations!$C$116+MOD(BO135,Calculations!$C$118))+Control!$C$7*Calculations!$C$85*INDEX('Monthly Data'!Q:Q,Calculations!$C$116+MOD(BO135,Calculations!$C$118))+(1-Control!$C$7*Calculations!$C$87)*INDEX('Monthly Data'!R:R,Calculations!$C$116+MOD(BO135,Calculations!$C$118))</f>
        <v>6.6954569943530936E-3</v>
      </c>
      <c r="GF135" s="86">
        <f ca="1">Control!$C$7*Calculations!$C$82*INDEX('Monthly Data'!N:N,Calculations!$C$116+MOD(BP135,Calculations!$C$118))+Control!$C$7*Calculations!$C$83*INDEX('Monthly Data'!O:O,Calculations!$C$116+MOD(BP135,Calculations!$C$118))+Control!$C$7*Calculations!$C$84*INDEX('Monthly Data'!P:P,Calculations!$C$116+MOD(BP135,Calculations!$C$118))+Control!$C$7*Calculations!$C$85*INDEX('Monthly Data'!Q:Q,Calculations!$C$116+MOD(BP135,Calculations!$C$118))+(1-Control!$C$7*Calculations!$C$87)*INDEX('Monthly Data'!R:R,Calculations!$C$116+MOD(BP135,Calculations!$C$118))</f>
        <v>1.1786765492207996E-2</v>
      </c>
      <c r="GG135" s="86">
        <f ca="1">Control!$C$7*Calculations!$C$82*INDEX('Monthly Data'!N:N,Calculations!$C$116+MOD(BQ135,Calculations!$C$118))+Control!$C$7*Calculations!$C$83*INDEX('Monthly Data'!O:O,Calculations!$C$116+MOD(BQ135,Calculations!$C$118))+Control!$C$7*Calculations!$C$84*INDEX('Monthly Data'!P:P,Calculations!$C$116+MOD(BQ135,Calculations!$C$118))+Control!$C$7*Calculations!$C$85*INDEX('Monthly Data'!Q:Q,Calculations!$C$116+MOD(BQ135,Calculations!$C$118))+(1-Control!$C$7*Calculations!$C$87)*INDEX('Monthly Data'!R:R,Calculations!$C$116+MOD(BQ135,Calculations!$C$118))</f>
        <v>1.7472933988537529E-2</v>
      </c>
      <c r="GH135" s="86">
        <f ca="1">Control!$C$7*Calculations!$C$82*INDEX('Monthly Data'!N:N,Calculations!$C$116+MOD(BR135,Calculations!$C$118))+Control!$C$7*Calculations!$C$83*INDEX('Monthly Data'!O:O,Calculations!$C$116+MOD(BR135,Calculations!$C$118))+Control!$C$7*Calculations!$C$84*INDEX('Monthly Data'!P:P,Calculations!$C$116+MOD(BR135,Calculations!$C$118))+Control!$C$7*Calculations!$C$85*INDEX('Monthly Data'!Q:Q,Calculations!$C$116+MOD(BR135,Calculations!$C$118))+(1-Control!$C$7*Calculations!$C$87)*INDEX('Monthly Data'!R:R,Calculations!$C$116+MOD(BR135,Calculations!$C$118))</f>
        <v>1.0921298083007208E-2</v>
      </c>
      <c r="GI135" s="86">
        <f ca="1">Control!$C$7*Calculations!$C$82*INDEX('Monthly Data'!N:N,Calculations!$C$116+MOD(BS135,Calculations!$C$118))+Control!$C$7*Calculations!$C$83*INDEX('Monthly Data'!O:O,Calculations!$C$116+MOD(BS135,Calculations!$C$118))+Control!$C$7*Calculations!$C$84*INDEX('Monthly Data'!P:P,Calculations!$C$116+MOD(BS135,Calculations!$C$118))+Control!$C$7*Calculations!$C$85*INDEX('Monthly Data'!Q:Q,Calculations!$C$116+MOD(BS135,Calculations!$C$118))+(1-Control!$C$7*Calculations!$C$87)*INDEX('Monthly Data'!R:R,Calculations!$C$116+MOD(BS135,Calculations!$C$118))</f>
        <v>1.3891304280773396E-2</v>
      </c>
      <c r="GJ135" s="86">
        <f ca="1">Control!$C$7*Calculations!$C$82*INDEX('Monthly Data'!N:N,Calculations!$C$116+MOD(BT135,Calculations!$C$118))+Control!$C$7*Calculations!$C$83*INDEX('Monthly Data'!O:O,Calculations!$C$116+MOD(BT135,Calculations!$C$118))+Control!$C$7*Calculations!$C$84*INDEX('Monthly Data'!P:P,Calculations!$C$116+MOD(BT135,Calculations!$C$118))+Control!$C$7*Calculations!$C$85*INDEX('Monthly Data'!Q:Q,Calculations!$C$116+MOD(BT135,Calculations!$C$118))+(1-Control!$C$7*Calculations!$C$87)*INDEX('Monthly Data'!R:R,Calculations!$C$116+MOD(BT135,Calculations!$C$118))</f>
        <v>7.5897487599915015E-3</v>
      </c>
      <c r="GK135" s="86">
        <f ca="1">Control!$C$7*Calculations!$C$82*INDEX('Monthly Data'!N:N,Calculations!$C$116+MOD(BU135,Calculations!$C$118))+Control!$C$7*Calculations!$C$83*INDEX('Monthly Data'!O:O,Calculations!$C$116+MOD(BU135,Calculations!$C$118))+Control!$C$7*Calculations!$C$84*INDEX('Monthly Data'!P:P,Calculations!$C$116+MOD(BU135,Calculations!$C$118))+Control!$C$7*Calculations!$C$85*INDEX('Monthly Data'!Q:Q,Calculations!$C$116+MOD(BU135,Calculations!$C$118))+(1-Control!$C$7*Calculations!$C$87)*INDEX('Monthly Data'!R:R,Calculations!$C$116+MOD(BU135,Calculations!$C$118))</f>
        <v>9.9793409618087695E-3</v>
      </c>
      <c r="GL135" s="86">
        <f ca="1">Control!$C$7*Calculations!$C$82*INDEX('Monthly Data'!N:N,Calculations!$C$116+MOD(BV135,Calculations!$C$118))+Control!$C$7*Calculations!$C$83*INDEX('Monthly Data'!O:O,Calculations!$C$116+MOD(BV135,Calculations!$C$118))+Control!$C$7*Calculations!$C$84*INDEX('Monthly Data'!P:P,Calculations!$C$116+MOD(BV135,Calculations!$C$118))+Control!$C$7*Calculations!$C$85*INDEX('Monthly Data'!Q:Q,Calculations!$C$116+MOD(BV135,Calculations!$C$118))+(1-Control!$C$7*Calculations!$C$87)*INDEX('Monthly Data'!R:R,Calculations!$C$116+MOD(BV135,Calculations!$C$118))</f>
        <v>-9.9526758408448549E-3</v>
      </c>
      <c r="GM135" s="86">
        <f ca="1">Control!$C$7*Calculations!$C$82*INDEX('Monthly Data'!N:N,Calculations!$C$116+MOD(BW135,Calculations!$C$118))+Control!$C$7*Calculations!$C$83*INDEX('Monthly Data'!O:O,Calculations!$C$116+MOD(BW135,Calculations!$C$118))+Control!$C$7*Calculations!$C$84*INDEX('Monthly Data'!P:P,Calculations!$C$116+MOD(BW135,Calculations!$C$118))+Control!$C$7*Calculations!$C$85*INDEX('Monthly Data'!Q:Q,Calculations!$C$116+MOD(BW135,Calculations!$C$118))+(1-Control!$C$7*Calculations!$C$87)*INDEX('Monthly Data'!R:R,Calculations!$C$116+MOD(BW135,Calculations!$C$118))</f>
        <v>-3.8875517825435772E-3</v>
      </c>
      <c r="GN135" s="86">
        <f ca="1">Control!$C$7*Calculations!$C$82*INDEX('Monthly Data'!N:N,Calculations!$C$116+MOD(BX135,Calculations!$C$118))+Control!$C$7*Calculations!$C$83*INDEX('Monthly Data'!O:O,Calculations!$C$116+MOD(BX135,Calculations!$C$118))+Control!$C$7*Calculations!$C$84*INDEX('Monthly Data'!P:P,Calculations!$C$116+MOD(BX135,Calculations!$C$118))+Control!$C$7*Calculations!$C$85*INDEX('Monthly Data'!Q:Q,Calculations!$C$116+MOD(BX135,Calculations!$C$118))+(1-Control!$C$7*Calculations!$C$87)*INDEX('Monthly Data'!R:R,Calculations!$C$116+MOD(BX135,Calculations!$C$118))</f>
        <v>-1.5984879994281095E-2</v>
      </c>
      <c r="GO135" s="86">
        <f ca="1">Control!$C$7*Calculations!$C$82*INDEX('Monthly Data'!N:N,Calculations!$C$116+MOD(BY135,Calculations!$C$118))+Control!$C$7*Calculations!$C$83*INDEX('Monthly Data'!O:O,Calculations!$C$116+MOD(BY135,Calculations!$C$118))+Control!$C$7*Calculations!$C$84*INDEX('Monthly Data'!P:P,Calculations!$C$116+MOD(BY135,Calculations!$C$118))+Control!$C$7*Calculations!$C$85*INDEX('Monthly Data'!Q:Q,Calculations!$C$116+MOD(BY135,Calculations!$C$118))+(1-Control!$C$7*Calculations!$C$87)*INDEX('Monthly Data'!R:R,Calculations!$C$116+MOD(BY135,Calculations!$C$118))</f>
        <v>-3.53368065312233E-2</v>
      </c>
      <c r="GP135" s="86">
        <f ca="1">Control!$C$7*Calculations!$C$82*INDEX('Monthly Data'!N:N,Calculations!$C$116+MOD(BZ135,Calculations!$C$118))+Control!$C$7*Calculations!$C$83*INDEX('Monthly Data'!O:O,Calculations!$C$116+MOD(BZ135,Calculations!$C$118))+Control!$C$7*Calculations!$C$84*INDEX('Monthly Data'!P:P,Calculations!$C$116+MOD(BZ135,Calculations!$C$118))+Control!$C$7*Calculations!$C$85*INDEX('Monthly Data'!Q:Q,Calculations!$C$116+MOD(BZ135,Calculations!$C$118))+(1-Control!$C$7*Calculations!$C$87)*INDEX('Monthly Data'!R:R,Calculations!$C$116+MOD(BZ135,Calculations!$C$118))</f>
        <v>1.50127906355989E-2</v>
      </c>
      <c r="GQ135" s="86">
        <f ca="1">Control!$C$7*Calculations!$C$82*INDEX('Monthly Data'!N:N,Calculations!$C$116+MOD(CA135,Calculations!$C$118))+Control!$C$7*Calculations!$C$83*INDEX('Monthly Data'!O:O,Calculations!$C$116+MOD(CA135,Calculations!$C$118))+Control!$C$7*Calculations!$C$84*INDEX('Monthly Data'!P:P,Calculations!$C$116+MOD(CA135,Calculations!$C$118))+Control!$C$7*Calculations!$C$85*INDEX('Monthly Data'!Q:Q,Calculations!$C$116+MOD(CA135,Calculations!$C$118))+(1-Control!$C$7*Calculations!$C$87)*INDEX('Monthly Data'!R:R,Calculations!$C$116+MOD(CA135,Calculations!$C$118))</f>
        <v>6.2631896128884862E-3</v>
      </c>
      <c r="GR135" s="86">
        <f ca="1">Control!$C$7*Calculations!$C$82*INDEX('Monthly Data'!N:N,Calculations!$C$116+MOD(CB135,Calculations!$C$118))+Control!$C$7*Calculations!$C$83*INDEX('Monthly Data'!O:O,Calculations!$C$116+MOD(CB135,Calculations!$C$118))+Control!$C$7*Calculations!$C$84*INDEX('Monthly Data'!P:P,Calculations!$C$116+MOD(CB135,Calculations!$C$118))+Control!$C$7*Calculations!$C$85*INDEX('Monthly Data'!Q:Q,Calculations!$C$116+MOD(CB135,Calculations!$C$118))+(1-Control!$C$7*Calculations!$C$87)*INDEX('Monthly Data'!R:R,Calculations!$C$116+MOD(CB135,Calculations!$C$118))</f>
        <v>-3.9863250714949353E-2</v>
      </c>
      <c r="GS135" s="86">
        <f ca="1">Control!$C$7*Calculations!$C$82*INDEX('Monthly Data'!N:N,Calculations!$C$116+MOD(CC135,Calculations!$C$118))+Control!$C$7*Calculations!$C$83*INDEX('Monthly Data'!O:O,Calculations!$C$116+MOD(CC135,Calculations!$C$118))+Control!$C$7*Calculations!$C$84*INDEX('Monthly Data'!P:P,Calculations!$C$116+MOD(CC135,Calculations!$C$118))+Control!$C$7*Calculations!$C$85*INDEX('Monthly Data'!Q:Q,Calculations!$C$116+MOD(CC135,Calculations!$C$118))+(1-Control!$C$7*Calculations!$C$87)*INDEX('Monthly Data'!R:R,Calculations!$C$116+MOD(CC135,Calculations!$C$118))</f>
        <v>-3.53368065312233E-2</v>
      </c>
      <c r="GT135" s="86">
        <f ca="1">Control!$C$7*Calculations!$C$82*INDEX('Monthly Data'!N:N,Calculations!$C$116+MOD(CD135,Calculations!$C$118))+Control!$C$7*Calculations!$C$83*INDEX('Monthly Data'!O:O,Calculations!$C$116+MOD(CD135,Calculations!$C$118))+Control!$C$7*Calculations!$C$84*INDEX('Monthly Data'!P:P,Calculations!$C$116+MOD(CD135,Calculations!$C$118))+Control!$C$7*Calculations!$C$85*INDEX('Monthly Data'!Q:Q,Calculations!$C$116+MOD(CD135,Calculations!$C$118))+(1-Control!$C$7*Calculations!$C$87)*INDEX('Monthly Data'!R:R,Calculations!$C$116+MOD(CD135,Calculations!$C$118))</f>
        <v>6.2631896128884862E-3</v>
      </c>
      <c r="GU135" s="86">
        <f ca="1">Control!$C$7*Calculations!$C$82*INDEX('Monthly Data'!N:N,Calculations!$C$116+MOD(CE135,Calculations!$C$118))+Control!$C$7*Calculations!$C$83*INDEX('Monthly Data'!O:O,Calculations!$C$116+MOD(CE135,Calculations!$C$118))+Control!$C$7*Calculations!$C$84*INDEX('Monthly Data'!P:P,Calculations!$C$116+MOD(CE135,Calculations!$C$118))+Control!$C$7*Calculations!$C$85*INDEX('Monthly Data'!Q:Q,Calculations!$C$116+MOD(CE135,Calculations!$C$118))+(1-Control!$C$7*Calculations!$C$87)*INDEX('Monthly Data'!R:R,Calculations!$C$116+MOD(CE135,Calculations!$C$118))</f>
        <v>1.2954540023127663E-2</v>
      </c>
      <c r="GV135" s="86">
        <f ca="1">Control!$C$7*Calculations!$C$82*INDEX('Monthly Data'!N:N,Calculations!$C$116+MOD(CF135,Calculations!$C$118))+Control!$C$7*Calculations!$C$83*INDEX('Monthly Data'!O:O,Calculations!$C$116+MOD(CF135,Calculations!$C$118))+Control!$C$7*Calculations!$C$84*INDEX('Monthly Data'!P:P,Calculations!$C$116+MOD(CF135,Calculations!$C$118))+Control!$C$7*Calculations!$C$85*INDEX('Monthly Data'!Q:Q,Calculations!$C$116+MOD(CF135,Calculations!$C$118))+(1-Control!$C$7*Calculations!$C$87)*INDEX('Monthly Data'!R:R,Calculations!$C$116+MOD(CF135,Calculations!$C$118))</f>
        <v>-1.5984879994281095E-2</v>
      </c>
      <c r="GW135" s="86">
        <f ca="1">Control!$C$7*Calculations!$C$82*INDEX('Monthly Data'!N:N,Calculations!$C$116+MOD(CG135,Calculations!$C$118))+Control!$C$7*Calculations!$C$83*INDEX('Monthly Data'!O:O,Calculations!$C$116+MOD(CG135,Calculations!$C$118))+Control!$C$7*Calculations!$C$84*INDEX('Monthly Data'!P:P,Calculations!$C$116+MOD(CG135,Calculations!$C$118))+Control!$C$7*Calculations!$C$85*INDEX('Monthly Data'!Q:Q,Calculations!$C$116+MOD(CG135,Calculations!$C$118))+(1-Control!$C$7*Calculations!$C$87)*INDEX('Monthly Data'!R:R,Calculations!$C$116+MOD(CG135,Calculations!$C$118))</f>
        <v>4.7768166384148329E-3</v>
      </c>
      <c r="GX135" s="86">
        <f ca="1">Control!$C$7*Calculations!$C$82*INDEX('Monthly Data'!N:N,Calculations!$C$116+MOD(CH135,Calculations!$C$118))+Control!$C$7*Calculations!$C$83*INDEX('Monthly Data'!O:O,Calculations!$C$116+MOD(CH135,Calculations!$C$118))+Control!$C$7*Calculations!$C$84*INDEX('Monthly Data'!P:P,Calculations!$C$116+MOD(CH135,Calculations!$C$118))+Control!$C$7*Calculations!$C$85*INDEX('Monthly Data'!Q:Q,Calculations!$C$116+MOD(CH135,Calculations!$C$118))+(1-Control!$C$7*Calculations!$C$87)*INDEX('Monthly Data'!R:R,Calculations!$C$116+MOD(CH135,Calculations!$C$118))</f>
        <v>1.0921298083007208E-2</v>
      </c>
      <c r="GY135" s="86">
        <f ca="1">Control!$C$7*Calculations!$C$82*INDEX('Monthly Data'!N:N,Calculations!$C$116+MOD(CI135,Calculations!$C$118))+Control!$C$7*Calculations!$C$83*INDEX('Monthly Data'!O:O,Calculations!$C$116+MOD(CI135,Calculations!$C$118))+Control!$C$7*Calculations!$C$84*INDEX('Monthly Data'!P:P,Calculations!$C$116+MOD(CI135,Calculations!$C$118))+Control!$C$7*Calculations!$C$85*INDEX('Monthly Data'!Q:Q,Calculations!$C$116+MOD(CI135,Calculations!$C$118))+(1-Control!$C$7*Calculations!$C$87)*INDEX('Monthly Data'!R:R,Calculations!$C$116+MOD(CI135,Calculations!$C$118))</f>
        <v>9.9793409618087695E-3</v>
      </c>
      <c r="GZ135" s="86">
        <f ca="1">Control!$C$7*Calculations!$C$82*INDEX('Monthly Data'!N:N,Calculations!$C$116+MOD(CJ135,Calculations!$C$118))+Control!$C$7*Calculations!$C$83*INDEX('Monthly Data'!O:O,Calculations!$C$116+MOD(CJ135,Calculations!$C$118))+Control!$C$7*Calculations!$C$84*INDEX('Monthly Data'!P:P,Calculations!$C$116+MOD(CJ135,Calculations!$C$118))+Control!$C$7*Calculations!$C$85*INDEX('Monthly Data'!Q:Q,Calculations!$C$116+MOD(CJ135,Calculations!$C$118))+(1-Control!$C$7*Calculations!$C$87)*INDEX('Monthly Data'!R:R,Calculations!$C$116+MOD(CJ135,Calculations!$C$118))</f>
        <v>3.127051071655923E-3</v>
      </c>
      <c r="HA135" s="86">
        <f ca="1">Control!$C$7*Calculations!$C$82*INDEX('Monthly Data'!N:N,Calculations!$C$116+MOD(CK135,Calculations!$C$118))+Control!$C$7*Calculations!$C$83*INDEX('Monthly Data'!O:O,Calculations!$C$116+MOD(CK135,Calculations!$C$118))+Control!$C$7*Calculations!$C$84*INDEX('Monthly Data'!P:P,Calculations!$C$116+MOD(CK135,Calculations!$C$118))+Control!$C$7*Calculations!$C$85*INDEX('Monthly Data'!Q:Q,Calculations!$C$116+MOD(CK135,Calculations!$C$118))+(1-Control!$C$7*Calculations!$C$87)*INDEX('Monthly Data'!R:R,Calculations!$C$116+MOD(CK135,Calculations!$C$118))</f>
        <v>8.3814116887657771E-3</v>
      </c>
      <c r="HB135" s="86">
        <f ca="1">Control!$C$7*Calculations!$C$82*INDEX('Monthly Data'!N:N,Calculations!$C$116+MOD(CL135,Calculations!$C$118))+Control!$C$7*Calculations!$C$83*INDEX('Monthly Data'!O:O,Calculations!$C$116+MOD(CL135,Calculations!$C$118))+Control!$C$7*Calculations!$C$84*INDEX('Monthly Data'!P:P,Calculations!$C$116+MOD(CL135,Calculations!$C$118))+Control!$C$7*Calculations!$C$85*INDEX('Monthly Data'!Q:Q,Calculations!$C$116+MOD(CL135,Calculations!$C$118))+(1-Control!$C$7*Calculations!$C$87)*INDEX('Monthly Data'!R:R,Calculations!$C$116+MOD(CL135,Calculations!$C$118))</f>
        <v>1.5216630695380906E-2</v>
      </c>
      <c r="HC135" s="86">
        <f ca="1">Control!$C$7*Calculations!$C$82*INDEX('Monthly Data'!N:N,Calculations!$C$116+MOD(CM135,Calculations!$C$118))+Control!$C$7*Calculations!$C$83*INDEX('Monthly Data'!O:O,Calculations!$C$116+MOD(CM135,Calculations!$C$118))+Control!$C$7*Calculations!$C$84*INDEX('Monthly Data'!P:P,Calculations!$C$116+MOD(CM135,Calculations!$C$118))+Control!$C$7*Calculations!$C$85*INDEX('Monthly Data'!Q:Q,Calculations!$C$116+MOD(CM135,Calculations!$C$118))+(1-Control!$C$7*Calculations!$C$87)*INDEX('Monthly Data'!R:R,Calculations!$C$116+MOD(CM135,Calculations!$C$118))</f>
        <v>1.7484305259657981E-2</v>
      </c>
      <c r="HD135" s="86">
        <f ca="1">Control!$C$7*Calculations!$C$82*INDEX('Monthly Data'!N:N,Calculations!$C$116+MOD(CN135,Calculations!$C$118))+Control!$C$7*Calculations!$C$83*INDEX('Monthly Data'!O:O,Calculations!$C$116+MOD(CN135,Calculations!$C$118))+Control!$C$7*Calculations!$C$84*INDEX('Monthly Data'!P:P,Calculations!$C$116+MOD(CN135,Calculations!$C$118))+Control!$C$7*Calculations!$C$85*INDEX('Monthly Data'!Q:Q,Calculations!$C$116+MOD(CN135,Calculations!$C$118))+(1-Control!$C$7*Calculations!$C$87)*INDEX('Monthly Data'!R:R,Calculations!$C$116+MOD(CN135,Calculations!$C$118))</f>
        <v>1.7472933988537529E-2</v>
      </c>
      <c r="HE135" s="86">
        <f ca="1">Control!$C$7*Calculations!$C$82*INDEX('Monthly Data'!N:N,Calculations!$C$116+MOD(CO135,Calculations!$C$118))+Control!$C$7*Calculations!$C$83*INDEX('Monthly Data'!O:O,Calculations!$C$116+MOD(CO135,Calculations!$C$118))+Control!$C$7*Calculations!$C$84*INDEX('Monthly Data'!P:P,Calculations!$C$116+MOD(CO135,Calculations!$C$118))+Control!$C$7*Calculations!$C$85*INDEX('Monthly Data'!Q:Q,Calculations!$C$116+MOD(CO135,Calculations!$C$118))+(1-Control!$C$7*Calculations!$C$87)*INDEX('Monthly Data'!R:R,Calculations!$C$116+MOD(CO135,Calculations!$C$118))</f>
        <v>5.8868730207813358E-3</v>
      </c>
      <c r="HF135" s="86">
        <f ca="1">Control!$C$7*Calculations!$C$82*INDEX('Monthly Data'!N:N,Calculations!$C$116+MOD(CP135,Calculations!$C$118))+Control!$C$7*Calculations!$C$83*INDEX('Monthly Data'!O:O,Calculations!$C$116+MOD(CP135,Calculations!$C$118))+Control!$C$7*Calculations!$C$84*INDEX('Monthly Data'!P:P,Calculations!$C$116+MOD(CP135,Calculations!$C$118))+Control!$C$7*Calculations!$C$85*INDEX('Monthly Data'!Q:Q,Calculations!$C$116+MOD(CP135,Calculations!$C$118))+(1-Control!$C$7*Calculations!$C$87)*INDEX('Monthly Data'!R:R,Calculations!$C$116+MOD(CP135,Calculations!$C$118))</f>
        <v>3.9251937367756782E-3</v>
      </c>
      <c r="HG135" s="86">
        <f ca="1">Control!$C$7*Calculations!$C$82*INDEX('Monthly Data'!N:N,Calculations!$C$116+MOD(CQ135,Calculations!$C$118))+Control!$C$7*Calculations!$C$83*INDEX('Monthly Data'!O:O,Calculations!$C$116+MOD(CQ135,Calculations!$C$118))+Control!$C$7*Calculations!$C$84*INDEX('Monthly Data'!P:P,Calculations!$C$116+MOD(CQ135,Calculations!$C$118))+Control!$C$7*Calculations!$C$85*INDEX('Monthly Data'!Q:Q,Calculations!$C$116+MOD(CQ135,Calculations!$C$118))+(1-Control!$C$7*Calculations!$C$87)*INDEX('Monthly Data'!R:R,Calculations!$C$116+MOD(CQ135,Calculations!$C$118))</f>
        <v>7.3538285850108537E-3</v>
      </c>
      <c r="HH135" s="86">
        <f ca="1">Control!$C$7*Calculations!$C$82*INDEX('Monthly Data'!N:N,Calculations!$C$116+MOD(CR135,Calculations!$C$118))+Control!$C$7*Calculations!$C$83*INDEX('Monthly Data'!O:O,Calculations!$C$116+MOD(CR135,Calculations!$C$118))+Control!$C$7*Calculations!$C$84*INDEX('Monthly Data'!P:P,Calculations!$C$116+MOD(CR135,Calculations!$C$118))+Control!$C$7*Calculations!$C$85*INDEX('Monthly Data'!Q:Q,Calculations!$C$116+MOD(CR135,Calculations!$C$118))+(1-Control!$C$7*Calculations!$C$87)*INDEX('Monthly Data'!R:R,Calculations!$C$116+MOD(CR135,Calculations!$C$118))</f>
        <v>-3.9863250714949353E-2</v>
      </c>
      <c r="HI135" s="86">
        <f ca="1">Control!$C$7*Calculations!$C$82*INDEX('Monthly Data'!N:N,Calculations!$C$116+MOD(CS135,Calculations!$C$118))+Control!$C$7*Calculations!$C$83*INDEX('Monthly Data'!O:O,Calculations!$C$116+MOD(CS135,Calculations!$C$118))+Control!$C$7*Calculations!$C$84*INDEX('Monthly Data'!P:P,Calculations!$C$116+MOD(CS135,Calculations!$C$118))+Control!$C$7*Calculations!$C$85*INDEX('Monthly Data'!Q:Q,Calculations!$C$116+MOD(CS135,Calculations!$C$118))+(1-Control!$C$7*Calculations!$C$87)*INDEX('Monthly Data'!R:R,Calculations!$C$116+MOD(CS135,Calculations!$C$118))</f>
        <v>2.0524935548016137E-2</v>
      </c>
      <c r="HJ135" s="86">
        <f ca="1">Control!$C$7*Calculations!$C$82*INDEX('Monthly Data'!N:N,Calculations!$C$116+MOD(CT135,Calculations!$C$118))+Control!$C$7*Calculations!$C$83*INDEX('Monthly Data'!O:O,Calculations!$C$116+MOD(CT135,Calculations!$C$118))+Control!$C$7*Calculations!$C$84*INDEX('Monthly Data'!P:P,Calculations!$C$116+MOD(CT135,Calculations!$C$118))+Control!$C$7*Calculations!$C$85*INDEX('Monthly Data'!Q:Q,Calculations!$C$116+MOD(CT135,Calculations!$C$118))+(1-Control!$C$7*Calculations!$C$87)*INDEX('Monthly Data'!R:R,Calculations!$C$116+MOD(CT135,Calculations!$C$118))</f>
        <v>8.4240675975201049E-3</v>
      </c>
      <c r="HK135" s="86">
        <f ca="1">Control!$C$7*Calculations!$C$82*INDEX('Monthly Data'!N:N,Calculations!$C$116+MOD(CU135,Calculations!$C$118))+Control!$C$7*Calculations!$C$83*INDEX('Monthly Data'!O:O,Calculations!$C$116+MOD(CU135,Calculations!$C$118))+Control!$C$7*Calculations!$C$84*INDEX('Monthly Data'!P:P,Calculations!$C$116+MOD(CU135,Calculations!$C$118))+Control!$C$7*Calculations!$C$85*INDEX('Monthly Data'!Q:Q,Calculations!$C$116+MOD(CU135,Calculations!$C$118))+(1-Control!$C$7*Calculations!$C$87)*INDEX('Monthly Data'!R:R,Calculations!$C$116+MOD(CU135,Calculations!$C$118))</f>
        <v>1.2435425892067014E-2</v>
      </c>
      <c r="HL135" s="86">
        <f ca="1">Control!$C$7*Calculations!$C$82*INDEX('Monthly Data'!N:N,Calculations!$C$116+MOD(CV135,Calculations!$C$118))+Control!$C$7*Calculations!$C$83*INDEX('Monthly Data'!O:O,Calculations!$C$116+MOD(CV135,Calculations!$C$118))+Control!$C$7*Calculations!$C$84*INDEX('Monthly Data'!P:P,Calculations!$C$116+MOD(CV135,Calculations!$C$118))+Control!$C$7*Calculations!$C$85*INDEX('Monthly Data'!Q:Q,Calculations!$C$116+MOD(CV135,Calculations!$C$118))+(1-Control!$C$7*Calculations!$C$87)*INDEX('Monthly Data'!R:R,Calculations!$C$116+MOD(CV135,Calculations!$C$118))</f>
        <v>-1.880155173376722E-2</v>
      </c>
      <c r="HM135" s="86">
        <f ca="1">Control!$C$7*Calculations!$C$82*INDEX('Monthly Data'!N:N,Calculations!$C$116+MOD(CW135,Calculations!$C$118))+Control!$C$7*Calculations!$C$83*INDEX('Monthly Data'!O:O,Calculations!$C$116+MOD(CW135,Calculations!$C$118))+Control!$C$7*Calculations!$C$84*INDEX('Monthly Data'!P:P,Calculations!$C$116+MOD(CW135,Calculations!$C$118))+Control!$C$7*Calculations!$C$85*INDEX('Monthly Data'!Q:Q,Calculations!$C$116+MOD(CW135,Calculations!$C$118))+(1-Control!$C$7*Calculations!$C$87)*INDEX('Monthly Data'!R:R,Calculations!$C$116+MOD(CW135,Calculations!$C$118))</f>
        <v>2.4842166689046628E-2</v>
      </c>
      <c r="HN135" s="86">
        <f ca="1">Control!$C$7*Calculations!$C$82*INDEX('Monthly Data'!N:N,Calculations!$C$116+MOD(CX135,Calculations!$C$118))+Control!$C$7*Calculations!$C$83*INDEX('Monthly Data'!O:O,Calculations!$C$116+MOD(CX135,Calculations!$C$118))+Control!$C$7*Calculations!$C$84*INDEX('Monthly Data'!P:P,Calculations!$C$116+MOD(CX135,Calculations!$C$118))+Control!$C$7*Calculations!$C$85*INDEX('Monthly Data'!Q:Q,Calculations!$C$116+MOD(CX135,Calculations!$C$118))+(1-Control!$C$7*Calculations!$C$87)*INDEX('Monthly Data'!R:R,Calculations!$C$116+MOD(CX135,Calculations!$C$118))</f>
        <v>-1.4213734788548189E-2</v>
      </c>
      <c r="HO135" s="86">
        <f ca="1">Control!$C$7*Calculations!$C$82*INDEX('Monthly Data'!N:N,Calculations!$C$116+MOD(CY135,Calculations!$C$118))+Control!$C$7*Calculations!$C$83*INDEX('Monthly Data'!O:O,Calculations!$C$116+MOD(CY135,Calculations!$C$118))+Control!$C$7*Calculations!$C$84*INDEX('Monthly Data'!P:P,Calculations!$C$116+MOD(CY135,Calculations!$C$118))+Control!$C$7*Calculations!$C$85*INDEX('Monthly Data'!Q:Q,Calculations!$C$116+MOD(CY135,Calculations!$C$118))+(1-Control!$C$7*Calculations!$C$87)*INDEX('Monthly Data'!R:R,Calculations!$C$116+MOD(CY135,Calculations!$C$118))</f>
        <v>2.0524935548016137E-2</v>
      </c>
      <c r="HP135" s="86">
        <f ca="1">Control!$C$7*Calculations!$C$82*INDEX('Monthly Data'!N:N,Calculations!$C$116+MOD(CZ135,Calculations!$C$118))+Control!$C$7*Calculations!$C$83*INDEX('Monthly Data'!O:O,Calculations!$C$116+MOD(CZ135,Calculations!$C$118))+Control!$C$7*Calculations!$C$84*INDEX('Monthly Data'!P:P,Calculations!$C$116+MOD(CZ135,Calculations!$C$118))+Control!$C$7*Calculations!$C$85*INDEX('Monthly Data'!Q:Q,Calculations!$C$116+MOD(CZ135,Calculations!$C$118))+(1-Control!$C$7*Calculations!$C$87)*INDEX('Monthly Data'!R:R,Calculations!$C$116+MOD(CZ135,Calculations!$C$118))</f>
        <v>-9.8327855560634558E-3</v>
      </c>
      <c r="HQ135" s="86">
        <f ca="1">Control!$C$7*Calculations!$C$82*INDEX('Monthly Data'!N:N,Calculations!$C$116+MOD(DA135,Calculations!$C$118))+Control!$C$7*Calculations!$C$83*INDEX('Monthly Data'!O:O,Calculations!$C$116+MOD(DA135,Calculations!$C$118))+Control!$C$7*Calculations!$C$84*INDEX('Monthly Data'!P:P,Calculations!$C$116+MOD(DA135,Calculations!$C$118))+Control!$C$7*Calculations!$C$85*INDEX('Monthly Data'!Q:Q,Calculations!$C$116+MOD(DA135,Calculations!$C$118))+(1-Control!$C$7*Calculations!$C$87)*INDEX('Monthly Data'!R:R,Calculations!$C$116+MOD(DA135,Calculations!$C$118))</f>
        <v>-3.53368065312233E-2</v>
      </c>
      <c r="HR135" s="86">
        <f ca="1">Control!$C$7*Calculations!$C$82*INDEX('Monthly Data'!N:N,Calculations!$C$116+MOD(DB135,Calculations!$C$118))+Control!$C$7*Calculations!$C$83*INDEX('Monthly Data'!O:O,Calculations!$C$116+MOD(DB135,Calculations!$C$118))+Control!$C$7*Calculations!$C$84*INDEX('Monthly Data'!P:P,Calculations!$C$116+MOD(DB135,Calculations!$C$118))+Control!$C$7*Calculations!$C$85*INDEX('Monthly Data'!Q:Q,Calculations!$C$116+MOD(DB135,Calculations!$C$118))+(1-Control!$C$7*Calculations!$C$87)*INDEX('Monthly Data'!R:R,Calculations!$C$116+MOD(DB135,Calculations!$C$118))</f>
        <v>2.4722579420195831E-2</v>
      </c>
      <c r="HS135" s="86">
        <f ca="1">Control!$C$7*Calculations!$C$82*INDEX('Monthly Data'!N:N,Calculations!$C$116+MOD(DC135,Calculations!$C$118))+Control!$C$7*Calculations!$C$83*INDEX('Monthly Data'!O:O,Calculations!$C$116+MOD(DC135,Calculations!$C$118))+Control!$C$7*Calculations!$C$84*INDEX('Monthly Data'!P:P,Calculations!$C$116+MOD(DC135,Calculations!$C$118))+Control!$C$7*Calculations!$C$85*INDEX('Monthly Data'!Q:Q,Calculations!$C$116+MOD(DC135,Calculations!$C$118))+(1-Control!$C$7*Calculations!$C$87)*INDEX('Monthly Data'!R:R,Calculations!$C$116+MOD(DC135,Calculations!$C$118))</f>
        <v>-4.3408051735618014E-2</v>
      </c>
      <c r="HT135" s="86">
        <f ca="1">Control!$C$7*Calculations!$C$82*INDEX('Monthly Data'!N:N,Calculations!$C$116+MOD(DD135,Calculations!$C$118))+Control!$C$7*Calculations!$C$83*INDEX('Monthly Data'!O:O,Calculations!$C$116+MOD(DD135,Calculations!$C$118))+Control!$C$7*Calculations!$C$84*INDEX('Monthly Data'!P:P,Calculations!$C$116+MOD(DD135,Calculations!$C$118))+Control!$C$7*Calculations!$C$85*INDEX('Monthly Data'!Q:Q,Calculations!$C$116+MOD(DD135,Calculations!$C$118))+(1-Control!$C$7*Calculations!$C$87)*INDEX('Monthly Data'!R:R,Calculations!$C$116+MOD(DD135,Calculations!$C$118))</f>
        <v>5.8868730207813358E-3</v>
      </c>
      <c r="HU135" s="86">
        <f ca="1">Control!$C$7*Calculations!$C$82*INDEX('Monthly Data'!N:N,Calculations!$C$116+MOD(DE135,Calculations!$C$118))+Control!$C$7*Calculations!$C$83*INDEX('Monthly Data'!O:O,Calculations!$C$116+MOD(DE135,Calculations!$C$118))+Control!$C$7*Calculations!$C$84*INDEX('Monthly Data'!P:P,Calculations!$C$116+MOD(DE135,Calculations!$C$118))+Control!$C$7*Calculations!$C$85*INDEX('Monthly Data'!Q:Q,Calculations!$C$116+MOD(DE135,Calculations!$C$118))+(1-Control!$C$7*Calculations!$C$87)*INDEX('Monthly Data'!R:R,Calculations!$C$116+MOD(DE135,Calculations!$C$118))</f>
        <v>2.3307359621218403E-2</v>
      </c>
      <c r="HV135" s="86">
        <f ca="1">Control!$C$7*Calculations!$C$82*INDEX('Monthly Data'!N:N,Calculations!$C$116+MOD(DF135,Calculations!$C$118))+Control!$C$7*Calculations!$C$83*INDEX('Monthly Data'!O:O,Calculations!$C$116+MOD(DF135,Calculations!$C$118))+Control!$C$7*Calculations!$C$84*INDEX('Monthly Data'!P:P,Calculations!$C$116+MOD(DF135,Calculations!$C$118))+Control!$C$7*Calculations!$C$85*INDEX('Monthly Data'!Q:Q,Calculations!$C$116+MOD(DF135,Calculations!$C$118))+(1-Control!$C$7*Calculations!$C$87)*INDEX('Monthly Data'!R:R,Calculations!$C$116+MOD(DF135,Calculations!$C$118))</f>
        <v>3.1011313347584085E-2</v>
      </c>
      <c r="HW135" s="86">
        <f ca="1">Control!$C$7*Calculations!$C$82*INDEX('Monthly Data'!N:N,Calculations!$C$116+MOD(DG135,Calculations!$C$118))+Control!$C$7*Calculations!$C$83*INDEX('Monthly Data'!O:O,Calculations!$C$116+MOD(DG135,Calculations!$C$118))+Control!$C$7*Calculations!$C$84*INDEX('Monthly Data'!P:P,Calculations!$C$116+MOD(DG135,Calculations!$C$118))+Control!$C$7*Calculations!$C$85*INDEX('Monthly Data'!Q:Q,Calculations!$C$116+MOD(DG135,Calculations!$C$118))+(1-Control!$C$7*Calculations!$C$87)*INDEX('Monthly Data'!R:R,Calculations!$C$116+MOD(DG135,Calculations!$C$118))</f>
        <v>-6.1115617667135171E-2</v>
      </c>
      <c r="HX135" s="86">
        <f ca="1">Control!$C$7*Calculations!$C$82*INDEX('Monthly Data'!N:N,Calculations!$C$116+MOD(DH135,Calculations!$C$118))+Control!$C$7*Calculations!$C$83*INDEX('Monthly Data'!O:O,Calculations!$C$116+MOD(DH135,Calculations!$C$118))+Control!$C$7*Calculations!$C$84*INDEX('Monthly Data'!P:P,Calculations!$C$116+MOD(DH135,Calculations!$C$118))+Control!$C$7*Calculations!$C$85*INDEX('Monthly Data'!Q:Q,Calculations!$C$116+MOD(DH135,Calculations!$C$118))+(1-Control!$C$7*Calculations!$C$87)*INDEX('Monthly Data'!R:R,Calculations!$C$116+MOD(DH135,Calculations!$C$118))</f>
        <v>3.0957942835585645E-2</v>
      </c>
      <c r="HY135" s="86">
        <f ca="1">Control!$C$7*Calculations!$C$82*INDEX('Monthly Data'!N:N,Calculations!$C$116+MOD(DI135,Calculations!$C$118))+Control!$C$7*Calculations!$C$83*INDEX('Monthly Data'!O:O,Calculations!$C$116+MOD(DI135,Calculations!$C$118))+Control!$C$7*Calculations!$C$84*INDEX('Monthly Data'!P:P,Calculations!$C$116+MOD(DI135,Calculations!$C$118))+Control!$C$7*Calculations!$C$85*INDEX('Monthly Data'!Q:Q,Calculations!$C$116+MOD(DI135,Calculations!$C$118))+(1-Control!$C$7*Calculations!$C$87)*INDEX('Monthly Data'!R:R,Calculations!$C$116+MOD(DI135,Calculations!$C$118))</f>
        <v>-2.7490061308214487E-3</v>
      </c>
      <c r="HZ135" s="86">
        <f ca="1">Control!$C$7*Calculations!$C$82*INDEX('Monthly Data'!N:N,Calculations!$C$116+MOD(DJ135,Calculations!$C$118))+Control!$C$7*Calculations!$C$83*INDEX('Monthly Data'!O:O,Calculations!$C$116+MOD(DJ135,Calculations!$C$118))+Control!$C$7*Calculations!$C$84*INDEX('Monthly Data'!P:P,Calculations!$C$116+MOD(DJ135,Calculations!$C$118))+Control!$C$7*Calculations!$C$85*INDEX('Monthly Data'!Q:Q,Calculations!$C$116+MOD(DJ135,Calculations!$C$118))+(1-Control!$C$7*Calculations!$C$87)*INDEX('Monthly Data'!R:R,Calculations!$C$116+MOD(DJ135,Calculations!$C$118))</f>
        <v>1.5115046179922851E-2</v>
      </c>
      <c r="IA135" s="86">
        <f ca="1">Control!$C$7*Calculations!$C$82*INDEX('Monthly Data'!N:N,Calculations!$C$116+MOD(DK135,Calculations!$C$118))+Control!$C$7*Calculations!$C$83*INDEX('Monthly Data'!O:O,Calculations!$C$116+MOD(DK135,Calculations!$C$118))+Control!$C$7*Calculations!$C$84*INDEX('Monthly Data'!P:P,Calculations!$C$116+MOD(DK135,Calculations!$C$118))+Control!$C$7*Calculations!$C$85*INDEX('Monthly Data'!Q:Q,Calculations!$C$116+MOD(DK135,Calculations!$C$118))+(1-Control!$C$7*Calculations!$C$87)*INDEX('Monthly Data'!R:R,Calculations!$C$116+MOD(DK135,Calculations!$C$118))</f>
        <v>8.4240675975201049E-3</v>
      </c>
      <c r="IB135" s="86">
        <f ca="1">Control!$C$7*Calculations!$C$82*INDEX('Monthly Data'!N:N,Calculations!$C$116+MOD(DL135,Calculations!$C$118))+Control!$C$7*Calculations!$C$83*INDEX('Monthly Data'!O:O,Calculations!$C$116+MOD(DL135,Calculations!$C$118))+Control!$C$7*Calculations!$C$84*INDEX('Monthly Data'!P:P,Calculations!$C$116+MOD(DL135,Calculations!$C$118))+Control!$C$7*Calculations!$C$85*INDEX('Monthly Data'!Q:Q,Calculations!$C$116+MOD(DL135,Calculations!$C$118))+(1-Control!$C$7*Calculations!$C$87)*INDEX('Monthly Data'!R:R,Calculations!$C$116+MOD(DL135,Calculations!$C$118))</f>
        <v>1.7073665854433945E-2</v>
      </c>
      <c r="IC135" s="86">
        <f ca="1">Control!$C$7*Calculations!$C$82*INDEX('Monthly Data'!N:N,Calculations!$C$116+MOD(DM135,Calculations!$C$118))+Control!$C$7*Calculations!$C$83*INDEX('Monthly Data'!O:O,Calculations!$C$116+MOD(DM135,Calculations!$C$118))+Control!$C$7*Calculations!$C$84*INDEX('Monthly Data'!P:P,Calculations!$C$116+MOD(DM135,Calculations!$C$118))+Control!$C$7*Calculations!$C$85*INDEX('Monthly Data'!Q:Q,Calculations!$C$116+MOD(DM135,Calculations!$C$118))+(1-Control!$C$7*Calculations!$C$87)*INDEX('Monthly Data'!R:R,Calculations!$C$116+MOD(DM135,Calculations!$C$118))</f>
        <v>1.2435425892067014E-2</v>
      </c>
      <c r="ID135" s="86">
        <f ca="1">Control!$C$7*Calculations!$C$82*INDEX('Monthly Data'!N:N,Calculations!$C$116+MOD(DN135,Calculations!$C$118))+Control!$C$7*Calculations!$C$83*INDEX('Monthly Data'!O:O,Calculations!$C$116+MOD(DN135,Calculations!$C$118))+Control!$C$7*Calculations!$C$84*INDEX('Monthly Data'!P:P,Calculations!$C$116+MOD(DN135,Calculations!$C$118))+Control!$C$7*Calculations!$C$85*INDEX('Monthly Data'!Q:Q,Calculations!$C$116+MOD(DN135,Calculations!$C$118))+(1-Control!$C$7*Calculations!$C$87)*INDEX('Monthly Data'!R:R,Calculations!$C$116+MOD(DN135,Calculations!$C$118))</f>
        <v>1.7361594973213587E-2</v>
      </c>
      <c r="IE135" s="86">
        <f ca="1">Control!$C$7*Calculations!$C$82*INDEX('Monthly Data'!N:N,Calculations!$C$116+MOD(DO135,Calculations!$C$118))+Control!$C$7*Calculations!$C$83*INDEX('Monthly Data'!O:O,Calculations!$C$116+MOD(DO135,Calculations!$C$118))+Control!$C$7*Calculations!$C$84*INDEX('Monthly Data'!P:P,Calculations!$C$116+MOD(DO135,Calculations!$C$118))+Control!$C$7*Calculations!$C$85*INDEX('Monthly Data'!Q:Q,Calculations!$C$116+MOD(DO135,Calculations!$C$118))+(1-Control!$C$7*Calculations!$C$87)*INDEX('Monthly Data'!R:R,Calculations!$C$116+MOD(DO135,Calculations!$C$118))</f>
        <v>2.4842166689046628E-2</v>
      </c>
      <c r="IF135" s="86">
        <f ca="1">Control!$C$7*Calculations!$C$82*INDEX('Monthly Data'!N:N,Calculations!$C$116+MOD(DP135,Calculations!$C$118))+Control!$C$7*Calculations!$C$83*INDEX('Monthly Data'!O:O,Calculations!$C$116+MOD(DP135,Calculations!$C$118))+Control!$C$7*Calculations!$C$84*INDEX('Monthly Data'!P:P,Calculations!$C$116+MOD(DP135,Calculations!$C$118))+Control!$C$7*Calculations!$C$85*INDEX('Monthly Data'!Q:Q,Calculations!$C$116+MOD(DP135,Calculations!$C$118))+(1-Control!$C$7*Calculations!$C$87)*INDEX('Monthly Data'!R:R,Calculations!$C$116+MOD(DP135,Calculations!$C$118))</f>
        <v>1.0353752315110615E-2</v>
      </c>
      <c r="IG135" s="88">
        <f ca="1">Control!$C$8*(1+DQ135)*(1+DR135)*(1+DS135)*(1+DT135)*(1+DU135)*(1+DV135)*(1+DW135)*(1+DX135)*(1+DY135)*(1+DZ135)*(1+EA135)*(1+EB135)*(1+EC135)*(1+ED135)*(1+EE135)*(1+EF135)*(1+EG135)*(1+EH135)*(1+EI135)*(1+EJ135)*(1+EK135)*(1+EL135)*(1+EM135)*(1+EN135)*(1+EO135)*(1+EP135)*(1+EQ135)*(1+ER135)*(1+ES135)*(1+ET135)*(1+EU135)*(1+EV135)*(1+EW135)*(1+EX135)*(1+EY135)*(1+EZ135)*(1+FA135)*(1+FB135)*(1+FC135)*(1+FD135)*(1+FE135)*(1+FF135)*(1+FG135)*(1+FH135)*(1+FI135)*(1+FJ135)*(1+FK135)*(1+FL135)*(1+FM135)*(1+FN135)*(1+FO135)*(1+FP135)*(1+FQ135)*(1+FR135)*(1+FS135)*(1+FT135)*(1+FU135)*(1+FV135)*(1+FW135)*(1+FX135)*(1+FY135)*(1+FZ135)*(1+GA135)*(1+GB135)*(1+GC135)*(1+GD135)*(1+GE135)*(1+GF135)*(1+GG135)*(1+GH135)*(1+GI135)*(1+GJ135)*(1+GK135)*(1+GL135)*(1+GM135)*(1+GN135)*(1+GO135)*(1+GP135)*(1+GQ135)*(1+GR135)*(1+GS135)*(1+GT135)*(1+GU135)*(1+GV135)*(1+GW135)*(1+GX135)*(1+GY135)*(1+GZ135)*(1+HA135)*(1+HB135)*(1+HC135)*(1+HD135)*(1+HE135)*(1+HF135)*(1+HG135)*(1+HH135)*(1+HI135)*(1+HJ135)*(1+HK135)*(1+HL135)*(1+HM135)*(1+HN135)*(1+HO135)*(1+HP135)*(1+HQ135)*(1+HR135)*(1+HS135)*(1+HT135)*(1+HU135)*(1+HV135)*(1+HW135)*(1+HX135)*(1+HY135)*(1+HZ135)*(1+IA135)*(1+IB135)*(1+IC135)*(1+ID135)*(1+IE135)*(1+IF135)</f>
        <v>100390.59514373656</v>
      </c>
    </row>
    <row r="136" spans="1:241" x14ac:dyDescent="0.25">
      <c r="A136">
        <v>64</v>
      </c>
      <c r="B136">
        <v>56</v>
      </c>
      <c r="C136">
        <v>44</v>
      </c>
      <c r="D136">
        <v>65</v>
      </c>
      <c r="E136">
        <v>34</v>
      </c>
      <c r="F136">
        <v>18</v>
      </c>
      <c r="G136">
        <v>21</v>
      </c>
      <c r="H136">
        <v>40</v>
      </c>
      <c r="I136">
        <v>25</v>
      </c>
      <c r="J136">
        <v>72</v>
      </c>
      <c r="K136">
        <v>70</v>
      </c>
      <c r="L136">
        <v>3</v>
      </c>
      <c r="M136">
        <v>62</v>
      </c>
      <c r="N136">
        <v>51</v>
      </c>
      <c r="O136">
        <v>22</v>
      </c>
      <c r="P136">
        <v>110</v>
      </c>
      <c r="Q136">
        <v>78</v>
      </c>
      <c r="R136">
        <v>2</v>
      </c>
      <c r="S136">
        <v>25</v>
      </c>
      <c r="T136">
        <v>46</v>
      </c>
      <c r="U136">
        <v>74</v>
      </c>
      <c r="V136">
        <v>30</v>
      </c>
      <c r="W136">
        <v>103</v>
      </c>
      <c r="X136">
        <v>111</v>
      </c>
      <c r="Y136">
        <v>22</v>
      </c>
      <c r="Z136">
        <v>89</v>
      </c>
      <c r="AA136">
        <v>80</v>
      </c>
      <c r="AB136">
        <v>105</v>
      </c>
      <c r="AC136">
        <v>2</v>
      </c>
      <c r="AD136">
        <v>96</v>
      </c>
      <c r="AE136">
        <v>15</v>
      </c>
      <c r="AF136">
        <v>104</v>
      </c>
      <c r="AG136">
        <v>25</v>
      </c>
      <c r="AH136">
        <v>77</v>
      </c>
      <c r="AI136">
        <v>20</v>
      </c>
      <c r="AJ136">
        <v>81</v>
      </c>
      <c r="AK136">
        <v>8</v>
      </c>
      <c r="AL136">
        <v>53</v>
      </c>
      <c r="AM136">
        <v>33</v>
      </c>
      <c r="AN136">
        <v>41</v>
      </c>
      <c r="AO136">
        <v>56</v>
      </c>
      <c r="AP136">
        <v>76</v>
      </c>
      <c r="AQ136">
        <v>22</v>
      </c>
      <c r="AR136">
        <v>74</v>
      </c>
      <c r="AS136">
        <v>93</v>
      </c>
      <c r="AT136">
        <v>85</v>
      </c>
      <c r="AU136">
        <v>94</v>
      </c>
      <c r="AV136">
        <v>18</v>
      </c>
      <c r="AW136">
        <v>49</v>
      </c>
      <c r="AX136">
        <v>33</v>
      </c>
      <c r="AY136">
        <v>4</v>
      </c>
      <c r="AZ136">
        <v>99</v>
      </c>
      <c r="BA136">
        <v>26</v>
      </c>
      <c r="BB136">
        <v>16</v>
      </c>
      <c r="BC136">
        <v>106</v>
      </c>
      <c r="BD136">
        <v>58</v>
      </c>
      <c r="BE136">
        <v>16</v>
      </c>
      <c r="BF136">
        <v>104</v>
      </c>
      <c r="BG136">
        <v>8</v>
      </c>
      <c r="BH136">
        <v>34</v>
      </c>
      <c r="BI136">
        <v>4</v>
      </c>
      <c r="BJ136">
        <v>42</v>
      </c>
      <c r="BK136">
        <v>3</v>
      </c>
      <c r="BL136">
        <v>70</v>
      </c>
      <c r="BM136">
        <v>50</v>
      </c>
      <c r="BN136">
        <v>43</v>
      </c>
      <c r="BO136">
        <v>91</v>
      </c>
      <c r="BP136">
        <v>74</v>
      </c>
      <c r="BQ136">
        <v>74</v>
      </c>
      <c r="BR136">
        <v>40</v>
      </c>
      <c r="BS136">
        <v>30</v>
      </c>
      <c r="BT136">
        <v>55</v>
      </c>
      <c r="BU136">
        <v>60</v>
      </c>
      <c r="BV136">
        <v>59</v>
      </c>
      <c r="BW136">
        <v>29</v>
      </c>
      <c r="BX136">
        <v>85</v>
      </c>
      <c r="BY136">
        <v>27</v>
      </c>
      <c r="BZ136">
        <v>111</v>
      </c>
      <c r="CA136">
        <v>8</v>
      </c>
      <c r="CB136">
        <v>47</v>
      </c>
      <c r="CC136">
        <v>116</v>
      </c>
      <c r="CD136">
        <v>10</v>
      </c>
      <c r="CE136">
        <v>89</v>
      </c>
      <c r="CF136">
        <v>97</v>
      </c>
      <c r="CG136">
        <v>58</v>
      </c>
      <c r="CH136">
        <v>32</v>
      </c>
      <c r="CI136">
        <v>3</v>
      </c>
      <c r="CJ136">
        <v>110</v>
      </c>
      <c r="CK136">
        <v>53</v>
      </c>
      <c r="CL136">
        <v>4</v>
      </c>
      <c r="CM136">
        <v>88</v>
      </c>
      <c r="CN136">
        <v>89</v>
      </c>
      <c r="CO136">
        <v>80</v>
      </c>
      <c r="CP136">
        <v>85</v>
      </c>
      <c r="CQ136">
        <v>17</v>
      </c>
      <c r="CR136">
        <v>58</v>
      </c>
      <c r="CS136">
        <v>66</v>
      </c>
      <c r="CT136">
        <v>45</v>
      </c>
      <c r="CU136">
        <v>53</v>
      </c>
      <c r="CV136">
        <v>31</v>
      </c>
      <c r="CW136">
        <v>0</v>
      </c>
      <c r="CX136">
        <v>91</v>
      </c>
      <c r="CY136">
        <v>50</v>
      </c>
      <c r="CZ136">
        <v>24</v>
      </c>
      <c r="DA136">
        <v>113</v>
      </c>
      <c r="DB136">
        <v>51</v>
      </c>
      <c r="DC136">
        <v>96</v>
      </c>
      <c r="DD136">
        <v>85</v>
      </c>
      <c r="DE136">
        <v>108</v>
      </c>
      <c r="DF136">
        <v>71</v>
      </c>
      <c r="DG136">
        <v>31</v>
      </c>
      <c r="DH136">
        <v>15</v>
      </c>
      <c r="DI136">
        <v>68</v>
      </c>
      <c r="DJ136">
        <v>37</v>
      </c>
      <c r="DK136">
        <v>31</v>
      </c>
      <c r="DL136">
        <v>1</v>
      </c>
      <c r="DM136">
        <v>1</v>
      </c>
      <c r="DN136">
        <v>113</v>
      </c>
      <c r="DO136">
        <v>63</v>
      </c>
      <c r="DP136">
        <v>16</v>
      </c>
      <c r="DQ136" s="86">
        <f ca="1">Control!$C$7*Calculations!$C$82*INDEX('Monthly Data'!N:N,Calculations!$C$116+MOD(A136,Calculations!$C$118))+Control!$C$7*Calculations!$C$83*INDEX('Monthly Data'!O:O,Calculations!$C$116+MOD(A136,Calculations!$C$118))+Control!$C$7*Calculations!$C$84*INDEX('Monthly Data'!P:P,Calculations!$C$116+MOD(A136,Calculations!$C$118))+Control!$C$7*Calculations!$C$85*INDEX('Monthly Data'!Q:Q,Calculations!$C$116+MOD(A136,Calculations!$C$118))+(1-Control!$C$7*Calculations!$C$87)*INDEX('Monthly Data'!R:R,Calculations!$C$116+MOD(A136,Calculations!$C$118))</f>
        <v>-2.4571433440223247E-2</v>
      </c>
      <c r="DR136" s="86">
        <f ca="1">Control!$C$7*Calculations!$C$82*INDEX('Monthly Data'!N:N,Calculations!$C$116+MOD(B136,Calculations!$C$118))+Control!$C$7*Calculations!$C$83*INDEX('Monthly Data'!O:O,Calculations!$C$116+MOD(B136,Calculations!$C$118))+Control!$C$7*Calculations!$C$84*INDEX('Monthly Data'!P:P,Calculations!$C$116+MOD(B136,Calculations!$C$118))+Control!$C$7*Calculations!$C$85*INDEX('Monthly Data'!Q:Q,Calculations!$C$116+MOD(B136,Calculations!$C$118))+(1-Control!$C$7*Calculations!$C$87)*INDEX('Monthly Data'!R:R,Calculations!$C$116+MOD(B136,Calculations!$C$118))</f>
        <v>7.5897487599915015E-3</v>
      </c>
      <c r="DS136" s="86">
        <f ca="1">Control!$C$7*Calculations!$C$82*INDEX('Monthly Data'!N:N,Calculations!$C$116+MOD(C136,Calculations!$C$118))+Control!$C$7*Calculations!$C$83*INDEX('Monthly Data'!O:O,Calculations!$C$116+MOD(C136,Calculations!$C$118))+Control!$C$7*Calculations!$C$84*INDEX('Monthly Data'!P:P,Calculations!$C$116+MOD(C136,Calculations!$C$118))+Control!$C$7*Calculations!$C$85*INDEX('Monthly Data'!Q:Q,Calculations!$C$116+MOD(C136,Calculations!$C$118))+(1-Control!$C$7*Calculations!$C$87)*INDEX('Monthly Data'!R:R,Calculations!$C$116+MOD(C136,Calculations!$C$118))</f>
        <v>2.377894462657602E-2</v>
      </c>
      <c r="DT136" s="86">
        <f ca="1">Control!$C$7*Calculations!$C$82*INDEX('Monthly Data'!N:N,Calculations!$C$116+MOD(D136,Calculations!$C$118))+Control!$C$7*Calculations!$C$83*INDEX('Monthly Data'!O:O,Calculations!$C$116+MOD(D136,Calculations!$C$118))+Control!$C$7*Calculations!$C$84*INDEX('Monthly Data'!P:P,Calculations!$C$116+MOD(D136,Calculations!$C$118))+Control!$C$7*Calculations!$C$85*INDEX('Monthly Data'!Q:Q,Calculations!$C$116+MOD(D136,Calculations!$C$118))+(1-Control!$C$7*Calculations!$C$87)*INDEX('Monthly Data'!R:R,Calculations!$C$116+MOD(D136,Calculations!$C$118))</f>
        <v>-1.3959200237295809E-2</v>
      </c>
      <c r="DU136" s="86">
        <f ca="1">Control!$C$7*Calculations!$C$82*INDEX('Monthly Data'!N:N,Calculations!$C$116+MOD(E136,Calculations!$C$118))+Control!$C$7*Calculations!$C$83*INDEX('Monthly Data'!O:O,Calculations!$C$116+MOD(E136,Calculations!$C$118))+Control!$C$7*Calculations!$C$84*INDEX('Monthly Data'!P:P,Calculations!$C$116+MOD(E136,Calculations!$C$118))+Control!$C$7*Calculations!$C$85*INDEX('Monthly Data'!Q:Q,Calculations!$C$116+MOD(E136,Calculations!$C$118))+(1-Control!$C$7*Calculations!$C$87)*INDEX('Monthly Data'!R:R,Calculations!$C$116+MOD(E136,Calculations!$C$118))</f>
        <v>5.3309355465453899E-3</v>
      </c>
      <c r="DV136" s="86">
        <f ca="1">Control!$C$7*Calculations!$C$82*INDEX('Monthly Data'!N:N,Calculations!$C$116+MOD(F136,Calculations!$C$118))+Control!$C$7*Calculations!$C$83*INDEX('Monthly Data'!O:O,Calculations!$C$116+MOD(F136,Calculations!$C$118))+Control!$C$7*Calculations!$C$84*INDEX('Monthly Data'!P:P,Calculations!$C$116+MOD(F136,Calculations!$C$118))+Control!$C$7*Calculations!$C$85*INDEX('Monthly Data'!Q:Q,Calculations!$C$116+MOD(F136,Calculations!$C$118))+(1-Control!$C$7*Calculations!$C$87)*INDEX('Monthly Data'!R:R,Calculations!$C$116+MOD(F136,Calculations!$C$118))</f>
        <v>-7.4084874653726545E-3</v>
      </c>
      <c r="DW136" s="86">
        <f ca="1">Control!$C$7*Calculations!$C$82*INDEX('Monthly Data'!N:N,Calculations!$C$116+MOD(G136,Calculations!$C$118))+Control!$C$7*Calculations!$C$83*INDEX('Monthly Data'!O:O,Calculations!$C$116+MOD(G136,Calculations!$C$118))+Control!$C$7*Calculations!$C$84*INDEX('Monthly Data'!P:P,Calculations!$C$116+MOD(G136,Calculations!$C$118))+Control!$C$7*Calculations!$C$85*INDEX('Monthly Data'!Q:Q,Calculations!$C$116+MOD(G136,Calculations!$C$118))+(1-Control!$C$7*Calculations!$C$87)*INDEX('Monthly Data'!R:R,Calculations!$C$116+MOD(G136,Calculations!$C$118))</f>
        <v>1.5108777406081684E-3</v>
      </c>
      <c r="DX136" s="86">
        <f ca="1">Control!$C$7*Calculations!$C$82*INDEX('Monthly Data'!N:N,Calculations!$C$116+MOD(H136,Calculations!$C$118))+Control!$C$7*Calculations!$C$83*INDEX('Monthly Data'!O:O,Calculations!$C$116+MOD(H136,Calculations!$C$118))+Control!$C$7*Calculations!$C$84*INDEX('Monthly Data'!P:P,Calculations!$C$116+MOD(H136,Calculations!$C$118))+Control!$C$7*Calculations!$C$85*INDEX('Monthly Data'!Q:Q,Calculations!$C$116+MOD(H136,Calculations!$C$118))+(1-Control!$C$7*Calculations!$C$87)*INDEX('Monthly Data'!R:R,Calculations!$C$116+MOD(H136,Calculations!$C$118))</f>
        <v>-4.417423226995453E-3</v>
      </c>
      <c r="DY136" s="86">
        <f ca="1">Control!$C$7*Calculations!$C$82*INDEX('Monthly Data'!N:N,Calculations!$C$116+MOD(I136,Calculations!$C$118))+Control!$C$7*Calculations!$C$83*INDEX('Monthly Data'!O:O,Calculations!$C$116+MOD(I136,Calculations!$C$118))+Control!$C$7*Calculations!$C$84*INDEX('Monthly Data'!P:P,Calculations!$C$116+MOD(I136,Calculations!$C$118))+Control!$C$7*Calculations!$C$85*INDEX('Monthly Data'!Q:Q,Calculations!$C$116+MOD(I136,Calculations!$C$118))+(1-Control!$C$7*Calculations!$C$87)*INDEX('Monthly Data'!R:R,Calculations!$C$116+MOD(I136,Calculations!$C$118))</f>
        <v>-3.299557342782896E-2</v>
      </c>
      <c r="DZ136" s="86">
        <f ca="1">Control!$C$7*Calculations!$C$82*INDEX('Monthly Data'!N:N,Calculations!$C$116+MOD(J136,Calculations!$C$118))+Control!$C$7*Calculations!$C$83*INDEX('Monthly Data'!O:O,Calculations!$C$116+MOD(J136,Calculations!$C$118))+Control!$C$7*Calculations!$C$84*INDEX('Monthly Data'!P:P,Calculations!$C$116+MOD(J136,Calculations!$C$118))+Control!$C$7*Calculations!$C$85*INDEX('Monthly Data'!Q:Q,Calculations!$C$116+MOD(J136,Calculations!$C$118))+(1-Control!$C$7*Calculations!$C$87)*INDEX('Monthly Data'!R:R,Calculations!$C$116+MOD(J136,Calculations!$C$118))</f>
        <v>-4.3408051735618014E-2</v>
      </c>
      <c r="EA136" s="86">
        <f ca="1">Control!$C$7*Calculations!$C$82*INDEX('Monthly Data'!N:N,Calculations!$C$116+MOD(K136,Calculations!$C$118))+Control!$C$7*Calculations!$C$83*INDEX('Monthly Data'!O:O,Calculations!$C$116+MOD(K136,Calculations!$C$118))+Control!$C$7*Calculations!$C$84*INDEX('Monthly Data'!P:P,Calculations!$C$116+MOD(K136,Calculations!$C$118))+Control!$C$7*Calculations!$C$85*INDEX('Monthly Data'!Q:Q,Calculations!$C$116+MOD(K136,Calculations!$C$118))+(1-Control!$C$7*Calculations!$C$87)*INDEX('Monthly Data'!R:R,Calculations!$C$116+MOD(K136,Calculations!$C$118))</f>
        <v>3.8809817903524786E-2</v>
      </c>
      <c r="EB136" s="86">
        <f ca="1">Control!$C$7*Calculations!$C$82*INDEX('Monthly Data'!N:N,Calculations!$C$116+MOD(L136,Calculations!$C$118))+Control!$C$7*Calculations!$C$83*INDEX('Monthly Data'!O:O,Calculations!$C$116+MOD(L136,Calculations!$C$118))+Control!$C$7*Calculations!$C$84*INDEX('Monthly Data'!P:P,Calculations!$C$116+MOD(L136,Calculations!$C$118))+Control!$C$7*Calculations!$C$85*INDEX('Monthly Data'!Q:Q,Calculations!$C$116+MOD(L136,Calculations!$C$118))+(1-Control!$C$7*Calculations!$C$87)*INDEX('Monthly Data'!R:R,Calculations!$C$116+MOD(L136,Calculations!$C$118))</f>
        <v>9.9793409618087695E-3</v>
      </c>
      <c r="EC136" s="86">
        <f ca="1">Control!$C$7*Calculations!$C$82*INDEX('Monthly Data'!N:N,Calculations!$C$116+MOD(M136,Calculations!$C$118))+Control!$C$7*Calculations!$C$83*INDEX('Monthly Data'!O:O,Calculations!$C$116+MOD(M136,Calculations!$C$118))+Control!$C$7*Calculations!$C$84*INDEX('Monthly Data'!P:P,Calculations!$C$116+MOD(M136,Calculations!$C$118))+Control!$C$7*Calculations!$C$85*INDEX('Monthly Data'!Q:Q,Calculations!$C$116+MOD(M136,Calculations!$C$118))+(1-Control!$C$7*Calculations!$C$87)*INDEX('Monthly Data'!R:R,Calculations!$C$116+MOD(M136,Calculations!$C$118))</f>
        <v>-9.839093431862074E-3</v>
      </c>
      <c r="ED136" s="86">
        <f ca="1">Control!$C$7*Calculations!$C$82*INDEX('Monthly Data'!N:N,Calculations!$C$116+MOD(N136,Calculations!$C$118))+Control!$C$7*Calculations!$C$83*INDEX('Monthly Data'!O:O,Calculations!$C$116+MOD(N136,Calculations!$C$118))+Control!$C$7*Calculations!$C$84*INDEX('Monthly Data'!P:P,Calculations!$C$116+MOD(N136,Calculations!$C$118))+Control!$C$7*Calculations!$C$85*INDEX('Monthly Data'!Q:Q,Calculations!$C$116+MOD(N136,Calculations!$C$118))+(1-Control!$C$7*Calculations!$C$87)*INDEX('Monthly Data'!R:R,Calculations!$C$116+MOD(N136,Calculations!$C$118))</f>
        <v>1.8695385296339444E-2</v>
      </c>
      <c r="EE136" s="86">
        <f ca="1">Control!$C$7*Calculations!$C$82*INDEX('Monthly Data'!N:N,Calculations!$C$116+MOD(O136,Calculations!$C$118))+Control!$C$7*Calculations!$C$83*INDEX('Monthly Data'!O:O,Calculations!$C$116+MOD(O136,Calculations!$C$118))+Control!$C$7*Calculations!$C$84*INDEX('Monthly Data'!P:P,Calculations!$C$116+MOD(O136,Calculations!$C$118))+Control!$C$7*Calculations!$C$85*INDEX('Monthly Data'!Q:Q,Calculations!$C$116+MOD(O136,Calculations!$C$118))+(1-Control!$C$7*Calculations!$C$87)*INDEX('Monthly Data'!R:R,Calculations!$C$116+MOD(O136,Calculations!$C$118))</f>
        <v>1.50127906355989E-2</v>
      </c>
      <c r="EF136" s="86">
        <f ca="1">Control!$C$7*Calculations!$C$82*INDEX('Monthly Data'!N:N,Calculations!$C$116+MOD(P136,Calculations!$C$118))+Control!$C$7*Calculations!$C$83*INDEX('Monthly Data'!O:O,Calculations!$C$116+MOD(P136,Calculations!$C$118))+Control!$C$7*Calculations!$C$84*INDEX('Monthly Data'!P:P,Calculations!$C$116+MOD(P136,Calculations!$C$118))+Control!$C$7*Calculations!$C$85*INDEX('Monthly Data'!Q:Q,Calculations!$C$116+MOD(P136,Calculations!$C$118))+(1-Control!$C$7*Calculations!$C$87)*INDEX('Monthly Data'!R:R,Calculations!$C$116+MOD(P136,Calculations!$C$118))</f>
        <v>3.127051071655923E-3</v>
      </c>
      <c r="EG136" s="86">
        <f ca="1">Control!$C$7*Calculations!$C$82*INDEX('Monthly Data'!N:N,Calculations!$C$116+MOD(Q136,Calculations!$C$118))+Control!$C$7*Calculations!$C$83*INDEX('Monthly Data'!O:O,Calculations!$C$116+MOD(Q136,Calculations!$C$118))+Control!$C$7*Calculations!$C$84*INDEX('Monthly Data'!P:P,Calculations!$C$116+MOD(Q136,Calculations!$C$118))+Control!$C$7*Calculations!$C$85*INDEX('Monthly Data'!Q:Q,Calculations!$C$116+MOD(Q136,Calculations!$C$118))+(1-Control!$C$7*Calculations!$C$87)*INDEX('Monthly Data'!R:R,Calculations!$C$116+MOD(Q136,Calculations!$C$118))</f>
        <v>1.7472933988537529E-2</v>
      </c>
      <c r="EH136" s="86">
        <f ca="1">Control!$C$7*Calculations!$C$82*INDEX('Monthly Data'!N:N,Calculations!$C$116+MOD(R136,Calculations!$C$118))+Control!$C$7*Calculations!$C$83*INDEX('Monthly Data'!O:O,Calculations!$C$116+MOD(R136,Calculations!$C$118))+Control!$C$7*Calculations!$C$84*INDEX('Monthly Data'!P:P,Calculations!$C$116+MOD(R136,Calculations!$C$118))+Control!$C$7*Calculations!$C$85*INDEX('Monthly Data'!Q:Q,Calculations!$C$116+MOD(R136,Calculations!$C$118))+(1-Control!$C$7*Calculations!$C$87)*INDEX('Monthly Data'!R:R,Calculations!$C$116+MOD(R136,Calculations!$C$118))</f>
        <v>7.7184133340106598E-3</v>
      </c>
      <c r="EI136" s="86">
        <f ca="1">Control!$C$7*Calculations!$C$82*INDEX('Monthly Data'!N:N,Calculations!$C$116+MOD(S136,Calculations!$C$118))+Control!$C$7*Calculations!$C$83*INDEX('Monthly Data'!O:O,Calculations!$C$116+MOD(S136,Calculations!$C$118))+Control!$C$7*Calculations!$C$84*INDEX('Monthly Data'!P:P,Calculations!$C$116+MOD(S136,Calculations!$C$118))+Control!$C$7*Calculations!$C$85*INDEX('Monthly Data'!Q:Q,Calculations!$C$116+MOD(S136,Calculations!$C$118))+(1-Control!$C$7*Calculations!$C$87)*INDEX('Monthly Data'!R:R,Calculations!$C$116+MOD(S136,Calculations!$C$118))</f>
        <v>-3.299557342782896E-2</v>
      </c>
      <c r="EJ136" s="86">
        <f ca="1">Control!$C$7*Calculations!$C$82*INDEX('Monthly Data'!N:N,Calculations!$C$116+MOD(T136,Calculations!$C$118))+Control!$C$7*Calculations!$C$83*INDEX('Monthly Data'!O:O,Calculations!$C$116+MOD(T136,Calculations!$C$118))+Control!$C$7*Calculations!$C$84*INDEX('Monthly Data'!P:P,Calculations!$C$116+MOD(T136,Calculations!$C$118))+Control!$C$7*Calculations!$C$85*INDEX('Monthly Data'!Q:Q,Calculations!$C$116+MOD(T136,Calculations!$C$118))+(1-Control!$C$7*Calculations!$C$87)*INDEX('Monthly Data'!R:R,Calculations!$C$116+MOD(T136,Calculations!$C$118))</f>
        <v>2.3307359621218403E-2</v>
      </c>
      <c r="EK136" s="86">
        <f ca="1">Control!$C$7*Calculations!$C$82*INDEX('Monthly Data'!N:N,Calculations!$C$116+MOD(U136,Calculations!$C$118))+Control!$C$7*Calculations!$C$83*INDEX('Monthly Data'!O:O,Calculations!$C$116+MOD(U136,Calculations!$C$118))+Control!$C$7*Calculations!$C$84*INDEX('Monthly Data'!P:P,Calculations!$C$116+MOD(U136,Calculations!$C$118))+Control!$C$7*Calculations!$C$85*INDEX('Monthly Data'!Q:Q,Calculations!$C$116+MOD(U136,Calculations!$C$118))+(1-Control!$C$7*Calculations!$C$87)*INDEX('Monthly Data'!R:R,Calculations!$C$116+MOD(U136,Calculations!$C$118))</f>
        <v>3.7118215575026904E-2</v>
      </c>
      <c r="EL136" s="86">
        <f ca="1">Control!$C$7*Calculations!$C$82*INDEX('Monthly Data'!N:N,Calculations!$C$116+MOD(V136,Calculations!$C$118))+Control!$C$7*Calculations!$C$83*INDEX('Monthly Data'!O:O,Calculations!$C$116+MOD(V136,Calculations!$C$118))+Control!$C$7*Calculations!$C$84*INDEX('Monthly Data'!P:P,Calculations!$C$116+MOD(V136,Calculations!$C$118))+Control!$C$7*Calculations!$C$85*INDEX('Monthly Data'!Q:Q,Calculations!$C$116+MOD(V136,Calculations!$C$118))+(1-Control!$C$7*Calculations!$C$87)*INDEX('Monthly Data'!R:R,Calculations!$C$116+MOD(V136,Calculations!$C$118))</f>
        <v>7.9764341593600071E-3</v>
      </c>
      <c r="EM136" s="86">
        <f ca="1">Control!$C$7*Calculations!$C$82*INDEX('Monthly Data'!N:N,Calculations!$C$116+MOD(W136,Calculations!$C$118))+Control!$C$7*Calculations!$C$83*INDEX('Monthly Data'!O:O,Calculations!$C$116+MOD(W136,Calculations!$C$118))+Control!$C$7*Calculations!$C$84*INDEX('Monthly Data'!P:P,Calculations!$C$116+MOD(W136,Calculations!$C$118))+Control!$C$7*Calculations!$C$85*INDEX('Monthly Data'!Q:Q,Calculations!$C$116+MOD(W136,Calculations!$C$118))+(1-Control!$C$7*Calculations!$C$87)*INDEX('Monthly Data'!R:R,Calculations!$C$116+MOD(W136,Calculations!$C$118))</f>
        <v>5.1972609868760735E-3</v>
      </c>
      <c r="EN136" s="86">
        <f ca="1">Control!$C$7*Calculations!$C$82*INDEX('Monthly Data'!N:N,Calculations!$C$116+MOD(X136,Calculations!$C$118))+Control!$C$7*Calculations!$C$83*INDEX('Monthly Data'!O:O,Calculations!$C$116+MOD(X136,Calculations!$C$118))+Control!$C$7*Calculations!$C$84*INDEX('Monthly Data'!P:P,Calculations!$C$116+MOD(X136,Calculations!$C$118))+Control!$C$7*Calculations!$C$85*INDEX('Monthly Data'!Q:Q,Calculations!$C$116+MOD(X136,Calculations!$C$118))+(1-Control!$C$7*Calculations!$C$87)*INDEX('Monthly Data'!R:R,Calculations!$C$116+MOD(X136,Calculations!$C$118))</f>
        <v>5.8868730207813358E-3</v>
      </c>
      <c r="EO136" s="86">
        <f ca="1">Control!$C$7*Calculations!$C$82*INDEX('Monthly Data'!N:N,Calculations!$C$116+MOD(Y136,Calculations!$C$118))+Control!$C$7*Calculations!$C$83*INDEX('Monthly Data'!O:O,Calculations!$C$116+MOD(Y136,Calculations!$C$118))+Control!$C$7*Calculations!$C$84*INDEX('Monthly Data'!P:P,Calculations!$C$116+MOD(Y136,Calculations!$C$118))+Control!$C$7*Calculations!$C$85*INDEX('Monthly Data'!Q:Q,Calculations!$C$116+MOD(Y136,Calculations!$C$118))+(1-Control!$C$7*Calculations!$C$87)*INDEX('Monthly Data'!R:R,Calculations!$C$116+MOD(Y136,Calculations!$C$118))</f>
        <v>1.50127906355989E-2</v>
      </c>
      <c r="EP136" s="86">
        <f ca="1">Control!$C$7*Calculations!$C$82*INDEX('Monthly Data'!N:N,Calculations!$C$116+MOD(Z136,Calculations!$C$118))+Control!$C$7*Calculations!$C$83*INDEX('Monthly Data'!O:O,Calculations!$C$116+MOD(Z136,Calculations!$C$118))+Control!$C$7*Calculations!$C$84*INDEX('Monthly Data'!P:P,Calculations!$C$116+MOD(Z136,Calculations!$C$118))+Control!$C$7*Calculations!$C$85*INDEX('Monthly Data'!Q:Q,Calculations!$C$116+MOD(Z136,Calculations!$C$118))+(1-Control!$C$7*Calculations!$C$87)*INDEX('Monthly Data'!R:R,Calculations!$C$116+MOD(Z136,Calculations!$C$118))</f>
        <v>2.3852824346838646E-2</v>
      </c>
      <c r="EQ136" s="86">
        <f ca="1">Control!$C$7*Calculations!$C$82*INDEX('Monthly Data'!N:N,Calculations!$C$116+MOD(AA136,Calculations!$C$118))+Control!$C$7*Calculations!$C$83*INDEX('Monthly Data'!O:O,Calculations!$C$116+MOD(AA136,Calculations!$C$118))+Control!$C$7*Calculations!$C$84*INDEX('Monthly Data'!P:P,Calculations!$C$116+MOD(AA136,Calculations!$C$118))+Control!$C$7*Calculations!$C$85*INDEX('Monthly Data'!Q:Q,Calculations!$C$116+MOD(AA136,Calculations!$C$118))+(1-Control!$C$7*Calculations!$C$87)*INDEX('Monthly Data'!R:R,Calculations!$C$116+MOD(AA136,Calculations!$C$118))</f>
        <v>-2.7490061308214487E-3</v>
      </c>
      <c r="ER136" s="86">
        <f ca="1">Control!$C$7*Calculations!$C$82*INDEX('Monthly Data'!N:N,Calculations!$C$116+MOD(AB136,Calculations!$C$118))+Control!$C$7*Calculations!$C$83*INDEX('Monthly Data'!O:O,Calculations!$C$116+MOD(AB136,Calculations!$C$118))+Control!$C$7*Calculations!$C$84*INDEX('Monthly Data'!P:P,Calculations!$C$116+MOD(AB136,Calculations!$C$118))+Control!$C$7*Calculations!$C$85*INDEX('Monthly Data'!Q:Q,Calculations!$C$116+MOD(AB136,Calculations!$C$118))+(1-Control!$C$7*Calculations!$C$87)*INDEX('Monthly Data'!R:R,Calculations!$C$116+MOD(AB136,Calculations!$C$118))</f>
        <v>2.3206536303657571E-2</v>
      </c>
      <c r="ES136" s="86">
        <f ca="1">Control!$C$7*Calculations!$C$82*INDEX('Monthly Data'!N:N,Calculations!$C$116+MOD(AC136,Calculations!$C$118))+Control!$C$7*Calculations!$C$83*INDEX('Monthly Data'!O:O,Calculations!$C$116+MOD(AC136,Calculations!$C$118))+Control!$C$7*Calculations!$C$84*INDEX('Monthly Data'!P:P,Calculations!$C$116+MOD(AC136,Calculations!$C$118))+Control!$C$7*Calculations!$C$85*INDEX('Monthly Data'!Q:Q,Calculations!$C$116+MOD(AC136,Calculations!$C$118))+(1-Control!$C$7*Calculations!$C$87)*INDEX('Monthly Data'!R:R,Calculations!$C$116+MOD(AC136,Calculations!$C$118))</f>
        <v>7.7184133340106598E-3</v>
      </c>
      <c r="ET136" s="86">
        <f ca="1">Control!$C$7*Calculations!$C$82*INDEX('Monthly Data'!N:N,Calculations!$C$116+MOD(AD136,Calculations!$C$118))+Control!$C$7*Calculations!$C$83*INDEX('Monthly Data'!O:O,Calculations!$C$116+MOD(AD136,Calculations!$C$118))+Control!$C$7*Calculations!$C$84*INDEX('Monthly Data'!P:P,Calculations!$C$116+MOD(AD136,Calculations!$C$118))+Control!$C$7*Calculations!$C$85*INDEX('Monthly Data'!Q:Q,Calculations!$C$116+MOD(AD136,Calculations!$C$118))+(1-Control!$C$7*Calculations!$C$87)*INDEX('Monthly Data'!R:R,Calculations!$C$116+MOD(AD136,Calculations!$C$118))</f>
        <v>1.0627294914941248E-2</v>
      </c>
      <c r="EU136" s="86">
        <f ca="1">Control!$C$7*Calculations!$C$82*INDEX('Monthly Data'!N:N,Calculations!$C$116+MOD(AE136,Calculations!$C$118))+Control!$C$7*Calculations!$C$83*INDEX('Monthly Data'!O:O,Calculations!$C$116+MOD(AE136,Calculations!$C$118))+Control!$C$7*Calculations!$C$84*INDEX('Monthly Data'!P:P,Calculations!$C$116+MOD(AE136,Calculations!$C$118))+Control!$C$7*Calculations!$C$85*INDEX('Monthly Data'!Q:Q,Calculations!$C$116+MOD(AE136,Calculations!$C$118))+(1-Control!$C$7*Calculations!$C$87)*INDEX('Monthly Data'!R:R,Calculations!$C$116+MOD(AE136,Calculations!$C$118))</f>
        <v>7.857567536297622E-3</v>
      </c>
      <c r="EV136" s="86">
        <f ca="1">Control!$C$7*Calculations!$C$82*INDEX('Monthly Data'!N:N,Calculations!$C$116+MOD(AF136,Calculations!$C$118))+Control!$C$7*Calculations!$C$83*INDEX('Monthly Data'!O:O,Calculations!$C$116+MOD(AF136,Calculations!$C$118))+Control!$C$7*Calculations!$C$84*INDEX('Monthly Data'!P:P,Calculations!$C$116+MOD(AF136,Calculations!$C$118))+Control!$C$7*Calculations!$C$85*INDEX('Monthly Data'!Q:Q,Calculations!$C$116+MOD(AF136,Calculations!$C$118))+(1-Control!$C$7*Calculations!$C$87)*INDEX('Monthly Data'!R:R,Calculations!$C$116+MOD(AF136,Calculations!$C$118))</f>
        <v>2.9708469559001142E-2</v>
      </c>
      <c r="EW136" s="86">
        <f ca="1">Control!$C$7*Calculations!$C$82*INDEX('Monthly Data'!N:N,Calculations!$C$116+MOD(AG136,Calculations!$C$118))+Control!$C$7*Calculations!$C$83*INDEX('Monthly Data'!O:O,Calculations!$C$116+MOD(AG136,Calculations!$C$118))+Control!$C$7*Calculations!$C$84*INDEX('Monthly Data'!P:P,Calculations!$C$116+MOD(AG136,Calculations!$C$118))+Control!$C$7*Calculations!$C$85*INDEX('Monthly Data'!Q:Q,Calculations!$C$116+MOD(AG136,Calculations!$C$118))+(1-Control!$C$7*Calculations!$C$87)*INDEX('Monthly Data'!R:R,Calculations!$C$116+MOD(AG136,Calculations!$C$118))</f>
        <v>-3.299557342782896E-2</v>
      </c>
      <c r="EX136" s="86">
        <f ca="1">Control!$C$7*Calculations!$C$82*INDEX('Monthly Data'!N:N,Calculations!$C$116+MOD(AH136,Calculations!$C$118))+Control!$C$7*Calculations!$C$83*INDEX('Monthly Data'!O:O,Calculations!$C$116+MOD(AH136,Calculations!$C$118))+Control!$C$7*Calculations!$C$84*INDEX('Monthly Data'!P:P,Calculations!$C$116+MOD(AH136,Calculations!$C$118))+Control!$C$7*Calculations!$C$85*INDEX('Monthly Data'!Q:Q,Calculations!$C$116+MOD(AH136,Calculations!$C$118))+(1-Control!$C$7*Calculations!$C$87)*INDEX('Monthly Data'!R:R,Calculations!$C$116+MOD(AH136,Calculations!$C$118))</f>
        <v>-1.0485101266941802E-2</v>
      </c>
      <c r="EY136" s="86">
        <f ca="1">Control!$C$7*Calculations!$C$82*INDEX('Monthly Data'!N:N,Calculations!$C$116+MOD(AI136,Calculations!$C$118))+Control!$C$7*Calculations!$C$83*INDEX('Monthly Data'!O:O,Calculations!$C$116+MOD(AI136,Calculations!$C$118))+Control!$C$7*Calculations!$C$84*INDEX('Monthly Data'!P:P,Calculations!$C$116+MOD(AI136,Calculations!$C$118))+Control!$C$7*Calculations!$C$85*INDEX('Monthly Data'!Q:Q,Calculations!$C$116+MOD(AI136,Calculations!$C$118))+(1-Control!$C$7*Calculations!$C$87)*INDEX('Monthly Data'!R:R,Calculations!$C$116+MOD(AI136,Calculations!$C$118))</f>
        <v>3.9251937367756782E-3</v>
      </c>
      <c r="EZ136" s="86">
        <f ca="1">Control!$C$7*Calculations!$C$82*INDEX('Monthly Data'!N:N,Calculations!$C$116+MOD(AJ136,Calculations!$C$118))+Control!$C$7*Calculations!$C$83*INDEX('Monthly Data'!O:O,Calculations!$C$116+MOD(AJ136,Calculations!$C$118))+Control!$C$7*Calculations!$C$84*INDEX('Monthly Data'!P:P,Calculations!$C$116+MOD(AJ136,Calculations!$C$118))+Control!$C$7*Calculations!$C$85*INDEX('Monthly Data'!Q:Q,Calculations!$C$116+MOD(AJ136,Calculations!$C$118))+(1-Control!$C$7*Calculations!$C$87)*INDEX('Monthly Data'!R:R,Calculations!$C$116+MOD(AJ136,Calculations!$C$118))</f>
        <v>3.0957942835585645E-2</v>
      </c>
      <c r="FA136" s="86">
        <f ca="1">Control!$C$7*Calculations!$C$82*INDEX('Monthly Data'!N:N,Calculations!$C$116+MOD(AK136,Calculations!$C$118))+Control!$C$7*Calculations!$C$83*INDEX('Monthly Data'!O:O,Calculations!$C$116+MOD(AK136,Calculations!$C$118))+Control!$C$7*Calculations!$C$84*INDEX('Monthly Data'!P:P,Calculations!$C$116+MOD(AK136,Calculations!$C$118))+Control!$C$7*Calculations!$C$85*INDEX('Monthly Data'!Q:Q,Calculations!$C$116+MOD(AK136,Calculations!$C$118))+(1-Control!$C$7*Calculations!$C$87)*INDEX('Monthly Data'!R:R,Calculations!$C$116+MOD(AK136,Calculations!$C$118))</f>
        <v>9.9787204839310462E-3</v>
      </c>
      <c r="FB136" s="86">
        <f ca="1">Control!$C$7*Calculations!$C$82*INDEX('Monthly Data'!N:N,Calculations!$C$116+MOD(AL136,Calculations!$C$118))+Control!$C$7*Calculations!$C$83*INDEX('Monthly Data'!O:O,Calculations!$C$116+MOD(AL136,Calculations!$C$118))+Control!$C$7*Calculations!$C$84*INDEX('Monthly Data'!P:P,Calculations!$C$116+MOD(AL136,Calculations!$C$118))+Control!$C$7*Calculations!$C$85*INDEX('Monthly Data'!Q:Q,Calculations!$C$116+MOD(AL136,Calculations!$C$118))+(1-Control!$C$7*Calculations!$C$87)*INDEX('Monthly Data'!R:R,Calculations!$C$116+MOD(AL136,Calculations!$C$118))</f>
        <v>1.1786765492207996E-2</v>
      </c>
      <c r="FC136" s="86">
        <f ca="1">Control!$C$7*Calculations!$C$82*INDEX('Monthly Data'!N:N,Calculations!$C$116+MOD(AM136,Calculations!$C$118))+Control!$C$7*Calculations!$C$83*INDEX('Monthly Data'!O:O,Calculations!$C$116+MOD(AM136,Calculations!$C$118))+Control!$C$7*Calculations!$C$84*INDEX('Monthly Data'!P:P,Calculations!$C$116+MOD(AM136,Calculations!$C$118))+Control!$C$7*Calculations!$C$85*INDEX('Monthly Data'!Q:Q,Calculations!$C$116+MOD(AM136,Calculations!$C$118))+(1-Control!$C$7*Calculations!$C$87)*INDEX('Monthly Data'!R:R,Calculations!$C$116+MOD(AM136,Calculations!$C$118))</f>
        <v>3.1070573055362403E-2</v>
      </c>
      <c r="FD136" s="86">
        <f ca="1">Control!$C$7*Calculations!$C$82*INDEX('Monthly Data'!N:N,Calculations!$C$116+MOD(AN136,Calculations!$C$118))+Control!$C$7*Calculations!$C$83*INDEX('Monthly Data'!O:O,Calculations!$C$116+MOD(AN136,Calculations!$C$118))+Control!$C$7*Calculations!$C$84*INDEX('Monthly Data'!P:P,Calculations!$C$116+MOD(AN136,Calculations!$C$118))+Control!$C$7*Calculations!$C$85*INDEX('Monthly Data'!Q:Q,Calculations!$C$116+MOD(AN136,Calculations!$C$118))+(1-Control!$C$7*Calculations!$C$87)*INDEX('Monthly Data'!R:R,Calculations!$C$116+MOD(AN136,Calculations!$C$118))</f>
        <v>-3.8554137824290124E-2</v>
      </c>
      <c r="FE136" s="86">
        <f ca="1">Control!$C$7*Calculations!$C$82*INDEX('Monthly Data'!N:N,Calculations!$C$116+MOD(AO136,Calculations!$C$118))+Control!$C$7*Calculations!$C$83*INDEX('Monthly Data'!O:O,Calculations!$C$116+MOD(AO136,Calculations!$C$118))+Control!$C$7*Calculations!$C$84*INDEX('Monthly Data'!P:P,Calculations!$C$116+MOD(AO136,Calculations!$C$118))+Control!$C$7*Calculations!$C$85*INDEX('Monthly Data'!Q:Q,Calculations!$C$116+MOD(AO136,Calculations!$C$118))+(1-Control!$C$7*Calculations!$C$87)*INDEX('Monthly Data'!R:R,Calculations!$C$116+MOD(AO136,Calculations!$C$118))</f>
        <v>7.5897487599915015E-3</v>
      </c>
      <c r="FF136" s="86">
        <f ca="1">Control!$C$7*Calculations!$C$82*INDEX('Monthly Data'!N:N,Calculations!$C$116+MOD(AP136,Calculations!$C$118))+Control!$C$7*Calculations!$C$83*INDEX('Monthly Data'!O:O,Calculations!$C$116+MOD(AP136,Calculations!$C$118))+Control!$C$7*Calculations!$C$84*INDEX('Monthly Data'!P:P,Calculations!$C$116+MOD(AP136,Calculations!$C$118))+Control!$C$7*Calculations!$C$85*INDEX('Monthly Data'!Q:Q,Calculations!$C$116+MOD(AP136,Calculations!$C$118))+(1-Control!$C$7*Calculations!$C$87)*INDEX('Monthly Data'!R:R,Calculations!$C$116+MOD(AP136,Calculations!$C$118))</f>
        <v>3.5231336013669103E-2</v>
      </c>
      <c r="FG136" s="86">
        <f ca="1">Control!$C$7*Calculations!$C$82*INDEX('Monthly Data'!N:N,Calculations!$C$116+MOD(AQ136,Calculations!$C$118))+Control!$C$7*Calculations!$C$83*INDEX('Monthly Data'!O:O,Calculations!$C$116+MOD(AQ136,Calculations!$C$118))+Control!$C$7*Calculations!$C$84*INDEX('Monthly Data'!P:P,Calculations!$C$116+MOD(AQ136,Calculations!$C$118))+Control!$C$7*Calculations!$C$85*INDEX('Monthly Data'!Q:Q,Calculations!$C$116+MOD(AQ136,Calculations!$C$118))+(1-Control!$C$7*Calculations!$C$87)*INDEX('Monthly Data'!R:R,Calculations!$C$116+MOD(AQ136,Calculations!$C$118))</f>
        <v>1.50127906355989E-2</v>
      </c>
      <c r="FH136" s="86">
        <f ca="1">Control!$C$7*Calculations!$C$82*INDEX('Monthly Data'!N:N,Calculations!$C$116+MOD(AR136,Calculations!$C$118))+Control!$C$7*Calculations!$C$83*INDEX('Monthly Data'!O:O,Calculations!$C$116+MOD(AR136,Calculations!$C$118))+Control!$C$7*Calculations!$C$84*INDEX('Monthly Data'!P:P,Calculations!$C$116+MOD(AR136,Calculations!$C$118))+Control!$C$7*Calculations!$C$85*INDEX('Monthly Data'!Q:Q,Calculations!$C$116+MOD(AR136,Calculations!$C$118))+(1-Control!$C$7*Calculations!$C$87)*INDEX('Monthly Data'!R:R,Calculations!$C$116+MOD(AR136,Calculations!$C$118))</f>
        <v>3.7118215575026904E-2</v>
      </c>
      <c r="FI136" s="86">
        <f ca="1">Control!$C$7*Calculations!$C$82*INDEX('Monthly Data'!N:N,Calculations!$C$116+MOD(AS136,Calculations!$C$118))+Control!$C$7*Calculations!$C$83*INDEX('Monthly Data'!O:O,Calculations!$C$116+MOD(AS136,Calculations!$C$118))+Control!$C$7*Calculations!$C$84*INDEX('Monthly Data'!P:P,Calculations!$C$116+MOD(AS136,Calculations!$C$118))+Control!$C$7*Calculations!$C$85*INDEX('Monthly Data'!Q:Q,Calculations!$C$116+MOD(AS136,Calculations!$C$118))+(1-Control!$C$7*Calculations!$C$87)*INDEX('Monthly Data'!R:R,Calculations!$C$116+MOD(AS136,Calculations!$C$118))</f>
        <v>1.1809891087585166E-2</v>
      </c>
      <c r="FJ136" s="86">
        <f ca="1">Control!$C$7*Calculations!$C$82*INDEX('Monthly Data'!N:N,Calculations!$C$116+MOD(AT136,Calculations!$C$118))+Control!$C$7*Calculations!$C$83*INDEX('Monthly Data'!O:O,Calculations!$C$116+MOD(AT136,Calculations!$C$118))+Control!$C$7*Calculations!$C$84*INDEX('Monthly Data'!P:P,Calculations!$C$116+MOD(AT136,Calculations!$C$118))+Control!$C$7*Calculations!$C$85*INDEX('Monthly Data'!Q:Q,Calculations!$C$116+MOD(AT136,Calculations!$C$118))+(1-Control!$C$7*Calculations!$C$87)*INDEX('Monthly Data'!R:R,Calculations!$C$116+MOD(AT136,Calculations!$C$118))</f>
        <v>-9.8327855560634558E-3</v>
      </c>
      <c r="FK136" s="86">
        <f ca="1">Control!$C$7*Calculations!$C$82*INDEX('Monthly Data'!N:N,Calculations!$C$116+MOD(AU136,Calculations!$C$118))+Control!$C$7*Calculations!$C$83*INDEX('Monthly Data'!O:O,Calculations!$C$116+MOD(AU136,Calculations!$C$118))+Control!$C$7*Calculations!$C$84*INDEX('Monthly Data'!P:P,Calculations!$C$116+MOD(AU136,Calculations!$C$118))+Control!$C$7*Calculations!$C$85*INDEX('Monthly Data'!Q:Q,Calculations!$C$116+MOD(AU136,Calculations!$C$118))+(1-Control!$C$7*Calculations!$C$87)*INDEX('Monthly Data'!R:R,Calculations!$C$116+MOD(AU136,Calculations!$C$118))</f>
        <v>1.0353752315110615E-2</v>
      </c>
      <c r="FL136" s="86">
        <f ca="1">Control!$C$7*Calculations!$C$82*INDEX('Monthly Data'!N:N,Calculations!$C$116+MOD(AV136,Calculations!$C$118))+Control!$C$7*Calculations!$C$83*INDEX('Monthly Data'!O:O,Calculations!$C$116+MOD(AV136,Calculations!$C$118))+Control!$C$7*Calculations!$C$84*INDEX('Monthly Data'!P:P,Calculations!$C$116+MOD(AV136,Calculations!$C$118))+Control!$C$7*Calculations!$C$85*INDEX('Monthly Data'!Q:Q,Calculations!$C$116+MOD(AV136,Calculations!$C$118))+(1-Control!$C$7*Calculations!$C$87)*INDEX('Monthly Data'!R:R,Calculations!$C$116+MOD(AV136,Calculations!$C$118))</f>
        <v>-7.4084874653726545E-3</v>
      </c>
      <c r="FM136" s="86">
        <f ca="1">Control!$C$7*Calculations!$C$82*INDEX('Monthly Data'!N:N,Calculations!$C$116+MOD(AW136,Calculations!$C$118))+Control!$C$7*Calculations!$C$83*INDEX('Monthly Data'!O:O,Calculations!$C$116+MOD(AW136,Calculations!$C$118))+Control!$C$7*Calculations!$C$84*INDEX('Monthly Data'!P:P,Calculations!$C$116+MOD(AW136,Calculations!$C$118))+Control!$C$7*Calculations!$C$85*INDEX('Monthly Data'!Q:Q,Calculations!$C$116+MOD(AW136,Calculations!$C$118))+(1-Control!$C$7*Calculations!$C$87)*INDEX('Monthly Data'!R:R,Calculations!$C$116+MOD(AW136,Calculations!$C$118))</f>
        <v>-1.4213734788548189E-2</v>
      </c>
      <c r="FN136" s="86">
        <f ca="1">Control!$C$7*Calculations!$C$82*INDEX('Monthly Data'!N:N,Calculations!$C$116+MOD(AX136,Calculations!$C$118))+Control!$C$7*Calculations!$C$83*INDEX('Monthly Data'!O:O,Calculations!$C$116+MOD(AX136,Calculations!$C$118))+Control!$C$7*Calculations!$C$84*INDEX('Monthly Data'!P:P,Calculations!$C$116+MOD(AX136,Calculations!$C$118))+Control!$C$7*Calculations!$C$85*INDEX('Monthly Data'!Q:Q,Calculations!$C$116+MOD(AX136,Calculations!$C$118))+(1-Control!$C$7*Calculations!$C$87)*INDEX('Monthly Data'!R:R,Calculations!$C$116+MOD(AX136,Calculations!$C$118))</f>
        <v>3.1070573055362403E-2</v>
      </c>
      <c r="FO136" s="86">
        <f ca="1">Control!$C$7*Calculations!$C$82*INDEX('Monthly Data'!N:N,Calculations!$C$116+MOD(AY136,Calculations!$C$118))+Control!$C$7*Calculations!$C$83*INDEX('Monthly Data'!O:O,Calculations!$C$116+MOD(AY136,Calculations!$C$118))+Control!$C$7*Calculations!$C$84*INDEX('Monthly Data'!P:P,Calculations!$C$116+MOD(AY136,Calculations!$C$118))+Control!$C$7*Calculations!$C$85*INDEX('Monthly Data'!Q:Q,Calculations!$C$116+MOD(AY136,Calculations!$C$118))+(1-Control!$C$7*Calculations!$C$87)*INDEX('Monthly Data'!R:R,Calculations!$C$116+MOD(AY136,Calculations!$C$118))</f>
        <v>1.3423979074716584E-2</v>
      </c>
      <c r="FP136" s="86">
        <f ca="1">Control!$C$7*Calculations!$C$82*INDEX('Monthly Data'!N:N,Calculations!$C$116+MOD(AZ136,Calculations!$C$118))+Control!$C$7*Calculations!$C$83*INDEX('Monthly Data'!O:O,Calculations!$C$116+MOD(AZ136,Calculations!$C$118))+Control!$C$7*Calculations!$C$84*INDEX('Monthly Data'!P:P,Calculations!$C$116+MOD(AZ136,Calculations!$C$118))+Control!$C$7*Calculations!$C$85*INDEX('Monthly Data'!Q:Q,Calculations!$C$116+MOD(AZ136,Calculations!$C$118))+(1-Control!$C$7*Calculations!$C$87)*INDEX('Monthly Data'!R:R,Calculations!$C$116+MOD(AZ136,Calculations!$C$118))</f>
        <v>-1.1360801645249321E-2</v>
      </c>
      <c r="FQ136" s="86">
        <f ca="1">Control!$C$7*Calculations!$C$82*INDEX('Monthly Data'!N:N,Calculations!$C$116+MOD(BA136,Calculations!$C$118))+Control!$C$7*Calculations!$C$83*INDEX('Monthly Data'!O:O,Calculations!$C$116+MOD(BA136,Calculations!$C$118))+Control!$C$7*Calculations!$C$84*INDEX('Monthly Data'!P:P,Calculations!$C$116+MOD(BA136,Calculations!$C$118))+Control!$C$7*Calculations!$C$85*INDEX('Monthly Data'!Q:Q,Calculations!$C$116+MOD(BA136,Calculations!$C$118))+(1-Control!$C$7*Calculations!$C$87)*INDEX('Monthly Data'!R:R,Calculations!$C$116+MOD(BA136,Calculations!$C$118))</f>
        <v>6.3250222980707482E-3</v>
      </c>
      <c r="FR136" s="86">
        <f ca="1">Control!$C$7*Calculations!$C$82*INDEX('Monthly Data'!N:N,Calculations!$C$116+MOD(BB136,Calculations!$C$118))+Control!$C$7*Calculations!$C$83*INDEX('Monthly Data'!O:O,Calculations!$C$116+MOD(BB136,Calculations!$C$118))+Control!$C$7*Calculations!$C$84*INDEX('Monthly Data'!P:P,Calculations!$C$116+MOD(BB136,Calculations!$C$118))+Control!$C$7*Calculations!$C$85*INDEX('Monthly Data'!Q:Q,Calculations!$C$116+MOD(BB136,Calculations!$C$118))+(1-Control!$C$7*Calculations!$C$87)*INDEX('Monthly Data'!R:R,Calculations!$C$116+MOD(BB136,Calculations!$C$118))</f>
        <v>2.5325873776067674E-2</v>
      </c>
      <c r="FS136" s="86">
        <f ca="1">Control!$C$7*Calculations!$C$82*INDEX('Monthly Data'!N:N,Calculations!$C$116+MOD(BC136,Calculations!$C$118))+Control!$C$7*Calculations!$C$83*INDEX('Monthly Data'!O:O,Calculations!$C$116+MOD(BC136,Calculations!$C$118))+Control!$C$7*Calculations!$C$84*INDEX('Monthly Data'!P:P,Calculations!$C$116+MOD(BC136,Calculations!$C$118))+Control!$C$7*Calculations!$C$85*INDEX('Monthly Data'!Q:Q,Calculations!$C$116+MOD(BC136,Calculations!$C$118))+(1-Control!$C$7*Calculations!$C$87)*INDEX('Monthly Data'!R:R,Calculations!$C$116+MOD(BC136,Calculations!$C$118))</f>
        <v>6.6954569943530936E-3</v>
      </c>
      <c r="FT136" s="86">
        <f ca="1">Control!$C$7*Calculations!$C$82*INDEX('Monthly Data'!N:N,Calculations!$C$116+MOD(BD136,Calculations!$C$118))+Control!$C$7*Calculations!$C$83*INDEX('Monthly Data'!O:O,Calculations!$C$116+MOD(BD136,Calculations!$C$118))+Control!$C$7*Calculations!$C$84*INDEX('Monthly Data'!P:P,Calculations!$C$116+MOD(BD136,Calculations!$C$118))+Control!$C$7*Calculations!$C$85*INDEX('Monthly Data'!Q:Q,Calculations!$C$116+MOD(BD136,Calculations!$C$118))+(1-Control!$C$7*Calculations!$C$87)*INDEX('Monthly Data'!R:R,Calculations!$C$116+MOD(BD136,Calculations!$C$118))</f>
        <v>8.4240675975201049E-3</v>
      </c>
      <c r="FU136" s="86">
        <f ca="1">Control!$C$7*Calculations!$C$82*INDEX('Monthly Data'!N:N,Calculations!$C$116+MOD(BE136,Calculations!$C$118))+Control!$C$7*Calculations!$C$83*INDEX('Monthly Data'!O:O,Calculations!$C$116+MOD(BE136,Calculations!$C$118))+Control!$C$7*Calculations!$C$84*INDEX('Monthly Data'!P:P,Calculations!$C$116+MOD(BE136,Calculations!$C$118))+Control!$C$7*Calculations!$C$85*INDEX('Monthly Data'!Q:Q,Calculations!$C$116+MOD(BE136,Calculations!$C$118))+(1-Control!$C$7*Calculations!$C$87)*INDEX('Monthly Data'!R:R,Calculations!$C$116+MOD(BE136,Calculations!$C$118))</f>
        <v>2.5325873776067674E-2</v>
      </c>
      <c r="FV136" s="86">
        <f ca="1">Control!$C$7*Calculations!$C$82*INDEX('Monthly Data'!N:N,Calculations!$C$116+MOD(BF136,Calculations!$C$118))+Control!$C$7*Calculations!$C$83*INDEX('Monthly Data'!O:O,Calculations!$C$116+MOD(BF136,Calculations!$C$118))+Control!$C$7*Calculations!$C$84*INDEX('Monthly Data'!P:P,Calculations!$C$116+MOD(BF136,Calculations!$C$118))+Control!$C$7*Calculations!$C$85*INDEX('Monthly Data'!Q:Q,Calculations!$C$116+MOD(BF136,Calculations!$C$118))+(1-Control!$C$7*Calculations!$C$87)*INDEX('Monthly Data'!R:R,Calculations!$C$116+MOD(BF136,Calculations!$C$118))</f>
        <v>2.9708469559001142E-2</v>
      </c>
      <c r="FW136" s="86">
        <f ca="1">Control!$C$7*Calculations!$C$82*INDEX('Monthly Data'!N:N,Calculations!$C$116+MOD(BG136,Calculations!$C$118))+Control!$C$7*Calculations!$C$83*INDEX('Monthly Data'!O:O,Calculations!$C$116+MOD(BG136,Calculations!$C$118))+Control!$C$7*Calculations!$C$84*INDEX('Monthly Data'!P:P,Calculations!$C$116+MOD(BG136,Calculations!$C$118))+Control!$C$7*Calculations!$C$85*INDEX('Monthly Data'!Q:Q,Calculations!$C$116+MOD(BG136,Calculations!$C$118))+(1-Control!$C$7*Calculations!$C$87)*INDEX('Monthly Data'!R:R,Calculations!$C$116+MOD(BG136,Calculations!$C$118))</f>
        <v>9.9787204839310462E-3</v>
      </c>
      <c r="FX136" s="86">
        <f ca="1">Control!$C$7*Calculations!$C$82*INDEX('Monthly Data'!N:N,Calculations!$C$116+MOD(BH136,Calculations!$C$118))+Control!$C$7*Calculations!$C$83*INDEX('Monthly Data'!O:O,Calculations!$C$116+MOD(BH136,Calculations!$C$118))+Control!$C$7*Calculations!$C$84*INDEX('Monthly Data'!P:P,Calculations!$C$116+MOD(BH136,Calculations!$C$118))+Control!$C$7*Calculations!$C$85*INDEX('Monthly Data'!Q:Q,Calculations!$C$116+MOD(BH136,Calculations!$C$118))+(1-Control!$C$7*Calculations!$C$87)*INDEX('Monthly Data'!R:R,Calculations!$C$116+MOD(BH136,Calculations!$C$118))</f>
        <v>5.3309355465453899E-3</v>
      </c>
      <c r="FY136" s="86">
        <f ca="1">Control!$C$7*Calculations!$C$82*INDEX('Monthly Data'!N:N,Calculations!$C$116+MOD(BI136,Calculations!$C$118))+Control!$C$7*Calculations!$C$83*INDEX('Monthly Data'!O:O,Calculations!$C$116+MOD(BI136,Calculations!$C$118))+Control!$C$7*Calculations!$C$84*INDEX('Monthly Data'!P:P,Calculations!$C$116+MOD(BI136,Calculations!$C$118))+Control!$C$7*Calculations!$C$85*INDEX('Monthly Data'!Q:Q,Calculations!$C$116+MOD(BI136,Calculations!$C$118))+(1-Control!$C$7*Calculations!$C$87)*INDEX('Monthly Data'!R:R,Calculations!$C$116+MOD(BI136,Calculations!$C$118))</f>
        <v>1.3423979074716584E-2</v>
      </c>
      <c r="FZ136" s="86">
        <f ca="1">Control!$C$7*Calculations!$C$82*INDEX('Monthly Data'!N:N,Calculations!$C$116+MOD(BJ136,Calculations!$C$118))+Control!$C$7*Calculations!$C$83*INDEX('Monthly Data'!O:O,Calculations!$C$116+MOD(BJ136,Calculations!$C$118))+Control!$C$7*Calculations!$C$84*INDEX('Monthly Data'!P:P,Calculations!$C$116+MOD(BJ136,Calculations!$C$118))+Control!$C$7*Calculations!$C$85*INDEX('Monthly Data'!Q:Q,Calculations!$C$116+MOD(BJ136,Calculations!$C$118))+(1-Control!$C$7*Calculations!$C$87)*INDEX('Monthly Data'!R:R,Calculations!$C$116+MOD(BJ136,Calculations!$C$118))</f>
        <v>-6.1115617667135171E-2</v>
      </c>
      <c r="GA136" s="86">
        <f ca="1">Control!$C$7*Calculations!$C$82*INDEX('Monthly Data'!N:N,Calculations!$C$116+MOD(BK136,Calculations!$C$118))+Control!$C$7*Calculations!$C$83*INDEX('Monthly Data'!O:O,Calculations!$C$116+MOD(BK136,Calculations!$C$118))+Control!$C$7*Calculations!$C$84*INDEX('Monthly Data'!P:P,Calculations!$C$116+MOD(BK136,Calculations!$C$118))+Control!$C$7*Calculations!$C$85*INDEX('Monthly Data'!Q:Q,Calculations!$C$116+MOD(BK136,Calculations!$C$118))+(1-Control!$C$7*Calculations!$C$87)*INDEX('Monthly Data'!R:R,Calculations!$C$116+MOD(BK136,Calculations!$C$118))</f>
        <v>9.9793409618087695E-3</v>
      </c>
      <c r="GB136" s="86">
        <f ca="1">Control!$C$7*Calculations!$C$82*INDEX('Monthly Data'!N:N,Calculations!$C$116+MOD(BL136,Calculations!$C$118))+Control!$C$7*Calculations!$C$83*INDEX('Monthly Data'!O:O,Calculations!$C$116+MOD(BL136,Calculations!$C$118))+Control!$C$7*Calculations!$C$84*INDEX('Monthly Data'!P:P,Calculations!$C$116+MOD(BL136,Calculations!$C$118))+Control!$C$7*Calculations!$C$85*INDEX('Monthly Data'!Q:Q,Calculations!$C$116+MOD(BL136,Calculations!$C$118))+(1-Control!$C$7*Calculations!$C$87)*INDEX('Monthly Data'!R:R,Calculations!$C$116+MOD(BL136,Calculations!$C$118))</f>
        <v>3.8809817903524786E-2</v>
      </c>
      <c r="GC136" s="86">
        <f ca="1">Control!$C$7*Calculations!$C$82*INDEX('Monthly Data'!N:N,Calculations!$C$116+MOD(BM136,Calculations!$C$118))+Control!$C$7*Calculations!$C$83*INDEX('Monthly Data'!O:O,Calculations!$C$116+MOD(BM136,Calculations!$C$118))+Control!$C$7*Calculations!$C$84*INDEX('Monthly Data'!P:P,Calculations!$C$116+MOD(BM136,Calculations!$C$118))+Control!$C$7*Calculations!$C$85*INDEX('Monthly Data'!Q:Q,Calculations!$C$116+MOD(BM136,Calculations!$C$118))+(1-Control!$C$7*Calculations!$C$87)*INDEX('Monthly Data'!R:R,Calculations!$C$116+MOD(BM136,Calculations!$C$118))</f>
        <v>6.1009361253630504E-2</v>
      </c>
      <c r="GD136" s="86">
        <f ca="1">Control!$C$7*Calculations!$C$82*INDEX('Monthly Data'!N:N,Calculations!$C$116+MOD(BN136,Calculations!$C$118))+Control!$C$7*Calculations!$C$83*INDEX('Monthly Data'!O:O,Calculations!$C$116+MOD(BN136,Calculations!$C$118))+Control!$C$7*Calculations!$C$84*INDEX('Monthly Data'!P:P,Calculations!$C$116+MOD(BN136,Calculations!$C$118))+Control!$C$7*Calculations!$C$85*INDEX('Monthly Data'!Q:Q,Calculations!$C$116+MOD(BN136,Calculations!$C$118))+(1-Control!$C$7*Calculations!$C$87)*INDEX('Monthly Data'!R:R,Calculations!$C$116+MOD(BN136,Calculations!$C$118))</f>
        <v>5.1279584938936244E-2</v>
      </c>
      <c r="GE136" s="86">
        <f ca="1">Control!$C$7*Calculations!$C$82*INDEX('Monthly Data'!N:N,Calculations!$C$116+MOD(BO136,Calculations!$C$118))+Control!$C$7*Calculations!$C$83*INDEX('Monthly Data'!O:O,Calculations!$C$116+MOD(BO136,Calculations!$C$118))+Control!$C$7*Calculations!$C$84*INDEX('Monthly Data'!P:P,Calculations!$C$116+MOD(BO136,Calculations!$C$118))+Control!$C$7*Calculations!$C$85*INDEX('Monthly Data'!Q:Q,Calculations!$C$116+MOD(BO136,Calculations!$C$118))+(1-Control!$C$7*Calculations!$C$87)*INDEX('Monthly Data'!R:R,Calculations!$C$116+MOD(BO136,Calculations!$C$118))</f>
        <v>-1.6546126717384396E-2</v>
      </c>
      <c r="GF136" s="86">
        <f ca="1">Control!$C$7*Calculations!$C$82*INDEX('Monthly Data'!N:N,Calculations!$C$116+MOD(BP136,Calculations!$C$118))+Control!$C$7*Calculations!$C$83*INDEX('Monthly Data'!O:O,Calculations!$C$116+MOD(BP136,Calculations!$C$118))+Control!$C$7*Calculations!$C$84*INDEX('Monthly Data'!P:P,Calculations!$C$116+MOD(BP136,Calculations!$C$118))+Control!$C$7*Calculations!$C$85*INDEX('Monthly Data'!Q:Q,Calculations!$C$116+MOD(BP136,Calculations!$C$118))+(1-Control!$C$7*Calculations!$C$87)*INDEX('Monthly Data'!R:R,Calculations!$C$116+MOD(BP136,Calculations!$C$118))</f>
        <v>3.7118215575026904E-2</v>
      </c>
      <c r="GG136" s="86">
        <f ca="1">Control!$C$7*Calculations!$C$82*INDEX('Monthly Data'!N:N,Calculations!$C$116+MOD(BQ136,Calculations!$C$118))+Control!$C$7*Calculations!$C$83*INDEX('Monthly Data'!O:O,Calculations!$C$116+MOD(BQ136,Calculations!$C$118))+Control!$C$7*Calculations!$C$84*INDEX('Monthly Data'!P:P,Calculations!$C$116+MOD(BQ136,Calculations!$C$118))+Control!$C$7*Calculations!$C$85*INDEX('Monthly Data'!Q:Q,Calculations!$C$116+MOD(BQ136,Calculations!$C$118))+(1-Control!$C$7*Calculations!$C$87)*INDEX('Monthly Data'!R:R,Calculations!$C$116+MOD(BQ136,Calculations!$C$118))</f>
        <v>3.7118215575026904E-2</v>
      </c>
      <c r="GH136" s="86">
        <f ca="1">Control!$C$7*Calculations!$C$82*INDEX('Monthly Data'!N:N,Calculations!$C$116+MOD(BR136,Calculations!$C$118))+Control!$C$7*Calculations!$C$83*INDEX('Monthly Data'!O:O,Calculations!$C$116+MOD(BR136,Calculations!$C$118))+Control!$C$7*Calculations!$C$84*INDEX('Monthly Data'!P:P,Calculations!$C$116+MOD(BR136,Calculations!$C$118))+Control!$C$7*Calculations!$C$85*INDEX('Monthly Data'!Q:Q,Calculations!$C$116+MOD(BR136,Calculations!$C$118))+(1-Control!$C$7*Calculations!$C$87)*INDEX('Monthly Data'!R:R,Calculations!$C$116+MOD(BR136,Calculations!$C$118))</f>
        <v>-4.417423226995453E-3</v>
      </c>
      <c r="GI136" s="86">
        <f ca="1">Control!$C$7*Calculations!$C$82*INDEX('Monthly Data'!N:N,Calculations!$C$116+MOD(BS136,Calculations!$C$118))+Control!$C$7*Calculations!$C$83*INDEX('Monthly Data'!O:O,Calculations!$C$116+MOD(BS136,Calculations!$C$118))+Control!$C$7*Calculations!$C$84*INDEX('Monthly Data'!P:P,Calculations!$C$116+MOD(BS136,Calculations!$C$118))+Control!$C$7*Calculations!$C$85*INDEX('Monthly Data'!Q:Q,Calculations!$C$116+MOD(BS136,Calculations!$C$118))+(1-Control!$C$7*Calculations!$C$87)*INDEX('Monthly Data'!R:R,Calculations!$C$116+MOD(BS136,Calculations!$C$118))</f>
        <v>7.9764341593600071E-3</v>
      </c>
      <c r="GJ136" s="86">
        <f ca="1">Control!$C$7*Calculations!$C$82*INDEX('Monthly Data'!N:N,Calculations!$C$116+MOD(BT136,Calculations!$C$118))+Control!$C$7*Calculations!$C$83*INDEX('Monthly Data'!O:O,Calculations!$C$116+MOD(BT136,Calculations!$C$118))+Control!$C$7*Calculations!$C$84*INDEX('Monthly Data'!P:P,Calculations!$C$116+MOD(BT136,Calculations!$C$118))+Control!$C$7*Calculations!$C$85*INDEX('Monthly Data'!Q:Q,Calculations!$C$116+MOD(BT136,Calculations!$C$118))+(1-Control!$C$7*Calculations!$C$87)*INDEX('Monthly Data'!R:R,Calculations!$C$116+MOD(BT136,Calculations!$C$118))</f>
        <v>2.0524935548016137E-2</v>
      </c>
      <c r="GK136" s="86">
        <f ca="1">Control!$C$7*Calculations!$C$82*INDEX('Monthly Data'!N:N,Calculations!$C$116+MOD(BU136,Calculations!$C$118))+Control!$C$7*Calculations!$C$83*INDEX('Monthly Data'!O:O,Calculations!$C$116+MOD(BU136,Calculations!$C$118))+Control!$C$7*Calculations!$C$84*INDEX('Monthly Data'!P:P,Calculations!$C$116+MOD(BU136,Calculations!$C$118))+Control!$C$7*Calculations!$C$85*INDEX('Monthly Data'!Q:Q,Calculations!$C$116+MOD(BU136,Calculations!$C$118))+(1-Control!$C$7*Calculations!$C$87)*INDEX('Monthly Data'!R:R,Calculations!$C$116+MOD(BU136,Calculations!$C$118))</f>
        <v>-1.9947061878162777E-2</v>
      </c>
      <c r="GL136" s="86">
        <f ca="1">Control!$C$7*Calculations!$C$82*INDEX('Monthly Data'!N:N,Calculations!$C$116+MOD(BV136,Calculations!$C$118))+Control!$C$7*Calculations!$C$83*INDEX('Monthly Data'!O:O,Calculations!$C$116+MOD(BV136,Calculations!$C$118))+Control!$C$7*Calculations!$C$84*INDEX('Monthly Data'!P:P,Calculations!$C$116+MOD(BV136,Calculations!$C$118))+Control!$C$7*Calculations!$C$85*INDEX('Monthly Data'!Q:Q,Calculations!$C$116+MOD(BV136,Calculations!$C$118))+(1-Control!$C$7*Calculations!$C$87)*INDEX('Monthly Data'!R:R,Calculations!$C$116+MOD(BV136,Calculations!$C$118))</f>
        <v>1.1704119272391494E-2</v>
      </c>
      <c r="GM136" s="86">
        <f ca="1">Control!$C$7*Calculations!$C$82*INDEX('Monthly Data'!N:N,Calculations!$C$116+MOD(BW136,Calculations!$C$118))+Control!$C$7*Calculations!$C$83*INDEX('Monthly Data'!O:O,Calculations!$C$116+MOD(BW136,Calculations!$C$118))+Control!$C$7*Calculations!$C$84*INDEX('Monthly Data'!P:P,Calculations!$C$116+MOD(BW136,Calculations!$C$118))+Control!$C$7*Calculations!$C$85*INDEX('Monthly Data'!Q:Q,Calculations!$C$116+MOD(BW136,Calculations!$C$118))+(1-Control!$C$7*Calculations!$C$87)*INDEX('Monthly Data'!R:R,Calculations!$C$116+MOD(BW136,Calculations!$C$118))</f>
        <v>1.5115046179922851E-2</v>
      </c>
      <c r="GN136" s="86">
        <f ca="1">Control!$C$7*Calculations!$C$82*INDEX('Monthly Data'!N:N,Calculations!$C$116+MOD(BX136,Calculations!$C$118))+Control!$C$7*Calculations!$C$83*INDEX('Monthly Data'!O:O,Calculations!$C$116+MOD(BX136,Calculations!$C$118))+Control!$C$7*Calculations!$C$84*INDEX('Monthly Data'!P:P,Calculations!$C$116+MOD(BX136,Calculations!$C$118))+Control!$C$7*Calculations!$C$85*INDEX('Monthly Data'!Q:Q,Calculations!$C$116+MOD(BX136,Calculations!$C$118))+(1-Control!$C$7*Calculations!$C$87)*INDEX('Monthly Data'!R:R,Calculations!$C$116+MOD(BX136,Calculations!$C$118))</f>
        <v>-9.8327855560634558E-3</v>
      </c>
      <c r="GO136" s="86">
        <f ca="1">Control!$C$7*Calculations!$C$82*INDEX('Monthly Data'!N:N,Calculations!$C$116+MOD(BY136,Calculations!$C$118))+Control!$C$7*Calculations!$C$83*INDEX('Monthly Data'!O:O,Calculations!$C$116+MOD(BY136,Calculations!$C$118))+Control!$C$7*Calculations!$C$84*INDEX('Monthly Data'!P:P,Calculations!$C$116+MOD(BY136,Calculations!$C$118))+Control!$C$7*Calculations!$C$85*INDEX('Monthly Data'!Q:Q,Calculations!$C$116+MOD(BY136,Calculations!$C$118))+(1-Control!$C$7*Calculations!$C$87)*INDEX('Monthly Data'!R:R,Calculations!$C$116+MOD(BY136,Calculations!$C$118))</f>
        <v>-3.53368065312233E-2</v>
      </c>
      <c r="GP136" s="86">
        <f ca="1">Control!$C$7*Calculations!$C$82*INDEX('Monthly Data'!N:N,Calculations!$C$116+MOD(BZ136,Calculations!$C$118))+Control!$C$7*Calculations!$C$83*INDEX('Monthly Data'!O:O,Calculations!$C$116+MOD(BZ136,Calculations!$C$118))+Control!$C$7*Calculations!$C$84*INDEX('Monthly Data'!P:P,Calculations!$C$116+MOD(BZ136,Calculations!$C$118))+Control!$C$7*Calculations!$C$85*INDEX('Monthly Data'!Q:Q,Calculations!$C$116+MOD(BZ136,Calculations!$C$118))+(1-Control!$C$7*Calculations!$C$87)*INDEX('Monthly Data'!R:R,Calculations!$C$116+MOD(BZ136,Calculations!$C$118))</f>
        <v>5.8868730207813358E-3</v>
      </c>
      <c r="GQ136" s="86">
        <f ca="1">Control!$C$7*Calculations!$C$82*INDEX('Monthly Data'!N:N,Calculations!$C$116+MOD(CA136,Calculations!$C$118))+Control!$C$7*Calculations!$C$83*INDEX('Monthly Data'!O:O,Calculations!$C$116+MOD(CA136,Calculations!$C$118))+Control!$C$7*Calculations!$C$84*INDEX('Monthly Data'!P:P,Calculations!$C$116+MOD(CA136,Calculations!$C$118))+Control!$C$7*Calculations!$C$85*INDEX('Monthly Data'!Q:Q,Calculations!$C$116+MOD(CA136,Calculations!$C$118))+(1-Control!$C$7*Calculations!$C$87)*INDEX('Monthly Data'!R:R,Calculations!$C$116+MOD(CA136,Calculations!$C$118))</f>
        <v>9.9787204839310462E-3</v>
      </c>
      <c r="GR136" s="86">
        <f ca="1">Control!$C$7*Calculations!$C$82*INDEX('Monthly Data'!N:N,Calculations!$C$116+MOD(CB136,Calculations!$C$118))+Control!$C$7*Calculations!$C$83*INDEX('Monthly Data'!O:O,Calculations!$C$116+MOD(CB136,Calculations!$C$118))+Control!$C$7*Calculations!$C$84*INDEX('Monthly Data'!P:P,Calculations!$C$116+MOD(CB136,Calculations!$C$118))+Control!$C$7*Calculations!$C$85*INDEX('Monthly Data'!Q:Q,Calculations!$C$116+MOD(CB136,Calculations!$C$118))+(1-Control!$C$7*Calculations!$C$87)*INDEX('Monthly Data'!R:R,Calculations!$C$116+MOD(CB136,Calculations!$C$118))</f>
        <v>3.1011313347584085E-2</v>
      </c>
      <c r="GS136" s="86">
        <f ca="1">Control!$C$7*Calculations!$C$82*INDEX('Monthly Data'!N:N,Calculations!$C$116+MOD(CC136,Calculations!$C$118))+Control!$C$7*Calculations!$C$83*INDEX('Monthly Data'!O:O,Calculations!$C$116+MOD(CC136,Calculations!$C$118))+Control!$C$7*Calculations!$C$84*INDEX('Monthly Data'!P:P,Calculations!$C$116+MOD(CC136,Calculations!$C$118))+Control!$C$7*Calculations!$C$85*INDEX('Monthly Data'!Q:Q,Calculations!$C$116+MOD(CC136,Calculations!$C$118))+(1-Control!$C$7*Calculations!$C$87)*INDEX('Monthly Data'!R:R,Calculations!$C$116+MOD(CC136,Calculations!$C$118))</f>
        <v>2.1918137743539623E-2</v>
      </c>
      <c r="GT136" s="86">
        <f ca="1">Control!$C$7*Calculations!$C$82*INDEX('Monthly Data'!N:N,Calculations!$C$116+MOD(CD136,Calculations!$C$118))+Control!$C$7*Calculations!$C$83*INDEX('Monthly Data'!O:O,Calculations!$C$116+MOD(CD136,Calculations!$C$118))+Control!$C$7*Calculations!$C$84*INDEX('Monthly Data'!P:P,Calculations!$C$116+MOD(CD136,Calculations!$C$118))+Control!$C$7*Calculations!$C$85*INDEX('Monthly Data'!Q:Q,Calculations!$C$116+MOD(CD136,Calculations!$C$118))+(1-Control!$C$7*Calculations!$C$87)*INDEX('Monthly Data'!R:R,Calculations!$C$116+MOD(CD136,Calculations!$C$118))</f>
        <v>1.1702576456120543E-2</v>
      </c>
      <c r="GU136" s="86">
        <f ca="1">Control!$C$7*Calculations!$C$82*INDEX('Monthly Data'!N:N,Calculations!$C$116+MOD(CE136,Calculations!$C$118))+Control!$C$7*Calculations!$C$83*INDEX('Monthly Data'!O:O,Calculations!$C$116+MOD(CE136,Calculations!$C$118))+Control!$C$7*Calculations!$C$84*INDEX('Monthly Data'!P:P,Calculations!$C$116+MOD(CE136,Calculations!$C$118))+Control!$C$7*Calculations!$C$85*INDEX('Monthly Data'!Q:Q,Calculations!$C$116+MOD(CE136,Calculations!$C$118))+(1-Control!$C$7*Calculations!$C$87)*INDEX('Monthly Data'!R:R,Calculations!$C$116+MOD(CE136,Calculations!$C$118))</f>
        <v>2.3852824346838646E-2</v>
      </c>
      <c r="GV136" s="86">
        <f ca="1">Control!$C$7*Calculations!$C$82*INDEX('Monthly Data'!N:N,Calculations!$C$116+MOD(CF136,Calculations!$C$118))+Control!$C$7*Calculations!$C$83*INDEX('Monthly Data'!O:O,Calculations!$C$116+MOD(CF136,Calculations!$C$118))+Control!$C$7*Calculations!$C$84*INDEX('Monthly Data'!P:P,Calculations!$C$116+MOD(CF136,Calculations!$C$118))+Control!$C$7*Calculations!$C$85*INDEX('Monthly Data'!Q:Q,Calculations!$C$116+MOD(CF136,Calculations!$C$118))+(1-Control!$C$7*Calculations!$C$87)*INDEX('Monthly Data'!R:R,Calculations!$C$116+MOD(CF136,Calculations!$C$118))</f>
        <v>-7.5539743260223157E-3</v>
      </c>
      <c r="GW136" s="86">
        <f ca="1">Control!$C$7*Calculations!$C$82*INDEX('Monthly Data'!N:N,Calculations!$C$116+MOD(CG136,Calculations!$C$118))+Control!$C$7*Calculations!$C$83*INDEX('Monthly Data'!O:O,Calculations!$C$116+MOD(CG136,Calculations!$C$118))+Control!$C$7*Calculations!$C$84*INDEX('Monthly Data'!P:P,Calculations!$C$116+MOD(CG136,Calculations!$C$118))+Control!$C$7*Calculations!$C$85*INDEX('Monthly Data'!Q:Q,Calculations!$C$116+MOD(CG136,Calculations!$C$118))+(1-Control!$C$7*Calculations!$C$87)*INDEX('Monthly Data'!R:R,Calculations!$C$116+MOD(CG136,Calculations!$C$118))</f>
        <v>8.4240675975201049E-3</v>
      </c>
      <c r="GX136" s="86">
        <f ca="1">Control!$C$7*Calculations!$C$82*INDEX('Monthly Data'!N:N,Calculations!$C$116+MOD(CH136,Calculations!$C$118))+Control!$C$7*Calculations!$C$83*INDEX('Monthly Data'!O:O,Calculations!$C$116+MOD(CH136,Calculations!$C$118))+Control!$C$7*Calculations!$C$84*INDEX('Monthly Data'!P:P,Calculations!$C$116+MOD(CH136,Calculations!$C$118))+Control!$C$7*Calculations!$C$85*INDEX('Monthly Data'!Q:Q,Calculations!$C$116+MOD(CH136,Calculations!$C$118))+(1-Control!$C$7*Calculations!$C$87)*INDEX('Monthly Data'!R:R,Calculations!$C$116+MOD(CH136,Calculations!$C$118))</f>
        <v>-2.6378232493851243E-2</v>
      </c>
      <c r="GY136" s="86">
        <f ca="1">Control!$C$7*Calculations!$C$82*INDEX('Monthly Data'!N:N,Calculations!$C$116+MOD(CI136,Calculations!$C$118))+Control!$C$7*Calculations!$C$83*INDEX('Monthly Data'!O:O,Calculations!$C$116+MOD(CI136,Calculations!$C$118))+Control!$C$7*Calculations!$C$84*INDEX('Monthly Data'!P:P,Calculations!$C$116+MOD(CI136,Calculations!$C$118))+Control!$C$7*Calculations!$C$85*INDEX('Monthly Data'!Q:Q,Calculations!$C$116+MOD(CI136,Calculations!$C$118))+(1-Control!$C$7*Calculations!$C$87)*INDEX('Monthly Data'!R:R,Calculations!$C$116+MOD(CI136,Calculations!$C$118))</f>
        <v>9.9793409618087695E-3</v>
      </c>
      <c r="GZ136" s="86">
        <f ca="1">Control!$C$7*Calculations!$C$82*INDEX('Monthly Data'!N:N,Calculations!$C$116+MOD(CJ136,Calculations!$C$118))+Control!$C$7*Calculations!$C$83*INDEX('Monthly Data'!O:O,Calculations!$C$116+MOD(CJ136,Calculations!$C$118))+Control!$C$7*Calculations!$C$84*INDEX('Monthly Data'!P:P,Calculations!$C$116+MOD(CJ136,Calculations!$C$118))+Control!$C$7*Calculations!$C$85*INDEX('Monthly Data'!Q:Q,Calculations!$C$116+MOD(CJ136,Calculations!$C$118))+(1-Control!$C$7*Calculations!$C$87)*INDEX('Monthly Data'!R:R,Calculations!$C$116+MOD(CJ136,Calculations!$C$118))</f>
        <v>3.127051071655923E-3</v>
      </c>
      <c r="HA136" s="86">
        <f ca="1">Control!$C$7*Calculations!$C$82*INDEX('Monthly Data'!N:N,Calculations!$C$116+MOD(CK136,Calculations!$C$118))+Control!$C$7*Calculations!$C$83*INDEX('Monthly Data'!O:O,Calculations!$C$116+MOD(CK136,Calculations!$C$118))+Control!$C$7*Calculations!$C$84*INDEX('Monthly Data'!P:P,Calculations!$C$116+MOD(CK136,Calculations!$C$118))+Control!$C$7*Calculations!$C$85*INDEX('Monthly Data'!Q:Q,Calculations!$C$116+MOD(CK136,Calculations!$C$118))+(1-Control!$C$7*Calculations!$C$87)*INDEX('Monthly Data'!R:R,Calculations!$C$116+MOD(CK136,Calculations!$C$118))</f>
        <v>1.1786765492207996E-2</v>
      </c>
      <c r="HB136" s="86">
        <f ca="1">Control!$C$7*Calculations!$C$82*INDEX('Monthly Data'!N:N,Calculations!$C$116+MOD(CL136,Calculations!$C$118))+Control!$C$7*Calculations!$C$83*INDEX('Monthly Data'!O:O,Calculations!$C$116+MOD(CL136,Calculations!$C$118))+Control!$C$7*Calculations!$C$84*INDEX('Monthly Data'!P:P,Calculations!$C$116+MOD(CL136,Calculations!$C$118))+Control!$C$7*Calculations!$C$85*INDEX('Monthly Data'!Q:Q,Calculations!$C$116+MOD(CL136,Calculations!$C$118))+(1-Control!$C$7*Calculations!$C$87)*INDEX('Monthly Data'!R:R,Calculations!$C$116+MOD(CL136,Calculations!$C$118))</f>
        <v>1.3423979074716584E-2</v>
      </c>
      <c r="HC136" s="86">
        <f ca="1">Control!$C$7*Calculations!$C$82*INDEX('Monthly Data'!N:N,Calculations!$C$116+MOD(CM136,Calculations!$C$118))+Control!$C$7*Calculations!$C$83*INDEX('Monthly Data'!O:O,Calculations!$C$116+MOD(CM136,Calculations!$C$118))+Control!$C$7*Calculations!$C$84*INDEX('Monthly Data'!P:P,Calculations!$C$116+MOD(CM136,Calculations!$C$118))+Control!$C$7*Calculations!$C$85*INDEX('Monthly Data'!Q:Q,Calculations!$C$116+MOD(CM136,Calculations!$C$118))+(1-Control!$C$7*Calculations!$C$87)*INDEX('Monthly Data'!R:R,Calculations!$C$116+MOD(CM136,Calculations!$C$118))</f>
        <v>6.4539397490030407E-3</v>
      </c>
      <c r="HD136" s="86">
        <f ca="1">Control!$C$7*Calculations!$C$82*INDEX('Monthly Data'!N:N,Calculations!$C$116+MOD(CN136,Calculations!$C$118))+Control!$C$7*Calculations!$C$83*INDEX('Monthly Data'!O:O,Calculations!$C$116+MOD(CN136,Calculations!$C$118))+Control!$C$7*Calculations!$C$84*INDEX('Monthly Data'!P:P,Calculations!$C$116+MOD(CN136,Calculations!$C$118))+Control!$C$7*Calculations!$C$85*INDEX('Monthly Data'!Q:Q,Calculations!$C$116+MOD(CN136,Calculations!$C$118))+(1-Control!$C$7*Calculations!$C$87)*INDEX('Monthly Data'!R:R,Calculations!$C$116+MOD(CN136,Calculations!$C$118))</f>
        <v>2.3852824346838646E-2</v>
      </c>
      <c r="HE136" s="86">
        <f ca="1">Control!$C$7*Calculations!$C$82*INDEX('Monthly Data'!N:N,Calculations!$C$116+MOD(CO136,Calculations!$C$118))+Control!$C$7*Calculations!$C$83*INDEX('Monthly Data'!O:O,Calculations!$C$116+MOD(CO136,Calculations!$C$118))+Control!$C$7*Calculations!$C$84*INDEX('Monthly Data'!P:P,Calculations!$C$116+MOD(CO136,Calculations!$C$118))+Control!$C$7*Calculations!$C$85*INDEX('Monthly Data'!Q:Q,Calculations!$C$116+MOD(CO136,Calculations!$C$118))+(1-Control!$C$7*Calculations!$C$87)*INDEX('Monthly Data'!R:R,Calculations!$C$116+MOD(CO136,Calculations!$C$118))</f>
        <v>-2.7490061308214487E-3</v>
      </c>
      <c r="HF136" s="86">
        <f ca="1">Control!$C$7*Calculations!$C$82*INDEX('Monthly Data'!N:N,Calculations!$C$116+MOD(CP136,Calculations!$C$118))+Control!$C$7*Calculations!$C$83*INDEX('Monthly Data'!O:O,Calculations!$C$116+MOD(CP136,Calculations!$C$118))+Control!$C$7*Calculations!$C$84*INDEX('Monthly Data'!P:P,Calculations!$C$116+MOD(CP136,Calculations!$C$118))+Control!$C$7*Calculations!$C$85*INDEX('Monthly Data'!Q:Q,Calculations!$C$116+MOD(CP136,Calculations!$C$118))+(1-Control!$C$7*Calculations!$C$87)*INDEX('Monthly Data'!R:R,Calculations!$C$116+MOD(CP136,Calculations!$C$118))</f>
        <v>-9.8327855560634558E-3</v>
      </c>
      <c r="HG136" s="86">
        <f ca="1">Control!$C$7*Calculations!$C$82*INDEX('Monthly Data'!N:N,Calculations!$C$116+MOD(CQ136,Calculations!$C$118))+Control!$C$7*Calculations!$C$83*INDEX('Monthly Data'!O:O,Calculations!$C$116+MOD(CQ136,Calculations!$C$118))+Control!$C$7*Calculations!$C$84*INDEX('Monthly Data'!P:P,Calculations!$C$116+MOD(CQ136,Calculations!$C$118))+Control!$C$7*Calculations!$C$85*INDEX('Monthly Data'!Q:Q,Calculations!$C$116+MOD(CQ136,Calculations!$C$118))+(1-Control!$C$7*Calculations!$C$87)*INDEX('Monthly Data'!R:R,Calculations!$C$116+MOD(CQ136,Calculations!$C$118))</f>
        <v>-2.0269389991732112E-2</v>
      </c>
      <c r="HH136" s="86">
        <f ca="1">Control!$C$7*Calculations!$C$82*INDEX('Monthly Data'!N:N,Calculations!$C$116+MOD(CR136,Calculations!$C$118))+Control!$C$7*Calculations!$C$83*INDEX('Monthly Data'!O:O,Calculations!$C$116+MOD(CR136,Calculations!$C$118))+Control!$C$7*Calculations!$C$84*INDEX('Monthly Data'!P:P,Calculations!$C$116+MOD(CR136,Calculations!$C$118))+Control!$C$7*Calculations!$C$85*INDEX('Monthly Data'!Q:Q,Calculations!$C$116+MOD(CR136,Calculations!$C$118))+(1-Control!$C$7*Calculations!$C$87)*INDEX('Monthly Data'!R:R,Calculations!$C$116+MOD(CR136,Calculations!$C$118))</f>
        <v>8.4240675975201049E-3</v>
      </c>
      <c r="HI136" s="86">
        <f ca="1">Control!$C$7*Calculations!$C$82*INDEX('Monthly Data'!N:N,Calculations!$C$116+MOD(CS136,Calculations!$C$118))+Control!$C$7*Calculations!$C$83*INDEX('Monthly Data'!O:O,Calculations!$C$116+MOD(CS136,Calculations!$C$118))+Control!$C$7*Calculations!$C$84*INDEX('Monthly Data'!P:P,Calculations!$C$116+MOD(CS136,Calculations!$C$118))+Control!$C$7*Calculations!$C$85*INDEX('Monthly Data'!Q:Q,Calculations!$C$116+MOD(CS136,Calculations!$C$118))+(1-Control!$C$7*Calculations!$C$87)*INDEX('Monthly Data'!R:R,Calculations!$C$116+MOD(CS136,Calculations!$C$118))</f>
        <v>1.3891304280773396E-2</v>
      </c>
      <c r="HJ136" s="86">
        <f ca="1">Control!$C$7*Calculations!$C$82*INDEX('Monthly Data'!N:N,Calculations!$C$116+MOD(CT136,Calculations!$C$118))+Control!$C$7*Calculations!$C$83*INDEX('Monthly Data'!O:O,Calculations!$C$116+MOD(CT136,Calculations!$C$118))+Control!$C$7*Calculations!$C$84*INDEX('Monthly Data'!P:P,Calculations!$C$116+MOD(CT136,Calculations!$C$118))+Control!$C$7*Calculations!$C$85*INDEX('Monthly Data'!Q:Q,Calculations!$C$116+MOD(CT136,Calculations!$C$118))+(1-Control!$C$7*Calculations!$C$87)*INDEX('Monthly Data'!R:R,Calculations!$C$116+MOD(CT136,Calculations!$C$118))</f>
        <v>1.2435425892067014E-2</v>
      </c>
      <c r="HK136" s="86">
        <f ca="1">Control!$C$7*Calculations!$C$82*INDEX('Monthly Data'!N:N,Calculations!$C$116+MOD(CU136,Calculations!$C$118))+Control!$C$7*Calculations!$C$83*INDEX('Monthly Data'!O:O,Calculations!$C$116+MOD(CU136,Calculations!$C$118))+Control!$C$7*Calculations!$C$84*INDEX('Monthly Data'!P:P,Calculations!$C$116+MOD(CU136,Calculations!$C$118))+Control!$C$7*Calculations!$C$85*INDEX('Monthly Data'!Q:Q,Calculations!$C$116+MOD(CU136,Calculations!$C$118))+(1-Control!$C$7*Calculations!$C$87)*INDEX('Monthly Data'!R:R,Calculations!$C$116+MOD(CU136,Calculations!$C$118))</f>
        <v>1.1786765492207996E-2</v>
      </c>
      <c r="HL136" s="86">
        <f ca="1">Control!$C$7*Calculations!$C$82*INDEX('Monthly Data'!N:N,Calculations!$C$116+MOD(CV136,Calculations!$C$118))+Control!$C$7*Calculations!$C$83*INDEX('Monthly Data'!O:O,Calculations!$C$116+MOD(CV136,Calculations!$C$118))+Control!$C$7*Calculations!$C$84*INDEX('Monthly Data'!P:P,Calculations!$C$116+MOD(CV136,Calculations!$C$118))+Control!$C$7*Calculations!$C$85*INDEX('Monthly Data'!Q:Q,Calculations!$C$116+MOD(CV136,Calculations!$C$118))+(1-Control!$C$7*Calculations!$C$87)*INDEX('Monthly Data'!R:R,Calculations!$C$116+MOD(CV136,Calculations!$C$118))</f>
        <v>1.8665061640915637E-2</v>
      </c>
      <c r="HM136" s="86">
        <f ca="1">Control!$C$7*Calculations!$C$82*INDEX('Monthly Data'!N:N,Calculations!$C$116+MOD(CW136,Calculations!$C$118))+Control!$C$7*Calculations!$C$83*INDEX('Monthly Data'!O:O,Calculations!$C$116+MOD(CW136,Calculations!$C$118))+Control!$C$7*Calculations!$C$84*INDEX('Monthly Data'!P:P,Calculations!$C$116+MOD(CW136,Calculations!$C$118))+Control!$C$7*Calculations!$C$85*INDEX('Monthly Data'!Q:Q,Calculations!$C$116+MOD(CW136,Calculations!$C$118))+(1-Control!$C$7*Calculations!$C$87)*INDEX('Monthly Data'!R:R,Calculations!$C$116+MOD(CW136,Calculations!$C$118))</f>
        <v>1.4915555251167555E-3</v>
      </c>
      <c r="HN136" s="86">
        <f ca="1">Control!$C$7*Calculations!$C$82*INDEX('Monthly Data'!N:N,Calculations!$C$116+MOD(CX136,Calculations!$C$118))+Control!$C$7*Calculations!$C$83*INDEX('Monthly Data'!O:O,Calculations!$C$116+MOD(CX136,Calculations!$C$118))+Control!$C$7*Calculations!$C$84*INDEX('Monthly Data'!P:P,Calculations!$C$116+MOD(CX136,Calculations!$C$118))+Control!$C$7*Calculations!$C$85*INDEX('Monthly Data'!Q:Q,Calculations!$C$116+MOD(CX136,Calculations!$C$118))+(1-Control!$C$7*Calculations!$C$87)*INDEX('Monthly Data'!R:R,Calculations!$C$116+MOD(CX136,Calculations!$C$118))</f>
        <v>-1.6546126717384396E-2</v>
      </c>
      <c r="HO136" s="86">
        <f ca="1">Control!$C$7*Calculations!$C$82*INDEX('Monthly Data'!N:N,Calculations!$C$116+MOD(CY136,Calculations!$C$118))+Control!$C$7*Calculations!$C$83*INDEX('Monthly Data'!O:O,Calculations!$C$116+MOD(CY136,Calculations!$C$118))+Control!$C$7*Calculations!$C$84*INDEX('Monthly Data'!P:P,Calculations!$C$116+MOD(CY136,Calculations!$C$118))+Control!$C$7*Calculations!$C$85*INDEX('Monthly Data'!Q:Q,Calculations!$C$116+MOD(CY136,Calculations!$C$118))+(1-Control!$C$7*Calculations!$C$87)*INDEX('Monthly Data'!R:R,Calculations!$C$116+MOD(CY136,Calculations!$C$118))</f>
        <v>6.1009361253630504E-2</v>
      </c>
      <c r="HP136" s="86">
        <f ca="1">Control!$C$7*Calculations!$C$82*INDEX('Monthly Data'!N:N,Calculations!$C$116+MOD(CZ136,Calculations!$C$118))+Control!$C$7*Calculations!$C$83*INDEX('Monthly Data'!O:O,Calculations!$C$116+MOD(CZ136,Calculations!$C$118))+Control!$C$7*Calculations!$C$84*INDEX('Monthly Data'!P:P,Calculations!$C$116+MOD(CZ136,Calculations!$C$118))+Control!$C$7*Calculations!$C$85*INDEX('Monthly Data'!Q:Q,Calculations!$C$116+MOD(CZ136,Calculations!$C$118))+(1-Control!$C$7*Calculations!$C$87)*INDEX('Monthly Data'!R:R,Calculations!$C$116+MOD(CZ136,Calculations!$C$118))</f>
        <v>4.2795950888382334E-3</v>
      </c>
      <c r="HQ136" s="86">
        <f ca="1">Control!$C$7*Calculations!$C$82*INDEX('Monthly Data'!N:N,Calculations!$C$116+MOD(DA136,Calculations!$C$118))+Control!$C$7*Calculations!$C$83*INDEX('Monthly Data'!O:O,Calculations!$C$116+MOD(DA136,Calculations!$C$118))+Control!$C$7*Calculations!$C$84*INDEX('Monthly Data'!P:P,Calculations!$C$116+MOD(DA136,Calculations!$C$118))+Control!$C$7*Calculations!$C$85*INDEX('Monthly Data'!Q:Q,Calculations!$C$116+MOD(DA136,Calculations!$C$118))+(1-Control!$C$7*Calculations!$C$87)*INDEX('Monthly Data'!R:R,Calculations!$C$116+MOD(DA136,Calculations!$C$118))</f>
        <v>4.4327772793586687E-3</v>
      </c>
      <c r="HR136" s="86">
        <f ca="1">Control!$C$7*Calculations!$C$82*INDEX('Monthly Data'!N:N,Calculations!$C$116+MOD(DB136,Calculations!$C$118))+Control!$C$7*Calculations!$C$83*INDEX('Monthly Data'!O:O,Calculations!$C$116+MOD(DB136,Calculations!$C$118))+Control!$C$7*Calculations!$C$84*INDEX('Monthly Data'!P:P,Calculations!$C$116+MOD(DB136,Calculations!$C$118))+Control!$C$7*Calculations!$C$85*INDEX('Monthly Data'!Q:Q,Calculations!$C$116+MOD(DB136,Calculations!$C$118))+(1-Control!$C$7*Calculations!$C$87)*INDEX('Monthly Data'!R:R,Calculations!$C$116+MOD(DB136,Calculations!$C$118))</f>
        <v>1.8695385296339444E-2</v>
      </c>
      <c r="HS136" s="86">
        <f ca="1">Control!$C$7*Calculations!$C$82*INDEX('Monthly Data'!N:N,Calculations!$C$116+MOD(DC136,Calculations!$C$118))+Control!$C$7*Calculations!$C$83*INDEX('Monthly Data'!O:O,Calculations!$C$116+MOD(DC136,Calculations!$C$118))+Control!$C$7*Calculations!$C$84*INDEX('Monthly Data'!P:P,Calculations!$C$116+MOD(DC136,Calculations!$C$118))+Control!$C$7*Calculations!$C$85*INDEX('Monthly Data'!Q:Q,Calculations!$C$116+MOD(DC136,Calculations!$C$118))+(1-Control!$C$7*Calculations!$C$87)*INDEX('Monthly Data'!R:R,Calculations!$C$116+MOD(DC136,Calculations!$C$118))</f>
        <v>1.0627294914941248E-2</v>
      </c>
      <c r="HT136" s="86">
        <f ca="1">Control!$C$7*Calculations!$C$82*INDEX('Monthly Data'!N:N,Calculations!$C$116+MOD(DD136,Calculations!$C$118))+Control!$C$7*Calculations!$C$83*INDEX('Monthly Data'!O:O,Calculations!$C$116+MOD(DD136,Calculations!$C$118))+Control!$C$7*Calculations!$C$84*INDEX('Monthly Data'!P:P,Calculations!$C$116+MOD(DD136,Calculations!$C$118))+Control!$C$7*Calculations!$C$85*INDEX('Monthly Data'!Q:Q,Calculations!$C$116+MOD(DD136,Calculations!$C$118))+(1-Control!$C$7*Calculations!$C$87)*INDEX('Monthly Data'!R:R,Calculations!$C$116+MOD(DD136,Calculations!$C$118))</f>
        <v>-9.8327855560634558E-3</v>
      </c>
      <c r="HU136" s="86">
        <f ca="1">Control!$C$7*Calculations!$C$82*INDEX('Monthly Data'!N:N,Calculations!$C$116+MOD(DE136,Calculations!$C$118))+Control!$C$7*Calculations!$C$83*INDEX('Monthly Data'!O:O,Calculations!$C$116+MOD(DE136,Calculations!$C$118))+Control!$C$7*Calculations!$C$84*INDEX('Monthly Data'!P:P,Calculations!$C$116+MOD(DE136,Calculations!$C$118))+Control!$C$7*Calculations!$C$85*INDEX('Monthly Data'!Q:Q,Calculations!$C$116+MOD(DE136,Calculations!$C$118))+(1-Control!$C$7*Calculations!$C$87)*INDEX('Monthly Data'!R:R,Calculations!$C$116+MOD(DE136,Calculations!$C$118))</f>
        <v>1.7073665854433945E-2</v>
      </c>
      <c r="HV136" s="86">
        <f ca="1">Control!$C$7*Calculations!$C$82*INDEX('Monthly Data'!N:N,Calculations!$C$116+MOD(DF136,Calculations!$C$118))+Control!$C$7*Calculations!$C$83*INDEX('Monthly Data'!O:O,Calculations!$C$116+MOD(DF136,Calculations!$C$118))+Control!$C$7*Calculations!$C$84*INDEX('Monthly Data'!P:P,Calculations!$C$116+MOD(DF136,Calculations!$C$118))+Control!$C$7*Calculations!$C$85*INDEX('Monthly Data'!Q:Q,Calculations!$C$116+MOD(DF136,Calculations!$C$118))+(1-Control!$C$7*Calculations!$C$87)*INDEX('Monthly Data'!R:R,Calculations!$C$116+MOD(DF136,Calculations!$C$118))</f>
        <v>-2.072517756005474E-2</v>
      </c>
      <c r="HW136" s="86">
        <f ca="1">Control!$C$7*Calculations!$C$82*INDEX('Monthly Data'!N:N,Calculations!$C$116+MOD(DG136,Calculations!$C$118))+Control!$C$7*Calculations!$C$83*INDEX('Monthly Data'!O:O,Calculations!$C$116+MOD(DG136,Calculations!$C$118))+Control!$C$7*Calculations!$C$84*INDEX('Monthly Data'!P:P,Calculations!$C$116+MOD(DG136,Calculations!$C$118))+Control!$C$7*Calculations!$C$85*INDEX('Monthly Data'!Q:Q,Calculations!$C$116+MOD(DG136,Calculations!$C$118))+(1-Control!$C$7*Calculations!$C$87)*INDEX('Monthly Data'!R:R,Calculations!$C$116+MOD(DG136,Calculations!$C$118))</f>
        <v>1.8665061640915637E-2</v>
      </c>
      <c r="HX136" s="86">
        <f ca="1">Control!$C$7*Calculations!$C$82*INDEX('Monthly Data'!N:N,Calculations!$C$116+MOD(DH136,Calculations!$C$118))+Control!$C$7*Calculations!$C$83*INDEX('Monthly Data'!O:O,Calculations!$C$116+MOD(DH136,Calculations!$C$118))+Control!$C$7*Calculations!$C$84*INDEX('Monthly Data'!P:P,Calculations!$C$116+MOD(DH136,Calculations!$C$118))+Control!$C$7*Calculations!$C$85*INDEX('Monthly Data'!Q:Q,Calculations!$C$116+MOD(DH136,Calculations!$C$118))+(1-Control!$C$7*Calculations!$C$87)*INDEX('Monthly Data'!R:R,Calculations!$C$116+MOD(DH136,Calculations!$C$118))</f>
        <v>7.857567536297622E-3</v>
      </c>
      <c r="HY136" s="86">
        <f ca="1">Control!$C$7*Calculations!$C$82*INDEX('Monthly Data'!N:N,Calculations!$C$116+MOD(DI136,Calculations!$C$118))+Control!$C$7*Calculations!$C$83*INDEX('Monthly Data'!O:O,Calculations!$C$116+MOD(DI136,Calculations!$C$118))+Control!$C$7*Calculations!$C$84*INDEX('Monthly Data'!P:P,Calculations!$C$116+MOD(DI136,Calculations!$C$118))+Control!$C$7*Calculations!$C$85*INDEX('Monthly Data'!Q:Q,Calculations!$C$116+MOD(DI136,Calculations!$C$118))+(1-Control!$C$7*Calculations!$C$87)*INDEX('Monthly Data'!R:R,Calculations!$C$116+MOD(DI136,Calculations!$C$118))</f>
        <v>2.2757992058453024E-3</v>
      </c>
      <c r="HZ136" s="86">
        <f ca="1">Control!$C$7*Calculations!$C$82*INDEX('Monthly Data'!N:N,Calculations!$C$116+MOD(DJ136,Calculations!$C$118))+Control!$C$7*Calculations!$C$83*INDEX('Monthly Data'!O:O,Calculations!$C$116+MOD(DJ136,Calculations!$C$118))+Control!$C$7*Calculations!$C$84*INDEX('Monthly Data'!P:P,Calculations!$C$116+MOD(DJ136,Calculations!$C$118))+Control!$C$7*Calculations!$C$85*INDEX('Monthly Data'!Q:Q,Calculations!$C$116+MOD(DJ136,Calculations!$C$118))+(1-Control!$C$7*Calculations!$C$87)*INDEX('Monthly Data'!R:R,Calculations!$C$116+MOD(DJ136,Calculations!$C$118))</f>
        <v>1.2954540023127663E-2</v>
      </c>
      <c r="IA136" s="86">
        <f ca="1">Control!$C$7*Calculations!$C$82*INDEX('Monthly Data'!N:N,Calculations!$C$116+MOD(DK136,Calculations!$C$118))+Control!$C$7*Calculations!$C$83*INDEX('Monthly Data'!O:O,Calculations!$C$116+MOD(DK136,Calculations!$C$118))+Control!$C$7*Calculations!$C$84*INDEX('Monthly Data'!P:P,Calculations!$C$116+MOD(DK136,Calculations!$C$118))+Control!$C$7*Calculations!$C$85*INDEX('Monthly Data'!Q:Q,Calculations!$C$116+MOD(DK136,Calculations!$C$118))+(1-Control!$C$7*Calculations!$C$87)*INDEX('Monthly Data'!R:R,Calculations!$C$116+MOD(DK136,Calculations!$C$118))</f>
        <v>1.8665061640915637E-2</v>
      </c>
      <c r="IB136" s="86">
        <f ca="1">Control!$C$7*Calculations!$C$82*INDEX('Monthly Data'!N:N,Calculations!$C$116+MOD(DL136,Calculations!$C$118))+Control!$C$7*Calculations!$C$83*INDEX('Monthly Data'!O:O,Calculations!$C$116+MOD(DL136,Calculations!$C$118))+Control!$C$7*Calculations!$C$84*INDEX('Monthly Data'!P:P,Calculations!$C$116+MOD(DL136,Calculations!$C$118))+Control!$C$7*Calculations!$C$85*INDEX('Monthly Data'!Q:Q,Calculations!$C$116+MOD(DL136,Calculations!$C$118))+(1-Control!$C$7*Calculations!$C$87)*INDEX('Monthly Data'!R:R,Calculations!$C$116+MOD(DL136,Calculations!$C$118))</f>
        <v>-9.9526758408448549E-3</v>
      </c>
      <c r="IC136" s="86">
        <f ca="1">Control!$C$7*Calculations!$C$82*INDEX('Monthly Data'!N:N,Calculations!$C$116+MOD(DM136,Calculations!$C$118))+Control!$C$7*Calculations!$C$83*INDEX('Monthly Data'!O:O,Calculations!$C$116+MOD(DM136,Calculations!$C$118))+Control!$C$7*Calculations!$C$84*INDEX('Monthly Data'!P:P,Calculations!$C$116+MOD(DM136,Calculations!$C$118))+Control!$C$7*Calculations!$C$85*INDEX('Monthly Data'!Q:Q,Calculations!$C$116+MOD(DM136,Calculations!$C$118))+(1-Control!$C$7*Calculations!$C$87)*INDEX('Monthly Data'!R:R,Calculations!$C$116+MOD(DM136,Calculations!$C$118))</f>
        <v>-9.9526758408448549E-3</v>
      </c>
      <c r="ID136" s="86">
        <f ca="1">Control!$C$7*Calculations!$C$82*INDEX('Monthly Data'!N:N,Calculations!$C$116+MOD(DN136,Calculations!$C$118))+Control!$C$7*Calculations!$C$83*INDEX('Monthly Data'!O:O,Calculations!$C$116+MOD(DN136,Calculations!$C$118))+Control!$C$7*Calculations!$C$84*INDEX('Monthly Data'!P:P,Calculations!$C$116+MOD(DN136,Calculations!$C$118))+Control!$C$7*Calculations!$C$85*INDEX('Monthly Data'!Q:Q,Calculations!$C$116+MOD(DN136,Calculations!$C$118))+(1-Control!$C$7*Calculations!$C$87)*INDEX('Monthly Data'!R:R,Calculations!$C$116+MOD(DN136,Calculations!$C$118))</f>
        <v>4.4327772793586687E-3</v>
      </c>
      <c r="IE136" s="86">
        <f ca="1">Control!$C$7*Calculations!$C$82*INDEX('Monthly Data'!N:N,Calculations!$C$116+MOD(DO136,Calculations!$C$118))+Control!$C$7*Calculations!$C$83*INDEX('Monthly Data'!O:O,Calculations!$C$116+MOD(DO136,Calculations!$C$118))+Control!$C$7*Calculations!$C$84*INDEX('Monthly Data'!P:P,Calculations!$C$116+MOD(DO136,Calculations!$C$118))+Control!$C$7*Calculations!$C$85*INDEX('Monthly Data'!Q:Q,Calculations!$C$116+MOD(DO136,Calculations!$C$118))+(1-Control!$C$7*Calculations!$C$87)*INDEX('Monthly Data'!R:R,Calculations!$C$116+MOD(DO136,Calculations!$C$118))</f>
        <v>1.9073822767906517E-2</v>
      </c>
      <c r="IF136" s="86">
        <f ca="1">Control!$C$7*Calculations!$C$82*INDEX('Monthly Data'!N:N,Calculations!$C$116+MOD(DP136,Calculations!$C$118))+Control!$C$7*Calculations!$C$83*INDEX('Monthly Data'!O:O,Calculations!$C$116+MOD(DP136,Calculations!$C$118))+Control!$C$7*Calculations!$C$84*INDEX('Monthly Data'!P:P,Calculations!$C$116+MOD(DP136,Calculations!$C$118))+Control!$C$7*Calculations!$C$85*INDEX('Monthly Data'!Q:Q,Calculations!$C$116+MOD(DP136,Calculations!$C$118))+(1-Control!$C$7*Calculations!$C$87)*INDEX('Monthly Data'!R:R,Calculations!$C$116+MOD(DP136,Calculations!$C$118))</f>
        <v>2.5325873776067674E-2</v>
      </c>
      <c r="IG136" s="88">
        <f ca="1">Control!$C$8*(1+DQ136)*(1+DR136)*(1+DS136)*(1+DT136)*(1+DU136)*(1+DV136)*(1+DW136)*(1+DX136)*(1+DY136)*(1+DZ136)*(1+EA136)*(1+EB136)*(1+EC136)*(1+ED136)*(1+EE136)*(1+EF136)*(1+EG136)*(1+EH136)*(1+EI136)*(1+EJ136)*(1+EK136)*(1+EL136)*(1+EM136)*(1+EN136)*(1+EO136)*(1+EP136)*(1+EQ136)*(1+ER136)*(1+ES136)*(1+ET136)*(1+EU136)*(1+EV136)*(1+EW136)*(1+EX136)*(1+EY136)*(1+EZ136)*(1+FA136)*(1+FB136)*(1+FC136)*(1+FD136)*(1+FE136)*(1+FF136)*(1+FG136)*(1+FH136)*(1+FI136)*(1+FJ136)*(1+FK136)*(1+FL136)*(1+FM136)*(1+FN136)*(1+FO136)*(1+FP136)*(1+FQ136)*(1+FR136)*(1+FS136)*(1+FT136)*(1+FU136)*(1+FV136)*(1+FW136)*(1+FX136)*(1+FY136)*(1+FZ136)*(1+GA136)*(1+GB136)*(1+GC136)*(1+GD136)*(1+GE136)*(1+GF136)*(1+GG136)*(1+GH136)*(1+GI136)*(1+GJ136)*(1+GK136)*(1+GL136)*(1+GM136)*(1+GN136)*(1+GO136)*(1+GP136)*(1+GQ136)*(1+GR136)*(1+GS136)*(1+GT136)*(1+GU136)*(1+GV136)*(1+GW136)*(1+GX136)*(1+GY136)*(1+GZ136)*(1+HA136)*(1+HB136)*(1+HC136)*(1+HD136)*(1+HE136)*(1+HF136)*(1+HG136)*(1+HH136)*(1+HI136)*(1+HJ136)*(1+HK136)*(1+HL136)*(1+HM136)*(1+HN136)*(1+HO136)*(1+HP136)*(1+HQ136)*(1+HR136)*(1+HS136)*(1+HT136)*(1+HU136)*(1+HV136)*(1+HW136)*(1+HX136)*(1+HY136)*(1+HZ136)*(1+IA136)*(1+IB136)*(1+IC136)*(1+ID136)*(1+IE136)*(1+IF136)</f>
        <v>121127.64114080365</v>
      </c>
    </row>
    <row r="137" spans="1:241" x14ac:dyDescent="0.25">
      <c r="A137">
        <v>65</v>
      </c>
      <c r="B137">
        <v>84</v>
      </c>
      <c r="C137">
        <v>78</v>
      </c>
      <c r="D137">
        <v>54</v>
      </c>
      <c r="E137">
        <v>68</v>
      </c>
      <c r="F137">
        <v>117</v>
      </c>
      <c r="G137">
        <v>19</v>
      </c>
      <c r="H137">
        <v>76</v>
      </c>
      <c r="I137">
        <v>5</v>
      </c>
      <c r="J137">
        <v>105</v>
      </c>
      <c r="K137">
        <v>13</v>
      </c>
      <c r="L137">
        <v>38</v>
      </c>
      <c r="M137">
        <v>23</v>
      </c>
      <c r="N137">
        <v>109</v>
      </c>
      <c r="O137">
        <v>75</v>
      </c>
      <c r="P137">
        <v>21</v>
      </c>
      <c r="Q137">
        <v>23</v>
      </c>
      <c r="R137">
        <v>36</v>
      </c>
      <c r="S137">
        <v>72</v>
      </c>
      <c r="T137">
        <v>43</v>
      </c>
      <c r="U137">
        <v>7</v>
      </c>
      <c r="V137">
        <v>31</v>
      </c>
      <c r="W137">
        <v>51</v>
      </c>
      <c r="X137">
        <v>51</v>
      </c>
      <c r="Y137">
        <v>92</v>
      </c>
      <c r="Z137">
        <v>3</v>
      </c>
      <c r="AA137">
        <v>87</v>
      </c>
      <c r="AB137">
        <v>106</v>
      </c>
      <c r="AC137">
        <v>79</v>
      </c>
      <c r="AD137">
        <v>39</v>
      </c>
      <c r="AE137">
        <v>68</v>
      </c>
      <c r="AF137">
        <v>71</v>
      </c>
      <c r="AG137">
        <v>9</v>
      </c>
      <c r="AH137">
        <v>23</v>
      </c>
      <c r="AI137">
        <v>90</v>
      </c>
      <c r="AJ137">
        <v>21</v>
      </c>
      <c r="AK137">
        <v>56</v>
      </c>
      <c r="AL137">
        <v>28</v>
      </c>
      <c r="AM137">
        <v>110</v>
      </c>
      <c r="AN137">
        <v>72</v>
      </c>
      <c r="AO137">
        <v>101</v>
      </c>
      <c r="AP137">
        <v>11</v>
      </c>
      <c r="AQ137">
        <v>109</v>
      </c>
      <c r="AR137">
        <v>19</v>
      </c>
      <c r="AS137">
        <v>69</v>
      </c>
      <c r="AT137">
        <v>69</v>
      </c>
      <c r="AU137">
        <v>51</v>
      </c>
      <c r="AV137">
        <v>92</v>
      </c>
      <c r="AW137">
        <v>78</v>
      </c>
      <c r="AX137">
        <v>101</v>
      </c>
      <c r="AY137">
        <v>84</v>
      </c>
      <c r="AZ137">
        <v>36</v>
      </c>
      <c r="BA137">
        <v>68</v>
      </c>
      <c r="BB137">
        <v>104</v>
      </c>
      <c r="BC137">
        <v>17</v>
      </c>
      <c r="BD137">
        <v>1</v>
      </c>
      <c r="BE137">
        <v>38</v>
      </c>
      <c r="BF137">
        <v>90</v>
      </c>
      <c r="BG137">
        <v>67</v>
      </c>
      <c r="BH137">
        <v>109</v>
      </c>
      <c r="BI137">
        <v>103</v>
      </c>
      <c r="BJ137">
        <v>12</v>
      </c>
      <c r="BK137">
        <v>8</v>
      </c>
      <c r="BL137">
        <v>85</v>
      </c>
      <c r="BM137">
        <v>63</v>
      </c>
      <c r="BN137">
        <v>39</v>
      </c>
      <c r="BO137">
        <v>48</v>
      </c>
      <c r="BP137">
        <v>59</v>
      </c>
      <c r="BQ137">
        <v>98</v>
      </c>
      <c r="BR137">
        <v>102</v>
      </c>
      <c r="BS137">
        <v>97</v>
      </c>
      <c r="BT137">
        <v>58</v>
      </c>
      <c r="BU137">
        <v>57</v>
      </c>
      <c r="BV137">
        <v>9</v>
      </c>
      <c r="BW137">
        <v>68</v>
      </c>
      <c r="BX137">
        <v>77</v>
      </c>
      <c r="BY137">
        <v>45</v>
      </c>
      <c r="BZ137">
        <v>47</v>
      </c>
      <c r="CA137">
        <v>64</v>
      </c>
      <c r="CB137">
        <v>100</v>
      </c>
      <c r="CC137">
        <v>13</v>
      </c>
      <c r="CD137">
        <v>93</v>
      </c>
      <c r="CE137">
        <v>46</v>
      </c>
      <c r="CF137">
        <v>59</v>
      </c>
      <c r="CG137">
        <v>66</v>
      </c>
      <c r="CH137">
        <v>21</v>
      </c>
      <c r="CI137">
        <v>115</v>
      </c>
      <c r="CJ137">
        <v>76</v>
      </c>
      <c r="CK137">
        <v>32</v>
      </c>
      <c r="CL137">
        <v>23</v>
      </c>
      <c r="CM137">
        <v>75</v>
      </c>
      <c r="CN137">
        <v>34</v>
      </c>
      <c r="CO137">
        <v>45</v>
      </c>
      <c r="CP137">
        <v>43</v>
      </c>
      <c r="CQ137">
        <v>30</v>
      </c>
      <c r="CR137">
        <v>83</v>
      </c>
      <c r="CS137">
        <v>25</v>
      </c>
      <c r="CT137">
        <v>21</v>
      </c>
      <c r="CU137">
        <v>106</v>
      </c>
      <c r="CV137">
        <v>37</v>
      </c>
      <c r="CW137">
        <v>75</v>
      </c>
      <c r="CX137">
        <v>52</v>
      </c>
      <c r="CY137">
        <v>106</v>
      </c>
      <c r="CZ137">
        <v>112</v>
      </c>
      <c r="DA137">
        <v>111</v>
      </c>
      <c r="DB137">
        <v>62</v>
      </c>
      <c r="DC137">
        <v>57</v>
      </c>
      <c r="DD137">
        <v>86</v>
      </c>
      <c r="DE137">
        <v>18</v>
      </c>
      <c r="DF137">
        <v>35</v>
      </c>
      <c r="DG137">
        <v>116</v>
      </c>
      <c r="DH137">
        <v>97</v>
      </c>
      <c r="DI137">
        <v>115</v>
      </c>
      <c r="DJ137">
        <v>61</v>
      </c>
      <c r="DK137">
        <v>89</v>
      </c>
      <c r="DL137">
        <v>100</v>
      </c>
      <c r="DM137">
        <v>50</v>
      </c>
      <c r="DN137">
        <v>22</v>
      </c>
      <c r="DO137">
        <v>39</v>
      </c>
      <c r="DP137">
        <v>9</v>
      </c>
      <c r="DQ137" s="86">
        <f ca="1">Control!$C$7*Calculations!$C$82*INDEX('Monthly Data'!N:N,Calculations!$C$116+MOD(A137,Calculations!$C$118))+Control!$C$7*Calculations!$C$83*INDEX('Monthly Data'!O:O,Calculations!$C$116+MOD(A137,Calculations!$C$118))+Control!$C$7*Calculations!$C$84*INDEX('Monthly Data'!P:P,Calculations!$C$116+MOD(A137,Calculations!$C$118))+Control!$C$7*Calculations!$C$85*INDEX('Monthly Data'!Q:Q,Calculations!$C$116+MOD(A137,Calculations!$C$118))+(1-Control!$C$7*Calculations!$C$87)*INDEX('Monthly Data'!R:R,Calculations!$C$116+MOD(A137,Calculations!$C$118))</f>
        <v>-1.3959200237295809E-2</v>
      </c>
      <c r="DR137" s="86">
        <f ca="1">Control!$C$7*Calculations!$C$82*INDEX('Monthly Data'!N:N,Calculations!$C$116+MOD(B137,Calculations!$C$118))+Control!$C$7*Calculations!$C$83*INDEX('Monthly Data'!O:O,Calculations!$C$116+MOD(B137,Calculations!$C$118))+Control!$C$7*Calculations!$C$84*INDEX('Monthly Data'!P:P,Calculations!$C$116+MOD(B137,Calculations!$C$118))+Control!$C$7*Calculations!$C$85*INDEX('Monthly Data'!Q:Q,Calculations!$C$116+MOD(B137,Calculations!$C$118))+(1-Control!$C$7*Calculations!$C$87)*INDEX('Monthly Data'!R:R,Calculations!$C$116+MOD(B137,Calculations!$C$118))</f>
        <v>-1.880155173376722E-2</v>
      </c>
      <c r="DS137" s="86">
        <f ca="1">Control!$C$7*Calculations!$C$82*INDEX('Monthly Data'!N:N,Calculations!$C$116+MOD(C137,Calculations!$C$118))+Control!$C$7*Calculations!$C$83*INDEX('Monthly Data'!O:O,Calculations!$C$116+MOD(C137,Calculations!$C$118))+Control!$C$7*Calculations!$C$84*INDEX('Monthly Data'!P:P,Calculations!$C$116+MOD(C137,Calculations!$C$118))+Control!$C$7*Calculations!$C$85*INDEX('Monthly Data'!Q:Q,Calculations!$C$116+MOD(C137,Calculations!$C$118))+(1-Control!$C$7*Calculations!$C$87)*INDEX('Monthly Data'!R:R,Calculations!$C$116+MOD(C137,Calculations!$C$118))</f>
        <v>1.7472933988537529E-2</v>
      </c>
      <c r="DT137" s="86">
        <f ca="1">Control!$C$7*Calculations!$C$82*INDEX('Monthly Data'!N:N,Calculations!$C$116+MOD(D137,Calculations!$C$118))+Control!$C$7*Calculations!$C$83*INDEX('Monthly Data'!O:O,Calculations!$C$116+MOD(D137,Calculations!$C$118))+Control!$C$7*Calculations!$C$84*INDEX('Monthly Data'!P:P,Calculations!$C$116+MOD(D137,Calculations!$C$118))+Control!$C$7*Calculations!$C$85*INDEX('Monthly Data'!Q:Q,Calculations!$C$116+MOD(D137,Calculations!$C$118))+(1-Control!$C$7*Calculations!$C$87)*INDEX('Monthly Data'!R:R,Calculations!$C$116+MOD(D137,Calculations!$C$118))</f>
        <v>1.7484305259657981E-2</v>
      </c>
      <c r="DU137" s="86">
        <f ca="1">Control!$C$7*Calculations!$C$82*INDEX('Monthly Data'!N:N,Calculations!$C$116+MOD(E137,Calculations!$C$118))+Control!$C$7*Calculations!$C$83*INDEX('Monthly Data'!O:O,Calculations!$C$116+MOD(E137,Calculations!$C$118))+Control!$C$7*Calculations!$C$84*INDEX('Monthly Data'!P:P,Calculations!$C$116+MOD(E137,Calculations!$C$118))+Control!$C$7*Calculations!$C$85*INDEX('Monthly Data'!Q:Q,Calculations!$C$116+MOD(E137,Calculations!$C$118))+(1-Control!$C$7*Calculations!$C$87)*INDEX('Monthly Data'!R:R,Calculations!$C$116+MOD(E137,Calculations!$C$118))</f>
        <v>2.2757992058453024E-3</v>
      </c>
      <c r="DV137" s="86">
        <f ca="1">Control!$C$7*Calculations!$C$82*INDEX('Monthly Data'!N:N,Calculations!$C$116+MOD(F137,Calculations!$C$118))+Control!$C$7*Calculations!$C$83*INDEX('Monthly Data'!O:O,Calculations!$C$116+MOD(F137,Calculations!$C$118))+Control!$C$7*Calculations!$C$84*INDEX('Monthly Data'!P:P,Calculations!$C$116+MOD(F137,Calculations!$C$118))+Control!$C$7*Calculations!$C$85*INDEX('Monthly Data'!Q:Q,Calculations!$C$116+MOD(F137,Calculations!$C$118))+(1-Control!$C$7*Calculations!$C$87)*INDEX('Monthly Data'!R:R,Calculations!$C$116+MOD(F137,Calculations!$C$118))</f>
        <v>-7.3651264633385334E-4</v>
      </c>
      <c r="DW137" s="86">
        <f ca="1">Control!$C$7*Calculations!$C$82*INDEX('Monthly Data'!N:N,Calculations!$C$116+MOD(G137,Calculations!$C$118))+Control!$C$7*Calculations!$C$83*INDEX('Monthly Data'!O:O,Calculations!$C$116+MOD(G137,Calculations!$C$118))+Control!$C$7*Calculations!$C$84*INDEX('Monthly Data'!P:P,Calculations!$C$116+MOD(G137,Calculations!$C$118))+Control!$C$7*Calculations!$C$85*INDEX('Monthly Data'!Q:Q,Calculations!$C$116+MOD(G137,Calculations!$C$118))+(1-Control!$C$7*Calculations!$C$87)*INDEX('Monthly Data'!R:R,Calculations!$C$116+MOD(G137,Calculations!$C$118))</f>
        <v>4.089189590407355E-3</v>
      </c>
      <c r="DX137" s="86">
        <f ca="1">Control!$C$7*Calculations!$C$82*INDEX('Monthly Data'!N:N,Calculations!$C$116+MOD(H137,Calculations!$C$118))+Control!$C$7*Calculations!$C$83*INDEX('Monthly Data'!O:O,Calculations!$C$116+MOD(H137,Calculations!$C$118))+Control!$C$7*Calculations!$C$84*INDEX('Monthly Data'!P:P,Calculations!$C$116+MOD(H137,Calculations!$C$118))+Control!$C$7*Calculations!$C$85*INDEX('Monthly Data'!Q:Q,Calculations!$C$116+MOD(H137,Calculations!$C$118))+(1-Control!$C$7*Calculations!$C$87)*INDEX('Monthly Data'!R:R,Calculations!$C$116+MOD(H137,Calculations!$C$118))</f>
        <v>3.5231336013669103E-2</v>
      </c>
      <c r="DY137" s="86">
        <f ca="1">Control!$C$7*Calculations!$C$82*INDEX('Monthly Data'!N:N,Calculations!$C$116+MOD(I137,Calculations!$C$118))+Control!$C$7*Calculations!$C$83*INDEX('Monthly Data'!O:O,Calculations!$C$116+MOD(I137,Calculations!$C$118))+Control!$C$7*Calculations!$C$84*INDEX('Monthly Data'!P:P,Calculations!$C$116+MOD(I137,Calculations!$C$118))+Control!$C$7*Calculations!$C$85*INDEX('Monthly Data'!Q:Q,Calculations!$C$116+MOD(I137,Calculations!$C$118))+(1-Control!$C$7*Calculations!$C$87)*INDEX('Monthly Data'!R:R,Calculations!$C$116+MOD(I137,Calculations!$C$118))</f>
        <v>1.2722494017511032E-2</v>
      </c>
      <c r="DZ137" s="86">
        <f ca="1">Control!$C$7*Calculations!$C$82*INDEX('Monthly Data'!N:N,Calculations!$C$116+MOD(J137,Calculations!$C$118))+Control!$C$7*Calculations!$C$83*INDEX('Monthly Data'!O:O,Calculations!$C$116+MOD(J137,Calculations!$C$118))+Control!$C$7*Calculations!$C$84*INDEX('Monthly Data'!P:P,Calculations!$C$116+MOD(J137,Calculations!$C$118))+Control!$C$7*Calculations!$C$85*INDEX('Monthly Data'!Q:Q,Calculations!$C$116+MOD(J137,Calculations!$C$118))+(1-Control!$C$7*Calculations!$C$87)*INDEX('Monthly Data'!R:R,Calculations!$C$116+MOD(J137,Calculations!$C$118))</f>
        <v>2.3206536303657571E-2</v>
      </c>
      <c r="EA137" s="86">
        <f ca="1">Control!$C$7*Calculations!$C$82*INDEX('Monthly Data'!N:N,Calculations!$C$116+MOD(K137,Calculations!$C$118))+Control!$C$7*Calculations!$C$83*INDEX('Monthly Data'!O:O,Calculations!$C$116+MOD(K137,Calculations!$C$118))+Control!$C$7*Calculations!$C$84*INDEX('Monthly Data'!P:P,Calculations!$C$116+MOD(K137,Calculations!$C$118))+Control!$C$7*Calculations!$C$85*INDEX('Monthly Data'!Q:Q,Calculations!$C$116+MOD(K137,Calculations!$C$118))+(1-Control!$C$7*Calculations!$C$87)*INDEX('Monthly Data'!R:R,Calculations!$C$116+MOD(K137,Calculations!$C$118))</f>
        <v>1.0478379486191123E-2</v>
      </c>
      <c r="EB137" s="86">
        <f ca="1">Control!$C$7*Calculations!$C$82*INDEX('Monthly Data'!N:N,Calculations!$C$116+MOD(L137,Calculations!$C$118))+Control!$C$7*Calculations!$C$83*INDEX('Monthly Data'!O:O,Calculations!$C$116+MOD(L137,Calculations!$C$118))+Control!$C$7*Calculations!$C$84*INDEX('Monthly Data'!P:P,Calculations!$C$116+MOD(L137,Calculations!$C$118))+Control!$C$7*Calculations!$C$85*INDEX('Monthly Data'!Q:Q,Calculations!$C$116+MOD(L137,Calculations!$C$118))+(1-Control!$C$7*Calculations!$C$87)*INDEX('Monthly Data'!R:R,Calculations!$C$116+MOD(L137,Calculations!$C$118))</f>
        <v>1.3891563624307685E-2</v>
      </c>
      <c r="EC137" s="86">
        <f ca="1">Control!$C$7*Calculations!$C$82*INDEX('Monthly Data'!N:N,Calculations!$C$116+MOD(M137,Calculations!$C$118))+Control!$C$7*Calculations!$C$83*INDEX('Monthly Data'!O:O,Calculations!$C$116+MOD(M137,Calculations!$C$118))+Control!$C$7*Calculations!$C$84*INDEX('Monthly Data'!P:P,Calculations!$C$116+MOD(M137,Calculations!$C$118))+Control!$C$7*Calculations!$C$85*INDEX('Monthly Data'!Q:Q,Calculations!$C$116+MOD(M137,Calculations!$C$118))+(1-Control!$C$7*Calculations!$C$87)*INDEX('Monthly Data'!R:R,Calculations!$C$116+MOD(M137,Calculations!$C$118))</f>
        <v>6.2631896128884862E-3</v>
      </c>
      <c r="ED137" s="86">
        <f ca="1">Control!$C$7*Calculations!$C$82*INDEX('Monthly Data'!N:N,Calculations!$C$116+MOD(N137,Calculations!$C$118))+Control!$C$7*Calculations!$C$83*INDEX('Monthly Data'!O:O,Calculations!$C$116+MOD(N137,Calculations!$C$118))+Control!$C$7*Calculations!$C$84*INDEX('Monthly Data'!P:P,Calculations!$C$116+MOD(N137,Calculations!$C$118))+Control!$C$7*Calculations!$C$85*INDEX('Monthly Data'!Q:Q,Calculations!$C$116+MOD(N137,Calculations!$C$118))+(1-Control!$C$7*Calculations!$C$87)*INDEX('Monthly Data'!R:R,Calculations!$C$116+MOD(N137,Calculations!$C$118))</f>
        <v>1.0921298083007208E-2</v>
      </c>
      <c r="EE137" s="86">
        <f ca="1">Control!$C$7*Calculations!$C$82*INDEX('Monthly Data'!N:N,Calculations!$C$116+MOD(O137,Calculations!$C$118))+Control!$C$7*Calculations!$C$83*INDEX('Monthly Data'!O:O,Calculations!$C$116+MOD(O137,Calculations!$C$118))+Control!$C$7*Calculations!$C$84*INDEX('Monthly Data'!P:P,Calculations!$C$116+MOD(O137,Calculations!$C$118))+Control!$C$7*Calculations!$C$85*INDEX('Monthly Data'!Q:Q,Calculations!$C$116+MOD(O137,Calculations!$C$118))+(1-Control!$C$7*Calculations!$C$87)*INDEX('Monthly Data'!R:R,Calculations!$C$116+MOD(O137,Calculations!$C$118))</f>
        <v>-2.0259958308006688E-2</v>
      </c>
      <c r="EF137" s="86">
        <f ca="1">Control!$C$7*Calculations!$C$82*INDEX('Monthly Data'!N:N,Calculations!$C$116+MOD(P137,Calculations!$C$118))+Control!$C$7*Calculations!$C$83*INDEX('Monthly Data'!O:O,Calculations!$C$116+MOD(P137,Calculations!$C$118))+Control!$C$7*Calculations!$C$84*INDEX('Monthly Data'!P:P,Calculations!$C$116+MOD(P137,Calculations!$C$118))+Control!$C$7*Calculations!$C$85*INDEX('Monthly Data'!Q:Q,Calculations!$C$116+MOD(P137,Calculations!$C$118))+(1-Control!$C$7*Calculations!$C$87)*INDEX('Monthly Data'!R:R,Calculations!$C$116+MOD(P137,Calculations!$C$118))</f>
        <v>1.5108777406081684E-3</v>
      </c>
      <c r="EG137" s="86">
        <f ca="1">Control!$C$7*Calculations!$C$82*INDEX('Monthly Data'!N:N,Calculations!$C$116+MOD(Q137,Calculations!$C$118))+Control!$C$7*Calculations!$C$83*INDEX('Monthly Data'!O:O,Calculations!$C$116+MOD(Q137,Calculations!$C$118))+Control!$C$7*Calculations!$C$84*INDEX('Monthly Data'!P:P,Calculations!$C$116+MOD(Q137,Calculations!$C$118))+Control!$C$7*Calculations!$C$85*INDEX('Monthly Data'!Q:Q,Calculations!$C$116+MOD(Q137,Calculations!$C$118))+(1-Control!$C$7*Calculations!$C$87)*INDEX('Monthly Data'!R:R,Calculations!$C$116+MOD(Q137,Calculations!$C$118))</f>
        <v>6.2631896128884862E-3</v>
      </c>
      <c r="EH137" s="86">
        <f ca="1">Control!$C$7*Calculations!$C$82*INDEX('Monthly Data'!N:N,Calculations!$C$116+MOD(R137,Calculations!$C$118))+Control!$C$7*Calculations!$C$83*INDEX('Monthly Data'!O:O,Calculations!$C$116+MOD(R137,Calculations!$C$118))+Control!$C$7*Calculations!$C$84*INDEX('Monthly Data'!P:P,Calculations!$C$116+MOD(R137,Calculations!$C$118))+Control!$C$7*Calculations!$C$85*INDEX('Monthly Data'!Q:Q,Calculations!$C$116+MOD(R137,Calculations!$C$118))+(1-Control!$C$7*Calculations!$C$87)*INDEX('Monthly Data'!R:R,Calculations!$C$116+MOD(R137,Calculations!$C$118))</f>
        <v>1.1106855739851785E-2</v>
      </c>
      <c r="EI137" s="86">
        <f ca="1">Control!$C$7*Calculations!$C$82*INDEX('Monthly Data'!N:N,Calculations!$C$116+MOD(S137,Calculations!$C$118))+Control!$C$7*Calculations!$C$83*INDEX('Monthly Data'!O:O,Calculations!$C$116+MOD(S137,Calculations!$C$118))+Control!$C$7*Calculations!$C$84*INDEX('Monthly Data'!P:P,Calculations!$C$116+MOD(S137,Calculations!$C$118))+Control!$C$7*Calculations!$C$85*INDEX('Monthly Data'!Q:Q,Calculations!$C$116+MOD(S137,Calculations!$C$118))+(1-Control!$C$7*Calculations!$C$87)*INDEX('Monthly Data'!R:R,Calculations!$C$116+MOD(S137,Calculations!$C$118))</f>
        <v>-4.3408051735618014E-2</v>
      </c>
      <c r="EJ137" s="86">
        <f ca="1">Control!$C$7*Calculations!$C$82*INDEX('Monthly Data'!N:N,Calculations!$C$116+MOD(T137,Calculations!$C$118))+Control!$C$7*Calculations!$C$83*INDEX('Monthly Data'!O:O,Calculations!$C$116+MOD(T137,Calculations!$C$118))+Control!$C$7*Calculations!$C$84*INDEX('Monthly Data'!P:P,Calculations!$C$116+MOD(T137,Calculations!$C$118))+Control!$C$7*Calculations!$C$85*INDEX('Monthly Data'!Q:Q,Calculations!$C$116+MOD(T137,Calculations!$C$118))+(1-Control!$C$7*Calculations!$C$87)*INDEX('Monthly Data'!R:R,Calculations!$C$116+MOD(T137,Calculations!$C$118))</f>
        <v>5.1279584938936244E-2</v>
      </c>
      <c r="EK137" s="86">
        <f ca="1">Control!$C$7*Calculations!$C$82*INDEX('Monthly Data'!N:N,Calculations!$C$116+MOD(U137,Calculations!$C$118))+Control!$C$7*Calculations!$C$83*INDEX('Monthly Data'!O:O,Calculations!$C$116+MOD(U137,Calculations!$C$118))+Control!$C$7*Calculations!$C$84*INDEX('Monthly Data'!P:P,Calculations!$C$116+MOD(U137,Calculations!$C$118))+Control!$C$7*Calculations!$C$85*INDEX('Monthly Data'!Q:Q,Calculations!$C$116+MOD(U137,Calculations!$C$118))+(1-Control!$C$7*Calculations!$C$87)*INDEX('Monthly Data'!R:R,Calculations!$C$116+MOD(U137,Calculations!$C$118))</f>
        <v>8.3814116887657771E-3</v>
      </c>
      <c r="EL137" s="86">
        <f ca="1">Control!$C$7*Calculations!$C$82*INDEX('Monthly Data'!N:N,Calculations!$C$116+MOD(V137,Calculations!$C$118))+Control!$C$7*Calculations!$C$83*INDEX('Monthly Data'!O:O,Calculations!$C$116+MOD(V137,Calculations!$C$118))+Control!$C$7*Calculations!$C$84*INDEX('Monthly Data'!P:P,Calculations!$C$116+MOD(V137,Calculations!$C$118))+Control!$C$7*Calculations!$C$85*INDEX('Monthly Data'!Q:Q,Calculations!$C$116+MOD(V137,Calculations!$C$118))+(1-Control!$C$7*Calculations!$C$87)*INDEX('Monthly Data'!R:R,Calculations!$C$116+MOD(V137,Calculations!$C$118))</f>
        <v>1.8665061640915637E-2</v>
      </c>
      <c r="EM137" s="86">
        <f ca="1">Control!$C$7*Calculations!$C$82*INDEX('Monthly Data'!N:N,Calculations!$C$116+MOD(W137,Calculations!$C$118))+Control!$C$7*Calculations!$C$83*INDEX('Monthly Data'!O:O,Calculations!$C$116+MOD(W137,Calculations!$C$118))+Control!$C$7*Calculations!$C$84*INDEX('Monthly Data'!P:P,Calculations!$C$116+MOD(W137,Calculations!$C$118))+Control!$C$7*Calculations!$C$85*INDEX('Monthly Data'!Q:Q,Calculations!$C$116+MOD(W137,Calculations!$C$118))+(1-Control!$C$7*Calculations!$C$87)*INDEX('Monthly Data'!R:R,Calculations!$C$116+MOD(W137,Calculations!$C$118))</f>
        <v>1.8695385296339444E-2</v>
      </c>
      <c r="EN137" s="86">
        <f ca="1">Control!$C$7*Calculations!$C$82*INDEX('Monthly Data'!N:N,Calculations!$C$116+MOD(X137,Calculations!$C$118))+Control!$C$7*Calculations!$C$83*INDEX('Monthly Data'!O:O,Calculations!$C$116+MOD(X137,Calculations!$C$118))+Control!$C$7*Calculations!$C$84*INDEX('Monthly Data'!P:P,Calculations!$C$116+MOD(X137,Calculations!$C$118))+Control!$C$7*Calculations!$C$85*INDEX('Monthly Data'!Q:Q,Calculations!$C$116+MOD(X137,Calculations!$C$118))+(1-Control!$C$7*Calculations!$C$87)*INDEX('Monthly Data'!R:R,Calculations!$C$116+MOD(X137,Calculations!$C$118))</f>
        <v>1.8695385296339444E-2</v>
      </c>
      <c r="EO137" s="86">
        <f ca="1">Control!$C$7*Calculations!$C$82*INDEX('Monthly Data'!N:N,Calculations!$C$116+MOD(Y137,Calculations!$C$118))+Control!$C$7*Calculations!$C$83*INDEX('Monthly Data'!O:O,Calculations!$C$116+MOD(Y137,Calculations!$C$118))+Control!$C$7*Calculations!$C$84*INDEX('Monthly Data'!P:P,Calculations!$C$116+MOD(Y137,Calculations!$C$118))+Control!$C$7*Calculations!$C$85*INDEX('Monthly Data'!Q:Q,Calculations!$C$116+MOD(Y137,Calculations!$C$118))+(1-Control!$C$7*Calculations!$C$87)*INDEX('Monthly Data'!R:R,Calculations!$C$116+MOD(Y137,Calculations!$C$118))</f>
        <v>2.4722579420195831E-2</v>
      </c>
      <c r="EP137" s="86">
        <f ca="1">Control!$C$7*Calculations!$C$82*INDEX('Monthly Data'!N:N,Calculations!$C$116+MOD(Z137,Calculations!$C$118))+Control!$C$7*Calculations!$C$83*INDEX('Monthly Data'!O:O,Calculations!$C$116+MOD(Z137,Calculations!$C$118))+Control!$C$7*Calculations!$C$84*INDEX('Monthly Data'!P:P,Calculations!$C$116+MOD(Z137,Calculations!$C$118))+Control!$C$7*Calculations!$C$85*INDEX('Monthly Data'!Q:Q,Calculations!$C$116+MOD(Z137,Calculations!$C$118))+(1-Control!$C$7*Calculations!$C$87)*INDEX('Monthly Data'!R:R,Calculations!$C$116+MOD(Z137,Calculations!$C$118))</f>
        <v>9.9793409618087695E-3</v>
      </c>
      <c r="EQ137" s="86">
        <f ca="1">Control!$C$7*Calculations!$C$82*INDEX('Monthly Data'!N:N,Calculations!$C$116+MOD(AA137,Calculations!$C$118))+Control!$C$7*Calculations!$C$83*INDEX('Monthly Data'!O:O,Calculations!$C$116+MOD(AA137,Calculations!$C$118))+Control!$C$7*Calculations!$C$84*INDEX('Monthly Data'!P:P,Calculations!$C$116+MOD(AA137,Calculations!$C$118))+Control!$C$7*Calculations!$C$85*INDEX('Monthly Data'!Q:Q,Calculations!$C$116+MOD(AA137,Calculations!$C$118))+(1-Control!$C$7*Calculations!$C$87)*INDEX('Monthly Data'!R:R,Calculations!$C$116+MOD(AA137,Calculations!$C$118))</f>
        <v>2.5790695379256122E-2</v>
      </c>
      <c r="ER137" s="86">
        <f ca="1">Control!$C$7*Calculations!$C$82*INDEX('Monthly Data'!N:N,Calculations!$C$116+MOD(AB137,Calculations!$C$118))+Control!$C$7*Calculations!$C$83*INDEX('Monthly Data'!O:O,Calculations!$C$116+MOD(AB137,Calculations!$C$118))+Control!$C$7*Calculations!$C$84*INDEX('Monthly Data'!P:P,Calculations!$C$116+MOD(AB137,Calculations!$C$118))+Control!$C$7*Calculations!$C$85*INDEX('Monthly Data'!Q:Q,Calculations!$C$116+MOD(AB137,Calculations!$C$118))+(1-Control!$C$7*Calculations!$C$87)*INDEX('Monthly Data'!R:R,Calculations!$C$116+MOD(AB137,Calculations!$C$118))</f>
        <v>6.6954569943530936E-3</v>
      </c>
      <c r="ES137" s="86">
        <f ca="1">Control!$C$7*Calculations!$C$82*INDEX('Monthly Data'!N:N,Calculations!$C$116+MOD(AC137,Calculations!$C$118))+Control!$C$7*Calculations!$C$83*INDEX('Monthly Data'!O:O,Calculations!$C$116+MOD(AC137,Calculations!$C$118))+Control!$C$7*Calculations!$C$84*INDEX('Monthly Data'!P:P,Calculations!$C$116+MOD(AC137,Calculations!$C$118))+Control!$C$7*Calculations!$C$85*INDEX('Monthly Data'!Q:Q,Calculations!$C$116+MOD(AC137,Calculations!$C$118))+(1-Control!$C$7*Calculations!$C$87)*INDEX('Monthly Data'!R:R,Calculations!$C$116+MOD(AC137,Calculations!$C$118))</f>
        <v>1.046389543479892E-2</v>
      </c>
      <c r="ET137" s="86">
        <f ca="1">Control!$C$7*Calculations!$C$82*INDEX('Monthly Data'!N:N,Calculations!$C$116+MOD(AD137,Calculations!$C$118))+Control!$C$7*Calculations!$C$83*INDEX('Monthly Data'!O:O,Calculations!$C$116+MOD(AD137,Calculations!$C$118))+Control!$C$7*Calculations!$C$84*INDEX('Monthly Data'!P:P,Calculations!$C$116+MOD(AD137,Calculations!$C$118))+Control!$C$7*Calculations!$C$85*INDEX('Monthly Data'!Q:Q,Calculations!$C$116+MOD(AD137,Calculations!$C$118))+(1-Control!$C$7*Calculations!$C$87)*INDEX('Monthly Data'!R:R,Calculations!$C$116+MOD(AD137,Calculations!$C$118))</f>
        <v>1.5063457444773597E-2</v>
      </c>
      <c r="EU137" s="86">
        <f ca="1">Control!$C$7*Calculations!$C$82*INDEX('Monthly Data'!N:N,Calculations!$C$116+MOD(AE137,Calculations!$C$118))+Control!$C$7*Calculations!$C$83*INDEX('Monthly Data'!O:O,Calculations!$C$116+MOD(AE137,Calculations!$C$118))+Control!$C$7*Calculations!$C$84*INDEX('Monthly Data'!P:P,Calculations!$C$116+MOD(AE137,Calculations!$C$118))+Control!$C$7*Calculations!$C$85*INDEX('Monthly Data'!Q:Q,Calculations!$C$116+MOD(AE137,Calculations!$C$118))+(1-Control!$C$7*Calculations!$C$87)*INDEX('Monthly Data'!R:R,Calculations!$C$116+MOD(AE137,Calculations!$C$118))</f>
        <v>2.2757992058453024E-3</v>
      </c>
      <c r="EV137" s="86">
        <f ca="1">Control!$C$7*Calculations!$C$82*INDEX('Monthly Data'!N:N,Calculations!$C$116+MOD(AF137,Calculations!$C$118))+Control!$C$7*Calculations!$C$83*INDEX('Monthly Data'!O:O,Calculations!$C$116+MOD(AF137,Calculations!$C$118))+Control!$C$7*Calculations!$C$84*INDEX('Monthly Data'!P:P,Calculations!$C$116+MOD(AF137,Calculations!$C$118))+Control!$C$7*Calculations!$C$85*INDEX('Monthly Data'!Q:Q,Calculations!$C$116+MOD(AF137,Calculations!$C$118))+(1-Control!$C$7*Calculations!$C$87)*INDEX('Monthly Data'!R:R,Calculations!$C$116+MOD(AF137,Calculations!$C$118))</f>
        <v>-2.072517756005474E-2</v>
      </c>
      <c r="EW137" s="86">
        <f ca="1">Control!$C$7*Calculations!$C$82*INDEX('Monthly Data'!N:N,Calculations!$C$116+MOD(AG137,Calculations!$C$118))+Control!$C$7*Calculations!$C$83*INDEX('Monthly Data'!O:O,Calculations!$C$116+MOD(AG137,Calculations!$C$118))+Control!$C$7*Calculations!$C$84*INDEX('Monthly Data'!P:P,Calculations!$C$116+MOD(AG137,Calculations!$C$118))+Control!$C$7*Calculations!$C$85*INDEX('Monthly Data'!Q:Q,Calculations!$C$116+MOD(AG137,Calculations!$C$118))+(1-Control!$C$7*Calculations!$C$87)*INDEX('Monthly Data'!R:R,Calculations!$C$116+MOD(AG137,Calculations!$C$118))</f>
        <v>2.4470405846852006E-3</v>
      </c>
      <c r="EX137" s="86">
        <f ca="1">Control!$C$7*Calculations!$C$82*INDEX('Monthly Data'!N:N,Calculations!$C$116+MOD(AH137,Calculations!$C$118))+Control!$C$7*Calculations!$C$83*INDEX('Monthly Data'!O:O,Calculations!$C$116+MOD(AH137,Calculations!$C$118))+Control!$C$7*Calculations!$C$84*INDEX('Monthly Data'!P:P,Calculations!$C$116+MOD(AH137,Calculations!$C$118))+Control!$C$7*Calculations!$C$85*INDEX('Monthly Data'!Q:Q,Calculations!$C$116+MOD(AH137,Calculations!$C$118))+(1-Control!$C$7*Calculations!$C$87)*INDEX('Monthly Data'!R:R,Calculations!$C$116+MOD(AH137,Calculations!$C$118))</f>
        <v>6.2631896128884862E-3</v>
      </c>
      <c r="EY137" s="86">
        <f ca="1">Control!$C$7*Calculations!$C$82*INDEX('Monthly Data'!N:N,Calculations!$C$116+MOD(AI137,Calculations!$C$118))+Control!$C$7*Calculations!$C$83*INDEX('Monthly Data'!O:O,Calculations!$C$116+MOD(AI137,Calculations!$C$118))+Control!$C$7*Calculations!$C$84*INDEX('Monthly Data'!P:P,Calculations!$C$116+MOD(AI137,Calculations!$C$118))+Control!$C$7*Calculations!$C$85*INDEX('Monthly Data'!Q:Q,Calculations!$C$116+MOD(AI137,Calculations!$C$118))+(1-Control!$C$7*Calculations!$C$87)*INDEX('Monthly Data'!R:R,Calculations!$C$116+MOD(AI137,Calculations!$C$118))</f>
        <v>1.7831091590102856E-2</v>
      </c>
      <c r="EZ137" s="86">
        <f ca="1">Control!$C$7*Calculations!$C$82*INDEX('Monthly Data'!N:N,Calculations!$C$116+MOD(AJ137,Calculations!$C$118))+Control!$C$7*Calculations!$C$83*INDEX('Monthly Data'!O:O,Calculations!$C$116+MOD(AJ137,Calculations!$C$118))+Control!$C$7*Calculations!$C$84*INDEX('Monthly Data'!P:P,Calculations!$C$116+MOD(AJ137,Calculations!$C$118))+Control!$C$7*Calculations!$C$85*INDEX('Monthly Data'!Q:Q,Calculations!$C$116+MOD(AJ137,Calculations!$C$118))+(1-Control!$C$7*Calculations!$C$87)*INDEX('Monthly Data'!R:R,Calculations!$C$116+MOD(AJ137,Calculations!$C$118))</f>
        <v>1.5108777406081684E-3</v>
      </c>
      <c r="FA137" s="86">
        <f ca="1">Control!$C$7*Calculations!$C$82*INDEX('Monthly Data'!N:N,Calculations!$C$116+MOD(AK137,Calculations!$C$118))+Control!$C$7*Calculations!$C$83*INDEX('Monthly Data'!O:O,Calculations!$C$116+MOD(AK137,Calculations!$C$118))+Control!$C$7*Calculations!$C$84*INDEX('Monthly Data'!P:P,Calculations!$C$116+MOD(AK137,Calculations!$C$118))+Control!$C$7*Calculations!$C$85*INDEX('Monthly Data'!Q:Q,Calculations!$C$116+MOD(AK137,Calculations!$C$118))+(1-Control!$C$7*Calculations!$C$87)*INDEX('Monthly Data'!R:R,Calculations!$C$116+MOD(AK137,Calculations!$C$118))</f>
        <v>7.5897487599915015E-3</v>
      </c>
      <c r="FB137" s="86">
        <f ca="1">Control!$C$7*Calculations!$C$82*INDEX('Monthly Data'!N:N,Calculations!$C$116+MOD(AL137,Calculations!$C$118))+Control!$C$7*Calculations!$C$83*INDEX('Monthly Data'!O:O,Calculations!$C$116+MOD(AL137,Calculations!$C$118))+Control!$C$7*Calculations!$C$84*INDEX('Monthly Data'!P:P,Calculations!$C$116+MOD(AL137,Calculations!$C$118))+Control!$C$7*Calculations!$C$85*INDEX('Monthly Data'!Q:Q,Calculations!$C$116+MOD(AL137,Calculations!$C$118))+(1-Control!$C$7*Calculations!$C$87)*INDEX('Monthly Data'!R:R,Calculations!$C$116+MOD(AL137,Calculations!$C$118))</f>
        <v>3.7596120283497965E-2</v>
      </c>
      <c r="FC137" s="86">
        <f ca="1">Control!$C$7*Calculations!$C$82*INDEX('Monthly Data'!N:N,Calculations!$C$116+MOD(AM137,Calculations!$C$118))+Control!$C$7*Calculations!$C$83*INDEX('Monthly Data'!O:O,Calculations!$C$116+MOD(AM137,Calculations!$C$118))+Control!$C$7*Calculations!$C$84*INDEX('Monthly Data'!P:P,Calculations!$C$116+MOD(AM137,Calculations!$C$118))+Control!$C$7*Calculations!$C$85*INDEX('Monthly Data'!Q:Q,Calculations!$C$116+MOD(AM137,Calculations!$C$118))+(1-Control!$C$7*Calculations!$C$87)*INDEX('Monthly Data'!R:R,Calculations!$C$116+MOD(AM137,Calculations!$C$118))</f>
        <v>3.127051071655923E-3</v>
      </c>
      <c r="FD137" s="86">
        <f ca="1">Control!$C$7*Calculations!$C$82*INDEX('Monthly Data'!N:N,Calculations!$C$116+MOD(AN137,Calculations!$C$118))+Control!$C$7*Calculations!$C$83*INDEX('Monthly Data'!O:O,Calculations!$C$116+MOD(AN137,Calculations!$C$118))+Control!$C$7*Calculations!$C$84*INDEX('Monthly Data'!P:P,Calculations!$C$116+MOD(AN137,Calculations!$C$118))+Control!$C$7*Calculations!$C$85*INDEX('Monthly Data'!Q:Q,Calculations!$C$116+MOD(AN137,Calculations!$C$118))+(1-Control!$C$7*Calculations!$C$87)*INDEX('Monthly Data'!R:R,Calculations!$C$116+MOD(AN137,Calculations!$C$118))</f>
        <v>-4.3408051735618014E-2</v>
      </c>
      <c r="FE137" s="86">
        <f ca="1">Control!$C$7*Calculations!$C$82*INDEX('Monthly Data'!N:N,Calculations!$C$116+MOD(AO137,Calculations!$C$118))+Control!$C$7*Calculations!$C$83*INDEX('Monthly Data'!O:O,Calculations!$C$116+MOD(AO137,Calculations!$C$118))+Control!$C$7*Calculations!$C$84*INDEX('Monthly Data'!P:P,Calculations!$C$116+MOD(AO137,Calculations!$C$118))+Control!$C$7*Calculations!$C$85*INDEX('Monthly Data'!Q:Q,Calculations!$C$116+MOD(AO137,Calculations!$C$118))+(1-Control!$C$7*Calculations!$C$87)*INDEX('Monthly Data'!R:R,Calculations!$C$116+MOD(AO137,Calculations!$C$118))</f>
        <v>-2.5168357537820856E-4</v>
      </c>
      <c r="FF137" s="86">
        <f ca="1">Control!$C$7*Calculations!$C$82*INDEX('Monthly Data'!N:N,Calculations!$C$116+MOD(AP137,Calculations!$C$118))+Control!$C$7*Calculations!$C$83*INDEX('Monthly Data'!O:O,Calculations!$C$116+MOD(AP137,Calculations!$C$118))+Control!$C$7*Calculations!$C$84*INDEX('Monthly Data'!P:P,Calculations!$C$116+MOD(AP137,Calculations!$C$118))+Control!$C$7*Calculations!$C$85*INDEX('Monthly Data'!Q:Q,Calculations!$C$116+MOD(AP137,Calculations!$C$118))+(1-Control!$C$7*Calculations!$C$87)*INDEX('Monthly Data'!R:R,Calculations!$C$116+MOD(AP137,Calculations!$C$118))</f>
        <v>1.0018681835149534E-3</v>
      </c>
      <c r="FG137" s="86">
        <f ca="1">Control!$C$7*Calculations!$C$82*INDEX('Monthly Data'!N:N,Calculations!$C$116+MOD(AQ137,Calculations!$C$118))+Control!$C$7*Calculations!$C$83*INDEX('Monthly Data'!O:O,Calculations!$C$116+MOD(AQ137,Calculations!$C$118))+Control!$C$7*Calculations!$C$84*INDEX('Monthly Data'!P:P,Calculations!$C$116+MOD(AQ137,Calculations!$C$118))+Control!$C$7*Calculations!$C$85*INDEX('Monthly Data'!Q:Q,Calculations!$C$116+MOD(AQ137,Calculations!$C$118))+(1-Control!$C$7*Calculations!$C$87)*INDEX('Monthly Data'!R:R,Calculations!$C$116+MOD(AQ137,Calculations!$C$118))</f>
        <v>1.0921298083007208E-2</v>
      </c>
      <c r="FH137" s="86">
        <f ca="1">Control!$C$7*Calculations!$C$82*INDEX('Monthly Data'!N:N,Calculations!$C$116+MOD(AR137,Calculations!$C$118))+Control!$C$7*Calculations!$C$83*INDEX('Monthly Data'!O:O,Calculations!$C$116+MOD(AR137,Calculations!$C$118))+Control!$C$7*Calculations!$C$84*INDEX('Monthly Data'!P:P,Calculations!$C$116+MOD(AR137,Calculations!$C$118))+Control!$C$7*Calculations!$C$85*INDEX('Monthly Data'!Q:Q,Calculations!$C$116+MOD(AR137,Calculations!$C$118))+(1-Control!$C$7*Calculations!$C$87)*INDEX('Monthly Data'!R:R,Calculations!$C$116+MOD(AR137,Calculations!$C$118))</f>
        <v>4.089189590407355E-3</v>
      </c>
      <c r="FI137" s="86">
        <f ca="1">Control!$C$7*Calculations!$C$82*INDEX('Monthly Data'!N:N,Calculations!$C$116+MOD(AS137,Calculations!$C$118))+Control!$C$7*Calculations!$C$83*INDEX('Monthly Data'!O:O,Calculations!$C$116+MOD(AS137,Calculations!$C$118))+Control!$C$7*Calculations!$C$84*INDEX('Monthly Data'!P:P,Calculations!$C$116+MOD(AS137,Calculations!$C$118))+Control!$C$7*Calculations!$C$85*INDEX('Monthly Data'!Q:Q,Calculations!$C$116+MOD(AS137,Calculations!$C$118))+(1-Control!$C$7*Calculations!$C$87)*INDEX('Monthly Data'!R:R,Calculations!$C$116+MOD(AS137,Calculations!$C$118))</f>
        <v>-4.0413381192162513E-2</v>
      </c>
      <c r="FJ137" s="86">
        <f ca="1">Control!$C$7*Calculations!$C$82*INDEX('Monthly Data'!N:N,Calculations!$C$116+MOD(AT137,Calculations!$C$118))+Control!$C$7*Calculations!$C$83*INDEX('Monthly Data'!O:O,Calculations!$C$116+MOD(AT137,Calculations!$C$118))+Control!$C$7*Calculations!$C$84*INDEX('Monthly Data'!P:P,Calculations!$C$116+MOD(AT137,Calculations!$C$118))+Control!$C$7*Calculations!$C$85*INDEX('Monthly Data'!Q:Q,Calculations!$C$116+MOD(AT137,Calculations!$C$118))+(1-Control!$C$7*Calculations!$C$87)*INDEX('Monthly Data'!R:R,Calculations!$C$116+MOD(AT137,Calculations!$C$118))</f>
        <v>-4.0413381192162513E-2</v>
      </c>
      <c r="FK137" s="86">
        <f ca="1">Control!$C$7*Calculations!$C$82*INDEX('Monthly Data'!N:N,Calculations!$C$116+MOD(AU137,Calculations!$C$118))+Control!$C$7*Calculations!$C$83*INDEX('Monthly Data'!O:O,Calculations!$C$116+MOD(AU137,Calculations!$C$118))+Control!$C$7*Calculations!$C$84*INDEX('Monthly Data'!P:P,Calculations!$C$116+MOD(AU137,Calculations!$C$118))+Control!$C$7*Calculations!$C$85*INDEX('Monthly Data'!Q:Q,Calculations!$C$116+MOD(AU137,Calculations!$C$118))+(1-Control!$C$7*Calculations!$C$87)*INDEX('Monthly Data'!R:R,Calculations!$C$116+MOD(AU137,Calculations!$C$118))</f>
        <v>1.8695385296339444E-2</v>
      </c>
      <c r="FL137" s="86">
        <f ca="1">Control!$C$7*Calculations!$C$82*INDEX('Monthly Data'!N:N,Calculations!$C$116+MOD(AV137,Calculations!$C$118))+Control!$C$7*Calculations!$C$83*INDEX('Monthly Data'!O:O,Calculations!$C$116+MOD(AV137,Calculations!$C$118))+Control!$C$7*Calculations!$C$84*INDEX('Monthly Data'!P:P,Calculations!$C$116+MOD(AV137,Calculations!$C$118))+Control!$C$7*Calculations!$C$85*INDEX('Monthly Data'!Q:Q,Calculations!$C$116+MOD(AV137,Calculations!$C$118))+(1-Control!$C$7*Calculations!$C$87)*INDEX('Monthly Data'!R:R,Calculations!$C$116+MOD(AV137,Calculations!$C$118))</f>
        <v>2.4722579420195831E-2</v>
      </c>
      <c r="FM137" s="86">
        <f ca="1">Control!$C$7*Calculations!$C$82*INDEX('Monthly Data'!N:N,Calculations!$C$116+MOD(AW137,Calculations!$C$118))+Control!$C$7*Calculations!$C$83*INDEX('Monthly Data'!O:O,Calculations!$C$116+MOD(AW137,Calculations!$C$118))+Control!$C$7*Calculations!$C$84*INDEX('Monthly Data'!P:P,Calculations!$C$116+MOD(AW137,Calculations!$C$118))+Control!$C$7*Calculations!$C$85*INDEX('Monthly Data'!Q:Q,Calculations!$C$116+MOD(AW137,Calculations!$C$118))+(1-Control!$C$7*Calculations!$C$87)*INDEX('Monthly Data'!R:R,Calculations!$C$116+MOD(AW137,Calculations!$C$118))</f>
        <v>1.7472933988537529E-2</v>
      </c>
      <c r="FN137" s="86">
        <f ca="1">Control!$C$7*Calculations!$C$82*INDEX('Monthly Data'!N:N,Calculations!$C$116+MOD(AX137,Calculations!$C$118))+Control!$C$7*Calculations!$C$83*INDEX('Monthly Data'!O:O,Calculations!$C$116+MOD(AX137,Calculations!$C$118))+Control!$C$7*Calculations!$C$84*INDEX('Monthly Data'!P:P,Calculations!$C$116+MOD(AX137,Calculations!$C$118))+Control!$C$7*Calculations!$C$85*INDEX('Monthly Data'!Q:Q,Calculations!$C$116+MOD(AX137,Calculations!$C$118))+(1-Control!$C$7*Calculations!$C$87)*INDEX('Monthly Data'!R:R,Calculations!$C$116+MOD(AX137,Calculations!$C$118))</f>
        <v>-2.5168357537820856E-4</v>
      </c>
      <c r="FO137" s="86">
        <f ca="1">Control!$C$7*Calculations!$C$82*INDEX('Monthly Data'!N:N,Calculations!$C$116+MOD(AY137,Calculations!$C$118))+Control!$C$7*Calculations!$C$83*INDEX('Monthly Data'!O:O,Calculations!$C$116+MOD(AY137,Calculations!$C$118))+Control!$C$7*Calculations!$C$84*INDEX('Monthly Data'!P:P,Calculations!$C$116+MOD(AY137,Calculations!$C$118))+Control!$C$7*Calculations!$C$85*INDEX('Monthly Data'!Q:Q,Calculations!$C$116+MOD(AY137,Calculations!$C$118))+(1-Control!$C$7*Calculations!$C$87)*INDEX('Monthly Data'!R:R,Calculations!$C$116+MOD(AY137,Calculations!$C$118))</f>
        <v>-1.880155173376722E-2</v>
      </c>
      <c r="FP137" s="86">
        <f ca="1">Control!$C$7*Calculations!$C$82*INDEX('Monthly Data'!N:N,Calculations!$C$116+MOD(AZ137,Calculations!$C$118))+Control!$C$7*Calculations!$C$83*INDEX('Monthly Data'!O:O,Calculations!$C$116+MOD(AZ137,Calculations!$C$118))+Control!$C$7*Calculations!$C$84*INDEX('Monthly Data'!P:P,Calculations!$C$116+MOD(AZ137,Calculations!$C$118))+Control!$C$7*Calculations!$C$85*INDEX('Monthly Data'!Q:Q,Calculations!$C$116+MOD(AZ137,Calculations!$C$118))+(1-Control!$C$7*Calculations!$C$87)*INDEX('Monthly Data'!R:R,Calculations!$C$116+MOD(AZ137,Calculations!$C$118))</f>
        <v>1.1106855739851785E-2</v>
      </c>
      <c r="FQ137" s="86">
        <f ca="1">Control!$C$7*Calculations!$C$82*INDEX('Monthly Data'!N:N,Calculations!$C$116+MOD(BA137,Calculations!$C$118))+Control!$C$7*Calculations!$C$83*INDEX('Monthly Data'!O:O,Calculations!$C$116+MOD(BA137,Calculations!$C$118))+Control!$C$7*Calculations!$C$84*INDEX('Monthly Data'!P:P,Calculations!$C$116+MOD(BA137,Calculations!$C$118))+Control!$C$7*Calculations!$C$85*INDEX('Monthly Data'!Q:Q,Calculations!$C$116+MOD(BA137,Calculations!$C$118))+(1-Control!$C$7*Calculations!$C$87)*INDEX('Monthly Data'!R:R,Calculations!$C$116+MOD(BA137,Calculations!$C$118))</f>
        <v>2.2757992058453024E-3</v>
      </c>
      <c r="FR137" s="86">
        <f ca="1">Control!$C$7*Calculations!$C$82*INDEX('Monthly Data'!N:N,Calculations!$C$116+MOD(BB137,Calculations!$C$118))+Control!$C$7*Calculations!$C$83*INDEX('Monthly Data'!O:O,Calculations!$C$116+MOD(BB137,Calculations!$C$118))+Control!$C$7*Calculations!$C$84*INDEX('Monthly Data'!P:P,Calculations!$C$116+MOD(BB137,Calculations!$C$118))+Control!$C$7*Calculations!$C$85*INDEX('Monthly Data'!Q:Q,Calculations!$C$116+MOD(BB137,Calculations!$C$118))+(1-Control!$C$7*Calculations!$C$87)*INDEX('Monthly Data'!R:R,Calculations!$C$116+MOD(BB137,Calculations!$C$118))</f>
        <v>2.9708469559001142E-2</v>
      </c>
      <c r="FS137" s="86">
        <f ca="1">Control!$C$7*Calculations!$C$82*INDEX('Monthly Data'!N:N,Calculations!$C$116+MOD(BC137,Calculations!$C$118))+Control!$C$7*Calculations!$C$83*INDEX('Monthly Data'!O:O,Calculations!$C$116+MOD(BC137,Calculations!$C$118))+Control!$C$7*Calculations!$C$84*INDEX('Monthly Data'!P:P,Calculations!$C$116+MOD(BC137,Calculations!$C$118))+Control!$C$7*Calculations!$C$85*INDEX('Monthly Data'!Q:Q,Calculations!$C$116+MOD(BC137,Calculations!$C$118))+(1-Control!$C$7*Calculations!$C$87)*INDEX('Monthly Data'!R:R,Calculations!$C$116+MOD(BC137,Calculations!$C$118))</f>
        <v>-2.0269389991732112E-2</v>
      </c>
      <c r="FT137" s="86">
        <f ca="1">Control!$C$7*Calculations!$C$82*INDEX('Monthly Data'!N:N,Calculations!$C$116+MOD(BD137,Calculations!$C$118))+Control!$C$7*Calculations!$C$83*INDEX('Monthly Data'!O:O,Calculations!$C$116+MOD(BD137,Calculations!$C$118))+Control!$C$7*Calculations!$C$84*INDEX('Monthly Data'!P:P,Calculations!$C$116+MOD(BD137,Calculations!$C$118))+Control!$C$7*Calculations!$C$85*INDEX('Monthly Data'!Q:Q,Calculations!$C$116+MOD(BD137,Calculations!$C$118))+(1-Control!$C$7*Calculations!$C$87)*INDEX('Monthly Data'!R:R,Calculations!$C$116+MOD(BD137,Calculations!$C$118))</f>
        <v>-9.9526758408448549E-3</v>
      </c>
      <c r="FU137" s="86">
        <f ca="1">Control!$C$7*Calculations!$C$82*INDEX('Monthly Data'!N:N,Calculations!$C$116+MOD(BE137,Calculations!$C$118))+Control!$C$7*Calculations!$C$83*INDEX('Monthly Data'!O:O,Calculations!$C$116+MOD(BE137,Calculations!$C$118))+Control!$C$7*Calculations!$C$84*INDEX('Monthly Data'!P:P,Calculations!$C$116+MOD(BE137,Calculations!$C$118))+Control!$C$7*Calculations!$C$85*INDEX('Monthly Data'!Q:Q,Calculations!$C$116+MOD(BE137,Calculations!$C$118))+(1-Control!$C$7*Calculations!$C$87)*INDEX('Monthly Data'!R:R,Calculations!$C$116+MOD(BE137,Calculations!$C$118))</f>
        <v>1.3891563624307685E-2</v>
      </c>
      <c r="FV137" s="86">
        <f ca="1">Control!$C$7*Calculations!$C$82*INDEX('Monthly Data'!N:N,Calculations!$C$116+MOD(BF137,Calculations!$C$118))+Control!$C$7*Calculations!$C$83*INDEX('Monthly Data'!O:O,Calculations!$C$116+MOD(BF137,Calculations!$C$118))+Control!$C$7*Calculations!$C$84*INDEX('Monthly Data'!P:P,Calculations!$C$116+MOD(BF137,Calculations!$C$118))+Control!$C$7*Calculations!$C$85*INDEX('Monthly Data'!Q:Q,Calculations!$C$116+MOD(BF137,Calculations!$C$118))+(1-Control!$C$7*Calculations!$C$87)*INDEX('Monthly Data'!R:R,Calculations!$C$116+MOD(BF137,Calculations!$C$118))</f>
        <v>1.7831091590102856E-2</v>
      </c>
      <c r="FW137" s="86">
        <f ca="1">Control!$C$7*Calculations!$C$82*INDEX('Monthly Data'!N:N,Calculations!$C$116+MOD(BG137,Calculations!$C$118))+Control!$C$7*Calculations!$C$83*INDEX('Monthly Data'!O:O,Calculations!$C$116+MOD(BG137,Calculations!$C$118))+Control!$C$7*Calculations!$C$84*INDEX('Monthly Data'!P:P,Calculations!$C$116+MOD(BG137,Calculations!$C$118))+Control!$C$7*Calculations!$C$85*INDEX('Monthly Data'!Q:Q,Calculations!$C$116+MOD(BG137,Calculations!$C$118))+(1-Control!$C$7*Calculations!$C$87)*INDEX('Monthly Data'!R:R,Calculations!$C$116+MOD(BG137,Calculations!$C$118))</f>
        <v>-3.9863250714949353E-2</v>
      </c>
      <c r="FX137" s="86">
        <f ca="1">Control!$C$7*Calculations!$C$82*INDEX('Monthly Data'!N:N,Calculations!$C$116+MOD(BH137,Calculations!$C$118))+Control!$C$7*Calculations!$C$83*INDEX('Monthly Data'!O:O,Calculations!$C$116+MOD(BH137,Calculations!$C$118))+Control!$C$7*Calculations!$C$84*INDEX('Monthly Data'!P:P,Calculations!$C$116+MOD(BH137,Calculations!$C$118))+Control!$C$7*Calculations!$C$85*INDEX('Monthly Data'!Q:Q,Calculations!$C$116+MOD(BH137,Calculations!$C$118))+(1-Control!$C$7*Calculations!$C$87)*INDEX('Monthly Data'!R:R,Calculations!$C$116+MOD(BH137,Calculations!$C$118))</f>
        <v>1.0921298083007208E-2</v>
      </c>
      <c r="FY137" s="86">
        <f ca="1">Control!$C$7*Calculations!$C$82*INDEX('Monthly Data'!N:N,Calculations!$C$116+MOD(BI137,Calculations!$C$118))+Control!$C$7*Calculations!$C$83*INDEX('Monthly Data'!O:O,Calculations!$C$116+MOD(BI137,Calculations!$C$118))+Control!$C$7*Calculations!$C$84*INDEX('Monthly Data'!P:P,Calculations!$C$116+MOD(BI137,Calculations!$C$118))+Control!$C$7*Calculations!$C$85*INDEX('Monthly Data'!Q:Q,Calculations!$C$116+MOD(BI137,Calculations!$C$118))+(1-Control!$C$7*Calculations!$C$87)*INDEX('Monthly Data'!R:R,Calculations!$C$116+MOD(BI137,Calculations!$C$118))</f>
        <v>5.1972609868760735E-3</v>
      </c>
      <c r="FZ137" s="86">
        <f ca="1">Control!$C$7*Calculations!$C$82*INDEX('Monthly Data'!N:N,Calculations!$C$116+MOD(BJ137,Calculations!$C$118))+Control!$C$7*Calculations!$C$83*INDEX('Monthly Data'!O:O,Calculations!$C$116+MOD(BJ137,Calculations!$C$118))+Control!$C$7*Calculations!$C$84*INDEX('Monthly Data'!P:P,Calculations!$C$116+MOD(BJ137,Calculations!$C$118))+Control!$C$7*Calculations!$C$85*INDEX('Monthly Data'!Q:Q,Calculations!$C$116+MOD(BJ137,Calculations!$C$118))+(1-Control!$C$7*Calculations!$C$87)*INDEX('Monthly Data'!R:R,Calculations!$C$116+MOD(BJ137,Calculations!$C$118))</f>
        <v>1.0415351832335435E-2</v>
      </c>
      <c r="GA137" s="86">
        <f ca="1">Control!$C$7*Calculations!$C$82*INDEX('Monthly Data'!N:N,Calculations!$C$116+MOD(BK137,Calculations!$C$118))+Control!$C$7*Calculations!$C$83*INDEX('Monthly Data'!O:O,Calculations!$C$116+MOD(BK137,Calculations!$C$118))+Control!$C$7*Calculations!$C$84*INDEX('Monthly Data'!P:P,Calculations!$C$116+MOD(BK137,Calculations!$C$118))+Control!$C$7*Calculations!$C$85*INDEX('Monthly Data'!Q:Q,Calculations!$C$116+MOD(BK137,Calculations!$C$118))+(1-Control!$C$7*Calculations!$C$87)*INDEX('Monthly Data'!R:R,Calculations!$C$116+MOD(BK137,Calculations!$C$118))</f>
        <v>9.9787204839310462E-3</v>
      </c>
      <c r="GB137" s="86">
        <f ca="1">Control!$C$7*Calculations!$C$82*INDEX('Monthly Data'!N:N,Calculations!$C$116+MOD(BL137,Calculations!$C$118))+Control!$C$7*Calculations!$C$83*INDEX('Monthly Data'!O:O,Calculations!$C$116+MOD(BL137,Calculations!$C$118))+Control!$C$7*Calculations!$C$84*INDEX('Monthly Data'!P:P,Calculations!$C$116+MOD(BL137,Calculations!$C$118))+Control!$C$7*Calculations!$C$85*INDEX('Monthly Data'!Q:Q,Calculations!$C$116+MOD(BL137,Calculations!$C$118))+(1-Control!$C$7*Calculations!$C$87)*INDEX('Monthly Data'!R:R,Calculations!$C$116+MOD(BL137,Calculations!$C$118))</f>
        <v>-9.8327855560634558E-3</v>
      </c>
      <c r="GC137" s="86">
        <f ca="1">Control!$C$7*Calculations!$C$82*INDEX('Monthly Data'!N:N,Calculations!$C$116+MOD(BM137,Calculations!$C$118))+Control!$C$7*Calculations!$C$83*INDEX('Monthly Data'!O:O,Calculations!$C$116+MOD(BM137,Calculations!$C$118))+Control!$C$7*Calculations!$C$84*INDEX('Monthly Data'!P:P,Calculations!$C$116+MOD(BM137,Calculations!$C$118))+Control!$C$7*Calculations!$C$85*INDEX('Monthly Data'!Q:Q,Calculations!$C$116+MOD(BM137,Calculations!$C$118))+(1-Control!$C$7*Calculations!$C$87)*INDEX('Monthly Data'!R:R,Calculations!$C$116+MOD(BM137,Calculations!$C$118))</f>
        <v>1.9073822767906517E-2</v>
      </c>
      <c r="GD137" s="86">
        <f ca="1">Control!$C$7*Calculations!$C$82*INDEX('Monthly Data'!N:N,Calculations!$C$116+MOD(BN137,Calculations!$C$118))+Control!$C$7*Calculations!$C$83*INDEX('Monthly Data'!O:O,Calculations!$C$116+MOD(BN137,Calculations!$C$118))+Control!$C$7*Calculations!$C$84*INDEX('Monthly Data'!P:P,Calculations!$C$116+MOD(BN137,Calculations!$C$118))+Control!$C$7*Calculations!$C$85*INDEX('Monthly Data'!Q:Q,Calculations!$C$116+MOD(BN137,Calculations!$C$118))+(1-Control!$C$7*Calculations!$C$87)*INDEX('Monthly Data'!R:R,Calculations!$C$116+MOD(BN137,Calculations!$C$118))</f>
        <v>1.5063457444773597E-2</v>
      </c>
      <c r="GE137" s="86">
        <f ca="1">Control!$C$7*Calculations!$C$82*INDEX('Monthly Data'!N:N,Calculations!$C$116+MOD(BO137,Calculations!$C$118))+Control!$C$7*Calculations!$C$83*INDEX('Monthly Data'!O:O,Calculations!$C$116+MOD(BO137,Calculations!$C$118))+Control!$C$7*Calculations!$C$84*INDEX('Monthly Data'!P:P,Calculations!$C$116+MOD(BO137,Calculations!$C$118))+Control!$C$7*Calculations!$C$85*INDEX('Monthly Data'!Q:Q,Calculations!$C$116+MOD(BO137,Calculations!$C$118))+(1-Control!$C$7*Calculations!$C$87)*INDEX('Monthly Data'!R:R,Calculations!$C$116+MOD(BO137,Calculations!$C$118))</f>
        <v>-1.5984879994281095E-2</v>
      </c>
      <c r="GF137" s="86">
        <f ca="1">Control!$C$7*Calculations!$C$82*INDEX('Monthly Data'!N:N,Calculations!$C$116+MOD(BP137,Calculations!$C$118))+Control!$C$7*Calculations!$C$83*INDEX('Monthly Data'!O:O,Calculations!$C$116+MOD(BP137,Calculations!$C$118))+Control!$C$7*Calculations!$C$84*INDEX('Monthly Data'!P:P,Calculations!$C$116+MOD(BP137,Calculations!$C$118))+Control!$C$7*Calculations!$C$85*INDEX('Monthly Data'!Q:Q,Calculations!$C$116+MOD(BP137,Calculations!$C$118))+(1-Control!$C$7*Calculations!$C$87)*INDEX('Monthly Data'!R:R,Calculations!$C$116+MOD(BP137,Calculations!$C$118))</f>
        <v>1.1704119272391494E-2</v>
      </c>
      <c r="GG137" s="86">
        <f ca="1">Control!$C$7*Calculations!$C$82*INDEX('Monthly Data'!N:N,Calculations!$C$116+MOD(BQ137,Calculations!$C$118))+Control!$C$7*Calculations!$C$83*INDEX('Monthly Data'!O:O,Calculations!$C$116+MOD(BQ137,Calculations!$C$118))+Control!$C$7*Calculations!$C$84*INDEX('Monthly Data'!P:P,Calculations!$C$116+MOD(BQ137,Calculations!$C$118))+Control!$C$7*Calculations!$C$85*INDEX('Monthly Data'!Q:Q,Calculations!$C$116+MOD(BQ137,Calculations!$C$118))+(1-Control!$C$7*Calculations!$C$87)*INDEX('Monthly Data'!R:R,Calculations!$C$116+MOD(BQ137,Calculations!$C$118))</f>
        <v>2.4842166689046628E-2</v>
      </c>
      <c r="GH137" s="86">
        <f ca="1">Control!$C$7*Calculations!$C$82*INDEX('Monthly Data'!N:N,Calculations!$C$116+MOD(BR137,Calculations!$C$118))+Control!$C$7*Calculations!$C$83*INDEX('Monthly Data'!O:O,Calculations!$C$116+MOD(BR137,Calculations!$C$118))+Control!$C$7*Calculations!$C$84*INDEX('Monthly Data'!P:P,Calculations!$C$116+MOD(BR137,Calculations!$C$118))+Control!$C$7*Calculations!$C$85*INDEX('Monthly Data'!Q:Q,Calculations!$C$116+MOD(BR137,Calculations!$C$118))+(1-Control!$C$7*Calculations!$C$87)*INDEX('Monthly Data'!R:R,Calculations!$C$116+MOD(BR137,Calculations!$C$118))</f>
        <v>-1.8530040247387896E-2</v>
      </c>
      <c r="GI137" s="86">
        <f ca="1">Control!$C$7*Calculations!$C$82*INDEX('Monthly Data'!N:N,Calculations!$C$116+MOD(BS137,Calculations!$C$118))+Control!$C$7*Calculations!$C$83*INDEX('Monthly Data'!O:O,Calculations!$C$116+MOD(BS137,Calculations!$C$118))+Control!$C$7*Calculations!$C$84*INDEX('Monthly Data'!P:P,Calculations!$C$116+MOD(BS137,Calculations!$C$118))+Control!$C$7*Calculations!$C$85*INDEX('Monthly Data'!Q:Q,Calculations!$C$116+MOD(BS137,Calculations!$C$118))+(1-Control!$C$7*Calculations!$C$87)*INDEX('Monthly Data'!R:R,Calculations!$C$116+MOD(BS137,Calculations!$C$118))</f>
        <v>-7.5539743260223157E-3</v>
      </c>
      <c r="GJ137" s="86">
        <f ca="1">Control!$C$7*Calculations!$C$82*INDEX('Monthly Data'!N:N,Calculations!$C$116+MOD(BT137,Calculations!$C$118))+Control!$C$7*Calculations!$C$83*INDEX('Monthly Data'!O:O,Calculations!$C$116+MOD(BT137,Calculations!$C$118))+Control!$C$7*Calculations!$C$84*INDEX('Monthly Data'!P:P,Calculations!$C$116+MOD(BT137,Calculations!$C$118))+Control!$C$7*Calculations!$C$85*INDEX('Monthly Data'!Q:Q,Calculations!$C$116+MOD(BT137,Calculations!$C$118))+(1-Control!$C$7*Calculations!$C$87)*INDEX('Monthly Data'!R:R,Calculations!$C$116+MOD(BT137,Calculations!$C$118))</f>
        <v>8.4240675975201049E-3</v>
      </c>
      <c r="GK137" s="86">
        <f ca="1">Control!$C$7*Calculations!$C$82*INDEX('Monthly Data'!N:N,Calculations!$C$116+MOD(BU137,Calculations!$C$118))+Control!$C$7*Calculations!$C$83*INDEX('Monthly Data'!O:O,Calculations!$C$116+MOD(BU137,Calculations!$C$118))+Control!$C$7*Calculations!$C$84*INDEX('Monthly Data'!P:P,Calculations!$C$116+MOD(BU137,Calculations!$C$118))+Control!$C$7*Calculations!$C$85*INDEX('Monthly Data'!Q:Q,Calculations!$C$116+MOD(BU137,Calculations!$C$118))+(1-Control!$C$7*Calculations!$C$87)*INDEX('Monthly Data'!R:R,Calculations!$C$116+MOD(BU137,Calculations!$C$118))</f>
        <v>7.3538285850108537E-3</v>
      </c>
      <c r="GL137" s="86">
        <f ca="1">Control!$C$7*Calculations!$C$82*INDEX('Monthly Data'!N:N,Calculations!$C$116+MOD(BV137,Calculations!$C$118))+Control!$C$7*Calculations!$C$83*INDEX('Monthly Data'!O:O,Calculations!$C$116+MOD(BV137,Calculations!$C$118))+Control!$C$7*Calculations!$C$84*INDEX('Monthly Data'!P:P,Calculations!$C$116+MOD(BV137,Calculations!$C$118))+Control!$C$7*Calculations!$C$85*INDEX('Monthly Data'!Q:Q,Calculations!$C$116+MOD(BV137,Calculations!$C$118))+(1-Control!$C$7*Calculations!$C$87)*INDEX('Monthly Data'!R:R,Calculations!$C$116+MOD(BV137,Calculations!$C$118))</f>
        <v>2.4470405846852006E-3</v>
      </c>
      <c r="GM137" s="86">
        <f ca="1">Control!$C$7*Calculations!$C$82*INDEX('Monthly Data'!N:N,Calculations!$C$116+MOD(BW137,Calculations!$C$118))+Control!$C$7*Calculations!$C$83*INDEX('Monthly Data'!O:O,Calculations!$C$116+MOD(BW137,Calculations!$C$118))+Control!$C$7*Calculations!$C$84*INDEX('Monthly Data'!P:P,Calculations!$C$116+MOD(BW137,Calculations!$C$118))+Control!$C$7*Calculations!$C$85*INDEX('Monthly Data'!Q:Q,Calculations!$C$116+MOD(BW137,Calculations!$C$118))+(1-Control!$C$7*Calculations!$C$87)*INDEX('Monthly Data'!R:R,Calculations!$C$116+MOD(BW137,Calculations!$C$118))</f>
        <v>2.2757992058453024E-3</v>
      </c>
      <c r="GN137" s="86">
        <f ca="1">Control!$C$7*Calculations!$C$82*INDEX('Monthly Data'!N:N,Calculations!$C$116+MOD(BX137,Calculations!$C$118))+Control!$C$7*Calculations!$C$83*INDEX('Monthly Data'!O:O,Calculations!$C$116+MOD(BX137,Calculations!$C$118))+Control!$C$7*Calculations!$C$84*INDEX('Monthly Data'!P:P,Calculations!$C$116+MOD(BX137,Calculations!$C$118))+Control!$C$7*Calculations!$C$85*INDEX('Monthly Data'!Q:Q,Calculations!$C$116+MOD(BX137,Calculations!$C$118))+(1-Control!$C$7*Calculations!$C$87)*INDEX('Monthly Data'!R:R,Calculations!$C$116+MOD(BX137,Calculations!$C$118))</f>
        <v>-1.0485101266941802E-2</v>
      </c>
      <c r="GO137" s="86">
        <f ca="1">Control!$C$7*Calculations!$C$82*INDEX('Monthly Data'!N:N,Calculations!$C$116+MOD(BY137,Calculations!$C$118))+Control!$C$7*Calculations!$C$83*INDEX('Monthly Data'!O:O,Calculations!$C$116+MOD(BY137,Calculations!$C$118))+Control!$C$7*Calculations!$C$84*INDEX('Monthly Data'!P:P,Calculations!$C$116+MOD(BY137,Calculations!$C$118))+Control!$C$7*Calculations!$C$85*INDEX('Monthly Data'!Q:Q,Calculations!$C$116+MOD(BY137,Calculations!$C$118))+(1-Control!$C$7*Calculations!$C$87)*INDEX('Monthly Data'!R:R,Calculations!$C$116+MOD(BY137,Calculations!$C$118))</f>
        <v>1.2435425892067014E-2</v>
      </c>
      <c r="GP137" s="86">
        <f ca="1">Control!$C$7*Calculations!$C$82*INDEX('Monthly Data'!N:N,Calculations!$C$116+MOD(BZ137,Calculations!$C$118))+Control!$C$7*Calculations!$C$83*INDEX('Monthly Data'!O:O,Calculations!$C$116+MOD(BZ137,Calculations!$C$118))+Control!$C$7*Calculations!$C$84*INDEX('Monthly Data'!P:P,Calculations!$C$116+MOD(BZ137,Calculations!$C$118))+Control!$C$7*Calculations!$C$85*INDEX('Monthly Data'!Q:Q,Calculations!$C$116+MOD(BZ137,Calculations!$C$118))+(1-Control!$C$7*Calculations!$C$87)*INDEX('Monthly Data'!R:R,Calculations!$C$116+MOD(BZ137,Calculations!$C$118))</f>
        <v>3.1011313347584085E-2</v>
      </c>
      <c r="GQ137" s="86">
        <f ca="1">Control!$C$7*Calculations!$C$82*INDEX('Monthly Data'!N:N,Calculations!$C$116+MOD(CA137,Calculations!$C$118))+Control!$C$7*Calculations!$C$83*INDEX('Monthly Data'!O:O,Calculations!$C$116+MOD(CA137,Calculations!$C$118))+Control!$C$7*Calculations!$C$84*INDEX('Monthly Data'!P:P,Calculations!$C$116+MOD(CA137,Calculations!$C$118))+Control!$C$7*Calculations!$C$85*INDEX('Monthly Data'!Q:Q,Calculations!$C$116+MOD(CA137,Calculations!$C$118))+(1-Control!$C$7*Calculations!$C$87)*INDEX('Monthly Data'!R:R,Calculations!$C$116+MOD(CA137,Calculations!$C$118))</f>
        <v>-2.4571433440223247E-2</v>
      </c>
      <c r="GR137" s="86">
        <f ca="1">Control!$C$7*Calculations!$C$82*INDEX('Monthly Data'!N:N,Calculations!$C$116+MOD(CB137,Calculations!$C$118))+Control!$C$7*Calculations!$C$83*INDEX('Monthly Data'!O:O,Calculations!$C$116+MOD(CB137,Calculations!$C$118))+Control!$C$7*Calculations!$C$84*INDEX('Monthly Data'!P:P,Calculations!$C$116+MOD(CB137,Calculations!$C$118))+Control!$C$7*Calculations!$C$85*INDEX('Monthly Data'!Q:Q,Calculations!$C$116+MOD(CB137,Calculations!$C$118))+(1-Control!$C$7*Calculations!$C$87)*INDEX('Monthly Data'!R:R,Calculations!$C$116+MOD(CB137,Calculations!$C$118))</f>
        <v>1.7599621212565995E-2</v>
      </c>
      <c r="GS137" s="86">
        <f ca="1">Control!$C$7*Calculations!$C$82*INDEX('Monthly Data'!N:N,Calculations!$C$116+MOD(CC137,Calculations!$C$118))+Control!$C$7*Calculations!$C$83*INDEX('Monthly Data'!O:O,Calculations!$C$116+MOD(CC137,Calculations!$C$118))+Control!$C$7*Calculations!$C$84*INDEX('Monthly Data'!P:P,Calculations!$C$116+MOD(CC137,Calculations!$C$118))+Control!$C$7*Calculations!$C$85*INDEX('Monthly Data'!Q:Q,Calculations!$C$116+MOD(CC137,Calculations!$C$118))+(1-Control!$C$7*Calculations!$C$87)*INDEX('Monthly Data'!R:R,Calculations!$C$116+MOD(CC137,Calculations!$C$118))</f>
        <v>1.0478379486191123E-2</v>
      </c>
      <c r="GT137" s="86">
        <f ca="1">Control!$C$7*Calculations!$C$82*INDEX('Monthly Data'!N:N,Calculations!$C$116+MOD(CD137,Calculations!$C$118))+Control!$C$7*Calculations!$C$83*INDEX('Monthly Data'!O:O,Calculations!$C$116+MOD(CD137,Calculations!$C$118))+Control!$C$7*Calculations!$C$84*INDEX('Monthly Data'!P:P,Calculations!$C$116+MOD(CD137,Calculations!$C$118))+Control!$C$7*Calculations!$C$85*INDEX('Monthly Data'!Q:Q,Calculations!$C$116+MOD(CD137,Calculations!$C$118))+(1-Control!$C$7*Calculations!$C$87)*INDEX('Monthly Data'!R:R,Calculations!$C$116+MOD(CD137,Calculations!$C$118))</f>
        <v>1.1809891087585166E-2</v>
      </c>
      <c r="GU137" s="86">
        <f ca="1">Control!$C$7*Calculations!$C$82*INDEX('Monthly Data'!N:N,Calculations!$C$116+MOD(CE137,Calculations!$C$118))+Control!$C$7*Calculations!$C$83*INDEX('Monthly Data'!O:O,Calculations!$C$116+MOD(CE137,Calculations!$C$118))+Control!$C$7*Calculations!$C$84*INDEX('Monthly Data'!P:P,Calculations!$C$116+MOD(CE137,Calculations!$C$118))+Control!$C$7*Calculations!$C$85*INDEX('Monthly Data'!Q:Q,Calculations!$C$116+MOD(CE137,Calculations!$C$118))+(1-Control!$C$7*Calculations!$C$87)*INDEX('Monthly Data'!R:R,Calculations!$C$116+MOD(CE137,Calculations!$C$118))</f>
        <v>2.3307359621218403E-2</v>
      </c>
      <c r="GV137" s="86">
        <f ca="1">Control!$C$7*Calculations!$C$82*INDEX('Monthly Data'!N:N,Calculations!$C$116+MOD(CF137,Calculations!$C$118))+Control!$C$7*Calculations!$C$83*INDEX('Monthly Data'!O:O,Calculations!$C$116+MOD(CF137,Calculations!$C$118))+Control!$C$7*Calculations!$C$84*INDEX('Monthly Data'!P:P,Calculations!$C$116+MOD(CF137,Calculations!$C$118))+Control!$C$7*Calculations!$C$85*INDEX('Monthly Data'!Q:Q,Calculations!$C$116+MOD(CF137,Calculations!$C$118))+(1-Control!$C$7*Calculations!$C$87)*INDEX('Monthly Data'!R:R,Calculations!$C$116+MOD(CF137,Calculations!$C$118))</f>
        <v>1.1704119272391494E-2</v>
      </c>
      <c r="GW137" s="86">
        <f ca="1">Control!$C$7*Calculations!$C$82*INDEX('Monthly Data'!N:N,Calculations!$C$116+MOD(CG137,Calculations!$C$118))+Control!$C$7*Calculations!$C$83*INDEX('Monthly Data'!O:O,Calculations!$C$116+MOD(CG137,Calculations!$C$118))+Control!$C$7*Calculations!$C$84*INDEX('Monthly Data'!P:P,Calculations!$C$116+MOD(CG137,Calculations!$C$118))+Control!$C$7*Calculations!$C$85*INDEX('Monthly Data'!Q:Q,Calculations!$C$116+MOD(CG137,Calculations!$C$118))+(1-Control!$C$7*Calculations!$C$87)*INDEX('Monthly Data'!R:R,Calculations!$C$116+MOD(CG137,Calculations!$C$118))</f>
        <v>1.3891304280773396E-2</v>
      </c>
      <c r="GX137" s="86">
        <f ca="1">Control!$C$7*Calculations!$C$82*INDEX('Monthly Data'!N:N,Calculations!$C$116+MOD(CH137,Calculations!$C$118))+Control!$C$7*Calculations!$C$83*INDEX('Monthly Data'!O:O,Calculations!$C$116+MOD(CH137,Calculations!$C$118))+Control!$C$7*Calculations!$C$84*INDEX('Monthly Data'!P:P,Calculations!$C$116+MOD(CH137,Calculations!$C$118))+Control!$C$7*Calculations!$C$85*INDEX('Monthly Data'!Q:Q,Calculations!$C$116+MOD(CH137,Calculations!$C$118))+(1-Control!$C$7*Calculations!$C$87)*INDEX('Monthly Data'!R:R,Calculations!$C$116+MOD(CH137,Calculations!$C$118))</f>
        <v>1.5108777406081684E-3</v>
      </c>
      <c r="GY137" s="86">
        <f ca="1">Control!$C$7*Calculations!$C$82*INDEX('Monthly Data'!N:N,Calculations!$C$116+MOD(CI137,Calculations!$C$118))+Control!$C$7*Calculations!$C$83*INDEX('Monthly Data'!O:O,Calculations!$C$116+MOD(CI137,Calculations!$C$118))+Control!$C$7*Calculations!$C$84*INDEX('Monthly Data'!P:P,Calculations!$C$116+MOD(CI137,Calculations!$C$118))+Control!$C$7*Calculations!$C$85*INDEX('Monthly Data'!Q:Q,Calculations!$C$116+MOD(CI137,Calculations!$C$118))+(1-Control!$C$7*Calculations!$C$87)*INDEX('Monthly Data'!R:R,Calculations!$C$116+MOD(CI137,Calculations!$C$118))</f>
        <v>4.5132804118240749E-2</v>
      </c>
      <c r="GZ137" s="86">
        <f ca="1">Control!$C$7*Calculations!$C$82*INDEX('Monthly Data'!N:N,Calculations!$C$116+MOD(CJ137,Calculations!$C$118))+Control!$C$7*Calculations!$C$83*INDEX('Monthly Data'!O:O,Calculations!$C$116+MOD(CJ137,Calculations!$C$118))+Control!$C$7*Calculations!$C$84*INDEX('Monthly Data'!P:P,Calculations!$C$116+MOD(CJ137,Calculations!$C$118))+Control!$C$7*Calculations!$C$85*INDEX('Monthly Data'!Q:Q,Calculations!$C$116+MOD(CJ137,Calculations!$C$118))+(1-Control!$C$7*Calculations!$C$87)*INDEX('Monthly Data'!R:R,Calculations!$C$116+MOD(CJ137,Calculations!$C$118))</f>
        <v>3.5231336013669103E-2</v>
      </c>
      <c r="HA137" s="86">
        <f ca="1">Control!$C$7*Calculations!$C$82*INDEX('Monthly Data'!N:N,Calculations!$C$116+MOD(CK137,Calculations!$C$118))+Control!$C$7*Calculations!$C$83*INDEX('Monthly Data'!O:O,Calculations!$C$116+MOD(CK137,Calculations!$C$118))+Control!$C$7*Calculations!$C$84*INDEX('Monthly Data'!P:P,Calculations!$C$116+MOD(CK137,Calculations!$C$118))+Control!$C$7*Calculations!$C$85*INDEX('Monthly Data'!Q:Q,Calculations!$C$116+MOD(CK137,Calculations!$C$118))+(1-Control!$C$7*Calculations!$C$87)*INDEX('Monthly Data'!R:R,Calculations!$C$116+MOD(CK137,Calculations!$C$118))</f>
        <v>-2.6378232493851243E-2</v>
      </c>
      <c r="HB137" s="86">
        <f ca="1">Control!$C$7*Calculations!$C$82*INDEX('Monthly Data'!N:N,Calculations!$C$116+MOD(CL137,Calculations!$C$118))+Control!$C$7*Calculations!$C$83*INDEX('Monthly Data'!O:O,Calculations!$C$116+MOD(CL137,Calculations!$C$118))+Control!$C$7*Calculations!$C$84*INDEX('Monthly Data'!P:P,Calculations!$C$116+MOD(CL137,Calculations!$C$118))+Control!$C$7*Calculations!$C$85*INDEX('Monthly Data'!Q:Q,Calculations!$C$116+MOD(CL137,Calculations!$C$118))+(1-Control!$C$7*Calculations!$C$87)*INDEX('Monthly Data'!R:R,Calculations!$C$116+MOD(CL137,Calculations!$C$118))</f>
        <v>6.2631896128884862E-3</v>
      </c>
      <c r="HC137" s="86">
        <f ca="1">Control!$C$7*Calculations!$C$82*INDEX('Monthly Data'!N:N,Calculations!$C$116+MOD(CM137,Calculations!$C$118))+Control!$C$7*Calculations!$C$83*INDEX('Monthly Data'!O:O,Calculations!$C$116+MOD(CM137,Calculations!$C$118))+Control!$C$7*Calculations!$C$84*INDEX('Monthly Data'!P:P,Calculations!$C$116+MOD(CM137,Calculations!$C$118))+Control!$C$7*Calculations!$C$85*INDEX('Monthly Data'!Q:Q,Calculations!$C$116+MOD(CM137,Calculations!$C$118))+(1-Control!$C$7*Calculations!$C$87)*INDEX('Monthly Data'!R:R,Calculations!$C$116+MOD(CM137,Calculations!$C$118))</f>
        <v>-2.0259958308006688E-2</v>
      </c>
      <c r="HD137" s="86">
        <f ca="1">Control!$C$7*Calculations!$C$82*INDEX('Monthly Data'!N:N,Calculations!$C$116+MOD(CN137,Calculations!$C$118))+Control!$C$7*Calculations!$C$83*INDEX('Monthly Data'!O:O,Calculations!$C$116+MOD(CN137,Calculations!$C$118))+Control!$C$7*Calculations!$C$84*INDEX('Monthly Data'!P:P,Calculations!$C$116+MOD(CN137,Calculations!$C$118))+Control!$C$7*Calculations!$C$85*INDEX('Monthly Data'!Q:Q,Calculations!$C$116+MOD(CN137,Calculations!$C$118))+(1-Control!$C$7*Calculations!$C$87)*INDEX('Monthly Data'!R:R,Calculations!$C$116+MOD(CN137,Calculations!$C$118))</f>
        <v>5.3309355465453899E-3</v>
      </c>
      <c r="HE137" s="86">
        <f ca="1">Control!$C$7*Calculations!$C$82*INDEX('Monthly Data'!N:N,Calculations!$C$116+MOD(CO137,Calculations!$C$118))+Control!$C$7*Calculations!$C$83*INDEX('Monthly Data'!O:O,Calculations!$C$116+MOD(CO137,Calculations!$C$118))+Control!$C$7*Calculations!$C$84*INDEX('Monthly Data'!P:P,Calculations!$C$116+MOD(CO137,Calculations!$C$118))+Control!$C$7*Calculations!$C$85*INDEX('Monthly Data'!Q:Q,Calculations!$C$116+MOD(CO137,Calculations!$C$118))+(1-Control!$C$7*Calculations!$C$87)*INDEX('Monthly Data'!R:R,Calculations!$C$116+MOD(CO137,Calculations!$C$118))</f>
        <v>1.2435425892067014E-2</v>
      </c>
      <c r="HF137" s="86">
        <f ca="1">Control!$C$7*Calculations!$C$82*INDEX('Monthly Data'!N:N,Calculations!$C$116+MOD(CP137,Calculations!$C$118))+Control!$C$7*Calculations!$C$83*INDEX('Monthly Data'!O:O,Calculations!$C$116+MOD(CP137,Calculations!$C$118))+Control!$C$7*Calculations!$C$84*INDEX('Monthly Data'!P:P,Calculations!$C$116+MOD(CP137,Calculations!$C$118))+Control!$C$7*Calculations!$C$85*INDEX('Monthly Data'!Q:Q,Calculations!$C$116+MOD(CP137,Calculations!$C$118))+(1-Control!$C$7*Calculations!$C$87)*INDEX('Monthly Data'!R:R,Calculations!$C$116+MOD(CP137,Calculations!$C$118))</f>
        <v>5.1279584938936244E-2</v>
      </c>
      <c r="HG137" s="86">
        <f ca="1">Control!$C$7*Calculations!$C$82*INDEX('Monthly Data'!N:N,Calculations!$C$116+MOD(CQ137,Calculations!$C$118))+Control!$C$7*Calculations!$C$83*INDEX('Monthly Data'!O:O,Calculations!$C$116+MOD(CQ137,Calculations!$C$118))+Control!$C$7*Calculations!$C$84*INDEX('Monthly Data'!P:P,Calculations!$C$116+MOD(CQ137,Calculations!$C$118))+Control!$C$7*Calculations!$C$85*INDEX('Monthly Data'!Q:Q,Calculations!$C$116+MOD(CQ137,Calculations!$C$118))+(1-Control!$C$7*Calculations!$C$87)*INDEX('Monthly Data'!R:R,Calculations!$C$116+MOD(CQ137,Calculations!$C$118))</f>
        <v>7.9764341593600071E-3</v>
      </c>
      <c r="HH137" s="86">
        <f ca="1">Control!$C$7*Calculations!$C$82*INDEX('Monthly Data'!N:N,Calculations!$C$116+MOD(CR137,Calculations!$C$118))+Control!$C$7*Calculations!$C$83*INDEX('Monthly Data'!O:O,Calculations!$C$116+MOD(CR137,Calculations!$C$118))+Control!$C$7*Calculations!$C$84*INDEX('Monthly Data'!P:P,Calculations!$C$116+MOD(CR137,Calculations!$C$118))+Control!$C$7*Calculations!$C$85*INDEX('Monthly Data'!Q:Q,Calculations!$C$116+MOD(CR137,Calculations!$C$118))+(1-Control!$C$7*Calculations!$C$87)*INDEX('Monthly Data'!R:R,Calculations!$C$116+MOD(CR137,Calculations!$C$118))</f>
        <v>-7.8872955230675015E-3</v>
      </c>
      <c r="HI137" s="86">
        <f ca="1">Control!$C$7*Calculations!$C$82*INDEX('Monthly Data'!N:N,Calculations!$C$116+MOD(CS137,Calculations!$C$118))+Control!$C$7*Calculations!$C$83*INDEX('Monthly Data'!O:O,Calculations!$C$116+MOD(CS137,Calculations!$C$118))+Control!$C$7*Calculations!$C$84*INDEX('Monthly Data'!P:P,Calculations!$C$116+MOD(CS137,Calculations!$C$118))+Control!$C$7*Calculations!$C$85*INDEX('Monthly Data'!Q:Q,Calculations!$C$116+MOD(CS137,Calculations!$C$118))+(1-Control!$C$7*Calculations!$C$87)*INDEX('Monthly Data'!R:R,Calculations!$C$116+MOD(CS137,Calculations!$C$118))</f>
        <v>-3.299557342782896E-2</v>
      </c>
      <c r="HJ137" s="86">
        <f ca="1">Control!$C$7*Calculations!$C$82*INDEX('Monthly Data'!N:N,Calculations!$C$116+MOD(CT137,Calculations!$C$118))+Control!$C$7*Calculations!$C$83*INDEX('Monthly Data'!O:O,Calculations!$C$116+MOD(CT137,Calculations!$C$118))+Control!$C$7*Calculations!$C$84*INDEX('Monthly Data'!P:P,Calculations!$C$116+MOD(CT137,Calculations!$C$118))+Control!$C$7*Calculations!$C$85*INDEX('Monthly Data'!Q:Q,Calculations!$C$116+MOD(CT137,Calculations!$C$118))+(1-Control!$C$7*Calculations!$C$87)*INDEX('Monthly Data'!R:R,Calculations!$C$116+MOD(CT137,Calculations!$C$118))</f>
        <v>1.5108777406081684E-3</v>
      </c>
      <c r="HK137" s="86">
        <f ca="1">Control!$C$7*Calculations!$C$82*INDEX('Monthly Data'!N:N,Calculations!$C$116+MOD(CU137,Calculations!$C$118))+Control!$C$7*Calculations!$C$83*INDEX('Monthly Data'!O:O,Calculations!$C$116+MOD(CU137,Calculations!$C$118))+Control!$C$7*Calculations!$C$84*INDEX('Monthly Data'!P:P,Calculations!$C$116+MOD(CU137,Calculations!$C$118))+Control!$C$7*Calculations!$C$85*INDEX('Monthly Data'!Q:Q,Calculations!$C$116+MOD(CU137,Calculations!$C$118))+(1-Control!$C$7*Calculations!$C$87)*INDEX('Monthly Data'!R:R,Calculations!$C$116+MOD(CU137,Calculations!$C$118))</f>
        <v>6.6954569943530936E-3</v>
      </c>
      <c r="HL137" s="86">
        <f ca="1">Control!$C$7*Calculations!$C$82*INDEX('Monthly Data'!N:N,Calculations!$C$116+MOD(CV137,Calculations!$C$118))+Control!$C$7*Calculations!$C$83*INDEX('Monthly Data'!O:O,Calculations!$C$116+MOD(CV137,Calculations!$C$118))+Control!$C$7*Calculations!$C$84*INDEX('Monthly Data'!P:P,Calculations!$C$116+MOD(CV137,Calculations!$C$118))+Control!$C$7*Calculations!$C$85*INDEX('Monthly Data'!Q:Q,Calculations!$C$116+MOD(CV137,Calculations!$C$118))+(1-Control!$C$7*Calculations!$C$87)*INDEX('Monthly Data'!R:R,Calculations!$C$116+MOD(CV137,Calculations!$C$118))</f>
        <v>1.2954540023127663E-2</v>
      </c>
      <c r="HM137" s="86">
        <f ca="1">Control!$C$7*Calculations!$C$82*INDEX('Monthly Data'!N:N,Calculations!$C$116+MOD(CW137,Calculations!$C$118))+Control!$C$7*Calculations!$C$83*INDEX('Monthly Data'!O:O,Calculations!$C$116+MOD(CW137,Calculations!$C$118))+Control!$C$7*Calculations!$C$84*INDEX('Monthly Data'!P:P,Calculations!$C$116+MOD(CW137,Calculations!$C$118))+Control!$C$7*Calculations!$C$85*INDEX('Monthly Data'!Q:Q,Calculations!$C$116+MOD(CW137,Calculations!$C$118))+(1-Control!$C$7*Calculations!$C$87)*INDEX('Monthly Data'!R:R,Calculations!$C$116+MOD(CW137,Calculations!$C$118))</f>
        <v>-2.0259958308006688E-2</v>
      </c>
      <c r="HN137" s="86">
        <f ca="1">Control!$C$7*Calculations!$C$82*INDEX('Monthly Data'!N:N,Calculations!$C$116+MOD(CX137,Calculations!$C$118))+Control!$C$7*Calculations!$C$83*INDEX('Monthly Data'!O:O,Calculations!$C$116+MOD(CX137,Calculations!$C$118))+Control!$C$7*Calculations!$C$84*INDEX('Monthly Data'!P:P,Calculations!$C$116+MOD(CX137,Calculations!$C$118))+Control!$C$7*Calculations!$C$85*INDEX('Monthly Data'!Q:Q,Calculations!$C$116+MOD(CX137,Calculations!$C$118))+(1-Control!$C$7*Calculations!$C$87)*INDEX('Monthly Data'!R:R,Calculations!$C$116+MOD(CX137,Calculations!$C$118))</f>
        <v>-3.8875517825435772E-3</v>
      </c>
      <c r="HO137" s="86">
        <f ca="1">Control!$C$7*Calculations!$C$82*INDEX('Monthly Data'!N:N,Calculations!$C$116+MOD(CY137,Calculations!$C$118))+Control!$C$7*Calculations!$C$83*INDEX('Monthly Data'!O:O,Calculations!$C$116+MOD(CY137,Calculations!$C$118))+Control!$C$7*Calculations!$C$84*INDEX('Monthly Data'!P:P,Calculations!$C$116+MOD(CY137,Calculations!$C$118))+Control!$C$7*Calculations!$C$85*INDEX('Monthly Data'!Q:Q,Calculations!$C$116+MOD(CY137,Calculations!$C$118))+(1-Control!$C$7*Calculations!$C$87)*INDEX('Monthly Data'!R:R,Calculations!$C$116+MOD(CY137,Calculations!$C$118))</f>
        <v>6.6954569943530936E-3</v>
      </c>
      <c r="HP137" s="86">
        <f ca="1">Control!$C$7*Calculations!$C$82*INDEX('Monthly Data'!N:N,Calculations!$C$116+MOD(CZ137,Calculations!$C$118))+Control!$C$7*Calculations!$C$83*INDEX('Monthly Data'!O:O,Calculations!$C$116+MOD(CZ137,Calculations!$C$118))+Control!$C$7*Calculations!$C$84*INDEX('Monthly Data'!P:P,Calculations!$C$116+MOD(CZ137,Calculations!$C$118))+Control!$C$7*Calculations!$C$85*INDEX('Monthly Data'!Q:Q,Calculations!$C$116+MOD(CZ137,Calculations!$C$118))+(1-Control!$C$7*Calculations!$C$87)*INDEX('Monthly Data'!R:R,Calculations!$C$116+MOD(CZ137,Calculations!$C$118))</f>
        <v>1.142101364887867E-2</v>
      </c>
      <c r="HQ137" s="86">
        <f ca="1">Control!$C$7*Calculations!$C$82*INDEX('Monthly Data'!N:N,Calculations!$C$116+MOD(DA137,Calculations!$C$118))+Control!$C$7*Calculations!$C$83*INDEX('Monthly Data'!O:O,Calculations!$C$116+MOD(DA137,Calculations!$C$118))+Control!$C$7*Calculations!$C$84*INDEX('Monthly Data'!P:P,Calculations!$C$116+MOD(DA137,Calculations!$C$118))+Control!$C$7*Calculations!$C$85*INDEX('Monthly Data'!Q:Q,Calculations!$C$116+MOD(DA137,Calculations!$C$118))+(1-Control!$C$7*Calculations!$C$87)*INDEX('Monthly Data'!R:R,Calculations!$C$116+MOD(DA137,Calculations!$C$118))</f>
        <v>5.8868730207813358E-3</v>
      </c>
      <c r="HR137" s="86">
        <f ca="1">Control!$C$7*Calculations!$C$82*INDEX('Monthly Data'!N:N,Calculations!$C$116+MOD(DB137,Calculations!$C$118))+Control!$C$7*Calculations!$C$83*INDEX('Monthly Data'!O:O,Calculations!$C$116+MOD(DB137,Calculations!$C$118))+Control!$C$7*Calculations!$C$84*INDEX('Monthly Data'!P:P,Calculations!$C$116+MOD(DB137,Calculations!$C$118))+Control!$C$7*Calculations!$C$85*INDEX('Monthly Data'!Q:Q,Calculations!$C$116+MOD(DB137,Calculations!$C$118))+(1-Control!$C$7*Calculations!$C$87)*INDEX('Monthly Data'!R:R,Calculations!$C$116+MOD(DB137,Calculations!$C$118))</f>
        <v>-9.839093431862074E-3</v>
      </c>
      <c r="HS137" s="86">
        <f ca="1">Control!$C$7*Calculations!$C$82*INDEX('Monthly Data'!N:N,Calculations!$C$116+MOD(DC137,Calculations!$C$118))+Control!$C$7*Calculations!$C$83*INDEX('Monthly Data'!O:O,Calculations!$C$116+MOD(DC137,Calculations!$C$118))+Control!$C$7*Calculations!$C$84*INDEX('Monthly Data'!P:P,Calculations!$C$116+MOD(DC137,Calculations!$C$118))+Control!$C$7*Calculations!$C$85*INDEX('Monthly Data'!Q:Q,Calculations!$C$116+MOD(DC137,Calculations!$C$118))+(1-Control!$C$7*Calculations!$C$87)*INDEX('Monthly Data'!R:R,Calculations!$C$116+MOD(DC137,Calculations!$C$118))</f>
        <v>7.3538285850108537E-3</v>
      </c>
      <c r="HT137" s="86">
        <f ca="1">Control!$C$7*Calculations!$C$82*INDEX('Monthly Data'!N:N,Calculations!$C$116+MOD(DD137,Calculations!$C$118))+Control!$C$7*Calculations!$C$83*INDEX('Monthly Data'!O:O,Calculations!$C$116+MOD(DD137,Calculations!$C$118))+Control!$C$7*Calculations!$C$84*INDEX('Monthly Data'!P:P,Calculations!$C$116+MOD(DD137,Calculations!$C$118))+Control!$C$7*Calculations!$C$85*INDEX('Monthly Data'!Q:Q,Calculations!$C$116+MOD(DD137,Calculations!$C$118))+(1-Control!$C$7*Calculations!$C$87)*INDEX('Monthly Data'!R:R,Calculations!$C$116+MOD(DD137,Calculations!$C$118))</f>
        <v>4.5735623984309991E-2</v>
      </c>
      <c r="HU137" s="86">
        <f ca="1">Control!$C$7*Calculations!$C$82*INDEX('Monthly Data'!N:N,Calculations!$C$116+MOD(DE137,Calculations!$C$118))+Control!$C$7*Calculations!$C$83*INDEX('Monthly Data'!O:O,Calculations!$C$116+MOD(DE137,Calculations!$C$118))+Control!$C$7*Calculations!$C$84*INDEX('Monthly Data'!P:P,Calculations!$C$116+MOD(DE137,Calculations!$C$118))+Control!$C$7*Calculations!$C$85*INDEX('Monthly Data'!Q:Q,Calculations!$C$116+MOD(DE137,Calculations!$C$118))+(1-Control!$C$7*Calculations!$C$87)*INDEX('Monthly Data'!R:R,Calculations!$C$116+MOD(DE137,Calculations!$C$118))</f>
        <v>-7.4084874653726545E-3</v>
      </c>
      <c r="HV137" s="86">
        <f ca="1">Control!$C$7*Calculations!$C$82*INDEX('Monthly Data'!N:N,Calculations!$C$116+MOD(DF137,Calculations!$C$118))+Control!$C$7*Calculations!$C$83*INDEX('Monthly Data'!O:O,Calculations!$C$116+MOD(DF137,Calculations!$C$118))+Control!$C$7*Calculations!$C$84*INDEX('Monthly Data'!P:P,Calculations!$C$116+MOD(DF137,Calculations!$C$118))+Control!$C$7*Calculations!$C$85*INDEX('Monthly Data'!Q:Q,Calculations!$C$116+MOD(DF137,Calculations!$C$118))+(1-Control!$C$7*Calculations!$C$87)*INDEX('Monthly Data'!R:R,Calculations!$C$116+MOD(DF137,Calculations!$C$118))</f>
        <v>-9.5555592256394619E-3</v>
      </c>
      <c r="HW137" s="86">
        <f ca="1">Control!$C$7*Calculations!$C$82*INDEX('Monthly Data'!N:N,Calculations!$C$116+MOD(DG137,Calculations!$C$118))+Control!$C$7*Calculations!$C$83*INDEX('Monthly Data'!O:O,Calculations!$C$116+MOD(DG137,Calculations!$C$118))+Control!$C$7*Calculations!$C$84*INDEX('Monthly Data'!P:P,Calculations!$C$116+MOD(DG137,Calculations!$C$118))+Control!$C$7*Calculations!$C$85*INDEX('Monthly Data'!Q:Q,Calculations!$C$116+MOD(DG137,Calculations!$C$118))+(1-Control!$C$7*Calculations!$C$87)*INDEX('Monthly Data'!R:R,Calculations!$C$116+MOD(DG137,Calculations!$C$118))</f>
        <v>2.1918137743539623E-2</v>
      </c>
      <c r="HX137" s="86">
        <f ca="1">Control!$C$7*Calculations!$C$82*INDEX('Monthly Data'!N:N,Calculations!$C$116+MOD(DH137,Calculations!$C$118))+Control!$C$7*Calculations!$C$83*INDEX('Monthly Data'!O:O,Calculations!$C$116+MOD(DH137,Calculations!$C$118))+Control!$C$7*Calculations!$C$84*INDEX('Monthly Data'!P:P,Calculations!$C$116+MOD(DH137,Calculations!$C$118))+Control!$C$7*Calculations!$C$85*INDEX('Monthly Data'!Q:Q,Calculations!$C$116+MOD(DH137,Calculations!$C$118))+(1-Control!$C$7*Calculations!$C$87)*INDEX('Monthly Data'!R:R,Calculations!$C$116+MOD(DH137,Calculations!$C$118))</f>
        <v>-7.5539743260223157E-3</v>
      </c>
      <c r="HY137" s="86">
        <f ca="1">Control!$C$7*Calculations!$C$82*INDEX('Monthly Data'!N:N,Calculations!$C$116+MOD(DI137,Calculations!$C$118))+Control!$C$7*Calculations!$C$83*INDEX('Monthly Data'!O:O,Calculations!$C$116+MOD(DI137,Calculations!$C$118))+Control!$C$7*Calculations!$C$84*INDEX('Monthly Data'!P:P,Calculations!$C$116+MOD(DI137,Calculations!$C$118))+Control!$C$7*Calculations!$C$85*INDEX('Monthly Data'!Q:Q,Calculations!$C$116+MOD(DI137,Calculations!$C$118))+(1-Control!$C$7*Calculations!$C$87)*INDEX('Monthly Data'!R:R,Calculations!$C$116+MOD(DI137,Calculations!$C$118))</f>
        <v>4.5132804118240749E-2</v>
      </c>
      <c r="HZ137" s="86">
        <f ca="1">Control!$C$7*Calculations!$C$82*INDEX('Monthly Data'!N:N,Calculations!$C$116+MOD(DJ137,Calculations!$C$118))+Control!$C$7*Calculations!$C$83*INDEX('Monthly Data'!O:O,Calculations!$C$116+MOD(DJ137,Calculations!$C$118))+Control!$C$7*Calculations!$C$84*INDEX('Monthly Data'!P:P,Calculations!$C$116+MOD(DJ137,Calculations!$C$118))+Control!$C$7*Calculations!$C$85*INDEX('Monthly Data'!Q:Q,Calculations!$C$116+MOD(DJ137,Calculations!$C$118))+(1-Control!$C$7*Calculations!$C$87)*INDEX('Monthly Data'!R:R,Calculations!$C$116+MOD(DJ137,Calculations!$C$118))</f>
        <v>2.766281641786093E-2</v>
      </c>
      <c r="IA137" s="86">
        <f ca="1">Control!$C$7*Calculations!$C$82*INDEX('Monthly Data'!N:N,Calculations!$C$116+MOD(DK137,Calculations!$C$118))+Control!$C$7*Calculations!$C$83*INDEX('Monthly Data'!O:O,Calculations!$C$116+MOD(DK137,Calculations!$C$118))+Control!$C$7*Calculations!$C$84*INDEX('Monthly Data'!P:P,Calculations!$C$116+MOD(DK137,Calculations!$C$118))+Control!$C$7*Calculations!$C$85*INDEX('Monthly Data'!Q:Q,Calculations!$C$116+MOD(DK137,Calculations!$C$118))+(1-Control!$C$7*Calculations!$C$87)*INDEX('Monthly Data'!R:R,Calculations!$C$116+MOD(DK137,Calculations!$C$118))</f>
        <v>2.3852824346838646E-2</v>
      </c>
      <c r="IB137" s="86">
        <f ca="1">Control!$C$7*Calculations!$C$82*INDEX('Monthly Data'!N:N,Calculations!$C$116+MOD(DL137,Calculations!$C$118))+Control!$C$7*Calculations!$C$83*INDEX('Monthly Data'!O:O,Calculations!$C$116+MOD(DL137,Calculations!$C$118))+Control!$C$7*Calculations!$C$84*INDEX('Monthly Data'!P:P,Calculations!$C$116+MOD(DL137,Calculations!$C$118))+Control!$C$7*Calculations!$C$85*INDEX('Monthly Data'!Q:Q,Calculations!$C$116+MOD(DL137,Calculations!$C$118))+(1-Control!$C$7*Calculations!$C$87)*INDEX('Monthly Data'!R:R,Calculations!$C$116+MOD(DL137,Calculations!$C$118))</f>
        <v>1.7599621212565995E-2</v>
      </c>
      <c r="IC137" s="86">
        <f ca="1">Control!$C$7*Calculations!$C$82*INDEX('Monthly Data'!N:N,Calculations!$C$116+MOD(DM137,Calculations!$C$118))+Control!$C$7*Calculations!$C$83*INDEX('Monthly Data'!O:O,Calculations!$C$116+MOD(DM137,Calculations!$C$118))+Control!$C$7*Calculations!$C$84*INDEX('Monthly Data'!P:P,Calculations!$C$116+MOD(DM137,Calculations!$C$118))+Control!$C$7*Calculations!$C$85*INDEX('Monthly Data'!Q:Q,Calculations!$C$116+MOD(DM137,Calculations!$C$118))+(1-Control!$C$7*Calculations!$C$87)*INDEX('Monthly Data'!R:R,Calculations!$C$116+MOD(DM137,Calculations!$C$118))</f>
        <v>6.1009361253630504E-2</v>
      </c>
      <c r="ID137" s="86">
        <f ca="1">Control!$C$7*Calculations!$C$82*INDEX('Monthly Data'!N:N,Calculations!$C$116+MOD(DN137,Calculations!$C$118))+Control!$C$7*Calculations!$C$83*INDEX('Monthly Data'!O:O,Calculations!$C$116+MOD(DN137,Calculations!$C$118))+Control!$C$7*Calculations!$C$84*INDEX('Monthly Data'!P:P,Calculations!$C$116+MOD(DN137,Calculations!$C$118))+Control!$C$7*Calculations!$C$85*INDEX('Monthly Data'!Q:Q,Calculations!$C$116+MOD(DN137,Calculations!$C$118))+(1-Control!$C$7*Calculations!$C$87)*INDEX('Monthly Data'!R:R,Calculations!$C$116+MOD(DN137,Calculations!$C$118))</f>
        <v>1.50127906355989E-2</v>
      </c>
      <c r="IE137" s="86">
        <f ca="1">Control!$C$7*Calculations!$C$82*INDEX('Monthly Data'!N:N,Calculations!$C$116+MOD(DO137,Calculations!$C$118))+Control!$C$7*Calculations!$C$83*INDEX('Monthly Data'!O:O,Calculations!$C$116+MOD(DO137,Calculations!$C$118))+Control!$C$7*Calculations!$C$84*INDEX('Monthly Data'!P:P,Calculations!$C$116+MOD(DO137,Calculations!$C$118))+Control!$C$7*Calculations!$C$85*INDEX('Monthly Data'!Q:Q,Calculations!$C$116+MOD(DO137,Calculations!$C$118))+(1-Control!$C$7*Calculations!$C$87)*INDEX('Monthly Data'!R:R,Calculations!$C$116+MOD(DO137,Calculations!$C$118))</f>
        <v>1.5063457444773597E-2</v>
      </c>
      <c r="IF137" s="86">
        <f ca="1">Control!$C$7*Calculations!$C$82*INDEX('Monthly Data'!N:N,Calculations!$C$116+MOD(DP137,Calculations!$C$118))+Control!$C$7*Calculations!$C$83*INDEX('Monthly Data'!O:O,Calculations!$C$116+MOD(DP137,Calculations!$C$118))+Control!$C$7*Calculations!$C$84*INDEX('Monthly Data'!P:P,Calculations!$C$116+MOD(DP137,Calculations!$C$118))+Control!$C$7*Calculations!$C$85*INDEX('Monthly Data'!Q:Q,Calculations!$C$116+MOD(DP137,Calculations!$C$118))+(1-Control!$C$7*Calculations!$C$87)*INDEX('Monthly Data'!R:R,Calculations!$C$116+MOD(DP137,Calculations!$C$118))</f>
        <v>2.4470405846852006E-3</v>
      </c>
      <c r="IG137" s="88">
        <f ca="1">Control!$C$8*(1+DQ137)*(1+DR137)*(1+DS137)*(1+DT137)*(1+DU137)*(1+DV137)*(1+DW137)*(1+DX137)*(1+DY137)*(1+DZ137)*(1+EA137)*(1+EB137)*(1+EC137)*(1+ED137)*(1+EE137)*(1+EF137)*(1+EG137)*(1+EH137)*(1+EI137)*(1+EJ137)*(1+EK137)*(1+EL137)*(1+EM137)*(1+EN137)*(1+EO137)*(1+EP137)*(1+EQ137)*(1+ER137)*(1+ES137)*(1+ET137)*(1+EU137)*(1+EV137)*(1+EW137)*(1+EX137)*(1+EY137)*(1+EZ137)*(1+FA137)*(1+FB137)*(1+FC137)*(1+FD137)*(1+FE137)*(1+FF137)*(1+FG137)*(1+FH137)*(1+FI137)*(1+FJ137)*(1+FK137)*(1+FL137)*(1+FM137)*(1+FN137)*(1+FO137)*(1+FP137)*(1+FQ137)*(1+FR137)*(1+FS137)*(1+FT137)*(1+FU137)*(1+FV137)*(1+FW137)*(1+FX137)*(1+FY137)*(1+FZ137)*(1+GA137)*(1+GB137)*(1+GC137)*(1+GD137)*(1+GE137)*(1+GF137)*(1+GG137)*(1+GH137)*(1+GI137)*(1+GJ137)*(1+GK137)*(1+GL137)*(1+GM137)*(1+GN137)*(1+GO137)*(1+GP137)*(1+GQ137)*(1+GR137)*(1+GS137)*(1+GT137)*(1+GU137)*(1+GV137)*(1+GW137)*(1+GX137)*(1+GY137)*(1+GZ137)*(1+HA137)*(1+HB137)*(1+HC137)*(1+HD137)*(1+HE137)*(1+HF137)*(1+HG137)*(1+HH137)*(1+HI137)*(1+HJ137)*(1+HK137)*(1+HL137)*(1+HM137)*(1+HN137)*(1+HO137)*(1+HP137)*(1+HQ137)*(1+HR137)*(1+HS137)*(1+HT137)*(1+HU137)*(1+HV137)*(1+HW137)*(1+HX137)*(1+HY137)*(1+HZ137)*(1+IA137)*(1+IB137)*(1+IC137)*(1+ID137)*(1+IE137)*(1+IF137)</f>
        <v>108565.63727551392</v>
      </c>
    </row>
    <row r="138" spans="1:241" x14ac:dyDescent="0.25">
      <c r="A138">
        <v>43</v>
      </c>
      <c r="B138">
        <v>13</v>
      </c>
      <c r="C138">
        <v>94</v>
      </c>
      <c r="D138">
        <v>66</v>
      </c>
      <c r="E138">
        <v>113</v>
      </c>
      <c r="F138">
        <v>77</v>
      </c>
      <c r="G138">
        <v>99</v>
      </c>
      <c r="H138">
        <v>97</v>
      </c>
      <c r="I138">
        <v>93</v>
      </c>
      <c r="J138">
        <v>79</v>
      </c>
      <c r="K138">
        <v>0</v>
      </c>
      <c r="L138">
        <v>8</v>
      </c>
      <c r="M138">
        <v>6</v>
      </c>
      <c r="N138">
        <v>51</v>
      </c>
      <c r="O138">
        <v>5</v>
      </c>
      <c r="P138">
        <v>98</v>
      </c>
      <c r="Q138">
        <v>80</v>
      </c>
      <c r="R138">
        <v>102</v>
      </c>
      <c r="S138">
        <v>28</v>
      </c>
      <c r="T138">
        <v>70</v>
      </c>
      <c r="U138">
        <v>38</v>
      </c>
      <c r="V138">
        <v>52</v>
      </c>
      <c r="W138">
        <v>22</v>
      </c>
      <c r="X138">
        <v>95</v>
      </c>
      <c r="Y138">
        <v>110</v>
      </c>
      <c r="Z138">
        <v>110</v>
      </c>
      <c r="AA138">
        <v>1</v>
      </c>
      <c r="AB138">
        <v>2</v>
      </c>
      <c r="AC138">
        <v>72</v>
      </c>
      <c r="AD138">
        <v>11</v>
      </c>
      <c r="AE138">
        <v>72</v>
      </c>
      <c r="AF138">
        <v>22</v>
      </c>
      <c r="AG138">
        <v>73</v>
      </c>
      <c r="AH138">
        <v>113</v>
      </c>
      <c r="AI138">
        <v>39</v>
      </c>
      <c r="AJ138">
        <v>116</v>
      </c>
      <c r="AK138">
        <v>107</v>
      </c>
      <c r="AL138">
        <v>21</v>
      </c>
      <c r="AM138">
        <v>89</v>
      </c>
      <c r="AN138">
        <v>56</v>
      </c>
      <c r="AO138">
        <v>57</v>
      </c>
      <c r="AP138">
        <v>21</v>
      </c>
      <c r="AQ138">
        <v>4</v>
      </c>
      <c r="AR138">
        <v>9</v>
      </c>
      <c r="AS138">
        <v>10</v>
      </c>
      <c r="AT138">
        <v>17</v>
      </c>
      <c r="AU138">
        <v>90</v>
      </c>
      <c r="AV138">
        <v>84</v>
      </c>
      <c r="AW138">
        <v>56</v>
      </c>
      <c r="AX138">
        <v>35</v>
      </c>
      <c r="AY138">
        <v>115</v>
      </c>
      <c r="AZ138">
        <v>0</v>
      </c>
      <c r="BA138">
        <v>43</v>
      </c>
      <c r="BB138">
        <v>93</v>
      </c>
      <c r="BC138">
        <v>42</v>
      </c>
      <c r="BD138">
        <v>19</v>
      </c>
      <c r="BE138">
        <v>102</v>
      </c>
      <c r="BF138">
        <v>88</v>
      </c>
      <c r="BG138">
        <v>114</v>
      </c>
      <c r="BH138">
        <v>75</v>
      </c>
      <c r="BI138">
        <v>51</v>
      </c>
      <c r="BJ138">
        <v>55</v>
      </c>
      <c r="BK138">
        <v>37</v>
      </c>
      <c r="BL138">
        <v>87</v>
      </c>
      <c r="BM138">
        <v>43</v>
      </c>
      <c r="BN138">
        <v>117</v>
      </c>
      <c r="BO138">
        <v>57</v>
      </c>
      <c r="BP138">
        <v>25</v>
      </c>
      <c r="BQ138">
        <v>33</v>
      </c>
      <c r="BR138">
        <v>29</v>
      </c>
      <c r="BS138">
        <v>99</v>
      </c>
      <c r="BT138">
        <v>118</v>
      </c>
      <c r="BU138">
        <v>38</v>
      </c>
      <c r="BV138">
        <v>46</v>
      </c>
      <c r="BW138">
        <v>49</v>
      </c>
      <c r="BX138">
        <v>106</v>
      </c>
      <c r="BY138">
        <v>17</v>
      </c>
      <c r="BZ138">
        <v>12</v>
      </c>
      <c r="CA138">
        <v>17</v>
      </c>
      <c r="CB138">
        <v>48</v>
      </c>
      <c r="CC138">
        <v>0</v>
      </c>
      <c r="CD138">
        <v>1</v>
      </c>
      <c r="CE138">
        <v>96</v>
      </c>
      <c r="CF138">
        <v>57</v>
      </c>
      <c r="CG138">
        <v>97</v>
      </c>
      <c r="CH138">
        <v>97</v>
      </c>
      <c r="CI138">
        <v>9</v>
      </c>
      <c r="CJ138">
        <v>90</v>
      </c>
      <c r="CK138">
        <v>100</v>
      </c>
      <c r="CL138">
        <v>10</v>
      </c>
      <c r="CM138">
        <v>80</v>
      </c>
      <c r="CN138">
        <v>51</v>
      </c>
      <c r="CO138">
        <v>23</v>
      </c>
      <c r="CP138">
        <v>21</v>
      </c>
      <c r="CQ138">
        <v>17</v>
      </c>
      <c r="CR138">
        <v>19</v>
      </c>
      <c r="CS138">
        <v>70</v>
      </c>
      <c r="CT138">
        <v>55</v>
      </c>
      <c r="CU138">
        <v>64</v>
      </c>
      <c r="CV138">
        <v>60</v>
      </c>
      <c r="CW138">
        <v>8</v>
      </c>
      <c r="CX138">
        <v>76</v>
      </c>
      <c r="CY138">
        <v>67</v>
      </c>
      <c r="CZ138">
        <v>67</v>
      </c>
      <c r="DA138">
        <v>41</v>
      </c>
      <c r="DB138">
        <v>31</v>
      </c>
      <c r="DC138">
        <v>15</v>
      </c>
      <c r="DD138">
        <v>22</v>
      </c>
      <c r="DE138">
        <v>42</v>
      </c>
      <c r="DF138">
        <v>50</v>
      </c>
      <c r="DG138">
        <v>57</v>
      </c>
      <c r="DH138">
        <v>1</v>
      </c>
      <c r="DI138">
        <v>49</v>
      </c>
      <c r="DJ138">
        <v>52</v>
      </c>
      <c r="DK138">
        <v>111</v>
      </c>
      <c r="DL138">
        <v>87</v>
      </c>
      <c r="DM138">
        <v>4</v>
      </c>
      <c r="DN138">
        <v>106</v>
      </c>
      <c r="DO138">
        <v>114</v>
      </c>
      <c r="DP138">
        <v>112</v>
      </c>
      <c r="DQ138" s="86">
        <f ca="1">Control!$C$7*Calculations!$C$82*INDEX('Monthly Data'!N:N,Calculations!$C$116+MOD(A138,Calculations!$C$118))+Control!$C$7*Calculations!$C$83*INDEX('Monthly Data'!O:O,Calculations!$C$116+MOD(A138,Calculations!$C$118))+Control!$C$7*Calculations!$C$84*INDEX('Monthly Data'!P:P,Calculations!$C$116+MOD(A138,Calculations!$C$118))+Control!$C$7*Calculations!$C$85*INDEX('Monthly Data'!Q:Q,Calculations!$C$116+MOD(A138,Calculations!$C$118))+(1-Control!$C$7*Calculations!$C$87)*INDEX('Monthly Data'!R:R,Calculations!$C$116+MOD(A138,Calculations!$C$118))</f>
        <v>5.1279584938936244E-2</v>
      </c>
      <c r="DR138" s="86">
        <f ca="1">Control!$C$7*Calculations!$C$82*INDEX('Monthly Data'!N:N,Calculations!$C$116+MOD(B138,Calculations!$C$118))+Control!$C$7*Calculations!$C$83*INDEX('Monthly Data'!O:O,Calculations!$C$116+MOD(B138,Calculations!$C$118))+Control!$C$7*Calculations!$C$84*INDEX('Monthly Data'!P:P,Calculations!$C$116+MOD(B138,Calculations!$C$118))+Control!$C$7*Calculations!$C$85*INDEX('Monthly Data'!Q:Q,Calculations!$C$116+MOD(B138,Calculations!$C$118))+(1-Control!$C$7*Calculations!$C$87)*INDEX('Monthly Data'!R:R,Calculations!$C$116+MOD(B138,Calculations!$C$118))</f>
        <v>1.0478379486191123E-2</v>
      </c>
      <c r="DS138" s="86">
        <f ca="1">Control!$C$7*Calculations!$C$82*INDEX('Monthly Data'!N:N,Calculations!$C$116+MOD(C138,Calculations!$C$118))+Control!$C$7*Calculations!$C$83*INDEX('Monthly Data'!O:O,Calculations!$C$116+MOD(C138,Calculations!$C$118))+Control!$C$7*Calculations!$C$84*INDEX('Monthly Data'!P:P,Calculations!$C$116+MOD(C138,Calculations!$C$118))+Control!$C$7*Calculations!$C$85*INDEX('Monthly Data'!Q:Q,Calculations!$C$116+MOD(C138,Calculations!$C$118))+(1-Control!$C$7*Calculations!$C$87)*INDEX('Monthly Data'!R:R,Calculations!$C$116+MOD(C138,Calculations!$C$118))</f>
        <v>1.0353752315110615E-2</v>
      </c>
      <c r="DT138" s="86">
        <f ca="1">Control!$C$7*Calculations!$C$82*INDEX('Monthly Data'!N:N,Calculations!$C$116+MOD(D138,Calculations!$C$118))+Control!$C$7*Calculations!$C$83*INDEX('Monthly Data'!O:O,Calculations!$C$116+MOD(D138,Calculations!$C$118))+Control!$C$7*Calculations!$C$84*INDEX('Monthly Data'!P:P,Calculations!$C$116+MOD(D138,Calculations!$C$118))+Control!$C$7*Calculations!$C$85*INDEX('Monthly Data'!Q:Q,Calculations!$C$116+MOD(D138,Calculations!$C$118))+(1-Control!$C$7*Calculations!$C$87)*INDEX('Monthly Data'!R:R,Calculations!$C$116+MOD(D138,Calculations!$C$118))</f>
        <v>1.3891304280773396E-2</v>
      </c>
      <c r="DU138" s="86">
        <f ca="1">Control!$C$7*Calculations!$C$82*INDEX('Monthly Data'!N:N,Calculations!$C$116+MOD(E138,Calculations!$C$118))+Control!$C$7*Calculations!$C$83*INDEX('Monthly Data'!O:O,Calculations!$C$116+MOD(E138,Calculations!$C$118))+Control!$C$7*Calculations!$C$84*INDEX('Monthly Data'!P:P,Calculations!$C$116+MOD(E138,Calculations!$C$118))+Control!$C$7*Calculations!$C$85*INDEX('Monthly Data'!Q:Q,Calculations!$C$116+MOD(E138,Calculations!$C$118))+(1-Control!$C$7*Calculations!$C$87)*INDEX('Monthly Data'!R:R,Calculations!$C$116+MOD(E138,Calculations!$C$118))</f>
        <v>4.4327772793586687E-3</v>
      </c>
      <c r="DV138" s="86">
        <f ca="1">Control!$C$7*Calculations!$C$82*INDEX('Monthly Data'!N:N,Calculations!$C$116+MOD(F138,Calculations!$C$118))+Control!$C$7*Calculations!$C$83*INDEX('Monthly Data'!O:O,Calculations!$C$116+MOD(F138,Calculations!$C$118))+Control!$C$7*Calculations!$C$84*INDEX('Monthly Data'!P:P,Calculations!$C$116+MOD(F138,Calculations!$C$118))+Control!$C$7*Calculations!$C$85*INDEX('Monthly Data'!Q:Q,Calculations!$C$116+MOD(F138,Calculations!$C$118))+(1-Control!$C$7*Calculations!$C$87)*INDEX('Monthly Data'!R:R,Calculations!$C$116+MOD(F138,Calculations!$C$118))</f>
        <v>-1.0485101266941802E-2</v>
      </c>
      <c r="DW138" s="86">
        <f ca="1">Control!$C$7*Calculations!$C$82*INDEX('Monthly Data'!N:N,Calculations!$C$116+MOD(G138,Calculations!$C$118))+Control!$C$7*Calculations!$C$83*INDEX('Monthly Data'!O:O,Calculations!$C$116+MOD(G138,Calculations!$C$118))+Control!$C$7*Calculations!$C$84*INDEX('Monthly Data'!P:P,Calculations!$C$116+MOD(G138,Calculations!$C$118))+Control!$C$7*Calculations!$C$85*INDEX('Monthly Data'!Q:Q,Calculations!$C$116+MOD(G138,Calculations!$C$118))+(1-Control!$C$7*Calculations!$C$87)*INDEX('Monthly Data'!R:R,Calculations!$C$116+MOD(G138,Calculations!$C$118))</f>
        <v>-1.1360801645249321E-2</v>
      </c>
      <c r="DX138" s="86">
        <f ca="1">Control!$C$7*Calculations!$C$82*INDEX('Monthly Data'!N:N,Calculations!$C$116+MOD(H138,Calculations!$C$118))+Control!$C$7*Calculations!$C$83*INDEX('Monthly Data'!O:O,Calculations!$C$116+MOD(H138,Calculations!$C$118))+Control!$C$7*Calculations!$C$84*INDEX('Monthly Data'!P:P,Calculations!$C$116+MOD(H138,Calculations!$C$118))+Control!$C$7*Calculations!$C$85*INDEX('Monthly Data'!Q:Q,Calculations!$C$116+MOD(H138,Calculations!$C$118))+(1-Control!$C$7*Calculations!$C$87)*INDEX('Monthly Data'!R:R,Calculations!$C$116+MOD(H138,Calculations!$C$118))</f>
        <v>-7.5539743260223157E-3</v>
      </c>
      <c r="DY138" s="86">
        <f ca="1">Control!$C$7*Calculations!$C$82*INDEX('Monthly Data'!N:N,Calculations!$C$116+MOD(I138,Calculations!$C$118))+Control!$C$7*Calculations!$C$83*INDEX('Monthly Data'!O:O,Calculations!$C$116+MOD(I138,Calculations!$C$118))+Control!$C$7*Calculations!$C$84*INDEX('Monthly Data'!P:P,Calculations!$C$116+MOD(I138,Calculations!$C$118))+Control!$C$7*Calculations!$C$85*INDEX('Monthly Data'!Q:Q,Calculations!$C$116+MOD(I138,Calculations!$C$118))+(1-Control!$C$7*Calculations!$C$87)*INDEX('Monthly Data'!R:R,Calculations!$C$116+MOD(I138,Calculations!$C$118))</f>
        <v>1.1809891087585166E-2</v>
      </c>
      <c r="DZ138" s="86">
        <f ca="1">Control!$C$7*Calculations!$C$82*INDEX('Monthly Data'!N:N,Calculations!$C$116+MOD(J138,Calculations!$C$118))+Control!$C$7*Calculations!$C$83*INDEX('Monthly Data'!O:O,Calculations!$C$116+MOD(J138,Calculations!$C$118))+Control!$C$7*Calculations!$C$84*INDEX('Monthly Data'!P:P,Calculations!$C$116+MOD(J138,Calculations!$C$118))+Control!$C$7*Calculations!$C$85*INDEX('Monthly Data'!Q:Q,Calculations!$C$116+MOD(J138,Calculations!$C$118))+(1-Control!$C$7*Calculations!$C$87)*INDEX('Monthly Data'!R:R,Calculations!$C$116+MOD(J138,Calculations!$C$118))</f>
        <v>1.046389543479892E-2</v>
      </c>
      <c r="EA138" s="86">
        <f ca="1">Control!$C$7*Calculations!$C$82*INDEX('Monthly Data'!N:N,Calculations!$C$116+MOD(K138,Calculations!$C$118))+Control!$C$7*Calculations!$C$83*INDEX('Monthly Data'!O:O,Calculations!$C$116+MOD(K138,Calculations!$C$118))+Control!$C$7*Calculations!$C$84*INDEX('Monthly Data'!P:P,Calculations!$C$116+MOD(K138,Calculations!$C$118))+Control!$C$7*Calculations!$C$85*INDEX('Monthly Data'!Q:Q,Calculations!$C$116+MOD(K138,Calculations!$C$118))+(1-Control!$C$7*Calculations!$C$87)*INDEX('Monthly Data'!R:R,Calculations!$C$116+MOD(K138,Calculations!$C$118))</f>
        <v>1.4915555251167555E-3</v>
      </c>
      <c r="EB138" s="86">
        <f ca="1">Control!$C$7*Calculations!$C$82*INDEX('Monthly Data'!N:N,Calculations!$C$116+MOD(L138,Calculations!$C$118))+Control!$C$7*Calculations!$C$83*INDEX('Monthly Data'!O:O,Calculations!$C$116+MOD(L138,Calculations!$C$118))+Control!$C$7*Calculations!$C$84*INDEX('Monthly Data'!P:P,Calculations!$C$116+MOD(L138,Calculations!$C$118))+Control!$C$7*Calculations!$C$85*INDEX('Monthly Data'!Q:Q,Calculations!$C$116+MOD(L138,Calculations!$C$118))+(1-Control!$C$7*Calculations!$C$87)*INDEX('Monthly Data'!R:R,Calculations!$C$116+MOD(L138,Calculations!$C$118))</f>
        <v>9.9787204839310462E-3</v>
      </c>
      <c r="EC138" s="86">
        <f ca="1">Control!$C$7*Calculations!$C$82*INDEX('Monthly Data'!N:N,Calculations!$C$116+MOD(M138,Calculations!$C$118))+Control!$C$7*Calculations!$C$83*INDEX('Monthly Data'!O:O,Calculations!$C$116+MOD(M138,Calculations!$C$118))+Control!$C$7*Calculations!$C$84*INDEX('Monthly Data'!P:P,Calculations!$C$116+MOD(M138,Calculations!$C$118))+Control!$C$7*Calculations!$C$85*INDEX('Monthly Data'!Q:Q,Calculations!$C$116+MOD(M138,Calculations!$C$118))+(1-Control!$C$7*Calculations!$C$87)*INDEX('Monthly Data'!R:R,Calculations!$C$116+MOD(M138,Calculations!$C$118))</f>
        <v>4.7768166384148329E-3</v>
      </c>
      <c r="ED138" s="86">
        <f ca="1">Control!$C$7*Calculations!$C$82*INDEX('Monthly Data'!N:N,Calculations!$C$116+MOD(N138,Calculations!$C$118))+Control!$C$7*Calculations!$C$83*INDEX('Monthly Data'!O:O,Calculations!$C$116+MOD(N138,Calculations!$C$118))+Control!$C$7*Calculations!$C$84*INDEX('Monthly Data'!P:P,Calculations!$C$116+MOD(N138,Calculations!$C$118))+Control!$C$7*Calculations!$C$85*INDEX('Monthly Data'!Q:Q,Calculations!$C$116+MOD(N138,Calculations!$C$118))+(1-Control!$C$7*Calculations!$C$87)*INDEX('Monthly Data'!R:R,Calculations!$C$116+MOD(N138,Calculations!$C$118))</f>
        <v>1.8695385296339444E-2</v>
      </c>
      <c r="EE138" s="86">
        <f ca="1">Control!$C$7*Calculations!$C$82*INDEX('Monthly Data'!N:N,Calculations!$C$116+MOD(O138,Calculations!$C$118))+Control!$C$7*Calculations!$C$83*INDEX('Monthly Data'!O:O,Calculations!$C$116+MOD(O138,Calculations!$C$118))+Control!$C$7*Calculations!$C$84*INDEX('Monthly Data'!P:P,Calculations!$C$116+MOD(O138,Calculations!$C$118))+Control!$C$7*Calculations!$C$85*INDEX('Monthly Data'!Q:Q,Calculations!$C$116+MOD(O138,Calculations!$C$118))+(1-Control!$C$7*Calculations!$C$87)*INDEX('Monthly Data'!R:R,Calculations!$C$116+MOD(O138,Calculations!$C$118))</f>
        <v>1.2722494017511032E-2</v>
      </c>
      <c r="EF138" s="86">
        <f ca="1">Control!$C$7*Calculations!$C$82*INDEX('Monthly Data'!N:N,Calculations!$C$116+MOD(P138,Calculations!$C$118))+Control!$C$7*Calculations!$C$83*INDEX('Monthly Data'!O:O,Calculations!$C$116+MOD(P138,Calculations!$C$118))+Control!$C$7*Calculations!$C$84*INDEX('Monthly Data'!P:P,Calculations!$C$116+MOD(P138,Calculations!$C$118))+Control!$C$7*Calculations!$C$85*INDEX('Monthly Data'!Q:Q,Calculations!$C$116+MOD(P138,Calculations!$C$118))+(1-Control!$C$7*Calculations!$C$87)*INDEX('Monthly Data'!R:R,Calculations!$C$116+MOD(P138,Calculations!$C$118))</f>
        <v>2.4842166689046628E-2</v>
      </c>
      <c r="EG138" s="86">
        <f ca="1">Control!$C$7*Calculations!$C$82*INDEX('Monthly Data'!N:N,Calculations!$C$116+MOD(Q138,Calculations!$C$118))+Control!$C$7*Calculations!$C$83*INDEX('Monthly Data'!O:O,Calculations!$C$116+MOD(Q138,Calculations!$C$118))+Control!$C$7*Calculations!$C$84*INDEX('Monthly Data'!P:P,Calculations!$C$116+MOD(Q138,Calculations!$C$118))+Control!$C$7*Calculations!$C$85*INDEX('Monthly Data'!Q:Q,Calculations!$C$116+MOD(Q138,Calculations!$C$118))+(1-Control!$C$7*Calculations!$C$87)*INDEX('Monthly Data'!R:R,Calculations!$C$116+MOD(Q138,Calculations!$C$118))</f>
        <v>-2.7490061308214487E-3</v>
      </c>
      <c r="EH138" s="86">
        <f ca="1">Control!$C$7*Calculations!$C$82*INDEX('Monthly Data'!N:N,Calculations!$C$116+MOD(R138,Calculations!$C$118))+Control!$C$7*Calculations!$C$83*INDEX('Monthly Data'!O:O,Calculations!$C$116+MOD(R138,Calculations!$C$118))+Control!$C$7*Calculations!$C$84*INDEX('Monthly Data'!P:P,Calculations!$C$116+MOD(R138,Calculations!$C$118))+Control!$C$7*Calculations!$C$85*INDEX('Monthly Data'!Q:Q,Calculations!$C$116+MOD(R138,Calculations!$C$118))+(1-Control!$C$7*Calculations!$C$87)*INDEX('Monthly Data'!R:R,Calculations!$C$116+MOD(R138,Calculations!$C$118))</f>
        <v>-1.8530040247387896E-2</v>
      </c>
      <c r="EI138" s="86">
        <f ca="1">Control!$C$7*Calculations!$C$82*INDEX('Monthly Data'!N:N,Calculations!$C$116+MOD(S138,Calculations!$C$118))+Control!$C$7*Calculations!$C$83*INDEX('Monthly Data'!O:O,Calculations!$C$116+MOD(S138,Calculations!$C$118))+Control!$C$7*Calculations!$C$84*INDEX('Monthly Data'!P:P,Calculations!$C$116+MOD(S138,Calculations!$C$118))+Control!$C$7*Calculations!$C$85*INDEX('Monthly Data'!Q:Q,Calculations!$C$116+MOD(S138,Calculations!$C$118))+(1-Control!$C$7*Calculations!$C$87)*INDEX('Monthly Data'!R:R,Calculations!$C$116+MOD(S138,Calculations!$C$118))</f>
        <v>3.7596120283497965E-2</v>
      </c>
      <c r="EJ138" s="86">
        <f ca="1">Control!$C$7*Calculations!$C$82*INDEX('Monthly Data'!N:N,Calculations!$C$116+MOD(T138,Calculations!$C$118))+Control!$C$7*Calculations!$C$83*INDEX('Monthly Data'!O:O,Calculations!$C$116+MOD(T138,Calculations!$C$118))+Control!$C$7*Calculations!$C$84*INDEX('Monthly Data'!P:P,Calculations!$C$116+MOD(T138,Calculations!$C$118))+Control!$C$7*Calculations!$C$85*INDEX('Monthly Data'!Q:Q,Calculations!$C$116+MOD(T138,Calculations!$C$118))+(1-Control!$C$7*Calculations!$C$87)*INDEX('Monthly Data'!R:R,Calculations!$C$116+MOD(T138,Calculations!$C$118))</f>
        <v>3.8809817903524786E-2</v>
      </c>
      <c r="EK138" s="86">
        <f ca="1">Control!$C$7*Calculations!$C$82*INDEX('Monthly Data'!N:N,Calculations!$C$116+MOD(U138,Calculations!$C$118))+Control!$C$7*Calculations!$C$83*INDEX('Monthly Data'!O:O,Calculations!$C$116+MOD(U138,Calculations!$C$118))+Control!$C$7*Calculations!$C$84*INDEX('Monthly Data'!P:P,Calculations!$C$116+MOD(U138,Calculations!$C$118))+Control!$C$7*Calculations!$C$85*INDEX('Monthly Data'!Q:Q,Calculations!$C$116+MOD(U138,Calculations!$C$118))+(1-Control!$C$7*Calculations!$C$87)*INDEX('Monthly Data'!R:R,Calculations!$C$116+MOD(U138,Calculations!$C$118))</f>
        <v>1.3891563624307685E-2</v>
      </c>
      <c r="EL138" s="86">
        <f ca="1">Control!$C$7*Calculations!$C$82*INDEX('Monthly Data'!N:N,Calculations!$C$116+MOD(V138,Calculations!$C$118))+Control!$C$7*Calculations!$C$83*INDEX('Monthly Data'!O:O,Calculations!$C$116+MOD(V138,Calculations!$C$118))+Control!$C$7*Calculations!$C$84*INDEX('Monthly Data'!P:P,Calculations!$C$116+MOD(V138,Calculations!$C$118))+Control!$C$7*Calculations!$C$85*INDEX('Monthly Data'!Q:Q,Calculations!$C$116+MOD(V138,Calculations!$C$118))+(1-Control!$C$7*Calculations!$C$87)*INDEX('Monthly Data'!R:R,Calculations!$C$116+MOD(V138,Calculations!$C$118))</f>
        <v>-3.8875517825435772E-3</v>
      </c>
      <c r="EM138" s="86">
        <f ca="1">Control!$C$7*Calculations!$C$82*INDEX('Monthly Data'!N:N,Calculations!$C$116+MOD(W138,Calculations!$C$118))+Control!$C$7*Calculations!$C$83*INDEX('Monthly Data'!O:O,Calculations!$C$116+MOD(W138,Calculations!$C$118))+Control!$C$7*Calculations!$C$84*INDEX('Monthly Data'!P:P,Calculations!$C$116+MOD(W138,Calculations!$C$118))+Control!$C$7*Calculations!$C$85*INDEX('Monthly Data'!Q:Q,Calculations!$C$116+MOD(W138,Calculations!$C$118))+(1-Control!$C$7*Calculations!$C$87)*INDEX('Monthly Data'!R:R,Calculations!$C$116+MOD(W138,Calculations!$C$118))</f>
        <v>1.50127906355989E-2</v>
      </c>
      <c r="EN138" s="86">
        <f ca="1">Control!$C$7*Calculations!$C$82*INDEX('Monthly Data'!N:N,Calculations!$C$116+MOD(X138,Calculations!$C$118))+Control!$C$7*Calculations!$C$83*INDEX('Monthly Data'!O:O,Calculations!$C$116+MOD(X138,Calculations!$C$118))+Control!$C$7*Calculations!$C$84*INDEX('Monthly Data'!P:P,Calculations!$C$116+MOD(X138,Calculations!$C$118))+Control!$C$7*Calculations!$C$85*INDEX('Monthly Data'!Q:Q,Calculations!$C$116+MOD(X138,Calculations!$C$118))+(1-Control!$C$7*Calculations!$C$87)*INDEX('Monthly Data'!R:R,Calculations!$C$116+MOD(X138,Calculations!$C$118))</f>
        <v>1.5758278480433856E-2</v>
      </c>
      <c r="EO138" s="86">
        <f ca="1">Control!$C$7*Calculations!$C$82*INDEX('Monthly Data'!N:N,Calculations!$C$116+MOD(Y138,Calculations!$C$118))+Control!$C$7*Calculations!$C$83*INDEX('Monthly Data'!O:O,Calculations!$C$116+MOD(Y138,Calculations!$C$118))+Control!$C$7*Calculations!$C$84*INDEX('Monthly Data'!P:P,Calculations!$C$116+MOD(Y138,Calculations!$C$118))+Control!$C$7*Calculations!$C$85*INDEX('Monthly Data'!Q:Q,Calculations!$C$116+MOD(Y138,Calculations!$C$118))+(1-Control!$C$7*Calculations!$C$87)*INDEX('Monthly Data'!R:R,Calculations!$C$116+MOD(Y138,Calculations!$C$118))</f>
        <v>3.127051071655923E-3</v>
      </c>
      <c r="EP138" s="86">
        <f ca="1">Control!$C$7*Calculations!$C$82*INDEX('Monthly Data'!N:N,Calculations!$C$116+MOD(Z138,Calculations!$C$118))+Control!$C$7*Calculations!$C$83*INDEX('Monthly Data'!O:O,Calculations!$C$116+MOD(Z138,Calculations!$C$118))+Control!$C$7*Calculations!$C$84*INDEX('Monthly Data'!P:P,Calculations!$C$116+MOD(Z138,Calculations!$C$118))+Control!$C$7*Calculations!$C$85*INDEX('Monthly Data'!Q:Q,Calculations!$C$116+MOD(Z138,Calculations!$C$118))+(1-Control!$C$7*Calculations!$C$87)*INDEX('Monthly Data'!R:R,Calculations!$C$116+MOD(Z138,Calculations!$C$118))</f>
        <v>3.127051071655923E-3</v>
      </c>
      <c r="EQ138" s="86">
        <f ca="1">Control!$C$7*Calculations!$C$82*INDEX('Monthly Data'!N:N,Calculations!$C$116+MOD(AA138,Calculations!$C$118))+Control!$C$7*Calculations!$C$83*INDEX('Monthly Data'!O:O,Calculations!$C$116+MOD(AA138,Calculations!$C$118))+Control!$C$7*Calculations!$C$84*INDEX('Monthly Data'!P:P,Calculations!$C$116+MOD(AA138,Calculations!$C$118))+Control!$C$7*Calculations!$C$85*INDEX('Monthly Data'!Q:Q,Calculations!$C$116+MOD(AA138,Calculations!$C$118))+(1-Control!$C$7*Calculations!$C$87)*INDEX('Monthly Data'!R:R,Calculations!$C$116+MOD(AA138,Calculations!$C$118))</f>
        <v>-9.9526758408448549E-3</v>
      </c>
      <c r="ER138" s="86">
        <f ca="1">Control!$C$7*Calculations!$C$82*INDEX('Monthly Data'!N:N,Calculations!$C$116+MOD(AB138,Calculations!$C$118))+Control!$C$7*Calculations!$C$83*INDEX('Monthly Data'!O:O,Calculations!$C$116+MOD(AB138,Calculations!$C$118))+Control!$C$7*Calculations!$C$84*INDEX('Monthly Data'!P:P,Calculations!$C$116+MOD(AB138,Calculations!$C$118))+Control!$C$7*Calculations!$C$85*INDEX('Monthly Data'!Q:Q,Calculations!$C$116+MOD(AB138,Calculations!$C$118))+(1-Control!$C$7*Calculations!$C$87)*INDEX('Monthly Data'!R:R,Calculations!$C$116+MOD(AB138,Calculations!$C$118))</f>
        <v>7.7184133340106598E-3</v>
      </c>
      <c r="ES138" s="86">
        <f ca="1">Control!$C$7*Calculations!$C$82*INDEX('Monthly Data'!N:N,Calculations!$C$116+MOD(AC138,Calculations!$C$118))+Control!$C$7*Calculations!$C$83*INDEX('Monthly Data'!O:O,Calculations!$C$116+MOD(AC138,Calculations!$C$118))+Control!$C$7*Calculations!$C$84*INDEX('Monthly Data'!P:P,Calculations!$C$116+MOD(AC138,Calculations!$C$118))+Control!$C$7*Calculations!$C$85*INDEX('Monthly Data'!Q:Q,Calculations!$C$116+MOD(AC138,Calculations!$C$118))+(1-Control!$C$7*Calculations!$C$87)*INDEX('Monthly Data'!R:R,Calculations!$C$116+MOD(AC138,Calculations!$C$118))</f>
        <v>-4.3408051735618014E-2</v>
      </c>
      <c r="ET138" s="86">
        <f ca="1">Control!$C$7*Calculations!$C$82*INDEX('Monthly Data'!N:N,Calculations!$C$116+MOD(AD138,Calculations!$C$118))+Control!$C$7*Calculations!$C$83*INDEX('Monthly Data'!O:O,Calculations!$C$116+MOD(AD138,Calculations!$C$118))+Control!$C$7*Calculations!$C$84*INDEX('Monthly Data'!P:P,Calculations!$C$116+MOD(AD138,Calculations!$C$118))+Control!$C$7*Calculations!$C$85*INDEX('Monthly Data'!Q:Q,Calculations!$C$116+MOD(AD138,Calculations!$C$118))+(1-Control!$C$7*Calculations!$C$87)*INDEX('Monthly Data'!R:R,Calculations!$C$116+MOD(AD138,Calculations!$C$118))</f>
        <v>1.0018681835149534E-3</v>
      </c>
      <c r="EU138" s="86">
        <f ca="1">Control!$C$7*Calculations!$C$82*INDEX('Monthly Data'!N:N,Calculations!$C$116+MOD(AE138,Calculations!$C$118))+Control!$C$7*Calculations!$C$83*INDEX('Monthly Data'!O:O,Calculations!$C$116+MOD(AE138,Calculations!$C$118))+Control!$C$7*Calculations!$C$84*INDEX('Monthly Data'!P:P,Calculations!$C$116+MOD(AE138,Calculations!$C$118))+Control!$C$7*Calculations!$C$85*INDEX('Monthly Data'!Q:Q,Calculations!$C$116+MOD(AE138,Calculations!$C$118))+(1-Control!$C$7*Calculations!$C$87)*INDEX('Monthly Data'!R:R,Calculations!$C$116+MOD(AE138,Calculations!$C$118))</f>
        <v>-4.3408051735618014E-2</v>
      </c>
      <c r="EV138" s="86">
        <f ca="1">Control!$C$7*Calculations!$C$82*INDEX('Monthly Data'!N:N,Calculations!$C$116+MOD(AF138,Calculations!$C$118))+Control!$C$7*Calculations!$C$83*INDEX('Monthly Data'!O:O,Calculations!$C$116+MOD(AF138,Calculations!$C$118))+Control!$C$7*Calculations!$C$84*INDEX('Monthly Data'!P:P,Calculations!$C$116+MOD(AF138,Calculations!$C$118))+Control!$C$7*Calculations!$C$85*INDEX('Monthly Data'!Q:Q,Calculations!$C$116+MOD(AF138,Calculations!$C$118))+(1-Control!$C$7*Calculations!$C$87)*INDEX('Monthly Data'!R:R,Calculations!$C$116+MOD(AF138,Calculations!$C$118))</f>
        <v>1.50127906355989E-2</v>
      </c>
      <c r="EW138" s="86">
        <f ca="1">Control!$C$7*Calculations!$C$82*INDEX('Monthly Data'!N:N,Calculations!$C$116+MOD(AG138,Calculations!$C$118))+Control!$C$7*Calculations!$C$83*INDEX('Monthly Data'!O:O,Calculations!$C$116+MOD(AG138,Calculations!$C$118))+Control!$C$7*Calculations!$C$84*INDEX('Monthly Data'!P:P,Calculations!$C$116+MOD(AG138,Calculations!$C$118))+Control!$C$7*Calculations!$C$85*INDEX('Monthly Data'!Q:Q,Calculations!$C$116+MOD(AG138,Calculations!$C$118))+(1-Control!$C$7*Calculations!$C$87)*INDEX('Monthly Data'!R:R,Calculations!$C$116+MOD(AG138,Calculations!$C$118))</f>
        <v>3.6332715283247441E-2</v>
      </c>
      <c r="EX138" s="86">
        <f ca="1">Control!$C$7*Calculations!$C$82*INDEX('Monthly Data'!N:N,Calculations!$C$116+MOD(AH138,Calculations!$C$118))+Control!$C$7*Calculations!$C$83*INDEX('Monthly Data'!O:O,Calculations!$C$116+MOD(AH138,Calculations!$C$118))+Control!$C$7*Calculations!$C$84*INDEX('Monthly Data'!P:P,Calculations!$C$116+MOD(AH138,Calculations!$C$118))+Control!$C$7*Calculations!$C$85*INDEX('Monthly Data'!Q:Q,Calculations!$C$116+MOD(AH138,Calculations!$C$118))+(1-Control!$C$7*Calculations!$C$87)*INDEX('Monthly Data'!R:R,Calculations!$C$116+MOD(AH138,Calculations!$C$118))</f>
        <v>4.4327772793586687E-3</v>
      </c>
      <c r="EY138" s="86">
        <f ca="1">Control!$C$7*Calculations!$C$82*INDEX('Monthly Data'!N:N,Calculations!$C$116+MOD(AI138,Calculations!$C$118))+Control!$C$7*Calculations!$C$83*INDEX('Monthly Data'!O:O,Calculations!$C$116+MOD(AI138,Calculations!$C$118))+Control!$C$7*Calculations!$C$84*INDEX('Monthly Data'!P:P,Calculations!$C$116+MOD(AI138,Calculations!$C$118))+Control!$C$7*Calculations!$C$85*INDEX('Monthly Data'!Q:Q,Calculations!$C$116+MOD(AI138,Calculations!$C$118))+(1-Control!$C$7*Calculations!$C$87)*INDEX('Monthly Data'!R:R,Calculations!$C$116+MOD(AI138,Calculations!$C$118))</f>
        <v>1.5063457444773597E-2</v>
      </c>
      <c r="EZ138" s="86">
        <f ca="1">Control!$C$7*Calculations!$C$82*INDEX('Monthly Data'!N:N,Calculations!$C$116+MOD(AJ138,Calculations!$C$118))+Control!$C$7*Calculations!$C$83*INDEX('Monthly Data'!O:O,Calculations!$C$116+MOD(AJ138,Calculations!$C$118))+Control!$C$7*Calculations!$C$84*INDEX('Monthly Data'!P:P,Calculations!$C$116+MOD(AJ138,Calculations!$C$118))+Control!$C$7*Calculations!$C$85*INDEX('Monthly Data'!Q:Q,Calculations!$C$116+MOD(AJ138,Calculations!$C$118))+(1-Control!$C$7*Calculations!$C$87)*INDEX('Monthly Data'!R:R,Calculations!$C$116+MOD(AJ138,Calculations!$C$118))</f>
        <v>2.1918137743539623E-2</v>
      </c>
      <c r="FA138" s="86">
        <f ca="1">Control!$C$7*Calculations!$C$82*INDEX('Monthly Data'!N:N,Calculations!$C$116+MOD(AK138,Calculations!$C$118))+Control!$C$7*Calculations!$C$83*INDEX('Monthly Data'!O:O,Calculations!$C$116+MOD(AK138,Calculations!$C$118))+Control!$C$7*Calculations!$C$84*INDEX('Monthly Data'!P:P,Calculations!$C$116+MOD(AK138,Calculations!$C$118))+Control!$C$7*Calculations!$C$85*INDEX('Monthly Data'!Q:Q,Calculations!$C$116+MOD(AK138,Calculations!$C$118))+(1-Control!$C$7*Calculations!$C$87)*INDEX('Monthly Data'!R:R,Calculations!$C$116+MOD(AK138,Calculations!$C$118))</f>
        <v>1.5216630695380906E-2</v>
      </c>
      <c r="FB138" s="86">
        <f ca="1">Control!$C$7*Calculations!$C$82*INDEX('Monthly Data'!N:N,Calculations!$C$116+MOD(AL138,Calculations!$C$118))+Control!$C$7*Calculations!$C$83*INDEX('Monthly Data'!O:O,Calculations!$C$116+MOD(AL138,Calculations!$C$118))+Control!$C$7*Calculations!$C$84*INDEX('Monthly Data'!P:P,Calculations!$C$116+MOD(AL138,Calculations!$C$118))+Control!$C$7*Calculations!$C$85*INDEX('Monthly Data'!Q:Q,Calculations!$C$116+MOD(AL138,Calculations!$C$118))+(1-Control!$C$7*Calculations!$C$87)*INDEX('Monthly Data'!R:R,Calculations!$C$116+MOD(AL138,Calculations!$C$118))</f>
        <v>1.5108777406081684E-3</v>
      </c>
      <c r="FC138" s="86">
        <f ca="1">Control!$C$7*Calculations!$C$82*INDEX('Monthly Data'!N:N,Calculations!$C$116+MOD(AM138,Calculations!$C$118))+Control!$C$7*Calculations!$C$83*INDEX('Monthly Data'!O:O,Calculations!$C$116+MOD(AM138,Calculations!$C$118))+Control!$C$7*Calculations!$C$84*INDEX('Monthly Data'!P:P,Calculations!$C$116+MOD(AM138,Calculations!$C$118))+Control!$C$7*Calculations!$C$85*INDEX('Monthly Data'!Q:Q,Calculations!$C$116+MOD(AM138,Calculations!$C$118))+(1-Control!$C$7*Calculations!$C$87)*INDEX('Monthly Data'!R:R,Calculations!$C$116+MOD(AM138,Calculations!$C$118))</f>
        <v>2.3852824346838646E-2</v>
      </c>
      <c r="FD138" s="86">
        <f ca="1">Control!$C$7*Calculations!$C$82*INDEX('Monthly Data'!N:N,Calculations!$C$116+MOD(AN138,Calculations!$C$118))+Control!$C$7*Calculations!$C$83*INDEX('Monthly Data'!O:O,Calculations!$C$116+MOD(AN138,Calculations!$C$118))+Control!$C$7*Calculations!$C$84*INDEX('Monthly Data'!P:P,Calculations!$C$116+MOD(AN138,Calculations!$C$118))+Control!$C$7*Calculations!$C$85*INDEX('Monthly Data'!Q:Q,Calculations!$C$116+MOD(AN138,Calculations!$C$118))+(1-Control!$C$7*Calculations!$C$87)*INDEX('Monthly Data'!R:R,Calculations!$C$116+MOD(AN138,Calculations!$C$118))</f>
        <v>7.5897487599915015E-3</v>
      </c>
      <c r="FE138" s="86">
        <f ca="1">Control!$C$7*Calculations!$C$82*INDEX('Monthly Data'!N:N,Calculations!$C$116+MOD(AO138,Calculations!$C$118))+Control!$C$7*Calculations!$C$83*INDEX('Monthly Data'!O:O,Calculations!$C$116+MOD(AO138,Calculations!$C$118))+Control!$C$7*Calculations!$C$84*INDEX('Monthly Data'!P:P,Calculations!$C$116+MOD(AO138,Calculations!$C$118))+Control!$C$7*Calculations!$C$85*INDEX('Monthly Data'!Q:Q,Calculations!$C$116+MOD(AO138,Calculations!$C$118))+(1-Control!$C$7*Calculations!$C$87)*INDEX('Monthly Data'!R:R,Calculations!$C$116+MOD(AO138,Calculations!$C$118))</f>
        <v>7.3538285850108537E-3</v>
      </c>
      <c r="FF138" s="86">
        <f ca="1">Control!$C$7*Calculations!$C$82*INDEX('Monthly Data'!N:N,Calculations!$C$116+MOD(AP138,Calculations!$C$118))+Control!$C$7*Calculations!$C$83*INDEX('Monthly Data'!O:O,Calculations!$C$116+MOD(AP138,Calculations!$C$118))+Control!$C$7*Calculations!$C$84*INDEX('Monthly Data'!P:P,Calculations!$C$116+MOD(AP138,Calculations!$C$118))+Control!$C$7*Calculations!$C$85*INDEX('Monthly Data'!Q:Q,Calculations!$C$116+MOD(AP138,Calculations!$C$118))+(1-Control!$C$7*Calculations!$C$87)*INDEX('Monthly Data'!R:R,Calculations!$C$116+MOD(AP138,Calculations!$C$118))</f>
        <v>1.5108777406081684E-3</v>
      </c>
      <c r="FG138" s="86">
        <f ca="1">Control!$C$7*Calculations!$C$82*INDEX('Monthly Data'!N:N,Calculations!$C$116+MOD(AQ138,Calculations!$C$118))+Control!$C$7*Calculations!$C$83*INDEX('Monthly Data'!O:O,Calculations!$C$116+MOD(AQ138,Calculations!$C$118))+Control!$C$7*Calculations!$C$84*INDEX('Monthly Data'!P:P,Calculations!$C$116+MOD(AQ138,Calculations!$C$118))+Control!$C$7*Calculations!$C$85*INDEX('Monthly Data'!Q:Q,Calculations!$C$116+MOD(AQ138,Calculations!$C$118))+(1-Control!$C$7*Calculations!$C$87)*INDEX('Monthly Data'!R:R,Calculations!$C$116+MOD(AQ138,Calculations!$C$118))</f>
        <v>1.3423979074716584E-2</v>
      </c>
      <c r="FH138" s="86">
        <f ca="1">Control!$C$7*Calculations!$C$82*INDEX('Monthly Data'!N:N,Calculations!$C$116+MOD(AR138,Calculations!$C$118))+Control!$C$7*Calculations!$C$83*INDEX('Monthly Data'!O:O,Calculations!$C$116+MOD(AR138,Calculations!$C$118))+Control!$C$7*Calculations!$C$84*INDEX('Monthly Data'!P:P,Calculations!$C$116+MOD(AR138,Calculations!$C$118))+Control!$C$7*Calculations!$C$85*INDEX('Monthly Data'!Q:Q,Calculations!$C$116+MOD(AR138,Calculations!$C$118))+(1-Control!$C$7*Calculations!$C$87)*INDEX('Monthly Data'!R:R,Calculations!$C$116+MOD(AR138,Calculations!$C$118))</f>
        <v>2.4470405846852006E-3</v>
      </c>
      <c r="FI138" s="86">
        <f ca="1">Control!$C$7*Calculations!$C$82*INDEX('Monthly Data'!N:N,Calculations!$C$116+MOD(AS138,Calculations!$C$118))+Control!$C$7*Calculations!$C$83*INDEX('Monthly Data'!O:O,Calculations!$C$116+MOD(AS138,Calculations!$C$118))+Control!$C$7*Calculations!$C$84*INDEX('Monthly Data'!P:P,Calculations!$C$116+MOD(AS138,Calculations!$C$118))+Control!$C$7*Calculations!$C$85*INDEX('Monthly Data'!Q:Q,Calculations!$C$116+MOD(AS138,Calculations!$C$118))+(1-Control!$C$7*Calculations!$C$87)*INDEX('Monthly Data'!R:R,Calculations!$C$116+MOD(AS138,Calculations!$C$118))</f>
        <v>1.1702576456120543E-2</v>
      </c>
      <c r="FJ138" s="86">
        <f ca="1">Control!$C$7*Calculations!$C$82*INDEX('Monthly Data'!N:N,Calculations!$C$116+MOD(AT138,Calculations!$C$118))+Control!$C$7*Calculations!$C$83*INDEX('Monthly Data'!O:O,Calculations!$C$116+MOD(AT138,Calculations!$C$118))+Control!$C$7*Calculations!$C$84*INDEX('Monthly Data'!P:P,Calculations!$C$116+MOD(AT138,Calculations!$C$118))+Control!$C$7*Calculations!$C$85*INDEX('Monthly Data'!Q:Q,Calculations!$C$116+MOD(AT138,Calculations!$C$118))+(1-Control!$C$7*Calculations!$C$87)*INDEX('Monthly Data'!R:R,Calculations!$C$116+MOD(AT138,Calculations!$C$118))</f>
        <v>-2.0269389991732112E-2</v>
      </c>
      <c r="FK138" s="86">
        <f ca="1">Control!$C$7*Calculations!$C$82*INDEX('Monthly Data'!N:N,Calculations!$C$116+MOD(AU138,Calculations!$C$118))+Control!$C$7*Calculations!$C$83*INDEX('Monthly Data'!O:O,Calculations!$C$116+MOD(AU138,Calculations!$C$118))+Control!$C$7*Calculations!$C$84*INDEX('Monthly Data'!P:P,Calculations!$C$116+MOD(AU138,Calculations!$C$118))+Control!$C$7*Calculations!$C$85*INDEX('Monthly Data'!Q:Q,Calculations!$C$116+MOD(AU138,Calculations!$C$118))+(1-Control!$C$7*Calculations!$C$87)*INDEX('Monthly Data'!R:R,Calculations!$C$116+MOD(AU138,Calculations!$C$118))</f>
        <v>1.7831091590102856E-2</v>
      </c>
      <c r="FL138" s="86">
        <f ca="1">Control!$C$7*Calculations!$C$82*INDEX('Monthly Data'!N:N,Calculations!$C$116+MOD(AV138,Calculations!$C$118))+Control!$C$7*Calculations!$C$83*INDEX('Monthly Data'!O:O,Calculations!$C$116+MOD(AV138,Calculations!$C$118))+Control!$C$7*Calculations!$C$84*INDEX('Monthly Data'!P:P,Calculations!$C$116+MOD(AV138,Calculations!$C$118))+Control!$C$7*Calculations!$C$85*INDEX('Monthly Data'!Q:Q,Calculations!$C$116+MOD(AV138,Calculations!$C$118))+(1-Control!$C$7*Calculations!$C$87)*INDEX('Monthly Data'!R:R,Calculations!$C$116+MOD(AV138,Calculations!$C$118))</f>
        <v>-1.880155173376722E-2</v>
      </c>
      <c r="FM138" s="86">
        <f ca="1">Control!$C$7*Calculations!$C$82*INDEX('Monthly Data'!N:N,Calculations!$C$116+MOD(AW138,Calculations!$C$118))+Control!$C$7*Calculations!$C$83*INDEX('Monthly Data'!O:O,Calculations!$C$116+MOD(AW138,Calculations!$C$118))+Control!$C$7*Calculations!$C$84*INDEX('Monthly Data'!P:P,Calculations!$C$116+MOD(AW138,Calculations!$C$118))+Control!$C$7*Calculations!$C$85*INDEX('Monthly Data'!Q:Q,Calculations!$C$116+MOD(AW138,Calculations!$C$118))+(1-Control!$C$7*Calculations!$C$87)*INDEX('Monthly Data'!R:R,Calculations!$C$116+MOD(AW138,Calculations!$C$118))</f>
        <v>7.5897487599915015E-3</v>
      </c>
      <c r="FN138" s="86">
        <f ca="1">Control!$C$7*Calculations!$C$82*INDEX('Monthly Data'!N:N,Calculations!$C$116+MOD(AX138,Calculations!$C$118))+Control!$C$7*Calculations!$C$83*INDEX('Monthly Data'!O:O,Calculations!$C$116+MOD(AX138,Calculations!$C$118))+Control!$C$7*Calculations!$C$84*INDEX('Monthly Data'!P:P,Calculations!$C$116+MOD(AX138,Calculations!$C$118))+Control!$C$7*Calculations!$C$85*INDEX('Monthly Data'!Q:Q,Calculations!$C$116+MOD(AX138,Calculations!$C$118))+(1-Control!$C$7*Calculations!$C$87)*INDEX('Monthly Data'!R:R,Calculations!$C$116+MOD(AX138,Calculations!$C$118))</f>
        <v>-9.5555592256394619E-3</v>
      </c>
      <c r="FO138" s="86">
        <f ca="1">Control!$C$7*Calculations!$C$82*INDEX('Monthly Data'!N:N,Calculations!$C$116+MOD(AY138,Calculations!$C$118))+Control!$C$7*Calculations!$C$83*INDEX('Monthly Data'!O:O,Calculations!$C$116+MOD(AY138,Calculations!$C$118))+Control!$C$7*Calculations!$C$84*INDEX('Monthly Data'!P:P,Calculations!$C$116+MOD(AY138,Calculations!$C$118))+Control!$C$7*Calculations!$C$85*INDEX('Monthly Data'!Q:Q,Calculations!$C$116+MOD(AY138,Calculations!$C$118))+(1-Control!$C$7*Calculations!$C$87)*INDEX('Monthly Data'!R:R,Calculations!$C$116+MOD(AY138,Calculations!$C$118))</f>
        <v>4.5132804118240749E-2</v>
      </c>
      <c r="FP138" s="86">
        <f ca="1">Control!$C$7*Calculations!$C$82*INDEX('Monthly Data'!N:N,Calculations!$C$116+MOD(AZ138,Calculations!$C$118))+Control!$C$7*Calculations!$C$83*INDEX('Monthly Data'!O:O,Calculations!$C$116+MOD(AZ138,Calculations!$C$118))+Control!$C$7*Calculations!$C$84*INDEX('Monthly Data'!P:P,Calculations!$C$116+MOD(AZ138,Calculations!$C$118))+Control!$C$7*Calculations!$C$85*INDEX('Monthly Data'!Q:Q,Calculations!$C$116+MOD(AZ138,Calculations!$C$118))+(1-Control!$C$7*Calculations!$C$87)*INDEX('Monthly Data'!R:R,Calculations!$C$116+MOD(AZ138,Calculations!$C$118))</f>
        <v>1.4915555251167555E-3</v>
      </c>
      <c r="FQ138" s="86">
        <f ca="1">Control!$C$7*Calculations!$C$82*INDEX('Monthly Data'!N:N,Calculations!$C$116+MOD(BA138,Calculations!$C$118))+Control!$C$7*Calculations!$C$83*INDEX('Monthly Data'!O:O,Calculations!$C$116+MOD(BA138,Calculations!$C$118))+Control!$C$7*Calculations!$C$84*INDEX('Monthly Data'!P:P,Calculations!$C$116+MOD(BA138,Calculations!$C$118))+Control!$C$7*Calculations!$C$85*INDEX('Monthly Data'!Q:Q,Calculations!$C$116+MOD(BA138,Calculations!$C$118))+(1-Control!$C$7*Calculations!$C$87)*INDEX('Monthly Data'!R:R,Calculations!$C$116+MOD(BA138,Calculations!$C$118))</f>
        <v>5.1279584938936244E-2</v>
      </c>
      <c r="FR138" s="86">
        <f ca="1">Control!$C$7*Calculations!$C$82*INDEX('Monthly Data'!N:N,Calculations!$C$116+MOD(BB138,Calculations!$C$118))+Control!$C$7*Calculations!$C$83*INDEX('Monthly Data'!O:O,Calculations!$C$116+MOD(BB138,Calculations!$C$118))+Control!$C$7*Calculations!$C$84*INDEX('Monthly Data'!P:P,Calculations!$C$116+MOD(BB138,Calculations!$C$118))+Control!$C$7*Calculations!$C$85*INDEX('Monthly Data'!Q:Q,Calculations!$C$116+MOD(BB138,Calculations!$C$118))+(1-Control!$C$7*Calculations!$C$87)*INDEX('Monthly Data'!R:R,Calculations!$C$116+MOD(BB138,Calculations!$C$118))</f>
        <v>1.1809891087585166E-2</v>
      </c>
      <c r="FS138" s="86">
        <f ca="1">Control!$C$7*Calculations!$C$82*INDEX('Monthly Data'!N:N,Calculations!$C$116+MOD(BC138,Calculations!$C$118))+Control!$C$7*Calculations!$C$83*INDEX('Monthly Data'!O:O,Calculations!$C$116+MOD(BC138,Calculations!$C$118))+Control!$C$7*Calculations!$C$84*INDEX('Monthly Data'!P:P,Calculations!$C$116+MOD(BC138,Calculations!$C$118))+Control!$C$7*Calculations!$C$85*INDEX('Monthly Data'!Q:Q,Calculations!$C$116+MOD(BC138,Calculations!$C$118))+(1-Control!$C$7*Calculations!$C$87)*INDEX('Monthly Data'!R:R,Calculations!$C$116+MOD(BC138,Calculations!$C$118))</f>
        <v>-6.1115617667135171E-2</v>
      </c>
      <c r="FT138" s="86">
        <f ca="1">Control!$C$7*Calculations!$C$82*INDEX('Monthly Data'!N:N,Calculations!$C$116+MOD(BD138,Calculations!$C$118))+Control!$C$7*Calculations!$C$83*INDEX('Monthly Data'!O:O,Calculations!$C$116+MOD(BD138,Calculations!$C$118))+Control!$C$7*Calculations!$C$84*INDEX('Monthly Data'!P:P,Calculations!$C$116+MOD(BD138,Calculations!$C$118))+Control!$C$7*Calculations!$C$85*INDEX('Monthly Data'!Q:Q,Calculations!$C$116+MOD(BD138,Calculations!$C$118))+(1-Control!$C$7*Calculations!$C$87)*INDEX('Monthly Data'!R:R,Calculations!$C$116+MOD(BD138,Calculations!$C$118))</f>
        <v>4.089189590407355E-3</v>
      </c>
      <c r="FU138" s="86">
        <f ca="1">Control!$C$7*Calculations!$C$82*INDEX('Monthly Data'!N:N,Calculations!$C$116+MOD(BE138,Calculations!$C$118))+Control!$C$7*Calculations!$C$83*INDEX('Monthly Data'!O:O,Calculations!$C$116+MOD(BE138,Calculations!$C$118))+Control!$C$7*Calculations!$C$84*INDEX('Monthly Data'!P:P,Calculations!$C$116+MOD(BE138,Calculations!$C$118))+Control!$C$7*Calculations!$C$85*INDEX('Monthly Data'!Q:Q,Calculations!$C$116+MOD(BE138,Calculations!$C$118))+(1-Control!$C$7*Calculations!$C$87)*INDEX('Monthly Data'!R:R,Calculations!$C$116+MOD(BE138,Calculations!$C$118))</f>
        <v>-1.8530040247387896E-2</v>
      </c>
      <c r="FV138" s="86">
        <f ca="1">Control!$C$7*Calculations!$C$82*INDEX('Monthly Data'!N:N,Calculations!$C$116+MOD(BF138,Calculations!$C$118))+Control!$C$7*Calculations!$C$83*INDEX('Monthly Data'!O:O,Calculations!$C$116+MOD(BF138,Calculations!$C$118))+Control!$C$7*Calculations!$C$84*INDEX('Monthly Data'!P:P,Calculations!$C$116+MOD(BF138,Calculations!$C$118))+Control!$C$7*Calculations!$C$85*INDEX('Monthly Data'!Q:Q,Calculations!$C$116+MOD(BF138,Calculations!$C$118))+(1-Control!$C$7*Calculations!$C$87)*INDEX('Monthly Data'!R:R,Calculations!$C$116+MOD(BF138,Calculations!$C$118))</f>
        <v>6.4539397490030407E-3</v>
      </c>
      <c r="FW138" s="86">
        <f ca="1">Control!$C$7*Calculations!$C$82*INDEX('Monthly Data'!N:N,Calculations!$C$116+MOD(BG138,Calculations!$C$118))+Control!$C$7*Calculations!$C$83*INDEX('Monthly Data'!O:O,Calculations!$C$116+MOD(BG138,Calculations!$C$118))+Control!$C$7*Calculations!$C$84*INDEX('Monthly Data'!P:P,Calculations!$C$116+MOD(BG138,Calculations!$C$118))+Control!$C$7*Calculations!$C$85*INDEX('Monthly Data'!Q:Q,Calculations!$C$116+MOD(BG138,Calculations!$C$118))+(1-Control!$C$7*Calculations!$C$87)*INDEX('Monthly Data'!R:R,Calculations!$C$116+MOD(BG138,Calculations!$C$118))</f>
        <v>-2.5419860972892394E-2</v>
      </c>
      <c r="FX138" s="86">
        <f ca="1">Control!$C$7*Calculations!$C$82*INDEX('Monthly Data'!N:N,Calculations!$C$116+MOD(BH138,Calculations!$C$118))+Control!$C$7*Calculations!$C$83*INDEX('Monthly Data'!O:O,Calculations!$C$116+MOD(BH138,Calculations!$C$118))+Control!$C$7*Calculations!$C$84*INDEX('Monthly Data'!P:P,Calculations!$C$116+MOD(BH138,Calculations!$C$118))+Control!$C$7*Calculations!$C$85*INDEX('Monthly Data'!Q:Q,Calculations!$C$116+MOD(BH138,Calculations!$C$118))+(1-Control!$C$7*Calculations!$C$87)*INDEX('Monthly Data'!R:R,Calculations!$C$116+MOD(BH138,Calculations!$C$118))</f>
        <v>-2.0259958308006688E-2</v>
      </c>
      <c r="FY138" s="86">
        <f ca="1">Control!$C$7*Calculations!$C$82*INDEX('Monthly Data'!N:N,Calculations!$C$116+MOD(BI138,Calculations!$C$118))+Control!$C$7*Calculations!$C$83*INDEX('Monthly Data'!O:O,Calculations!$C$116+MOD(BI138,Calculations!$C$118))+Control!$C$7*Calculations!$C$84*INDEX('Monthly Data'!P:P,Calculations!$C$116+MOD(BI138,Calculations!$C$118))+Control!$C$7*Calculations!$C$85*INDEX('Monthly Data'!Q:Q,Calculations!$C$116+MOD(BI138,Calculations!$C$118))+(1-Control!$C$7*Calculations!$C$87)*INDEX('Monthly Data'!R:R,Calculations!$C$116+MOD(BI138,Calculations!$C$118))</f>
        <v>1.8695385296339444E-2</v>
      </c>
      <c r="FZ138" s="86">
        <f ca="1">Control!$C$7*Calculations!$C$82*INDEX('Monthly Data'!N:N,Calculations!$C$116+MOD(BJ138,Calculations!$C$118))+Control!$C$7*Calculations!$C$83*INDEX('Monthly Data'!O:O,Calculations!$C$116+MOD(BJ138,Calculations!$C$118))+Control!$C$7*Calculations!$C$84*INDEX('Monthly Data'!P:P,Calculations!$C$116+MOD(BJ138,Calculations!$C$118))+Control!$C$7*Calculations!$C$85*INDEX('Monthly Data'!Q:Q,Calculations!$C$116+MOD(BJ138,Calculations!$C$118))+(1-Control!$C$7*Calculations!$C$87)*INDEX('Monthly Data'!R:R,Calculations!$C$116+MOD(BJ138,Calculations!$C$118))</f>
        <v>2.0524935548016137E-2</v>
      </c>
      <c r="GA138" s="86">
        <f ca="1">Control!$C$7*Calculations!$C$82*INDEX('Monthly Data'!N:N,Calculations!$C$116+MOD(BK138,Calculations!$C$118))+Control!$C$7*Calculations!$C$83*INDEX('Monthly Data'!O:O,Calculations!$C$116+MOD(BK138,Calculations!$C$118))+Control!$C$7*Calculations!$C$84*INDEX('Monthly Data'!P:P,Calculations!$C$116+MOD(BK138,Calculations!$C$118))+Control!$C$7*Calculations!$C$85*INDEX('Monthly Data'!Q:Q,Calculations!$C$116+MOD(BK138,Calculations!$C$118))+(1-Control!$C$7*Calculations!$C$87)*INDEX('Monthly Data'!R:R,Calculations!$C$116+MOD(BK138,Calculations!$C$118))</f>
        <v>1.2954540023127663E-2</v>
      </c>
      <c r="GB138" s="86">
        <f ca="1">Control!$C$7*Calculations!$C$82*INDEX('Monthly Data'!N:N,Calculations!$C$116+MOD(BL138,Calculations!$C$118))+Control!$C$7*Calculations!$C$83*INDEX('Monthly Data'!O:O,Calculations!$C$116+MOD(BL138,Calculations!$C$118))+Control!$C$7*Calculations!$C$84*INDEX('Monthly Data'!P:P,Calculations!$C$116+MOD(BL138,Calculations!$C$118))+Control!$C$7*Calculations!$C$85*INDEX('Monthly Data'!Q:Q,Calculations!$C$116+MOD(BL138,Calculations!$C$118))+(1-Control!$C$7*Calculations!$C$87)*INDEX('Monthly Data'!R:R,Calculations!$C$116+MOD(BL138,Calculations!$C$118))</f>
        <v>2.5790695379256122E-2</v>
      </c>
      <c r="GC138" s="86">
        <f ca="1">Control!$C$7*Calculations!$C$82*INDEX('Monthly Data'!N:N,Calculations!$C$116+MOD(BM138,Calculations!$C$118))+Control!$C$7*Calculations!$C$83*INDEX('Monthly Data'!O:O,Calculations!$C$116+MOD(BM138,Calculations!$C$118))+Control!$C$7*Calculations!$C$84*INDEX('Monthly Data'!P:P,Calculations!$C$116+MOD(BM138,Calculations!$C$118))+Control!$C$7*Calculations!$C$85*INDEX('Monthly Data'!Q:Q,Calculations!$C$116+MOD(BM138,Calculations!$C$118))+(1-Control!$C$7*Calculations!$C$87)*INDEX('Monthly Data'!R:R,Calculations!$C$116+MOD(BM138,Calculations!$C$118))</f>
        <v>5.1279584938936244E-2</v>
      </c>
      <c r="GD138" s="86">
        <f ca="1">Control!$C$7*Calculations!$C$82*INDEX('Monthly Data'!N:N,Calculations!$C$116+MOD(BN138,Calculations!$C$118))+Control!$C$7*Calculations!$C$83*INDEX('Monthly Data'!O:O,Calculations!$C$116+MOD(BN138,Calculations!$C$118))+Control!$C$7*Calculations!$C$84*INDEX('Monthly Data'!P:P,Calculations!$C$116+MOD(BN138,Calculations!$C$118))+Control!$C$7*Calculations!$C$85*INDEX('Monthly Data'!Q:Q,Calculations!$C$116+MOD(BN138,Calculations!$C$118))+(1-Control!$C$7*Calculations!$C$87)*INDEX('Monthly Data'!R:R,Calculations!$C$116+MOD(BN138,Calculations!$C$118))</f>
        <v>-7.3651264633385334E-4</v>
      </c>
      <c r="GE138" s="86">
        <f ca="1">Control!$C$7*Calculations!$C$82*INDEX('Monthly Data'!N:N,Calculations!$C$116+MOD(BO138,Calculations!$C$118))+Control!$C$7*Calculations!$C$83*INDEX('Monthly Data'!O:O,Calculations!$C$116+MOD(BO138,Calculations!$C$118))+Control!$C$7*Calculations!$C$84*INDEX('Monthly Data'!P:P,Calculations!$C$116+MOD(BO138,Calculations!$C$118))+Control!$C$7*Calculations!$C$85*INDEX('Monthly Data'!Q:Q,Calculations!$C$116+MOD(BO138,Calculations!$C$118))+(1-Control!$C$7*Calculations!$C$87)*INDEX('Monthly Data'!R:R,Calculations!$C$116+MOD(BO138,Calculations!$C$118))</f>
        <v>7.3538285850108537E-3</v>
      </c>
      <c r="GF138" s="86">
        <f ca="1">Control!$C$7*Calculations!$C$82*INDEX('Monthly Data'!N:N,Calculations!$C$116+MOD(BP138,Calculations!$C$118))+Control!$C$7*Calculations!$C$83*INDEX('Monthly Data'!O:O,Calculations!$C$116+MOD(BP138,Calculations!$C$118))+Control!$C$7*Calculations!$C$84*INDEX('Monthly Data'!P:P,Calculations!$C$116+MOD(BP138,Calculations!$C$118))+Control!$C$7*Calculations!$C$85*INDEX('Monthly Data'!Q:Q,Calculations!$C$116+MOD(BP138,Calculations!$C$118))+(1-Control!$C$7*Calculations!$C$87)*INDEX('Monthly Data'!R:R,Calculations!$C$116+MOD(BP138,Calculations!$C$118))</f>
        <v>-3.299557342782896E-2</v>
      </c>
      <c r="GG138" s="86">
        <f ca="1">Control!$C$7*Calculations!$C$82*INDEX('Monthly Data'!N:N,Calculations!$C$116+MOD(BQ138,Calculations!$C$118))+Control!$C$7*Calculations!$C$83*INDEX('Monthly Data'!O:O,Calculations!$C$116+MOD(BQ138,Calculations!$C$118))+Control!$C$7*Calculations!$C$84*INDEX('Monthly Data'!P:P,Calculations!$C$116+MOD(BQ138,Calculations!$C$118))+Control!$C$7*Calculations!$C$85*INDEX('Monthly Data'!Q:Q,Calculations!$C$116+MOD(BQ138,Calculations!$C$118))+(1-Control!$C$7*Calculations!$C$87)*INDEX('Monthly Data'!R:R,Calculations!$C$116+MOD(BQ138,Calculations!$C$118))</f>
        <v>3.1070573055362403E-2</v>
      </c>
      <c r="GH138" s="86">
        <f ca="1">Control!$C$7*Calculations!$C$82*INDEX('Monthly Data'!N:N,Calculations!$C$116+MOD(BR138,Calculations!$C$118))+Control!$C$7*Calculations!$C$83*INDEX('Monthly Data'!O:O,Calculations!$C$116+MOD(BR138,Calculations!$C$118))+Control!$C$7*Calculations!$C$84*INDEX('Monthly Data'!P:P,Calculations!$C$116+MOD(BR138,Calculations!$C$118))+Control!$C$7*Calculations!$C$85*INDEX('Monthly Data'!Q:Q,Calculations!$C$116+MOD(BR138,Calculations!$C$118))+(1-Control!$C$7*Calculations!$C$87)*INDEX('Monthly Data'!R:R,Calculations!$C$116+MOD(BR138,Calculations!$C$118))</f>
        <v>1.5115046179922851E-2</v>
      </c>
      <c r="GI138" s="86">
        <f ca="1">Control!$C$7*Calculations!$C$82*INDEX('Monthly Data'!N:N,Calculations!$C$116+MOD(BS138,Calculations!$C$118))+Control!$C$7*Calculations!$C$83*INDEX('Monthly Data'!O:O,Calculations!$C$116+MOD(BS138,Calculations!$C$118))+Control!$C$7*Calculations!$C$84*INDEX('Monthly Data'!P:P,Calculations!$C$116+MOD(BS138,Calculations!$C$118))+Control!$C$7*Calculations!$C$85*INDEX('Monthly Data'!Q:Q,Calculations!$C$116+MOD(BS138,Calculations!$C$118))+(1-Control!$C$7*Calculations!$C$87)*INDEX('Monthly Data'!R:R,Calculations!$C$116+MOD(BS138,Calculations!$C$118))</f>
        <v>-1.1360801645249321E-2</v>
      </c>
      <c r="GJ138" s="86">
        <f ca="1">Control!$C$7*Calculations!$C$82*INDEX('Monthly Data'!N:N,Calculations!$C$116+MOD(BT138,Calculations!$C$118))+Control!$C$7*Calculations!$C$83*INDEX('Monthly Data'!O:O,Calculations!$C$116+MOD(BT138,Calculations!$C$118))+Control!$C$7*Calculations!$C$84*INDEX('Monthly Data'!P:P,Calculations!$C$116+MOD(BT138,Calculations!$C$118))+Control!$C$7*Calculations!$C$85*INDEX('Monthly Data'!Q:Q,Calculations!$C$116+MOD(BT138,Calculations!$C$118))+(1-Control!$C$7*Calculations!$C$87)*INDEX('Monthly Data'!R:R,Calculations!$C$116+MOD(BT138,Calculations!$C$118))</f>
        <v>3.4808428836917149E-3</v>
      </c>
      <c r="GK138" s="86">
        <f ca="1">Control!$C$7*Calculations!$C$82*INDEX('Monthly Data'!N:N,Calculations!$C$116+MOD(BU138,Calculations!$C$118))+Control!$C$7*Calculations!$C$83*INDEX('Monthly Data'!O:O,Calculations!$C$116+MOD(BU138,Calculations!$C$118))+Control!$C$7*Calculations!$C$84*INDEX('Monthly Data'!P:P,Calculations!$C$116+MOD(BU138,Calculations!$C$118))+Control!$C$7*Calculations!$C$85*INDEX('Monthly Data'!Q:Q,Calculations!$C$116+MOD(BU138,Calculations!$C$118))+(1-Control!$C$7*Calculations!$C$87)*INDEX('Monthly Data'!R:R,Calculations!$C$116+MOD(BU138,Calculations!$C$118))</f>
        <v>1.3891563624307685E-2</v>
      </c>
      <c r="GL138" s="86">
        <f ca="1">Control!$C$7*Calculations!$C$82*INDEX('Monthly Data'!N:N,Calculations!$C$116+MOD(BV138,Calculations!$C$118))+Control!$C$7*Calculations!$C$83*INDEX('Monthly Data'!O:O,Calculations!$C$116+MOD(BV138,Calculations!$C$118))+Control!$C$7*Calculations!$C$84*INDEX('Monthly Data'!P:P,Calculations!$C$116+MOD(BV138,Calculations!$C$118))+Control!$C$7*Calculations!$C$85*INDEX('Monthly Data'!Q:Q,Calculations!$C$116+MOD(BV138,Calculations!$C$118))+(1-Control!$C$7*Calculations!$C$87)*INDEX('Monthly Data'!R:R,Calculations!$C$116+MOD(BV138,Calculations!$C$118))</f>
        <v>2.3307359621218403E-2</v>
      </c>
      <c r="GM138" s="86">
        <f ca="1">Control!$C$7*Calculations!$C$82*INDEX('Monthly Data'!N:N,Calculations!$C$116+MOD(BW138,Calculations!$C$118))+Control!$C$7*Calculations!$C$83*INDEX('Monthly Data'!O:O,Calculations!$C$116+MOD(BW138,Calculations!$C$118))+Control!$C$7*Calculations!$C$84*INDEX('Monthly Data'!P:P,Calculations!$C$116+MOD(BW138,Calculations!$C$118))+Control!$C$7*Calculations!$C$85*INDEX('Monthly Data'!Q:Q,Calculations!$C$116+MOD(BW138,Calculations!$C$118))+(1-Control!$C$7*Calculations!$C$87)*INDEX('Monthly Data'!R:R,Calculations!$C$116+MOD(BW138,Calculations!$C$118))</f>
        <v>-1.4213734788548189E-2</v>
      </c>
      <c r="GN138" s="86">
        <f ca="1">Control!$C$7*Calculations!$C$82*INDEX('Monthly Data'!N:N,Calculations!$C$116+MOD(BX138,Calculations!$C$118))+Control!$C$7*Calculations!$C$83*INDEX('Monthly Data'!O:O,Calculations!$C$116+MOD(BX138,Calculations!$C$118))+Control!$C$7*Calculations!$C$84*INDEX('Monthly Data'!P:P,Calculations!$C$116+MOD(BX138,Calculations!$C$118))+Control!$C$7*Calculations!$C$85*INDEX('Monthly Data'!Q:Q,Calculations!$C$116+MOD(BX138,Calculations!$C$118))+(1-Control!$C$7*Calculations!$C$87)*INDEX('Monthly Data'!R:R,Calculations!$C$116+MOD(BX138,Calculations!$C$118))</f>
        <v>6.6954569943530936E-3</v>
      </c>
      <c r="GO138" s="86">
        <f ca="1">Control!$C$7*Calculations!$C$82*INDEX('Monthly Data'!N:N,Calculations!$C$116+MOD(BY138,Calculations!$C$118))+Control!$C$7*Calculations!$C$83*INDEX('Monthly Data'!O:O,Calculations!$C$116+MOD(BY138,Calculations!$C$118))+Control!$C$7*Calculations!$C$84*INDEX('Monthly Data'!P:P,Calculations!$C$116+MOD(BY138,Calculations!$C$118))+Control!$C$7*Calculations!$C$85*INDEX('Monthly Data'!Q:Q,Calculations!$C$116+MOD(BY138,Calculations!$C$118))+(1-Control!$C$7*Calculations!$C$87)*INDEX('Monthly Data'!R:R,Calculations!$C$116+MOD(BY138,Calculations!$C$118))</f>
        <v>-2.0269389991732112E-2</v>
      </c>
      <c r="GP138" s="86">
        <f ca="1">Control!$C$7*Calculations!$C$82*INDEX('Monthly Data'!N:N,Calculations!$C$116+MOD(BZ138,Calculations!$C$118))+Control!$C$7*Calculations!$C$83*INDEX('Monthly Data'!O:O,Calculations!$C$116+MOD(BZ138,Calculations!$C$118))+Control!$C$7*Calculations!$C$84*INDEX('Monthly Data'!P:P,Calculations!$C$116+MOD(BZ138,Calculations!$C$118))+Control!$C$7*Calculations!$C$85*INDEX('Monthly Data'!Q:Q,Calculations!$C$116+MOD(BZ138,Calculations!$C$118))+(1-Control!$C$7*Calculations!$C$87)*INDEX('Monthly Data'!R:R,Calculations!$C$116+MOD(BZ138,Calculations!$C$118))</f>
        <v>1.0415351832335435E-2</v>
      </c>
      <c r="GQ138" s="86">
        <f ca="1">Control!$C$7*Calculations!$C$82*INDEX('Monthly Data'!N:N,Calculations!$C$116+MOD(CA138,Calculations!$C$118))+Control!$C$7*Calculations!$C$83*INDEX('Monthly Data'!O:O,Calculations!$C$116+MOD(CA138,Calculations!$C$118))+Control!$C$7*Calculations!$C$84*INDEX('Monthly Data'!P:P,Calculations!$C$116+MOD(CA138,Calculations!$C$118))+Control!$C$7*Calculations!$C$85*INDEX('Monthly Data'!Q:Q,Calculations!$C$116+MOD(CA138,Calculations!$C$118))+(1-Control!$C$7*Calculations!$C$87)*INDEX('Monthly Data'!R:R,Calculations!$C$116+MOD(CA138,Calculations!$C$118))</f>
        <v>-2.0269389991732112E-2</v>
      </c>
      <c r="GR138" s="86">
        <f ca="1">Control!$C$7*Calculations!$C$82*INDEX('Monthly Data'!N:N,Calculations!$C$116+MOD(CB138,Calculations!$C$118))+Control!$C$7*Calculations!$C$83*INDEX('Monthly Data'!O:O,Calculations!$C$116+MOD(CB138,Calculations!$C$118))+Control!$C$7*Calculations!$C$84*INDEX('Monthly Data'!P:P,Calculations!$C$116+MOD(CB138,Calculations!$C$118))+Control!$C$7*Calculations!$C$85*INDEX('Monthly Data'!Q:Q,Calculations!$C$116+MOD(CB138,Calculations!$C$118))+(1-Control!$C$7*Calculations!$C$87)*INDEX('Monthly Data'!R:R,Calculations!$C$116+MOD(CB138,Calculations!$C$118))</f>
        <v>-1.5984879994281095E-2</v>
      </c>
      <c r="GS138" s="86">
        <f ca="1">Control!$C$7*Calculations!$C$82*INDEX('Monthly Data'!N:N,Calculations!$C$116+MOD(CC138,Calculations!$C$118))+Control!$C$7*Calculations!$C$83*INDEX('Monthly Data'!O:O,Calculations!$C$116+MOD(CC138,Calculations!$C$118))+Control!$C$7*Calculations!$C$84*INDEX('Monthly Data'!P:P,Calculations!$C$116+MOD(CC138,Calculations!$C$118))+Control!$C$7*Calculations!$C$85*INDEX('Monthly Data'!Q:Q,Calculations!$C$116+MOD(CC138,Calculations!$C$118))+(1-Control!$C$7*Calculations!$C$87)*INDEX('Monthly Data'!R:R,Calculations!$C$116+MOD(CC138,Calculations!$C$118))</f>
        <v>1.4915555251167555E-3</v>
      </c>
      <c r="GT138" s="86">
        <f ca="1">Control!$C$7*Calculations!$C$82*INDEX('Monthly Data'!N:N,Calculations!$C$116+MOD(CD138,Calculations!$C$118))+Control!$C$7*Calculations!$C$83*INDEX('Monthly Data'!O:O,Calculations!$C$116+MOD(CD138,Calculations!$C$118))+Control!$C$7*Calculations!$C$84*INDEX('Monthly Data'!P:P,Calculations!$C$116+MOD(CD138,Calculations!$C$118))+Control!$C$7*Calculations!$C$85*INDEX('Monthly Data'!Q:Q,Calculations!$C$116+MOD(CD138,Calculations!$C$118))+(1-Control!$C$7*Calculations!$C$87)*INDEX('Monthly Data'!R:R,Calculations!$C$116+MOD(CD138,Calculations!$C$118))</f>
        <v>-9.9526758408448549E-3</v>
      </c>
      <c r="GU138" s="86">
        <f ca="1">Control!$C$7*Calculations!$C$82*INDEX('Monthly Data'!N:N,Calculations!$C$116+MOD(CE138,Calculations!$C$118))+Control!$C$7*Calculations!$C$83*INDEX('Monthly Data'!O:O,Calculations!$C$116+MOD(CE138,Calculations!$C$118))+Control!$C$7*Calculations!$C$84*INDEX('Monthly Data'!P:P,Calculations!$C$116+MOD(CE138,Calculations!$C$118))+Control!$C$7*Calculations!$C$85*INDEX('Monthly Data'!Q:Q,Calculations!$C$116+MOD(CE138,Calculations!$C$118))+(1-Control!$C$7*Calculations!$C$87)*INDEX('Monthly Data'!R:R,Calculations!$C$116+MOD(CE138,Calculations!$C$118))</f>
        <v>1.0627294914941248E-2</v>
      </c>
      <c r="GV138" s="86">
        <f ca="1">Control!$C$7*Calculations!$C$82*INDEX('Monthly Data'!N:N,Calculations!$C$116+MOD(CF138,Calculations!$C$118))+Control!$C$7*Calculations!$C$83*INDEX('Monthly Data'!O:O,Calculations!$C$116+MOD(CF138,Calculations!$C$118))+Control!$C$7*Calculations!$C$84*INDEX('Monthly Data'!P:P,Calculations!$C$116+MOD(CF138,Calculations!$C$118))+Control!$C$7*Calculations!$C$85*INDEX('Monthly Data'!Q:Q,Calculations!$C$116+MOD(CF138,Calculations!$C$118))+(1-Control!$C$7*Calculations!$C$87)*INDEX('Monthly Data'!R:R,Calculations!$C$116+MOD(CF138,Calculations!$C$118))</f>
        <v>7.3538285850108537E-3</v>
      </c>
      <c r="GW138" s="86">
        <f ca="1">Control!$C$7*Calculations!$C$82*INDEX('Monthly Data'!N:N,Calculations!$C$116+MOD(CG138,Calculations!$C$118))+Control!$C$7*Calculations!$C$83*INDEX('Monthly Data'!O:O,Calculations!$C$116+MOD(CG138,Calculations!$C$118))+Control!$C$7*Calculations!$C$84*INDEX('Monthly Data'!P:P,Calculations!$C$116+MOD(CG138,Calculations!$C$118))+Control!$C$7*Calculations!$C$85*INDEX('Monthly Data'!Q:Q,Calculations!$C$116+MOD(CG138,Calculations!$C$118))+(1-Control!$C$7*Calculations!$C$87)*INDEX('Monthly Data'!R:R,Calculations!$C$116+MOD(CG138,Calculations!$C$118))</f>
        <v>-7.5539743260223157E-3</v>
      </c>
      <c r="GX138" s="86">
        <f ca="1">Control!$C$7*Calculations!$C$82*INDEX('Monthly Data'!N:N,Calculations!$C$116+MOD(CH138,Calculations!$C$118))+Control!$C$7*Calculations!$C$83*INDEX('Monthly Data'!O:O,Calculations!$C$116+MOD(CH138,Calculations!$C$118))+Control!$C$7*Calculations!$C$84*INDEX('Monthly Data'!P:P,Calculations!$C$116+MOD(CH138,Calculations!$C$118))+Control!$C$7*Calculations!$C$85*INDEX('Monthly Data'!Q:Q,Calculations!$C$116+MOD(CH138,Calculations!$C$118))+(1-Control!$C$7*Calculations!$C$87)*INDEX('Monthly Data'!R:R,Calculations!$C$116+MOD(CH138,Calculations!$C$118))</f>
        <v>-7.5539743260223157E-3</v>
      </c>
      <c r="GY138" s="86">
        <f ca="1">Control!$C$7*Calculations!$C$82*INDEX('Monthly Data'!N:N,Calculations!$C$116+MOD(CI138,Calculations!$C$118))+Control!$C$7*Calculations!$C$83*INDEX('Monthly Data'!O:O,Calculations!$C$116+MOD(CI138,Calculations!$C$118))+Control!$C$7*Calculations!$C$84*INDEX('Monthly Data'!P:P,Calculations!$C$116+MOD(CI138,Calculations!$C$118))+Control!$C$7*Calculations!$C$85*INDEX('Monthly Data'!Q:Q,Calculations!$C$116+MOD(CI138,Calculations!$C$118))+(1-Control!$C$7*Calculations!$C$87)*INDEX('Monthly Data'!R:R,Calculations!$C$116+MOD(CI138,Calculations!$C$118))</f>
        <v>2.4470405846852006E-3</v>
      </c>
      <c r="GZ138" s="86">
        <f ca="1">Control!$C$7*Calculations!$C$82*INDEX('Monthly Data'!N:N,Calculations!$C$116+MOD(CJ138,Calculations!$C$118))+Control!$C$7*Calculations!$C$83*INDEX('Monthly Data'!O:O,Calculations!$C$116+MOD(CJ138,Calculations!$C$118))+Control!$C$7*Calculations!$C$84*INDEX('Monthly Data'!P:P,Calculations!$C$116+MOD(CJ138,Calculations!$C$118))+Control!$C$7*Calculations!$C$85*INDEX('Monthly Data'!Q:Q,Calculations!$C$116+MOD(CJ138,Calculations!$C$118))+(1-Control!$C$7*Calculations!$C$87)*INDEX('Monthly Data'!R:R,Calculations!$C$116+MOD(CJ138,Calculations!$C$118))</f>
        <v>1.7831091590102856E-2</v>
      </c>
      <c r="HA138" s="86">
        <f ca="1">Control!$C$7*Calculations!$C$82*INDEX('Monthly Data'!N:N,Calculations!$C$116+MOD(CK138,Calculations!$C$118))+Control!$C$7*Calculations!$C$83*INDEX('Monthly Data'!O:O,Calculations!$C$116+MOD(CK138,Calculations!$C$118))+Control!$C$7*Calculations!$C$84*INDEX('Monthly Data'!P:P,Calculations!$C$116+MOD(CK138,Calculations!$C$118))+Control!$C$7*Calculations!$C$85*INDEX('Monthly Data'!Q:Q,Calculations!$C$116+MOD(CK138,Calculations!$C$118))+(1-Control!$C$7*Calculations!$C$87)*INDEX('Monthly Data'!R:R,Calculations!$C$116+MOD(CK138,Calculations!$C$118))</f>
        <v>1.7599621212565995E-2</v>
      </c>
      <c r="HB138" s="86">
        <f ca="1">Control!$C$7*Calculations!$C$82*INDEX('Monthly Data'!N:N,Calculations!$C$116+MOD(CL138,Calculations!$C$118))+Control!$C$7*Calculations!$C$83*INDEX('Monthly Data'!O:O,Calculations!$C$116+MOD(CL138,Calculations!$C$118))+Control!$C$7*Calculations!$C$84*INDEX('Monthly Data'!P:P,Calculations!$C$116+MOD(CL138,Calculations!$C$118))+Control!$C$7*Calculations!$C$85*INDEX('Monthly Data'!Q:Q,Calculations!$C$116+MOD(CL138,Calculations!$C$118))+(1-Control!$C$7*Calculations!$C$87)*INDEX('Monthly Data'!R:R,Calculations!$C$116+MOD(CL138,Calculations!$C$118))</f>
        <v>1.1702576456120543E-2</v>
      </c>
      <c r="HC138" s="86">
        <f ca="1">Control!$C$7*Calculations!$C$82*INDEX('Monthly Data'!N:N,Calculations!$C$116+MOD(CM138,Calculations!$C$118))+Control!$C$7*Calculations!$C$83*INDEX('Monthly Data'!O:O,Calculations!$C$116+MOD(CM138,Calculations!$C$118))+Control!$C$7*Calculations!$C$84*INDEX('Monthly Data'!P:P,Calculations!$C$116+MOD(CM138,Calculations!$C$118))+Control!$C$7*Calculations!$C$85*INDEX('Monthly Data'!Q:Q,Calculations!$C$116+MOD(CM138,Calculations!$C$118))+(1-Control!$C$7*Calculations!$C$87)*INDEX('Monthly Data'!R:R,Calculations!$C$116+MOD(CM138,Calculations!$C$118))</f>
        <v>-2.7490061308214487E-3</v>
      </c>
      <c r="HD138" s="86">
        <f ca="1">Control!$C$7*Calculations!$C$82*INDEX('Monthly Data'!N:N,Calculations!$C$116+MOD(CN138,Calculations!$C$118))+Control!$C$7*Calculations!$C$83*INDEX('Monthly Data'!O:O,Calculations!$C$116+MOD(CN138,Calculations!$C$118))+Control!$C$7*Calculations!$C$84*INDEX('Monthly Data'!P:P,Calculations!$C$116+MOD(CN138,Calculations!$C$118))+Control!$C$7*Calculations!$C$85*INDEX('Monthly Data'!Q:Q,Calculations!$C$116+MOD(CN138,Calculations!$C$118))+(1-Control!$C$7*Calculations!$C$87)*INDEX('Monthly Data'!R:R,Calculations!$C$116+MOD(CN138,Calculations!$C$118))</f>
        <v>1.8695385296339444E-2</v>
      </c>
      <c r="HE138" s="86">
        <f ca="1">Control!$C$7*Calculations!$C$82*INDEX('Monthly Data'!N:N,Calculations!$C$116+MOD(CO138,Calculations!$C$118))+Control!$C$7*Calculations!$C$83*INDEX('Monthly Data'!O:O,Calculations!$C$116+MOD(CO138,Calculations!$C$118))+Control!$C$7*Calculations!$C$84*INDEX('Monthly Data'!P:P,Calculations!$C$116+MOD(CO138,Calculations!$C$118))+Control!$C$7*Calculations!$C$85*INDEX('Monthly Data'!Q:Q,Calculations!$C$116+MOD(CO138,Calculations!$C$118))+(1-Control!$C$7*Calculations!$C$87)*INDEX('Monthly Data'!R:R,Calculations!$C$116+MOD(CO138,Calculations!$C$118))</f>
        <v>6.2631896128884862E-3</v>
      </c>
      <c r="HF138" s="86">
        <f ca="1">Control!$C$7*Calculations!$C$82*INDEX('Monthly Data'!N:N,Calculations!$C$116+MOD(CP138,Calculations!$C$118))+Control!$C$7*Calculations!$C$83*INDEX('Monthly Data'!O:O,Calculations!$C$116+MOD(CP138,Calculations!$C$118))+Control!$C$7*Calculations!$C$84*INDEX('Monthly Data'!P:P,Calculations!$C$116+MOD(CP138,Calculations!$C$118))+Control!$C$7*Calculations!$C$85*INDEX('Monthly Data'!Q:Q,Calculations!$C$116+MOD(CP138,Calculations!$C$118))+(1-Control!$C$7*Calculations!$C$87)*INDEX('Monthly Data'!R:R,Calculations!$C$116+MOD(CP138,Calculations!$C$118))</f>
        <v>1.5108777406081684E-3</v>
      </c>
      <c r="HG138" s="86">
        <f ca="1">Control!$C$7*Calculations!$C$82*INDEX('Monthly Data'!N:N,Calculations!$C$116+MOD(CQ138,Calculations!$C$118))+Control!$C$7*Calculations!$C$83*INDEX('Monthly Data'!O:O,Calculations!$C$116+MOD(CQ138,Calculations!$C$118))+Control!$C$7*Calculations!$C$84*INDEX('Monthly Data'!P:P,Calculations!$C$116+MOD(CQ138,Calculations!$C$118))+Control!$C$7*Calculations!$C$85*INDEX('Monthly Data'!Q:Q,Calculations!$C$116+MOD(CQ138,Calculations!$C$118))+(1-Control!$C$7*Calculations!$C$87)*INDEX('Monthly Data'!R:R,Calculations!$C$116+MOD(CQ138,Calculations!$C$118))</f>
        <v>-2.0269389991732112E-2</v>
      </c>
      <c r="HH138" s="86">
        <f ca="1">Control!$C$7*Calculations!$C$82*INDEX('Monthly Data'!N:N,Calculations!$C$116+MOD(CR138,Calculations!$C$118))+Control!$C$7*Calculations!$C$83*INDEX('Monthly Data'!O:O,Calculations!$C$116+MOD(CR138,Calculations!$C$118))+Control!$C$7*Calculations!$C$84*INDEX('Monthly Data'!P:P,Calculations!$C$116+MOD(CR138,Calculations!$C$118))+Control!$C$7*Calculations!$C$85*INDEX('Monthly Data'!Q:Q,Calculations!$C$116+MOD(CR138,Calculations!$C$118))+(1-Control!$C$7*Calculations!$C$87)*INDEX('Monthly Data'!R:R,Calculations!$C$116+MOD(CR138,Calculations!$C$118))</f>
        <v>4.089189590407355E-3</v>
      </c>
      <c r="HI138" s="86">
        <f ca="1">Control!$C$7*Calculations!$C$82*INDEX('Monthly Data'!N:N,Calculations!$C$116+MOD(CS138,Calculations!$C$118))+Control!$C$7*Calculations!$C$83*INDEX('Monthly Data'!O:O,Calculations!$C$116+MOD(CS138,Calculations!$C$118))+Control!$C$7*Calculations!$C$84*INDEX('Monthly Data'!P:P,Calculations!$C$116+MOD(CS138,Calculations!$C$118))+Control!$C$7*Calculations!$C$85*INDEX('Monthly Data'!Q:Q,Calculations!$C$116+MOD(CS138,Calculations!$C$118))+(1-Control!$C$7*Calculations!$C$87)*INDEX('Monthly Data'!R:R,Calculations!$C$116+MOD(CS138,Calculations!$C$118))</f>
        <v>3.8809817903524786E-2</v>
      </c>
      <c r="HJ138" s="86">
        <f ca="1">Control!$C$7*Calculations!$C$82*INDEX('Monthly Data'!N:N,Calculations!$C$116+MOD(CT138,Calculations!$C$118))+Control!$C$7*Calculations!$C$83*INDEX('Monthly Data'!O:O,Calculations!$C$116+MOD(CT138,Calculations!$C$118))+Control!$C$7*Calculations!$C$84*INDEX('Monthly Data'!P:P,Calculations!$C$116+MOD(CT138,Calculations!$C$118))+Control!$C$7*Calculations!$C$85*INDEX('Monthly Data'!Q:Q,Calculations!$C$116+MOD(CT138,Calculations!$C$118))+(1-Control!$C$7*Calculations!$C$87)*INDEX('Monthly Data'!R:R,Calculations!$C$116+MOD(CT138,Calculations!$C$118))</f>
        <v>2.0524935548016137E-2</v>
      </c>
      <c r="HK138" s="86">
        <f ca="1">Control!$C$7*Calculations!$C$82*INDEX('Monthly Data'!N:N,Calculations!$C$116+MOD(CU138,Calculations!$C$118))+Control!$C$7*Calculations!$C$83*INDEX('Monthly Data'!O:O,Calculations!$C$116+MOD(CU138,Calculations!$C$118))+Control!$C$7*Calculations!$C$84*INDEX('Monthly Data'!P:P,Calculations!$C$116+MOD(CU138,Calculations!$C$118))+Control!$C$7*Calculations!$C$85*INDEX('Monthly Data'!Q:Q,Calculations!$C$116+MOD(CU138,Calculations!$C$118))+(1-Control!$C$7*Calculations!$C$87)*INDEX('Monthly Data'!R:R,Calculations!$C$116+MOD(CU138,Calculations!$C$118))</f>
        <v>-2.4571433440223247E-2</v>
      </c>
      <c r="HL138" s="86">
        <f ca="1">Control!$C$7*Calculations!$C$82*INDEX('Monthly Data'!N:N,Calculations!$C$116+MOD(CV138,Calculations!$C$118))+Control!$C$7*Calculations!$C$83*INDEX('Monthly Data'!O:O,Calculations!$C$116+MOD(CV138,Calculations!$C$118))+Control!$C$7*Calculations!$C$84*INDEX('Monthly Data'!P:P,Calculations!$C$116+MOD(CV138,Calculations!$C$118))+Control!$C$7*Calculations!$C$85*INDEX('Monthly Data'!Q:Q,Calculations!$C$116+MOD(CV138,Calculations!$C$118))+(1-Control!$C$7*Calculations!$C$87)*INDEX('Monthly Data'!R:R,Calculations!$C$116+MOD(CV138,Calculations!$C$118))</f>
        <v>-1.9947061878162777E-2</v>
      </c>
      <c r="HM138" s="86">
        <f ca="1">Control!$C$7*Calculations!$C$82*INDEX('Monthly Data'!N:N,Calculations!$C$116+MOD(CW138,Calculations!$C$118))+Control!$C$7*Calculations!$C$83*INDEX('Monthly Data'!O:O,Calculations!$C$116+MOD(CW138,Calculations!$C$118))+Control!$C$7*Calculations!$C$84*INDEX('Monthly Data'!P:P,Calculations!$C$116+MOD(CW138,Calculations!$C$118))+Control!$C$7*Calculations!$C$85*INDEX('Monthly Data'!Q:Q,Calculations!$C$116+MOD(CW138,Calculations!$C$118))+(1-Control!$C$7*Calculations!$C$87)*INDEX('Monthly Data'!R:R,Calculations!$C$116+MOD(CW138,Calculations!$C$118))</f>
        <v>9.9787204839310462E-3</v>
      </c>
      <c r="HN138" s="86">
        <f ca="1">Control!$C$7*Calculations!$C$82*INDEX('Monthly Data'!N:N,Calculations!$C$116+MOD(CX138,Calculations!$C$118))+Control!$C$7*Calculations!$C$83*INDEX('Monthly Data'!O:O,Calculations!$C$116+MOD(CX138,Calculations!$C$118))+Control!$C$7*Calculations!$C$84*INDEX('Monthly Data'!P:P,Calculations!$C$116+MOD(CX138,Calculations!$C$118))+Control!$C$7*Calculations!$C$85*INDEX('Monthly Data'!Q:Q,Calculations!$C$116+MOD(CX138,Calculations!$C$118))+(1-Control!$C$7*Calculations!$C$87)*INDEX('Monthly Data'!R:R,Calculations!$C$116+MOD(CX138,Calculations!$C$118))</f>
        <v>3.5231336013669103E-2</v>
      </c>
      <c r="HO138" s="86">
        <f ca="1">Control!$C$7*Calculations!$C$82*INDEX('Monthly Data'!N:N,Calculations!$C$116+MOD(CY138,Calculations!$C$118))+Control!$C$7*Calculations!$C$83*INDEX('Monthly Data'!O:O,Calculations!$C$116+MOD(CY138,Calculations!$C$118))+Control!$C$7*Calculations!$C$84*INDEX('Monthly Data'!P:P,Calculations!$C$116+MOD(CY138,Calculations!$C$118))+Control!$C$7*Calculations!$C$85*INDEX('Monthly Data'!Q:Q,Calculations!$C$116+MOD(CY138,Calculations!$C$118))+(1-Control!$C$7*Calculations!$C$87)*INDEX('Monthly Data'!R:R,Calculations!$C$116+MOD(CY138,Calculations!$C$118))</f>
        <v>-3.9863250714949353E-2</v>
      </c>
      <c r="HP138" s="86">
        <f ca="1">Control!$C$7*Calculations!$C$82*INDEX('Monthly Data'!N:N,Calculations!$C$116+MOD(CZ138,Calculations!$C$118))+Control!$C$7*Calculations!$C$83*INDEX('Monthly Data'!O:O,Calculations!$C$116+MOD(CZ138,Calculations!$C$118))+Control!$C$7*Calculations!$C$84*INDEX('Monthly Data'!P:P,Calculations!$C$116+MOD(CZ138,Calculations!$C$118))+Control!$C$7*Calculations!$C$85*INDEX('Monthly Data'!Q:Q,Calculations!$C$116+MOD(CZ138,Calculations!$C$118))+(1-Control!$C$7*Calculations!$C$87)*INDEX('Monthly Data'!R:R,Calculations!$C$116+MOD(CZ138,Calculations!$C$118))</f>
        <v>-3.9863250714949353E-2</v>
      </c>
      <c r="HQ138" s="86">
        <f ca="1">Control!$C$7*Calculations!$C$82*INDEX('Monthly Data'!N:N,Calculations!$C$116+MOD(DA138,Calculations!$C$118))+Control!$C$7*Calculations!$C$83*INDEX('Monthly Data'!O:O,Calculations!$C$116+MOD(DA138,Calculations!$C$118))+Control!$C$7*Calculations!$C$84*INDEX('Monthly Data'!P:P,Calculations!$C$116+MOD(DA138,Calculations!$C$118))+Control!$C$7*Calculations!$C$85*INDEX('Monthly Data'!Q:Q,Calculations!$C$116+MOD(DA138,Calculations!$C$118))+(1-Control!$C$7*Calculations!$C$87)*INDEX('Monthly Data'!R:R,Calculations!$C$116+MOD(DA138,Calculations!$C$118))</f>
        <v>-3.8554137824290124E-2</v>
      </c>
      <c r="HR138" s="86">
        <f ca="1">Control!$C$7*Calculations!$C$82*INDEX('Monthly Data'!N:N,Calculations!$C$116+MOD(DB138,Calculations!$C$118))+Control!$C$7*Calculations!$C$83*INDEX('Monthly Data'!O:O,Calculations!$C$116+MOD(DB138,Calculations!$C$118))+Control!$C$7*Calculations!$C$84*INDEX('Monthly Data'!P:P,Calculations!$C$116+MOD(DB138,Calculations!$C$118))+Control!$C$7*Calculations!$C$85*INDEX('Monthly Data'!Q:Q,Calculations!$C$116+MOD(DB138,Calculations!$C$118))+(1-Control!$C$7*Calculations!$C$87)*INDEX('Monthly Data'!R:R,Calculations!$C$116+MOD(DB138,Calculations!$C$118))</f>
        <v>1.8665061640915637E-2</v>
      </c>
      <c r="HS138" s="86">
        <f ca="1">Control!$C$7*Calculations!$C$82*INDEX('Monthly Data'!N:N,Calculations!$C$116+MOD(DC138,Calculations!$C$118))+Control!$C$7*Calculations!$C$83*INDEX('Monthly Data'!O:O,Calculations!$C$116+MOD(DC138,Calculations!$C$118))+Control!$C$7*Calculations!$C$84*INDEX('Monthly Data'!P:P,Calculations!$C$116+MOD(DC138,Calculations!$C$118))+Control!$C$7*Calculations!$C$85*INDEX('Monthly Data'!Q:Q,Calculations!$C$116+MOD(DC138,Calculations!$C$118))+(1-Control!$C$7*Calculations!$C$87)*INDEX('Monthly Data'!R:R,Calculations!$C$116+MOD(DC138,Calculations!$C$118))</f>
        <v>7.857567536297622E-3</v>
      </c>
      <c r="HT138" s="86">
        <f ca="1">Control!$C$7*Calculations!$C$82*INDEX('Monthly Data'!N:N,Calculations!$C$116+MOD(DD138,Calculations!$C$118))+Control!$C$7*Calculations!$C$83*INDEX('Monthly Data'!O:O,Calculations!$C$116+MOD(DD138,Calculations!$C$118))+Control!$C$7*Calculations!$C$84*INDEX('Monthly Data'!P:P,Calculations!$C$116+MOD(DD138,Calculations!$C$118))+Control!$C$7*Calculations!$C$85*INDEX('Monthly Data'!Q:Q,Calculations!$C$116+MOD(DD138,Calculations!$C$118))+(1-Control!$C$7*Calculations!$C$87)*INDEX('Monthly Data'!R:R,Calculations!$C$116+MOD(DD138,Calculations!$C$118))</f>
        <v>1.50127906355989E-2</v>
      </c>
      <c r="HU138" s="86">
        <f ca="1">Control!$C$7*Calculations!$C$82*INDEX('Monthly Data'!N:N,Calculations!$C$116+MOD(DE138,Calculations!$C$118))+Control!$C$7*Calculations!$C$83*INDEX('Monthly Data'!O:O,Calculations!$C$116+MOD(DE138,Calculations!$C$118))+Control!$C$7*Calculations!$C$84*INDEX('Monthly Data'!P:P,Calculations!$C$116+MOD(DE138,Calculations!$C$118))+Control!$C$7*Calculations!$C$85*INDEX('Monthly Data'!Q:Q,Calculations!$C$116+MOD(DE138,Calculations!$C$118))+(1-Control!$C$7*Calculations!$C$87)*INDEX('Monthly Data'!R:R,Calculations!$C$116+MOD(DE138,Calculations!$C$118))</f>
        <v>-6.1115617667135171E-2</v>
      </c>
      <c r="HV138" s="86">
        <f ca="1">Control!$C$7*Calculations!$C$82*INDEX('Monthly Data'!N:N,Calculations!$C$116+MOD(DF138,Calculations!$C$118))+Control!$C$7*Calculations!$C$83*INDEX('Monthly Data'!O:O,Calculations!$C$116+MOD(DF138,Calculations!$C$118))+Control!$C$7*Calculations!$C$84*INDEX('Monthly Data'!P:P,Calculations!$C$116+MOD(DF138,Calculations!$C$118))+Control!$C$7*Calculations!$C$85*INDEX('Monthly Data'!Q:Q,Calculations!$C$116+MOD(DF138,Calculations!$C$118))+(1-Control!$C$7*Calculations!$C$87)*INDEX('Monthly Data'!R:R,Calculations!$C$116+MOD(DF138,Calculations!$C$118))</f>
        <v>6.1009361253630504E-2</v>
      </c>
      <c r="HW138" s="86">
        <f ca="1">Control!$C$7*Calculations!$C$82*INDEX('Monthly Data'!N:N,Calculations!$C$116+MOD(DG138,Calculations!$C$118))+Control!$C$7*Calculations!$C$83*INDEX('Monthly Data'!O:O,Calculations!$C$116+MOD(DG138,Calculations!$C$118))+Control!$C$7*Calculations!$C$84*INDEX('Monthly Data'!P:P,Calculations!$C$116+MOD(DG138,Calculations!$C$118))+Control!$C$7*Calculations!$C$85*INDEX('Monthly Data'!Q:Q,Calculations!$C$116+MOD(DG138,Calculations!$C$118))+(1-Control!$C$7*Calculations!$C$87)*INDEX('Monthly Data'!R:R,Calculations!$C$116+MOD(DG138,Calculations!$C$118))</f>
        <v>7.3538285850108537E-3</v>
      </c>
      <c r="HX138" s="86">
        <f ca="1">Control!$C$7*Calculations!$C$82*INDEX('Monthly Data'!N:N,Calculations!$C$116+MOD(DH138,Calculations!$C$118))+Control!$C$7*Calculations!$C$83*INDEX('Monthly Data'!O:O,Calculations!$C$116+MOD(DH138,Calculations!$C$118))+Control!$C$7*Calculations!$C$84*INDEX('Monthly Data'!P:P,Calculations!$C$116+MOD(DH138,Calculations!$C$118))+Control!$C$7*Calculations!$C$85*INDEX('Monthly Data'!Q:Q,Calculations!$C$116+MOD(DH138,Calculations!$C$118))+(1-Control!$C$7*Calculations!$C$87)*INDEX('Monthly Data'!R:R,Calculations!$C$116+MOD(DH138,Calculations!$C$118))</f>
        <v>-9.9526758408448549E-3</v>
      </c>
      <c r="HY138" s="86">
        <f ca="1">Control!$C$7*Calculations!$C$82*INDEX('Monthly Data'!N:N,Calculations!$C$116+MOD(DI138,Calculations!$C$118))+Control!$C$7*Calculations!$C$83*INDEX('Monthly Data'!O:O,Calculations!$C$116+MOD(DI138,Calculations!$C$118))+Control!$C$7*Calculations!$C$84*INDEX('Monthly Data'!P:P,Calculations!$C$116+MOD(DI138,Calculations!$C$118))+Control!$C$7*Calculations!$C$85*INDEX('Monthly Data'!Q:Q,Calculations!$C$116+MOD(DI138,Calculations!$C$118))+(1-Control!$C$7*Calculations!$C$87)*INDEX('Monthly Data'!R:R,Calculations!$C$116+MOD(DI138,Calculations!$C$118))</f>
        <v>-1.4213734788548189E-2</v>
      </c>
      <c r="HZ138" s="86">
        <f ca="1">Control!$C$7*Calculations!$C$82*INDEX('Monthly Data'!N:N,Calculations!$C$116+MOD(DJ138,Calculations!$C$118))+Control!$C$7*Calculations!$C$83*INDEX('Monthly Data'!O:O,Calculations!$C$116+MOD(DJ138,Calculations!$C$118))+Control!$C$7*Calculations!$C$84*INDEX('Monthly Data'!P:P,Calculations!$C$116+MOD(DJ138,Calculations!$C$118))+Control!$C$7*Calculations!$C$85*INDEX('Monthly Data'!Q:Q,Calculations!$C$116+MOD(DJ138,Calculations!$C$118))+(1-Control!$C$7*Calculations!$C$87)*INDEX('Monthly Data'!R:R,Calculations!$C$116+MOD(DJ138,Calculations!$C$118))</f>
        <v>-3.8875517825435772E-3</v>
      </c>
      <c r="IA138" s="86">
        <f ca="1">Control!$C$7*Calculations!$C$82*INDEX('Monthly Data'!N:N,Calculations!$C$116+MOD(DK138,Calculations!$C$118))+Control!$C$7*Calculations!$C$83*INDEX('Monthly Data'!O:O,Calculations!$C$116+MOD(DK138,Calculations!$C$118))+Control!$C$7*Calculations!$C$84*INDEX('Monthly Data'!P:P,Calculations!$C$116+MOD(DK138,Calculations!$C$118))+Control!$C$7*Calculations!$C$85*INDEX('Monthly Data'!Q:Q,Calculations!$C$116+MOD(DK138,Calculations!$C$118))+(1-Control!$C$7*Calculations!$C$87)*INDEX('Monthly Data'!R:R,Calculations!$C$116+MOD(DK138,Calculations!$C$118))</f>
        <v>5.8868730207813358E-3</v>
      </c>
      <c r="IB138" s="86">
        <f ca="1">Control!$C$7*Calculations!$C$82*INDEX('Monthly Data'!N:N,Calculations!$C$116+MOD(DL138,Calculations!$C$118))+Control!$C$7*Calculations!$C$83*INDEX('Monthly Data'!O:O,Calculations!$C$116+MOD(DL138,Calculations!$C$118))+Control!$C$7*Calculations!$C$84*INDEX('Monthly Data'!P:P,Calculations!$C$116+MOD(DL138,Calculations!$C$118))+Control!$C$7*Calculations!$C$85*INDEX('Monthly Data'!Q:Q,Calculations!$C$116+MOD(DL138,Calculations!$C$118))+(1-Control!$C$7*Calculations!$C$87)*INDEX('Monthly Data'!R:R,Calculations!$C$116+MOD(DL138,Calculations!$C$118))</f>
        <v>2.5790695379256122E-2</v>
      </c>
      <c r="IC138" s="86">
        <f ca="1">Control!$C$7*Calculations!$C$82*INDEX('Monthly Data'!N:N,Calculations!$C$116+MOD(DM138,Calculations!$C$118))+Control!$C$7*Calculations!$C$83*INDEX('Monthly Data'!O:O,Calculations!$C$116+MOD(DM138,Calculations!$C$118))+Control!$C$7*Calculations!$C$84*INDEX('Monthly Data'!P:P,Calculations!$C$116+MOD(DM138,Calculations!$C$118))+Control!$C$7*Calculations!$C$85*INDEX('Monthly Data'!Q:Q,Calculations!$C$116+MOD(DM138,Calculations!$C$118))+(1-Control!$C$7*Calculations!$C$87)*INDEX('Monthly Data'!R:R,Calculations!$C$116+MOD(DM138,Calculations!$C$118))</f>
        <v>1.3423979074716584E-2</v>
      </c>
      <c r="ID138" s="86">
        <f ca="1">Control!$C$7*Calculations!$C$82*INDEX('Monthly Data'!N:N,Calculations!$C$116+MOD(DN138,Calculations!$C$118))+Control!$C$7*Calculations!$C$83*INDEX('Monthly Data'!O:O,Calculations!$C$116+MOD(DN138,Calculations!$C$118))+Control!$C$7*Calculations!$C$84*INDEX('Monthly Data'!P:P,Calculations!$C$116+MOD(DN138,Calculations!$C$118))+Control!$C$7*Calculations!$C$85*INDEX('Monthly Data'!Q:Q,Calculations!$C$116+MOD(DN138,Calculations!$C$118))+(1-Control!$C$7*Calculations!$C$87)*INDEX('Monthly Data'!R:R,Calculations!$C$116+MOD(DN138,Calculations!$C$118))</f>
        <v>6.6954569943530936E-3</v>
      </c>
      <c r="IE138" s="86">
        <f ca="1">Control!$C$7*Calculations!$C$82*INDEX('Monthly Data'!N:N,Calculations!$C$116+MOD(DO138,Calculations!$C$118))+Control!$C$7*Calculations!$C$83*INDEX('Monthly Data'!O:O,Calculations!$C$116+MOD(DO138,Calculations!$C$118))+Control!$C$7*Calculations!$C$84*INDEX('Monthly Data'!P:P,Calculations!$C$116+MOD(DO138,Calculations!$C$118))+Control!$C$7*Calculations!$C$85*INDEX('Monthly Data'!Q:Q,Calculations!$C$116+MOD(DO138,Calculations!$C$118))+(1-Control!$C$7*Calculations!$C$87)*INDEX('Monthly Data'!R:R,Calculations!$C$116+MOD(DO138,Calculations!$C$118))</f>
        <v>-2.5419860972892394E-2</v>
      </c>
      <c r="IF138" s="86">
        <f ca="1">Control!$C$7*Calculations!$C$82*INDEX('Monthly Data'!N:N,Calculations!$C$116+MOD(DP138,Calculations!$C$118))+Control!$C$7*Calculations!$C$83*INDEX('Monthly Data'!O:O,Calculations!$C$116+MOD(DP138,Calculations!$C$118))+Control!$C$7*Calculations!$C$84*INDEX('Monthly Data'!P:P,Calculations!$C$116+MOD(DP138,Calculations!$C$118))+Control!$C$7*Calculations!$C$85*INDEX('Monthly Data'!Q:Q,Calculations!$C$116+MOD(DP138,Calculations!$C$118))+(1-Control!$C$7*Calculations!$C$87)*INDEX('Monthly Data'!R:R,Calculations!$C$116+MOD(DP138,Calculations!$C$118))</f>
        <v>1.142101364887867E-2</v>
      </c>
      <c r="IG138" s="88">
        <f ca="1">Control!$C$8*(1+DQ138)*(1+DR138)*(1+DS138)*(1+DT138)*(1+DU138)*(1+DV138)*(1+DW138)*(1+DX138)*(1+DY138)*(1+DZ138)*(1+EA138)*(1+EB138)*(1+EC138)*(1+ED138)*(1+EE138)*(1+EF138)*(1+EG138)*(1+EH138)*(1+EI138)*(1+EJ138)*(1+EK138)*(1+EL138)*(1+EM138)*(1+EN138)*(1+EO138)*(1+EP138)*(1+EQ138)*(1+ER138)*(1+ES138)*(1+ET138)*(1+EU138)*(1+EV138)*(1+EW138)*(1+EX138)*(1+EY138)*(1+EZ138)*(1+FA138)*(1+FB138)*(1+FC138)*(1+FD138)*(1+FE138)*(1+FF138)*(1+FG138)*(1+FH138)*(1+FI138)*(1+FJ138)*(1+FK138)*(1+FL138)*(1+FM138)*(1+FN138)*(1+FO138)*(1+FP138)*(1+FQ138)*(1+FR138)*(1+FS138)*(1+FT138)*(1+FU138)*(1+FV138)*(1+FW138)*(1+FX138)*(1+FY138)*(1+FZ138)*(1+GA138)*(1+GB138)*(1+GC138)*(1+GD138)*(1+GE138)*(1+GF138)*(1+GG138)*(1+GH138)*(1+GI138)*(1+GJ138)*(1+GK138)*(1+GL138)*(1+GM138)*(1+GN138)*(1+GO138)*(1+GP138)*(1+GQ138)*(1+GR138)*(1+GS138)*(1+GT138)*(1+GU138)*(1+GV138)*(1+GW138)*(1+GX138)*(1+GY138)*(1+GZ138)*(1+HA138)*(1+HB138)*(1+HC138)*(1+HD138)*(1+HE138)*(1+HF138)*(1+HG138)*(1+HH138)*(1+HI138)*(1+HJ138)*(1+HK138)*(1+HL138)*(1+HM138)*(1+HN138)*(1+HO138)*(1+HP138)*(1+HQ138)*(1+HR138)*(1+HS138)*(1+HT138)*(1+HU138)*(1+HV138)*(1+HW138)*(1+HX138)*(1+HY138)*(1+HZ138)*(1+IA138)*(1+IB138)*(1+IC138)*(1+ID138)*(1+IE138)*(1+IF138)</f>
        <v>79751.780728694415</v>
      </c>
    </row>
    <row r="139" spans="1:241" x14ac:dyDescent="0.25">
      <c r="A139">
        <v>98</v>
      </c>
      <c r="B139">
        <v>0</v>
      </c>
      <c r="C139">
        <v>118</v>
      </c>
      <c r="D139">
        <v>44</v>
      </c>
      <c r="E139">
        <v>59</v>
      </c>
      <c r="F139">
        <v>104</v>
      </c>
      <c r="G139">
        <v>48</v>
      </c>
      <c r="H139">
        <v>52</v>
      </c>
      <c r="I139">
        <v>38</v>
      </c>
      <c r="J139">
        <v>103</v>
      </c>
      <c r="K139">
        <v>24</v>
      </c>
      <c r="L139">
        <v>20</v>
      </c>
      <c r="M139">
        <v>30</v>
      </c>
      <c r="N139">
        <v>96</v>
      </c>
      <c r="O139">
        <v>16</v>
      </c>
      <c r="P139">
        <v>16</v>
      </c>
      <c r="Q139">
        <v>43</v>
      </c>
      <c r="R139">
        <v>27</v>
      </c>
      <c r="S139">
        <v>92</v>
      </c>
      <c r="T139">
        <v>49</v>
      </c>
      <c r="U139">
        <v>91</v>
      </c>
      <c r="V139">
        <v>5</v>
      </c>
      <c r="W139">
        <v>15</v>
      </c>
      <c r="X139">
        <v>113</v>
      </c>
      <c r="Y139">
        <v>93</v>
      </c>
      <c r="Z139">
        <v>53</v>
      </c>
      <c r="AA139">
        <v>17</v>
      </c>
      <c r="AB139">
        <v>63</v>
      </c>
      <c r="AC139">
        <v>21</v>
      </c>
      <c r="AD139">
        <v>52</v>
      </c>
      <c r="AE139">
        <v>87</v>
      </c>
      <c r="AF139">
        <v>32</v>
      </c>
      <c r="AG139">
        <v>72</v>
      </c>
      <c r="AH139">
        <v>15</v>
      </c>
      <c r="AI139">
        <v>19</v>
      </c>
      <c r="AJ139">
        <v>75</v>
      </c>
      <c r="AK139">
        <v>56</v>
      </c>
      <c r="AL139">
        <v>65</v>
      </c>
      <c r="AM139">
        <v>8</v>
      </c>
      <c r="AN139">
        <v>72</v>
      </c>
      <c r="AO139">
        <v>69</v>
      </c>
      <c r="AP139">
        <v>18</v>
      </c>
      <c r="AQ139">
        <v>46</v>
      </c>
      <c r="AR139">
        <v>54</v>
      </c>
      <c r="AS139">
        <v>14</v>
      </c>
      <c r="AT139">
        <v>71</v>
      </c>
      <c r="AU139">
        <v>58</v>
      </c>
      <c r="AV139">
        <v>42</v>
      </c>
      <c r="AW139">
        <v>116</v>
      </c>
      <c r="AX139">
        <v>61</v>
      </c>
      <c r="AY139">
        <v>109</v>
      </c>
      <c r="AZ139">
        <v>50</v>
      </c>
      <c r="BA139">
        <v>5</v>
      </c>
      <c r="BB139">
        <v>106</v>
      </c>
      <c r="BC139">
        <v>67</v>
      </c>
      <c r="BD139">
        <v>63</v>
      </c>
      <c r="BE139">
        <v>73</v>
      </c>
      <c r="BF139">
        <v>116</v>
      </c>
      <c r="BG139">
        <v>38</v>
      </c>
      <c r="BH139">
        <v>116</v>
      </c>
      <c r="BI139">
        <v>56</v>
      </c>
      <c r="BJ139">
        <v>23</v>
      </c>
      <c r="BK139">
        <v>47</v>
      </c>
      <c r="BL139">
        <v>80</v>
      </c>
      <c r="BM139">
        <v>66</v>
      </c>
      <c r="BN139">
        <v>48</v>
      </c>
      <c r="BO139">
        <v>103</v>
      </c>
      <c r="BP139">
        <v>22</v>
      </c>
      <c r="BQ139">
        <v>31</v>
      </c>
      <c r="BR139">
        <v>65</v>
      </c>
      <c r="BS139">
        <v>4</v>
      </c>
      <c r="BT139">
        <v>49</v>
      </c>
      <c r="BU139">
        <v>53</v>
      </c>
      <c r="BV139">
        <v>39</v>
      </c>
      <c r="BW139">
        <v>36</v>
      </c>
      <c r="BX139">
        <v>73</v>
      </c>
      <c r="BY139">
        <v>27</v>
      </c>
      <c r="BZ139">
        <v>16</v>
      </c>
      <c r="CA139">
        <v>32</v>
      </c>
      <c r="CB139">
        <v>46</v>
      </c>
      <c r="CC139">
        <v>91</v>
      </c>
      <c r="CD139">
        <v>0</v>
      </c>
      <c r="CE139">
        <v>118</v>
      </c>
      <c r="CF139">
        <v>69</v>
      </c>
      <c r="CG139">
        <v>53</v>
      </c>
      <c r="CH139">
        <v>81</v>
      </c>
      <c r="CI139">
        <v>38</v>
      </c>
      <c r="CJ139">
        <v>94</v>
      </c>
      <c r="CK139">
        <v>37</v>
      </c>
      <c r="CL139">
        <v>96</v>
      </c>
      <c r="CM139">
        <v>86</v>
      </c>
      <c r="CN139">
        <v>62</v>
      </c>
      <c r="CO139">
        <v>69</v>
      </c>
      <c r="CP139">
        <v>51</v>
      </c>
      <c r="CQ139">
        <v>28</v>
      </c>
      <c r="CR139">
        <v>23</v>
      </c>
      <c r="CS139">
        <v>98</v>
      </c>
      <c r="CT139">
        <v>35</v>
      </c>
      <c r="CU139">
        <v>70</v>
      </c>
      <c r="CV139">
        <v>27</v>
      </c>
      <c r="CW139">
        <v>23</v>
      </c>
      <c r="CX139">
        <v>17</v>
      </c>
      <c r="CY139">
        <v>112</v>
      </c>
      <c r="CZ139">
        <v>16</v>
      </c>
      <c r="DA139">
        <v>8</v>
      </c>
      <c r="DB139">
        <v>115</v>
      </c>
      <c r="DC139">
        <v>116</v>
      </c>
      <c r="DD139">
        <v>104</v>
      </c>
      <c r="DE139">
        <v>37</v>
      </c>
      <c r="DF139">
        <v>118</v>
      </c>
      <c r="DG139">
        <v>10</v>
      </c>
      <c r="DH139">
        <v>25</v>
      </c>
      <c r="DI139">
        <v>83</v>
      </c>
      <c r="DJ139">
        <v>41</v>
      </c>
      <c r="DK139">
        <v>111</v>
      </c>
      <c r="DL139">
        <v>107</v>
      </c>
      <c r="DM139">
        <v>37</v>
      </c>
      <c r="DN139">
        <v>106</v>
      </c>
      <c r="DO139">
        <v>0</v>
      </c>
      <c r="DP139">
        <v>11</v>
      </c>
      <c r="DQ139" s="86">
        <f ca="1">Control!$C$7*Calculations!$C$82*INDEX('Monthly Data'!N:N,Calculations!$C$116+MOD(A139,Calculations!$C$118))+Control!$C$7*Calculations!$C$83*INDEX('Monthly Data'!O:O,Calculations!$C$116+MOD(A139,Calculations!$C$118))+Control!$C$7*Calculations!$C$84*INDEX('Monthly Data'!P:P,Calculations!$C$116+MOD(A139,Calculations!$C$118))+Control!$C$7*Calculations!$C$85*INDEX('Monthly Data'!Q:Q,Calculations!$C$116+MOD(A139,Calculations!$C$118))+(1-Control!$C$7*Calculations!$C$87)*INDEX('Monthly Data'!R:R,Calculations!$C$116+MOD(A139,Calculations!$C$118))</f>
        <v>2.4842166689046628E-2</v>
      </c>
      <c r="DR139" s="86">
        <f ca="1">Control!$C$7*Calculations!$C$82*INDEX('Monthly Data'!N:N,Calculations!$C$116+MOD(B139,Calculations!$C$118))+Control!$C$7*Calculations!$C$83*INDEX('Monthly Data'!O:O,Calculations!$C$116+MOD(B139,Calculations!$C$118))+Control!$C$7*Calculations!$C$84*INDEX('Monthly Data'!P:P,Calculations!$C$116+MOD(B139,Calculations!$C$118))+Control!$C$7*Calculations!$C$85*INDEX('Monthly Data'!Q:Q,Calculations!$C$116+MOD(B139,Calculations!$C$118))+(1-Control!$C$7*Calculations!$C$87)*INDEX('Monthly Data'!R:R,Calculations!$C$116+MOD(B139,Calculations!$C$118))</f>
        <v>1.4915555251167555E-3</v>
      </c>
      <c r="DS139" s="86">
        <f ca="1">Control!$C$7*Calculations!$C$82*INDEX('Monthly Data'!N:N,Calculations!$C$116+MOD(C139,Calculations!$C$118))+Control!$C$7*Calculations!$C$83*INDEX('Monthly Data'!O:O,Calculations!$C$116+MOD(C139,Calculations!$C$118))+Control!$C$7*Calculations!$C$84*INDEX('Monthly Data'!P:P,Calculations!$C$116+MOD(C139,Calculations!$C$118))+Control!$C$7*Calculations!$C$85*INDEX('Monthly Data'!Q:Q,Calculations!$C$116+MOD(C139,Calculations!$C$118))+(1-Control!$C$7*Calculations!$C$87)*INDEX('Monthly Data'!R:R,Calculations!$C$116+MOD(C139,Calculations!$C$118))</f>
        <v>3.4808428836917149E-3</v>
      </c>
      <c r="DT139" s="86">
        <f ca="1">Control!$C$7*Calculations!$C$82*INDEX('Monthly Data'!N:N,Calculations!$C$116+MOD(D139,Calculations!$C$118))+Control!$C$7*Calculations!$C$83*INDEX('Monthly Data'!O:O,Calculations!$C$116+MOD(D139,Calculations!$C$118))+Control!$C$7*Calculations!$C$84*INDEX('Monthly Data'!P:P,Calculations!$C$116+MOD(D139,Calculations!$C$118))+Control!$C$7*Calculations!$C$85*INDEX('Monthly Data'!Q:Q,Calculations!$C$116+MOD(D139,Calculations!$C$118))+(1-Control!$C$7*Calculations!$C$87)*INDEX('Monthly Data'!R:R,Calculations!$C$116+MOD(D139,Calculations!$C$118))</f>
        <v>2.377894462657602E-2</v>
      </c>
      <c r="DU139" s="86">
        <f ca="1">Control!$C$7*Calculations!$C$82*INDEX('Monthly Data'!N:N,Calculations!$C$116+MOD(E139,Calculations!$C$118))+Control!$C$7*Calculations!$C$83*INDEX('Monthly Data'!O:O,Calculations!$C$116+MOD(E139,Calculations!$C$118))+Control!$C$7*Calculations!$C$84*INDEX('Monthly Data'!P:P,Calculations!$C$116+MOD(E139,Calculations!$C$118))+Control!$C$7*Calculations!$C$85*INDEX('Monthly Data'!Q:Q,Calculations!$C$116+MOD(E139,Calculations!$C$118))+(1-Control!$C$7*Calculations!$C$87)*INDEX('Monthly Data'!R:R,Calculations!$C$116+MOD(E139,Calculations!$C$118))</f>
        <v>1.1704119272391494E-2</v>
      </c>
      <c r="DV139" s="86">
        <f ca="1">Control!$C$7*Calculations!$C$82*INDEX('Monthly Data'!N:N,Calculations!$C$116+MOD(F139,Calculations!$C$118))+Control!$C$7*Calculations!$C$83*INDEX('Monthly Data'!O:O,Calculations!$C$116+MOD(F139,Calculations!$C$118))+Control!$C$7*Calculations!$C$84*INDEX('Monthly Data'!P:P,Calculations!$C$116+MOD(F139,Calculations!$C$118))+Control!$C$7*Calculations!$C$85*INDEX('Monthly Data'!Q:Q,Calculations!$C$116+MOD(F139,Calculations!$C$118))+(1-Control!$C$7*Calculations!$C$87)*INDEX('Monthly Data'!R:R,Calculations!$C$116+MOD(F139,Calculations!$C$118))</f>
        <v>2.9708469559001142E-2</v>
      </c>
      <c r="DW139" s="86">
        <f ca="1">Control!$C$7*Calculations!$C$82*INDEX('Monthly Data'!N:N,Calculations!$C$116+MOD(G139,Calculations!$C$118))+Control!$C$7*Calculations!$C$83*INDEX('Monthly Data'!O:O,Calculations!$C$116+MOD(G139,Calculations!$C$118))+Control!$C$7*Calculations!$C$84*INDEX('Monthly Data'!P:P,Calculations!$C$116+MOD(G139,Calculations!$C$118))+Control!$C$7*Calculations!$C$85*INDEX('Monthly Data'!Q:Q,Calculations!$C$116+MOD(G139,Calculations!$C$118))+(1-Control!$C$7*Calculations!$C$87)*INDEX('Monthly Data'!R:R,Calculations!$C$116+MOD(G139,Calculations!$C$118))</f>
        <v>-1.5984879994281095E-2</v>
      </c>
      <c r="DX139" s="86">
        <f ca="1">Control!$C$7*Calculations!$C$82*INDEX('Monthly Data'!N:N,Calculations!$C$116+MOD(H139,Calculations!$C$118))+Control!$C$7*Calculations!$C$83*INDEX('Monthly Data'!O:O,Calculations!$C$116+MOD(H139,Calculations!$C$118))+Control!$C$7*Calculations!$C$84*INDEX('Monthly Data'!P:P,Calculations!$C$116+MOD(H139,Calculations!$C$118))+Control!$C$7*Calculations!$C$85*INDEX('Monthly Data'!Q:Q,Calculations!$C$116+MOD(H139,Calculations!$C$118))+(1-Control!$C$7*Calculations!$C$87)*INDEX('Monthly Data'!R:R,Calculations!$C$116+MOD(H139,Calculations!$C$118))</f>
        <v>-3.8875517825435772E-3</v>
      </c>
      <c r="DY139" s="86">
        <f ca="1">Control!$C$7*Calculations!$C$82*INDEX('Monthly Data'!N:N,Calculations!$C$116+MOD(I139,Calculations!$C$118))+Control!$C$7*Calculations!$C$83*INDEX('Monthly Data'!O:O,Calculations!$C$116+MOD(I139,Calculations!$C$118))+Control!$C$7*Calculations!$C$84*INDEX('Monthly Data'!P:P,Calculations!$C$116+MOD(I139,Calculations!$C$118))+Control!$C$7*Calculations!$C$85*INDEX('Monthly Data'!Q:Q,Calculations!$C$116+MOD(I139,Calculations!$C$118))+(1-Control!$C$7*Calculations!$C$87)*INDEX('Monthly Data'!R:R,Calculations!$C$116+MOD(I139,Calculations!$C$118))</f>
        <v>1.3891563624307685E-2</v>
      </c>
      <c r="DZ139" s="86">
        <f ca="1">Control!$C$7*Calculations!$C$82*INDEX('Monthly Data'!N:N,Calculations!$C$116+MOD(J139,Calculations!$C$118))+Control!$C$7*Calculations!$C$83*INDEX('Monthly Data'!O:O,Calculations!$C$116+MOD(J139,Calculations!$C$118))+Control!$C$7*Calculations!$C$84*INDEX('Monthly Data'!P:P,Calculations!$C$116+MOD(J139,Calculations!$C$118))+Control!$C$7*Calculations!$C$85*INDEX('Monthly Data'!Q:Q,Calculations!$C$116+MOD(J139,Calculations!$C$118))+(1-Control!$C$7*Calculations!$C$87)*INDEX('Monthly Data'!R:R,Calculations!$C$116+MOD(J139,Calculations!$C$118))</f>
        <v>5.1972609868760735E-3</v>
      </c>
      <c r="EA139" s="86">
        <f ca="1">Control!$C$7*Calculations!$C$82*INDEX('Monthly Data'!N:N,Calculations!$C$116+MOD(K139,Calculations!$C$118))+Control!$C$7*Calculations!$C$83*INDEX('Monthly Data'!O:O,Calculations!$C$116+MOD(K139,Calculations!$C$118))+Control!$C$7*Calculations!$C$84*INDEX('Monthly Data'!P:P,Calculations!$C$116+MOD(K139,Calculations!$C$118))+Control!$C$7*Calculations!$C$85*INDEX('Monthly Data'!Q:Q,Calculations!$C$116+MOD(K139,Calculations!$C$118))+(1-Control!$C$7*Calculations!$C$87)*INDEX('Monthly Data'!R:R,Calculations!$C$116+MOD(K139,Calculations!$C$118))</f>
        <v>4.2795950888382334E-3</v>
      </c>
      <c r="EB139" s="86">
        <f ca="1">Control!$C$7*Calculations!$C$82*INDEX('Monthly Data'!N:N,Calculations!$C$116+MOD(L139,Calculations!$C$118))+Control!$C$7*Calculations!$C$83*INDEX('Monthly Data'!O:O,Calculations!$C$116+MOD(L139,Calculations!$C$118))+Control!$C$7*Calculations!$C$84*INDEX('Monthly Data'!P:P,Calculations!$C$116+MOD(L139,Calculations!$C$118))+Control!$C$7*Calculations!$C$85*INDEX('Monthly Data'!Q:Q,Calculations!$C$116+MOD(L139,Calculations!$C$118))+(1-Control!$C$7*Calculations!$C$87)*INDEX('Monthly Data'!R:R,Calculations!$C$116+MOD(L139,Calculations!$C$118))</f>
        <v>3.9251937367756782E-3</v>
      </c>
      <c r="EC139" s="86">
        <f ca="1">Control!$C$7*Calculations!$C$82*INDEX('Monthly Data'!N:N,Calculations!$C$116+MOD(M139,Calculations!$C$118))+Control!$C$7*Calculations!$C$83*INDEX('Monthly Data'!O:O,Calculations!$C$116+MOD(M139,Calculations!$C$118))+Control!$C$7*Calculations!$C$84*INDEX('Monthly Data'!P:P,Calculations!$C$116+MOD(M139,Calculations!$C$118))+Control!$C$7*Calculations!$C$85*INDEX('Monthly Data'!Q:Q,Calculations!$C$116+MOD(M139,Calculations!$C$118))+(1-Control!$C$7*Calculations!$C$87)*INDEX('Monthly Data'!R:R,Calculations!$C$116+MOD(M139,Calculations!$C$118))</f>
        <v>7.9764341593600071E-3</v>
      </c>
      <c r="ED139" s="86">
        <f ca="1">Control!$C$7*Calculations!$C$82*INDEX('Monthly Data'!N:N,Calculations!$C$116+MOD(N139,Calculations!$C$118))+Control!$C$7*Calculations!$C$83*INDEX('Monthly Data'!O:O,Calculations!$C$116+MOD(N139,Calculations!$C$118))+Control!$C$7*Calculations!$C$84*INDEX('Monthly Data'!P:P,Calculations!$C$116+MOD(N139,Calculations!$C$118))+Control!$C$7*Calculations!$C$85*INDEX('Monthly Data'!Q:Q,Calculations!$C$116+MOD(N139,Calculations!$C$118))+(1-Control!$C$7*Calculations!$C$87)*INDEX('Monthly Data'!R:R,Calculations!$C$116+MOD(N139,Calculations!$C$118))</f>
        <v>1.0627294914941248E-2</v>
      </c>
      <c r="EE139" s="86">
        <f ca="1">Control!$C$7*Calculations!$C$82*INDEX('Monthly Data'!N:N,Calculations!$C$116+MOD(O139,Calculations!$C$118))+Control!$C$7*Calculations!$C$83*INDEX('Monthly Data'!O:O,Calculations!$C$116+MOD(O139,Calculations!$C$118))+Control!$C$7*Calculations!$C$84*INDEX('Monthly Data'!P:P,Calculations!$C$116+MOD(O139,Calculations!$C$118))+Control!$C$7*Calculations!$C$85*INDEX('Monthly Data'!Q:Q,Calculations!$C$116+MOD(O139,Calculations!$C$118))+(1-Control!$C$7*Calculations!$C$87)*INDEX('Monthly Data'!R:R,Calculations!$C$116+MOD(O139,Calculations!$C$118))</f>
        <v>2.5325873776067674E-2</v>
      </c>
      <c r="EF139" s="86">
        <f ca="1">Control!$C$7*Calculations!$C$82*INDEX('Monthly Data'!N:N,Calculations!$C$116+MOD(P139,Calculations!$C$118))+Control!$C$7*Calculations!$C$83*INDEX('Monthly Data'!O:O,Calculations!$C$116+MOD(P139,Calculations!$C$118))+Control!$C$7*Calculations!$C$84*INDEX('Monthly Data'!P:P,Calculations!$C$116+MOD(P139,Calculations!$C$118))+Control!$C$7*Calculations!$C$85*INDEX('Monthly Data'!Q:Q,Calculations!$C$116+MOD(P139,Calculations!$C$118))+(1-Control!$C$7*Calculations!$C$87)*INDEX('Monthly Data'!R:R,Calculations!$C$116+MOD(P139,Calculations!$C$118))</f>
        <v>2.5325873776067674E-2</v>
      </c>
      <c r="EG139" s="86">
        <f ca="1">Control!$C$7*Calculations!$C$82*INDEX('Monthly Data'!N:N,Calculations!$C$116+MOD(Q139,Calculations!$C$118))+Control!$C$7*Calculations!$C$83*INDEX('Monthly Data'!O:O,Calculations!$C$116+MOD(Q139,Calculations!$C$118))+Control!$C$7*Calculations!$C$84*INDEX('Monthly Data'!P:P,Calculations!$C$116+MOD(Q139,Calculations!$C$118))+Control!$C$7*Calculations!$C$85*INDEX('Monthly Data'!Q:Q,Calculations!$C$116+MOD(Q139,Calculations!$C$118))+(1-Control!$C$7*Calculations!$C$87)*INDEX('Monthly Data'!R:R,Calculations!$C$116+MOD(Q139,Calculations!$C$118))</f>
        <v>5.1279584938936244E-2</v>
      </c>
      <c r="EH139" s="86">
        <f ca="1">Control!$C$7*Calculations!$C$82*INDEX('Monthly Data'!N:N,Calculations!$C$116+MOD(R139,Calculations!$C$118))+Control!$C$7*Calculations!$C$83*INDEX('Monthly Data'!O:O,Calculations!$C$116+MOD(R139,Calculations!$C$118))+Control!$C$7*Calculations!$C$84*INDEX('Monthly Data'!P:P,Calculations!$C$116+MOD(R139,Calculations!$C$118))+Control!$C$7*Calculations!$C$85*INDEX('Monthly Data'!Q:Q,Calculations!$C$116+MOD(R139,Calculations!$C$118))+(1-Control!$C$7*Calculations!$C$87)*INDEX('Monthly Data'!R:R,Calculations!$C$116+MOD(R139,Calculations!$C$118))</f>
        <v>-3.53368065312233E-2</v>
      </c>
      <c r="EI139" s="86">
        <f ca="1">Control!$C$7*Calculations!$C$82*INDEX('Monthly Data'!N:N,Calculations!$C$116+MOD(S139,Calculations!$C$118))+Control!$C$7*Calculations!$C$83*INDEX('Monthly Data'!O:O,Calculations!$C$116+MOD(S139,Calculations!$C$118))+Control!$C$7*Calculations!$C$84*INDEX('Monthly Data'!P:P,Calculations!$C$116+MOD(S139,Calculations!$C$118))+Control!$C$7*Calculations!$C$85*INDEX('Monthly Data'!Q:Q,Calculations!$C$116+MOD(S139,Calculations!$C$118))+(1-Control!$C$7*Calculations!$C$87)*INDEX('Monthly Data'!R:R,Calculations!$C$116+MOD(S139,Calculations!$C$118))</f>
        <v>2.4722579420195831E-2</v>
      </c>
      <c r="EJ139" s="86">
        <f ca="1">Control!$C$7*Calculations!$C$82*INDEX('Monthly Data'!N:N,Calculations!$C$116+MOD(T139,Calculations!$C$118))+Control!$C$7*Calculations!$C$83*INDEX('Monthly Data'!O:O,Calculations!$C$116+MOD(T139,Calculations!$C$118))+Control!$C$7*Calculations!$C$84*INDEX('Monthly Data'!P:P,Calculations!$C$116+MOD(T139,Calculations!$C$118))+Control!$C$7*Calculations!$C$85*INDEX('Monthly Data'!Q:Q,Calculations!$C$116+MOD(T139,Calculations!$C$118))+(1-Control!$C$7*Calculations!$C$87)*INDEX('Monthly Data'!R:R,Calculations!$C$116+MOD(T139,Calculations!$C$118))</f>
        <v>-1.4213734788548189E-2</v>
      </c>
      <c r="EK139" s="86">
        <f ca="1">Control!$C$7*Calculations!$C$82*INDEX('Monthly Data'!N:N,Calculations!$C$116+MOD(U139,Calculations!$C$118))+Control!$C$7*Calculations!$C$83*INDEX('Monthly Data'!O:O,Calculations!$C$116+MOD(U139,Calculations!$C$118))+Control!$C$7*Calculations!$C$84*INDEX('Monthly Data'!P:P,Calculations!$C$116+MOD(U139,Calculations!$C$118))+Control!$C$7*Calculations!$C$85*INDEX('Monthly Data'!Q:Q,Calculations!$C$116+MOD(U139,Calculations!$C$118))+(1-Control!$C$7*Calculations!$C$87)*INDEX('Monthly Data'!R:R,Calculations!$C$116+MOD(U139,Calculations!$C$118))</f>
        <v>-1.6546126717384396E-2</v>
      </c>
      <c r="EL139" s="86">
        <f ca="1">Control!$C$7*Calculations!$C$82*INDEX('Monthly Data'!N:N,Calculations!$C$116+MOD(V139,Calculations!$C$118))+Control!$C$7*Calculations!$C$83*INDEX('Monthly Data'!O:O,Calculations!$C$116+MOD(V139,Calculations!$C$118))+Control!$C$7*Calculations!$C$84*INDEX('Monthly Data'!P:P,Calculations!$C$116+MOD(V139,Calculations!$C$118))+Control!$C$7*Calculations!$C$85*INDEX('Monthly Data'!Q:Q,Calculations!$C$116+MOD(V139,Calculations!$C$118))+(1-Control!$C$7*Calculations!$C$87)*INDEX('Monthly Data'!R:R,Calculations!$C$116+MOD(V139,Calculations!$C$118))</f>
        <v>1.2722494017511032E-2</v>
      </c>
      <c r="EM139" s="86">
        <f ca="1">Control!$C$7*Calculations!$C$82*INDEX('Monthly Data'!N:N,Calculations!$C$116+MOD(W139,Calculations!$C$118))+Control!$C$7*Calculations!$C$83*INDEX('Monthly Data'!O:O,Calculations!$C$116+MOD(W139,Calculations!$C$118))+Control!$C$7*Calculations!$C$84*INDEX('Monthly Data'!P:P,Calculations!$C$116+MOD(W139,Calculations!$C$118))+Control!$C$7*Calculations!$C$85*INDEX('Monthly Data'!Q:Q,Calculations!$C$116+MOD(W139,Calculations!$C$118))+(1-Control!$C$7*Calculations!$C$87)*INDEX('Monthly Data'!R:R,Calculations!$C$116+MOD(W139,Calculations!$C$118))</f>
        <v>7.857567536297622E-3</v>
      </c>
      <c r="EN139" s="86">
        <f ca="1">Control!$C$7*Calculations!$C$82*INDEX('Monthly Data'!N:N,Calculations!$C$116+MOD(X139,Calculations!$C$118))+Control!$C$7*Calculations!$C$83*INDEX('Monthly Data'!O:O,Calculations!$C$116+MOD(X139,Calculations!$C$118))+Control!$C$7*Calculations!$C$84*INDEX('Monthly Data'!P:P,Calculations!$C$116+MOD(X139,Calculations!$C$118))+Control!$C$7*Calculations!$C$85*INDEX('Monthly Data'!Q:Q,Calculations!$C$116+MOD(X139,Calculations!$C$118))+(1-Control!$C$7*Calculations!$C$87)*INDEX('Monthly Data'!R:R,Calculations!$C$116+MOD(X139,Calculations!$C$118))</f>
        <v>4.4327772793586687E-3</v>
      </c>
      <c r="EO139" s="86">
        <f ca="1">Control!$C$7*Calculations!$C$82*INDEX('Monthly Data'!N:N,Calculations!$C$116+MOD(Y139,Calculations!$C$118))+Control!$C$7*Calculations!$C$83*INDEX('Monthly Data'!O:O,Calculations!$C$116+MOD(Y139,Calculations!$C$118))+Control!$C$7*Calculations!$C$84*INDEX('Monthly Data'!P:P,Calculations!$C$116+MOD(Y139,Calculations!$C$118))+Control!$C$7*Calculations!$C$85*INDEX('Monthly Data'!Q:Q,Calculations!$C$116+MOD(Y139,Calculations!$C$118))+(1-Control!$C$7*Calculations!$C$87)*INDEX('Monthly Data'!R:R,Calculations!$C$116+MOD(Y139,Calculations!$C$118))</f>
        <v>1.1809891087585166E-2</v>
      </c>
      <c r="EP139" s="86">
        <f ca="1">Control!$C$7*Calculations!$C$82*INDEX('Monthly Data'!N:N,Calculations!$C$116+MOD(Z139,Calculations!$C$118))+Control!$C$7*Calculations!$C$83*INDEX('Monthly Data'!O:O,Calculations!$C$116+MOD(Z139,Calculations!$C$118))+Control!$C$7*Calculations!$C$84*INDEX('Monthly Data'!P:P,Calculations!$C$116+MOD(Z139,Calculations!$C$118))+Control!$C$7*Calculations!$C$85*INDEX('Monthly Data'!Q:Q,Calculations!$C$116+MOD(Z139,Calculations!$C$118))+(1-Control!$C$7*Calculations!$C$87)*INDEX('Monthly Data'!R:R,Calculations!$C$116+MOD(Z139,Calculations!$C$118))</f>
        <v>1.1786765492207996E-2</v>
      </c>
      <c r="EQ139" s="86">
        <f ca="1">Control!$C$7*Calculations!$C$82*INDEX('Monthly Data'!N:N,Calculations!$C$116+MOD(AA139,Calculations!$C$118))+Control!$C$7*Calculations!$C$83*INDEX('Monthly Data'!O:O,Calculations!$C$116+MOD(AA139,Calculations!$C$118))+Control!$C$7*Calculations!$C$84*INDEX('Monthly Data'!P:P,Calculations!$C$116+MOD(AA139,Calculations!$C$118))+Control!$C$7*Calculations!$C$85*INDEX('Monthly Data'!Q:Q,Calculations!$C$116+MOD(AA139,Calculations!$C$118))+(1-Control!$C$7*Calculations!$C$87)*INDEX('Monthly Data'!R:R,Calculations!$C$116+MOD(AA139,Calculations!$C$118))</f>
        <v>-2.0269389991732112E-2</v>
      </c>
      <c r="ER139" s="86">
        <f ca="1">Control!$C$7*Calculations!$C$82*INDEX('Monthly Data'!N:N,Calculations!$C$116+MOD(AB139,Calculations!$C$118))+Control!$C$7*Calculations!$C$83*INDEX('Monthly Data'!O:O,Calculations!$C$116+MOD(AB139,Calculations!$C$118))+Control!$C$7*Calculations!$C$84*INDEX('Monthly Data'!P:P,Calculations!$C$116+MOD(AB139,Calculations!$C$118))+Control!$C$7*Calculations!$C$85*INDEX('Monthly Data'!Q:Q,Calculations!$C$116+MOD(AB139,Calculations!$C$118))+(1-Control!$C$7*Calculations!$C$87)*INDEX('Monthly Data'!R:R,Calculations!$C$116+MOD(AB139,Calculations!$C$118))</f>
        <v>1.9073822767906517E-2</v>
      </c>
      <c r="ES139" s="86">
        <f ca="1">Control!$C$7*Calculations!$C$82*INDEX('Monthly Data'!N:N,Calculations!$C$116+MOD(AC139,Calculations!$C$118))+Control!$C$7*Calculations!$C$83*INDEX('Monthly Data'!O:O,Calculations!$C$116+MOD(AC139,Calculations!$C$118))+Control!$C$7*Calculations!$C$84*INDEX('Monthly Data'!P:P,Calculations!$C$116+MOD(AC139,Calculations!$C$118))+Control!$C$7*Calculations!$C$85*INDEX('Monthly Data'!Q:Q,Calculations!$C$116+MOD(AC139,Calculations!$C$118))+(1-Control!$C$7*Calculations!$C$87)*INDEX('Monthly Data'!R:R,Calculations!$C$116+MOD(AC139,Calculations!$C$118))</f>
        <v>1.5108777406081684E-3</v>
      </c>
      <c r="ET139" s="86">
        <f ca="1">Control!$C$7*Calculations!$C$82*INDEX('Monthly Data'!N:N,Calculations!$C$116+MOD(AD139,Calculations!$C$118))+Control!$C$7*Calculations!$C$83*INDEX('Monthly Data'!O:O,Calculations!$C$116+MOD(AD139,Calculations!$C$118))+Control!$C$7*Calculations!$C$84*INDEX('Monthly Data'!P:P,Calculations!$C$116+MOD(AD139,Calculations!$C$118))+Control!$C$7*Calculations!$C$85*INDEX('Monthly Data'!Q:Q,Calculations!$C$116+MOD(AD139,Calculations!$C$118))+(1-Control!$C$7*Calculations!$C$87)*INDEX('Monthly Data'!R:R,Calculations!$C$116+MOD(AD139,Calculations!$C$118))</f>
        <v>-3.8875517825435772E-3</v>
      </c>
      <c r="EU139" s="86">
        <f ca="1">Control!$C$7*Calculations!$C$82*INDEX('Monthly Data'!N:N,Calculations!$C$116+MOD(AE139,Calculations!$C$118))+Control!$C$7*Calculations!$C$83*INDEX('Monthly Data'!O:O,Calculations!$C$116+MOD(AE139,Calculations!$C$118))+Control!$C$7*Calculations!$C$84*INDEX('Monthly Data'!P:P,Calculations!$C$116+MOD(AE139,Calculations!$C$118))+Control!$C$7*Calculations!$C$85*INDEX('Monthly Data'!Q:Q,Calculations!$C$116+MOD(AE139,Calculations!$C$118))+(1-Control!$C$7*Calculations!$C$87)*INDEX('Monthly Data'!R:R,Calculations!$C$116+MOD(AE139,Calculations!$C$118))</f>
        <v>2.5790695379256122E-2</v>
      </c>
      <c r="EV139" s="86">
        <f ca="1">Control!$C$7*Calculations!$C$82*INDEX('Monthly Data'!N:N,Calculations!$C$116+MOD(AF139,Calculations!$C$118))+Control!$C$7*Calculations!$C$83*INDEX('Monthly Data'!O:O,Calculations!$C$116+MOD(AF139,Calculations!$C$118))+Control!$C$7*Calculations!$C$84*INDEX('Monthly Data'!P:P,Calculations!$C$116+MOD(AF139,Calculations!$C$118))+Control!$C$7*Calculations!$C$85*INDEX('Monthly Data'!Q:Q,Calculations!$C$116+MOD(AF139,Calculations!$C$118))+(1-Control!$C$7*Calculations!$C$87)*INDEX('Monthly Data'!R:R,Calculations!$C$116+MOD(AF139,Calculations!$C$118))</f>
        <v>-2.6378232493851243E-2</v>
      </c>
      <c r="EW139" s="86">
        <f ca="1">Control!$C$7*Calculations!$C$82*INDEX('Monthly Data'!N:N,Calculations!$C$116+MOD(AG139,Calculations!$C$118))+Control!$C$7*Calculations!$C$83*INDEX('Monthly Data'!O:O,Calculations!$C$116+MOD(AG139,Calculations!$C$118))+Control!$C$7*Calculations!$C$84*INDEX('Monthly Data'!P:P,Calculations!$C$116+MOD(AG139,Calculations!$C$118))+Control!$C$7*Calculations!$C$85*INDEX('Monthly Data'!Q:Q,Calculations!$C$116+MOD(AG139,Calculations!$C$118))+(1-Control!$C$7*Calculations!$C$87)*INDEX('Monthly Data'!R:R,Calculations!$C$116+MOD(AG139,Calculations!$C$118))</f>
        <v>-4.3408051735618014E-2</v>
      </c>
      <c r="EX139" s="86">
        <f ca="1">Control!$C$7*Calculations!$C$82*INDEX('Monthly Data'!N:N,Calculations!$C$116+MOD(AH139,Calculations!$C$118))+Control!$C$7*Calculations!$C$83*INDEX('Monthly Data'!O:O,Calculations!$C$116+MOD(AH139,Calculations!$C$118))+Control!$C$7*Calculations!$C$84*INDEX('Monthly Data'!P:P,Calculations!$C$116+MOD(AH139,Calculations!$C$118))+Control!$C$7*Calculations!$C$85*INDEX('Monthly Data'!Q:Q,Calculations!$C$116+MOD(AH139,Calculations!$C$118))+(1-Control!$C$7*Calculations!$C$87)*INDEX('Monthly Data'!R:R,Calculations!$C$116+MOD(AH139,Calculations!$C$118))</f>
        <v>7.857567536297622E-3</v>
      </c>
      <c r="EY139" s="86">
        <f ca="1">Control!$C$7*Calculations!$C$82*INDEX('Monthly Data'!N:N,Calculations!$C$116+MOD(AI139,Calculations!$C$118))+Control!$C$7*Calculations!$C$83*INDEX('Monthly Data'!O:O,Calculations!$C$116+MOD(AI139,Calculations!$C$118))+Control!$C$7*Calculations!$C$84*INDEX('Monthly Data'!P:P,Calculations!$C$116+MOD(AI139,Calculations!$C$118))+Control!$C$7*Calculations!$C$85*INDEX('Monthly Data'!Q:Q,Calculations!$C$116+MOD(AI139,Calculations!$C$118))+(1-Control!$C$7*Calculations!$C$87)*INDEX('Monthly Data'!R:R,Calculations!$C$116+MOD(AI139,Calculations!$C$118))</f>
        <v>4.089189590407355E-3</v>
      </c>
      <c r="EZ139" s="86">
        <f ca="1">Control!$C$7*Calculations!$C$82*INDEX('Monthly Data'!N:N,Calculations!$C$116+MOD(AJ139,Calculations!$C$118))+Control!$C$7*Calculations!$C$83*INDEX('Monthly Data'!O:O,Calculations!$C$116+MOD(AJ139,Calculations!$C$118))+Control!$C$7*Calculations!$C$84*INDEX('Monthly Data'!P:P,Calculations!$C$116+MOD(AJ139,Calculations!$C$118))+Control!$C$7*Calculations!$C$85*INDEX('Monthly Data'!Q:Q,Calculations!$C$116+MOD(AJ139,Calculations!$C$118))+(1-Control!$C$7*Calculations!$C$87)*INDEX('Monthly Data'!R:R,Calculations!$C$116+MOD(AJ139,Calculations!$C$118))</f>
        <v>-2.0259958308006688E-2</v>
      </c>
      <c r="FA139" s="86">
        <f ca="1">Control!$C$7*Calculations!$C$82*INDEX('Monthly Data'!N:N,Calculations!$C$116+MOD(AK139,Calculations!$C$118))+Control!$C$7*Calculations!$C$83*INDEX('Monthly Data'!O:O,Calculations!$C$116+MOD(AK139,Calculations!$C$118))+Control!$C$7*Calculations!$C$84*INDEX('Monthly Data'!P:P,Calculations!$C$116+MOD(AK139,Calculations!$C$118))+Control!$C$7*Calculations!$C$85*INDEX('Monthly Data'!Q:Q,Calculations!$C$116+MOD(AK139,Calculations!$C$118))+(1-Control!$C$7*Calculations!$C$87)*INDEX('Monthly Data'!R:R,Calculations!$C$116+MOD(AK139,Calculations!$C$118))</f>
        <v>7.5897487599915015E-3</v>
      </c>
      <c r="FB139" s="86">
        <f ca="1">Control!$C$7*Calculations!$C$82*INDEX('Monthly Data'!N:N,Calculations!$C$116+MOD(AL139,Calculations!$C$118))+Control!$C$7*Calculations!$C$83*INDEX('Monthly Data'!O:O,Calculations!$C$116+MOD(AL139,Calculations!$C$118))+Control!$C$7*Calculations!$C$84*INDEX('Monthly Data'!P:P,Calculations!$C$116+MOD(AL139,Calculations!$C$118))+Control!$C$7*Calculations!$C$85*INDEX('Monthly Data'!Q:Q,Calculations!$C$116+MOD(AL139,Calculations!$C$118))+(1-Control!$C$7*Calculations!$C$87)*INDEX('Monthly Data'!R:R,Calculations!$C$116+MOD(AL139,Calculations!$C$118))</f>
        <v>-1.3959200237295809E-2</v>
      </c>
      <c r="FC139" s="86">
        <f ca="1">Control!$C$7*Calculations!$C$82*INDEX('Monthly Data'!N:N,Calculations!$C$116+MOD(AM139,Calculations!$C$118))+Control!$C$7*Calculations!$C$83*INDEX('Monthly Data'!O:O,Calculations!$C$116+MOD(AM139,Calculations!$C$118))+Control!$C$7*Calculations!$C$84*INDEX('Monthly Data'!P:P,Calculations!$C$116+MOD(AM139,Calculations!$C$118))+Control!$C$7*Calculations!$C$85*INDEX('Monthly Data'!Q:Q,Calculations!$C$116+MOD(AM139,Calculations!$C$118))+(1-Control!$C$7*Calculations!$C$87)*INDEX('Monthly Data'!R:R,Calculations!$C$116+MOD(AM139,Calculations!$C$118))</f>
        <v>9.9787204839310462E-3</v>
      </c>
      <c r="FD139" s="86">
        <f ca="1">Control!$C$7*Calculations!$C$82*INDEX('Monthly Data'!N:N,Calculations!$C$116+MOD(AN139,Calculations!$C$118))+Control!$C$7*Calculations!$C$83*INDEX('Monthly Data'!O:O,Calculations!$C$116+MOD(AN139,Calculations!$C$118))+Control!$C$7*Calculations!$C$84*INDEX('Monthly Data'!P:P,Calculations!$C$116+MOD(AN139,Calculations!$C$118))+Control!$C$7*Calculations!$C$85*INDEX('Monthly Data'!Q:Q,Calculations!$C$116+MOD(AN139,Calculations!$C$118))+(1-Control!$C$7*Calculations!$C$87)*INDEX('Monthly Data'!R:R,Calculations!$C$116+MOD(AN139,Calculations!$C$118))</f>
        <v>-4.3408051735618014E-2</v>
      </c>
      <c r="FE139" s="86">
        <f ca="1">Control!$C$7*Calculations!$C$82*INDEX('Monthly Data'!N:N,Calculations!$C$116+MOD(AO139,Calculations!$C$118))+Control!$C$7*Calculations!$C$83*INDEX('Monthly Data'!O:O,Calculations!$C$116+MOD(AO139,Calculations!$C$118))+Control!$C$7*Calculations!$C$84*INDEX('Monthly Data'!P:P,Calculations!$C$116+MOD(AO139,Calculations!$C$118))+Control!$C$7*Calculations!$C$85*INDEX('Monthly Data'!Q:Q,Calculations!$C$116+MOD(AO139,Calculations!$C$118))+(1-Control!$C$7*Calculations!$C$87)*INDEX('Monthly Data'!R:R,Calculations!$C$116+MOD(AO139,Calculations!$C$118))</f>
        <v>-4.0413381192162513E-2</v>
      </c>
      <c r="FF139" s="86">
        <f ca="1">Control!$C$7*Calculations!$C$82*INDEX('Monthly Data'!N:N,Calculations!$C$116+MOD(AP139,Calculations!$C$118))+Control!$C$7*Calculations!$C$83*INDEX('Monthly Data'!O:O,Calculations!$C$116+MOD(AP139,Calculations!$C$118))+Control!$C$7*Calculations!$C$84*INDEX('Monthly Data'!P:P,Calculations!$C$116+MOD(AP139,Calculations!$C$118))+Control!$C$7*Calculations!$C$85*INDEX('Monthly Data'!Q:Q,Calculations!$C$116+MOD(AP139,Calculations!$C$118))+(1-Control!$C$7*Calculations!$C$87)*INDEX('Monthly Data'!R:R,Calculations!$C$116+MOD(AP139,Calculations!$C$118))</f>
        <v>-7.4084874653726545E-3</v>
      </c>
      <c r="FG139" s="86">
        <f ca="1">Control!$C$7*Calculations!$C$82*INDEX('Monthly Data'!N:N,Calculations!$C$116+MOD(AQ139,Calculations!$C$118))+Control!$C$7*Calculations!$C$83*INDEX('Monthly Data'!O:O,Calculations!$C$116+MOD(AQ139,Calculations!$C$118))+Control!$C$7*Calculations!$C$84*INDEX('Monthly Data'!P:P,Calculations!$C$116+MOD(AQ139,Calculations!$C$118))+Control!$C$7*Calculations!$C$85*INDEX('Monthly Data'!Q:Q,Calculations!$C$116+MOD(AQ139,Calculations!$C$118))+(1-Control!$C$7*Calculations!$C$87)*INDEX('Monthly Data'!R:R,Calculations!$C$116+MOD(AQ139,Calculations!$C$118))</f>
        <v>2.3307359621218403E-2</v>
      </c>
      <c r="FH139" s="86">
        <f ca="1">Control!$C$7*Calculations!$C$82*INDEX('Monthly Data'!N:N,Calculations!$C$116+MOD(AR139,Calculations!$C$118))+Control!$C$7*Calculations!$C$83*INDEX('Monthly Data'!O:O,Calculations!$C$116+MOD(AR139,Calculations!$C$118))+Control!$C$7*Calculations!$C$84*INDEX('Monthly Data'!P:P,Calculations!$C$116+MOD(AR139,Calculations!$C$118))+Control!$C$7*Calculations!$C$85*INDEX('Monthly Data'!Q:Q,Calculations!$C$116+MOD(AR139,Calculations!$C$118))+(1-Control!$C$7*Calculations!$C$87)*INDEX('Monthly Data'!R:R,Calculations!$C$116+MOD(AR139,Calculations!$C$118))</f>
        <v>1.7484305259657981E-2</v>
      </c>
      <c r="FI139" s="86">
        <f ca="1">Control!$C$7*Calculations!$C$82*INDEX('Monthly Data'!N:N,Calculations!$C$116+MOD(AS139,Calculations!$C$118))+Control!$C$7*Calculations!$C$83*INDEX('Monthly Data'!O:O,Calculations!$C$116+MOD(AS139,Calculations!$C$118))+Control!$C$7*Calculations!$C$84*INDEX('Monthly Data'!P:P,Calculations!$C$116+MOD(AS139,Calculations!$C$118))+Control!$C$7*Calculations!$C$85*INDEX('Monthly Data'!Q:Q,Calculations!$C$116+MOD(AS139,Calculations!$C$118))+(1-Control!$C$7*Calculations!$C$87)*INDEX('Monthly Data'!R:R,Calculations!$C$116+MOD(AS139,Calculations!$C$118))</f>
        <v>9.5791276036140301E-3</v>
      </c>
      <c r="FJ139" s="86">
        <f ca="1">Control!$C$7*Calculations!$C$82*INDEX('Monthly Data'!N:N,Calculations!$C$116+MOD(AT139,Calculations!$C$118))+Control!$C$7*Calculations!$C$83*INDEX('Monthly Data'!O:O,Calculations!$C$116+MOD(AT139,Calculations!$C$118))+Control!$C$7*Calculations!$C$84*INDEX('Monthly Data'!P:P,Calculations!$C$116+MOD(AT139,Calculations!$C$118))+Control!$C$7*Calculations!$C$85*INDEX('Monthly Data'!Q:Q,Calculations!$C$116+MOD(AT139,Calculations!$C$118))+(1-Control!$C$7*Calculations!$C$87)*INDEX('Monthly Data'!R:R,Calculations!$C$116+MOD(AT139,Calculations!$C$118))</f>
        <v>-2.072517756005474E-2</v>
      </c>
      <c r="FK139" s="86">
        <f ca="1">Control!$C$7*Calculations!$C$82*INDEX('Monthly Data'!N:N,Calculations!$C$116+MOD(AU139,Calculations!$C$118))+Control!$C$7*Calculations!$C$83*INDEX('Monthly Data'!O:O,Calculations!$C$116+MOD(AU139,Calculations!$C$118))+Control!$C$7*Calculations!$C$84*INDEX('Monthly Data'!P:P,Calculations!$C$116+MOD(AU139,Calculations!$C$118))+Control!$C$7*Calculations!$C$85*INDEX('Monthly Data'!Q:Q,Calculations!$C$116+MOD(AU139,Calculations!$C$118))+(1-Control!$C$7*Calculations!$C$87)*INDEX('Monthly Data'!R:R,Calculations!$C$116+MOD(AU139,Calculations!$C$118))</f>
        <v>8.4240675975201049E-3</v>
      </c>
      <c r="FL139" s="86">
        <f ca="1">Control!$C$7*Calculations!$C$82*INDEX('Monthly Data'!N:N,Calculations!$C$116+MOD(AV139,Calculations!$C$118))+Control!$C$7*Calculations!$C$83*INDEX('Monthly Data'!O:O,Calculations!$C$116+MOD(AV139,Calculations!$C$118))+Control!$C$7*Calculations!$C$84*INDEX('Monthly Data'!P:P,Calculations!$C$116+MOD(AV139,Calculations!$C$118))+Control!$C$7*Calculations!$C$85*INDEX('Monthly Data'!Q:Q,Calculations!$C$116+MOD(AV139,Calculations!$C$118))+(1-Control!$C$7*Calculations!$C$87)*INDEX('Monthly Data'!R:R,Calculations!$C$116+MOD(AV139,Calculations!$C$118))</f>
        <v>-6.1115617667135171E-2</v>
      </c>
      <c r="FM139" s="86">
        <f ca="1">Control!$C$7*Calculations!$C$82*INDEX('Monthly Data'!N:N,Calculations!$C$116+MOD(AW139,Calculations!$C$118))+Control!$C$7*Calculations!$C$83*INDEX('Monthly Data'!O:O,Calculations!$C$116+MOD(AW139,Calculations!$C$118))+Control!$C$7*Calculations!$C$84*INDEX('Monthly Data'!P:P,Calculations!$C$116+MOD(AW139,Calculations!$C$118))+Control!$C$7*Calculations!$C$85*INDEX('Monthly Data'!Q:Q,Calculations!$C$116+MOD(AW139,Calculations!$C$118))+(1-Control!$C$7*Calculations!$C$87)*INDEX('Monthly Data'!R:R,Calculations!$C$116+MOD(AW139,Calculations!$C$118))</f>
        <v>2.1918137743539623E-2</v>
      </c>
      <c r="FN139" s="86">
        <f ca="1">Control!$C$7*Calculations!$C$82*INDEX('Monthly Data'!N:N,Calculations!$C$116+MOD(AX139,Calculations!$C$118))+Control!$C$7*Calculations!$C$83*INDEX('Monthly Data'!O:O,Calculations!$C$116+MOD(AX139,Calculations!$C$118))+Control!$C$7*Calculations!$C$84*INDEX('Monthly Data'!P:P,Calculations!$C$116+MOD(AX139,Calculations!$C$118))+Control!$C$7*Calculations!$C$85*INDEX('Monthly Data'!Q:Q,Calculations!$C$116+MOD(AX139,Calculations!$C$118))+(1-Control!$C$7*Calculations!$C$87)*INDEX('Monthly Data'!R:R,Calculations!$C$116+MOD(AX139,Calculations!$C$118))</f>
        <v>2.766281641786093E-2</v>
      </c>
      <c r="FO139" s="86">
        <f ca="1">Control!$C$7*Calculations!$C$82*INDEX('Monthly Data'!N:N,Calculations!$C$116+MOD(AY139,Calculations!$C$118))+Control!$C$7*Calculations!$C$83*INDEX('Monthly Data'!O:O,Calculations!$C$116+MOD(AY139,Calculations!$C$118))+Control!$C$7*Calculations!$C$84*INDEX('Monthly Data'!P:P,Calculations!$C$116+MOD(AY139,Calculations!$C$118))+Control!$C$7*Calculations!$C$85*INDEX('Monthly Data'!Q:Q,Calculations!$C$116+MOD(AY139,Calculations!$C$118))+(1-Control!$C$7*Calculations!$C$87)*INDEX('Monthly Data'!R:R,Calculations!$C$116+MOD(AY139,Calculations!$C$118))</f>
        <v>1.0921298083007208E-2</v>
      </c>
      <c r="FP139" s="86">
        <f ca="1">Control!$C$7*Calculations!$C$82*INDEX('Monthly Data'!N:N,Calculations!$C$116+MOD(AZ139,Calculations!$C$118))+Control!$C$7*Calculations!$C$83*INDEX('Monthly Data'!O:O,Calculations!$C$116+MOD(AZ139,Calculations!$C$118))+Control!$C$7*Calculations!$C$84*INDEX('Monthly Data'!P:P,Calculations!$C$116+MOD(AZ139,Calculations!$C$118))+Control!$C$7*Calculations!$C$85*INDEX('Monthly Data'!Q:Q,Calculations!$C$116+MOD(AZ139,Calculations!$C$118))+(1-Control!$C$7*Calculations!$C$87)*INDEX('Monthly Data'!R:R,Calculations!$C$116+MOD(AZ139,Calculations!$C$118))</f>
        <v>6.1009361253630504E-2</v>
      </c>
      <c r="FQ139" s="86">
        <f ca="1">Control!$C$7*Calculations!$C$82*INDEX('Monthly Data'!N:N,Calculations!$C$116+MOD(BA139,Calculations!$C$118))+Control!$C$7*Calculations!$C$83*INDEX('Monthly Data'!O:O,Calculations!$C$116+MOD(BA139,Calculations!$C$118))+Control!$C$7*Calculations!$C$84*INDEX('Monthly Data'!P:P,Calculations!$C$116+MOD(BA139,Calculations!$C$118))+Control!$C$7*Calculations!$C$85*INDEX('Monthly Data'!Q:Q,Calculations!$C$116+MOD(BA139,Calculations!$C$118))+(1-Control!$C$7*Calculations!$C$87)*INDEX('Monthly Data'!R:R,Calculations!$C$116+MOD(BA139,Calculations!$C$118))</f>
        <v>1.2722494017511032E-2</v>
      </c>
      <c r="FR139" s="86">
        <f ca="1">Control!$C$7*Calculations!$C$82*INDEX('Monthly Data'!N:N,Calculations!$C$116+MOD(BB139,Calculations!$C$118))+Control!$C$7*Calculations!$C$83*INDEX('Monthly Data'!O:O,Calculations!$C$116+MOD(BB139,Calculations!$C$118))+Control!$C$7*Calculations!$C$84*INDEX('Monthly Data'!P:P,Calculations!$C$116+MOD(BB139,Calculations!$C$118))+Control!$C$7*Calculations!$C$85*INDEX('Monthly Data'!Q:Q,Calculations!$C$116+MOD(BB139,Calculations!$C$118))+(1-Control!$C$7*Calculations!$C$87)*INDEX('Monthly Data'!R:R,Calculations!$C$116+MOD(BB139,Calculations!$C$118))</f>
        <v>6.6954569943530936E-3</v>
      </c>
      <c r="FS139" s="86">
        <f ca="1">Control!$C$7*Calculations!$C$82*INDEX('Monthly Data'!N:N,Calculations!$C$116+MOD(BC139,Calculations!$C$118))+Control!$C$7*Calculations!$C$83*INDEX('Monthly Data'!O:O,Calculations!$C$116+MOD(BC139,Calculations!$C$118))+Control!$C$7*Calculations!$C$84*INDEX('Monthly Data'!P:P,Calculations!$C$116+MOD(BC139,Calculations!$C$118))+Control!$C$7*Calculations!$C$85*INDEX('Monthly Data'!Q:Q,Calculations!$C$116+MOD(BC139,Calculations!$C$118))+(1-Control!$C$7*Calculations!$C$87)*INDEX('Monthly Data'!R:R,Calculations!$C$116+MOD(BC139,Calculations!$C$118))</f>
        <v>-3.9863250714949353E-2</v>
      </c>
      <c r="FT139" s="86">
        <f ca="1">Control!$C$7*Calculations!$C$82*INDEX('Monthly Data'!N:N,Calculations!$C$116+MOD(BD139,Calculations!$C$118))+Control!$C$7*Calculations!$C$83*INDEX('Monthly Data'!O:O,Calculations!$C$116+MOD(BD139,Calculations!$C$118))+Control!$C$7*Calculations!$C$84*INDEX('Monthly Data'!P:P,Calculations!$C$116+MOD(BD139,Calculations!$C$118))+Control!$C$7*Calculations!$C$85*INDEX('Monthly Data'!Q:Q,Calculations!$C$116+MOD(BD139,Calculations!$C$118))+(1-Control!$C$7*Calculations!$C$87)*INDEX('Monthly Data'!R:R,Calculations!$C$116+MOD(BD139,Calculations!$C$118))</f>
        <v>1.9073822767906517E-2</v>
      </c>
      <c r="FU139" s="86">
        <f ca="1">Control!$C$7*Calculations!$C$82*INDEX('Monthly Data'!N:N,Calculations!$C$116+MOD(BE139,Calculations!$C$118))+Control!$C$7*Calculations!$C$83*INDEX('Monthly Data'!O:O,Calculations!$C$116+MOD(BE139,Calculations!$C$118))+Control!$C$7*Calculations!$C$84*INDEX('Monthly Data'!P:P,Calculations!$C$116+MOD(BE139,Calculations!$C$118))+Control!$C$7*Calculations!$C$85*INDEX('Monthly Data'!Q:Q,Calculations!$C$116+MOD(BE139,Calculations!$C$118))+(1-Control!$C$7*Calculations!$C$87)*INDEX('Monthly Data'!R:R,Calculations!$C$116+MOD(BE139,Calculations!$C$118))</f>
        <v>3.6332715283247441E-2</v>
      </c>
      <c r="FV139" s="86">
        <f ca="1">Control!$C$7*Calculations!$C$82*INDEX('Monthly Data'!N:N,Calculations!$C$116+MOD(BF139,Calculations!$C$118))+Control!$C$7*Calculations!$C$83*INDEX('Monthly Data'!O:O,Calculations!$C$116+MOD(BF139,Calculations!$C$118))+Control!$C$7*Calculations!$C$84*INDEX('Monthly Data'!P:P,Calculations!$C$116+MOD(BF139,Calculations!$C$118))+Control!$C$7*Calculations!$C$85*INDEX('Monthly Data'!Q:Q,Calculations!$C$116+MOD(BF139,Calculations!$C$118))+(1-Control!$C$7*Calculations!$C$87)*INDEX('Monthly Data'!R:R,Calculations!$C$116+MOD(BF139,Calculations!$C$118))</f>
        <v>2.1918137743539623E-2</v>
      </c>
      <c r="FW139" s="86">
        <f ca="1">Control!$C$7*Calculations!$C$82*INDEX('Monthly Data'!N:N,Calculations!$C$116+MOD(BG139,Calculations!$C$118))+Control!$C$7*Calculations!$C$83*INDEX('Monthly Data'!O:O,Calculations!$C$116+MOD(BG139,Calculations!$C$118))+Control!$C$7*Calculations!$C$84*INDEX('Monthly Data'!P:P,Calculations!$C$116+MOD(BG139,Calculations!$C$118))+Control!$C$7*Calculations!$C$85*INDEX('Monthly Data'!Q:Q,Calculations!$C$116+MOD(BG139,Calculations!$C$118))+(1-Control!$C$7*Calculations!$C$87)*INDEX('Monthly Data'!R:R,Calculations!$C$116+MOD(BG139,Calculations!$C$118))</f>
        <v>1.3891563624307685E-2</v>
      </c>
      <c r="FX139" s="86">
        <f ca="1">Control!$C$7*Calculations!$C$82*INDEX('Monthly Data'!N:N,Calculations!$C$116+MOD(BH139,Calculations!$C$118))+Control!$C$7*Calculations!$C$83*INDEX('Monthly Data'!O:O,Calculations!$C$116+MOD(BH139,Calculations!$C$118))+Control!$C$7*Calculations!$C$84*INDEX('Monthly Data'!P:P,Calculations!$C$116+MOD(BH139,Calculations!$C$118))+Control!$C$7*Calculations!$C$85*INDEX('Monthly Data'!Q:Q,Calculations!$C$116+MOD(BH139,Calculations!$C$118))+(1-Control!$C$7*Calculations!$C$87)*INDEX('Monthly Data'!R:R,Calculations!$C$116+MOD(BH139,Calculations!$C$118))</f>
        <v>2.1918137743539623E-2</v>
      </c>
      <c r="FY139" s="86">
        <f ca="1">Control!$C$7*Calculations!$C$82*INDEX('Monthly Data'!N:N,Calculations!$C$116+MOD(BI139,Calculations!$C$118))+Control!$C$7*Calculations!$C$83*INDEX('Monthly Data'!O:O,Calculations!$C$116+MOD(BI139,Calculations!$C$118))+Control!$C$7*Calculations!$C$84*INDEX('Monthly Data'!P:P,Calculations!$C$116+MOD(BI139,Calculations!$C$118))+Control!$C$7*Calculations!$C$85*INDEX('Monthly Data'!Q:Q,Calculations!$C$116+MOD(BI139,Calculations!$C$118))+(1-Control!$C$7*Calculations!$C$87)*INDEX('Monthly Data'!R:R,Calculations!$C$116+MOD(BI139,Calculations!$C$118))</f>
        <v>7.5897487599915015E-3</v>
      </c>
      <c r="FZ139" s="86">
        <f ca="1">Control!$C$7*Calculations!$C$82*INDEX('Monthly Data'!N:N,Calculations!$C$116+MOD(BJ139,Calculations!$C$118))+Control!$C$7*Calculations!$C$83*INDEX('Monthly Data'!O:O,Calculations!$C$116+MOD(BJ139,Calculations!$C$118))+Control!$C$7*Calculations!$C$84*INDEX('Monthly Data'!P:P,Calculations!$C$116+MOD(BJ139,Calculations!$C$118))+Control!$C$7*Calculations!$C$85*INDEX('Monthly Data'!Q:Q,Calculations!$C$116+MOD(BJ139,Calculations!$C$118))+(1-Control!$C$7*Calculations!$C$87)*INDEX('Monthly Data'!R:R,Calculations!$C$116+MOD(BJ139,Calculations!$C$118))</f>
        <v>6.2631896128884862E-3</v>
      </c>
      <c r="GA139" s="86">
        <f ca="1">Control!$C$7*Calculations!$C$82*INDEX('Monthly Data'!N:N,Calculations!$C$116+MOD(BK139,Calculations!$C$118))+Control!$C$7*Calculations!$C$83*INDEX('Monthly Data'!O:O,Calculations!$C$116+MOD(BK139,Calculations!$C$118))+Control!$C$7*Calculations!$C$84*INDEX('Monthly Data'!P:P,Calculations!$C$116+MOD(BK139,Calculations!$C$118))+Control!$C$7*Calculations!$C$85*INDEX('Monthly Data'!Q:Q,Calculations!$C$116+MOD(BK139,Calculations!$C$118))+(1-Control!$C$7*Calculations!$C$87)*INDEX('Monthly Data'!R:R,Calculations!$C$116+MOD(BK139,Calculations!$C$118))</f>
        <v>3.1011313347584085E-2</v>
      </c>
      <c r="GB139" s="86">
        <f ca="1">Control!$C$7*Calculations!$C$82*INDEX('Monthly Data'!N:N,Calculations!$C$116+MOD(BL139,Calculations!$C$118))+Control!$C$7*Calculations!$C$83*INDEX('Monthly Data'!O:O,Calculations!$C$116+MOD(BL139,Calculations!$C$118))+Control!$C$7*Calculations!$C$84*INDEX('Monthly Data'!P:P,Calculations!$C$116+MOD(BL139,Calculations!$C$118))+Control!$C$7*Calculations!$C$85*INDEX('Monthly Data'!Q:Q,Calculations!$C$116+MOD(BL139,Calculations!$C$118))+(1-Control!$C$7*Calculations!$C$87)*INDEX('Monthly Data'!R:R,Calculations!$C$116+MOD(BL139,Calculations!$C$118))</f>
        <v>-2.7490061308214487E-3</v>
      </c>
      <c r="GC139" s="86">
        <f ca="1">Control!$C$7*Calculations!$C$82*INDEX('Monthly Data'!N:N,Calculations!$C$116+MOD(BM139,Calculations!$C$118))+Control!$C$7*Calculations!$C$83*INDEX('Monthly Data'!O:O,Calculations!$C$116+MOD(BM139,Calculations!$C$118))+Control!$C$7*Calculations!$C$84*INDEX('Monthly Data'!P:P,Calculations!$C$116+MOD(BM139,Calculations!$C$118))+Control!$C$7*Calculations!$C$85*INDEX('Monthly Data'!Q:Q,Calculations!$C$116+MOD(BM139,Calculations!$C$118))+(1-Control!$C$7*Calculations!$C$87)*INDEX('Monthly Data'!R:R,Calculations!$C$116+MOD(BM139,Calculations!$C$118))</f>
        <v>1.3891304280773396E-2</v>
      </c>
      <c r="GD139" s="86">
        <f ca="1">Control!$C$7*Calculations!$C$82*INDEX('Monthly Data'!N:N,Calculations!$C$116+MOD(BN139,Calculations!$C$118))+Control!$C$7*Calculations!$C$83*INDEX('Monthly Data'!O:O,Calculations!$C$116+MOD(BN139,Calculations!$C$118))+Control!$C$7*Calculations!$C$84*INDEX('Monthly Data'!P:P,Calculations!$C$116+MOD(BN139,Calculations!$C$118))+Control!$C$7*Calculations!$C$85*INDEX('Monthly Data'!Q:Q,Calculations!$C$116+MOD(BN139,Calculations!$C$118))+(1-Control!$C$7*Calculations!$C$87)*INDEX('Monthly Data'!R:R,Calculations!$C$116+MOD(BN139,Calculations!$C$118))</f>
        <v>-1.5984879994281095E-2</v>
      </c>
      <c r="GE139" s="86">
        <f ca="1">Control!$C$7*Calculations!$C$82*INDEX('Monthly Data'!N:N,Calculations!$C$116+MOD(BO139,Calculations!$C$118))+Control!$C$7*Calculations!$C$83*INDEX('Monthly Data'!O:O,Calculations!$C$116+MOD(BO139,Calculations!$C$118))+Control!$C$7*Calculations!$C$84*INDEX('Monthly Data'!P:P,Calculations!$C$116+MOD(BO139,Calculations!$C$118))+Control!$C$7*Calculations!$C$85*INDEX('Monthly Data'!Q:Q,Calculations!$C$116+MOD(BO139,Calculations!$C$118))+(1-Control!$C$7*Calculations!$C$87)*INDEX('Monthly Data'!R:R,Calculations!$C$116+MOD(BO139,Calculations!$C$118))</f>
        <v>5.1972609868760735E-3</v>
      </c>
      <c r="GF139" s="86">
        <f ca="1">Control!$C$7*Calculations!$C$82*INDEX('Monthly Data'!N:N,Calculations!$C$116+MOD(BP139,Calculations!$C$118))+Control!$C$7*Calculations!$C$83*INDEX('Monthly Data'!O:O,Calculations!$C$116+MOD(BP139,Calculations!$C$118))+Control!$C$7*Calculations!$C$84*INDEX('Monthly Data'!P:P,Calculations!$C$116+MOD(BP139,Calculations!$C$118))+Control!$C$7*Calculations!$C$85*INDEX('Monthly Data'!Q:Q,Calculations!$C$116+MOD(BP139,Calculations!$C$118))+(1-Control!$C$7*Calculations!$C$87)*INDEX('Monthly Data'!R:R,Calculations!$C$116+MOD(BP139,Calculations!$C$118))</f>
        <v>1.50127906355989E-2</v>
      </c>
      <c r="GG139" s="86">
        <f ca="1">Control!$C$7*Calculations!$C$82*INDEX('Monthly Data'!N:N,Calculations!$C$116+MOD(BQ139,Calculations!$C$118))+Control!$C$7*Calculations!$C$83*INDEX('Monthly Data'!O:O,Calculations!$C$116+MOD(BQ139,Calculations!$C$118))+Control!$C$7*Calculations!$C$84*INDEX('Monthly Data'!P:P,Calculations!$C$116+MOD(BQ139,Calculations!$C$118))+Control!$C$7*Calculations!$C$85*INDEX('Monthly Data'!Q:Q,Calculations!$C$116+MOD(BQ139,Calculations!$C$118))+(1-Control!$C$7*Calculations!$C$87)*INDEX('Monthly Data'!R:R,Calculations!$C$116+MOD(BQ139,Calculations!$C$118))</f>
        <v>1.8665061640915637E-2</v>
      </c>
      <c r="GH139" s="86">
        <f ca="1">Control!$C$7*Calculations!$C$82*INDEX('Monthly Data'!N:N,Calculations!$C$116+MOD(BR139,Calculations!$C$118))+Control!$C$7*Calculations!$C$83*INDEX('Monthly Data'!O:O,Calculations!$C$116+MOD(BR139,Calculations!$C$118))+Control!$C$7*Calculations!$C$84*INDEX('Monthly Data'!P:P,Calculations!$C$116+MOD(BR139,Calculations!$C$118))+Control!$C$7*Calculations!$C$85*INDEX('Monthly Data'!Q:Q,Calculations!$C$116+MOD(BR139,Calculations!$C$118))+(1-Control!$C$7*Calculations!$C$87)*INDEX('Monthly Data'!R:R,Calculations!$C$116+MOD(BR139,Calculations!$C$118))</f>
        <v>-1.3959200237295809E-2</v>
      </c>
      <c r="GI139" s="86">
        <f ca="1">Control!$C$7*Calculations!$C$82*INDEX('Monthly Data'!N:N,Calculations!$C$116+MOD(BS139,Calculations!$C$118))+Control!$C$7*Calculations!$C$83*INDEX('Monthly Data'!O:O,Calculations!$C$116+MOD(BS139,Calculations!$C$118))+Control!$C$7*Calculations!$C$84*INDEX('Monthly Data'!P:P,Calculations!$C$116+MOD(BS139,Calculations!$C$118))+Control!$C$7*Calculations!$C$85*INDEX('Monthly Data'!Q:Q,Calculations!$C$116+MOD(BS139,Calculations!$C$118))+(1-Control!$C$7*Calculations!$C$87)*INDEX('Monthly Data'!R:R,Calculations!$C$116+MOD(BS139,Calculations!$C$118))</f>
        <v>1.3423979074716584E-2</v>
      </c>
      <c r="GJ139" s="86">
        <f ca="1">Control!$C$7*Calculations!$C$82*INDEX('Monthly Data'!N:N,Calculations!$C$116+MOD(BT139,Calculations!$C$118))+Control!$C$7*Calculations!$C$83*INDEX('Monthly Data'!O:O,Calculations!$C$116+MOD(BT139,Calculations!$C$118))+Control!$C$7*Calculations!$C$84*INDEX('Monthly Data'!P:P,Calculations!$C$116+MOD(BT139,Calculations!$C$118))+Control!$C$7*Calculations!$C$85*INDEX('Monthly Data'!Q:Q,Calculations!$C$116+MOD(BT139,Calculations!$C$118))+(1-Control!$C$7*Calculations!$C$87)*INDEX('Monthly Data'!R:R,Calculations!$C$116+MOD(BT139,Calculations!$C$118))</f>
        <v>-1.4213734788548189E-2</v>
      </c>
      <c r="GK139" s="86">
        <f ca="1">Control!$C$7*Calculations!$C$82*INDEX('Monthly Data'!N:N,Calculations!$C$116+MOD(BU139,Calculations!$C$118))+Control!$C$7*Calculations!$C$83*INDEX('Monthly Data'!O:O,Calculations!$C$116+MOD(BU139,Calculations!$C$118))+Control!$C$7*Calculations!$C$84*INDEX('Monthly Data'!P:P,Calculations!$C$116+MOD(BU139,Calculations!$C$118))+Control!$C$7*Calculations!$C$85*INDEX('Monthly Data'!Q:Q,Calculations!$C$116+MOD(BU139,Calculations!$C$118))+(1-Control!$C$7*Calculations!$C$87)*INDEX('Monthly Data'!R:R,Calculations!$C$116+MOD(BU139,Calculations!$C$118))</f>
        <v>1.1786765492207996E-2</v>
      </c>
      <c r="GL139" s="86">
        <f ca="1">Control!$C$7*Calculations!$C$82*INDEX('Monthly Data'!N:N,Calculations!$C$116+MOD(BV139,Calculations!$C$118))+Control!$C$7*Calculations!$C$83*INDEX('Monthly Data'!O:O,Calculations!$C$116+MOD(BV139,Calculations!$C$118))+Control!$C$7*Calculations!$C$84*INDEX('Monthly Data'!P:P,Calculations!$C$116+MOD(BV139,Calculations!$C$118))+Control!$C$7*Calculations!$C$85*INDEX('Monthly Data'!Q:Q,Calculations!$C$116+MOD(BV139,Calculations!$C$118))+(1-Control!$C$7*Calculations!$C$87)*INDEX('Monthly Data'!R:R,Calculations!$C$116+MOD(BV139,Calculations!$C$118))</f>
        <v>1.5063457444773597E-2</v>
      </c>
      <c r="GM139" s="86">
        <f ca="1">Control!$C$7*Calculations!$C$82*INDEX('Monthly Data'!N:N,Calculations!$C$116+MOD(BW139,Calculations!$C$118))+Control!$C$7*Calculations!$C$83*INDEX('Monthly Data'!O:O,Calculations!$C$116+MOD(BW139,Calculations!$C$118))+Control!$C$7*Calculations!$C$84*INDEX('Monthly Data'!P:P,Calculations!$C$116+MOD(BW139,Calculations!$C$118))+Control!$C$7*Calculations!$C$85*INDEX('Monthly Data'!Q:Q,Calculations!$C$116+MOD(BW139,Calculations!$C$118))+(1-Control!$C$7*Calculations!$C$87)*INDEX('Monthly Data'!R:R,Calculations!$C$116+MOD(BW139,Calculations!$C$118))</f>
        <v>1.1106855739851785E-2</v>
      </c>
      <c r="GN139" s="86">
        <f ca="1">Control!$C$7*Calculations!$C$82*INDEX('Monthly Data'!N:N,Calculations!$C$116+MOD(BX139,Calculations!$C$118))+Control!$C$7*Calculations!$C$83*INDEX('Monthly Data'!O:O,Calculations!$C$116+MOD(BX139,Calculations!$C$118))+Control!$C$7*Calculations!$C$84*INDEX('Monthly Data'!P:P,Calculations!$C$116+MOD(BX139,Calculations!$C$118))+Control!$C$7*Calculations!$C$85*INDEX('Monthly Data'!Q:Q,Calculations!$C$116+MOD(BX139,Calculations!$C$118))+(1-Control!$C$7*Calculations!$C$87)*INDEX('Monthly Data'!R:R,Calculations!$C$116+MOD(BX139,Calculations!$C$118))</f>
        <v>3.6332715283247441E-2</v>
      </c>
      <c r="GO139" s="86">
        <f ca="1">Control!$C$7*Calculations!$C$82*INDEX('Monthly Data'!N:N,Calculations!$C$116+MOD(BY139,Calculations!$C$118))+Control!$C$7*Calculations!$C$83*INDEX('Monthly Data'!O:O,Calculations!$C$116+MOD(BY139,Calculations!$C$118))+Control!$C$7*Calculations!$C$84*INDEX('Monthly Data'!P:P,Calculations!$C$116+MOD(BY139,Calculations!$C$118))+Control!$C$7*Calculations!$C$85*INDEX('Monthly Data'!Q:Q,Calculations!$C$116+MOD(BY139,Calculations!$C$118))+(1-Control!$C$7*Calculations!$C$87)*INDEX('Monthly Data'!R:R,Calculations!$C$116+MOD(BY139,Calculations!$C$118))</f>
        <v>-3.53368065312233E-2</v>
      </c>
      <c r="GP139" s="86">
        <f ca="1">Control!$C$7*Calculations!$C$82*INDEX('Monthly Data'!N:N,Calculations!$C$116+MOD(BZ139,Calculations!$C$118))+Control!$C$7*Calculations!$C$83*INDEX('Monthly Data'!O:O,Calculations!$C$116+MOD(BZ139,Calculations!$C$118))+Control!$C$7*Calculations!$C$84*INDEX('Monthly Data'!P:P,Calculations!$C$116+MOD(BZ139,Calculations!$C$118))+Control!$C$7*Calculations!$C$85*INDEX('Monthly Data'!Q:Q,Calculations!$C$116+MOD(BZ139,Calculations!$C$118))+(1-Control!$C$7*Calculations!$C$87)*INDEX('Monthly Data'!R:R,Calculations!$C$116+MOD(BZ139,Calculations!$C$118))</f>
        <v>2.5325873776067674E-2</v>
      </c>
      <c r="GQ139" s="86">
        <f ca="1">Control!$C$7*Calculations!$C$82*INDEX('Monthly Data'!N:N,Calculations!$C$116+MOD(CA139,Calculations!$C$118))+Control!$C$7*Calculations!$C$83*INDEX('Monthly Data'!O:O,Calculations!$C$116+MOD(CA139,Calculations!$C$118))+Control!$C$7*Calculations!$C$84*INDEX('Monthly Data'!P:P,Calculations!$C$116+MOD(CA139,Calculations!$C$118))+Control!$C$7*Calculations!$C$85*INDEX('Monthly Data'!Q:Q,Calculations!$C$116+MOD(CA139,Calculations!$C$118))+(1-Control!$C$7*Calculations!$C$87)*INDEX('Monthly Data'!R:R,Calculations!$C$116+MOD(CA139,Calculations!$C$118))</f>
        <v>-2.6378232493851243E-2</v>
      </c>
      <c r="GR139" s="86">
        <f ca="1">Control!$C$7*Calculations!$C$82*INDEX('Monthly Data'!N:N,Calculations!$C$116+MOD(CB139,Calculations!$C$118))+Control!$C$7*Calculations!$C$83*INDEX('Monthly Data'!O:O,Calculations!$C$116+MOD(CB139,Calculations!$C$118))+Control!$C$7*Calculations!$C$84*INDEX('Monthly Data'!P:P,Calculations!$C$116+MOD(CB139,Calculations!$C$118))+Control!$C$7*Calculations!$C$85*INDEX('Monthly Data'!Q:Q,Calculations!$C$116+MOD(CB139,Calculations!$C$118))+(1-Control!$C$7*Calculations!$C$87)*INDEX('Monthly Data'!R:R,Calculations!$C$116+MOD(CB139,Calculations!$C$118))</f>
        <v>2.3307359621218403E-2</v>
      </c>
      <c r="GS139" s="86">
        <f ca="1">Control!$C$7*Calculations!$C$82*INDEX('Monthly Data'!N:N,Calculations!$C$116+MOD(CC139,Calculations!$C$118))+Control!$C$7*Calculations!$C$83*INDEX('Monthly Data'!O:O,Calculations!$C$116+MOD(CC139,Calculations!$C$118))+Control!$C$7*Calculations!$C$84*INDEX('Monthly Data'!P:P,Calculations!$C$116+MOD(CC139,Calculations!$C$118))+Control!$C$7*Calculations!$C$85*INDEX('Monthly Data'!Q:Q,Calculations!$C$116+MOD(CC139,Calculations!$C$118))+(1-Control!$C$7*Calculations!$C$87)*INDEX('Monthly Data'!R:R,Calculations!$C$116+MOD(CC139,Calculations!$C$118))</f>
        <v>-1.6546126717384396E-2</v>
      </c>
      <c r="GT139" s="86">
        <f ca="1">Control!$C$7*Calculations!$C$82*INDEX('Monthly Data'!N:N,Calculations!$C$116+MOD(CD139,Calculations!$C$118))+Control!$C$7*Calculations!$C$83*INDEX('Monthly Data'!O:O,Calculations!$C$116+MOD(CD139,Calculations!$C$118))+Control!$C$7*Calculations!$C$84*INDEX('Monthly Data'!P:P,Calculations!$C$116+MOD(CD139,Calculations!$C$118))+Control!$C$7*Calculations!$C$85*INDEX('Monthly Data'!Q:Q,Calculations!$C$116+MOD(CD139,Calculations!$C$118))+(1-Control!$C$7*Calculations!$C$87)*INDEX('Monthly Data'!R:R,Calculations!$C$116+MOD(CD139,Calculations!$C$118))</f>
        <v>1.4915555251167555E-3</v>
      </c>
      <c r="GU139" s="86">
        <f ca="1">Control!$C$7*Calculations!$C$82*INDEX('Monthly Data'!N:N,Calculations!$C$116+MOD(CE139,Calculations!$C$118))+Control!$C$7*Calculations!$C$83*INDEX('Monthly Data'!O:O,Calculations!$C$116+MOD(CE139,Calculations!$C$118))+Control!$C$7*Calculations!$C$84*INDEX('Monthly Data'!P:P,Calculations!$C$116+MOD(CE139,Calculations!$C$118))+Control!$C$7*Calculations!$C$85*INDEX('Monthly Data'!Q:Q,Calculations!$C$116+MOD(CE139,Calculations!$C$118))+(1-Control!$C$7*Calculations!$C$87)*INDEX('Monthly Data'!R:R,Calculations!$C$116+MOD(CE139,Calculations!$C$118))</f>
        <v>3.4808428836917149E-3</v>
      </c>
      <c r="GV139" s="86">
        <f ca="1">Control!$C$7*Calculations!$C$82*INDEX('Monthly Data'!N:N,Calculations!$C$116+MOD(CF139,Calculations!$C$118))+Control!$C$7*Calculations!$C$83*INDEX('Monthly Data'!O:O,Calculations!$C$116+MOD(CF139,Calculations!$C$118))+Control!$C$7*Calculations!$C$84*INDEX('Monthly Data'!P:P,Calculations!$C$116+MOD(CF139,Calculations!$C$118))+Control!$C$7*Calculations!$C$85*INDEX('Monthly Data'!Q:Q,Calculations!$C$116+MOD(CF139,Calculations!$C$118))+(1-Control!$C$7*Calculations!$C$87)*INDEX('Monthly Data'!R:R,Calculations!$C$116+MOD(CF139,Calculations!$C$118))</f>
        <v>-4.0413381192162513E-2</v>
      </c>
      <c r="GW139" s="86">
        <f ca="1">Control!$C$7*Calculations!$C$82*INDEX('Monthly Data'!N:N,Calculations!$C$116+MOD(CG139,Calculations!$C$118))+Control!$C$7*Calculations!$C$83*INDEX('Monthly Data'!O:O,Calculations!$C$116+MOD(CG139,Calculations!$C$118))+Control!$C$7*Calculations!$C$84*INDEX('Monthly Data'!P:P,Calculations!$C$116+MOD(CG139,Calculations!$C$118))+Control!$C$7*Calculations!$C$85*INDEX('Monthly Data'!Q:Q,Calculations!$C$116+MOD(CG139,Calculations!$C$118))+(1-Control!$C$7*Calculations!$C$87)*INDEX('Monthly Data'!R:R,Calculations!$C$116+MOD(CG139,Calculations!$C$118))</f>
        <v>1.1786765492207996E-2</v>
      </c>
      <c r="GX139" s="86">
        <f ca="1">Control!$C$7*Calculations!$C$82*INDEX('Monthly Data'!N:N,Calculations!$C$116+MOD(CH139,Calculations!$C$118))+Control!$C$7*Calculations!$C$83*INDEX('Monthly Data'!O:O,Calculations!$C$116+MOD(CH139,Calculations!$C$118))+Control!$C$7*Calculations!$C$84*INDEX('Monthly Data'!P:P,Calculations!$C$116+MOD(CH139,Calculations!$C$118))+Control!$C$7*Calculations!$C$85*INDEX('Monthly Data'!Q:Q,Calculations!$C$116+MOD(CH139,Calculations!$C$118))+(1-Control!$C$7*Calculations!$C$87)*INDEX('Monthly Data'!R:R,Calculations!$C$116+MOD(CH139,Calculations!$C$118))</f>
        <v>3.0957942835585645E-2</v>
      </c>
      <c r="GY139" s="86">
        <f ca="1">Control!$C$7*Calculations!$C$82*INDEX('Monthly Data'!N:N,Calculations!$C$116+MOD(CI139,Calculations!$C$118))+Control!$C$7*Calculations!$C$83*INDEX('Monthly Data'!O:O,Calculations!$C$116+MOD(CI139,Calculations!$C$118))+Control!$C$7*Calculations!$C$84*INDEX('Monthly Data'!P:P,Calculations!$C$116+MOD(CI139,Calculations!$C$118))+Control!$C$7*Calculations!$C$85*INDEX('Monthly Data'!Q:Q,Calculations!$C$116+MOD(CI139,Calculations!$C$118))+(1-Control!$C$7*Calculations!$C$87)*INDEX('Monthly Data'!R:R,Calculations!$C$116+MOD(CI139,Calculations!$C$118))</f>
        <v>1.3891563624307685E-2</v>
      </c>
      <c r="GZ139" s="86">
        <f ca="1">Control!$C$7*Calculations!$C$82*INDEX('Monthly Data'!N:N,Calculations!$C$116+MOD(CJ139,Calculations!$C$118))+Control!$C$7*Calculations!$C$83*INDEX('Monthly Data'!O:O,Calculations!$C$116+MOD(CJ139,Calculations!$C$118))+Control!$C$7*Calculations!$C$84*INDEX('Monthly Data'!P:P,Calculations!$C$116+MOD(CJ139,Calculations!$C$118))+Control!$C$7*Calculations!$C$85*INDEX('Monthly Data'!Q:Q,Calculations!$C$116+MOD(CJ139,Calculations!$C$118))+(1-Control!$C$7*Calculations!$C$87)*INDEX('Monthly Data'!R:R,Calculations!$C$116+MOD(CJ139,Calculations!$C$118))</f>
        <v>1.0353752315110615E-2</v>
      </c>
      <c r="HA139" s="86">
        <f ca="1">Control!$C$7*Calculations!$C$82*INDEX('Monthly Data'!N:N,Calculations!$C$116+MOD(CK139,Calculations!$C$118))+Control!$C$7*Calculations!$C$83*INDEX('Monthly Data'!O:O,Calculations!$C$116+MOD(CK139,Calculations!$C$118))+Control!$C$7*Calculations!$C$84*INDEX('Monthly Data'!P:P,Calculations!$C$116+MOD(CK139,Calculations!$C$118))+Control!$C$7*Calculations!$C$85*INDEX('Monthly Data'!Q:Q,Calculations!$C$116+MOD(CK139,Calculations!$C$118))+(1-Control!$C$7*Calculations!$C$87)*INDEX('Monthly Data'!R:R,Calculations!$C$116+MOD(CK139,Calculations!$C$118))</f>
        <v>1.2954540023127663E-2</v>
      </c>
      <c r="HB139" s="86">
        <f ca="1">Control!$C$7*Calculations!$C$82*INDEX('Monthly Data'!N:N,Calculations!$C$116+MOD(CL139,Calculations!$C$118))+Control!$C$7*Calculations!$C$83*INDEX('Monthly Data'!O:O,Calculations!$C$116+MOD(CL139,Calculations!$C$118))+Control!$C$7*Calculations!$C$84*INDEX('Monthly Data'!P:P,Calculations!$C$116+MOD(CL139,Calculations!$C$118))+Control!$C$7*Calculations!$C$85*INDEX('Monthly Data'!Q:Q,Calculations!$C$116+MOD(CL139,Calculations!$C$118))+(1-Control!$C$7*Calculations!$C$87)*INDEX('Monthly Data'!R:R,Calculations!$C$116+MOD(CL139,Calculations!$C$118))</f>
        <v>1.0627294914941248E-2</v>
      </c>
      <c r="HC139" s="86">
        <f ca="1">Control!$C$7*Calculations!$C$82*INDEX('Monthly Data'!N:N,Calculations!$C$116+MOD(CM139,Calculations!$C$118))+Control!$C$7*Calculations!$C$83*INDEX('Monthly Data'!O:O,Calculations!$C$116+MOD(CM139,Calculations!$C$118))+Control!$C$7*Calculations!$C$84*INDEX('Monthly Data'!P:P,Calculations!$C$116+MOD(CM139,Calculations!$C$118))+Control!$C$7*Calculations!$C$85*INDEX('Monthly Data'!Q:Q,Calculations!$C$116+MOD(CM139,Calculations!$C$118))+(1-Control!$C$7*Calculations!$C$87)*INDEX('Monthly Data'!R:R,Calculations!$C$116+MOD(CM139,Calculations!$C$118))</f>
        <v>4.5735623984309991E-2</v>
      </c>
      <c r="HD139" s="86">
        <f ca="1">Control!$C$7*Calculations!$C$82*INDEX('Monthly Data'!N:N,Calculations!$C$116+MOD(CN139,Calculations!$C$118))+Control!$C$7*Calculations!$C$83*INDEX('Monthly Data'!O:O,Calculations!$C$116+MOD(CN139,Calculations!$C$118))+Control!$C$7*Calculations!$C$84*INDEX('Monthly Data'!P:P,Calculations!$C$116+MOD(CN139,Calculations!$C$118))+Control!$C$7*Calculations!$C$85*INDEX('Monthly Data'!Q:Q,Calculations!$C$116+MOD(CN139,Calculations!$C$118))+(1-Control!$C$7*Calculations!$C$87)*INDEX('Monthly Data'!R:R,Calculations!$C$116+MOD(CN139,Calculations!$C$118))</f>
        <v>-9.839093431862074E-3</v>
      </c>
      <c r="HE139" s="86">
        <f ca="1">Control!$C$7*Calculations!$C$82*INDEX('Monthly Data'!N:N,Calculations!$C$116+MOD(CO139,Calculations!$C$118))+Control!$C$7*Calculations!$C$83*INDEX('Monthly Data'!O:O,Calculations!$C$116+MOD(CO139,Calculations!$C$118))+Control!$C$7*Calculations!$C$84*INDEX('Monthly Data'!P:P,Calculations!$C$116+MOD(CO139,Calculations!$C$118))+Control!$C$7*Calculations!$C$85*INDEX('Monthly Data'!Q:Q,Calculations!$C$116+MOD(CO139,Calculations!$C$118))+(1-Control!$C$7*Calculations!$C$87)*INDEX('Monthly Data'!R:R,Calculations!$C$116+MOD(CO139,Calculations!$C$118))</f>
        <v>-4.0413381192162513E-2</v>
      </c>
      <c r="HF139" s="86">
        <f ca="1">Control!$C$7*Calculations!$C$82*INDEX('Monthly Data'!N:N,Calculations!$C$116+MOD(CP139,Calculations!$C$118))+Control!$C$7*Calculations!$C$83*INDEX('Monthly Data'!O:O,Calculations!$C$116+MOD(CP139,Calculations!$C$118))+Control!$C$7*Calculations!$C$84*INDEX('Monthly Data'!P:P,Calculations!$C$116+MOD(CP139,Calculations!$C$118))+Control!$C$7*Calculations!$C$85*INDEX('Monthly Data'!Q:Q,Calculations!$C$116+MOD(CP139,Calculations!$C$118))+(1-Control!$C$7*Calculations!$C$87)*INDEX('Monthly Data'!R:R,Calculations!$C$116+MOD(CP139,Calculations!$C$118))</f>
        <v>1.8695385296339444E-2</v>
      </c>
      <c r="HG139" s="86">
        <f ca="1">Control!$C$7*Calculations!$C$82*INDEX('Monthly Data'!N:N,Calculations!$C$116+MOD(CQ139,Calculations!$C$118))+Control!$C$7*Calculations!$C$83*INDEX('Monthly Data'!O:O,Calculations!$C$116+MOD(CQ139,Calculations!$C$118))+Control!$C$7*Calculations!$C$84*INDEX('Monthly Data'!P:P,Calculations!$C$116+MOD(CQ139,Calculations!$C$118))+Control!$C$7*Calculations!$C$85*INDEX('Monthly Data'!Q:Q,Calculations!$C$116+MOD(CQ139,Calculations!$C$118))+(1-Control!$C$7*Calculations!$C$87)*INDEX('Monthly Data'!R:R,Calculations!$C$116+MOD(CQ139,Calculations!$C$118))</f>
        <v>3.7596120283497965E-2</v>
      </c>
      <c r="HH139" s="86">
        <f ca="1">Control!$C$7*Calculations!$C$82*INDEX('Monthly Data'!N:N,Calculations!$C$116+MOD(CR139,Calculations!$C$118))+Control!$C$7*Calculations!$C$83*INDEX('Monthly Data'!O:O,Calculations!$C$116+MOD(CR139,Calculations!$C$118))+Control!$C$7*Calculations!$C$84*INDEX('Monthly Data'!P:P,Calculations!$C$116+MOD(CR139,Calculations!$C$118))+Control!$C$7*Calculations!$C$85*INDEX('Monthly Data'!Q:Q,Calculations!$C$116+MOD(CR139,Calculations!$C$118))+(1-Control!$C$7*Calculations!$C$87)*INDEX('Monthly Data'!R:R,Calculations!$C$116+MOD(CR139,Calculations!$C$118))</f>
        <v>6.2631896128884862E-3</v>
      </c>
      <c r="HI139" s="86">
        <f ca="1">Control!$C$7*Calculations!$C$82*INDEX('Monthly Data'!N:N,Calculations!$C$116+MOD(CS139,Calculations!$C$118))+Control!$C$7*Calculations!$C$83*INDEX('Monthly Data'!O:O,Calculations!$C$116+MOD(CS139,Calculations!$C$118))+Control!$C$7*Calculations!$C$84*INDEX('Monthly Data'!P:P,Calculations!$C$116+MOD(CS139,Calculations!$C$118))+Control!$C$7*Calculations!$C$85*INDEX('Monthly Data'!Q:Q,Calculations!$C$116+MOD(CS139,Calculations!$C$118))+(1-Control!$C$7*Calculations!$C$87)*INDEX('Monthly Data'!R:R,Calculations!$C$116+MOD(CS139,Calculations!$C$118))</f>
        <v>2.4842166689046628E-2</v>
      </c>
      <c r="HJ139" s="86">
        <f ca="1">Control!$C$7*Calculations!$C$82*INDEX('Monthly Data'!N:N,Calculations!$C$116+MOD(CT139,Calculations!$C$118))+Control!$C$7*Calculations!$C$83*INDEX('Monthly Data'!O:O,Calculations!$C$116+MOD(CT139,Calculations!$C$118))+Control!$C$7*Calculations!$C$84*INDEX('Monthly Data'!P:P,Calculations!$C$116+MOD(CT139,Calculations!$C$118))+Control!$C$7*Calculations!$C$85*INDEX('Monthly Data'!Q:Q,Calculations!$C$116+MOD(CT139,Calculations!$C$118))+(1-Control!$C$7*Calculations!$C$87)*INDEX('Monthly Data'!R:R,Calculations!$C$116+MOD(CT139,Calculations!$C$118))</f>
        <v>-9.5555592256394619E-3</v>
      </c>
      <c r="HK139" s="86">
        <f ca="1">Control!$C$7*Calculations!$C$82*INDEX('Monthly Data'!N:N,Calculations!$C$116+MOD(CU139,Calculations!$C$118))+Control!$C$7*Calculations!$C$83*INDEX('Monthly Data'!O:O,Calculations!$C$116+MOD(CU139,Calculations!$C$118))+Control!$C$7*Calculations!$C$84*INDEX('Monthly Data'!P:P,Calculations!$C$116+MOD(CU139,Calculations!$C$118))+Control!$C$7*Calculations!$C$85*INDEX('Monthly Data'!Q:Q,Calculations!$C$116+MOD(CU139,Calculations!$C$118))+(1-Control!$C$7*Calculations!$C$87)*INDEX('Monthly Data'!R:R,Calculations!$C$116+MOD(CU139,Calculations!$C$118))</f>
        <v>3.8809817903524786E-2</v>
      </c>
      <c r="HL139" s="86">
        <f ca="1">Control!$C$7*Calculations!$C$82*INDEX('Monthly Data'!N:N,Calculations!$C$116+MOD(CV139,Calculations!$C$118))+Control!$C$7*Calculations!$C$83*INDEX('Monthly Data'!O:O,Calculations!$C$116+MOD(CV139,Calculations!$C$118))+Control!$C$7*Calculations!$C$84*INDEX('Monthly Data'!P:P,Calculations!$C$116+MOD(CV139,Calculations!$C$118))+Control!$C$7*Calculations!$C$85*INDEX('Monthly Data'!Q:Q,Calculations!$C$116+MOD(CV139,Calculations!$C$118))+(1-Control!$C$7*Calculations!$C$87)*INDEX('Monthly Data'!R:R,Calculations!$C$116+MOD(CV139,Calculations!$C$118))</f>
        <v>-3.53368065312233E-2</v>
      </c>
      <c r="HM139" s="86">
        <f ca="1">Control!$C$7*Calculations!$C$82*INDEX('Monthly Data'!N:N,Calculations!$C$116+MOD(CW139,Calculations!$C$118))+Control!$C$7*Calculations!$C$83*INDEX('Monthly Data'!O:O,Calculations!$C$116+MOD(CW139,Calculations!$C$118))+Control!$C$7*Calculations!$C$84*INDEX('Monthly Data'!P:P,Calculations!$C$116+MOD(CW139,Calculations!$C$118))+Control!$C$7*Calculations!$C$85*INDEX('Monthly Data'!Q:Q,Calculations!$C$116+MOD(CW139,Calculations!$C$118))+(1-Control!$C$7*Calculations!$C$87)*INDEX('Monthly Data'!R:R,Calculations!$C$116+MOD(CW139,Calculations!$C$118))</f>
        <v>6.2631896128884862E-3</v>
      </c>
      <c r="HN139" s="86">
        <f ca="1">Control!$C$7*Calculations!$C$82*INDEX('Monthly Data'!N:N,Calculations!$C$116+MOD(CX139,Calculations!$C$118))+Control!$C$7*Calculations!$C$83*INDEX('Monthly Data'!O:O,Calculations!$C$116+MOD(CX139,Calculations!$C$118))+Control!$C$7*Calculations!$C$84*INDEX('Monthly Data'!P:P,Calculations!$C$116+MOD(CX139,Calculations!$C$118))+Control!$C$7*Calculations!$C$85*INDEX('Monthly Data'!Q:Q,Calculations!$C$116+MOD(CX139,Calculations!$C$118))+(1-Control!$C$7*Calculations!$C$87)*INDEX('Monthly Data'!R:R,Calculations!$C$116+MOD(CX139,Calculations!$C$118))</f>
        <v>-2.0269389991732112E-2</v>
      </c>
      <c r="HO139" s="86">
        <f ca="1">Control!$C$7*Calculations!$C$82*INDEX('Monthly Data'!N:N,Calculations!$C$116+MOD(CY139,Calculations!$C$118))+Control!$C$7*Calculations!$C$83*INDEX('Monthly Data'!O:O,Calculations!$C$116+MOD(CY139,Calculations!$C$118))+Control!$C$7*Calculations!$C$84*INDEX('Monthly Data'!P:P,Calculations!$C$116+MOD(CY139,Calculations!$C$118))+Control!$C$7*Calculations!$C$85*INDEX('Monthly Data'!Q:Q,Calculations!$C$116+MOD(CY139,Calculations!$C$118))+(1-Control!$C$7*Calculations!$C$87)*INDEX('Monthly Data'!R:R,Calculations!$C$116+MOD(CY139,Calculations!$C$118))</f>
        <v>1.142101364887867E-2</v>
      </c>
      <c r="HP139" s="86">
        <f ca="1">Control!$C$7*Calculations!$C$82*INDEX('Monthly Data'!N:N,Calculations!$C$116+MOD(CZ139,Calculations!$C$118))+Control!$C$7*Calculations!$C$83*INDEX('Monthly Data'!O:O,Calculations!$C$116+MOD(CZ139,Calculations!$C$118))+Control!$C$7*Calculations!$C$84*INDEX('Monthly Data'!P:P,Calculations!$C$116+MOD(CZ139,Calculations!$C$118))+Control!$C$7*Calculations!$C$85*INDEX('Monthly Data'!Q:Q,Calculations!$C$116+MOD(CZ139,Calculations!$C$118))+(1-Control!$C$7*Calculations!$C$87)*INDEX('Monthly Data'!R:R,Calculations!$C$116+MOD(CZ139,Calculations!$C$118))</f>
        <v>2.5325873776067674E-2</v>
      </c>
      <c r="HQ139" s="86">
        <f ca="1">Control!$C$7*Calculations!$C$82*INDEX('Monthly Data'!N:N,Calculations!$C$116+MOD(DA139,Calculations!$C$118))+Control!$C$7*Calculations!$C$83*INDEX('Monthly Data'!O:O,Calculations!$C$116+MOD(DA139,Calculations!$C$118))+Control!$C$7*Calculations!$C$84*INDEX('Monthly Data'!P:P,Calculations!$C$116+MOD(DA139,Calculations!$C$118))+Control!$C$7*Calculations!$C$85*INDEX('Monthly Data'!Q:Q,Calculations!$C$116+MOD(DA139,Calculations!$C$118))+(1-Control!$C$7*Calculations!$C$87)*INDEX('Monthly Data'!R:R,Calculations!$C$116+MOD(DA139,Calculations!$C$118))</f>
        <v>9.9787204839310462E-3</v>
      </c>
      <c r="HR139" s="86">
        <f ca="1">Control!$C$7*Calculations!$C$82*INDEX('Monthly Data'!N:N,Calculations!$C$116+MOD(DB139,Calculations!$C$118))+Control!$C$7*Calculations!$C$83*INDEX('Monthly Data'!O:O,Calculations!$C$116+MOD(DB139,Calculations!$C$118))+Control!$C$7*Calculations!$C$84*INDEX('Monthly Data'!P:P,Calculations!$C$116+MOD(DB139,Calculations!$C$118))+Control!$C$7*Calculations!$C$85*INDEX('Monthly Data'!Q:Q,Calculations!$C$116+MOD(DB139,Calculations!$C$118))+(1-Control!$C$7*Calculations!$C$87)*INDEX('Monthly Data'!R:R,Calculations!$C$116+MOD(DB139,Calculations!$C$118))</f>
        <v>4.5132804118240749E-2</v>
      </c>
      <c r="HS139" s="86">
        <f ca="1">Control!$C$7*Calculations!$C$82*INDEX('Monthly Data'!N:N,Calculations!$C$116+MOD(DC139,Calculations!$C$118))+Control!$C$7*Calculations!$C$83*INDEX('Monthly Data'!O:O,Calculations!$C$116+MOD(DC139,Calculations!$C$118))+Control!$C$7*Calculations!$C$84*INDEX('Monthly Data'!P:P,Calculations!$C$116+MOD(DC139,Calculations!$C$118))+Control!$C$7*Calculations!$C$85*INDEX('Monthly Data'!Q:Q,Calculations!$C$116+MOD(DC139,Calculations!$C$118))+(1-Control!$C$7*Calculations!$C$87)*INDEX('Monthly Data'!R:R,Calculations!$C$116+MOD(DC139,Calculations!$C$118))</f>
        <v>2.1918137743539623E-2</v>
      </c>
      <c r="HT139" s="86">
        <f ca="1">Control!$C$7*Calculations!$C$82*INDEX('Monthly Data'!N:N,Calculations!$C$116+MOD(DD139,Calculations!$C$118))+Control!$C$7*Calculations!$C$83*INDEX('Monthly Data'!O:O,Calculations!$C$116+MOD(DD139,Calculations!$C$118))+Control!$C$7*Calculations!$C$84*INDEX('Monthly Data'!P:P,Calculations!$C$116+MOD(DD139,Calculations!$C$118))+Control!$C$7*Calculations!$C$85*INDEX('Monthly Data'!Q:Q,Calculations!$C$116+MOD(DD139,Calculations!$C$118))+(1-Control!$C$7*Calculations!$C$87)*INDEX('Monthly Data'!R:R,Calculations!$C$116+MOD(DD139,Calculations!$C$118))</f>
        <v>2.9708469559001142E-2</v>
      </c>
      <c r="HU139" s="86">
        <f ca="1">Control!$C$7*Calculations!$C$82*INDEX('Monthly Data'!N:N,Calculations!$C$116+MOD(DE139,Calculations!$C$118))+Control!$C$7*Calculations!$C$83*INDEX('Monthly Data'!O:O,Calculations!$C$116+MOD(DE139,Calculations!$C$118))+Control!$C$7*Calculations!$C$84*INDEX('Monthly Data'!P:P,Calculations!$C$116+MOD(DE139,Calculations!$C$118))+Control!$C$7*Calculations!$C$85*INDEX('Monthly Data'!Q:Q,Calculations!$C$116+MOD(DE139,Calculations!$C$118))+(1-Control!$C$7*Calculations!$C$87)*INDEX('Monthly Data'!R:R,Calculations!$C$116+MOD(DE139,Calculations!$C$118))</f>
        <v>1.2954540023127663E-2</v>
      </c>
      <c r="HV139" s="86">
        <f ca="1">Control!$C$7*Calculations!$C$82*INDEX('Monthly Data'!N:N,Calculations!$C$116+MOD(DF139,Calculations!$C$118))+Control!$C$7*Calculations!$C$83*INDEX('Monthly Data'!O:O,Calculations!$C$116+MOD(DF139,Calculations!$C$118))+Control!$C$7*Calculations!$C$84*INDEX('Monthly Data'!P:P,Calculations!$C$116+MOD(DF139,Calculations!$C$118))+Control!$C$7*Calculations!$C$85*INDEX('Monthly Data'!Q:Q,Calculations!$C$116+MOD(DF139,Calculations!$C$118))+(1-Control!$C$7*Calculations!$C$87)*INDEX('Monthly Data'!R:R,Calculations!$C$116+MOD(DF139,Calculations!$C$118))</f>
        <v>3.4808428836917149E-3</v>
      </c>
      <c r="HW139" s="86">
        <f ca="1">Control!$C$7*Calculations!$C$82*INDEX('Monthly Data'!N:N,Calculations!$C$116+MOD(DG139,Calculations!$C$118))+Control!$C$7*Calculations!$C$83*INDEX('Monthly Data'!O:O,Calculations!$C$116+MOD(DG139,Calculations!$C$118))+Control!$C$7*Calculations!$C$84*INDEX('Monthly Data'!P:P,Calculations!$C$116+MOD(DG139,Calculations!$C$118))+Control!$C$7*Calculations!$C$85*INDEX('Monthly Data'!Q:Q,Calculations!$C$116+MOD(DG139,Calculations!$C$118))+(1-Control!$C$7*Calculations!$C$87)*INDEX('Monthly Data'!R:R,Calculations!$C$116+MOD(DG139,Calculations!$C$118))</f>
        <v>1.1702576456120543E-2</v>
      </c>
      <c r="HX139" s="86">
        <f ca="1">Control!$C$7*Calculations!$C$82*INDEX('Monthly Data'!N:N,Calculations!$C$116+MOD(DH139,Calculations!$C$118))+Control!$C$7*Calculations!$C$83*INDEX('Monthly Data'!O:O,Calculations!$C$116+MOD(DH139,Calculations!$C$118))+Control!$C$7*Calculations!$C$84*INDEX('Monthly Data'!P:P,Calculations!$C$116+MOD(DH139,Calculations!$C$118))+Control!$C$7*Calculations!$C$85*INDEX('Monthly Data'!Q:Q,Calculations!$C$116+MOD(DH139,Calculations!$C$118))+(1-Control!$C$7*Calculations!$C$87)*INDEX('Monthly Data'!R:R,Calculations!$C$116+MOD(DH139,Calculations!$C$118))</f>
        <v>-3.299557342782896E-2</v>
      </c>
      <c r="HY139" s="86">
        <f ca="1">Control!$C$7*Calculations!$C$82*INDEX('Monthly Data'!N:N,Calculations!$C$116+MOD(DI139,Calculations!$C$118))+Control!$C$7*Calculations!$C$83*INDEX('Monthly Data'!O:O,Calculations!$C$116+MOD(DI139,Calculations!$C$118))+Control!$C$7*Calculations!$C$84*INDEX('Monthly Data'!P:P,Calculations!$C$116+MOD(DI139,Calculations!$C$118))+Control!$C$7*Calculations!$C$85*INDEX('Monthly Data'!Q:Q,Calculations!$C$116+MOD(DI139,Calculations!$C$118))+(1-Control!$C$7*Calculations!$C$87)*INDEX('Monthly Data'!R:R,Calculations!$C$116+MOD(DI139,Calculations!$C$118))</f>
        <v>-7.8872955230675015E-3</v>
      </c>
      <c r="HZ139" s="86">
        <f ca="1">Control!$C$7*Calculations!$C$82*INDEX('Monthly Data'!N:N,Calculations!$C$116+MOD(DJ139,Calculations!$C$118))+Control!$C$7*Calculations!$C$83*INDEX('Monthly Data'!O:O,Calculations!$C$116+MOD(DJ139,Calculations!$C$118))+Control!$C$7*Calculations!$C$84*INDEX('Monthly Data'!P:P,Calculations!$C$116+MOD(DJ139,Calculations!$C$118))+Control!$C$7*Calculations!$C$85*INDEX('Monthly Data'!Q:Q,Calculations!$C$116+MOD(DJ139,Calculations!$C$118))+(1-Control!$C$7*Calculations!$C$87)*INDEX('Monthly Data'!R:R,Calculations!$C$116+MOD(DJ139,Calculations!$C$118))</f>
        <v>-3.8554137824290124E-2</v>
      </c>
      <c r="IA139" s="86">
        <f ca="1">Control!$C$7*Calculations!$C$82*INDEX('Monthly Data'!N:N,Calculations!$C$116+MOD(DK139,Calculations!$C$118))+Control!$C$7*Calculations!$C$83*INDEX('Monthly Data'!O:O,Calculations!$C$116+MOD(DK139,Calculations!$C$118))+Control!$C$7*Calculations!$C$84*INDEX('Monthly Data'!P:P,Calculations!$C$116+MOD(DK139,Calculations!$C$118))+Control!$C$7*Calculations!$C$85*INDEX('Monthly Data'!Q:Q,Calculations!$C$116+MOD(DK139,Calculations!$C$118))+(1-Control!$C$7*Calculations!$C$87)*INDEX('Monthly Data'!R:R,Calculations!$C$116+MOD(DK139,Calculations!$C$118))</f>
        <v>5.8868730207813358E-3</v>
      </c>
      <c r="IB139" s="86">
        <f ca="1">Control!$C$7*Calculations!$C$82*INDEX('Monthly Data'!N:N,Calculations!$C$116+MOD(DL139,Calculations!$C$118))+Control!$C$7*Calculations!$C$83*INDEX('Monthly Data'!O:O,Calculations!$C$116+MOD(DL139,Calculations!$C$118))+Control!$C$7*Calculations!$C$84*INDEX('Monthly Data'!P:P,Calculations!$C$116+MOD(DL139,Calculations!$C$118))+Control!$C$7*Calculations!$C$85*INDEX('Monthly Data'!Q:Q,Calculations!$C$116+MOD(DL139,Calculations!$C$118))+(1-Control!$C$7*Calculations!$C$87)*INDEX('Monthly Data'!R:R,Calculations!$C$116+MOD(DL139,Calculations!$C$118))</f>
        <v>1.5216630695380906E-2</v>
      </c>
      <c r="IC139" s="86">
        <f ca="1">Control!$C$7*Calculations!$C$82*INDEX('Monthly Data'!N:N,Calculations!$C$116+MOD(DM139,Calculations!$C$118))+Control!$C$7*Calculations!$C$83*INDEX('Monthly Data'!O:O,Calculations!$C$116+MOD(DM139,Calculations!$C$118))+Control!$C$7*Calculations!$C$84*INDEX('Monthly Data'!P:P,Calculations!$C$116+MOD(DM139,Calculations!$C$118))+Control!$C$7*Calculations!$C$85*INDEX('Monthly Data'!Q:Q,Calculations!$C$116+MOD(DM139,Calculations!$C$118))+(1-Control!$C$7*Calculations!$C$87)*INDEX('Monthly Data'!R:R,Calculations!$C$116+MOD(DM139,Calculations!$C$118))</f>
        <v>1.2954540023127663E-2</v>
      </c>
      <c r="ID139" s="86">
        <f ca="1">Control!$C$7*Calculations!$C$82*INDEX('Monthly Data'!N:N,Calculations!$C$116+MOD(DN139,Calculations!$C$118))+Control!$C$7*Calculations!$C$83*INDEX('Monthly Data'!O:O,Calculations!$C$116+MOD(DN139,Calculations!$C$118))+Control!$C$7*Calculations!$C$84*INDEX('Monthly Data'!P:P,Calculations!$C$116+MOD(DN139,Calculations!$C$118))+Control!$C$7*Calculations!$C$85*INDEX('Monthly Data'!Q:Q,Calculations!$C$116+MOD(DN139,Calculations!$C$118))+(1-Control!$C$7*Calculations!$C$87)*INDEX('Monthly Data'!R:R,Calculations!$C$116+MOD(DN139,Calculations!$C$118))</f>
        <v>6.6954569943530936E-3</v>
      </c>
      <c r="IE139" s="86">
        <f ca="1">Control!$C$7*Calculations!$C$82*INDEX('Monthly Data'!N:N,Calculations!$C$116+MOD(DO139,Calculations!$C$118))+Control!$C$7*Calculations!$C$83*INDEX('Monthly Data'!O:O,Calculations!$C$116+MOD(DO139,Calculations!$C$118))+Control!$C$7*Calculations!$C$84*INDEX('Monthly Data'!P:P,Calculations!$C$116+MOD(DO139,Calculations!$C$118))+Control!$C$7*Calculations!$C$85*INDEX('Monthly Data'!Q:Q,Calculations!$C$116+MOD(DO139,Calculations!$C$118))+(1-Control!$C$7*Calculations!$C$87)*INDEX('Monthly Data'!R:R,Calculations!$C$116+MOD(DO139,Calculations!$C$118))</f>
        <v>1.4915555251167555E-3</v>
      </c>
      <c r="IF139" s="86">
        <f ca="1">Control!$C$7*Calculations!$C$82*INDEX('Monthly Data'!N:N,Calculations!$C$116+MOD(DP139,Calculations!$C$118))+Control!$C$7*Calculations!$C$83*INDEX('Monthly Data'!O:O,Calculations!$C$116+MOD(DP139,Calculations!$C$118))+Control!$C$7*Calculations!$C$84*INDEX('Monthly Data'!P:P,Calculations!$C$116+MOD(DP139,Calculations!$C$118))+Control!$C$7*Calculations!$C$85*INDEX('Monthly Data'!Q:Q,Calculations!$C$116+MOD(DP139,Calculations!$C$118))+(1-Control!$C$7*Calculations!$C$87)*INDEX('Monthly Data'!R:R,Calculations!$C$116+MOD(DP139,Calculations!$C$118))</f>
        <v>1.0018681835149534E-3</v>
      </c>
      <c r="IG139" s="88">
        <f ca="1">Control!$C$8*(1+DQ139)*(1+DR139)*(1+DS139)*(1+DT139)*(1+DU139)*(1+DV139)*(1+DW139)*(1+DX139)*(1+DY139)*(1+DZ139)*(1+EA139)*(1+EB139)*(1+EC139)*(1+ED139)*(1+EE139)*(1+EF139)*(1+EG139)*(1+EH139)*(1+EI139)*(1+EJ139)*(1+EK139)*(1+EL139)*(1+EM139)*(1+EN139)*(1+EO139)*(1+EP139)*(1+EQ139)*(1+ER139)*(1+ES139)*(1+ET139)*(1+EU139)*(1+EV139)*(1+EW139)*(1+EX139)*(1+EY139)*(1+EZ139)*(1+FA139)*(1+FB139)*(1+FC139)*(1+FD139)*(1+FE139)*(1+FF139)*(1+FG139)*(1+FH139)*(1+FI139)*(1+FJ139)*(1+FK139)*(1+FL139)*(1+FM139)*(1+FN139)*(1+FO139)*(1+FP139)*(1+FQ139)*(1+FR139)*(1+FS139)*(1+FT139)*(1+FU139)*(1+FV139)*(1+FW139)*(1+FX139)*(1+FY139)*(1+FZ139)*(1+GA139)*(1+GB139)*(1+GC139)*(1+GD139)*(1+GE139)*(1+GF139)*(1+GG139)*(1+GH139)*(1+GI139)*(1+GJ139)*(1+GK139)*(1+GL139)*(1+GM139)*(1+GN139)*(1+GO139)*(1+GP139)*(1+GQ139)*(1+GR139)*(1+GS139)*(1+GT139)*(1+GU139)*(1+GV139)*(1+GW139)*(1+GX139)*(1+GY139)*(1+GZ139)*(1+HA139)*(1+HB139)*(1+HC139)*(1+HD139)*(1+HE139)*(1+HF139)*(1+HG139)*(1+HH139)*(1+HI139)*(1+HJ139)*(1+HK139)*(1+HL139)*(1+HM139)*(1+HN139)*(1+HO139)*(1+HP139)*(1+HQ139)*(1+HR139)*(1+HS139)*(1+HT139)*(1+HU139)*(1+HV139)*(1+HW139)*(1+HX139)*(1+HY139)*(1+HZ139)*(1+IA139)*(1+IB139)*(1+IC139)*(1+ID139)*(1+IE139)*(1+IF139)</f>
        <v>91957.934594749124</v>
      </c>
    </row>
    <row r="140" spans="1:241" x14ac:dyDescent="0.25">
      <c r="A140">
        <v>7</v>
      </c>
      <c r="B140">
        <v>46</v>
      </c>
      <c r="C140">
        <v>116</v>
      </c>
      <c r="D140">
        <v>66</v>
      </c>
      <c r="E140">
        <v>25</v>
      </c>
      <c r="F140">
        <v>15</v>
      </c>
      <c r="G140">
        <v>57</v>
      </c>
      <c r="H140">
        <v>23</v>
      </c>
      <c r="I140">
        <v>114</v>
      </c>
      <c r="J140">
        <v>93</v>
      </c>
      <c r="K140">
        <v>2</v>
      </c>
      <c r="L140">
        <v>32</v>
      </c>
      <c r="M140">
        <v>72</v>
      </c>
      <c r="N140">
        <v>108</v>
      </c>
      <c r="O140">
        <v>111</v>
      </c>
      <c r="P140">
        <v>99</v>
      </c>
      <c r="Q140">
        <v>38</v>
      </c>
      <c r="R140">
        <v>53</v>
      </c>
      <c r="S140">
        <v>87</v>
      </c>
      <c r="T140">
        <v>1</v>
      </c>
      <c r="U140">
        <v>29</v>
      </c>
      <c r="V140">
        <v>58</v>
      </c>
      <c r="W140">
        <v>0</v>
      </c>
      <c r="X140">
        <v>92</v>
      </c>
      <c r="Y140">
        <v>49</v>
      </c>
      <c r="Z140">
        <v>30</v>
      </c>
      <c r="AA140">
        <v>24</v>
      </c>
      <c r="AB140">
        <v>38</v>
      </c>
      <c r="AC140">
        <v>96</v>
      </c>
      <c r="AD140">
        <v>117</v>
      </c>
      <c r="AE140">
        <v>2</v>
      </c>
      <c r="AF140">
        <v>11</v>
      </c>
      <c r="AG140">
        <v>58</v>
      </c>
      <c r="AH140">
        <v>91</v>
      </c>
      <c r="AI140">
        <v>59</v>
      </c>
      <c r="AJ140">
        <v>53</v>
      </c>
      <c r="AK140">
        <v>78</v>
      </c>
      <c r="AL140">
        <v>107</v>
      </c>
      <c r="AM140">
        <v>53</v>
      </c>
      <c r="AN140">
        <v>68</v>
      </c>
      <c r="AO140">
        <v>71</v>
      </c>
      <c r="AP140">
        <v>68</v>
      </c>
      <c r="AQ140">
        <v>101</v>
      </c>
      <c r="AR140">
        <v>16</v>
      </c>
      <c r="AS140">
        <v>70</v>
      </c>
      <c r="AT140">
        <v>94</v>
      </c>
      <c r="AU140">
        <v>102</v>
      </c>
      <c r="AV140">
        <v>90</v>
      </c>
      <c r="AW140">
        <v>93</v>
      </c>
      <c r="AX140">
        <v>69</v>
      </c>
      <c r="AY140">
        <v>54</v>
      </c>
      <c r="AZ140">
        <v>49</v>
      </c>
      <c r="BA140">
        <v>105</v>
      </c>
      <c r="BB140">
        <v>57</v>
      </c>
      <c r="BC140">
        <v>65</v>
      </c>
      <c r="BD140">
        <v>42</v>
      </c>
      <c r="BE140">
        <v>3</v>
      </c>
      <c r="BF140">
        <v>34</v>
      </c>
      <c r="BG140">
        <v>23</v>
      </c>
      <c r="BH140">
        <v>52</v>
      </c>
      <c r="BI140">
        <v>59</v>
      </c>
      <c r="BJ140">
        <v>55</v>
      </c>
      <c r="BK140">
        <v>6</v>
      </c>
      <c r="BL140">
        <v>51</v>
      </c>
      <c r="BM140">
        <v>49</v>
      </c>
      <c r="BN140">
        <v>110</v>
      </c>
      <c r="BO140">
        <v>37</v>
      </c>
      <c r="BP140">
        <v>63</v>
      </c>
      <c r="BQ140">
        <v>74</v>
      </c>
      <c r="BR140">
        <v>105</v>
      </c>
      <c r="BS140">
        <v>104</v>
      </c>
      <c r="BT140">
        <v>60</v>
      </c>
      <c r="BU140">
        <v>104</v>
      </c>
      <c r="BV140">
        <v>24</v>
      </c>
      <c r="BW140">
        <v>27</v>
      </c>
      <c r="BX140">
        <v>16</v>
      </c>
      <c r="BY140">
        <v>1</v>
      </c>
      <c r="BZ140">
        <v>9</v>
      </c>
      <c r="CA140">
        <v>82</v>
      </c>
      <c r="CB140">
        <v>103</v>
      </c>
      <c r="CC140">
        <v>12</v>
      </c>
      <c r="CD140">
        <v>69</v>
      </c>
      <c r="CE140">
        <v>39</v>
      </c>
      <c r="CF140">
        <v>86</v>
      </c>
      <c r="CG140">
        <v>12</v>
      </c>
      <c r="CH140">
        <v>48</v>
      </c>
      <c r="CI140">
        <v>82</v>
      </c>
      <c r="CJ140">
        <v>95</v>
      </c>
      <c r="CK140">
        <v>78</v>
      </c>
      <c r="CL140">
        <v>106</v>
      </c>
      <c r="CM140">
        <v>103</v>
      </c>
      <c r="CN140">
        <v>46</v>
      </c>
      <c r="CO140">
        <v>64</v>
      </c>
      <c r="CP140">
        <v>43</v>
      </c>
      <c r="CQ140">
        <v>94</v>
      </c>
      <c r="CR140">
        <v>56</v>
      </c>
      <c r="CS140">
        <v>34</v>
      </c>
      <c r="CT140">
        <v>32</v>
      </c>
      <c r="CU140">
        <v>118</v>
      </c>
      <c r="CV140">
        <v>105</v>
      </c>
      <c r="CW140">
        <v>25</v>
      </c>
      <c r="CX140">
        <v>9</v>
      </c>
      <c r="CY140">
        <v>6</v>
      </c>
      <c r="CZ140">
        <v>67</v>
      </c>
      <c r="DA140">
        <v>84</v>
      </c>
      <c r="DB140">
        <v>52</v>
      </c>
      <c r="DC140">
        <v>24</v>
      </c>
      <c r="DD140">
        <v>114</v>
      </c>
      <c r="DE140">
        <v>39</v>
      </c>
      <c r="DF140">
        <v>47</v>
      </c>
      <c r="DG140">
        <v>87</v>
      </c>
      <c r="DH140">
        <v>3</v>
      </c>
      <c r="DI140">
        <v>70</v>
      </c>
      <c r="DJ140">
        <v>69</v>
      </c>
      <c r="DK140">
        <v>34</v>
      </c>
      <c r="DL140">
        <v>104</v>
      </c>
      <c r="DM140">
        <v>73</v>
      </c>
      <c r="DN140">
        <v>54</v>
      </c>
      <c r="DO140">
        <v>32</v>
      </c>
      <c r="DP140">
        <v>33</v>
      </c>
      <c r="DQ140" s="86">
        <f ca="1">Control!$C$7*Calculations!$C$82*INDEX('Monthly Data'!N:N,Calculations!$C$116+MOD(A140,Calculations!$C$118))+Control!$C$7*Calculations!$C$83*INDEX('Monthly Data'!O:O,Calculations!$C$116+MOD(A140,Calculations!$C$118))+Control!$C$7*Calculations!$C$84*INDEX('Monthly Data'!P:P,Calculations!$C$116+MOD(A140,Calculations!$C$118))+Control!$C$7*Calculations!$C$85*INDEX('Monthly Data'!Q:Q,Calculations!$C$116+MOD(A140,Calculations!$C$118))+(1-Control!$C$7*Calculations!$C$87)*INDEX('Monthly Data'!R:R,Calculations!$C$116+MOD(A140,Calculations!$C$118))</f>
        <v>8.3814116887657771E-3</v>
      </c>
      <c r="DR140" s="86">
        <f ca="1">Control!$C$7*Calculations!$C$82*INDEX('Monthly Data'!N:N,Calculations!$C$116+MOD(B140,Calculations!$C$118))+Control!$C$7*Calculations!$C$83*INDEX('Monthly Data'!O:O,Calculations!$C$116+MOD(B140,Calculations!$C$118))+Control!$C$7*Calculations!$C$84*INDEX('Monthly Data'!P:P,Calculations!$C$116+MOD(B140,Calculations!$C$118))+Control!$C$7*Calculations!$C$85*INDEX('Monthly Data'!Q:Q,Calculations!$C$116+MOD(B140,Calculations!$C$118))+(1-Control!$C$7*Calculations!$C$87)*INDEX('Monthly Data'!R:R,Calculations!$C$116+MOD(B140,Calculations!$C$118))</f>
        <v>2.3307359621218403E-2</v>
      </c>
      <c r="DS140" s="86">
        <f ca="1">Control!$C$7*Calculations!$C$82*INDEX('Monthly Data'!N:N,Calculations!$C$116+MOD(C140,Calculations!$C$118))+Control!$C$7*Calculations!$C$83*INDEX('Monthly Data'!O:O,Calculations!$C$116+MOD(C140,Calculations!$C$118))+Control!$C$7*Calculations!$C$84*INDEX('Monthly Data'!P:P,Calculations!$C$116+MOD(C140,Calculations!$C$118))+Control!$C$7*Calculations!$C$85*INDEX('Monthly Data'!Q:Q,Calculations!$C$116+MOD(C140,Calculations!$C$118))+(1-Control!$C$7*Calculations!$C$87)*INDEX('Monthly Data'!R:R,Calculations!$C$116+MOD(C140,Calculations!$C$118))</f>
        <v>2.1918137743539623E-2</v>
      </c>
      <c r="DT140" s="86">
        <f ca="1">Control!$C$7*Calculations!$C$82*INDEX('Monthly Data'!N:N,Calculations!$C$116+MOD(D140,Calculations!$C$118))+Control!$C$7*Calculations!$C$83*INDEX('Monthly Data'!O:O,Calculations!$C$116+MOD(D140,Calculations!$C$118))+Control!$C$7*Calculations!$C$84*INDEX('Monthly Data'!P:P,Calculations!$C$116+MOD(D140,Calculations!$C$118))+Control!$C$7*Calculations!$C$85*INDEX('Monthly Data'!Q:Q,Calculations!$C$116+MOD(D140,Calculations!$C$118))+(1-Control!$C$7*Calculations!$C$87)*INDEX('Monthly Data'!R:R,Calculations!$C$116+MOD(D140,Calculations!$C$118))</f>
        <v>1.3891304280773396E-2</v>
      </c>
      <c r="DU140" s="86">
        <f ca="1">Control!$C$7*Calculations!$C$82*INDEX('Monthly Data'!N:N,Calculations!$C$116+MOD(E140,Calculations!$C$118))+Control!$C$7*Calculations!$C$83*INDEX('Monthly Data'!O:O,Calculations!$C$116+MOD(E140,Calculations!$C$118))+Control!$C$7*Calculations!$C$84*INDEX('Monthly Data'!P:P,Calculations!$C$116+MOD(E140,Calculations!$C$118))+Control!$C$7*Calculations!$C$85*INDEX('Monthly Data'!Q:Q,Calculations!$C$116+MOD(E140,Calculations!$C$118))+(1-Control!$C$7*Calculations!$C$87)*INDEX('Monthly Data'!R:R,Calculations!$C$116+MOD(E140,Calculations!$C$118))</f>
        <v>-3.299557342782896E-2</v>
      </c>
      <c r="DV140" s="86">
        <f ca="1">Control!$C$7*Calculations!$C$82*INDEX('Monthly Data'!N:N,Calculations!$C$116+MOD(F140,Calculations!$C$118))+Control!$C$7*Calculations!$C$83*INDEX('Monthly Data'!O:O,Calculations!$C$116+MOD(F140,Calculations!$C$118))+Control!$C$7*Calculations!$C$84*INDEX('Monthly Data'!P:P,Calculations!$C$116+MOD(F140,Calculations!$C$118))+Control!$C$7*Calculations!$C$85*INDEX('Monthly Data'!Q:Q,Calculations!$C$116+MOD(F140,Calculations!$C$118))+(1-Control!$C$7*Calculations!$C$87)*INDEX('Monthly Data'!R:R,Calculations!$C$116+MOD(F140,Calculations!$C$118))</f>
        <v>7.857567536297622E-3</v>
      </c>
      <c r="DW140" s="86">
        <f ca="1">Control!$C$7*Calculations!$C$82*INDEX('Monthly Data'!N:N,Calculations!$C$116+MOD(G140,Calculations!$C$118))+Control!$C$7*Calculations!$C$83*INDEX('Monthly Data'!O:O,Calculations!$C$116+MOD(G140,Calculations!$C$118))+Control!$C$7*Calculations!$C$84*INDEX('Monthly Data'!P:P,Calculations!$C$116+MOD(G140,Calculations!$C$118))+Control!$C$7*Calculations!$C$85*INDEX('Monthly Data'!Q:Q,Calculations!$C$116+MOD(G140,Calculations!$C$118))+(1-Control!$C$7*Calculations!$C$87)*INDEX('Monthly Data'!R:R,Calculations!$C$116+MOD(G140,Calculations!$C$118))</f>
        <v>7.3538285850108537E-3</v>
      </c>
      <c r="DX140" s="86">
        <f ca="1">Control!$C$7*Calculations!$C$82*INDEX('Monthly Data'!N:N,Calculations!$C$116+MOD(H140,Calculations!$C$118))+Control!$C$7*Calculations!$C$83*INDEX('Monthly Data'!O:O,Calculations!$C$116+MOD(H140,Calculations!$C$118))+Control!$C$7*Calculations!$C$84*INDEX('Monthly Data'!P:P,Calculations!$C$116+MOD(H140,Calculations!$C$118))+Control!$C$7*Calculations!$C$85*INDEX('Monthly Data'!Q:Q,Calculations!$C$116+MOD(H140,Calculations!$C$118))+(1-Control!$C$7*Calculations!$C$87)*INDEX('Monthly Data'!R:R,Calculations!$C$116+MOD(H140,Calculations!$C$118))</f>
        <v>6.2631896128884862E-3</v>
      </c>
      <c r="DY140" s="86">
        <f ca="1">Control!$C$7*Calculations!$C$82*INDEX('Monthly Data'!N:N,Calculations!$C$116+MOD(I140,Calculations!$C$118))+Control!$C$7*Calculations!$C$83*INDEX('Monthly Data'!O:O,Calculations!$C$116+MOD(I140,Calculations!$C$118))+Control!$C$7*Calculations!$C$84*INDEX('Monthly Data'!P:P,Calculations!$C$116+MOD(I140,Calculations!$C$118))+Control!$C$7*Calculations!$C$85*INDEX('Monthly Data'!Q:Q,Calculations!$C$116+MOD(I140,Calculations!$C$118))+(1-Control!$C$7*Calculations!$C$87)*INDEX('Monthly Data'!R:R,Calculations!$C$116+MOD(I140,Calculations!$C$118))</f>
        <v>-2.5419860972892394E-2</v>
      </c>
      <c r="DZ140" s="86">
        <f ca="1">Control!$C$7*Calculations!$C$82*INDEX('Monthly Data'!N:N,Calculations!$C$116+MOD(J140,Calculations!$C$118))+Control!$C$7*Calculations!$C$83*INDEX('Monthly Data'!O:O,Calculations!$C$116+MOD(J140,Calculations!$C$118))+Control!$C$7*Calculations!$C$84*INDEX('Monthly Data'!P:P,Calculations!$C$116+MOD(J140,Calculations!$C$118))+Control!$C$7*Calculations!$C$85*INDEX('Monthly Data'!Q:Q,Calculations!$C$116+MOD(J140,Calculations!$C$118))+(1-Control!$C$7*Calculations!$C$87)*INDEX('Monthly Data'!R:R,Calculations!$C$116+MOD(J140,Calculations!$C$118))</f>
        <v>1.1809891087585166E-2</v>
      </c>
      <c r="EA140" s="86">
        <f ca="1">Control!$C$7*Calculations!$C$82*INDEX('Monthly Data'!N:N,Calculations!$C$116+MOD(K140,Calculations!$C$118))+Control!$C$7*Calculations!$C$83*INDEX('Monthly Data'!O:O,Calculations!$C$116+MOD(K140,Calculations!$C$118))+Control!$C$7*Calculations!$C$84*INDEX('Monthly Data'!P:P,Calculations!$C$116+MOD(K140,Calculations!$C$118))+Control!$C$7*Calculations!$C$85*INDEX('Monthly Data'!Q:Q,Calculations!$C$116+MOD(K140,Calculations!$C$118))+(1-Control!$C$7*Calculations!$C$87)*INDEX('Monthly Data'!R:R,Calculations!$C$116+MOD(K140,Calculations!$C$118))</f>
        <v>7.7184133340106598E-3</v>
      </c>
      <c r="EB140" s="86">
        <f ca="1">Control!$C$7*Calculations!$C$82*INDEX('Monthly Data'!N:N,Calculations!$C$116+MOD(L140,Calculations!$C$118))+Control!$C$7*Calculations!$C$83*INDEX('Monthly Data'!O:O,Calculations!$C$116+MOD(L140,Calculations!$C$118))+Control!$C$7*Calculations!$C$84*INDEX('Monthly Data'!P:P,Calculations!$C$116+MOD(L140,Calculations!$C$118))+Control!$C$7*Calculations!$C$85*INDEX('Monthly Data'!Q:Q,Calculations!$C$116+MOD(L140,Calculations!$C$118))+(1-Control!$C$7*Calculations!$C$87)*INDEX('Monthly Data'!R:R,Calculations!$C$116+MOD(L140,Calculations!$C$118))</f>
        <v>-2.6378232493851243E-2</v>
      </c>
      <c r="EC140" s="86">
        <f ca="1">Control!$C$7*Calculations!$C$82*INDEX('Monthly Data'!N:N,Calculations!$C$116+MOD(M140,Calculations!$C$118))+Control!$C$7*Calculations!$C$83*INDEX('Monthly Data'!O:O,Calculations!$C$116+MOD(M140,Calculations!$C$118))+Control!$C$7*Calculations!$C$84*INDEX('Monthly Data'!P:P,Calculations!$C$116+MOD(M140,Calculations!$C$118))+Control!$C$7*Calculations!$C$85*INDEX('Monthly Data'!Q:Q,Calculations!$C$116+MOD(M140,Calculations!$C$118))+(1-Control!$C$7*Calculations!$C$87)*INDEX('Monthly Data'!R:R,Calculations!$C$116+MOD(M140,Calculations!$C$118))</f>
        <v>-4.3408051735618014E-2</v>
      </c>
      <c r="ED140" s="86">
        <f ca="1">Control!$C$7*Calculations!$C$82*INDEX('Monthly Data'!N:N,Calculations!$C$116+MOD(N140,Calculations!$C$118))+Control!$C$7*Calculations!$C$83*INDEX('Monthly Data'!O:O,Calculations!$C$116+MOD(N140,Calculations!$C$118))+Control!$C$7*Calculations!$C$84*INDEX('Monthly Data'!P:P,Calculations!$C$116+MOD(N140,Calculations!$C$118))+Control!$C$7*Calculations!$C$85*INDEX('Monthly Data'!Q:Q,Calculations!$C$116+MOD(N140,Calculations!$C$118))+(1-Control!$C$7*Calculations!$C$87)*INDEX('Monthly Data'!R:R,Calculations!$C$116+MOD(N140,Calculations!$C$118))</f>
        <v>1.7073665854433945E-2</v>
      </c>
      <c r="EE140" s="86">
        <f ca="1">Control!$C$7*Calculations!$C$82*INDEX('Monthly Data'!N:N,Calculations!$C$116+MOD(O140,Calculations!$C$118))+Control!$C$7*Calculations!$C$83*INDEX('Monthly Data'!O:O,Calculations!$C$116+MOD(O140,Calculations!$C$118))+Control!$C$7*Calculations!$C$84*INDEX('Monthly Data'!P:P,Calculations!$C$116+MOD(O140,Calculations!$C$118))+Control!$C$7*Calculations!$C$85*INDEX('Monthly Data'!Q:Q,Calculations!$C$116+MOD(O140,Calculations!$C$118))+(1-Control!$C$7*Calculations!$C$87)*INDEX('Monthly Data'!R:R,Calculations!$C$116+MOD(O140,Calculations!$C$118))</f>
        <v>5.8868730207813358E-3</v>
      </c>
      <c r="EF140" s="86">
        <f ca="1">Control!$C$7*Calculations!$C$82*INDEX('Monthly Data'!N:N,Calculations!$C$116+MOD(P140,Calculations!$C$118))+Control!$C$7*Calculations!$C$83*INDEX('Monthly Data'!O:O,Calculations!$C$116+MOD(P140,Calculations!$C$118))+Control!$C$7*Calculations!$C$84*INDEX('Monthly Data'!P:P,Calculations!$C$116+MOD(P140,Calculations!$C$118))+Control!$C$7*Calculations!$C$85*INDEX('Monthly Data'!Q:Q,Calculations!$C$116+MOD(P140,Calculations!$C$118))+(1-Control!$C$7*Calculations!$C$87)*INDEX('Monthly Data'!R:R,Calculations!$C$116+MOD(P140,Calculations!$C$118))</f>
        <v>-1.1360801645249321E-2</v>
      </c>
      <c r="EG140" s="86">
        <f ca="1">Control!$C$7*Calculations!$C$82*INDEX('Monthly Data'!N:N,Calculations!$C$116+MOD(Q140,Calculations!$C$118))+Control!$C$7*Calculations!$C$83*INDEX('Monthly Data'!O:O,Calculations!$C$116+MOD(Q140,Calculations!$C$118))+Control!$C$7*Calculations!$C$84*INDEX('Monthly Data'!P:P,Calculations!$C$116+MOD(Q140,Calculations!$C$118))+Control!$C$7*Calculations!$C$85*INDEX('Monthly Data'!Q:Q,Calculations!$C$116+MOD(Q140,Calculations!$C$118))+(1-Control!$C$7*Calculations!$C$87)*INDEX('Monthly Data'!R:R,Calculations!$C$116+MOD(Q140,Calculations!$C$118))</f>
        <v>1.3891563624307685E-2</v>
      </c>
      <c r="EH140" s="86">
        <f ca="1">Control!$C$7*Calculations!$C$82*INDEX('Monthly Data'!N:N,Calculations!$C$116+MOD(R140,Calculations!$C$118))+Control!$C$7*Calculations!$C$83*INDEX('Monthly Data'!O:O,Calculations!$C$116+MOD(R140,Calculations!$C$118))+Control!$C$7*Calculations!$C$84*INDEX('Monthly Data'!P:P,Calculations!$C$116+MOD(R140,Calculations!$C$118))+Control!$C$7*Calculations!$C$85*INDEX('Monthly Data'!Q:Q,Calculations!$C$116+MOD(R140,Calculations!$C$118))+(1-Control!$C$7*Calculations!$C$87)*INDEX('Monthly Data'!R:R,Calculations!$C$116+MOD(R140,Calculations!$C$118))</f>
        <v>1.1786765492207996E-2</v>
      </c>
      <c r="EI140" s="86">
        <f ca="1">Control!$C$7*Calculations!$C$82*INDEX('Monthly Data'!N:N,Calculations!$C$116+MOD(S140,Calculations!$C$118))+Control!$C$7*Calculations!$C$83*INDEX('Monthly Data'!O:O,Calculations!$C$116+MOD(S140,Calculations!$C$118))+Control!$C$7*Calculations!$C$84*INDEX('Monthly Data'!P:P,Calculations!$C$116+MOD(S140,Calculations!$C$118))+Control!$C$7*Calculations!$C$85*INDEX('Monthly Data'!Q:Q,Calculations!$C$116+MOD(S140,Calculations!$C$118))+(1-Control!$C$7*Calculations!$C$87)*INDEX('Monthly Data'!R:R,Calculations!$C$116+MOD(S140,Calculations!$C$118))</f>
        <v>2.5790695379256122E-2</v>
      </c>
      <c r="EJ140" s="86">
        <f ca="1">Control!$C$7*Calculations!$C$82*INDEX('Monthly Data'!N:N,Calculations!$C$116+MOD(T140,Calculations!$C$118))+Control!$C$7*Calculations!$C$83*INDEX('Monthly Data'!O:O,Calculations!$C$116+MOD(T140,Calculations!$C$118))+Control!$C$7*Calculations!$C$84*INDEX('Monthly Data'!P:P,Calculations!$C$116+MOD(T140,Calculations!$C$118))+Control!$C$7*Calculations!$C$85*INDEX('Monthly Data'!Q:Q,Calculations!$C$116+MOD(T140,Calculations!$C$118))+(1-Control!$C$7*Calculations!$C$87)*INDEX('Monthly Data'!R:R,Calculations!$C$116+MOD(T140,Calculations!$C$118))</f>
        <v>-9.9526758408448549E-3</v>
      </c>
      <c r="EK140" s="86">
        <f ca="1">Control!$C$7*Calculations!$C$82*INDEX('Monthly Data'!N:N,Calculations!$C$116+MOD(U140,Calculations!$C$118))+Control!$C$7*Calculations!$C$83*INDEX('Monthly Data'!O:O,Calculations!$C$116+MOD(U140,Calculations!$C$118))+Control!$C$7*Calculations!$C$84*INDEX('Monthly Data'!P:P,Calculations!$C$116+MOD(U140,Calculations!$C$118))+Control!$C$7*Calculations!$C$85*INDEX('Monthly Data'!Q:Q,Calculations!$C$116+MOD(U140,Calculations!$C$118))+(1-Control!$C$7*Calculations!$C$87)*INDEX('Monthly Data'!R:R,Calculations!$C$116+MOD(U140,Calculations!$C$118))</f>
        <v>1.5115046179922851E-2</v>
      </c>
      <c r="EL140" s="86">
        <f ca="1">Control!$C$7*Calculations!$C$82*INDEX('Monthly Data'!N:N,Calculations!$C$116+MOD(V140,Calculations!$C$118))+Control!$C$7*Calculations!$C$83*INDEX('Monthly Data'!O:O,Calculations!$C$116+MOD(V140,Calculations!$C$118))+Control!$C$7*Calculations!$C$84*INDEX('Monthly Data'!P:P,Calculations!$C$116+MOD(V140,Calculations!$C$118))+Control!$C$7*Calculations!$C$85*INDEX('Monthly Data'!Q:Q,Calculations!$C$116+MOD(V140,Calculations!$C$118))+(1-Control!$C$7*Calculations!$C$87)*INDEX('Monthly Data'!R:R,Calculations!$C$116+MOD(V140,Calculations!$C$118))</f>
        <v>8.4240675975201049E-3</v>
      </c>
      <c r="EM140" s="86">
        <f ca="1">Control!$C$7*Calculations!$C$82*INDEX('Monthly Data'!N:N,Calculations!$C$116+MOD(W140,Calculations!$C$118))+Control!$C$7*Calculations!$C$83*INDEX('Monthly Data'!O:O,Calculations!$C$116+MOD(W140,Calculations!$C$118))+Control!$C$7*Calculations!$C$84*INDEX('Monthly Data'!P:P,Calculations!$C$116+MOD(W140,Calculations!$C$118))+Control!$C$7*Calculations!$C$85*INDEX('Monthly Data'!Q:Q,Calculations!$C$116+MOD(W140,Calculations!$C$118))+(1-Control!$C$7*Calculations!$C$87)*INDEX('Monthly Data'!R:R,Calculations!$C$116+MOD(W140,Calculations!$C$118))</f>
        <v>1.4915555251167555E-3</v>
      </c>
      <c r="EN140" s="86">
        <f ca="1">Control!$C$7*Calculations!$C$82*INDEX('Monthly Data'!N:N,Calculations!$C$116+MOD(X140,Calculations!$C$118))+Control!$C$7*Calculations!$C$83*INDEX('Monthly Data'!O:O,Calculations!$C$116+MOD(X140,Calculations!$C$118))+Control!$C$7*Calculations!$C$84*INDEX('Monthly Data'!P:P,Calculations!$C$116+MOD(X140,Calculations!$C$118))+Control!$C$7*Calculations!$C$85*INDEX('Monthly Data'!Q:Q,Calculations!$C$116+MOD(X140,Calculations!$C$118))+(1-Control!$C$7*Calculations!$C$87)*INDEX('Monthly Data'!R:R,Calculations!$C$116+MOD(X140,Calculations!$C$118))</f>
        <v>2.4722579420195831E-2</v>
      </c>
      <c r="EO140" s="86">
        <f ca="1">Control!$C$7*Calculations!$C$82*INDEX('Monthly Data'!N:N,Calculations!$C$116+MOD(Y140,Calculations!$C$118))+Control!$C$7*Calculations!$C$83*INDEX('Monthly Data'!O:O,Calculations!$C$116+MOD(Y140,Calculations!$C$118))+Control!$C$7*Calculations!$C$84*INDEX('Monthly Data'!P:P,Calculations!$C$116+MOD(Y140,Calculations!$C$118))+Control!$C$7*Calculations!$C$85*INDEX('Monthly Data'!Q:Q,Calculations!$C$116+MOD(Y140,Calculations!$C$118))+(1-Control!$C$7*Calculations!$C$87)*INDEX('Monthly Data'!R:R,Calculations!$C$116+MOD(Y140,Calculations!$C$118))</f>
        <v>-1.4213734788548189E-2</v>
      </c>
      <c r="EP140" s="86">
        <f ca="1">Control!$C$7*Calculations!$C$82*INDEX('Monthly Data'!N:N,Calculations!$C$116+MOD(Z140,Calculations!$C$118))+Control!$C$7*Calculations!$C$83*INDEX('Monthly Data'!O:O,Calculations!$C$116+MOD(Z140,Calculations!$C$118))+Control!$C$7*Calculations!$C$84*INDEX('Monthly Data'!P:P,Calculations!$C$116+MOD(Z140,Calculations!$C$118))+Control!$C$7*Calculations!$C$85*INDEX('Monthly Data'!Q:Q,Calculations!$C$116+MOD(Z140,Calculations!$C$118))+(1-Control!$C$7*Calculations!$C$87)*INDEX('Monthly Data'!R:R,Calculations!$C$116+MOD(Z140,Calculations!$C$118))</f>
        <v>7.9764341593600071E-3</v>
      </c>
      <c r="EQ140" s="86">
        <f ca="1">Control!$C$7*Calculations!$C$82*INDEX('Monthly Data'!N:N,Calculations!$C$116+MOD(AA140,Calculations!$C$118))+Control!$C$7*Calculations!$C$83*INDEX('Monthly Data'!O:O,Calculations!$C$116+MOD(AA140,Calculations!$C$118))+Control!$C$7*Calculations!$C$84*INDEX('Monthly Data'!P:P,Calculations!$C$116+MOD(AA140,Calculations!$C$118))+Control!$C$7*Calculations!$C$85*INDEX('Monthly Data'!Q:Q,Calculations!$C$116+MOD(AA140,Calculations!$C$118))+(1-Control!$C$7*Calculations!$C$87)*INDEX('Monthly Data'!R:R,Calculations!$C$116+MOD(AA140,Calculations!$C$118))</f>
        <v>4.2795950888382334E-3</v>
      </c>
      <c r="ER140" s="86">
        <f ca="1">Control!$C$7*Calculations!$C$82*INDEX('Monthly Data'!N:N,Calculations!$C$116+MOD(AB140,Calculations!$C$118))+Control!$C$7*Calculations!$C$83*INDEX('Monthly Data'!O:O,Calculations!$C$116+MOD(AB140,Calculations!$C$118))+Control!$C$7*Calculations!$C$84*INDEX('Monthly Data'!P:P,Calculations!$C$116+MOD(AB140,Calculations!$C$118))+Control!$C$7*Calculations!$C$85*INDEX('Monthly Data'!Q:Q,Calculations!$C$116+MOD(AB140,Calculations!$C$118))+(1-Control!$C$7*Calculations!$C$87)*INDEX('Monthly Data'!R:R,Calculations!$C$116+MOD(AB140,Calculations!$C$118))</f>
        <v>1.3891563624307685E-2</v>
      </c>
      <c r="ES140" s="86">
        <f ca="1">Control!$C$7*Calculations!$C$82*INDEX('Monthly Data'!N:N,Calculations!$C$116+MOD(AC140,Calculations!$C$118))+Control!$C$7*Calculations!$C$83*INDEX('Monthly Data'!O:O,Calculations!$C$116+MOD(AC140,Calculations!$C$118))+Control!$C$7*Calculations!$C$84*INDEX('Monthly Data'!P:P,Calculations!$C$116+MOD(AC140,Calculations!$C$118))+Control!$C$7*Calculations!$C$85*INDEX('Monthly Data'!Q:Q,Calculations!$C$116+MOD(AC140,Calculations!$C$118))+(1-Control!$C$7*Calculations!$C$87)*INDEX('Monthly Data'!R:R,Calculations!$C$116+MOD(AC140,Calculations!$C$118))</f>
        <v>1.0627294914941248E-2</v>
      </c>
      <c r="ET140" s="86">
        <f ca="1">Control!$C$7*Calculations!$C$82*INDEX('Monthly Data'!N:N,Calculations!$C$116+MOD(AD140,Calculations!$C$118))+Control!$C$7*Calculations!$C$83*INDEX('Monthly Data'!O:O,Calculations!$C$116+MOD(AD140,Calculations!$C$118))+Control!$C$7*Calculations!$C$84*INDEX('Monthly Data'!P:P,Calculations!$C$116+MOD(AD140,Calculations!$C$118))+Control!$C$7*Calculations!$C$85*INDEX('Monthly Data'!Q:Q,Calculations!$C$116+MOD(AD140,Calculations!$C$118))+(1-Control!$C$7*Calculations!$C$87)*INDEX('Monthly Data'!R:R,Calculations!$C$116+MOD(AD140,Calculations!$C$118))</f>
        <v>-7.3651264633385334E-4</v>
      </c>
      <c r="EU140" s="86">
        <f ca="1">Control!$C$7*Calculations!$C$82*INDEX('Monthly Data'!N:N,Calculations!$C$116+MOD(AE140,Calculations!$C$118))+Control!$C$7*Calculations!$C$83*INDEX('Monthly Data'!O:O,Calculations!$C$116+MOD(AE140,Calculations!$C$118))+Control!$C$7*Calculations!$C$84*INDEX('Monthly Data'!P:P,Calculations!$C$116+MOD(AE140,Calculations!$C$118))+Control!$C$7*Calculations!$C$85*INDEX('Monthly Data'!Q:Q,Calculations!$C$116+MOD(AE140,Calculations!$C$118))+(1-Control!$C$7*Calculations!$C$87)*INDEX('Monthly Data'!R:R,Calculations!$C$116+MOD(AE140,Calculations!$C$118))</f>
        <v>7.7184133340106598E-3</v>
      </c>
      <c r="EV140" s="86">
        <f ca="1">Control!$C$7*Calculations!$C$82*INDEX('Monthly Data'!N:N,Calculations!$C$116+MOD(AF140,Calculations!$C$118))+Control!$C$7*Calculations!$C$83*INDEX('Monthly Data'!O:O,Calculations!$C$116+MOD(AF140,Calculations!$C$118))+Control!$C$7*Calculations!$C$84*INDEX('Monthly Data'!P:P,Calculations!$C$116+MOD(AF140,Calculations!$C$118))+Control!$C$7*Calculations!$C$85*INDEX('Monthly Data'!Q:Q,Calculations!$C$116+MOD(AF140,Calculations!$C$118))+(1-Control!$C$7*Calculations!$C$87)*INDEX('Monthly Data'!R:R,Calculations!$C$116+MOD(AF140,Calculations!$C$118))</f>
        <v>1.0018681835149534E-3</v>
      </c>
      <c r="EW140" s="86">
        <f ca="1">Control!$C$7*Calculations!$C$82*INDEX('Monthly Data'!N:N,Calculations!$C$116+MOD(AG140,Calculations!$C$118))+Control!$C$7*Calculations!$C$83*INDEX('Monthly Data'!O:O,Calculations!$C$116+MOD(AG140,Calculations!$C$118))+Control!$C$7*Calculations!$C$84*INDEX('Monthly Data'!P:P,Calculations!$C$116+MOD(AG140,Calculations!$C$118))+Control!$C$7*Calculations!$C$85*INDEX('Monthly Data'!Q:Q,Calculations!$C$116+MOD(AG140,Calculations!$C$118))+(1-Control!$C$7*Calculations!$C$87)*INDEX('Monthly Data'!R:R,Calculations!$C$116+MOD(AG140,Calculations!$C$118))</f>
        <v>8.4240675975201049E-3</v>
      </c>
      <c r="EX140" s="86">
        <f ca="1">Control!$C$7*Calculations!$C$82*INDEX('Monthly Data'!N:N,Calculations!$C$116+MOD(AH140,Calculations!$C$118))+Control!$C$7*Calculations!$C$83*INDEX('Monthly Data'!O:O,Calculations!$C$116+MOD(AH140,Calculations!$C$118))+Control!$C$7*Calculations!$C$84*INDEX('Monthly Data'!P:P,Calculations!$C$116+MOD(AH140,Calculations!$C$118))+Control!$C$7*Calculations!$C$85*INDEX('Monthly Data'!Q:Q,Calculations!$C$116+MOD(AH140,Calculations!$C$118))+(1-Control!$C$7*Calculations!$C$87)*INDEX('Monthly Data'!R:R,Calculations!$C$116+MOD(AH140,Calculations!$C$118))</f>
        <v>-1.6546126717384396E-2</v>
      </c>
      <c r="EY140" s="86">
        <f ca="1">Control!$C$7*Calculations!$C$82*INDEX('Monthly Data'!N:N,Calculations!$C$116+MOD(AI140,Calculations!$C$118))+Control!$C$7*Calculations!$C$83*INDEX('Monthly Data'!O:O,Calculations!$C$116+MOD(AI140,Calculations!$C$118))+Control!$C$7*Calculations!$C$84*INDEX('Monthly Data'!P:P,Calculations!$C$116+MOD(AI140,Calculations!$C$118))+Control!$C$7*Calculations!$C$85*INDEX('Monthly Data'!Q:Q,Calculations!$C$116+MOD(AI140,Calculations!$C$118))+(1-Control!$C$7*Calculations!$C$87)*INDEX('Monthly Data'!R:R,Calculations!$C$116+MOD(AI140,Calculations!$C$118))</f>
        <v>1.1704119272391494E-2</v>
      </c>
      <c r="EZ140" s="86">
        <f ca="1">Control!$C$7*Calculations!$C$82*INDEX('Monthly Data'!N:N,Calculations!$C$116+MOD(AJ140,Calculations!$C$118))+Control!$C$7*Calculations!$C$83*INDEX('Monthly Data'!O:O,Calculations!$C$116+MOD(AJ140,Calculations!$C$118))+Control!$C$7*Calculations!$C$84*INDEX('Monthly Data'!P:P,Calculations!$C$116+MOD(AJ140,Calculations!$C$118))+Control!$C$7*Calculations!$C$85*INDEX('Monthly Data'!Q:Q,Calculations!$C$116+MOD(AJ140,Calculations!$C$118))+(1-Control!$C$7*Calculations!$C$87)*INDEX('Monthly Data'!R:R,Calculations!$C$116+MOD(AJ140,Calculations!$C$118))</f>
        <v>1.1786765492207996E-2</v>
      </c>
      <c r="FA140" s="86">
        <f ca="1">Control!$C$7*Calculations!$C$82*INDEX('Monthly Data'!N:N,Calculations!$C$116+MOD(AK140,Calculations!$C$118))+Control!$C$7*Calculations!$C$83*INDEX('Monthly Data'!O:O,Calculations!$C$116+MOD(AK140,Calculations!$C$118))+Control!$C$7*Calculations!$C$84*INDEX('Monthly Data'!P:P,Calculations!$C$116+MOD(AK140,Calculations!$C$118))+Control!$C$7*Calculations!$C$85*INDEX('Monthly Data'!Q:Q,Calculations!$C$116+MOD(AK140,Calculations!$C$118))+(1-Control!$C$7*Calculations!$C$87)*INDEX('Monthly Data'!R:R,Calculations!$C$116+MOD(AK140,Calculations!$C$118))</f>
        <v>1.7472933988537529E-2</v>
      </c>
      <c r="FB140" s="86">
        <f ca="1">Control!$C$7*Calculations!$C$82*INDEX('Monthly Data'!N:N,Calculations!$C$116+MOD(AL140,Calculations!$C$118))+Control!$C$7*Calculations!$C$83*INDEX('Monthly Data'!O:O,Calculations!$C$116+MOD(AL140,Calculations!$C$118))+Control!$C$7*Calculations!$C$84*INDEX('Monthly Data'!P:P,Calculations!$C$116+MOD(AL140,Calculations!$C$118))+Control!$C$7*Calculations!$C$85*INDEX('Monthly Data'!Q:Q,Calculations!$C$116+MOD(AL140,Calculations!$C$118))+(1-Control!$C$7*Calculations!$C$87)*INDEX('Monthly Data'!R:R,Calculations!$C$116+MOD(AL140,Calculations!$C$118))</f>
        <v>1.5216630695380906E-2</v>
      </c>
      <c r="FC140" s="86">
        <f ca="1">Control!$C$7*Calculations!$C$82*INDEX('Monthly Data'!N:N,Calculations!$C$116+MOD(AM140,Calculations!$C$118))+Control!$C$7*Calculations!$C$83*INDEX('Monthly Data'!O:O,Calculations!$C$116+MOD(AM140,Calculations!$C$118))+Control!$C$7*Calculations!$C$84*INDEX('Monthly Data'!P:P,Calculations!$C$116+MOD(AM140,Calculations!$C$118))+Control!$C$7*Calculations!$C$85*INDEX('Monthly Data'!Q:Q,Calculations!$C$116+MOD(AM140,Calculations!$C$118))+(1-Control!$C$7*Calculations!$C$87)*INDEX('Monthly Data'!R:R,Calculations!$C$116+MOD(AM140,Calculations!$C$118))</f>
        <v>1.1786765492207996E-2</v>
      </c>
      <c r="FD140" s="86">
        <f ca="1">Control!$C$7*Calculations!$C$82*INDEX('Monthly Data'!N:N,Calculations!$C$116+MOD(AN140,Calculations!$C$118))+Control!$C$7*Calculations!$C$83*INDEX('Monthly Data'!O:O,Calculations!$C$116+MOD(AN140,Calculations!$C$118))+Control!$C$7*Calculations!$C$84*INDEX('Monthly Data'!P:P,Calculations!$C$116+MOD(AN140,Calculations!$C$118))+Control!$C$7*Calculations!$C$85*INDEX('Monthly Data'!Q:Q,Calculations!$C$116+MOD(AN140,Calculations!$C$118))+(1-Control!$C$7*Calculations!$C$87)*INDEX('Monthly Data'!R:R,Calculations!$C$116+MOD(AN140,Calculations!$C$118))</f>
        <v>2.2757992058453024E-3</v>
      </c>
      <c r="FE140" s="86">
        <f ca="1">Control!$C$7*Calculations!$C$82*INDEX('Monthly Data'!N:N,Calculations!$C$116+MOD(AO140,Calculations!$C$118))+Control!$C$7*Calculations!$C$83*INDEX('Monthly Data'!O:O,Calculations!$C$116+MOD(AO140,Calculations!$C$118))+Control!$C$7*Calculations!$C$84*INDEX('Monthly Data'!P:P,Calculations!$C$116+MOD(AO140,Calculations!$C$118))+Control!$C$7*Calculations!$C$85*INDEX('Monthly Data'!Q:Q,Calculations!$C$116+MOD(AO140,Calculations!$C$118))+(1-Control!$C$7*Calculations!$C$87)*INDEX('Monthly Data'!R:R,Calculations!$C$116+MOD(AO140,Calculations!$C$118))</f>
        <v>-2.072517756005474E-2</v>
      </c>
      <c r="FF140" s="86">
        <f ca="1">Control!$C$7*Calculations!$C$82*INDEX('Monthly Data'!N:N,Calculations!$C$116+MOD(AP140,Calculations!$C$118))+Control!$C$7*Calculations!$C$83*INDEX('Monthly Data'!O:O,Calculations!$C$116+MOD(AP140,Calculations!$C$118))+Control!$C$7*Calculations!$C$84*INDEX('Monthly Data'!P:P,Calculations!$C$116+MOD(AP140,Calculations!$C$118))+Control!$C$7*Calculations!$C$85*INDEX('Monthly Data'!Q:Q,Calculations!$C$116+MOD(AP140,Calculations!$C$118))+(1-Control!$C$7*Calculations!$C$87)*INDEX('Monthly Data'!R:R,Calculations!$C$116+MOD(AP140,Calculations!$C$118))</f>
        <v>2.2757992058453024E-3</v>
      </c>
      <c r="FG140" s="86">
        <f ca="1">Control!$C$7*Calculations!$C$82*INDEX('Monthly Data'!N:N,Calculations!$C$116+MOD(AQ140,Calculations!$C$118))+Control!$C$7*Calculations!$C$83*INDEX('Monthly Data'!O:O,Calculations!$C$116+MOD(AQ140,Calculations!$C$118))+Control!$C$7*Calculations!$C$84*INDEX('Monthly Data'!P:P,Calculations!$C$116+MOD(AQ140,Calculations!$C$118))+Control!$C$7*Calculations!$C$85*INDEX('Monthly Data'!Q:Q,Calculations!$C$116+MOD(AQ140,Calculations!$C$118))+(1-Control!$C$7*Calculations!$C$87)*INDEX('Monthly Data'!R:R,Calculations!$C$116+MOD(AQ140,Calculations!$C$118))</f>
        <v>-2.5168357537820856E-4</v>
      </c>
      <c r="FH140" s="86">
        <f ca="1">Control!$C$7*Calculations!$C$82*INDEX('Monthly Data'!N:N,Calculations!$C$116+MOD(AR140,Calculations!$C$118))+Control!$C$7*Calculations!$C$83*INDEX('Monthly Data'!O:O,Calculations!$C$116+MOD(AR140,Calculations!$C$118))+Control!$C$7*Calculations!$C$84*INDEX('Monthly Data'!P:P,Calculations!$C$116+MOD(AR140,Calculations!$C$118))+Control!$C$7*Calculations!$C$85*INDEX('Monthly Data'!Q:Q,Calculations!$C$116+MOD(AR140,Calculations!$C$118))+(1-Control!$C$7*Calculations!$C$87)*INDEX('Monthly Data'!R:R,Calculations!$C$116+MOD(AR140,Calculations!$C$118))</f>
        <v>2.5325873776067674E-2</v>
      </c>
      <c r="FI140" s="86">
        <f ca="1">Control!$C$7*Calculations!$C$82*INDEX('Monthly Data'!N:N,Calculations!$C$116+MOD(AS140,Calculations!$C$118))+Control!$C$7*Calculations!$C$83*INDEX('Monthly Data'!O:O,Calculations!$C$116+MOD(AS140,Calculations!$C$118))+Control!$C$7*Calculations!$C$84*INDEX('Monthly Data'!P:P,Calculations!$C$116+MOD(AS140,Calculations!$C$118))+Control!$C$7*Calculations!$C$85*INDEX('Monthly Data'!Q:Q,Calculations!$C$116+MOD(AS140,Calculations!$C$118))+(1-Control!$C$7*Calculations!$C$87)*INDEX('Monthly Data'!R:R,Calculations!$C$116+MOD(AS140,Calculations!$C$118))</f>
        <v>3.8809817903524786E-2</v>
      </c>
      <c r="FJ140" s="86">
        <f ca="1">Control!$C$7*Calculations!$C$82*INDEX('Monthly Data'!N:N,Calculations!$C$116+MOD(AT140,Calculations!$C$118))+Control!$C$7*Calculations!$C$83*INDEX('Monthly Data'!O:O,Calculations!$C$116+MOD(AT140,Calculations!$C$118))+Control!$C$7*Calculations!$C$84*INDEX('Monthly Data'!P:P,Calculations!$C$116+MOD(AT140,Calculations!$C$118))+Control!$C$7*Calculations!$C$85*INDEX('Monthly Data'!Q:Q,Calculations!$C$116+MOD(AT140,Calculations!$C$118))+(1-Control!$C$7*Calculations!$C$87)*INDEX('Monthly Data'!R:R,Calculations!$C$116+MOD(AT140,Calculations!$C$118))</f>
        <v>1.0353752315110615E-2</v>
      </c>
      <c r="FK140" s="86">
        <f ca="1">Control!$C$7*Calculations!$C$82*INDEX('Monthly Data'!N:N,Calculations!$C$116+MOD(AU140,Calculations!$C$118))+Control!$C$7*Calculations!$C$83*INDEX('Monthly Data'!O:O,Calculations!$C$116+MOD(AU140,Calculations!$C$118))+Control!$C$7*Calculations!$C$84*INDEX('Monthly Data'!P:P,Calculations!$C$116+MOD(AU140,Calculations!$C$118))+Control!$C$7*Calculations!$C$85*INDEX('Monthly Data'!Q:Q,Calculations!$C$116+MOD(AU140,Calculations!$C$118))+(1-Control!$C$7*Calculations!$C$87)*INDEX('Monthly Data'!R:R,Calculations!$C$116+MOD(AU140,Calculations!$C$118))</f>
        <v>-1.8530040247387896E-2</v>
      </c>
      <c r="FL140" s="86">
        <f ca="1">Control!$C$7*Calculations!$C$82*INDEX('Monthly Data'!N:N,Calculations!$C$116+MOD(AV140,Calculations!$C$118))+Control!$C$7*Calculations!$C$83*INDEX('Monthly Data'!O:O,Calculations!$C$116+MOD(AV140,Calculations!$C$118))+Control!$C$7*Calculations!$C$84*INDEX('Monthly Data'!P:P,Calculations!$C$116+MOD(AV140,Calculations!$C$118))+Control!$C$7*Calculations!$C$85*INDEX('Monthly Data'!Q:Q,Calculations!$C$116+MOD(AV140,Calculations!$C$118))+(1-Control!$C$7*Calculations!$C$87)*INDEX('Monthly Data'!R:R,Calculations!$C$116+MOD(AV140,Calculations!$C$118))</f>
        <v>1.7831091590102856E-2</v>
      </c>
      <c r="FM140" s="86">
        <f ca="1">Control!$C$7*Calculations!$C$82*INDEX('Monthly Data'!N:N,Calculations!$C$116+MOD(AW140,Calculations!$C$118))+Control!$C$7*Calculations!$C$83*INDEX('Monthly Data'!O:O,Calculations!$C$116+MOD(AW140,Calculations!$C$118))+Control!$C$7*Calculations!$C$84*INDEX('Monthly Data'!P:P,Calculations!$C$116+MOD(AW140,Calculations!$C$118))+Control!$C$7*Calculations!$C$85*INDEX('Monthly Data'!Q:Q,Calculations!$C$116+MOD(AW140,Calculations!$C$118))+(1-Control!$C$7*Calculations!$C$87)*INDEX('Monthly Data'!R:R,Calculations!$C$116+MOD(AW140,Calculations!$C$118))</f>
        <v>1.1809891087585166E-2</v>
      </c>
      <c r="FN140" s="86">
        <f ca="1">Control!$C$7*Calculations!$C$82*INDEX('Monthly Data'!N:N,Calculations!$C$116+MOD(AX140,Calculations!$C$118))+Control!$C$7*Calculations!$C$83*INDEX('Monthly Data'!O:O,Calculations!$C$116+MOD(AX140,Calculations!$C$118))+Control!$C$7*Calculations!$C$84*INDEX('Monthly Data'!P:P,Calculations!$C$116+MOD(AX140,Calculations!$C$118))+Control!$C$7*Calculations!$C$85*INDEX('Monthly Data'!Q:Q,Calculations!$C$116+MOD(AX140,Calculations!$C$118))+(1-Control!$C$7*Calculations!$C$87)*INDEX('Monthly Data'!R:R,Calculations!$C$116+MOD(AX140,Calculations!$C$118))</f>
        <v>-4.0413381192162513E-2</v>
      </c>
      <c r="FO140" s="86">
        <f ca="1">Control!$C$7*Calculations!$C$82*INDEX('Monthly Data'!N:N,Calculations!$C$116+MOD(AY140,Calculations!$C$118))+Control!$C$7*Calculations!$C$83*INDEX('Monthly Data'!O:O,Calculations!$C$116+MOD(AY140,Calculations!$C$118))+Control!$C$7*Calculations!$C$84*INDEX('Monthly Data'!P:P,Calculations!$C$116+MOD(AY140,Calculations!$C$118))+Control!$C$7*Calculations!$C$85*INDEX('Monthly Data'!Q:Q,Calculations!$C$116+MOD(AY140,Calculations!$C$118))+(1-Control!$C$7*Calculations!$C$87)*INDEX('Monthly Data'!R:R,Calculations!$C$116+MOD(AY140,Calculations!$C$118))</f>
        <v>1.7484305259657981E-2</v>
      </c>
      <c r="FP140" s="86">
        <f ca="1">Control!$C$7*Calculations!$C$82*INDEX('Monthly Data'!N:N,Calculations!$C$116+MOD(AZ140,Calculations!$C$118))+Control!$C$7*Calculations!$C$83*INDEX('Monthly Data'!O:O,Calculations!$C$116+MOD(AZ140,Calculations!$C$118))+Control!$C$7*Calculations!$C$84*INDEX('Monthly Data'!P:P,Calculations!$C$116+MOD(AZ140,Calculations!$C$118))+Control!$C$7*Calculations!$C$85*INDEX('Monthly Data'!Q:Q,Calculations!$C$116+MOD(AZ140,Calculations!$C$118))+(1-Control!$C$7*Calculations!$C$87)*INDEX('Monthly Data'!R:R,Calculations!$C$116+MOD(AZ140,Calculations!$C$118))</f>
        <v>-1.4213734788548189E-2</v>
      </c>
      <c r="FQ140" s="86">
        <f ca="1">Control!$C$7*Calculations!$C$82*INDEX('Monthly Data'!N:N,Calculations!$C$116+MOD(BA140,Calculations!$C$118))+Control!$C$7*Calculations!$C$83*INDEX('Monthly Data'!O:O,Calculations!$C$116+MOD(BA140,Calculations!$C$118))+Control!$C$7*Calculations!$C$84*INDEX('Monthly Data'!P:P,Calculations!$C$116+MOD(BA140,Calculations!$C$118))+Control!$C$7*Calculations!$C$85*INDEX('Monthly Data'!Q:Q,Calculations!$C$116+MOD(BA140,Calculations!$C$118))+(1-Control!$C$7*Calculations!$C$87)*INDEX('Monthly Data'!R:R,Calculations!$C$116+MOD(BA140,Calculations!$C$118))</f>
        <v>2.3206536303657571E-2</v>
      </c>
      <c r="FR140" s="86">
        <f ca="1">Control!$C$7*Calculations!$C$82*INDEX('Monthly Data'!N:N,Calculations!$C$116+MOD(BB140,Calculations!$C$118))+Control!$C$7*Calculations!$C$83*INDEX('Monthly Data'!O:O,Calculations!$C$116+MOD(BB140,Calculations!$C$118))+Control!$C$7*Calculations!$C$84*INDEX('Monthly Data'!P:P,Calculations!$C$116+MOD(BB140,Calculations!$C$118))+Control!$C$7*Calculations!$C$85*INDEX('Monthly Data'!Q:Q,Calculations!$C$116+MOD(BB140,Calculations!$C$118))+(1-Control!$C$7*Calculations!$C$87)*INDEX('Monthly Data'!R:R,Calculations!$C$116+MOD(BB140,Calculations!$C$118))</f>
        <v>7.3538285850108537E-3</v>
      </c>
      <c r="FS140" s="86">
        <f ca="1">Control!$C$7*Calculations!$C$82*INDEX('Monthly Data'!N:N,Calculations!$C$116+MOD(BC140,Calculations!$C$118))+Control!$C$7*Calculations!$C$83*INDEX('Monthly Data'!O:O,Calculations!$C$116+MOD(BC140,Calculations!$C$118))+Control!$C$7*Calculations!$C$84*INDEX('Monthly Data'!P:P,Calculations!$C$116+MOD(BC140,Calculations!$C$118))+Control!$C$7*Calculations!$C$85*INDEX('Monthly Data'!Q:Q,Calculations!$C$116+MOD(BC140,Calculations!$C$118))+(1-Control!$C$7*Calculations!$C$87)*INDEX('Monthly Data'!R:R,Calculations!$C$116+MOD(BC140,Calculations!$C$118))</f>
        <v>-1.3959200237295809E-2</v>
      </c>
      <c r="FT140" s="86">
        <f ca="1">Control!$C$7*Calculations!$C$82*INDEX('Monthly Data'!N:N,Calculations!$C$116+MOD(BD140,Calculations!$C$118))+Control!$C$7*Calculations!$C$83*INDEX('Monthly Data'!O:O,Calculations!$C$116+MOD(BD140,Calculations!$C$118))+Control!$C$7*Calculations!$C$84*INDEX('Monthly Data'!P:P,Calculations!$C$116+MOD(BD140,Calculations!$C$118))+Control!$C$7*Calculations!$C$85*INDEX('Monthly Data'!Q:Q,Calculations!$C$116+MOD(BD140,Calculations!$C$118))+(1-Control!$C$7*Calculations!$C$87)*INDEX('Monthly Data'!R:R,Calculations!$C$116+MOD(BD140,Calculations!$C$118))</f>
        <v>-6.1115617667135171E-2</v>
      </c>
      <c r="FU140" s="86">
        <f ca="1">Control!$C$7*Calculations!$C$82*INDEX('Monthly Data'!N:N,Calculations!$C$116+MOD(BE140,Calculations!$C$118))+Control!$C$7*Calculations!$C$83*INDEX('Monthly Data'!O:O,Calculations!$C$116+MOD(BE140,Calculations!$C$118))+Control!$C$7*Calculations!$C$84*INDEX('Monthly Data'!P:P,Calculations!$C$116+MOD(BE140,Calculations!$C$118))+Control!$C$7*Calculations!$C$85*INDEX('Monthly Data'!Q:Q,Calculations!$C$116+MOD(BE140,Calculations!$C$118))+(1-Control!$C$7*Calculations!$C$87)*INDEX('Monthly Data'!R:R,Calculations!$C$116+MOD(BE140,Calculations!$C$118))</f>
        <v>9.9793409618087695E-3</v>
      </c>
      <c r="FV140" s="86">
        <f ca="1">Control!$C$7*Calculations!$C$82*INDEX('Monthly Data'!N:N,Calculations!$C$116+MOD(BF140,Calculations!$C$118))+Control!$C$7*Calculations!$C$83*INDEX('Monthly Data'!O:O,Calculations!$C$116+MOD(BF140,Calculations!$C$118))+Control!$C$7*Calculations!$C$84*INDEX('Monthly Data'!P:P,Calculations!$C$116+MOD(BF140,Calculations!$C$118))+Control!$C$7*Calculations!$C$85*INDEX('Monthly Data'!Q:Q,Calculations!$C$116+MOD(BF140,Calculations!$C$118))+(1-Control!$C$7*Calculations!$C$87)*INDEX('Monthly Data'!R:R,Calculations!$C$116+MOD(BF140,Calculations!$C$118))</f>
        <v>5.3309355465453899E-3</v>
      </c>
      <c r="FW140" s="86">
        <f ca="1">Control!$C$7*Calculations!$C$82*INDEX('Monthly Data'!N:N,Calculations!$C$116+MOD(BG140,Calculations!$C$118))+Control!$C$7*Calculations!$C$83*INDEX('Monthly Data'!O:O,Calculations!$C$116+MOD(BG140,Calculations!$C$118))+Control!$C$7*Calculations!$C$84*INDEX('Monthly Data'!P:P,Calculations!$C$116+MOD(BG140,Calculations!$C$118))+Control!$C$7*Calculations!$C$85*INDEX('Monthly Data'!Q:Q,Calculations!$C$116+MOD(BG140,Calculations!$C$118))+(1-Control!$C$7*Calculations!$C$87)*INDEX('Monthly Data'!R:R,Calculations!$C$116+MOD(BG140,Calculations!$C$118))</f>
        <v>6.2631896128884862E-3</v>
      </c>
      <c r="FX140" s="86">
        <f ca="1">Control!$C$7*Calculations!$C$82*INDEX('Monthly Data'!N:N,Calculations!$C$116+MOD(BH140,Calculations!$C$118))+Control!$C$7*Calculations!$C$83*INDEX('Monthly Data'!O:O,Calculations!$C$116+MOD(BH140,Calculations!$C$118))+Control!$C$7*Calculations!$C$84*INDEX('Monthly Data'!P:P,Calculations!$C$116+MOD(BH140,Calculations!$C$118))+Control!$C$7*Calculations!$C$85*INDEX('Monthly Data'!Q:Q,Calculations!$C$116+MOD(BH140,Calculations!$C$118))+(1-Control!$C$7*Calculations!$C$87)*INDEX('Monthly Data'!R:R,Calculations!$C$116+MOD(BH140,Calculations!$C$118))</f>
        <v>-3.8875517825435772E-3</v>
      </c>
      <c r="FY140" s="86">
        <f ca="1">Control!$C$7*Calculations!$C$82*INDEX('Monthly Data'!N:N,Calculations!$C$116+MOD(BI140,Calculations!$C$118))+Control!$C$7*Calculations!$C$83*INDEX('Monthly Data'!O:O,Calculations!$C$116+MOD(BI140,Calculations!$C$118))+Control!$C$7*Calculations!$C$84*INDEX('Monthly Data'!P:P,Calculations!$C$116+MOD(BI140,Calculations!$C$118))+Control!$C$7*Calculations!$C$85*INDEX('Monthly Data'!Q:Q,Calculations!$C$116+MOD(BI140,Calculations!$C$118))+(1-Control!$C$7*Calculations!$C$87)*INDEX('Monthly Data'!R:R,Calculations!$C$116+MOD(BI140,Calculations!$C$118))</f>
        <v>1.1704119272391494E-2</v>
      </c>
      <c r="FZ140" s="86">
        <f ca="1">Control!$C$7*Calculations!$C$82*INDEX('Monthly Data'!N:N,Calculations!$C$116+MOD(BJ140,Calculations!$C$118))+Control!$C$7*Calculations!$C$83*INDEX('Monthly Data'!O:O,Calculations!$C$116+MOD(BJ140,Calculations!$C$118))+Control!$C$7*Calculations!$C$84*INDEX('Monthly Data'!P:P,Calculations!$C$116+MOD(BJ140,Calculations!$C$118))+Control!$C$7*Calculations!$C$85*INDEX('Monthly Data'!Q:Q,Calculations!$C$116+MOD(BJ140,Calculations!$C$118))+(1-Control!$C$7*Calculations!$C$87)*INDEX('Monthly Data'!R:R,Calculations!$C$116+MOD(BJ140,Calculations!$C$118))</f>
        <v>2.0524935548016137E-2</v>
      </c>
      <c r="GA140" s="86">
        <f ca="1">Control!$C$7*Calculations!$C$82*INDEX('Monthly Data'!N:N,Calculations!$C$116+MOD(BK140,Calculations!$C$118))+Control!$C$7*Calculations!$C$83*INDEX('Monthly Data'!O:O,Calculations!$C$116+MOD(BK140,Calculations!$C$118))+Control!$C$7*Calculations!$C$84*INDEX('Monthly Data'!P:P,Calculations!$C$116+MOD(BK140,Calculations!$C$118))+Control!$C$7*Calculations!$C$85*INDEX('Monthly Data'!Q:Q,Calculations!$C$116+MOD(BK140,Calculations!$C$118))+(1-Control!$C$7*Calculations!$C$87)*INDEX('Monthly Data'!R:R,Calculations!$C$116+MOD(BK140,Calculations!$C$118))</f>
        <v>4.7768166384148329E-3</v>
      </c>
      <c r="GB140" s="86">
        <f ca="1">Control!$C$7*Calculations!$C$82*INDEX('Monthly Data'!N:N,Calculations!$C$116+MOD(BL140,Calculations!$C$118))+Control!$C$7*Calculations!$C$83*INDEX('Monthly Data'!O:O,Calculations!$C$116+MOD(BL140,Calculations!$C$118))+Control!$C$7*Calculations!$C$84*INDEX('Monthly Data'!P:P,Calculations!$C$116+MOD(BL140,Calculations!$C$118))+Control!$C$7*Calculations!$C$85*INDEX('Monthly Data'!Q:Q,Calculations!$C$116+MOD(BL140,Calculations!$C$118))+(1-Control!$C$7*Calculations!$C$87)*INDEX('Monthly Data'!R:R,Calculations!$C$116+MOD(BL140,Calculations!$C$118))</f>
        <v>1.8695385296339444E-2</v>
      </c>
      <c r="GC140" s="86">
        <f ca="1">Control!$C$7*Calculations!$C$82*INDEX('Monthly Data'!N:N,Calculations!$C$116+MOD(BM140,Calculations!$C$118))+Control!$C$7*Calculations!$C$83*INDEX('Monthly Data'!O:O,Calculations!$C$116+MOD(BM140,Calculations!$C$118))+Control!$C$7*Calculations!$C$84*INDEX('Monthly Data'!P:P,Calculations!$C$116+MOD(BM140,Calculations!$C$118))+Control!$C$7*Calculations!$C$85*INDEX('Monthly Data'!Q:Q,Calculations!$C$116+MOD(BM140,Calculations!$C$118))+(1-Control!$C$7*Calculations!$C$87)*INDEX('Monthly Data'!R:R,Calculations!$C$116+MOD(BM140,Calculations!$C$118))</f>
        <v>-1.4213734788548189E-2</v>
      </c>
      <c r="GD140" s="86">
        <f ca="1">Control!$C$7*Calculations!$C$82*INDEX('Monthly Data'!N:N,Calculations!$C$116+MOD(BN140,Calculations!$C$118))+Control!$C$7*Calculations!$C$83*INDEX('Monthly Data'!O:O,Calculations!$C$116+MOD(BN140,Calculations!$C$118))+Control!$C$7*Calculations!$C$84*INDEX('Monthly Data'!P:P,Calculations!$C$116+MOD(BN140,Calculations!$C$118))+Control!$C$7*Calculations!$C$85*INDEX('Monthly Data'!Q:Q,Calculations!$C$116+MOD(BN140,Calculations!$C$118))+(1-Control!$C$7*Calculations!$C$87)*INDEX('Monthly Data'!R:R,Calculations!$C$116+MOD(BN140,Calculations!$C$118))</f>
        <v>3.127051071655923E-3</v>
      </c>
      <c r="GE140" s="86">
        <f ca="1">Control!$C$7*Calculations!$C$82*INDEX('Monthly Data'!N:N,Calculations!$C$116+MOD(BO140,Calculations!$C$118))+Control!$C$7*Calculations!$C$83*INDEX('Monthly Data'!O:O,Calculations!$C$116+MOD(BO140,Calculations!$C$118))+Control!$C$7*Calculations!$C$84*INDEX('Monthly Data'!P:P,Calculations!$C$116+MOD(BO140,Calculations!$C$118))+Control!$C$7*Calculations!$C$85*INDEX('Monthly Data'!Q:Q,Calculations!$C$116+MOD(BO140,Calculations!$C$118))+(1-Control!$C$7*Calculations!$C$87)*INDEX('Monthly Data'!R:R,Calculations!$C$116+MOD(BO140,Calculations!$C$118))</f>
        <v>1.2954540023127663E-2</v>
      </c>
      <c r="GF140" s="86">
        <f ca="1">Control!$C$7*Calculations!$C$82*INDEX('Monthly Data'!N:N,Calculations!$C$116+MOD(BP140,Calculations!$C$118))+Control!$C$7*Calculations!$C$83*INDEX('Monthly Data'!O:O,Calculations!$C$116+MOD(BP140,Calculations!$C$118))+Control!$C$7*Calculations!$C$84*INDEX('Monthly Data'!P:P,Calculations!$C$116+MOD(BP140,Calculations!$C$118))+Control!$C$7*Calculations!$C$85*INDEX('Monthly Data'!Q:Q,Calculations!$C$116+MOD(BP140,Calculations!$C$118))+(1-Control!$C$7*Calculations!$C$87)*INDEX('Monthly Data'!R:R,Calculations!$C$116+MOD(BP140,Calculations!$C$118))</f>
        <v>1.9073822767906517E-2</v>
      </c>
      <c r="GG140" s="86">
        <f ca="1">Control!$C$7*Calculations!$C$82*INDEX('Monthly Data'!N:N,Calculations!$C$116+MOD(BQ140,Calculations!$C$118))+Control!$C$7*Calculations!$C$83*INDEX('Monthly Data'!O:O,Calculations!$C$116+MOD(BQ140,Calculations!$C$118))+Control!$C$7*Calculations!$C$84*INDEX('Monthly Data'!P:P,Calculations!$C$116+MOD(BQ140,Calculations!$C$118))+Control!$C$7*Calculations!$C$85*INDEX('Monthly Data'!Q:Q,Calculations!$C$116+MOD(BQ140,Calculations!$C$118))+(1-Control!$C$7*Calculations!$C$87)*INDEX('Monthly Data'!R:R,Calculations!$C$116+MOD(BQ140,Calculations!$C$118))</f>
        <v>3.7118215575026904E-2</v>
      </c>
      <c r="GH140" s="86">
        <f ca="1">Control!$C$7*Calculations!$C$82*INDEX('Monthly Data'!N:N,Calculations!$C$116+MOD(BR140,Calculations!$C$118))+Control!$C$7*Calculations!$C$83*INDEX('Monthly Data'!O:O,Calculations!$C$116+MOD(BR140,Calculations!$C$118))+Control!$C$7*Calculations!$C$84*INDEX('Monthly Data'!P:P,Calculations!$C$116+MOD(BR140,Calculations!$C$118))+Control!$C$7*Calculations!$C$85*INDEX('Monthly Data'!Q:Q,Calculations!$C$116+MOD(BR140,Calculations!$C$118))+(1-Control!$C$7*Calculations!$C$87)*INDEX('Monthly Data'!R:R,Calculations!$C$116+MOD(BR140,Calculations!$C$118))</f>
        <v>2.3206536303657571E-2</v>
      </c>
      <c r="GI140" s="86">
        <f ca="1">Control!$C$7*Calculations!$C$82*INDEX('Monthly Data'!N:N,Calculations!$C$116+MOD(BS140,Calculations!$C$118))+Control!$C$7*Calculations!$C$83*INDEX('Monthly Data'!O:O,Calculations!$C$116+MOD(BS140,Calculations!$C$118))+Control!$C$7*Calculations!$C$84*INDEX('Monthly Data'!P:P,Calculations!$C$116+MOD(BS140,Calculations!$C$118))+Control!$C$7*Calculations!$C$85*INDEX('Monthly Data'!Q:Q,Calculations!$C$116+MOD(BS140,Calculations!$C$118))+(1-Control!$C$7*Calculations!$C$87)*INDEX('Monthly Data'!R:R,Calculations!$C$116+MOD(BS140,Calculations!$C$118))</f>
        <v>2.9708469559001142E-2</v>
      </c>
      <c r="GJ140" s="86">
        <f ca="1">Control!$C$7*Calculations!$C$82*INDEX('Monthly Data'!N:N,Calculations!$C$116+MOD(BT140,Calculations!$C$118))+Control!$C$7*Calculations!$C$83*INDEX('Monthly Data'!O:O,Calculations!$C$116+MOD(BT140,Calculations!$C$118))+Control!$C$7*Calculations!$C$84*INDEX('Monthly Data'!P:P,Calculations!$C$116+MOD(BT140,Calculations!$C$118))+Control!$C$7*Calculations!$C$85*INDEX('Monthly Data'!Q:Q,Calculations!$C$116+MOD(BT140,Calculations!$C$118))+(1-Control!$C$7*Calculations!$C$87)*INDEX('Monthly Data'!R:R,Calculations!$C$116+MOD(BT140,Calculations!$C$118))</f>
        <v>-1.9947061878162777E-2</v>
      </c>
      <c r="GK140" s="86">
        <f ca="1">Control!$C$7*Calculations!$C$82*INDEX('Monthly Data'!N:N,Calculations!$C$116+MOD(BU140,Calculations!$C$118))+Control!$C$7*Calculations!$C$83*INDEX('Monthly Data'!O:O,Calculations!$C$116+MOD(BU140,Calculations!$C$118))+Control!$C$7*Calculations!$C$84*INDEX('Monthly Data'!P:P,Calculations!$C$116+MOD(BU140,Calculations!$C$118))+Control!$C$7*Calculations!$C$85*INDEX('Monthly Data'!Q:Q,Calculations!$C$116+MOD(BU140,Calculations!$C$118))+(1-Control!$C$7*Calculations!$C$87)*INDEX('Monthly Data'!R:R,Calculations!$C$116+MOD(BU140,Calculations!$C$118))</f>
        <v>2.9708469559001142E-2</v>
      </c>
      <c r="GL140" s="86">
        <f ca="1">Control!$C$7*Calculations!$C$82*INDEX('Monthly Data'!N:N,Calculations!$C$116+MOD(BV140,Calculations!$C$118))+Control!$C$7*Calculations!$C$83*INDEX('Monthly Data'!O:O,Calculations!$C$116+MOD(BV140,Calculations!$C$118))+Control!$C$7*Calculations!$C$84*INDEX('Monthly Data'!P:P,Calculations!$C$116+MOD(BV140,Calculations!$C$118))+Control!$C$7*Calculations!$C$85*INDEX('Monthly Data'!Q:Q,Calculations!$C$116+MOD(BV140,Calculations!$C$118))+(1-Control!$C$7*Calculations!$C$87)*INDEX('Monthly Data'!R:R,Calculations!$C$116+MOD(BV140,Calculations!$C$118))</f>
        <v>4.2795950888382334E-3</v>
      </c>
      <c r="GM140" s="86">
        <f ca="1">Control!$C$7*Calculations!$C$82*INDEX('Monthly Data'!N:N,Calculations!$C$116+MOD(BW140,Calculations!$C$118))+Control!$C$7*Calculations!$C$83*INDEX('Monthly Data'!O:O,Calculations!$C$116+MOD(BW140,Calculations!$C$118))+Control!$C$7*Calculations!$C$84*INDEX('Monthly Data'!P:P,Calculations!$C$116+MOD(BW140,Calculations!$C$118))+Control!$C$7*Calculations!$C$85*INDEX('Monthly Data'!Q:Q,Calculations!$C$116+MOD(BW140,Calculations!$C$118))+(1-Control!$C$7*Calculations!$C$87)*INDEX('Monthly Data'!R:R,Calculations!$C$116+MOD(BW140,Calculations!$C$118))</f>
        <v>-3.53368065312233E-2</v>
      </c>
      <c r="GN140" s="86">
        <f ca="1">Control!$C$7*Calculations!$C$82*INDEX('Monthly Data'!N:N,Calculations!$C$116+MOD(BX140,Calculations!$C$118))+Control!$C$7*Calculations!$C$83*INDEX('Monthly Data'!O:O,Calculations!$C$116+MOD(BX140,Calculations!$C$118))+Control!$C$7*Calculations!$C$84*INDEX('Monthly Data'!P:P,Calculations!$C$116+MOD(BX140,Calculations!$C$118))+Control!$C$7*Calculations!$C$85*INDEX('Monthly Data'!Q:Q,Calculations!$C$116+MOD(BX140,Calculations!$C$118))+(1-Control!$C$7*Calculations!$C$87)*INDEX('Monthly Data'!R:R,Calculations!$C$116+MOD(BX140,Calculations!$C$118))</f>
        <v>2.5325873776067674E-2</v>
      </c>
      <c r="GO140" s="86">
        <f ca="1">Control!$C$7*Calculations!$C$82*INDEX('Monthly Data'!N:N,Calculations!$C$116+MOD(BY140,Calculations!$C$118))+Control!$C$7*Calculations!$C$83*INDEX('Monthly Data'!O:O,Calculations!$C$116+MOD(BY140,Calculations!$C$118))+Control!$C$7*Calculations!$C$84*INDEX('Monthly Data'!P:P,Calculations!$C$116+MOD(BY140,Calculations!$C$118))+Control!$C$7*Calculations!$C$85*INDEX('Monthly Data'!Q:Q,Calculations!$C$116+MOD(BY140,Calculations!$C$118))+(1-Control!$C$7*Calculations!$C$87)*INDEX('Monthly Data'!R:R,Calculations!$C$116+MOD(BY140,Calculations!$C$118))</f>
        <v>-9.9526758408448549E-3</v>
      </c>
      <c r="GP140" s="86">
        <f ca="1">Control!$C$7*Calculations!$C$82*INDEX('Monthly Data'!N:N,Calculations!$C$116+MOD(BZ140,Calculations!$C$118))+Control!$C$7*Calculations!$C$83*INDEX('Monthly Data'!O:O,Calculations!$C$116+MOD(BZ140,Calculations!$C$118))+Control!$C$7*Calculations!$C$84*INDEX('Monthly Data'!P:P,Calculations!$C$116+MOD(BZ140,Calculations!$C$118))+Control!$C$7*Calculations!$C$85*INDEX('Monthly Data'!Q:Q,Calculations!$C$116+MOD(BZ140,Calculations!$C$118))+(1-Control!$C$7*Calculations!$C$87)*INDEX('Monthly Data'!R:R,Calculations!$C$116+MOD(BZ140,Calculations!$C$118))</f>
        <v>2.4470405846852006E-3</v>
      </c>
      <c r="GQ140" s="86">
        <f ca="1">Control!$C$7*Calculations!$C$82*INDEX('Monthly Data'!N:N,Calculations!$C$116+MOD(CA140,Calculations!$C$118))+Control!$C$7*Calculations!$C$83*INDEX('Monthly Data'!O:O,Calculations!$C$116+MOD(CA140,Calculations!$C$118))+Control!$C$7*Calculations!$C$84*INDEX('Monthly Data'!P:P,Calculations!$C$116+MOD(CA140,Calculations!$C$118))+Control!$C$7*Calculations!$C$85*INDEX('Monthly Data'!Q:Q,Calculations!$C$116+MOD(CA140,Calculations!$C$118))+(1-Control!$C$7*Calculations!$C$87)*INDEX('Monthly Data'!R:R,Calculations!$C$116+MOD(CA140,Calculations!$C$118))</f>
        <v>1.7361594973213587E-2</v>
      </c>
      <c r="GR140" s="86">
        <f ca="1">Control!$C$7*Calculations!$C$82*INDEX('Monthly Data'!N:N,Calculations!$C$116+MOD(CB140,Calculations!$C$118))+Control!$C$7*Calculations!$C$83*INDEX('Monthly Data'!O:O,Calculations!$C$116+MOD(CB140,Calculations!$C$118))+Control!$C$7*Calculations!$C$84*INDEX('Monthly Data'!P:P,Calculations!$C$116+MOD(CB140,Calculations!$C$118))+Control!$C$7*Calculations!$C$85*INDEX('Monthly Data'!Q:Q,Calculations!$C$116+MOD(CB140,Calculations!$C$118))+(1-Control!$C$7*Calculations!$C$87)*INDEX('Monthly Data'!R:R,Calculations!$C$116+MOD(CB140,Calculations!$C$118))</f>
        <v>5.1972609868760735E-3</v>
      </c>
      <c r="GS140" s="86">
        <f ca="1">Control!$C$7*Calculations!$C$82*INDEX('Monthly Data'!N:N,Calculations!$C$116+MOD(CC140,Calculations!$C$118))+Control!$C$7*Calculations!$C$83*INDEX('Monthly Data'!O:O,Calculations!$C$116+MOD(CC140,Calculations!$C$118))+Control!$C$7*Calculations!$C$84*INDEX('Monthly Data'!P:P,Calculations!$C$116+MOD(CC140,Calculations!$C$118))+Control!$C$7*Calculations!$C$85*INDEX('Monthly Data'!Q:Q,Calculations!$C$116+MOD(CC140,Calculations!$C$118))+(1-Control!$C$7*Calculations!$C$87)*INDEX('Monthly Data'!R:R,Calculations!$C$116+MOD(CC140,Calculations!$C$118))</f>
        <v>1.0415351832335435E-2</v>
      </c>
      <c r="GT140" s="86">
        <f ca="1">Control!$C$7*Calculations!$C$82*INDEX('Monthly Data'!N:N,Calculations!$C$116+MOD(CD140,Calculations!$C$118))+Control!$C$7*Calculations!$C$83*INDEX('Monthly Data'!O:O,Calculations!$C$116+MOD(CD140,Calculations!$C$118))+Control!$C$7*Calculations!$C$84*INDEX('Monthly Data'!P:P,Calculations!$C$116+MOD(CD140,Calculations!$C$118))+Control!$C$7*Calculations!$C$85*INDEX('Monthly Data'!Q:Q,Calculations!$C$116+MOD(CD140,Calculations!$C$118))+(1-Control!$C$7*Calculations!$C$87)*INDEX('Monthly Data'!R:R,Calculations!$C$116+MOD(CD140,Calculations!$C$118))</f>
        <v>-4.0413381192162513E-2</v>
      </c>
      <c r="GU140" s="86">
        <f ca="1">Control!$C$7*Calculations!$C$82*INDEX('Monthly Data'!N:N,Calculations!$C$116+MOD(CE140,Calculations!$C$118))+Control!$C$7*Calculations!$C$83*INDEX('Monthly Data'!O:O,Calculations!$C$116+MOD(CE140,Calculations!$C$118))+Control!$C$7*Calculations!$C$84*INDEX('Monthly Data'!P:P,Calculations!$C$116+MOD(CE140,Calculations!$C$118))+Control!$C$7*Calculations!$C$85*INDEX('Monthly Data'!Q:Q,Calculations!$C$116+MOD(CE140,Calculations!$C$118))+(1-Control!$C$7*Calculations!$C$87)*INDEX('Monthly Data'!R:R,Calculations!$C$116+MOD(CE140,Calculations!$C$118))</f>
        <v>1.5063457444773597E-2</v>
      </c>
      <c r="GV140" s="86">
        <f ca="1">Control!$C$7*Calculations!$C$82*INDEX('Monthly Data'!N:N,Calculations!$C$116+MOD(CF140,Calculations!$C$118))+Control!$C$7*Calculations!$C$83*INDEX('Monthly Data'!O:O,Calculations!$C$116+MOD(CF140,Calculations!$C$118))+Control!$C$7*Calculations!$C$84*INDEX('Monthly Data'!P:P,Calculations!$C$116+MOD(CF140,Calculations!$C$118))+Control!$C$7*Calculations!$C$85*INDEX('Monthly Data'!Q:Q,Calculations!$C$116+MOD(CF140,Calculations!$C$118))+(1-Control!$C$7*Calculations!$C$87)*INDEX('Monthly Data'!R:R,Calculations!$C$116+MOD(CF140,Calculations!$C$118))</f>
        <v>4.5735623984309991E-2</v>
      </c>
      <c r="GW140" s="86">
        <f ca="1">Control!$C$7*Calculations!$C$82*INDEX('Monthly Data'!N:N,Calculations!$C$116+MOD(CG140,Calculations!$C$118))+Control!$C$7*Calculations!$C$83*INDEX('Monthly Data'!O:O,Calculations!$C$116+MOD(CG140,Calculations!$C$118))+Control!$C$7*Calculations!$C$84*INDEX('Monthly Data'!P:P,Calculations!$C$116+MOD(CG140,Calculations!$C$118))+Control!$C$7*Calculations!$C$85*INDEX('Monthly Data'!Q:Q,Calculations!$C$116+MOD(CG140,Calculations!$C$118))+(1-Control!$C$7*Calculations!$C$87)*INDEX('Monthly Data'!R:R,Calculations!$C$116+MOD(CG140,Calculations!$C$118))</f>
        <v>1.0415351832335435E-2</v>
      </c>
      <c r="GX140" s="86">
        <f ca="1">Control!$C$7*Calculations!$C$82*INDEX('Monthly Data'!N:N,Calculations!$C$116+MOD(CH140,Calculations!$C$118))+Control!$C$7*Calculations!$C$83*INDEX('Monthly Data'!O:O,Calculations!$C$116+MOD(CH140,Calculations!$C$118))+Control!$C$7*Calculations!$C$84*INDEX('Monthly Data'!P:P,Calculations!$C$116+MOD(CH140,Calculations!$C$118))+Control!$C$7*Calculations!$C$85*INDEX('Monthly Data'!Q:Q,Calculations!$C$116+MOD(CH140,Calculations!$C$118))+(1-Control!$C$7*Calculations!$C$87)*INDEX('Monthly Data'!R:R,Calculations!$C$116+MOD(CH140,Calculations!$C$118))</f>
        <v>-1.5984879994281095E-2</v>
      </c>
      <c r="GY140" s="86">
        <f ca="1">Control!$C$7*Calculations!$C$82*INDEX('Monthly Data'!N:N,Calculations!$C$116+MOD(CI140,Calculations!$C$118))+Control!$C$7*Calculations!$C$83*INDEX('Monthly Data'!O:O,Calculations!$C$116+MOD(CI140,Calculations!$C$118))+Control!$C$7*Calculations!$C$84*INDEX('Monthly Data'!P:P,Calculations!$C$116+MOD(CI140,Calculations!$C$118))+Control!$C$7*Calculations!$C$85*INDEX('Monthly Data'!Q:Q,Calculations!$C$116+MOD(CI140,Calculations!$C$118))+(1-Control!$C$7*Calculations!$C$87)*INDEX('Monthly Data'!R:R,Calculations!$C$116+MOD(CI140,Calculations!$C$118))</f>
        <v>1.7361594973213587E-2</v>
      </c>
      <c r="GZ140" s="86">
        <f ca="1">Control!$C$7*Calculations!$C$82*INDEX('Monthly Data'!N:N,Calculations!$C$116+MOD(CJ140,Calculations!$C$118))+Control!$C$7*Calculations!$C$83*INDEX('Monthly Data'!O:O,Calculations!$C$116+MOD(CJ140,Calculations!$C$118))+Control!$C$7*Calculations!$C$84*INDEX('Monthly Data'!P:P,Calculations!$C$116+MOD(CJ140,Calculations!$C$118))+Control!$C$7*Calculations!$C$85*INDEX('Monthly Data'!Q:Q,Calculations!$C$116+MOD(CJ140,Calculations!$C$118))+(1-Control!$C$7*Calculations!$C$87)*INDEX('Monthly Data'!R:R,Calculations!$C$116+MOD(CJ140,Calculations!$C$118))</f>
        <v>1.5758278480433856E-2</v>
      </c>
      <c r="HA140" s="86">
        <f ca="1">Control!$C$7*Calculations!$C$82*INDEX('Monthly Data'!N:N,Calculations!$C$116+MOD(CK140,Calculations!$C$118))+Control!$C$7*Calculations!$C$83*INDEX('Monthly Data'!O:O,Calculations!$C$116+MOD(CK140,Calculations!$C$118))+Control!$C$7*Calculations!$C$84*INDEX('Monthly Data'!P:P,Calculations!$C$116+MOD(CK140,Calculations!$C$118))+Control!$C$7*Calculations!$C$85*INDEX('Monthly Data'!Q:Q,Calculations!$C$116+MOD(CK140,Calculations!$C$118))+(1-Control!$C$7*Calculations!$C$87)*INDEX('Monthly Data'!R:R,Calculations!$C$116+MOD(CK140,Calculations!$C$118))</f>
        <v>1.7472933988537529E-2</v>
      </c>
      <c r="HB140" s="86">
        <f ca="1">Control!$C$7*Calculations!$C$82*INDEX('Monthly Data'!N:N,Calculations!$C$116+MOD(CL140,Calculations!$C$118))+Control!$C$7*Calculations!$C$83*INDEX('Monthly Data'!O:O,Calculations!$C$116+MOD(CL140,Calculations!$C$118))+Control!$C$7*Calculations!$C$84*INDEX('Monthly Data'!P:P,Calculations!$C$116+MOD(CL140,Calculations!$C$118))+Control!$C$7*Calculations!$C$85*INDEX('Monthly Data'!Q:Q,Calculations!$C$116+MOD(CL140,Calculations!$C$118))+(1-Control!$C$7*Calculations!$C$87)*INDEX('Monthly Data'!R:R,Calculations!$C$116+MOD(CL140,Calculations!$C$118))</f>
        <v>6.6954569943530936E-3</v>
      </c>
      <c r="HC140" s="86">
        <f ca="1">Control!$C$7*Calculations!$C$82*INDEX('Monthly Data'!N:N,Calculations!$C$116+MOD(CM140,Calculations!$C$118))+Control!$C$7*Calculations!$C$83*INDEX('Monthly Data'!O:O,Calculations!$C$116+MOD(CM140,Calculations!$C$118))+Control!$C$7*Calculations!$C$84*INDEX('Monthly Data'!P:P,Calculations!$C$116+MOD(CM140,Calculations!$C$118))+Control!$C$7*Calculations!$C$85*INDEX('Monthly Data'!Q:Q,Calculations!$C$116+MOD(CM140,Calculations!$C$118))+(1-Control!$C$7*Calculations!$C$87)*INDEX('Monthly Data'!R:R,Calculations!$C$116+MOD(CM140,Calculations!$C$118))</f>
        <v>5.1972609868760735E-3</v>
      </c>
      <c r="HD140" s="86">
        <f ca="1">Control!$C$7*Calculations!$C$82*INDEX('Monthly Data'!N:N,Calculations!$C$116+MOD(CN140,Calculations!$C$118))+Control!$C$7*Calculations!$C$83*INDEX('Monthly Data'!O:O,Calculations!$C$116+MOD(CN140,Calculations!$C$118))+Control!$C$7*Calculations!$C$84*INDEX('Monthly Data'!P:P,Calculations!$C$116+MOD(CN140,Calculations!$C$118))+Control!$C$7*Calculations!$C$85*INDEX('Monthly Data'!Q:Q,Calculations!$C$116+MOD(CN140,Calculations!$C$118))+(1-Control!$C$7*Calculations!$C$87)*INDEX('Monthly Data'!R:R,Calculations!$C$116+MOD(CN140,Calculations!$C$118))</f>
        <v>2.3307359621218403E-2</v>
      </c>
      <c r="HE140" s="86">
        <f ca="1">Control!$C$7*Calculations!$C$82*INDEX('Monthly Data'!N:N,Calculations!$C$116+MOD(CO140,Calculations!$C$118))+Control!$C$7*Calculations!$C$83*INDEX('Monthly Data'!O:O,Calculations!$C$116+MOD(CO140,Calculations!$C$118))+Control!$C$7*Calculations!$C$84*INDEX('Monthly Data'!P:P,Calculations!$C$116+MOD(CO140,Calculations!$C$118))+Control!$C$7*Calculations!$C$85*INDEX('Monthly Data'!Q:Q,Calculations!$C$116+MOD(CO140,Calculations!$C$118))+(1-Control!$C$7*Calculations!$C$87)*INDEX('Monthly Data'!R:R,Calculations!$C$116+MOD(CO140,Calculations!$C$118))</f>
        <v>-2.4571433440223247E-2</v>
      </c>
      <c r="HF140" s="86">
        <f ca="1">Control!$C$7*Calculations!$C$82*INDEX('Monthly Data'!N:N,Calculations!$C$116+MOD(CP140,Calculations!$C$118))+Control!$C$7*Calculations!$C$83*INDEX('Monthly Data'!O:O,Calculations!$C$116+MOD(CP140,Calculations!$C$118))+Control!$C$7*Calculations!$C$84*INDEX('Monthly Data'!P:P,Calculations!$C$116+MOD(CP140,Calculations!$C$118))+Control!$C$7*Calculations!$C$85*INDEX('Monthly Data'!Q:Q,Calculations!$C$116+MOD(CP140,Calculations!$C$118))+(1-Control!$C$7*Calculations!$C$87)*INDEX('Monthly Data'!R:R,Calculations!$C$116+MOD(CP140,Calculations!$C$118))</f>
        <v>5.1279584938936244E-2</v>
      </c>
      <c r="HG140" s="86">
        <f ca="1">Control!$C$7*Calculations!$C$82*INDEX('Monthly Data'!N:N,Calculations!$C$116+MOD(CQ140,Calculations!$C$118))+Control!$C$7*Calculations!$C$83*INDEX('Monthly Data'!O:O,Calculations!$C$116+MOD(CQ140,Calculations!$C$118))+Control!$C$7*Calculations!$C$84*INDEX('Monthly Data'!P:P,Calculations!$C$116+MOD(CQ140,Calculations!$C$118))+Control!$C$7*Calculations!$C$85*INDEX('Monthly Data'!Q:Q,Calculations!$C$116+MOD(CQ140,Calculations!$C$118))+(1-Control!$C$7*Calculations!$C$87)*INDEX('Monthly Data'!R:R,Calculations!$C$116+MOD(CQ140,Calculations!$C$118))</f>
        <v>1.0353752315110615E-2</v>
      </c>
      <c r="HH140" s="86">
        <f ca="1">Control!$C$7*Calculations!$C$82*INDEX('Monthly Data'!N:N,Calculations!$C$116+MOD(CR140,Calculations!$C$118))+Control!$C$7*Calculations!$C$83*INDEX('Monthly Data'!O:O,Calculations!$C$116+MOD(CR140,Calculations!$C$118))+Control!$C$7*Calculations!$C$84*INDEX('Monthly Data'!P:P,Calculations!$C$116+MOD(CR140,Calculations!$C$118))+Control!$C$7*Calculations!$C$85*INDEX('Monthly Data'!Q:Q,Calculations!$C$116+MOD(CR140,Calculations!$C$118))+(1-Control!$C$7*Calculations!$C$87)*INDEX('Monthly Data'!R:R,Calculations!$C$116+MOD(CR140,Calculations!$C$118))</f>
        <v>7.5897487599915015E-3</v>
      </c>
      <c r="HI140" s="86">
        <f ca="1">Control!$C$7*Calculations!$C$82*INDEX('Monthly Data'!N:N,Calculations!$C$116+MOD(CS140,Calculations!$C$118))+Control!$C$7*Calculations!$C$83*INDEX('Monthly Data'!O:O,Calculations!$C$116+MOD(CS140,Calculations!$C$118))+Control!$C$7*Calculations!$C$84*INDEX('Monthly Data'!P:P,Calculations!$C$116+MOD(CS140,Calculations!$C$118))+Control!$C$7*Calculations!$C$85*INDEX('Monthly Data'!Q:Q,Calculations!$C$116+MOD(CS140,Calculations!$C$118))+(1-Control!$C$7*Calculations!$C$87)*INDEX('Monthly Data'!R:R,Calculations!$C$116+MOD(CS140,Calculations!$C$118))</f>
        <v>5.3309355465453899E-3</v>
      </c>
      <c r="HJ140" s="86">
        <f ca="1">Control!$C$7*Calculations!$C$82*INDEX('Monthly Data'!N:N,Calculations!$C$116+MOD(CT140,Calculations!$C$118))+Control!$C$7*Calculations!$C$83*INDEX('Monthly Data'!O:O,Calculations!$C$116+MOD(CT140,Calculations!$C$118))+Control!$C$7*Calculations!$C$84*INDEX('Monthly Data'!P:P,Calculations!$C$116+MOD(CT140,Calculations!$C$118))+Control!$C$7*Calculations!$C$85*INDEX('Monthly Data'!Q:Q,Calculations!$C$116+MOD(CT140,Calculations!$C$118))+(1-Control!$C$7*Calculations!$C$87)*INDEX('Monthly Data'!R:R,Calculations!$C$116+MOD(CT140,Calculations!$C$118))</f>
        <v>-2.6378232493851243E-2</v>
      </c>
      <c r="HK140" s="86">
        <f ca="1">Control!$C$7*Calculations!$C$82*INDEX('Monthly Data'!N:N,Calculations!$C$116+MOD(CU140,Calculations!$C$118))+Control!$C$7*Calculations!$C$83*INDEX('Monthly Data'!O:O,Calculations!$C$116+MOD(CU140,Calculations!$C$118))+Control!$C$7*Calculations!$C$84*INDEX('Monthly Data'!P:P,Calculations!$C$116+MOD(CU140,Calculations!$C$118))+Control!$C$7*Calculations!$C$85*INDEX('Monthly Data'!Q:Q,Calculations!$C$116+MOD(CU140,Calculations!$C$118))+(1-Control!$C$7*Calculations!$C$87)*INDEX('Monthly Data'!R:R,Calculations!$C$116+MOD(CU140,Calculations!$C$118))</f>
        <v>3.4808428836917149E-3</v>
      </c>
      <c r="HL140" s="86">
        <f ca="1">Control!$C$7*Calculations!$C$82*INDEX('Monthly Data'!N:N,Calculations!$C$116+MOD(CV140,Calculations!$C$118))+Control!$C$7*Calculations!$C$83*INDEX('Monthly Data'!O:O,Calculations!$C$116+MOD(CV140,Calculations!$C$118))+Control!$C$7*Calculations!$C$84*INDEX('Monthly Data'!P:P,Calculations!$C$116+MOD(CV140,Calculations!$C$118))+Control!$C$7*Calculations!$C$85*INDEX('Monthly Data'!Q:Q,Calculations!$C$116+MOD(CV140,Calculations!$C$118))+(1-Control!$C$7*Calculations!$C$87)*INDEX('Monthly Data'!R:R,Calculations!$C$116+MOD(CV140,Calculations!$C$118))</f>
        <v>2.3206536303657571E-2</v>
      </c>
      <c r="HM140" s="86">
        <f ca="1">Control!$C$7*Calculations!$C$82*INDEX('Monthly Data'!N:N,Calculations!$C$116+MOD(CW140,Calculations!$C$118))+Control!$C$7*Calculations!$C$83*INDEX('Monthly Data'!O:O,Calculations!$C$116+MOD(CW140,Calculations!$C$118))+Control!$C$7*Calculations!$C$84*INDEX('Monthly Data'!P:P,Calculations!$C$116+MOD(CW140,Calculations!$C$118))+Control!$C$7*Calculations!$C$85*INDEX('Monthly Data'!Q:Q,Calculations!$C$116+MOD(CW140,Calculations!$C$118))+(1-Control!$C$7*Calculations!$C$87)*INDEX('Monthly Data'!R:R,Calculations!$C$116+MOD(CW140,Calculations!$C$118))</f>
        <v>-3.299557342782896E-2</v>
      </c>
      <c r="HN140" s="86">
        <f ca="1">Control!$C$7*Calculations!$C$82*INDEX('Monthly Data'!N:N,Calculations!$C$116+MOD(CX140,Calculations!$C$118))+Control!$C$7*Calculations!$C$83*INDEX('Monthly Data'!O:O,Calculations!$C$116+MOD(CX140,Calculations!$C$118))+Control!$C$7*Calculations!$C$84*INDEX('Monthly Data'!P:P,Calculations!$C$116+MOD(CX140,Calculations!$C$118))+Control!$C$7*Calculations!$C$85*INDEX('Monthly Data'!Q:Q,Calculations!$C$116+MOD(CX140,Calculations!$C$118))+(1-Control!$C$7*Calculations!$C$87)*INDEX('Monthly Data'!R:R,Calculations!$C$116+MOD(CX140,Calculations!$C$118))</f>
        <v>2.4470405846852006E-3</v>
      </c>
      <c r="HO140" s="86">
        <f ca="1">Control!$C$7*Calculations!$C$82*INDEX('Monthly Data'!N:N,Calculations!$C$116+MOD(CY140,Calculations!$C$118))+Control!$C$7*Calculations!$C$83*INDEX('Monthly Data'!O:O,Calculations!$C$116+MOD(CY140,Calculations!$C$118))+Control!$C$7*Calculations!$C$84*INDEX('Monthly Data'!P:P,Calculations!$C$116+MOD(CY140,Calculations!$C$118))+Control!$C$7*Calculations!$C$85*INDEX('Monthly Data'!Q:Q,Calculations!$C$116+MOD(CY140,Calculations!$C$118))+(1-Control!$C$7*Calculations!$C$87)*INDEX('Monthly Data'!R:R,Calculations!$C$116+MOD(CY140,Calculations!$C$118))</f>
        <v>4.7768166384148329E-3</v>
      </c>
      <c r="HP140" s="86">
        <f ca="1">Control!$C$7*Calculations!$C$82*INDEX('Monthly Data'!N:N,Calculations!$C$116+MOD(CZ140,Calculations!$C$118))+Control!$C$7*Calculations!$C$83*INDEX('Monthly Data'!O:O,Calculations!$C$116+MOD(CZ140,Calculations!$C$118))+Control!$C$7*Calculations!$C$84*INDEX('Monthly Data'!P:P,Calculations!$C$116+MOD(CZ140,Calculations!$C$118))+Control!$C$7*Calculations!$C$85*INDEX('Monthly Data'!Q:Q,Calculations!$C$116+MOD(CZ140,Calculations!$C$118))+(1-Control!$C$7*Calculations!$C$87)*INDEX('Monthly Data'!R:R,Calculations!$C$116+MOD(CZ140,Calculations!$C$118))</f>
        <v>-3.9863250714949353E-2</v>
      </c>
      <c r="HQ140" s="86">
        <f ca="1">Control!$C$7*Calculations!$C$82*INDEX('Monthly Data'!N:N,Calculations!$C$116+MOD(DA140,Calculations!$C$118))+Control!$C$7*Calculations!$C$83*INDEX('Monthly Data'!O:O,Calculations!$C$116+MOD(DA140,Calculations!$C$118))+Control!$C$7*Calculations!$C$84*INDEX('Monthly Data'!P:P,Calculations!$C$116+MOD(DA140,Calculations!$C$118))+Control!$C$7*Calculations!$C$85*INDEX('Monthly Data'!Q:Q,Calculations!$C$116+MOD(DA140,Calculations!$C$118))+(1-Control!$C$7*Calculations!$C$87)*INDEX('Monthly Data'!R:R,Calculations!$C$116+MOD(DA140,Calculations!$C$118))</f>
        <v>-1.880155173376722E-2</v>
      </c>
      <c r="HR140" s="86">
        <f ca="1">Control!$C$7*Calculations!$C$82*INDEX('Monthly Data'!N:N,Calculations!$C$116+MOD(DB140,Calculations!$C$118))+Control!$C$7*Calculations!$C$83*INDEX('Monthly Data'!O:O,Calculations!$C$116+MOD(DB140,Calculations!$C$118))+Control!$C$7*Calculations!$C$84*INDEX('Monthly Data'!P:P,Calculations!$C$116+MOD(DB140,Calculations!$C$118))+Control!$C$7*Calculations!$C$85*INDEX('Monthly Data'!Q:Q,Calculations!$C$116+MOD(DB140,Calculations!$C$118))+(1-Control!$C$7*Calculations!$C$87)*INDEX('Monthly Data'!R:R,Calculations!$C$116+MOD(DB140,Calculations!$C$118))</f>
        <v>-3.8875517825435772E-3</v>
      </c>
      <c r="HS140" s="86">
        <f ca="1">Control!$C$7*Calculations!$C$82*INDEX('Monthly Data'!N:N,Calculations!$C$116+MOD(DC140,Calculations!$C$118))+Control!$C$7*Calculations!$C$83*INDEX('Monthly Data'!O:O,Calculations!$C$116+MOD(DC140,Calculations!$C$118))+Control!$C$7*Calculations!$C$84*INDEX('Monthly Data'!P:P,Calculations!$C$116+MOD(DC140,Calculations!$C$118))+Control!$C$7*Calculations!$C$85*INDEX('Monthly Data'!Q:Q,Calculations!$C$116+MOD(DC140,Calculations!$C$118))+(1-Control!$C$7*Calculations!$C$87)*INDEX('Monthly Data'!R:R,Calculations!$C$116+MOD(DC140,Calculations!$C$118))</f>
        <v>4.2795950888382334E-3</v>
      </c>
      <c r="HT140" s="86">
        <f ca="1">Control!$C$7*Calculations!$C$82*INDEX('Monthly Data'!N:N,Calculations!$C$116+MOD(DD140,Calculations!$C$118))+Control!$C$7*Calculations!$C$83*INDEX('Monthly Data'!O:O,Calculations!$C$116+MOD(DD140,Calculations!$C$118))+Control!$C$7*Calculations!$C$84*INDEX('Monthly Data'!P:P,Calculations!$C$116+MOD(DD140,Calculations!$C$118))+Control!$C$7*Calculations!$C$85*INDEX('Monthly Data'!Q:Q,Calculations!$C$116+MOD(DD140,Calculations!$C$118))+(1-Control!$C$7*Calculations!$C$87)*INDEX('Monthly Data'!R:R,Calculations!$C$116+MOD(DD140,Calculations!$C$118))</f>
        <v>-2.5419860972892394E-2</v>
      </c>
      <c r="HU140" s="86">
        <f ca="1">Control!$C$7*Calculations!$C$82*INDEX('Monthly Data'!N:N,Calculations!$C$116+MOD(DE140,Calculations!$C$118))+Control!$C$7*Calculations!$C$83*INDEX('Monthly Data'!O:O,Calculations!$C$116+MOD(DE140,Calculations!$C$118))+Control!$C$7*Calculations!$C$84*INDEX('Monthly Data'!P:P,Calculations!$C$116+MOD(DE140,Calculations!$C$118))+Control!$C$7*Calculations!$C$85*INDEX('Monthly Data'!Q:Q,Calculations!$C$116+MOD(DE140,Calculations!$C$118))+(1-Control!$C$7*Calculations!$C$87)*INDEX('Monthly Data'!R:R,Calculations!$C$116+MOD(DE140,Calculations!$C$118))</f>
        <v>1.5063457444773597E-2</v>
      </c>
      <c r="HV140" s="86">
        <f ca="1">Control!$C$7*Calculations!$C$82*INDEX('Monthly Data'!N:N,Calculations!$C$116+MOD(DF140,Calculations!$C$118))+Control!$C$7*Calculations!$C$83*INDEX('Monthly Data'!O:O,Calculations!$C$116+MOD(DF140,Calculations!$C$118))+Control!$C$7*Calculations!$C$84*INDEX('Monthly Data'!P:P,Calculations!$C$116+MOD(DF140,Calculations!$C$118))+Control!$C$7*Calculations!$C$85*INDEX('Monthly Data'!Q:Q,Calculations!$C$116+MOD(DF140,Calculations!$C$118))+(1-Control!$C$7*Calculations!$C$87)*INDEX('Monthly Data'!R:R,Calculations!$C$116+MOD(DF140,Calculations!$C$118))</f>
        <v>3.1011313347584085E-2</v>
      </c>
      <c r="HW140" s="86">
        <f ca="1">Control!$C$7*Calculations!$C$82*INDEX('Monthly Data'!N:N,Calculations!$C$116+MOD(DG140,Calculations!$C$118))+Control!$C$7*Calculations!$C$83*INDEX('Monthly Data'!O:O,Calculations!$C$116+MOD(DG140,Calculations!$C$118))+Control!$C$7*Calculations!$C$84*INDEX('Monthly Data'!P:P,Calculations!$C$116+MOD(DG140,Calculations!$C$118))+Control!$C$7*Calculations!$C$85*INDEX('Monthly Data'!Q:Q,Calculations!$C$116+MOD(DG140,Calculations!$C$118))+(1-Control!$C$7*Calculations!$C$87)*INDEX('Monthly Data'!R:R,Calculations!$C$116+MOD(DG140,Calculations!$C$118))</f>
        <v>2.5790695379256122E-2</v>
      </c>
      <c r="HX140" s="86">
        <f ca="1">Control!$C$7*Calculations!$C$82*INDEX('Monthly Data'!N:N,Calculations!$C$116+MOD(DH140,Calculations!$C$118))+Control!$C$7*Calculations!$C$83*INDEX('Monthly Data'!O:O,Calculations!$C$116+MOD(DH140,Calculations!$C$118))+Control!$C$7*Calculations!$C$84*INDEX('Monthly Data'!P:P,Calculations!$C$116+MOD(DH140,Calculations!$C$118))+Control!$C$7*Calculations!$C$85*INDEX('Monthly Data'!Q:Q,Calculations!$C$116+MOD(DH140,Calculations!$C$118))+(1-Control!$C$7*Calculations!$C$87)*INDEX('Monthly Data'!R:R,Calculations!$C$116+MOD(DH140,Calculations!$C$118))</f>
        <v>9.9793409618087695E-3</v>
      </c>
      <c r="HY140" s="86">
        <f ca="1">Control!$C$7*Calculations!$C$82*INDEX('Monthly Data'!N:N,Calculations!$C$116+MOD(DI140,Calculations!$C$118))+Control!$C$7*Calculations!$C$83*INDEX('Monthly Data'!O:O,Calculations!$C$116+MOD(DI140,Calculations!$C$118))+Control!$C$7*Calculations!$C$84*INDEX('Monthly Data'!P:P,Calculations!$C$116+MOD(DI140,Calculations!$C$118))+Control!$C$7*Calculations!$C$85*INDEX('Monthly Data'!Q:Q,Calculations!$C$116+MOD(DI140,Calculations!$C$118))+(1-Control!$C$7*Calculations!$C$87)*INDEX('Monthly Data'!R:R,Calculations!$C$116+MOD(DI140,Calculations!$C$118))</f>
        <v>3.8809817903524786E-2</v>
      </c>
      <c r="HZ140" s="86">
        <f ca="1">Control!$C$7*Calculations!$C$82*INDEX('Monthly Data'!N:N,Calculations!$C$116+MOD(DJ140,Calculations!$C$118))+Control!$C$7*Calculations!$C$83*INDEX('Monthly Data'!O:O,Calculations!$C$116+MOD(DJ140,Calculations!$C$118))+Control!$C$7*Calculations!$C$84*INDEX('Monthly Data'!P:P,Calculations!$C$116+MOD(DJ140,Calculations!$C$118))+Control!$C$7*Calculations!$C$85*INDEX('Monthly Data'!Q:Q,Calculations!$C$116+MOD(DJ140,Calculations!$C$118))+(1-Control!$C$7*Calculations!$C$87)*INDEX('Monthly Data'!R:R,Calculations!$C$116+MOD(DJ140,Calculations!$C$118))</f>
        <v>-4.0413381192162513E-2</v>
      </c>
      <c r="IA140" s="86">
        <f ca="1">Control!$C$7*Calculations!$C$82*INDEX('Monthly Data'!N:N,Calculations!$C$116+MOD(DK140,Calculations!$C$118))+Control!$C$7*Calculations!$C$83*INDEX('Monthly Data'!O:O,Calculations!$C$116+MOD(DK140,Calculations!$C$118))+Control!$C$7*Calculations!$C$84*INDEX('Monthly Data'!P:P,Calculations!$C$116+MOD(DK140,Calculations!$C$118))+Control!$C$7*Calculations!$C$85*INDEX('Monthly Data'!Q:Q,Calculations!$C$116+MOD(DK140,Calculations!$C$118))+(1-Control!$C$7*Calculations!$C$87)*INDEX('Monthly Data'!R:R,Calculations!$C$116+MOD(DK140,Calculations!$C$118))</f>
        <v>5.3309355465453899E-3</v>
      </c>
      <c r="IB140" s="86">
        <f ca="1">Control!$C$7*Calculations!$C$82*INDEX('Monthly Data'!N:N,Calculations!$C$116+MOD(DL140,Calculations!$C$118))+Control!$C$7*Calculations!$C$83*INDEX('Monthly Data'!O:O,Calculations!$C$116+MOD(DL140,Calculations!$C$118))+Control!$C$7*Calculations!$C$84*INDEX('Monthly Data'!P:P,Calculations!$C$116+MOD(DL140,Calculations!$C$118))+Control!$C$7*Calculations!$C$85*INDEX('Monthly Data'!Q:Q,Calculations!$C$116+MOD(DL140,Calculations!$C$118))+(1-Control!$C$7*Calculations!$C$87)*INDEX('Monthly Data'!R:R,Calculations!$C$116+MOD(DL140,Calculations!$C$118))</f>
        <v>2.9708469559001142E-2</v>
      </c>
      <c r="IC140" s="86">
        <f ca="1">Control!$C$7*Calculations!$C$82*INDEX('Monthly Data'!N:N,Calculations!$C$116+MOD(DM140,Calculations!$C$118))+Control!$C$7*Calculations!$C$83*INDEX('Monthly Data'!O:O,Calculations!$C$116+MOD(DM140,Calculations!$C$118))+Control!$C$7*Calculations!$C$84*INDEX('Monthly Data'!P:P,Calculations!$C$116+MOD(DM140,Calculations!$C$118))+Control!$C$7*Calculations!$C$85*INDEX('Monthly Data'!Q:Q,Calculations!$C$116+MOD(DM140,Calculations!$C$118))+(1-Control!$C$7*Calculations!$C$87)*INDEX('Monthly Data'!R:R,Calculations!$C$116+MOD(DM140,Calculations!$C$118))</f>
        <v>3.6332715283247441E-2</v>
      </c>
      <c r="ID140" s="86">
        <f ca="1">Control!$C$7*Calculations!$C$82*INDEX('Monthly Data'!N:N,Calculations!$C$116+MOD(DN140,Calculations!$C$118))+Control!$C$7*Calculations!$C$83*INDEX('Monthly Data'!O:O,Calculations!$C$116+MOD(DN140,Calculations!$C$118))+Control!$C$7*Calculations!$C$84*INDEX('Monthly Data'!P:P,Calculations!$C$116+MOD(DN140,Calculations!$C$118))+Control!$C$7*Calculations!$C$85*INDEX('Monthly Data'!Q:Q,Calculations!$C$116+MOD(DN140,Calculations!$C$118))+(1-Control!$C$7*Calculations!$C$87)*INDEX('Monthly Data'!R:R,Calculations!$C$116+MOD(DN140,Calculations!$C$118))</f>
        <v>1.7484305259657981E-2</v>
      </c>
      <c r="IE140" s="86">
        <f ca="1">Control!$C$7*Calculations!$C$82*INDEX('Monthly Data'!N:N,Calculations!$C$116+MOD(DO140,Calculations!$C$118))+Control!$C$7*Calculations!$C$83*INDEX('Monthly Data'!O:O,Calculations!$C$116+MOD(DO140,Calculations!$C$118))+Control!$C$7*Calculations!$C$84*INDEX('Monthly Data'!P:P,Calculations!$C$116+MOD(DO140,Calculations!$C$118))+Control!$C$7*Calculations!$C$85*INDEX('Monthly Data'!Q:Q,Calculations!$C$116+MOD(DO140,Calculations!$C$118))+(1-Control!$C$7*Calculations!$C$87)*INDEX('Monthly Data'!R:R,Calculations!$C$116+MOD(DO140,Calculations!$C$118))</f>
        <v>-2.6378232493851243E-2</v>
      </c>
      <c r="IF140" s="86">
        <f ca="1">Control!$C$7*Calculations!$C$82*INDEX('Monthly Data'!N:N,Calculations!$C$116+MOD(DP140,Calculations!$C$118))+Control!$C$7*Calculations!$C$83*INDEX('Monthly Data'!O:O,Calculations!$C$116+MOD(DP140,Calculations!$C$118))+Control!$C$7*Calculations!$C$84*INDEX('Monthly Data'!P:P,Calculations!$C$116+MOD(DP140,Calculations!$C$118))+Control!$C$7*Calculations!$C$85*INDEX('Monthly Data'!Q:Q,Calculations!$C$116+MOD(DP140,Calculations!$C$118))+(1-Control!$C$7*Calculations!$C$87)*INDEX('Monthly Data'!R:R,Calculations!$C$116+MOD(DP140,Calculations!$C$118))</f>
        <v>3.1070573055362403E-2</v>
      </c>
      <c r="IG140" s="88">
        <f ca="1">Control!$C$8*(1+DQ140)*(1+DR140)*(1+DS140)*(1+DT140)*(1+DU140)*(1+DV140)*(1+DW140)*(1+DX140)*(1+DY140)*(1+DZ140)*(1+EA140)*(1+EB140)*(1+EC140)*(1+ED140)*(1+EE140)*(1+EF140)*(1+EG140)*(1+EH140)*(1+EI140)*(1+EJ140)*(1+EK140)*(1+EL140)*(1+EM140)*(1+EN140)*(1+EO140)*(1+EP140)*(1+EQ140)*(1+ER140)*(1+ES140)*(1+ET140)*(1+EU140)*(1+EV140)*(1+EW140)*(1+EX140)*(1+EY140)*(1+EZ140)*(1+FA140)*(1+FB140)*(1+FC140)*(1+FD140)*(1+FE140)*(1+FF140)*(1+FG140)*(1+FH140)*(1+FI140)*(1+FJ140)*(1+FK140)*(1+FL140)*(1+FM140)*(1+FN140)*(1+FO140)*(1+FP140)*(1+FQ140)*(1+FR140)*(1+FS140)*(1+FT140)*(1+FU140)*(1+FV140)*(1+FW140)*(1+FX140)*(1+FY140)*(1+FZ140)*(1+GA140)*(1+GB140)*(1+GC140)*(1+GD140)*(1+GE140)*(1+GF140)*(1+GG140)*(1+GH140)*(1+GI140)*(1+GJ140)*(1+GK140)*(1+GL140)*(1+GM140)*(1+GN140)*(1+GO140)*(1+GP140)*(1+GQ140)*(1+GR140)*(1+GS140)*(1+GT140)*(1+GU140)*(1+GV140)*(1+GW140)*(1+GX140)*(1+GY140)*(1+GZ140)*(1+HA140)*(1+HB140)*(1+HC140)*(1+HD140)*(1+HE140)*(1+HF140)*(1+HG140)*(1+HH140)*(1+HI140)*(1+HJ140)*(1+HK140)*(1+HL140)*(1+HM140)*(1+HN140)*(1+HO140)*(1+HP140)*(1+HQ140)*(1+HR140)*(1+HS140)*(1+HT140)*(1+HU140)*(1+HV140)*(1+HW140)*(1+HX140)*(1+HY140)*(1+HZ140)*(1+IA140)*(1+IB140)*(1+IC140)*(1+ID140)*(1+IE140)*(1+IF140)</f>
        <v>87880.203651327072</v>
      </c>
    </row>
    <row r="141" spans="1:241" x14ac:dyDescent="0.25">
      <c r="A141">
        <v>10</v>
      </c>
      <c r="B141">
        <v>47</v>
      </c>
      <c r="C141">
        <v>2</v>
      </c>
      <c r="D141">
        <v>105</v>
      </c>
      <c r="E141">
        <v>58</v>
      </c>
      <c r="F141">
        <v>81</v>
      </c>
      <c r="G141">
        <v>5</v>
      </c>
      <c r="H141">
        <v>57</v>
      </c>
      <c r="I141">
        <v>39</v>
      </c>
      <c r="J141">
        <v>48</v>
      </c>
      <c r="K141">
        <v>60</v>
      </c>
      <c r="L141">
        <v>45</v>
      </c>
      <c r="M141">
        <v>77</v>
      </c>
      <c r="N141">
        <v>111</v>
      </c>
      <c r="O141">
        <v>33</v>
      </c>
      <c r="P141">
        <v>69</v>
      </c>
      <c r="Q141">
        <v>74</v>
      </c>
      <c r="R141">
        <v>8</v>
      </c>
      <c r="S141">
        <v>55</v>
      </c>
      <c r="T141">
        <v>74</v>
      </c>
      <c r="U141">
        <v>86</v>
      </c>
      <c r="V141">
        <v>66</v>
      </c>
      <c r="W141">
        <v>40</v>
      </c>
      <c r="X141">
        <v>48</v>
      </c>
      <c r="Y141">
        <v>97</v>
      </c>
      <c r="Z141">
        <v>15</v>
      </c>
      <c r="AA141">
        <v>24</v>
      </c>
      <c r="AB141">
        <v>76</v>
      </c>
      <c r="AC141">
        <v>57</v>
      </c>
      <c r="AD141">
        <v>74</v>
      </c>
      <c r="AE141">
        <v>9</v>
      </c>
      <c r="AF141">
        <v>20</v>
      </c>
      <c r="AG141">
        <v>115</v>
      </c>
      <c r="AH141">
        <v>116</v>
      </c>
      <c r="AI141">
        <v>78</v>
      </c>
      <c r="AJ141">
        <v>102</v>
      </c>
      <c r="AK141">
        <v>106</v>
      </c>
      <c r="AL141">
        <v>48</v>
      </c>
      <c r="AM141">
        <v>52</v>
      </c>
      <c r="AN141">
        <v>54</v>
      </c>
      <c r="AO141">
        <v>60</v>
      </c>
      <c r="AP141">
        <v>113</v>
      </c>
      <c r="AQ141">
        <v>29</v>
      </c>
      <c r="AR141">
        <v>14</v>
      </c>
      <c r="AS141">
        <v>88</v>
      </c>
      <c r="AT141">
        <v>96</v>
      </c>
      <c r="AU141">
        <v>103</v>
      </c>
      <c r="AV141">
        <v>82</v>
      </c>
      <c r="AW141">
        <v>27</v>
      </c>
      <c r="AX141">
        <v>78</v>
      </c>
      <c r="AY141">
        <v>114</v>
      </c>
      <c r="AZ141">
        <v>67</v>
      </c>
      <c r="BA141">
        <v>34</v>
      </c>
      <c r="BB141">
        <v>10</v>
      </c>
      <c r="BC141">
        <v>88</v>
      </c>
      <c r="BD141">
        <v>88</v>
      </c>
      <c r="BE141">
        <v>110</v>
      </c>
      <c r="BF141">
        <v>97</v>
      </c>
      <c r="BG141">
        <v>84</v>
      </c>
      <c r="BH141">
        <v>47</v>
      </c>
      <c r="BI141">
        <v>97</v>
      </c>
      <c r="BJ141">
        <v>20</v>
      </c>
      <c r="BK141">
        <v>69</v>
      </c>
      <c r="BL141">
        <v>17</v>
      </c>
      <c r="BM141">
        <v>8</v>
      </c>
      <c r="BN141">
        <v>56</v>
      </c>
      <c r="BO141">
        <v>67</v>
      </c>
      <c r="BP141">
        <v>17</v>
      </c>
      <c r="BQ141">
        <v>27</v>
      </c>
      <c r="BR141">
        <v>109</v>
      </c>
      <c r="BS141">
        <v>35</v>
      </c>
      <c r="BT141">
        <v>56</v>
      </c>
      <c r="BU141">
        <v>15</v>
      </c>
      <c r="BV141">
        <v>51</v>
      </c>
      <c r="BW141">
        <v>19</v>
      </c>
      <c r="BX141">
        <v>20</v>
      </c>
      <c r="BY141">
        <v>18</v>
      </c>
      <c r="BZ141">
        <v>8</v>
      </c>
      <c r="CA141">
        <v>72</v>
      </c>
      <c r="CB141">
        <v>89</v>
      </c>
      <c r="CC141">
        <v>12</v>
      </c>
      <c r="CD141">
        <v>17</v>
      </c>
      <c r="CE141">
        <v>108</v>
      </c>
      <c r="CF141">
        <v>20</v>
      </c>
      <c r="CG141">
        <v>102</v>
      </c>
      <c r="CH141">
        <v>40</v>
      </c>
      <c r="CI141">
        <v>10</v>
      </c>
      <c r="CJ141">
        <v>21</v>
      </c>
      <c r="CK141">
        <v>30</v>
      </c>
      <c r="CL141">
        <v>38</v>
      </c>
      <c r="CM141">
        <v>4</v>
      </c>
      <c r="CN141">
        <v>114</v>
      </c>
      <c r="CO141">
        <v>67</v>
      </c>
      <c r="CP141">
        <v>86</v>
      </c>
      <c r="CQ141">
        <v>40</v>
      </c>
      <c r="CR141">
        <v>30</v>
      </c>
      <c r="CS141">
        <v>13</v>
      </c>
      <c r="CT141">
        <v>2</v>
      </c>
      <c r="CU141">
        <v>92</v>
      </c>
      <c r="CV141">
        <v>49</v>
      </c>
      <c r="CW141">
        <v>2</v>
      </c>
      <c r="CX141">
        <v>60</v>
      </c>
      <c r="CY141">
        <v>84</v>
      </c>
      <c r="CZ141">
        <v>21</v>
      </c>
      <c r="DA141">
        <v>76</v>
      </c>
      <c r="DB141">
        <v>107</v>
      </c>
      <c r="DC141">
        <v>39</v>
      </c>
      <c r="DD141">
        <v>24</v>
      </c>
      <c r="DE141">
        <v>43</v>
      </c>
      <c r="DF141">
        <v>20</v>
      </c>
      <c r="DG141">
        <v>118</v>
      </c>
      <c r="DH141">
        <v>83</v>
      </c>
      <c r="DI141">
        <v>37</v>
      </c>
      <c r="DJ141">
        <v>63</v>
      </c>
      <c r="DK141">
        <v>13</v>
      </c>
      <c r="DL141">
        <v>60</v>
      </c>
      <c r="DM141">
        <v>27</v>
      </c>
      <c r="DN141">
        <v>25</v>
      </c>
      <c r="DO141">
        <v>0</v>
      </c>
      <c r="DP141">
        <v>98</v>
      </c>
      <c r="DQ141" s="86">
        <f ca="1">Control!$C$7*Calculations!$C$82*INDEX('Monthly Data'!N:N,Calculations!$C$116+MOD(A141,Calculations!$C$118))+Control!$C$7*Calculations!$C$83*INDEX('Monthly Data'!O:O,Calculations!$C$116+MOD(A141,Calculations!$C$118))+Control!$C$7*Calculations!$C$84*INDEX('Monthly Data'!P:P,Calculations!$C$116+MOD(A141,Calculations!$C$118))+Control!$C$7*Calculations!$C$85*INDEX('Monthly Data'!Q:Q,Calculations!$C$116+MOD(A141,Calculations!$C$118))+(1-Control!$C$7*Calculations!$C$87)*INDEX('Monthly Data'!R:R,Calculations!$C$116+MOD(A141,Calculations!$C$118))</f>
        <v>1.1702576456120543E-2</v>
      </c>
      <c r="DR141" s="86">
        <f ca="1">Control!$C$7*Calculations!$C$82*INDEX('Monthly Data'!N:N,Calculations!$C$116+MOD(B141,Calculations!$C$118))+Control!$C$7*Calculations!$C$83*INDEX('Monthly Data'!O:O,Calculations!$C$116+MOD(B141,Calculations!$C$118))+Control!$C$7*Calculations!$C$84*INDEX('Monthly Data'!P:P,Calculations!$C$116+MOD(B141,Calculations!$C$118))+Control!$C$7*Calculations!$C$85*INDEX('Monthly Data'!Q:Q,Calculations!$C$116+MOD(B141,Calculations!$C$118))+(1-Control!$C$7*Calculations!$C$87)*INDEX('Monthly Data'!R:R,Calculations!$C$116+MOD(B141,Calculations!$C$118))</f>
        <v>3.1011313347584085E-2</v>
      </c>
      <c r="DS141" s="86">
        <f ca="1">Control!$C$7*Calculations!$C$82*INDEX('Monthly Data'!N:N,Calculations!$C$116+MOD(C141,Calculations!$C$118))+Control!$C$7*Calculations!$C$83*INDEX('Monthly Data'!O:O,Calculations!$C$116+MOD(C141,Calculations!$C$118))+Control!$C$7*Calculations!$C$84*INDEX('Monthly Data'!P:P,Calculations!$C$116+MOD(C141,Calculations!$C$118))+Control!$C$7*Calculations!$C$85*INDEX('Monthly Data'!Q:Q,Calculations!$C$116+MOD(C141,Calculations!$C$118))+(1-Control!$C$7*Calculations!$C$87)*INDEX('Monthly Data'!R:R,Calculations!$C$116+MOD(C141,Calculations!$C$118))</f>
        <v>7.7184133340106598E-3</v>
      </c>
      <c r="DT141" s="86">
        <f ca="1">Control!$C$7*Calculations!$C$82*INDEX('Monthly Data'!N:N,Calculations!$C$116+MOD(D141,Calculations!$C$118))+Control!$C$7*Calculations!$C$83*INDEX('Monthly Data'!O:O,Calculations!$C$116+MOD(D141,Calculations!$C$118))+Control!$C$7*Calculations!$C$84*INDEX('Monthly Data'!P:P,Calculations!$C$116+MOD(D141,Calculations!$C$118))+Control!$C$7*Calculations!$C$85*INDEX('Monthly Data'!Q:Q,Calculations!$C$116+MOD(D141,Calculations!$C$118))+(1-Control!$C$7*Calculations!$C$87)*INDEX('Monthly Data'!R:R,Calculations!$C$116+MOD(D141,Calculations!$C$118))</f>
        <v>2.3206536303657571E-2</v>
      </c>
      <c r="DU141" s="86">
        <f ca="1">Control!$C$7*Calculations!$C$82*INDEX('Monthly Data'!N:N,Calculations!$C$116+MOD(E141,Calculations!$C$118))+Control!$C$7*Calculations!$C$83*INDEX('Monthly Data'!O:O,Calculations!$C$116+MOD(E141,Calculations!$C$118))+Control!$C$7*Calculations!$C$84*INDEX('Monthly Data'!P:P,Calculations!$C$116+MOD(E141,Calculations!$C$118))+Control!$C$7*Calculations!$C$85*INDEX('Monthly Data'!Q:Q,Calculations!$C$116+MOD(E141,Calculations!$C$118))+(1-Control!$C$7*Calculations!$C$87)*INDEX('Monthly Data'!R:R,Calculations!$C$116+MOD(E141,Calculations!$C$118))</f>
        <v>8.4240675975201049E-3</v>
      </c>
      <c r="DV141" s="86">
        <f ca="1">Control!$C$7*Calculations!$C$82*INDEX('Monthly Data'!N:N,Calculations!$C$116+MOD(F141,Calculations!$C$118))+Control!$C$7*Calculations!$C$83*INDEX('Monthly Data'!O:O,Calculations!$C$116+MOD(F141,Calculations!$C$118))+Control!$C$7*Calculations!$C$84*INDEX('Monthly Data'!P:P,Calculations!$C$116+MOD(F141,Calculations!$C$118))+Control!$C$7*Calculations!$C$85*INDEX('Monthly Data'!Q:Q,Calculations!$C$116+MOD(F141,Calculations!$C$118))+(1-Control!$C$7*Calculations!$C$87)*INDEX('Monthly Data'!R:R,Calculations!$C$116+MOD(F141,Calculations!$C$118))</f>
        <v>3.0957942835585645E-2</v>
      </c>
      <c r="DW141" s="86">
        <f ca="1">Control!$C$7*Calculations!$C$82*INDEX('Monthly Data'!N:N,Calculations!$C$116+MOD(G141,Calculations!$C$118))+Control!$C$7*Calculations!$C$83*INDEX('Monthly Data'!O:O,Calculations!$C$116+MOD(G141,Calculations!$C$118))+Control!$C$7*Calculations!$C$84*INDEX('Monthly Data'!P:P,Calculations!$C$116+MOD(G141,Calculations!$C$118))+Control!$C$7*Calculations!$C$85*INDEX('Monthly Data'!Q:Q,Calculations!$C$116+MOD(G141,Calculations!$C$118))+(1-Control!$C$7*Calculations!$C$87)*INDEX('Monthly Data'!R:R,Calculations!$C$116+MOD(G141,Calculations!$C$118))</f>
        <v>1.2722494017511032E-2</v>
      </c>
      <c r="DX141" s="86">
        <f ca="1">Control!$C$7*Calculations!$C$82*INDEX('Monthly Data'!N:N,Calculations!$C$116+MOD(H141,Calculations!$C$118))+Control!$C$7*Calculations!$C$83*INDEX('Monthly Data'!O:O,Calculations!$C$116+MOD(H141,Calculations!$C$118))+Control!$C$7*Calculations!$C$84*INDEX('Monthly Data'!P:P,Calculations!$C$116+MOD(H141,Calculations!$C$118))+Control!$C$7*Calculations!$C$85*INDEX('Monthly Data'!Q:Q,Calculations!$C$116+MOD(H141,Calculations!$C$118))+(1-Control!$C$7*Calculations!$C$87)*INDEX('Monthly Data'!R:R,Calculations!$C$116+MOD(H141,Calculations!$C$118))</f>
        <v>7.3538285850108537E-3</v>
      </c>
      <c r="DY141" s="86">
        <f ca="1">Control!$C$7*Calculations!$C$82*INDEX('Monthly Data'!N:N,Calculations!$C$116+MOD(I141,Calculations!$C$118))+Control!$C$7*Calculations!$C$83*INDEX('Monthly Data'!O:O,Calculations!$C$116+MOD(I141,Calculations!$C$118))+Control!$C$7*Calculations!$C$84*INDEX('Monthly Data'!P:P,Calculations!$C$116+MOD(I141,Calculations!$C$118))+Control!$C$7*Calculations!$C$85*INDEX('Monthly Data'!Q:Q,Calculations!$C$116+MOD(I141,Calculations!$C$118))+(1-Control!$C$7*Calculations!$C$87)*INDEX('Monthly Data'!R:R,Calculations!$C$116+MOD(I141,Calculations!$C$118))</f>
        <v>1.5063457444773597E-2</v>
      </c>
      <c r="DZ141" s="86">
        <f ca="1">Control!$C$7*Calculations!$C$82*INDEX('Monthly Data'!N:N,Calculations!$C$116+MOD(J141,Calculations!$C$118))+Control!$C$7*Calculations!$C$83*INDEX('Monthly Data'!O:O,Calculations!$C$116+MOD(J141,Calculations!$C$118))+Control!$C$7*Calculations!$C$84*INDEX('Monthly Data'!P:P,Calculations!$C$116+MOD(J141,Calculations!$C$118))+Control!$C$7*Calculations!$C$85*INDEX('Monthly Data'!Q:Q,Calculations!$C$116+MOD(J141,Calculations!$C$118))+(1-Control!$C$7*Calculations!$C$87)*INDEX('Monthly Data'!R:R,Calculations!$C$116+MOD(J141,Calculations!$C$118))</f>
        <v>-1.5984879994281095E-2</v>
      </c>
      <c r="EA141" s="86">
        <f ca="1">Control!$C$7*Calculations!$C$82*INDEX('Monthly Data'!N:N,Calculations!$C$116+MOD(K141,Calculations!$C$118))+Control!$C$7*Calculations!$C$83*INDEX('Monthly Data'!O:O,Calculations!$C$116+MOD(K141,Calculations!$C$118))+Control!$C$7*Calculations!$C$84*INDEX('Monthly Data'!P:P,Calculations!$C$116+MOD(K141,Calculations!$C$118))+Control!$C$7*Calculations!$C$85*INDEX('Monthly Data'!Q:Q,Calculations!$C$116+MOD(K141,Calculations!$C$118))+(1-Control!$C$7*Calculations!$C$87)*INDEX('Monthly Data'!R:R,Calculations!$C$116+MOD(K141,Calculations!$C$118))</f>
        <v>-1.9947061878162777E-2</v>
      </c>
      <c r="EB141" s="86">
        <f ca="1">Control!$C$7*Calculations!$C$82*INDEX('Monthly Data'!N:N,Calculations!$C$116+MOD(L141,Calculations!$C$118))+Control!$C$7*Calculations!$C$83*INDEX('Monthly Data'!O:O,Calculations!$C$116+MOD(L141,Calculations!$C$118))+Control!$C$7*Calculations!$C$84*INDEX('Monthly Data'!P:P,Calculations!$C$116+MOD(L141,Calculations!$C$118))+Control!$C$7*Calculations!$C$85*INDEX('Monthly Data'!Q:Q,Calculations!$C$116+MOD(L141,Calculations!$C$118))+(1-Control!$C$7*Calculations!$C$87)*INDEX('Monthly Data'!R:R,Calculations!$C$116+MOD(L141,Calculations!$C$118))</f>
        <v>1.2435425892067014E-2</v>
      </c>
      <c r="EC141" s="86">
        <f ca="1">Control!$C$7*Calculations!$C$82*INDEX('Monthly Data'!N:N,Calculations!$C$116+MOD(M141,Calculations!$C$118))+Control!$C$7*Calculations!$C$83*INDEX('Monthly Data'!O:O,Calculations!$C$116+MOD(M141,Calculations!$C$118))+Control!$C$7*Calculations!$C$84*INDEX('Monthly Data'!P:P,Calculations!$C$116+MOD(M141,Calculations!$C$118))+Control!$C$7*Calculations!$C$85*INDEX('Monthly Data'!Q:Q,Calculations!$C$116+MOD(M141,Calculations!$C$118))+(1-Control!$C$7*Calculations!$C$87)*INDEX('Monthly Data'!R:R,Calculations!$C$116+MOD(M141,Calculations!$C$118))</f>
        <v>-1.0485101266941802E-2</v>
      </c>
      <c r="ED141" s="86">
        <f ca="1">Control!$C$7*Calculations!$C$82*INDEX('Monthly Data'!N:N,Calculations!$C$116+MOD(N141,Calculations!$C$118))+Control!$C$7*Calculations!$C$83*INDEX('Monthly Data'!O:O,Calculations!$C$116+MOD(N141,Calculations!$C$118))+Control!$C$7*Calculations!$C$84*INDEX('Monthly Data'!P:P,Calculations!$C$116+MOD(N141,Calculations!$C$118))+Control!$C$7*Calculations!$C$85*INDEX('Monthly Data'!Q:Q,Calculations!$C$116+MOD(N141,Calculations!$C$118))+(1-Control!$C$7*Calculations!$C$87)*INDEX('Monthly Data'!R:R,Calculations!$C$116+MOD(N141,Calculations!$C$118))</f>
        <v>5.8868730207813358E-3</v>
      </c>
      <c r="EE141" s="86">
        <f ca="1">Control!$C$7*Calculations!$C$82*INDEX('Monthly Data'!N:N,Calculations!$C$116+MOD(O141,Calculations!$C$118))+Control!$C$7*Calculations!$C$83*INDEX('Monthly Data'!O:O,Calculations!$C$116+MOD(O141,Calculations!$C$118))+Control!$C$7*Calculations!$C$84*INDEX('Monthly Data'!P:P,Calculations!$C$116+MOD(O141,Calculations!$C$118))+Control!$C$7*Calculations!$C$85*INDEX('Monthly Data'!Q:Q,Calculations!$C$116+MOD(O141,Calculations!$C$118))+(1-Control!$C$7*Calculations!$C$87)*INDEX('Monthly Data'!R:R,Calculations!$C$116+MOD(O141,Calculations!$C$118))</f>
        <v>3.1070573055362403E-2</v>
      </c>
      <c r="EF141" s="86">
        <f ca="1">Control!$C$7*Calculations!$C$82*INDEX('Monthly Data'!N:N,Calculations!$C$116+MOD(P141,Calculations!$C$118))+Control!$C$7*Calculations!$C$83*INDEX('Monthly Data'!O:O,Calculations!$C$116+MOD(P141,Calculations!$C$118))+Control!$C$7*Calculations!$C$84*INDEX('Monthly Data'!P:P,Calculations!$C$116+MOD(P141,Calculations!$C$118))+Control!$C$7*Calculations!$C$85*INDEX('Monthly Data'!Q:Q,Calculations!$C$116+MOD(P141,Calculations!$C$118))+(1-Control!$C$7*Calculations!$C$87)*INDEX('Monthly Data'!R:R,Calculations!$C$116+MOD(P141,Calculations!$C$118))</f>
        <v>-4.0413381192162513E-2</v>
      </c>
      <c r="EG141" s="86">
        <f ca="1">Control!$C$7*Calculations!$C$82*INDEX('Monthly Data'!N:N,Calculations!$C$116+MOD(Q141,Calculations!$C$118))+Control!$C$7*Calculations!$C$83*INDEX('Monthly Data'!O:O,Calculations!$C$116+MOD(Q141,Calculations!$C$118))+Control!$C$7*Calculations!$C$84*INDEX('Monthly Data'!P:P,Calculations!$C$116+MOD(Q141,Calculations!$C$118))+Control!$C$7*Calculations!$C$85*INDEX('Monthly Data'!Q:Q,Calculations!$C$116+MOD(Q141,Calculations!$C$118))+(1-Control!$C$7*Calculations!$C$87)*INDEX('Monthly Data'!R:R,Calculations!$C$116+MOD(Q141,Calculations!$C$118))</f>
        <v>3.7118215575026904E-2</v>
      </c>
      <c r="EH141" s="86">
        <f ca="1">Control!$C$7*Calculations!$C$82*INDEX('Monthly Data'!N:N,Calculations!$C$116+MOD(R141,Calculations!$C$118))+Control!$C$7*Calculations!$C$83*INDEX('Monthly Data'!O:O,Calculations!$C$116+MOD(R141,Calculations!$C$118))+Control!$C$7*Calculations!$C$84*INDEX('Monthly Data'!P:P,Calculations!$C$116+MOD(R141,Calculations!$C$118))+Control!$C$7*Calculations!$C$85*INDEX('Monthly Data'!Q:Q,Calculations!$C$116+MOD(R141,Calculations!$C$118))+(1-Control!$C$7*Calculations!$C$87)*INDEX('Monthly Data'!R:R,Calculations!$C$116+MOD(R141,Calculations!$C$118))</f>
        <v>9.9787204839310462E-3</v>
      </c>
      <c r="EI141" s="86">
        <f ca="1">Control!$C$7*Calculations!$C$82*INDEX('Monthly Data'!N:N,Calculations!$C$116+MOD(S141,Calculations!$C$118))+Control!$C$7*Calculations!$C$83*INDEX('Monthly Data'!O:O,Calculations!$C$116+MOD(S141,Calculations!$C$118))+Control!$C$7*Calculations!$C$84*INDEX('Monthly Data'!P:P,Calculations!$C$116+MOD(S141,Calculations!$C$118))+Control!$C$7*Calculations!$C$85*INDEX('Monthly Data'!Q:Q,Calculations!$C$116+MOD(S141,Calculations!$C$118))+(1-Control!$C$7*Calculations!$C$87)*INDEX('Monthly Data'!R:R,Calculations!$C$116+MOD(S141,Calculations!$C$118))</f>
        <v>2.0524935548016137E-2</v>
      </c>
      <c r="EJ141" s="86">
        <f ca="1">Control!$C$7*Calculations!$C$82*INDEX('Monthly Data'!N:N,Calculations!$C$116+MOD(T141,Calculations!$C$118))+Control!$C$7*Calculations!$C$83*INDEX('Monthly Data'!O:O,Calculations!$C$116+MOD(T141,Calculations!$C$118))+Control!$C$7*Calculations!$C$84*INDEX('Monthly Data'!P:P,Calculations!$C$116+MOD(T141,Calculations!$C$118))+Control!$C$7*Calculations!$C$85*INDEX('Monthly Data'!Q:Q,Calculations!$C$116+MOD(T141,Calculations!$C$118))+(1-Control!$C$7*Calculations!$C$87)*INDEX('Monthly Data'!R:R,Calculations!$C$116+MOD(T141,Calculations!$C$118))</f>
        <v>3.7118215575026904E-2</v>
      </c>
      <c r="EK141" s="86">
        <f ca="1">Control!$C$7*Calculations!$C$82*INDEX('Monthly Data'!N:N,Calculations!$C$116+MOD(U141,Calculations!$C$118))+Control!$C$7*Calculations!$C$83*INDEX('Monthly Data'!O:O,Calculations!$C$116+MOD(U141,Calculations!$C$118))+Control!$C$7*Calculations!$C$84*INDEX('Monthly Data'!P:P,Calculations!$C$116+MOD(U141,Calculations!$C$118))+Control!$C$7*Calculations!$C$85*INDEX('Monthly Data'!Q:Q,Calculations!$C$116+MOD(U141,Calculations!$C$118))+(1-Control!$C$7*Calculations!$C$87)*INDEX('Monthly Data'!R:R,Calculations!$C$116+MOD(U141,Calculations!$C$118))</f>
        <v>4.5735623984309991E-2</v>
      </c>
      <c r="EL141" s="86">
        <f ca="1">Control!$C$7*Calculations!$C$82*INDEX('Monthly Data'!N:N,Calculations!$C$116+MOD(V141,Calculations!$C$118))+Control!$C$7*Calculations!$C$83*INDEX('Monthly Data'!O:O,Calculations!$C$116+MOD(V141,Calculations!$C$118))+Control!$C$7*Calculations!$C$84*INDEX('Monthly Data'!P:P,Calculations!$C$116+MOD(V141,Calculations!$C$118))+Control!$C$7*Calculations!$C$85*INDEX('Monthly Data'!Q:Q,Calculations!$C$116+MOD(V141,Calculations!$C$118))+(1-Control!$C$7*Calculations!$C$87)*INDEX('Monthly Data'!R:R,Calculations!$C$116+MOD(V141,Calculations!$C$118))</f>
        <v>1.3891304280773396E-2</v>
      </c>
      <c r="EM141" s="86">
        <f ca="1">Control!$C$7*Calculations!$C$82*INDEX('Monthly Data'!N:N,Calculations!$C$116+MOD(W141,Calculations!$C$118))+Control!$C$7*Calculations!$C$83*INDEX('Monthly Data'!O:O,Calculations!$C$116+MOD(W141,Calculations!$C$118))+Control!$C$7*Calculations!$C$84*INDEX('Monthly Data'!P:P,Calculations!$C$116+MOD(W141,Calculations!$C$118))+Control!$C$7*Calculations!$C$85*INDEX('Monthly Data'!Q:Q,Calculations!$C$116+MOD(W141,Calculations!$C$118))+(1-Control!$C$7*Calculations!$C$87)*INDEX('Monthly Data'!R:R,Calculations!$C$116+MOD(W141,Calculations!$C$118))</f>
        <v>-4.417423226995453E-3</v>
      </c>
      <c r="EN141" s="86">
        <f ca="1">Control!$C$7*Calculations!$C$82*INDEX('Monthly Data'!N:N,Calculations!$C$116+MOD(X141,Calculations!$C$118))+Control!$C$7*Calculations!$C$83*INDEX('Monthly Data'!O:O,Calculations!$C$116+MOD(X141,Calculations!$C$118))+Control!$C$7*Calculations!$C$84*INDEX('Monthly Data'!P:P,Calculations!$C$116+MOD(X141,Calculations!$C$118))+Control!$C$7*Calculations!$C$85*INDEX('Monthly Data'!Q:Q,Calculations!$C$116+MOD(X141,Calculations!$C$118))+(1-Control!$C$7*Calculations!$C$87)*INDEX('Monthly Data'!R:R,Calculations!$C$116+MOD(X141,Calculations!$C$118))</f>
        <v>-1.5984879994281095E-2</v>
      </c>
      <c r="EO141" s="86">
        <f ca="1">Control!$C$7*Calculations!$C$82*INDEX('Monthly Data'!N:N,Calculations!$C$116+MOD(Y141,Calculations!$C$118))+Control!$C$7*Calculations!$C$83*INDEX('Monthly Data'!O:O,Calculations!$C$116+MOD(Y141,Calculations!$C$118))+Control!$C$7*Calculations!$C$84*INDEX('Monthly Data'!P:P,Calculations!$C$116+MOD(Y141,Calculations!$C$118))+Control!$C$7*Calculations!$C$85*INDEX('Monthly Data'!Q:Q,Calculations!$C$116+MOD(Y141,Calculations!$C$118))+(1-Control!$C$7*Calculations!$C$87)*INDEX('Monthly Data'!R:R,Calculations!$C$116+MOD(Y141,Calculations!$C$118))</f>
        <v>-7.5539743260223157E-3</v>
      </c>
      <c r="EP141" s="86">
        <f ca="1">Control!$C$7*Calculations!$C$82*INDEX('Monthly Data'!N:N,Calculations!$C$116+MOD(Z141,Calculations!$C$118))+Control!$C$7*Calculations!$C$83*INDEX('Monthly Data'!O:O,Calculations!$C$116+MOD(Z141,Calculations!$C$118))+Control!$C$7*Calculations!$C$84*INDEX('Monthly Data'!P:P,Calculations!$C$116+MOD(Z141,Calculations!$C$118))+Control!$C$7*Calculations!$C$85*INDEX('Monthly Data'!Q:Q,Calculations!$C$116+MOD(Z141,Calculations!$C$118))+(1-Control!$C$7*Calculations!$C$87)*INDEX('Monthly Data'!R:R,Calculations!$C$116+MOD(Z141,Calculations!$C$118))</f>
        <v>7.857567536297622E-3</v>
      </c>
      <c r="EQ141" s="86">
        <f ca="1">Control!$C$7*Calculations!$C$82*INDEX('Monthly Data'!N:N,Calculations!$C$116+MOD(AA141,Calculations!$C$118))+Control!$C$7*Calculations!$C$83*INDEX('Monthly Data'!O:O,Calculations!$C$116+MOD(AA141,Calculations!$C$118))+Control!$C$7*Calculations!$C$84*INDEX('Monthly Data'!P:P,Calculations!$C$116+MOD(AA141,Calculations!$C$118))+Control!$C$7*Calculations!$C$85*INDEX('Monthly Data'!Q:Q,Calculations!$C$116+MOD(AA141,Calculations!$C$118))+(1-Control!$C$7*Calculations!$C$87)*INDEX('Monthly Data'!R:R,Calculations!$C$116+MOD(AA141,Calculations!$C$118))</f>
        <v>4.2795950888382334E-3</v>
      </c>
      <c r="ER141" s="86">
        <f ca="1">Control!$C$7*Calculations!$C$82*INDEX('Monthly Data'!N:N,Calculations!$C$116+MOD(AB141,Calculations!$C$118))+Control!$C$7*Calculations!$C$83*INDEX('Monthly Data'!O:O,Calculations!$C$116+MOD(AB141,Calculations!$C$118))+Control!$C$7*Calculations!$C$84*INDEX('Monthly Data'!P:P,Calculations!$C$116+MOD(AB141,Calculations!$C$118))+Control!$C$7*Calculations!$C$85*INDEX('Monthly Data'!Q:Q,Calculations!$C$116+MOD(AB141,Calculations!$C$118))+(1-Control!$C$7*Calculations!$C$87)*INDEX('Monthly Data'!R:R,Calculations!$C$116+MOD(AB141,Calculations!$C$118))</f>
        <v>3.5231336013669103E-2</v>
      </c>
      <c r="ES141" s="86">
        <f ca="1">Control!$C$7*Calculations!$C$82*INDEX('Monthly Data'!N:N,Calculations!$C$116+MOD(AC141,Calculations!$C$118))+Control!$C$7*Calculations!$C$83*INDEX('Monthly Data'!O:O,Calculations!$C$116+MOD(AC141,Calculations!$C$118))+Control!$C$7*Calculations!$C$84*INDEX('Monthly Data'!P:P,Calculations!$C$116+MOD(AC141,Calculations!$C$118))+Control!$C$7*Calculations!$C$85*INDEX('Monthly Data'!Q:Q,Calculations!$C$116+MOD(AC141,Calculations!$C$118))+(1-Control!$C$7*Calculations!$C$87)*INDEX('Monthly Data'!R:R,Calculations!$C$116+MOD(AC141,Calculations!$C$118))</f>
        <v>7.3538285850108537E-3</v>
      </c>
      <c r="ET141" s="86">
        <f ca="1">Control!$C$7*Calculations!$C$82*INDEX('Monthly Data'!N:N,Calculations!$C$116+MOD(AD141,Calculations!$C$118))+Control!$C$7*Calculations!$C$83*INDEX('Monthly Data'!O:O,Calculations!$C$116+MOD(AD141,Calculations!$C$118))+Control!$C$7*Calculations!$C$84*INDEX('Monthly Data'!P:P,Calculations!$C$116+MOD(AD141,Calculations!$C$118))+Control!$C$7*Calculations!$C$85*INDEX('Monthly Data'!Q:Q,Calculations!$C$116+MOD(AD141,Calculations!$C$118))+(1-Control!$C$7*Calculations!$C$87)*INDEX('Monthly Data'!R:R,Calculations!$C$116+MOD(AD141,Calculations!$C$118))</f>
        <v>3.7118215575026904E-2</v>
      </c>
      <c r="EU141" s="86">
        <f ca="1">Control!$C$7*Calculations!$C$82*INDEX('Monthly Data'!N:N,Calculations!$C$116+MOD(AE141,Calculations!$C$118))+Control!$C$7*Calculations!$C$83*INDEX('Monthly Data'!O:O,Calculations!$C$116+MOD(AE141,Calculations!$C$118))+Control!$C$7*Calculations!$C$84*INDEX('Monthly Data'!P:P,Calculations!$C$116+MOD(AE141,Calculations!$C$118))+Control!$C$7*Calculations!$C$85*INDEX('Monthly Data'!Q:Q,Calculations!$C$116+MOD(AE141,Calculations!$C$118))+(1-Control!$C$7*Calculations!$C$87)*INDEX('Monthly Data'!R:R,Calculations!$C$116+MOD(AE141,Calculations!$C$118))</f>
        <v>2.4470405846852006E-3</v>
      </c>
      <c r="EV141" s="86">
        <f ca="1">Control!$C$7*Calculations!$C$82*INDEX('Monthly Data'!N:N,Calculations!$C$116+MOD(AF141,Calculations!$C$118))+Control!$C$7*Calculations!$C$83*INDEX('Monthly Data'!O:O,Calculations!$C$116+MOD(AF141,Calculations!$C$118))+Control!$C$7*Calculations!$C$84*INDEX('Monthly Data'!P:P,Calculations!$C$116+MOD(AF141,Calculations!$C$118))+Control!$C$7*Calculations!$C$85*INDEX('Monthly Data'!Q:Q,Calculations!$C$116+MOD(AF141,Calculations!$C$118))+(1-Control!$C$7*Calculations!$C$87)*INDEX('Monthly Data'!R:R,Calculations!$C$116+MOD(AF141,Calculations!$C$118))</f>
        <v>3.9251937367756782E-3</v>
      </c>
      <c r="EW141" s="86">
        <f ca="1">Control!$C$7*Calculations!$C$82*INDEX('Monthly Data'!N:N,Calculations!$C$116+MOD(AG141,Calculations!$C$118))+Control!$C$7*Calculations!$C$83*INDEX('Monthly Data'!O:O,Calculations!$C$116+MOD(AG141,Calculations!$C$118))+Control!$C$7*Calculations!$C$84*INDEX('Monthly Data'!P:P,Calculations!$C$116+MOD(AG141,Calculations!$C$118))+Control!$C$7*Calculations!$C$85*INDEX('Monthly Data'!Q:Q,Calculations!$C$116+MOD(AG141,Calculations!$C$118))+(1-Control!$C$7*Calculations!$C$87)*INDEX('Monthly Data'!R:R,Calculations!$C$116+MOD(AG141,Calculations!$C$118))</f>
        <v>4.5132804118240749E-2</v>
      </c>
      <c r="EX141" s="86">
        <f ca="1">Control!$C$7*Calculations!$C$82*INDEX('Monthly Data'!N:N,Calculations!$C$116+MOD(AH141,Calculations!$C$118))+Control!$C$7*Calculations!$C$83*INDEX('Monthly Data'!O:O,Calculations!$C$116+MOD(AH141,Calculations!$C$118))+Control!$C$7*Calculations!$C$84*INDEX('Monthly Data'!P:P,Calculations!$C$116+MOD(AH141,Calculations!$C$118))+Control!$C$7*Calculations!$C$85*INDEX('Monthly Data'!Q:Q,Calculations!$C$116+MOD(AH141,Calculations!$C$118))+(1-Control!$C$7*Calculations!$C$87)*INDEX('Monthly Data'!R:R,Calculations!$C$116+MOD(AH141,Calculations!$C$118))</f>
        <v>2.1918137743539623E-2</v>
      </c>
      <c r="EY141" s="86">
        <f ca="1">Control!$C$7*Calculations!$C$82*INDEX('Monthly Data'!N:N,Calculations!$C$116+MOD(AI141,Calculations!$C$118))+Control!$C$7*Calculations!$C$83*INDEX('Monthly Data'!O:O,Calculations!$C$116+MOD(AI141,Calculations!$C$118))+Control!$C$7*Calculations!$C$84*INDEX('Monthly Data'!P:P,Calculations!$C$116+MOD(AI141,Calculations!$C$118))+Control!$C$7*Calculations!$C$85*INDEX('Monthly Data'!Q:Q,Calculations!$C$116+MOD(AI141,Calculations!$C$118))+(1-Control!$C$7*Calculations!$C$87)*INDEX('Monthly Data'!R:R,Calculations!$C$116+MOD(AI141,Calculations!$C$118))</f>
        <v>1.7472933988537529E-2</v>
      </c>
      <c r="EZ141" s="86">
        <f ca="1">Control!$C$7*Calculations!$C$82*INDEX('Monthly Data'!N:N,Calculations!$C$116+MOD(AJ141,Calculations!$C$118))+Control!$C$7*Calculations!$C$83*INDEX('Monthly Data'!O:O,Calculations!$C$116+MOD(AJ141,Calculations!$C$118))+Control!$C$7*Calculations!$C$84*INDEX('Monthly Data'!P:P,Calculations!$C$116+MOD(AJ141,Calculations!$C$118))+Control!$C$7*Calculations!$C$85*INDEX('Monthly Data'!Q:Q,Calculations!$C$116+MOD(AJ141,Calculations!$C$118))+(1-Control!$C$7*Calculations!$C$87)*INDEX('Monthly Data'!R:R,Calculations!$C$116+MOD(AJ141,Calculations!$C$118))</f>
        <v>-1.8530040247387896E-2</v>
      </c>
      <c r="FA141" s="86">
        <f ca="1">Control!$C$7*Calculations!$C$82*INDEX('Monthly Data'!N:N,Calculations!$C$116+MOD(AK141,Calculations!$C$118))+Control!$C$7*Calculations!$C$83*INDEX('Monthly Data'!O:O,Calculations!$C$116+MOD(AK141,Calculations!$C$118))+Control!$C$7*Calculations!$C$84*INDEX('Monthly Data'!P:P,Calculations!$C$116+MOD(AK141,Calculations!$C$118))+Control!$C$7*Calculations!$C$85*INDEX('Monthly Data'!Q:Q,Calculations!$C$116+MOD(AK141,Calculations!$C$118))+(1-Control!$C$7*Calculations!$C$87)*INDEX('Monthly Data'!R:R,Calculations!$C$116+MOD(AK141,Calculations!$C$118))</f>
        <v>6.6954569943530936E-3</v>
      </c>
      <c r="FB141" s="86">
        <f ca="1">Control!$C$7*Calculations!$C$82*INDEX('Monthly Data'!N:N,Calculations!$C$116+MOD(AL141,Calculations!$C$118))+Control!$C$7*Calculations!$C$83*INDEX('Monthly Data'!O:O,Calculations!$C$116+MOD(AL141,Calculations!$C$118))+Control!$C$7*Calculations!$C$84*INDEX('Monthly Data'!P:P,Calculations!$C$116+MOD(AL141,Calculations!$C$118))+Control!$C$7*Calculations!$C$85*INDEX('Monthly Data'!Q:Q,Calculations!$C$116+MOD(AL141,Calculations!$C$118))+(1-Control!$C$7*Calculations!$C$87)*INDEX('Monthly Data'!R:R,Calculations!$C$116+MOD(AL141,Calculations!$C$118))</f>
        <v>-1.5984879994281095E-2</v>
      </c>
      <c r="FC141" s="86">
        <f ca="1">Control!$C$7*Calculations!$C$82*INDEX('Monthly Data'!N:N,Calculations!$C$116+MOD(AM141,Calculations!$C$118))+Control!$C$7*Calculations!$C$83*INDEX('Monthly Data'!O:O,Calculations!$C$116+MOD(AM141,Calculations!$C$118))+Control!$C$7*Calculations!$C$84*INDEX('Monthly Data'!P:P,Calculations!$C$116+MOD(AM141,Calculations!$C$118))+Control!$C$7*Calculations!$C$85*INDEX('Monthly Data'!Q:Q,Calculations!$C$116+MOD(AM141,Calculations!$C$118))+(1-Control!$C$7*Calculations!$C$87)*INDEX('Monthly Data'!R:R,Calculations!$C$116+MOD(AM141,Calculations!$C$118))</f>
        <v>-3.8875517825435772E-3</v>
      </c>
      <c r="FD141" s="86">
        <f ca="1">Control!$C$7*Calculations!$C$82*INDEX('Monthly Data'!N:N,Calculations!$C$116+MOD(AN141,Calculations!$C$118))+Control!$C$7*Calculations!$C$83*INDEX('Monthly Data'!O:O,Calculations!$C$116+MOD(AN141,Calculations!$C$118))+Control!$C$7*Calculations!$C$84*INDEX('Monthly Data'!P:P,Calculations!$C$116+MOD(AN141,Calculations!$C$118))+Control!$C$7*Calculations!$C$85*INDEX('Monthly Data'!Q:Q,Calculations!$C$116+MOD(AN141,Calculations!$C$118))+(1-Control!$C$7*Calculations!$C$87)*INDEX('Monthly Data'!R:R,Calculations!$C$116+MOD(AN141,Calculations!$C$118))</f>
        <v>1.7484305259657981E-2</v>
      </c>
      <c r="FE141" s="86">
        <f ca="1">Control!$C$7*Calculations!$C$82*INDEX('Monthly Data'!N:N,Calculations!$C$116+MOD(AO141,Calculations!$C$118))+Control!$C$7*Calculations!$C$83*INDEX('Monthly Data'!O:O,Calculations!$C$116+MOD(AO141,Calculations!$C$118))+Control!$C$7*Calculations!$C$84*INDEX('Monthly Data'!P:P,Calculations!$C$116+MOD(AO141,Calculations!$C$118))+Control!$C$7*Calculations!$C$85*INDEX('Monthly Data'!Q:Q,Calculations!$C$116+MOD(AO141,Calculations!$C$118))+(1-Control!$C$7*Calculations!$C$87)*INDEX('Monthly Data'!R:R,Calculations!$C$116+MOD(AO141,Calculations!$C$118))</f>
        <v>-1.9947061878162777E-2</v>
      </c>
      <c r="FF141" s="86">
        <f ca="1">Control!$C$7*Calculations!$C$82*INDEX('Monthly Data'!N:N,Calculations!$C$116+MOD(AP141,Calculations!$C$118))+Control!$C$7*Calculations!$C$83*INDEX('Monthly Data'!O:O,Calculations!$C$116+MOD(AP141,Calculations!$C$118))+Control!$C$7*Calculations!$C$84*INDEX('Monthly Data'!P:P,Calculations!$C$116+MOD(AP141,Calculations!$C$118))+Control!$C$7*Calculations!$C$85*INDEX('Monthly Data'!Q:Q,Calculations!$C$116+MOD(AP141,Calculations!$C$118))+(1-Control!$C$7*Calculations!$C$87)*INDEX('Monthly Data'!R:R,Calculations!$C$116+MOD(AP141,Calculations!$C$118))</f>
        <v>4.4327772793586687E-3</v>
      </c>
      <c r="FG141" s="86">
        <f ca="1">Control!$C$7*Calculations!$C$82*INDEX('Monthly Data'!N:N,Calculations!$C$116+MOD(AQ141,Calculations!$C$118))+Control!$C$7*Calculations!$C$83*INDEX('Monthly Data'!O:O,Calculations!$C$116+MOD(AQ141,Calculations!$C$118))+Control!$C$7*Calculations!$C$84*INDEX('Monthly Data'!P:P,Calculations!$C$116+MOD(AQ141,Calculations!$C$118))+Control!$C$7*Calculations!$C$85*INDEX('Monthly Data'!Q:Q,Calculations!$C$116+MOD(AQ141,Calculations!$C$118))+(1-Control!$C$7*Calculations!$C$87)*INDEX('Monthly Data'!R:R,Calculations!$C$116+MOD(AQ141,Calculations!$C$118))</f>
        <v>1.5115046179922851E-2</v>
      </c>
      <c r="FH141" s="86">
        <f ca="1">Control!$C$7*Calculations!$C$82*INDEX('Monthly Data'!N:N,Calculations!$C$116+MOD(AR141,Calculations!$C$118))+Control!$C$7*Calculations!$C$83*INDEX('Monthly Data'!O:O,Calculations!$C$116+MOD(AR141,Calculations!$C$118))+Control!$C$7*Calculations!$C$84*INDEX('Monthly Data'!P:P,Calculations!$C$116+MOD(AR141,Calculations!$C$118))+Control!$C$7*Calculations!$C$85*INDEX('Monthly Data'!Q:Q,Calculations!$C$116+MOD(AR141,Calculations!$C$118))+(1-Control!$C$7*Calculations!$C$87)*INDEX('Monthly Data'!R:R,Calculations!$C$116+MOD(AR141,Calculations!$C$118))</f>
        <v>9.5791276036140301E-3</v>
      </c>
      <c r="FI141" s="86">
        <f ca="1">Control!$C$7*Calculations!$C$82*INDEX('Monthly Data'!N:N,Calculations!$C$116+MOD(AS141,Calculations!$C$118))+Control!$C$7*Calculations!$C$83*INDEX('Monthly Data'!O:O,Calculations!$C$116+MOD(AS141,Calculations!$C$118))+Control!$C$7*Calculations!$C$84*INDEX('Monthly Data'!P:P,Calculations!$C$116+MOD(AS141,Calculations!$C$118))+Control!$C$7*Calculations!$C$85*INDEX('Monthly Data'!Q:Q,Calculations!$C$116+MOD(AS141,Calculations!$C$118))+(1-Control!$C$7*Calculations!$C$87)*INDEX('Monthly Data'!R:R,Calculations!$C$116+MOD(AS141,Calculations!$C$118))</f>
        <v>6.4539397490030407E-3</v>
      </c>
      <c r="FJ141" s="86">
        <f ca="1">Control!$C$7*Calculations!$C$82*INDEX('Monthly Data'!N:N,Calculations!$C$116+MOD(AT141,Calculations!$C$118))+Control!$C$7*Calculations!$C$83*INDEX('Monthly Data'!O:O,Calculations!$C$116+MOD(AT141,Calculations!$C$118))+Control!$C$7*Calculations!$C$84*INDEX('Monthly Data'!P:P,Calculations!$C$116+MOD(AT141,Calculations!$C$118))+Control!$C$7*Calculations!$C$85*INDEX('Monthly Data'!Q:Q,Calculations!$C$116+MOD(AT141,Calculations!$C$118))+(1-Control!$C$7*Calculations!$C$87)*INDEX('Monthly Data'!R:R,Calculations!$C$116+MOD(AT141,Calculations!$C$118))</f>
        <v>1.0627294914941248E-2</v>
      </c>
      <c r="FK141" s="86">
        <f ca="1">Control!$C$7*Calculations!$C$82*INDEX('Monthly Data'!N:N,Calculations!$C$116+MOD(AU141,Calculations!$C$118))+Control!$C$7*Calculations!$C$83*INDEX('Monthly Data'!O:O,Calculations!$C$116+MOD(AU141,Calculations!$C$118))+Control!$C$7*Calculations!$C$84*INDEX('Monthly Data'!P:P,Calculations!$C$116+MOD(AU141,Calculations!$C$118))+Control!$C$7*Calculations!$C$85*INDEX('Monthly Data'!Q:Q,Calculations!$C$116+MOD(AU141,Calculations!$C$118))+(1-Control!$C$7*Calculations!$C$87)*INDEX('Monthly Data'!R:R,Calculations!$C$116+MOD(AU141,Calculations!$C$118))</f>
        <v>5.1972609868760735E-3</v>
      </c>
      <c r="FL141" s="86">
        <f ca="1">Control!$C$7*Calculations!$C$82*INDEX('Monthly Data'!N:N,Calculations!$C$116+MOD(AV141,Calculations!$C$118))+Control!$C$7*Calculations!$C$83*INDEX('Monthly Data'!O:O,Calculations!$C$116+MOD(AV141,Calculations!$C$118))+Control!$C$7*Calculations!$C$84*INDEX('Monthly Data'!P:P,Calculations!$C$116+MOD(AV141,Calculations!$C$118))+Control!$C$7*Calculations!$C$85*INDEX('Monthly Data'!Q:Q,Calculations!$C$116+MOD(AV141,Calculations!$C$118))+(1-Control!$C$7*Calculations!$C$87)*INDEX('Monthly Data'!R:R,Calculations!$C$116+MOD(AV141,Calculations!$C$118))</f>
        <v>1.7361594973213587E-2</v>
      </c>
      <c r="FM141" s="86">
        <f ca="1">Control!$C$7*Calculations!$C$82*INDEX('Monthly Data'!N:N,Calculations!$C$116+MOD(AW141,Calculations!$C$118))+Control!$C$7*Calculations!$C$83*INDEX('Monthly Data'!O:O,Calculations!$C$116+MOD(AW141,Calculations!$C$118))+Control!$C$7*Calculations!$C$84*INDEX('Monthly Data'!P:P,Calculations!$C$116+MOD(AW141,Calculations!$C$118))+Control!$C$7*Calculations!$C$85*INDEX('Monthly Data'!Q:Q,Calculations!$C$116+MOD(AW141,Calculations!$C$118))+(1-Control!$C$7*Calculations!$C$87)*INDEX('Monthly Data'!R:R,Calculations!$C$116+MOD(AW141,Calculations!$C$118))</f>
        <v>-3.53368065312233E-2</v>
      </c>
      <c r="FN141" s="86">
        <f ca="1">Control!$C$7*Calculations!$C$82*INDEX('Monthly Data'!N:N,Calculations!$C$116+MOD(AX141,Calculations!$C$118))+Control!$C$7*Calculations!$C$83*INDEX('Monthly Data'!O:O,Calculations!$C$116+MOD(AX141,Calculations!$C$118))+Control!$C$7*Calculations!$C$84*INDEX('Monthly Data'!P:P,Calculations!$C$116+MOD(AX141,Calculations!$C$118))+Control!$C$7*Calculations!$C$85*INDEX('Monthly Data'!Q:Q,Calculations!$C$116+MOD(AX141,Calculations!$C$118))+(1-Control!$C$7*Calculations!$C$87)*INDEX('Monthly Data'!R:R,Calculations!$C$116+MOD(AX141,Calculations!$C$118))</f>
        <v>1.7472933988537529E-2</v>
      </c>
      <c r="FO141" s="86">
        <f ca="1">Control!$C$7*Calculations!$C$82*INDEX('Monthly Data'!N:N,Calculations!$C$116+MOD(AY141,Calculations!$C$118))+Control!$C$7*Calculations!$C$83*INDEX('Monthly Data'!O:O,Calculations!$C$116+MOD(AY141,Calculations!$C$118))+Control!$C$7*Calculations!$C$84*INDEX('Monthly Data'!P:P,Calculations!$C$116+MOD(AY141,Calculations!$C$118))+Control!$C$7*Calculations!$C$85*INDEX('Monthly Data'!Q:Q,Calculations!$C$116+MOD(AY141,Calculations!$C$118))+(1-Control!$C$7*Calculations!$C$87)*INDEX('Monthly Data'!R:R,Calculations!$C$116+MOD(AY141,Calculations!$C$118))</f>
        <v>-2.5419860972892394E-2</v>
      </c>
      <c r="FP141" s="86">
        <f ca="1">Control!$C$7*Calculations!$C$82*INDEX('Monthly Data'!N:N,Calculations!$C$116+MOD(AZ141,Calculations!$C$118))+Control!$C$7*Calculations!$C$83*INDEX('Monthly Data'!O:O,Calculations!$C$116+MOD(AZ141,Calculations!$C$118))+Control!$C$7*Calculations!$C$84*INDEX('Monthly Data'!P:P,Calculations!$C$116+MOD(AZ141,Calculations!$C$118))+Control!$C$7*Calculations!$C$85*INDEX('Monthly Data'!Q:Q,Calculations!$C$116+MOD(AZ141,Calculations!$C$118))+(1-Control!$C$7*Calculations!$C$87)*INDEX('Monthly Data'!R:R,Calculations!$C$116+MOD(AZ141,Calculations!$C$118))</f>
        <v>-3.9863250714949353E-2</v>
      </c>
      <c r="FQ141" s="86">
        <f ca="1">Control!$C$7*Calculations!$C$82*INDEX('Monthly Data'!N:N,Calculations!$C$116+MOD(BA141,Calculations!$C$118))+Control!$C$7*Calculations!$C$83*INDEX('Monthly Data'!O:O,Calculations!$C$116+MOD(BA141,Calculations!$C$118))+Control!$C$7*Calculations!$C$84*INDEX('Monthly Data'!P:P,Calculations!$C$116+MOD(BA141,Calculations!$C$118))+Control!$C$7*Calculations!$C$85*INDEX('Monthly Data'!Q:Q,Calculations!$C$116+MOD(BA141,Calculations!$C$118))+(1-Control!$C$7*Calculations!$C$87)*INDEX('Monthly Data'!R:R,Calculations!$C$116+MOD(BA141,Calculations!$C$118))</f>
        <v>5.3309355465453899E-3</v>
      </c>
      <c r="FR141" s="86">
        <f ca="1">Control!$C$7*Calculations!$C$82*INDEX('Monthly Data'!N:N,Calculations!$C$116+MOD(BB141,Calculations!$C$118))+Control!$C$7*Calculations!$C$83*INDEX('Monthly Data'!O:O,Calculations!$C$116+MOD(BB141,Calculations!$C$118))+Control!$C$7*Calculations!$C$84*INDEX('Monthly Data'!P:P,Calculations!$C$116+MOD(BB141,Calculations!$C$118))+Control!$C$7*Calculations!$C$85*INDEX('Monthly Data'!Q:Q,Calculations!$C$116+MOD(BB141,Calculations!$C$118))+(1-Control!$C$7*Calculations!$C$87)*INDEX('Monthly Data'!R:R,Calculations!$C$116+MOD(BB141,Calculations!$C$118))</f>
        <v>1.1702576456120543E-2</v>
      </c>
      <c r="FS141" s="86">
        <f ca="1">Control!$C$7*Calculations!$C$82*INDEX('Monthly Data'!N:N,Calculations!$C$116+MOD(BC141,Calculations!$C$118))+Control!$C$7*Calculations!$C$83*INDEX('Monthly Data'!O:O,Calculations!$C$116+MOD(BC141,Calculations!$C$118))+Control!$C$7*Calculations!$C$84*INDEX('Monthly Data'!P:P,Calculations!$C$116+MOD(BC141,Calculations!$C$118))+Control!$C$7*Calculations!$C$85*INDEX('Monthly Data'!Q:Q,Calculations!$C$116+MOD(BC141,Calculations!$C$118))+(1-Control!$C$7*Calculations!$C$87)*INDEX('Monthly Data'!R:R,Calculations!$C$116+MOD(BC141,Calculations!$C$118))</f>
        <v>6.4539397490030407E-3</v>
      </c>
      <c r="FT141" s="86">
        <f ca="1">Control!$C$7*Calculations!$C$82*INDEX('Monthly Data'!N:N,Calculations!$C$116+MOD(BD141,Calculations!$C$118))+Control!$C$7*Calculations!$C$83*INDEX('Monthly Data'!O:O,Calculations!$C$116+MOD(BD141,Calculations!$C$118))+Control!$C$7*Calculations!$C$84*INDEX('Monthly Data'!P:P,Calculations!$C$116+MOD(BD141,Calculations!$C$118))+Control!$C$7*Calculations!$C$85*INDEX('Monthly Data'!Q:Q,Calculations!$C$116+MOD(BD141,Calculations!$C$118))+(1-Control!$C$7*Calculations!$C$87)*INDEX('Monthly Data'!R:R,Calculations!$C$116+MOD(BD141,Calculations!$C$118))</f>
        <v>6.4539397490030407E-3</v>
      </c>
      <c r="FU141" s="86">
        <f ca="1">Control!$C$7*Calculations!$C$82*INDEX('Monthly Data'!N:N,Calculations!$C$116+MOD(BE141,Calculations!$C$118))+Control!$C$7*Calculations!$C$83*INDEX('Monthly Data'!O:O,Calculations!$C$116+MOD(BE141,Calculations!$C$118))+Control!$C$7*Calculations!$C$84*INDEX('Monthly Data'!P:P,Calculations!$C$116+MOD(BE141,Calculations!$C$118))+Control!$C$7*Calculations!$C$85*INDEX('Monthly Data'!Q:Q,Calculations!$C$116+MOD(BE141,Calculations!$C$118))+(1-Control!$C$7*Calculations!$C$87)*INDEX('Monthly Data'!R:R,Calculations!$C$116+MOD(BE141,Calculations!$C$118))</f>
        <v>3.127051071655923E-3</v>
      </c>
      <c r="FV141" s="86">
        <f ca="1">Control!$C$7*Calculations!$C$82*INDEX('Monthly Data'!N:N,Calculations!$C$116+MOD(BF141,Calculations!$C$118))+Control!$C$7*Calculations!$C$83*INDEX('Monthly Data'!O:O,Calculations!$C$116+MOD(BF141,Calculations!$C$118))+Control!$C$7*Calculations!$C$84*INDEX('Monthly Data'!P:P,Calculations!$C$116+MOD(BF141,Calculations!$C$118))+Control!$C$7*Calculations!$C$85*INDEX('Monthly Data'!Q:Q,Calculations!$C$116+MOD(BF141,Calculations!$C$118))+(1-Control!$C$7*Calculations!$C$87)*INDEX('Monthly Data'!R:R,Calculations!$C$116+MOD(BF141,Calculations!$C$118))</f>
        <v>-7.5539743260223157E-3</v>
      </c>
      <c r="FW141" s="86">
        <f ca="1">Control!$C$7*Calculations!$C$82*INDEX('Monthly Data'!N:N,Calculations!$C$116+MOD(BG141,Calculations!$C$118))+Control!$C$7*Calculations!$C$83*INDEX('Monthly Data'!O:O,Calculations!$C$116+MOD(BG141,Calculations!$C$118))+Control!$C$7*Calculations!$C$84*INDEX('Monthly Data'!P:P,Calculations!$C$116+MOD(BG141,Calculations!$C$118))+Control!$C$7*Calculations!$C$85*INDEX('Monthly Data'!Q:Q,Calculations!$C$116+MOD(BG141,Calculations!$C$118))+(1-Control!$C$7*Calculations!$C$87)*INDEX('Monthly Data'!R:R,Calculations!$C$116+MOD(BG141,Calculations!$C$118))</f>
        <v>-1.880155173376722E-2</v>
      </c>
      <c r="FX141" s="86">
        <f ca="1">Control!$C$7*Calculations!$C$82*INDEX('Monthly Data'!N:N,Calculations!$C$116+MOD(BH141,Calculations!$C$118))+Control!$C$7*Calculations!$C$83*INDEX('Monthly Data'!O:O,Calculations!$C$116+MOD(BH141,Calculations!$C$118))+Control!$C$7*Calculations!$C$84*INDEX('Monthly Data'!P:P,Calculations!$C$116+MOD(BH141,Calculations!$C$118))+Control!$C$7*Calculations!$C$85*INDEX('Monthly Data'!Q:Q,Calculations!$C$116+MOD(BH141,Calculations!$C$118))+(1-Control!$C$7*Calculations!$C$87)*INDEX('Monthly Data'!R:R,Calculations!$C$116+MOD(BH141,Calculations!$C$118))</f>
        <v>3.1011313347584085E-2</v>
      </c>
      <c r="FY141" s="86">
        <f ca="1">Control!$C$7*Calculations!$C$82*INDEX('Monthly Data'!N:N,Calculations!$C$116+MOD(BI141,Calculations!$C$118))+Control!$C$7*Calculations!$C$83*INDEX('Monthly Data'!O:O,Calculations!$C$116+MOD(BI141,Calculations!$C$118))+Control!$C$7*Calculations!$C$84*INDEX('Monthly Data'!P:P,Calculations!$C$116+MOD(BI141,Calculations!$C$118))+Control!$C$7*Calculations!$C$85*INDEX('Monthly Data'!Q:Q,Calculations!$C$116+MOD(BI141,Calculations!$C$118))+(1-Control!$C$7*Calculations!$C$87)*INDEX('Monthly Data'!R:R,Calculations!$C$116+MOD(BI141,Calculations!$C$118))</f>
        <v>-7.5539743260223157E-3</v>
      </c>
      <c r="FZ141" s="86">
        <f ca="1">Control!$C$7*Calculations!$C$82*INDEX('Monthly Data'!N:N,Calculations!$C$116+MOD(BJ141,Calculations!$C$118))+Control!$C$7*Calculations!$C$83*INDEX('Monthly Data'!O:O,Calculations!$C$116+MOD(BJ141,Calculations!$C$118))+Control!$C$7*Calculations!$C$84*INDEX('Monthly Data'!P:P,Calculations!$C$116+MOD(BJ141,Calculations!$C$118))+Control!$C$7*Calculations!$C$85*INDEX('Monthly Data'!Q:Q,Calculations!$C$116+MOD(BJ141,Calculations!$C$118))+(1-Control!$C$7*Calculations!$C$87)*INDEX('Monthly Data'!R:R,Calculations!$C$116+MOD(BJ141,Calculations!$C$118))</f>
        <v>3.9251937367756782E-3</v>
      </c>
      <c r="GA141" s="86">
        <f ca="1">Control!$C$7*Calculations!$C$82*INDEX('Monthly Data'!N:N,Calculations!$C$116+MOD(BK141,Calculations!$C$118))+Control!$C$7*Calculations!$C$83*INDEX('Monthly Data'!O:O,Calculations!$C$116+MOD(BK141,Calculations!$C$118))+Control!$C$7*Calculations!$C$84*INDEX('Monthly Data'!P:P,Calculations!$C$116+MOD(BK141,Calculations!$C$118))+Control!$C$7*Calculations!$C$85*INDEX('Monthly Data'!Q:Q,Calculations!$C$116+MOD(BK141,Calculations!$C$118))+(1-Control!$C$7*Calculations!$C$87)*INDEX('Monthly Data'!R:R,Calculations!$C$116+MOD(BK141,Calculations!$C$118))</f>
        <v>-4.0413381192162513E-2</v>
      </c>
      <c r="GB141" s="86">
        <f ca="1">Control!$C$7*Calculations!$C$82*INDEX('Monthly Data'!N:N,Calculations!$C$116+MOD(BL141,Calculations!$C$118))+Control!$C$7*Calculations!$C$83*INDEX('Monthly Data'!O:O,Calculations!$C$116+MOD(BL141,Calculations!$C$118))+Control!$C$7*Calculations!$C$84*INDEX('Monthly Data'!P:P,Calculations!$C$116+MOD(BL141,Calculations!$C$118))+Control!$C$7*Calculations!$C$85*INDEX('Monthly Data'!Q:Q,Calculations!$C$116+MOD(BL141,Calculations!$C$118))+(1-Control!$C$7*Calculations!$C$87)*INDEX('Monthly Data'!R:R,Calculations!$C$116+MOD(BL141,Calculations!$C$118))</f>
        <v>-2.0269389991732112E-2</v>
      </c>
      <c r="GC141" s="86">
        <f ca="1">Control!$C$7*Calculations!$C$82*INDEX('Monthly Data'!N:N,Calculations!$C$116+MOD(BM141,Calculations!$C$118))+Control!$C$7*Calculations!$C$83*INDEX('Monthly Data'!O:O,Calculations!$C$116+MOD(BM141,Calculations!$C$118))+Control!$C$7*Calculations!$C$84*INDEX('Monthly Data'!P:P,Calculations!$C$116+MOD(BM141,Calculations!$C$118))+Control!$C$7*Calculations!$C$85*INDEX('Monthly Data'!Q:Q,Calculations!$C$116+MOD(BM141,Calculations!$C$118))+(1-Control!$C$7*Calculations!$C$87)*INDEX('Monthly Data'!R:R,Calculations!$C$116+MOD(BM141,Calculations!$C$118))</f>
        <v>9.9787204839310462E-3</v>
      </c>
      <c r="GD141" s="86">
        <f ca="1">Control!$C$7*Calculations!$C$82*INDEX('Monthly Data'!N:N,Calculations!$C$116+MOD(BN141,Calculations!$C$118))+Control!$C$7*Calculations!$C$83*INDEX('Monthly Data'!O:O,Calculations!$C$116+MOD(BN141,Calculations!$C$118))+Control!$C$7*Calculations!$C$84*INDEX('Monthly Data'!P:P,Calculations!$C$116+MOD(BN141,Calculations!$C$118))+Control!$C$7*Calculations!$C$85*INDEX('Monthly Data'!Q:Q,Calculations!$C$116+MOD(BN141,Calculations!$C$118))+(1-Control!$C$7*Calculations!$C$87)*INDEX('Monthly Data'!R:R,Calculations!$C$116+MOD(BN141,Calculations!$C$118))</f>
        <v>7.5897487599915015E-3</v>
      </c>
      <c r="GE141" s="86">
        <f ca="1">Control!$C$7*Calculations!$C$82*INDEX('Monthly Data'!N:N,Calculations!$C$116+MOD(BO141,Calculations!$C$118))+Control!$C$7*Calculations!$C$83*INDEX('Monthly Data'!O:O,Calculations!$C$116+MOD(BO141,Calculations!$C$118))+Control!$C$7*Calculations!$C$84*INDEX('Monthly Data'!P:P,Calculations!$C$116+MOD(BO141,Calculations!$C$118))+Control!$C$7*Calculations!$C$85*INDEX('Monthly Data'!Q:Q,Calculations!$C$116+MOD(BO141,Calculations!$C$118))+(1-Control!$C$7*Calculations!$C$87)*INDEX('Monthly Data'!R:R,Calculations!$C$116+MOD(BO141,Calculations!$C$118))</f>
        <v>-3.9863250714949353E-2</v>
      </c>
      <c r="GF141" s="86">
        <f ca="1">Control!$C$7*Calculations!$C$82*INDEX('Monthly Data'!N:N,Calculations!$C$116+MOD(BP141,Calculations!$C$118))+Control!$C$7*Calculations!$C$83*INDEX('Monthly Data'!O:O,Calculations!$C$116+MOD(BP141,Calculations!$C$118))+Control!$C$7*Calculations!$C$84*INDEX('Monthly Data'!P:P,Calculations!$C$116+MOD(BP141,Calculations!$C$118))+Control!$C$7*Calculations!$C$85*INDEX('Monthly Data'!Q:Q,Calculations!$C$116+MOD(BP141,Calculations!$C$118))+(1-Control!$C$7*Calculations!$C$87)*INDEX('Monthly Data'!R:R,Calculations!$C$116+MOD(BP141,Calculations!$C$118))</f>
        <v>-2.0269389991732112E-2</v>
      </c>
      <c r="GG141" s="86">
        <f ca="1">Control!$C$7*Calculations!$C$82*INDEX('Monthly Data'!N:N,Calculations!$C$116+MOD(BQ141,Calculations!$C$118))+Control!$C$7*Calculations!$C$83*INDEX('Monthly Data'!O:O,Calculations!$C$116+MOD(BQ141,Calculations!$C$118))+Control!$C$7*Calculations!$C$84*INDEX('Monthly Data'!P:P,Calculations!$C$116+MOD(BQ141,Calculations!$C$118))+Control!$C$7*Calculations!$C$85*INDEX('Monthly Data'!Q:Q,Calculations!$C$116+MOD(BQ141,Calculations!$C$118))+(1-Control!$C$7*Calculations!$C$87)*INDEX('Monthly Data'!R:R,Calculations!$C$116+MOD(BQ141,Calculations!$C$118))</f>
        <v>-3.53368065312233E-2</v>
      </c>
      <c r="GH141" s="86">
        <f ca="1">Control!$C$7*Calculations!$C$82*INDEX('Monthly Data'!N:N,Calculations!$C$116+MOD(BR141,Calculations!$C$118))+Control!$C$7*Calculations!$C$83*INDEX('Monthly Data'!O:O,Calculations!$C$116+MOD(BR141,Calculations!$C$118))+Control!$C$7*Calculations!$C$84*INDEX('Monthly Data'!P:P,Calculations!$C$116+MOD(BR141,Calculations!$C$118))+Control!$C$7*Calculations!$C$85*INDEX('Monthly Data'!Q:Q,Calculations!$C$116+MOD(BR141,Calculations!$C$118))+(1-Control!$C$7*Calculations!$C$87)*INDEX('Monthly Data'!R:R,Calculations!$C$116+MOD(BR141,Calculations!$C$118))</f>
        <v>1.0921298083007208E-2</v>
      </c>
      <c r="GI141" s="86">
        <f ca="1">Control!$C$7*Calculations!$C$82*INDEX('Monthly Data'!N:N,Calculations!$C$116+MOD(BS141,Calculations!$C$118))+Control!$C$7*Calculations!$C$83*INDEX('Monthly Data'!O:O,Calculations!$C$116+MOD(BS141,Calculations!$C$118))+Control!$C$7*Calculations!$C$84*INDEX('Monthly Data'!P:P,Calculations!$C$116+MOD(BS141,Calculations!$C$118))+Control!$C$7*Calculations!$C$85*INDEX('Monthly Data'!Q:Q,Calculations!$C$116+MOD(BS141,Calculations!$C$118))+(1-Control!$C$7*Calculations!$C$87)*INDEX('Monthly Data'!R:R,Calculations!$C$116+MOD(BS141,Calculations!$C$118))</f>
        <v>-9.5555592256394619E-3</v>
      </c>
      <c r="GJ141" s="86">
        <f ca="1">Control!$C$7*Calculations!$C$82*INDEX('Monthly Data'!N:N,Calculations!$C$116+MOD(BT141,Calculations!$C$118))+Control!$C$7*Calculations!$C$83*INDEX('Monthly Data'!O:O,Calculations!$C$116+MOD(BT141,Calculations!$C$118))+Control!$C$7*Calculations!$C$84*INDEX('Monthly Data'!P:P,Calculations!$C$116+MOD(BT141,Calculations!$C$118))+Control!$C$7*Calculations!$C$85*INDEX('Monthly Data'!Q:Q,Calculations!$C$116+MOD(BT141,Calculations!$C$118))+(1-Control!$C$7*Calculations!$C$87)*INDEX('Monthly Data'!R:R,Calculations!$C$116+MOD(BT141,Calculations!$C$118))</f>
        <v>7.5897487599915015E-3</v>
      </c>
      <c r="GK141" s="86">
        <f ca="1">Control!$C$7*Calculations!$C$82*INDEX('Monthly Data'!N:N,Calculations!$C$116+MOD(BU141,Calculations!$C$118))+Control!$C$7*Calculations!$C$83*INDEX('Monthly Data'!O:O,Calculations!$C$116+MOD(BU141,Calculations!$C$118))+Control!$C$7*Calculations!$C$84*INDEX('Monthly Data'!P:P,Calculations!$C$116+MOD(BU141,Calculations!$C$118))+Control!$C$7*Calculations!$C$85*INDEX('Monthly Data'!Q:Q,Calculations!$C$116+MOD(BU141,Calculations!$C$118))+(1-Control!$C$7*Calculations!$C$87)*INDEX('Monthly Data'!R:R,Calculations!$C$116+MOD(BU141,Calculations!$C$118))</f>
        <v>7.857567536297622E-3</v>
      </c>
      <c r="GL141" s="86">
        <f ca="1">Control!$C$7*Calculations!$C$82*INDEX('Monthly Data'!N:N,Calculations!$C$116+MOD(BV141,Calculations!$C$118))+Control!$C$7*Calculations!$C$83*INDEX('Monthly Data'!O:O,Calculations!$C$116+MOD(BV141,Calculations!$C$118))+Control!$C$7*Calculations!$C$84*INDEX('Monthly Data'!P:P,Calculations!$C$116+MOD(BV141,Calculations!$C$118))+Control!$C$7*Calculations!$C$85*INDEX('Monthly Data'!Q:Q,Calculations!$C$116+MOD(BV141,Calculations!$C$118))+(1-Control!$C$7*Calculations!$C$87)*INDEX('Monthly Data'!R:R,Calculations!$C$116+MOD(BV141,Calculations!$C$118))</f>
        <v>1.8695385296339444E-2</v>
      </c>
      <c r="GM141" s="86">
        <f ca="1">Control!$C$7*Calculations!$C$82*INDEX('Monthly Data'!N:N,Calculations!$C$116+MOD(BW141,Calculations!$C$118))+Control!$C$7*Calculations!$C$83*INDEX('Monthly Data'!O:O,Calculations!$C$116+MOD(BW141,Calculations!$C$118))+Control!$C$7*Calculations!$C$84*INDEX('Monthly Data'!P:P,Calculations!$C$116+MOD(BW141,Calculations!$C$118))+Control!$C$7*Calculations!$C$85*INDEX('Monthly Data'!Q:Q,Calculations!$C$116+MOD(BW141,Calculations!$C$118))+(1-Control!$C$7*Calculations!$C$87)*INDEX('Monthly Data'!R:R,Calculations!$C$116+MOD(BW141,Calculations!$C$118))</f>
        <v>4.089189590407355E-3</v>
      </c>
      <c r="GN141" s="86">
        <f ca="1">Control!$C$7*Calculations!$C$82*INDEX('Monthly Data'!N:N,Calculations!$C$116+MOD(BX141,Calculations!$C$118))+Control!$C$7*Calculations!$C$83*INDEX('Monthly Data'!O:O,Calculations!$C$116+MOD(BX141,Calculations!$C$118))+Control!$C$7*Calculations!$C$84*INDEX('Monthly Data'!P:P,Calculations!$C$116+MOD(BX141,Calculations!$C$118))+Control!$C$7*Calculations!$C$85*INDEX('Monthly Data'!Q:Q,Calculations!$C$116+MOD(BX141,Calculations!$C$118))+(1-Control!$C$7*Calculations!$C$87)*INDEX('Monthly Data'!R:R,Calculations!$C$116+MOD(BX141,Calculations!$C$118))</f>
        <v>3.9251937367756782E-3</v>
      </c>
      <c r="GO141" s="86">
        <f ca="1">Control!$C$7*Calculations!$C$82*INDEX('Monthly Data'!N:N,Calculations!$C$116+MOD(BY141,Calculations!$C$118))+Control!$C$7*Calculations!$C$83*INDEX('Monthly Data'!O:O,Calculations!$C$116+MOD(BY141,Calculations!$C$118))+Control!$C$7*Calculations!$C$84*INDEX('Monthly Data'!P:P,Calculations!$C$116+MOD(BY141,Calculations!$C$118))+Control!$C$7*Calculations!$C$85*INDEX('Monthly Data'!Q:Q,Calculations!$C$116+MOD(BY141,Calculations!$C$118))+(1-Control!$C$7*Calculations!$C$87)*INDEX('Monthly Data'!R:R,Calculations!$C$116+MOD(BY141,Calculations!$C$118))</f>
        <v>-7.4084874653726545E-3</v>
      </c>
      <c r="GP141" s="86">
        <f ca="1">Control!$C$7*Calculations!$C$82*INDEX('Monthly Data'!N:N,Calculations!$C$116+MOD(BZ141,Calculations!$C$118))+Control!$C$7*Calculations!$C$83*INDEX('Monthly Data'!O:O,Calculations!$C$116+MOD(BZ141,Calculations!$C$118))+Control!$C$7*Calculations!$C$84*INDEX('Monthly Data'!P:P,Calculations!$C$116+MOD(BZ141,Calculations!$C$118))+Control!$C$7*Calculations!$C$85*INDEX('Monthly Data'!Q:Q,Calculations!$C$116+MOD(BZ141,Calculations!$C$118))+(1-Control!$C$7*Calculations!$C$87)*INDEX('Monthly Data'!R:R,Calculations!$C$116+MOD(BZ141,Calculations!$C$118))</f>
        <v>9.9787204839310462E-3</v>
      </c>
      <c r="GQ141" s="86">
        <f ca="1">Control!$C$7*Calculations!$C$82*INDEX('Monthly Data'!N:N,Calculations!$C$116+MOD(CA141,Calculations!$C$118))+Control!$C$7*Calculations!$C$83*INDEX('Monthly Data'!O:O,Calculations!$C$116+MOD(CA141,Calculations!$C$118))+Control!$C$7*Calculations!$C$84*INDEX('Monthly Data'!P:P,Calculations!$C$116+MOD(CA141,Calculations!$C$118))+Control!$C$7*Calculations!$C$85*INDEX('Monthly Data'!Q:Q,Calculations!$C$116+MOD(CA141,Calculations!$C$118))+(1-Control!$C$7*Calculations!$C$87)*INDEX('Monthly Data'!R:R,Calculations!$C$116+MOD(CA141,Calculations!$C$118))</f>
        <v>-4.3408051735618014E-2</v>
      </c>
      <c r="GR141" s="86">
        <f ca="1">Control!$C$7*Calculations!$C$82*INDEX('Monthly Data'!N:N,Calculations!$C$116+MOD(CB141,Calculations!$C$118))+Control!$C$7*Calculations!$C$83*INDEX('Monthly Data'!O:O,Calculations!$C$116+MOD(CB141,Calculations!$C$118))+Control!$C$7*Calculations!$C$84*INDEX('Monthly Data'!P:P,Calculations!$C$116+MOD(CB141,Calculations!$C$118))+Control!$C$7*Calculations!$C$85*INDEX('Monthly Data'!Q:Q,Calculations!$C$116+MOD(CB141,Calculations!$C$118))+(1-Control!$C$7*Calculations!$C$87)*INDEX('Monthly Data'!R:R,Calculations!$C$116+MOD(CB141,Calculations!$C$118))</f>
        <v>2.3852824346838646E-2</v>
      </c>
      <c r="GS141" s="86">
        <f ca="1">Control!$C$7*Calculations!$C$82*INDEX('Monthly Data'!N:N,Calculations!$C$116+MOD(CC141,Calculations!$C$118))+Control!$C$7*Calculations!$C$83*INDEX('Monthly Data'!O:O,Calculations!$C$116+MOD(CC141,Calculations!$C$118))+Control!$C$7*Calculations!$C$84*INDEX('Monthly Data'!P:P,Calculations!$C$116+MOD(CC141,Calculations!$C$118))+Control!$C$7*Calculations!$C$85*INDEX('Monthly Data'!Q:Q,Calculations!$C$116+MOD(CC141,Calculations!$C$118))+(1-Control!$C$7*Calculations!$C$87)*INDEX('Monthly Data'!R:R,Calculations!$C$116+MOD(CC141,Calculations!$C$118))</f>
        <v>1.0415351832335435E-2</v>
      </c>
      <c r="GT141" s="86">
        <f ca="1">Control!$C$7*Calculations!$C$82*INDEX('Monthly Data'!N:N,Calculations!$C$116+MOD(CD141,Calculations!$C$118))+Control!$C$7*Calculations!$C$83*INDEX('Monthly Data'!O:O,Calculations!$C$116+MOD(CD141,Calculations!$C$118))+Control!$C$7*Calculations!$C$84*INDEX('Monthly Data'!P:P,Calculations!$C$116+MOD(CD141,Calculations!$C$118))+Control!$C$7*Calculations!$C$85*INDEX('Monthly Data'!Q:Q,Calculations!$C$116+MOD(CD141,Calculations!$C$118))+(1-Control!$C$7*Calculations!$C$87)*INDEX('Monthly Data'!R:R,Calculations!$C$116+MOD(CD141,Calculations!$C$118))</f>
        <v>-2.0269389991732112E-2</v>
      </c>
      <c r="GU141" s="86">
        <f ca="1">Control!$C$7*Calculations!$C$82*INDEX('Monthly Data'!N:N,Calculations!$C$116+MOD(CE141,Calculations!$C$118))+Control!$C$7*Calculations!$C$83*INDEX('Monthly Data'!O:O,Calculations!$C$116+MOD(CE141,Calculations!$C$118))+Control!$C$7*Calculations!$C$84*INDEX('Monthly Data'!P:P,Calculations!$C$116+MOD(CE141,Calculations!$C$118))+Control!$C$7*Calculations!$C$85*INDEX('Monthly Data'!Q:Q,Calculations!$C$116+MOD(CE141,Calculations!$C$118))+(1-Control!$C$7*Calculations!$C$87)*INDEX('Monthly Data'!R:R,Calculations!$C$116+MOD(CE141,Calculations!$C$118))</f>
        <v>1.7073665854433945E-2</v>
      </c>
      <c r="GV141" s="86">
        <f ca="1">Control!$C$7*Calculations!$C$82*INDEX('Monthly Data'!N:N,Calculations!$C$116+MOD(CF141,Calculations!$C$118))+Control!$C$7*Calculations!$C$83*INDEX('Monthly Data'!O:O,Calculations!$C$116+MOD(CF141,Calculations!$C$118))+Control!$C$7*Calculations!$C$84*INDEX('Monthly Data'!P:P,Calculations!$C$116+MOD(CF141,Calculations!$C$118))+Control!$C$7*Calculations!$C$85*INDEX('Monthly Data'!Q:Q,Calculations!$C$116+MOD(CF141,Calculations!$C$118))+(1-Control!$C$7*Calculations!$C$87)*INDEX('Monthly Data'!R:R,Calculations!$C$116+MOD(CF141,Calculations!$C$118))</f>
        <v>3.9251937367756782E-3</v>
      </c>
      <c r="GW141" s="86">
        <f ca="1">Control!$C$7*Calculations!$C$82*INDEX('Monthly Data'!N:N,Calculations!$C$116+MOD(CG141,Calculations!$C$118))+Control!$C$7*Calculations!$C$83*INDEX('Monthly Data'!O:O,Calculations!$C$116+MOD(CG141,Calculations!$C$118))+Control!$C$7*Calculations!$C$84*INDEX('Monthly Data'!P:P,Calculations!$C$116+MOD(CG141,Calculations!$C$118))+Control!$C$7*Calculations!$C$85*INDEX('Monthly Data'!Q:Q,Calculations!$C$116+MOD(CG141,Calculations!$C$118))+(1-Control!$C$7*Calculations!$C$87)*INDEX('Monthly Data'!R:R,Calculations!$C$116+MOD(CG141,Calculations!$C$118))</f>
        <v>-1.8530040247387896E-2</v>
      </c>
      <c r="GX141" s="86">
        <f ca="1">Control!$C$7*Calculations!$C$82*INDEX('Monthly Data'!N:N,Calculations!$C$116+MOD(CH141,Calculations!$C$118))+Control!$C$7*Calculations!$C$83*INDEX('Monthly Data'!O:O,Calculations!$C$116+MOD(CH141,Calculations!$C$118))+Control!$C$7*Calculations!$C$84*INDEX('Monthly Data'!P:P,Calculations!$C$116+MOD(CH141,Calculations!$C$118))+Control!$C$7*Calculations!$C$85*INDEX('Monthly Data'!Q:Q,Calculations!$C$116+MOD(CH141,Calculations!$C$118))+(1-Control!$C$7*Calculations!$C$87)*INDEX('Monthly Data'!R:R,Calculations!$C$116+MOD(CH141,Calculations!$C$118))</f>
        <v>-4.417423226995453E-3</v>
      </c>
      <c r="GY141" s="86">
        <f ca="1">Control!$C$7*Calculations!$C$82*INDEX('Monthly Data'!N:N,Calculations!$C$116+MOD(CI141,Calculations!$C$118))+Control!$C$7*Calculations!$C$83*INDEX('Monthly Data'!O:O,Calculations!$C$116+MOD(CI141,Calculations!$C$118))+Control!$C$7*Calculations!$C$84*INDEX('Monthly Data'!P:P,Calculations!$C$116+MOD(CI141,Calculations!$C$118))+Control!$C$7*Calculations!$C$85*INDEX('Monthly Data'!Q:Q,Calculations!$C$116+MOD(CI141,Calculations!$C$118))+(1-Control!$C$7*Calculations!$C$87)*INDEX('Monthly Data'!R:R,Calculations!$C$116+MOD(CI141,Calculations!$C$118))</f>
        <v>1.1702576456120543E-2</v>
      </c>
      <c r="GZ141" s="86">
        <f ca="1">Control!$C$7*Calculations!$C$82*INDEX('Monthly Data'!N:N,Calculations!$C$116+MOD(CJ141,Calculations!$C$118))+Control!$C$7*Calculations!$C$83*INDEX('Monthly Data'!O:O,Calculations!$C$116+MOD(CJ141,Calculations!$C$118))+Control!$C$7*Calculations!$C$84*INDEX('Monthly Data'!P:P,Calculations!$C$116+MOD(CJ141,Calculations!$C$118))+Control!$C$7*Calculations!$C$85*INDEX('Monthly Data'!Q:Q,Calculations!$C$116+MOD(CJ141,Calculations!$C$118))+(1-Control!$C$7*Calculations!$C$87)*INDEX('Monthly Data'!R:R,Calculations!$C$116+MOD(CJ141,Calculations!$C$118))</f>
        <v>1.5108777406081684E-3</v>
      </c>
      <c r="HA141" s="86">
        <f ca="1">Control!$C$7*Calculations!$C$82*INDEX('Monthly Data'!N:N,Calculations!$C$116+MOD(CK141,Calculations!$C$118))+Control!$C$7*Calculations!$C$83*INDEX('Monthly Data'!O:O,Calculations!$C$116+MOD(CK141,Calculations!$C$118))+Control!$C$7*Calculations!$C$84*INDEX('Monthly Data'!P:P,Calculations!$C$116+MOD(CK141,Calculations!$C$118))+Control!$C$7*Calculations!$C$85*INDEX('Monthly Data'!Q:Q,Calculations!$C$116+MOD(CK141,Calculations!$C$118))+(1-Control!$C$7*Calculations!$C$87)*INDEX('Monthly Data'!R:R,Calculations!$C$116+MOD(CK141,Calculations!$C$118))</f>
        <v>7.9764341593600071E-3</v>
      </c>
      <c r="HB141" s="86">
        <f ca="1">Control!$C$7*Calculations!$C$82*INDEX('Monthly Data'!N:N,Calculations!$C$116+MOD(CL141,Calculations!$C$118))+Control!$C$7*Calculations!$C$83*INDEX('Monthly Data'!O:O,Calculations!$C$116+MOD(CL141,Calculations!$C$118))+Control!$C$7*Calculations!$C$84*INDEX('Monthly Data'!P:P,Calculations!$C$116+MOD(CL141,Calculations!$C$118))+Control!$C$7*Calculations!$C$85*INDEX('Monthly Data'!Q:Q,Calculations!$C$116+MOD(CL141,Calculations!$C$118))+(1-Control!$C$7*Calculations!$C$87)*INDEX('Monthly Data'!R:R,Calculations!$C$116+MOD(CL141,Calculations!$C$118))</f>
        <v>1.3891563624307685E-2</v>
      </c>
      <c r="HC141" s="86">
        <f ca="1">Control!$C$7*Calculations!$C$82*INDEX('Monthly Data'!N:N,Calculations!$C$116+MOD(CM141,Calculations!$C$118))+Control!$C$7*Calculations!$C$83*INDEX('Monthly Data'!O:O,Calculations!$C$116+MOD(CM141,Calculations!$C$118))+Control!$C$7*Calculations!$C$84*INDEX('Monthly Data'!P:P,Calculations!$C$116+MOD(CM141,Calculations!$C$118))+Control!$C$7*Calculations!$C$85*INDEX('Monthly Data'!Q:Q,Calculations!$C$116+MOD(CM141,Calculations!$C$118))+(1-Control!$C$7*Calculations!$C$87)*INDEX('Monthly Data'!R:R,Calculations!$C$116+MOD(CM141,Calculations!$C$118))</f>
        <v>1.3423979074716584E-2</v>
      </c>
      <c r="HD141" s="86">
        <f ca="1">Control!$C$7*Calculations!$C$82*INDEX('Monthly Data'!N:N,Calculations!$C$116+MOD(CN141,Calculations!$C$118))+Control!$C$7*Calculations!$C$83*INDEX('Monthly Data'!O:O,Calculations!$C$116+MOD(CN141,Calculations!$C$118))+Control!$C$7*Calculations!$C$84*INDEX('Monthly Data'!P:P,Calculations!$C$116+MOD(CN141,Calculations!$C$118))+Control!$C$7*Calculations!$C$85*INDEX('Monthly Data'!Q:Q,Calculations!$C$116+MOD(CN141,Calculations!$C$118))+(1-Control!$C$7*Calculations!$C$87)*INDEX('Monthly Data'!R:R,Calculations!$C$116+MOD(CN141,Calculations!$C$118))</f>
        <v>-2.5419860972892394E-2</v>
      </c>
      <c r="HE141" s="86">
        <f ca="1">Control!$C$7*Calculations!$C$82*INDEX('Monthly Data'!N:N,Calculations!$C$116+MOD(CO141,Calculations!$C$118))+Control!$C$7*Calculations!$C$83*INDEX('Monthly Data'!O:O,Calculations!$C$116+MOD(CO141,Calculations!$C$118))+Control!$C$7*Calculations!$C$84*INDEX('Monthly Data'!P:P,Calculations!$C$116+MOD(CO141,Calculations!$C$118))+Control!$C$7*Calculations!$C$85*INDEX('Monthly Data'!Q:Q,Calculations!$C$116+MOD(CO141,Calculations!$C$118))+(1-Control!$C$7*Calculations!$C$87)*INDEX('Monthly Data'!R:R,Calculations!$C$116+MOD(CO141,Calculations!$C$118))</f>
        <v>-3.9863250714949353E-2</v>
      </c>
      <c r="HF141" s="86">
        <f ca="1">Control!$C$7*Calculations!$C$82*INDEX('Monthly Data'!N:N,Calculations!$C$116+MOD(CP141,Calculations!$C$118))+Control!$C$7*Calculations!$C$83*INDEX('Monthly Data'!O:O,Calculations!$C$116+MOD(CP141,Calculations!$C$118))+Control!$C$7*Calculations!$C$84*INDEX('Monthly Data'!P:P,Calculations!$C$116+MOD(CP141,Calculations!$C$118))+Control!$C$7*Calculations!$C$85*INDEX('Monthly Data'!Q:Q,Calculations!$C$116+MOD(CP141,Calculations!$C$118))+(1-Control!$C$7*Calculations!$C$87)*INDEX('Monthly Data'!R:R,Calculations!$C$116+MOD(CP141,Calculations!$C$118))</f>
        <v>4.5735623984309991E-2</v>
      </c>
      <c r="HG141" s="86">
        <f ca="1">Control!$C$7*Calculations!$C$82*INDEX('Monthly Data'!N:N,Calculations!$C$116+MOD(CQ141,Calculations!$C$118))+Control!$C$7*Calculations!$C$83*INDEX('Monthly Data'!O:O,Calculations!$C$116+MOD(CQ141,Calculations!$C$118))+Control!$C$7*Calculations!$C$84*INDEX('Monthly Data'!P:P,Calculations!$C$116+MOD(CQ141,Calculations!$C$118))+Control!$C$7*Calculations!$C$85*INDEX('Monthly Data'!Q:Q,Calculations!$C$116+MOD(CQ141,Calculations!$C$118))+(1-Control!$C$7*Calculations!$C$87)*INDEX('Monthly Data'!R:R,Calculations!$C$116+MOD(CQ141,Calculations!$C$118))</f>
        <v>-4.417423226995453E-3</v>
      </c>
      <c r="HH141" s="86">
        <f ca="1">Control!$C$7*Calculations!$C$82*INDEX('Monthly Data'!N:N,Calculations!$C$116+MOD(CR141,Calculations!$C$118))+Control!$C$7*Calculations!$C$83*INDEX('Monthly Data'!O:O,Calculations!$C$116+MOD(CR141,Calculations!$C$118))+Control!$C$7*Calculations!$C$84*INDEX('Monthly Data'!P:P,Calculations!$C$116+MOD(CR141,Calculations!$C$118))+Control!$C$7*Calculations!$C$85*INDEX('Monthly Data'!Q:Q,Calculations!$C$116+MOD(CR141,Calculations!$C$118))+(1-Control!$C$7*Calculations!$C$87)*INDEX('Monthly Data'!R:R,Calculations!$C$116+MOD(CR141,Calculations!$C$118))</f>
        <v>7.9764341593600071E-3</v>
      </c>
      <c r="HI141" s="86">
        <f ca="1">Control!$C$7*Calculations!$C$82*INDEX('Monthly Data'!N:N,Calculations!$C$116+MOD(CS141,Calculations!$C$118))+Control!$C$7*Calculations!$C$83*INDEX('Monthly Data'!O:O,Calculations!$C$116+MOD(CS141,Calculations!$C$118))+Control!$C$7*Calculations!$C$84*INDEX('Monthly Data'!P:P,Calculations!$C$116+MOD(CS141,Calculations!$C$118))+Control!$C$7*Calculations!$C$85*INDEX('Monthly Data'!Q:Q,Calculations!$C$116+MOD(CS141,Calculations!$C$118))+(1-Control!$C$7*Calculations!$C$87)*INDEX('Monthly Data'!R:R,Calculations!$C$116+MOD(CS141,Calculations!$C$118))</f>
        <v>1.0478379486191123E-2</v>
      </c>
      <c r="HJ141" s="86">
        <f ca="1">Control!$C$7*Calculations!$C$82*INDEX('Monthly Data'!N:N,Calculations!$C$116+MOD(CT141,Calculations!$C$118))+Control!$C$7*Calculations!$C$83*INDEX('Monthly Data'!O:O,Calculations!$C$116+MOD(CT141,Calculations!$C$118))+Control!$C$7*Calculations!$C$84*INDEX('Monthly Data'!P:P,Calculations!$C$116+MOD(CT141,Calculations!$C$118))+Control!$C$7*Calculations!$C$85*INDEX('Monthly Data'!Q:Q,Calculations!$C$116+MOD(CT141,Calculations!$C$118))+(1-Control!$C$7*Calculations!$C$87)*INDEX('Monthly Data'!R:R,Calculations!$C$116+MOD(CT141,Calculations!$C$118))</f>
        <v>7.7184133340106598E-3</v>
      </c>
      <c r="HK141" s="86">
        <f ca="1">Control!$C$7*Calculations!$C$82*INDEX('Monthly Data'!N:N,Calculations!$C$116+MOD(CU141,Calculations!$C$118))+Control!$C$7*Calculations!$C$83*INDEX('Monthly Data'!O:O,Calculations!$C$116+MOD(CU141,Calculations!$C$118))+Control!$C$7*Calculations!$C$84*INDEX('Monthly Data'!P:P,Calculations!$C$116+MOD(CU141,Calculations!$C$118))+Control!$C$7*Calculations!$C$85*INDEX('Monthly Data'!Q:Q,Calculations!$C$116+MOD(CU141,Calculations!$C$118))+(1-Control!$C$7*Calculations!$C$87)*INDEX('Monthly Data'!R:R,Calculations!$C$116+MOD(CU141,Calculations!$C$118))</f>
        <v>2.4722579420195831E-2</v>
      </c>
      <c r="HL141" s="86">
        <f ca="1">Control!$C$7*Calculations!$C$82*INDEX('Monthly Data'!N:N,Calculations!$C$116+MOD(CV141,Calculations!$C$118))+Control!$C$7*Calculations!$C$83*INDEX('Monthly Data'!O:O,Calculations!$C$116+MOD(CV141,Calculations!$C$118))+Control!$C$7*Calculations!$C$84*INDEX('Monthly Data'!P:P,Calculations!$C$116+MOD(CV141,Calculations!$C$118))+Control!$C$7*Calculations!$C$85*INDEX('Monthly Data'!Q:Q,Calculations!$C$116+MOD(CV141,Calculations!$C$118))+(1-Control!$C$7*Calculations!$C$87)*INDEX('Monthly Data'!R:R,Calculations!$C$116+MOD(CV141,Calculations!$C$118))</f>
        <v>-1.4213734788548189E-2</v>
      </c>
      <c r="HM141" s="86">
        <f ca="1">Control!$C$7*Calculations!$C$82*INDEX('Monthly Data'!N:N,Calculations!$C$116+MOD(CW141,Calculations!$C$118))+Control!$C$7*Calculations!$C$83*INDEX('Monthly Data'!O:O,Calculations!$C$116+MOD(CW141,Calculations!$C$118))+Control!$C$7*Calculations!$C$84*INDEX('Monthly Data'!P:P,Calculations!$C$116+MOD(CW141,Calculations!$C$118))+Control!$C$7*Calculations!$C$85*INDEX('Monthly Data'!Q:Q,Calculations!$C$116+MOD(CW141,Calculations!$C$118))+(1-Control!$C$7*Calculations!$C$87)*INDEX('Monthly Data'!R:R,Calculations!$C$116+MOD(CW141,Calculations!$C$118))</f>
        <v>7.7184133340106598E-3</v>
      </c>
      <c r="HN141" s="86">
        <f ca="1">Control!$C$7*Calculations!$C$82*INDEX('Monthly Data'!N:N,Calculations!$C$116+MOD(CX141,Calculations!$C$118))+Control!$C$7*Calculations!$C$83*INDEX('Monthly Data'!O:O,Calculations!$C$116+MOD(CX141,Calculations!$C$118))+Control!$C$7*Calculations!$C$84*INDEX('Monthly Data'!P:P,Calculations!$C$116+MOD(CX141,Calculations!$C$118))+Control!$C$7*Calculations!$C$85*INDEX('Monthly Data'!Q:Q,Calculations!$C$116+MOD(CX141,Calculations!$C$118))+(1-Control!$C$7*Calculations!$C$87)*INDEX('Monthly Data'!R:R,Calculations!$C$116+MOD(CX141,Calculations!$C$118))</f>
        <v>-1.9947061878162777E-2</v>
      </c>
      <c r="HO141" s="86">
        <f ca="1">Control!$C$7*Calculations!$C$82*INDEX('Monthly Data'!N:N,Calculations!$C$116+MOD(CY141,Calculations!$C$118))+Control!$C$7*Calculations!$C$83*INDEX('Monthly Data'!O:O,Calculations!$C$116+MOD(CY141,Calculations!$C$118))+Control!$C$7*Calculations!$C$84*INDEX('Monthly Data'!P:P,Calculations!$C$116+MOD(CY141,Calculations!$C$118))+Control!$C$7*Calculations!$C$85*INDEX('Monthly Data'!Q:Q,Calculations!$C$116+MOD(CY141,Calculations!$C$118))+(1-Control!$C$7*Calculations!$C$87)*INDEX('Monthly Data'!R:R,Calculations!$C$116+MOD(CY141,Calculations!$C$118))</f>
        <v>-1.880155173376722E-2</v>
      </c>
      <c r="HP141" s="86">
        <f ca="1">Control!$C$7*Calculations!$C$82*INDEX('Monthly Data'!N:N,Calculations!$C$116+MOD(CZ141,Calculations!$C$118))+Control!$C$7*Calculations!$C$83*INDEX('Monthly Data'!O:O,Calculations!$C$116+MOD(CZ141,Calculations!$C$118))+Control!$C$7*Calculations!$C$84*INDEX('Monthly Data'!P:P,Calculations!$C$116+MOD(CZ141,Calculations!$C$118))+Control!$C$7*Calculations!$C$85*INDEX('Monthly Data'!Q:Q,Calculations!$C$116+MOD(CZ141,Calculations!$C$118))+(1-Control!$C$7*Calculations!$C$87)*INDEX('Monthly Data'!R:R,Calculations!$C$116+MOD(CZ141,Calculations!$C$118))</f>
        <v>1.5108777406081684E-3</v>
      </c>
      <c r="HQ141" s="86">
        <f ca="1">Control!$C$7*Calculations!$C$82*INDEX('Monthly Data'!N:N,Calculations!$C$116+MOD(DA141,Calculations!$C$118))+Control!$C$7*Calculations!$C$83*INDEX('Monthly Data'!O:O,Calculations!$C$116+MOD(DA141,Calculations!$C$118))+Control!$C$7*Calculations!$C$84*INDEX('Monthly Data'!P:P,Calculations!$C$116+MOD(DA141,Calculations!$C$118))+Control!$C$7*Calculations!$C$85*INDEX('Monthly Data'!Q:Q,Calculations!$C$116+MOD(DA141,Calculations!$C$118))+(1-Control!$C$7*Calculations!$C$87)*INDEX('Monthly Data'!R:R,Calculations!$C$116+MOD(DA141,Calculations!$C$118))</f>
        <v>3.5231336013669103E-2</v>
      </c>
      <c r="HR141" s="86">
        <f ca="1">Control!$C$7*Calculations!$C$82*INDEX('Monthly Data'!N:N,Calculations!$C$116+MOD(DB141,Calculations!$C$118))+Control!$C$7*Calculations!$C$83*INDEX('Monthly Data'!O:O,Calculations!$C$116+MOD(DB141,Calculations!$C$118))+Control!$C$7*Calculations!$C$84*INDEX('Monthly Data'!P:P,Calculations!$C$116+MOD(DB141,Calculations!$C$118))+Control!$C$7*Calculations!$C$85*INDEX('Monthly Data'!Q:Q,Calculations!$C$116+MOD(DB141,Calculations!$C$118))+(1-Control!$C$7*Calculations!$C$87)*INDEX('Monthly Data'!R:R,Calculations!$C$116+MOD(DB141,Calculations!$C$118))</f>
        <v>1.5216630695380906E-2</v>
      </c>
      <c r="HS141" s="86">
        <f ca="1">Control!$C$7*Calculations!$C$82*INDEX('Monthly Data'!N:N,Calculations!$C$116+MOD(DC141,Calculations!$C$118))+Control!$C$7*Calculations!$C$83*INDEX('Monthly Data'!O:O,Calculations!$C$116+MOD(DC141,Calculations!$C$118))+Control!$C$7*Calculations!$C$84*INDEX('Monthly Data'!P:P,Calculations!$C$116+MOD(DC141,Calculations!$C$118))+Control!$C$7*Calculations!$C$85*INDEX('Monthly Data'!Q:Q,Calculations!$C$116+MOD(DC141,Calculations!$C$118))+(1-Control!$C$7*Calculations!$C$87)*INDEX('Monthly Data'!R:R,Calculations!$C$116+MOD(DC141,Calculations!$C$118))</f>
        <v>1.5063457444773597E-2</v>
      </c>
      <c r="HT141" s="86">
        <f ca="1">Control!$C$7*Calculations!$C$82*INDEX('Monthly Data'!N:N,Calculations!$C$116+MOD(DD141,Calculations!$C$118))+Control!$C$7*Calculations!$C$83*INDEX('Monthly Data'!O:O,Calculations!$C$116+MOD(DD141,Calculations!$C$118))+Control!$C$7*Calculations!$C$84*INDEX('Monthly Data'!P:P,Calculations!$C$116+MOD(DD141,Calculations!$C$118))+Control!$C$7*Calculations!$C$85*INDEX('Monthly Data'!Q:Q,Calculations!$C$116+MOD(DD141,Calculations!$C$118))+(1-Control!$C$7*Calculations!$C$87)*INDEX('Monthly Data'!R:R,Calculations!$C$116+MOD(DD141,Calculations!$C$118))</f>
        <v>4.2795950888382334E-3</v>
      </c>
      <c r="HU141" s="86">
        <f ca="1">Control!$C$7*Calculations!$C$82*INDEX('Monthly Data'!N:N,Calculations!$C$116+MOD(DE141,Calculations!$C$118))+Control!$C$7*Calculations!$C$83*INDEX('Monthly Data'!O:O,Calculations!$C$116+MOD(DE141,Calculations!$C$118))+Control!$C$7*Calculations!$C$84*INDEX('Monthly Data'!P:P,Calculations!$C$116+MOD(DE141,Calculations!$C$118))+Control!$C$7*Calculations!$C$85*INDEX('Monthly Data'!Q:Q,Calculations!$C$116+MOD(DE141,Calculations!$C$118))+(1-Control!$C$7*Calculations!$C$87)*INDEX('Monthly Data'!R:R,Calculations!$C$116+MOD(DE141,Calculations!$C$118))</f>
        <v>5.1279584938936244E-2</v>
      </c>
      <c r="HV141" s="86">
        <f ca="1">Control!$C$7*Calculations!$C$82*INDEX('Monthly Data'!N:N,Calculations!$C$116+MOD(DF141,Calculations!$C$118))+Control!$C$7*Calculations!$C$83*INDEX('Monthly Data'!O:O,Calculations!$C$116+MOD(DF141,Calculations!$C$118))+Control!$C$7*Calculations!$C$84*INDEX('Monthly Data'!P:P,Calculations!$C$116+MOD(DF141,Calculations!$C$118))+Control!$C$7*Calculations!$C$85*INDEX('Monthly Data'!Q:Q,Calculations!$C$116+MOD(DF141,Calculations!$C$118))+(1-Control!$C$7*Calculations!$C$87)*INDEX('Monthly Data'!R:R,Calculations!$C$116+MOD(DF141,Calculations!$C$118))</f>
        <v>3.9251937367756782E-3</v>
      </c>
      <c r="HW141" s="86">
        <f ca="1">Control!$C$7*Calculations!$C$82*INDEX('Monthly Data'!N:N,Calculations!$C$116+MOD(DG141,Calculations!$C$118))+Control!$C$7*Calculations!$C$83*INDEX('Monthly Data'!O:O,Calculations!$C$116+MOD(DG141,Calculations!$C$118))+Control!$C$7*Calculations!$C$84*INDEX('Monthly Data'!P:P,Calculations!$C$116+MOD(DG141,Calculations!$C$118))+Control!$C$7*Calculations!$C$85*INDEX('Monthly Data'!Q:Q,Calculations!$C$116+MOD(DG141,Calculations!$C$118))+(1-Control!$C$7*Calculations!$C$87)*INDEX('Monthly Data'!R:R,Calculations!$C$116+MOD(DG141,Calculations!$C$118))</f>
        <v>3.4808428836917149E-3</v>
      </c>
      <c r="HX141" s="86">
        <f ca="1">Control!$C$7*Calculations!$C$82*INDEX('Monthly Data'!N:N,Calculations!$C$116+MOD(DH141,Calculations!$C$118))+Control!$C$7*Calculations!$C$83*INDEX('Monthly Data'!O:O,Calculations!$C$116+MOD(DH141,Calculations!$C$118))+Control!$C$7*Calculations!$C$84*INDEX('Monthly Data'!P:P,Calculations!$C$116+MOD(DH141,Calculations!$C$118))+Control!$C$7*Calculations!$C$85*INDEX('Monthly Data'!Q:Q,Calculations!$C$116+MOD(DH141,Calculations!$C$118))+(1-Control!$C$7*Calculations!$C$87)*INDEX('Monthly Data'!R:R,Calculations!$C$116+MOD(DH141,Calculations!$C$118))</f>
        <v>-7.8872955230675015E-3</v>
      </c>
      <c r="HY141" s="86">
        <f ca="1">Control!$C$7*Calculations!$C$82*INDEX('Monthly Data'!N:N,Calculations!$C$116+MOD(DI141,Calculations!$C$118))+Control!$C$7*Calculations!$C$83*INDEX('Monthly Data'!O:O,Calculations!$C$116+MOD(DI141,Calculations!$C$118))+Control!$C$7*Calculations!$C$84*INDEX('Monthly Data'!P:P,Calculations!$C$116+MOD(DI141,Calculations!$C$118))+Control!$C$7*Calculations!$C$85*INDEX('Monthly Data'!Q:Q,Calculations!$C$116+MOD(DI141,Calculations!$C$118))+(1-Control!$C$7*Calculations!$C$87)*INDEX('Monthly Data'!R:R,Calculations!$C$116+MOD(DI141,Calculations!$C$118))</f>
        <v>1.2954540023127663E-2</v>
      </c>
      <c r="HZ141" s="86">
        <f ca="1">Control!$C$7*Calculations!$C$82*INDEX('Monthly Data'!N:N,Calculations!$C$116+MOD(DJ141,Calculations!$C$118))+Control!$C$7*Calculations!$C$83*INDEX('Monthly Data'!O:O,Calculations!$C$116+MOD(DJ141,Calculations!$C$118))+Control!$C$7*Calculations!$C$84*INDEX('Monthly Data'!P:P,Calculations!$C$116+MOD(DJ141,Calculations!$C$118))+Control!$C$7*Calculations!$C$85*INDEX('Monthly Data'!Q:Q,Calculations!$C$116+MOD(DJ141,Calculations!$C$118))+(1-Control!$C$7*Calculations!$C$87)*INDEX('Monthly Data'!R:R,Calculations!$C$116+MOD(DJ141,Calculations!$C$118))</f>
        <v>1.9073822767906517E-2</v>
      </c>
      <c r="IA141" s="86">
        <f ca="1">Control!$C$7*Calculations!$C$82*INDEX('Monthly Data'!N:N,Calculations!$C$116+MOD(DK141,Calculations!$C$118))+Control!$C$7*Calculations!$C$83*INDEX('Monthly Data'!O:O,Calculations!$C$116+MOD(DK141,Calculations!$C$118))+Control!$C$7*Calculations!$C$84*INDEX('Monthly Data'!P:P,Calculations!$C$116+MOD(DK141,Calculations!$C$118))+Control!$C$7*Calculations!$C$85*INDEX('Monthly Data'!Q:Q,Calculations!$C$116+MOD(DK141,Calculations!$C$118))+(1-Control!$C$7*Calculations!$C$87)*INDEX('Monthly Data'!R:R,Calculations!$C$116+MOD(DK141,Calculations!$C$118))</f>
        <v>1.0478379486191123E-2</v>
      </c>
      <c r="IB141" s="86">
        <f ca="1">Control!$C$7*Calculations!$C$82*INDEX('Monthly Data'!N:N,Calculations!$C$116+MOD(DL141,Calculations!$C$118))+Control!$C$7*Calculations!$C$83*INDEX('Monthly Data'!O:O,Calculations!$C$116+MOD(DL141,Calculations!$C$118))+Control!$C$7*Calculations!$C$84*INDEX('Monthly Data'!P:P,Calculations!$C$116+MOD(DL141,Calculations!$C$118))+Control!$C$7*Calculations!$C$85*INDEX('Monthly Data'!Q:Q,Calculations!$C$116+MOD(DL141,Calculations!$C$118))+(1-Control!$C$7*Calculations!$C$87)*INDEX('Monthly Data'!R:R,Calculations!$C$116+MOD(DL141,Calculations!$C$118))</f>
        <v>-1.9947061878162777E-2</v>
      </c>
      <c r="IC141" s="86">
        <f ca="1">Control!$C$7*Calculations!$C$82*INDEX('Monthly Data'!N:N,Calculations!$C$116+MOD(DM141,Calculations!$C$118))+Control!$C$7*Calculations!$C$83*INDEX('Monthly Data'!O:O,Calculations!$C$116+MOD(DM141,Calculations!$C$118))+Control!$C$7*Calculations!$C$84*INDEX('Monthly Data'!P:P,Calculations!$C$116+MOD(DM141,Calculations!$C$118))+Control!$C$7*Calculations!$C$85*INDEX('Monthly Data'!Q:Q,Calculations!$C$116+MOD(DM141,Calculations!$C$118))+(1-Control!$C$7*Calculations!$C$87)*INDEX('Monthly Data'!R:R,Calculations!$C$116+MOD(DM141,Calculations!$C$118))</f>
        <v>-3.53368065312233E-2</v>
      </c>
      <c r="ID141" s="86">
        <f ca="1">Control!$C$7*Calculations!$C$82*INDEX('Monthly Data'!N:N,Calculations!$C$116+MOD(DN141,Calculations!$C$118))+Control!$C$7*Calculations!$C$83*INDEX('Monthly Data'!O:O,Calculations!$C$116+MOD(DN141,Calculations!$C$118))+Control!$C$7*Calculations!$C$84*INDEX('Monthly Data'!P:P,Calculations!$C$116+MOD(DN141,Calculations!$C$118))+Control!$C$7*Calculations!$C$85*INDEX('Monthly Data'!Q:Q,Calculations!$C$116+MOD(DN141,Calculations!$C$118))+(1-Control!$C$7*Calculations!$C$87)*INDEX('Monthly Data'!R:R,Calculations!$C$116+MOD(DN141,Calculations!$C$118))</f>
        <v>-3.299557342782896E-2</v>
      </c>
      <c r="IE141" s="86">
        <f ca="1">Control!$C$7*Calculations!$C$82*INDEX('Monthly Data'!N:N,Calculations!$C$116+MOD(DO141,Calculations!$C$118))+Control!$C$7*Calculations!$C$83*INDEX('Monthly Data'!O:O,Calculations!$C$116+MOD(DO141,Calculations!$C$118))+Control!$C$7*Calculations!$C$84*INDEX('Monthly Data'!P:P,Calculations!$C$116+MOD(DO141,Calculations!$C$118))+Control!$C$7*Calculations!$C$85*INDEX('Monthly Data'!Q:Q,Calculations!$C$116+MOD(DO141,Calculations!$C$118))+(1-Control!$C$7*Calculations!$C$87)*INDEX('Monthly Data'!R:R,Calculations!$C$116+MOD(DO141,Calculations!$C$118))</f>
        <v>1.4915555251167555E-3</v>
      </c>
      <c r="IF141" s="86">
        <f ca="1">Control!$C$7*Calculations!$C$82*INDEX('Monthly Data'!N:N,Calculations!$C$116+MOD(DP141,Calculations!$C$118))+Control!$C$7*Calculations!$C$83*INDEX('Monthly Data'!O:O,Calculations!$C$116+MOD(DP141,Calculations!$C$118))+Control!$C$7*Calculations!$C$84*INDEX('Monthly Data'!P:P,Calculations!$C$116+MOD(DP141,Calculations!$C$118))+Control!$C$7*Calculations!$C$85*INDEX('Monthly Data'!Q:Q,Calculations!$C$116+MOD(DP141,Calculations!$C$118))+(1-Control!$C$7*Calculations!$C$87)*INDEX('Monthly Data'!R:R,Calculations!$C$116+MOD(DP141,Calculations!$C$118))</f>
        <v>2.4842166689046628E-2</v>
      </c>
      <c r="IG141" s="88">
        <f ca="1">Control!$C$8*(1+DQ141)*(1+DR141)*(1+DS141)*(1+DT141)*(1+DU141)*(1+DV141)*(1+DW141)*(1+DX141)*(1+DY141)*(1+DZ141)*(1+EA141)*(1+EB141)*(1+EC141)*(1+ED141)*(1+EE141)*(1+EF141)*(1+EG141)*(1+EH141)*(1+EI141)*(1+EJ141)*(1+EK141)*(1+EL141)*(1+EM141)*(1+EN141)*(1+EO141)*(1+EP141)*(1+EQ141)*(1+ER141)*(1+ES141)*(1+ET141)*(1+EU141)*(1+EV141)*(1+EW141)*(1+EX141)*(1+EY141)*(1+EZ141)*(1+FA141)*(1+FB141)*(1+FC141)*(1+FD141)*(1+FE141)*(1+FF141)*(1+FG141)*(1+FH141)*(1+FI141)*(1+FJ141)*(1+FK141)*(1+FL141)*(1+FM141)*(1+FN141)*(1+FO141)*(1+FP141)*(1+FQ141)*(1+FR141)*(1+FS141)*(1+FT141)*(1+FU141)*(1+FV141)*(1+FW141)*(1+FX141)*(1+FY141)*(1+FZ141)*(1+GA141)*(1+GB141)*(1+GC141)*(1+GD141)*(1+GE141)*(1+GF141)*(1+GG141)*(1+GH141)*(1+GI141)*(1+GJ141)*(1+GK141)*(1+GL141)*(1+GM141)*(1+GN141)*(1+GO141)*(1+GP141)*(1+GQ141)*(1+GR141)*(1+GS141)*(1+GT141)*(1+GU141)*(1+GV141)*(1+GW141)*(1+GX141)*(1+GY141)*(1+GZ141)*(1+HA141)*(1+HB141)*(1+HC141)*(1+HD141)*(1+HE141)*(1+HF141)*(1+HG141)*(1+HH141)*(1+HI141)*(1+HJ141)*(1+HK141)*(1+HL141)*(1+HM141)*(1+HN141)*(1+HO141)*(1+HP141)*(1+HQ141)*(1+HR141)*(1+HS141)*(1+HT141)*(1+HU141)*(1+HV141)*(1+HW141)*(1+HX141)*(1+HY141)*(1+HZ141)*(1+IA141)*(1+IB141)*(1+IC141)*(1+ID141)*(1+IE141)*(1+IF141)</f>
        <v>74513.260092589757</v>
      </c>
    </row>
    <row r="142" spans="1:241" x14ac:dyDescent="0.25">
      <c r="A142">
        <v>107</v>
      </c>
      <c r="B142">
        <v>38</v>
      </c>
      <c r="C142">
        <v>59</v>
      </c>
      <c r="D142">
        <v>81</v>
      </c>
      <c r="E142">
        <v>84</v>
      </c>
      <c r="F142">
        <v>73</v>
      </c>
      <c r="G142">
        <v>6</v>
      </c>
      <c r="H142">
        <v>80</v>
      </c>
      <c r="I142">
        <v>66</v>
      </c>
      <c r="J142">
        <v>9</v>
      </c>
      <c r="K142">
        <v>8</v>
      </c>
      <c r="L142">
        <v>29</v>
      </c>
      <c r="M142">
        <v>24</v>
      </c>
      <c r="N142">
        <v>83</v>
      </c>
      <c r="O142">
        <v>44</v>
      </c>
      <c r="P142">
        <v>23</v>
      </c>
      <c r="Q142">
        <v>52</v>
      </c>
      <c r="R142">
        <v>87</v>
      </c>
      <c r="S142">
        <v>63</v>
      </c>
      <c r="T142">
        <v>31</v>
      </c>
      <c r="U142">
        <v>54</v>
      </c>
      <c r="V142">
        <v>74</v>
      </c>
      <c r="W142">
        <v>34</v>
      </c>
      <c r="X142">
        <v>91</v>
      </c>
      <c r="Y142">
        <v>45</v>
      </c>
      <c r="Z142">
        <v>28</v>
      </c>
      <c r="AA142">
        <v>52</v>
      </c>
      <c r="AB142">
        <v>94</v>
      </c>
      <c r="AC142">
        <v>19</v>
      </c>
      <c r="AD142">
        <v>24</v>
      </c>
      <c r="AE142">
        <v>31</v>
      </c>
      <c r="AF142">
        <v>75</v>
      </c>
      <c r="AG142">
        <v>75</v>
      </c>
      <c r="AH142">
        <v>90</v>
      </c>
      <c r="AI142">
        <v>64</v>
      </c>
      <c r="AJ142">
        <v>54</v>
      </c>
      <c r="AK142">
        <v>95</v>
      </c>
      <c r="AL142">
        <v>88</v>
      </c>
      <c r="AM142">
        <v>83</v>
      </c>
      <c r="AN142">
        <v>105</v>
      </c>
      <c r="AO142">
        <v>26</v>
      </c>
      <c r="AP142">
        <v>72</v>
      </c>
      <c r="AQ142">
        <v>4</v>
      </c>
      <c r="AR142">
        <v>48</v>
      </c>
      <c r="AS142">
        <v>83</v>
      </c>
      <c r="AT142">
        <v>104</v>
      </c>
      <c r="AU142">
        <v>89</v>
      </c>
      <c r="AV142">
        <v>73</v>
      </c>
      <c r="AW142">
        <v>78</v>
      </c>
      <c r="AX142">
        <v>49</v>
      </c>
      <c r="AY142">
        <v>113</v>
      </c>
      <c r="AZ142">
        <v>91</v>
      </c>
      <c r="BA142">
        <v>62</v>
      </c>
      <c r="BB142">
        <v>88</v>
      </c>
      <c r="BC142">
        <v>107</v>
      </c>
      <c r="BD142">
        <v>44</v>
      </c>
      <c r="BE142">
        <v>43</v>
      </c>
      <c r="BF142">
        <v>106</v>
      </c>
      <c r="BG142">
        <v>28</v>
      </c>
      <c r="BH142">
        <v>80</v>
      </c>
      <c r="BI142">
        <v>16</v>
      </c>
      <c r="BJ142">
        <v>31</v>
      </c>
      <c r="BK142">
        <v>36</v>
      </c>
      <c r="BL142">
        <v>18</v>
      </c>
      <c r="BM142">
        <v>42</v>
      </c>
      <c r="BN142">
        <v>114</v>
      </c>
      <c r="BO142">
        <v>79</v>
      </c>
      <c r="BP142">
        <v>48</v>
      </c>
      <c r="BQ142">
        <v>62</v>
      </c>
      <c r="BR142">
        <v>89</v>
      </c>
      <c r="BS142">
        <v>15</v>
      </c>
      <c r="BT142">
        <v>98</v>
      </c>
      <c r="BU142">
        <v>54</v>
      </c>
      <c r="BV142">
        <v>48</v>
      </c>
      <c r="BW142">
        <v>101</v>
      </c>
      <c r="BX142">
        <v>45</v>
      </c>
      <c r="BY142">
        <v>92</v>
      </c>
      <c r="BZ142">
        <v>44</v>
      </c>
      <c r="CA142">
        <v>95</v>
      </c>
      <c r="CB142">
        <v>104</v>
      </c>
      <c r="CC142">
        <v>55</v>
      </c>
      <c r="CD142">
        <v>17</v>
      </c>
      <c r="CE142">
        <v>49</v>
      </c>
      <c r="CF142">
        <v>19</v>
      </c>
      <c r="CG142">
        <v>93</v>
      </c>
      <c r="CH142">
        <v>97</v>
      </c>
      <c r="CI142">
        <v>44</v>
      </c>
      <c r="CJ142">
        <v>86</v>
      </c>
      <c r="CK142">
        <v>94</v>
      </c>
      <c r="CL142">
        <v>68</v>
      </c>
      <c r="CM142">
        <v>24</v>
      </c>
      <c r="CN142">
        <v>32</v>
      </c>
      <c r="CO142">
        <v>38</v>
      </c>
      <c r="CP142">
        <v>50</v>
      </c>
      <c r="CQ142">
        <v>39</v>
      </c>
      <c r="CR142">
        <v>70</v>
      </c>
      <c r="CS142">
        <v>102</v>
      </c>
      <c r="CT142">
        <v>62</v>
      </c>
      <c r="CU142">
        <v>106</v>
      </c>
      <c r="CV142">
        <v>37</v>
      </c>
      <c r="CW142">
        <v>90</v>
      </c>
      <c r="CX142">
        <v>41</v>
      </c>
      <c r="CY142">
        <v>5</v>
      </c>
      <c r="CZ142">
        <v>70</v>
      </c>
      <c r="DA142">
        <v>74</v>
      </c>
      <c r="DB142">
        <v>85</v>
      </c>
      <c r="DC142">
        <v>45</v>
      </c>
      <c r="DD142">
        <v>113</v>
      </c>
      <c r="DE142">
        <v>83</v>
      </c>
      <c r="DF142">
        <v>22</v>
      </c>
      <c r="DG142">
        <v>5</v>
      </c>
      <c r="DH142">
        <v>7</v>
      </c>
      <c r="DI142">
        <v>89</v>
      </c>
      <c r="DJ142">
        <v>52</v>
      </c>
      <c r="DK142">
        <v>75</v>
      </c>
      <c r="DL142">
        <v>80</v>
      </c>
      <c r="DM142">
        <v>41</v>
      </c>
      <c r="DN142">
        <v>20</v>
      </c>
      <c r="DO142">
        <v>65</v>
      </c>
      <c r="DP142">
        <v>51</v>
      </c>
      <c r="DQ142" s="86">
        <f ca="1">Control!$C$7*Calculations!$C$82*INDEX('Monthly Data'!N:N,Calculations!$C$116+MOD(A142,Calculations!$C$118))+Control!$C$7*Calculations!$C$83*INDEX('Monthly Data'!O:O,Calculations!$C$116+MOD(A142,Calculations!$C$118))+Control!$C$7*Calculations!$C$84*INDEX('Monthly Data'!P:P,Calculations!$C$116+MOD(A142,Calculations!$C$118))+Control!$C$7*Calculations!$C$85*INDEX('Monthly Data'!Q:Q,Calculations!$C$116+MOD(A142,Calculations!$C$118))+(1-Control!$C$7*Calculations!$C$87)*INDEX('Monthly Data'!R:R,Calculations!$C$116+MOD(A142,Calculations!$C$118))</f>
        <v>1.5216630695380906E-2</v>
      </c>
      <c r="DR142" s="86">
        <f ca="1">Control!$C$7*Calculations!$C$82*INDEX('Monthly Data'!N:N,Calculations!$C$116+MOD(B142,Calculations!$C$118))+Control!$C$7*Calculations!$C$83*INDEX('Monthly Data'!O:O,Calculations!$C$116+MOD(B142,Calculations!$C$118))+Control!$C$7*Calculations!$C$84*INDEX('Monthly Data'!P:P,Calculations!$C$116+MOD(B142,Calculations!$C$118))+Control!$C$7*Calculations!$C$85*INDEX('Monthly Data'!Q:Q,Calculations!$C$116+MOD(B142,Calculations!$C$118))+(1-Control!$C$7*Calculations!$C$87)*INDEX('Monthly Data'!R:R,Calculations!$C$116+MOD(B142,Calculations!$C$118))</f>
        <v>1.3891563624307685E-2</v>
      </c>
      <c r="DS142" s="86">
        <f ca="1">Control!$C$7*Calculations!$C$82*INDEX('Monthly Data'!N:N,Calculations!$C$116+MOD(C142,Calculations!$C$118))+Control!$C$7*Calculations!$C$83*INDEX('Monthly Data'!O:O,Calculations!$C$116+MOD(C142,Calculations!$C$118))+Control!$C$7*Calculations!$C$84*INDEX('Monthly Data'!P:P,Calculations!$C$116+MOD(C142,Calculations!$C$118))+Control!$C$7*Calculations!$C$85*INDEX('Monthly Data'!Q:Q,Calculations!$C$116+MOD(C142,Calculations!$C$118))+(1-Control!$C$7*Calculations!$C$87)*INDEX('Monthly Data'!R:R,Calculations!$C$116+MOD(C142,Calculations!$C$118))</f>
        <v>1.1704119272391494E-2</v>
      </c>
      <c r="DT142" s="86">
        <f ca="1">Control!$C$7*Calculations!$C$82*INDEX('Monthly Data'!N:N,Calculations!$C$116+MOD(D142,Calculations!$C$118))+Control!$C$7*Calculations!$C$83*INDEX('Monthly Data'!O:O,Calculations!$C$116+MOD(D142,Calculations!$C$118))+Control!$C$7*Calculations!$C$84*INDEX('Monthly Data'!P:P,Calculations!$C$116+MOD(D142,Calculations!$C$118))+Control!$C$7*Calculations!$C$85*INDEX('Monthly Data'!Q:Q,Calculations!$C$116+MOD(D142,Calculations!$C$118))+(1-Control!$C$7*Calculations!$C$87)*INDEX('Monthly Data'!R:R,Calculations!$C$116+MOD(D142,Calculations!$C$118))</f>
        <v>3.0957942835585645E-2</v>
      </c>
      <c r="DU142" s="86">
        <f ca="1">Control!$C$7*Calculations!$C$82*INDEX('Monthly Data'!N:N,Calculations!$C$116+MOD(E142,Calculations!$C$118))+Control!$C$7*Calculations!$C$83*INDEX('Monthly Data'!O:O,Calculations!$C$116+MOD(E142,Calculations!$C$118))+Control!$C$7*Calculations!$C$84*INDEX('Monthly Data'!P:P,Calculations!$C$116+MOD(E142,Calculations!$C$118))+Control!$C$7*Calculations!$C$85*INDEX('Monthly Data'!Q:Q,Calculations!$C$116+MOD(E142,Calculations!$C$118))+(1-Control!$C$7*Calculations!$C$87)*INDEX('Monthly Data'!R:R,Calculations!$C$116+MOD(E142,Calculations!$C$118))</f>
        <v>-1.880155173376722E-2</v>
      </c>
      <c r="DV142" s="86">
        <f ca="1">Control!$C$7*Calculations!$C$82*INDEX('Monthly Data'!N:N,Calculations!$C$116+MOD(F142,Calculations!$C$118))+Control!$C$7*Calculations!$C$83*INDEX('Monthly Data'!O:O,Calculations!$C$116+MOD(F142,Calculations!$C$118))+Control!$C$7*Calculations!$C$84*INDEX('Monthly Data'!P:P,Calculations!$C$116+MOD(F142,Calculations!$C$118))+Control!$C$7*Calculations!$C$85*INDEX('Monthly Data'!Q:Q,Calculations!$C$116+MOD(F142,Calculations!$C$118))+(1-Control!$C$7*Calculations!$C$87)*INDEX('Monthly Data'!R:R,Calculations!$C$116+MOD(F142,Calculations!$C$118))</f>
        <v>3.6332715283247441E-2</v>
      </c>
      <c r="DW142" s="86">
        <f ca="1">Control!$C$7*Calculations!$C$82*INDEX('Monthly Data'!N:N,Calculations!$C$116+MOD(G142,Calculations!$C$118))+Control!$C$7*Calculations!$C$83*INDEX('Monthly Data'!O:O,Calculations!$C$116+MOD(G142,Calculations!$C$118))+Control!$C$7*Calculations!$C$84*INDEX('Monthly Data'!P:P,Calculations!$C$116+MOD(G142,Calculations!$C$118))+Control!$C$7*Calculations!$C$85*INDEX('Monthly Data'!Q:Q,Calculations!$C$116+MOD(G142,Calculations!$C$118))+(1-Control!$C$7*Calculations!$C$87)*INDEX('Monthly Data'!R:R,Calculations!$C$116+MOD(G142,Calculations!$C$118))</f>
        <v>4.7768166384148329E-3</v>
      </c>
      <c r="DX142" s="86">
        <f ca="1">Control!$C$7*Calculations!$C$82*INDEX('Monthly Data'!N:N,Calculations!$C$116+MOD(H142,Calculations!$C$118))+Control!$C$7*Calculations!$C$83*INDEX('Monthly Data'!O:O,Calculations!$C$116+MOD(H142,Calculations!$C$118))+Control!$C$7*Calculations!$C$84*INDEX('Monthly Data'!P:P,Calculations!$C$116+MOD(H142,Calculations!$C$118))+Control!$C$7*Calculations!$C$85*INDEX('Monthly Data'!Q:Q,Calculations!$C$116+MOD(H142,Calculations!$C$118))+(1-Control!$C$7*Calculations!$C$87)*INDEX('Monthly Data'!R:R,Calculations!$C$116+MOD(H142,Calculations!$C$118))</f>
        <v>-2.7490061308214487E-3</v>
      </c>
      <c r="DY142" s="86">
        <f ca="1">Control!$C$7*Calculations!$C$82*INDEX('Monthly Data'!N:N,Calculations!$C$116+MOD(I142,Calculations!$C$118))+Control!$C$7*Calculations!$C$83*INDEX('Monthly Data'!O:O,Calculations!$C$116+MOD(I142,Calculations!$C$118))+Control!$C$7*Calculations!$C$84*INDEX('Monthly Data'!P:P,Calculations!$C$116+MOD(I142,Calculations!$C$118))+Control!$C$7*Calculations!$C$85*INDEX('Monthly Data'!Q:Q,Calculations!$C$116+MOD(I142,Calculations!$C$118))+(1-Control!$C$7*Calculations!$C$87)*INDEX('Monthly Data'!R:R,Calculations!$C$116+MOD(I142,Calculations!$C$118))</f>
        <v>1.3891304280773396E-2</v>
      </c>
      <c r="DZ142" s="86">
        <f ca="1">Control!$C$7*Calculations!$C$82*INDEX('Monthly Data'!N:N,Calculations!$C$116+MOD(J142,Calculations!$C$118))+Control!$C$7*Calculations!$C$83*INDEX('Monthly Data'!O:O,Calculations!$C$116+MOD(J142,Calculations!$C$118))+Control!$C$7*Calculations!$C$84*INDEX('Monthly Data'!P:P,Calculations!$C$116+MOD(J142,Calculations!$C$118))+Control!$C$7*Calculations!$C$85*INDEX('Monthly Data'!Q:Q,Calculations!$C$116+MOD(J142,Calculations!$C$118))+(1-Control!$C$7*Calculations!$C$87)*INDEX('Monthly Data'!R:R,Calculations!$C$116+MOD(J142,Calculations!$C$118))</f>
        <v>2.4470405846852006E-3</v>
      </c>
      <c r="EA142" s="86">
        <f ca="1">Control!$C$7*Calculations!$C$82*INDEX('Monthly Data'!N:N,Calculations!$C$116+MOD(K142,Calculations!$C$118))+Control!$C$7*Calculations!$C$83*INDEX('Monthly Data'!O:O,Calculations!$C$116+MOD(K142,Calculations!$C$118))+Control!$C$7*Calculations!$C$84*INDEX('Monthly Data'!P:P,Calculations!$C$116+MOD(K142,Calculations!$C$118))+Control!$C$7*Calculations!$C$85*INDEX('Monthly Data'!Q:Q,Calculations!$C$116+MOD(K142,Calculations!$C$118))+(1-Control!$C$7*Calculations!$C$87)*INDEX('Monthly Data'!R:R,Calculations!$C$116+MOD(K142,Calculations!$C$118))</f>
        <v>9.9787204839310462E-3</v>
      </c>
      <c r="EB142" s="86">
        <f ca="1">Control!$C$7*Calculations!$C$82*INDEX('Monthly Data'!N:N,Calculations!$C$116+MOD(L142,Calculations!$C$118))+Control!$C$7*Calculations!$C$83*INDEX('Monthly Data'!O:O,Calculations!$C$116+MOD(L142,Calculations!$C$118))+Control!$C$7*Calculations!$C$84*INDEX('Monthly Data'!P:P,Calculations!$C$116+MOD(L142,Calculations!$C$118))+Control!$C$7*Calculations!$C$85*INDEX('Monthly Data'!Q:Q,Calculations!$C$116+MOD(L142,Calculations!$C$118))+(1-Control!$C$7*Calculations!$C$87)*INDEX('Monthly Data'!R:R,Calculations!$C$116+MOD(L142,Calculations!$C$118))</f>
        <v>1.5115046179922851E-2</v>
      </c>
      <c r="EC142" s="86">
        <f ca="1">Control!$C$7*Calculations!$C$82*INDEX('Monthly Data'!N:N,Calculations!$C$116+MOD(M142,Calculations!$C$118))+Control!$C$7*Calculations!$C$83*INDEX('Monthly Data'!O:O,Calculations!$C$116+MOD(M142,Calculations!$C$118))+Control!$C$7*Calculations!$C$84*INDEX('Monthly Data'!P:P,Calculations!$C$116+MOD(M142,Calculations!$C$118))+Control!$C$7*Calculations!$C$85*INDEX('Monthly Data'!Q:Q,Calculations!$C$116+MOD(M142,Calculations!$C$118))+(1-Control!$C$7*Calculations!$C$87)*INDEX('Monthly Data'!R:R,Calculations!$C$116+MOD(M142,Calculations!$C$118))</f>
        <v>4.2795950888382334E-3</v>
      </c>
      <c r="ED142" s="86">
        <f ca="1">Control!$C$7*Calculations!$C$82*INDEX('Monthly Data'!N:N,Calculations!$C$116+MOD(N142,Calculations!$C$118))+Control!$C$7*Calculations!$C$83*INDEX('Monthly Data'!O:O,Calculations!$C$116+MOD(N142,Calculations!$C$118))+Control!$C$7*Calculations!$C$84*INDEX('Monthly Data'!P:P,Calculations!$C$116+MOD(N142,Calculations!$C$118))+Control!$C$7*Calculations!$C$85*INDEX('Monthly Data'!Q:Q,Calculations!$C$116+MOD(N142,Calculations!$C$118))+(1-Control!$C$7*Calculations!$C$87)*INDEX('Monthly Data'!R:R,Calculations!$C$116+MOD(N142,Calculations!$C$118))</f>
        <v>-7.8872955230675015E-3</v>
      </c>
      <c r="EE142" s="86">
        <f ca="1">Control!$C$7*Calculations!$C$82*INDEX('Monthly Data'!N:N,Calculations!$C$116+MOD(O142,Calculations!$C$118))+Control!$C$7*Calculations!$C$83*INDEX('Monthly Data'!O:O,Calculations!$C$116+MOD(O142,Calculations!$C$118))+Control!$C$7*Calculations!$C$84*INDEX('Monthly Data'!P:P,Calculations!$C$116+MOD(O142,Calculations!$C$118))+Control!$C$7*Calculations!$C$85*INDEX('Monthly Data'!Q:Q,Calculations!$C$116+MOD(O142,Calculations!$C$118))+(1-Control!$C$7*Calculations!$C$87)*INDEX('Monthly Data'!R:R,Calculations!$C$116+MOD(O142,Calculations!$C$118))</f>
        <v>2.377894462657602E-2</v>
      </c>
      <c r="EF142" s="86">
        <f ca="1">Control!$C$7*Calculations!$C$82*INDEX('Monthly Data'!N:N,Calculations!$C$116+MOD(P142,Calculations!$C$118))+Control!$C$7*Calculations!$C$83*INDEX('Monthly Data'!O:O,Calculations!$C$116+MOD(P142,Calculations!$C$118))+Control!$C$7*Calculations!$C$84*INDEX('Monthly Data'!P:P,Calculations!$C$116+MOD(P142,Calculations!$C$118))+Control!$C$7*Calculations!$C$85*INDEX('Monthly Data'!Q:Q,Calculations!$C$116+MOD(P142,Calculations!$C$118))+(1-Control!$C$7*Calculations!$C$87)*INDEX('Monthly Data'!R:R,Calculations!$C$116+MOD(P142,Calculations!$C$118))</f>
        <v>6.2631896128884862E-3</v>
      </c>
      <c r="EG142" s="86">
        <f ca="1">Control!$C$7*Calculations!$C$82*INDEX('Monthly Data'!N:N,Calculations!$C$116+MOD(Q142,Calculations!$C$118))+Control!$C$7*Calculations!$C$83*INDEX('Monthly Data'!O:O,Calculations!$C$116+MOD(Q142,Calculations!$C$118))+Control!$C$7*Calculations!$C$84*INDEX('Monthly Data'!P:P,Calculations!$C$116+MOD(Q142,Calculations!$C$118))+Control!$C$7*Calculations!$C$85*INDEX('Monthly Data'!Q:Q,Calculations!$C$116+MOD(Q142,Calculations!$C$118))+(1-Control!$C$7*Calculations!$C$87)*INDEX('Monthly Data'!R:R,Calculations!$C$116+MOD(Q142,Calculations!$C$118))</f>
        <v>-3.8875517825435772E-3</v>
      </c>
      <c r="EH142" s="86">
        <f ca="1">Control!$C$7*Calculations!$C$82*INDEX('Monthly Data'!N:N,Calculations!$C$116+MOD(R142,Calculations!$C$118))+Control!$C$7*Calculations!$C$83*INDEX('Monthly Data'!O:O,Calculations!$C$116+MOD(R142,Calculations!$C$118))+Control!$C$7*Calculations!$C$84*INDEX('Monthly Data'!P:P,Calculations!$C$116+MOD(R142,Calculations!$C$118))+Control!$C$7*Calculations!$C$85*INDEX('Monthly Data'!Q:Q,Calculations!$C$116+MOD(R142,Calculations!$C$118))+(1-Control!$C$7*Calculations!$C$87)*INDEX('Monthly Data'!R:R,Calculations!$C$116+MOD(R142,Calculations!$C$118))</f>
        <v>2.5790695379256122E-2</v>
      </c>
      <c r="EI142" s="86">
        <f ca="1">Control!$C$7*Calculations!$C$82*INDEX('Monthly Data'!N:N,Calculations!$C$116+MOD(S142,Calculations!$C$118))+Control!$C$7*Calculations!$C$83*INDEX('Monthly Data'!O:O,Calculations!$C$116+MOD(S142,Calculations!$C$118))+Control!$C$7*Calculations!$C$84*INDEX('Monthly Data'!P:P,Calculations!$C$116+MOD(S142,Calculations!$C$118))+Control!$C$7*Calculations!$C$85*INDEX('Monthly Data'!Q:Q,Calculations!$C$116+MOD(S142,Calculations!$C$118))+(1-Control!$C$7*Calculations!$C$87)*INDEX('Monthly Data'!R:R,Calculations!$C$116+MOD(S142,Calculations!$C$118))</f>
        <v>1.9073822767906517E-2</v>
      </c>
      <c r="EJ142" s="86">
        <f ca="1">Control!$C$7*Calculations!$C$82*INDEX('Monthly Data'!N:N,Calculations!$C$116+MOD(T142,Calculations!$C$118))+Control!$C$7*Calculations!$C$83*INDEX('Monthly Data'!O:O,Calculations!$C$116+MOD(T142,Calculations!$C$118))+Control!$C$7*Calculations!$C$84*INDEX('Monthly Data'!P:P,Calculations!$C$116+MOD(T142,Calculations!$C$118))+Control!$C$7*Calculations!$C$85*INDEX('Monthly Data'!Q:Q,Calculations!$C$116+MOD(T142,Calculations!$C$118))+(1-Control!$C$7*Calculations!$C$87)*INDEX('Monthly Data'!R:R,Calculations!$C$116+MOD(T142,Calculations!$C$118))</f>
        <v>1.8665061640915637E-2</v>
      </c>
      <c r="EK142" s="86">
        <f ca="1">Control!$C$7*Calculations!$C$82*INDEX('Monthly Data'!N:N,Calculations!$C$116+MOD(U142,Calculations!$C$118))+Control!$C$7*Calculations!$C$83*INDEX('Monthly Data'!O:O,Calculations!$C$116+MOD(U142,Calculations!$C$118))+Control!$C$7*Calculations!$C$84*INDEX('Monthly Data'!P:P,Calculations!$C$116+MOD(U142,Calculations!$C$118))+Control!$C$7*Calculations!$C$85*INDEX('Monthly Data'!Q:Q,Calculations!$C$116+MOD(U142,Calculations!$C$118))+(1-Control!$C$7*Calculations!$C$87)*INDEX('Monthly Data'!R:R,Calculations!$C$116+MOD(U142,Calculations!$C$118))</f>
        <v>1.7484305259657981E-2</v>
      </c>
      <c r="EL142" s="86">
        <f ca="1">Control!$C$7*Calculations!$C$82*INDEX('Monthly Data'!N:N,Calculations!$C$116+MOD(V142,Calculations!$C$118))+Control!$C$7*Calculations!$C$83*INDEX('Monthly Data'!O:O,Calculations!$C$116+MOD(V142,Calculations!$C$118))+Control!$C$7*Calculations!$C$84*INDEX('Monthly Data'!P:P,Calculations!$C$116+MOD(V142,Calculations!$C$118))+Control!$C$7*Calculations!$C$85*INDEX('Monthly Data'!Q:Q,Calculations!$C$116+MOD(V142,Calculations!$C$118))+(1-Control!$C$7*Calculations!$C$87)*INDEX('Monthly Data'!R:R,Calculations!$C$116+MOD(V142,Calculations!$C$118))</f>
        <v>3.7118215575026904E-2</v>
      </c>
      <c r="EM142" s="86">
        <f ca="1">Control!$C$7*Calculations!$C$82*INDEX('Monthly Data'!N:N,Calculations!$C$116+MOD(W142,Calculations!$C$118))+Control!$C$7*Calculations!$C$83*INDEX('Monthly Data'!O:O,Calculations!$C$116+MOD(W142,Calculations!$C$118))+Control!$C$7*Calculations!$C$84*INDEX('Monthly Data'!P:P,Calculations!$C$116+MOD(W142,Calculations!$C$118))+Control!$C$7*Calculations!$C$85*INDEX('Monthly Data'!Q:Q,Calculations!$C$116+MOD(W142,Calculations!$C$118))+(1-Control!$C$7*Calculations!$C$87)*INDEX('Monthly Data'!R:R,Calculations!$C$116+MOD(W142,Calculations!$C$118))</f>
        <v>5.3309355465453899E-3</v>
      </c>
      <c r="EN142" s="86">
        <f ca="1">Control!$C$7*Calculations!$C$82*INDEX('Monthly Data'!N:N,Calculations!$C$116+MOD(X142,Calculations!$C$118))+Control!$C$7*Calculations!$C$83*INDEX('Monthly Data'!O:O,Calculations!$C$116+MOD(X142,Calculations!$C$118))+Control!$C$7*Calculations!$C$84*INDEX('Monthly Data'!P:P,Calculations!$C$116+MOD(X142,Calculations!$C$118))+Control!$C$7*Calculations!$C$85*INDEX('Monthly Data'!Q:Q,Calculations!$C$116+MOD(X142,Calculations!$C$118))+(1-Control!$C$7*Calculations!$C$87)*INDEX('Monthly Data'!R:R,Calculations!$C$116+MOD(X142,Calculations!$C$118))</f>
        <v>-1.6546126717384396E-2</v>
      </c>
      <c r="EO142" s="86">
        <f ca="1">Control!$C$7*Calculations!$C$82*INDEX('Monthly Data'!N:N,Calculations!$C$116+MOD(Y142,Calculations!$C$118))+Control!$C$7*Calculations!$C$83*INDEX('Monthly Data'!O:O,Calculations!$C$116+MOD(Y142,Calculations!$C$118))+Control!$C$7*Calculations!$C$84*INDEX('Monthly Data'!P:P,Calculations!$C$116+MOD(Y142,Calculations!$C$118))+Control!$C$7*Calculations!$C$85*INDEX('Monthly Data'!Q:Q,Calculations!$C$116+MOD(Y142,Calculations!$C$118))+(1-Control!$C$7*Calculations!$C$87)*INDEX('Monthly Data'!R:R,Calculations!$C$116+MOD(Y142,Calculations!$C$118))</f>
        <v>1.2435425892067014E-2</v>
      </c>
      <c r="EP142" s="86">
        <f ca="1">Control!$C$7*Calculations!$C$82*INDEX('Monthly Data'!N:N,Calculations!$C$116+MOD(Z142,Calculations!$C$118))+Control!$C$7*Calculations!$C$83*INDEX('Monthly Data'!O:O,Calculations!$C$116+MOD(Z142,Calculations!$C$118))+Control!$C$7*Calculations!$C$84*INDEX('Monthly Data'!P:P,Calculations!$C$116+MOD(Z142,Calculations!$C$118))+Control!$C$7*Calculations!$C$85*INDEX('Monthly Data'!Q:Q,Calculations!$C$116+MOD(Z142,Calculations!$C$118))+(1-Control!$C$7*Calculations!$C$87)*INDEX('Monthly Data'!R:R,Calculations!$C$116+MOD(Z142,Calculations!$C$118))</f>
        <v>3.7596120283497965E-2</v>
      </c>
      <c r="EQ142" s="86">
        <f ca="1">Control!$C$7*Calculations!$C$82*INDEX('Monthly Data'!N:N,Calculations!$C$116+MOD(AA142,Calculations!$C$118))+Control!$C$7*Calculations!$C$83*INDEX('Monthly Data'!O:O,Calculations!$C$116+MOD(AA142,Calculations!$C$118))+Control!$C$7*Calculations!$C$84*INDEX('Monthly Data'!P:P,Calculations!$C$116+MOD(AA142,Calculations!$C$118))+Control!$C$7*Calculations!$C$85*INDEX('Monthly Data'!Q:Q,Calculations!$C$116+MOD(AA142,Calculations!$C$118))+(1-Control!$C$7*Calculations!$C$87)*INDEX('Monthly Data'!R:R,Calculations!$C$116+MOD(AA142,Calculations!$C$118))</f>
        <v>-3.8875517825435772E-3</v>
      </c>
      <c r="ER142" s="86">
        <f ca="1">Control!$C$7*Calculations!$C$82*INDEX('Monthly Data'!N:N,Calculations!$C$116+MOD(AB142,Calculations!$C$118))+Control!$C$7*Calculations!$C$83*INDEX('Monthly Data'!O:O,Calculations!$C$116+MOD(AB142,Calculations!$C$118))+Control!$C$7*Calculations!$C$84*INDEX('Monthly Data'!P:P,Calculations!$C$116+MOD(AB142,Calculations!$C$118))+Control!$C$7*Calculations!$C$85*INDEX('Monthly Data'!Q:Q,Calculations!$C$116+MOD(AB142,Calculations!$C$118))+(1-Control!$C$7*Calculations!$C$87)*INDEX('Monthly Data'!R:R,Calculations!$C$116+MOD(AB142,Calculations!$C$118))</f>
        <v>1.0353752315110615E-2</v>
      </c>
      <c r="ES142" s="86">
        <f ca="1">Control!$C$7*Calculations!$C$82*INDEX('Monthly Data'!N:N,Calculations!$C$116+MOD(AC142,Calculations!$C$118))+Control!$C$7*Calculations!$C$83*INDEX('Monthly Data'!O:O,Calculations!$C$116+MOD(AC142,Calculations!$C$118))+Control!$C$7*Calculations!$C$84*INDEX('Monthly Data'!P:P,Calculations!$C$116+MOD(AC142,Calculations!$C$118))+Control!$C$7*Calculations!$C$85*INDEX('Monthly Data'!Q:Q,Calculations!$C$116+MOD(AC142,Calculations!$C$118))+(1-Control!$C$7*Calculations!$C$87)*INDEX('Monthly Data'!R:R,Calculations!$C$116+MOD(AC142,Calculations!$C$118))</f>
        <v>4.089189590407355E-3</v>
      </c>
      <c r="ET142" s="86">
        <f ca="1">Control!$C$7*Calculations!$C$82*INDEX('Monthly Data'!N:N,Calculations!$C$116+MOD(AD142,Calculations!$C$118))+Control!$C$7*Calculations!$C$83*INDEX('Monthly Data'!O:O,Calculations!$C$116+MOD(AD142,Calculations!$C$118))+Control!$C$7*Calculations!$C$84*INDEX('Monthly Data'!P:P,Calculations!$C$116+MOD(AD142,Calculations!$C$118))+Control!$C$7*Calculations!$C$85*INDEX('Monthly Data'!Q:Q,Calculations!$C$116+MOD(AD142,Calculations!$C$118))+(1-Control!$C$7*Calculations!$C$87)*INDEX('Monthly Data'!R:R,Calculations!$C$116+MOD(AD142,Calculations!$C$118))</f>
        <v>4.2795950888382334E-3</v>
      </c>
      <c r="EU142" s="86">
        <f ca="1">Control!$C$7*Calculations!$C$82*INDEX('Monthly Data'!N:N,Calculations!$C$116+MOD(AE142,Calculations!$C$118))+Control!$C$7*Calculations!$C$83*INDEX('Monthly Data'!O:O,Calculations!$C$116+MOD(AE142,Calculations!$C$118))+Control!$C$7*Calculations!$C$84*INDEX('Monthly Data'!P:P,Calculations!$C$116+MOD(AE142,Calculations!$C$118))+Control!$C$7*Calculations!$C$85*INDEX('Monthly Data'!Q:Q,Calculations!$C$116+MOD(AE142,Calculations!$C$118))+(1-Control!$C$7*Calculations!$C$87)*INDEX('Monthly Data'!R:R,Calculations!$C$116+MOD(AE142,Calculations!$C$118))</f>
        <v>1.8665061640915637E-2</v>
      </c>
      <c r="EV142" s="86">
        <f ca="1">Control!$C$7*Calculations!$C$82*INDEX('Monthly Data'!N:N,Calculations!$C$116+MOD(AF142,Calculations!$C$118))+Control!$C$7*Calculations!$C$83*INDEX('Monthly Data'!O:O,Calculations!$C$116+MOD(AF142,Calculations!$C$118))+Control!$C$7*Calculations!$C$84*INDEX('Monthly Data'!P:P,Calculations!$C$116+MOD(AF142,Calculations!$C$118))+Control!$C$7*Calculations!$C$85*INDEX('Monthly Data'!Q:Q,Calculations!$C$116+MOD(AF142,Calculations!$C$118))+(1-Control!$C$7*Calculations!$C$87)*INDEX('Monthly Data'!R:R,Calculations!$C$116+MOD(AF142,Calculations!$C$118))</f>
        <v>-2.0259958308006688E-2</v>
      </c>
      <c r="EW142" s="86">
        <f ca="1">Control!$C$7*Calculations!$C$82*INDEX('Monthly Data'!N:N,Calculations!$C$116+MOD(AG142,Calculations!$C$118))+Control!$C$7*Calculations!$C$83*INDEX('Monthly Data'!O:O,Calculations!$C$116+MOD(AG142,Calculations!$C$118))+Control!$C$7*Calculations!$C$84*INDEX('Monthly Data'!P:P,Calculations!$C$116+MOD(AG142,Calculations!$C$118))+Control!$C$7*Calculations!$C$85*INDEX('Monthly Data'!Q:Q,Calculations!$C$116+MOD(AG142,Calculations!$C$118))+(1-Control!$C$7*Calculations!$C$87)*INDEX('Monthly Data'!R:R,Calculations!$C$116+MOD(AG142,Calculations!$C$118))</f>
        <v>-2.0259958308006688E-2</v>
      </c>
      <c r="EX142" s="86">
        <f ca="1">Control!$C$7*Calculations!$C$82*INDEX('Monthly Data'!N:N,Calculations!$C$116+MOD(AH142,Calculations!$C$118))+Control!$C$7*Calculations!$C$83*INDEX('Monthly Data'!O:O,Calculations!$C$116+MOD(AH142,Calculations!$C$118))+Control!$C$7*Calculations!$C$84*INDEX('Monthly Data'!P:P,Calculations!$C$116+MOD(AH142,Calculations!$C$118))+Control!$C$7*Calculations!$C$85*INDEX('Monthly Data'!Q:Q,Calculations!$C$116+MOD(AH142,Calculations!$C$118))+(1-Control!$C$7*Calculations!$C$87)*INDEX('Monthly Data'!R:R,Calculations!$C$116+MOD(AH142,Calculations!$C$118))</f>
        <v>1.7831091590102856E-2</v>
      </c>
      <c r="EY142" s="86">
        <f ca="1">Control!$C$7*Calculations!$C$82*INDEX('Monthly Data'!N:N,Calculations!$C$116+MOD(AI142,Calculations!$C$118))+Control!$C$7*Calculations!$C$83*INDEX('Monthly Data'!O:O,Calculations!$C$116+MOD(AI142,Calculations!$C$118))+Control!$C$7*Calculations!$C$84*INDEX('Monthly Data'!P:P,Calculations!$C$116+MOD(AI142,Calculations!$C$118))+Control!$C$7*Calculations!$C$85*INDEX('Monthly Data'!Q:Q,Calculations!$C$116+MOD(AI142,Calculations!$C$118))+(1-Control!$C$7*Calculations!$C$87)*INDEX('Monthly Data'!R:R,Calculations!$C$116+MOD(AI142,Calculations!$C$118))</f>
        <v>-2.4571433440223247E-2</v>
      </c>
      <c r="EZ142" s="86">
        <f ca="1">Control!$C$7*Calculations!$C$82*INDEX('Monthly Data'!N:N,Calculations!$C$116+MOD(AJ142,Calculations!$C$118))+Control!$C$7*Calculations!$C$83*INDEX('Monthly Data'!O:O,Calculations!$C$116+MOD(AJ142,Calculations!$C$118))+Control!$C$7*Calculations!$C$84*INDEX('Monthly Data'!P:P,Calculations!$C$116+MOD(AJ142,Calculations!$C$118))+Control!$C$7*Calculations!$C$85*INDEX('Monthly Data'!Q:Q,Calculations!$C$116+MOD(AJ142,Calculations!$C$118))+(1-Control!$C$7*Calculations!$C$87)*INDEX('Monthly Data'!R:R,Calculations!$C$116+MOD(AJ142,Calculations!$C$118))</f>
        <v>1.7484305259657981E-2</v>
      </c>
      <c r="FA142" s="86">
        <f ca="1">Control!$C$7*Calculations!$C$82*INDEX('Monthly Data'!N:N,Calculations!$C$116+MOD(AK142,Calculations!$C$118))+Control!$C$7*Calculations!$C$83*INDEX('Monthly Data'!O:O,Calculations!$C$116+MOD(AK142,Calculations!$C$118))+Control!$C$7*Calculations!$C$84*INDEX('Monthly Data'!P:P,Calculations!$C$116+MOD(AK142,Calculations!$C$118))+Control!$C$7*Calculations!$C$85*INDEX('Monthly Data'!Q:Q,Calculations!$C$116+MOD(AK142,Calculations!$C$118))+(1-Control!$C$7*Calculations!$C$87)*INDEX('Monthly Data'!R:R,Calculations!$C$116+MOD(AK142,Calculations!$C$118))</f>
        <v>1.5758278480433856E-2</v>
      </c>
      <c r="FB142" s="86">
        <f ca="1">Control!$C$7*Calculations!$C$82*INDEX('Monthly Data'!N:N,Calculations!$C$116+MOD(AL142,Calculations!$C$118))+Control!$C$7*Calculations!$C$83*INDEX('Monthly Data'!O:O,Calculations!$C$116+MOD(AL142,Calculations!$C$118))+Control!$C$7*Calculations!$C$84*INDEX('Monthly Data'!P:P,Calculations!$C$116+MOD(AL142,Calculations!$C$118))+Control!$C$7*Calculations!$C$85*INDEX('Monthly Data'!Q:Q,Calculations!$C$116+MOD(AL142,Calculations!$C$118))+(1-Control!$C$7*Calculations!$C$87)*INDEX('Monthly Data'!R:R,Calculations!$C$116+MOD(AL142,Calculations!$C$118))</f>
        <v>6.4539397490030407E-3</v>
      </c>
      <c r="FC142" s="86">
        <f ca="1">Control!$C$7*Calculations!$C$82*INDEX('Monthly Data'!N:N,Calculations!$C$116+MOD(AM142,Calculations!$C$118))+Control!$C$7*Calculations!$C$83*INDEX('Monthly Data'!O:O,Calculations!$C$116+MOD(AM142,Calculations!$C$118))+Control!$C$7*Calculations!$C$84*INDEX('Monthly Data'!P:P,Calculations!$C$116+MOD(AM142,Calculations!$C$118))+Control!$C$7*Calculations!$C$85*INDEX('Monthly Data'!Q:Q,Calculations!$C$116+MOD(AM142,Calculations!$C$118))+(1-Control!$C$7*Calculations!$C$87)*INDEX('Monthly Data'!R:R,Calculations!$C$116+MOD(AM142,Calculations!$C$118))</f>
        <v>-7.8872955230675015E-3</v>
      </c>
      <c r="FD142" s="86">
        <f ca="1">Control!$C$7*Calculations!$C$82*INDEX('Monthly Data'!N:N,Calculations!$C$116+MOD(AN142,Calculations!$C$118))+Control!$C$7*Calculations!$C$83*INDEX('Monthly Data'!O:O,Calculations!$C$116+MOD(AN142,Calculations!$C$118))+Control!$C$7*Calculations!$C$84*INDEX('Monthly Data'!P:P,Calculations!$C$116+MOD(AN142,Calculations!$C$118))+Control!$C$7*Calculations!$C$85*INDEX('Monthly Data'!Q:Q,Calculations!$C$116+MOD(AN142,Calculations!$C$118))+(1-Control!$C$7*Calculations!$C$87)*INDEX('Monthly Data'!R:R,Calculations!$C$116+MOD(AN142,Calculations!$C$118))</f>
        <v>2.3206536303657571E-2</v>
      </c>
      <c r="FE142" s="86">
        <f ca="1">Control!$C$7*Calculations!$C$82*INDEX('Monthly Data'!N:N,Calculations!$C$116+MOD(AO142,Calculations!$C$118))+Control!$C$7*Calculations!$C$83*INDEX('Monthly Data'!O:O,Calculations!$C$116+MOD(AO142,Calculations!$C$118))+Control!$C$7*Calculations!$C$84*INDEX('Monthly Data'!P:P,Calculations!$C$116+MOD(AO142,Calculations!$C$118))+Control!$C$7*Calculations!$C$85*INDEX('Monthly Data'!Q:Q,Calculations!$C$116+MOD(AO142,Calculations!$C$118))+(1-Control!$C$7*Calculations!$C$87)*INDEX('Monthly Data'!R:R,Calculations!$C$116+MOD(AO142,Calculations!$C$118))</f>
        <v>6.3250222980707482E-3</v>
      </c>
      <c r="FF142" s="86">
        <f ca="1">Control!$C$7*Calculations!$C$82*INDEX('Monthly Data'!N:N,Calculations!$C$116+MOD(AP142,Calculations!$C$118))+Control!$C$7*Calculations!$C$83*INDEX('Monthly Data'!O:O,Calculations!$C$116+MOD(AP142,Calculations!$C$118))+Control!$C$7*Calculations!$C$84*INDEX('Monthly Data'!P:P,Calculations!$C$116+MOD(AP142,Calculations!$C$118))+Control!$C$7*Calculations!$C$85*INDEX('Monthly Data'!Q:Q,Calculations!$C$116+MOD(AP142,Calculations!$C$118))+(1-Control!$C$7*Calculations!$C$87)*INDEX('Monthly Data'!R:R,Calculations!$C$116+MOD(AP142,Calculations!$C$118))</f>
        <v>-4.3408051735618014E-2</v>
      </c>
      <c r="FG142" s="86">
        <f ca="1">Control!$C$7*Calculations!$C$82*INDEX('Monthly Data'!N:N,Calculations!$C$116+MOD(AQ142,Calculations!$C$118))+Control!$C$7*Calculations!$C$83*INDEX('Monthly Data'!O:O,Calculations!$C$116+MOD(AQ142,Calculations!$C$118))+Control!$C$7*Calculations!$C$84*INDEX('Monthly Data'!P:P,Calculations!$C$116+MOD(AQ142,Calculations!$C$118))+Control!$C$7*Calculations!$C$85*INDEX('Monthly Data'!Q:Q,Calculations!$C$116+MOD(AQ142,Calculations!$C$118))+(1-Control!$C$7*Calculations!$C$87)*INDEX('Monthly Data'!R:R,Calculations!$C$116+MOD(AQ142,Calculations!$C$118))</f>
        <v>1.3423979074716584E-2</v>
      </c>
      <c r="FH142" s="86">
        <f ca="1">Control!$C$7*Calculations!$C$82*INDEX('Monthly Data'!N:N,Calculations!$C$116+MOD(AR142,Calculations!$C$118))+Control!$C$7*Calculations!$C$83*INDEX('Monthly Data'!O:O,Calculations!$C$116+MOD(AR142,Calculations!$C$118))+Control!$C$7*Calculations!$C$84*INDEX('Monthly Data'!P:P,Calculations!$C$116+MOD(AR142,Calculations!$C$118))+Control!$C$7*Calculations!$C$85*INDEX('Monthly Data'!Q:Q,Calculations!$C$116+MOD(AR142,Calculations!$C$118))+(1-Control!$C$7*Calculations!$C$87)*INDEX('Monthly Data'!R:R,Calculations!$C$116+MOD(AR142,Calculations!$C$118))</f>
        <v>-1.5984879994281095E-2</v>
      </c>
      <c r="FI142" s="86">
        <f ca="1">Control!$C$7*Calculations!$C$82*INDEX('Monthly Data'!N:N,Calculations!$C$116+MOD(AS142,Calculations!$C$118))+Control!$C$7*Calculations!$C$83*INDEX('Monthly Data'!O:O,Calculations!$C$116+MOD(AS142,Calculations!$C$118))+Control!$C$7*Calculations!$C$84*INDEX('Monthly Data'!P:P,Calculations!$C$116+MOD(AS142,Calculations!$C$118))+Control!$C$7*Calculations!$C$85*INDEX('Monthly Data'!Q:Q,Calculations!$C$116+MOD(AS142,Calculations!$C$118))+(1-Control!$C$7*Calculations!$C$87)*INDEX('Monthly Data'!R:R,Calculations!$C$116+MOD(AS142,Calculations!$C$118))</f>
        <v>-7.8872955230675015E-3</v>
      </c>
      <c r="FJ142" s="86">
        <f ca="1">Control!$C$7*Calculations!$C$82*INDEX('Monthly Data'!N:N,Calculations!$C$116+MOD(AT142,Calculations!$C$118))+Control!$C$7*Calculations!$C$83*INDEX('Monthly Data'!O:O,Calculations!$C$116+MOD(AT142,Calculations!$C$118))+Control!$C$7*Calculations!$C$84*INDEX('Monthly Data'!P:P,Calculations!$C$116+MOD(AT142,Calculations!$C$118))+Control!$C$7*Calculations!$C$85*INDEX('Monthly Data'!Q:Q,Calculations!$C$116+MOD(AT142,Calculations!$C$118))+(1-Control!$C$7*Calculations!$C$87)*INDEX('Monthly Data'!R:R,Calculations!$C$116+MOD(AT142,Calculations!$C$118))</f>
        <v>2.9708469559001142E-2</v>
      </c>
      <c r="FK142" s="86">
        <f ca="1">Control!$C$7*Calculations!$C$82*INDEX('Monthly Data'!N:N,Calculations!$C$116+MOD(AU142,Calculations!$C$118))+Control!$C$7*Calculations!$C$83*INDEX('Monthly Data'!O:O,Calculations!$C$116+MOD(AU142,Calculations!$C$118))+Control!$C$7*Calculations!$C$84*INDEX('Monthly Data'!P:P,Calculations!$C$116+MOD(AU142,Calculations!$C$118))+Control!$C$7*Calculations!$C$85*INDEX('Monthly Data'!Q:Q,Calculations!$C$116+MOD(AU142,Calculations!$C$118))+(1-Control!$C$7*Calculations!$C$87)*INDEX('Monthly Data'!R:R,Calculations!$C$116+MOD(AU142,Calculations!$C$118))</f>
        <v>2.3852824346838646E-2</v>
      </c>
      <c r="FL142" s="86">
        <f ca="1">Control!$C$7*Calculations!$C$82*INDEX('Monthly Data'!N:N,Calculations!$C$116+MOD(AV142,Calculations!$C$118))+Control!$C$7*Calculations!$C$83*INDEX('Monthly Data'!O:O,Calculations!$C$116+MOD(AV142,Calculations!$C$118))+Control!$C$7*Calculations!$C$84*INDEX('Monthly Data'!P:P,Calculations!$C$116+MOD(AV142,Calculations!$C$118))+Control!$C$7*Calculations!$C$85*INDEX('Monthly Data'!Q:Q,Calculations!$C$116+MOD(AV142,Calculations!$C$118))+(1-Control!$C$7*Calculations!$C$87)*INDEX('Monthly Data'!R:R,Calculations!$C$116+MOD(AV142,Calculations!$C$118))</f>
        <v>3.6332715283247441E-2</v>
      </c>
      <c r="FM142" s="86">
        <f ca="1">Control!$C$7*Calculations!$C$82*INDEX('Monthly Data'!N:N,Calculations!$C$116+MOD(AW142,Calculations!$C$118))+Control!$C$7*Calculations!$C$83*INDEX('Monthly Data'!O:O,Calculations!$C$116+MOD(AW142,Calculations!$C$118))+Control!$C$7*Calculations!$C$84*INDEX('Monthly Data'!P:P,Calculations!$C$116+MOD(AW142,Calculations!$C$118))+Control!$C$7*Calculations!$C$85*INDEX('Monthly Data'!Q:Q,Calculations!$C$116+MOD(AW142,Calculations!$C$118))+(1-Control!$C$7*Calculations!$C$87)*INDEX('Monthly Data'!R:R,Calculations!$C$116+MOD(AW142,Calculations!$C$118))</f>
        <v>1.7472933988537529E-2</v>
      </c>
      <c r="FN142" s="86">
        <f ca="1">Control!$C$7*Calculations!$C$82*INDEX('Monthly Data'!N:N,Calculations!$C$116+MOD(AX142,Calculations!$C$118))+Control!$C$7*Calculations!$C$83*INDEX('Monthly Data'!O:O,Calculations!$C$116+MOD(AX142,Calculations!$C$118))+Control!$C$7*Calculations!$C$84*INDEX('Monthly Data'!P:P,Calculations!$C$116+MOD(AX142,Calculations!$C$118))+Control!$C$7*Calculations!$C$85*INDEX('Monthly Data'!Q:Q,Calculations!$C$116+MOD(AX142,Calculations!$C$118))+(1-Control!$C$7*Calculations!$C$87)*INDEX('Monthly Data'!R:R,Calculations!$C$116+MOD(AX142,Calculations!$C$118))</f>
        <v>-1.4213734788548189E-2</v>
      </c>
      <c r="FO142" s="86">
        <f ca="1">Control!$C$7*Calculations!$C$82*INDEX('Monthly Data'!N:N,Calculations!$C$116+MOD(AY142,Calculations!$C$118))+Control!$C$7*Calculations!$C$83*INDEX('Monthly Data'!O:O,Calculations!$C$116+MOD(AY142,Calculations!$C$118))+Control!$C$7*Calculations!$C$84*INDEX('Monthly Data'!P:P,Calculations!$C$116+MOD(AY142,Calculations!$C$118))+Control!$C$7*Calculations!$C$85*INDEX('Monthly Data'!Q:Q,Calculations!$C$116+MOD(AY142,Calculations!$C$118))+(1-Control!$C$7*Calculations!$C$87)*INDEX('Monthly Data'!R:R,Calculations!$C$116+MOD(AY142,Calculations!$C$118))</f>
        <v>4.4327772793586687E-3</v>
      </c>
      <c r="FP142" s="86">
        <f ca="1">Control!$C$7*Calculations!$C$82*INDEX('Monthly Data'!N:N,Calculations!$C$116+MOD(AZ142,Calculations!$C$118))+Control!$C$7*Calculations!$C$83*INDEX('Monthly Data'!O:O,Calculations!$C$116+MOD(AZ142,Calculations!$C$118))+Control!$C$7*Calculations!$C$84*INDEX('Monthly Data'!P:P,Calculations!$C$116+MOD(AZ142,Calculations!$C$118))+Control!$C$7*Calculations!$C$85*INDEX('Monthly Data'!Q:Q,Calculations!$C$116+MOD(AZ142,Calculations!$C$118))+(1-Control!$C$7*Calculations!$C$87)*INDEX('Monthly Data'!R:R,Calculations!$C$116+MOD(AZ142,Calculations!$C$118))</f>
        <v>-1.6546126717384396E-2</v>
      </c>
      <c r="FQ142" s="86">
        <f ca="1">Control!$C$7*Calculations!$C$82*INDEX('Monthly Data'!N:N,Calculations!$C$116+MOD(BA142,Calculations!$C$118))+Control!$C$7*Calculations!$C$83*INDEX('Monthly Data'!O:O,Calculations!$C$116+MOD(BA142,Calculations!$C$118))+Control!$C$7*Calculations!$C$84*INDEX('Monthly Data'!P:P,Calculations!$C$116+MOD(BA142,Calculations!$C$118))+Control!$C$7*Calculations!$C$85*INDEX('Monthly Data'!Q:Q,Calculations!$C$116+MOD(BA142,Calculations!$C$118))+(1-Control!$C$7*Calculations!$C$87)*INDEX('Monthly Data'!R:R,Calculations!$C$116+MOD(BA142,Calculations!$C$118))</f>
        <v>-9.839093431862074E-3</v>
      </c>
      <c r="FR142" s="86">
        <f ca="1">Control!$C$7*Calculations!$C$82*INDEX('Monthly Data'!N:N,Calculations!$C$116+MOD(BB142,Calculations!$C$118))+Control!$C$7*Calculations!$C$83*INDEX('Monthly Data'!O:O,Calculations!$C$116+MOD(BB142,Calculations!$C$118))+Control!$C$7*Calculations!$C$84*INDEX('Monthly Data'!P:P,Calculations!$C$116+MOD(BB142,Calculations!$C$118))+Control!$C$7*Calculations!$C$85*INDEX('Monthly Data'!Q:Q,Calculations!$C$116+MOD(BB142,Calculations!$C$118))+(1-Control!$C$7*Calculations!$C$87)*INDEX('Monthly Data'!R:R,Calculations!$C$116+MOD(BB142,Calculations!$C$118))</f>
        <v>6.4539397490030407E-3</v>
      </c>
      <c r="FS142" s="86">
        <f ca="1">Control!$C$7*Calculations!$C$82*INDEX('Monthly Data'!N:N,Calculations!$C$116+MOD(BC142,Calculations!$C$118))+Control!$C$7*Calculations!$C$83*INDEX('Monthly Data'!O:O,Calculations!$C$116+MOD(BC142,Calculations!$C$118))+Control!$C$7*Calculations!$C$84*INDEX('Monthly Data'!P:P,Calculations!$C$116+MOD(BC142,Calculations!$C$118))+Control!$C$7*Calculations!$C$85*INDEX('Monthly Data'!Q:Q,Calculations!$C$116+MOD(BC142,Calculations!$C$118))+(1-Control!$C$7*Calculations!$C$87)*INDEX('Monthly Data'!R:R,Calculations!$C$116+MOD(BC142,Calculations!$C$118))</f>
        <v>1.5216630695380906E-2</v>
      </c>
      <c r="FT142" s="86">
        <f ca="1">Control!$C$7*Calculations!$C$82*INDEX('Monthly Data'!N:N,Calculations!$C$116+MOD(BD142,Calculations!$C$118))+Control!$C$7*Calculations!$C$83*INDEX('Monthly Data'!O:O,Calculations!$C$116+MOD(BD142,Calculations!$C$118))+Control!$C$7*Calculations!$C$84*INDEX('Monthly Data'!P:P,Calculations!$C$116+MOD(BD142,Calculations!$C$118))+Control!$C$7*Calculations!$C$85*INDEX('Monthly Data'!Q:Q,Calculations!$C$116+MOD(BD142,Calculations!$C$118))+(1-Control!$C$7*Calculations!$C$87)*INDEX('Monthly Data'!R:R,Calculations!$C$116+MOD(BD142,Calculations!$C$118))</f>
        <v>2.377894462657602E-2</v>
      </c>
      <c r="FU142" s="86">
        <f ca="1">Control!$C$7*Calculations!$C$82*INDEX('Monthly Data'!N:N,Calculations!$C$116+MOD(BE142,Calculations!$C$118))+Control!$C$7*Calculations!$C$83*INDEX('Monthly Data'!O:O,Calculations!$C$116+MOD(BE142,Calculations!$C$118))+Control!$C$7*Calculations!$C$84*INDEX('Monthly Data'!P:P,Calculations!$C$116+MOD(BE142,Calculations!$C$118))+Control!$C$7*Calculations!$C$85*INDEX('Monthly Data'!Q:Q,Calculations!$C$116+MOD(BE142,Calculations!$C$118))+(1-Control!$C$7*Calculations!$C$87)*INDEX('Monthly Data'!R:R,Calculations!$C$116+MOD(BE142,Calculations!$C$118))</f>
        <v>5.1279584938936244E-2</v>
      </c>
      <c r="FV142" s="86">
        <f ca="1">Control!$C$7*Calculations!$C$82*INDEX('Monthly Data'!N:N,Calculations!$C$116+MOD(BF142,Calculations!$C$118))+Control!$C$7*Calculations!$C$83*INDEX('Monthly Data'!O:O,Calculations!$C$116+MOD(BF142,Calculations!$C$118))+Control!$C$7*Calculations!$C$84*INDEX('Monthly Data'!P:P,Calculations!$C$116+MOD(BF142,Calculations!$C$118))+Control!$C$7*Calculations!$C$85*INDEX('Monthly Data'!Q:Q,Calculations!$C$116+MOD(BF142,Calculations!$C$118))+(1-Control!$C$7*Calculations!$C$87)*INDEX('Monthly Data'!R:R,Calculations!$C$116+MOD(BF142,Calculations!$C$118))</f>
        <v>6.6954569943530936E-3</v>
      </c>
      <c r="FW142" s="86">
        <f ca="1">Control!$C$7*Calculations!$C$82*INDEX('Monthly Data'!N:N,Calculations!$C$116+MOD(BG142,Calculations!$C$118))+Control!$C$7*Calculations!$C$83*INDEX('Monthly Data'!O:O,Calculations!$C$116+MOD(BG142,Calculations!$C$118))+Control!$C$7*Calculations!$C$84*INDEX('Monthly Data'!P:P,Calculations!$C$116+MOD(BG142,Calculations!$C$118))+Control!$C$7*Calculations!$C$85*INDEX('Monthly Data'!Q:Q,Calculations!$C$116+MOD(BG142,Calculations!$C$118))+(1-Control!$C$7*Calculations!$C$87)*INDEX('Monthly Data'!R:R,Calculations!$C$116+MOD(BG142,Calculations!$C$118))</f>
        <v>3.7596120283497965E-2</v>
      </c>
      <c r="FX142" s="86">
        <f ca="1">Control!$C$7*Calculations!$C$82*INDEX('Monthly Data'!N:N,Calculations!$C$116+MOD(BH142,Calculations!$C$118))+Control!$C$7*Calculations!$C$83*INDEX('Monthly Data'!O:O,Calculations!$C$116+MOD(BH142,Calculations!$C$118))+Control!$C$7*Calculations!$C$84*INDEX('Monthly Data'!P:P,Calculations!$C$116+MOD(BH142,Calculations!$C$118))+Control!$C$7*Calculations!$C$85*INDEX('Monthly Data'!Q:Q,Calculations!$C$116+MOD(BH142,Calculations!$C$118))+(1-Control!$C$7*Calculations!$C$87)*INDEX('Monthly Data'!R:R,Calculations!$C$116+MOD(BH142,Calculations!$C$118))</f>
        <v>-2.7490061308214487E-3</v>
      </c>
      <c r="FY142" s="86">
        <f ca="1">Control!$C$7*Calculations!$C$82*INDEX('Monthly Data'!N:N,Calculations!$C$116+MOD(BI142,Calculations!$C$118))+Control!$C$7*Calculations!$C$83*INDEX('Monthly Data'!O:O,Calculations!$C$116+MOD(BI142,Calculations!$C$118))+Control!$C$7*Calculations!$C$84*INDEX('Monthly Data'!P:P,Calculations!$C$116+MOD(BI142,Calculations!$C$118))+Control!$C$7*Calculations!$C$85*INDEX('Monthly Data'!Q:Q,Calculations!$C$116+MOD(BI142,Calculations!$C$118))+(1-Control!$C$7*Calculations!$C$87)*INDEX('Monthly Data'!R:R,Calculations!$C$116+MOD(BI142,Calculations!$C$118))</f>
        <v>2.5325873776067674E-2</v>
      </c>
      <c r="FZ142" s="86">
        <f ca="1">Control!$C$7*Calculations!$C$82*INDEX('Monthly Data'!N:N,Calculations!$C$116+MOD(BJ142,Calculations!$C$118))+Control!$C$7*Calculations!$C$83*INDEX('Monthly Data'!O:O,Calculations!$C$116+MOD(BJ142,Calculations!$C$118))+Control!$C$7*Calculations!$C$84*INDEX('Monthly Data'!P:P,Calculations!$C$116+MOD(BJ142,Calculations!$C$118))+Control!$C$7*Calculations!$C$85*INDEX('Monthly Data'!Q:Q,Calculations!$C$116+MOD(BJ142,Calculations!$C$118))+(1-Control!$C$7*Calculations!$C$87)*INDEX('Monthly Data'!R:R,Calculations!$C$116+MOD(BJ142,Calculations!$C$118))</f>
        <v>1.8665061640915637E-2</v>
      </c>
      <c r="GA142" s="86">
        <f ca="1">Control!$C$7*Calculations!$C$82*INDEX('Monthly Data'!N:N,Calculations!$C$116+MOD(BK142,Calculations!$C$118))+Control!$C$7*Calculations!$C$83*INDEX('Monthly Data'!O:O,Calculations!$C$116+MOD(BK142,Calculations!$C$118))+Control!$C$7*Calculations!$C$84*INDEX('Monthly Data'!P:P,Calculations!$C$116+MOD(BK142,Calculations!$C$118))+Control!$C$7*Calculations!$C$85*INDEX('Monthly Data'!Q:Q,Calculations!$C$116+MOD(BK142,Calculations!$C$118))+(1-Control!$C$7*Calculations!$C$87)*INDEX('Monthly Data'!R:R,Calculations!$C$116+MOD(BK142,Calculations!$C$118))</f>
        <v>1.1106855739851785E-2</v>
      </c>
      <c r="GB142" s="86">
        <f ca="1">Control!$C$7*Calculations!$C$82*INDEX('Monthly Data'!N:N,Calculations!$C$116+MOD(BL142,Calculations!$C$118))+Control!$C$7*Calculations!$C$83*INDEX('Monthly Data'!O:O,Calculations!$C$116+MOD(BL142,Calculations!$C$118))+Control!$C$7*Calculations!$C$84*INDEX('Monthly Data'!P:P,Calculations!$C$116+MOD(BL142,Calculations!$C$118))+Control!$C$7*Calculations!$C$85*INDEX('Monthly Data'!Q:Q,Calculations!$C$116+MOD(BL142,Calculations!$C$118))+(1-Control!$C$7*Calculations!$C$87)*INDEX('Monthly Data'!R:R,Calculations!$C$116+MOD(BL142,Calculations!$C$118))</f>
        <v>-7.4084874653726545E-3</v>
      </c>
      <c r="GC142" s="86">
        <f ca="1">Control!$C$7*Calculations!$C$82*INDEX('Monthly Data'!N:N,Calculations!$C$116+MOD(BM142,Calculations!$C$118))+Control!$C$7*Calculations!$C$83*INDEX('Monthly Data'!O:O,Calculations!$C$116+MOD(BM142,Calculations!$C$118))+Control!$C$7*Calculations!$C$84*INDEX('Monthly Data'!P:P,Calculations!$C$116+MOD(BM142,Calculations!$C$118))+Control!$C$7*Calculations!$C$85*INDEX('Monthly Data'!Q:Q,Calculations!$C$116+MOD(BM142,Calculations!$C$118))+(1-Control!$C$7*Calculations!$C$87)*INDEX('Monthly Data'!R:R,Calculations!$C$116+MOD(BM142,Calculations!$C$118))</f>
        <v>-6.1115617667135171E-2</v>
      </c>
      <c r="GD142" s="86">
        <f ca="1">Control!$C$7*Calculations!$C$82*INDEX('Monthly Data'!N:N,Calculations!$C$116+MOD(BN142,Calculations!$C$118))+Control!$C$7*Calculations!$C$83*INDEX('Monthly Data'!O:O,Calculations!$C$116+MOD(BN142,Calculations!$C$118))+Control!$C$7*Calculations!$C$84*INDEX('Monthly Data'!P:P,Calculations!$C$116+MOD(BN142,Calculations!$C$118))+Control!$C$7*Calculations!$C$85*INDEX('Monthly Data'!Q:Q,Calculations!$C$116+MOD(BN142,Calculations!$C$118))+(1-Control!$C$7*Calculations!$C$87)*INDEX('Monthly Data'!R:R,Calculations!$C$116+MOD(BN142,Calculations!$C$118))</f>
        <v>-2.5419860972892394E-2</v>
      </c>
      <c r="GE142" s="86">
        <f ca="1">Control!$C$7*Calculations!$C$82*INDEX('Monthly Data'!N:N,Calculations!$C$116+MOD(BO142,Calculations!$C$118))+Control!$C$7*Calculations!$C$83*INDEX('Monthly Data'!O:O,Calculations!$C$116+MOD(BO142,Calculations!$C$118))+Control!$C$7*Calculations!$C$84*INDEX('Monthly Data'!P:P,Calculations!$C$116+MOD(BO142,Calculations!$C$118))+Control!$C$7*Calculations!$C$85*INDEX('Monthly Data'!Q:Q,Calculations!$C$116+MOD(BO142,Calculations!$C$118))+(1-Control!$C$7*Calculations!$C$87)*INDEX('Monthly Data'!R:R,Calculations!$C$116+MOD(BO142,Calculations!$C$118))</f>
        <v>1.046389543479892E-2</v>
      </c>
      <c r="GF142" s="86">
        <f ca="1">Control!$C$7*Calculations!$C$82*INDEX('Monthly Data'!N:N,Calculations!$C$116+MOD(BP142,Calculations!$C$118))+Control!$C$7*Calculations!$C$83*INDEX('Monthly Data'!O:O,Calculations!$C$116+MOD(BP142,Calculations!$C$118))+Control!$C$7*Calculations!$C$84*INDEX('Monthly Data'!P:P,Calculations!$C$116+MOD(BP142,Calculations!$C$118))+Control!$C$7*Calculations!$C$85*INDEX('Monthly Data'!Q:Q,Calculations!$C$116+MOD(BP142,Calculations!$C$118))+(1-Control!$C$7*Calculations!$C$87)*INDEX('Monthly Data'!R:R,Calculations!$C$116+MOD(BP142,Calculations!$C$118))</f>
        <v>-1.5984879994281095E-2</v>
      </c>
      <c r="GG142" s="86">
        <f ca="1">Control!$C$7*Calculations!$C$82*INDEX('Monthly Data'!N:N,Calculations!$C$116+MOD(BQ142,Calculations!$C$118))+Control!$C$7*Calculations!$C$83*INDEX('Monthly Data'!O:O,Calculations!$C$116+MOD(BQ142,Calculations!$C$118))+Control!$C$7*Calculations!$C$84*INDEX('Monthly Data'!P:P,Calculations!$C$116+MOD(BQ142,Calculations!$C$118))+Control!$C$7*Calculations!$C$85*INDEX('Monthly Data'!Q:Q,Calculations!$C$116+MOD(BQ142,Calculations!$C$118))+(1-Control!$C$7*Calculations!$C$87)*INDEX('Monthly Data'!R:R,Calculations!$C$116+MOD(BQ142,Calculations!$C$118))</f>
        <v>-9.839093431862074E-3</v>
      </c>
      <c r="GH142" s="86">
        <f ca="1">Control!$C$7*Calculations!$C$82*INDEX('Monthly Data'!N:N,Calculations!$C$116+MOD(BR142,Calculations!$C$118))+Control!$C$7*Calculations!$C$83*INDEX('Monthly Data'!O:O,Calculations!$C$116+MOD(BR142,Calculations!$C$118))+Control!$C$7*Calculations!$C$84*INDEX('Monthly Data'!P:P,Calculations!$C$116+MOD(BR142,Calculations!$C$118))+Control!$C$7*Calculations!$C$85*INDEX('Monthly Data'!Q:Q,Calculations!$C$116+MOD(BR142,Calculations!$C$118))+(1-Control!$C$7*Calculations!$C$87)*INDEX('Monthly Data'!R:R,Calculations!$C$116+MOD(BR142,Calculations!$C$118))</f>
        <v>2.3852824346838646E-2</v>
      </c>
      <c r="GI142" s="86">
        <f ca="1">Control!$C$7*Calculations!$C$82*INDEX('Monthly Data'!N:N,Calculations!$C$116+MOD(BS142,Calculations!$C$118))+Control!$C$7*Calculations!$C$83*INDEX('Monthly Data'!O:O,Calculations!$C$116+MOD(BS142,Calculations!$C$118))+Control!$C$7*Calculations!$C$84*INDEX('Monthly Data'!P:P,Calculations!$C$116+MOD(BS142,Calculations!$C$118))+Control!$C$7*Calculations!$C$85*INDEX('Monthly Data'!Q:Q,Calculations!$C$116+MOD(BS142,Calculations!$C$118))+(1-Control!$C$7*Calculations!$C$87)*INDEX('Monthly Data'!R:R,Calculations!$C$116+MOD(BS142,Calculations!$C$118))</f>
        <v>7.857567536297622E-3</v>
      </c>
      <c r="GJ142" s="86">
        <f ca="1">Control!$C$7*Calculations!$C$82*INDEX('Monthly Data'!N:N,Calculations!$C$116+MOD(BT142,Calculations!$C$118))+Control!$C$7*Calculations!$C$83*INDEX('Monthly Data'!O:O,Calculations!$C$116+MOD(BT142,Calculations!$C$118))+Control!$C$7*Calculations!$C$84*INDEX('Monthly Data'!P:P,Calculations!$C$116+MOD(BT142,Calculations!$C$118))+Control!$C$7*Calculations!$C$85*INDEX('Monthly Data'!Q:Q,Calculations!$C$116+MOD(BT142,Calculations!$C$118))+(1-Control!$C$7*Calculations!$C$87)*INDEX('Monthly Data'!R:R,Calculations!$C$116+MOD(BT142,Calculations!$C$118))</f>
        <v>2.4842166689046628E-2</v>
      </c>
      <c r="GK142" s="86">
        <f ca="1">Control!$C$7*Calculations!$C$82*INDEX('Monthly Data'!N:N,Calculations!$C$116+MOD(BU142,Calculations!$C$118))+Control!$C$7*Calculations!$C$83*INDEX('Monthly Data'!O:O,Calculations!$C$116+MOD(BU142,Calculations!$C$118))+Control!$C$7*Calculations!$C$84*INDEX('Monthly Data'!P:P,Calculations!$C$116+MOD(BU142,Calculations!$C$118))+Control!$C$7*Calculations!$C$85*INDEX('Monthly Data'!Q:Q,Calculations!$C$116+MOD(BU142,Calculations!$C$118))+(1-Control!$C$7*Calculations!$C$87)*INDEX('Monthly Data'!R:R,Calculations!$C$116+MOD(BU142,Calculations!$C$118))</f>
        <v>1.7484305259657981E-2</v>
      </c>
      <c r="GL142" s="86">
        <f ca="1">Control!$C$7*Calculations!$C$82*INDEX('Monthly Data'!N:N,Calculations!$C$116+MOD(BV142,Calculations!$C$118))+Control!$C$7*Calculations!$C$83*INDEX('Monthly Data'!O:O,Calculations!$C$116+MOD(BV142,Calculations!$C$118))+Control!$C$7*Calculations!$C$84*INDEX('Monthly Data'!P:P,Calculations!$C$116+MOD(BV142,Calculations!$C$118))+Control!$C$7*Calculations!$C$85*INDEX('Monthly Data'!Q:Q,Calculations!$C$116+MOD(BV142,Calculations!$C$118))+(1-Control!$C$7*Calculations!$C$87)*INDEX('Monthly Data'!R:R,Calculations!$C$116+MOD(BV142,Calculations!$C$118))</f>
        <v>-1.5984879994281095E-2</v>
      </c>
      <c r="GM142" s="86">
        <f ca="1">Control!$C$7*Calculations!$C$82*INDEX('Monthly Data'!N:N,Calculations!$C$116+MOD(BW142,Calculations!$C$118))+Control!$C$7*Calculations!$C$83*INDEX('Monthly Data'!O:O,Calculations!$C$116+MOD(BW142,Calculations!$C$118))+Control!$C$7*Calculations!$C$84*INDEX('Monthly Data'!P:P,Calculations!$C$116+MOD(BW142,Calculations!$C$118))+Control!$C$7*Calculations!$C$85*INDEX('Monthly Data'!Q:Q,Calculations!$C$116+MOD(BW142,Calculations!$C$118))+(1-Control!$C$7*Calculations!$C$87)*INDEX('Monthly Data'!R:R,Calculations!$C$116+MOD(BW142,Calculations!$C$118))</f>
        <v>-2.5168357537820856E-4</v>
      </c>
      <c r="GN142" s="86">
        <f ca="1">Control!$C$7*Calculations!$C$82*INDEX('Monthly Data'!N:N,Calculations!$C$116+MOD(BX142,Calculations!$C$118))+Control!$C$7*Calculations!$C$83*INDEX('Monthly Data'!O:O,Calculations!$C$116+MOD(BX142,Calculations!$C$118))+Control!$C$7*Calculations!$C$84*INDEX('Monthly Data'!P:P,Calculations!$C$116+MOD(BX142,Calculations!$C$118))+Control!$C$7*Calculations!$C$85*INDEX('Monthly Data'!Q:Q,Calculations!$C$116+MOD(BX142,Calculations!$C$118))+(1-Control!$C$7*Calculations!$C$87)*INDEX('Monthly Data'!R:R,Calculations!$C$116+MOD(BX142,Calculations!$C$118))</f>
        <v>1.2435425892067014E-2</v>
      </c>
      <c r="GO142" s="86">
        <f ca="1">Control!$C$7*Calculations!$C$82*INDEX('Monthly Data'!N:N,Calculations!$C$116+MOD(BY142,Calculations!$C$118))+Control!$C$7*Calculations!$C$83*INDEX('Monthly Data'!O:O,Calculations!$C$116+MOD(BY142,Calculations!$C$118))+Control!$C$7*Calculations!$C$84*INDEX('Monthly Data'!P:P,Calculations!$C$116+MOD(BY142,Calculations!$C$118))+Control!$C$7*Calculations!$C$85*INDEX('Monthly Data'!Q:Q,Calculations!$C$116+MOD(BY142,Calculations!$C$118))+(1-Control!$C$7*Calculations!$C$87)*INDEX('Monthly Data'!R:R,Calculations!$C$116+MOD(BY142,Calculations!$C$118))</f>
        <v>2.4722579420195831E-2</v>
      </c>
      <c r="GP142" s="86">
        <f ca="1">Control!$C$7*Calculations!$C$82*INDEX('Monthly Data'!N:N,Calculations!$C$116+MOD(BZ142,Calculations!$C$118))+Control!$C$7*Calculations!$C$83*INDEX('Monthly Data'!O:O,Calculations!$C$116+MOD(BZ142,Calculations!$C$118))+Control!$C$7*Calculations!$C$84*INDEX('Monthly Data'!P:P,Calculations!$C$116+MOD(BZ142,Calculations!$C$118))+Control!$C$7*Calculations!$C$85*INDEX('Monthly Data'!Q:Q,Calculations!$C$116+MOD(BZ142,Calculations!$C$118))+(1-Control!$C$7*Calculations!$C$87)*INDEX('Monthly Data'!R:R,Calculations!$C$116+MOD(BZ142,Calculations!$C$118))</f>
        <v>2.377894462657602E-2</v>
      </c>
      <c r="GQ142" s="86">
        <f ca="1">Control!$C$7*Calculations!$C$82*INDEX('Monthly Data'!N:N,Calculations!$C$116+MOD(CA142,Calculations!$C$118))+Control!$C$7*Calculations!$C$83*INDEX('Monthly Data'!O:O,Calculations!$C$116+MOD(CA142,Calculations!$C$118))+Control!$C$7*Calculations!$C$84*INDEX('Monthly Data'!P:P,Calculations!$C$116+MOD(CA142,Calculations!$C$118))+Control!$C$7*Calculations!$C$85*INDEX('Monthly Data'!Q:Q,Calculations!$C$116+MOD(CA142,Calculations!$C$118))+(1-Control!$C$7*Calculations!$C$87)*INDEX('Monthly Data'!R:R,Calculations!$C$116+MOD(CA142,Calculations!$C$118))</f>
        <v>1.5758278480433856E-2</v>
      </c>
      <c r="GR142" s="86">
        <f ca="1">Control!$C$7*Calculations!$C$82*INDEX('Monthly Data'!N:N,Calculations!$C$116+MOD(CB142,Calculations!$C$118))+Control!$C$7*Calculations!$C$83*INDEX('Monthly Data'!O:O,Calculations!$C$116+MOD(CB142,Calculations!$C$118))+Control!$C$7*Calculations!$C$84*INDEX('Monthly Data'!P:P,Calculations!$C$116+MOD(CB142,Calculations!$C$118))+Control!$C$7*Calculations!$C$85*INDEX('Monthly Data'!Q:Q,Calculations!$C$116+MOD(CB142,Calculations!$C$118))+(1-Control!$C$7*Calculations!$C$87)*INDEX('Monthly Data'!R:R,Calculations!$C$116+MOD(CB142,Calculations!$C$118))</f>
        <v>2.9708469559001142E-2</v>
      </c>
      <c r="GS142" s="86">
        <f ca="1">Control!$C$7*Calculations!$C$82*INDEX('Monthly Data'!N:N,Calculations!$C$116+MOD(CC142,Calculations!$C$118))+Control!$C$7*Calculations!$C$83*INDEX('Monthly Data'!O:O,Calculations!$C$116+MOD(CC142,Calculations!$C$118))+Control!$C$7*Calculations!$C$84*INDEX('Monthly Data'!P:P,Calculations!$C$116+MOD(CC142,Calculations!$C$118))+Control!$C$7*Calculations!$C$85*INDEX('Monthly Data'!Q:Q,Calculations!$C$116+MOD(CC142,Calculations!$C$118))+(1-Control!$C$7*Calculations!$C$87)*INDEX('Monthly Data'!R:R,Calculations!$C$116+MOD(CC142,Calculations!$C$118))</f>
        <v>2.0524935548016137E-2</v>
      </c>
      <c r="GT142" s="86">
        <f ca="1">Control!$C$7*Calculations!$C$82*INDEX('Monthly Data'!N:N,Calculations!$C$116+MOD(CD142,Calculations!$C$118))+Control!$C$7*Calculations!$C$83*INDEX('Monthly Data'!O:O,Calculations!$C$116+MOD(CD142,Calculations!$C$118))+Control!$C$7*Calculations!$C$84*INDEX('Monthly Data'!P:P,Calculations!$C$116+MOD(CD142,Calculations!$C$118))+Control!$C$7*Calculations!$C$85*INDEX('Monthly Data'!Q:Q,Calculations!$C$116+MOD(CD142,Calculations!$C$118))+(1-Control!$C$7*Calculations!$C$87)*INDEX('Monthly Data'!R:R,Calculations!$C$116+MOD(CD142,Calculations!$C$118))</f>
        <v>-2.0269389991732112E-2</v>
      </c>
      <c r="GU142" s="86">
        <f ca="1">Control!$C$7*Calculations!$C$82*INDEX('Monthly Data'!N:N,Calculations!$C$116+MOD(CE142,Calculations!$C$118))+Control!$C$7*Calculations!$C$83*INDEX('Monthly Data'!O:O,Calculations!$C$116+MOD(CE142,Calculations!$C$118))+Control!$C$7*Calculations!$C$84*INDEX('Monthly Data'!P:P,Calculations!$C$116+MOD(CE142,Calculations!$C$118))+Control!$C$7*Calculations!$C$85*INDEX('Monthly Data'!Q:Q,Calculations!$C$116+MOD(CE142,Calculations!$C$118))+(1-Control!$C$7*Calculations!$C$87)*INDEX('Monthly Data'!R:R,Calculations!$C$116+MOD(CE142,Calculations!$C$118))</f>
        <v>-1.4213734788548189E-2</v>
      </c>
      <c r="GV142" s="86">
        <f ca="1">Control!$C$7*Calculations!$C$82*INDEX('Monthly Data'!N:N,Calculations!$C$116+MOD(CF142,Calculations!$C$118))+Control!$C$7*Calculations!$C$83*INDEX('Monthly Data'!O:O,Calculations!$C$116+MOD(CF142,Calculations!$C$118))+Control!$C$7*Calculations!$C$84*INDEX('Monthly Data'!P:P,Calculations!$C$116+MOD(CF142,Calculations!$C$118))+Control!$C$7*Calculations!$C$85*INDEX('Monthly Data'!Q:Q,Calculations!$C$116+MOD(CF142,Calculations!$C$118))+(1-Control!$C$7*Calculations!$C$87)*INDEX('Monthly Data'!R:R,Calculations!$C$116+MOD(CF142,Calculations!$C$118))</f>
        <v>4.089189590407355E-3</v>
      </c>
      <c r="GW142" s="86">
        <f ca="1">Control!$C$7*Calculations!$C$82*INDEX('Monthly Data'!N:N,Calculations!$C$116+MOD(CG142,Calculations!$C$118))+Control!$C$7*Calculations!$C$83*INDEX('Monthly Data'!O:O,Calculations!$C$116+MOD(CG142,Calculations!$C$118))+Control!$C$7*Calculations!$C$84*INDEX('Monthly Data'!P:P,Calculations!$C$116+MOD(CG142,Calculations!$C$118))+Control!$C$7*Calculations!$C$85*INDEX('Monthly Data'!Q:Q,Calculations!$C$116+MOD(CG142,Calculations!$C$118))+(1-Control!$C$7*Calculations!$C$87)*INDEX('Monthly Data'!R:R,Calculations!$C$116+MOD(CG142,Calculations!$C$118))</f>
        <v>1.1809891087585166E-2</v>
      </c>
      <c r="GX142" s="86">
        <f ca="1">Control!$C$7*Calculations!$C$82*INDEX('Monthly Data'!N:N,Calculations!$C$116+MOD(CH142,Calculations!$C$118))+Control!$C$7*Calculations!$C$83*INDEX('Monthly Data'!O:O,Calculations!$C$116+MOD(CH142,Calculations!$C$118))+Control!$C$7*Calculations!$C$84*INDEX('Monthly Data'!P:P,Calculations!$C$116+MOD(CH142,Calculations!$C$118))+Control!$C$7*Calculations!$C$85*INDEX('Monthly Data'!Q:Q,Calculations!$C$116+MOD(CH142,Calculations!$C$118))+(1-Control!$C$7*Calculations!$C$87)*INDEX('Monthly Data'!R:R,Calculations!$C$116+MOD(CH142,Calculations!$C$118))</f>
        <v>-7.5539743260223157E-3</v>
      </c>
      <c r="GY142" s="86">
        <f ca="1">Control!$C$7*Calculations!$C$82*INDEX('Monthly Data'!N:N,Calculations!$C$116+MOD(CI142,Calculations!$C$118))+Control!$C$7*Calculations!$C$83*INDEX('Monthly Data'!O:O,Calculations!$C$116+MOD(CI142,Calculations!$C$118))+Control!$C$7*Calculations!$C$84*INDEX('Monthly Data'!P:P,Calculations!$C$116+MOD(CI142,Calculations!$C$118))+Control!$C$7*Calculations!$C$85*INDEX('Monthly Data'!Q:Q,Calculations!$C$116+MOD(CI142,Calculations!$C$118))+(1-Control!$C$7*Calculations!$C$87)*INDEX('Monthly Data'!R:R,Calculations!$C$116+MOD(CI142,Calculations!$C$118))</f>
        <v>2.377894462657602E-2</v>
      </c>
      <c r="GZ142" s="86">
        <f ca="1">Control!$C$7*Calculations!$C$82*INDEX('Monthly Data'!N:N,Calculations!$C$116+MOD(CJ142,Calculations!$C$118))+Control!$C$7*Calculations!$C$83*INDEX('Monthly Data'!O:O,Calculations!$C$116+MOD(CJ142,Calculations!$C$118))+Control!$C$7*Calculations!$C$84*INDEX('Monthly Data'!P:P,Calculations!$C$116+MOD(CJ142,Calculations!$C$118))+Control!$C$7*Calculations!$C$85*INDEX('Monthly Data'!Q:Q,Calculations!$C$116+MOD(CJ142,Calculations!$C$118))+(1-Control!$C$7*Calculations!$C$87)*INDEX('Monthly Data'!R:R,Calculations!$C$116+MOD(CJ142,Calculations!$C$118))</f>
        <v>4.5735623984309991E-2</v>
      </c>
      <c r="HA142" s="86">
        <f ca="1">Control!$C$7*Calculations!$C$82*INDEX('Monthly Data'!N:N,Calculations!$C$116+MOD(CK142,Calculations!$C$118))+Control!$C$7*Calculations!$C$83*INDEX('Monthly Data'!O:O,Calculations!$C$116+MOD(CK142,Calculations!$C$118))+Control!$C$7*Calculations!$C$84*INDEX('Monthly Data'!P:P,Calculations!$C$116+MOD(CK142,Calculations!$C$118))+Control!$C$7*Calculations!$C$85*INDEX('Monthly Data'!Q:Q,Calculations!$C$116+MOD(CK142,Calculations!$C$118))+(1-Control!$C$7*Calculations!$C$87)*INDEX('Monthly Data'!R:R,Calculations!$C$116+MOD(CK142,Calculations!$C$118))</f>
        <v>1.0353752315110615E-2</v>
      </c>
      <c r="HB142" s="86">
        <f ca="1">Control!$C$7*Calculations!$C$82*INDEX('Monthly Data'!N:N,Calculations!$C$116+MOD(CL142,Calculations!$C$118))+Control!$C$7*Calculations!$C$83*INDEX('Monthly Data'!O:O,Calculations!$C$116+MOD(CL142,Calculations!$C$118))+Control!$C$7*Calculations!$C$84*INDEX('Monthly Data'!P:P,Calculations!$C$116+MOD(CL142,Calculations!$C$118))+Control!$C$7*Calculations!$C$85*INDEX('Monthly Data'!Q:Q,Calculations!$C$116+MOD(CL142,Calculations!$C$118))+(1-Control!$C$7*Calculations!$C$87)*INDEX('Monthly Data'!R:R,Calculations!$C$116+MOD(CL142,Calculations!$C$118))</f>
        <v>2.2757992058453024E-3</v>
      </c>
      <c r="HC142" s="86">
        <f ca="1">Control!$C$7*Calculations!$C$82*INDEX('Monthly Data'!N:N,Calculations!$C$116+MOD(CM142,Calculations!$C$118))+Control!$C$7*Calculations!$C$83*INDEX('Monthly Data'!O:O,Calculations!$C$116+MOD(CM142,Calculations!$C$118))+Control!$C$7*Calculations!$C$84*INDEX('Monthly Data'!P:P,Calculations!$C$116+MOD(CM142,Calculations!$C$118))+Control!$C$7*Calculations!$C$85*INDEX('Monthly Data'!Q:Q,Calculations!$C$116+MOD(CM142,Calculations!$C$118))+(1-Control!$C$7*Calculations!$C$87)*INDEX('Monthly Data'!R:R,Calculations!$C$116+MOD(CM142,Calculations!$C$118))</f>
        <v>4.2795950888382334E-3</v>
      </c>
      <c r="HD142" s="86">
        <f ca="1">Control!$C$7*Calculations!$C$82*INDEX('Monthly Data'!N:N,Calculations!$C$116+MOD(CN142,Calculations!$C$118))+Control!$C$7*Calculations!$C$83*INDEX('Monthly Data'!O:O,Calculations!$C$116+MOD(CN142,Calculations!$C$118))+Control!$C$7*Calculations!$C$84*INDEX('Monthly Data'!P:P,Calculations!$C$116+MOD(CN142,Calculations!$C$118))+Control!$C$7*Calculations!$C$85*INDEX('Monthly Data'!Q:Q,Calculations!$C$116+MOD(CN142,Calculations!$C$118))+(1-Control!$C$7*Calculations!$C$87)*INDEX('Monthly Data'!R:R,Calculations!$C$116+MOD(CN142,Calculations!$C$118))</f>
        <v>-2.6378232493851243E-2</v>
      </c>
      <c r="HE142" s="86">
        <f ca="1">Control!$C$7*Calculations!$C$82*INDEX('Monthly Data'!N:N,Calculations!$C$116+MOD(CO142,Calculations!$C$118))+Control!$C$7*Calculations!$C$83*INDEX('Monthly Data'!O:O,Calculations!$C$116+MOD(CO142,Calculations!$C$118))+Control!$C$7*Calculations!$C$84*INDEX('Monthly Data'!P:P,Calculations!$C$116+MOD(CO142,Calculations!$C$118))+Control!$C$7*Calculations!$C$85*INDEX('Monthly Data'!Q:Q,Calculations!$C$116+MOD(CO142,Calculations!$C$118))+(1-Control!$C$7*Calculations!$C$87)*INDEX('Monthly Data'!R:R,Calculations!$C$116+MOD(CO142,Calculations!$C$118))</f>
        <v>1.3891563624307685E-2</v>
      </c>
      <c r="HF142" s="86">
        <f ca="1">Control!$C$7*Calculations!$C$82*INDEX('Monthly Data'!N:N,Calculations!$C$116+MOD(CP142,Calculations!$C$118))+Control!$C$7*Calculations!$C$83*INDEX('Monthly Data'!O:O,Calculations!$C$116+MOD(CP142,Calculations!$C$118))+Control!$C$7*Calculations!$C$84*INDEX('Monthly Data'!P:P,Calculations!$C$116+MOD(CP142,Calculations!$C$118))+Control!$C$7*Calculations!$C$85*INDEX('Monthly Data'!Q:Q,Calculations!$C$116+MOD(CP142,Calculations!$C$118))+(1-Control!$C$7*Calculations!$C$87)*INDEX('Monthly Data'!R:R,Calculations!$C$116+MOD(CP142,Calculations!$C$118))</f>
        <v>6.1009361253630504E-2</v>
      </c>
      <c r="HG142" s="86">
        <f ca="1">Control!$C$7*Calculations!$C$82*INDEX('Monthly Data'!N:N,Calculations!$C$116+MOD(CQ142,Calculations!$C$118))+Control!$C$7*Calculations!$C$83*INDEX('Monthly Data'!O:O,Calculations!$C$116+MOD(CQ142,Calculations!$C$118))+Control!$C$7*Calculations!$C$84*INDEX('Monthly Data'!P:P,Calculations!$C$116+MOD(CQ142,Calculations!$C$118))+Control!$C$7*Calculations!$C$85*INDEX('Monthly Data'!Q:Q,Calculations!$C$116+MOD(CQ142,Calculations!$C$118))+(1-Control!$C$7*Calculations!$C$87)*INDEX('Monthly Data'!R:R,Calculations!$C$116+MOD(CQ142,Calculations!$C$118))</f>
        <v>1.5063457444773597E-2</v>
      </c>
      <c r="HH142" s="86">
        <f ca="1">Control!$C$7*Calculations!$C$82*INDEX('Monthly Data'!N:N,Calculations!$C$116+MOD(CR142,Calculations!$C$118))+Control!$C$7*Calculations!$C$83*INDEX('Monthly Data'!O:O,Calculations!$C$116+MOD(CR142,Calculations!$C$118))+Control!$C$7*Calculations!$C$84*INDEX('Monthly Data'!P:P,Calculations!$C$116+MOD(CR142,Calculations!$C$118))+Control!$C$7*Calculations!$C$85*INDEX('Monthly Data'!Q:Q,Calculations!$C$116+MOD(CR142,Calculations!$C$118))+(1-Control!$C$7*Calculations!$C$87)*INDEX('Monthly Data'!R:R,Calculations!$C$116+MOD(CR142,Calculations!$C$118))</f>
        <v>3.8809817903524786E-2</v>
      </c>
      <c r="HI142" s="86">
        <f ca="1">Control!$C$7*Calculations!$C$82*INDEX('Monthly Data'!N:N,Calculations!$C$116+MOD(CS142,Calculations!$C$118))+Control!$C$7*Calculations!$C$83*INDEX('Monthly Data'!O:O,Calculations!$C$116+MOD(CS142,Calculations!$C$118))+Control!$C$7*Calculations!$C$84*INDEX('Monthly Data'!P:P,Calculations!$C$116+MOD(CS142,Calculations!$C$118))+Control!$C$7*Calculations!$C$85*INDEX('Monthly Data'!Q:Q,Calculations!$C$116+MOD(CS142,Calculations!$C$118))+(1-Control!$C$7*Calculations!$C$87)*INDEX('Monthly Data'!R:R,Calculations!$C$116+MOD(CS142,Calculations!$C$118))</f>
        <v>-1.8530040247387896E-2</v>
      </c>
      <c r="HJ142" s="86">
        <f ca="1">Control!$C$7*Calculations!$C$82*INDEX('Monthly Data'!N:N,Calculations!$C$116+MOD(CT142,Calculations!$C$118))+Control!$C$7*Calculations!$C$83*INDEX('Monthly Data'!O:O,Calculations!$C$116+MOD(CT142,Calculations!$C$118))+Control!$C$7*Calculations!$C$84*INDEX('Monthly Data'!P:P,Calculations!$C$116+MOD(CT142,Calculations!$C$118))+Control!$C$7*Calculations!$C$85*INDEX('Monthly Data'!Q:Q,Calculations!$C$116+MOD(CT142,Calculations!$C$118))+(1-Control!$C$7*Calculations!$C$87)*INDEX('Monthly Data'!R:R,Calculations!$C$116+MOD(CT142,Calculations!$C$118))</f>
        <v>-9.839093431862074E-3</v>
      </c>
      <c r="HK142" s="86">
        <f ca="1">Control!$C$7*Calculations!$C$82*INDEX('Monthly Data'!N:N,Calculations!$C$116+MOD(CU142,Calculations!$C$118))+Control!$C$7*Calculations!$C$83*INDEX('Monthly Data'!O:O,Calculations!$C$116+MOD(CU142,Calculations!$C$118))+Control!$C$7*Calculations!$C$84*INDEX('Monthly Data'!P:P,Calculations!$C$116+MOD(CU142,Calculations!$C$118))+Control!$C$7*Calculations!$C$85*INDEX('Monthly Data'!Q:Q,Calculations!$C$116+MOD(CU142,Calculations!$C$118))+(1-Control!$C$7*Calculations!$C$87)*INDEX('Monthly Data'!R:R,Calculations!$C$116+MOD(CU142,Calculations!$C$118))</f>
        <v>6.6954569943530936E-3</v>
      </c>
      <c r="HL142" s="86">
        <f ca="1">Control!$C$7*Calculations!$C$82*INDEX('Monthly Data'!N:N,Calculations!$C$116+MOD(CV142,Calculations!$C$118))+Control!$C$7*Calculations!$C$83*INDEX('Monthly Data'!O:O,Calculations!$C$116+MOD(CV142,Calculations!$C$118))+Control!$C$7*Calculations!$C$84*INDEX('Monthly Data'!P:P,Calculations!$C$116+MOD(CV142,Calculations!$C$118))+Control!$C$7*Calculations!$C$85*INDEX('Monthly Data'!Q:Q,Calculations!$C$116+MOD(CV142,Calculations!$C$118))+(1-Control!$C$7*Calculations!$C$87)*INDEX('Monthly Data'!R:R,Calculations!$C$116+MOD(CV142,Calculations!$C$118))</f>
        <v>1.2954540023127663E-2</v>
      </c>
      <c r="HM142" s="86">
        <f ca="1">Control!$C$7*Calculations!$C$82*INDEX('Monthly Data'!N:N,Calculations!$C$116+MOD(CW142,Calculations!$C$118))+Control!$C$7*Calculations!$C$83*INDEX('Monthly Data'!O:O,Calculations!$C$116+MOD(CW142,Calculations!$C$118))+Control!$C$7*Calculations!$C$84*INDEX('Monthly Data'!P:P,Calculations!$C$116+MOD(CW142,Calculations!$C$118))+Control!$C$7*Calculations!$C$85*INDEX('Monthly Data'!Q:Q,Calculations!$C$116+MOD(CW142,Calculations!$C$118))+(1-Control!$C$7*Calculations!$C$87)*INDEX('Monthly Data'!R:R,Calculations!$C$116+MOD(CW142,Calculations!$C$118))</f>
        <v>1.7831091590102856E-2</v>
      </c>
      <c r="HN142" s="86">
        <f ca="1">Control!$C$7*Calculations!$C$82*INDEX('Monthly Data'!N:N,Calculations!$C$116+MOD(CX142,Calculations!$C$118))+Control!$C$7*Calculations!$C$83*INDEX('Monthly Data'!O:O,Calculations!$C$116+MOD(CX142,Calculations!$C$118))+Control!$C$7*Calculations!$C$84*INDEX('Monthly Data'!P:P,Calculations!$C$116+MOD(CX142,Calculations!$C$118))+Control!$C$7*Calculations!$C$85*INDEX('Monthly Data'!Q:Q,Calculations!$C$116+MOD(CX142,Calculations!$C$118))+(1-Control!$C$7*Calculations!$C$87)*INDEX('Monthly Data'!R:R,Calculations!$C$116+MOD(CX142,Calculations!$C$118))</f>
        <v>-3.8554137824290124E-2</v>
      </c>
      <c r="HO142" s="86">
        <f ca="1">Control!$C$7*Calculations!$C$82*INDEX('Monthly Data'!N:N,Calculations!$C$116+MOD(CY142,Calculations!$C$118))+Control!$C$7*Calculations!$C$83*INDEX('Monthly Data'!O:O,Calculations!$C$116+MOD(CY142,Calculations!$C$118))+Control!$C$7*Calculations!$C$84*INDEX('Monthly Data'!P:P,Calculations!$C$116+MOD(CY142,Calculations!$C$118))+Control!$C$7*Calculations!$C$85*INDEX('Monthly Data'!Q:Q,Calculations!$C$116+MOD(CY142,Calculations!$C$118))+(1-Control!$C$7*Calculations!$C$87)*INDEX('Monthly Data'!R:R,Calculations!$C$116+MOD(CY142,Calculations!$C$118))</f>
        <v>1.2722494017511032E-2</v>
      </c>
      <c r="HP142" s="86">
        <f ca="1">Control!$C$7*Calculations!$C$82*INDEX('Monthly Data'!N:N,Calculations!$C$116+MOD(CZ142,Calculations!$C$118))+Control!$C$7*Calculations!$C$83*INDEX('Monthly Data'!O:O,Calculations!$C$116+MOD(CZ142,Calculations!$C$118))+Control!$C$7*Calculations!$C$84*INDEX('Monthly Data'!P:P,Calculations!$C$116+MOD(CZ142,Calculations!$C$118))+Control!$C$7*Calculations!$C$85*INDEX('Monthly Data'!Q:Q,Calculations!$C$116+MOD(CZ142,Calculations!$C$118))+(1-Control!$C$7*Calculations!$C$87)*INDEX('Monthly Data'!R:R,Calculations!$C$116+MOD(CZ142,Calculations!$C$118))</f>
        <v>3.8809817903524786E-2</v>
      </c>
      <c r="HQ142" s="86">
        <f ca="1">Control!$C$7*Calculations!$C$82*INDEX('Monthly Data'!N:N,Calculations!$C$116+MOD(DA142,Calculations!$C$118))+Control!$C$7*Calculations!$C$83*INDEX('Monthly Data'!O:O,Calculations!$C$116+MOD(DA142,Calculations!$C$118))+Control!$C$7*Calculations!$C$84*INDEX('Monthly Data'!P:P,Calculations!$C$116+MOD(DA142,Calculations!$C$118))+Control!$C$7*Calculations!$C$85*INDEX('Monthly Data'!Q:Q,Calculations!$C$116+MOD(DA142,Calculations!$C$118))+(1-Control!$C$7*Calculations!$C$87)*INDEX('Monthly Data'!R:R,Calculations!$C$116+MOD(DA142,Calculations!$C$118))</f>
        <v>3.7118215575026904E-2</v>
      </c>
      <c r="HR142" s="86">
        <f ca="1">Control!$C$7*Calculations!$C$82*INDEX('Monthly Data'!N:N,Calculations!$C$116+MOD(DB142,Calculations!$C$118))+Control!$C$7*Calculations!$C$83*INDEX('Monthly Data'!O:O,Calculations!$C$116+MOD(DB142,Calculations!$C$118))+Control!$C$7*Calculations!$C$84*INDEX('Monthly Data'!P:P,Calculations!$C$116+MOD(DB142,Calculations!$C$118))+Control!$C$7*Calculations!$C$85*INDEX('Monthly Data'!Q:Q,Calculations!$C$116+MOD(DB142,Calculations!$C$118))+(1-Control!$C$7*Calculations!$C$87)*INDEX('Monthly Data'!R:R,Calculations!$C$116+MOD(DB142,Calculations!$C$118))</f>
        <v>-9.8327855560634558E-3</v>
      </c>
      <c r="HS142" s="86">
        <f ca="1">Control!$C$7*Calculations!$C$82*INDEX('Monthly Data'!N:N,Calculations!$C$116+MOD(DC142,Calculations!$C$118))+Control!$C$7*Calculations!$C$83*INDEX('Monthly Data'!O:O,Calculations!$C$116+MOD(DC142,Calculations!$C$118))+Control!$C$7*Calculations!$C$84*INDEX('Monthly Data'!P:P,Calculations!$C$116+MOD(DC142,Calculations!$C$118))+Control!$C$7*Calculations!$C$85*INDEX('Monthly Data'!Q:Q,Calculations!$C$116+MOD(DC142,Calculations!$C$118))+(1-Control!$C$7*Calculations!$C$87)*INDEX('Monthly Data'!R:R,Calculations!$C$116+MOD(DC142,Calculations!$C$118))</f>
        <v>1.2435425892067014E-2</v>
      </c>
      <c r="HT142" s="86">
        <f ca="1">Control!$C$7*Calculations!$C$82*INDEX('Monthly Data'!N:N,Calculations!$C$116+MOD(DD142,Calculations!$C$118))+Control!$C$7*Calculations!$C$83*INDEX('Monthly Data'!O:O,Calculations!$C$116+MOD(DD142,Calculations!$C$118))+Control!$C$7*Calculations!$C$84*INDEX('Monthly Data'!P:P,Calculations!$C$116+MOD(DD142,Calculations!$C$118))+Control!$C$7*Calculations!$C$85*INDEX('Monthly Data'!Q:Q,Calculations!$C$116+MOD(DD142,Calculations!$C$118))+(1-Control!$C$7*Calculations!$C$87)*INDEX('Monthly Data'!R:R,Calculations!$C$116+MOD(DD142,Calculations!$C$118))</f>
        <v>4.4327772793586687E-3</v>
      </c>
      <c r="HU142" s="86">
        <f ca="1">Control!$C$7*Calculations!$C$82*INDEX('Monthly Data'!N:N,Calculations!$C$116+MOD(DE142,Calculations!$C$118))+Control!$C$7*Calculations!$C$83*INDEX('Monthly Data'!O:O,Calculations!$C$116+MOD(DE142,Calculations!$C$118))+Control!$C$7*Calculations!$C$84*INDEX('Monthly Data'!P:P,Calculations!$C$116+MOD(DE142,Calculations!$C$118))+Control!$C$7*Calculations!$C$85*INDEX('Monthly Data'!Q:Q,Calculations!$C$116+MOD(DE142,Calculations!$C$118))+(1-Control!$C$7*Calculations!$C$87)*INDEX('Monthly Data'!R:R,Calculations!$C$116+MOD(DE142,Calculations!$C$118))</f>
        <v>-7.8872955230675015E-3</v>
      </c>
      <c r="HV142" s="86">
        <f ca="1">Control!$C$7*Calculations!$C$82*INDEX('Monthly Data'!N:N,Calculations!$C$116+MOD(DF142,Calculations!$C$118))+Control!$C$7*Calculations!$C$83*INDEX('Monthly Data'!O:O,Calculations!$C$116+MOD(DF142,Calculations!$C$118))+Control!$C$7*Calculations!$C$84*INDEX('Monthly Data'!P:P,Calculations!$C$116+MOD(DF142,Calculations!$C$118))+Control!$C$7*Calculations!$C$85*INDEX('Monthly Data'!Q:Q,Calculations!$C$116+MOD(DF142,Calculations!$C$118))+(1-Control!$C$7*Calculations!$C$87)*INDEX('Monthly Data'!R:R,Calculations!$C$116+MOD(DF142,Calculations!$C$118))</f>
        <v>1.50127906355989E-2</v>
      </c>
      <c r="HW142" s="86">
        <f ca="1">Control!$C$7*Calculations!$C$82*INDEX('Monthly Data'!N:N,Calculations!$C$116+MOD(DG142,Calculations!$C$118))+Control!$C$7*Calculations!$C$83*INDEX('Monthly Data'!O:O,Calculations!$C$116+MOD(DG142,Calculations!$C$118))+Control!$C$7*Calculations!$C$84*INDEX('Monthly Data'!P:P,Calculations!$C$116+MOD(DG142,Calculations!$C$118))+Control!$C$7*Calculations!$C$85*INDEX('Monthly Data'!Q:Q,Calculations!$C$116+MOD(DG142,Calculations!$C$118))+(1-Control!$C$7*Calculations!$C$87)*INDEX('Monthly Data'!R:R,Calculations!$C$116+MOD(DG142,Calculations!$C$118))</f>
        <v>1.2722494017511032E-2</v>
      </c>
      <c r="HX142" s="86">
        <f ca="1">Control!$C$7*Calculations!$C$82*INDEX('Monthly Data'!N:N,Calculations!$C$116+MOD(DH142,Calculations!$C$118))+Control!$C$7*Calculations!$C$83*INDEX('Monthly Data'!O:O,Calculations!$C$116+MOD(DH142,Calculations!$C$118))+Control!$C$7*Calculations!$C$84*INDEX('Monthly Data'!P:P,Calculations!$C$116+MOD(DH142,Calculations!$C$118))+Control!$C$7*Calculations!$C$85*INDEX('Monthly Data'!Q:Q,Calculations!$C$116+MOD(DH142,Calculations!$C$118))+(1-Control!$C$7*Calculations!$C$87)*INDEX('Monthly Data'!R:R,Calculations!$C$116+MOD(DH142,Calculations!$C$118))</f>
        <v>8.3814116887657771E-3</v>
      </c>
      <c r="HY142" s="86">
        <f ca="1">Control!$C$7*Calculations!$C$82*INDEX('Monthly Data'!N:N,Calculations!$C$116+MOD(DI142,Calculations!$C$118))+Control!$C$7*Calculations!$C$83*INDEX('Monthly Data'!O:O,Calculations!$C$116+MOD(DI142,Calculations!$C$118))+Control!$C$7*Calculations!$C$84*INDEX('Monthly Data'!P:P,Calculations!$C$116+MOD(DI142,Calculations!$C$118))+Control!$C$7*Calculations!$C$85*INDEX('Monthly Data'!Q:Q,Calculations!$C$116+MOD(DI142,Calculations!$C$118))+(1-Control!$C$7*Calculations!$C$87)*INDEX('Monthly Data'!R:R,Calculations!$C$116+MOD(DI142,Calculations!$C$118))</f>
        <v>2.3852824346838646E-2</v>
      </c>
      <c r="HZ142" s="86">
        <f ca="1">Control!$C$7*Calculations!$C$82*INDEX('Monthly Data'!N:N,Calculations!$C$116+MOD(DJ142,Calculations!$C$118))+Control!$C$7*Calculations!$C$83*INDEX('Monthly Data'!O:O,Calculations!$C$116+MOD(DJ142,Calculations!$C$118))+Control!$C$7*Calculations!$C$84*INDEX('Monthly Data'!P:P,Calculations!$C$116+MOD(DJ142,Calculations!$C$118))+Control!$C$7*Calculations!$C$85*INDEX('Monthly Data'!Q:Q,Calculations!$C$116+MOD(DJ142,Calculations!$C$118))+(1-Control!$C$7*Calculations!$C$87)*INDEX('Monthly Data'!R:R,Calculations!$C$116+MOD(DJ142,Calculations!$C$118))</f>
        <v>-3.8875517825435772E-3</v>
      </c>
      <c r="IA142" s="86">
        <f ca="1">Control!$C$7*Calculations!$C$82*INDEX('Monthly Data'!N:N,Calculations!$C$116+MOD(DK142,Calculations!$C$118))+Control!$C$7*Calculations!$C$83*INDEX('Monthly Data'!O:O,Calculations!$C$116+MOD(DK142,Calculations!$C$118))+Control!$C$7*Calculations!$C$84*INDEX('Monthly Data'!P:P,Calculations!$C$116+MOD(DK142,Calculations!$C$118))+Control!$C$7*Calculations!$C$85*INDEX('Monthly Data'!Q:Q,Calculations!$C$116+MOD(DK142,Calculations!$C$118))+(1-Control!$C$7*Calculations!$C$87)*INDEX('Monthly Data'!R:R,Calculations!$C$116+MOD(DK142,Calculations!$C$118))</f>
        <v>-2.0259958308006688E-2</v>
      </c>
      <c r="IB142" s="86">
        <f ca="1">Control!$C$7*Calculations!$C$82*INDEX('Monthly Data'!N:N,Calculations!$C$116+MOD(DL142,Calculations!$C$118))+Control!$C$7*Calculations!$C$83*INDEX('Monthly Data'!O:O,Calculations!$C$116+MOD(DL142,Calculations!$C$118))+Control!$C$7*Calculations!$C$84*INDEX('Monthly Data'!P:P,Calculations!$C$116+MOD(DL142,Calculations!$C$118))+Control!$C$7*Calculations!$C$85*INDEX('Monthly Data'!Q:Q,Calculations!$C$116+MOD(DL142,Calculations!$C$118))+(1-Control!$C$7*Calculations!$C$87)*INDEX('Monthly Data'!R:R,Calculations!$C$116+MOD(DL142,Calculations!$C$118))</f>
        <v>-2.7490061308214487E-3</v>
      </c>
      <c r="IC142" s="86">
        <f ca="1">Control!$C$7*Calculations!$C$82*INDEX('Monthly Data'!N:N,Calculations!$C$116+MOD(DM142,Calculations!$C$118))+Control!$C$7*Calculations!$C$83*INDEX('Monthly Data'!O:O,Calculations!$C$116+MOD(DM142,Calculations!$C$118))+Control!$C$7*Calculations!$C$84*INDEX('Monthly Data'!P:P,Calculations!$C$116+MOD(DM142,Calculations!$C$118))+Control!$C$7*Calculations!$C$85*INDEX('Monthly Data'!Q:Q,Calculations!$C$116+MOD(DM142,Calculations!$C$118))+(1-Control!$C$7*Calculations!$C$87)*INDEX('Monthly Data'!R:R,Calculations!$C$116+MOD(DM142,Calculations!$C$118))</f>
        <v>-3.8554137824290124E-2</v>
      </c>
      <c r="ID142" s="86">
        <f ca="1">Control!$C$7*Calculations!$C$82*INDEX('Monthly Data'!N:N,Calculations!$C$116+MOD(DN142,Calculations!$C$118))+Control!$C$7*Calculations!$C$83*INDEX('Monthly Data'!O:O,Calculations!$C$116+MOD(DN142,Calculations!$C$118))+Control!$C$7*Calculations!$C$84*INDEX('Monthly Data'!P:P,Calculations!$C$116+MOD(DN142,Calculations!$C$118))+Control!$C$7*Calculations!$C$85*INDEX('Monthly Data'!Q:Q,Calculations!$C$116+MOD(DN142,Calculations!$C$118))+(1-Control!$C$7*Calculations!$C$87)*INDEX('Monthly Data'!R:R,Calculations!$C$116+MOD(DN142,Calculations!$C$118))</f>
        <v>3.9251937367756782E-3</v>
      </c>
      <c r="IE142" s="86">
        <f ca="1">Control!$C$7*Calculations!$C$82*INDEX('Monthly Data'!N:N,Calculations!$C$116+MOD(DO142,Calculations!$C$118))+Control!$C$7*Calculations!$C$83*INDEX('Monthly Data'!O:O,Calculations!$C$116+MOD(DO142,Calculations!$C$118))+Control!$C$7*Calculations!$C$84*INDEX('Monthly Data'!P:P,Calculations!$C$116+MOD(DO142,Calculations!$C$118))+Control!$C$7*Calculations!$C$85*INDEX('Monthly Data'!Q:Q,Calculations!$C$116+MOD(DO142,Calculations!$C$118))+(1-Control!$C$7*Calculations!$C$87)*INDEX('Monthly Data'!R:R,Calculations!$C$116+MOD(DO142,Calculations!$C$118))</f>
        <v>-1.3959200237295809E-2</v>
      </c>
      <c r="IF142" s="86">
        <f ca="1">Control!$C$7*Calculations!$C$82*INDEX('Monthly Data'!N:N,Calculations!$C$116+MOD(DP142,Calculations!$C$118))+Control!$C$7*Calculations!$C$83*INDEX('Monthly Data'!O:O,Calculations!$C$116+MOD(DP142,Calculations!$C$118))+Control!$C$7*Calculations!$C$84*INDEX('Monthly Data'!P:P,Calculations!$C$116+MOD(DP142,Calculations!$C$118))+Control!$C$7*Calculations!$C$85*INDEX('Monthly Data'!Q:Q,Calculations!$C$116+MOD(DP142,Calculations!$C$118))+(1-Control!$C$7*Calculations!$C$87)*INDEX('Monthly Data'!R:R,Calculations!$C$116+MOD(DP142,Calculations!$C$118))</f>
        <v>1.8695385296339444E-2</v>
      </c>
      <c r="IG142" s="88">
        <f ca="1">Control!$C$8*(1+DQ142)*(1+DR142)*(1+DS142)*(1+DT142)*(1+DU142)*(1+DV142)*(1+DW142)*(1+DX142)*(1+DY142)*(1+DZ142)*(1+EA142)*(1+EB142)*(1+EC142)*(1+ED142)*(1+EE142)*(1+EF142)*(1+EG142)*(1+EH142)*(1+EI142)*(1+EJ142)*(1+EK142)*(1+EL142)*(1+EM142)*(1+EN142)*(1+EO142)*(1+EP142)*(1+EQ142)*(1+ER142)*(1+ES142)*(1+ET142)*(1+EU142)*(1+EV142)*(1+EW142)*(1+EX142)*(1+EY142)*(1+EZ142)*(1+FA142)*(1+FB142)*(1+FC142)*(1+FD142)*(1+FE142)*(1+FF142)*(1+FG142)*(1+FH142)*(1+FI142)*(1+FJ142)*(1+FK142)*(1+FL142)*(1+FM142)*(1+FN142)*(1+FO142)*(1+FP142)*(1+FQ142)*(1+FR142)*(1+FS142)*(1+FT142)*(1+FU142)*(1+FV142)*(1+FW142)*(1+FX142)*(1+FY142)*(1+FZ142)*(1+GA142)*(1+GB142)*(1+GC142)*(1+GD142)*(1+GE142)*(1+GF142)*(1+GG142)*(1+GH142)*(1+GI142)*(1+GJ142)*(1+GK142)*(1+GL142)*(1+GM142)*(1+GN142)*(1+GO142)*(1+GP142)*(1+GQ142)*(1+GR142)*(1+GS142)*(1+GT142)*(1+GU142)*(1+GV142)*(1+GW142)*(1+GX142)*(1+GY142)*(1+GZ142)*(1+HA142)*(1+HB142)*(1+HC142)*(1+HD142)*(1+HE142)*(1+HF142)*(1+HG142)*(1+HH142)*(1+HI142)*(1+HJ142)*(1+HK142)*(1+HL142)*(1+HM142)*(1+HN142)*(1+HO142)*(1+HP142)*(1+HQ142)*(1+HR142)*(1+HS142)*(1+HT142)*(1+HU142)*(1+HV142)*(1+HW142)*(1+HX142)*(1+HY142)*(1+HZ142)*(1+IA142)*(1+IB142)*(1+IC142)*(1+ID142)*(1+IE142)*(1+IF142)</f>
        <v>116222.60539511616</v>
      </c>
    </row>
    <row r="143" spans="1:241" x14ac:dyDescent="0.25">
      <c r="A143">
        <v>71</v>
      </c>
      <c r="B143">
        <v>30</v>
      </c>
      <c r="C143">
        <v>59</v>
      </c>
      <c r="D143">
        <v>108</v>
      </c>
      <c r="E143">
        <v>14</v>
      </c>
      <c r="F143">
        <v>70</v>
      </c>
      <c r="G143">
        <v>29</v>
      </c>
      <c r="H143">
        <v>34</v>
      </c>
      <c r="I143">
        <v>35</v>
      </c>
      <c r="J143">
        <v>20</v>
      </c>
      <c r="K143">
        <v>96</v>
      </c>
      <c r="L143">
        <v>52</v>
      </c>
      <c r="M143">
        <v>25</v>
      </c>
      <c r="N143">
        <v>5</v>
      </c>
      <c r="O143">
        <v>53</v>
      </c>
      <c r="P143">
        <v>11</v>
      </c>
      <c r="Q143">
        <v>7</v>
      </c>
      <c r="R143">
        <v>49</v>
      </c>
      <c r="S143">
        <v>12</v>
      </c>
      <c r="T143">
        <v>117</v>
      </c>
      <c r="U143">
        <v>116</v>
      </c>
      <c r="V143">
        <v>81</v>
      </c>
      <c r="W143">
        <v>71</v>
      </c>
      <c r="X143">
        <v>23</v>
      </c>
      <c r="Y143">
        <v>42</v>
      </c>
      <c r="Z143">
        <v>38</v>
      </c>
      <c r="AA143">
        <v>32</v>
      </c>
      <c r="AB143">
        <v>23</v>
      </c>
      <c r="AC143">
        <v>62</v>
      </c>
      <c r="AD143">
        <v>31</v>
      </c>
      <c r="AE143">
        <v>58</v>
      </c>
      <c r="AF143">
        <v>34</v>
      </c>
      <c r="AG143">
        <v>67</v>
      </c>
      <c r="AH143">
        <v>8</v>
      </c>
      <c r="AI143">
        <v>76</v>
      </c>
      <c r="AJ143">
        <v>18</v>
      </c>
      <c r="AK143">
        <v>66</v>
      </c>
      <c r="AL143">
        <v>78</v>
      </c>
      <c r="AM143">
        <v>69</v>
      </c>
      <c r="AN143">
        <v>52</v>
      </c>
      <c r="AO143">
        <v>108</v>
      </c>
      <c r="AP143">
        <v>86</v>
      </c>
      <c r="AQ143">
        <v>6</v>
      </c>
      <c r="AR143">
        <v>93</v>
      </c>
      <c r="AS143">
        <v>82</v>
      </c>
      <c r="AT143">
        <v>41</v>
      </c>
      <c r="AU143">
        <v>64</v>
      </c>
      <c r="AV143">
        <v>96</v>
      </c>
      <c r="AW143">
        <v>94</v>
      </c>
      <c r="AX143">
        <v>50</v>
      </c>
      <c r="AY143">
        <v>41</v>
      </c>
      <c r="AZ143">
        <v>91</v>
      </c>
      <c r="BA143">
        <v>81</v>
      </c>
      <c r="BB143">
        <v>68</v>
      </c>
      <c r="BC143">
        <v>98</v>
      </c>
      <c r="BD143">
        <v>28</v>
      </c>
      <c r="BE143">
        <v>58</v>
      </c>
      <c r="BF143">
        <v>65</v>
      </c>
      <c r="BG143">
        <v>107</v>
      </c>
      <c r="BH143">
        <v>116</v>
      </c>
      <c r="BI143">
        <v>34</v>
      </c>
      <c r="BJ143">
        <v>35</v>
      </c>
      <c r="BK143">
        <v>97</v>
      </c>
      <c r="BL143">
        <v>0</v>
      </c>
      <c r="BM143">
        <v>92</v>
      </c>
      <c r="BN143">
        <v>15</v>
      </c>
      <c r="BO143">
        <v>96</v>
      </c>
      <c r="BP143">
        <v>54</v>
      </c>
      <c r="BQ143">
        <v>50</v>
      </c>
      <c r="BR143">
        <v>56</v>
      </c>
      <c r="BS143">
        <v>37</v>
      </c>
      <c r="BT143">
        <v>60</v>
      </c>
      <c r="BU143">
        <v>89</v>
      </c>
      <c r="BV143">
        <v>5</v>
      </c>
      <c r="BW143">
        <v>60</v>
      </c>
      <c r="BX143">
        <v>109</v>
      </c>
      <c r="BY143">
        <v>17</v>
      </c>
      <c r="BZ143">
        <v>115</v>
      </c>
      <c r="CA143">
        <v>33</v>
      </c>
      <c r="CB143">
        <v>38</v>
      </c>
      <c r="CC143">
        <v>94</v>
      </c>
      <c r="CD143">
        <v>9</v>
      </c>
      <c r="CE143">
        <v>83</v>
      </c>
      <c r="CF143">
        <v>92</v>
      </c>
      <c r="CG143">
        <v>105</v>
      </c>
      <c r="CH143">
        <v>18</v>
      </c>
      <c r="CI143">
        <v>26</v>
      </c>
      <c r="CJ143">
        <v>60</v>
      </c>
      <c r="CK143">
        <v>96</v>
      </c>
      <c r="CL143">
        <v>108</v>
      </c>
      <c r="CM143">
        <v>12</v>
      </c>
      <c r="CN143">
        <v>89</v>
      </c>
      <c r="CO143">
        <v>0</v>
      </c>
      <c r="CP143">
        <v>64</v>
      </c>
      <c r="CQ143">
        <v>100</v>
      </c>
      <c r="CR143">
        <v>112</v>
      </c>
      <c r="CS143">
        <v>39</v>
      </c>
      <c r="CT143">
        <v>70</v>
      </c>
      <c r="CU143">
        <v>62</v>
      </c>
      <c r="CV143">
        <v>20</v>
      </c>
      <c r="CW143">
        <v>13</v>
      </c>
      <c r="CX143">
        <v>104</v>
      </c>
      <c r="CY143">
        <v>17</v>
      </c>
      <c r="CZ143">
        <v>50</v>
      </c>
      <c r="DA143">
        <v>59</v>
      </c>
      <c r="DB143">
        <v>38</v>
      </c>
      <c r="DC143">
        <v>94</v>
      </c>
      <c r="DD143">
        <v>7</v>
      </c>
      <c r="DE143">
        <v>100</v>
      </c>
      <c r="DF143">
        <v>27</v>
      </c>
      <c r="DG143">
        <v>26</v>
      </c>
      <c r="DH143">
        <v>65</v>
      </c>
      <c r="DI143">
        <v>81</v>
      </c>
      <c r="DJ143">
        <v>107</v>
      </c>
      <c r="DK143">
        <v>42</v>
      </c>
      <c r="DL143">
        <v>90</v>
      </c>
      <c r="DM143">
        <v>84</v>
      </c>
      <c r="DN143">
        <v>34</v>
      </c>
      <c r="DO143">
        <v>81</v>
      </c>
      <c r="DP143">
        <v>35</v>
      </c>
      <c r="DQ143" s="86">
        <f ca="1">Control!$C$7*Calculations!$C$82*INDEX('Monthly Data'!N:N,Calculations!$C$116+MOD(A143,Calculations!$C$118))+Control!$C$7*Calculations!$C$83*INDEX('Monthly Data'!O:O,Calculations!$C$116+MOD(A143,Calculations!$C$118))+Control!$C$7*Calculations!$C$84*INDEX('Monthly Data'!P:P,Calculations!$C$116+MOD(A143,Calculations!$C$118))+Control!$C$7*Calculations!$C$85*INDEX('Monthly Data'!Q:Q,Calculations!$C$116+MOD(A143,Calculations!$C$118))+(1-Control!$C$7*Calculations!$C$87)*INDEX('Monthly Data'!R:R,Calculations!$C$116+MOD(A143,Calculations!$C$118))</f>
        <v>-2.072517756005474E-2</v>
      </c>
      <c r="DR143" s="86">
        <f ca="1">Control!$C$7*Calculations!$C$82*INDEX('Monthly Data'!N:N,Calculations!$C$116+MOD(B143,Calculations!$C$118))+Control!$C$7*Calculations!$C$83*INDEX('Monthly Data'!O:O,Calculations!$C$116+MOD(B143,Calculations!$C$118))+Control!$C$7*Calculations!$C$84*INDEX('Monthly Data'!P:P,Calculations!$C$116+MOD(B143,Calculations!$C$118))+Control!$C$7*Calculations!$C$85*INDEX('Monthly Data'!Q:Q,Calculations!$C$116+MOD(B143,Calculations!$C$118))+(1-Control!$C$7*Calculations!$C$87)*INDEX('Monthly Data'!R:R,Calculations!$C$116+MOD(B143,Calculations!$C$118))</f>
        <v>7.9764341593600071E-3</v>
      </c>
      <c r="DS143" s="86">
        <f ca="1">Control!$C$7*Calculations!$C$82*INDEX('Monthly Data'!N:N,Calculations!$C$116+MOD(C143,Calculations!$C$118))+Control!$C$7*Calculations!$C$83*INDEX('Monthly Data'!O:O,Calculations!$C$116+MOD(C143,Calculations!$C$118))+Control!$C$7*Calculations!$C$84*INDEX('Monthly Data'!P:P,Calculations!$C$116+MOD(C143,Calculations!$C$118))+Control!$C$7*Calculations!$C$85*INDEX('Monthly Data'!Q:Q,Calculations!$C$116+MOD(C143,Calculations!$C$118))+(1-Control!$C$7*Calculations!$C$87)*INDEX('Monthly Data'!R:R,Calculations!$C$116+MOD(C143,Calculations!$C$118))</f>
        <v>1.1704119272391494E-2</v>
      </c>
      <c r="DT143" s="86">
        <f ca="1">Control!$C$7*Calculations!$C$82*INDEX('Monthly Data'!N:N,Calculations!$C$116+MOD(D143,Calculations!$C$118))+Control!$C$7*Calculations!$C$83*INDEX('Monthly Data'!O:O,Calculations!$C$116+MOD(D143,Calculations!$C$118))+Control!$C$7*Calculations!$C$84*INDEX('Monthly Data'!P:P,Calculations!$C$116+MOD(D143,Calculations!$C$118))+Control!$C$7*Calculations!$C$85*INDEX('Monthly Data'!Q:Q,Calculations!$C$116+MOD(D143,Calculations!$C$118))+(1-Control!$C$7*Calculations!$C$87)*INDEX('Monthly Data'!R:R,Calculations!$C$116+MOD(D143,Calculations!$C$118))</f>
        <v>1.7073665854433945E-2</v>
      </c>
      <c r="DU143" s="86">
        <f ca="1">Control!$C$7*Calculations!$C$82*INDEX('Monthly Data'!N:N,Calculations!$C$116+MOD(E143,Calculations!$C$118))+Control!$C$7*Calculations!$C$83*INDEX('Monthly Data'!O:O,Calculations!$C$116+MOD(E143,Calculations!$C$118))+Control!$C$7*Calculations!$C$84*INDEX('Monthly Data'!P:P,Calculations!$C$116+MOD(E143,Calculations!$C$118))+Control!$C$7*Calculations!$C$85*INDEX('Monthly Data'!Q:Q,Calculations!$C$116+MOD(E143,Calculations!$C$118))+(1-Control!$C$7*Calculations!$C$87)*INDEX('Monthly Data'!R:R,Calculations!$C$116+MOD(E143,Calculations!$C$118))</f>
        <v>9.5791276036140301E-3</v>
      </c>
      <c r="DV143" s="86">
        <f ca="1">Control!$C$7*Calculations!$C$82*INDEX('Monthly Data'!N:N,Calculations!$C$116+MOD(F143,Calculations!$C$118))+Control!$C$7*Calculations!$C$83*INDEX('Monthly Data'!O:O,Calculations!$C$116+MOD(F143,Calculations!$C$118))+Control!$C$7*Calculations!$C$84*INDEX('Monthly Data'!P:P,Calculations!$C$116+MOD(F143,Calculations!$C$118))+Control!$C$7*Calculations!$C$85*INDEX('Monthly Data'!Q:Q,Calculations!$C$116+MOD(F143,Calculations!$C$118))+(1-Control!$C$7*Calculations!$C$87)*INDEX('Monthly Data'!R:R,Calculations!$C$116+MOD(F143,Calculations!$C$118))</f>
        <v>3.8809817903524786E-2</v>
      </c>
      <c r="DW143" s="86">
        <f ca="1">Control!$C$7*Calculations!$C$82*INDEX('Monthly Data'!N:N,Calculations!$C$116+MOD(G143,Calculations!$C$118))+Control!$C$7*Calculations!$C$83*INDEX('Monthly Data'!O:O,Calculations!$C$116+MOD(G143,Calculations!$C$118))+Control!$C$7*Calculations!$C$84*INDEX('Monthly Data'!P:P,Calculations!$C$116+MOD(G143,Calculations!$C$118))+Control!$C$7*Calculations!$C$85*INDEX('Monthly Data'!Q:Q,Calculations!$C$116+MOD(G143,Calculations!$C$118))+(1-Control!$C$7*Calculations!$C$87)*INDEX('Monthly Data'!R:R,Calculations!$C$116+MOD(G143,Calculations!$C$118))</f>
        <v>1.5115046179922851E-2</v>
      </c>
      <c r="DX143" s="86">
        <f ca="1">Control!$C$7*Calculations!$C$82*INDEX('Monthly Data'!N:N,Calculations!$C$116+MOD(H143,Calculations!$C$118))+Control!$C$7*Calculations!$C$83*INDEX('Monthly Data'!O:O,Calculations!$C$116+MOD(H143,Calculations!$C$118))+Control!$C$7*Calculations!$C$84*INDEX('Monthly Data'!P:P,Calculations!$C$116+MOD(H143,Calculations!$C$118))+Control!$C$7*Calculations!$C$85*INDEX('Monthly Data'!Q:Q,Calculations!$C$116+MOD(H143,Calculations!$C$118))+(1-Control!$C$7*Calculations!$C$87)*INDEX('Monthly Data'!R:R,Calculations!$C$116+MOD(H143,Calculations!$C$118))</f>
        <v>5.3309355465453899E-3</v>
      </c>
      <c r="DY143" s="86">
        <f ca="1">Control!$C$7*Calculations!$C$82*INDEX('Monthly Data'!N:N,Calculations!$C$116+MOD(I143,Calculations!$C$118))+Control!$C$7*Calculations!$C$83*INDEX('Monthly Data'!O:O,Calculations!$C$116+MOD(I143,Calculations!$C$118))+Control!$C$7*Calculations!$C$84*INDEX('Monthly Data'!P:P,Calculations!$C$116+MOD(I143,Calculations!$C$118))+Control!$C$7*Calculations!$C$85*INDEX('Monthly Data'!Q:Q,Calculations!$C$116+MOD(I143,Calculations!$C$118))+(1-Control!$C$7*Calculations!$C$87)*INDEX('Monthly Data'!R:R,Calculations!$C$116+MOD(I143,Calculations!$C$118))</f>
        <v>-9.5555592256394619E-3</v>
      </c>
      <c r="DZ143" s="86">
        <f ca="1">Control!$C$7*Calculations!$C$82*INDEX('Monthly Data'!N:N,Calculations!$C$116+MOD(J143,Calculations!$C$118))+Control!$C$7*Calculations!$C$83*INDEX('Monthly Data'!O:O,Calculations!$C$116+MOD(J143,Calculations!$C$118))+Control!$C$7*Calculations!$C$84*INDEX('Monthly Data'!P:P,Calculations!$C$116+MOD(J143,Calculations!$C$118))+Control!$C$7*Calculations!$C$85*INDEX('Monthly Data'!Q:Q,Calculations!$C$116+MOD(J143,Calculations!$C$118))+(1-Control!$C$7*Calculations!$C$87)*INDEX('Monthly Data'!R:R,Calculations!$C$116+MOD(J143,Calculations!$C$118))</f>
        <v>3.9251937367756782E-3</v>
      </c>
      <c r="EA143" s="86">
        <f ca="1">Control!$C$7*Calculations!$C$82*INDEX('Monthly Data'!N:N,Calculations!$C$116+MOD(K143,Calculations!$C$118))+Control!$C$7*Calculations!$C$83*INDEX('Monthly Data'!O:O,Calculations!$C$116+MOD(K143,Calculations!$C$118))+Control!$C$7*Calculations!$C$84*INDEX('Monthly Data'!P:P,Calculations!$C$116+MOD(K143,Calculations!$C$118))+Control!$C$7*Calculations!$C$85*INDEX('Monthly Data'!Q:Q,Calculations!$C$116+MOD(K143,Calculations!$C$118))+(1-Control!$C$7*Calculations!$C$87)*INDEX('Monthly Data'!R:R,Calculations!$C$116+MOD(K143,Calculations!$C$118))</f>
        <v>1.0627294914941248E-2</v>
      </c>
      <c r="EB143" s="86">
        <f ca="1">Control!$C$7*Calculations!$C$82*INDEX('Monthly Data'!N:N,Calculations!$C$116+MOD(L143,Calculations!$C$118))+Control!$C$7*Calculations!$C$83*INDEX('Monthly Data'!O:O,Calculations!$C$116+MOD(L143,Calculations!$C$118))+Control!$C$7*Calculations!$C$84*INDEX('Monthly Data'!P:P,Calculations!$C$116+MOD(L143,Calculations!$C$118))+Control!$C$7*Calculations!$C$85*INDEX('Monthly Data'!Q:Q,Calculations!$C$116+MOD(L143,Calculations!$C$118))+(1-Control!$C$7*Calculations!$C$87)*INDEX('Monthly Data'!R:R,Calculations!$C$116+MOD(L143,Calculations!$C$118))</f>
        <v>-3.8875517825435772E-3</v>
      </c>
      <c r="EC143" s="86">
        <f ca="1">Control!$C$7*Calculations!$C$82*INDEX('Monthly Data'!N:N,Calculations!$C$116+MOD(M143,Calculations!$C$118))+Control!$C$7*Calculations!$C$83*INDEX('Monthly Data'!O:O,Calculations!$C$116+MOD(M143,Calculations!$C$118))+Control!$C$7*Calculations!$C$84*INDEX('Monthly Data'!P:P,Calculations!$C$116+MOD(M143,Calculations!$C$118))+Control!$C$7*Calculations!$C$85*INDEX('Monthly Data'!Q:Q,Calculations!$C$116+MOD(M143,Calculations!$C$118))+(1-Control!$C$7*Calculations!$C$87)*INDEX('Monthly Data'!R:R,Calculations!$C$116+MOD(M143,Calculations!$C$118))</f>
        <v>-3.299557342782896E-2</v>
      </c>
      <c r="ED143" s="86">
        <f ca="1">Control!$C$7*Calculations!$C$82*INDEX('Monthly Data'!N:N,Calculations!$C$116+MOD(N143,Calculations!$C$118))+Control!$C$7*Calculations!$C$83*INDEX('Monthly Data'!O:O,Calculations!$C$116+MOD(N143,Calculations!$C$118))+Control!$C$7*Calculations!$C$84*INDEX('Monthly Data'!P:P,Calculations!$C$116+MOD(N143,Calculations!$C$118))+Control!$C$7*Calculations!$C$85*INDEX('Monthly Data'!Q:Q,Calculations!$C$116+MOD(N143,Calculations!$C$118))+(1-Control!$C$7*Calculations!$C$87)*INDEX('Monthly Data'!R:R,Calculations!$C$116+MOD(N143,Calculations!$C$118))</f>
        <v>1.2722494017511032E-2</v>
      </c>
      <c r="EE143" s="86">
        <f ca="1">Control!$C$7*Calculations!$C$82*INDEX('Monthly Data'!N:N,Calculations!$C$116+MOD(O143,Calculations!$C$118))+Control!$C$7*Calculations!$C$83*INDEX('Monthly Data'!O:O,Calculations!$C$116+MOD(O143,Calculations!$C$118))+Control!$C$7*Calculations!$C$84*INDEX('Monthly Data'!P:P,Calculations!$C$116+MOD(O143,Calculations!$C$118))+Control!$C$7*Calculations!$C$85*INDEX('Monthly Data'!Q:Q,Calculations!$C$116+MOD(O143,Calculations!$C$118))+(1-Control!$C$7*Calculations!$C$87)*INDEX('Monthly Data'!R:R,Calculations!$C$116+MOD(O143,Calculations!$C$118))</f>
        <v>1.1786765492207996E-2</v>
      </c>
      <c r="EF143" s="86">
        <f ca="1">Control!$C$7*Calculations!$C$82*INDEX('Monthly Data'!N:N,Calculations!$C$116+MOD(P143,Calculations!$C$118))+Control!$C$7*Calculations!$C$83*INDEX('Monthly Data'!O:O,Calculations!$C$116+MOD(P143,Calculations!$C$118))+Control!$C$7*Calculations!$C$84*INDEX('Monthly Data'!P:P,Calculations!$C$116+MOD(P143,Calculations!$C$118))+Control!$C$7*Calculations!$C$85*INDEX('Monthly Data'!Q:Q,Calculations!$C$116+MOD(P143,Calculations!$C$118))+(1-Control!$C$7*Calculations!$C$87)*INDEX('Monthly Data'!R:R,Calculations!$C$116+MOD(P143,Calculations!$C$118))</f>
        <v>1.0018681835149534E-3</v>
      </c>
      <c r="EG143" s="86">
        <f ca="1">Control!$C$7*Calculations!$C$82*INDEX('Monthly Data'!N:N,Calculations!$C$116+MOD(Q143,Calculations!$C$118))+Control!$C$7*Calculations!$C$83*INDEX('Monthly Data'!O:O,Calculations!$C$116+MOD(Q143,Calculations!$C$118))+Control!$C$7*Calculations!$C$84*INDEX('Monthly Data'!P:P,Calculations!$C$116+MOD(Q143,Calculations!$C$118))+Control!$C$7*Calculations!$C$85*INDEX('Monthly Data'!Q:Q,Calculations!$C$116+MOD(Q143,Calculations!$C$118))+(1-Control!$C$7*Calculations!$C$87)*INDEX('Monthly Data'!R:R,Calculations!$C$116+MOD(Q143,Calculations!$C$118))</f>
        <v>8.3814116887657771E-3</v>
      </c>
      <c r="EH143" s="86">
        <f ca="1">Control!$C$7*Calculations!$C$82*INDEX('Monthly Data'!N:N,Calculations!$C$116+MOD(R143,Calculations!$C$118))+Control!$C$7*Calculations!$C$83*INDEX('Monthly Data'!O:O,Calculations!$C$116+MOD(R143,Calculations!$C$118))+Control!$C$7*Calculations!$C$84*INDEX('Monthly Data'!P:P,Calculations!$C$116+MOD(R143,Calculations!$C$118))+Control!$C$7*Calculations!$C$85*INDEX('Monthly Data'!Q:Q,Calculations!$C$116+MOD(R143,Calculations!$C$118))+(1-Control!$C$7*Calculations!$C$87)*INDEX('Monthly Data'!R:R,Calculations!$C$116+MOD(R143,Calculations!$C$118))</f>
        <v>-1.4213734788548189E-2</v>
      </c>
      <c r="EI143" s="86">
        <f ca="1">Control!$C$7*Calculations!$C$82*INDEX('Monthly Data'!N:N,Calculations!$C$116+MOD(S143,Calculations!$C$118))+Control!$C$7*Calculations!$C$83*INDEX('Monthly Data'!O:O,Calculations!$C$116+MOD(S143,Calculations!$C$118))+Control!$C$7*Calculations!$C$84*INDEX('Monthly Data'!P:P,Calculations!$C$116+MOD(S143,Calculations!$C$118))+Control!$C$7*Calculations!$C$85*INDEX('Monthly Data'!Q:Q,Calculations!$C$116+MOD(S143,Calculations!$C$118))+(1-Control!$C$7*Calculations!$C$87)*INDEX('Monthly Data'!R:R,Calculations!$C$116+MOD(S143,Calculations!$C$118))</f>
        <v>1.0415351832335435E-2</v>
      </c>
      <c r="EJ143" s="86">
        <f ca="1">Control!$C$7*Calculations!$C$82*INDEX('Monthly Data'!N:N,Calculations!$C$116+MOD(T143,Calculations!$C$118))+Control!$C$7*Calculations!$C$83*INDEX('Monthly Data'!O:O,Calculations!$C$116+MOD(T143,Calculations!$C$118))+Control!$C$7*Calculations!$C$84*INDEX('Monthly Data'!P:P,Calculations!$C$116+MOD(T143,Calculations!$C$118))+Control!$C$7*Calculations!$C$85*INDEX('Monthly Data'!Q:Q,Calculations!$C$116+MOD(T143,Calculations!$C$118))+(1-Control!$C$7*Calculations!$C$87)*INDEX('Monthly Data'!R:R,Calculations!$C$116+MOD(T143,Calculations!$C$118))</f>
        <v>-7.3651264633385334E-4</v>
      </c>
      <c r="EK143" s="86">
        <f ca="1">Control!$C$7*Calculations!$C$82*INDEX('Monthly Data'!N:N,Calculations!$C$116+MOD(U143,Calculations!$C$118))+Control!$C$7*Calculations!$C$83*INDEX('Monthly Data'!O:O,Calculations!$C$116+MOD(U143,Calculations!$C$118))+Control!$C$7*Calculations!$C$84*INDEX('Monthly Data'!P:P,Calculations!$C$116+MOD(U143,Calculations!$C$118))+Control!$C$7*Calculations!$C$85*INDEX('Monthly Data'!Q:Q,Calculations!$C$116+MOD(U143,Calculations!$C$118))+(1-Control!$C$7*Calculations!$C$87)*INDEX('Monthly Data'!R:R,Calculations!$C$116+MOD(U143,Calculations!$C$118))</f>
        <v>2.1918137743539623E-2</v>
      </c>
      <c r="EL143" s="86">
        <f ca="1">Control!$C$7*Calculations!$C$82*INDEX('Monthly Data'!N:N,Calculations!$C$116+MOD(V143,Calculations!$C$118))+Control!$C$7*Calculations!$C$83*INDEX('Monthly Data'!O:O,Calculations!$C$116+MOD(V143,Calculations!$C$118))+Control!$C$7*Calculations!$C$84*INDEX('Monthly Data'!P:P,Calculations!$C$116+MOD(V143,Calculations!$C$118))+Control!$C$7*Calculations!$C$85*INDEX('Monthly Data'!Q:Q,Calculations!$C$116+MOD(V143,Calculations!$C$118))+(1-Control!$C$7*Calculations!$C$87)*INDEX('Monthly Data'!R:R,Calculations!$C$116+MOD(V143,Calculations!$C$118))</f>
        <v>3.0957942835585645E-2</v>
      </c>
      <c r="EM143" s="86">
        <f ca="1">Control!$C$7*Calculations!$C$82*INDEX('Monthly Data'!N:N,Calculations!$C$116+MOD(W143,Calculations!$C$118))+Control!$C$7*Calculations!$C$83*INDEX('Monthly Data'!O:O,Calculations!$C$116+MOD(W143,Calculations!$C$118))+Control!$C$7*Calculations!$C$84*INDEX('Monthly Data'!P:P,Calculations!$C$116+MOD(W143,Calculations!$C$118))+Control!$C$7*Calculations!$C$85*INDEX('Monthly Data'!Q:Q,Calculations!$C$116+MOD(W143,Calculations!$C$118))+(1-Control!$C$7*Calculations!$C$87)*INDEX('Monthly Data'!R:R,Calculations!$C$116+MOD(W143,Calculations!$C$118))</f>
        <v>-2.072517756005474E-2</v>
      </c>
      <c r="EN143" s="86">
        <f ca="1">Control!$C$7*Calculations!$C$82*INDEX('Monthly Data'!N:N,Calculations!$C$116+MOD(X143,Calculations!$C$118))+Control!$C$7*Calculations!$C$83*INDEX('Monthly Data'!O:O,Calculations!$C$116+MOD(X143,Calculations!$C$118))+Control!$C$7*Calculations!$C$84*INDEX('Monthly Data'!P:P,Calculations!$C$116+MOD(X143,Calculations!$C$118))+Control!$C$7*Calculations!$C$85*INDEX('Monthly Data'!Q:Q,Calculations!$C$116+MOD(X143,Calculations!$C$118))+(1-Control!$C$7*Calculations!$C$87)*INDEX('Monthly Data'!R:R,Calculations!$C$116+MOD(X143,Calculations!$C$118))</f>
        <v>6.2631896128884862E-3</v>
      </c>
      <c r="EO143" s="86">
        <f ca="1">Control!$C$7*Calculations!$C$82*INDEX('Monthly Data'!N:N,Calculations!$C$116+MOD(Y143,Calculations!$C$118))+Control!$C$7*Calculations!$C$83*INDEX('Monthly Data'!O:O,Calculations!$C$116+MOD(Y143,Calculations!$C$118))+Control!$C$7*Calculations!$C$84*INDEX('Monthly Data'!P:P,Calculations!$C$116+MOD(Y143,Calculations!$C$118))+Control!$C$7*Calculations!$C$85*INDEX('Monthly Data'!Q:Q,Calculations!$C$116+MOD(Y143,Calculations!$C$118))+(1-Control!$C$7*Calculations!$C$87)*INDEX('Monthly Data'!R:R,Calculations!$C$116+MOD(Y143,Calculations!$C$118))</f>
        <v>-6.1115617667135171E-2</v>
      </c>
      <c r="EP143" s="86">
        <f ca="1">Control!$C$7*Calculations!$C$82*INDEX('Monthly Data'!N:N,Calculations!$C$116+MOD(Z143,Calculations!$C$118))+Control!$C$7*Calculations!$C$83*INDEX('Monthly Data'!O:O,Calculations!$C$116+MOD(Z143,Calculations!$C$118))+Control!$C$7*Calculations!$C$84*INDEX('Monthly Data'!P:P,Calculations!$C$116+MOD(Z143,Calculations!$C$118))+Control!$C$7*Calculations!$C$85*INDEX('Monthly Data'!Q:Q,Calculations!$C$116+MOD(Z143,Calculations!$C$118))+(1-Control!$C$7*Calculations!$C$87)*INDEX('Monthly Data'!R:R,Calculations!$C$116+MOD(Z143,Calculations!$C$118))</f>
        <v>1.3891563624307685E-2</v>
      </c>
      <c r="EQ143" s="86">
        <f ca="1">Control!$C$7*Calculations!$C$82*INDEX('Monthly Data'!N:N,Calculations!$C$116+MOD(AA143,Calculations!$C$118))+Control!$C$7*Calculations!$C$83*INDEX('Monthly Data'!O:O,Calculations!$C$116+MOD(AA143,Calculations!$C$118))+Control!$C$7*Calculations!$C$84*INDEX('Monthly Data'!P:P,Calculations!$C$116+MOD(AA143,Calculations!$C$118))+Control!$C$7*Calculations!$C$85*INDEX('Monthly Data'!Q:Q,Calculations!$C$116+MOD(AA143,Calculations!$C$118))+(1-Control!$C$7*Calculations!$C$87)*INDEX('Monthly Data'!R:R,Calculations!$C$116+MOD(AA143,Calculations!$C$118))</f>
        <v>-2.6378232493851243E-2</v>
      </c>
      <c r="ER143" s="86">
        <f ca="1">Control!$C$7*Calculations!$C$82*INDEX('Monthly Data'!N:N,Calculations!$C$116+MOD(AB143,Calculations!$C$118))+Control!$C$7*Calculations!$C$83*INDEX('Monthly Data'!O:O,Calculations!$C$116+MOD(AB143,Calculations!$C$118))+Control!$C$7*Calculations!$C$84*INDEX('Monthly Data'!P:P,Calculations!$C$116+MOD(AB143,Calculations!$C$118))+Control!$C$7*Calculations!$C$85*INDEX('Monthly Data'!Q:Q,Calculations!$C$116+MOD(AB143,Calculations!$C$118))+(1-Control!$C$7*Calculations!$C$87)*INDEX('Monthly Data'!R:R,Calculations!$C$116+MOD(AB143,Calculations!$C$118))</f>
        <v>6.2631896128884862E-3</v>
      </c>
      <c r="ES143" s="86">
        <f ca="1">Control!$C$7*Calculations!$C$82*INDEX('Monthly Data'!N:N,Calculations!$C$116+MOD(AC143,Calculations!$C$118))+Control!$C$7*Calculations!$C$83*INDEX('Monthly Data'!O:O,Calculations!$C$116+MOD(AC143,Calculations!$C$118))+Control!$C$7*Calculations!$C$84*INDEX('Monthly Data'!P:P,Calculations!$C$116+MOD(AC143,Calculations!$C$118))+Control!$C$7*Calculations!$C$85*INDEX('Monthly Data'!Q:Q,Calculations!$C$116+MOD(AC143,Calculations!$C$118))+(1-Control!$C$7*Calculations!$C$87)*INDEX('Monthly Data'!R:R,Calculations!$C$116+MOD(AC143,Calculations!$C$118))</f>
        <v>-9.839093431862074E-3</v>
      </c>
      <c r="ET143" s="86">
        <f ca="1">Control!$C$7*Calculations!$C$82*INDEX('Monthly Data'!N:N,Calculations!$C$116+MOD(AD143,Calculations!$C$118))+Control!$C$7*Calculations!$C$83*INDEX('Monthly Data'!O:O,Calculations!$C$116+MOD(AD143,Calculations!$C$118))+Control!$C$7*Calculations!$C$84*INDEX('Monthly Data'!P:P,Calculations!$C$116+MOD(AD143,Calculations!$C$118))+Control!$C$7*Calculations!$C$85*INDEX('Monthly Data'!Q:Q,Calculations!$C$116+MOD(AD143,Calculations!$C$118))+(1-Control!$C$7*Calculations!$C$87)*INDEX('Monthly Data'!R:R,Calculations!$C$116+MOD(AD143,Calculations!$C$118))</f>
        <v>1.8665061640915637E-2</v>
      </c>
      <c r="EU143" s="86">
        <f ca="1">Control!$C$7*Calculations!$C$82*INDEX('Monthly Data'!N:N,Calculations!$C$116+MOD(AE143,Calculations!$C$118))+Control!$C$7*Calculations!$C$83*INDEX('Monthly Data'!O:O,Calculations!$C$116+MOD(AE143,Calculations!$C$118))+Control!$C$7*Calculations!$C$84*INDEX('Monthly Data'!P:P,Calculations!$C$116+MOD(AE143,Calculations!$C$118))+Control!$C$7*Calculations!$C$85*INDEX('Monthly Data'!Q:Q,Calculations!$C$116+MOD(AE143,Calculations!$C$118))+(1-Control!$C$7*Calculations!$C$87)*INDEX('Monthly Data'!R:R,Calculations!$C$116+MOD(AE143,Calculations!$C$118))</f>
        <v>8.4240675975201049E-3</v>
      </c>
      <c r="EV143" s="86">
        <f ca="1">Control!$C$7*Calculations!$C$82*INDEX('Monthly Data'!N:N,Calculations!$C$116+MOD(AF143,Calculations!$C$118))+Control!$C$7*Calculations!$C$83*INDEX('Monthly Data'!O:O,Calculations!$C$116+MOD(AF143,Calculations!$C$118))+Control!$C$7*Calculations!$C$84*INDEX('Monthly Data'!P:P,Calculations!$C$116+MOD(AF143,Calculations!$C$118))+Control!$C$7*Calculations!$C$85*INDEX('Monthly Data'!Q:Q,Calculations!$C$116+MOD(AF143,Calculations!$C$118))+(1-Control!$C$7*Calculations!$C$87)*INDEX('Monthly Data'!R:R,Calculations!$C$116+MOD(AF143,Calculations!$C$118))</f>
        <v>5.3309355465453899E-3</v>
      </c>
      <c r="EW143" s="86">
        <f ca="1">Control!$C$7*Calculations!$C$82*INDEX('Monthly Data'!N:N,Calculations!$C$116+MOD(AG143,Calculations!$C$118))+Control!$C$7*Calculations!$C$83*INDEX('Monthly Data'!O:O,Calculations!$C$116+MOD(AG143,Calculations!$C$118))+Control!$C$7*Calculations!$C$84*INDEX('Monthly Data'!P:P,Calculations!$C$116+MOD(AG143,Calculations!$C$118))+Control!$C$7*Calculations!$C$85*INDEX('Monthly Data'!Q:Q,Calculations!$C$116+MOD(AG143,Calculations!$C$118))+(1-Control!$C$7*Calculations!$C$87)*INDEX('Monthly Data'!R:R,Calculations!$C$116+MOD(AG143,Calculations!$C$118))</f>
        <v>-3.9863250714949353E-2</v>
      </c>
      <c r="EX143" s="86">
        <f ca="1">Control!$C$7*Calculations!$C$82*INDEX('Monthly Data'!N:N,Calculations!$C$116+MOD(AH143,Calculations!$C$118))+Control!$C$7*Calculations!$C$83*INDEX('Monthly Data'!O:O,Calculations!$C$116+MOD(AH143,Calculations!$C$118))+Control!$C$7*Calculations!$C$84*INDEX('Monthly Data'!P:P,Calculations!$C$116+MOD(AH143,Calculations!$C$118))+Control!$C$7*Calculations!$C$85*INDEX('Monthly Data'!Q:Q,Calculations!$C$116+MOD(AH143,Calculations!$C$118))+(1-Control!$C$7*Calculations!$C$87)*INDEX('Monthly Data'!R:R,Calculations!$C$116+MOD(AH143,Calculations!$C$118))</f>
        <v>9.9787204839310462E-3</v>
      </c>
      <c r="EY143" s="86">
        <f ca="1">Control!$C$7*Calculations!$C$82*INDEX('Monthly Data'!N:N,Calculations!$C$116+MOD(AI143,Calculations!$C$118))+Control!$C$7*Calculations!$C$83*INDEX('Monthly Data'!O:O,Calculations!$C$116+MOD(AI143,Calculations!$C$118))+Control!$C$7*Calculations!$C$84*INDEX('Monthly Data'!P:P,Calculations!$C$116+MOD(AI143,Calculations!$C$118))+Control!$C$7*Calculations!$C$85*INDEX('Monthly Data'!Q:Q,Calculations!$C$116+MOD(AI143,Calculations!$C$118))+(1-Control!$C$7*Calculations!$C$87)*INDEX('Monthly Data'!R:R,Calculations!$C$116+MOD(AI143,Calculations!$C$118))</f>
        <v>3.5231336013669103E-2</v>
      </c>
      <c r="EZ143" s="86">
        <f ca="1">Control!$C$7*Calculations!$C$82*INDEX('Monthly Data'!N:N,Calculations!$C$116+MOD(AJ143,Calculations!$C$118))+Control!$C$7*Calculations!$C$83*INDEX('Monthly Data'!O:O,Calculations!$C$116+MOD(AJ143,Calculations!$C$118))+Control!$C$7*Calculations!$C$84*INDEX('Monthly Data'!P:P,Calculations!$C$116+MOD(AJ143,Calculations!$C$118))+Control!$C$7*Calculations!$C$85*INDEX('Monthly Data'!Q:Q,Calculations!$C$116+MOD(AJ143,Calculations!$C$118))+(1-Control!$C$7*Calculations!$C$87)*INDEX('Monthly Data'!R:R,Calculations!$C$116+MOD(AJ143,Calculations!$C$118))</f>
        <v>-7.4084874653726545E-3</v>
      </c>
      <c r="FA143" s="86">
        <f ca="1">Control!$C$7*Calculations!$C$82*INDEX('Monthly Data'!N:N,Calculations!$C$116+MOD(AK143,Calculations!$C$118))+Control!$C$7*Calculations!$C$83*INDEX('Monthly Data'!O:O,Calculations!$C$116+MOD(AK143,Calculations!$C$118))+Control!$C$7*Calculations!$C$84*INDEX('Monthly Data'!P:P,Calculations!$C$116+MOD(AK143,Calculations!$C$118))+Control!$C$7*Calculations!$C$85*INDEX('Monthly Data'!Q:Q,Calculations!$C$116+MOD(AK143,Calculations!$C$118))+(1-Control!$C$7*Calculations!$C$87)*INDEX('Monthly Data'!R:R,Calculations!$C$116+MOD(AK143,Calculations!$C$118))</f>
        <v>1.3891304280773396E-2</v>
      </c>
      <c r="FB143" s="86">
        <f ca="1">Control!$C$7*Calculations!$C$82*INDEX('Monthly Data'!N:N,Calculations!$C$116+MOD(AL143,Calculations!$C$118))+Control!$C$7*Calculations!$C$83*INDEX('Monthly Data'!O:O,Calculations!$C$116+MOD(AL143,Calculations!$C$118))+Control!$C$7*Calculations!$C$84*INDEX('Monthly Data'!P:P,Calculations!$C$116+MOD(AL143,Calculations!$C$118))+Control!$C$7*Calculations!$C$85*INDEX('Monthly Data'!Q:Q,Calculations!$C$116+MOD(AL143,Calculations!$C$118))+(1-Control!$C$7*Calculations!$C$87)*INDEX('Monthly Data'!R:R,Calculations!$C$116+MOD(AL143,Calculations!$C$118))</f>
        <v>1.7472933988537529E-2</v>
      </c>
      <c r="FC143" s="86">
        <f ca="1">Control!$C$7*Calculations!$C$82*INDEX('Monthly Data'!N:N,Calculations!$C$116+MOD(AM143,Calculations!$C$118))+Control!$C$7*Calculations!$C$83*INDEX('Monthly Data'!O:O,Calculations!$C$116+MOD(AM143,Calculations!$C$118))+Control!$C$7*Calculations!$C$84*INDEX('Monthly Data'!P:P,Calculations!$C$116+MOD(AM143,Calculations!$C$118))+Control!$C$7*Calculations!$C$85*INDEX('Monthly Data'!Q:Q,Calculations!$C$116+MOD(AM143,Calculations!$C$118))+(1-Control!$C$7*Calculations!$C$87)*INDEX('Monthly Data'!R:R,Calculations!$C$116+MOD(AM143,Calculations!$C$118))</f>
        <v>-4.0413381192162513E-2</v>
      </c>
      <c r="FD143" s="86">
        <f ca="1">Control!$C$7*Calculations!$C$82*INDEX('Monthly Data'!N:N,Calculations!$C$116+MOD(AN143,Calculations!$C$118))+Control!$C$7*Calculations!$C$83*INDEX('Monthly Data'!O:O,Calculations!$C$116+MOD(AN143,Calculations!$C$118))+Control!$C$7*Calculations!$C$84*INDEX('Monthly Data'!P:P,Calculations!$C$116+MOD(AN143,Calculations!$C$118))+Control!$C$7*Calculations!$C$85*INDEX('Monthly Data'!Q:Q,Calculations!$C$116+MOD(AN143,Calculations!$C$118))+(1-Control!$C$7*Calculations!$C$87)*INDEX('Monthly Data'!R:R,Calculations!$C$116+MOD(AN143,Calculations!$C$118))</f>
        <v>-3.8875517825435772E-3</v>
      </c>
      <c r="FE143" s="86">
        <f ca="1">Control!$C$7*Calculations!$C$82*INDEX('Monthly Data'!N:N,Calculations!$C$116+MOD(AO143,Calculations!$C$118))+Control!$C$7*Calculations!$C$83*INDEX('Monthly Data'!O:O,Calculations!$C$116+MOD(AO143,Calculations!$C$118))+Control!$C$7*Calculations!$C$84*INDEX('Monthly Data'!P:P,Calculations!$C$116+MOD(AO143,Calculations!$C$118))+Control!$C$7*Calculations!$C$85*INDEX('Monthly Data'!Q:Q,Calculations!$C$116+MOD(AO143,Calculations!$C$118))+(1-Control!$C$7*Calculations!$C$87)*INDEX('Monthly Data'!R:R,Calculations!$C$116+MOD(AO143,Calculations!$C$118))</f>
        <v>1.7073665854433945E-2</v>
      </c>
      <c r="FF143" s="86">
        <f ca="1">Control!$C$7*Calculations!$C$82*INDEX('Monthly Data'!N:N,Calculations!$C$116+MOD(AP143,Calculations!$C$118))+Control!$C$7*Calculations!$C$83*INDEX('Monthly Data'!O:O,Calculations!$C$116+MOD(AP143,Calculations!$C$118))+Control!$C$7*Calculations!$C$84*INDEX('Monthly Data'!P:P,Calculations!$C$116+MOD(AP143,Calculations!$C$118))+Control!$C$7*Calculations!$C$85*INDEX('Monthly Data'!Q:Q,Calculations!$C$116+MOD(AP143,Calculations!$C$118))+(1-Control!$C$7*Calculations!$C$87)*INDEX('Monthly Data'!R:R,Calculations!$C$116+MOD(AP143,Calculations!$C$118))</f>
        <v>4.5735623984309991E-2</v>
      </c>
      <c r="FG143" s="86">
        <f ca="1">Control!$C$7*Calculations!$C$82*INDEX('Monthly Data'!N:N,Calculations!$C$116+MOD(AQ143,Calculations!$C$118))+Control!$C$7*Calculations!$C$83*INDEX('Monthly Data'!O:O,Calculations!$C$116+MOD(AQ143,Calculations!$C$118))+Control!$C$7*Calculations!$C$84*INDEX('Monthly Data'!P:P,Calculations!$C$116+MOD(AQ143,Calculations!$C$118))+Control!$C$7*Calculations!$C$85*INDEX('Monthly Data'!Q:Q,Calculations!$C$116+MOD(AQ143,Calculations!$C$118))+(1-Control!$C$7*Calculations!$C$87)*INDEX('Monthly Data'!R:R,Calculations!$C$116+MOD(AQ143,Calculations!$C$118))</f>
        <v>4.7768166384148329E-3</v>
      </c>
      <c r="FH143" s="86">
        <f ca="1">Control!$C$7*Calculations!$C$82*INDEX('Monthly Data'!N:N,Calculations!$C$116+MOD(AR143,Calculations!$C$118))+Control!$C$7*Calculations!$C$83*INDEX('Monthly Data'!O:O,Calculations!$C$116+MOD(AR143,Calculations!$C$118))+Control!$C$7*Calculations!$C$84*INDEX('Monthly Data'!P:P,Calculations!$C$116+MOD(AR143,Calculations!$C$118))+Control!$C$7*Calculations!$C$85*INDEX('Monthly Data'!Q:Q,Calculations!$C$116+MOD(AR143,Calculations!$C$118))+(1-Control!$C$7*Calculations!$C$87)*INDEX('Monthly Data'!R:R,Calculations!$C$116+MOD(AR143,Calculations!$C$118))</f>
        <v>1.1809891087585166E-2</v>
      </c>
      <c r="FI143" s="86">
        <f ca="1">Control!$C$7*Calculations!$C$82*INDEX('Monthly Data'!N:N,Calculations!$C$116+MOD(AS143,Calculations!$C$118))+Control!$C$7*Calculations!$C$83*INDEX('Monthly Data'!O:O,Calculations!$C$116+MOD(AS143,Calculations!$C$118))+Control!$C$7*Calculations!$C$84*INDEX('Monthly Data'!P:P,Calculations!$C$116+MOD(AS143,Calculations!$C$118))+Control!$C$7*Calculations!$C$85*INDEX('Monthly Data'!Q:Q,Calculations!$C$116+MOD(AS143,Calculations!$C$118))+(1-Control!$C$7*Calculations!$C$87)*INDEX('Monthly Data'!R:R,Calculations!$C$116+MOD(AS143,Calculations!$C$118))</f>
        <v>1.7361594973213587E-2</v>
      </c>
      <c r="FJ143" s="86">
        <f ca="1">Control!$C$7*Calculations!$C$82*INDEX('Monthly Data'!N:N,Calculations!$C$116+MOD(AT143,Calculations!$C$118))+Control!$C$7*Calculations!$C$83*INDEX('Monthly Data'!O:O,Calculations!$C$116+MOD(AT143,Calculations!$C$118))+Control!$C$7*Calculations!$C$84*INDEX('Monthly Data'!P:P,Calculations!$C$116+MOD(AT143,Calculations!$C$118))+Control!$C$7*Calculations!$C$85*INDEX('Monthly Data'!Q:Q,Calculations!$C$116+MOD(AT143,Calculations!$C$118))+(1-Control!$C$7*Calculations!$C$87)*INDEX('Monthly Data'!R:R,Calculations!$C$116+MOD(AT143,Calculations!$C$118))</f>
        <v>-3.8554137824290124E-2</v>
      </c>
      <c r="FK143" s="86">
        <f ca="1">Control!$C$7*Calculations!$C$82*INDEX('Monthly Data'!N:N,Calculations!$C$116+MOD(AU143,Calculations!$C$118))+Control!$C$7*Calculations!$C$83*INDEX('Monthly Data'!O:O,Calculations!$C$116+MOD(AU143,Calculations!$C$118))+Control!$C$7*Calculations!$C$84*INDEX('Monthly Data'!P:P,Calculations!$C$116+MOD(AU143,Calculations!$C$118))+Control!$C$7*Calculations!$C$85*INDEX('Monthly Data'!Q:Q,Calculations!$C$116+MOD(AU143,Calculations!$C$118))+(1-Control!$C$7*Calculations!$C$87)*INDEX('Monthly Data'!R:R,Calculations!$C$116+MOD(AU143,Calculations!$C$118))</f>
        <v>-2.4571433440223247E-2</v>
      </c>
      <c r="FL143" s="86">
        <f ca="1">Control!$C$7*Calculations!$C$82*INDEX('Monthly Data'!N:N,Calculations!$C$116+MOD(AV143,Calculations!$C$118))+Control!$C$7*Calculations!$C$83*INDEX('Monthly Data'!O:O,Calculations!$C$116+MOD(AV143,Calculations!$C$118))+Control!$C$7*Calculations!$C$84*INDEX('Monthly Data'!P:P,Calculations!$C$116+MOD(AV143,Calculations!$C$118))+Control!$C$7*Calculations!$C$85*INDEX('Monthly Data'!Q:Q,Calculations!$C$116+MOD(AV143,Calculations!$C$118))+(1-Control!$C$7*Calculations!$C$87)*INDEX('Monthly Data'!R:R,Calculations!$C$116+MOD(AV143,Calculations!$C$118))</f>
        <v>1.0627294914941248E-2</v>
      </c>
      <c r="FM143" s="86">
        <f ca="1">Control!$C$7*Calculations!$C$82*INDEX('Monthly Data'!N:N,Calculations!$C$116+MOD(AW143,Calculations!$C$118))+Control!$C$7*Calculations!$C$83*INDEX('Monthly Data'!O:O,Calculations!$C$116+MOD(AW143,Calculations!$C$118))+Control!$C$7*Calculations!$C$84*INDEX('Monthly Data'!P:P,Calculations!$C$116+MOD(AW143,Calculations!$C$118))+Control!$C$7*Calculations!$C$85*INDEX('Monthly Data'!Q:Q,Calculations!$C$116+MOD(AW143,Calculations!$C$118))+(1-Control!$C$7*Calculations!$C$87)*INDEX('Monthly Data'!R:R,Calculations!$C$116+MOD(AW143,Calculations!$C$118))</f>
        <v>1.0353752315110615E-2</v>
      </c>
      <c r="FN143" s="86">
        <f ca="1">Control!$C$7*Calculations!$C$82*INDEX('Monthly Data'!N:N,Calculations!$C$116+MOD(AX143,Calculations!$C$118))+Control!$C$7*Calculations!$C$83*INDEX('Monthly Data'!O:O,Calculations!$C$116+MOD(AX143,Calculations!$C$118))+Control!$C$7*Calculations!$C$84*INDEX('Monthly Data'!P:P,Calculations!$C$116+MOD(AX143,Calculations!$C$118))+Control!$C$7*Calculations!$C$85*INDEX('Monthly Data'!Q:Q,Calculations!$C$116+MOD(AX143,Calculations!$C$118))+(1-Control!$C$7*Calculations!$C$87)*INDEX('Monthly Data'!R:R,Calculations!$C$116+MOD(AX143,Calculations!$C$118))</f>
        <v>6.1009361253630504E-2</v>
      </c>
      <c r="FO143" s="86">
        <f ca="1">Control!$C$7*Calculations!$C$82*INDEX('Monthly Data'!N:N,Calculations!$C$116+MOD(AY143,Calculations!$C$118))+Control!$C$7*Calculations!$C$83*INDEX('Monthly Data'!O:O,Calculations!$C$116+MOD(AY143,Calculations!$C$118))+Control!$C$7*Calculations!$C$84*INDEX('Monthly Data'!P:P,Calculations!$C$116+MOD(AY143,Calculations!$C$118))+Control!$C$7*Calculations!$C$85*INDEX('Monthly Data'!Q:Q,Calculations!$C$116+MOD(AY143,Calculations!$C$118))+(1-Control!$C$7*Calculations!$C$87)*INDEX('Monthly Data'!R:R,Calculations!$C$116+MOD(AY143,Calculations!$C$118))</f>
        <v>-3.8554137824290124E-2</v>
      </c>
      <c r="FP143" s="86">
        <f ca="1">Control!$C$7*Calculations!$C$82*INDEX('Monthly Data'!N:N,Calculations!$C$116+MOD(AZ143,Calculations!$C$118))+Control!$C$7*Calculations!$C$83*INDEX('Monthly Data'!O:O,Calculations!$C$116+MOD(AZ143,Calculations!$C$118))+Control!$C$7*Calculations!$C$84*INDEX('Monthly Data'!P:P,Calculations!$C$116+MOD(AZ143,Calculations!$C$118))+Control!$C$7*Calculations!$C$85*INDEX('Monthly Data'!Q:Q,Calculations!$C$116+MOD(AZ143,Calculations!$C$118))+(1-Control!$C$7*Calculations!$C$87)*INDEX('Monthly Data'!R:R,Calculations!$C$116+MOD(AZ143,Calculations!$C$118))</f>
        <v>-1.6546126717384396E-2</v>
      </c>
      <c r="FQ143" s="86">
        <f ca="1">Control!$C$7*Calculations!$C$82*INDEX('Monthly Data'!N:N,Calculations!$C$116+MOD(BA143,Calculations!$C$118))+Control!$C$7*Calculations!$C$83*INDEX('Monthly Data'!O:O,Calculations!$C$116+MOD(BA143,Calculations!$C$118))+Control!$C$7*Calculations!$C$84*INDEX('Monthly Data'!P:P,Calculations!$C$116+MOD(BA143,Calculations!$C$118))+Control!$C$7*Calculations!$C$85*INDEX('Monthly Data'!Q:Q,Calculations!$C$116+MOD(BA143,Calculations!$C$118))+(1-Control!$C$7*Calculations!$C$87)*INDEX('Monthly Data'!R:R,Calculations!$C$116+MOD(BA143,Calculations!$C$118))</f>
        <v>3.0957942835585645E-2</v>
      </c>
      <c r="FR143" s="86">
        <f ca="1">Control!$C$7*Calculations!$C$82*INDEX('Monthly Data'!N:N,Calculations!$C$116+MOD(BB143,Calculations!$C$118))+Control!$C$7*Calculations!$C$83*INDEX('Monthly Data'!O:O,Calculations!$C$116+MOD(BB143,Calculations!$C$118))+Control!$C$7*Calculations!$C$84*INDEX('Monthly Data'!P:P,Calculations!$C$116+MOD(BB143,Calculations!$C$118))+Control!$C$7*Calculations!$C$85*INDEX('Monthly Data'!Q:Q,Calculations!$C$116+MOD(BB143,Calculations!$C$118))+(1-Control!$C$7*Calculations!$C$87)*INDEX('Monthly Data'!R:R,Calculations!$C$116+MOD(BB143,Calculations!$C$118))</f>
        <v>2.2757992058453024E-3</v>
      </c>
      <c r="FS143" s="86">
        <f ca="1">Control!$C$7*Calculations!$C$82*INDEX('Monthly Data'!N:N,Calculations!$C$116+MOD(BC143,Calculations!$C$118))+Control!$C$7*Calculations!$C$83*INDEX('Monthly Data'!O:O,Calculations!$C$116+MOD(BC143,Calculations!$C$118))+Control!$C$7*Calculations!$C$84*INDEX('Monthly Data'!P:P,Calculations!$C$116+MOD(BC143,Calculations!$C$118))+Control!$C$7*Calculations!$C$85*INDEX('Monthly Data'!Q:Q,Calculations!$C$116+MOD(BC143,Calculations!$C$118))+(1-Control!$C$7*Calculations!$C$87)*INDEX('Monthly Data'!R:R,Calculations!$C$116+MOD(BC143,Calculations!$C$118))</f>
        <v>2.4842166689046628E-2</v>
      </c>
      <c r="FT143" s="86">
        <f ca="1">Control!$C$7*Calculations!$C$82*INDEX('Monthly Data'!N:N,Calculations!$C$116+MOD(BD143,Calculations!$C$118))+Control!$C$7*Calculations!$C$83*INDEX('Monthly Data'!O:O,Calculations!$C$116+MOD(BD143,Calculations!$C$118))+Control!$C$7*Calculations!$C$84*INDEX('Monthly Data'!P:P,Calculations!$C$116+MOD(BD143,Calculations!$C$118))+Control!$C$7*Calculations!$C$85*INDEX('Monthly Data'!Q:Q,Calculations!$C$116+MOD(BD143,Calculations!$C$118))+(1-Control!$C$7*Calculations!$C$87)*INDEX('Monthly Data'!R:R,Calculations!$C$116+MOD(BD143,Calculations!$C$118))</f>
        <v>3.7596120283497965E-2</v>
      </c>
      <c r="FU143" s="86">
        <f ca="1">Control!$C$7*Calculations!$C$82*INDEX('Monthly Data'!N:N,Calculations!$C$116+MOD(BE143,Calculations!$C$118))+Control!$C$7*Calculations!$C$83*INDEX('Monthly Data'!O:O,Calculations!$C$116+MOD(BE143,Calculations!$C$118))+Control!$C$7*Calculations!$C$84*INDEX('Monthly Data'!P:P,Calculations!$C$116+MOD(BE143,Calculations!$C$118))+Control!$C$7*Calculations!$C$85*INDEX('Monthly Data'!Q:Q,Calculations!$C$116+MOD(BE143,Calculations!$C$118))+(1-Control!$C$7*Calculations!$C$87)*INDEX('Monthly Data'!R:R,Calculations!$C$116+MOD(BE143,Calculations!$C$118))</f>
        <v>8.4240675975201049E-3</v>
      </c>
      <c r="FV143" s="86">
        <f ca="1">Control!$C$7*Calculations!$C$82*INDEX('Monthly Data'!N:N,Calculations!$C$116+MOD(BF143,Calculations!$C$118))+Control!$C$7*Calculations!$C$83*INDEX('Monthly Data'!O:O,Calculations!$C$116+MOD(BF143,Calculations!$C$118))+Control!$C$7*Calculations!$C$84*INDEX('Monthly Data'!P:P,Calculations!$C$116+MOD(BF143,Calculations!$C$118))+Control!$C$7*Calculations!$C$85*INDEX('Monthly Data'!Q:Q,Calculations!$C$116+MOD(BF143,Calculations!$C$118))+(1-Control!$C$7*Calculations!$C$87)*INDEX('Monthly Data'!R:R,Calculations!$C$116+MOD(BF143,Calculations!$C$118))</f>
        <v>-1.3959200237295809E-2</v>
      </c>
      <c r="FW143" s="86">
        <f ca="1">Control!$C$7*Calculations!$C$82*INDEX('Monthly Data'!N:N,Calculations!$C$116+MOD(BG143,Calculations!$C$118))+Control!$C$7*Calculations!$C$83*INDEX('Monthly Data'!O:O,Calculations!$C$116+MOD(BG143,Calculations!$C$118))+Control!$C$7*Calculations!$C$84*INDEX('Monthly Data'!P:P,Calculations!$C$116+MOD(BG143,Calculations!$C$118))+Control!$C$7*Calculations!$C$85*INDEX('Monthly Data'!Q:Q,Calculations!$C$116+MOD(BG143,Calculations!$C$118))+(1-Control!$C$7*Calculations!$C$87)*INDEX('Monthly Data'!R:R,Calculations!$C$116+MOD(BG143,Calculations!$C$118))</f>
        <v>1.5216630695380906E-2</v>
      </c>
      <c r="FX143" s="86">
        <f ca="1">Control!$C$7*Calculations!$C$82*INDEX('Monthly Data'!N:N,Calculations!$C$116+MOD(BH143,Calculations!$C$118))+Control!$C$7*Calculations!$C$83*INDEX('Monthly Data'!O:O,Calculations!$C$116+MOD(BH143,Calculations!$C$118))+Control!$C$7*Calculations!$C$84*INDEX('Monthly Data'!P:P,Calculations!$C$116+MOD(BH143,Calculations!$C$118))+Control!$C$7*Calculations!$C$85*INDEX('Monthly Data'!Q:Q,Calculations!$C$116+MOD(BH143,Calculations!$C$118))+(1-Control!$C$7*Calculations!$C$87)*INDEX('Monthly Data'!R:R,Calculations!$C$116+MOD(BH143,Calculations!$C$118))</f>
        <v>2.1918137743539623E-2</v>
      </c>
      <c r="FY143" s="86">
        <f ca="1">Control!$C$7*Calculations!$C$82*INDEX('Monthly Data'!N:N,Calculations!$C$116+MOD(BI143,Calculations!$C$118))+Control!$C$7*Calculations!$C$83*INDEX('Monthly Data'!O:O,Calculations!$C$116+MOD(BI143,Calculations!$C$118))+Control!$C$7*Calculations!$C$84*INDEX('Monthly Data'!P:P,Calculations!$C$116+MOD(BI143,Calculations!$C$118))+Control!$C$7*Calculations!$C$85*INDEX('Monthly Data'!Q:Q,Calculations!$C$116+MOD(BI143,Calculations!$C$118))+(1-Control!$C$7*Calculations!$C$87)*INDEX('Monthly Data'!R:R,Calculations!$C$116+MOD(BI143,Calculations!$C$118))</f>
        <v>5.3309355465453899E-3</v>
      </c>
      <c r="FZ143" s="86">
        <f ca="1">Control!$C$7*Calculations!$C$82*INDEX('Monthly Data'!N:N,Calculations!$C$116+MOD(BJ143,Calculations!$C$118))+Control!$C$7*Calculations!$C$83*INDEX('Monthly Data'!O:O,Calculations!$C$116+MOD(BJ143,Calculations!$C$118))+Control!$C$7*Calculations!$C$84*INDEX('Monthly Data'!P:P,Calculations!$C$116+MOD(BJ143,Calculations!$C$118))+Control!$C$7*Calculations!$C$85*INDEX('Monthly Data'!Q:Q,Calculations!$C$116+MOD(BJ143,Calculations!$C$118))+(1-Control!$C$7*Calculations!$C$87)*INDEX('Monthly Data'!R:R,Calculations!$C$116+MOD(BJ143,Calculations!$C$118))</f>
        <v>-9.5555592256394619E-3</v>
      </c>
      <c r="GA143" s="86">
        <f ca="1">Control!$C$7*Calculations!$C$82*INDEX('Monthly Data'!N:N,Calculations!$C$116+MOD(BK143,Calculations!$C$118))+Control!$C$7*Calculations!$C$83*INDEX('Monthly Data'!O:O,Calculations!$C$116+MOD(BK143,Calculations!$C$118))+Control!$C$7*Calculations!$C$84*INDEX('Monthly Data'!P:P,Calculations!$C$116+MOD(BK143,Calculations!$C$118))+Control!$C$7*Calculations!$C$85*INDEX('Monthly Data'!Q:Q,Calculations!$C$116+MOD(BK143,Calculations!$C$118))+(1-Control!$C$7*Calculations!$C$87)*INDEX('Monthly Data'!R:R,Calculations!$C$116+MOD(BK143,Calculations!$C$118))</f>
        <v>-7.5539743260223157E-3</v>
      </c>
      <c r="GB143" s="86">
        <f ca="1">Control!$C$7*Calculations!$C$82*INDEX('Monthly Data'!N:N,Calculations!$C$116+MOD(BL143,Calculations!$C$118))+Control!$C$7*Calculations!$C$83*INDEX('Monthly Data'!O:O,Calculations!$C$116+MOD(BL143,Calculations!$C$118))+Control!$C$7*Calculations!$C$84*INDEX('Monthly Data'!P:P,Calculations!$C$116+MOD(BL143,Calculations!$C$118))+Control!$C$7*Calculations!$C$85*INDEX('Monthly Data'!Q:Q,Calculations!$C$116+MOD(BL143,Calculations!$C$118))+(1-Control!$C$7*Calculations!$C$87)*INDEX('Monthly Data'!R:R,Calculations!$C$116+MOD(BL143,Calculations!$C$118))</f>
        <v>1.4915555251167555E-3</v>
      </c>
      <c r="GC143" s="86">
        <f ca="1">Control!$C$7*Calculations!$C$82*INDEX('Monthly Data'!N:N,Calculations!$C$116+MOD(BM143,Calculations!$C$118))+Control!$C$7*Calculations!$C$83*INDEX('Monthly Data'!O:O,Calculations!$C$116+MOD(BM143,Calculations!$C$118))+Control!$C$7*Calculations!$C$84*INDEX('Monthly Data'!P:P,Calculations!$C$116+MOD(BM143,Calculations!$C$118))+Control!$C$7*Calculations!$C$85*INDEX('Monthly Data'!Q:Q,Calculations!$C$116+MOD(BM143,Calculations!$C$118))+(1-Control!$C$7*Calculations!$C$87)*INDEX('Monthly Data'!R:R,Calculations!$C$116+MOD(BM143,Calculations!$C$118))</f>
        <v>2.4722579420195831E-2</v>
      </c>
      <c r="GD143" s="86">
        <f ca="1">Control!$C$7*Calculations!$C$82*INDEX('Monthly Data'!N:N,Calculations!$C$116+MOD(BN143,Calculations!$C$118))+Control!$C$7*Calculations!$C$83*INDEX('Monthly Data'!O:O,Calculations!$C$116+MOD(BN143,Calculations!$C$118))+Control!$C$7*Calculations!$C$84*INDEX('Monthly Data'!P:P,Calculations!$C$116+MOD(BN143,Calculations!$C$118))+Control!$C$7*Calculations!$C$85*INDEX('Monthly Data'!Q:Q,Calculations!$C$116+MOD(BN143,Calculations!$C$118))+(1-Control!$C$7*Calculations!$C$87)*INDEX('Monthly Data'!R:R,Calculations!$C$116+MOD(BN143,Calculations!$C$118))</f>
        <v>7.857567536297622E-3</v>
      </c>
      <c r="GE143" s="86">
        <f ca="1">Control!$C$7*Calculations!$C$82*INDEX('Monthly Data'!N:N,Calculations!$C$116+MOD(BO143,Calculations!$C$118))+Control!$C$7*Calculations!$C$83*INDEX('Monthly Data'!O:O,Calculations!$C$116+MOD(BO143,Calculations!$C$118))+Control!$C$7*Calculations!$C$84*INDEX('Monthly Data'!P:P,Calculations!$C$116+MOD(BO143,Calculations!$C$118))+Control!$C$7*Calculations!$C$85*INDEX('Monthly Data'!Q:Q,Calculations!$C$116+MOD(BO143,Calculations!$C$118))+(1-Control!$C$7*Calculations!$C$87)*INDEX('Monthly Data'!R:R,Calculations!$C$116+MOD(BO143,Calculations!$C$118))</f>
        <v>1.0627294914941248E-2</v>
      </c>
      <c r="GF143" s="86">
        <f ca="1">Control!$C$7*Calculations!$C$82*INDEX('Monthly Data'!N:N,Calculations!$C$116+MOD(BP143,Calculations!$C$118))+Control!$C$7*Calculations!$C$83*INDEX('Monthly Data'!O:O,Calculations!$C$116+MOD(BP143,Calculations!$C$118))+Control!$C$7*Calculations!$C$84*INDEX('Monthly Data'!P:P,Calculations!$C$116+MOD(BP143,Calculations!$C$118))+Control!$C$7*Calculations!$C$85*INDEX('Monthly Data'!Q:Q,Calculations!$C$116+MOD(BP143,Calculations!$C$118))+(1-Control!$C$7*Calculations!$C$87)*INDEX('Monthly Data'!R:R,Calculations!$C$116+MOD(BP143,Calculations!$C$118))</f>
        <v>1.7484305259657981E-2</v>
      </c>
      <c r="GG143" s="86">
        <f ca="1">Control!$C$7*Calculations!$C$82*INDEX('Monthly Data'!N:N,Calculations!$C$116+MOD(BQ143,Calculations!$C$118))+Control!$C$7*Calculations!$C$83*INDEX('Monthly Data'!O:O,Calculations!$C$116+MOD(BQ143,Calculations!$C$118))+Control!$C$7*Calculations!$C$84*INDEX('Monthly Data'!P:P,Calculations!$C$116+MOD(BQ143,Calculations!$C$118))+Control!$C$7*Calculations!$C$85*INDEX('Monthly Data'!Q:Q,Calculations!$C$116+MOD(BQ143,Calculations!$C$118))+(1-Control!$C$7*Calculations!$C$87)*INDEX('Monthly Data'!R:R,Calculations!$C$116+MOD(BQ143,Calculations!$C$118))</f>
        <v>6.1009361253630504E-2</v>
      </c>
      <c r="GH143" s="86">
        <f ca="1">Control!$C$7*Calculations!$C$82*INDEX('Monthly Data'!N:N,Calculations!$C$116+MOD(BR143,Calculations!$C$118))+Control!$C$7*Calculations!$C$83*INDEX('Monthly Data'!O:O,Calculations!$C$116+MOD(BR143,Calculations!$C$118))+Control!$C$7*Calculations!$C$84*INDEX('Monthly Data'!P:P,Calculations!$C$116+MOD(BR143,Calculations!$C$118))+Control!$C$7*Calculations!$C$85*INDEX('Monthly Data'!Q:Q,Calculations!$C$116+MOD(BR143,Calculations!$C$118))+(1-Control!$C$7*Calculations!$C$87)*INDEX('Monthly Data'!R:R,Calculations!$C$116+MOD(BR143,Calculations!$C$118))</f>
        <v>7.5897487599915015E-3</v>
      </c>
      <c r="GI143" s="86">
        <f ca="1">Control!$C$7*Calculations!$C$82*INDEX('Monthly Data'!N:N,Calculations!$C$116+MOD(BS143,Calculations!$C$118))+Control!$C$7*Calculations!$C$83*INDEX('Monthly Data'!O:O,Calculations!$C$116+MOD(BS143,Calculations!$C$118))+Control!$C$7*Calculations!$C$84*INDEX('Monthly Data'!P:P,Calculations!$C$116+MOD(BS143,Calculations!$C$118))+Control!$C$7*Calculations!$C$85*INDEX('Monthly Data'!Q:Q,Calculations!$C$116+MOD(BS143,Calculations!$C$118))+(1-Control!$C$7*Calculations!$C$87)*INDEX('Monthly Data'!R:R,Calculations!$C$116+MOD(BS143,Calculations!$C$118))</f>
        <v>1.2954540023127663E-2</v>
      </c>
      <c r="GJ143" s="86">
        <f ca="1">Control!$C$7*Calculations!$C$82*INDEX('Monthly Data'!N:N,Calculations!$C$116+MOD(BT143,Calculations!$C$118))+Control!$C$7*Calculations!$C$83*INDEX('Monthly Data'!O:O,Calculations!$C$116+MOD(BT143,Calculations!$C$118))+Control!$C$7*Calculations!$C$84*INDEX('Monthly Data'!P:P,Calculations!$C$116+MOD(BT143,Calculations!$C$118))+Control!$C$7*Calculations!$C$85*INDEX('Monthly Data'!Q:Q,Calculations!$C$116+MOD(BT143,Calculations!$C$118))+(1-Control!$C$7*Calculations!$C$87)*INDEX('Monthly Data'!R:R,Calculations!$C$116+MOD(BT143,Calculations!$C$118))</f>
        <v>-1.9947061878162777E-2</v>
      </c>
      <c r="GK143" s="86">
        <f ca="1">Control!$C$7*Calculations!$C$82*INDEX('Monthly Data'!N:N,Calculations!$C$116+MOD(BU143,Calculations!$C$118))+Control!$C$7*Calculations!$C$83*INDEX('Monthly Data'!O:O,Calculations!$C$116+MOD(BU143,Calculations!$C$118))+Control!$C$7*Calculations!$C$84*INDEX('Monthly Data'!P:P,Calculations!$C$116+MOD(BU143,Calculations!$C$118))+Control!$C$7*Calculations!$C$85*INDEX('Monthly Data'!Q:Q,Calculations!$C$116+MOD(BU143,Calculations!$C$118))+(1-Control!$C$7*Calculations!$C$87)*INDEX('Monthly Data'!R:R,Calculations!$C$116+MOD(BU143,Calculations!$C$118))</f>
        <v>2.3852824346838646E-2</v>
      </c>
      <c r="GL143" s="86">
        <f ca="1">Control!$C$7*Calculations!$C$82*INDEX('Monthly Data'!N:N,Calculations!$C$116+MOD(BV143,Calculations!$C$118))+Control!$C$7*Calculations!$C$83*INDEX('Monthly Data'!O:O,Calculations!$C$116+MOD(BV143,Calculations!$C$118))+Control!$C$7*Calculations!$C$84*INDEX('Monthly Data'!P:P,Calculations!$C$116+MOD(BV143,Calculations!$C$118))+Control!$C$7*Calculations!$C$85*INDEX('Monthly Data'!Q:Q,Calculations!$C$116+MOD(BV143,Calculations!$C$118))+(1-Control!$C$7*Calculations!$C$87)*INDEX('Monthly Data'!R:R,Calculations!$C$116+MOD(BV143,Calculations!$C$118))</f>
        <v>1.2722494017511032E-2</v>
      </c>
      <c r="GM143" s="86">
        <f ca="1">Control!$C$7*Calculations!$C$82*INDEX('Monthly Data'!N:N,Calculations!$C$116+MOD(BW143,Calculations!$C$118))+Control!$C$7*Calculations!$C$83*INDEX('Monthly Data'!O:O,Calculations!$C$116+MOD(BW143,Calculations!$C$118))+Control!$C$7*Calculations!$C$84*INDEX('Monthly Data'!P:P,Calculations!$C$116+MOD(BW143,Calculations!$C$118))+Control!$C$7*Calculations!$C$85*INDEX('Monthly Data'!Q:Q,Calculations!$C$116+MOD(BW143,Calculations!$C$118))+(1-Control!$C$7*Calculations!$C$87)*INDEX('Monthly Data'!R:R,Calculations!$C$116+MOD(BW143,Calculations!$C$118))</f>
        <v>-1.9947061878162777E-2</v>
      </c>
      <c r="GN143" s="86">
        <f ca="1">Control!$C$7*Calculations!$C$82*INDEX('Monthly Data'!N:N,Calculations!$C$116+MOD(BX143,Calculations!$C$118))+Control!$C$7*Calculations!$C$83*INDEX('Monthly Data'!O:O,Calculations!$C$116+MOD(BX143,Calculations!$C$118))+Control!$C$7*Calculations!$C$84*INDEX('Monthly Data'!P:P,Calculations!$C$116+MOD(BX143,Calculations!$C$118))+Control!$C$7*Calculations!$C$85*INDEX('Monthly Data'!Q:Q,Calculations!$C$116+MOD(BX143,Calculations!$C$118))+(1-Control!$C$7*Calculations!$C$87)*INDEX('Monthly Data'!R:R,Calculations!$C$116+MOD(BX143,Calculations!$C$118))</f>
        <v>1.0921298083007208E-2</v>
      </c>
      <c r="GO143" s="86">
        <f ca="1">Control!$C$7*Calculations!$C$82*INDEX('Monthly Data'!N:N,Calculations!$C$116+MOD(BY143,Calculations!$C$118))+Control!$C$7*Calculations!$C$83*INDEX('Monthly Data'!O:O,Calculations!$C$116+MOD(BY143,Calculations!$C$118))+Control!$C$7*Calculations!$C$84*INDEX('Monthly Data'!P:P,Calculations!$C$116+MOD(BY143,Calculations!$C$118))+Control!$C$7*Calculations!$C$85*INDEX('Monthly Data'!Q:Q,Calculations!$C$116+MOD(BY143,Calculations!$C$118))+(1-Control!$C$7*Calculations!$C$87)*INDEX('Monthly Data'!R:R,Calculations!$C$116+MOD(BY143,Calculations!$C$118))</f>
        <v>-2.0269389991732112E-2</v>
      </c>
      <c r="GP143" s="86">
        <f ca="1">Control!$C$7*Calculations!$C$82*INDEX('Monthly Data'!N:N,Calculations!$C$116+MOD(BZ143,Calculations!$C$118))+Control!$C$7*Calculations!$C$83*INDEX('Monthly Data'!O:O,Calculations!$C$116+MOD(BZ143,Calculations!$C$118))+Control!$C$7*Calculations!$C$84*INDEX('Monthly Data'!P:P,Calculations!$C$116+MOD(BZ143,Calculations!$C$118))+Control!$C$7*Calculations!$C$85*INDEX('Monthly Data'!Q:Q,Calculations!$C$116+MOD(BZ143,Calculations!$C$118))+(1-Control!$C$7*Calculations!$C$87)*INDEX('Monthly Data'!R:R,Calculations!$C$116+MOD(BZ143,Calculations!$C$118))</f>
        <v>4.5132804118240749E-2</v>
      </c>
      <c r="GQ143" s="86">
        <f ca="1">Control!$C$7*Calculations!$C$82*INDEX('Monthly Data'!N:N,Calculations!$C$116+MOD(CA143,Calculations!$C$118))+Control!$C$7*Calculations!$C$83*INDEX('Monthly Data'!O:O,Calculations!$C$116+MOD(CA143,Calculations!$C$118))+Control!$C$7*Calculations!$C$84*INDEX('Monthly Data'!P:P,Calculations!$C$116+MOD(CA143,Calculations!$C$118))+Control!$C$7*Calculations!$C$85*INDEX('Monthly Data'!Q:Q,Calculations!$C$116+MOD(CA143,Calculations!$C$118))+(1-Control!$C$7*Calculations!$C$87)*INDEX('Monthly Data'!R:R,Calculations!$C$116+MOD(CA143,Calculations!$C$118))</f>
        <v>3.1070573055362403E-2</v>
      </c>
      <c r="GR143" s="86">
        <f ca="1">Control!$C$7*Calculations!$C$82*INDEX('Monthly Data'!N:N,Calculations!$C$116+MOD(CB143,Calculations!$C$118))+Control!$C$7*Calculations!$C$83*INDEX('Monthly Data'!O:O,Calculations!$C$116+MOD(CB143,Calculations!$C$118))+Control!$C$7*Calculations!$C$84*INDEX('Monthly Data'!P:P,Calculations!$C$116+MOD(CB143,Calculations!$C$118))+Control!$C$7*Calculations!$C$85*INDEX('Monthly Data'!Q:Q,Calculations!$C$116+MOD(CB143,Calculations!$C$118))+(1-Control!$C$7*Calculations!$C$87)*INDEX('Monthly Data'!R:R,Calculations!$C$116+MOD(CB143,Calculations!$C$118))</f>
        <v>1.3891563624307685E-2</v>
      </c>
      <c r="GS143" s="86">
        <f ca="1">Control!$C$7*Calculations!$C$82*INDEX('Monthly Data'!N:N,Calculations!$C$116+MOD(CC143,Calculations!$C$118))+Control!$C$7*Calculations!$C$83*INDEX('Monthly Data'!O:O,Calculations!$C$116+MOD(CC143,Calculations!$C$118))+Control!$C$7*Calculations!$C$84*INDEX('Monthly Data'!P:P,Calculations!$C$116+MOD(CC143,Calculations!$C$118))+Control!$C$7*Calculations!$C$85*INDEX('Monthly Data'!Q:Q,Calculations!$C$116+MOD(CC143,Calculations!$C$118))+(1-Control!$C$7*Calculations!$C$87)*INDEX('Monthly Data'!R:R,Calculations!$C$116+MOD(CC143,Calculations!$C$118))</f>
        <v>1.0353752315110615E-2</v>
      </c>
      <c r="GT143" s="86">
        <f ca="1">Control!$C$7*Calculations!$C$82*INDEX('Monthly Data'!N:N,Calculations!$C$116+MOD(CD143,Calculations!$C$118))+Control!$C$7*Calculations!$C$83*INDEX('Monthly Data'!O:O,Calculations!$C$116+MOD(CD143,Calculations!$C$118))+Control!$C$7*Calculations!$C$84*INDEX('Monthly Data'!P:P,Calculations!$C$116+MOD(CD143,Calculations!$C$118))+Control!$C$7*Calculations!$C$85*INDEX('Monthly Data'!Q:Q,Calculations!$C$116+MOD(CD143,Calculations!$C$118))+(1-Control!$C$7*Calculations!$C$87)*INDEX('Monthly Data'!R:R,Calculations!$C$116+MOD(CD143,Calculations!$C$118))</f>
        <v>2.4470405846852006E-3</v>
      </c>
      <c r="GU143" s="86">
        <f ca="1">Control!$C$7*Calculations!$C$82*INDEX('Monthly Data'!N:N,Calculations!$C$116+MOD(CE143,Calculations!$C$118))+Control!$C$7*Calculations!$C$83*INDEX('Monthly Data'!O:O,Calculations!$C$116+MOD(CE143,Calculations!$C$118))+Control!$C$7*Calculations!$C$84*INDEX('Monthly Data'!P:P,Calculations!$C$116+MOD(CE143,Calculations!$C$118))+Control!$C$7*Calculations!$C$85*INDEX('Monthly Data'!Q:Q,Calculations!$C$116+MOD(CE143,Calculations!$C$118))+(1-Control!$C$7*Calculations!$C$87)*INDEX('Monthly Data'!R:R,Calculations!$C$116+MOD(CE143,Calculations!$C$118))</f>
        <v>-7.8872955230675015E-3</v>
      </c>
      <c r="GV143" s="86">
        <f ca="1">Control!$C$7*Calculations!$C$82*INDEX('Monthly Data'!N:N,Calculations!$C$116+MOD(CF143,Calculations!$C$118))+Control!$C$7*Calculations!$C$83*INDEX('Monthly Data'!O:O,Calculations!$C$116+MOD(CF143,Calculations!$C$118))+Control!$C$7*Calculations!$C$84*INDEX('Monthly Data'!P:P,Calculations!$C$116+MOD(CF143,Calculations!$C$118))+Control!$C$7*Calculations!$C$85*INDEX('Monthly Data'!Q:Q,Calculations!$C$116+MOD(CF143,Calculations!$C$118))+(1-Control!$C$7*Calculations!$C$87)*INDEX('Monthly Data'!R:R,Calculations!$C$116+MOD(CF143,Calculations!$C$118))</f>
        <v>2.4722579420195831E-2</v>
      </c>
      <c r="GW143" s="86">
        <f ca="1">Control!$C$7*Calculations!$C$82*INDEX('Monthly Data'!N:N,Calculations!$C$116+MOD(CG143,Calculations!$C$118))+Control!$C$7*Calculations!$C$83*INDEX('Monthly Data'!O:O,Calculations!$C$116+MOD(CG143,Calculations!$C$118))+Control!$C$7*Calculations!$C$84*INDEX('Monthly Data'!P:P,Calculations!$C$116+MOD(CG143,Calculations!$C$118))+Control!$C$7*Calculations!$C$85*INDEX('Monthly Data'!Q:Q,Calculations!$C$116+MOD(CG143,Calculations!$C$118))+(1-Control!$C$7*Calculations!$C$87)*INDEX('Monthly Data'!R:R,Calculations!$C$116+MOD(CG143,Calculations!$C$118))</f>
        <v>2.3206536303657571E-2</v>
      </c>
      <c r="GX143" s="86">
        <f ca="1">Control!$C$7*Calculations!$C$82*INDEX('Monthly Data'!N:N,Calculations!$C$116+MOD(CH143,Calculations!$C$118))+Control!$C$7*Calculations!$C$83*INDEX('Monthly Data'!O:O,Calculations!$C$116+MOD(CH143,Calculations!$C$118))+Control!$C$7*Calculations!$C$84*INDEX('Monthly Data'!P:P,Calculations!$C$116+MOD(CH143,Calculations!$C$118))+Control!$C$7*Calculations!$C$85*INDEX('Monthly Data'!Q:Q,Calculations!$C$116+MOD(CH143,Calculations!$C$118))+(1-Control!$C$7*Calculations!$C$87)*INDEX('Monthly Data'!R:R,Calculations!$C$116+MOD(CH143,Calculations!$C$118))</f>
        <v>-7.4084874653726545E-3</v>
      </c>
      <c r="GY143" s="86">
        <f ca="1">Control!$C$7*Calculations!$C$82*INDEX('Monthly Data'!N:N,Calculations!$C$116+MOD(CI143,Calculations!$C$118))+Control!$C$7*Calculations!$C$83*INDEX('Monthly Data'!O:O,Calculations!$C$116+MOD(CI143,Calculations!$C$118))+Control!$C$7*Calculations!$C$84*INDEX('Monthly Data'!P:P,Calculations!$C$116+MOD(CI143,Calculations!$C$118))+Control!$C$7*Calculations!$C$85*INDEX('Monthly Data'!Q:Q,Calculations!$C$116+MOD(CI143,Calculations!$C$118))+(1-Control!$C$7*Calculations!$C$87)*INDEX('Monthly Data'!R:R,Calculations!$C$116+MOD(CI143,Calculations!$C$118))</f>
        <v>6.3250222980707482E-3</v>
      </c>
      <c r="GZ143" s="86">
        <f ca="1">Control!$C$7*Calculations!$C$82*INDEX('Monthly Data'!N:N,Calculations!$C$116+MOD(CJ143,Calculations!$C$118))+Control!$C$7*Calculations!$C$83*INDEX('Monthly Data'!O:O,Calculations!$C$116+MOD(CJ143,Calculations!$C$118))+Control!$C$7*Calculations!$C$84*INDEX('Monthly Data'!P:P,Calculations!$C$116+MOD(CJ143,Calculations!$C$118))+Control!$C$7*Calculations!$C$85*INDEX('Monthly Data'!Q:Q,Calculations!$C$116+MOD(CJ143,Calculations!$C$118))+(1-Control!$C$7*Calculations!$C$87)*INDEX('Monthly Data'!R:R,Calculations!$C$116+MOD(CJ143,Calculations!$C$118))</f>
        <v>-1.9947061878162777E-2</v>
      </c>
      <c r="HA143" s="86">
        <f ca="1">Control!$C$7*Calculations!$C$82*INDEX('Monthly Data'!N:N,Calculations!$C$116+MOD(CK143,Calculations!$C$118))+Control!$C$7*Calculations!$C$83*INDEX('Monthly Data'!O:O,Calculations!$C$116+MOD(CK143,Calculations!$C$118))+Control!$C$7*Calculations!$C$84*INDEX('Monthly Data'!P:P,Calculations!$C$116+MOD(CK143,Calculations!$C$118))+Control!$C$7*Calculations!$C$85*INDEX('Monthly Data'!Q:Q,Calculations!$C$116+MOD(CK143,Calculations!$C$118))+(1-Control!$C$7*Calculations!$C$87)*INDEX('Monthly Data'!R:R,Calculations!$C$116+MOD(CK143,Calculations!$C$118))</f>
        <v>1.0627294914941248E-2</v>
      </c>
      <c r="HB143" s="86">
        <f ca="1">Control!$C$7*Calculations!$C$82*INDEX('Monthly Data'!N:N,Calculations!$C$116+MOD(CL143,Calculations!$C$118))+Control!$C$7*Calculations!$C$83*INDEX('Monthly Data'!O:O,Calculations!$C$116+MOD(CL143,Calculations!$C$118))+Control!$C$7*Calculations!$C$84*INDEX('Monthly Data'!P:P,Calculations!$C$116+MOD(CL143,Calculations!$C$118))+Control!$C$7*Calculations!$C$85*INDEX('Monthly Data'!Q:Q,Calculations!$C$116+MOD(CL143,Calculations!$C$118))+(1-Control!$C$7*Calculations!$C$87)*INDEX('Monthly Data'!R:R,Calculations!$C$116+MOD(CL143,Calculations!$C$118))</f>
        <v>1.7073665854433945E-2</v>
      </c>
      <c r="HC143" s="86">
        <f ca="1">Control!$C$7*Calculations!$C$82*INDEX('Monthly Data'!N:N,Calculations!$C$116+MOD(CM143,Calculations!$C$118))+Control!$C$7*Calculations!$C$83*INDEX('Monthly Data'!O:O,Calculations!$C$116+MOD(CM143,Calculations!$C$118))+Control!$C$7*Calculations!$C$84*INDEX('Monthly Data'!P:P,Calculations!$C$116+MOD(CM143,Calculations!$C$118))+Control!$C$7*Calculations!$C$85*INDEX('Monthly Data'!Q:Q,Calculations!$C$116+MOD(CM143,Calculations!$C$118))+(1-Control!$C$7*Calculations!$C$87)*INDEX('Monthly Data'!R:R,Calculations!$C$116+MOD(CM143,Calculations!$C$118))</f>
        <v>1.0415351832335435E-2</v>
      </c>
      <c r="HD143" s="86">
        <f ca="1">Control!$C$7*Calculations!$C$82*INDEX('Monthly Data'!N:N,Calculations!$C$116+MOD(CN143,Calculations!$C$118))+Control!$C$7*Calculations!$C$83*INDEX('Monthly Data'!O:O,Calculations!$C$116+MOD(CN143,Calculations!$C$118))+Control!$C$7*Calculations!$C$84*INDEX('Monthly Data'!P:P,Calculations!$C$116+MOD(CN143,Calculations!$C$118))+Control!$C$7*Calculations!$C$85*INDEX('Monthly Data'!Q:Q,Calculations!$C$116+MOD(CN143,Calculations!$C$118))+(1-Control!$C$7*Calculations!$C$87)*INDEX('Monthly Data'!R:R,Calculations!$C$116+MOD(CN143,Calculations!$C$118))</f>
        <v>2.3852824346838646E-2</v>
      </c>
      <c r="HE143" s="86">
        <f ca="1">Control!$C$7*Calculations!$C$82*INDEX('Monthly Data'!N:N,Calculations!$C$116+MOD(CO143,Calculations!$C$118))+Control!$C$7*Calculations!$C$83*INDEX('Monthly Data'!O:O,Calculations!$C$116+MOD(CO143,Calculations!$C$118))+Control!$C$7*Calculations!$C$84*INDEX('Monthly Data'!P:P,Calculations!$C$116+MOD(CO143,Calculations!$C$118))+Control!$C$7*Calculations!$C$85*INDEX('Monthly Data'!Q:Q,Calculations!$C$116+MOD(CO143,Calculations!$C$118))+(1-Control!$C$7*Calculations!$C$87)*INDEX('Monthly Data'!R:R,Calculations!$C$116+MOD(CO143,Calculations!$C$118))</f>
        <v>1.4915555251167555E-3</v>
      </c>
      <c r="HF143" s="86">
        <f ca="1">Control!$C$7*Calculations!$C$82*INDEX('Monthly Data'!N:N,Calculations!$C$116+MOD(CP143,Calculations!$C$118))+Control!$C$7*Calculations!$C$83*INDEX('Monthly Data'!O:O,Calculations!$C$116+MOD(CP143,Calculations!$C$118))+Control!$C$7*Calculations!$C$84*INDEX('Monthly Data'!P:P,Calculations!$C$116+MOD(CP143,Calculations!$C$118))+Control!$C$7*Calculations!$C$85*INDEX('Monthly Data'!Q:Q,Calculations!$C$116+MOD(CP143,Calculations!$C$118))+(1-Control!$C$7*Calculations!$C$87)*INDEX('Monthly Data'!R:R,Calculations!$C$116+MOD(CP143,Calculations!$C$118))</f>
        <v>-2.4571433440223247E-2</v>
      </c>
      <c r="HG143" s="86">
        <f ca="1">Control!$C$7*Calculations!$C$82*INDEX('Monthly Data'!N:N,Calculations!$C$116+MOD(CQ143,Calculations!$C$118))+Control!$C$7*Calculations!$C$83*INDEX('Monthly Data'!O:O,Calculations!$C$116+MOD(CQ143,Calculations!$C$118))+Control!$C$7*Calculations!$C$84*INDEX('Monthly Data'!P:P,Calculations!$C$116+MOD(CQ143,Calculations!$C$118))+Control!$C$7*Calculations!$C$85*INDEX('Monthly Data'!Q:Q,Calculations!$C$116+MOD(CQ143,Calculations!$C$118))+(1-Control!$C$7*Calculations!$C$87)*INDEX('Monthly Data'!R:R,Calculations!$C$116+MOD(CQ143,Calculations!$C$118))</f>
        <v>1.7599621212565995E-2</v>
      </c>
      <c r="HH143" s="86">
        <f ca="1">Control!$C$7*Calculations!$C$82*INDEX('Monthly Data'!N:N,Calculations!$C$116+MOD(CR143,Calculations!$C$118))+Control!$C$7*Calculations!$C$83*INDEX('Monthly Data'!O:O,Calculations!$C$116+MOD(CR143,Calculations!$C$118))+Control!$C$7*Calculations!$C$84*INDEX('Monthly Data'!P:P,Calculations!$C$116+MOD(CR143,Calculations!$C$118))+Control!$C$7*Calculations!$C$85*INDEX('Monthly Data'!Q:Q,Calculations!$C$116+MOD(CR143,Calculations!$C$118))+(1-Control!$C$7*Calculations!$C$87)*INDEX('Monthly Data'!R:R,Calculations!$C$116+MOD(CR143,Calculations!$C$118))</f>
        <v>1.142101364887867E-2</v>
      </c>
      <c r="HI143" s="86">
        <f ca="1">Control!$C$7*Calculations!$C$82*INDEX('Monthly Data'!N:N,Calculations!$C$116+MOD(CS143,Calculations!$C$118))+Control!$C$7*Calculations!$C$83*INDEX('Monthly Data'!O:O,Calculations!$C$116+MOD(CS143,Calculations!$C$118))+Control!$C$7*Calculations!$C$84*INDEX('Monthly Data'!P:P,Calculations!$C$116+MOD(CS143,Calculations!$C$118))+Control!$C$7*Calculations!$C$85*INDEX('Monthly Data'!Q:Q,Calculations!$C$116+MOD(CS143,Calculations!$C$118))+(1-Control!$C$7*Calculations!$C$87)*INDEX('Monthly Data'!R:R,Calculations!$C$116+MOD(CS143,Calculations!$C$118))</f>
        <v>1.5063457444773597E-2</v>
      </c>
      <c r="HJ143" s="86">
        <f ca="1">Control!$C$7*Calculations!$C$82*INDEX('Monthly Data'!N:N,Calculations!$C$116+MOD(CT143,Calculations!$C$118))+Control!$C$7*Calculations!$C$83*INDEX('Monthly Data'!O:O,Calculations!$C$116+MOD(CT143,Calculations!$C$118))+Control!$C$7*Calculations!$C$84*INDEX('Monthly Data'!P:P,Calculations!$C$116+MOD(CT143,Calculations!$C$118))+Control!$C$7*Calculations!$C$85*INDEX('Monthly Data'!Q:Q,Calculations!$C$116+MOD(CT143,Calculations!$C$118))+(1-Control!$C$7*Calculations!$C$87)*INDEX('Monthly Data'!R:R,Calculations!$C$116+MOD(CT143,Calculations!$C$118))</f>
        <v>3.8809817903524786E-2</v>
      </c>
      <c r="HK143" s="86">
        <f ca="1">Control!$C$7*Calculations!$C$82*INDEX('Monthly Data'!N:N,Calculations!$C$116+MOD(CU143,Calculations!$C$118))+Control!$C$7*Calculations!$C$83*INDEX('Monthly Data'!O:O,Calculations!$C$116+MOD(CU143,Calculations!$C$118))+Control!$C$7*Calculations!$C$84*INDEX('Monthly Data'!P:P,Calculations!$C$116+MOD(CU143,Calculations!$C$118))+Control!$C$7*Calculations!$C$85*INDEX('Monthly Data'!Q:Q,Calculations!$C$116+MOD(CU143,Calculations!$C$118))+(1-Control!$C$7*Calculations!$C$87)*INDEX('Monthly Data'!R:R,Calculations!$C$116+MOD(CU143,Calculations!$C$118))</f>
        <v>-9.839093431862074E-3</v>
      </c>
      <c r="HL143" s="86">
        <f ca="1">Control!$C$7*Calculations!$C$82*INDEX('Monthly Data'!N:N,Calculations!$C$116+MOD(CV143,Calculations!$C$118))+Control!$C$7*Calculations!$C$83*INDEX('Monthly Data'!O:O,Calculations!$C$116+MOD(CV143,Calculations!$C$118))+Control!$C$7*Calculations!$C$84*INDEX('Monthly Data'!P:P,Calculations!$C$116+MOD(CV143,Calculations!$C$118))+Control!$C$7*Calculations!$C$85*INDEX('Monthly Data'!Q:Q,Calculations!$C$116+MOD(CV143,Calculations!$C$118))+(1-Control!$C$7*Calculations!$C$87)*INDEX('Monthly Data'!R:R,Calculations!$C$116+MOD(CV143,Calculations!$C$118))</f>
        <v>3.9251937367756782E-3</v>
      </c>
      <c r="HM143" s="86">
        <f ca="1">Control!$C$7*Calculations!$C$82*INDEX('Monthly Data'!N:N,Calculations!$C$116+MOD(CW143,Calculations!$C$118))+Control!$C$7*Calculations!$C$83*INDEX('Monthly Data'!O:O,Calculations!$C$116+MOD(CW143,Calculations!$C$118))+Control!$C$7*Calculations!$C$84*INDEX('Monthly Data'!P:P,Calculations!$C$116+MOD(CW143,Calculations!$C$118))+Control!$C$7*Calculations!$C$85*INDEX('Monthly Data'!Q:Q,Calculations!$C$116+MOD(CW143,Calculations!$C$118))+(1-Control!$C$7*Calculations!$C$87)*INDEX('Monthly Data'!R:R,Calculations!$C$116+MOD(CW143,Calculations!$C$118))</f>
        <v>1.0478379486191123E-2</v>
      </c>
      <c r="HN143" s="86">
        <f ca="1">Control!$C$7*Calculations!$C$82*INDEX('Monthly Data'!N:N,Calculations!$C$116+MOD(CX143,Calculations!$C$118))+Control!$C$7*Calculations!$C$83*INDEX('Monthly Data'!O:O,Calculations!$C$116+MOD(CX143,Calculations!$C$118))+Control!$C$7*Calculations!$C$84*INDEX('Monthly Data'!P:P,Calculations!$C$116+MOD(CX143,Calculations!$C$118))+Control!$C$7*Calculations!$C$85*INDEX('Monthly Data'!Q:Q,Calculations!$C$116+MOD(CX143,Calculations!$C$118))+(1-Control!$C$7*Calculations!$C$87)*INDEX('Monthly Data'!R:R,Calculations!$C$116+MOD(CX143,Calculations!$C$118))</f>
        <v>2.9708469559001142E-2</v>
      </c>
      <c r="HO143" s="86">
        <f ca="1">Control!$C$7*Calculations!$C$82*INDEX('Monthly Data'!N:N,Calculations!$C$116+MOD(CY143,Calculations!$C$118))+Control!$C$7*Calculations!$C$83*INDEX('Monthly Data'!O:O,Calculations!$C$116+MOD(CY143,Calculations!$C$118))+Control!$C$7*Calculations!$C$84*INDEX('Monthly Data'!P:P,Calculations!$C$116+MOD(CY143,Calculations!$C$118))+Control!$C$7*Calculations!$C$85*INDEX('Monthly Data'!Q:Q,Calculations!$C$116+MOD(CY143,Calculations!$C$118))+(1-Control!$C$7*Calculations!$C$87)*INDEX('Monthly Data'!R:R,Calculations!$C$116+MOD(CY143,Calculations!$C$118))</f>
        <v>-2.0269389991732112E-2</v>
      </c>
      <c r="HP143" s="86">
        <f ca="1">Control!$C$7*Calculations!$C$82*INDEX('Monthly Data'!N:N,Calculations!$C$116+MOD(CZ143,Calculations!$C$118))+Control!$C$7*Calculations!$C$83*INDEX('Monthly Data'!O:O,Calculations!$C$116+MOD(CZ143,Calculations!$C$118))+Control!$C$7*Calculations!$C$84*INDEX('Monthly Data'!P:P,Calculations!$C$116+MOD(CZ143,Calculations!$C$118))+Control!$C$7*Calculations!$C$85*INDEX('Monthly Data'!Q:Q,Calculations!$C$116+MOD(CZ143,Calculations!$C$118))+(1-Control!$C$7*Calculations!$C$87)*INDEX('Monthly Data'!R:R,Calculations!$C$116+MOD(CZ143,Calculations!$C$118))</f>
        <v>6.1009361253630504E-2</v>
      </c>
      <c r="HQ143" s="86">
        <f ca="1">Control!$C$7*Calculations!$C$82*INDEX('Monthly Data'!N:N,Calculations!$C$116+MOD(DA143,Calculations!$C$118))+Control!$C$7*Calculations!$C$83*INDEX('Monthly Data'!O:O,Calculations!$C$116+MOD(DA143,Calculations!$C$118))+Control!$C$7*Calculations!$C$84*INDEX('Monthly Data'!P:P,Calculations!$C$116+MOD(DA143,Calculations!$C$118))+Control!$C$7*Calculations!$C$85*INDEX('Monthly Data'!Q:Q,Calculations!$C$116+MOD(DA143,Calculations!$C$118))+(1-Control!$C$7*Calculations!$C$87)*INDEX('Monthly Data'!R:R,Calculations!$C$116+MOD(DA143,Calculations!$C$118))</f>
        <v>1.1704119272391494E-2</v>
      </c>
      <c r="HR143" s="86">
        <f ca="1">Control!$C$7*Calculations!$C$82*INDEX('Monthly Data'!N:N,Calculations!$C$116+MOD(DB143,Calculations!$C$118))+Control!$C$7*Calculations!$C$83*INDEX('Monthly Data'!O:O,Calculations!$C$116+MOD(DB143,Calculations!$C$118))+Control!$C$7*Calculations!$C$84*INDEX('Monthly Data'!P:P,Calculations!$C$116+MOD(DB143,Calculations!$C$118))+Control!$C$7*Calculations!$C$85*INDEX('Monthly Data'!Q:Q,Calculations!$C$116+MOD(DB143,Calculations!$C$118))+(1-Control!$C$7*Calculations!$C$87)*INDEX('Monthly Data'!R:R,Calculations!$C$116+MOD(DB143,Calculations!$C$118))</f>
        <v>1.3891563624307685E-2</v>
      </c>
      <c r="HS143" s="86">
        <f ca="1">Control!$C$7*Calculations!$C$82*INDEX('Monthly Data'!N:N,Calculations!$C$116+MOD(DC143,Calculations!$C$118))+Control!$C$7*Calculations!$C$83*INDEX('Monthly Data'!O:O,Calculations!$C$116+MOD(DC143,Calculations!$C$118))+Control!$C$7*Calculations!$C$84*INDEX('Monthly Data'!P:P,Calculations!$C$116+MOD(DC143,Calculations!$C$118))+Control!$C$7*Calculations!$C$85*INDEX('Monthly Data'!Q:Q,Calculations!$C$116+MOD(DC143,Calculations!$C$118))+(1-Control!$C$7*Calculations!$C$87)*INDEX('Monthly Data'!R:R,Calculations!$C$116+MOD(DC143,Calculations!$C$118))</f>
        <v>1.0353752315110615E-2</v>
      </c>
      <c r="HT143" s="86">
        <f ca="1">Control!$C$7*Calculations!$C$82*INDEX('Monthly Data'!N:N,Calculations!$C$116+MOD(DD143,Calculations!$C$118))+Control!$C$7*Calculations!$C$83*INDEX('Monthly Data'!O:O,Calculations!$C$116+MOD(DD143,Calculations!$C$118))+Control!$C$7*Calculations!$C$84*INDEX('Monthly Data'!P:P,Calculations!$C$116+MOD(DD143,Calculations!$C$118))+Control!$C$7*Calculations!$C$85*INDEX('Monthly Data'!Q:Q,Calculations!$C$116+MOD(DD143,Calculations!$C$118))+(1-Control!$C$7*Calculations!$C$87)*INDEX('Monthly Data'!R:R,Calculations!$C$116+MOD(DD143,Calculations!$C$118))</f>
        <v>8.3814116887657771E-3</v>
      </c>
      <c r="HU143" s="86">
        <f ca="1">Control!$C$7*Calculations!$C$82*INDEX('Monthly Data'!N:N,Calculations!$C$116+MOD(DE143,Calculations!$C$118))+Control!$C$7*Calculations!$C$83*INDEX('Monthly Data'!O:O,Calculations!$C$116+MOD(DE143,Calculations!$C$118))+Control!$C$7*Calculations!$C$84*INDEX('Monthly Data'!P:P,Calculations!$C$116+MOD(DE143,Calculations!$C$118))+Control!$C$7*Calculations!$C$85*INDEX('Monthly Data'!Q:Q,Calculations!$C$116+MOD(DE143,Calculations!$C$118))+(1-Control!$C$7*Calculations!$C$87)*INDEX('Monthly Data'!R:R,Calculations!$C$116+MOD(DE143,Calculations!$C$118))</f>
        <v>1.7599621212565995E-2</v>
      </c>
      <c r="HV143" s="86">
        <f ca="1">Control!$C$7*Calculations!$C$82*INDEX('Monthly Data'!N:N,Calculations!$C$116+MOD(DF143,Calculations!$C$118))+Control!$C$7*Calculations!$C$83*INDEX('Monthly Data'!O:O,Calculations!$C$116+MOD(DF143,Calculations!$C$118))+Control!$C$7*Calculations!$C$84*INDEX('Monthly Data'!P:P,Calculations!$C$116+MOD(DF143,Calculations!$C$118))+Control!$C$7*Calculations!$C$85*INDEX('Monthly Data'!Q:Q,Calculations!$C$116+MOD(DF143,Calculations!$C$118))+(1-Control!$C$7*Calculations!$C$87)*INDEX('Monthly Data'!R:R,Calculations!$C$116+MOD(DF143,Calculations!$C$118))</f>
        <v>-3.53368065312233E-2</v>
      </c>
      <c r="HW143" s="86">
        <f ca="1">Control!$C$7*Calculations!$C$82*INDEX('Monthly Data'!N:N,Calculations!$C$116+MOD(DG143,Calculations!$C$118))+Control!$C$7*Calculations!$C$83*INDEX('Monthly Data'!O:O,Calculations!$C$116+MOD(DG143,Calculations!$C$118))+Control!$C$7*Calculations!$C$84*INDEX('Monthly Data'!P:P,Calculations!$C$116+MOD(DG143,Calculations!$C$118))+Control!$C$7*Calculations!$C$85*INDEX('Monthly Data'!Q:Q,Calculations!$C$116+MOD(DG143,Calculations!$C$118))+(1-Control!$C$7*Calculations!$C$87)*INDEX('Monthly Data'!R:R,Calculations!$C$116+MOD(DG143,Calculations!$C$118))</f>
        <v>6.3250222980707482E-3</v>
      </c>
      <c r="HX143" s="86">
        <f ca="1">Control!$C$7*Calculations!$C$82*INDEX('Monthly Data'!N:N,Calculations!$C$116+MOD(DH143,Calculations!$C$118))+Control!$C$7*Calculations!$C$83*INDEX('Monthly Data'!O:O,Calculations!$C$116+MOD(DH143,Calculations!$C$118))+Control!$C$7*Calculations!$C$84*INDEX('Monthly Data'!P:P,Calculations!$C$116+MOD(DH143,Calculations!$C$118))+Control!$C$7*Calculations!$C$85*INDEX('Monthly Data'!Q:Q,Calculations!$C$116+MOD(DH143,Calculations!$C$118))+(1-Control!$C$7*Calculations!$C$87)*INDEX('Monthly Data'!R:R,Calculations!$C$116+MOD(DH143,Calculations!$C$118))</f>
        <v>-1.3959200237295809E-2</v>
      </c>
      <c r="HY143" s="86">
        <f ca="1">Control!$C$7*Calculations!$C$82*INDEX('Monthly Data'!N:N,Calculations!$C$116+MOD(DI143,Calculations!$C$118))+Control!$C$7*Calculations!$C$83*INDEX('Monthly Data'!O:O,Calculations!$C$116+MOD(DI143,Calculations!$C$118))+Control!$C$7*Calculations!$C$84*INDEX('Monthly Data'!P:P,Calculations!$C$116+MOD(DI143,Calculations!$C$118))+Control!$C$7*Calculations!$C$85*INDEX('Monthly Data'!Q:Q,Calculations!$C$116+MOD(DI143,Calculations!$C$118))+(1-Control!$C$7*Calculations!$C$87)*INDEX('Monthly Data'!R:R,Calculations!$C$116+MOD(DI143,Calculations!$C$118))</f>
        <v>3.0957942835585645E-2</v>
      </c>
      <c r="HZ143" s="86">
        <f ca="1">Control!$C$7*Calculations!$C$82*INDEX('Monthly Data'!N:N,Calculations!$C$116+MOD(DJ143,Calculations!$C$118))+Control!$C$7*Calculations!$C$83*INDEX('Monthly Data'!O:O,Calculations!$C$116+MOD(DJ143,Calculations!$C$118))+Control!$C$7*Calculations!$C$84*INDEX('Monthly Data'!P:P,Calculations!$C$116+MOD(DJ143,Calculations!$C$118))+Control!$C$7*Calculations!$C$85*INDEX('Monthly Data'!Q:Q,Calculations!$C$116+MOD(DJ143,Calculations!$C$118))+(1-Control!$C$7*Calculations!$C$87)*INDEX('Monthly Data'!R:R,Calculations!$C$116+MOD(DJ143,Calculations!$C$118))</f>
        <v>1.5216630695380906E-2</v>
      </c>
      <c r="IA143" s="86">
        <f ca="1">Control!$C$7*Calculations!$C$82*INDEX('Monthly Data'!N:N,Calculations!$C$116+MOD(DK143,Calculations!$C$118))+Control!$C$7*Calculations!$C$83*INDEX('Monthly Data'!O:O,Calculations!$C$116+MOD(DK143,Calculations!$C$118))+Control!$C$7*Calculations!$C$84*INDEX('Monthly Data'!P:P,Calculations!$C$116+MOD(DK143,Calculations!$C$118))+Control!$C$7*Calculations!$C$85*INDEX('Monthly Data'!Q:Q,Calculations!$C$116+MOD(DK143,Calculations!$C$118))+(1-Control!$C$7*Calculations!$C$87)*INDEX('Monthly Data'!R:R,Calculations!$C$116+MOD(DK143,Calculations!$C$118))</f>
        <v>-6.1115617667135171E-2</v>
      </c>
      <c r="IB143" s="86">
        <f ca="1">Control!$C$7*Calculations!$C$82*INDEX('Monthly Data'!N:N,Calculations!$C$116+MOD(DL143,Calculations!$C$118))+Control!$C$7*Calculations!$C$83*INDEX('Monthly Data'!O:O,Calculations!$C$116+MOD(DL143,Calculations!$C$118))+Control!$C$7*Calculations!$C$84*INDEX('Monthly Data'!P:P,Calculations!$C$116+MOD(DL143,Calculations!$C$118))+Control!$C$7*Calculations!$C$85*INDEX('Monthly Data'!Q:Q,Calculations!$C$116+MOD(DL143,Calculations!$C$118))+(1-Control!$C$7*Calculations!$C$87)*INDEX('Monthly Data'!R:R,Calculations!$C$116+MOD(DL143,Calculations!$C$118))</f>
        <v>1.7831091590102856E-2</v>
      </c>
      <c r="IC143" s="86">
        <f ca="1">Control!$C$7*Calculations!$C$82*INDEX('Monthly Data'!N:N,Calculations!$C$116+MOD(DM143,Calculations!$C$118))+Control!$C$7*Calculations!$C$83*INDEX('Monthly Data'!O:O,Calculations!$C$116+MOD(DM143,Calculations!$C$118))+Control!$C$7*Calculations!$C$84*INDEX('Monthly Data'!P:P,Calculations!$C$116+MOD(DM143,Calculations!$C$118))+Control!$C$7*Calculations!$C$85*INDEX('Monthly Data'!Q:Q,Calculations!$C$116+MOD(DM143,Calculations!$C$118))+(1-Control!$C$7*Calculations!$C$87)*INDEX('Monthly Data'!R:R,Calculations!$C$116+MOD(DM143,Calculations!$C$118))</f>
        <v>-1.880155173376722E-2</v>
      </c>
      <c r="ID143" s="86">
        <f ca="1">Control!$C$7*Calculations!$C$82*INDEX('Monthly Data'!N:N,Calculations!$C$116+MOD(DN143,Calculations!$C$118))+Control!$C$7*Calculations!$C$83*INDEX('Monthly Data'!O:O,Calculations!$C$116+MOD(DN143,Calculations!$C$118))+Control!$C$7*Calculations!$C$84*INDEX('Monthly Data'!P:P,Calculations!$C$116+MOD(DN143,Calculations!$C$118))+Control!$C$7*Calculations!$C$85*INDEX('Monthly Data'!Q:Q,Calculations!$C$116+MOD(DN143,Calculations!$C$118))+(1-Control!$C$7*Calculations!$C$87)*INDEX('Monthly Data'!R:R,Calculations!$C$116+MOD(DN143,Calculations!$C$118))</f>
        <v>5.3309355465453899E-3</v>
      </c>
      <c r="IE143" s="86">
        <f ca="1">Control!$C$7*Calculations!$C$82*INDEX('Monthly Data'!N:N,Calculations!$C$116+MOD(DO143,Calculations!$C$118))+Control!$C$7*Calculations!$C$83*INDEX('Monthly Data'!O:O,Calculations!$C$116+MOD(DO143,Calculations!$C$118))+Control!$C$7*Calculations!$C$84*INDEX('Monthly Data'!P:P,Calculations!$C$116+MOD(DO143,Calculations!$C$118))+Control!$C$7*Calculations!$C$85*INDEX('Monthly Data'!Q:Q,Calculations!$C$116+MOD(DO143,Calculations!$C$118))+(1-Control!$C$7*Calculations!$C$87)*INDEX('Monthly Data'!R:R,Calculations!$C$116+MOD(DO143,Calculations!$C$118))</f>
        <v>3.0957942835585645E-2</v>
      </c>
      <c r="IF143" s="86">
        <f ca="1">Control!$C$7*Calculations!$C$82*INDEX('Monthly Data'!N:N,Calculations!$C$116+MOD(DP143,Calculations!$C$118))+Control!$C$7*Calculations!$C$83*INDEX('Monthly Data'!O:O,Calculations!$C$116+MOD(DP143,Calculations!$C$118))+Control!$C$7*Calculations!$C$84*INDEX('Monthly Data'!P:P,Calculations!$C$116+MOD(DP143,Calculations!$C$118))+Control!$C$7*Calculations!$C$85*INDEX('Monthly Data'!Q:Q,Calculations!$C$116+MOD(DP143,Calculations!$C$118))+(1-Control!$C$7*Calculations!$C$87)*INDEX('Monthly Data'!R:R,Calculations!$C$116+MOD(DP143,Calculations!$C$118))</f>
        <v>-9.5555592256394619E-3</v>
      </c>
      <c r="IG143" s="88">
        <f ca="1">Control!$C$8*(1+DQ143)*(1+DR143)*(1+DS143)*(1+DT143)*(1+DU143)*(1+DV143)*(1+DW143)*(1+DX143)*(1+DY143)*(1+DZ143)*(1+EA143)*(1+EB143)*(1+EC143)*(1+ED143)*(1+EE143)*(1+EF143)*(1+EG143)*(1+EH143)*(1+EI143)*(1+EJ143)*(1+EK143)*(1+EL143)*(1+EM143)*(1+EN143)*(1+EO143)*(1+EP143)*(1+EQ143)*(1+ER143)*(1+ES143)*(1+ET143)*(1+EU143)*(1+EV143)*(1+EW143)*(1+EX143)*(1+EY143)*(1+EZ143)*(1+FA143)*(1+FB143)*(1+FC143)*(1+FD143)*(1+FE143)*(1+FF143)*(1+FG143)*(1+FH143)*(1+FI143)*(1+FJ143)*(1+FK143)*(1+FL143)*(1+FM143)*(1+FN143)*(1+FO143)*(1+FP143)*(1+FQ143)*(1+FR143)*(1+FS143)*(1+FT143)*(1+FU143)*(1+FV143)*(1+FW143)*(1+FX143)*(1+FY143)*(1+FZ143)*(1+GA143)*(1+GB143)*(1+GC143)*(1+GD143)*(1+GE143)*(1+GF143)*(1+GG143)*(1+GH143)*(1+GI143)*(1+GJ143)*(1+GK143)*(1+GL143)*(1+GM143)*(1+GN143)*(1+GO143)*(1+GP143)*(1+GQ143)*(1+GR143)*(1+GS143)*(1+GT143)*(1+GU143)*(1+GV143)*(1+GW143)*(1+GX143)*(1+GY143)*(1+GZ143)*(1+HA143)*(1+HB143)*(1+HC143)*(1+HD143)*(1+HE143)*(1+HF143)*(1+HG143)*(1+HH143)*(1+HI143)*(1+HJ143)*(1+HK143)*(1+HL143)*(1+HM143)*(1+HN143)*(1+HO143)*(1+HP143)*(1+HQ143)*(1+HR143)*(1+HS143)*(1+HT143)*(1+HU143)*(1+HV143)*(1+HW143)*(1+HX143)*(1+HY143)*(1+HZ143)*(1+IA143)*(1+IB143)*(1+IC143)*(1+ID143)*(1+IE143)*(1+IF143)</f>
        <v>99260.185233360869</v>
      </c>
    </row>
    <row r="144" spans="1:241" x14ac:dyDescent="0.25">
      <c r="A144">
        <v>12</v>
      </c>
      <c r="B144">
        <v>38</v>
      </c>
      <c r="C144">
        <v>78</v>
      </c>
      <c r="D144">
        <v>113</v>
      </c>
      <c r="E144">
        <v>37</v>
      </c>
      <c r="F144">
        <v>80</v>
      </c>
      <c r="G144">
        <v>4</v>
      </c>
      <c r="H144">
        <v>95</v>
      </c>
      <c r="I144">
        <v>91</v>
      </c>
      <c r="J144">
        <v>109</v>
      </c>
      <c r="K144">
        <v>56</v>
      </c>
      <c r="L144">
        <v>80</v>
      </c>
      <c r="M144">
        <v>31</v>
      </c>
      <c r="N144">
        <v>12</v>
      </c>
      <c r="O144">
        <v>9</v>
      </c>
      <c r="P144">
        <v>107</v>
      </c>
      <c r="Q144">
        <v>30</v>
      </c>
      <c r="R144">
        <v>108</v>
      </c>
      <c r="S144">
        <v>78</v>
      </c>
      <c r="T144">
        <v>46</v>
      </c>
      <c r="U144">
        <v>99</v>
      </c>
      <c r="V144">
        <v>28</v>
      </c>
      <c r="W144">
        <v>75</v>
      </c>
      <c r="X144">
        <v>96</v>
      </c>
      <c r="Y144">
        <v>92</v>
      </c>
      <c r="Z144">
        <v>48</v>
      </c>
      <c r="AA144">
        <v>46</v>
      </c>
      <c r="AB144">
        <v>111</v>
      </c>
      <c r="AC144">
        <v>93</v>
      </c>
      <c r="AD144">
        <v>73</v>
      </c>
      <c r="AE144">
        <v>115</v>
      </c>
      <c r="AF144">
        <v>75</v>
      </c>
      <c r="AG144">
        <v>95</v>
      </c>
      <c r="AH144">
        <v>111</v>
      </c>
      <c r="AI144">
        <v>76</v>
      </c>
      <c r="AJ144">
        <v>18</v>
      </c>
      <c r="AK144">
        <v>80</v>
      </c>
      <c r="AL144">
        <v>76</v>
      </c>
      <c r="AM144">
        <v>75</v>
      </c>
      <c r="AN144">
        <v>47</v>
      </c>
      <c r="AO144">
        <v>63</v>
      </c>
      <c r="AP144">
        <v>55</v>
      </c>
      <c r="AQ144">
        <v>67</v>
      </c>
      <c r="AR144">
        <v>95</v>
      </c>
      <c r="AS144">
        <v>116</v>
      </c>
      <c r="AT144">
        <v>0</v>
      </c>
      <c r="AU144">
        <v>107</v>
      </c>
      <c r="AV144">
        <v>2</v>
      </c>
      <c r="AW144">
        <v>19</v>
      </c>
      <c r="AX144">
        <v>84</v>
      </c>
      <c r="AY144">
        <v>7</v>
      </c>
      <c r="AZ144">
        <v>99</v>
      </c>
      <c r="BA144">
        <v>77</v>
      </c>
      <c r="BB144">
        <v>31</v>
      </c>
      <c r="BC144">
        <v>34</v>
      </c>
      <c r="BD144">
        <v>38</v>
      </c>
      <c r="BE144">
        <v>54</v>
      </c>
      <c r="BF144">
        <v>40</v>
      </c>
      <c r="BG144">
        <v>42</v>
      </c>
      <c r="BH144">
        <v>107</v>
      </c>
      <c r="BI144">
        <v>58</v>
      </c>
      <c r="BJ144">
        <v>106</v>
      </c>
      <c r="BK144">
        <v>111</v>
      </c>
      <c r="BL144">
        <v>114</v>
      </c>
      <c r="BM144">
        <v>86</v>
      </c>
      <c r="BN144">
        <v>16</v>
      </c>
      <c r="BO144">
        <v>67</v>
      </c>
      <c r="BP144">
        <v>77</v>
      </c>
      <c r="BQ144">
        <v>6</v>
      </c>
      <c r="BR144">
        <v>4</v>
      </c>
      <c r="BS144">
        <v>58</v>
      </c>
      <c r="BT144">
        <v>68</v>
      </c>
      <c r="BU144">
        <v>39</v>
      </c>
      <c r="BV144">
        <v>29</v>
      </c>
      <c r="BW144">
        <v>74</v>
      </c>
      <c r="BX144">
        <v>21</v>
      </c>
      <c r="BY144">
        <v>27</v>
      </c>
      <c r="BZ144">
        <v>84</v>
      </c>
      <c r="CA144">
        <v>2</v>
      </c>
      <c r="CB144">
        <v>51</v>
      </c>
      <c r="CC144">
        <v>47</v>
      </c>
      <c r="CD144">
        <v>57</v>
      </c>
      <c r="CE144">
        <v>8</v>
      </c>
      <c r="CF144">
        <v>115</v>
      </c>
      <c r="CG144">
        <v>102</v>
      </c>
      <c r="CH144">
        <v>96</v>
      </c>
      <c r="CI144">
        <v>1</v>
      </c>
      <c r="CJ144">
        <v>41</v>
      </c>
      <c r="CK144">
        <v>22</v>
      </c>
      <c r="CL144">
        <v>40</v>
      </c>
      <c r="CM144">
        <v>111</v>
      </c>
      <c r="CN144">
        <v>97</v>
      </c>
      <c r="CO144">
        <v>84</v>
      </c>
      <c r="CP144">
        <v>29</v>
      </c>
      <c r="CQ144">
        <v>70</v>
      </c>
      <c r="CR144">
        <v>34</v>
      </c>
      <c r="CS144">
        <v>52</v>
      </c>
      <c r="CT144">
        <v>112</v>
      </c>
      <c r="CU144">
        <v>96</v>
      </c>
      <c r="CV144">
        <v>113</v>
      </c>
      <c r="CW144">
        <v>5</v>
      </c>
      <c r="CX144">
        <v>27</v>
      </c>
      <c r="CY144">
        <v>94</v>
      </c>
      <c r="CZ144">
        <v>19</v>
      </c>
      <c r="DA144">
        <v>108</v>
      </c>
      <c r="DB144">
        <v>70</v>
      </c>
      <c r="DC144">
        <v>54</v>
      </c>
      <c r="DD144">
        <v>23</v>
      </c>
      <c r="DE144">
        <v>17</v>
      </c>
      <c r="DF144">
        <v>49</v>
      </c>
      <c r="DG144">
        <v>19</v>
      </c>
      <c r="DH144">
        <v>76</v>
      </c>
      <c r="DI144">
        <v>59</v>
      </c>
      <c r="DJ144">
        <v>5</v>
      </c>
      <c r="DK144">
        <v>42</v>
      </c>
      <c r="DL144">
        <v>30</v>
      </c>
      <c r="DM144">
        <v>109</v>
      </c>
      <c r="DN144">
        <v>72</v>
      </c>
      <c r="DO144">
        <v>71</v>
      </c>
      <c r="DP144">
        <v>6</v>
      </c>
      <c r="DQ144" s="86">
        <f ca="1">Control!$C$7*Calculations!$C$82*INDEX('Monthly Data'!N:N,Calculations!$C$116+MOD(A144,Calculations!$C$118))+Control!$C$7*Calculations!$C$83*INDEX('Monthly Data'!O:O,Calculations!$C$116+MOD(A144,Calculations!$C$118))+Control!$C$7*Calculations!$C$84*INDEX('Monthly Data'!P:P,Calculations!$C$116+MOD(A144,Calculations!$C$118))+Control!$C$7*Calculations!$C$85*INDEX('Monthly Data'!Q:Q,Calculations!$C$116+MOD(A144,Calculations!$C$118))+(1-Control!$C$7*Calculations!$C$87)*INDEX('Monthly Data'!R:R,Calculations!$C$116+MOD(A144,Calculations!$C$118))</f>
        <v>1.0415351832335435E-2</v>
      </c>
      <c r="DR144" s="86">
        <f ca="1">Control!$C$7*Calculations!$C$82*INDEX('Monthly Data'!N:N,Calculations!$C$116+MOD(B144,Calculations!$C$118))+Control!$C$7*Calculations!$C$83*INDEX('Monthly Data'!O:O,Calculations!$C$116+MOD(B144,Calculations!$C$118))+Control!$C$7*Calculations!$C$84*INDEX('Monthly Data'!P:P,Calculations!$C$116+MOD(B144,Calculations!$C$118))+Control!$C$7*Calculations!$C$85*INDEX('Monthly Data'!Q:Q,Calculations!$C$116+MOD(B144,Calculations!$C$118))+(1-Control!$C$7*Calculations!$C$87)*INDEX('Monthly Data'!R:R,Calculations!$C$116+MOD(B144,Calculations!$C$118))</f>
        <v>1.3891563624307685E-2</v>
      </c>
      <c r="DS144" s="86">
        <f ca="1">Control!$C$7*Calculations!$C$82*INDEX('Monthly Data'!N:N,Calculations!$C$116+MOD(C144,Calculations!$C$118))+Control!$C$7*Calculations!$C$83*INDEX('Monthly Data'!O:O,Calculations!$C$116+MOD(C144,Calculations!$C$118))+Control!$C$7*Calculations!$C$84*INDEX('Monthly Data'!P:P,Calculations!$C$116+MOD(C144,Calculations!$C$118))+Control!$C$7*Calculations!$C$85*INDEX('Monthly Data'!Q:Q,Calculations!$C$116+MOD(C144,Calculations!$C$118))+(1-Control!$C$7*Calculations!$C$87)*INDEX('Monthly Data'!R:R,Calculations!$C$116+MOD(C144,Calculations!$C$118))</f>
        <v>1.7472933988537529E-2</v>
      </c>
      <c r="DT144" s="86">
        <f ca="1">Control!$C$7*Calculations!$C$82*INDEX('Monthly Data'!N:N,Calculations!$C$116+MOD(D144,Calculations!$C$118))+Control!$C$7*Calculations!$C$83*INDEX('Monthly Data'!O:O,Calculations!$C$116+MOD(D144,Calculations!$C$118))+Control!$C$7*Calculations!$C$84*INDEX('Monthly Data'!P:P,Calculations!$C$116+MOD(D144,Calculations!$C$118))+Control!$C$7*Calculations!$C$85*INDEX('Monthly Data'!Q:Q,Calculations!$C$116+MOD(D144,Calculations!$C$118))+(1-Control!$C$7*Calculations!$C$87)*INDEX('Monthly Data'!R:R,Calculations!$C$116+MOD(D144,Calculations!$C$118))</f>
        <v>4.4327772793586687E-3</v>
      </c>
      <c r="DU144" s="86">
        <f ca="1">Control!$C$7*Calculations!$C$82*INDEX('Monthly Data'!N:N,Calculations!$C$116+MOD(E144,Calculations!$C$118))+Control!$C$7*Calculations!$C$83*INDEX('Monthly Data'!O:O,Calculations!$C$116+MOD(E144,Calculations!$C$118))+Control!$C$7*Calculations!$C$84*INDEX('Monthly Data'!P:P,Calculations!$C$116+MOD(E144,Calculations!$C$118))+Control!$C$7*Calculations!$C$85*INDEX('Monthly Data'!Q:Q,Calculations!$C$116+MOD(E144,Calculations!$C$118))+(1-Control!$C$7*Calculations!$C$87)*INDEX('Monthly Data'!R:R,Calculations!$C$116+MOD(E144,Calculations!$C$118))</f>
        <v>1.2954540023127663E-2</v>
      </c>
      <c r="DV144" s="86">
        <f ca="1">Control!$C$7*Calculations!$C$82*INDEX('Monthly Data'!N:N,Calculations!$C$116+MOD(F144,Calculations!$C$118))+Control!$C$7*Calculations!$C$83*INDEX('Monthly Data'!O:O,Calculations!$C$116+MOD(F144,Calculations!$C$118))+Control!$C$7*Calculations!$C$84*INDEX('Monthly Data'!P:P,Calculations!$C$116+MOD(F144,Calculations!$C$118))+Control!$C$7*Calculations!$C$85*INDEX('Monthly Data'!Q:Q,Calculations!$C$116+MOD(F144,Calculations!$C$118))+(1-Control!$C$7*Calculations!$C$87)*INDEX('Monthly Data'!R:R,Calculations!$C$116+MOD(F144,Calculations!$C$118))</f>
        <v>-2.7490061308214487E-3</v>
      </c>
      <c r="DW144" s="86">
        <f ca="1">Control!$C$7*Calculations!$C$82*INDEX('Monthly Data'!N:N,Calculations!$C$116+MOD(G144,Calculations!$C$118))+Control!$C$7*Calculations!$C$83*INDEX('Monthly Data'!O:O,Calculations!$C$116+MOD(G144,Calculations!$C$118))+Control!$C$7*Calculations!$C$84*INDEX('Monthly Data'!P:P,Calculations!$C$116+MOD(G144,Calculations!$C$118))+Control!$C$7*Calculations!$C$85*INDEX('Monthly Data'!Q:Q,Calculations!$C$116+MOD(G144,Calculations!$C$118))+(1-Control!$C$7*Calculations!$C$87)*INDEX('Monthly Data'!R:R,Calculations!$C$116+MOD(G144,Calculations!$C$118))</f>
        <v>1.3423979074716584E-2</v>
      </c>
      <c r="DX144" s="86">
        <f ca="1">Control!$C$7*Calculations!$C$82*INDEX('Monthly Data'!N:N,Calculations!$C$116+MOD(H144,Calculations!$C$118))+Control!$C$7*Calculations!$C$83*INDEX('Monthly Data'!O:O,Calculations!$C$116+MOD(H144,Calculations!$C$118))+Control!$C$7*Calculations!$C$84*INDEX('Monthly Data'!P:P,Calculations!$C$116+MOD(H144,Calculations!$C$118))+Control!$C$7*Calculations!$C$85*INDEX('Monthly Data'!Q:Q,Calculations!$C$116+MOD(H144,Calculations!$C$118))+(1-Control!$C$7*Calculations!$C$87)*INDEX('Monthly Data'!R:R,Calculations!$C$116+MOD(H144,Calculations!$C$118))</f>
        <v>1.5758278480433856E-2</v>
      </c>
      <c r="DY144" s="86">
        <f ca="1">Control!$C$7*Calculations!$C$82*INDEX('Monthly Data'!N:N,Calculations!$C$116+MOD(I144,Calculations!$C$118))+Control!$C$7*Calculations!$C$83*INDEX('Monthly Data'!O:O,Calculations!$C$116+MOD(I144,Calculations!$C$118))+Control!$C$7*Calculations!$C$84*INDEX('Monthly Data'!P:P,Calculations!$C$116+MOD(I144,Calculations!$C$118))+Control!$C$7*Calculations!$C$85*INDEX('Monthly Data'!Q:Q,Calculations!$C$116+MOD(I144,Calculations!$C$118))+(1-Control!$C$7*Calculations!$C$87)*INDEX('Monthly Data'!R:R,Calculations!$C$116+MOD(I144,Calculations!$C$118))</f>
        <v>-1.6546126717384396E-2</v>
      </c>
      <c r="DZ144" s="86">
        <f ca="1">Control!$C$7*Calculations!$C$82*INDEX('Monthly Data'!N:N,Calculations!$C$116+MOD(J144,Calculations!$C$118))+Control!$C$7*Calculations!$C$83*INDEX('Monthly Data'!O:O,Calculations!$C$116+MOD(J144,Calculations!$C$118))+Control!$C$7*Calculations!$C$84*INDEX('Monthly Data'!P:P,Calculations!$C$116+MOD(J144,Calculations!$C$118))+Control!$C$7*Calculations!$C$85*INDEX('Monthly Data'!Q:Q,Calculations!$C$116+MOD(J144,Calculations!$C$118))+(1-Control!$C$7*Calculations!$C$87)*INDEX('Monthly Data'!R:R,Calculations!$C$116+MOD(J144,Calculations!$C$118))</f>
        <v>1.0921298083007208E-2</v>
      </c>
      <c r="EA144" s="86">
        <f ca="1">Control!$C$7*Calculations!$C$82*INDEX('Monthly Data'!N:N,Calculations!$C$116+MOD(K144,Calculations!$C$118))+Control!$C$7*Calculations!$C$83*INDEX('Monthly Data'!O:O,Calculations!$C$116+MOD(K144,Calculations!$C$118))+Control!$C$7*Calculations!$C$84*INDEX('Monthly Data'!P:P,Calculations!$C$116+MOD(K144,Calculations!$C$118))+Control!$C$7*Calculations!$C$85*INDEX('Monthly Data'!Q:Q,Calculations!$C$116+MOD(K144,Calculations!$C$118))+(1-Control!$C$7*Calculations!$C$87)*INDEX('Monthly Data'!R:R,Calculations!$C$116+MOD(K144,Calculations!$C$118))</f>
        <v>7.5897487599915015E-3</v>
      </c>
      <c r="EB144" s="86">
        <f ca="1">Control!$C$7*Calculations!$C$82*INDEX('Monthly Data'!N:N,Calculations!$C$116+MOD(L144,Calculations!$C$118))+Control!$C$7*Calculations!$C$83*INDEX('Monthly Data'!O:O,Calculations!$C$116+MOD(L144,Calculations!$C$118))+Control!$C$7*Calculations!$C$84*INDEX('Monthly Data'!P:P,Calculations!$C$116+MOD(L144,Calculations!$C$118))+Control!$C$7*Calculations!$C$85*INDEX('Monthly Data'!Q:Q,Calculations!$C$116+MOD(L144,Calculations!$C$118))+(1-Control!$C$7*Calculations!$C$87)*INDEX('Monthly Data'!R:R,Calculations!$C$116+MOD(L144,Calculations!$C$118))</f>
        <v>-2.7490061308214487E-3</v>
      </c>
      <c r="EC144" s="86">
        <f ca="1">Control!$C$7*Calculations!$C$82*INDEX('Monthly Data'!N:N,Calculations!$C$116+MOD(M144,Calculations!$C$118))+Control!$C$7*Calculations!$C$83*INDEX('Monthly Data'!O:O,Calculations!$C$116+MOD(M144,Calculations!$C$118))+Control!$C$7*Calculations!$C$84*INDEX('Monthly Data'!P:P,Calculations!$C$116+MOD(M144,Calculations!$C$118))+Control!$C$7*Calculations!$C$85*INDEX('Monthly Data'!Q:Q,Calculations!$C$116+MOD(M144,Calculations!$C$118))+(1-Control!$C$7*Calculations!$C$87)*INDEX('Monthly Data'!R:R,Calculations!$C$116+MOD(M144,Calculations!$C$118))</f>
        <v>1.8665061640915637E-2</v>
      </c>
      <c r="ED144" s="86">
        <f ca="1">Control!$C$7*Calculations!$C$82*INDEX('Monthly Data'!N:N,Calculations!$C$116+MOD(N144,Calculations!$C$118))+Control!$C$7*Calculations!$C$83*INDEX('Monthly Data'!O:O,Calculations!$C$116+MOD(N144,Calculations!$C$118))+Control!$C$7*Calculations!$C$84*INDEX('Monthly Data'!P:P,Calculations!$C$116+MOD(N144,Calculations!$C$118))+Control!$C$7*Calculations!$C$85*INDEX('Monthly Data'!Q:Q,Calculations!$C$116+MOD(N144,Calculations!$C$118))+(1-Control!$C$7*Calculations!$C$87)*INDEX('Monthly Data'!R:R,Calculations!$C$116+MOD(N144,Calculations!$C$118))</f>
        <v>1.0415351832335435E-2</v>
      </c>
      <c r="EE144" s="86">
        <f ca="1">Control!$C$7*Calculations!$C$82*INDEX('Monthly Data'!N:N,Calculations!$C$116+MOD(O144,Calculations!$C$118))+Control!$C$7*Calculations!$C$83*INDEX('Monthly Data'!O:O,Calculations!$C$116+MOD(O144,Calculations!$C$118))+Control!$C$7*Calculations!$C$84*INDEX('Monthly Data'!P:P,Calculations!$C$116+MOD(O144,Calculations!$C$118))+Control!$C$7*Calculations!$C$85*INDEX('Monthly Data'!Q:Q,Calculations!$C$116+MOD(O144,Calculations!$C$118))+(1-Control!$C$7*Calculations!$C$87)*INDEX('Monthly Data'!R:R,Calculations!$C$116+MOD(O144,Calculations!$C$118))</f>
        <v>2.4470405846852006E-3</v>
      </c>
      <c r="EF144" s="86">
        <f ca="1">Control!$C$7*Calculations!$C$82*INDEX('Monthly Data'!N:N,Calculations!$C$116+MOD(P144,Calculations!$C$118))+Control!$C$7*Calculations!$C$83*INDEX('Monthly Data'!O:O,Calculations!$C$116+MOD(P144,Calculations!$C$118))+Control!$C$7*Calculations!$C$84*INDEX('Monthly Data'!P:P,Calculations!$C$116+MOD(P144,Calculations!$C$118))+Control!$C$7*Calculations!$C$85*INDEX('Monthly Data'!Q:Q,Calculations!$C$116+MOD(P144,Calculations!$C$118))+(1-Control!$C$7*Calculations!$C$87)*INDEX('Monthly Data'!R:R,Calculations!$C$116+MOD(P144,Calculations!$C$118))</f>
        <v>1.5216630695380906E-2</v>
      </c>
      <c r="EG144" s="86">
        <f ca="1">Control!$C$7*Calculations!$C$82*INDEX('Monthly Data'!N:N,Calculations!$C$116+MOD(Q144,Calculations!$C$118))+Control!$C$7*Calculations!$C$83*INDEX('Monthly Data'!O:O,Calculations!$C$116+MOD(Q144,Calculations!$C$118))+Control!$C$7*Calculations!$C$84*INDEX('Monthly Data'!P:P,Calculations!$C$116+MOD(Q144,Calculations!$C$118))+Control!$C$7*Calculations!$C$85*INDEX('Monthly Data'!Q:Q,Calculations!$C$116+MOD(Q144,Calculations!$C$118))+(1-Control!$C$7*Calculations!$C$87)*INDEX('Monthly Data'!R:R,Calculations!$C$116+MOD(Q144,Calculations!$C$118))</f>
        <v>7.9764341593600071E-3</v>
      </c>
      <c r="EH144" s="86">
        <f ca="1">Control!$C$7*Calculations!$C$82*INDEX('Monthly Data'!N:N,Calculations!$C$116+MOD(R144,Calculations!$C$118))+Control!$C$7*Calculations!$C$83*INDEX('Monthly Data'!O:O,Calculations!$C$116+MOD(R144,Calculations!$C$118))+Control!$C$7*Calculations!$C$84*INDEX('Monthly Data'!P:P,Calculations!$C$116+MOD(R144,Calculations!$C$118))+Control!$C$7*Calculations!$C$85*INDEX('Monthly Data'!Q:Q,Calculations!$C$116+MOD(R144,Calculations!$C$118))+(1-Control!$C$7*Calculations!$C$87)*INDEX('Monthly Data'!R:R,Calculations!$C$116+MOD(R144,Calculations!$C$118))</f>
        <v>1.7073665854433945E-2</v>
      </c>
      <c r="EI144" s="86">
        <f ca="1">Control!$C$7*Calculations!$C$82*INDEX('Monthly Data'!N:N,Calculations!$C$116+MOD(S144,Calculations!$C$118))+Control!$C$7*Calculations!$C$83*INDEX('Monthly Data'!O:O,Calculations!$C$116+MOD(S144,Calculations!$C$118))+Control!$C$7*Calculations!$C$84*INDEX('Monthly Data'!P:P,Calculations!$C$116+MOD(S144,Calculations!$C$118))+Control!$C$7*Calculations!$C$85*INDEX('Monthly Data'!Q:Q,Calculations!$C$116+MOD(S144,Calculations!$C$118))+(1-Control!$C$7*Calculations!$C$87)*INDEX('Monthly Data'!R:R,Calculations!$C$116+MOD(S144,Calculations!$C$118))</f>
        <v>1.7472933988537529E-2</v>
      </c>
      <c r="EJ144" s="86">
        <f ca="1">Control!$C$7*Calculations!$C$82*INDEX('Monthly Data'!N:N,Calculations!$C$116+MOD(T144,Calculations!$C$118))+Control!$C$7*Calculations!$C$83*INDEX('Monthly Data'!O:O,Calculations!$C$116+MOD(T144,Calculations!$C$118))+Control!$C$7*Calculations!$C$84*INDEX('Monthly Data'!P:P,Calculations!$C$116+MOD(T144,Calculations!$C$118))+Control!$C$7*Calculations!$C$85*INDEX('Monthly Data'!Q:Q,Calculations!$C$116+MOD(T144,Calculations!$C$118))+(1-Control!$C$7*Calculations!$C$87)*INDEX('Monthly Data'!R:R,Calculations!$C$116+MOD(T144,Calculations!$C$118))</f>
        <v>2.3307359621218403E-2</v>
      </c>
      <c r="EK144" s="86">
        <f ca="1">Control!$C$7*Calculations!$C$82*INDEX('Monthly Data'!N:N,Calculations!$C$116+MOD(U144,Calculations!$C$118))+Control!$C$7*Calculations!$C$83*INDEX('Monthly Data'!O:O,Calculations!$C$116+MOD(U144,Calculations!$C$118))+Control!$C$7*Calculations!$C$84*INDEX('Monthly Data'!P:P,Calculations!$C$116+MOD(U144,Calculations!$C$118))+Control!$C$7*Calculations!$C$85*INDEX('Monthly Data'!Q:Q,Calculations!$C$116+MOD(U144,Calculations!$C$118))+(1-Control!$C$7*Calculations!$C$87)*INDEX('Monthly Data'!R:R,Calculations!$C$116+MOD(U144,Calculations!$C$118))</f>
        <v>-1.1360801645249321E-2</v>
      </c>
      <c r="EL144" s="86">
        <f ca="1">Control!$C$7*Calculations!$C$82*INDEX('Monthly Data'!N:N,Calculations!$C$116+MOD(V144,Calculations!$C$118))+Control!$C$7*Calculations!$C$83*INDEX('Monthly Data'!O:O,Calculations!$C$116+MOD(V144,Calculations!$C$118))+Control!$C$7*Calculations!$C$84*INDEX('Monthly Data'!P:P,Calculations!$C$116+MOD(V144,Calculations!$C$118))+Control!$C$7*Calculations!$C$85*INDEX('Monthly Data'!Q:Q,Calculations!$C$116+MOD(V144,Calculations!$C$118))+(1-Control!$C$7*Calculations!$C$87)*INDEX('Monthly Data'!R:R,Calculations!$C$116+MOD(V144,Calculations!$C$118))</f>
        <v>3.7596120283497965E-2</v>
      </c>
      <c r="EM144" s="86">
        <f ca="1">Control!$C$7*Calculations!$C$82*INDEX('Monthly Data'!N:N,Calculations!$C$116+MOD(W144,Calculations!$C$118))+Control!$C$7*Calculations!$C$83*INDEX('Monthly Data'!O:O,Calculations!$C$116+MOD(W144,Calculations!$C$118))+Control!$C$7*Calculations!$C$84*INDEX('Monthly Data'!P:P,Calculations!$C$116+MOD(W144,Calculations!$C$118))+Control!$C$7*Calculations!$C$85*INDEX('Monthly Data'!Q:Q,Calculations!$C$116+MOD(W144,Calculations!$C$118))+(1-Control!$C$7*Calculations!$C$87)*INDEX('Monthly Data'!R:R,Calculations!$C$116+MOD(W144,Calculations!$C$118))</f>
        <v>-2.0259958308006688E-2</v>
      </c>
      <c r="EN144" s="86">
        <f ca="1">Control!$C$7*Calculations!$C$82*INDEX('Monthly Data'!N:N,Calculations!$C$116+MOD(X144,Calculations!$C$118))+Control!$C$7*Calculations!$C$83*INDEX('Monthly Data'!O:O,Calculations!$C$116+MOD(X144,Calculations!$C$118))+Control!$C$7*Calculations!$C$84*INDEX('Monthly Data'!P:P,Calculations!$C$116+MOD(X144,Calculations!$C$118))+Control!$C$7*Calculations!$C$85*INDEX('Monthly Data'!Q:Q,Calculations!$C$116+MOD(X144,Calculations!$C$118))+(1-Control!$C$7*Calculations!$C$87)*INDEX('Monthly Data'!R:R,Calculations!$C$116+MOD(X144,Calculations!$C$118))</f>
        <v>1.0627294914941248E-2</v>
      </c>
      <c r="EO144" s="86">
        <f ca="1">Control!$C$7*Calculations!$C$82*INDEX('Monthly Data'!N:N,Calculations!$C$116+MOD(Y144,Calculations!$C$118))+Control!$C$7*Calculations!$C$83*INDEX('Monthly Data'!O:O,Calculations!$C$116+MOD(Y144,Calculations!$C$118))+Control!$C$7*Calculations!$C$84*INDEX('Monthly Data'!P:P,Calculations!$C$116+MOD(Y144,Calculations!$C$118))+Control!$C$7*Calculations!$C$85*INDEX('Monthly Data'!Q:Q,Calculations!$C$116+MOD(Y144,Calculations!$C$118))+(1-Control!$C$7*Calculations!$C$87)*INDEX('Monthly Data'!R:R,Calculations!$C$116+MOD(Y144,Calculations!$C$118))</f>
        <v>2.4722579420195831E-2</v>
      </c>
      <c r="EP144" s="86">
        <f ca="1">Control!$C$7*Calculations!$C$82*INDEX('Monthly Data'!N:N,Calculations!$C$116+MOD(Z144,Calculations!$C$118))+Control!$C$7*Calculations!$C$83*INDEX('Monthly Data'!O:O,Calculations!$C$116+MOD(Z144,Calculations!$C$118))+Control!$C$7*Calculations!$C$84*INDEX('Monthly Data'!P:P,Calculations!$C$116+MOD(Z144,Calculations!$C$118))+Control!$C$7*Calculations!$C$85*INDEX('Monthly Data'!Q:Q,Calculations!$C$116+MOD(Z144,Calculations!$C$118))+(1-Control!$C$7*Calculations!$C$87)*INDEX('Monthly Data'!R:R,Calculations!$C$116+MOD(Z144,Calculations!$C$118))</f>
        <v>-1.5984879994281095E-2</v>
      </c>
      <c r="EQ144" s="86">
        <f ca="1">Control!$C$7*Calculations!$C$82*INDEX('Monthly Data'!N:N,Calculations!$C$116+MOD(AA144,Calculations!$C$118))+Control!$C$7*Calculations!$C$83*INDEX('Monthly Data'!O:O,Calculations!$C$116+MOD(AA144,Calculations!$C$118))+Control!$C$7*Calculations!$C$84*INDEX('Monthly Data'!P:P,Calculations!$C$116+MOD(AA144,Calculations!$C$118))+Control!$C$7*Calculations!$C$85*INDEX('Monthly Data'!Q:Q,Calculations!$C$116+MOD(AA144,Calculations!$C$118))+(1-Control!$C$7*Calculations!$C$87)*INDEX('Monthly Data'!R:R,Calculations!$C$116+MOD(AA144,Calculations!$C$118))</f>
        <v>2.3307359621218403E-2</v>
      </c>
      <c r="ER144" s="86">
        <f ca="1">Control!$C$7*Calculations!$C$82*INDEX('Monthly Data'!N:N,Calculations!$C$116+MOD(AB144,Calculations!$C$118))+Control!$C$7*Calculations!$C$83*INDEX('Monthly Data'!O:O,Calculations!$C$116+MOD(AB144,Calculations!$C$118))+Control!$C$7*Calculations!$C$84*INDEX('Monthly Data'!P:P,Calculations!$C$116+MOD(AB144,Calculations!$C$118))+Control!$C$7*Calculations!$C$85*INDEX('Monthly Data'!Q:Q,Calculations!$C$116+MOD(AB144,Calculations!$C$118))+(1-Control!$C$7*Calculations!$C$87)*INDEX('Monthly Data'!R:R,Calculations!$C$116+MOD(AB144,Calculations!$C$118))</f>
        <v>5.8868730207813358E-3</v>
      </c>
      <c r="ES144" s="86">
        <f ca="1">Control!$C$7*Calculations!$C$82*INDEX('Monthly Data'!N:N,Calculations!$C$116+MOD(AC144,Calculations!$C$118))+Control!$C$7*Calculations!$C$83*INDEX('Monthly Data'!O:O,Calculations!$C$116+MOD(AC144,Calculations!$C$118))+Control!$C$7*Calculations!$C$84*INDEX('Monthly Data'!P:P,Calculations!$C$116+MOD(AC144,Calculations!$C$118))+Control!$C$7*Calculations!$C$85*INDEX('Monthly Data'!Q:Q,Calculations!$C$116+MOD(AC144,Calculations!$C$118))+(1-Control!$C$7*Calculations!$C$87)*INDEX('Monthly Data'!R:R,Calculations!$C$116+MOD(AC144,Calculations!$C$118))</f>
        <v>1.1809891087585166E-2</v>
      </c>
      <c r="ET144" s="86">
        <f ca="1">Control!$C$7*Calculations!$C$82*INDEX('Monthly Data'!N:N,Calculations!$C$116+MOD(AD144,Calculations!$C$118))+Control!$C$7*Calculations!$C$83*INDEX('Monthly Data'!O:O,Calculations!$C$116+MOD(AD144,Calculations!$C$118))+Control!$C$7*Calculations!$C$84*INDEX('Monthly Data'!P:P,Calculations!$C$116+MOD(AD144,Calculations!$C$118))+Control!$C$7*Calculations!$C$85*INDEX('Monthly Data'!Q:Q,Calculations!$C$116+MOD(AD144,Calculations!$C$118))+(1-Control!$C$7*Calculations!$C$87)*INDEX('Monthly Data'!R:R,Calculations!$C$116+MOD(AD144,Calculations!$C$118))</f>
        <v>3.6332715283247441E-2</v>
      </c>
      <c r="EU144" s="86">
        <f ca="1">Control!$C$7*Calculations!$C$82*INDEX('Monthly Data'!N:N,Calculations!$C$116+MOD(AE144,Calculations!$C$118))+Control!$C$7*Calculations!$C$83*INDEX('Monthly Data'!O:O,Calculations!$C$116+MOD(AE144,Calculations!$C$118))+Control!$C$7*Calculations!$C$84*INDEX('Monthly Data'!P:P,Calculations!$C$116+MOD(AE144,Calculations!$C$118))+Control!$C$7*Calculations!$C$85*INDEX('Monthly Data'!Q:Q,Calculations!$C$116+MOD(AE144,Calculations!$C$118))+(1-Control!$C$7*Calculations!$C$87)*INDEX('Monthly Data'!R:R,Calculations!$C$116+MOD(AE144,Calculations!$C$118))</f>
        <v>4.5132804118240749E-2</v>
      </c>
      <c r="EV144" s="86">
        <f ca="1">Control!$C$7*Calculations!$C$82*INDEX('Monthly Data'!N:N,Calculations!$C$116+MOD(AF144,Calculations!$C$118))+Control!$C$7*Calculations!$C$83*INDEX('Monthly Data'!O:O,Calculations!$C$116+MOD(AF144,Calculations!$C$118))+Control!$C$7*Calculations!$C$84*INDEX('Monthly Data'!P:P,Calculations!$C$116+MOD(AF144,Calculations!$C$118))+Control!$C$7*Calculations!$C$85*INDEX('Monthly Data'!Q:Q,Calculations!$C$116+MOD(AF144,Calculations!$C$118))+(1-Control!$C$7*Calculations!$C$87)*INDEX('Monthly Data'!R:R,Calculations!$C$116+MOD(AF144,Calculations!$C$118))</f>
        <v>-2.0259958308006688E-2</v>
      </c>
      <c r="EW144" s="86">
        <f ca="1">Control!$C$7*Calculations!$C$82*INDEX('Monthly Data'!N:N,Calculations!$C$116+MOD(AG144,Calculations!$C$118))+Control!$C$7*Calculations!$C$83*INDEX('Monthly Data'!O:O,Calculations!$C$116+MOD(AG144,Calculations!$C$118))+Control!$C$7*Calculations!$C$84*INDEX('Monthly Data'!P:P,Calculations!$C$116+MOD(AG144,Calculations!$C$118))+Control!$C$7*Calculations!$C$85*INDEX('Monthly Data'!Q:Q,Calculations!$C$116+MOD(AG144,Calculations!$C$118))+(1-Control!$C$7*Calculations!$C$87)*INDEX('Monthly Data'!R:R,Calculations!$C$116+MOD(AG144,Calculations!$C$118))</f>
        <v>1.5758278480433856E-2</v>
      </c>
      <c r="EX144" s="86">
        <f ca="1">Control!$C$7*Calculations!$C$82*INDEX('Monthly Data'!N:N,Calculations!$C$116+MOD(AH144,Calculations!$C$118))+Control!$C$7*Calculations!$C$83*INDEX('Monthly Data'!O:O,Calculations!$C$116+MOD(AH144,Calculations!$C$118))+Control!$C$7*Calculations!$C$84*INDEX('Monthly Data'!P:P,Calculations!$C$116+MOD(AH144,Calculations!$C$118))+Control!$C$7*Calculations!$C$85*INDEX('Monthly Data'!Q:Q,Calculations!$C$116+MOD(AH144,Calculations!$C$118))+(1-Control!$C$7*Calculations!$C$87)*INDEX('Monthly Data'!R:R,Calculations!$C$116+MOD(AH144,Calculations!$C$118))</f>
        <v>5.8868730207813358E-3</v>
      </c>
      <c r="EY144" s="86">
        <f ca="1">Control!$C$7*Calculations!$C$82*INDEX('Monthly Data'!N:N,Calculations!$C$116+MOD(AI144,Calculations!$C$118))+Control!$C$7*Calculations!$C$83*INDEX('Monthly Data'!O:O,Calculations!$C$116+MOD(AI144,Calculations!$C$118))+Control!$C$7*Calculations!$C$84*INDEX('Monthly Data'!P:P,Calculations!$C$116+MOD(AI144,Calculations!$C$118))+Control!$C$7*Calculations!$C$85*INDEX('Monthly Data'!Q:Q,Calculations!$C$116+MOD(AI144,Calculations!$C$118))+(1-Control!$C$7*Calculations!$C$87)*INDEX('Monthly Data'!R:R,Calculations!$C$116+MOD(AI144,Calculations!$C$118))</f>
        <v>3.5231336013669103E-2</v>
      </c>
      <c r="EZ144" s="86">
        <f ca="1">Control!$C$7*Calculations!$C$82*INDEX('Monthly Data'!N:N,Calculations!$C$116+MOD(AJ144,Calculations!$C$118))+Control!$C$7*Calculations!$C$83*INDEX('Monthly Data'!O:O,Calculations!$C$116+MOD(AJ144,Calculations!$C$118))+Control!$C$7*Calculations!$C$84*INDEX('Monthly Data'!P:P,Calculations!$C$116+MOD(AJ144,Calculations!$C$118))+Control!$C$7*Calculations!$C$85*INDEX('Monthly Data'!Q:Q,Calculations!$C$116+MOD(AJ144,Calculations!$C$118))+(1-Control!$C$7*Calculations!$C$87)*INDEX('Monthly Data'!R:R,Calculations!$C$116+MOD(AJ144,Calculations!$C$118))</f>
        <v>-7.4084874653726545E-3</v>
      </c>
      <c r="FA144" s="86">
        <f ca="1">Control!$C$7*Calculations!$C$82*INDEX('Monthly Data'!N:N,Calculations!$C$116+MOD(AK144,Calculations!$C$118))+Control!$C$7*Calculations!$C$83*INDEX('Monthly Data'!O:O,Calculations!$C$116+MOD(AK144,Calculations!$C$118))+Control!$C$7*Calculations!$C$84*INDEX('Monthly Data'!P:P,Calculations!$C$116+MOD(AK144,Calculations!$C$118))+Control!$C$7*Calculations!$C$85*INDEX('Monthly Data'!Q:Q,Calculations!$C$116+MOD(AK144,Calculations!$C$118))+(1-Control!$C$7*Calculations!$C$87)*INDEX('Monthly Data'!R:R,Calculations!$C$116+MOD(AK144,Calculations!$C$118))</f>
        <v>-2.7490061308214487E-3</v>
      </c>
      <c r="FB144" s="86">
        <f ca="1">Control!$C$7*Calculations!$C$82*INDEX('Monthly Data'!N:N,Calculations!$C$116+MOD(AL144,Calculations!$C$118))+Control!$C$7*Calculations!$C$83*INDEX('Monthly Data'!O:O,Calculations!$C$116+MOD(AL144,Calculations!$C$118))+Control!$C$7*Calculations!$C$84*INDEX('Monthly Data'!P:P,Calculations!$C$116+MOD(AL144,Calculations!$C$118))+Control!$C$7*Calculations!$C$85*INDEX('Monthly Data'!Q:Q,Calculations!$C$116+MOD(AL144,Calculations!$C$118))+(1-Control!$C$7*Calculations!$C$87)*INDEX('Monthly Data'!R:R,Calculations!$C$116+MOD(AL144,Calculations!$C$118))</f>
        <v>3.5231336013669103E-2</v>
      </c>
      <c r="FC144" s="86">
        <f ca="1">Control!$C$7*Calculations!$C$82*INDEX('Monthly Data'!N:N,Calculations!$C$116+MOD(AM144,Calculations!$C$118))+Control!$C$7*Calculations!$C$83*INDEX('Monthly Data'!O:O,Calculations!$C$116+MOD(AM144,Calculations!$C$118))+Control!$C$7*Calculations!$C$84*INDEX('Monthly Data'!P:P,Calculations!$C$116+MOD(AM144,Calculations!$C$118))+Control!$C$7*Calculations!$C$85*INDEX('Monthly Data'!Q:Q,Calculations!$C$116+MOD(AM144,Calculations!$C$118))+(1-Control!$C$7*Calculations!$C$87)*INDEX('Monthly Data'!R:R,Calculations!$C$116+MOD(AM144,Calculations!$C$118))</f>
        <v>-2.0259958308006688E-2</v>
      </c>
      <c r="FD144" s="86">
        <f ca="1">Control!$C$7*Calculations!$C$82*INDEX('Monthly Data'!N:N,Calculations!$C$116+MOD(AN144,Calculations!$C$118))+Control!$C$7*Calculations!$C$83*INDEX('Monthly Data'!O:O,Calculations!$C$116+MOD(AN144,Calculations!$C$118))+Control!$C$7*Calculations!$C$84*INDEX('Monthly Data'!P:P,Calculations!$C$116+MOD(AN144,Calculations!$C$118))+Control!$C$7*Calculations!$C$85*INDEX('Monthly Data'!Q:Q,Calculations!$C$116+MOD(AN144,Calculations!$C$118))+(1-Control!$C$7*Calculations!$C$87)*INDEX('Monthly Data'!R:R,Calculations!$C$116+MOD(AN144,Calculations!$C$118))</f>
        <v>3.1011313347584085E-2</v>
      </c>
      <c r="FE144" s="86">
        <f ca="1">Control!$C$7*Calculations!$C$82*INDEX('Monthly Data'!N:N,Calculations!$C$116+MOD(AO144,Calculations!$C$118))+Control!$C$7*Calculations!$C$83*INDEX('Monthly Data'!O:O,Calculations!$C$116+MOD(AO144,Calculations!$C$118))+Control!$C$7*Calculations!$C$84*INDEX('Monthly Data'!P:P,Calculations!$C$116+MOD(AO144,Calculations!$C$118))+Control!$C$7*Calculations!$C$85*INDEX('Monthly Data'!Q:Q,Calculations!$C$116+MOD(AO144,Calculations!$C$118))+(1-Control!$C$7*Calculations!$C$87)*INDEX('Monthly Data'!R:R,Calculations!$C$116+MOD(AO144,Calculations!$C$118))</f>
        <v>1.9073822767906517E-2</v>
      </c>
      <c r="FF144" s="86">
        <f ca="1">Control!$C$7*Calculations!$C$82*INDEX('Monthly Data'!N:N,Calculations!$C$116+MOD(AP144,Calculations!$C$118))+Control!$C$7*Calculations!$C$83*INDEX('Monthly Data'!O:O,Calculations!$C$116+MOD(AP144,Calculations!$C$118))+Control!$C$7*Calculations!$C$84*INDEX('Monthly Data'!P:P,Calculations!$C$116+MOD(AP144,Calculations!$C$118))+Control!$C$7*Calculations!$C$85*INDEX('Monthly Data'!Q:Q,Calculations!$C$116+MOD(AP144,Calculations!$C$118))+(1-Control!$C$7*Calculations!$C$87)*INDEX('Monthly Data'!R:R,Calculations!$C$116+MOD(AP144,Calculations!$C$118))</f>
        <v>2.0524935548016137E-2</v>
      </c>
      <c r="FG144" s="86">
        <f ca="1">Control!$C$7*Calculations!$C$82*INDEX('Monthly Data'!N:N,Calculations!$C$116+MOD(AQ144,Calculations!$C$118))+Control!$C$7*Calculations!$C$83*INDEX('Monthly Data'!O:O,Calculations!$C$116+MOD(AQ144,Calculations!$C$118))+Control!$C$7*Calculations!$C$84*INDEX('Monthly Data'!P:P,Calculations!$C$116+MOD(AQ144,Calculations!$C$118))+Control!$C$7*Calculations!$C$85*INDEX('Monthly Data'!Q:Q,Calculations!$C$116+MOD(AQ144,Calculations!$C$118))+(1-Control!$C$7*Calculations!$C$87)*INDEX('Monthly Data'!R:R,Calculations!$C$116+MOD(AQ144,Calculations!$C$118))</f>
        <v>-3.9863250714949353E-2</v>
      </c>
      <c r="FH144" s="86">
        <f ca="1">Control!$C$7*Calculations!$C$82*INDEX('Monthly Data'!N:N,Calculations!$C$116+MOD(AR144,Calculations!$C$118))+Control!$C$7*Calculations!$C$83*INDEX('Monthly Data'!O:O,Calculations!$C$116+MOD(AR144,Calculations!$C$118))+Control!$C$7*Calculations!$C$84*INDEX('Monthly Data'!P:P,Calculations!$C$116+MOD(AR144,Calculations!$C$118))+Control!$C$7*Calculations!$C$85*INDEX('Monthly Data'!Q:Q,Calculations!$C$116+MOD(AR144,Calculations!$C$118))+(1-Control!$C$7*Calculations!$C$87)*INDEX('Monthly Data'!R:R,Calculations!$C$116+MOD(AR144,Calculations!$C$118))</f>
        <v>1.5758278480433856E-2</v>
      </c>
      <c r="FI144" s="86">
        <f ca="1">Control!$C$7*Calculations!$C$82*INDEX('Monthly Data'!N:N,Calculations!$C$116+MOD(AS144,Calculations!$C$118))+Control!$C$7*Calculations!$C$83*INDEX('Monthly Data'!O:O,Calculations!$C$116+MOD(AS144,Calculations!$C$118))+Control!$C$7*Calculations!$C$84*INDEX('Monthly Data'!P:P,Calculations!$C$116+MOD(AS144,Calculations!$C$118))+Control!$C$7*Calculations!$C$85*INDEX('Monthly Data'!Q:Q,Calculations!$C$116+MOD(AS144,Calculations!$C$118))+(1-Control!$C$7*Calculations!$C$87)*INDEX('Monthly Data'!R:R,Calculations!$C$116+MOD(AS144,Calculations!$C$118))</f>
        <v>2.1918137743539623E-2</v>
      </c>
      <c r="FJ144" s="86">
        <f ca="1">Control!$C$7*Calculations!$C$82*INDEX('Monthly Data'!N:N,Calculations!$C$116+MOD(AT144,Calculations!$C$118))+Control!$C$7*Calculations!$C$83*INDEX('Monthly Data'!O:O,Calculations!$C$116+MOD(AT144,Calculations!$C$118))+Control!$C$7*Calculations!$C$84*INDEX('Monthly Data'!P:P,Calculations!$C$116+MOD(AT144,Calculations!$C$118))+Control!$C$7*Calculations!$C$85*INDEX('Monthly Data'!Q:Q,Calculations!$C$116+MOD(AT144,Calculations!$C$118))+(1-Control!$C$7*Calculations!$C$87)*INDEX('Monthly Data'!R:R,Calculations!$C$116+MOD(AT144,Calculations!$C$118))</f>
        <v>1.4915555251167555E-3</v>
      </c>
      <c r="FK144" s="86">
        <f ca="1">Control!$C$7*Calculations!$C$82*INDEX('Monthly Data'!N:N,Calculations!$C$116+MOD(AU144,Calculations!$C$118))+Control!$C$7*Calculations!$C$83*INDEX('Monthly Data'!O:O,Calculations!$C$116+MOD(AU144,Calculations!$C$118))+Control!$C$7*Calculations!$C$84*INDEX('Monthly Data'!P:P,Calculations!$C$116+MOD(AU144,Calculations!$C$118))+Control!$C$7*Calculations!$C$85*INDEX('Monthly Data'!Q:Q,Calculations!$C$116+MOD(AU144,Calculations!$C$118))+(1-Control!$C$7*Calculations!$C$87)*INDEX('Monthly Data'!R:R,Calculations!$C$116+MOD(AU144,Calculations!$C$118))</f>
        <v>1.5216630695380906E-2</v>
      </c>
      <c r="FL144" s="86">
        <f ca="1">Control!$C$7*Calculations!$C$82*INDEX('Monthly Data'!N:N,Calculations!$C$116+MOD(AV144,Calculations!$C$118))+Control!$C$7*Calculations!$C$83*INDEX('Monthly Data'!O:O,Calculations!$C$116+MOD(AV144,Calculations!$C$118))+Control!$C$7*Calculations!$C$84*INDEX('Monthly Data'!P:P,Calculations!$C$116+MOD(AV144,Calculations!$C$118))+Control!$C$7*Calculations!$C$85*INDEX('Monthly Data'!Q:Q,Calculations!$C$116+MOD(AV144,Calculations!$C$118))+(1-Control!$C$7*Calculations!$C$87)*INDEX('Monthly Data'!R:R,Calculations!$C$116+MOD(AV144,Calculations!$C$118))</f>
        <v>7.7184133340106598E-3</v>
      </c>
      <c r="FM144" s="86">
        <f ca="1">Control!$C$7*Calculations!$C$82*INDEX('Monthly Data'!N:N,Calculations!$C$116+MOD(AW144,Calculations!$C$118))+Control!$C$7*Calculations!$C$83*INDEX('Monthly Data'!O:O,Calculations!$C$116+MOD(AW144,Calculations!$C$118))+Control!$C$7*Calculations!$C$84*INDEX('Monthly Data'!P:P,Calculations!$C$116+MOD(AW144,Calculations!$C$118))+Control!$C$7*Calculations!$C$85*INDEX('Monthly Data'!Q:Q,Calculations!$C$116+MOD(AW144,Calculations!$C$118))+(1-Control!$C$7*Calculations!$C$87)*INDEX('Monthly Data'!R:R,Calculations!$C$116+MOD(AW144,Calculations!$C$118))</f>
        <v>4.089189590407355E-3</v>
      </c>
      <c r="FN144" s="86">
        <f ca="1">Control!$C$7*Calculations!$C$82*INDEX('Monthly Data'!N:N,Calculations!$C$116+MOD(AX144,Calculations!$C$118))+Control!$C$7*Calculations!$C$83*INDEX('Monthly Data'!O:O,Calculations!$C$116+MOD(AX144,Calculations!$C$118))+Control!$C$7*Calculations!$C$84*INDEX('Monthly Data'!P:P,Calculations!$C$116+MOD(AX144,Calculations!$C$118))+Control!$C$7*Calculations!$C$85*INDEX('Monthly Data'!Q:Q,Calculations!$C$116+MOD(AX144,Calculations!$C$118))+(1-Control!$C$7*Calculations!$C$87)*INDEX('Monthly Data'!R:R,Calculations!$C$116+MOD(AX144,Calculations!$C$118))</f>
        <v>-1.880155173376722E-2</v>
      </c>
      <c r="FO144" s="86">
        <f ca="1">Control!$C$7*Calculations!$C$82*INDEX('Monthly Data'!N:N,Calculations!$C$116+MOD(AY144,Calculations!$C$118))+Control!$C$7*Calculations!$C$83*INDEX('Monthly Data'!O:O,Calculations!$C$116+MOD(AY144,Calculations!$C$118))+Control!$C$7*Calculations!$C$84*INDEX('Monthly Data'!P:P,Calculations!$C$116+MOD(AY144,Calculations!$C$118))+Control!$C$7*Calculations!$C$85*INDEX('Monthly Data'!Q:Q,Calculations!$C$116+MOD(AY144,Calculations!$C$118))+(1-Control!$C$7*Calculations!$C$87)*INDEX('Monthly Data'!R:R,Calculations!$C$116+MOD(AY144,Calculations!$C$118))</f>
        <v>8.3814116887657771E-3</v>
      </c>
      <c r="FP144" s="86">
        <f ca="1">Control!$C$7*Calculations!$C$82*INDEX('Monthly Data'!N:N,Calculations!$C$116+MOD(AZ144,Calculations!$C$118))+Control!$C$7*Calculations!$C$83*INDEX('Monthly Data'!O:O,Calculations!$C$116+MOD(AZ144,Calculations!$C$118))+Control!$C$7*Calculations!$C$84*INDEX('Monthly Data'!P:P,Calculations!$C$116+MOD(AZ144,Calculations!$C$118))+Control!$C$7*Calculations!$C$85*INDEX('Monthly Data'!Q:Q,Calculations!$C$116+MOD(AZ144,Calculations!$C$118))+(1-Control!$C$7*Calculations!$C$87)*INDEX('Monthly Data'!R:R,Calculations!$C$116+MOD(AZ144,Calculations!$C$118))</f>
        <v>-1.1360801645249321E-2</v>
      </c>
      <c r="FQ144" s="86">
        <f ca="1">Control!$C$7*Calculations!$C$82*INDEX('Monthly Data'!N:N,Calculations!$C$116+MOD(BA144,Calculations!$C$118))+Control!$C$7*Calculations!$C$83*INDEX('Monthly Data'!O:O,Calculations!$C$116+MOD(BA144,Calculations!$C$118))+Control!$C$7*Calculations!$C$84*INDEX('Monthly Data'!P:P,Calculations!$C$116+MOD(BA144,Calculations!$C$118))+Control!$C$7*Calculations!$C$85*INDEX('Monthly Data'!Q:Q,Calculations!$C$116+MOD(BA144,Calculations!$C$118))+(1-Control!$C$7*Calculations!$C$87)*INDEX('Monthly Data'!R:R,Calculations!$C$116+MOD(BA144,Calculations!$C$118))</f>
        <v>-1.0485101266941802E-2</v>
      </c>
      <c r="FR144" s="86">
        <f ca="1">Control!$C$7*Calculations!$C$82*INDEX('Monthly Data'!N:N,Calculations!$C$116+MOD(BB144,Calculations!$C$118))+Control!$C$7*Calculations!$C$83*INDEX('Monthly Data'!O:O,Calculations!$C$116+MOD(BB144,Calculations!$C$118))+Control!$C$7*Calculations!$C$84*INDEX('Monthly Data'!P:P,Calculations!$C$116+MOD(BB144,Calculations!$C$118))+Control!$C$7*Calculations!$C$85*INDEX('Monthly Data'!Q:Q,Calculations!$C$116+MOD(BB144,Calculations!$C$118))+(1-Control!$C$7*Calculations!$C$87)*INDEX('Monthly Data'!R:R,Calculations!$C$116+MOD(BB144,Calculations!$C$118))</f>
        <v>1.8665061640915637E-2</v>
      </c>
      <c r="FS144" s="86">
        <f ca="1">Control!$C$7*Calculations!$C$82*INDEX('Monthly Data'!N:N,Calculations!$C$116+MOD(BC144,Calculations!$C$118))+Control!$C$7*Calculations!$C$83*INDEX('Monthly Data'!O:O,Calculations!$C$116+MOD(BC144,Calculations!$C$118))+Control!$C$7*Calculations!$C$84*INDEX('Monthly Data'!P:P,Calculations!$C$116+MOD(BC144,Calculations!$C$118))+Control!$C$7*Calculations!$C$85*INDEX('Monthly Data'!Q:Q,Calculations!$C$116+MOD(BC144,Calculations!$C$118))+(1-Control!$C$7*Calculations!$C$87)*INDEX('Monthly Data'!R:R,Calculations!$C$116+MOD(BC144,Calculations!$C$118))</f>
        <v>5.3309355465453899E-3</v>
      </c>
      <c r="FT144" s="86">
        <f ca="1">Control!$C$7*Calculations!$C$82*INDEX('Monthly Data'!N:N,Calculations!$C$116+MOD(BD144,Calculations!$C$118))+Control!$C$7*Calculations!$C$83*INDEX('Monthly Data'!O:O,Calculations!$C$116+MOD(BD144,Calculations!$C$118))+Control!$C$7*Calculations!$C$84*INDEX('Monthly Data'!P:P,Calculations!$C$116+MOD(BD144,Calculations!$C$118))+Control!$C$7*Calculations!$C$85*INDEX('Monthly Data'!Q:Q,Calculations!$C$116+MOD(BD144,Calculations!$C$118))+(1-Control!$C$7*Calculations!$C$87)*INDEX('Monthly Data'!R:R,Calculations!$C$116+MOD(BD144,Calculations!$C$118))</f>
        <v>1.3891563624307685E-2</v>
      </c>
      <c r="FU144" s="86">
        <f ca="1">Control!$C$7*Calculations!$C$82*INDEX('Monthly Data'!N:N,Calculations!$C$116+MOD(BE144,Calculations!$C$118))+Control!$C$7*Calculations!$C$83*INDEX('Monthly Data'!O:O,Calculations!$C$116+MOD(BE144,Calculations!$C$118))+Control!$C$7*Calculations!$C$84*INDEX('Monthly Data'!P:P,Calculations!$C$116+MOD(BE144,Calculations!$C$118))+Control!$C$7*Calculations!$C$85*INDEX('Monthly Data'!Q:Q,Calculations!$C$116+MOD(BE144,Calculations!$C$118))+(1-Control!$C$7*Calculations!$C$87)*INDEX('Monthly Data'!R:R,Calculations!$C$116+MOD(BE144,Calculations!$C$118))</f>
        <v>1.7484305259657981E-2</v>
      </c>
      <c r="FV144" s="86">
        <f ca="1">Control!$C$7*Calculations!$C$82*INDEX('Monthly Data'!N:N,Calculations!$C$116+MOD(BF144,Calculations!$C$118))+Control!$C$7*Calculations!$C$83*INDEX('Monthly Data'!O:O,Calculations!$C$116+MOD(BF144,Calculations!$C$118))+Control!$C$7*Calculations!$C$84*INDEX('Monthly Data'!P:P,Calculations!$C$116+MOD(BF144,Calculations!$C$118))+Control!$C$7*Calculations!$C$85*INDEX('Monthly Data'!Q:Q,Calculations!$C$116+MOD(BF144,Calculations!$C$118))+(1-Control!$C$7*Calculations!$C$87)*INDEX('Monthly Data'!R:R,Calculations!$C$116+MOD(BF144,Calculations!$C$118))</f>
        <v>-4.417423226995453E-3</v>
      </c>
      <c r="FW144" s="86">
        <f ca="1">Control!$C$7*Calculations!$C$82*INDEX('Monthly Data'!N:N,Calculations!$C$116+MOD(BG144,Calculations!$C$118))+Control!$C$7*Calculations!$C$83*INDEX('Monthly Data'!O:O,Calculations!$C$116+MOD(BG144,Calculations!$C$118))+Control!$C$7*Calculations!$C$84*INDEX('Monthly Data'!P:P,Calculations!$C$116+MOD(BG144,Calculations!$C$118))+Control!$C$7*Calculations!$C$85*INDEX('Monthly Data'!Q:Q,Calculations!$C$116+MOD(BG144,Calculations!$C$118))+(1-Control!$C$7*Calculations!$C$87)*INDEX('Monthly Data'!R:R,Calculations!$C$116+MOD(BG144,Calculations!$C$118))</f>
        <v>-6.1115617667135171E-2</v>
      </c>
      <c r="FX144" s="86">
        <f ca="1">Control!$C$7*Calculations!$C$82*INDEX('Monthly Data'!N:N,Calculations!$C$116+MOD(BH144,Calculations!$C$118))+Control!$C$7*Calculations!$C$83*INDEX('Monthly Data'!O:O,Calculations!$C$116+MOD(BH144,Calculations!$C$118))+Control!$C$7*Calculations!$C$84*INDEX('Monthly Data'!P:P,Calculations!$C$116+MOD(BH144,Calculations!$C$118))+Control!$C$7*Calculations!$C$85*INDEX('Monthly Data'!Q:Q,Calculations!$C$116+MOD(BH144,Calculations!$C$118))+(1-Control!$C$7*Calculations!$C$87)*INDEX('Monthly Data'!R:R,Calculations!$C$116+MOD(BH144,Calculations!$C$118))</f>
        <v>1.5216630695380906E-2</v>
      </c>
      <c r="FY144" s="86">
        <f ca="1">Control!$C$7*Calculations!$C$82*INDEX('Monthly Data'!N:N,Calculations!$C$116+MOD(BI144,Calculations!$C$118))+Control!$C$7*Calculations!$C$83*INDEX('Monthly Data'!O:O,Calculations!$C$116+MOD(BI144,Calculations!$C$118))+Control!$C$7*Calculations!$C$84*INDEX('Monthly Data'!P:P,Calculations!$C$116+MOD(BI144,Calculations!$C$118))+Control!$C$7*Calculations!$C$85*INDEX('Monthly Data'!Q:Q,Calculations!$C$116+MOD(BI144,Calculations!$C$118))+(1-Control!$C$7*Calculations!$C$87)*INDEX('Monthly Data'!R:R,Calculations!$C$116+MOD(BI144,Calculations!$C$118))</f>
        <v>8.4240675975201049E-3</v>
      </c>
      <c r="FZ144" s="86">
        <f ca="1">Control!$C$7*Calculations!$C$82*INDEX('Monthly Data'!N:N,Calculations!$C$116+MOD(BJ144,Calculations!$C$118))+Control!$C$7*Calculations!$C$83*INDEX('Monthly Data'!O:O,Calculations!$C$116+MOD(BJ144,Calculations!$C$118))+Control!$C$7*Calculations!$C$84*INDEX('Monthly Data'!P:P,Calculations!$C$116+MOD(BJ144,Calculations!$C$118))+Control!$C$7*Calculations!$C$85*INDEX('Monthly Data'!Q:Q,Calculations!$C$116+MOD(BJ144,Calculations!$C$118))+(1-Control!$C$7*Calculations!$C$87)*INDEX('Monthly Data'!R:R,Calculations!$C$116+MOD(BJ144,Calculations!$C$118))</f>
        <v>6.6954569943530936E-3</v>
      </c>
      <c r="GA144" s="86">
        <f ca="1">Control!$C$7*Calculations!$C$82*INDEX('Monthly Data'!N:N,Calculations!$C$116+MOD(BK144,Calculations!$C$118))+Control!$C$7*Calculations!$C$83*INDEX('Monthly Data'!O:O,Calculations!$C$116+MOD(BK144,Calculations!$C$118))+Control!$C$7*Calculations!$C$84*INDEX('Monthly Data'!P:P,Calculations!$C$116+MOD(BK144,Calculations!$C$118))+Control!$C$7*Calculations!$C$85*INDEX('Monthly Data'!Q:Q,Calculations!$C$116+MOD(BK144,Calculations!$C$118))+(1-Control!$C$7*Calculations!$C$87)*INDEX('Monthly Data'!R:R,Calculations!$C$116+MOD(BK144,Calculations!$C$118))</f>
        <v>5.8868730207813358E-3</v>
      </c>
      <c r="GB144" s="86">
        <f ca="1">Control!$C$7*Calculations!$C$82*INDEX('Monthly Data'!N:N,Calculations!$C$116+MOD(BL144,Calculations!$C$118))+Control!$C$7*Calculations!$C$83*INDEX('Monthly Data'!O:O,Calculations!$C$116+MOD(BL144,Calculations!$C$118))+Control!$C$7*Calculations!$C$84*INDEX('Monthly Data'!P:P,Calculations!$C$116+MOD(BL144,Calculations!$C$118))+Control!$C$7*Calculations!$C$85*INDEX('Monthly Data'!Q:Q,Calculations!$C$116+MOD(BL144,Calculations!$C$118))+(1-Control!$C$7*Calculations!$C$87)*INDEX('Monthly Data'!R:R,Calculations!$C$116+MOD(BL144,Calculations!$C$118))</f>
        <v>-2.5419860972892394E-2</v>
      </c>
      <c r="GC144" s="86">
        <f ca="1">Control!$C$7*Calculations!$C$82*INDEX('Monthly Data'!N:N,Calculations!$C$116+MOD(BM144,Calculations!$C$118))+Control!$C$7*Calculations!$C$83*INDEX('Monthly Data'!O:O,Calculations!$C$116+MOD(BM144,Calculations!$C$118))+Control!$C$7*Calculations!$C$84*INDEX('Monthly Data'!P:P,Calculations!$C$116+MOD(BM144,Calculations!$C$118))+Control!$C$7*Calculations!$C$85*INDEX('Monthly Data'!Q:Q,Calculations!$C$116+MOD(BM144,Calculations!$C$118))+(1-Control!$C$7*Calculations!$C$87)*INDEX('Monthly Data'!R:R,Calculations!$C$116+MOD(BM144,Calculations!$C$118))</f>
        <v>4.5735623984309991E-2</v>
      </c>
      <c r="GD144" s="86">
        <f ca="1">Control!$C$7*Calculations!$C$82*INDEX('Monthly Data'!N:N,Calculations!$C$116+MOD(BN144,Calculations!$C$118))+Control!$C$7*Calculations!$C$83*INDEX('Monthly Data'!O:O,Calculations!$C$116+MOD(BN144,Calculations!$C$118))+Control!$C$7*Calculations!$C$84*INDEX('Monthly Data'!P:P,Calculations!$C$116+MOD(BN144,Calculations!$C$118))+Control!$C$7*Calculations!$C$85*INDEX('Monthly Data'!Q:Q,Calculations!$C$116+MOD(BN144,Calculations!$C$118))+(1-Control!$C$7*Calculations!$C$87)*INDEX('Monthly Data'!R:R,Calculations!$C$116+MOD(BN144,Calculations!$C$118))</f>
        <v>2.5325873776067674E-2</v>
      </c>
      <c r="GE144" s="86">
        <f ca="1">Control!$C$7*Calculations!$C$82*INDEX('Monthly Data'!N:N,Calculations!$C$116+MOD(BO144,Calculations!$C$118))+Control!$C$7*Calculations!$C$83*INDEX('Monthly Data'!O:O,Calculations!$C$116+MOD(BO144,Calculations!$C$118))+Control!$C$7*Calculations!$C$84*INDEX('Monthly Data'!P:P,Calculations!$C$116+MOD(BO144,Calculations!$C$118))+Control!$C$7*Calculations!$C$85*INDEX('Monthly Data'!Q:Q,Calculations!$C$116+MOD(BO144,Calculations!$C$118))+(1-Control!$C$7*Calculations!$C$87)*INDEX('Monthly Data'!R:R,Calculations!$C$116+MOD(BO144,Calculations!$C$118))</f>
        <v>-3.9863250714949353E-2</v>
      </c>
      <c r="GF144" s="86">
        <f ca="1">Control!$C$7*Calculations!$C$82*INDEX('Monthly Data'!N:N,Calculations!$C$116+MOD(BP144,Calculations!$C$118))+Control!$C$7*Calculations!$C$83*INDEX('Monthly Data'!O:O,Calculations!$C$116+MOD(BP144,Calculations!$C$118))+Control!$C$7*Calculations!$C$84*INDEX('Monthly Data'!P:P,Calculations!$C$116+MOD(BP144,Calculations!$C$118))+Control!$C$7*Calculations!$C$85*INDEX('Monthly Data'!Q:Q,Calculations!$C$116+MOD(BP144,Calculations!$C$118))+(1-Control!$C$7*Calculations!$C$87)*INDEX('Monthly Data'!R:R,Calculations!$C$116+MOD(BP144,Calculations!$C$118))</f>
        <v>-1.0485101266941802E-2</v>
      </c>
      <c r="GG144" s="86">
        <f ca="1">Control!$C$7*Calculations!$C$82*INDEX('Monthly Data'!N:N,Calculations!$C$116+MOD(BQ144,Calculations!$C$118))+Control!$C$7*Calculations!$C$83*INDEX('Monthly Data'!O:O,Calculations!$C$116+MOD(BQ144,Calculations!$C$118))+Control!$C$7*Calculations!$C$84*INDEX('Monthly Data'!P:P,Calculations!$C$116+MOD(BQ144,Calculations!$C$118))+Control!$C$7*Calculations!$C$85*INDEX('Monthly Data'!Q:Q,Calculations!$C$116+MOD(BQ144,Calculations!$C$118))+(1-Control!$C$7*Calculations!$C$87)*INDEX('Monthly Data'!R:R,Calculations!$C$116+MOD(BQ144,Calculations!$C$118))</f>
        <v>4.7768166384148329E-3</v>
      </c>
      <c r="GH144" s="86">
        <f ca="1">Control!$C$7*Calculations!$C$82*INDEX('Monthly Data'!N:N,Calculations!$C$116+MOD(BR144,Calculations!$C$118))+Control!$C$7*Calculations!$C$83*INDEX('Monthly Data'!O:O,Calculations!$C$116+MOD(BR144,Calculations!$C$118))+Control!$C$7*Calculations!$C$84*INDEX('Monthly Data'!P:P,Calculations!$C$116+MOD(BR144,Calculations!$C$118))+Control!$C$7*Calculations!$C$85*INDEX('Monthly Data'!Q:Q,Calculations!$C$116+MOD(BR144,Calculations!$C$118))+(1-Control!$C$7*Calculations!$C$87)*INDEX('Monthly Data'!R:R,Calculations!$C$116+MOD(BR144,Calculations!$C$118))</f>
        <v>1.3423979074716584E-2</v>
      </c>
      <c r="GI144" s="86">
        <f ca="1">Control!$C$7*Calculations!$C$82*INDEX('Monthly Data'!N:N,Calculations!$C$116+MOD(BS144,Calculations!$C$118))+Control!$C$7*Calculations!$C$83*INDEX('Monthly Data'!O:O,Calculations!$C$116+MOD(BS144,Calculations!$C$118))+Control!$C$7*Calculations!$C$84*INDEX('Monthly Data'!P:P,Calculations!$C$116+MOD(BS144,Calculations!$C$118))+Control!$C$7*Calculations!$C$85*INDEX('Monthly Data'!Q:Q,Calculations!$C$116+MOD(BS144,Calculations!$C$118))+(1-Control!$C$7*Calculations!$C$87)*INDEX('Monthly Data'!R:R,Calculations!$C$116+MOD(BS144,Calculations!$C$118))</f>
        <v>8.4240675975201049E-3</v>
      </c>
      <c r="GJ144" s="86">
        <f ca="1">Control!$C$7*Calculations!$C$82*INDEX('Monthly Data'!N:N,Calculations!$C$116+MOD(BT144,Calculations!$C$118))+Control!$C$7*Calculations!$C$83*INDEX('Monthly Data'!O:O,Calculations!$C$116+MOD(BT144,Calculations!$C$118))+Control!$C$7*Calculations!$C$84*INDEX('Monthly Data'!P:P,Calculations!$C$116+MOD(BT144,Calculations!$C$118))+Control!$C$7*Calculations!$C$85*INDEX('Monthly Data'!Q:Q,Calculations!$C$116+MOD(BT144,Calculations!$C$118))+(1-Control!$C$7*Calculations!$C$87)*INDEX('Monthly Data'!R:R,Calculations!$C$116+MOD(BT144,Calculations!$C$118))</f>
        <v>2.2757992058453024E-3</v>
      </c>
      <c r="GK144" s="86">
        <f ca="1">Control!$C$7*Calculations!$C$82*INDEX('Monthly Data'!N:N,Calculations!$C$116+MOD(BU144,Calculations!$C$118))+Control!$C$7*Calculations!$C$83*INDEX('Monthly Data'!O:O,Calculations!$C$116+MOD(BU144,Calculations!$C$118))+Control!$C$7*Calculations!$C$84*INDEX('Monthly Data'!P:P,Calculations!$C$116+MOD(BU144,Calculations!$C$118))+Control!$C$7*Calculations!$C$85*INDEX('Monthly Data'!Q:Q,Calculations!$C$116+MOD(BU144,Calculations!$C$118))+(1-Control!$C$7*Calculations!$C$87)*INDEX('Monthly Data'!R:R,Calculations!$C$116+MOD(BU144,Calculations!$C$118))</f>
        <v>1.5063457444773597E-2</v>
      </c>
      <c r="GL144" s="86">
        <f ca="1">Control!$C$7*Calculations!$C$82*INDEX('Monthly Data'!N:N,Calculations!$C$116+MOD(BV144,Calculations!$C$118))+Control!$C$7*Calculations!$C$83*INDEX('Monthly Data'!O:O,Calculations!$C$116+MOD(BV144,Calculations!$C$118))+Control!$C$7*Calculations!$C$84*INDEX('Monthly Data'!P:P,Calculations!$C$116+MOD(BV144,Calculations!$C$118))+Control!$C$7*Calculations!$C$85*INDEX('Monthly Data'!Q:Q,Calculations!$C$116+MOD(BV144,Calculations!$C$118))+(1-Control!$C$7*Calculations!$C$87)*INDEX('Monthly Data'!R:R,Calculations!$C$116+MOD(BV144,Calculations!$C$118))</f>
        <v>1.5115046179922851E-2</v>
      </c>
      <c r="GM144" s="86">
        <f ca="1">Control!$C$7*Calculations!$C$82*INDEX('Monthly Data'!N:N,Calculations!$C$116+MOD(BW144,Calculations!$C$118))+Control!$C$7*Calculations!$C$83*INDEX('Monthly Data'!O:O,Calculations!$C$116+MOD(BW144,Calculations!$C$118))+Control!$C$7*Calculations!$C$84*INDEX('Monthly Data'!P:P,Calculations!$C$116+MOD(BW144,Calculations!$C$118))+Control!$C$7*Calculations!$C$85*INDEX('Monthly Data'!Q:Q,Calculations!$C$116+MOD(BW144,Calculations!$C$118))+(1-Control!$C$7*Calculations!$C$87)*INDEX('Monthly Data'!R:R,Calculations!$C$116+MOD(BW144,Calculations!$C$118))</f>
        <v>3.7118215575026904E-2</v>
      </c>
      <c r="GN144" s="86">
        <f ca="1">Control!$C$7*Calculations!$C$82*INDEX('Monthly Data'!N:N,Calculations!$C$116+MOD(BX144,Calculations!$C$118))+Control!$C$7*Calculations!$C$83*INDEX('Monthly Data'!O:O,Calculations!$C$116+MOD(BX144,Calculations!$C$118))+Control!$C$7*Calculations!$C$84*INDEX('Monthly Data'!P:P,Calculations!$C$116+MOD(BX144,Calculations!$C$118))+Control!$C$7*Calculations!$C$85*INDEX('Monthly Data'!Q:Q,Calculations!$C$116+MOD(BX144,Calculations!$C$118))+(1-Control!$C$7*Calculations!$C$87)*INDEX('Monthly Data'!R:R,Calculations!$C$116+MOD(BX144,Calculations!$C$118))</f>
        <v>1.5108777406081684E-3</v>
      </c>
      <c r="GO144" s="86">
        <f ca="1">Control!$C$7*Calculations!$C$82*INDEX('Monthly Data'!N:N,Calculations!$C$116+MOD(BY144,Calculations!$C$118))+Control!$C$7*Calculations!$C$83*INDEX('Monthly Data'!O:O,Calculations!$C$116+MOD(BY144,Calculations!$C$118))+Control!$C$7*Calculations!$C$84*INDEX('Monthly Data'!P:P,Calculations!$C$116+MOD(BY144,Calculations!$C$118))+Control!$C$7*Calculations!$C$85*INDEX('Monthly Data'!Q:Q,Calculations!$C$116+MOD(BY144,Calculations!$C$118))+(1-Control!$C$7*Calculations!$C$87)*INDEX('Monthly Data'!R:R,Calculations!$C$116+MOD(BY144,Calculations!$C$118))</f>
        <v>-3.53368065312233E-2</v>
      </c>
      <c r="GP144" s="86">
        <f ca="1">Control!$C$7*Calculations!$C$82*INDEX('Monthly Data'!N:N,Calculations!$C$116+MOD(BZ144,Calculations!$C$118))+Control!$C$7*Calculations!$C$83*INDEX('Monthly Data'!O:O,Calculations!$C$116+MOD(BZ144,Calculations!$C$118))+Control!$C$7*Calculations!$C$84*INDEX('Monthly Data'!P:P,Calculations!$C$116+MOD(BZ144,Calculations!$C$118))+Control!$C$7*Calculations!$C$85*INDEX('Monthly Data'!Q:Q,Calculations!$C$116+MOD(BZ144,Calculations!$C$118))+(1-Control!$C$7*Calculations!$C$87)*INDEX('Monthly Data'!R:R,Calculations!$C$116+MOD(BZ144,Calculations!$C$118))</f>
        <v>-1.880155173376722E-2</v>
      </c>
      <c r="GQ144" s="86">
        <f ca="1">Control!$C$7*Calculations!$C$82*INDEX('Monthly Data'!N:N,Calculations!$C$116+MOD(CA144,Calculations!$C$118))+Control!$C$7*Calculations!$C$83*INDEX('Monthly Data'!O:O,Calculations!$C$116+MOD(CA144,Calculations!$C$118))+Control!$C$7*Calculations!$C$84*INDEX('Monthly Data'!P:P,Calculations!$C$116+MOD(CA144,Calculations!$C$118))+Control!$C$7*Calculations!$C$85*INDEX('Monthly Data'!Q:Q,Calculations!$C$116+MOD(CA144,Calculations!$C$118))+(1-Control!$C$7*Calculations!$C$87)*INDEX('Monthly Data'!R:R,Calculations!$C$116+MOD(CA144,Calculations!$C$118))</f>
        <v>7.7184133340106598E-3</v>
      </c>
      <c r="GR144" s="86">
        <f ca="1">Control!$C$7*Calculations!$C$82*INDEX('Monthly Data'!N:N,Calculations!$C$116+MOD(CB144,Calculations!$C$118))+Control!$C$7*Calculations!$C$83*INDEX('Monthly Data'!O:O,Calculations!$C$116+MOD(CB144,Calculations!$C$118))+Control!$C$7*Calculations!$C$84*INDEX('Monthly Data'!P:P,Calculations!$C$116+MOD(CB144,Calculations!$C$118))+Control!$C$7*Calculations!$C$85*INDEX('Monthly Data'!Q:Q,Calculations!$C$116+MOD(CB144,Calculations!$C$118))+(1-Control!$C$7*Calculations!$C$87)*INDEX('Monthly Data'!R:R,Calculations!$C$116+MOD(CB144,Calculations!$C$118))</f>
        <v>1.8695385296339444E-2</v>
      </c>
      <c r="GS144" s="86">
        <f ca="1">Control!$C$7*Calculations!$C$82*INDEX('Monthly Data'!N:N,Calculations!$C$116+MOD(CC144,Calculations!$C$118))+Control!$C$7*Calculations!$C$83*INDEX('Monthly Data'!O:O,Calculations!$C$116+MOD(CC144,Calculations!$C$118))+Control!$C$7*Calculations!$C$84*INDEX('Monthly Data'!P:P,Calculations!$C$116+MOD(CC144,Calculations!$C$118))+Control!$C$7*Calculations!$C$85*INDEX('Monthly Data'!Q:Q,Calculations!$C$116+MOD(CC144,Calculations!$C$118))+(1-Control!$C$7*Calculations!$C$87)*INDEX('Monthly Data'!R:R,Calculations!$C$116+MOD(CC144,Calculations!$C$118))</f>
        <v>3.1011313347584085E-2</v>
      </c>
      <c r="GT144" s="86">
        <f ca="1">Control!$C$7*Calculations!$C$82*INDEX('Monthly Data'!N:N,Calculations!$C$116+MOD(CD144,Calculations!$C$118))+Control!$C$7*Calculations!$C$83*INDEX('Monthly Data'!O:O,Calculations!$C$116+MOD(CD144,Calculations!$C$118))+Control!$C$7*Calculations!$C$84*INDEX('Monthly Data'!P:P,Calculations!$C$116+MOD(CD144,Calculations!$C$118))+Control!$C$7*Calculations!$C$85*INDEX('Monthly Data'!Q:Q,Calculations!$C$116+MOD(CD144,Calculations!$C$118))+(1-Control!$C$7*Calculations!$C$87)*INDEX('Monthly Data'!R:R,Calculations!$C$116+MOD(CD144,Calculations!$C$118))</f>
        <v>7.3538285850108537E-3</v>
      </c>
      <c r="GU144" s="86">
        <f ca="1">Control!$C$7*Calculations!$C$82*INDEX('Monthly Data'!N:N,Calculations!$C$116+MOD(CE144,Calculations!$C$118))+Control!$C$7*Calculations!$C$83*INDEX('Monthly Data'!O:O,Calculations!$C$116+MOD(CE144,Calculations!$C$118))+Control!$C$7*Calculations!$C$84*INDEX('Monthly Data'!P:P,Calculations!$C$116+MOD(CE144,Calculations!$C$118))+Control!$C$7*Calculations!$C$85*INDEX('Monthly Data'!Q:Q,Calculations!$C$116+MOD(CE144,Calculations!$C$118))+(1-Control!$C$7*Calculations!$C$87)*INDEX('Monthly Data'!R:R,Calculations!$C$116+MOD(CE144,Calculations!$C$118))</f>
        <v>9.9787204839310462E-3</v>
      </c>
      <c r="GV144" s="86">
        <f ca="1">Control!$C$7*Calculations!$C$82*INDEX('Monthly Data'!N:N,Calculations!$C$116+MOD(CF144,Calculations!$C$118))+Control!$C$7*Calculations!$C$83*INDEX('Monthly Data'!O:O,Calculations!$C$116+MOD(CF144,Calculations!$C$118))+Control!$C$7*Calculations!$C$84*INDEX('Monthly Data'!P:P,Calculations!$C$116+MOD(CF144,Calculations!$C$118))+Control!$C$7*Calculations!$C$85*INDEX('Monthly Data'!Q:Q,Calculations!$C$116+MOD(CF144,Calculations!$C$118))+(1-Control!$C$7*Calculations!$C$87)*INDEX('Monthly Data'!R:R,Calculations!$C$116+MOD(CF144,Calculations!$C$118))</f>
        <v>4.5132804118240749E-2</v>
      </c>
      <c r="GW144" s="86">
        <f ca="1">Control!$C$7*Calculations!$C$82*INDEX('Monthly Data'!N:N,Calculations!$C$116+MOD(CG144,Calculations!$C$118))+Control!$C$7*Calculations!$C$83*INDEX('Monthly Data'!O:O,Calculations!$C$116+MOD(CG144,Calculations!$C$118))+Control!$C$7*Calculations!$C$84*INDEX('Monthly Data'!P:P,Calculations!$C$116+MOD(CG144,Calculations!$C$118))+Control!$C$7*Calculations!$C$85*INDEX('Monthly Data'!Q:Q,Calculations!$C$116+MOD(CG144,Calculations!$C$118))+(1-Control!$C$7*Calculations!$C$87)*INDEX('Monthly Data'!R:R,Calculations!$C$116+MOD(CG144,Calculations!$C$118))</f>
        <v>-1.8530040247387896E-2</v>
      </c>
      <c r="GX144" s="86">
        <f ca="1">Control!$C$7*Calculations!$C$82*INDEX('Monthly Data'!N:N,Calculations!$C$116+MOD(CH144,Calculations!$C$118))+Control!$C$7*Calculations!$C$83*INDEX('Monthly Data'!O:O,Calculations!$C$116+MOD(CH144,Calculations!$C$118))+Control!$C$7*Calculations!$C$84*INDEX('Monthly Data'!P:P,Calculations!$C$116+MOD(CH144,Calculations!$C$118))+Control!$C$7*Calculations!$C$85*INDEX('Monthly Data'!Q:Q,Calculations!$C$116+MOD(CH144,Calculations!$C$118))+(1-Control!$C$7*Calculations!$C$87)*INDEX('Monthly Data'!R:R,Calculations!$C$116+MOD(CH144,Calculations!$C$118))</f>
        <v>1.0627294914941248E-2</v>
      </c>
      <c r="GY144" s="86">
        <f ca="1">Control!$C$7*Calculations!$C$82*INDEX('Monthly Data'!N:N,Calculations!$C$116+MOD(CI144,Calculations!$C$118))+Control!$C$7*Calculations!$C$83*INDEX('Monthly Data'!O:O,Calculations!$C$116+MOD(CI144,Calculations!$C$118))+Control!$C$7*Calculations!$C$84*INDEX('Monthly Data'!P:P,Calculations!$C$116+MOD(CI144,Calculations!$C$118))+Control!$C$7*Calculations!$C$85*INDEX('Monthly Data'!Q:Q,Calculations!$C$116+MOD(CI144,Calculations!$C$118))+(1-Control!$C$7*Calculations!$C$87)*INDEX('Monthly Data'!R:R,Calculations!$C$116+MOD(CI144,Calculations!$C$118))</f>
        <v>-9.9526758408448549E-3</v>
      </c>
      <c r="GZ144" s="86">
        <f ca="1">Control!$C$7*Calculations!$C$82*INDEX('Monthly Data'!N:N,Calculations!$C$116+MOD(CJ144,Calculations!$C$118))+Control!$C$7*Calculations!$C$83*INDEX('Monthly Data'!O:O,Calculations!$C$116+MOD(CJ144,Calculations!$C$118))+Control!$C$7*Calculations!$C$84*INDEX('Monthly Data'!P:P,Calculations!$C$116+MOD(CJ144,Calculations!$C$118))+Control!$C$7*Calculations!$C$85*INDEX('Monthly Data'!Q:Q,Calculations!$C$116+MOD(CJ144,Calculations!$C$118))+(1-Control!$C$7*Calculations!$C$87)*INDEX('Monthly Data'!R:R,Calculations!$C$116+MOD(CJ144,Calculations!$C$118))</f>
        <v>-3.8554137824290124E-2</v>
      </c>
      <c r="HA144" s="86">
        <f ca="1">Control!$C$7*Calculations!$C$82*INDEX('Monthly Data'!N:N,Calculations!$C$116+MOD(CK144,Calculations!$C$118))+Control!$C$7*Calculations!$C$83*INDEX('Monthly Data'!O:O,Calculations!$C$116+MOD(CK144,Calculations!$C$118))+Control!$C$7*Calculations!$C$84*INDEX('Monthly Data'!P:P,Calculations!$C$116+MOD(CK144,Calculations!$C$118))+Control!$C$7*Calculations!$C$85*INDEX('Monthly Data'!Q:Q,Calculations!$C$116+MOD(CK144,Calculations!$C$118))+(1-Control!$C$7*Calculations!$C$87)*INDEX('Monthly Data'!R:R,Calculations!$C$116+MOD(CK144,Calculations!$C$118))</f>
        <v>1.50127906355989E-2</v>
      </c>
      <c r="HB144" s="86">
        <f ca="1">Control!$C$7*Calculations!$C$82*INDEX('Monthly Data'!N:N,Calculations!$C$116+MOD(CL144,Calculations!$C$118))+Control!$C$7*Calculations!$C$83*INDEX('Monthly Data'!O:O,Calculations!$C$116+MOD(CL144,Calculations!$C$118))+Control!$C$7*Calculations!$C$84*INDEX('Monthly Data'!P:P,Calculations!$C$116+MOD(CL144,Calculations!$C$118))+Control!$C$7*Calculations!$C$85*INDEX('Monthly Data'!Q:Q,Calculations!$C$116+MOD(CL144,Calculations!$C$118))+(1-Control!$C$7*Calculations!$C$87)*INDEX('Monthly Data'!R:R,Calculations!$C$116+MOD(CL144,Calculations!$C$118))</f>
        <v>-4.417423226995453E-3</v>
      </c>
      <c r="HC144" s="86">
        <f ca="1">Control!$C$7*Calculations!$C$82*INDEX('Monthly Data'!N:N,Calculations!$C$116+MOD(CM144,Calculations!$C$118))+Control!$C$7*Calculations!$C$83*INDEX('Monthly Data'!O:O,Calculations!$C$116+MOD(CM144,Calculations!$C$118))+Control!$C$7*Calculations!$C$84*INDEX('Monthly Data'!P:P,Calculations!$C$116+MOD(CM144,Calculations!$C$118))+Control!$C$7*Calculations!$C$85*INDEX('Monthly Data'!Q:Q,Calculations!$C$116+MOD(CM144,Calculations!$C$118))+(1-Control!$C$7*Calculations!$C$87)*INDEX('Monthly Data'!R:R,Calculations!$C$116+MOD(CM144,Calculations!$C$118))</f>
        <v>5.8868730207813358E-3</v>
      </c>
      <c r="HD144" s="86">
        <f ca="1">Control!$C$7*Calculations!$C$82*INDEX('Monthly Data'!N:N,Calculations!$C$116+MOD(CN144,Calculations!$C$118))+Control!$C$7*Calculations!$C$83*INDEX('Monthly Data'!O:O,Calculations!$C$116+MOD(CN144,Calculations!$C$118))+Control!$C$7*Calculations!$C$84*INDEX('Monthly Data'!P:P,Calculations!$C$116+MOD(CN144,Calculations!$C$118))+Control!$C$7*Calculations!$C$85*INDEX('Monthly Data'!Q:Q,Calculations!$C$116+MOD(CN144,Calculations!$C$118))+(1-Control!$C$7*Calculations!$C$87)*INDEX('Monthly Data'!R:R,Calculations!$C$116+MOD(CN144,Calculations!$C$118))</f>
        <v>-7.5539743260223157E-3</v>
      </c>
      <c r="HE144" s="86">
        <f ca="1">Control!$C$7*Calculations!$C$82*INDEX('Monthly Data'!N:N,Calculations!$C$116+MOD(CO144,Calculations!$C$118))+Control!$C$7*Calculations!$C$83*INDEX('Monthly Data'!O:O,Calculations!$C$116+MOD(CO144,Calculations!$C$118))+Control!$C$7*Calculations!$C$84*INDEX('Monthly Data'!P:P,Calculations!$C$116+MOD(CO144,Calculations!$C$118))+Control!$C$7*Calculations!$C$85*INDEX('Monthly Data'!Q:Q,Calculations!$C$116+MOD(CO144,Calculations!$C$118))+(1-Control!$C$7*Calculations!$C$87)*INDEX('Monthly Data'!R:R,Calculations!$C$116+MOD(CO144,Calculations!$C$118))</f>
        <v>-1.880155173376722E-2</v>
      </c>
      <c r="HF144" s="86">
        <f ca="1">Control!$C$7*Calculations!$C$82*INDEX('Monthly Data'!N:N,Calculations!$C$116+MOD(CP144,Calculations!$C$118))+Control!$C$7*Calculations!$C$83*INDEX('Monthly Data'!O:O,Calculations!$C$116+MOD(CP144,Calculations!$C$118))+Control!$C$7*Calculations!$C$84*INDEX('Monthly Data'!P:P,Calculations!$C$116+MOD(CP144,Calculations!$C$118))+Control!$C$7*Calculations!$C$85*INDEX('Monthly Data'!Q:Q,Calculations!$C$116+MOD(CP144,Calculations!$C$118))+(1-Control!$C$7*Calculations!$C$87)*INDEX('Monthly Data'!R:R,Calculations!$C$116+MOD(CP144,Calculations!$C$118))</f>
        <v>1.5115046179922851E-2</v>
      </c>
      <c r="HG144" s="86">
        <f ca="1">Control!$C$7*Calculations!$C$82*INDEX('Monthly Data'!N:N,Calculations!$C$116+MOD(CQ144,Calculations!$C$118))+Control!$C$7*Calculations!$C$83*INDEX('Monthly Data'!O:O,Calculations!$C$116+MOD(CQ144,Calculations!$C$118))+Control!$C$7*Calculations!$C$84*INDEX('Monthly Data'!P:P,Calculations!$C$116+MOD(CQ144,Calculations!$C$118))+Control!$C$7*Calculations!$C$85*INDEX('Monthly Data'!Q:Q,Calculations!$C$116+MOD(CQ144,Calculations!$C$118))+(1-Control!$C$7*Calculations!$C$87)*INDEX('Monthly Data'!R:R,Calculations!$C$116+MOD(CQ144,Calculations!$C$118))</f>
        <v>3.8809817903524786E-2</v>
      </c>
      <c r="HH144" s="86">
        <f ca="1">Control!$C$7*Calculations!$C$82*INDEX('Monthly Data'!N:N,Calculations!$C$116+MOD(CR144,Calculations!$C$118))+Control!$C$7*Calculations!$C$83*INDEX('Monthly Data'!O:O,Calculations!$C$116+MOD(CR144,Calculations!$C$118))+Control!$C$7*Calculations!$C$84*INDEX('Monthly Data'!P:P,Calculations!$C$116+MOD(CR144,Calculations!$C$118))+Control!$C$7*Calculations!$C$85*INDEX('Monthly Data'!Q:Q,Calculations!$C$116+MOD(CR144,Calculations!$C$118))+(1-Control!$C$7*Calculations!$C$87)*INDEX('Monthly Data'!R:R,Calculations!$C$116+MOD(CR144,Calculations!$C$118))</f>
        <v>5.3309355465453899E-3</v>
      </c>
      <c r="HI144" s="86">
        <f ca="1">Control!$C$7*Calculations!$C$82*INDEX('Monthly Data'!N:N,Calculations!$C$116+MOD(CS144,Calculations!$C$118))+Control!$C$7*Calculations!$C$83*INDEX('Monthly Data'!O:O,Calculations!$C$116+MOD(CS144,Calculations!$C$118))+Control!$C$7*Calculations!$C$84*INDEX('Monthly Data'!P:P,Calculations!$C$116+MOD(CS144,Calculations!$C$118))+Control!$C$7*Calculations!$C$85*INDEX('Monthly Data'!Q:Q,Calculations!$C$116+MOD(CS144,Calculations!$C$118))+(1-Control!$C$7*Calculations!$C$87)*INDEX('Monthly Data'!R:R,Calculations!$C$116+MOD(CS144,Calculations!$C$118))</f>
        <v>-3.8875517825435772E-3</v>
      </c>
      <c r="HJ144" s="86">
        <f ca="1">Control!$C$7*Calculations!$C$82*INDEX('Monthly Data'!N:N,Calculations!$C$116+MOD(CT144,Calculations!$C$118))+Control!$C$7*Calculations!$C$83*INDEX('Monthly Data'!O:O,Calculations!$C$116+MOD(CT144,Calculations!$C$118))+Control!$C$7*Calculations!$C$84*INDEX('Monthly Data'!P:P,Calculations!$C$116+MOD(CT144,Calculations!$C$118))+Control!$C$7*Calculations!$C$85*INDEX('Monthly Data'!Q:Q,Calculations!$C$116+MOD(CT144,Calculations!$C$118))+(1-Control!$C$7*Calculations!$C$87)*INDEX('Monthly Data'!R:R,Calculations!$C$116+MOD(CT144,Calculations!$C$118))</f>
        <v>1.142101364887867E-2</v>
      </c>
      <c r="HK144" s="86">
        <f ca="1">Control!$C$7*Calculations!$C$82*INDEX('Monthly Data'!N:N,Calculations!$C$116+MOD(CU144,Calculations!$C$118))+Control!$C$7*Calculations!$C$83*INDEX('Monthly Data'!O:O,Calculations!$C$116+MOD(CU144,Calculations!$C$118))+Control!$C$7*Calculations!$C$84*INDEX('Monthly Data'!P:P,Calculations!$C$116+MOD(CU144,Calculations!$C$118))+Control!$C$7*Calculations!$C$85*INDEX('Monthly Data'!Q:Q,Calculations!$C$116+MOD(CU144,Calculations!$C$118))+(1-Control!$C$7*Calculations!$C$87)*INDEX('Monthly Data'!R:R,Calculations!$C$116+MOD(CU144,Calculations!$C$118))</f>
        <v>1.0627294914941248E-2</v>
      </c>
      <c r="HL144" s="86">
        <f ca="1">Control!$C$7*Calculations!$C$82*INDEX('Monthly Data'!N:N,Calculations!$C$116+MOD(CV144,Calculations!$C$118))+Control!$C$7*Calculations!$C$83*INDEX('Monthly Data'!O:O,Calculations!$C$116+MOD(CV144,Calculations!$C$118))+Control!$C$7*Calculations!$C$84*INDEX('Monthly Data'!P:P,Calculations!$C$116+MOD(CV144,Calculations!$C$118))+Control!$C$7*Calculations!$C$85*INDEX('Monthly Data'!Q:Q,Calculations!$C$116+MOD(CV144,Calculations!$C$118))+(1-Control!$C$7*Calculations!$C$87)*INDEX('Monthly Data'!R:R,Calculations!$C$116+MOD(CV144,Calculations!$C$118))</f>
        <v>4.4327772793586687E-3</v>
      </c>
      <c r="HM144" s="86">
        <f ca="1">Control!$C$7*Calculations!$C$82*INDEX('Monthly Data'!N:N,Calculations!$C$116+MOD(CW144,Calculations!$C$118))+Control!$C$7*Calculations!$C$83*INDEX('Monthly Data'!O:O,Calculations!$C$116+MOD(CW144,Calculations!$C$118))+Control!$C$7*Calculations!$C$84*INDEX('Monthly Data'!P:P,Calculations!$C$116+MOD(CW144,Calculations!$C$118))+Control!$C$7*Calculations!$C$85*INDEX('Monthly Data'!Q:Q,Calculations!$C$116+MOD(CW144,Calculations!$C$118))+(1-Control!$C$7*Calculations!$C$87)*INDEX('Monthly Data'!R:R,Calculations!$C$116+MOD(CW144,Calculations!$C$118))</f>
        <v>1.2722494017511032E-2</v>
      </c>
      <c r="HN144" s="86">
        <f ca="1">Control!$C$7*Calculations!$C$82*INDEX('Monthly Data'!N:N,Calculations!$C$116+MOD(CX144,Calculations!$C$118))+Control!$C$7*Calculations!$C$83*INDEX('Monthly Data'!O:O,Calculations!$C$116+MOD(CX144,Calculations!$C$118))+Control!$C$7*Calculations!$C$84*INDEX('Monthly Data'!P:P,Calculations!$C$116+MOD(CX144,Calculations!$C$118))+Control!$C$7*Calculations!$C$85*INDEX('Monthly Data'!Q:Q,Calculations!$C$116+MOD(CX144,Calculations!$C$118))+(1-Control!$C$7*Calculations!$C$87)*INDEX('Monthly Data'!R:R,Calculations!$C$116+MOD(CX144,Calculations!$C$118))</f>
        <v>-3.53368065312233E-2</v>
      </c>
      <c r="HO144" s="86">
        <f ca="1">Control!$C$7*Calculations!$C$82*INDEX('Monthly Data'!N:N,Calculations!$C$116+MOD(CY144,Calculations!$C$118))+Control!$C$7*Calculations!$C$83*INDEX('Monthly Data'!O:O,Calculations!$C$116+MOD(CY144,Calculations!$C$118))+Control!$C$7*Calculations!$C$84*INDEX('Monthly Data'!P:P,Calculations!$C$116+MOD(CY144,Calculations!$C$118))+Control!$C$7*Calculations!$C$85*INDEX('Monthly Data'!Q:Q,Calculations!$C$116+MOD(CY144,Calculations!$C$118))+(1-Control!$C$7*Calculations!$C$87)*INDEX('Monthly Data'!R:R,Calculations!$C$116+MOD(CY144,Calculations!$C$118))</f>
        <v>1.0353752315110615E-2</v>
      </c>
      <c r="HP144" s="86">
        <f ca="1">Control!$C$7*Calculations!$C$82*INDEX('Monthly Data'!N:N,Calculations!$C$116+MOD(CZ144,Calculations!$C$118))+Control!$C$7*Calculations!$C$83*INDEX('Monthly Data'!O:O,Calculations!$C$116+MOD(CZ144,Calculations!$C$118))+Control!$C$7*Calculations!$C$84*INDEX('Monthly Data'!P:P,Calculations!$C$116+MOD(CZ144,Calculations!$C$118))+Control!$C$7*Calculations!$C$85*INDEX('Monthly Data'!Q:Q,Calculations!$C$116+MOD(CZ144,Calculations!$C$118))+(1-Control!$C$7*Calculations!$C$87)*INDEX('Monthly Data'!R:R,Calculations!$C$116+MOD(CZ144,Calculations!$C$118))</f>
        <v>4.089189590407355E-3</v>
      </c>
      <c r="HQ144" s="86">
        <f ca="1">Control!$C$7*Calculations!$C$82*INDEX('Monthly Data'!N:N,Calculations!$C$116+MOD(DA144,Calculations!$C$118))+Control!$C$7*Calculations!$C$83*INDEX('Monthly Data'!O:O,Calculations!$C$116+MOD(DA144,Calculations!$C$118))+Control!$C$7*Calculations!$C$84*INDEX('Monthly Data'!P:P,Calculations!$C$116+MOD(DA144,Calculations!$C$118))+Control!$C$7*Calculations!$C$85*INDEX('Monthly Data'!Q:Q,Calculations!$C$116+MOD(DA144,Calculations!$C$118))+(1-Control!$C$7*Calculations!$C$87)*INDEX('Monthly Data'!R:R,Calculations!$C$116+MOD(DA144,Calculations!$C$118))</f>
        <v>1.7073665854433945E-2</v>
      </c>
      <c r="HR144" s="86">
        <f ca="1">Control!$C$7*Calculations!$C$82*INDEX('Monthly Data'!N:N,Calculations!$C$116+MOD(DB144,Calculations!$C$118))+Control!$C$7*Calculations!$C$83*INDEX('Monthly Data'!O:O,Calculations!$C$116+MOD(DB144,Calculations!$C$118))+Control!$C$7*Calculations!$C$84*INDEX('Monthly Data'!P:P,Calculations!$C$116+MOD(DB144,Calculations!$C$118))+Control!$C$7*Calculations!$C$85*INDEX('Monthly Data'!Q:Q,Calculations!$C$116+MOD(DB144,Calculations!$C$118))+(1-Control!$C$7*Calculations!$C$87)*INDEX('Monthly Data'!R:R,Calculations!$C$116+MOD(DB144,Calculations!$C$118))</f>
        <v>3.8809817903524786E-2</v>
      </c>
      <c r="HS144" s="86">
        <f ca="1">Control!$C$7*Calculations!$C$82*INDEX('Monthly Data'!N:N,Calculations!$C$116+MOD(DC144,Calculations!$C$118))+Control!$C$7*Calculations!$C$83*INDEX('Monthly Data'!O:O,Calculations!$C$116+MOD(DC144,Calculations!$C$118))+Control!$C$7*Calculations!$C$84*INDEX('Monthly Data'!P:P,Calculations!$C$116+MOD(DC144,Calculations!$C$118))+Control!$C$7*Calculations!$C$85*INDEX('Monthly Data'!Q:Q,Calculations!$C$116+MOD(DC144,Calculations!$C$118))+(1-Control!$C$7*Calculations!$C$87)*INDEX('Monthly Data'!R:R,Calculations!$C$116+MOD(DC144,Calculations!$C$118))</f>
        <v>1.7484305259657981E-2</v>
      </c>
      <c r="HT144" s="86">
        <f ca="1">Control!$C$7*Calculations!$C$82*INDEX('Monthly Data'!N:N,Calculations!$C$116+MOD(DD144,Calculations!$C$118))+Control!$C$7*Calculations!$C$83*INDEX('Monthly Data'!O:O,Calculations!$C$116+MOD(DD144,Calculations!$C$118))+Control!$C$7*Calculations!$C$84*INDEX('Monthly Data'!P:P,Calculations!$C$116+MOD(DD144,Calculations!$C$118))+Control!$C$7*Calculations!$C$85*INDEX('Monthly Data'!Q:Q,Calculations!$C$116+MOD(DD144,Calculations!$C$118))+(1-Control!$C$7*Calculations!$C$87)*INDEX('Monthly Data'!R:R,Calculations!$C$116+MOD(DD144,Calculations!$C$118))</f>
        <v>6.2631896128884862E-3</v>
      </c>
      <c r="HU144" s="86">
        <f ca="1">Control!$C$7*Calculations!$C$82*INDEX('Monthly Data'!N:N,Calculations!$C$116+MOD(DE144,Calculations!$C$118))+Control!$C$7*Calculations!$C$83*INDEX('Monthly Data'!O:O,Calculations!$C$116+MOD(DE144,Calculations!$C$118))+Control!$C$7*Calculations!$C$84*INDEX('Monthly Data'!P:P,Calculations!$C$116+MOD(DE144,Calculations!$C$118))+Control!$C$7*Calculations!$C$85*INDEX('Monthly Data'!Q:Q,Calculations!$C$116+MOD(DE144,Calculations!$C$118))+(1-Control!$C$7*Calculations!$C$87)*INDEX('Monthly Data'!R:R,Calculations!$C$116+MOD(DE144,Calculations!$C$118))</f>
        <v>-2.0269389991732112E-2</v>
      </c>
      <c r="HV144" s="86">
        <f ca="1">Control!$C$7*Calculations!$C$82*INDEX('Monthly Data'!N:N,Calculations!$C$116+MOD(DF144,Calculations!$C$118))+Control!$C$7*Calculations!$C$83*INDEX('Monthly Data'!O:O,Calculations!$C$116+MOD(DF144,Calculations!$C$118))+Control!$C$7*Calculations!$C$84*INDEX('Monthly Data'!P:P,Calculations!$C$116+MOD(DF144,Calculations!$C$118))+Control!$C$7*Calculations!$C$85*INDEX('Monthly Data'!Q:Q,Calculations!$C$116+MOD(DF144,Calculations!$C$118))+(1-Control!$C$7*Calculations!$C$87)*INDEX('Monthly Data'!R:R,Calculations!$C$116+MOD(DF144,Calculations!$C$118))</f>
        <v>-1.4213734788548189E-2</v>
      </c>
      <c r="HW144" s="86">
        <f ca="1">Control!$C$7*Calculations!$C$82*INDEX('Monthly Data'!N:N,Calculations!$C$116+MOD(DG144,Calculations!$C$118))+Control!$C$7*Calculations!$C$83*INDEX('Monthly Data'!O:O,Calculations!$C$116+MOD(DG144,Calculations!$C$118))+Control!$C$7*Calculations!$C$84*INDEX('Monthly Data'!P:P,Calculations!$C$116+MOD(DG144,Calculations!$C$118))+Control!$C$7*Calculations!$C$85*INDEX('Monthly Data'!Q:Q,Calculations!$C$116+MOD(DG144,Calculations!$C$118))+(1-Control!$C$7*Calculations!$C$87)*INDEX('Monthly Data'!R:R,Calculations!$C$116+MOD(DG144,Calculations!$C$118))</f>
        <v>4.089189590407355E-3</v>
      </c>
      <c r="HX144" s="86">
        <f ca="1">Control!$C$7*Calculations!$C$82*INDEX('Monthly Data'!N:N,Calculations!$C$116+MOD(DH144,Calculations!$C$118))+Control!$C$7*Calculations!$C$83*INDEX('Monthly Data'!O:O,Calculations!$C$116+MOD(DH144,Calculations!$C$118))+Control!$C$7*Calculations!$C$84*INDEX('Monthly Data'!P:P,Calculations!$C$116+MOD(DH144,Calculations!$C$118))+Control!$C$7*Calculations!$C$85*INDEX('Monthly Data'!Q:Q,Calculations!$C$116+MOD(DH144,Calculations!$C$118))+(1-Control!$C$7*Calculations!$C$87)*INDEX('Monthly Data'!R:R,Calculations!$C$116+MOD(DH144,Calculations!$C$118))</f>
        <v>3.5231336013669103E-2</v>
      </c>
      <c r="HY144" s="86">
        <f ca="1">Control!$C$7*Calculations!$C$82*INDEX('Monthly Data'!N:N,Calculations!$C$116+MOD(DI144,Calculations!$C$118))+Control!$C$7*Calculations!$C$83*INDEX('Monthly Data'!O:O,Calculations!$C$116+MOD(DI144,Calculations!$C$118))+Control!$C$7*Calculations!$C$84*INDEX('Monthly Data'!P:P,Calculations!$C$116+MOD(DI144,Calculations!$C$118))+Control!$C$7*Calculations!$C$85*INDEX('Monthly Data'!Q:Q,Calculations!$C$116+MOD(DI144,Calculations!$C$118))+(1-Control!$C$7*Calculations!$C$87)*INDEX('Monthly Data'!R:R,Calculations!$C$116+MOD(DI144,Calculations!$C$118))</f>
        <v>1.1704119272391494E-2</v>
      </c>
      <c r="HZ144" s="86">
        <f ca="1">Control!$C$7*Calculations!$C$82*INDEX('Monthly Data'!N:N,Calculations!$C$116+MOD(DJ144,Calculations!$C$118))+Control!$C$7*Calculations!$C$83*INDEX('Monthly Data'!O:O,Calculations!$C$116+MOD(DJ144,Calculations!$C$118))+Control!$C$7*Calculations!$C$84*INDEX('Monthly Data'!P:P,Calculations!$C$116+MOD(DJ144,Calculations!$C$118))+Control!$C$7*Calculations!$C$85*INDEX('Monthly Data'!Q:Q,Calculations!$C$116+MOD(DJ144,Calculations!$C$118))+(1-Control!$C$7*Calculations!$C$87)*INDEX('Monthly Data'!R:R,Calculations!$C$116+MOD(DJ144,Calculations!$C$118))</f>
        <v>1.2722494017511032E-2</v>
      </c>
      <c r="IA144" s="86">
        <f ca="1">Control!$C$7*Calculations!$C$82*INDEX('Monthly Data'!N:N,Calculations!$C$116+MOD(DK144,Calculations!$C$118))+Control!$C$7*Calculations!$C$83*INDEX('Monthly Data'!O:O,Calculations!$C$116+MOD(DK144,Calculations!$C$118))+Control!$C$7*Calculations!$C$84*INDEX('Monthly Data'!P:P,Calculations!$C$116+MOD(DK144,Calculations!$C$118))+Control!$C$7*Calculations!$C$85*INDEX('Monthly Data'!Q:Q,Calculations!$C$116+MOD(DK144,Calculations!$C$118))+(1-Control!$C$7*Calculations!$C$87)*INDEX('Monthly Data'!R:R,Calculations!$C$116+MOD(DK144,Calculations!$C$118))</f>
        <v>-6.1115617667135171E-2</v>
      </c>
      <c r="IB144" s="86">
        <f ca="1">Control!$C$7*Calculations!$C$82*INDEX('Monthly Data'!N:N,Calculations!$C$116+MOD(DL144,Calculations!$C$118))+Control!$C$7*Calculations!$C$83*INDEX('Monthly Data'!O:O,Calculations!$C$116+MOD(DL144,Calculations!$C$118))+Control!$C$7*Calculations!$C$84*INDEX('Monthly Data'!P:P,Calculations!$C$116+MOD(DL144,Calculations!$C$118))+Control!$C$7*Calculations!$C$85*INDEX('Monthly Data'!Q:Q,Calculations!$C$116+MOD(DL144,Calculations!$C$118))+(1-Control!$C$7*Calculations!$C$87)*INDEX('Monthly Data'!R:R,Calculations!$C$116+MOD(DL144,Calculations!$C$118))</f>
        <v>7.9764341593600071E-3</v>
      </c>
      <c r="IC144" s="86">
        <f ca="1">Control!$C$7*Calculations!$C$82*INDEX('Monthly Data'!N:N,Calculations!$C$116+MOD(DM144,Calculations!$C$118))+Control!$C$7*Calculations!$C$83*INDEX('Monthly Data'!O:O,Calculations!$C$116+MOD(DM144,Calculations!$C$118))+Control!$C$7*Calculations!$C$84*INDEX('Monthly Data'!P:P,Calculations!$C$116+MOD(DM144,Calculations!$C$118))+Control!$C$7*Calculations!$C$85*INDEX('Monthly Data'!Q:Q,Calculations!$C$116+MOD(DM144,Calculations!$C$118))+(1-Control!$C$7*Calculations!$C$87)*INDEX('Monthly Data'!R:R,Calculations!$C$116+MOD(DM144,Calculations!$C$118))</f>
        <v>1.0921298083007208E-2</v>
      </c>
      <c r="ID144" s="86">
        <f ca="1">Control!$C$7*Calculations!$C$82*INDEX('Monthly Data'!N:N,Calculations!$C$116+MOD(DN144,Calculations!$C$118))+Control!$C$7*Calculations!$C$83*INDEX('Monthly Data'!O:O,Calculations!$C$116+MOD(DN144,Calculations!$C$118))+Control!$C$7*Calculations!$C$84*INDEX('Monthly Data'!P:P,Calculations!$C$116+MOD(DN144,Calculations!$C$118))+Control!$C$7*Calculations!$C$85*INDEX('Monthly Data'!Q:Q,Calculations!$C$116+MOD(DN144,Calculations!$C$118))+(1-Control!$C$7*Calculations!$C$87)*INDEX('Monthly Data'!R:R,Calculations!$C$116+MOD(DN144,Calculations!$C$118))</f>
        <v>-4.3408051735618014E-2</v>
      </c>
      <c r="IE144" s="86">
        <f ca="1">Control!$C$7*Calculations!$C$82*INDEX('Monthly Data'!N:N,Calculations!$C$116+MOD(DO144,Calculations!$C$118))+Control!$C$7*Calculations!$C$83*INDEX('Monthly Data'!O:O,Calculations!$C$116+MOD(DO144,Calculations!$C$118))+Control!$C$7*Calculations!$C$84*INDEX('Monthly Data'!P:P,Calculations!$C$116+MOD(DO144,Calculations!$C$118))+Control!$C$7*Calculations!$C$85*INDEX('Monthly Data'!Q:Q,Calculations!$C$116+MOD(DO144,Calculations!$C$118))+(1-Control!$C$7*Calculations!$C$87)*INDEX('Monthly Data'!R:R,Calculations!$C$116+MOD(DO144,Calculations!$C$118))</f>
        <v>-2.072517756005474E-2</v>
      </c>
      <c r="IF144" s="86">
        <f ca="1">Control!$C$7*Calculations!$C$82*INDEX('Monthly Data'!N:N,Calculations!$C$116+MOD(DP144,Calculations!$C$118))+Control!$C$7*Calculations!$C$83*INDEX('Monthly Data'!O:O,Calculations!$C$116+MOD(DP144,Calculations!$C$118))+Control!$C$7*Calculations!$C$84*INDEX('Monthly Data'!P:P,Calculations!$C$116+MOD(DP144,Calculations!$C$118))+Control!$C$7*Calculations!$C$85*INDEX('Monthly Data'!Q:Q,Calculations!$C$116+MOD(DP144,Calculations!$C$118))+(1-Control!$C$7*Calculations!$C$87)*INDEX('Monthly Data'!R:R,Calculations!$C$116+MOD(DP144,Calculations!$C$118))</f>
        <v>4.7768166384148329E-3</v>
      </c>
      <c r="IG144" s="88">
        <f ca="1">Control!$C$8*(1+DQ144)*(1+DR144)*(1+DS144)*(1+DT144)*(1+DU144)*(1+DV144)*(1+DW144)*(1+DX144)*(1+DY144)*(1+DZ144)*(1+EA144)*(1+EB144)*(1+EC144)*(1+ED144)*(1+EE144)*(1+EF144)*(1+EG144)*(1+EH144)*(1+EI144)*(1+EJ144)*(1+EK144)*(1+EL144)*(1+EM144)*(1+EN144)*(1+EO144)*(1+EP144)*(1+EQ144)*(1+ER144)*(1+ES144)*(1+ET144)*(1+EU144)*(1+EV144)*(1+EW144)*(1+EX144)*(1+EY144)*(1+EZ144)*(1+FA144)*(1+FB144)*(1+FC144)*(1+FD144)*(1+FE144)*(1+FF144)*(1+FG144)*(1+FH144)*(1+FI144)*(1+FJ144)*(1+FK144)*(1+FL144)*(1+FM144)*(1+FN144)*(1+FO144)*(1+FP144)*(1+FQ144)*(1+FR144)*(1+FS144)*(1+FT144)*(1+FU144)*(1+FV144)*(1+FW144)*(1+FX144)*(1+FY144)*(1+FZ144)*(1+GA144)*(1+GB144)*(1+GC144)*(1+GD144)*(1+GE144)*(1+GF144)*(1+GG144)*(1+GH144)*(1+GI144)*(1+GJ144)*(1+GK144)*(1+GL144)*(1+GM144)*(1+GN144)*(1+GO144)*(1+GP144)*(1+GQ144)*(1+GR144)*(1+GS144)*(1+GT144)*(1+GU144)*(1+GV144)*(1+GW144)*(1+GX144)*(1+GY144)*(1+GZ144)*(1+HA144)*(1+HB144)*(1+HC144)*(1+HD144)*(1+HE144)*(1+HF144)*(1+HG144)*(1+HH144)*(1+HI144)*(1+HJ144)*(1+HK144)*(1+HL144)*(1+HM144)*(1+HN144)*(1+HO144)*(1+HP144)*(1+HQ144)*(1+HR144)*(1+HS144)*(1+HT144)*(1+HU144)*(1+HV144)*(1+HW144)*(1+HX144)*(1+HY144)*(1+HZ144)*(1+IA144)*(1+IB144)*(1+IC144)*(1+ID144)*(1+IE144)*(1+IF144)</f>
        <v>93325.059792343629</v>
      </c>
    </row>
    <row r="145" spans="1:241" x14ac:dyDescent="0.25">
      <c r="A145">
        <v>67</v>
      </c>
      <c r="B145">
        <v>52</v>
      </c>
      <c r="C145">
        <v>30</v>
      </c>
      <c r="D145">
        <v>46</v>
      </c>
      <c r="E145">
        <v>106</v>
      </c>
      <c r="F145">
        <v>41</v>
      </c>
      <c r="G145">
        <v>11</v>
      </c>
      <c r="H145">
        <v>15</v>
      </c>
      <c r="I145">
        <v>93</v>
      </c>
      <c r="J145">
        <v>16</v>
      </c>
      <c r="K145">
        <v>113</v>
      </c>
      <c r="L145">
        <v>20</v>
      </c>
      <c r="M145">
        <v>9</v>
      </c>
      <c r="N145">
        <v>19</v>
      </c>
      <c r="O145">
        <v>54</v>
      </c>
      <c r="P145">
        <v>20</v>
      </c>
      <c r="Q145">
        <v>60</v>
      </c>
      <c r="R145">
        <v>98</v>
      </c>
      <c r="S145">
        <v>79</v>
      </c>
      <c r="T145">
        <v>82</v>
      </c>
      <c r="U145">
        <v>95</v>
      </c>
      <c r="V145">
        <v>58</v>
      </c>
      <c r="W145">
        <v>9</v>
      </c>
      <c r="X145">
        <v>51</v>
      </c>
      <c r="Y145">
        <v>13</v>
      </c>
      <c r="Z145">
        <v>110</v>
      </c>
      <c r="AA145">
        <v>9</v>
      </c>
      <c r="AB145">
        <v>105</v>
      </c>
      <c r="AC145">
        <v>69</v>
      </c>
      <c r="AD145">
        <v>91</v>
      </c>
      <c r="AE145">
        <v>4</v>
      </c>
      <c r="AF145">
        <v>5</v>
      </c>
      <c r="AG145">
        <v>15</v>
      </c>
      <c r="AH145">
        <v>101</v>
      </c>
      <c r="AI145">
        <v>78</v>
      </c>
      <c r="AJ145">
        <v>43</v>
      </c>
      <c r="AK145">
        <v>53</v>
      </c>
      <c r="AL145">
        <v>79</v>
      </c>
      <c r="AM145">
        <v>112</v>
      </c>
      <c r="AN145">
        <v>4</v>
      </c>
      <c r="AO145">
        <v>53</v>
      </c>
      <c r="AP145">
        <v>51</v>
      </c>
      <c r="AQ145">
        <v>62</v>
      </c>
      <c r="AR145">
        <v>92</v>
      </c>
      <c r="AS145">
        <v>18</v>
      </c>
      <c r="AT145">
        <v>25</v>
      </c>
      <c r="AU145">
        <v>57</v>
      </c>
      <c r="AV145">
        <v>24</v>
      </c>
      <c r="AW145">
        <v>7</v>
      </c>
      <c r="AX145">
        <v>38</v>
      </c>
      <c r="AY145">
        <v>96</v>
      </c>
      <c r="AZ145">
        <v>76</v>
      </c>
      <c r="BA145">
        <v>51</v>
      </c>
      <c r="BB145">
        <v>95</v>
      </c>
      <c r="BC145">
        <v>9</v>
      </c>
      <c r="BD145">
        <v>46</v>
      </c>
      <c r="BE145">
        <v>54</v>
      </c>
      <c r="BF145">
        <v>117</v>
      </c>
      <c r="BG145">
        <v>31</v>
      </c>
      <c r="BH145">
        <v>113</v>
      </c>
      <c r="BI145">
        <v>51</v>
      </c>
      <c r="BJ145">
        <v>99</v>
      </c>
      <c r="BK145">
        <v>102</v>
      </c>
      <c r="BL145">
        <v>63</v>
      </c>
      <c r="BM145">
        <v>92</v>
      </c>
      <c r="BN145">
        <v>41</v>
      </c>
      <c r="BO145">
        <v>69</v>
      </c>
      <c r="BP145">
        <v>18</v>
      </c>
      <c r="BQ145">
        <v>76</v>
      </c>
      <c r="BR145">
        <v>55</v>
      </c>
      <c r="BS145">
        <v>87</v>
      </c>
      <c r="BT145">
        <v>118</v>
      </c>
      <c r="BU145">
        <v>21</v>
      </c>
      <c r="BV145">
        <v>89</v>
      </c>
      <c r="BW145">
        <v>37</v>
      </c>
      <c r="BX145">
        <v>110</v>
      </c>
      <c r="BY145">
        <v>23</v>
      </c>
      <c r="BZ145">
        <v>21</v>
      </c>
      <c r="CA145">
        <v>116</v>
      </c>
      <c r="CB145">
        <v>39</v>
      </c>
      <c r="CC145">
        <v>5</v>
      </c>
      <c r="CD145">
        <v>95</v>
      </c>
      <c r="CE145">
        <v>65</v>
      </c>
      <c r="CF145">
        <v>47</v>
      </c>
      <c r="CG145">
        <v>105</v>
      </c>
      <c r="CH145">
        <v>65</v>
      </c>
      <c r="CI145">
        <v>25</v>
      </c>
      <c r="CJ145">
        <v>40</v>
      </c>
      <c r="CK145">
        <v>55</v>
      </c>
      <c r="CL145">
        <v>80</v>
      </c>
      <c r="CM145">
        <v>75</v>
      </c>
      <c r="CN145">
        <v>37</v>
      </c>
      <c r="CO145">
        <v>114</v>
      </c>
      <c r="CP145">
        <v>8</v>
      </c>
      <c r="CQ145">
        <v>98</v>
      </c>
      <c r="CR145">
        <v>49</v>
      </c>
      <c r="CS145">
        <v>89</v>
      </c>
      <c r="CT145">
        <v>13</v>
      </c>
      <c r="CU145">
        <v>106</v>
      </c>
      <c r="CV145">
        <v>90</v>
      </c>
      <c r="CW145">
        <v>106</v>
      </c>
      <c r="CX145">
        <v>45</v>
      </c>
      <c r="CY145">
        <v>39</v>
      </c>
      <c r="CZ145">
        <v>42</v>
      </c>
      <c r="DA145">
        <v>11</v>
      </c>
      <c r="DB145">
        <v>9</v>
      </c>
      <c r="DC145">
        <v>75</v>
      </c>
      <c r="DD145">
        <v>79</v>
      </c>
      <c r="DE145">
        <v>19</v>
      </c>
      <c r="DF145">
        <v>43</v>
      </c>
      <c r="DG145">
        <v>66</v>
      </c>
      <c r="DH145">
        <v>38</v>
      </c>
      <c r="DI145">
        <v>35</v>
      </c>
      <c r="DJ145">
        <v>42</v>
      </c>
      <c r="DK145">
        <v>45</v>
      </c>
      <c r="DL145">
        <v>113</v>
      </c>
      <c r="DM145">
        <v>114</v>
      </c>
      <c r="DN145">
        <v>111</v>
      </c>
      <c r="DO145">
        <v>17</v>
      </c>
      <c r="DP145">
        <v>59</v>
      </c>
      <c r="DQ145" s="86">
        <f ca="1">Control!$C$7*Calculations!$C$82*INDEX('Monthly Data'!N:N,Calculations!$C$116+MOD(A145,Calculations!$C$118))+Control!$C$7*Calculations!$C$83*INDEX('Monthly Data'!O:O,Calculations!$C$116+MOD(A145,Calculations!$C$118))+Control!$C$7*Calculations!$C$84*INDEX('Monthly Data'!P:P,Calculations!$C$116+MOD(A145,Calculations!$C$118))+Control!$C$7*Calculations!$C$85*INDEX('Monthly Data'!Q:Q,Calculations!$C$116+MOD(A145,Calculations!$C$118))+(1-Control!$C$7*Calculations!$C$87)*INDEX('Monthly Data'!R:R,Calculations!$C$116+MOD(A145,Calculations!$C$118))</f>
        <v>-3.9863250714949353E-2</v>
      </c>
      <c r="DR145" s="86">
        <f ca="1">Control!$C$7*Calculations!$C$82*INDEX('Monthly Data'!N:N,Calculations!$C$116+MOD(B145,Calculations!$C$118))+Control!$C$7*Calculations!$C$83*INDEX('Monthly Data'!O:O,Calculations!$C$116+MOD(B145,Calculations!$C$118))+Control!$C$7*Calculations!$C$84*INDEX('Monthly Data'!P:P,Calculations!$C$116+MOD(B145,Calculations!$C$118))+Control!$C$7*Calculations!$C$85*INDEX('Monthly Data'!Q:Q,Calculations!$C$116+MOD(B145,Calculations!$C$118))+(1-Control!$C$7*Calculations!$C$87)*INDEX('Monthly Data'!R:R,Calculations!$C$116+MOD(B145,Calculations!$C$118))</f>
        <v>-3.8875517825435772E-3</v>
      </c>
      <c r="DS145" s="86">
        <f ca="1">Control!$C$7*Calculations!$C$82*INDEX('Monthly Data'!N:N,Calculations!$C$116+MOD(C145,Calculations!$C$118))+Control!$C$7*Calculations!$C$83*INDEX('Monthly Data'!O:O,Calculations!$C$116+MOD(C145,Calculations!$C$118))+Control!$C$7*Calculations!$C$84*INDEX('Monthly Data'!P:P,Calculations!$C$116+MOD(C145,Calculations!$C$118))+Control!$C$7*Calculations!$C$85*INDEX('Monthly Data'!Q:Q,Calculations!$C$116+MOD(C145,Calculations!$C$118))+(1-Control!$C$7*Calculations!$C$87)*INDEX('Monthly Data'!R:R,Calculations!$C$116+MOD(C145,Calculations!$C$118))</f>
        <v>7.9764341593600071E-3</v>
      </c>
      <c r="DT145" s="86">
        <f ca="1">Control!$C$7*Calculations!$C$82*INDEX('Monthly Data'!N:N,Calculations!$C$116+MOD(D145,Calculations!$C$118))+Control!$C$7*Calculations!$C$83*INDEX('Monthly Data'!O:O,Calculations!$C$116+MOD(D145,Calculations!$C$118))+Control!$C$7*Calculations!$C$84*INDEX('Monthly Data'!P:P,Calculations!$C$116+MOD(D145,Calculations!$C$118))+Control!$C$7*Calculations!$C$85*INDEX('Monthly Data'!Q:Q,Calculations!$C$116+MOD(D145,Calculations!$C$118))+(1-Control!$C$7*Calculations!$C$87)*INDEX('Monthly Data'!R:R,Calculations!$C$116+MOD(D145,Calculations!$C$118))</f>
        <v>2.3307359621218403E-2</v>
      </c>
      <c r="DU145" s="86">
        <f ca="1">Control!$C$7*Calculations!$C$82*INDEX('Monthly Data'!N:N,Calculations!$C$116+MOD(E145,Calculations!$C$118))+Control!$C$7*Calculations!$C$83*INDEX('Monthly Data'!O:O,Calculations!$C$116+MOD(E145,Calculations!$C$118))+Control!$C$7*Calculations!$C$84*INDEX('Monthly Data'!P:P,Calculations!$C$116+MOD(E145,Calculations!$C$118))+Control!$C$7*Calculations!$C$85*INDEX('Monthly Data'!Q:Q,Calculations!$C$116+MOD(E145,Calculations!$C$118))+(1-Control!$C$7*Calculations!$C$87)*INDEX('Monthly Data'!R:R,Calculations!$C$116+MOD(E145,Calculations!$C$118))</f>
        <v>6.6954569943530936E-3</v>
      </c>
      <c r="DV145" s="86">
        <f ca="1">Control!$C$7*Calculations!$C$82*INDEX('Monthly Data'!N:N,Calculations!$C$116+MOD(F145,Calculations!$C$118))+Control!$C$7*Calculations!$C$83*INDEX('Monthly Data'!O:O,Calculations!$C$116+MOD(F145,Calculations!$C$118))+Control!$C$7*Calculations!$C$84*INDEX('Monthly Data'!P:P,Calculations!$C$116+MOD(F145,Calculations!$C$118))+Control!$C$7*Calculations!$C$85*INDEX('Monthly Data'!Q:Q,Calculations!$C$116+MOD(F145,Calculations!$C$118))+(1-Control!$C$7*Calculations!$C$87)*INDEX('Monthly Data'!R:R,Calculations!$C$116+MOD(F145,Calculations!$C$118))</f>
        <v>-3.8554137824290124E-2</v>
      </c>
      <c r="DW145" s="86">
        <f ca="1">Control!$C$7*Calculations!$C$82*INDEX('Monthly Data'!N:N,Calculations!$C$116+MOD(G145,Calculations!$C$118))+Control!$C$7*Calculations!$C$83*INDEX('Monthly Data'!O:O,Calculations!$C$116+MOD(G145,Calculations!$C$118))+Control!$C$7*Calculations!$C$84*INDEX('Monthly Data'!P:P,Calculations!$C$116+MOD(G145,Calculations!$C$118))+Control!$C$7*Calculations!$C$85*INDEX('Monthly Data'!Q:Q,Calculations!$C$116+MOD(G145,Calculations!$C$118))+(1-Control!$C$7*Calculations!$C$87)*INDEX('Monthly Data'!R:R,Calculations!$C$116+MOD(G145,Calculations!$C$118))</f>
        <v>1.0018681835149534E-3</v>
      </c>
      <c r="DX145" s="86">
        <f ca="1">Control!$C$7*Calculations!$C$82*INDEX('Monthly Data'!N:N,Calculations!$C$116+MOD(H145,Calculations!$C$118))+Control!$C$7*Calculations!$C$83*INDEX('Monthly Data'!O:O,Calculations!$C$116+MOD(H145,Calculations!$C$118))+Control!$C$7*Calculations!$C$84*INDEX('Monthly Data'!P:P,Calculations!$C$116+MOD(H145,Calculations!$C$118))+Control!$C$7*Calculations!$C$85*INDEX('Monthly Data'!Q:Q,Calculations!$C$116+MOD(H145,Calculations!$C$118))+(1-Control!$C$7*Calculations!$C$87)*INDEX('Monthly Data'!R:R,Calculations!$C$116+MOD(H145,Calculations!$C$118))</f>
        <v>7.857567536297622E-3</v>
      </c>
      <c r="DY145" s="86">
        <f ca="1">Control!$C$7*Calculations!$C$82*INDEX('Monthly Data'!N:N,Calculations!$C$116+MOD(I145,Calculations!$C$118))+Control!$C$7*Calculations!$C$83*INDEX('Monthly Data'!O:O,Calculations!$C$116+MOD(I145,Calculations!$C$118))+Control!$C$7*Calculations!$C$84*INDEX('Monthly Data'!P:P,Calculations!$C$116+MOD(I145,Calculations!$C$118))+Control!$C$7*Calculations!$C$85*INDEX('Monthly Data'!Q:Q,Calculations!$C$116+MOD(I145,Calculations!$C$118))+(1-Control!$C$7*Calculations!$C$87)*INDEX('Monthly Data'!R:R,Calculations!$C$116+MOD(I145,Calculations!$C$118))</f>
        <v>1.1809891087585166E-2</v>
      </c>
      <c r="DZ145" s="86">
        <f ca="1">Control!$C$7*Calculations!$C$82*INDEX('Monthly Data'!N:N,Calculations!$C$116+MOD(J145,Calculations!$C$118))+Control!$C$7*Calculations!$C$83*INDEX('Monthly Data'!O:O,Calculations!$C$116+MOD(J145,Calculations!$C$118))+Control!$C$7*Calculations!$C$84*INDEX('Monthly Data'!P:P,Calculations!$C$116+MOD(J145,Calculations!$C$118))+Control!$C$7*Calculations!$C$85*INDEX('Monthly Data'!Q:Q,Calculations!$C$116+MOD(J145,Calculations!$C$118))+(1-Control!$C$7*Calculations!$C$87)*INDEX('Monthly Data'!R:R,Calculations!$C$116+MOD(J145,Calculations!$C$118))</f>
        <v>2.5325873776067674E-2</v>
      </c>
      <c r="EA145" s="86">
        <f ca="1">Control!$C$7*Calculations!$C$82*INDEX('Monthly Data'!N:N,Calculations!$C$116+MOD(K145,Calculations!$C$118))+Control!$C$7*Calculations!$C$83*INDEX('Monthly Data'!O:O,Calculations!$C$116+MOD(K145,Calculations!$C$118))+Control!$C$7*Calculations!$C$84*INDEX('Monthly Data'!P:P,Calculations!$C$116+MOD(K145,Calculations!$C$118))+Control!$C$7*Calculations!$C$85*INDEX('Monthly Data'!Q:Q,Calculations!$C$116+MOD(K145,Calculations!$C$118))+(1-Control!$C$7*Calculations!$C$87)*INDEX('Monthly Data'!R:R,Calculations!$C$116+MOD(K145,Calculations!$C$118))</f>
        <v>4.4327772793586687E-3</v>
      </c>
      <c r="EB145" s="86">
        <f ca="1">Control!$C$7*Calculations!$C$82*INDEX('Monthly Data'!N:N,Calculations!$C$116+MOD(L145,Calculations!$C$118))+Control!$C$7*Calculations!$C$83*INDEX('Monthly Data'!O:O,Calculations!$C$116+MOD(L145,Calculations!$C$118))+Control!$C$7*Calculations!$C$84*INDEX('Monthly Data'!P:P,Calculations!$C$116+MOD(L145,Calculations!$C$118))+Control!$C$7*Calculations!$C$85*INDEX('Monthly Data'!Q:Q,Calculations!$C$116+MOD(L145,Calculations!$C$118))+(1-Control!$C$7*Calculations!$C$87)*INDEX('Monthly Data'!R:R,Calculations!$C$116+MOD(L145,Calculations!$C$118))</f>
        <v>3.9251937367756782E-3</v>
      </c>
      <c r="EC145" s="86">
        <f ca="1">Control!$C$7*Calculations!$C$82*INDEX('Monthly Data'!N:N,Calculations!$C$116+MOD(M145,Calculations!$C$118))+Control!$C$7*Calculations!$C$83*INDEX('Monthly Data'!O:O,Calculations!$C$116+MOD(M145,Calculations!$C$118))+Control!$C$7*Calculations!$C$84*INDEX('Monthly Data'!P:P,Calculations!$C$116+MOD(M145,Calculations!$C$118))+Control!$C$7*Calculations!$C$85*INDEX('Monthly Data'!Q:Q,Calculations!$C$116+MOD(M145,Calculations!$C$118))+(1-Control!$C$7*Calculations!$C$87)*INDEX('Monthly Data'!R:R,Calculations!$C$116+MOD(M145,Calculations!$C$118))</f>
        <v>2.4470405846852006E-3</v>
      </c>
      <c r="ED145" s="86">
        <f ca="1">Control!$C$7*Calculations!$C$82*INDEX('Monthly Data'!N:N,Calculations!$C$116+MOD(N145,Calculations!$C$118))+Control!$C$7*Calculations!$C$83*INDEX('Monthly Data'!O:O,Calculations!$C$116+MOD(N145,Calculations!$C$118))+Control!$C$7*Calculations!$C$84*INDEX('Monthly Data'!P:P,Calculations!$C$116+MOD(N145,Calculations!$C$118))+Control!$C$7*Calculations!$C$85*INDEX('Monthly Data'!Q:Q,Calculations!$C$116+MOD(N145,Calculations!$C$118))+(1-Control!$C$7*Calculations!$C$87)*INDEX('Monthly Data'!R:R,Calculations!$C$116+MOD(N145,Calculations!$C$118))</f>
        <v>4.089189590407355E-3</v>
      </c>
      <c r="EE145" s="86">
        <f ca="1">Control!$C$7*Calculations!$C$82*INDEX('Monthly Data'!N:N,Calculations!$C$116+MOD(O145,Calculations!$C$118))+Control!$C$7*Calculations!$C$83*INDEX('Monthly Data'!O:O,Calculations!$C$116+MOD(O145,Calculations!$C$118))+Control!$C$7*Calculations!$C$84*INDEX('Monthly Data'!P:P,Calculations!$C$116+MOD(O145,Calculations!$C$118))+Control!$C$7*Calculations!$C$85*INDEX('Monthly Data'!Q:Q,Calculations!$C$116+MOD(O145,Calculations!$C$118))+(1-Control!$C$7*Calculations!$C$87)*INDEX('Monthly Data'!R:R,Calculations!$C$116+MOD(O145,Calculations!$C$118))</f>
        <v>1.7484305259657981E-2</v>
      </c>
      <c r="EF145" s="86">
        <f ca="1">Control!$C$7*Calculations!$C$82*INDEX('Monthly Data'!N:N,Calculations!$C$116+MOD(P145,Calculations!$C$118))+Control!$C$7*Calculations!$C$83*INDEX('Monthly Data'!O:O,Calculations!$C$116+MOD(P145,Calculations!$C$118))+Control!$C$7*Calculations!$C$84*INDEX('Monthly Data'!P:P,Calculations!$C$116+MOD(P145,Calculations!$C$118))+Control!$C$7*Calculations!$C$85*INDEX('Monthly Data'!Q:Q,Calculations!$C$116+MOD(P145,Calculations!$C$118))+(1-Control!$C$7*Calculations!$C$87)*INDEX('Monthly Data'!R:R,Calculations!$C$116+MOD(P145,Calculations!$C$118))</f>
        <v>3.9251937367756782E-3</v>
      </c>
      <c r="EG145" s="86">
        <f ca="1">Control!$C$7*Calculations!$C$82*INDEX('Monthly Data'!N:N,Calculations!$C$116+MOD(Q145,Calculations!$C$118))+Control!$C$7*Calculations!$C$83*INDEX('Monthly Data'!O:O,Calculations!$C$116+MOD(Q145,Calculations!$C$118))+Control!$C$7*Calculations!$C$84*INDEX('Monthly Data'!P:P,Calculations!$C$116+MOD(Q145,Calculations!$C$118))+Control!$C$7*Calculations!$C$85*INDEX('Monthly Data'!Q:Q,Calculations!$C$116+MOD(Q145,Calculations!$C$118))+(1-Control!$C$7*Calculations!$C$87)*INDEX('Monthly Data'!R:R,Calculations!$C$116+MOD(Q145,Calculations!$C$118))</f>
        <v>-1.9947061878162777E-2</v>
      </c>
      <c r="EH145" s="86">
        <f ca="1">Control!$C$7*Calculations!$C$82*INDEX('Monthly Data'!N:N,Calculations!$C$116+MOD(R145,Calculations!$C$118))+Control!$C$7*Calculations!$C$83*INDEX('Monthly Data'!O:O,Calculations!$C$116+MOD(R145,Calculations!$C$118))+Control!$C$7*Calculations!$C$84*INDEX('Monthly Data'!P:P,Calculations!$C$116+MOD(R145,Calculations!$C$118))+Control!$C$7*Calculations!$C$85*INDEX('Monthly Data'!Q:Q,Calculations!$C$116+MOD(R145,Calculations!$C$118))+(1-Control!$C$7*Calculations!$C$87)*INDEX('Monthly Data'!R:R,Calculations!$C$116+MOD(R145,Calculations!$C$118))</f>
        <v>2.4842166689046628E-2</v>
      </c>
      <c r="EI145" s="86">
        <f ca="1">Control!$C$7*Calculations!$C$82*INDEX('Monthly Data'!N:N,Calculations!$C$116+MOD(S145,Calculations!$C$118))+Control!$C$7*Calculations!$C$83*INDEX('Monthly Data'!O:O,Calculations!$C$116+MOD(S145,Calculations!$C$118))+Control!$C$7*Calculations!$C$84*INDEX('Monthly Data'!P:P,Calculations!$C$116+MOD(S145,Calculations!$C$118))+Control!$C$7*Calculations!$C$85*INDEX('Monthly Data'!Q:Q,Calculations!$C$116+MOD(S145,Calculations!$C$118))+(1-Control!$C$7*Calculations!$C$87)*INDEX('Monthly Data'!R:R,Calculations!$C$116+MOD(S145,Calculations!$C$118))</f>
        <v>1.046389543479892E-2</v>
      </c>
      <c r="EJ145" s="86">
        <f ca="1">Control!$C$7*Calculations!$C$82*INDEX('Monthly Data'!N:N,Calculations!$C$116+MOD(T145,Calculations!$C$118))+Control!$C$7*Calculations!$C$83*INDEX('Monthly Data'!O:O,Calculations!$C$116+MOD(T145,Calculations!$C$118))+Control!$C$7*Calculations!$C$84*INDEX('Monthly Data'!P:P,Calculations!$C$116+MOD(T145,Calculations!$C$118))+Control!$C$7*Calculations!$C$85*INDEX('Monthly Data'!Q:Q,Calculations!$C$116+MOD(T145,Calculations!$C$118))+(1-Control!$C$7*Calculations!$C$87)*INDEX('Monthly Data'!R:R,Calculations!$C$116+MOD(T145,Calculations!$C$118))</f>
        <v>1.7361594973213587E-2</v>
      </c>
      <c r="EK145" s="86">
        <f ca="1">Control!$C$7*Calculations!$C$82*INDEX('Monthly Data'!N:N,Calculations!$C$116+MOD(U145,Calculations!$C$118))+Control!$C$7*Calculations!$C$83*INDEX('Monthly Data'!O:O,Calculations!$C$116+MOD(U145,Calculations!$C$118))+Control!$C$7*Calculations!$C$84*INDEX('Monthly Data'!P:P,Calculations!$C$116+MOD(U145,Calculations!$C$118))+Control!$C$7*Calculations!$C$85*INDEX('Monthly Data'!Q:Q,Calculations!$C$116+MOD(U145,Calculations!$C$118))+(1-Control!$C$7*Calculations!$C$87)*INDEX('Monthly Data'!R:R,Calculations!$C$116+MOD(U145,Calculations!$C$118))</f>
        <v>1.5758278480433856E-2</v>
      </c>
      <c r="EL145" s="86">
        <f ca="1">Control!$C$7*Calculations!$C$82*INDEX('Monthly Data'!N:N,Calculations!$C$116+MOD(V145,Calculations!$C$118))+Control!$C$7*Calculations!$C$83*INDEX('Monthly Data'!O:O,Calculations!$C$116+MOD(V145,Calculations!$C$118))+Control!$C$7*Calculations!$C$84*INDEX('Monthly Data'!P:P,Calculations!$C$116+MOD(V145,Calculations!$C$118))+Control!$C$7*Calculations!$C$85*INDEX('Monthly Data'!Q:Q,Calculations!$C$116+MOD(V145,Calculations!$C$118))+(1-Control!$C$7*Calculations!$C$87)*INDEX('Monthly Data'!R:R,Calculations!$C$116+MOD(V145,Calculations!$C$118))</f>
        <v>8.4240675975201049E-3</v>
      </c>
      <c r="EM145" s="86">
        <f ca="1">Control!$C$7*Calculations!$C$82*INDEX('Monthly Data'!N:N,Calculations!$C$116+MOD(W145,Calculations!$C$118))+Control!$C$7*Calculations!$C$83*INDEX('Monthly Data'!O:O,Calculations!$C$116+MOD(W145,Calculations!$C$118))+Control!$C$7*Calculations!$C$84*INDEX('Monthly Data'!P:P,Calculations!$C$116+MOD(W145,Calculations!$C$118))+Control!$C$7*Calculations!$C$85*INDEX('Monthly Data'!Q:Q,Calculations!$C$116+MOD(W145,Calculations!$C$118))+(1-Control!$C$7*Calculations!$C$87)*INDEX('Monthly Data'!R:R,Calculations!$C$116+MOD(W145,Calculations!$C$118))</f>
        <v>2.4470405846852006E-3</v>
      </c>
      <c r="EN145" s="86">
        <f ca="1">Control!$C$7*Calculations!$C$82*INDEX('Monthly Data'!N:N,Calculations!$C$116+MOD(X145,Calculations!$C$118))+Control!$C$7*Calculations!$C$83*INDEX('Monthly Data'!O:O,Calculations!$C$116+MOD(X145,Calculations!$C$118))+Control!$C$7*Calculations!$C$84*INDEX('Monthly Data'!P:P,Calculations!$C$116+MOD(X145,Calculations!$C$118))+Control!$C$7*Calculations!$C$85*INDEX('Monthly Data'!Q:Q,Calculations!$C$116+MOD(X145,Calculations!$C$118))+(1-Control!$C$7*Calculations!$C$87)*INDEX('Monthly Data'!R:R,Calculations!$C$116+MOD(X145,Calculations!$C$118))</f>
        <v>1.8695385296339444E-2</v>
      </c>
      <c r="EO145" s="86">
        <f ca="1">Control!$C$7*Calculations!$C$82*INDEX('Monthly Data'!N:N,Calculations!$C$116+MOD(Y145,Calculations!$C$118))+Control!$C$7*Calculations!$C$83*INDEX('Monthly Data'!O:O,Calculations!$C$116+MOD(Y145,Calculations!$C$118))+Control!$C$7*Calculations!$C$84*INDEX('Monthly Data'!P:P,Calculations!$C$116+MOD(Y145,Calculations!$C$118))+Control!$C$7*Calculations!$C$85*INDEX('Monthly Data'!Q:Q,Calculations!$C$116+MOD(Y145,Calculations!$C$118))+(1-Control!$C$7*Calculations!$C$87)*INDEX('Monthly Data'!R:R,Calculations!$C$116+MOD(Y145,Calculations!$C$118))</f>
        <v>1.0478379486191123E-2</v>
      </c>
      <c r="EP145" s="86">
        <f ca="1">Control!$C$7*Calculations!$C$82*INDEX('Monthly Data'!N:N,Calculations!$C$116+MOD(Z145,Calculations!$C$118))+Control!$C$7*Calculations!$C$83*INDEX('Monthly Data'!O:O,Calculations!$C$116+MOD(Z145,Calculations!$C$118))+Control!$C$7*Calculations!$C$84*INDEX('Monthly Data'!P:P,Calculations!$C$116+MOD(Z145,Calculations!$C$118))+Control!$C$7*Calculations!$C$85*INDEX('Monthly Data'!Q:Q,Calculations!$C$116+MOD(Z145,Calculations!$C$118))+(1-Control!$C$7*Calculations!$C$87)*INDEX('Monthly Data'!R:R,Calculations!$C$116+MOD(Z145,Calculations!$C$118))</f>
        <v>3.127051071655923E-3</v>
      </c>
      <c r="EQ145" s="86">
        <f ca="1">Control!$C$7*Calculations!$C$82*INDEX('Monthly Data'!N:N,Calculations!$C$116+MOD(AA145,Calculations!$C$118))+Control!$C$7*Calculations!$C$83*INDEX('Monthly Data'!O:O,Calculations!$C$116+MOD(AA145,Calculations!$C$118))+Control!$C$7*Calculations!$C$84*INDEX('Monthly Data'!P:P,Calculations!$C$116+MOD(AA145,Calculations!$C$118))+Control!$C$7*Calculations!$C$85*INDEX('Monthly Data'!Q:Q,Calculations!$C$116+MOD(AA145,Calculations!$C$118))+(1-Control!$C$7*Calculations!$C$87)*INDEX('Monthly Data'!R:R,Calculations!$C$116+MOD(AA145,Calculations!$C$118))</f>
        <v>2.4470405846852006E-3</v>
      </c>
      <c r="ER145" s="86">
        <f ca="1">Control!$C$7*Calculations!$C$82*INDEX('Monthly Data'!N:N,Calculations!$C$116+MOD(AB145,Calculations!$C$118))+Control!$C$7*Calculations!$C$83*INDEX('Monthly Data'!O:O,Calculations!$C$116+MOD(AB145,Calculations!$C$118))+Control!$C$7*Calculations!$C$84*INDEX('Monthly Data'!P:P,Calculations!$C$116+MOD(AB145,Calculations!$C$118))+Control!$C$7*Calculations!$C$85*INDEX('Monthly Data'!Q:Q,Calculations!$C$116+MOD(AB145,Calculations!$C$118))+(1-Control!$C$7*Calculations!$C$87)*INDEX('Monthly Data'!R:R,Calculations!$C$116+MOD(AB145,Calculations!$C$118))</f>
        <v>2.3206536303657571E-2</v>
      </c>
      <c r="ES145" s="86">
        <f ca="1">Control!$C$7*Calculations!$C$82*INDEX('Monthly Data'!N:N,Calculations!$C$116+MOD(AC145,Calculations!$C$118))+Control!$C$7*Calculations!$C$83*INDEX('Monthly Data'!O:O,Calculations!$C$116+MOD(AC145,Calculations!$C$118))+Control!$C$7*Calculations!$C$84*INDEX('Monthly Data'!P:P,Calculations!$C$116+MOD(AC145,Calculations!$C$118))+Control!$C$7*Calculations!$C$85*INDEX('Monthly Data'!Q:Q,Calculations!$C$116+MOD(AC145,Calculations!$C$118))+(1-Control!$C$7*Calculations!$C$87)*INDEX('Monthly Data'!R:R,Calculations!$C$116+MOD(AC145,Calculations!$C$118))</f>
        <v>-4.0413381192162513E-2</v>
      </c>
      <c r="ET145" s="86">
        <f ca="1">Control!$C$7*Calculations!$C$82*INDEX('Monthly Data'!N:N,Calculations!$C$116+MOD(AD145,Calculations!$C$118))+Control!$C$7*Calculations!$C$83*INDEX('Monthly Data'!O:O,Calculations!$C$116+MOD(AD145,Calculations!$C$118))+Control!$C$7*Calculations!$C$84*INDEX('Monthly Data'!P:P,Calculations!$C$116+MOD(AD145,Calculations!$C$118))+Control!$C$7*Calculations!$C$85*INDEX('Monthly Data'!Q:Q,Calculations!$C$116+MOD(AD145,Calculations!$C$118))+(1-Control!$C$7*Calculations!$C$87)*INDEX('Monthly Data'!R:R,Calculations!$C$116+MOD(AD145,Calculations!$C$118))</f>
        <v>-1.6546126717384396E-2</v>
      </c>
      <c r="EU145" s="86">
        <f ca="1">Control!$C$7*Calculations!$C$82*INDEX('Monthly Data'!N:N,Calculations!$C$116+MOD(AE145,Calculations!$C$118))+Control!$C$7*Calculations!$C$83*INDEX('Monthly Data'!O:O,Calculations!$C$116+MOD(AE145,Calculations!$C$118))+Control!$C$7*Calculations!$C$84*INDEX('Monthly Data'!P:P,Calculations!$C$116+MOD(AE145,Calculations!$C$118))+Control!$C$7*Calculations!$C$85*INDEX('Monthly Data'!Q:Q,Calculations!$C$116+MOD(AE145,Calculations!$C$118))+(1-Control!$C$7*Calculations!$C$87)*INDEX('Monthly Data'!R:R,Calculations!$C$116+MOD(AE145,Calculations!$C$118))</f>
        <v>1.3423979074716584E-2</v>
      </c>
      <c r="EV145" s="86">
        <f ca="1">Control!$C$7*Calculations!$C$82*INDEX('Monthly Data'!N:N,Calculations!$C$116+MOD(AF145,Calculations!$C$118))+Control!$C$7*Calculations!$C$83*INDEX('Monthly Data'!O:O,Calculations!$C$116+MOD(AF145,Calculations!$C$118))+Control!$C$7*Calculations!$C$84*INDEX('Monthly Data'!P:P,Calculations!$C$116+MOD(AF145,Calculations!$C$118))+Control!$C$7*Calculations!$C$85*INDEX('Monthly Data'!Q:Q,Calculations!$C$116+MOD(AF145,Calculations!$C$118))+(1-Control!$C$7*Calculations!$C$87)*INDEX('Monthly Data'!R:R,Calculations!$C$116+MOD(AF145,Calculations!$C$118))</f>
        <v>1.2722494017511032E-2</v>
      </c>
      <c r="EW145" s="86">
        <f ca="1">Control!$C$7*Calculations!$C$82*INDEX('Monthly Data'!N:N,Calculations!$C$116+MOD(AG145,Calculations!$C$118))+Control!$C$7*Calculations!$C$83*INDEX('Monthly Data'!O:O,Calculations!$C$116+MOD(AG145,Calculations!$C$118))+Control!$C$7*Calculations!$C$84*INDEX('Monthly Data'!P:P,Calculations!$C$116+MOD(AG145,Calculations!$C$118))+Control!$C$7*Calculations!$C$85*INDEX('Monthly Data'!Q:Q,Calculations!$C$116+MOD(AG145,Calculations!$C$118))+(1-Control!$C$7*Calculations!$C$87)*INDEX('Monthly Data'!R:R,Calculations!$C$116+MOD(AG145,Calculations!$C$118))</f>
        <v>7.857567536297622E-3</v>
      </c>
      <c r="EX145" s="86">
        <f ca="1">Control!$C$7*Calculations!$C$82*INDEX('Monthly Data'!N:N,Calculations!$C$116+MOD(AH145,Calculations!$C$118))+Control!$C$7*Calculations!$C$83*INDEX('Monthly Data'!O:O,Calculations!$C$116+MOD(AH145,Calculations!$C$118))+Control!$C$7*Calculations!$C$84*INDEX('Monthly Data'!P:P,Calculations!$C$116+MOD(AH145,Calculations!$C$118))+Control!$C$7*Calculations!$C$85*INDEX('Monthly Data'!Q:Q,Calculations!$C$116+MOD(AH145,Calculations!$C$118))+(1-Control!$C$7*Calculations!$C$87)*INDEX('Monthly Data'!R:R,Calculations!$C$116+MOD(AH145,Calculations!$C$118))</f>
        <v>-2.5168357537820856E-4</v>
      </c>
      <c r="EY145" s="86">
        <f ca="1">Control!$C$7*Calculations!$C$82*INDEX('Monthly Data'!N:N,Calculations!$C$116+MOD(AI145,Calculations!$C$118))+Control!$C$7*Calculations!$C$83*INDEX('Monthly Data'!O:O,Calculations!$C$116+MOD(AI145,Calculations!$C$118))+Control!$C$7*Calculations!$C$84*INDEX('Monthly Data'!P:P,Calculations!$C$116+MOD(AI145,Calculations!$C$118))+Control!$C$7*Calculations!$C$85*INDEX('Monthly Data'!Q:Q,Calculations!$C$116+MOD(AI145,Calculations!$C$118))+(1-Control!$C$7*Calculations!$C$87)*INDEX('Monthly Data'!R:R,Calculations!$C$116+MOD(AI145,Calculations!$C$118))</f>
        <v>1.7472933988537529E-2</v>
      </c>
      <c r="EZ145" s="86">
        <f ca="1">Control!$C$7*Calculations!$C$82*INDEX('Monthly Data'!N:N,Calculations!$C$116+MOD(AJ145,Calculations!$C$118))+Control!$C$7*Calculations!$C$83*INDEX('Monthly Data'!O:O,Calculations!$C$116+MOD(AJ145,Calculations!$C$118))+Control!$C$7*Calculations!$C$84*INDEX('Monthly Data'!P:P,Calculations!$C$116+MOD(AJ145,Calculations!$C$118))+Control!$C$7*Calculations!$C$85*INDEX('Monthly Data'!Q:Q,Calculations!$C$116+MOD(AJ145,Calculations!$C$118))+(1-Control!$C$7*Calculations!$C$87)*INDEX('Monthly Data'!R:R,Calculations!$C$116+MOD(AJ145,Calculations!$C$118))</f>
        <v>5.1279584938936244E-2</v>
      </c>
      <c r="FA145" s="86">
        <f ca="1">Control!$C$7*Calculations!$C$82*INDEX('Monthly Data'!N:N,Calculations!$C$116+MOD(AK145,Calculations!$C$118))+Control!$C$7*Calculations!$C$83*INDEX('Monthly Data'!O:O,Calculations!$C$116+MOD(AK145,Calculations!$C$118))+Control!$C$7*Calculations!$C$84*INDEX('Monthly Data'!P:P,Calculations!$C$116+MOD(AK145,Calculations!$C$118))+Control!$C$7*Calculations!$C$85*INDEX('Monthly Data'!Q:Q,Calculations!$C$116+MOD(AK145,Calculations!$C$118))+(1-Control!$C$7*Calculations!$C$87)*INDEX('Monthly Data'!R:R,Calculations!$C$116+MOD(AK145,Calculations!$C$118))</f>
        <v>1.1786765492207996E-2</v>
      </c>
      <c r="FB145" s="86">
        <f ca="1">Control!$C$7*Calculations!$C$82*INDEX('Monthly Data'!N:N,Calculations!$C$116+MOD(AL145,Calculations!$C$118))+Control!$C$7*Calculations!$C$83*INDEX('Monthly Data'!O:O,Calculations!$C$116+MOD(AL145,Calculations!$C$118))+Control!$C$7*Calculations!$C$84*INDEX('Monthly Data'!P:P,Calculations!$C$116+MOD(AL145,Calculations!$C$118))+Control!$C$7*Calculations!$C$85*INDEX('Monthly Data'!Q:Q,Calculations!$C$116+MOD(AL145,Calculations!$C$118))+(1-Control!$C$7*Calculations!$C$87)*INDEX('Monthly Data'!R:R,Calculations!$C$116+MOD(AL145,Calculations!$C$118))</f>
        <v>1.046389543479892E-2</v>
      </c>
      <c r="FC145" s="86">
        <f ca="1">Control!$C$7*Calculations!$C$82*INDEX('Monthly Data'!N:N,Calculations!$C$116+MOD(AM145,Calculations!$C$118))+Control!$C$7*Calculations!$C$83*INDEX('Monthly Data'!O:O,Calculations!$C$116+MOD(AM145,Calculations!$C$118))+Control!$C$7*Calculations!$C$84*INDEX('Monthly Data'!P:P,Calculations!$C$116+MOD(AM145,Calculations!$C$118))+Control!$C$7*Calculations!$C$85*INDEX('Monthly Data'!Q:Q,Calculations!$C$116+MOD(AM145,Calculations!$C$118))+(1-Control!$C$7*Calculations!$C$87)*INDEX('Monthly Data'!R:R,Calculations!$C$116+MOD(AM145,Calculations!$C$118))</f>
        <v>1.142101364887867E-2</v>
      </c>
      <c r="FD145" s="86">
        <f ca="1">Control!$C$7*Calculations!$C$82*INDEX('Monthly Data'!N:N,Calculations!$C$116+MOD(AN145,Calculations!$C$118))+Control!$C$7*Calculations!$C$83*INDEX('Monthly Data'!O:O,Calculations!$C$116+MOD(AN145,Calculations!$C$118))+Control!$C$7*Calculations!$C$84*INDEX('Monthly Data'!P:P,Calculations!$C$116+MOD(AN145,Calculations!$C$118))+Control!$C$7*Calculations!$C$85*INDEX('Monthly Data'!Q:Q,Calculations!$C$116+MOD(AN145,Calculations!$C$118))+(1-Control!$C$7*Calculations!$C$87)*INDEX('Monthly Data'!R:R,Calculations!$C$116+MOD(AN145,Calculations!$C$118))</f>
        <v>1.3423979074716584E-2</v>
      </c>
      <c r="FE145" s="86">
        <f ca="1">Control!$C$7*Calculations!$C$82*INDEX('Monthly Data'!N:N,Calculations!$C$116+MOD(AO145,Calculations!$C$118))+Control!$C$7*Calculations!$C$83*INDEX('Monthly Data'!O:O,Calculations!$C$116+MOD(AO145,Calculations!$C$118))+Control!$C$7*Calculations!$C$84*INDEX('Monthly Data'!P:P,Calculations!$C$116+MOD(AO145,Calculations!$C$118))+Control!$C$7*Calculations!$C$85*INDEX('Monthly Data'!Q:Q,Calculations!$C$116+MOD(AO145,Calculations!$C$118))+(1-Control!$C$7*Calculations!$C$87)*INDEX('Monthly Data'!R:R,Calculations!$C$116+MOD(AO145,Calculations!$C$118))</f>
        <v>1.1786765492207996E-2</v>
      </c>
      <c r="FF145" s="86">
        <f ca="1">Control!$C$7*Calculations!$C$82*INDEX('Monthly Data'!N:N,Calculations!$C$116+MOD(AP145,Calculations!$C$118))+Control!$C$7*Calculations!$C$83*INDEX('Monthly Data'!O:O,Calculations!$C$116+MOD(AP145,Calculations!$C$118))+Control!$C$7*Calculations!$C$84*INDEX('Monthly Data'!P:P,Calculations!$C$116+MOD(AP145,Calculations!$C$118))+Control!$C$7*Calculations!$C$85*INDEX('Monthly Data'!Q:Q,Calculations!$C$116+MOD(AP145,Calculations!$C$118))+(1-Control!$C$7*Calculations!$C$87)*INDEX('Monthly Data'!R:R,Calculations!$C$116+MOD(AP145,Calculations!$C$118))</f>
        <v>1.8695385296339444E-2</v>
      </c>
      <c r="FG145" s="86">
        <f ca="1">Control!$C$7*Calculations!$C$82*INDEX('Monthly Data'!N:N,Calculations!$C$116+MOD(AQ145,Calculations!$C$118))+Control!$C$7*Calculations!$C$83*INDEX('Monthly Data'!O:O,Calculations!$C$116+MOD(AQ145,Calculations!$C$118))+Control!$C$7*Calculations!$C$84*INDEX('Monthly Data'!P:P,Calculations!$C$116+MOD(AQ145,Calculations!$C$118))+Control!$C$7*Calculations!$C$85*INDEX('Monthly Data'!Q:Q,Calculations!$C$116+MOD(AQ145,Calculations!$C$118))+(1-Control!$C$7*Calculations!$C$87)*INDEX('Monthly Data'!R:R,Calculations!$C$116+MOD(AQ145,Calculations!$C$118))</f>
        <v>-9.839093431862074E-3</v>
      </c>
      <c r="FH145" s="86">
        <f ca="1">Control!$C$7*Calculations!$C$82*INDEX('Monthly Data'!N:N,Calculations!$C$116+MOD(AR145,Calculations!$C$118))+Control!$C$7*Calculations!$C$83*INDEX('Monthly Data'!O:O,Calculations!$C$116+MOD(AR145,Calculations!$C$118))+Control!$C$7*Calculations!$C$84*INDEX('Monthly Data'!P:P,Calculations!$C$116+MOD(AR145,Calculations!$C$118))+Control!$C$7*Calculations!$C$85*INDEX('Monthly Data'!Q:Q,Calculations!$C$116+MOD(AR145,Calculations!$C$118))+(1-Control!$C$7*Calculations!$C$87)*INDEX('Monthly Data'!R:R,Calculations!$C$116+MOD(AR145,Calculations!$C$118))</f>
        <v>2.4722579420195831E-2</v>
      </c>
      <c r="FI145" s="86">
        <f ca="1">Control!$C$7*Calculations!$C$82*INDEX('Monthly Data'!N:N,Calculations!$C$116+MOD(AS145,Calculations!$C$118))+Control!$C$7*Calculations!$C$83*INDEX('Monthly Data'!O:O,Calculations!$C$116+MOD(AS145,Calculations!$C$118))+Control!$C$7*Calculations!$C$84*INDEX('Monthly Data'!P:P,Calculations!$C$116+MOD(AS145,Calculations!$C$118))+Control!$C$7*Calculations!$C$85*INDEX('Monthly Data'!Q:Q,Calculations!$C$116+MOD(AS145,Calculations!$C$118))+(1-Control!$C$7*Calculations!$C$87)*INDEX('Monthly Data'!R:R,Calculations!$C$116+MOD(AS145,Calculations!$C$118))</f>
        <v>-7.4084874653726545E-3</v>
      </c>
      <c r="FJ145" s="86">
        <f ca="1">Control!$C$7*Calculations!$C$82*INDEX('Monthly Data'!N:N,Calculations!$C$116+MOD(AT145,Calculations!$C$118))+Control!$C$7*Calculations!$C$83*INDEX('Monthly Data'!O:O,Calculations!$C$116+MOD(AT145,Calculations!$C$118))+Control!$C$7*Calculations!$C$84*INDEX('Monthly Data'!P:P,Calculations!$C$116+MOD(AT145,Calculations!$C$118))+Control!$C$7*Calculations!$C$85*INDEX('Monthly Data'!Q:Q,Calculations!$C$116+MOD(AT145,Calculations!$C$118))+(1-Control!$C$7*Calculations!$C$87)*INDEX('Monthly Data'!R:R,Calculations!$C$116+MOD(AT145,Calculations!$C$118))</f>
        <v>-3.299557342782896E-2</v>
      </c>
      <c r="FK145" s="86">
        <f ca="1">Control!$C$7*Calculations!$C$82*INDEX('Monthly Data'!N:N,Calculations!$C$116+MOD(AU145,Calculations!$C$118))+Control!$C$7*Calculations!$C$83*INDEX('Monthly Data'!O:O,Calculations!$C$116+MOD(AU145,Calculations!$C$118))+Control!$C$7*Calculations!$C$84*INDEX('Monthly Data'!P:P,Calculations!$C$116+MOD(AU145,Calculations!$C$118))+Control!$C$7*Calculations!$C$85*INDEX('Monthly Data'!Q:Q,Calculations!$C$116+MOD(AU145,Calculations!$C$118))+(1-Control!$C$7*Calculations!$C$87)*INDEX('Monthly Data'!R:R,Calculations!$C$116+MOD(AU145,Calculations!$C$118))</f>
        <v>7.3538285850108537E-3</v>
      </c>
      <c r="FL145" s="86">
        <f ca="1">Control!$C$7*Calculations!$C$82*INDEX('Monthly Data'!N:N,Calculations!$C$116+MOD(AV145,Calculations!$C$118))+Control!$C$7*Calculations!$C$83*INDEX('Monthly Data'!O:O,Calculations!$C$116+MOD(AV145,Calculations!$C$118))+Control!$C$7*Calculations!$C$84*INDEX('Monthly Data'!P:P,Calculations!$C$116+MOD(AV145,Calculations!$C$118))+Control!$C$7*Calculations!$C$85*INDEX('Monthly Data'!Q:Q,Calculations!$C$116+MOD(AV145,Calculations!$C$118))+(1-Control!$C$7*Calculations!$C$87)*INDEX('Monthly Data'!R:R,Calculations!$C$116+MOD(AV145,Calculations!$C$118))</f>
        <v>4.2795950888382334E-3</v>
      </c>
      <c r="FM145" s="86">
        <f ca="1">Control!$C$7*Calculations!$C$82*INDEX('Monthly Data'!N:N,Calculations!$C$116+MOD(AW145,Calculations!$C$118))+Control!$C$7*Calculations!$C$83*INDEX('Monthly Data'!O:O,Calculations!$C$116+MOD(AW145,Calculations!$C$118))+Control!$C$7*Calculations!$C$84*INDEX('Monthly Data'!P:P,Calculations!$C$116+MOD(AW145,Calculations!$C$118))+Control!$C$7*Calculations!$C$85*INDEX('Monthly Data'!Q:Q,Calculations!$C$116+MOD(AW145,Calculations!$C$118))+(1-Control!$C$7*Calculations!$C$87)*INDEX('Monthly Data'!R:R,Calculations!$C$116+MOD(AW145,Calculations!$C$118))</f>
        <v>8.3814116887657771E-3</v>
      </c>
      <c r="FN145" s="86">
        <f ca="1">Control!$C$7*Calculations!$C$82*INDEX('Monthly Data'!N:N,Calculations!$C$116+MOD(AX145,Calculations!$C$118))+Control!$C$7*Calculations!$C$83*INDEX('Monthly Data'!O:O,Calculations!$C$116+MOD(AX145,Calculations!$C$118))+Control!$C$7*Calculations!$C$84*INDEX('Monthly Data'!P:P,Calculations!$C$116+MOD(AX145,Calculations!$C$118))+Control!$C$7*Calculations!$C$85*INDEX('Monthly Data'!Q:Q,Calculations!$C$116+MOD(AX145,Calculations!$C$118))+(1-Control!$C$7*Calculations!$C$87)*INDEX('Monthly Data'!R:R,Calculations!$C$116+MOD(AX145,Calculations!$C$118))</f>
        <v>1.3891563624307685E-2</v>
      </c>
      <c r="FO145" s="86">
        <f ca="1">Control!$C$7*Calculations!$C$82*INDEX('Monthly Data'!N:N,Calculations!$C$116+MOD(AY145,Calculations!$C$118))+Control!$C$7*Calculations!$C$83*INDEX('Monthly Data'!O:O,Calculations!$C$116+MOD(AY145,Calculations!$C$118))+Control!$C$7*Calculations!$C$84*INDEX('Monthly Data'!P:P,Calculations!$C$116+MOD(AY145,Calculations!$C$118))+Control!$C$7*Calculations!$C$85*INDEX('Monthly Data'!Q:Q,Calculations!$C$116+MOD(AY145,Calculations!$C$118))+(1-Control!$C$7*Calculations!$C$87)*INDEX('Monthly Data'!R:R,Calculations!$C$116+MOD(AY145,Calculations!$C$118))</f>
        <v>1.0627294914941248E-2</v>
      </c>
      <c r="FP145" s="86">
        <f ca="1">Control!$C$7*Calculations!$C$82*INDEX('Monthly Data'!N:N,Calculations!$C$116+MOD(AZ145,Calculations!$C$118))+Control!$C$7*Calculations!$C$83*INDEX('Monthly Data'!O:O,Calculations!$C$116+MOD(AZ145,Calculations!$C$118))+Control!$C$7*Calculations!$C$84*INDEX('Monthly Data'!P:P,Calculations!$C$116+MOD(AZ145,Calculations!$C$118))+Control!$C$7*Calculations!$C$85*INDEX('Monthly Data'!Q:Q,Calculations!$C$116+MOD(AZ145,Calculations!$C$118))+(1-Control!$C$7*Calculations!$C$87)*INDEX('Monthly Data'!R:R,Calculations!$C$116+MOD(AZ145,Calculations!$C$118))</f>
        <v>3.5231336013669103E-2</v>
      </c>
      <c r="FQ145" s="86">
        <f ca="1">Control!$C$7*Calculations!$C$82*INDEX('Monthly Data'!N:N,Calculations!$C$116+MOD(BA145,Calculations!$C$118))+Control!$C$7*Calculations!$C$83*INDEX('Monthly Data'!O:O,Calculations!$C$116+MOD(BA145,Calculations!$C$118))+Control!$C$7*Calculations!$C$84*INDEX('Monthly Data'!P:P,Calculations!$C$116+MOD(BA145,Calculations!$C$118))+Control!$C$7*Calculations!$C$85*INDEX('Monthly Data'!Q:Q,Calculations!$C$116+MOD(BA145,Calculations!$C$118))+(1-Control!$C$7*Calculations!$C$87)*INDEX('Monthly Data'!R:R,Calculations!$C$116+MOD(BA145,Calculations!$C$118))</f>
        <v>1.8695385296339444E-2</v>
      </c>
      <c r="FR145" s="86">
        <f ca="1">Control!$C$7*Calculations!$C$82*INDEX('Monthly Data'!N:N,Calculations!$C$116+MOD(BB145,Calculations!$C$118))+Control!$C$7*Calculations!$C$83*INDEX('Monthly Data'!O:O,Calculations!$C$116+MOD(BB145,Calculations!$C$118))+Control!$C$7*Calculations!$C$84*INDEX('Monthly Data'!P:P,Calculations!$C$116+MOD(BB145,Calculations!$C$118))+Control!$C$7*Calculations!$C$85*INDEX('Monthly Data'!Q:Q,Calculations!$C$116+MOD(BB145,Calculations!$C$118))+(1-Control!$C$7*Calculations!$C$87)*INDEX('Monthly Data'!R:R,Calculations!$C$116+MOD(BB145,Calculations!$C$118))</f>
        <v>1.5758278480433856E-2</v>
      </c>
      <c r="FS145" s="86">
        <f ca="1">Control!$C$7*Calculations!$C$82*INDEX('Monthly Data'!N:N,Calculations!$C$116+MOD(BC145,Calculations!$C$118))+Control!$C$7*Calculations!$C$83*INDEX('Monthly Data'!O:O,Calculations!$C$116+MOD(BC145,Calculations!$C$118))+Control!$C$7*Calculations!$C$84*INDEX('Monthly Data'!P:P,Calculations!$C$116+MOD(BC145,Calculations!$C$118))+Control!$C$7*Calculations!$C$85*INDEX('Monthly Data'!Q:Q,Calculations!$C$116+MOD(BC145,Calculations!$C$118))+(1-Control!$C$7*Calculations!$C$87)*INDEX('Monthly Data'!R:R,Calculations!$C$116+MOD(BC145,Calculations!$C$118))</f>
        <v>2.4470405846852006E-3</v>
      </c>
      <c r="FT145" s="86">
        <f ca="1">Control!$C$7*Calculations!$C$82*INDEX('Monthly Data'!N:N,Calculations!$C$116+MOD(BD145,Calculations!$C$118))+Control!$C$7*Calculations!$C$83*INDEX('Monthly Data'!O:O,Calculations!$C$116+MOD(BD145,Calculations!$C$118))+Control!$C$7*Calculations!$C$84*INDEX('Monthly Data'!P:P,Calculations!$C$116+MOD(BD145,Calculations!$C$118))+Control!$C$7*Calculations!$C$85*INDEX('Monthly Data'!Q:Q,Calculations!$C$116+MOD(BD145,Calculations!$C$118))+(1-Control!$C$7*Calculations!$C$87)*INDEX('Monthly Data'!R:R,Calculations!$C$116+MOD(BD145,Calculations!$C$118))</f>
        <v>2.3307359621218403E-2</v>
      </c>
      <c r="FU145" s="86">
        <f ca="1">Control!$C$7*Calculations!$C$82*INDEX('Monthly Data'!N:N,Calculations!$C$116+MOD(BE145,Calculations!$C$118))+Control!$C$7*Calculations!$C$83*INDEX('Monthly Data'!O:O,Calculations!$C$116+MOD(BE145,Calculations!$C$118))+Control!$C$7*Calculations!$C$84*INDEX('Monthly Data'!P:P,Calculations!$C$116+MOD(BE145,Calculations!$C$118))+Control!$C$7*Calculations!$C$85*INDEX('Monthly Data'!Q:Q,Calculations!$C$116+MOD(BE145,Calculations!$C$118))+(1-Control!$C$7*Calculations!$C$87)*INDEX('Monthly Data'!R:R,Calculations!$C$116+MOD(BE145,Calculations!$C$118))</f>
        <v>1.7484305259657981E-2</v>
      </c>
      <c r="FV145" s="86">
        <f ca="1">Control!$C$7*Calculations!$C$82*INDEX('Monthly Data'!N:N,Calculations!$C$116+MOD(BF145,Calculations!$C$118))+Control!$C$7*Calculations!$C$83*INDEX('Monthly Data'!O:O,Calculations!$C$116+MOD(BF145,Calculations!$C$118))+Control!$C$7*Calculations!$C$84*INDEX('Monthly Data'!P:P,Calculations!$C$116+MOD(BF145,Calculations!$C$118))+Control!$C$7*Calculations!$C$85*INDEX('Monthly Data'!Q:Q,Calculations!$C$116+MOD(BF145,Calculations!$C$118))+(1-Control!$C$7*Calculations!$C$87)*INDEX('Monthly Data'!R:R,Calculations!$C$116+MOD(BF145,Calculations!$C$118))</f>
        <v>-7.3651264633385334E-4</v>
      </c>
      <c r="FW145" s="86">
        <f ca="1">Control!$C$7*Calculations!$C$82*INDEX('Monthly Data'!N:N,Calculations!$C$116+MOD(BG145,Calculations!$C$118))+Control!$C$7*Calculations!$C$83*INDEX('Monthly Data'!O:O,Calculations!$C$116+MOD(BG145,Calculations!$C$118))+Control!$C$7*Calculations!$C$84*INDEX('Monthly Data'!P:P,Calculations!$C$116+MOD(BG145,Calculations!$C$118))+Control!$C$7*Calculations!$C$85*INDEX('Monthly Data'!Q:Q,Calculations!$C$116+MOD(BG145,Calculations!$C$118))+(1-Control!$C$7*Calculations!$C$87)*INDEX('Monthly Data'!R:R,Calculations!$C$116+MOD(BG145,Calculations!$C$118))</f>
        <v>1.8665061640915637E-2</v>
      </c>
      <c r="FX145" s="86">
        <f ca="1">Control!$C$7*Calculations!$C$82*INDEX('Monthly Data'!N:N,Calculations!$C$116+MOD(BH145,Calculations!$C$118))+Control!$C$7*Calculations!$C$83*INDEX('Monthly Data'!O:O,Calculations!$C$116+MOD(BH145,Calculations!$C$118))+Control!$C$7*Calculations!$C$84*INDEX('Monthly Data'!P:P,Calculations!$C$116+MOD(BH145,Calculations!$C$118))+Control!$C$7*Calculations!$C$85*INDEX('Monthly Data'!Q:Q,Calculations!$C$116+MOD(BH145,Calculations!$C$118))+(1-Control!$C$7*Calculations!$C$87)*INDEX('Monthly Data'!R:R,Calculations!$C$116+MOD(BH145,Calculations!$C$118))</f>
        <v>4.4327772793586687E-3</v>
      </c>
      <c r="FY145" s="86">
        <f ca="1">Control!$C$7*Calculations!$C$82*INDEX('Monthly Data'!N:N,Calculations!$C$116+MOD(BI145,Calculations!$C$118))+Control!$C$7*Calculations!$C$83*INDEX('Monthly Data'!O:O,Calculations!$C$116+MOD(BI145,Calculations!$C$118))+Control!$C$7*Calculations!$C$84*INDEX('Monthly Data'!P:P,Calculations!$C$116+MOD(BI145,Calculations!$C$118))+Control!$C$7*Calculations!$C$85*INDEX('Monthly Data'!Q:Q,Calculations!$C$116+MOD(BI145,Calculations!$C$118))+(1-Control!$C$7*Calculations!$C$87)*INDEX('Monthly Data'!R:R,Calculations!$C$116+MOD(BI145,Calculations!$C$118))</f>
        <v>1.8695385296339444E-2</v>
      </c>
      <c r="FZ145" s="86">
        <f ca="1">Control!$C$7*Calculations!$C$82*INDEX('Monthly Data'!N:N,Calculations!$C$116+MOD(BJ145,Calculations!$C$118))+Control!$C$7*Calculations!$C$83*INDEX('Monthly Data'!O:O,Calculations!$C$116+MOD(BJ145,Calculations!$C$118))+Control!$C$7*Calculations!$C$84*INDEX('Monthly Data'!P:P,Calculations!$C$116+MOD(BJ145,Calculations!$C$118))+Control!$C$7*Calculations!$C$85*INDEX('Monthly Data'!Q:Q,Calculations!$C$116+MOD(BJ145,Calculations!$C$118))+(1-Control!$C$7*Calculations!$C$87)*INDEX('Monthly Data'!R:R,Calculations!$C$116+MOD(BJ145,Calculations!$C$118))</f>
        <v>-1.1360801645249321E-2</v>
      </c>
      <c r="GA145" s="86">
        <f ca="1">Control!$C$7*Calculations!$C$82*INDEX('Monthly Data'!N:N,Calculations!$C$116+MOD(BK145,Calculations!$C$118))+Control!$C$7*Calculations!$C$83*INDEX('Monthly Data'!O:O,Calculations!$C$116+MOD(BK145,Calculations!$C$118))+Control!$C$7*Calculations!$C$84*INDEX('Monthly Data'!P:P,Calculations!$C$116+MOD(BK145,Calculations!$C$118))+Control!$C$7*Calculations!$C$85*INDEX('Monthly Data'!Q:Q,Calculations!$C$116+MOD(BK145,Calculations!$C$118))+(1-Control!$C$7*Calculations!$C$87)*INDEX('Monthly Data'!R:R,Calculations!$C$116+MOD(BK145,Calculations!$C$118))</f>
        <v>-1.8530040247387896E-2</v>
      </c>
      <c r="GB145" s="86">
        <f ca="1">Control!$C$7*Calculations!$C$82*INDEX('Monthly Data'!N:N,Calculations!$C$116+MOD(BL145,Calculations!$C$118))+Control!$C$7*Calculations!$C$83*INDEX('Monthly Data'!O:O,Calculations!$C$116+MOD(BL145,Calculations!$C$118))+Control!$C$7*Calculations!$C$84*INDEX('Monthly Data'!P:P,Calculations!$C$116+MOD(BL145,Calculations!$C$118))+Control!$C$7*Calculations!$C$85*INDEX('Monthly Data'!Q:Q,Calculations!$C$116+MOD(BL145,Calculations!$C$118))+(1-Control!$C$7*Calculations!$C$87)*INDEX('Monthly Data'!R:R,Calculations!$C$116+MOD(BL145,Calculations!$C$118))</f>
        <v>1.9073822767906517E-2</v>
      </c>
      <c r="GC145" s="86">
        <f ca="1">Control!$C$7*Calculations!$C$82*INDEX('Monthly Data'!N:N,Calculations!$C$116+MOD(BM145,Calculations!$C$118))+Control!$C$7*Calculations!$C$83*INDEX('Monthly Data'!O:O,Calculations!$C$116+MOD(BM145,Calculations!$C$118))+Control!$C$7*Calculations!$C$84*INDEX('Monthly Data'!P:P,Calculations!$C$116+MOD(BM145,Calculations!$C$118))+Control!$C$7*Calculations!$C$85*INDEX('Monthly Data'!Q:Q,Calculations!$C$116+MOD(BM145,Calculations!$C$118))+(1-Control!$C$7*Calculations!$C$87)*INDEX('Monthly Data'!R:R,Calculations!$C$116+MOD(BM145,Calculations!$C$118))</f>
        <v>2.4722579420195831E-2</v>
      </c>
      <c r="GD145" s="86">
        <f ca="1">Control!$C$7*Calculations!$C$82*INDEX('Monthly Data'!N:N,Calculations!$C$116+MOD(BN145,Calculations!$C$118))+Control!$C$7*Calculations!$C$83*INDEX('Monthly Data'!O:O,Calculations!$C$116+MOD(BN145,Calculations!$C$118))+Control!$C$7*Calculations!$C$84*INDEX('Monthly Data'!P:P,Calculations!$C$116+MOD(BN145,Calculations!$C$118))+Control!$C$7*Calculations!$C$85*INDEX('Monthly Data'!Q:Q,Calculations!$C$116+MOD(BN145,Calculations!$C$118))+(1-Control!$C$7*Calculations!$C$87)*INDEX('Monthly Data'!R:R,Calculations!$C$116+MOD(BN145,Calculations!$C$118))</f>
        <v>-3.8554137824290124E-2</v>
      </c>
      <c r="GE145" s="86">
        <f ca="1">Control!$C$7*Calculations!$C$82*INDEX('Monthly Data'!N:N,Calculations!$C$116+MOD(BO145,Calculations!$C$118))+Control!$C$7*Calculations!$C$83*INDEX('Monthly Data'!O:O,Calculations!$C$116+MOD(BO145,Calculations!$C$118))+Control!$C$7*Calculations!$C$84*INDEX('Monthly Data'!P:P,Calculations!$C$116+MOD(BO145,Calculations!$C$118))+Control!$C$7*Calculations!$C$85*INDEX('Monthly Data'!Q:Q,Calculations!$C$116+MOD(BO145,Calculations!$C$118))+(1-Control!$C$7*Calculations!$C$87)*INDEX('Monthly Data'!R:R,Calculations!$C$116+MOD(BO145,Calculations!$C$118))</f>
        <v>-4.0413381192162513E-2</v>
      </c>
      <c r="GF145" s="86">
        <f ca="1">Control!$C$7*Calculations!$C$82*INDEX('Monthly Data'!N:N,Calculations!$C$116+MOD(BP145,Calculations!$C$118))+Control!$C$7*Calculations!$C$83*INDEX('Monthly Data'!O:O,Calculations!$C$116+MOD(BP145,Calculations!$C$118))+Control!$C$7*Calculations!$C$84*INDEX('Monthly Data'!P:P,Calculations!$C$116+MOD(BP145,Calculations!$C$118))+Control!$C$7*Calculations!$C$85*INDEX('Monthly Data'!Q:Q,Calculations!$C$116+MOD(BP145,Calculations!$C$118))+(1-Control!$C$7*Calculations!$C$87)*INDEX('Monthly Data'!R:R,Calculations!$C$116+MOD(BP145,Calculations!$C$118))</f>
        <v>-7.4084874653726545E-3</v>
      </c>
      <c r="GG145" s="86">
        <f ca="1">Control!$C$7*Calculations!$C$82*INDEX('Monthly Data'!N:N,Calculations!$C$116+MOD(BQ145,Calculations!$C$118))+Control!$C$7*Calculations!$C$83*INDEX('Monthly Data'!O:O,Calculations!$C$116+MOD(BQ145,Calculations!$C$118))+Control!$C$7*Calculations!$C$84*INDEX('Monthly Data'!P:P,Calculations!$C$116+MOD(BQ145,Calculations!$C$118))+Control!$C$7*Calculations!$C$85*INDEX('Monthly Data'!Q:Q,Calculations!$C$116+MOD(BQ145,Calculations!$C$118))+(1-Control!$C$7*Calculations!$C$87)*INDEX('Monthly Data'!R:R,Calculations!$C$116+MOD(BQ145,Calculations!$C$118))</f>
        <v>3.5231336013669103E-2</v>
      </c>
      <c r="GH145" s="86">
        <f ca="1">Control!$C$7*Calculations!$C$82*INDEX('Monthly Data'!N:N,Calculations!$C$116+MOD(BR145,Calculations!$C$118))+Control!$C$7*Calculations!$C$83*INDEX('Monthly Data'!O:O,Calculations!$C$116+MOD(BR145,Calculations!$C$118))+Control!$C$7*Calculations!$C$84*INDEX('Monthly Data'!P:P,Calculations!$C$116+MOD(BR145,Calculations!$C$118))+Control!$C$7*Calculations!$C$85*INDEX('Monthly Data'!Q:Q,Calculations!$C$116+MOD(BR145,Calculations!$C$118))+(1-Control!$C$7*Calculations!$C$87)*INDEX('Monthly Data'!R:R,Calculations!$C$116+MOD(BR145,Calculations!$C$118))</f>
        <v>2.0524935548016137E-2</v>
      </c>
      <c r="GI145" s="86">
        <f ca="1">Control!$C$7*Calculations!$C$82*INDEX('Monthly Data'!N:N,Calculations!$C$116+MOD(BS145,Calculations!$C$118))+Control!$C$7*Calculations!$C$83*INDEX('Monthly Data'!O:O,Calculations!$C$116+MOD(BS145,Calculations!$C$118))+Control!$C$7*Calculations!$C$84*INDEX('Monthly Data'!P:P,Calculations!$C$116+MOD(BS145,Calculations!$C$118))+Control!$C$7*Calculations!$C$85*INDEX('Monthly Data'!Q:Q,Calculations!$C$116+MOD(BS145,Calculations!$C$118))+(1-Control!$C$7*Calculations!$C$87)*INDEX('Monthly Data'!R:R,Calculations!$C$116+MOD(BS145,Calculations!$C$118))</f>
        <v>2.5790695379256122E-2</v>
      </c>
      <c r="GJ145" s="86">
        <f ca="1">Control!$C$7*Calculations!$C$82*INDEX('Monthly Data'!N:N,Calculations!$C$116+MOD(BT145,Calculations!$C$118))+Control!$C$7*Calculations!$C$83*INDEX('Monthly Data'!O:O,Calculations!$C$116+MOD(BT145,Calculations!$C$118))+Control!$C$7*Calculations!$C$84*INDEX('Monthly Data'!P:P,Calculations!$C$116+MOD(BT145,Calculations!$C$118))+Control!$C$7*Calculations!$C$85*INDEX('Monthly Data'!Q:Q,Calculations!$C$116+MOD(BT145,Calculations!$C$118))+(1-Control!$C$7*Calculations!$C$87)*INDEX('Monthly Data'!R:R,Calculations!$C$116+MOD(BT145,Calculations!$C$118))</f>
        <v>3.4808428836917149E-3</v>
      </c>
      <c r="GK145" s="86">
        <f ca="1">Control!$C$7*Calculations!$C$82*INDEX('Monthly Data'!N:N,Calculations!$C$116+MOD(BU145,Calculations!$C$118))+Control!$C$7*Calculations!$C$83*INDEX('Monthly Data'!O:O,Calculations!$C$116+MOD(BU145,Calculations!$C$118))+Control!$C$7*Calculations!$C$84*INDEX('Monthly Data'!P:P,Calculations!$C$116+MOD(BU145,Calculations!$C$118))+Control!$C$7*Calculations!$C$85*INDEX('Monthly Data'!Q:Q,Calculations!$C$116+MOD(BU145,Calculations!$C$118))+(1-Control!$C$7*Calculations!$C$87)*INDEX('Monthly Data'!R:R,Calculations!$C$116+MOD(BU145,Calculations!$C$118))</f>
        <v>1.5108777406081684E-3</v>
      </c>
      <c r="GL145" s="86">
        <f ca="1">Control!$C$7*Calculations!$C$82*INDEX('Monthly Data'!N:N,Calculations!$C$116+MOD(BV145,Calculations!$C$118))+Control!$C$7*Calculations!$C$83*INDEX('Monthly Data'!O:O,Calculations!$C$116+MOD(BV145,Calculations!$C$118))+Control!$C$7*Calculations!$C$84*INDEX('Monthly Data'!P:P,Calculations!$C$116+MOD(BV145,Calculations!$C$118))+Control!$C$7*Calculations!$C$85*INDEX('Monthly Data'!Q:Q,Calculations!$C$116+MOD(BV145,Calculations!$C$118))+(1-Control!$C$7*Calculations!$C$87)*INDEX('Monthly Data'!R:R,Calculations!$C$116+MOD(BV145,Calculations!$C$118))</f>
        <v>2.3852824346838646E-2</v>
      </c>
      <c r="GM145" s="86">
        <f ca="1">Control!$C$7*Calculations!$C$82*INDEX('Monthly Data'!N:N,Calculations!$C$116+MOD(BW145,Calculations!$C$118))+Control!$C$7*Calculations!$C$83*INDEX('Monthly Data'!O:O,Calculations!$C$116+MOD(BW145,Calculations!$C$118))+Control!$C$7*Calculations!$C$84*INDEX('Monthly Data'!P:P,Calculations!$C$116+MOD(BW145,Calculations!$C$118))+Control!$C$7*Calculations!$C$85*INDEX('Monthly Data'!Q:Q,Calculations!$C$116+MOD(BW145,Calculations!$C$118))+(1-Control!$C$7*Calculations!$C$87)*INDEX('Monthly Data'!R:R,Calculations!$C$116+MOD(BW145,Calculations!$C$118))</f>
        <v>1.2954540023127663E-2</v>
      </c>
      <c r="GN145" s="86">
        <f ca="1">Control!$C$7*Calculations!$C$82*INDEX('Monthly Data'!N:N,Calculations!$C$116+MOD(BX145,Calculations!$C$118))+Control!$C$7*Calculations!$C$83*INDEX('Monthly Data'!O:O,Calculations!$C$116+MOD(BX145,Calculations!$C$118))+Control!$C$7*Calculations!$C$84*INDEX('Monthly Data'!P:P,Calculations!$C$116+MOD(BX145,Calculations!$C$118))+Control!$C$7*Calculations!$C$85*INDEX('Monthly Data'!Q:Q,Calculations!$C$116+MOD(BX145,Calculations!$C$118))+(1-Control!$C$7*Calculations!$C$87)*INDEX('Monthly Data'!R:R,Calculations!$C$116+MOD(BX145,Calculations!$C$118))</f>
        <v>3.127051071655923E-3</v>
      </c>
      <c r="GO145" s="86">
        <f ca="1">Control!$C$7*Calculations!$C$82*INDEX('Monthly Data'!N:N,Calculations!$C$116+MOD(BY145,Calculations!$C$118))+Control!$C$7*Calculations!$C$83*INDEX('Monthly Data'!O:O,Calculations!$C$116+MOD(BY145,Calculations!$C$118))+Control!$C$7*Calculations!$C$84*INDEX('Monthly Data'!P:P,Calculations!$C$116+MOD(BY145,Calculations!$C$118))+Control!$C$7*Calculations!$C$85*INDEX('Monthly Data'!Q:Q,Calculations!$C$116+MOD(BY145,Calculations!$C$118))+(1-Control!$C$7*Calculations!$C$87)*INDEX('Monthly Data'!R:R,Calculations!$C$116+MOD(BY145,Calculations!$C$118))</f>
        <v>6.2631896128884862E-3</v>
      </c>
      <c r="GP145" s="86">
        <f ca="1">Control!$C$7*Calculations!$C$82*INDEX('Monthly Data'!N:N,Calculations!$C$116+MOD(BZ145,Calculations!$C$118))+Control!$C$7*Calculations!$C$83*INDEX('Monthly Data'!O:O,Calculations!$C$116+MOD(BZ145,Calculations!$C$118))+Control!$C$7*Calculations!$C$84*INDEX('Monthly Data'!P:P,Calculations!$C$116+MOD(BZ145,Calculations!$C$118))+Control!$C$7*Calculations!$C$85*INDEX('Monthly Data'!Q:Q,Calculations!$C$116+MOD(BZ145,Calculations!$C$118))+(1-Control!$C$7*Calculations!$C$87)*INDEX('Monthly Data'!R:R,Calculations!$C$116+MOD(BZ145,Calculations!$C$118))</f>
        <v>1.5108777406081684E-3</v>
      </c>
      <c r="GQ145" s="86">
        <f ca="1">Control!$C$7*Calculations!$C$82*INDEX('Monthly Data'!N:N,Calculations!$C$116+MOD(CA145,Calculations!$C$118))+Control!$C$7*Calculations!$C$83*INDEX('Monthly Data'!O:O,Calculations!$C$116+MOD(CA145,Calculations!$C$118))+Control!$C$7*Calculations!$C$84*INDEX('Monthly Data'!P:P,Calculations!$C$116+MOD(CA145,Calculations!$C$118))+Control!$C$7*Calculations!$C$85*INDEX('Monthly Data'!Q:Q,Calculations!$C$116+MOD(CA145,Calculations!$C$118))+(1-Control!$C$7*Calculations!$C$87)*INDEX('Monthly Data'!R:R,Calculations!$C$116+MOD(CA145,Calculations!$C$118))</f>
        <v>2.1918137743539623E-2</v>
      </c>
      <c r="GR145" s="86">
        <f ca="1">Control!$C$7*Calculations!$C$82*INDEX('Monthly Data'!N:N,Calculations!$C$116+MOD(CB145,Calculations!$C$118))+Control!$C$7*Calculations!$C$83*INDEX('Monthly Data'!O:O,Calculations!$C$116+MOD(CB145,Calculations!$C$118))+Control!$C$7*Calculations!$C$84*INDEX('Monthly Data'!P:P,Calculations!$C$116+MOD(CB145,Calculations!$C$118))+Control!$C$7*Calculations!$C$85*INDEX('Monthly Data'!Q:Q,Calculations!$C$116+MOD(CB145,Calculations!$C$118))+(1-Control!$C$7*Calculations!$C$87)*INDEX('Monthly Data'!R:R,Calculations!$C$116+MOD(CB145,Calculations!$C$118))</f>
        <v>1.5063457444773597E-2</v>
      </c>
      <c r="GS145" s="86">
        <f ca="1">Control!$C$7*Calculations!$C$82*INDEX('Monthly Data'!N:N,Calculations!$C$116+MOD(CC145,Calculations!$C$118))+Control!$C$7*Calculations!$C$83*INDEX('Monthly Data'!O:O,Calculations!$C$116+MOD(CC145,Calculations!$C$118))+Control!$C$7*Calculations!$C$84*INDEX('Monthly Data'!P:P,Calculations!$C$116+MOD(CC145,Calculations!$C$118))+Control!$C$7*Calculations!$C$85*INDEX('Monthly Data'!Q:Q,Calculations!$C$116+MOD(CC145,Calculations!$C$118))+(1-Control!$C$7*Calculations!$C$87)*INDEX('Monthly Data'!R:R,Calculations!$C$116+MOD(CC145,Calculations!$C$118))</f>
        <v>1.2722494017511032E-2</v>
      </c>
      <c r="GT145" s="86">
        <f ca="1">Control!$C$7*Calculations!$C$82*INDEX('Monthly Data'!N:N,Calculations!$C$116+MOD(CD145,Calculations!$C$118))+Control!$C$7*Calculations!$C$83*INDEX('Monthly Data'!O:O,Calculations!$C$116+MOD(CD145,Calculations!$C$118))+Control!$C$7*Calculations!$C$84*INDEX('Monthly Data'!P:P,Calculations!$C$116+MOD(CD145,Calculations!$C$118))+Control!$C$7*Calculations!$C$85*INDEX('Monthly Data'!Q:Q,Calculations!$C$116+MOD(CD145,Calculations!$C$118))+(1-Control!$C$7*Calculations!$C$87)*INDEX('Monthly Data'!R:R,Calculations!$C$116+MOD(CD145,Calculations!$C$118))</f>
        <v>1.5758278480433856E-2</v>
      </c>
      <c r="GU145" s="86">
        <f ca="1">Control!$C$7*Calculations!$C$82*INDEX('Monthly Data'!N:N,Calculations!$C$116+MOD(CE145,Calculations!$C$118))+Control!$C$7*Calculations!$C$83*INDEX('Monthly Data'!O:O,Calculations!$C$116+MOD(CE145,Calculations!$C$118))+Control!$C$7*Calculations!$C$84*INDEX('Monthly Data'!P:P,Calculations!$C$116+MOD(CE145,Calculations!$C$118))+Control!$C$7*Calculations!$C$85*INDEX('Monthly Data'!Q:Q,Calculations!$C$116+MOD(CE145,Calculations!$C$118))+(1-Control!$C$7*Calculations!$C$87)*INDEX('Monthly Data'!R:R,Calculations!$C$116+MOD(CE145,Calculations!$C$118))</f>
        <v>-1.3959200237295809E-2</v>
      </c>
      <c r="GV145" s="86">
        <f ca="1">Control!$C$7*Calculations!$C$82*INDEX('Monthly Data'!N:N,Calculations!$C$116+MOD(CF145,Calculations!$C$118))+Control!$C$7*Calculations!$C$83*INDEX('Monthly Data'!O:O,Calculations!$C$116+MOD(CF145,Calculations!$C$118))+Control!$C$7*Calculations!$C$84*INDEX('Monthly Data'!P:P,Calculations!$C$116+MOD(CF145,Calculations!$C$118))+Control!$C$7*Calculations!$C$85*INDEX('Monthly Data'!Q:Q,Calculations!$C$116+MOD(CF145,Calculations!$C$118))+(1-Control!$C$7*Calculations!$C$87)*INDEX('Monthly Data'!R:R,Calculations!$C$116+MOD(CF145,Calculations!$C$118))</f>
        <v>3.1011313347584085E-2</v>
      </c>
      <c r="GW145" s="86">
        <f ca="1">Control!$C$7*Calculations!$C$82*INDEX('Monthly Data'!N:N,Calculations!$C$116+MOD(CG145,Calculations!$C$118))+Control!$C$7*Calculations!$C$83*INDEX('Monthly Data'!O:O,Calculations!$C$116+MOD(CG145,Calculations!$C$118))+Control!$C$7*Calculations!$C$84*INDEX('Monthly Data'!P:P,Calculations!$C$116+MOD(CG145,Calculations!$C$118))+Control!$C$7*Calculations!$C$85*INDEX('Monthly Data'!Q:Q,Calculations!$C$116+MOD(CG145,Calculations!$C$118))+(1-Control!$C$7*Calculations!$C$87)*INDEX('Monthly Data'!R:R,Calculations!$C$116+MOD(CG145,Calculations!$C$118))</f>
        <v>2.3206536303657571E-2</v>
      </c>
      <c r="GX145" s="86">
        <f ca="1">Control!$C$7*Calculations!$C$82*INDEX('Monthly Data'!N:N,Calculations!$C$116+MOD(CH145,Calculations!$C$118))+Control!$C$7*Calculations!$C$83*INDEX('Monthly Data'!O:O,Calculations!$C$116+MOD(CH145,Calculations!$C$118))+Control!$C$7*Calculations!$C$84*INDEX('Monthly Data'!P:P,Calculations!$C$116+MOD(CH145,Calculations!$C$118))+Control!$C$7*Calculations!$C$85*INDEX('Monthly Data'!Q:Q,Calculations!$C$116+MOD(CH145,Calculations!$C$118))+(1-Control!$C$7*Calculations!$C$87)*INDEX('Monthly Data'!R:R,Calculations!$C$116+MOD(CH145,Calculations!$C$118))</f>
        <v>-1.3959200237295809E-2</v>
      </c>
      <c r="GY145" s="86">
        <f ca="1">Control!$C$7*Calculations!$C$82*INDEX('Monthly Data'!N:N,Calculations!$C$116+MOD(CI145,Calculations!$C$118))+Control!$C$7*Calculations!$C$83*INDEX('Monthly Data'!O:O,Calculations!$C$116+MOD(CI145,Calculations!$C$118))+Control!$C$7*Calculations!$C$84*INDEX('Monthly Data'!P:P,Calculations!$C$116+MOD(CI145,Calculations!$C$118))+Control!$C$7*Calculations!$C$85*INDEX('Monthly Data'!Q:Q,Calculations!$C$116+MOD(CI145,Calculations!$C$118))+(1-Control!$C$7*Calculations!$C$87)*INDEX('Monthly Data'!R:R,Calculations!$C$116+MOD(CI145,Calculations!$C$118))</f>
        <v>-3.299557342782896E-2</v>
      </c>
      <c r="GZ145" s="86">
        <f ca="1">Control!$C$7*Calculations!$C$82*INDEX('Monthly Data'!N:N,Calculations!$C$116+MOD(CJ145,Calculations!$C$118))+Control!$C$7*Calculations!$C$83*INDEX('Monthly Data'!O:O,Calculations!$C$116+MOD(CJ145,Calculations!$C$118))+Control!$C$7*Calculations!$C$84*INDEX('Monthly Data'!P:P,Calculations!$C$116+MOD(CJ145,Calculations!$C$118))+Control!$C$7*Calculations!$C$85*INDEX('Monthly Data'!Q:Q,Calculations!$C$116+MOD(CJ145,Calculations!$C$118))+(1-Control!$C$7*Calculations!$C$87)*INDEX('Monthly Data'!R:R,Calculations!$C$116+MOD(CJ145,Calculations!$C$118))</f>
        <v>-4.417423226995453E-3</v>
      </c>
      <c r="HA145" s="86">
        <f ca="1">Control!$C$7*Calculations!$C$82*INDEX('Monthly Data'!N:N,Calculations!$C$116+MOD(CK145,Calculations!$C$118))+Control!$C$7*Calculations!$C$83*INDEX('Monthly Data'!O:O,Calculations!$C$116+MOD(CK145,Calculations!$C$118))+Control!$C$7*Calculations!$C$84*INDEX('Monthly Data'!P:P,Calculations!$C$116+MOD(CK145,Calculations!$C$118))+Control!$C$7*Calculations!$C$85*INDEX('Monthly Data'!Q:Q,Calculations!$C$116+MOD(CK145,Calculations!$C$118))+(1-Control!$C$7*Calculations!$C$87)*INDEX('Monthly Data'!R:R,Calculations!$C$116+MOD(CK145,Calculations!$C$118))</f>
        <v>2.0524935548016137E-2</v>
      </c>
      <c r="HB145" s="86">
        <f ca="1">Control!$C$7*Calculations!$C$82*INDEX('Monthly Data'!N:N,Calculations!$C$116+MOD(CL145,Calculations!$C$118))+Control!$C$7*Calculations!$C$83*INDEX('Monthly Data'!O:O,Calculations!$C$116+MOD(CL145,Calculations!$C$118))+Control!$C$7*Calculations!$C$84*INDEX('Monthly Data'!P:P,Calculations!$C$116+MOD(CL145,Calculations!$C$118))+Control!$C$7*Calculations!$C$85*INDEX('Monthly Data'!Q:Q,Calculations!$C$116+MOD(CL145,Calculations!$C$118))+(1-Control!$C$7*Calculations!$C$87)*INDEX('Monthly Data'!R:R,Calculations!$C$116+MOD(CL145,Calculations!$C$118))</f>
        <v>-2.7490061308214487E-3</v>
      </c>
      <c r="HC145" s="86">
        <f ca="1">Control!$C$7*Calculations!$C$82*INDEX('Monthly Data'!N:N,Calculations!$C$116+MOD(CM145,Calculations!$C$118))+Control!$C$7*Calculations!$C$83*INDEX('Monthly Data'!O:O,Calculations!$C$116+MOD(CM145,Calculations!$C$118))+Control!$C$7*Calculations!$C$84*INDEX('Monthly Data'!P:P,Calculations!$C$116+MOD(CM145,Calculations!$C$118))+Control!$C$7*Calculations!$C$85*INDEX('Monthly Data'!Q:Q,Calculations!$C$116+MOD(CM145,Calculations!$C$118))+(1-Control!$C$7*Calculations!$C$87)*INDEX('Monthly Data'!R:R,Calculations!$C$116+MOD(CM145,Calculations!$C$118))</f>
        <v>-2.0259958308006688E-2</v>
      </c>
      <c r="HD145" s="86">
        <f ca="1">Control!$C$7*Calculations!$C$82*INDEX('Monthly Data'!N:N,Calculations!$C$116+MOD(CN145,Calculations!$C$118))+Control!$C$7*Calculations!$C$83*INDEX('Monthly Data'!O:O,Calculations!$C$116+MOD(CN145,Calculations!$C$118))+Control!$C$7*Calculations!$C$84*INDEX('Monthly Data'!P:P,Calculations!$C$116+MOD(CN145,Calculations!$C$118))+Control!$C$7*Calculations!$C$85*INDEX('Monthly Data'!Q:Q,Calculations!$C$116+MOD(CN145,Calculations!$C$118))+(1-Control!$C$7*Calculations!$C$87)*INDEX('Monthly Data'!R:R,Calculations!$C$116+MOD(CN145,Calculations!$C$118))</f>
        <v>1.2954540023127663E-2</v>
      </c>
      <c r="HE145" s="86">
        <f ca="1">Control!$C$7*Calculations!$C$82*INDEX('Monthly Data'!N:N,Calculations!$C$116+MOD(CO145,Calculations!$C$118))+Control!$C$7*Calculations!$C$83*INDEX('Monthly Data'!O:O,Calculations!$C$116+MOD(CO145,Calculations!$C$118))+Control!$C$7*Calculations!$C$84*INDEX('Monthly Data'!P:P,Calculations!$C$116+MOD(CO145,Calculations!$C$118))+Control!$C$7*Calculations!$C$85*INDEX('Monthly Data'!Q:Q,Calculations!$C$116+MOD(CO145,Calculations!$C$118))+(1-Control!$C$7*Calculations!$C$87)*INDEX('Monthly Data'!R:R,Calculations!$C$116+MOD(CO145,Calculations!$C$118))</f>
        <v>-2.5419860972892394E-2</v>
      </c>
      <c r="HF145" s="86">
        <f ca="1">Control!$C$7*Calculations!$C$82*INDEX('Monthly Data'!N:N,Calculations!$C$116+MOD(CP145,Calculations!$C$118))+Control!$C$7*Calculations!$C$83*INDEX('Monthly Data'!O:O,Calculations!$C$116+MOD(CP145,Calculations!$C$118))+Control!$C$7*Calculations!$C$84*INDEX('Monthly Data'!P:P,Calculations!$C$116+MOD(CP145,Calculations!$C$118))+Control!$C$7*Calculations!$C$85*INDEX('Monthly Data'!Q:Q,Calculations!$C$116+MOD(CP145,Calculations!$C$118))+(1-Control!$C$7*Calculations!$C$87)*INDEX('Monthly Data'!R:R,Calculations!$C$116+MOD(CP145,Calculations!$C$118))</f>
        <v>9.9787204839310462E-3</v>
      </c>
      <c r="HG145" s="86">
        <f ca="1">Control!$C$7*Calculations!$C$82*INDEX('Monthly Data'!N:N,Calculations!$C$116+MOD(CQ145,Calculations!$C$118))+Control!$C$7*Calculations!$C$83*INDEX('Monthly Data'!O:O,Calculations!$C$116+MOD(CQ145,Calculations!$C$118))+Control!$C$7*Calculations!$C$84*INDEX('Monthly Data'!P:P,Calculations!$C$116+MOD(CQ145,Calculations!$C$118))+Control!$C$7*Calculations!$C$85*INDEX('Monthly Data'!Q:Q,Calculations!$C$116+MOD(CQ145,Calculations!$C$118))+(1-Control!$C$7*Calculations!$C$87)*INDEX('Monthly Data'!R:R,Calculations!$C$116+MOD(CQ145,Calculations!$C$118))</f>
        <v>2.4842166689046628E-2</v>
      </c>
      <c r="HH145" s="86">
        <f ca="1">Control!$C$7*Calculations!$C$82*INDEX('Monthly Data'!N:N,Calculations!$C$116+MOD(CR145,Calculations!$C$118))+Control!$C$7*Calculations!$C$83*INDEX('Monthly Data'!O:O,Calculations!$C$116+MOD(CR145,Calculations!$C$118))+Control!$C$7*Calculations!$C$84*INDEX('Monthly Data'!P:P,Calculations!$C$116+MOD(CR145,Calculations!$C$118))+Control!$C$7*Calculations!$C$85*INDEX('Monthly Data'!Q:Q,Calculations!$C$116+MOD(CR145,Calculations!$C$118))+(1-Control!$C$7*Calculations!$C$87)*INDEX('Monthly Data'!R:R,Calculations!$C$116+MOD(CR145,Calculations!$C$118))</f>
        <v>-1.4213734788548189E-2</v>
      </c>
      <c r="HI145" s="86">
        <f ca="1">Control!$C$7*Calculations!$C$82*INDEX('Monthly Data'!N:N,Calculations!$C$116+MOD(CS145,Calculations!$C$118))+Control!$C$7*Calculations!$C$83*INDEX('Monthly Data'!O:O,Calculations!$C$116+MOD(CS145,Calculations!$C$118))+Control!$C$7*Calculations!$C$84*INDEX('Monthly Data'!P:P,Calculations!$C$116+MOD(CS145,Calculations!$C$118))+Control!$C$7*Calculations!$C$85*INDEX('Monthly Data'!Q:Q,Calculations!$C$116+MOD(CS145,Calculations!$C$118))+(1-Control!$C$7*Calculations!$C$87)*INDEX('Monthly Data'!R:R,Calculations!$C$116+MOD(CS145,Calculations!$C$118))</f>
        <v>2.3852824346838646E-2</v>
      </c>
      <c r="HJ145" s="86">
        <f ca="1">Control!$C$7*Calculations!$C$82*INDEX('Monthly Data'!N:N,Calculations!$C$116+MOD(CT145,Calculations!$C$118))+Control!$C$7*Calculations!$C$83*INDEX('Monthly Data'!O:O,Calculations!$C$116+MOD(CT145,Calculations!$C$118))+Control!$C$7*Calculations!$C$84*INDEX('Monthly Data'!P:P,Calculations!$C$116+MOD(CT145,Calculations!$C$118))+Control!$C$7*Calculations!$C$85*INDEX('Monthly Data'!Q:Q,Calculations!$C$116+MOD(CT145,Calculations!$C$118))+(1-Control!$C$7*Calculations!$C$87)*INDEX('Monthly Data'!R:R,Calculations!$C$116+MOD(CT145,Calculations!$C$118))</f>
        <v>1.0478379486191123E-2</v>
      </c>
      <c r="HK145" s="86">
        <f ca="1">Control!$C$7*Calculations!$C$82*INDEX('Monthly Data'!N:N,Calculations!$C$116+MOD(CU145,Calculations!$C$118))+Control!$C$7*Calculations!$C$83*INDEX('Monthly Data'!O:O,Calculations!$C$116+MOD(CU145,Calculations!$C$118))+Control!$C$7*Calculations!$C$84*INDEX('Monthly Data'!P:P,Calculations!$C$116+MOD(CU145,Calculations!$C$118))+Control!$C$7*Calculations!$C$85*INDEX('Monthly Data'!Q:Q,Calculations!$C$116+MOD(CU145,Calculations!$C$118))+(1-Control!$C$7*Calculations!$C$87)*INDEX('Monthly Data'!R:R,Calculations!$C$116+MOD(CU145,Calculations!$C$118))</f>
        <v>6.6954569943530936E-3</v>
      </c>
      <c r="HL145" s="86">
        <f ca="1">Control!$C$7*Calculations!$C$82*INDEX('Monthly Data'!N:N,Calculations!$C$116+MOD(CV145,Calculations!$C$118))+Control!$C$7*Calculations!$C$83*INDEX('Monthly Data'!O:O,Calculations!$C$116+MOD(CV145,Calculations!$C$118))+Control!$C$7*Calculations!$C$84*INDEX('Monthly Data'!P:P,Calculations!$C$116+MOD(CV145,Calculations!$C$118))+Control!$C$7*Calculations!$C$85*INDEX('Monthly Data'!Q:Q,Calculations!$C$116+MOD(CV145,Calculations!$C$118))+(1-Control!$C$7*Calculations!$C$87)*INDEX('Monthly Data'!R:R,Calculations!$C$116+MOD(CV145,Calculations!$C$118))</f>
        <v>1.7831091590102856E-2</v>
      </c>
      <c r="HM145" s="86">
        <f ca="1">Control!$C$7*Calculations!$C$82*INDEX('Monthly Data'!N:N,Calculations!$C$116+MOD(CW145,Calculations!$C$118))+Control!$C$7*Calculations!$C$83*INDEX('Monthly Data'!O:O,Calculations!$C$116+MOD(CW145,Calculations!$C$118))+Control!$C$7*Calculations!$C$84*INDEX('Monthly Data'!P:P,Calculations!$C$116+MOD(CW145,Calculations!$C$118))+Control!$C$7*Calculations!$C$85*INDEX('Monthly Data'!Q:Q,Calculations!$C$116+MOD(CW145,Calculations!$C$118))+(1-Control!$C$7*Calculations!$C$87)*INDEX('Monthly Data'!R:R,Calculations!$C$116+MOD(CW145,Calculations!$C$118))</f>
        <v>6.6954569943530936E-3</v>
      </c>
      <c r="HN145" s="86">
        <f ca="1">Control!$C$7*Calculations!$C$82*INDEX('Monthly Data'!N:N,Calculations!$C$116+MOD(CX145,Calculations!$C$118))+Control!$C$7*Calculations!$C$83*INDEX('Monthly Data'!O:O,Calculations!$C$116+MOD(CX145,Calculations!$C$118))+Control!$C$7*Calculations!$C$84*INDEX('Monthly Data'!P:P,Calculations!$C$116+MOD(CX145,Calculations!$C$118))+Control!$C$7*Calculations!$C$85*INDEX('Monthly Data'!Q:Q,Calculations!$C$116+MOD(CX145,Calculations!$C$118))+(1-Control!$C$7*Calculations!$C$87)*INDEX('Monthly Data'!R:R,Calculations!$C$116+MOD(CX145,Calculations!$C$118))</f>
        <v>1.2435425892067014E-2</v>
      </c>
      <c r="HO145" s="86">
        <f ca="1">Control!$C$7*Calculations!$C$82*INDEX('Monthly Data'!N:N,Calculations!$C$116+MOD(CY145,Calculations!$C$118))+Control!$C$7*Calculations!$C$83*INDEX('Monthly Data'!O:O,Calculations!$C$116+MOD(CY145,Calculations!$C$118))+Control!$C$7*Calculations!$C$84*INDEX('Monthly Data'!P:P,Calculations!$C$116+MOD(CY145,Calculations!$C$118))+Control!$C$7*Calculations!$C$85*INDEX('Monthly Data'!Q:Q,Calculations!$C$116+MOD(CY145,Calculations!$C$118))+(1-Control!$C$7*Calculations!$C$87)*INDEX('Monthly Data'!R:R,Calculations!$C$116+MOD(CY145,Calculations!$C$118))</f>
        <v>1.5063457444773597E-2</v>
      </c>
      <c r="HP145" s="86">
        <f ca="1">Control!$C$7*Calculations!$C$82*INDEX('Monthly Data'!N:N,Calculations!$C$116+MOD(CZ145,Calculations!$C$118))+Control!$C$7*Calculations!$C$83*INDEX('Monthly Data'!O:O,Calculations!$C$116+MOD(CZ145,Calculations!$C$118))+Control!$C$7*Calculations!$C$84*INDEX('Monthly Data'!P:P,Calculations!$C$116+MOD(CZ145,Calculations!$C$118))+Control!$C$7*Calculations!$C$85*INDEX('Monthly Data'!Q:Q,Calculations!$C$116+MOD(CZ145,Calculations!$C$118))+(1-Control!$C$7*Calculations!$C$87)*INDEX('Monthly Data'!R:R,Calculations!$C$116+MOD(CZ145,Calculations!$C$118))</f>
        <v>-6.1115617667135171E-2</v>
      </c>
      <c r="HQ145" s="86">
        <f ca="1">Control!$C$7*Calculations!$C$82*INDEX('Monthly Data'!N:N,Calculations!$C$116+MOD(DA145,Calculations!$C$118))+Control!$C$7*Calculations!$C$83*INDEX('Monthly Data'!O:O,Calculations!$C$116+MOD(DA145,Calculations!$C$118))+Control!$C$7*Calculations!$C$84*INDEX('Monthly Data'!P:P,Calculations!$C$116+MOD(DA145,Calculations!$C$118))+Control!$C$7*Calculations!$C$85*INDEX('Monthly Data'!Q:Q,Calculations!$C$116+MOD(DA145,Calculations!$C$118))+(1-Control!$C$7*Calculations!$C$87)*INDEX('Monthly Data'!R:R,Calculations!$C$116+MOD(DA145,Calculations!$C$118))</f>
        <v>1.0018681835149534E-3</v>
      </c>
      <c r="HR145" s="86">
        <f ca="1">Control!$C$7*Calculations!$C$82*INDEX('Monthly Data'!N:N,Calculations!$C$116+MOD(DB145,Calculations!$C$118))+Control!$C$7*Calculations!$C$83*INDEX('Monthly Data'!O:O,Calculations!$C$116+MOD(DB145,Calculations!$C$118))+Control!$C$7*Calculations!$C$84*INDEX('Monthly Data'!P:P,Calculations!$C$116+MOD(DB145,Calculations!$C$118))+Control!$C$7*Calculations!$C$85*INDEX('Monthly Data'!Q:Q,Calculations!$C$116+MOD(DB145,Calculations!$C$118))+(1-Control!$C$7*Calculations!$C$87)*INDEX('Monthly Data'!R:R,Calculations!$C$116+MOD(DB145,Calculations!$C$118))</f>
        <v>2.4470405846852006E-3</v>
      </c>
      <c r="HS145" s="86">
        <f ca="1">Control!$C$7*Calculations!$C$82*INDEX('Monthly Data'!N:N,Calculations!$C$116+MOD(DC145,Calculations!$C$118))+Control!$C$7*Calculations!$C$83*INDEX('Monthly Data'!O:O,Calculations!$C$116+MOD(DC145,Calculations!$C$118))+Control!$C$7*Calculations!$C$84*INDEX('Monthly Data'!P:P,Calculations!$C$116+MOD(DC145,Calculations!$C$118))+Control!$C$7*Calculations!$C$85*INDEX('Monthly Data'!Q:Q,Calculations!$C$116+MOD(DC145,Calculations!$C$118))+(1-Control!$C$7*Calculations!$C$87)*INDEX('Monthly Data'!R:R,Calculations!$C$116+MOD(DC145,Calculations!$C$118))</f>
        <v>-2.0259958308006688E-2</v>
      </c>
      <c r="HT145" s="86">
        <f ca="1">Control!$C$7*Calculations!$C$82*INDEX('Monthly Data'!N:N,Calculations!$C$116+MOD(DD145,Calculations!$C$118))+Control!$C$7*Calculations!$C$83*INDEX('Monthly Data'!O:O,Calculations!$C$116+MOD(DD145,Calculations!$C$118))+Control!$C$7*Calculations!$C$84*INDEX('Monthly Data'!P:P,Calculations!$C$116+MOD(DD145,Calculations!$C$118))+Control!$C$7*Calculations!$C$85*INDEX('Monthly Data'!Q:Q,Calculations!$C$116+MOD(DD145,Calculations!$C$118))+(1-Control!$C$7*Calculations!$C$87)*INDEX('Monthly Data'!R:R,Calculations!$C$116+MOD(DD145,Calculations!$C$118))</f>
        <v>1.046389543479892E-2</v>
      </c>
      <c r="HU145" s="86">
        <f ca="1">Control!$C$7*Calculations!$C$82*INDEX('Monthly Data'!N:N,Calculations!$C$116+MOD(DE145,Calculations!$C$118))+Control!$C$7*Calculations!$C$83*INDEX('Monthly Data'!O:O,Calculations!$C$116+MOD(DE145,Calculations!$C$118))+Control!$C$7*Calculations!$C$84*INDEX('Monthly Data'!P:P,Calculations!$C$116+MOD(DE145,Calculations!$C$118))+Control!$C$7*Calculations!$C$85*INDEX('Monthly Data'!Q:Q,Calculations!$C$116+MOD(DE145,Calculations!$C$118))+(1-Control!$C$7*Calculations!$C$87)*INDEX('Monthly Data'!R:R,Calculations!$C$116+MOD(DE145,Calculations!$C$118))</f>
        <v>4.089189590407355E-3</v>
      </c>
      <c r="HV145" s="86">
        <f ca="1">Control!$C$7*Calculations!$C$82*INDEX('Monthly Data'!N:N,Calculations!$C$116+MOD(DF145,Calculations!$C$118))+Control!$C$7*Calculations!$C$83*INDEX('Monthly Data'!O:O,Calculations!$C$116+MOD(DF145,Calculations!$C$118))+Control!$C$7*Calculations!$C$84*INDEX('Monthly Data'!P:P,Calculations!$C$116+MOD(DF145,Calculations!$C$118))+Control!$C$7*Calculations!$C$85*INDEX('Monthly Data'!Q:Q,Calculations!$C$116+MOD(DF145,Calculations!$C$118))+(1-Control!$C$7*Calculations!$C$87)*INDEX('Monthly Data'!R:R,Calculations!$C$116+MOD(DF145,Calculations!$C$118))</f>
        <v>5.1279584938936244E-2</v>
      </c>
      <c r="HW145" s="86">
        <f ca="1">Control!$C$7*Calculations!$C$82*INDEX('Monthly Data'!N:N,Calculations!$C$116+MOD(DG145,Calculations!$C$118))+Control!$C$7*Calculations!$C$83*INDEX('Monthly Data'!O:O,Calculations!$C$116+MOD(DG145,Calculations!$C$118))+Control!$C$7*Calculations!$C$84*INDEX('Monthly Data'!P:P,Calculations!$C$116+MOD(DG145,Calculations!$C$118))+Control!$C$7*Calculations!$C$85*INDEX('Monthly Data'!Q:Q,Calculations!$C$116+MOD(DG145,Calculations!$C$118))+(1-Control!$C$7*Calculations!$C$87)*INDEX('Monthly Data'!R:R,Calculations!$C$116+MOD(DG145,Calculations!$C$118))</f>
        <v>1.3891304280773396E-2</v>
      </c>
      <c r="HX145" s="86">
        <f ca="1">Control!$C$7*Calculations!$C$82*INDEX('Monthly Data'!N:N,Calculations!$C$116+MOD(DH145,Calculations!$C$118))+Control!$C$7*Calculations!$C$83*INDEX('Monthly Data'!O:O,Calculations!$C$116+MOD(DH145,Calculations!$C$118))+Control!$C$7*Calculations!$C$84*INDEX('Monthly Data'!P:P,Calculations!$C$116+MOD(DH145,Calculations!$C$118))+Control!$C$7*Calculations!$C$85*INDEX('Monthly Data'!Q:Q,Calculations!$C$116+MOD(DH145,Calculations!$C$118))+(1-Control!$C$7*Calculations!$C$87)*INDEX('Monthly Data'!R:R,Calculations!$C$116+MOD(DH145,Calculations!$C$118))</f>
        <v>1.3891563624307685E-2</v>
      </c>
      <c r="HY145" s="86">
        <f ca="1">Control!$C$7*Calculations!$C$82*INDEX('Monthly Data'!N:N,Calculations!$C$116+MOD(DI145,Calculations!$C$118))+Control!$C$7*Calculations!$C$83*INDEX('Monthly Data'!O:O,Calculations!$C$116+MOD(DI145,Calculations!$C$118))+Control!$C$7*Calculations!$C$84*INDEX('Monthly Data'!P:P,Calculations!$C$116+MOD(DI145,Calculations!$C$118))+Control!$C$7*Calculations!$C$85*INDEX('Monthly Data'!Q:Q,Calculations!$C$116+MOD(DI145,Calculations!$C$118))+(1-Control!$C$7*Calculations!$C$87)*INDEX('Monthly Data'!R:R,Calculations!$C$116+MOD(DI145,Calculations!$C$118))</f>
        <v>-9.5555592256394619E-3</v>
      </c>
      <c r="HZ145" s="86">
        <f ca="1">Control!$C$7*Calculations!$C$82*INDEX('Monthly Data'!N:N,Calculations!$C$116+MOD(DJ145,Calculations!$C$118))+Control!$C$7*Calculations!$C$83*INDEX('Monthly Data'!O:O,Calculations!$C$116+MOD(DJ145,Calculations!$C$118))+Control!$C$7*Calculations!$C$84*INDEX('Monthly Data'!P:P,Calculations!$C$116+MOD(DJ145,Calculations!$C$118))+Control!$C$7*Calculations!$C$85*INDEX('Monthly Data'!Q:Q,Calculations!$C$116+MOD(DJ145,Calculations!$C$118))+(1-Control!$C$7*Calculations!$C$87)*INDEX('Monthly Data'!R:R,Calculations!$C$116+MOD(DJ145,Calculations!$C$118))</f>
        <v>-6.1115617667135171E-2</v>
      </c>
      <c r="IA145" s="86">
        <f ca="1">Control!$C$7*Calculations!$C$82*INDEX('Monthly Data'!N:N,Calculations!$C$116+MOD(DK145,Calculations!$C$118))+Control!$C$7*Calculations!$C$83*INDEX('Monthly Data'!O:O,Calculations!$C$116+MOD(DK145,Calculations!$C$118))+Control!$C$7*Calculations!$C$84*INDEX('Monthly Data'!P:P,Calculations!$C$116+MOD(DK145,Calculations!$C$118))+Control!$C$7*Calculations!$C$85*INDEX('Monthly Data'!Q:Q,Calculations!$C$116+MOD(DK145,Calculations!$C$118))+(1-Control!$C$7*Calculations!$C$87)*INDEX('Monthly Data'!R:R,Calculations!$C$116+MOD(DK145,Calculations!$C$118))</f>
        <v>1.2435425892067014E-2</v>
      </c>
      <c r="IB145" s="86">
        <f ca="1">Control!$C$7*Calculations!$C$82*INDEX('Monthly Data'!N:N,Calculations!$C$116+MOD(DL145,Calculations!$C$118))+Control!$C$7*Calculations!$C$83*INDEX('Monthly Data'!O:O,Calculations!$C$116+MOD(DL145,Calculations!$C$118))+Control!$C$7*Calculations!$C$84*INDEX('Monthly Data'!P:P,Calculations!$C$116+MOD(DL145,Calculations!$C$118))+Control!$C$7*Calculations!$C$85*INDEX('Monthly Data'!Q:Q,Calculations!$C$116+MOD(DL145,Calculations!$C$118))+(1-Control!$C$7*Calculations!$C$87)*INDEX('Monthly Data'!R:R,Calculations!$C$116+MOD(DL145,Calculations!$C$118))</f>
        <v>4.4327772793586687E-3</v>
      </c>
      <c r="IC145" s="86">
        <f ca="1">Control!$C$7*Calculations!$C$82*INDEX('Monthly Data'!N:N,Calculations!$C$116+MOD(DM145,Calculations!$C$118))+Control!$C$7*Calculations!$C$83*INDEX('Monthly Data'!O:O,Calculations!$C$116+MOD(DM145,Calculations!$C$118))+Control!$C$7*Calculations!$C$84*INDEX('Monthly Data'!P:P,Calculations!$C$116+MOD(DM145,Calculations!$C$118))+Control!$C$7*Calculations!$C$85*INDEX('Monthly Data'!Q:Q,Calculations!$C$116+MOD(DM145,Calculations!$C$118))+(1-Control!$C$7*Calculations!$C$87)*INDEX('Monthly Data'!R:R,Calculations!$C$116+MOD(DM145,Calculations!$C$118))</f>
        <v>-2.5419860972892394E-2</v>
      </c>
      <c r="ID145" s="86">
        <f ca="1">Control!$C$7*Calculations!$C$82*INDEX('Monthly Data'!N:N,Calculations!$C$116+MOD(DN145,Calculations!$C$118))+Control!$C$7*Calculations!$C$83*INDEX('Monthly Data'!O:O,Calculations!$C$116+MOD(DN145,Calculations!$C$118))+Control!$C$7*Calculations!$C$84*INDEX('Monthly Data'!P:P,Calculations!$C$116+MOD(DN145,Calculations!$C$118))+Control!$C$7*Calculations!$C$85*INDEX('Monthly Data'!Q:Q,Calculations!$C$116+MOD(DN145,Calculations!$C$118))+(1-Control!$C$7*Calculations!$C$87)*INDEX('Monthly Data'!R:R,Calculations!$C$116+MOD(DN145,Calculations!$C$118))</f>
        <v>5.8868730207813358E-3</v>
      </c>
      <c r="IE145" s="86">
        <f ca="1">Control!$C$7*Calculations!$C$82*INDEX('Monthly Data'!N:N,Calculations!$C$116+MOD(DO145,Calculations!$C$118))+Control!$C$7*Calculations!$C$83*INDEX('Monthly Data'!O:O,Calculations!$C$116+MOD(DO145,Calculations!$C$118))+Control!$C$7*Calculations!$C$84*INDEX('Monthly Data'!P:P,Calculations!$C$116+MOD(DO145,Calculations!$C$118))+Control!$C$7*Calculations!$C$85*INDEX('Monthly Data'!Q:Q,Calculations!$C$116+MOD(DO145,Calculations!$C$118))+(1-Control!$C$7*Calculations!$C$87)*INDEX('Monthly Data'!R:R,Calculations!$C$116+MOD(DO145,Calculations!$C$118))</f>
        <v>-2.0269389991732112E-2</v>
      </c>
      <c r="IF145" s="86">
        <f ca="1">Control!$C$7*Calculations!$C$82*INDEX('Monthly Data'!N:N,Calculations!$C$116+MOD(DP145,Calculations!$C$118))+Control!$C$7*Calculations!$C$83*INDEX('Monthly Data'!O:O,Calculations!$C$116+MOD(DP145,Calculations!$C$118))+Control!$C$7*Calculations!$C$84*INDEX('Monthly Data'!P:P,Calculations!$C$116+MOD(DP145,Calculations!$C$118))+Control!$C$7*Calculations!$C$85*INDEX('Monthly Data'!Q:Q,Calculations!$C$116+MOD(DP145,Calculations!$C$118))+(1-Control!$C$7*Calculations!$C$87)*INDEX('Monthly Data'!R:R,Calculations!$C$116+MOD(DP145,Calculations!$C$118))</f>
        <v>1.1704119272391494E-2</v>
      </c>
      <c r="IG145" s="88">
        <f ca="1">Control!$C$8*(1+DQ145)*(1+DR145)*(1+DS145)*(1+DT145)*(1+DU145)*(1+DV145)*(1+DW145)*(1+DX145)*(1+DY145)*(1+DZ145)*(1+EA145)*(1+EB145)*(1+EC145)*(1+ED145)*(1+EE145)*(1+EF145)*(1+EG145)*(1+EH145)*(1+EI145)*(1+EJ145)*(1+EK145)*(1+EL145)*(1+EM145)*(1+EN145)*(1+EO145)*(1+EP145)*(1+EQ145)*(1+ER145)*(1+ES145)*(1+ET145)*(1+EU145)*(1+EV145)*(1+EW145)*(1+EX145)*(1+EY145)*(1+EZ145)*(1+FA145)*(1+FB145)*(1+FC145)*(1+FD145)*(1+FE145)*(1+FF145)*(1+FG145)*(1+FH145)*(1+FI145)*(1+FJ145)*(1+FK145)*(1+FL145)*(1+FM145)*(1+FN145)*(1+FO145)*(1+FP145)*(1+FQ145)*(1+FR145)*(1+FS145)*(1+FT145)*(1+FU145)*(1+FV145)*(1+FW145)*(1+FX145)*(1+FY145)*(1+FZ145)*(1+GA145)*(1+GB145)*(1+GC145)*(1+GD145)*(1+GE145)*(1+GF145)*(1+GG145)*(1+GH145)*(1+GI145)*(1+GJ145)*(1+GK145)*(1+GL145)*(1+GM145)*(1+GN145)*(1+GO145)*(1+GP145)*(1+GQ145)*(1+GR145)*(1+GS145)*(1+GT145)*(1+GU145)*(1+GV145)*(1+GW145)*(1+GX145)*(1+GY145)*(1+GZ145)*(1+HA145)*(1+HB145)*(1+HC145)*(1+HD145)*(1+HE145)*(1+HF145)*(1+HG145)*(1+HH145)*(1+HI145)*(1+HJ145)*(1+HK145)*(1+HL145)*(1+HM145)*(1+HN145)*(1+HO145)*(1+HP145)*(1+HQ145)*(1+HR145)*(1+HS145)*(1+HT145)*(1+HU145)*(1+HV145)*(1+HW145)*(1+HX145)*(1+HY145)*(1+HZ145)*(1+IA145)*(1+IB145)*(1+IC145)*(1+ID145)*(1+IE145)*(1+IF145)</f>
        <v>88931.785436920836</v>
      </c>
    </row>
    <row r="146" spans="1:241" x14ac:dyDescent="0.25">
      <c r="A146">
        <v>88</v>
      </c>
      <c r="B146">
        <v>18</v>
      </c>
      <c r="C146">
        <v>47</v>
      </c>
      <c r="D146">
        <v>117</v>
      </c>
      <c r="E146">
        <v>3</v>
      </c>
      <c r="F146">
        <v>17</v>
      </c>
      <c r="G146">
        <v>104</v>
      </c>
      <c r="H146">
        <v>39</v>
      </c>
      <c r="I146">
        <v>72</v>
      </c>
      <c r="J146">
        <v>80</v>
      </c>
      <c r="K146">
        <v>59</v>
      </c>
      <c r="L146">
        <v>106</v>
      </c>
      <c r="M146">
        <v>11</v>
      </c>
      <c r="N146">
        <v>78</v>
      </c>
      <c r="O146">
        <v>25</v>
      </c>
      <c r="P146">
        <v>19</v>
      </c>
      <c r="Q146">
        <v>50</v>
      </c>
      <c r="R146">
        <v>50</v>
      </c>
      <c r="S146">
        <v>112</v>
      </c>
      <c r="T146">
        <v>17</v>
      </c>
      <c r="U146">
        <v>47</v>
      </c>
      <c r="V146">
        <v>64</v>
      </c>
      <c r="W146">
        <v>58</v>
      </c>
      <c r="X146">
        <v>9</v>
      </c>
      <c r="Y146">
        <v>14</v>
      </c>
      <c r="Z146">
        <v>71</v>
      </c>
      <c r="AA146">
        <v>38</v>
      </c>
      <c r="AB146">
        <v>88</v>
      </c>
      <c r="AC146">
        <v>20</v>
      </c>
      <c r="AD146">
        <v>88</v>
      </c>
      <c r="AE146">
        <v>104</v>
      </c>
      <c r="AF146">
        <v>5</v>
      </c>
      <c r="AG146">
        <v>17</v>
      </c>
      <c r="AH146">
        <v>45</v>
      </c>
      <c r="AI146">
        <v>73</v>
      </c>
      <c r="AJ146">
        <v>81</v>
      </c>
      <c r="AK146">
        <v>43</v>
      </c>
      <c r="AL146">
        <v>116</v>
      </c>
      <c r="AM146">
        <v>22</v>
      </c>
      <c r="AN146">
        <v>63</v>
      </c>
      <c r="AO146">
        <v>70</v>
      </c>
      <c r="AP146">
        <v>25</v>
      </c>
      <c r="AQ146">
        <v>64</v>
      </c>
      <c r="AR146">
        <v>17</v>
      </c>
      <c r="AS146">
        <v>52</v>
      </c>
      <c r="AT146">
        <v>40</v>
      </c>
      <c r="AU146">
        <v>94</v>
      </c>
      <c r="AV146">
        <v>58</v>
      </c>
      <c r="AW146">
        <v>17</v>
      </c>
      <c r="AX146">
        <v>60</v>
      </c>
      <c r="AY146">
        <v>34</v>
      </c>
      <c r="AZ146">
        <v>56</v>
      </c>
      <c r="BA146">
        <v>7</v>
      </c>
      <c r="BB146">
        <v>42</v>
      </c>
      <c r="BC146">
        <v>34</v>
      </c>
      <c r="BD146">
        <v>26</v>
      </c>
      <c r="BE146">
        <v>92</v>
      </c>
      <c r="BF146">
        <v>2</v>
      </c>
      <c r="BG146">
        <v>56</v>
      </c>
      <c r="BH146">
        <v>47</v>
      </c>
      <c r="BI146">
        <v>5</v>
      </c>
      <c r="BJ146">
        <v>93</v>
      </c>
      <c r="BK146">
        <v>8</v>
      </c>
      <c r="BL146">
        <v>64</v>
      </c>
      <c r="BM146">
        <v>1</v>
      </c>
      <c r="BN146">
        <v>37</v>
      </c>
      <c r="BO146">
        <v>13</v>
      </c>
      <c r="BP146">
        <v>12</v>
      </c>
      <c r="BQ146">
        <v>107</v>
      </c>
      <c r="BR146">
        <v>102</v>
      </c>
      <c r="BS146">
        <v>58</v>
      </c>
      <c r="BT146">
        <v>43</v>
      </c>
      <c r="BU146">
        <v>66</v>
      </c>
      <c r="BV146">
        <v>32</v>
      </c>
      <c r="BW146">
        <v>15</v>
      </c>
      <c r="BX146">
        <v>69</v>
      </c>
      <c r="BY146">
        <v>53</v>
      </c>
      <c r="BZ146">
        <v>30</v>
      </c>
      <c r="CA146">
        <v>38</v>
      </c>
      <c r="CB146">
        <v>27</v>
      </c>
      <c r="CC146">
        <v>17</v>
      </c>
      <c r="CD146">
        <v>96</v>
      </c>
      <c r="CE146">
        <v>42</v>
      </c>
      <c r="CF146">
        <v>78</v>
      </c>
      <c r="CG146">
        <v>26</v>
      </c>
      <c r="CH146">
        <v>39</v>
      </c>
      <c r="CI146">
        <v>15</v>
      </c>
      <c r="CJ146">
        <v>82</v>
      </c>
      <c r="CK146">
        <v>115</v>
      </c>
      <c r="CL146">
        <v>101</v>
      </c>
      <c r="CM146">
        <v>74</v>
      </c>
      <c r="CN146">
        <v>47</v>
      </c>
      <c r="CO146">
        <v>75</v>
      </c>
      <c r="CP146">
        <v>5</v>
      </c>
      <c r="CQ146">
        <v>57</v>
      </c>
      <c r="CR146">
        <v>111</v>
      </c>
      <c r="CS146">
        <v>58</v>
      </c>
      <c r="CT146">
        <v>2</v>
      </c>
      <c r="CU146">
        <v>20</v>
      </c>
      <c r="CV146">
        <v>12</v>
      </c>
      <c r="CW146">
        <v>96</v>
      </c>
      <c r="CX146">
        <v>69</v>
      </c>
      <c r="CY146">
        <v>13</v>
      </c>
      <c r="CZ146">
        <v>60</v>
      </c>
      <c r="DA146">
        <v>65</v>
      </c>
      <c r="DB146">
        <v>47</v>
      </c>
      <c r="DC146">
        <v>52</v>
      </c>
      <c r="DD146">
        <v>85</v>
      </c>
      <c r="DE146">
        <v>78</v>
      </c>
      <c r="DF146">
        <v>31</v>
      </c>
      <c r="DG146">
        <v>45</v>
      </c>
      <c r="DH146">
        <v>6</v>
      </c>
      <c r="DI146">
        <v>90</v>
      </c>
      <c r="DJ146">
        <v>48</v>
      </c>
      <c r="DK146">
        <v>67</v>
      </c>
      <c r="DL146">
        <v>57</v>
      </c>
      <c r="DM146">
        <v>49</v>
      </c>
      <c r="DN146">
        <v>9</v>
      </c>
      <c r="DO146">
        <v>101</v>
      </c>
      <c r="DP146">
        <v>23</v>
      </c>
      <c r="DQ146" s="86">
        <f ca="1">Control!$C$7*Calculations!$C$82*INDEX('Monthly Data'!N:N,Calculations!$C$116+MOD(A146,Calculations!$C$118))+Control!$C$7*Calculations!$C$83*INDEX('Monthly Data'!O:O,Calculations!$C$116+MOD(A146,Calculations!$C$118))+Control!$C$7*Calculations!$C$84*INDEX('Monthly Data'!P:P,Calculations!$C$116+MOD(A146,Calculations!$C$118))+Control!$C$7*Calculations!$C$85*INDEX('Monthly Data'!Q:Q,Calculations!$C$116+MOD(A146,Calculations!$C$118))+(1-Control!$C$7*Calculations!$C$87)*INDEX('Monthly Data'!R:R,Calculations!$C$116+MOD(A146,Calculations!$C$118))</f>
        <v>6.4539397490030407E-3</v>
      </c>
      <c r="DR146" s="86">
        <f ca="1">Control!$C$7*Calculations!$C$82*INDEX('Monthly Data'!N:N,Calculations!$C$116+MOD(B146,Calculations!$C$118))+Control!$C$7*Calculations!$C$83*INDEX('Monthly Data'!O:O,Calculations!$C$116+MOD(B146,Calculations!$C$118))+Control!$C$7*Calculations!$C$84*INDEX('Monthly Data'!P:P,Calculations!$C$116+MOD(B146,Calculations!$C$118))+Control!$C$7*Calculations!$C$85*INDEX('Monthly Data'!Q:Q,Calculations!$C$116+MOD(B146,Calculations!$C$118))+(1-Control!$C$7*Calculations!$C$87)*INDEX('Monthly Data'!R:R,Calculations!$C$116+MOD(B146,Calculations!$C$118))</f>
        <v>-7.4084874653726545E-3</v>
      </c>
      <c r="DS146" s="86">
        <f ca="1">Control!$C$7*Calculations!$C$82*INDEX('Monthly Data'!N:N,Calculations!$C$116+MOD(C146,Calculations!$C$118))+Control!$C$7*Calculations!$C$83*INDEX('Monthly Data'!O:O,Calculations!$C$116+MOD(C146,Calculations!$C$118))+Control!$C$7*Calculations!$C$84*INDEX('Monthly Data'!P:P,Calculations!$C$116+MOD(C146,Calculations!$C$118))+Control!$C$7*Calculations!$C$85*INDEX('Monthly Data'!Q:Q,Calculations!$C$116+MOD(C146,Calculations!$C$118))+(1-Control!$C$7*Calculations!$C$87)*INDEX('Monthly Data'!R:R,Calculations!$C$116+MOD(C146,Calculations!$C$118))</f>
        <v>3.1011313347584085E-2</v>
      </c>
      <c r="DT146" s="86">
        <f ca="1">Control!$C$7*Calculations!$C$82*INDEX('Monthly Data'!N:N,Calculations!$C$116+MOD(D146,Calculations!$C$118))+Control!$C$7*Calculations!$C$83*INDEX('Monthly Data'!O:O,Calculations!$C$116+MOD(D146,Calculations!$C$118))+Control!$C$7*Calculations!$C$84*INDEX('Monthly Data'!P:P,Calculations!$C$116+MOD(D146,Calculations!$C$118))+Control!$C$7*Calculations!$C$85*INDEX('Monthly Data'!Q:Q,Calculations!$C$116+MOD(D146,Calculations!$C$118))+(1-Control!$C$7*Calculations!$C$87)*INDEX('Monthly Data'!R:R,Calculations!$C$116+MOD(D146,Calculations!$C$118))</f>
        <v>-7.3651264633385334E-4</v>
      </c>
      <c r="DU146" s="86">
        <f ca="1">Control!$C$7*Calculations!$C$82*INDEX('Monthly Data'!N:N,Calculations!$C$116+MOD(E146,Calculations!$C$118))+Control!$C$7*Calculations!$C$83*INDEX('Monthly Data'!O:O,Calculations!$C$116+MOD(E146,Calculations!$C$118))+Control!$C$7*Calculations!$C$84*INDEX('Monthly Data'!P:P,Calculations!$C$116+MOD(E146,Calculations!$C$118))+Control!$C$7*Calculations!$C$85*INDEX('Monthly Data'!Q:Q,Calculations!$C$116+MOD(E146,Calculations!$C$118))+(1-Control!$C$7*Calculations!$C$87)*INDEX('Monthly Data'!R:R,Calculations!$C$116+MOD(E146,Calculations!$C$118))</f>
        <v>9.9793409618087695E-3</v>
      </c>
      <c r="DV146" s="86">
        <f ca="1">Control!$C$7*Calculations!$C$82*INDEX('Monthly Data'!N:N,Calculations!$C$116+MOD(F146,Calculations!$C$118))+Control!$C$7*Calculations!$C$83*INDEX('Monthly Data'!O:O,Calculations!$C$116+MOD(F146,Calculations!$C$118))+Control!$C$7*Calculations!$C$84*INDEX('Monthly Data'!P:P,Calculations!$C$116+MOD(F146,Calculations!$C$118))+Control!$C$7*Calculations!$C$85*INDEX('Monthly Data'!Q:Q,Calculations!$C$116+MOD(F146,Calculations!$C$118))+(1-Control!$C$7*Calculations!$C$87)*INDEX('Monthly Data'!R:R,Calculations!$C$116+MOD(F146,Calculations!$C$118))</f>
        <v>-2.0269389991732112E-2</v>
      </c>
      <c r="DW146" s="86">
        <f ca="1">Control!$C$7*Calculations!$C$82*INDEX('Monthly Data'!N:N,Calculations!$C$116+MOD(G146,Calculations!$C$118))+Control!$C$7*Calculations!$C$83*INDEX('Monthly Data'!O:O,Calculations!$C$116+MOD(G146,Calculations!$C$118))+Control!$C$7*Calculations!$C$84*INDEX('Monthly Data'!P:P,Calculations!$C$116+MOD(G146,Calculations!$C$118))+Control!$C$7*Calculations!$C$85*INDEX('Monthly Data'!Q:Q,Calculations!$C$116+MOD(G146,Calculations!$C$118))+(1-Control!$C$7*Calculations!$C$87)*INDEX('Monthly Data'!R:R,Calculations!$C$116+MOD(G146,Calculations!$C$118))</f>
        <v>2.9708469559001142E-2</v>
      </c>
      <c r="DX146" s="86">
        <f ca="1">Control!$C$7*Calculations!$C$82*INDEX('Monthly Data'!N:N,Calculations!$C$116+MOD(H146,Calculations!$C$118))+Control!$C$7*Calculations!$C$83*INDEX('Monthly Data'!O:O,Calculations!$C$116+MOD(H146,Calculations!$C$118))+Control!$C$7*Calculations!$C$84*INDEX('Monthly Data'!P:P,Calculations!$C$116+MOD(H146,Calculations!$C$118))+Control!$C$7*Calculations!$C$85*INDEX('Monthly Data'!Q:Q,Calculations!$C$116+MOD(H146,Calculations!$C$118))+(1-Control!$C$7*Calculations!$C$87)*INDEX('Monthly Data'!R:R,Calculations!$C$116+MOD(H146,Calculations!$C$118))</f>
        <v>1.5063457444773597E-2</v>
      </c>
      <c r="DY146" s="86">
        <f ca="1">Control!$C$7*Calculations!$C$82*INDEX('Monthly Data'!N:N,Calculations!$C$116+MOD(I146,Calculations!$C$118))+Control!$C$7*Calculations!$C$83*INDEX('Monthly Data'!O:O,Calculations!$C$116+MOD(I146,Calculations!$C$118))+Control!$C$7*Calculations!$C$84*INDEX('Monthly Data'!P:P,Calculations!$C$116+MOD(I146,Calculations!$C$118))+Control!$C$7*Calculations!$C$85*INDEX('Monthly Data'!Q:Q,Calculations!$C$116+MOD(I146,Calculations!$C$118))+(1-Control!$C$7*Calculations!$C$87)*INDEX('Monthly Data'!R:R,Calculations!$C$116+MOD(I146,Calculations!$C$118))</f>
        <v>-4.3408051735618014E-2</v>
      </c>
      <c r="DZ146" s="86">
        <f ca="1">Control!$C$7*Calculations!$C$82*INDEX('Monthly Data'!N:N,Calculations!$C$116+MOD(J146,Calculations!$C$118))+Control!$C$7*Calculations!$C$83*INDEX('Monthly Data'!O:O,Calculations!$C$116+MOD(J146,Calculations!$C$118))+Control!$C$7*Calculations!$C$84*INDEX('Monthly Data'!P:P,Calculations!$C$116+MOD(J146,Calculations!$C$118))+Control!$C$7*Calculations!$C$85*INDEX('Monthly Data'!Q:Q,Calculations!$C$116+MOD(J146,Calculations!$C$118))+(1-Control!$C$7*Calculations!$C$87)*INDEX('Monthly Data'!R:R,Calculations!$C$116+MOD(J146,Calculations!$C$118))</f>
        <v>-2.7490061308214487E-3</v>
      </c>
      <c r="EA146" s="86">
        <f ca="1">Control!$C$7*Calculations!$C$82*INDEX('Monthly Data'!N:N,Calculations!$C$116+MOD(K146,Calculations!$C$118))+Control!$C$7*Calculations!$C$83*INDEX('Monthly Data'!O:O,Calculations!$C$116+MOD(K146,Calculations!$C$118))+Control!$C$7*Calculations!$C$84*INDEX('Monthly Data'!P:P,Calculations!$C$116+MOD(K146,Calculations!$C$118))+Control!$C$7*Calculations!$C$85*INDEX('Monthly Data'!Q:Q,Calculations!$C$116+MOD(K146,Calculations!$C$118))+(1-Control!$C$7*Calculations!$C$87)*INDEX('Monthly Data'!R:R,Calculations!$C$116+MOD(K146,Calculations!$C$118))</f>
        <v>1.1704119272391494E-2</v>
      </c>
      <c r="EB146" s="86">
        <f ca="1">Control!$C$7*Calculations!$C$82*INDEX('Monthly Data'!N:N,Calculations!$C$116+MOD(L146,Calculations!$C$118))+Control!$C$7*Calculations!$C$83*INDEX('Monthly Data'!O:O,Calculations!$C$116+MOD(L146,Calculations!$C$118))+Control!$C$7*Calculations!$C$84*INDEX('Monthly Data'!P:P,Calculations!$C$116+MOD(L146,Calculations!$C$118))+Control!$C$7*Calculations!$C$85*INDEX('Monthly Data'!Q:Q,Calculations!$C$116+MOD(L146,Calculations!$C$118))+(1-Control!$C$7*Calculations!$C$87)*INDEX('Monthly Data'!R:R,Calculations!$C$116+MOD(L146,Calculations!$C$118))</f>
        <v>6.6954569943530936E-3</v>
      </c>
      <c r="EC146" s="86">
        <f ca="1">Control!$C$7*Calculations!$C$82*INDEX('Monthly Data'!N:N,Calculations!$C$116+MOD(M146,Calculations!$C$118))+Control!$C$7*Calculations!$C$83*INDEX('Monthly Data'!O:O,Calculations!$C$116+MOD(M146,Calculations!$C$118))+Control!$C$7*Calculations!$C$84*INDEX('Monthly Data'!P:P,Calculations!$C$116+MOD(M146,Calculations!$C$118))+Control!$C$7*Calculations!$C$85*INDEX('Monthly Data'!Q:Q,Calculations!$C$116+MOD(M146,Calculations!$C$118))+(1-Control!$C$7*Calculations!$C$87)*INDEX('Monthly Data'!R:R,Calculations!$C$116+MOD(M146,Calculations!$C$118))</f>
        <v>1.0018681835149534E-3</v>
      </c>
      <c r="ED146" s="86">
        <f ca="1">Control!$C$7*Calculations!$C$82*INDEX('Monthly Data'!N:N,Calculations!$C$116+MOD(N146,Calculations!$C$118))+Control!$C$7*Calculations!$C$83*INDEX('Monthly Data'!O:O,Calculations!$C$116+MOD(N146,Calculations!$C$118))+Control!$C$7*Calculations!$C$84*INDEX('Monthly Data'!P:P,Calculations!$C$116+MOD(N146,Calculations!$C$118))+Control!$C$7*Calculations!$C$85*INDEX('Monthly Data'!Q:Q,Calculations!$C$116+MOD(N146,Calculations!$C$118))+(1-Control!$C$7*Calculations!$C$87)*INDEX('Monthly Data'!R:R,Calculations!$C$116+MOD(N146,Calculations!$C$118))</f>
        <v>1.7472933988537529E-2</v>
      </c>
      <c r="EE146" s="86">
        <f ca="1">Control!$C$7*Calculations!$C$82*INDEX('Monthly Data'!N:N,Calculations!$C$116+MOD(O146,Calculations!$C$118))+Control!$C$7*Calculations!$C$83*INDEX('Monthly Data'!O:O,Calculations!$C$116+MOD(O146,Calculations!$C$118))+Control!$C$7*Calculations!$C$84*INDEX('Monthly Data'!P:P,Calculations!$C$116+MOD(O146,Calculations!$C$118))+Control!$C$7*Calculations!$C$85*INDEX('Monthly Data'!Q:Q,Calculations!$C$116+MOD(O146,Calculations!$C$118))+(1-Control!$C$7*Calculations!$C$87)*INDEX('Monthly Data'!R:R,Calculations!$C$116+MOD(O146,Calculations!$C$118))</f>
        <v>-3.299557342782896E-2</v>
      </c>
      <c r="EF146" s="86">
        <f ca="1">Control!$C$7*Calculations!$C$82*INDEX('Monthly Data'!N:N,Calculations!$C$116+MOD(P146,Calculations!$C$118))+Control!$C$7*Calculations!$C$83*INDEX('Monthly Data'!O:O,Calculations!$C$116+MOD(P146,Calculations!$C$118))+Control!$C$7*Calculations!$C$84*INDEX('Monthly Data'!P:P,Calculations!$C$116+MOD(P146,Calculations!$C$118))+Control!$C$7*Calculations!$C$85*INDEX('Monthly Data'!Q:Q,Calculations!$C$116+MOD(P146,Calculations!$C$118))+(1-Control!$C$7*Calculations!$C$87)*INDEX('Monthly Data'!R:R,Calculations!$C$116+MOD(P146,Calculations!$C$118))</f>
        <v>4.089189590407355E-3</v>
      </c>
      <c r="EG146" s="86">
        <f ca="1">Control!$C$7*Calculations!$C$82*INDEX('Monthly Data'!N:N,Calculations!$C$116+MOD(Q146,Calculations!$C$118))+Control!$C$7*Calculations!$C$83*INDEX('Monthly Data'!O:O,Calculations!$C$116+MOD(Q146,Calculations!$C$118))+Control!$C$7*Calculations!$C$84*INDEX('Monthly Data'!P:P,Calculations!$C$116+MOD(Q146,Calculations!$C$118))+Control!$C$7*Calculations!$C$85*INDEX('Monthly Data'!Q:Q,Calculations!$C$116+MOD(Q146,Calculations!$C$118))+(1-Control!$C$7*Calculations!$C$87)*INDEX('Monthly Data'!R:R,Calculations!$C$116+MOD(Q146,Calculations!$C$118))</f>
        <v>6.1009361253630504E-2</v>
      </c>
      <c r="EH146" s="86">
        <f ca="1">Control!$C$7*Calculations!$C$82*INDEX('Monthly Data'!N:N,Calculations!$C$116+MOD(R146,Calculations!$C$118))+Control!$C$7*Calculations!$C$83*INDEX('Monthly Data'!O:O,Calculations!$C$116+MOD(R146,Calculations!$C$118))+Control!$C$7*Calculations!$C$84*INDEX('Monthly Data'!P:P,Calculations!$C$116+MOD(R146,Calculations!$C$118))+Control!$C$7*Calculations!$C$85*INDEX('Monthly Data'!Q:Q,Calculations!$C$116+MOD(R146,Calculations!$C$118))+(1-Control!$C$7*Calculations!$C$87)*INDEX('Monthly Data'!R:R,Calculations!$C$116+MOD(R146,Calculations!$C$118))</f>
        <v>6.1009361253630504E-2</v>
      </c>
      <c r="EI146" s="86">
        <f ca="1">Control!$C$7*Calculations!$C$82*INDEX('Monthly Data'!N:N,Calculations!$C$116+MOD(S146,Calculations!$C$118))+Control!$C$7*Calculations!$C$83*INDEX('Monthly Data'!O:O,Calculations!$C$116+MOD(S146,Calculations!$C$118))+Control!$C$7*Calculations!$C$84*INDEX('Monthly Data'!P:P,Calculations!$C$116+MOD(S146,Calculations!$C$118))+Control!$C$7*Calculations!$C$85*INDEX('Monthly Data'!Q:Q,Calculations!$C$116+MOD(S146,Calculations!$C$118))+(1-Control!$C$7*Calculations!$C$87)*INDEX('Monthly Data'!R:R,Calculations!$C$116+MOD(S146,Calculations!$C$118))</f>
        <v>1.142101364887867E-2</v>
      </c>
      <c r="EJ146" s="86">
        <f ca="1">Control!$C$7*Calculations!$C$82*INDEX('Monthly Data'!N:N,Calculations!$C$116+MOD(T146,Calculations!$C$118))+Control!$C$7*Calculations!$C$83*INDEX('Monthly Data'!O:O,Calculations!$C$116+MOD(T146,Calculations!$C$118))+Control!$C$7*Calculations!$C$84*INDEX('Monthly Data'!P:P,Calculations!$C$116+MOD(T146,Calculations!$C$118))+Control!$C$7*Calculations!$C$85*INDEX('Monthly Data'!Q:Q,Calculations!$C$116+MOD(T146,Calculations!$C$118))+(1-Control!$C$7*Calculations!$C$87)*INDEX('Monthly Data'!R:R,Calculations!$C$116+MOD(T146,Calculations!$C$118))</f>
        <v>-2.0269389991732112E-2</v>
      </c>
      <c r="EK146" s="86">
        <f ca="1">Control!$C$7*Calculations!$C$82*INDEX('Monthly Data'!N:N,Calculations!$C$116+MOD(U146,Calculations!$C$118))+Control!$C$7*Calculations!$C$83*INDEX('Monthly Data'!O:O,Calculations!$C$116+MOD(U146,Calculations!$C$118))+Control!$C$7*Calculations!$C$84*INDEX('Monthly Data'!P:P,Calculations!$C$116+MOD(U146,Calculations!$C$118))+Control!$C$7*Calculations!$C$85*INDEX('Monthly Data'!Q:Q,Calculations!$C$116+MOD(U146,Calculations!$C$118))+(1-Control!$C$7*Calculations!$C$87)*INDEX('Monthly Data'!R:R,Calculations!$C$116+MOD(U146,Calculations!$C$118))</f>
        <v>3.1011313347584085E-2</v>
      </c>
      <c r="EL146" s="86">
        <f ca="1">Control!$C$7*Calculations!$C$82*INDEX('Monthly Data'!N:N,Calculations!$C$116+MOD(V146,Calculations!$C$118))+Control!$C$7*Calculations!$C$83*INDEX('Monthly Data'!O:O,Calculations!$C$116+MOD(V146,Calculations!$C$118))+Control!$C$7*Calculations!$C$84*INDEX('Monthly Data'!P:P,Calculations!$C$116+MOD(V146,Calculations!$C$118))+Control!$C$7*Calculations!$C$85*INDEX('Monthly Data'!Q:Q,Calculations!$C$116+MOD(V146,Calculations!$C$118))+(1-Control!$C$7*Calculations!$C$87)*INDEX('Monthly Data'!R:R,Calculations!$C$116+MOD(V146,Calculations!$C$118))</f>
        <v>-2.4571433440223247E-2</v>
      </c>
      <c r="EM146" s="86">
        <f ca="1">Control!$C$7*Calculations!$C$82*INDEX('Monthly Data'!N:N,Calculations!$C$116+MOD(W146,Calculations!$C$118))+Control!$C$7*Calculations!$C$83*INDEX('Monthly Data'!O:O,Calculations!$C$116+MOD(W146,Calculations!$C$118))+Control!$C$7*Calculations!$C$84*INDEX('Monthly Data'!P:P,Calculations!$C$116+MOD(W146,Calculations!$C$118))+Control!$C$7*Calculations!$C$85*INDEX('Monthly Data'!Q:Q,Calculations!$C$116+MOD(W146,Calculations!$C$118))+(1-Control!$C$7*Calculations!$C$87)*INDEX('Monthly Data'!R:R,Calculations!$C$116+MOD(W146,Calculations!$C$118))</f>
        <v>8.4240675975201049E-3</v>
      </c>
      <c r="EN146" s="86">
        <f ca="1">Control!$C$7*Calculations!$C$82*INDEX('Monthly Data'!N:N,Calculations!$C$116+MOD(X146,Calculations!$C$118))+Control!$C$7*Calculations!$C$83*INDEX('Monthly Data'!O:O,Calculations!$C$116+MOD(X146,Calculations!$C$118))+Control!$C$7*Calculations!$C$84*INDEX('Monthly Data'!P:P,Calculations!$C$116+MOD(X146,Calculations!$C$118))+Control!$C$7*Calculations!$C$85*INDEX('Monthly Data'!Q:Q,Calculations!$C$116+MOD(X146,Calculations!$C$118))+(1-Control!$C$7*Calculations!$C$87)*INDEX('Monthly Data'!R:R,Calculations!$C$116+MOD(X146,Calculations!$C$118))</f>
        <v>2.4470405846852006E-3</v>
      </c>
      <c r="EO146" s="86">
        <f ca="1">Control!$C$7*Calculations!$C$82*INDEX('Monthly Data'!N:N,Calculations!$C$116+MOD(Y146,Calculations!$C$118))+Control!$C$7*Calculations!$C$83*INDEX('Monthly Data'!O:O,Calculations!$C$116+MOD(Y146,Calculations!$C$118))+Control!$C$7*Calculations!$C$84*INDEX('Monthly Data'!P:P,Calculations!$C$116+MOD(Y146,Calculations!$C$118))+Control!$C$7*Calculations!$C$85*INDEX('Monthly Data'!Q:Q,Calculations!$C$116+MOD(Y146,Calculations!$C$118))+(1-Control!$C$7*Calculations!$C$87)*INDEX('Monthly Data'!R:R,Calculations!$C$116+MOD(Y146,Calculations!$C$118))</f>
        <v>9.5791276036140301E-3</v>
      </c>
      <c r="EP146" s="86">
        <f ca="1">Control!$C$7*Calculations!$C$82*INDEX('Monthly Data'!N:N,Calculations!$C$116+MOD(Z146,Calculations!$C$118))+Control!$C$7*Calculations!$C$83*INDEX('Monthly Data'!O:O,Calculations!$C$116+MOD(Z146,Calculations!$C$118))+Control!$C$7*Calculations!$C$84*INDEX('Monthly Data'!P:P,Calculations!$C$116+MOD(Z146,Calculations!$C$118))+Control!$C$7*Calculations!$C$85*INDEX('Monthly Data'!Q:Q,Calculations!$C$116+MOD(Z146,Calculations!$C$118))+(1-Control!$C$7*Calculations!$C$87)*INDEX('Monthly Data'!R:R,Calculations!$C$116+MOD(Z146,Calculations!$C$118))</f>
        <v>-2.072517756005474E-2</v>
      </c>
      <c r="EQ146" s="86">
        <f ca="1">Control!$C$7*Calculations!$C$82*INDEX('Monthly Data'!N:N,Calculations!$C$116+MOD(AA146,Calculations!$C$118))+Control!$C$7*Calculations!$C$83*INDEX('Monthly Data'!O:O,Calculations!$C$116+MOD(AA146,Calculations!$C$118))+Control!$C$7*Calculations!$C$84*INDEX('Monthly Data'!P:P,Calculations!$C$116+MOD(AA146,Calculations!$C$118))+Control!$C$7*Calculations!$C$85*INDEX('Monthly Data'!Q:Q,Calculations!$C$116+MOD(AA146,Calculations!$C$118))+(1-Control!$C$7*Calculations!$C$87)*INDEX('Monthly Data'!R:R,Calculations!$C$116+MOD(AA146,Calculations!$C$118))</f>
        <v>1.3891563624307685E-2</v>
      </c>
      <c r="ER146" s="86">
        <f ca="1">Control!$C$7*Calculations!$C$82*INDEX('Monthly Data'!N:N,Calculations!$C$116+MOD(AB146,Calculations!$C$118))+Control!$C$7*Calculations!$C$83*INDEX('Monthly Data'!O:O,Calculations!$C$116+MOD(AB146,Calculations!$C$118))+Control!$C$7*Calculations!$C$84*INDEX('Monthly Data'!P:P,Calculations!$C$116+MOD(AB146,Calculations!$C$118))+Control!$C$7*Calculations!$C$85*INDEX('Monthly Data'!Q:Q,Calculations!$C$116+MOD(AB146,Calculations!$C$118))+(1-Control!$C$7*Calculations!$C$87)*INDEX('Monthly Data'!R:R,Calculations!$C$116+MOD(AB146,Calculations!$C$118))</f>
        <v>6.4539397490030407E-3</v>
      </c>
      <c r="ES146" s="86">
        <f ca="1">Control!$C$7*Calculations!$C$82*INDEX('Monthly Data'!N:N,Calculations!$C$116+MOD(AC146,Calculations!$C$118))+Control!$C$7*Calculations!$C$83*INDEX('Monthly Data'!O:O,Calculations!$C$116+MOD(AC146,Calculations!$C$118))+Control!$C$7*Calculations!$C$84*INDEX('Monthly Data'!P:P,Calculations!$C$116+MOD(AC146,Calculations!$C$118))+Control!$C$7*Calculations!$C$85*INDEX('Monthly Data'!Q:Q,Calculations!$C$116+MOD(AC146,Calculations!$C$118))+(1-Control!$C$7*Calculations!$C$87)*INDEX('Monthly Data'!R:R,Calculations!$C$116+MOD(AC146,Calculations!$C$118))</f>
        <v>3.9251937367756782E-3</v>
      </c>
      <c r="ET146" s="86">
        <f ca="1">Control!$C$7*Calculations!$C$82*INDEX('Monthly Data'!N:N,Calculations!$C$116+MOD(AD146,Calculations!$C$118))+Control!$C$7*Calculations!$C$83*INDEX('Monthly Data'!O:O,Calculations!$C$116+MOD(AD146,Calculations!$C$118))+Control!$C$7*Calculations!$C$84*INDEX('Monthly Data'!P:P,Calculations!$C$116+MOD(AD146,Calculations!$C$118))+Control!$C$7*Calculations!$C$85*INDEX('Monthly Data'!Q:Q,Calculations!$C$116+MOD(AD146,Calculations!$C$118))+(1-Control!$C$7*Calculations!$C$87)*INDEX('Monthly Data'!R:R,Calculations!$C$116+MOD(AD146,Calculations!$C$118))</f>
        <v>6.4539397490030407E-3</v>
      </c>
      <c r="EU146" s="86">
        <f ca="1">Control!$C$7*Calculations!$C$82*INDEX('Monthly Data'!N:N,Calculations!$C$116+MOD(AE146,Calculations!$C$118))+Control!$C$7*Calculations!$C$83*INDEX('Monthly Data'!O:O,Calculations!$C$116+MOD(AE146,Calculations!$C$118))+Control!$C$7*Calculations!$C$84*INDEX('Monthly Data'!P:P,Calculations!$C$116+MOD(AE146,Calculations!$C$118))+Control!$C$7*Calculations!$C$85*INDEX('Monthly Data'!Q:Q,Calculations!$C$116+MOD(AE146,Calculations!$C$118))+(1-Control!$C$7*Calculations!$C$87)*INDEX('Monthly Data'!R:R,Calculations!$C$116+MOD(AE146,Calculations!$C$118))</f>
        <v>2.9708469559001142E-2</v>
      </c>
      <c r="EV146" s="86">
        <f ca="1">Control!$C$7*Calculations!$C$82*INDEX('Monthly Data'!N:N,Calculations!$C$116+MOD(AF146,Calculations!$C$118))+Control!$C$7*Calculations!$C$83*INDEX('Monthly Data'!O:O,Calculations!$C$116+MOD(AF146,Calculations!$C$118))+Control!$C$7*Calculations!$C$84*INDEX('Monthly Data'!P:P,Calculations!$C$116+MOD(AF146,Calculations!$C$118))+Control!$C$7*Calculations!$C$85*INDEX('Monthly Data'!Q:Q,Calculations!$C$116+MOD(AF146,Calculations!$C$118))+(1-Control!$C$7*Calculations!$C$87)*INDEX('Monthly Data'!R:R,Calculations!$C$116+MOD(AF146,Calculations!$C$118))</f>
        <v>1.2722494017511032E-2</v>
      </c>
      <c r="EW146" s="86">
        <f ca="1">Control!$C$7*Calculations!$C$82*INDEX('Monthly Data'!N:N,Calculations!$C$116+MOD(AG146,Calculations!$C$118))+Control!$C$7*Calculations!$C$83*INDEX('Monthly Data'!O:O,Calculations!$C$116+MOD(AG146,Calculations!$C$118))+Control!$C$7*Calculations!$C$84*INDEX('Monthly Data'!P:P,Calculations!$C$116+MOD(AG146,Calculations!$C$118))+Control!$C$7*Calculations!$C$85*INDEX('Monthly Data'!Q:Q,Calculations!$C$116+MOD(AG146,Calculations!$C$118))+(1-Control!$C$7*Calculations!$C$87)*INDEX('Monthly Data'!R:R,Calculations!$C$116+MOD(AG146,Calculations!$C$118))</f>
        <v>-2.0269389991732112E-2</v>
      </c>
      <c r="EX146" s="86">
        <f ca="1">Control!$C$7*Calculations!$C$82*INDEX('Monthly Data'!N:N,Calculations!$C$116+MOD(AH146,Calculations!$C$118))+Control!$C$7*Calculations!$C$83*INDEX('Monthly Data'!O:O,Calculations!$C$116+MOD(AH146,Calculations!$C$118))+Control!$C$7*Calculations!$C$84*INDEX('Monthly Data'!P:P,Calculations!$C$116+MOD(AH146,Calculations!$C$118))+Control!$C$7*Calculations!$C$85*INDEX('Monthly Data'!Q:Q,Calculations!$C$116+MOD(AH146,Calculations!$C$118))+(1-Control!$C$7*Calculations!$C$87)*INDEX('Monthly Data'!R:R,Calculations!$C$116+MOD(AH146,Calculations!$C$118))</f>
        <v>1.2435425892067014E-2</v>
      </c>
      <c r="EY146" s="86">
        <f ca="1">Control!$C$7*Calculations!$C$82*INDEX('Monthly Data'!N:N,Calculations!$C$116+MOD(AI146,Calculations!$C$118))+Control!$C$7*Calculations!$C$83*INDEX('Monthly Data'!O:O,Calculations!$C$116+MOD(AI146,Calculations!$C$118))+Control!$C$7*Calculations!$C$84*INDEX('Monthly Data'!P:P,Calculations!$C$116+MOD(AI146,Calculations!$C$118))+Control!$C$7*Calculations!$C$85*INDEX('Monthly Data'!Q:Q,Calculations!$C$116+MOD(AI146,Calculations!$C$118))+(1-Control!$C$7*Calculations!$C$87)*INDEX('Monthly Data'!R:R,Calculations!$C$116+MOD(AI146,Calculations!$C$118))</f>
        <v>3.6332715283247441E-2</v>
      </c>
      <c r="EZ146" s="86">
        <f ca="1">Control!$C$7*Calculations!$C$82*INDEX('Monthly Data'!N:N,Calculations!$C$116+MOD(AJ146,Calculations!$C$118))+Control!$C$7*Calculations!$C$83*INDEX('Monthly Data'!O:O,Calculations!$C$116+MOD(AJ146,Calculations!$C$118))+Control!$C$7*Calculations!$C$84*INDEX('Monthly Data'!P:P,Calculations!$C$116+MOD(AJ146,Calculations!$C$118))+Control!$C$7*Calculations!$C$85*INDEX('Monthly Data'!Q:Q,Calculations!$C$116+MOD(AJ146,Calculations!$C$118))+(1-Control!$C$7*Calculations!$C$87)*INDEX('Monthly Data'!R:R,Calculations!$C$116+MOD(AJ146,Calculations!$C$118))</f>
        <v>3.0957942835585645E-2</v>
      </c>
      <c r="FA146" s="86">
        <f ca="1">Control!$C$7*Calculations!$C$82*INDEX('Monthly Data'!N:N,Calculations!$C$116+MOD(AK146,Calculations!$C$118))+Control!$C$7*Calculations!$C$83*INDEX('Monthly Data'!O:O,Calculations!$C$116+MOD(AK146,Calculations!$C$118))+Control!$C$7*Calculations!$C$84*INDEX('Monthly Data'!P:P,Calculations!$C$116+MOD(AK146,Calculations!$C$118))+Control!$C$7*Calculations!$C$85*INDEX('Monthly Data'!Q:Q,Calculations!$C$116+MOD(AK146,Calculations!$C$118))+(1-Control!$C$7*Calculations!$C$87)*INDEX('Monthly Data'!R:R,Calculations!$C$116+MOD(AK146,Calculations!$C$118))</f>
        <v>5.1279584938936244E-2</v>
      </c>
      <c r="FB146" s="86">
        <f ca="1">Control!$C$7*Calculations!$C$82*INDEX('Monthly Data'!N:N,Calculations!$C$116+MOD(AL146,Calculations!$C$118))+Control!$C$7*Calculations!$C$83*INDEX('Monthly Data'!O:O,Calculations!$C$116+MOD(AL146,Calculations!$C$118))+Control!$C$7*Calculations!$C$84*INDEX('Monthly Data'!P:P,Calculations!$C$116+MOD(AL146,Calculations!$C$118))+Control!$C$7*Calculations!$C$85*INDEX('Monthly Data'!Q:Q,Calculations!$C$116+MOD(AL146,Calculations!$C$118))+(1-Control!$C$7*Calculations!$C$87)*INDEX('Monthly Data'!R:R,Calculations!$C$116+MOD(AL146,Calculations!$C$118))</f>
        <v>2.1918137743539623E-2</v>
      </c>
      <c r="FC146" s="86">
        <f ca="1">Control!$C$7*Calculations!$C$82*INDEX('Monthly Data'!N:N,Calculations!$C$116+MOD(AM146,Calculations!$C$118))+Control!$C$7*Calculations!$C$83*INDEX('Monthly Data'!O:O,Calculations!$C$116+MOD(AM146,Calculations!$C$118))+Control!$C$7*Calculations!$C$84*INDEX('Monthly Data'!P:P,Calculations!$C$116+MOD(AM146,Calculations!$C$118))+Control!$C$7*Calculations!$C$85*INDEX('Monthly Data'!Q:Q,Calculations!$C$116+MOD(AM146,Calculations!$C$118))+(1-Control!$C$7*Calculations!$C$87)*INDEX('Monthly Data'!R:R,Calculations!$C$116+MOD(AM146,Calculations!$C$118))</f>
        <v>1.50127906355989E-2</v>
      </c>
      <c r="FD146" s="86">
        <f ca="1">Control!$C$7*Calculations!$C$82*INDEX('Monthly Data'!N:N,Calculations!$C$116+MOD(AN146,Calculations!$C$118))+Control!$C$7*Calculations!$C$83*INDEX('Monthly Data'!O:O,Calculations!$C$116+MOD(AN146,Calculations!$C$118))+Control!$C$7*Calculations!$C$84*INDEX('Monthly Data'!P:P,Calculations!$C$116+MOD(AN146,Calculations!$C$118))+Control!$C$7*Calculations!$C$85*INDEX('Monthly Data'!Q:Q,Calculations!$C$116+MOD(AN146,Calculations!$C$118))+(1-Control!$C$7*Calculations!$C$87)*INDEX('Monthly Data'!R:R,Calculations!$C$116+MOD(AN146,Calculations!$C$118))</f>
        <v>1.9073822767906517E-2</v>
      </c>
      <c r="FE146" s="86">
        <f ca="1">Control!$C$7*Calculations!$C$82*INDEX('Monthly Data'!N:N,Calculations!$C$116+MOD(AO146,Calculations!$C$118))+Control!$C$7*Calculations!$C$83*INDEX('Monthly Data'!O:O,Calculations!$C$116+MOD(AO146,Calculations!$C$118))+Control!$C$7*Calculations!$C$84*INDEX('Monthly Data'!P:P,Calculations!$C$116+MOD(AO146,Calculations!$C$118))+Control!$C$7*Calculations!$C$85*INDEX('Monthly Data'!Q:Q,Calculations!$C$116+MOD(AO146,Calculations!$C$118))+(1-Control!$C$7*Calculations!$C$87)*INDEX('Monthly Data'!R:R,Calculations!$C$116+MOD(AO146,Calculations!$C$118))</f>
        <v>3.8809817903524786E-2</v>
      </c>
      <c r="FF146" s="86">
        <f ca="1">Control!$C$7*Calculations!$C$82*INDEX('Monthly Data'!N:N,Calculations!$C$116+MOD(AP146,Calculations!$C$118))+Control!$C$7*Calculations!$C$83*INDEX('Monthly Data'!O:O,Calculations!$C$116+MOD(AP146,Calculations!$C$118))+Control!$C$7*Calculations!$C$84*INDEX('Monthly Data'!P:P,Calculations!$C$116+MOD(AP146,Calculations!$C$118))+Control!$C$7*Calculations!$C$85*INDEX('Monthly Data'!Q:Q,Calculations!$C$116+MOD(AP146,Calculations!$C$118))+(1-Control!$C$7*Calculations!$C$87)*INDEX('Monthly Data'!R:R,Calculations!$C$116+MOD(AP146,Calculations!$C$118))</f>
        <v>-3.299557342782896E-2</v>
      </c>
      <c r="FG146" s="86">
        <f ca="1">Control!$C$7*Calculations!$C$82*INDEX('Monthly Data'!N:N,Calculations!$C$116+MOD(AQ146,Calculations!$C$118))+Control!$C$7*Calculations!$C$83*INDEX('Monthly Data'!O:O,Calculations!$C$116+MOD(AQ146,Calculations!$C$118))+Control!$C$7*Calculations!$C$84*INDEX('Monthly Data'!P:P,Calculations!$C$116+MOD(AQ146,Calculations!$C$118))+Control!$C$7*Calculations!$C$85*INDEX('Monthly Data'!Q:Q,Calculations!$C$116+MOD(AQ146,Calculations!$C$118))+(1-Control!$C$7*Calculations!$C$87)*INDEX('Monthly Data'!R:R,Calculations!$C$116+MOD(AQ146,Calculations!$C$118))</f>
        <v>-2.4571433440223247E-2</v>
      </c>
      <c r="FH146" s="86">
        <f ca="1">Control!$C$7*Calculations!$C$82*INDEX('Monthly Data'!N:N,Calculations!$C$116+MOD(AR146,Calculations!$C$118))+Control!$C$7*Calculations!$C$83*INDEX('Monthly Data'!O:O,Calculations!$C$116+MOD(AR146,Calculations!$C$118))+Control!$C$7*Calculations!$C$84*INDEX('Monthly Data'!P:P,Calculations!$C$116+MOD(AR146,Calculations!$C$118))+Control!$C$7*Calculations!$C$85*INDEX('Monthly Data'!Q:Q,Calculations!$C$116+MOD(AR146,Calculations!$C$118))+(1-Control!$C$7*Calculations!$C$87)*INDEX('Monthly Data'!R:R,Calculations!$C$116+MOD(AR146,Calculations!$C$118))</f>
        <v>-2.0269389991732112E-2</v>
      </c>
      <c r="FI146" s="86">
        <f ca="1">Control!$C$7*Calculations!$C$82*INDEX('Monthly Data'!N:N,Calculations!$C$116+MOD(AS146,Calculations!$C$118))+Control!$C$7*Calculations!$C$83*INDEX('Monthly Data'!O:O,Calculations!$C$116+MOD(AS146,Calculations!$C$118))+Control!$C$7*Calculations!$C$84*INDEX('Monthly Data'!P:P,Calculations!$C$116+MOD(AS146,Calculations!$C$118))+Control!$C$7*Calculations!$C$85*INDEX('Monthly Data'!Q:Q,Calculations!$C$116+MOD(AS146,Calculations!$C$118))+(1-Control!$C$7*Calculations!$C$87)*INDEX('Monthly Data'!R:R,Calculations!$C$116+MOD(AS146,Calculations!$C$118))</f>
        <v>-3.8875517825435772E-3</v>
      </c>
      <c r="FJ146" s="86">
        <f ca="1">Control!$C$7*Calculations!$C$82*INDEX('Monthly Data'!N:N,Calculations!$C$116+MOD(AT146,Calculations!$C$118))+Control!$C$7*Calculations!$C$83*INDEX('Monthly Data'!O:O,Calculations!$C$116+MOD(AT146,Calculations!$C$118))+Control!$C$7*Calculations!$C$84*INDEX('Monthly Data'!P:P,Calculations!$C$116+MOD(AT146,Calculations!$C$118))+Control!$C$7*Calculations!$C$85*INDEX('Monthly Data'!Q:Q,Calculations!$C$116+MOD(AT146,Calculations!$C$118))+(1-Control!$C$7*Calculations!$C$87)*INDEX('Monthly Data'!R:R,Calculations!$C$116+MOD(AT146,Calculations!$C$118))</f>
        <v>-4.417423226995453E-3</v>
      </c>
      <c r="FK146" s="86">
        <f ca="1">Control!$C$7*Calculations!$C$82*INDEX('Monthly Data'!N:N,Calculations!$C$116+MOD(AU146,Calculations!$C$118))+Control!$C$7*Calculations!$C$83*INDEX('Monthly Data'!O:O,Calculations!$C$116+MOD(AU146,Calculations!$C$118))+Control!$C$7*Calculations!$C$84*INDEX('Monthly Data'!P:P,Calculations!$C$116+MOD(AU146,Calculations!$C$118))+Control!$C$7*Calculations!$C$85*INDEX('Monthly Data'!Q:Q,Calculations!$C$116+MOD(AU146,Calculations!$C$118))+(1-Control!$C$7*Calculations!$C$87)*INDEX('Monthly Data'!R:R,Calculations!$C$116+MOD(AU146,Calculations!$C$118))</f>
        <v>1.0353752315110615E-2</v>
      </c>
      <c r="FL146" s="86">
        <f ca="1">Control!$C$7*Calculations!$C$82*INDEX('Monthly Data'!N:N,Calculations!$C$116+MOD(AV146,Calculations!$C$118))+Control!$C$7*Calculations!$C$83*INDEX('Monthly Data'!O:O,Calculations!$C$116+MOD(AV146,Calculations!$C$118))+Control!$C$7*Calculations!$C$84*INDEX('Monthly Data'!P:P,Calculations!$C$116+MOD(AV146,Calculations!$C$118))+Control!$C$7*Calculations!$C$85*INDEX('Monthly Data'!Q:Q,Calculations!$C$116+MOD(AV146,Calculations!$C$118))+(1-Control!$C$7*Calculations!$C$87)*INDEX('Monthly Data'!R:R,Calculations!$C$116+MOD(AV146,Calculations!$C$118))</f>
        <v>8.4240675975201049E-3</v>
      </c>
      <c r="FM146" s="86">
        <f ca="1">Control!$C$7*Calculations!$C$82*INDEX('Monthly Data'!N:N,Calculations!$C$116+MOD(AW146,Calculations!$C$118))+Control!$C$7*Calculations!$C$83*INDEX('Monthly Data'!O:O,Calculations!$C$116+MOD(AW146,Calculations!$C$118))+Control!$C$7*Calculations!$C$84*INDEX('Monthly Data'!P:P,Calculations!$C$116+MOD(AW146,Calculations!$C$118))+Control!$C$7*Calculations!$C$85*INDEX('Monthly Data'!Q:Q,Calculations!$C$116+MOD(AW146,Calculations!$C$118))+(1-Control!$C$7*Calculations!$C$87)*INDEX('Monthly Data'!R:R,Calculations!$C$116+MOD(AW146,Calculations!$C$118))</f>
        <v>-2.0269389991732112E-2</v>
      </c>
      <c r="FN146" s="86">
        <f ca="1">Control!$C$7*Calculations!$C$82*INDEX('Monthly Data'!N:N,Calculations!$C$116+MOD(AX146,Calculations!$C$118))+Control!$C$7*Calculations!$C$83*INDEX('Monthly Data'!O:O,Calculations!$C$116+MOD(AX146,Calculations!$C$118))+Control!$C$7*Calculations!$C$84*INDEX('Monthly Data'!P:P,Calculations!$C$116+MOD(AX146,Calculations!$C$118))+Control!$C$7*Calculations!$C$85*INDEX('Monthly Data'!Q:Q,Calculations!$C$116+MOD(AX146,Calculations!$C$118))+(1-Control!$C$7*Calculations!$C$87)*INDEX('Monthly Data'!R:R,Calculations!$C$116+MOD(AX146,Calculations!$C$118))</f>
        <v>-1.9947061878162777E-2</v>
      </c>
      <c r="FO146" s="86">
        <f ca="1">Control!$C$7*Calculations!$C$82*INDEX('Monthly Data'!N:N,Calculations!$C$116+MOD(AY146,Calculations!$C$118))+Control!$C$7*Calculations!$C$83*INDEX('Monthly Data'!O:O,Calculations!$C$116+MOD(AY146,Calculations!$C$118))+Control!$C$7*Calculations!$C$84*INDEX('Monthly Data'!P:P,Calculations!$C$116+MOD(AY146,Calculations!$C$118))+Control!$C$7*Calculations!$C$85*INDEX('Monthly Data'!Q:Q,Calculations!$C$116+MOD(AY146,Calculations!$C$118))+(1-Control!$C$7*Calculations!$C$87)*INDEX('Monthly Data'!R:R,Calculations!$C$116+MOD(AY146,Calculations!$C$118))</f>
        <v>5.3309355465453899E-3</v>
      </c>
      <c r="FP146" s="86">
        <f ca="1">Control!$C$7*Calculations!$C$82*INDEX('Monthly Data'!N:N,Calculations!$C$116+MOD(AZ146,Calculations!$C$118))+Control!$C$7*Calculations!$C$83*INDEX('Monthly Data'!O:O,Calculations!$C$116+MOD(AZ146,Calculations!$C$118))+Control!$C$7*Calculations!$C$84*INDEX('Monthly Data'!P:P,Calculations!$C$116+MOD(AZ146,Calculations!$C$118))+Control!$C$7*Calculations!$C$85*INDEX('Monthly Data'!Q:Q,Calculations!$C$116+MOD(AZ146,Calculations!$C$118))+(1-Control!$C$7*Calculations!$C$87)*INDEX('Monthly Data'!R:R,Calculations!$C$116+MOD(AZ146,Calculations!$C$118))</f>
        <v>7.5897487599915015E-3</v>
      </c>
      <c r="FQ146" s="86">
        <f ca="1">Control!$C$7*Calculations!$C$82*INDEX('Monthly Data'!N:N,Calculations!$C$116+MOD(BA146,Calculations!$C$118))+Control!$C$7*Calculations!$C$83*INDEX('Monthly Data'!O:O,Calculations!$C$116+MOD(BA146,Calculations!$C$118))+Control!$C$7*Calculations!$C$84*INDEX('Monthly Data'!P:P,Calculations!$C$116+MOD(BA146,Calculations!$C$118))+Control!$C$7*Calculations!$C$85*INDEX('Monthly Data'!Q:Q,Calculations!$C$116+MOD(BA146,Calculations!$C$118))+(1-Control!$C$7*Calculations!$C$87)*INDEX('Monthly Data'!R:R,Calculations!$C$116+MOD(BA146,Calculations!$C$118))</f>
        <v>8.3814116887657771E-3</v>
      </c>
      <c r="FR146" s="86">
        <f ca="1">Control!$C$7*Calculations!$C$82*INDEX('Monthly Data'!N:N,Calculations!$C$116+MOD(BB146,Calculations!$C$118))+Control!$C$7*Calculations!$C$83*INDEX('Monthly Data'!O:O,Calculations!$C$116+MOD(BB146,Calculations!$C$118))+Control!$C$7*Calculations!$C$84*INDEX('Monthly Data'!P:P,Calculations!$C$116+MOD(BB146,Calculations!$C$118))+Control!$C$7*Calculations!$C$85*INDEX('Monthly Data'!Q:Q,Calculations!$C$116+MOD(BB146,Calculations!$C$118))+(1-Control!$C$7*Calculations!$C$87)*INDEX('Monthly Data'!R:R,Calculations!$C$116+MOD(BB146,Calculations!$C$118))</f>
        <v>-6.1115617667135171E-2</v>
      </c>
      <c r="FS146" s="86">
        <f ca="1">Control!$C$7*Calculations!$C$82*INDEX('Monthly Data'!N:N,Calculations!$C$116+MOD(BC146,Calculations!$C$118))+Control!$C$7*Calculations!$C$83*INDEX('Monthly Data'!O:O,Calculations!$C$116+MOD(BC146,Calculations!$C$118))+Control!$C$7*Calculations!$C$84*INDEX('Monthly Data'!P:P,Calculations!$C$116+MOD(BC146,Calculations!$C$118))+Control!$C$7*Calculations!$C$85*INDEX('Monthly Data'!Q:Q,Calculations!$C$116+MOD(BC146,Calculations!$C$118))+(1-Control!$C$7*Calculations!$C$87)*INDEX('Monthly Data'!R:R,Calculations!$C$116+MOD(BC146,Calculations!$C$118))</f>
        <v>5.3309355465453899E-3</v>
      </c>
      <c r="FT146" s="86">
        <f ca="1">Control!$C$7*Calculations!$C$82*INDEX('Monthly Data'!N:N,Calculations!$C$116+MOD(BD146,Calculations!$C$118))+Control!$C$7*Calculations!$C$83*INDEX('Monthly Data'!O:O,Calculations!$C$116+MOD(BD146,Calculations!$C$118))+Control!$C$7*Calculations!$C$84*INDEX('Monthly Data'!P:P,Calculations!$C$116+MOD(BD146,Calculations!$C$118))+Control!$C$7*Calculations!$C$85*INDEX('Monthly Data'!Q:Q,Calculations!$C$116+MOD(BD146,Calculations!$C$118))+(1-Control!$C$7*Calculations!$C$87)*INDEX('Monthly Data'!R:R,Calculations!$C$116+MOD(BD146,Calculations!$C$118))</f>
        <v>6.3250222980707482E-3</v>
      </c>
      <c r="FU146" s="86">
        <f ca="1">Control!$C$7*Calculations!$C$82*INDEX('Monthly Data'!N:N,Calculations!$C$116+MOD(BE146,Calculations!$C$118))+Control!$C$7*Calculations!$C$83*INDEX('Monthly Data'!O:O,Calculations!$C$116+MOD(BE146,Calculations!$C$118))+Control!$C$7*Calculations!$C$84*INDEX('Monthly Data'!P:P,Calculations!$C$116+MOD(BE146,Calculations!$C$118))+Control!$C$7*Calculations!$C$85*INDEX('Monthly Data'!Q:Q,Calculations!$C$116+MOD(BE146,Calculations!$C$118))+(1-Control!$C$7*Calculations!$C$87)*INDEX('Monthly Data'!R:R,Calculations!$C$116+MOD(BE146,Calculations!$C$118))</f>
        <v>2.4722579420195831E-2</v>
      </c>
      <c r="FV146" s="86">
        <f ca="1">Control!$C$7*Calculations!$C$82*INDEX('Monthly Data'!N:N,Calculations!$C$116+MOD(BF146,Calculations!$C$118))+Control!$C$7*Calculations!$C$83*INDEX('Monthly Data'!O:O,Calculations!$C$116+MOD(BF146,Calculations!$C$118))+Control!$C$7*Calculations!$C$84*INDEX('Monthly Data'!P:P,Calculations!$C$116+MOD(BF146,Calculations!$C$118))+Control!$C$7*Calculations!$C$85*INDEX('Monthly Data'!Q:Q,Calculations!$C$116+MOD(BF146,Calculations!$C$118))+(1-Control!$C$7*Calculations!$C$87)*INDEX('Monthly Data'!R:R,Calculations!$C$116+MOD(BF146,Calculations!$C$118))</f>
        <v>7.7184133340106598E-3</v>
      </c>
      <c r="FW146" s="86">
        <f ca="1">Control!$C$7*Calculations!$C$82*INDEX('Monthly Data'!N:N,Calculations!$C$116+MOD(BG146,Calculations!$C$118))+Control!$C$7*Calculations!$C$83*INDEX('Monthly Data'!O:O,Calculations!$C$116+MOD(BG146,Calculations!$C$118))+Control!$C$7*Calculations!$C$84*INDEX('Monthly Data'!P:P,Calculations!$C$116+MOD(BG146,Calculations!$C$118))+Control!$C$7*Calculations!$C$85*INDEX('Monthly Data'!Q:Q,Calculations!$C$116+MOD(BG146,Calculations!$C$118))+(1-Control!$C$7*Calculations!$C$87)*INDEX('Monthly Data'!R:R,Calculations!$C$116+MOD(BG146,Calculations!$C$118))</f>
        <v>7.5897487599915015E-3</v>
      </c>
      <c r="FX146" s="86">
        <f ca="1">Control!$C$7*Calculations!$C$82*INDEX('Monthly Data'!N:N,Calculations!$C$116+MOD(BH146,Calculations!$C$118))+Control!$C$7*Calculations!$C$83*INDEX('Monthly Data'!O:O,Calculations!$C$116+MOD(BH146,Calculations!$C$118))+Control!$C$7*Calculations!$C$84*INDEX('Monthly Data'!P:P,Calculations!$C$116+MOD(BH146,Calculations!$C$118))+Control!$C$7*Calculations!$C$85*INDEX('Monthly Data'!Q:Q,Calculations!$C$116+MOD(BH146,Calculations!$C$118))+(1-Control!$C$7*Calculations!$C$87)*INDEX('Monthly Data'!R:R,Calculations!$C$116+MOD(BH146,Calculations!$C$118))</f>
        <v>3.1011313347584085E-2</v>
      </c>
      <c r="FY146" s="86">
        <f ca="1">Control!$C$7*Calculations!$C$82*INDEX('Monthly Data'!N:N,Calculations!$C$116+MOD(BI146,Calculations!$C$118))+Control!$C$7*Calculations!$C$83*INDEX('Monthly Data'!O:O,Calculations!$C$116+MOD(BI146,Calculations!$C$118))+Control!$C$7*Calculations!$C$84*INDEX('Monthly Data'!P:P,Calculations!$C$116+MOD(BI146,Calculations!$C$118))+Control!$C$7*Calculations!$C$85*INDEX('Monthly Data'!Q:Q,Calculations!$C$116+MOD(BI146,Calculations!$C$118))+(1-Control!$C$7*Calculations!$C$87)*INDEX('Monthly Data'!R:R,Calculations!$C$116+MOD(BI146,Calculations!$C$118))</f>
        <v>1.2722494017511032E-2</v>
      </c>
      <c r="FZ146" s="86">
        <f ca="1">Control!$C$7*Calculations!$C$82*INDEX('Monthly Data'!N:N,Calculations!$C$116+MOD(BJ146,Calculations!$C$118))+Control!$C$7*Calculations!$C$83*INDEX('Monthly Data'!O:O,Calculations!$C$116+MOD(BJ146,Calculations!$C$118))+Control!$C$7*Calculations!$C$84*INDEX('Monthly Data'!P:P,Calculations!$C$116+MOD(BJ146,Calculations!$C$118))+Control!$C$7*Calculations!$C$85*INDEX('Monthly Data'!Q:Q,Calculations!$C$116+MOD(BJ146,Calculations!$C$118))+(1-Control!$C$7*Calculations!$C$87)*INDEX('Monthly Data'!R:R,Calculations!$C$116+MOD(BJ146,Calculations!$C$118))</f>
        <v>1.1809891087585166E-2</v>
      </c>
      <c r="GA146" s="86">
        <f ca="1">Control!$C$7*Calculations!$C$82*INDEX('Monthly Data'!N:N,Calculations!$C$116+MOD(BK146,Calculations!$C$118))+Control!$C$7*Calculations!$C$83*INDEX('Monthly Data'!O:O,Calculations!$C$116+MOD(BK146,Calculations!$C$118))+Control!$C$7*Calculations!$C$84*INDEX('Monthly Data'!P:P,Calculations!$C$116+MOD(BK146,Calculations!$C$118))+Control!$C$7*Calculations!$C$85*INDEX('Monthly Data'!Q:Q,Calculations!$C$116+MOD(BK146,Calculations!$C$118))+(1-Control!$C$7*Calculations!$C$87)*INDEX('Monthly Data'!R:R,Calculations!$C$116+MOD(BK146,Calculations!$C$118))</f>
        <v>9.9787204839310462E-3</v>
      </c>
      <c r="GB146" s="86">
        <f ca="1">Control!$C$7*Calculations!$C$82*INDEX('Monthly Data'!N:N,Calculations!$C$116+MOD(BL146,Calculations!$C$118))+Control!$C$7*Calculations!$C$83*INDEX('Monthly Data'!O:O,Calculations!$C$116+MOD(BL146,Calculations!$C$118))+Control!$C$7*Calculations!$C$84*INDEX('Monthly Data'!P:P,Calculations!$C$116+MOD(BL146,Calculations!$C$118))+Control!$C$7*Calculations!$C$85*INDEX('Monthly Data'!Q:Q,Calculations!$C$116+MOD(BL146,Calculations!$C$118))+(1-Control!$C$7*Calculations!$C$87)*INDEX('Monthly Data'!R:R,Calculations!$C$116+MOD(BL146,Calculations!$C$118))</f>
        <v>-2.4571433440223247E-2</v>
      </c>
      <c r="GC146" s="86">
        <f ca="1">Control!$C$7*Calculations!$C$82*INDEX('Monthly Data'!N:N,Calculations!$C$116+MOD(BM146,Calculations!$C$118))+Control!$C$7*Calculations!$C$83*INDEX('Monthly Data'!O:O,Calculations!$C$116+MOD(BM146,Calculations!$C$118))+Control!$C$7*Calculations!$C$84*INDEX('Monthly Data'!P:P,Calculations!$C$116+MOD(BM146,Calculations!$C$118))+Control!$C$7*Calculations!$C$85*INDEX('Monthly Data'!Q:Q,Calculations!$C$116+MOD(BM146,Calculations!$C$118))+(1-Control!$C$7*Calculations!$C$87)*INDEX('Monthly Data'!R:R,Calculations!$C$116+MOD(BM146,Calculations!$C$118))</f>
        <v>-9.9526758408448549E-3</v>
      </c>
      <c r="GD146" s="86">
        <f ca="1">Control!$C$7*Calculations!$C$82*INDEX('Monthly Data'!N:N,Calculations!$C$116+MOD(BN146,Calculations!$C$118))+Control!$C$7*Calculations!$C$83*INDEX('Monthly Data'!O:O,Calculations!$C$116+MOD(BN146,Calculations!$C$118))+Control!$C$7*Calculations!$C$84*INDEX('Monthly Data'!P:P,Calculations!$C$116+MOD(BN146,Calculations!$C$118))+Control!$C$7*Calculations!$C$85*INDEX('Monthly Data'!Q:Q,Calculations!$C$116+MOD(BN146,Calculations!$C$118))+(1-Control!$C$7*Calculations!$C$87)*INDEX('Monthly Data'!R:R,Calculations!$C$116+MOD(BN146,Calculations!$C$118))</f>
        <v>1.2954540023127663E-2</v>
      </c>
      <c r="GE146" s="86">
        <f ca="1">Control!$C$7*Calculations!$C$82*INDEX('Monthly Data'!N:N,Calculations!$C$116+MOD(BO146,Calculations!$C$118))+Control!$C$7*Calculations!$C$83*INDEX('Monthly Data'!O:O,Calculations!$C$116+MOD(BO146,Calculations!$C$118))+Control!$C$7*Calculations!$C$84*INDEX('Monthly Data'!P:P,Calculations!$C$116+MOD(BO146,Calculations!$C$118))+Control!$C$7*Calculations!$C$85*INDEX('Monthly Data'!Q:Q,Calculations!$C$116+MOD(BO146,Calculations!$C$118))+(1-Control!$C$7*Calculations!$C$87)*INDEX('Monthly Data'!R:R,Calculations!$C$116+MOD(BO146,Calculations!$C$118))</f>
        <v>1.0478379486191123E-2</v>
      </c>
      <c r="GF146" s="86">
        <f ca="1">Control!$C$7*Calculations!$C$82*INDEX('Monthly Data'!N:N,Calculations!$C$116+MOD(BP146,Calculations!$C$118))+Control!$C$7*Calculations!$C$83*INDEX('Monthly Data'!O:O,Calculations!$C$116+MOD(BP146,Calculations!$C$118))+Control!$C$7*Calculations!$C$84*INDEX('Monthly Data'!P:P,Calculations!$C$116+MOD(BP146,Calculations!$C$118))+Control!$C$7*Calculations!$C$85*INDEX('Monthly Data'!Q:Q,Calculations!$C$116+MOD(BP146,Calculations!$C$118))+(1-Control!$C$7*Calculations!$C$87)*INDEX('Monthly Data'!R:R,Calculations!$C$116+MOD(BP146,Calculations!$C$118))</f>
        <v>1.0415351832335435E-2</v>
      </c>
      <c r="GG146" s="86">
        <f ca="1">Control!$C$7*Calculations!$C$82*INDEX('Monthly Data'!N:N,Calculations!$C$116+MOD(BQ146,Calculations!$C$118))+Control!$C$7*Calculations!$C$83*INDEX('Monthly Data'!O:O,Calculations!$C$116+MOD(BQ146,Calculations!$C$118))+Control!$C$7*Calculations!$C$84*INDEX('Monthly Data'!P:P,Calculations!$C$116+MOD(BQ146,Calculations!$C$118))+Control!$C$7*Calculations!$C$85*INDEX('Monthly Data'!Q:Q,Calculations!$C$116+MOD(BQ146,Calculations!$C$118))+(1-Control!$C$7*Calculations!$C$87)*INDEX('Monthly Data'!R:R,Calculations!$C$116+MOD(BQ146,Calculations!$C$118))</f>
        <v>1.5216630695380906E-2</v>
      </c>
      <c r="GH146" s="86">
        <f ca="1">Control!$C$7*Calculations!$C$82*INDEX('Monthly Data'!N:N,Calculations!$C$116+MOD(BR146,Calculations!$C$118))+Control!$C$7*Calculations!$C$83*INDEX('Monthly Data'!O:O,Calculations!$C$116+MOD(BR146,Calculations!$C$118))+Control!$C$7*Calculations!$C$84*INDEX('Monthly Data'!P:P,Calculations!$C$116+MOD(BR146,Calculations!$C$118))+Control!$C$7*Calculations!$C$85*INDEX('Monthly Data'!Q:Q,Calculations!$C$116+MOD(BR146,Calculations!$C$118))+(1-Control!$C$7*Calculations!$C$87)*INDEX('Monthly Data'!R:R,Calculations!$C$116+MOD(BR146,Calculations!$C$118))</f>
        <v>-1.8530040247387896E-2</v>
      </c>
      <c r="GI146" s="86">
        <f ca="1">Control!$C$7*Calculations!$C$82*INDEX('Monthly Data'!N:N,Calculations!$C$116+MOD(BS146,Calculations!$C$118))+Control!$C$7*Calculations!$C$83*INDEX('Monthly Data'!O:O,Calculations!$C$116+MOD(BS146,Calculations!$C$118))+Control!$C$7*Calculations!$C$84*INDEX('Monthly Data'!P:P,Calculations!$C$116+MOD(BS146,Calculations!$C$118))+Control!$C$7*Calculations!$C$85*INDEX('Monthly Data'!Q:Q,Calculations!$C$116+MOD(BS146,Calculations!$C$118))+(1-Control!$C$7*Calculations!$C$87)*INDEX('Monthly Data'!R:R,Calculations!$C$116+MOD(BS146,Calculations!$C$118))</f>
        <v>8.4240675975201049E-3</v>
      </c>
      <c r="GJ146" s="86">
        <f ca="1">Control!$C$7*Calculations!$C$82*INDEX('Monthly Data'!N:N,Calculations!$C$116+MOD(BT146,Calculations!$C$118))+Control!$C$7*Calculations!$C$83*INDEX('Monthly Data'!O:O,Calculations!$C$116+MOD(BT146,Calculations!$C$118))+Control!$C$7*Calculations!$C$84*INDEX('Monthly Data'!P:P,Calculations!$C$116+MOD(BT146,Calculations!$C$118))+Control!$C$7*Calculations!$C$85*INDEX('Monthly Data'!Q:Q,Calculations!$C$116+MOD(BT146,Calculations!$C$118))+(1-Control!$C$7*Calculations!$C$87)*INDEX('Monthly Data'!R:R,Calculations!$C$116+MOD(BT146,Calculations!$C$118))</f>
        <v>5.1279584938936244E-2</v>
      </c>
      <c r="GK146" s="86">
        <f ca="1">Control!$C$7*Calculations!$C$82*INDEX('Monthly Data'!N:N,Calculations!$C$116+MOD(BU146,Calculations!$C$118))+Control!$C$7*Calculations!$C$83*INDEX('Monthly Data'!O:O,Calculations!$C$116+MOD(BU146,Calculations!$C$118))+Control!$C$7*Calculations!$C$84*INDEX('Monthly Data'!P:P,Calculations!$C$116+MOD(BU146,Calculations!$C$118))+Control!$C$7*Calculations!$C$85*INDEX('Monthly Data'!Q:Q,Calculations!$C$116+MOD(BU146,Calculations!$C$118))+(1-Control!$C$7*Calculations!$C$87)*INDEX('Monthly Data'!R:R,Calculations!$C$116+MOD(BU146,Calculations!$C$118))</f>
        <v>1.3891304280773396E-2</v>
      </c>
      <c r="GL146" s="86">
        <f ca="1">Control!$C$7*Calculations!$C$82*INDEX('Monthly Data'!N:N,Calculations!$C$116+MOD(BV146,Calculations!$C$118))+Control!$C$7*Calculations!$C$83*INDEX('Monthly Data'!O:O,Calculations!$C$116+MOD(BV146,Calculations!$C$118))+Control!$C$7*Calculations!$C$84*INDEX('Monthly Data'!P:P,Calculations!$C$116+MOD(BV146,Calculations!$C$118))+Control!$C$7*Calculations!$C$85*INDEX('Monthly Data'!Q:Q,Calculations!$C$116+MOD(BV146,Calculations!$C$118))+(1-Control!$C$7*Calculations!$C$87)*INDEX('Monthly Data'!R:R,Calculations!$C$116+MOD(BV146,Calculations!$C$118))</f>
        <v>-2.6378232493851243E-2</v>
      </c>
      <c r="GM146" s="86">
        <f ca="1">Control!$C$7*Calculations!$C$82*INDEX('Monthly Data'!N:N,Calculations!$C$116+MOD(BW146,Calculations!$C$118))+Control!$C$7*Calculations!$C$83*INDEX('Monthly Data'!O:O,Calculations!$C$116+MOD(BW146,Calculations!$C$118))+Control!$C$7*Calculations!$C$84*INDEX('Monthly Data'!P:P,Calculations!$C$116+MOD(BW146,Calculations!$C$118))+Control!$C$7*Calculations!$C$85*INDEX('Monthly Data'!Q:Q,Calculations!$C$116+MOD(BW146,Calculations!$C$118))+(1-Control!$C$7*Calculations!$C$87)*INDEX('Monthly Data'!R:R,Calculations!$C$116+MOD(BW146,Calculations!$C$118))</f>
        <v>7.857567536297622E-3</v>
      </c>
      <c r="GN146" s="86">
        <f ca="1">Control!$C$7*Calculations!$C$82*INDEX('Monthly Data'!N:N,Calculations!$C$116+MOD(BX146,Calculations!$C$118))+Control!$C$7*Calculations!$C$83*INDEX('Monthly Data'!O:O,Calculations!$C$116+MOD(BX146,Calculations!$C$118))+Control!$C$7*Calculations!$C$84*INDEX('Monthly Data'!P:P,Calculations!$C$116+MOD(BX146,Calculations!$C$118))+Control!$C$7*Calculations!$C$85*INDEX('Monthly Data'!Q:Q,Calculations!$C$116+MOD(BX146,Calculations!$C$118))+(1-Control!$C$7*Calculations!$C$87)*INDEX('Monthly Data'!R:R,Calculations!$C$116+MOD(BX146,Calculations!$C$118))</f>
        <v>-4.0413381192162513E-2</v>
      </c>
      <c r="GO146" s="86">
        <f ca="1">Control!$C$7*Calculations!$C$82*INDEX('Monthly Data'!N:N,Calculations!$C$116+MOD(BY146,Calculations!$C$118))+Control!$C$7*Calculations!$C$83*INDEX('Monthly Data'!O:O,Calculations!$C$116+MOD(BY146,Calculations!$C$118))+Control!$C$7*Calculations!$C$84*INDEX('Monthly Data'!P:P,Calculations!$C$116+MOD(BY146,Calculations!$C$118))+Control!$C$7*Calculations!$C$85*INDEX('Monthly Data'!Q:Q,Calculations!$C$116+MOD(BY146,Calculations!$C$118))+(1-Control!$C$7*Calculations!$C$87)*INDEX('Monthly Data'!R:R,Calculations!$C$116+MOD(BY146,Calculations!$C$118))</f>
        <v>1.1786765492207996E-2</v>
      </c>
      <c r="GP146" s="86">
        <f ca="1">Control!$C$7*Calculations!$C$82*INDEX('Monthly Data'!N:N,Calculations!$C$116+MOD(BZ146,Calculations!$C$118))+Control!$C$7*Calculations!$C$83*INDEX('Monthly Data'!O:O,Calculations!$C$116+MOD(BZ146,Calculations!$C$118))+Control!$C$7*Calculations!$C$84*INDEX('Monthly Data'!P:P,Calculations!$C$116+MOD(BZ146,Calculations!$C$118))+Control!$C$7*Calculations!$C$85*INDEX('Monthly Data'!Q:Q,Calculations!$C$116+MOD(BZ146,Calculations!$C$118))+(1-Control!$C$7*Calculations!$C$87)*INDEX('Monthly Data'!R:R,Calculations!$C$116+MOD(BZ146,Calculations!$C$118))</f>
        <v>7.9764341593600071E-3</v>
      </c>
      <c r="GQ146" s="86">
        <f ca="1">Control!$C$7*Calculations!$C$82*INDEX('Monthly Data'!N:N,Calculations!$C$116+MOD(CA146,Calculations!$C$118))+Control!$C$7*Calculations!$C$83*INDEX('Monthly Data'!O:O,Calculations!$C$116+MOD(CA146,Calculations!$C$118))+Control!$C$7*Calculations!$C$84*INDEX('Monthly Data'!P:P,Calculations!$C$116+MOD(CA146,Calculations!$C$118))+Control!$C$7*Calculations!$C$85*INDEX('Monthly Data'!Q:Q,Calculations!$C$116+MOD(CA146,Calculations!$C$118))+(1-Control!$C$7*Calculations!$C$87)*INDEX('Monthly Data'!R:R,Calculations!$C$116+MOD(CA146,Calculations!$C$118))</f>
        <v>1.3891563624307685E-2</v>
      </c>
      <c r="GR146" s="86">
        <f ca="1">Control!$C$7*Calculations!$C$82*INDEX('Monthly Data'!N:N,Calculations!$C$116+MOD(CB146,Calculations!$C$118))+Control!$C$7*Calculations!$C$83*INDEX('Monthly Data'!O:O,Calculations!$C$116+MOD(CB146,Calculations!$C$118))+Control!$C$7*Calculations!$C$84*INDEX('Monthly Data'!P:P,Calculations!$C$116+MOD(CB146,Calculations!$C$118))+Control!$C$7*Calculations!$C$85*INDEX('Monthly Data'!Q:Q,Calculations!$C$116+MOD(CB146,Calculations!$C$118))+(1-Control!$C$7*Calculations!$C$87)*INDEX('Monthly Data'!R:R,Calculations!$C$116+MOD(CB146,Calculations!$C$118))</f>
        <v>-3.53368065312233E-2</v>
      </c>
      <c r="GS146" s="86">
        <f ca="1">Control!$C$7*Calculations!$C$82*INDEX('Monthly Data'!N:N,Calculations!$C$116+MOD(CC146,Calculations!$C$118))+Control!$C$7*Calculations!$C$83*INDEX('Monthly Data'!O:O,Calculations!$C$116+MOD(CC146,Calculations!$C$118))+Control!$C$7*Calculations!$C$84*INDEX('Monthly Data'!P:P,Calculations!$C$116+MOD(CC146,Calculations!$C$118))+Control!$C$7*Calculations!$C$85*INDEX('Monthly Data'!Q:Q,Calculations!$C$116+MOD(CC146,Calculations!$C$118))+(1-Control!$C$7*Calculations!$C$87)*INDEX('Monthly Data'!R:R,Calculations!$C$116+MOD(CC146,Calculations!$C$118))</f>
        <v>-2.0269389991732112E-2</v>
      </c>
      <c r="GT146" s="86">
        <f ca="1">Control!$C$7*Calculations!$C$82*INDEX('Monthly Data'!N:N,Calculations!$C$116+MOD(CD146,Calculations!$C$118))+Control!$C$7*Calculations!$C$83*INDEX('Monthly Data'!O:O,Calculations!$C$116+MOD(CD146,Calculations!$C$118))+Control!$C$7*Calculations!$C$84*INDEX('Monthly Data'!P:P,Calculations!$C$116+MOD(CD146,Calculations!$C$118))+Control!$C$7*Calculations!$C$85*INDEX('Monthly Data'!Q:Q,Calculations!$C$116+MOD(CD146,Calculations!$C$118))+(1-Control!$C$7*Calculations!$C$87)*INDEX('Monthly Data'!R:R,Calculations!$C$116+MOD(CD146,Calculations!$C$118))</f>
        <v>1.0627294914941248E-2</v>
      </c>
      <c r="GU146" s="86">
        <f ca="1">Control!$C$7*Calculations!$C$82*INDEX('Monthly Data'!N:N,Calculations!$C$116+MOD(CE146,Calculations!$C$118))+Control!$C$7*Calculations!$C$83*INDEX('Monthly Data'!O:O,Calculations!$C$116+MOD(CE146,Calculations!$C$118))+Control!$C$7*Calculations!$C$84*INDEX('Monthly Data'!P:P,Calculations!$C$116+MOD(CE146,Calculations!$C$118))+Control!$C$7*Calculations!$C$85*INDEX('Monthly Data'!Q:Q,Calculations!$C$116+MOD(CE146,Calculations!$C$118))+(1-Control!$C$7*Calculations!$C$87)*INDEX('Monthly Data'!R:R,Calculations!$C$116+MOD(CE146,Calculations!$C$118))</f>
        <v>-6.1115617667135171E-2</v>
      </c>
      <c r="GV146" s="86">
        <f ca="1">Control!$C$7*Calculations!$C$82*INDEX('Monthly Data'!N:N,Calculations!$C$116+MOD(CF146,Calculations!$C$118))+Control!$C$7*Calculations!$C$83*INDEX('Monthly Data'!O:O,Calculations!$C$116+MOD(CF146,Calculations!$C$118))+Control!$C$7*Calculations!$C$84*INDEX('Monthly Data'!P:P,Calculations!$C$116+MOD(CF146,Calculations!$C$118))+Control!$C$7*Calculations!$C$85*INDEX('Monthly Data'!Q:Q,Calculations!$C$116+MOD(CF146,Calculations!$C$118))+(1-Control!$C$7*Calculations!$C$87)*INDEX('Monthly Data'!R:R,Calculations!$C$116+MOD(CF146,Calculations!$C$118))</f>
        <v>1.7472933988537529E-2</v>
      </c>
      <c r="GW146" s="86">
        <f ca="1">Control!$C$7*Calculations!$C$82*INDEX('Monthly Data'!N:N,Calculations!$C$116+MOD(CG146,Calculations!$C$118))+Control!$C$7*Calculations!$C$83*INDEX('Monthly Data'!O:O,Calculations!$C$116+MOD(CG146,Calculations!$C$118))+Control!$C$7*Calculations!$C$84*INDEX('Monthly Data'!P:P,Calculations!$C$116+MOD(CG146,Calculations!$C$118))+Control!$C$7*Calculations!$C$85*INDEX('Monthly Data'!Q:Q,Calculations!$C$116+MOD(CG146,Calculations!$C$118))+(1-Control!$C$7*Calculations!$C$87)*INDEX('Monthly Data'!R:R,Calculations!$C$116+MOD(CG146,Calculations!$C$118))</f>
        <v>6.3250222980707482E-3</v>
      </c>
      <c r="GX146" s="86">
        <f ca="1">Control!$C$7*Calculations!$C$82*INDEX('Monthly Data'!N:N,Calculations!$C$116+MOD(CH146,Calculations!$C$118))+Control!$C$7*Calculations!$C$83*INDEX('Monthly Data'!O:O,Calculations!$C$116+MOD(CH146,Calculations!$C$118))+Control!$C$7*Calculations!$C$84*INDEX('Monthly Data'!P:P,Calculations!$C$116+MOD(CH146,Calculations!$C$118))+Control!$C$7*Calculations!$C$85*INDEX('Monthly Data'!Q:Q,Calculations!$C$116+MOD(CH146,Calculations!$C$118))+(1-Control!$C$7*Calculations!$C$87)*INDEX('Monthly Data'!R:R,Calculations!$C$116+MOD(CH146,Calculations!$C$118))</f>
        <v>1.5063457444773597E-2</v>
      </c>
      <c r="GY146" s="86">
        <f ca="1">Control!$C$7*Calculations!$C$82*INDEX('Monthly Data'!N:N,Calculations!$C$116+MOD(CI146,Calculations!$C$118))+Control!$C$7*Calculations!$C$83*INDEX('Monthly Data'!O:O,Calculations!$C$116+MOD(CI146,Calculations!$C$118))+Control!$C$7*Calculations!$C$84*INDEX('Monthly Data'!P:P,Calculations!$C$116+MOD(CI146,Calculations!$C$118))+Control!$C$7*Calculations!$C$85*INDEX('Monthly Data'!Q:Q,Calculations!$C$116+MOD(CI146,Calculations!$C$118))+(1-Control!$C$7*Calculations!$C$87)*INDEX('Monthly Data'!R:R,Calculations!$C$116+MOD(CI146,Calculations!$C$118))</f>
        <v>7.857567536297622E-3</v>
      </c>
      <c r="GZ146" s="86">
        <f ca="1">Control!$C$7*Calculations!$C$82*INDEX('Monthly Data'!N:N,Calculations!$C$116+MOD(CJ146,Calculations!$C$118))+Control!$C$7*Calculations!$C$83*INDEX('Monthly Data'!O:O,Calculations!$C$116+MOD(CJ146,Calculations!$C$118))+Control!$C$7*Calculations!$C$84*INDEX('Monthly Data'!P:P,Calculations!$C$116+MOD(CJ146,Calculations!$C$118))+Control!$C$7*Calculations!$C$85*INDEX('Monthly Data'!Q:Q,Calculations!$C$116+MOD(CJ146,Calculations!$C$118))+(1-Control!$C$7*Calculations!$C$87)*INDEX('Monthly Data'!R:R,Calculations!$C$116+MOD(CJ146,Calculations!$C$118))</f>
        <v>1.7361594973213587E-2</v>
      </c>
      <c r="HA146" s="86">
        <f ca="1">Control!$C$7*Calculations!$C$82*INDEX('Monthly Data'!N:N,Calculations!$C$116+MOD(CK146,Calculations!$C$118))+Control!$C$7*Calculations!$C$83*INDEX('Monthly Data'!O:O,Calculations!$C$116+MOD(CK146,Calculations!$C$118))+Control!$C$7*Calculations!$C$84*INDEX('Monthly Data'!P:P,Calculations!$C$116+MOD(CK146,Calculations!$C$118))+Control!$C$7*Calculations!$C$85*INDEX('Monthly Data'!Q:Q,Calculations!$C$116+MOD(CK146,Calculations!$C$118))+(1-Control!$C$7*Calculations!$C$87)*INDEX('Monthly Data'!R:R,Calculations!$C$116+MOD(CK146,Calculations!$C$118))</f>
        <v>4.5132804118240749E-2</v>
      </c>
      <c r="HB146" s="86">
        <f ca="1">Control!$C$7*Calculations!$C$82*INDEX('Monthly Data'!N:N,Calculations!$C$116+MOD(CL146,Calculations!$C$118))+Control!$C$7*Calculations!$C$83*INDEX('Monthly Data'!O:O,Calculations!$C$116+MOD(CL146,Calculations!$C$118))+Control!$C$7*Calculations!$C$84*INDEX('Monthly Data'!P:P,Calculations!$C$116+MOD(CL146,Calculations!$C$118))+Control!$C$7*Calculations!$C$85*INDEX('Monthly Data'!Q:Q,Calculations!$C$116+MOD(CL146,Calculations!$C$118))+(1-Control!$C$7*Calculations!$C$87)*INDEX('Monthly Data'!R:R,Calculations!$C$116+MOD(CL146,Calculations!$C$118))</f>
        <v>-2.5168357537820856E-4</v>
      </c>
      <c r="HC146" s="86">
        <f ca="1">Control!$C$7*Calculations!$C$82*INDEX('Monthly Data'!N:N,Calculations!$C$116+MOD(CM146,Calculations!$C$118))+Control!$C$7*Calculations!$C$83*INDEX('Monthly Data'!O:O,Calculations!$C$116+MOD(CM146,Calculations!$C$118))+Control!$C$7*Calculations!$C$84*INDEX('Monthly Data'!P:P,Calculations!$C$116+MOD(CM146,Calculations!$C$118))+Control!$C$7*Calculations!$C$85*INDEX('Monthly Data'!Q:Q,Calculations!$C$116+MOD(CM146,Calculations!$C$118))+(1-Control!$C$7*Calculations!$C$87)*INDEX('Monthly Data'!R:R,Calculations!$C$116+MOD(CM146,Calculations!$C$118))</f>
        <v>3.7118215575026904E-2</v>
      </c>
      <c r="HD146" s="86">
        <f ca="1">Control!$C$7*Calculations!$C$82*INDEX('Monthly Data'!N:N,Calculations!$C$116+MOD(CN146,Calculations!$C$118))+Control!$C$7*Calculations!$C$83*INDEX('Monthly Data'!O:O,Calculations!$C$116+MOD(CN146,Calculations!$C$118))+Control!$C$7*Calculations!$C$84*INDEX('Monthly Data'!P:P,Calculations!$C$116+MOD(CN146,Calculations!$C$118))+Control!$C$7*Calculations!$C$85*INDEX('Monthly Data'!Q:Q,Calculations!$C$116+MOD(CN146,Calculations!$C$118))+(1-Control!$C$7*Calculations!$C$87)*INDEX('Monthly Data'!R:R,Calculations!$C$116+MOD(CN146,Calculations!$C$118))</f>
        <v>3.1011313347584085E-2</v>
      </c>
      <c r="HE146" s="86">
        <f ca="1">Control!$C$7*Calculations!$C$82*INDEX('Monthly Data'!N:N,Calculations!$C$116+MOD(CO146,Calculations!$C$118))+Control!$C$7*Calculations!$C$83*INDEX('Monthly Data'!O:O,Calculations!$C$116+MOD(CO146,Calculations!$C$118))+Control!$C$7*Calculations!$C$84*INDEX('Monthly Data'!P:P,Calculations!$C$116+MOD(CO146,Calculations!$C$118))+Control!$C$7*Calculations!$C$85*INDEX('Monthly Data'!Q:Q,Calculations!$C$116+MOD(CO146,Calculations!$C$118))+(1-Control!$C$7*Calculations!$C$87)*INDEX('Monthly Data'!R:R,Calculations!$C$116+MOD(CO146,Calculations!$C$118))</f>
        <v>-2.0259958308006688E-2</v>
      </c>
      <c r="HF146" s="86">
        <f ca="1">Control!$C$7*Calculations!$C$82*INDEX('Monthly Data'!N:N,Calculations!$C$116+MOD(CP146,Calculations!$C$118))+Control!$C$7*Calculations!$C$83*INDEX('Monthly Data'!O:O,Calculations!$C$116+MOD(CP146,Calculations!$C$118))+Control!$C$7*Calculations!$C$84*INDEX('Monthly Data'!P:P,Calculations!$C$116+MOD(CP146,Calculations!$C$118))+Control!$C$7*Calculations!$C$85*INDEX('Monthly Data'!Q:Q,Calculations!$C$116+MOD(CP146,Calculations!$C$118))+(1-Control!$C$7*Calculations!$C$87)*INDEX('Monthly Data'!R:R,Calculations!$C$116+MOD(CP146,Calculations!$C$118))</f>
        <v>1.2722494017511032E-2</v>
      </c>
      <c r="HG146" s="86">
        <f ca="1">Control!$C$7*Calculations!$C$82*INDEX('Monthly Data'!N:N,Calculations!$C$116+MOD(CQ146,Calculations!$C$118))+Control!$C$7*Calculations!$C$83*INDEX('Monthly Data'!O:O,Calculations!$C$116+MOD(CQ146,Calculations!$C$118))+Control!$C$7*Calculations!$C$84*INDEX('Monthly Data'!P:P,Calculations!$C$116+MOD(CQ146,Calculations!$C$118))+Control!$C$7*Calculations!$C$85*INDEX('Monthly Data'!Q:Q,Calculations!$C$116+MOD(CQ146,Calculations!$C$118))+(1-Control!$C$7*Calculations!$C$87)*INDEX('Monthly Data'!R:R,Calculations!$C$116+MOD(CQ146,Calculations!$C$118))</f>
        <v>7.3538285850108537E-3</v>
      </c>
      <c r="HH146" s="86">
        <f ca="1">Control!$C$7*Calculations!$C$82*INDEX('Monthly Data'!N:N,Calculations!$C$116+MOD(CR146,Calculations!$C$118))+Control!$C$7*Calculations!$C$83*INDEX('Monthly Data'!O:O,Calculations!$C$116+MOD(CR146,Calculations!$C$118))+Control!$C$7*Calculations!$C$84*INDEX('Monthly Data'!P:P,Calculations!$C$116+MOD(CR146,Calculations!$C$118))+Control!$C$7*Calculations!$C$85*INDEX('Monthly Data'!Q:Q,Calculations!$C$116+MOD(CR146,Calculations!$C$118))+(1-Control!$C$7*Calculations!$C$87)*INDEX('Monthly Data'!R:R,Calculations!$C$116+MOD(CR146,Calculations!$C$118))</f>
        <v>5.8868730207813358E-3</v>
      </c>
      <c r="HI146" s="86">
        <f ca="1">Control!$C$7*Calculations!$C$82*INDEX('Monthly Data'!N:N,Calculations!$C$116+MOD(CS146,Calculations!$C$118))+Control!$C$7*Calculations!$C$83*INDEX('Monthly Data'!O:O,Calculations!$C$116+MOD(CS146,Calculations!$C$118))+Control!$C$7*Calculations!$C$84*INDEX('Monthly Data'!P:P,Calculations!$C$116+MOD(CS146,Calculations!$C$118))+Control!$C$7*Calculations!$C$85*INDEX('Monthly Data'!Q:Q,Calculations!$C$116+MOD(CS146,Calculations!$C$118))+(1-Control!$C$7*Calculations!$C$87)*INDEX('Monthly Data'!R:R,Calculations!$C$116+MOD(CS146,Calculations!$C$118))</f>
        <v>8.4240675975201049E-3</v>
      </c>
      <c r="HJ146" s="86">
        <f ca="1">Control!$C$7*Calculations!$C$82*INDEX('Monthly Data'!N:N,Calculations!$C$116+MOD(CT146,Calculations!$C$118))+Control!$C$7*Calculations!$C$83*INDEX('Monthly Data'!O:O,Calculations!$C$116+MOD(CT146,Calculations!$C$118))+Control!$C$7*Calculations!$C$84*INDEX('Monthly Data'!P:P,Calculations!$C$116+MOD(CT146,Calculations!$C$118))+Control!$C$7*Calculations!$C$85*INDEX('Monthly Data'!Q:Q,Calculations!$C$116+MOD(CT146,Calculations!$C$118))+(1-Control!$C$7*Calculations!$C$87)*INDEX('Monthly Data'!R:R,Calculations!$C$116+MOD(CT146,Calculations!$C$118))</f>
        <v>7.7184133340106598E-3</v>
      </c>
      <c r="HK146" s="86">
        <f ca="1">Control!$C$7*Calculations!$C$82*INDEX('Monthly Data'!N:N,Calculations!$C$116+MOD(CU146,Calculations!$C$118))+Control!$C$7*Calculations!$C$83*INDEX('Monthly Data'!O:O,Calculations!$C$116+MOD(CU146,Calculations!$C$118))+Control!$C$7*Calculations!$C$84*INDEX('Monthly Data'!P:P,Calculations!$C$116+MOD(CU146,Calculations!$C$118))+Control!$C$7*Calculations!$C$85*INDEX('Monthly Data'!Q:Q,Calculations!$C$116+MOD(CU146,Calculations!$C$118))+(1-Control!$C$7*Calculations!$C$87)*INDEX('Monthly Data'!R:R,Calculations!$C$116+MOD(CU146,Calculations!$C$118))</f>
        <v>3.9251937367756782E-3</v>
      </c>
      <c r="HL146" s="86">
        <f ca="1">Control!$C$7*Calculations!$C$82*INDEX('Monthly Data'!N:N,Calculations!$C$116+MOD(CV146,Calculations!$C$118))+Control!$C$7*Calculations!$C$83*INDEX('Monthly Data'!O:O,Calculations!$C$116+MOD(CV146,Calculations!$C$118))+Control!$C$7*Calculations!$C$84*INDEX('Monthly Data'!P:P,Calculations!$C$116+MOD(CV146,Calculations!$C$118))+Control!$C$7*Calculations!$C$85*INDEX('Monthly Data'!Q:Q,Calculations!$C$116+MOD(CV146,Calculations!$C$118))+(1-Control!$C$7*Calculations!$C$87)*INDEX('Monthly Data'!R:R,Calculations!$C$116+MOD(CV146,Calculations!$C$118))</f>
        <v>1.0415351832335435E-2</v>
      </c>
      <c r="HM146" s="86">
        <f ca="1">Control!$C$7*Calculations!$C$82*INDEX('Monthly Data'!N:N,Calculations!$C$116+MOD(CW146,Calculations!$C$118))+Control!$C$7*Calculations!$C$83*INDEX('Monthly Data'!O:O,Calculations!$C$116+MOD(CW146,Calculations!$C$118))+Control!$C$7*Calculations!$C$84*INDEX('Monthly Data'!P:P,Calculations!$C$116+MOD(CW146,Calculations!$C$118))+Control!$C$7*Calculations!$C$85*INDEX('Monthly Data'!Q:Q,Calculations!$C$116+MOD(CW146,Calculations!$C$118))+(1-Control!$C$7*Calculations!$C$87)*INDEX('Monthly Data'!R:R,Calculations!$C$116+MOD(CW146,Calculations!$C$118))</f>
        <v>1.0627294914941248E-2</v>
      </c>
      <c r="HN146" s="86">
        <f ca="1">Control!$C$7*Calculations!$C$82*INDEX('Monthly Data'!N:N,Calculations!$C$116+MOD(CX146,Calculations!$C$118))+Control!$C$7*Calculations!$C$83*INDEX('Monthly Data'!O:O,Calculations!$C$116+MOD(CX146,Calculations!$C$118))+Control!$C$7*Calculations!$C$84*INDEX('Monthly Data'!P:P,Calculations!$C$116+MOD(CX146,Calculations!$C$118))+Control!$C$7*Calculations!$C$85*INDEX('Monthly Data'!Q:Q,Calculations!$C$116+MOD(CX146,Calculations!$C$118))+(1-Control!$C$7*Calculations!$C$87)*INDEX('Monthly Data'!R:R,Calculations!$C$116+MOD(CX146,Calculations!$C$118))</f>
        <v>-4.0413381192162513E-2</v>
      </c>
      <c r="HO146" s="86">
        <f ca="1">Control!$C$7*Calculations!$C$82*INDEX('Monthly Data'!N:N,Calculations!$C$116+MOD(CY146,Calculations!$C$118))+Control!$C$7*Calculations!$C$83*INDEX('Monthly Data'!O:O,Calculations!$C$116+MOD(CY146,Calculations!$C$118))+Control!$C$7*Calculations!$C$84*INDEX('Monthly Data'!P:P,Calculations!$C$116+MOD(CY146,Calculations!$C$118))+Control!$C$7*Calculations!$C$85*INDEX('Monthly Data'!Q:Q,Calculations!$C$116+MOD(CY146,Calculations!$C$118))+(1-Control!$C$7*Calculations!$C$87)*INDEX('Monthly Data'!R:R,Calculations!$C$116+MOD(CY146,Calculations!$C$118))</f>
        <v>1.0478379486191123E-2</v>
      </c>
      <c r="HP146" s="86">
        <f ca="1">Control!$C$7*Calculations!$C$82*INDEX('Monthly Data'!N:N,Calculations!$C$116+MOD(CZ146,Calculations!$C$118))+Control!$C$7*Calculations!$C$83*INDEX('Monthly Data'!O:O,Calculations!$C$116+MOD(CZ146,Calculations!$C$118))+Control!$C$7*Calculations!$C$84*INDEX('Monthly Data'!P:P,Calculations!$C$116+MOD(CZ146,Calculations!$C$118))+Control!$C$7*Calculations!$C$85*INDEX('Monthly Data'!Q:Q,Calculations!$C$116+MOD(CZ146,Calculations!$C$118))+(1-Control!$C$7*Calculations!$C$87)*INDEX('Monthly Data'!R:R,Calculations!$C$116+MOD(CZ146,Calculations!$C$118))</f>
        <v>-1.9947061878162777E-2</v>
      </c>
      <c r="HQ146" s="86">
        <f ca="1">Control!$C$7*Calculations!$C$82*INDEX('Monthly Data'!N:N,Calculations!$C$116+MOD(DA146,Calculations!$C$118))+Control!$C$7*Calculations!$C$83*INDEX('Monthly Data'!O:O,Calculations!$C$116+MOD(DA146,Calculations!$C$118))+Control!$C$7*Calculations!$C$84*INDEX('Monthly Data'!P:P,Calculations!$C$116+MOD(DA146,Calculations!$C$118))+Control!$C$7*Calculations!$C$85*INDEX('Monthly Data'!Q:Q,Calculations!$C$116+MOD(DA146,Calculations!$C$118))+(1-Control!$C$7*Calculations!$C$87)*INDEX('Monthly Data'!R:R,Calculations!$C$116+MOD(DA146,Calculations!$C$118))</f>
        <v>-1.3959200237295809E-2</v>
      </c>
      <c r="HR146" s="86">
        <f ca="1">Control!$C$7*Calculations!$C$82*INDEX('Monthly Data'!N:N,Calculations!$C$116+MOD(DB146,Calculations!$C$118))+Control!$C$7*Calculations!$C$83*INDEX('Monthly Data'!O:O,Calculations!$C$116+MOD(DB146,Calculations!$C$118))+Control!$C$7*Calculations!$C$84*INDEX('Monthly Data'!P:P,Calculations!$C$116+MOD(DB146,Calculations!$C$118))+Control!$C$7*Calculations!$C$85*INDEX('Monthly Data'!Q:Q,Calculations!$C$116+MOD(DB146,Calculations!$C$118))+(1-Control!$C$7*Calculations!$C$87)*INDEX('Monthly Data'!R:R,Calculations!$C$116+MOD(DB146,Calculations!$C$118))</f>
        <v>3.1011313347584085E-2</v>
      </c>
      <c r="HS146" s="86">
        <f ca="1">Control!$C$7*Calculations!$C$82*INDEX('Monthly Data'!N:N,Calculations!$C$116+MOD(DC146,Calculations!$C$118))+Control!$C$7*Calculations!$C$83*INDEX('Monthly Data'!O:O,Calculations!$C$116+MOD(DC146,Calculations!$C$118))+Control!$C$7*Calculations!$C$84*INDEX('Monthly Data'!P:P,Calculations!$C$116+MOD(DC146,Calculations!$C$118))+Control!$C$7*Calculations!$C$85*INDEX('Monthly Data'!Q:Q,Calculations!$C$116+MOD(DC146,Calculations!$C$118))+(1-Control!$C$7*Calculations!$C$87)*INDEX('Monthly Data'!R:R,Calculations!$C$116+MOD(DC146,Calculations!$C$118))</f>
        <v>-3.8875517825435772E-3</v>
      </c>
      <c r="HT146" s="86">
        <f ca="1">Control!$C$7*Calculations!$C$82*INDEX('Monthly Data'!N:N,Calculations!$C$116+MOD(DD146,Calculations!$C$118))+Control!$C$7*Calculations!$C$83*INDEX('Monthly Data'!O:O,Calculations!$C$116+MOD(DD146,Calculations!$C$118))+Control!$C$7*Calculations!$C$84*INDEX('Monthly Data'!P:P,Calculations!$C$116+MOD(DD146,Calculations!$C$118))+Control!$C$7*Calculations!$C$85*INDEX('Monthly Data'!Q:Q,Calculations!$C$116+MOD(DD146,Calculations!$C$118))+(1-Control!$C$7*Calculations!$C$87)*INDEX('Monthly Data'!R:R,Calculations!$C$116+MOD(DD146,Calculations!$C$118))</f>
        <v>-9.8327855560634558E-3</v>
      </c>
      <c r="HU146" s="86">
        <f ca="1">Control!$C$7*Calculations!$C$82*INDEX('Monthly Data'!N:N,Calculations!$C$116+MOD(DE146,Calculations!$C$118))+Control!$C$7*Calculations!$C$83*INDEX('Monthly Data'!O:O,Calculations!$C$116+MOD(DE146,Calculations!$C$118))+Control!$C$7*Calculations!$C$84*INDEX('Monthly Data'!P:P,Calculations!$C$116+MOD(DE146,Calculations!$C$118))+Control!$C$7*Calculations!$C$85*INDEX('Monthly Data'!Q:Q,Calculations!$C$116+MOD(DE146,Calculations!$C$118))+(1-Control!$C$7*Calculations!$C$87)*INDEX('Monthly Data'!R:R,Calculations!$C$116+MOD(DE146,Calculations!$C$118))</f>
        <v>1.7472933988537529E-2</v>
      </c>
      <c r="HV146" s="86">
        <f ca="1">Control!$C$7*Calculations!$C$82*INDEX('Monthly Data'!N:N,Calculations!$C$116+MOD(DF146,Calculations!$C$118))+Control!$C$7*Calculations!$C$83*INDEX('Monthly Data'!O:O,Calculations!$C$116+MOD(DF146,Calculations!$C$118))+Control!$C$7*Calculations!$C$84*INDEX('Monthly Data'!P:P,Calculations!$C$116+MOD(DF146,Calculations!$C$118))+Control!$C$7*Calculations!$C$85*INDEX('Monthly Data'!Q:Q,Calculations!$C$116+MOD(DF146,Calculations!$C$118))+(1-Control!$C$7*Calculations!$C$87)*INDEX('Monthly Data'!R:R,Calculations!$C$116+MOD(DF146,Calculations!$C$118))</f>
        <v>1.8665061640915637E-2</v>
      </c>
      <c r="HW146" s="86">
        <f ca="1">Control!$C$7*Calculations!$C$82*INDEX('Monthly Data'!N:N,Calculations!$C$116+MOD(DG146,Calculations!$C$118))+Control!$C$7*Calculations!$C$83*INDEX('Monthly Data'!O:O,Calculations!$C$116+MOD(DG146,Calculations!$C$118))+Control!$C$7*Calculations!$C$84*INDEX('Monthly Data'!P:P,Calculations!$C$116+MOD(DG146,Calculations!$C$118))+Control!$C$7*Calculations!$C$85*INDEX('Monthly Data'!Q:Q,Calculations!$C$116+MOD(DG146,Calculations!$C$118))+(1-Control!$C$7*Calculations!$C$87)*INDEX('Monthly Data'!R:R,Calculations!$C$116+MOD(DG146,Calculations!$C$118))</f>
        <v>1.2435425892067014E-2</v>
      </c>
      <c r="HX146" s="86">
        <f ca="1">Control!$C$7*Calculations!$C$82*INDEX('Monthly Data'!N:N,Calculations!$C$116+MOD(DH146,Calculations!$C$118))+Control!$C$7*Calculations!$C$83*INDEX('Monthly Data'!O:O,Calculations!$C$116+MOD(DH146,Calculations!$C$118))+Control!$C$7*Calculations!$C$84*INDEX('Monthly Data'!P:P,Calculations!$C$116+MOD(DH146,Calculations!$C$118))+Control!$C$7*Calculations!$C$85*INDEX('Monthly Data'!Q:Q,Calculations!$C$116+MOD(DH146,Calculations!$C$118))+(1-Control!$C$7*Calculations!$C$87)*INDEX('Monthly Data'!R:R,Calculations!$C$116+MOD(DH146,Calculations!$C$118))</f>
        <v>4.7768166384148329E-3</v>
      </c>
      <c r="HY146" s="86">
        <f ca="1">Control!$C$7*Calculations!$C$82*INDEX('Monthly Data'!N:N,Calculations!$C$116+MOD(DI146,Calculations!$C$118))+Control!$C$7*Calculations!$C$83*INDEX('Monthly Data'!O:O,Calculations!$C$116+MOD(DI146,Calculations!$C$118))+Control!$C$7*Calculations!$C$84*INDEX('Monthly Data'!P:P,Calculations!$C$116+MOD(DI146,Calculations!$C$118))+Control!$C$7*Calculations!$C$85*INDEX('Monthly Data'!Q:Q,Calculations!$C$116+MOD(DI146,Calculations!$C$118))+(1-Control!$C$7*Calculations!$C$87)*INDEX('Monthly Data'!R:R,Calculations!$C$116+MOD(DI146,Calculations!$C$118))</f>
        <v>1.7831091590102856E-2</v>
      </c>
      <c r="HZ146" s="86">
        <f ca="1">Control!$C$7*Calculations!$C$82*INDEX('Monthly Data'!N:N,Calculations!$C$116+MOD(DJ146,Calculations!$C$118))+Control!$C$7*Calculations!$C$83*INDEX('Monthly Data'!O:O,Calculations!$C$116+MOD(DJ146,Calculations!$C$118))+Control!$C$7*Calculations!$C$84*INDEX('Monthly Data'!P:P,Calculations!$C$116+MOD(DJ146,Calculations!$C$118))+Control!$C$7*Calculations!$C$85*INDEX('Monthly Data'!Q:Q,Calculations!$C$116+MOD(DJ146,Calculations!$C$118))+(1-Control!$C$7*Calculations!$C$87)*INDEX('Monthly Data'!R:R,Calculations!$C$116+MOD(DJ146,Calculations!$C$118))</f>
        <v>-1.5984879994281095E-2</v>
      </c>
      <c r="IA146" s="86">
        <f ca="1">Control!$C$7*Calculations!$C$82*INDEX('Monthly Data'!N:N,Calculations!$C$116+MOD(DK146,Calculations!$C$118))+Control!$C$7*Calculations!$C$83*INDEX('Monthly Data'!O:O,Calculations!$C$116+MOD(DK146,Calculations!$C$118))+Control!$C$7*Calculations!$C$84*INDEX('Monthly Data'!P:P,Calculations!$C$116+MOD(DK146,Calculations!$C$118))+Control!$C$7*Calculations!$C$85*INDEX('Monthly Data'!Q:Q,Calculations!$C$116+MOD(DK146,Calculations!$C$118))+(1-Control!$C$7*Calculations!$C$87)*INDEX('Monthly Data'!R:R,Calculations!$C$116+MOD(DK146,Calculations!$C$118))</f>
        <v>-3.9863250714949353E-2</v>
      </c>
      <c r="IB146" s="86">
        <f ca="1">Control!$C$7*Calculations!$C$82*INDEX('Monthly Data'!N:N,Calculations!$C$116+MOD(DL146,Calculations!$C$118))+Control!$C$7*Calculations!$C$83*INDEX('Monthly Data'!O:O,Calculations!$C$116+MOD(DL146,Calculations!$C$118))+Control!$C$7*Calculations!$C$84*INDEX('Monthly Data'!P:P,Calculations!$C$116+MOD(DL146,Calculations!$C$118))+Control!$C$7*Calculations!$C$85*INDEX('Monthly Data'!Q:Q,Calculations!$C$116+MOD(DL146,Calculations!$C$118))+(1-Control!$C$7*Calculations!$C$87)*INDEX('Monthly Data'!R:R,Calculations!$C$116+MOD(DL146,Calculations!$C$118))</f>
        <v>7.3538285850108537E-3</v>
      </c>
      <c r="IC146" s="86">
        <f ca="1">Control!$C$7*Calculations!$C$82*INDEX('Monthly Data'!N:N,Calculations!$C$116+MOD(DM146,Calculations!$C$118))+Control!$C$7*Calculations!$C$83*INDEX('Monthly Data'!O:O,Calculations!$C$116+MOD(DM146,Calculations!$C$118))+Control!$C$7*Calculations!$C$84*INDEX('Monthly Data'!P:P,Calculations!$C$116+MOD(DM146,Calculations!$C$118))+Control!$C$7*Calculations!$C$85*INDEX('Monthly Data'!Q:Q,Calculations!$C$116+MOD(DM146,Calculations!$C$118))+(1-Control!$C$7*Calculations!$C$87)*INDEX('Monthly Data'!R:R,Calculations!$C$116+MOD(DM146,Calculations!$C$118))</f>
        <v>-1.4213734788548189E-2</v>
      </c>
      <c r="ID146" s="86">
        <f ca="1">Control!$C$7*Calculations!$C$82*INDEX('Monthly Data'!N:N,Calculations!$C$116+MOD(DN146,Calculations!$C$118))+Control!$C$7*Calculations!$C$83*INDEX('Monthly Data'!O:O,Calculations!$C$116+MOD(DN146,Calculations!$C$118))+Control!$C$7*Calculations!$C$84*INDEX('Monthly Data'!P:P,Calculations!$C$116+MOD(DN146,Calculations!$C$118))+Control!$C$7*Calculations!$C$85*INDEX('Monthly Data'!Q:Q,Calculations!$C$116+MOD(DN146,Calculations!$C$118))+(1-Control!$C$7*Calculations!$C$87)*INDEX('Monthly Data'!R:R,Calculations!$C$116+MOD(DN146,Calculations!$C$118))</f>
        <v>2.4470405846852006E-3</v>
      </c>
      <c r="IE146" s="86">
        <f ca="1">Control!$C$7*Calculations!$C$82*INDEX('Monthly Data'!N:N,Calculations!$C$116+MOD(DO146,Calculations!$C$118))+Control!$C$7*Calculations!$C$83*INDEX('Monthly Data'!O:O,Calculations!$C$116+MOD(DO146,Calculations!$C$118))+Control!$C$7*Calculations!$C$84*INDEX('Monthly Data'!P:P,Calculations!$C$116+MOD(DO146,Calculations!$C$118))+Control!$C$7*Calculations!$C$85*INDEX('Monthly Data'!Q:Q,Calculations!$C$116+MOD(DO146,Calculations!$C$118))+(1-Control!$C$7*Calculations!$C$87)*INDEX('Monthly Data'!R:R,Calculations!$C$116+MOD(DO146,Calculations!$C$118))</f>
        <v>-2.5168357537820856E-4</v>
      </c>
      <c r="IF146" s="86">
        <f ca="1">Control!$C$7*Calculations!$C$82*INDEX('Monthly Data'!N:N,Calculations!$C$116+MOD(DP146,Calculations!$C$118))+Control!$C$7*Calculations!$C$83*INDEX('Monthly Data'!O:O,Calculations!$C$116+MOD(DP146,Calculations!$C$118))+Control!$C$7*Calculations!$C$84*INDEX('Monthly Data'!P:P,Calculations!$C$116+MOD(DP146,Calculations!$C$118))+Control!$C$7*Calculations!$C$85*INDEX('Monthly Data'!Q:Q,Calculations!$C$116+MOD(DP146,Calculations!$C$118))+(1-Control!$C$7*Calculations!$C$87)*INDEX('Monthly Data'!R:R,Calculations!$C$116+MOD(DP146,Calculations!$C$118))</f>
        <v>6.2631896128884862E-3</v>
      </c>
      <c r="IG146" s="88">
        <f ca="1">Control!$C$8*(1+DQ146)*(1+DR146)*(1+DS146)*(1+DT146)*(1+DU146)*(1+DV146)*(1+DW146)*(1+DX146)*(1+DY146)*(1+DZ146)*(1+EA146)*(1+EB146)*(1+EC146)*(1+ED146)*(1+EE146)*(1+EF146)*(1+EG146)*(1+EH146)*(1+EI146)*(1+EJ146)*(1+EK146)*(1+EL146)*(1+EM146)*(1+EN146)*(1+EO146)*(1+EP146)*(1+EQ146)*(1+ER146)*(1+ES146)*(1+ET146)*(1+EU146)*(1+EV146)*(1+EW146)*(1+EX146)*(1+EY146)*(1+EZ146)*(1+FA146)*(1+FB146)*(1+FC146)*(1+FD146)*(1+FE146)*(1+FF146)*(1+FG146)*(1+FH146)*(1+FI146)*(1+FJ146)*(1+FK146)*(1+FL146)*(1+FM146)*(1+FN146)*(1+FO146)*(1+FP146)*(1+FQ146)*(1+FR146)*(1+FS146)*(1+FT146)*(1+FU146)*(1+FV146)*(1+FW146)*(1+FX146)*(1+FY146)*(1+FZ146)*(1+GA146)*(1+GB146)*(1+GC146)*(1+GD146)*(1+GE146)*(1+GF146)*(1+GG146)*(1+GH146)*(1+GI146)*(1+GJ146)*(1+GK146)*(1+GL146)*(1+GM146)*(1+GN146)*(1+GO146)*(1+GP146)*(1+GQ146)*(1+GR146)*(1+GS146)*(1+GT146)*(1+GU146)*(1+GV146)*(1+GW146)*(1+GX146)*(1+GY146)*(1+GZ146)*(1+HA146)*(1+HB146)*(1+HC146)*(1+HD146)*(1+HE146)*(1+HF146)*(1+HG146)*(1+HH146)*(1+HI146)*(1+HJ146)*(1+HK146)*(1+HL146)*(1+HM146)*(1+HN146)*(1+HO146)*(1+HP146)*(1+HQ146)*(1+HR146)*(1+HS146)*(1+HT146)*(1+HU146)*(1+HV146)*(1+HW146)*(1+HX146)*(1+HY146)*(1+HZ146)*(1+IA146)*(1+IB146)*(1+IC146)*(1+ID146)*(1+IE146)*(1+IF146)</f>
        <v>82080.907289056937</v>
      </c>
    </row>
    <row r="147" spans="1:241" x14ac:dyDescent="0.25">
      <c r="A147">
        <v>96</v>
      </c>
      <c r="B147">
        <v>62</v>
      </c>
      <c r="C147">
        <v>62</v>
      </c>
      <c r="D147">
        <v>18</v>
      </c>
      <c r="E147">
        <v>44</v>
      </c>
      <c r="F147">
        <v>74</v>
      </c>
      <c r="G147">
        <v>14</v>
      </c>
      <c r="H147">
        <v>67</v>
      </c>
      <c r="I147">
        <v>105</v>
      </c>
      <c r="J147">
        <v>74</v>
      </c>
      <c r="K147">
        <v>19</v>
      </c>
      <c r="L147">
        <v>75</v>
      </c>
      <c r="M147">
        <v>49</v>
      </c>
      <c r="N147">
        <v>82</v>
      </c>
      <c r="O147">
        <v>48</v>
      </c>
      <c r="P147">
        <v>80</v>
      </c>
      <c r="Q147">
        <v>47</v>
      </c>
      <c r="R147">
        <v>26</v>
      </c>
      <c r="S147">
        <v>70</v>
      </c>
      <c r="T147">
        <v>36</v>
      </c>
      <c r="U147">
        <v>13</v>
      </c>
      <c r="V147">
        <v>55</v>
      </c>
      <c r="W147">
        <v>54</v>
      </c>
      <c r="X147">
        <v>104</v>
      </c>
      <c r="Y147">
        <v>23</v>
      </c>
      <c r="Z147">
        <v>51</v>
      </c>
      <c r="AA147">
        <v>93</v>
      </c>
      <c r="AB147">
        <v>96</v>
      </c>
      <c r="AC147">
        <v>64</v>
      </c>
      <c r="AD147">
        <v>32</v>
      </c>
      <c r="AE147">
        <v>69</v>
      </c>
      <c r="AF147">
        <v>19</v>
      </c>
      <c r="AG147">
        <v>36</v>
      </c>
      <c r="AH147">
        <v>47</v>
      </c>
      <c r="AI147">
        <v>25</v>
      </c>
      <c r="AJ147">
        <v>92</v>
      </c>
      <c r="AK147">
        <v>21</v>
      </c>
      <c r="AL147">
        <v>20</v>
      </c>
      <c r="AM147">
        <v>58</v>
      </c>
      <c r="AN147">
        <v>111</v>
      </c>
      <c r="AO147">
        <v>115</v>
      </c>
      <c r="AP147">
        <v>72</v>
      </c>
      <c r="AQ147">
        <v>93</v>
      </c>
      <c r="AR147">
        <v>37</v>
      </c>
      <c r="AS147">
        <v>9</v>
      </c>
      <c r="AT147">
        <v>21</v>
      </c>
      <c r="AU147">
        <v>96</v>
      </c>
      <c r="AV147">
        <v>85</v>
      </c>
      <c r="AW147">
        <v>36</v>
      </c>
      <c r="AX147">
        <v>67</v>
      </c>
      <c r="AY147">
        <v>38</v>
      </c>
      <c r="AZ147">
        <v>56</v>
      </c>
      <c r="BA147">
        <v>87</v>
      </c>
      <c r="BB147">
        <v>31</v>
      </c>
      <c r="BC147">
        <v>96</v>
      </c>
      <c r="BD147">
        <v>108</v>
      </c>
      <c r="BE147">
        <v>90</v>
      </c>
      <c r="BF147">
        <v>73</v>
      </c>
      <c r="BG147">
        <v>40</v>
      </c>
      <c r="BH147">
        <v>62</v>
      </c>
      <c r="BI147">
        <v>84</v>
      </c>
      <c r="BJ147">
        <v>21</v>
      </c>
      <c r="BK147">
        <v>4</v>
      </c>
      <c r="BL147">
        <v>62</v>
      </c>
      <c r="BM147">
        <v>93</v>
      </c>
      <c r="BN147">
        <v>46</v>
      </c>
      <c r="BO147">
        <v>116</v>
      </c>
      <c r="BP147">
        <v>95</v>
      </c>
      <c r="BQ147">
        <v>24</v>
      </c>
      <c r="BR147">
        <v>82</v>
      </c>
      <c r="BS147">
        <v>82</v>
      </c>
      <c r="BT147">
        <v>75</v>
      </c>
      <c r="BU147">
        <v>62</v>
      </c>
      <c r="BV147">
        <v>118</v>
      </c>
      <c r="BW147">
        <v>90</v>
      </c>
      <c r="BX147">
        <v>62</v>
      </c>
      <c r="BY147">
        <v>108</v>
      </c>
      <c r="BZ147">
        <v>116</v>
      </c>
      <c r="CA147">
        <v>4</v>
      </c>
      <c r="CB147">
        <v>52</v>
      </c>
      <c r="CC147">
        <v>36</v>
      </c>
      <c r="CD147">
        <v>30</v>
      </c>
      <c r="CE147">
        <v>11</v>
      </c>
      <c r="CF147">
        <v>31</v>
      </c>
      <c r="CG147">
        <v>12</v>
      </c>
      <c r="CH147">
        <v>8</v>
      </c>
      <c r="CI147">
        <v>23</v>
      </c>
      <c r="CJ147">
        <v>25</v>
      </c>
      <c r="CK147">
        <v>37</v>
      </c>
      <c r="CL147">
        <v>6</v>
      </c>
      <c r="CM147">
        <v>31</v>
      </c>
      <c r="CN147">
        <v>93</v>
      </c>
      <c r="CO147">
        <v>102</v>
      </c>
      <c r="CP147">
        <v>11</v>
      </c>
      <c r="CQ147">
        <v>15</v>
      </c>
      <c r="CR147">
        <v>96</v>
      </c>
      <c r="CS147">
        <v>79</v>
      </c>
      <c r="CT147">
        <v>63</v>
      </c>
      <c r="CU147">
        <v>19</v>
      </c>
      <c r="CV147">
        <v>27</v>
      </c>
      <c r="CW147">
        <v>50</v>
      </c>
      <c r="CX147">
        <v>17</v>
      </c>
      <c r="CY147">
        <v>84</v>
      </c>
      <c r="CZ147">
        <v>111</v>
      </c>
      <c r="DA147">
        <v>86</v>
      </c>
      <c r="DB147">
        <v>104</v>
      </c>
      <c r="DC147">
        <v>77</v>
      </c>
      <c r="DD147">
        <v>79</v>
      </c>
      <c r="DE147">
        <v>60</v>
      </c>
      <c r="DF147">
        <v>22</v>
      </c>
      <c r="DG147">
        <v>67</v>
      </c>
      <c r="DH147">
        <v>105</v>
      </c>
      <c r="DI147">
        <v>29</v>
      </c>
      <c r="DJ147">
        <v>7</v>
      </c>
      <c r="DK147">
        <v>96</v>
      </c>
      <c r="DL147">
        <v>79</v>
      </c>
      <c r="DM147">
        <v>107</v>
      </c>
      <c r="DN147">
        <v>49</v>
      </c>
      <c r="DO147">
        <v>47</v>
      </c>
      <c r="DP147">
        <v>48</v>
      </c>
      <c r="DQ147" s="86">
        <f ca="1">Control!$C$7*Calculations!$C$82*INDEX('Monthly Data'!N:N,Calculations!$C$116+MOD(A147,Calculations!$C$118))+Control!$C$7*Calculations!$C$83*INDEX('Monthly Data'!O:O,Calculations!$C$116+MOD(A147,Calculations!$C$118))+Control!$C$7*Calculations!$C$84*INDEX('Monthly Data'!P:P,Calculations!$C$116+MOD(A147,Calculations!$C$118))+Control!$C$7*Calculations!$C$85*INDEX('Monthly Data'!Q:Q,Calculations!$C$116+MOD(A147,Calculations!$C$118))+(1-Control!$C$7*Calculations!$C$87)*INDEX('Monthly Data'!R:R,Calculations!$C$116+MOD(A147,Calculations!$C$118))</f>
        <v>1.0627294914941248E-2</v>
      </c>
      <c r="DR147" s="86">
        <f ca="1">Control!$C$7*Calculations!$C$82*INDEX('Monthly Data'!N:N,Calculations!$C$116+MOD(B147,Calculations!$C$118))+Control!$C$7*Calculations!$C$83*INDEX('Monthly Data'!O:O,Calculations!$C$116+MOD(B147,Calculations!$C$118))+Control!$C$7*Calculations!$C$84*INDEX('Monthly Data'!P:P,Calculations!$C$116+MOD(B147,Calculations!$C$118))+Control!$C$7*Calculations!$C$85*INDEX('Monthly Data'!Q:Q,Calculations!$C$116+MOD(B147,Calculations!$C$118))+(1-Control!$C$7*Calculations!$C$87)*INDEX('Monthly Data'!R:R,Calculations!$C$116+MOD(B147,Calculations!$C$118))</f>
        <v>-9.839093431862074E-3</v>
      </c>
      <c r="DS147" s="86">
        <f ca="1">Control!$C$7*Calculations!$C$82*INDEX('Monthly Data'!N:N,Calculations!$C$116+MOD(C147,Calculations!$C$118))+Control!$C$7*Calculations!$C$83*INDEX('Monthly Data'!O:O,Calculations!$C$116+MOD(C147,Calculations!$C$118))+Control!$C$7*Calculations!$C$84*INDEX('Monthly Data'!P:P,Calculations!$C$116+MOD(C147,Calculations!$C$118))+Control!$C$7*Calculations!$C$85*INDEX('Monthly Data'!Q:Q,Calculations!$C$116+MOD(C147,Calculations!$C$118))+(1-Control!$C$7*Calculations!$C$87)*INDEX('Monthly Data'!R:R,Calculations!$C$116+MOD(C147,Calculations!$C$118))</f>
        <v>-9.839093431862074E-3</v>
      </c>
      <c r="DT147" s="86">
        <f ca="1">Control!$C$7*Calculations!$C$82*INDEX('Monthly Data'!N:N,Calculations!$C$116+MOD(D147,Calculations!$C$118))+Control!$C$7*Calculations!$C$83*INDEX('Monthly Data'!O:O,Calculations!$C$116+MOD(D147,Calculations!$C$118))+Control!$C$7*Calculations!$C$84*INDEX('Monthly Data'!P:P,Calculations!$C$116+MOD(D147,Calculations!$C$118))+Control!$C$7*Calculations!$C$85*INDEX('Monthly Data'!Q:Q,Calculations!$C$116+MOD(D147,Calculations!$C$118))+(1-Control!$C$7*Calculations!$C$87)*INDEX('Monthly Data'!R:R,Calculations!$C$116+MOD(D147,Calculations!$C$118))</f>
        <v>-7.4084874653726545E-3</v>
      </c>
      <c r="DU147" s="86">
        <f ca="1">Control!$C$7*Calculations!$C$82*INDEX('Monthly Data'!N:N,Calculations!$C$116+MOD(E147,Calculations!$C$118))+Control!$C$7*Calculations!$C$83*INDEX('Monthly Data'!O:O,Calculations!$C$116+MOD(E147,Calculations!$C$118))+Control!$C$7*Calculations!$C$84*INDEX('Monthly Data'!P:P,Calculations!$C$116+MOD(E147,Calculations!$C$118))+Control!$C$7*Calculations!$C$85*INDEX('Monthly Data'!Q:Q,Calculations!$C$116+MOD(E147,Calculations!$C$118))+(1-Control!$C$7*Calculations!$C$87)*INDEX('Monthly Data'!R:R,Calculations!$C$116+MOD(E147,Calculations!$C$118))</f>
        <v>2.377894462657602E-2</v>
      </c>
      <c r="DV147" s="86">
        <f ca="1">Control!$C$7*Calculations!$C$82*INDEX('Monthly Data'!N:N,Calculations!$C$116+MOD(F147,Calculations!$C$118))+Control!$C$7*Calculations!$C$83*INDEX('Monthly Data'!O:O,Calculations!$C$116+MOD(F147,Calculations!$C$118))+Control!$C$7*Calculations!$C$84*INDEX('Monthly Data'!P:P,Calculations!$C$116+MOD(F147,Calculations!$C$118))+Control!$C$7*Calculations!$C$85*INDEX('Monthly Data'!Q:Q,Calculations!$C$116+MOD(F147,Calculations!$C$118))+(1-Control!$C$7*Calculations!$C$87)*INDEX('Monthly Data'!R:R,Calculations!$C$116+MOD(F147,Calculations!$C$118))</f>
        <v>3.7118215575026904E-2</v>
      </c>
      <c r="DW147" s="86">
        <f ca="1">Control!$C$7*Calculations!$C$82*INDEX('Monthly Data'!N:N,Calculations!$C$116+MOD(G147,Calculations!$C$118))+Control!$C$7*Calculations!$C$83*INDEX('Monthly Data'!O:O,Calculations!$C$116+MOD(G147,Calculations!$C$118))+Control!$C$7*Calculations!$C$84*INDEX('Monthly Data'!P:P,Calculations!$C$116+MOD(G147,Calculations!$C$118))+Control!$C$7*Calculations!$C$85*INDEX('Monthly Data'!Q:Q,Calculations!$C$116+MOD(G147,Calculations!$C$118))+(1-Control!$C$7*Calculations!$C$87)*INDEX('Monthly Data'!R:R,Calculations!$C$116+MOD(G147,Calculations!$C$118))</f>
        <v>9.5791276036140301E-3</v>
      </c>
      <c r="DX147" s="86">
        <f ca="1">Control!$C$7*Calculations!$C$82*INDEX('Monthly Data'!N:N,Calculations!$C$116+MOD(H147,Calculations!$C$118))+Control!$C$7*Calculations!$C$83*INDEX('Monthly Data'!O:O,Calculations!$C$116+MOD(H147,Calculations!$C$118))+Control!$C$7*Calculations!$C$84*INDEX('Monthly Data'!P:P,Calculations!$C$116+MOD(H147,Calculations!$C$118))+Control!$C$7*Calculations!$C$85*INDEX('Monthly Data'!Q:Q,Calculations!$C$116+MOD(H147,Calculations!$C$118))+(1-Control!$C$7*Calculations!$C$87)*INDEX('Monthly Data'!R:R,Calculations!$C$116+MOD(H147,Calculations!$C$118))</f>
        <v>-3.9863250714949353E-2</v>
      </c>
      <c r="DY147" s="86">
        <f ca="1">Control!$C$7*Calculations!$C$82*INDEX('Monthly Data'!N:N,Calculations!$C$116+MOD(I147,Calculations!$C$118))+Control!$C$7*Calculations!$C$83*INDEX('Monthly Data'!O:O,Calculations!$C$116+MOD(I147,Calculations!$C$118))+Control!$C$7*Calculations!$C$84*INDEX('Monthly Data'!P:P,Calculations!$C$116+MOD(I147,Calculations!$C$118))+Control!$C$7*Calculations!$C$85*INDEX('Monthly Data'!Q:Q,Calculations!$C$116+MOD(I147,Calculations!$C$118))+(1-Control!$C$7*Calculations!$C$87)*INDEX('Monthly Data'!R:R,Calculations!$C$116+MOD(I147,Calculations!$C$118))</f>
        <v>2.3206536303657571E-2</v>
      </c>
      <c r="DZ147" s="86">
        <f ca="1">Control!$C$7*Calculations!$C$82*INDEX('Monthly Data'!N:N,Calculations!$C$116+MOD(J147,Calculations!$C$118))+Control!$C$7*Calculations!$C$83*INDEX('Monthly Data'!O:O,Calculations!$C$116+MOD(J147,Calculations!$C$118))+Control!$C$7*Calculations!$C$84*INDEX('Monthly Data'!P:P,Calculations!$C$116+MOD(J147,Calculations!$C$118))+Control!$C$7*Calculations!$C$85*INDEX('Monthly Data'!Q:Q,Calculations!$C$116+MOD(J147,Calculations!$C$118))+(1-Control!$C$7*Calculations!$C$87)*INDEX('Monthly Data'!R:R,Calculations!$C$116+MOD(J147,Calculations!$C$118))</f>
        <v>3.7118215575026904E-2</v>
      </c>
      <c r="EA147" s="86">
        <f ca="1">Control!$C$7*Calculations!$C$82*INDEX('Monthly Data'!N:N,Calculations!$C$116+MOD(K147,Calculations!$C$118))+Control!$C$7*Calculations!$C$83*INDEX('Monthly Data'!O:O,Calculations!$C$116+MOD(K147,Calculations!$C$118))+Control!$C$7*Calculations!$C$84*INDEX('Monthly Data'!P:P,Calculations!$C$116+MOD(K147,Calculations!$C$118))+Control!$C$7*Calculations!$C$85*INDEX('Monthly Data'!Q:Q,Calculations!$C$116+MOD(K147,Calculations!$C$118))+(1-Control!$C$7*Calculations!$C$87)*INDEX('Monthly Data'!R:R,Calculations!$C$116+MOD(K147,Calculations!$C$118))</f>
        <v>4.089189590407355E-3</v>
      </c>
      <c r="EB147" s="86">
        <f ca="1">Control!$C$7*Calculations!$C$82*INDEX('Monthly Data'!N:N,Calculations!$C$116+MOD(L147,Calculations!$C$118))+Control!$C$7*Calculations!$C$83*INDEX('Monthly Data'!O:O,Calculations!$C$116+MOD(L147,Calculations!$C$118))+Control!$C$7*Calculations!$C$84*INDEX('Monthly Data'!P:P,Calculations!$C$116+MOD(L147,Calculations!$C$118))+Control!$C$7*Calculations!$C$85*INDEX('Monthly Data'!Q:Q,Calculations!$C$116+MOD(L147,Calculations!$C$118))+(1-Control!$C$7*Calculations!$C$87)*INDEX('Monthly Data'!R:R,Calculations!$C$116+MOD(L147,Calculations!$C$118))</f>
        <v>-2.0259958308006688E-2</v>
      </c>
      <c r="EC147" s="86">
        <f ca="1">Control!$C$7*Calculations!$C$82*INDEX('Monthly Data'!N:N,Calculations!$C$116+MOD(M147,Calculations!$C$118))+Control!$C$7*Calculations!$C$83*INDEX('Monthly Data'!O:O,Calculations!$C$116+MOD(M147,Calculations!$C$118))+Control!$C$7*Calculations!$C$84*INDEX('Monthly Data'!P:P,Calculations!$C$116+MOD(M147,Calculations!$C$118))+Control!$C$7*Calculations!$C$85*INDEX('Monthly Data'!Q:Q,Calculations!$C$116+MOD(M147,Calculations!$C$118))+(1-Control!$C$7*Calculations!$C$87)*INDEX('Monthly Data'!R:R,Calculations!$C$116+MOD(M147,Calculations!$C$118))</f>
        <v>-1.4213734788548189E-2</v>
      </c>
      <c r="ED147" s="86">
        <f ca="1">Control!$C$7*Calculations!$C$82*INDEX('Monthly Data'!N:N,Calculations!$C$116+MOD(N147,Calculations!$C$118))+Control!$C$7*Calculations!$C$83*INDEX('Monthly Data'!O:O,Calculations!$C$116+MOD(N147,Calculations!$C$118))+Control!$C$7*Calculations!$C$84*INDEX('Monthly Data'!P:P,Calculations!$C$116+MOD(N147,Calculations!$C$118))+Control!$C$7*Calculations!$C$85*INDEX('Monthly Data'!Q:Q,Calculations!$C$116+MOD(N147,Calculations!$C$118))+(1-Control!$C$7*Calculations!$C$87)*INDEX('Monthly Data'!R:R,Calculations!$C$116+MOD(N147,Calculations!$C$118))</f>
        <v>1.7361594973213587E-2</v>
      </c>
      <c r="EE147" s="86">
        <f ca="1">Control!$C$7*Calculations!$C$82*INDEX('Monthly Data'!N:N,Calculations!$C$116+MOD(O147,Calculations!$C$118))+Control!$C$7*Calculations!$C$83*INDEX('Monthly Data'!O:O,Calculations!$C$116+MOD(O147,Calculations!$C$118))+Control!$C$7*Calculations!$C$84*INDEX('Monthly Data'!P:P,Calculations!$C$116+MOD(O147,Calculations!$C$118))+Control!$C$7*Calculations!$C$85*INDEX('Monthly Data'!Q:Q,Calculations!$C$116+MOD(O147,Calculations!$C$118))+(1-Control!$C$7*Calculations!$C$87)*INDEX('Monthly Data'!R:R,Calculations!$C$116+MOD(O147,Calculations!$C$118))</f>
        <v>-1.5984879994281095E-2</v>
      </c>
      <c r="EF147" s="86">
        <f ca="1">Control!$C$7*Calculations!$C$82*INDEX('Monthly Data'!N:N,Calculations!$C$116+MOD(P147,Calculations!$C$118))+Control!$C$7*Calculations!$C$83*INDEX('Monthly Data'!O:O,Calculations!$C$116+MOD(P147,Calculations!$C$118))+Control!$C$7*Calculations!$C$84*INDEX('Monthly Data'!P:P,Calculations!$C$116+MOD(P147,Calculations!$C$118))+Control!$C$7*Calculations!$C$85*INDEX('Monthly Data'!Q:Q,Calculations!$C$116+MOD(P147,Calculations!$C$118))+(1-Control!$C$7*Calculations!$C$87)*INDEX('Monthly Data'!R:R,Calculations!$C$116+MOD(P147,Calculations!$C$118))</f>
        <v>-2.7490061308214487E-3</v>
      </c>
      <c r="EG147" s="86">
        <f ca="1">Control!$C$7*Calculations!$C$82*INDEX('Monthly Data'!N:N,Calculations!$C$116+MOD(Q147,Calculations!$C$118))+Control!$C$7*Calculations!$C$83*INDEX('Monthly Data'!O:O,Calculations!$C$116+MOD(Q147,Calculations!$C$118))+Control!$C$7*Calculations!$C$84*INDEX('Monthly Data'!P:P,Calculations!$C$116+MOD(Q147,Calculations!$C$118))+Control!$C$7*Calculations!$C$85*INDEX('Monthly Data'!Q:Q,Calculations!$C$116+MOD(Q147,Calculations!$C$118))+(1-Control!$C$7*Calculations!$C$87)*INDEX('Monthly Data'!R:R,Calculations!$C$116+MOD(Q147,Calculations!$C$118))</f>
        <v>3.1011313347584085E-2</v>
      </c>
      <c r="EH147" s="86">
        <f ca="1">Control!$C$7*Calculations!$C$82*INDEX('Monthly Data'!N:N,Calculations!$C$116+MOD(R147,Calculations!$C$118))+Control!$C$7*Calculations!$C$83*INDEX('Monthly Data'!O:O,Calculations!$C$116+MOD(R147,Calculations!$C$118))+Control!$C$7*Calculations!$C$84*INDEX('Monthly Data'!P:P,Calculations!$C$116+MOD(R147,Calculations!$C$118))+Control!$C$7*Calculations!$C$85*INDEX('Monthly Data'!Q:Q,Calculations!$C$116+MOD(R147,Calculations!$C$118))+(1-Control!$C$7*Calculations!$C$87)*INDEX('Monthly Data'!R:R,Calculations!$C$116+MOD(R147,Calculations!$C$118))</f>
        <v>6.3250222980707482E-3</v>
      </c>
      <c r="EI147" s="86">
        <f ca="1">Control!$C$7*Calculations!$C$82*INDEX('Monthly Data'!N:N,Calculations!$C$116+MOD(S147,Calculations!$C$118))+Control!$C$7*Calculations!$C$83*INDEX('Monthly Data'!O:O,Calculations!$C$116+MOD(S147,Calculations!$C$118))+Control!$C$7*Calculations!$C$84*INDEX('Monthly Data'!P:P,Calculations!$C$116+MOD(S147,Calculations!$C$118))+Control!$C$7*Calculations!$C$85*INDEX('Monthly Data'!Q:Q,Calculations!$C$116+MOD(S147,Calculations!$C$118))+(1-Control!$C$7*Calculations!$C$87)*INDEX('Monthly Data'!R:R,Calculations!$C$116+MOD(S147,Calculations!$C$118))</f>
        <v>3.8809817903524786E-2</v>
      </c>
      <c r="EJ147" s="86">
        <f ca="1">Control!$C$7*Calculations!$C$82*INDEX('Monthly Data'!N:N,Calculations!$C$116+MOD(T147,Calculations!$C$118))+Control!$C$7*Calculations!$C$83*INDEX('Monthly Data'!O:O,Calculations!$C$116+MOD(T147,Calculations!$C$118))+Control!$C$7*Calculations!$C$84*INDEX('Monthly Data'!P:P,Calculations!$C$116+MOD(T147,Calculations!$C$118))+Control!$C$7*Calculations!$C$85*INDEX('Monthly Data'!Q:Q,Calculations!$C$116+MOD(T147,Calculations!$C$118))+(1-Control!$C$7*Calculations!$C$87)*INDEX('Monthly Data'!R:R,Calculations!$C$116+MOD(T147,Calculations!$C$118))</f>
        <v>1.1106855739851785E-2</v>
      </c>
      <c r="EK147" s="86">
        <f ca="1">Control!$C$7*Calculations!$C$82*INDEX('Monthly Data'!N:N,Calculations!$C$116+MOD(U147,Calculations!$C$118))+Control!$C$7*Calculations!$C$83*INDEX('Monthly Data'!O:O,Calculations!$C$116+MOD(U147,Calculations!$C$118))+Control!$C$7*Calculations!$C$84*INDEX('Monthly Data'!P:P,Calculations!$C$116+MOD(U147,Calculations!$C$118))+Control!$C$7*Calculations!$C$85*INDEX('Monthly Data'!Q:Q,Calculations!$C$116+MOD(U147,Calculations!$C$118))+(1-Control!$C$7*Calculations!$C$87)*INDEX('Monthly Data'!R:R,Calculations!$C$116+MOD(U147,Calculations!$C$118))</f>
        <v>1.0478379486191123E-2</v>
      </c>
      <c r="EL147" s="86">
        <f ca="1">Control!$C$7*Calculations!$C$82*INDEX('Monthly Data'!N:N,Calculations!$C$116+MOD(V147,Calculations!$C$118))+Control!$C$7*Calculations!$C$83*INDEX('Monthly Data'!O:O,Calculations!$C$116+MOD(V147,Calculations!$C$118))+Control!$C$7*Calculations!$C$84*INDEX('Monthly Data'!P:P,Calculations!$C$116+MOD(V147,Calculations!$C$118))+Control!$C$7*Calculations!$C$85*INDEX('Monthly Data'!Q:Q,Calculations!$C$116+MOD(V147,Calculations!$C$118))+(1-Control!$C$7*Calculations!$C$87)*INDEX('Monthly Data'!R:R,Calculations!$C$116+MOD(V147,Calculations!$C$118))</f>
        <v>2.0524935548016137E-2</v>
      </c>
      <c r="EM147" s="86">
        <f ca="1">Control!$C$7*Calculations!$C$82*INDEX('Monthly Data'!N:N,Calculations!$C$116+MOD(W147,Calculations!$C$118))+Control!$C$7*Calculations!$C$83*INDEX('Monthly Data'!O:O,Calculations!$C$116+MOD(W147,Calculations!$C$118))+Control!$C$7*Calculations!$C$84*INDEX('Monthly Data'!P:P,Calculations!$C$116+MOD(W147,Calculations!$C$118))+Control!$C$7*Calculations!$C$85*INDEX('Monthly Data'!Q:Q,Calculations!$C$116+MOD(W147,Calculations!$C$118))+(1-Control!$C$7*Calculations!$C$87)*INDEX('Monthly Data'!R:R,Calculations!$C$116+MOD(W147,Calculations!$C$118))</f>
        <v>1.7484305259657981E-2</v>
      </c>
      <c r="EN147" s="86">
        <f ca="1">Control!$C$7*Calculations!$C$82*INDEX('Monthly Data'!N:N,Calculations!$C$116+MOD(X147,Calculations!$C$118))+Control!$C$7*Calculations!$C$83*INDEX('Monthly Data'!O:O,Calculations!$C$116+MOD(X147,Calculations!$C$118))+Control!$C$7*Calculations!$C$84*INDEX('Monthly Data'!P:P,Calculations!$C$116+MOD(X147,Calculations!$C$118))+Control!$C$7*Calculations!$C$85*INDEX('Monthly Data'!Q:Q,Calculations!$C$116+MOD(X147,Calculations!$C$118))+(1-Control!$C$7*Calculations!$C$87)*INDEX('Monthly Data'!R:R,Calculations!$C$116+MOD(X147,Calculations!$C$118))</f>
        <v>2.9708469559001142E-2</v>
      </c>
      <c r="EO147" s="86">
        <f ca="1">Control!$C$7*Calculations!$C$82*INDEX('Monthly Data'!N:N,Calculations!$C$116+MOD(Y147,Calculations!$C$118))+Control!$C$7*Calculations!$C$83*INDEX('Monthly Data'!O:O,Calculations!$C$116+MOD(Y147,Calculations!$C$118))+Control!$C$7*Calculations!$C$84*INDEX('Monthly Data'!P:P,Calculations!$C$116+MOD(Y147,Calculations!$C$118))+Control!$C$7*Calculations!$C$85*INDEX('Monthly Data'!Q:Q,Calculations!$C$116+MOD(Y147,Calculations!$C$118))+(1-Control!$C$7*Calculations!$C$87)*INDEX('Monthly Data'!R:R,Calculations!$C$116+MOD(Y147,Calculations!$C$118))</f>
        <v>6.2631896128884862E-3</v>
      </c>
      <c r="EP147" s="86">
        <f ca="1">Control!$C$7*Calculations!$C$82*INDEX('Monthly Data'!N:N,Calculations!$C$116+MOD(Z147,Calculations!$C$118))+Control!$C$7*Calculations!$C$83*INDEX('Monthly Data'!O:O,Calculations!$C$116+MOD(Z147,Calculations!$C$118))+Control!$C$7*Calculations!$C$84*INDEX('Monthly Data'!P:P,Calculations!$C$116+MOD(Z147,Calculations!$C$118))+Control!$C$7*Calculations!$C$85*INDEX('Monthly Data'!Q:Q,Calculations!$C$116+MOD(Z147,Calculations!$C$118))+(1-Control!$C$7*Calculations!$C$87)*INDEX('Monthly Data'!R:R,Calculations!$C$116+MOD(Z147,Calculations!$C$118))</f>
        <v>1.8695385296339444E-2</v>
      </c>
      <c r="EQ147" s="86">
        <f ca="1">Control!$C$7*Calculations!$C$82*INDEX('Monthly Data'!N:N,Calculations!$C$116+MOD(AA147,Calculations!$C$118))+Control!$C$7*Calculations!$C$83*INDEX('Monthly Data'!O:O,Calculations!$C$116+MOD(AA147,Calculations!$C$118))+Control!$C$7*Calculations!$C$84*INDEX('Monthly Data'!P:P,Calculations!$C$116+MOD(AA147,Calculations!$C$118))+Control!$C$7*Calculations!$C$85*INDEX('Monthly Data'!Q:Q,Calculations!$C$116+MOD(AA147,Calculations!$C$118))+(1-Control!$C$7*Calculations!$C$87)*INDEX('Monthly Data'!R:R,Calculations!$C$116+MOD(AA147,Calculations!$C$118))</f>
        <v>1.1809891087585166E-2</v>
      </c>
      <c r="ER147" s="86">
        <f ca="1">Control!$C$7*Calculations!$C$82*INDEX('Monthly Data'!N:N,Calculations!$C$116+MOD(AB147,Calculations!$C$118))+Control!$C$7*Calculations!$C$83*INDEX('Monthly Data'!O:O,Calculations!$C$116+MOD(AB147,Calculations!$C$118))+Control!$C$7*Calculations!$C$84*INDEX('Monthly Data'!P:P,Calculations!$C$116+MOD(AB147,Calculations!$C$118))+Control!$C$7*Calculations!$C$85*INDEX('Monthly Data'!Q:Q,Calculations!$C$116+MOD(AB147,Calculations!$C$118))+(1-Control!$C$7*Calculations!$C$87)*INDEX('Monthly Data'!R:R,Calculations!$C$116+MOD(AB147,Calculations!$C$118))</f>
        <v>1.0627294914941248E-2</v>
      </c>
      <c r="ES147" s="86">
        <f ca="1">Control!$C$7*Calculations!$C$82*INDEX('Monthly Data'!N:N,Calculations!$C$116+MOD(AC147,Calculations!$C$118))+Control!$C$7*Calculations!$C$83*INDEX('Monthly Data'!O:O,Calculations!$C$116+MOD(AC147,Calculations!$C$118))+Control!$C$7*Calculations!$C$84*INDEX('Monthly Data'!P:P,Calculations!$C$116+MOD(AC147,Calculations!$C$118))+Control!$C$7*Calculations!$C$85*INDEX('Monthly Data'!Q:Q,Calculations!$C$116+MOD(AC147,Calculations!$C$118))+(1-Control!$C$7*Calculations!$C$87)*INDEX('Monthly Data'!R:R,Calculations!$C$116+MOD(AC147,Calculations!$C$118))</f>
        <v>-2.4571433440223247E-2</v>
      </c>
      <c r="ET147" s="86">
        <f ca="1">Control!$C$7*Calculations!$C$82*INDEX('Monthly Data'!N:N,Calculations!$C$116+MOD(AD147,Calculations!$C$118))+Control!$C$7*Calculations!$C$83*INDEX('Monthly Data'!O:O,Calculations!$C$116+MOD(AD147,Calculations!$C$118))+Control!$C$7*Calculations!$C$84*INDEX('Monthly Data'!P:P,Calculations!$C$116+MOD(AD147,Calculations!$C$118))+Control!$C$7*Calculations!$C$85*INDEX('Monthly Data'!Q:Q,Calculations!$C$116+MOD(AD147,Calculations!$C$118))+(1-Control!$C$7*Calculations!$C$87)*INDEX('Monthly Data'!R:R,Calculations!$C$116+MOD(AD147,Calculations!$C$118))</f>
        <v>-2.6378232493851243E-2</v>
      </c>
      <c r="EU147" s="86">
        <f ca="1">Control!$C$7*Calculations!$C$82*INDEX('Monthly Data'!N:N,Calculations!$C$116+MOD(AE147,Calculations!$C$118))+Control!$C$7*Calculations!$C$83*INDEX('Monthly Data'!O:O,Calculations!$C$116+MOD(AE147,Calculations!$C$118))+Control!$C$7*Calculations!$C$84*INDEX('Monthly Data'!P:P,Calculations!$C$116+MOD(AE147,Calculations!$C$118))+Control!$C$7*Calculations!$C$85*INDEX('Monthly Data'!Q:Q,Calculations!$C$116+MOD(AE147,Calculations!$C$118))+(1-Control!$C$7*Calculations!$C$87)*INDEX('Monthly Data'!R:R,Calculations!$C$116+MOD(AE147,Calculations!$C$118))</f>
        <v>-4.0413381192162513E-2</v>
      </c>
      <c r="EV147" s="86">
        <f ca="1">Control!$C$7*Calculations!$C$82*INDEX('Monthly Data'!N:N,Calculations!$C$116+MOD(AF147,Calculations!$C$118))+Control!$C$7*Calculations!$C$83*INDEX('Monthly Data'!O:O,Calculations!$C$116+MOD(AF147,Calculations!$C$118))+Control!$C$7*Calculations!$C$84*INDEX('Monthly Data'!P:P,Calculations!$C$116+MOD(AF147,Calculations!$C$118))+Control!$C$7*Calculations!$C$85*INDEX('Monthly Data'!Q:Q,Calculations!$C$116+MOD(AF147,Calculations!$C$118))+(1-Control!$C$7*Calculations!$C$87)*INDEX('Monthly Data'!R:R,Calculations!$C$116+MOD(AF147,Calculations!$C$118))</f>
        <v>4.089189590407355E-3</v>
      </c>
      <c r="EW147" s="86">
        <f ca="1">Control!$C$7*Calculations!$C$82*INDEX('Monthly Data'!N:N,Calculations!$C$116+MOD(AG147,Calculations!$C$118))+Control!$C$7*Calculations!$C$83*INDEX('Monthly Data'!O:O,Calculations!$C$116+MOD(AG147,Calculations!$C$118))+Control!$C$7*Calculations!$C$84*INDEX('Monthly Data'!P:P,Calculations!$C$116+MOD(AG147,Calculations!$C$118))+Control!$C$7*Calculations!$C$85*INDEX('Monthly Data'!Q:Q,Calculations!$C$116+MOD(AG147,Calculations!$C$118))+(1-Control!$C$7*Calculations!$C$87)*INDEX('Monthly Data'!R:R,Calculations!$C$116+MOD(AG147,Calculations!$C$118))</f>
        <v>1.1106855739851785E-2</v>
      </c>
      <c r="EX147" s="86">
        <f ca="1">Control!$C$7*Calculations!$C$82*INDEX('Monthly Data'!N:N,Calculations!$C$116+MOD(AH147,Calculations!$C$118))+Control!$C$7*Calculations!$C$83*INDEX('Monthly Data'!O:O,Calculations!$C$116+MOD(AH147,Calculations!$C$118))+Control!$C$7*Calculations!$C$84*INDEX('Monthly Data'!P:P,Calculations!$C$116+MOD(AH147,Calculations!$C$118))+Control!$C$7*Calculations!$C$85*INDEX('Monthly Data'!Q:Q,Calculations!$C$116+MOD(AH147,Calculations!$C$118))+(1-Control!$C$7*Calculations!$C$87)*INDEX('Monthly Data'!R:R,Calculations!$C$116+MOD(AH147,Calculations!$C$118))</f>
        <v>3.1011313347584085E-2</v>
      </c>
      <c r="EY147" s="86">
        <f ca="1">Control!$C$7*Calculations!$C$82*INDEX('Monthly Data'!N:N,Calculations!$C$116+MOD(AI147,Calculations!$C$118))+Control!$C$7*Calculations!$C$83*INDEX('Monthly Data'!O:O,Calculations!$C$116+MOD(AI147,Calculations!$C$118))+Control!$C$7*Calculations!$C$84*INDEX('Monthly Data'!P:P,Calculations!$C$116+MOD(AI147,Calculations!$C$118))+Control!$C$7*Calculations!$C$85*INDEX('Monthly Data'!Q:Q,Calculations!$C$116+MOD(AI147,Calculations!$C$118))+(1-Control!$C$7*Calculations!$C$87)*INDEX('Monthly Data'!R:R,Calculations!$C$116+MOD(AI147,Calculations!$C$118))</f>
        <v>-3.299557342782896E-2</v>
      </c>
      <c r="EZ147" s="86">
        <f ca="1">Control!$C$7*Calculations!$C$82*INDEX('Monthly Data'!N:N,Calculations!$C$116+MOD(AJ147,Calculations!$C$118))+Control!$C$7*Calculations!$C$83*INDEX('Monthly Data'!O:O,Calculations!$C$116+MOD(AJ147,Calculations!$C$118))+Control!$C$7*Calculations!$C$84*INDEX('Monthly Data'!P:P,Calculations!$C$116+MOD(AJ147,Calculations!$C$118))+Control!$C$7*Calculations!$C$85*INDEX('Monthly Data'!Q:Q,Calculations!$C$116+MOD(AJ147,Calculations!$C$118))+(1-Control!$C$7*Calculations!$C$87)*INDEX('Monthly Data'!R:R,Calculations!$C$116+MOD(AJ147,Calculations!$C$118))</f>
        <v>2.4722579420195831E-2</v>
      </c>
      <c r="FA147" s="86">
        <f ca="1">Control!$C$7*Calculations!$C$82*INDEX('Monthly Data'!N:N,Calculations!$C$116+MOD(AK147,Calculations!$C$118))+Control!$C$7*Calculations!$C$83*INDEX('Monthly Data'!O:O,Calculations!$C$116+MOD(AK147,Calculations!$C$118))+Control!$C$7*Calculations!$C$84*INDEX('Monthly Data'!P:P,Calculations!$C$116+MOD(AK147,Calculations!$C$118))+Control!$C$7*Calculations!$C$85*INDEX('Monthly Data'!Q:Q,Calculations!$C$116+MOD(AK147,Calculations!$C$118))+(1-Control!$C$7*Calculations!$C$87)*INDEX('Monthly Data'!R:R,Calculations!$C$116+MOD(AK147,Calculations!$C$118))</f>
        <v>1.5108777406081684E-3</v>
      </c>
      <c r="FB147" s="86">
        <f ca="1">Control!$C$7*Calculations!$C$82*INDEX('Monthly Data'!N:N,Calculations!$C$116+MOD(AL147,Calculations!$C$118))+Control!$C$7*Calculations!$C$83*INDEX('Monthly Data'!O:O,Calculations!$C$116+MOD(AL147,Calculations!$C$118))+Control!$C$7*Calculations!$C$84*INDEX('Monthly Data'!P:P,Calculations!$C$116+MOD(AL147,Calculations!$C$118))+Control!$C$7*Calculations!$C$85*INDEX('Monthly Data'!Q:Q,Calculations!$C$116+MOD(AL147,Calculations!$C$118))+(1-Control!$C$7*Calculations!$C$87)*INDEX('Monthly Data'!R:R,Calculations!$C$116+MOD(AL147,Calculations!$C$118))</f>
        <v>3.9251937367756782E-3</v>
      </c>
      <c r="FC147" s="86">
        <f ca="1">Control!$C$7*Calculations!$C$82*INDEX('Monthly Data'!N:N,Calculations!$C$116+MOD(AM147,Calculations!$C$118))+Control!$C$7*Calculations!$C$83*INDEX('Monthly Data'!O:O,Calculations!$C$116+MOD(AM147,Calculations!$C$118))+Control!$C$7*Calculations!$C$84*INDEX('Monthly Data'!P:P,Calculations!$C$116+MOD(AM147,Calculations!$C$118))+Control!$C$7*Calculations!$C$85*INDEX('Monthly Data'!Q:Q,Calculations!$C$116+MOD(AM147,Calculations!$C$118))+(1-Control!$C$7*Calculations!$C$87)*INDEX('Monthly Data'!R:R,Calculations!$C$116+MOD(AM147,Calculations!$C$118))</f>
        <v>8.4240675975201049E-3</v>
      </c>
      <c r="FD147" s="86">
        <f ca="1">Control!$C$7*Calculations!$C$82*INDEX('Monthly Data'!N:N,Calculations!$C$116+MOD(AN147,Calculations!$C$118))+Control!$C$7*Calculations!$C$83*INDEX('Monthly Data'!O:O,Calculations!$C$116+MOD(AN147,Calculations!$C$118))+Control!$C$7*Calculations!$C$84*INDEX('Monthly Data'!P:P,Calculations!$C$116+MOD(AN147,Calculations!$C$118))+Control!$C$7*Calculations!$C$85*INDEX('Monthly Data'!Q:Q,Calculations!$C$116+MOD(AN147,Calculations!$C$118))+(1-Control!$C$7*Calculations!$C$87)*INDEX('Monthly Data'!R:R,Calculations!$C$116+MOD(AN147,Calculations!$C$118))</f>
        <v>5.8868730207813358E-3</v>
      </c>
      <c r="FE147" s="86">
        <f ca="1">Control!$C$7*Calculations!$C$82*INDEX('Monthly Data'!N:N,Calculations!$C$116+MOD(AO147,Calculations!$C$118))+Control!$C$7*Calculations!$C$83*INDEX('Monthly Data'!O:O,Calculations!$C$116+MOD(AO147,Calculations!$C$118))+Control!$C$7*Calculations!$C$84*INDEX('Monthly Data'!P:P,Calculations!$C$116+MOD(AO147,Calculations!$C$118))+Control!$C$7*Calculations!$C$85*INDEX('Monthly Data'!Q:Q,Calculations!$C$116+MOD(AO147,Calculations!$C$118))+(1-Control!$C$7*Calculations!$C$87)*INDEX('Monthly Data'!R:R,Calculations!$C$116+MOD(AO147,Calculations!$C$118))</f>
        <v>4.5132804118240749E-2</v>
      </c>
      <c r="FF147" s="86">
        <f ca="1">Control!$C$7*Calculations!$C$82*INDEX('Monthly Data'!N:N,Calculations!$C$116+MOD(AP147,Calculations!$C$118))+Control!$C$7*Calculations!$C$83*INDEX('Monthly Data'!O:O,Calculations!$C$116+MOD(AP147,Calculations!$C$118))+Control!$C$7*Calculations!$C$84*INDEX('Monthly Data'!P:P,Calculations!$C$116+MOD(AP147,Calculations!$C$118))+Control!$C$7*Calculations!$C$85*INDEX('Monthly Data'!Q:Q,Calculations!$C$116+MOD(AP147,Calculations!$C$118))+(1-Control!$C$7*Calculations!$C$87)*INDEX('Monthly Data'!R:R,Calculations!$C$116+MOD(AP147,Calculations!$C$118))</f>
        <v>-4.3408051735618014E-2</v>
      </c>
      <c r="FG147" s="86">
        <f ca="1">Control!$C$7*Calculations!$C$82*INDEX('Monthly Data'!N:N,Calculations!$C$116+MOD(AQ147,Calculations!$C$118))+Control!$C$7*Calculations!$C$83*INDEX('Monthly Data'!O:O,Calculations!$C$116+MOD(AQ147,Calculations!$C$118))+Control!$C$7*Calculations!$C$84*INDEX('Monthly Data'!P:P,Calculations!$C$116+MOD(AQ147,Calculations!$C$118))+Control!$C$7*Calculations!$C$85*INDEX('Monthly Data'!Q:Q,Calculations!$C$116+MOD(AQ147,Calculations!$C$118))+(1-Control!$C$7*Calculations!$C$87)*INDEX('Monthly Data'!R:R,Calculations!$C$116+MOD(AQ147,Calculations!$C$118))</f>
        <v>1.1809891087585166E-2</v>
      </c>
      <c r="FH147" s="86">
        <f ca="1">Control!$C$7*Calculations!$C$82*INDEX('Monthly Data'!N:N,Calculations!$C$116+MOD(AR147,Calculations!$C$118))+Control!$C$7*Calculations!$C$83*INDEX('Monthly Data'!O:O,Calculations!$C$116+MOD(AR147,Calculations!$C$118))+Control!$C$7*Calculations!$C$84*INDEX('Monthly Data'!P:P,Calculations!$C$116+MOD(AR147,Calculations!$C$118))+Control!$C$7*Calculations!$C$85*INDEX('Monthly Data'!Q:Q,Calculations!$C$116+MOD(AR147,Calculations!$C$118))+(1-Control!$C$7*Calculations!$C$87)*INDEX('Monthly Data'!R:R,Calculations!$C$116+MOD(AR147,Calculations!$C$118))</f>
        <v>1.2954540023127663E-2</v>
      </c>
      <c r="FI147" s="86">
        <f ca="1">Control!$C$7*Calculations!$C$82*INDEX('Monthly Data'!N:N,Calculations!$C$116+MOD(AS147,Calculations!$C$118))+Control!$C$7*Calculations!$C$83*INDEX('Monthly Data'!O:O,Calculations!$C$116+MOD(AS147,Calculations!$C$118))+Control!$C$7*Calculations!$C$84*INDEX('Monthly Data'!P:P,Calculations!$C$116+MOD(AS147,Calculations!$C$118))+Control!$C$7*Calculations!$C$85*INDEX('Monthly Data'!Q:Q,Calculations!$C$116+MOD(AS147,Calculations!$C$118))+(1-Control!$C$7*Calculations!$C$87)*INDEX('Monthly Data'!R:R,Calculations!$C$116+MOD(AS147,Calculations!$C$118))</f>
        <v>2.4470405846852006E-3</v>
      </c>
      <c r="FJ147" s="86">
        <f ca="1">Control!$C$7*Calculations!$C$82*INDEX('Monthly Data'!N:N,Calculations!$C$116+MOD(AT147,Calculations!$C$118))+Control!$C$7*Calculations!$C$83*INDEX('Monthly Data'!O:O,Calculations!$C$116+MOD(AT147,Calculations!$C$118))+Control!$C$7*Calculations!$C$84*INDEX('Monthly Data'!P:P,Calculations!$C$116+MOD(AT147,Calculations!$C$118))+Control!$C$7*Calculations!$C$85*INDEX('Monthly Data'!Q:Q,Calculations!$C$116+MOD(AT147,Calculations!$C$118))+(1-Control!$C$7*Calculations!$C$87)*INDEX('Monthly Data'!R:R,Calculations!$C$116+MOD(AT147,Calculations!$C$118))</f>
        <v>1.5108777406081684E-3</v>
      </c>
      <c r="FK147" s="86">
        <f ca="1">Control!$C$7*Calculations!$C$82*INDEX('Monthly Data'!N:N,Calculations!$C$116+MOD(AU147,Calculations!$C$118))+Control!$C$7*Calculations!$C$83*INDEX('Monthly Data'!O:O,Calculations!$C$116+MOD(AU147,Calculations!$C$118))+Control!$C$7*Calculations!$C$84*INDEX('Monthly Data'!P:P,Calculations!$C$116+MOD(AU147,Calculations!$C$118))+Control!$C$7*Calculations!$C$85*INDEX('Monthly Data'!Q:Q,Calculations!$C$116+MOD(AU147,Calculations!$C$118))+(1-Control!$C$7*Calculations!$C$87)*INDEX('Monthly Data'!R:R,Calculations!$C$116+MOD(AU147,Calculations!$C$118))</f>
        <v>1.0627294914941248E-2</v>
      </c>
      <c r="FL147" s="86">
        <f ca="1">Control!$C$7*Calculations!$C$82*INDEX('Monthly Data'!N:N,Calculations!$C$116+MOD(AV147,Calculations!$C$118))+Control!$C$7*Calculations!$C$83*INDEX('Monthly Data'!O:O,Calculations!$C$116+MOD(AV147,Calculations!$C$118))+Control!$C$7*Calculations!$C$84*INDEX('Monthly Data'!P:P,Calculations!$C$116+MOD(AV147,Calculations!$C$118))+Control!$C$7*Calculations!$C$85*INDEX('Monthly Data'!Q:Q,Calculations!$C$116+MOD(AV147,Calculations!$C$118))+(1-Control!$C$7*Calculations!$C$87)*INDEX('Monthly Data'!R:R,Calculations!$C$116+MOD(AV147,Calculations!$C$118))</f>
        <v>-9.8327855560634558E-3</v>
      </c>
      <c r="FM147" s="86">
        <f ca="1">Control!$C$7*Calculations!$C$82*INDEX('Monthly Data'!N:N,Calculations!$C$116+MOD(AW147,Calculations!$C$118))+Control!$C$7*Calculations!$C$83*INDEX('Monthly Data'!O:O,Calculations!$C$116+MOD(AW147,Calculations!$C$118))+Control!$C$7*Calculations!$C$84*INDEX('Monthly Data'!P:P,Calculations!$C$116+MOD(AW147,Calculations!$C$118))+Control!$C$7*Calculations!$C$85*INDEX('Monthly Data'!Q:Q,Calculations!$C$116+MOD(AW147,Calculations!$C$118))+(1-Control!$C$7*Calculations!$C$87)*INDEX('Monthly Data'!R:R,Calculations!$C$116+MOD(AW147,Calculations!$C$118))</f>
        <v>1.1106855739851785E-2</v>
      </c>
      <c r="FN147" s="86">
        <f ca="1">Control!$C$7*Calculations!$C$82*INDEX('Monthly Data'!N:N,Calculations!$C$116+MOD(AX147,Calculations!$C$118))+Control!$C$7*Calculations!$C$83*INDEX('Monthly Data'!O:O,Calculations!$C$116+MOD(AX147,Calculations!$C$118))+Control!$C$7*Calculations!$C$84*INDEX('Monthly Data'!P:P,Calculations!$C$116+MOD(AX147,Calculations!$C$118))+Control!$C$7*Calculations!$C$85*INDEX('Monthly Data'!Q:Q,Calculations!$C$116+MOD(AX147,Calculations!$C$118))+(1-Control!$C$7*Calculations!$C$87)*INDEX('Monthly Data'!R:R,Calculations!$C$116+MOD(AX147,Calculations!$C$118))</f>
        <v>-3.9863250714949353E-2</v>
      </c>
      <c r="FO147" s="86">
        <f ca="1">Control!$C$7*Calculations!$C$82*INDEX('Monthly Data'!N:N,Calculations!$C$116+MOD(AY147,Calculations!$C$118))+Control!$C$7*Calculations!$C$83*INDEX('Monthly Data'!O:O,Calculations!$C$116+MOD(AY147,Calculations!$C$118))+Control!$C$7*Calculations!$C$84*INDEX('Monthly Data'!P:P,Calculations!$C$116+MOD(AY147,Calculations!$C$118))+Control!$C$7*Calculations!$C$85*INDEX('Monthly Data'!Q:Q,Calculations!$C$116+MOD(AY147,Calculations!$C$118))+(1-Control!$C$7*Calculations!$C$87)*INDEX('Monthly Data'!R:R,Calculations!$C$116+MOD(AY147,Calculations!$C$118))</f>
        <v>1.3891563624307685E-2</v>
      </c>
      <c r="FP147" s="86">
        <f ca="1">Control!$C$7*Calculations!$C$82*INDEX('Monthly Data'!N:N,Calculations!$C$116+MOD(AZ147,Calculations!$C$118))+Control!$C$7*Calculations!$C$83*INDEX('Monthly Data'!O:O,Calculations!$C$116+MOD(AZ147,Calculations!$C$118))+Control!$C$7*Calculations!$C$84*INDEX('Monthly Data'!P:P,Calculations!$C$116+MOD(AZ147,Calculations!$C$118))+Control!$C$7*Calculations!$C$85*INDEX('Monthly Data'!Q:Q,Calculations!$C$116+MOD(AZ147,Calculations!$C$118))+(1-Control!$C$7*Calculations!$C$87)*INDEX('Monthly Data'!R:R,Calculations!$C$116+MOD(AZ147,Calculations!$C$118))</f>
        <v>7.5897487599915015E-3</v>
      </c>
      <c r="FQ147" s="86">
        <f ca="1">Control!$C$7*Calculations!$C$82*INDEX('Monthly Data'!N:N,Calculations!$C$116+MOD(BA147,Calculations!$C$118))+Control!$C$7*Calculations!$C$83*INDEX('Monthly Data'!O:O,Calculations!$C$116+MOD(BA147,Calculations!$C$118))+Control!$C$7*Calculations!$C$84*INDEX('Monthly Data'!P:P,Calculations!$C$116+MOD(BA147,Calculations!$C$118))+Control!$C$7*Calculations!$C$85*INDEX('Monthly Data'!Q:Q,Calculations!$C$116+MOD(BA147,Calculations!$C$118))+(1-Control!$C$7*Calculations!$C$87)*INDEX('Monthly Data'!R:R,Calculations!$C$116+MOD(BA147,Calculations!$C$118))</f>
        <v>2.5790695379256122E-2</v>
      </c>
      <c r="FR147" s="86">
        <f ca="1">Control!$C$7*Calculations!$C$82*INDEX('Monthly Data'!N:N,Calculations!$C$116+MOD(BB147,Calculations!$C$118))+Control!$C$7*Calculations!$C$83*INDEX('Monthly Data'!O:O,Calculations!$C$116+MOD(BB147,Calculations!$C$118))+Control!$C$7*Calculations!$C$84*INDEX('Monthly Data'!P:P,Calculations!$C$116+MOD(BB147,Calculations!$C$118))+Control!$C$7*Calculations!$C$85*INDEX('Monthly Data'!Q:Q,Calculations!$C$116+MOD(BB147,Calculations!$C$118))+(1-Control!$C$7*Calculations!$C$87)*INDEX('Monthly Data'!R:R,Calculations!$C$116+MOD(BB147,Calculations!$C$118))</f>
        <v>1.8665061640915637E-2</v>
      </c>
      <c r="FS147" s="86">
        <f ca="1">Control!$C$7*Calculations!$C$82*INDEX('Monthly Data'!N:N,Calculations!$C$116+MOD(BC147,Calculations!$C$118))+Control!$C$7*Calculations!$C$83*INDEX('Monthly Data'!O:O,Calculations!$C$116+MOD(BC147,Calculations!$C$118))+Control!$C$7*Calculations!$C$84*INDEX('Monthly Data'!P:P,Calculations!$C$116+MOD(BC147,Calculations!$C$118))+Control!$C$7*Calculations!$C$85*INDEX('Monthly Data'!Q:Q,Calculations!$C$116+MOD(BC147,Calculations!$C$118))+(1-Control!$C$7*Calculations!$C$87)*INDEX('Monthly Data'!R:R,Calculations!$C$116+MOD(BC147,Calculations!$C$118))</f>
        <v>1.0627294914941248E-2</v>
      </c>
      <c r="FT147" s="86">
        <f ca="1">Control!$C$7*Calculations!$C$82*INDEX('Monthly Data'!N:N,Calculations!$C$116+MOD(BD147,Calculations!$C$118))+Control!$C$7*Calculations!$C$83*INDEX('Monthly Data'!O:O,Calculations!$C$116+MOD(BD147,Calculations!$C$118))+Control!$C$7*Calculations!$C$84*INDEX('Monthly Data'!P:P,Calculations!$C$116+MOD(BD147,Calculations!$C$118))+Control!$C$7*Calculations!$C$85*INDEX('Monthly Data'!Q:Q,Calculations!$C$116+MOD(BD147,Calculations!$C$118))+(1-Control!$C$7*Calculations!$C$87)*INDEX('Monthly Data'!R:R,Calculations!$C$116+MOD(BD147,Calculations!$C$118))</f>
        <v>1.7073665854433945E-2</v>
      </c>
      <c r="FU147" s="86">
        <f ca="1">Control!$C$7*Calculations!$C$82*INDEX('Monthly Data'!N:N,Calculations!$C$116+MOD(BE147,Calculations!$C$118))+Control!$C$7*Calculations!$C$83*INDEX('Monthly Data'!O:O,Calculations!$C$116+MOD(BE147,Calculations!$C$118))+Control!$C$7*Calculations!$C$84*INDEX('Monthly Data'!P:P,Calculations!$C$116+MOD(BE147,Calculations!$C$118))+Control!$C$7*Calculations!$C$85*INDEX('Monthly Data'!Q:Q,Calculations!$C$116+MOD(BE147,Calculations!$C$118))+(1-Control!$C$7*Calculations!$C$87)*INDEX('Monthly Data'!R:R,Calculations!$C$116+MOD(BE147,Calculations!$C$118))</f>
        <v>1.7831091590102856E-2</v>
      </c>
      <c r="FV147" s="86">
        <f ca="1">Control!$C$7*Calculations!$C$82*INDEX('Monthly Data'!N:N,Calculations!$C$116+MOD(BF147,Calculations!$C$118))+Control!$C$7*Calculations!$C$83*INDEX('Monthly Data'!O:O,Calculations!$C$116+MOD(BF147,Calculations!$C$118))+Control!$C$7*Calculations!$C$84*INDEX('Monthly Data'!P:P,Calculations!$C$116+MOD(BF147,Calculations!$C$118))+Control!$C$7*Calculations!$C$85*INDEX('Monthly Data'!Q:Q,Calculations!$C$116+MOD(BF147,Calculations!$C$118))+(1-Control!$C$7*Calculations!$C$87)*INDEX('Monthly Data'!R:R,Calculations!$C$116+MOD(BF147,Calculations!$C$118))</f>
        <v>3.6332715283247441E-2</v>
      </c>
      <c r="FW147" s="86">
        <f ca="1">Control!$C$7*Calculations!$C$82*INDEX('Monthly Data'!N:N,Calculations!$C$116+MOD(BG147,Calculations!$C$118))+Control!$C$7*Calculations!$C$83*INDEX('Monthly Data'!O:O,Calculations!$C$116+MOD(BG147,Calculations!$C$118))+Control!$C$7*Calculations!$C$84*INDEX('Monthly Data'!P:P,Calculations!$C$116+MOD(BG147,Calculations!$C$118))+Control!$C$7*Calculations!$C$85*INDEX('Monthly Data'!Q:Q,Calculations!$C$116+MOD(BG147,Calculations!$C$118))+(1-Control!$C$7*Calculations!$C$87)*INDEX('Monthly Data'!R:R,Calculations!$C$116+MOD(BG147,Calculations!$C$118))</f>
        <v>-4.417423226995453E-3</v>
      </c>
      <c r="FX147" s="86">
        <f ca="1">Control!$C$7*Calculations!$C$82*INDEX('Monthly Data'!N:N,Calculations!$C$116+MOD(BH147,Calculations!$C$118))+Control!$C$7*Calculations!$C$83*INDEX('Monthly Data'!O:O,Calculations!$C$116+MOD(BH147,Calculations!$C$118))+Control!$C$7*Calculations!$C$84*INDEX('Monthly Data'!P:P,Calculations!$C$116+MOD(BH147,Calculations!$C$118))+Control!$C$7*Calculations!$C$85*INDEX('Monthly Data'!Q:Q,Calculations!$C$116+MOD(BH147,Calculations!$C$118))+(1-Control!$C$7*Calculations!$C$87)*INDEX('Monthly Data'!R:R,Calculations!$C$116+MOD(BH147,Calculations!$C$118))</f>
        <v>-9.839093431862074E-3</v>
      </c>
      <c r="FY147" s="86">
        <f ca="1">Control!$C$7*Calculations!$C$82*INDEX('Monthly Data'!N:N,Calculations!$C$116+MOD(BI147,Calculations!$C$118))+Control!$C$7*Calculations!$C$83*INDEX('Monthly Data'!O:O,Calculations!$C$116+MOD(BI147,Calculations!$C$118))+Control!$C$7*Calculations!$C$84*INDEX('Monthly Data'!P:P,Calculations!$C$116+MOD(BI147,Calculations!$C$118))+Control!$C$7*Calculations!$C$85*INDEX('Monthly Data'!Q:Q,Calculations!$C$116+MOD(BI147,Calculations!$C$118))+(1-Control!$C$7*Calculations!$C$87)*INDEX('Monthly Data'!R:R,Calculations!$C$116+MOD(BI147,Calculations!$C$118))</f>
        <v>-1.880155173376722E-2</v>
      </c>
      <c r="FZ147" s="86">
        <f ca="1">Control!$C$7*Calculations!$C$82*INDEX('Monthly Data'!N:N,Calculations!$C$116+MOD(BJ147,Calculations!$C$118))+Control!$C$7*Calculations!$C$83*INDEX('Monthly Data'!O:O,Calculations!$C$116+MOD(BJ147,Calculations!$C$118))+Control!$C$7*Calculations!$C$84*INDEX('Monthly Data'!P:P,Calculations!$C$116+MOD(BJ147,Calculations!$C$118))+Control!$C$7*Calculations!$C$85*INDEX('Monthly Data'!Q:Q,Calculations!$C$116+MOD(BJ147,Calculations!$C$118))+(1-Control!$C$7*Calculations!$C$87)*INDEX('Monthly Data'!R:R,Calculations!$C$116+MOD(BJ147,Calculations!$C$118))</f>
        <v>1.5108777406081684E-3</v>
      </c>
      <c r="GA147" s="86">
        <f ca="1">Control!$C$7*Calculations!$C$82*INDEX('Monthly Data'!N:N,Calculations!$C$116+MOD(BK147,Calculations!$C$118))+Control!$C$7*Calculations!$C$83*INDEX('Monthly Data'!O:O,Calculations!$C$116+MOD(BK147,Calculations!$C$118))+Control!$C$7*Calculations!$C$84*INDEX('Monthly Data'!P:P,Calculations!$C$116+MOD(BK147,Calculations!$C$118))+Control!$C$7*Calculations!$C$85*INDEX('Monthly Data'!Q:Q,Calculations!$C$116+MOD(BK147,Calculations!$C$118))+(1-Control!$C$7*Calculations!$C$87)*INDEX('Monthly Data'!R:R,Calculations!$C$116+MOD(BK147,Calculations!$C$118))</f>
        <v>1.3423979074716584E-2</v>
      </c>
      <c r="GB147" s="86">
        <f ca="1">Control!$C$7*Calculations!$C$82*INDEX('Monthly Data'!N:N,Calculations!$C$116+MOD(BL147,Calculations!$C$118))+Control!$C$7*Calculations!$C$83*INDEX('Monthly Data'!O:O,Calculations!$C$116+MOD(BL147,Calculations!$C$118))+Control!$C$7*Calculations!$C$84*INDEX('Monthly Data'!P:P,Calculations!$C$116+MOD(BL147,Calculations!$C$118))+Control!$C$7*Calculations!$C$85*INDEX('Monthly Data'!Q:Q,Calculations!$C$116+MOD(BL147,Calculations!$C$118))+(1-Control!$C$7*Calculations!$C$87)*INDEX('Monthly Data'!R:R,Calculations!$C$116+MOD(BL147,Calculations!$C$118))</f>
        <v>-9.839093431862074E-3</v>
      </c>
      <c r="GC147" s="86">
        <f ca="1">Control!$C$7*Calculations!$C$82*INDEX('Monthly Data'!N:N,Calculations!$C$116+MOD(BM147,Calculations!$C$118))+Control!$C$7*Calculations!$C$83*INDEX('Monthly Data'!O:O,Calculations!$C$116+MOD(BM147,Calculations!$C$118))+Control!$C$7*Calculations!$C$84*INDEX('Monthly Data'!P:P,Calculations!$C$116+MOD(BM147,Calculations!$C$118))+Control!$C$7*Calculations!$C$85*INDEX('Monthly Data'!Q:Q,Calculations!$C$116+MOD(BM147,Calculations!$C$118))+(1-Control!$C$7*Calculations!$C$87)*INDEX('Monthly Data'!R:R,Calculations!$C$116+MOD(BM147,Calculations!$C$118))</f>
        <v>1.1809891087585166E-2</v>
      </c>
      <c r="GD147" s="86">
        <f ca="1">Control!$C$7*Calculations!$C$82*INDEX('Monthly Data'!N:N,Calculations!$C$116+MOD(BN147,Calculations!$C$118))+Control!$C$7*Calculations!$C$83*INDEX('Monthly Data'!O:O,Calculations!$C$116+MOD(BN147,Calculations!$C$118))+Control!$C$7*Calculations!$C$84*INDEX('Monthly Data'!P:P,Calculations!$C$116+MOD(BN147,Calculations!$C$118))+Control!$C$7*Calculations!$C$85*INDEX('Monthly Data'!Q:Q,Calculations!$C$116+MOD(BN147,Calculations!$C$118))+(1-Control!$C$7*Calculations!$C$87)*INDEX('Monthly Data'!R:R,Calculations!$C$116+MOD(BN147,Calculations!$C$118))</f>
        <v>2.3307359621218403E-2</v>
      </c>
      <c r="GE147" s="86">
        <f ca="1">Control!$C$7*Calculations!$C$82*INDEX('Monthly Data'!N:N,Calculations!$C$116+MOD(BO147,Calculations!$C$118))+Control!$C$7*Calculations!$C$83*INDEX('Monthly Data'!O:O,Calculations!$C$116+MOD(BO147,Calculations!$C$118))+Control!$C$7*Calculations!$C$84*INDEX('Monthly Data'!P:P,Calculations!$C$116+MOD(BO147,Calculations!$C$118))+Control!$C$7*Calculations!$C$85*INDEX('Monthly Data'!Q:Q,Calculations!$C$116+MOD(BO147,Calculations!$C$118))+(1-Control!$C$7*Calculations!$C$87)*INDEX('Monthly Data'!R:R,Calculations!$C$116+MOD(BO147,Calculations!$C$118))</f>
        <v>2.1918137743539623E-2</v>
      </c>
      <c r="GF147" s="86">
        <f ca="1">Control!$C$7*Calculations!$C$82*INDEX('Monthly Data'!N:N,Calculations!$C$116+MOD(BP147,Calculations!$C$118))+Control!$C$7*Calculations!$C$83*INDEX('Monthly Data'!O:O,Calculations!$C$116+MOD(BP147,Calculations!$C$118))+Control!$C$7*Calculations!$C$84*INDEX('Monthly Data'!P:P,Calculations!$C$116+MOD(BP147,Calculations!$C$118))+Control!$C$7*Calculations!$C$85*INDEX('Monthly Data'!Q:Q,Calculations!$C$116+MOD(BP147,Calculations!$C$118))+(1-Control!$C$7*Calculations!$C$87)*INDEX('Monthly Data'!R:R,Calculations!$C$116+MOD(BP147,Calculations!$C$118))</f>
        <v>1.5758278480433856E-2</v>
      </c>
      <c r="GG147" s="86">
        <f ca="1">Control!$C$7*Calculations!$C$82*INDEX('Monthly Data'!N:N,Calculations!$C$116+MOD(BQ147,Calculations!$C$118))+Control!$C$7*Calculations!$C$83*INDEX('Monthly Data'!O:O,Calculations!$C$116+MOD(BQ147,Calculations!$C$118))+Control!$C$7*Calculations!$C$84*INDEX('Monthly Data'!P:P,Calculations!$C$116+MOD(BQ147,Calculations!$C$118))+Control!$C$7*Calculations!$C$85*INDEX('Monthly Data'!Q:Q,Calculations!$C$116+MOD(BQ147,Calculations!$C$118))+(1-Control!$C$7*Calculations!$C$87)*INDEX('Monthly Data'!R:R,Calculations!$C$116+MOD(BQ147,Calculations!$C$118))</f>
        <v>4.2795950888382334E-3</v>
      </c>
      <c r="GH147" s="86">
        <f ca="1">Control!$C$7*Calculations!$C$82*INDEX('Monthly Data'!N:N,Calculations!$C$116+MOD(BR147,Calculations!$C$118))+Control!$C$7*Calculations!$C$83*INDEX('Monthly Data'!O:O,Calculations!$C$116+MOD(BR147,Calculations!$C$118))+Control!$C$7*Calculations!$C$84*INDEX('Monthly Data'!P:P,Calculations!$C$116+MOD(BR147,Calculations!$C$118))+Control!$C$7*Calculations!$C$85*INDEX('Monthly Data'!Q:Q,Calculations!$C$116+MOD(BR147,Calculations!$C$118))+(1-Control!$C$7*Calculations!$C$87)*INDEX('Monthly Data'!R:R,Calculations!$C$116+MOD(BR147,Calculations!$C$118))</f>
        <v>1.7361594973213587E-2</v>
      </c>
      <c r="GI147" s="86">
        <f ca="1">Control!$C$7*Calculations!$C$82*INDEX('Monthly Data'!N:N,Calculations!$C$116+MOD(BS147,Calculations!$C$118))+Control!$C$7*Calculations!$C$83*INDEX('Monthly Data'!O:O,Calculations!$C$116+MOD(BS147,Calculations!$C$118))+Control!$C$7*Calculations!$C$84*INDEX('Monthly Data'!P:P,Calculations!$C$116+MOD(BS147,Calculations!$C$118))+Control!$C$7*Calculations!$C$85*INDEX('Monthly Data'!Q:Q,Calculations!$C$116+MOD(BS147,Calculations!$C$118))+(1-Control!$C$7*Calculations!$C$87)*INDEX('Monthly Data'!R:R,Calculations!$C$116+MOD(BS147,Calculations!$C$118))</f>
        <v>1.7361594973213587E-2</v>
      </c>
      <c r="GJ147" s="86">
        <f ca="1">Control!$C$7*Calculations!$C$82*INDEX('Monthly Data'!N:N,Calculations!$C$116+MOD(BT147,Calculations!$C$118))+Control!$C$7*Calculations!$C$83*INDEX('Monthly Data'!O:O,Calculations!$C$116+MOD(BT147,Calculations!$C$118))+Control!$C$7*Calculations!$C$84*INDEX('Monthly Data'!P:P,Calculations!$C$116+MOD(BT147,Calculations!$C$118))+Control!$C$7*Calculations!$C$85*INDEX('Monthly Data'!Q:Q,Calculations!$C$116+MOD(BT147,Calculations!$C$118))+(1-Control!$C$7*Calculations!$C$87)*INDEX('Monthly Data'!R:R,Calculations!$C$116+MOD(BT147,Calculations!$C$118))</f>
        <v>-2.0259958308006688E-2</v>
      </c>
      <c r="GK147" s="86">
        <f ca="1">Control!$C$7*Calculations!$C$82*INDEX('Monthly Data'!N:N,Calculations!$C$116+MOD(BU147,Calculations!$C$118))+Control!$C$7*Calculations!$C$83*INDEX('Monthly Data'!O:O,Calculations!$C$116+MOD(BU147,Calculations!$C$118))+Control!$C$7*Calculations!$C$84*INDEX('Monthly Data'!P:P,Calculations!$C$116+MOD(BU147,Calculations!$C$118))+Control!$C$7*Calculations!$C$85*INDEX('Monthly Data'!Q:Q,Calculations!$C$116+MOD(BU147,Calculations!$C$118))+(1-Control!$C$7*Calculations!$C$87)*INDEX('Monthly Data'!R:R,Calculations!$C$116+MOD(BU147,Calculations!$C$118))</f>
        <v>-9.839093431862074E-3</v>
      </c>
      <c r="GL147" s="86">
        <f ca="1">Control!$C$7*Calculations!$C$82*INDEX('Monthly Data'!N:N,Calculations!$C$116+MOD(BV147,Calculations!$C$118))+Control!$C$7*Calculations!$C$83*INDEX('Monthly Data'!O:O,Calculations!$C$116+MOD(BV147,Calculations!$C$118))+Control!$C$7*Calculations!$C$84*INDEX('Monthly Data'!P:P,Calculations!$C$116+MOD(BV147,Calculations!$C$118))+Control!$C$7*Calculations!$C$85*INDEX('Monthly Data'!Q:Q,Calculations!$C$116+MOD(BV147,Calculations!$C$118))+(1-Control!$C$7*Calculations!$C$87)*INDEX('Monthly Data'!R:R,Calculations!$C$116+MOD(BV147,Calculations!$C$118))</f>
        <v>3.4808428836917149E-3</v>
      </c>
      <c r="GM147" s="86">
        <f ca="1">Control!$C$7*Calculations!$C$82*INDEX('Monthly Data'!N:N,Calculations!$C$116+MOD(BW147,Calculations!$C$118))+Control!$C$7*Calculations!$C$83*INDEX('Monthly Data'!O:O,Calculations!$C$116+MOD(BW147,Calculations!$C$118))+Control!$C$7*Calculations!$C$84*INDEX('Monthly Data'!P:P,Calculations!$C$116+MOD(BW147,Calculations!$C$118))+Control!$C$7*Calculations!$C$85*INDEX('Monthly Data'!Q:Q,Calculations!$C$116+MOD(BW147,Calculations!$C$118))+(1-Control!$C$7*Calculations!$C$87)*INDEX('Monthly Data'!R:R,Calculations!$C$116+MOD(BW147,Calculations!$C$118))</f>
        <v>1.7831091590102856E-2</v>
      </c>
      <c r="GN147" s="86">
        <f ca="1">Control!$C$7*Calculations!$C$82*INDEX('Monthly Data'!N:N,Calculations!$C$116+MOD(BX147,Calculations!$C$118))+Control!$C$7*Calculations!$C$83*INDEX('Monthly Data'!O:O,Calculations!$C$116+MOD(BX147,Calculations!$C$118))+Control!$C$7*Calculations!$C$84*INDEX('Monthly Data'!P:P,Calculations!$C$116+MOD(BX147,Calculations!$C$118))+Control!$C$7*Calculations!$C$85*INDEX('Monthly Data'!Q:Q,Calculations!$C$116+MOD(BX147,Calculations!$C$118))+(1-Control!$C$7*Calculations!$C$87)*INDEX('Monthly Data'!R:R,Calculations!$C$116+MOD(BX147,Calculations!$C$118))</f>
        <v>-9.839093431862074E-3</v>
      </c>
      <c r="GO147" s="86">
        <f ca="1">Control!$C$7*Calculations!$C$82*INDEX('Monthly Data'!N:N,Calculations!$C$116+MOD(BY147,Calculations!$C$118))+Control!$C$7*Calculations!$C$83*INDEX('Monthly Data'!O:O,Calculations!$C$116+MOD(BY147,Calculations!$C$118))+Control!$C$7*Calculations!$C$84*INDEX('Monthly Data'!P:P,Calculations!$C$116+MOD(BY147,Calculations!$C$118))+Control!$C$7*Calculations!$C$85*INDEX('Monthly Data'!Q:Q,Calculations!$C$116+MOD(BY147,Calculations!$C$118))+(1-Control!$C$7*Calculations!$C$87)*INDEX('Monthly Data'!R:R,Calculations!$C$116+MOD(BY147,Calculations!$C$118))</f>
        <v>1.7073665854433945E-2</v>
      </c>
      <c r="GP147" s="86">
        <f ca="1">Control!$C$7*Calculations!$C$82*INDEX('Monthly Data'!N:N,Calculations!$C$116+MOD(BZ147,Calculations!$C$118))+Control!$C$7*Calculations!$C$83*INDEX('Monthly Data'!O:O,Calculations!$C$116+MOD(BZ147,Calculations!$C$118))+Control!$C$7*Calculations!$C$84*INDEX('Monthly Data'!P:P,Calculations!$C$116+MOD(BZ147,Calculations!$C$118))+Control!$C$7*Calculations!$C$85*INDEX('Monthly Data'!Q:Q,Calculations!$C$116+MOD(BZ147,Calculations!$C$118))+(1-Control!$C$7*Calculations!$C$87)*INDEX('Monthly Data'!R:R,Calculations!$C$116+MOD(BZ147,Calculations!$C$118))</f>
        <v>2.1918137743539623E-2</v>
      </c>
      <c r="GQ147" s="86">
        <f ca="1">Control!$C$7*Calculations!$C$82*INDEX('Monthly Data'!N:N,Calculations!$C$116+MOD(CA147,Calculations!$C$118))+Control!$C$7*Calculations!$C$83*INDEX('Monthly Data'!O:O,Calculations!$C$116+MOD(CA147,Calculations!$C$118))+Control!$C$7*Calculations!$C$84*INDEX('Monthly Data'!P:P,Calculations!$C$116+MOD(CA147,Calculations!$C$118))+Control!$C$7*Calculations!$C$85*INDEX('Monthly Data'!Q:Q,Calculations!$C$116+MOD(CA147,Calculations!$C$118))+(1-Control!$C$7*Calculations!$C$87)*INDEX('Monthly Data'!R:R,Calculations!$C$116+MOD(CA147,Calculations!$C$118))</f>
        <v>1.3423979074716584E-2</v>
      </c>
      <c r="GR147" s="86">
        <f ca="1">Control!$C$7*Calculations!$C$82*INDEX('Monthly Data'!N:N,Calculations!$C$116+MOD(CB147,Calculations!$C$118))+Control!$C$7*Calculations!$C$83*INDEX('Monthly Data'!O:O,Calculations!$C$116+MOD(CB147,Calculations!$C$118))+Control!$C$7*Calculations!$C$84*INDEX('Monthly Data'!P:P,Calculations!$C$116+MOD(CB147,Calculations!$C$118))+Control!$C$7*Calculations!$C$85*INDEX('Monthly Data'!Q:Q,Calculations!$C$116+MOD(CB147,Calculations!$C$118))+(1-Control!$C$7*Calculations!$C$87)*INDEX('Monthly Data'!R:R,Calculations!$C$116+MOD(CB147,Calculations!$C$118))</f>
        <v>-3.8875517825435772E-3</v>
      </c>
      <c r="GS147" s="86">
        <f ca="1">Control!$C$7*Calculations!$C$82*INDEX('Monthly Data'!N:N,Calculations!$C$116+MOD(CC147,Calculations!$C$118))+Control!$C$7*Calculations!$C$83*INDEX('Monthly Data'!O:O,Calculations!$C$116+MOD(CC147,Calculations!$C$118))+Control!$C$7*Calculations!$C$84*INDEX('Monthly Data'!P:P,Calculations!$C$116+MOD(CC147,Calculations!$C$118))+Control!$C$7*Calculations!$C$85*INDEX('Monthly Data'!Q:Q,Calculations!$C$116+MOD(CC147,Calculations!$C$118))+(1-Control!$C$7*Calculations!$C$87)*INDEX('Monthly Data'!R:R,Calculations!$C$116+MOD(CC147,Calculations!$C$118))</f>
        <v>1.1106855739851785E-2</v>
      </c>
      <c r="GT147" s="86">
        <f ca="1">Control!$C$7*Calculations!$C$82*INDEX('Monthly Data'!N:N,Calculations!$C$116+MOD(CD147,Calculations!$C$118))+Control!$C$7*Calculations!$C$83*INDEX('Monthly Data'!O:O,Calculations!$C$116+MOD(CD147,Calculations!$C$118))+Control!$C$7*Calculations!$C$84*INDEX('Monthly Data'!P:P,Calculations!$C$116+MOD(CD147,Calculations!$C$118))+Control!$C$7*Calculations!$C$85*INDEX('Monthly Data'!Q:Q,Calculations!$C$116+MOD(CD147,Calculations!$C$118))+(1-Control!$C$7*Calculations!$C$87)*INDEX('Monthly Data'!R:R,Calculations!$C$116+MOD(CD147,Calculations!$C$118))</f>
        <v>7.9764341593600071E-3</v>
      </c>
      <c r="GU147" s="86">
        <f ca="1">Control!$C$7*Calculations!$C$82*INDEX('Monthly Data'!N:N,Calculations!$C$116+MOD(CE147,Calculations!$C$118))+Control!$C$7*Calculations!$C$83*INDEX('Monthly Data'!O:O,Calculations!$C$116+MOD(CE147,Calculations!$C$118))+Control!$C$7*Calculations!$C$84*INDEX('Monthly Data'!P:P,Calculations!$C$116+MOD(CE147,Calculations!$C$118))+Control!$C$7*Calculations!$C$85*INDEX('Monthly Data'!Q:Q,Calculations!$C$116+MOD(CE147,Calculations!$C$118))+(1-Control!$C$7*Calculations!$C$87)*INDEX('Monthly Data'!R:R,Calculations!$C$116+MOD(CE147,Calculations!$C$118))</f>
        <v>1.0018681835149534E-3</v>
      </c>
      <c r="GV147" s="86">
        <f ca="1">Control!$C$7*Calculations!$C$82*INDEX('Monthly Data'!N:N,Calculations!$C$116+MOD(CF147,Calculations!$C$118))+Control!$C$7*Calculations!$C$83*INDEX('Monthly Data'!O:O,Calculations!$C$116+MOD(CF147,Calculations!$C$118))+Control!$C$7*Calculations!$C$84*INDEX('Monthly Data'!P:P,Calculations!$C$116+MOD(CF147,Calculations!$C$118))+Control!$C$7*Calculations!$C$85*INDEX('Monthly Data'!Q:Q,Calculations!$C$116+MOD(CF147,Calculations!$C$118))+(1-Control!$C$7*Calculations!$C$87)*INDEX('Monthly Data'!R:R,Calculations!$C$116+MOD(CF147,Calculations!$C$118))</f>
        <v>1.8665061640915637E-2</v>
      </c>
      <c r="GW147" s="86">
        <f ca="1">Control!$C$7*Calculations!$C$82*INDEX('Monthly Data'!N:N,Calculations!$C$116+MOD(CG147,Calculations!$C$118))+Control!$C$7*Calculations!$C$83*INDEX('Monthly Data'!O:O,Calculations!$C$116+MOD(CG147,Calculations!$C$118))+Control!$C$7*Calculations!$C$84*INDEX('Monthly Data'!P:P,Calculations!$C$116+MOD(CG147,Calculations!$C$118))+Control!$C$7*Calculations!$C$85*INDEX('Monthly Data'!Q:Q,Calculations!$C$116+MOD(CG147,Calculations!$C$118))+(1-Control!$C$7*Calculations!$C$87)*INDEX('Monthly Data'!R:R,Calculations!$C$116+MOD(CG147,Calculations!$C$118))</f>
        <v>1.0415351832335435E-2</v>
      </c>
      <c r="GX147" s="86">
        <f ca="1">Control!$C$7*Calculations!$C$82*INDEX('Monthly Data'!N:N,Calculations!$C$116+MOD(CH147,Calculations!$C$118))+Control!$C$7*Calculations!$C$83*INDEX('Monthly Data'!O:O,Calculations!$C$116+MOD(CH147,Calculations!$C$118))+Control!$C$7*Calculations!$C$84*INDEX('Monthly Data'!P:P,Calculations!$C$116+MOD(CH147,Calculations!$C$118))+Control!$C$7*Calculations!$C$85*INDEX('Monthly Data'!Q:Q,Calculations!$C$116+MOD(CH147,Calculations!$C$118))+(1-Control!$C$7*Calculations!$C$87)*INDEX('Monthly Data'!R:R,Calculations!$C$116+MOD(CH147,Calculations!$C$118))</f>
        <v>9.9787204839310462E-3</v>
      </c>
      <c r="GY147" s="86">
        <f ca="1">Control!$C$7*Calculations!$C$82*INDEX('Monthly Data'!N:N,Calculations!$C$116+MOD(CI147,Calculations!$C$118))+Control!$C$7*Calculations!$C$83*INDEX('Monthly Data'!O:O,Calculations!$C$116+MOD(CI147,Calculations!$C$118))+Control!$C$7*Calculations!$C$84*INDEX('Monthly Data'!P:P,Calculations!$C$116+MOD(CI147,Calculations!$C$118))+Control!$C$7*Calculations!$C$85*INDEX('Monthly Data'!Q:Q,Calculations!$C$116+MOD(CI147,Calculations!$C$118))+(1-Control!$C$7*Calculations!$C$87)*INDEX('Monthly Data'!R:R,Calculations!$C$116+MOD(CI147,Calculations!$C$118))</f>
        <v>6.2631896128884862E-3</v>
      </c>
      <c r="GZ147" s="86">
        <f ca="1">Control!$C$7*Calculations!$C$82*INDEX('Monthly Data'!N:N,Calculations!$C$116+MOD(CJ147,Calculations!$C$118))+Control!$C$7*Calculations!$C$83*INDEX('Monthly Data'!O:O,Calculations!$C$116+MOD(CJ147,Calculations!$C$118))+Control!$C$7*Calculations!$C$84*INDEX('Monthly Data'!P:P,Calculations!$C$116+MOD(CJ147,Calculations!$C$118))+Control!$C$7*Calculations!$C$85*INDEX('Monthly Data'!Q:Q,Calculations!$C$116+MOD(CJ147,Calculations!$C$118))+(1-Control!$C$7*Calculations!$C$87)*INDEX('Monthly Data'!R:R,Calculations!$C$116+MOD(CJ147,Calculations!$C$118))</f>
        <v>-3.299557342782896E-2</v>
      </c>
      <c r="HA147" s="86">
        <f ca="1">Control!$C$7*Calculations!$C$82*INDEX('Monthly Data'!N:N,Calculations!$C$116+MOD(CK147,Calculations!$C$118))+Control!$C$7*Calculations!$C$83*INDEX('Monthly Data'!O:O,Calculations!$C$116+MOD(CK147,Calculations!$C$118))+Control!$C$7*Calculations!$C$84*INDEX('Monthly Data'!P:P,Calculations!$C$116+MOD(CK147,Calculations!$C$118))+Control!$C$7*Calculations!$C$85*INDEX('Monthly Data'!Q:Q,Calculations!$C$116+MOD(CK147,Calculations!$C$118))+(1-Control!$C$7*Calculations!$C$87)*INDEX('Monthly Data'!R:R,Calculations!$C$116+MOD(CK147,Calculations!$C$118))</f>
        <v>1.2954540023127663E-2</v>
      </c>
      <c r="HB147" s="86">
        <f ca="1">Control!$C$7*Calculations!$C$82*INDEX('Monthly Data'!N:N,Calculations!$C$116+MOD(CL147,Calculations!$C$118))+Control!$C$7*Calculations!$C$83*INDEX('Monthly Data'!O:O,Calculations!$C$116+MOD(CL147,Calculations!$C$118))+Control!$C$7*Calculations!$C$84*INDEX('Monthly Data'!P:P,Calculations!$C$116+MOD(CL147,Calculations!$C$118))+Control!$C$7*Calculations!$C$85*INDEX('Monthly Data'!Q:Q,Calculations!$C$116+MOD(CL147,Calculations!$C$118))+(1-Control!$C$7*Calculations!$C$87)*INDEX('Monthly Data'!R:R,Calculations!$C$116+MOD(CL147,Calculations!$C$118))</f>
        <v>4.7768166384148329E-3</v>
      </c>
      <c r="HC147" s="86">
        <f ca="1">Control!$C$7*Calculations!$C$82*INDEX('Monthly Data'!N:N,Calculations!$C$116+MOD(CM147,Calculations!$C$118))+Control!$C$7*Calculations!$C$83*INDEX('Monthly Data'!O:O,Calculations!$C$116+MOD(CM147,Calculations!$C$118))+Control!$C$7*Calculations!$C$84*INDEX('Monthly Data'!P:P,Calculations!$C$116+MOD(CM147,Calculations!$C$118))+Control!$C$7*Calculations!$C$85*INDEX('Monthly Data'!Q:Q,Calculations!$C$116+MOD(CM147,Calculations!$C$118))+(1-Control!$C$7*Calculations!$C$87)*INDEX('Monthly Data'!R:R,Calculations!$C$116+MOD(CM147,Calculations!$C$118))</f>
        <v>1.8665061640915637E-2</v>
      </c>
      <c r="HD147" s="86">
        <f ca="1">Control!$C$7*Calculations!$C$82*INDEX('Monthly Data'!N:N,Calculations!$C$116+MOD(CN147,Calculations!$C$118))+Control!$C$7*Calculations!$C$83*INDEX('Monthly Data'!O:O,Calculations!$C$116+MOD(CN147,Calculations!$C$118))+Control!$C$7*Calculations!$C$84*INDEX('Monthly Data'!P:P,Calculations!$C$116+MOD(CN147,Calculations!$C$118))+Control!$C$7*Calculations!$C$85*INDEX('Monthly Data'!Q:Q,Calculations!$C$116+MOD(CN147,Calculations!$C$118))+(1-Control!$C$7*Calculations!$C$87)*INDEX('Monthly Data'!R:R,Calculations!$C$116+MOD(CN147,Calculations!$C$118))</f>
        <v>1.1809891087585166E-2</v>
      </c>
      <c r="HE147" s="86">
        <f ca="1">Control!$C$7*Calculations!$C$82*INDEX('Monthly Data'!N:N,Calculations!$C$116+MOD(CO147,Calculations!$C$118))+Control!$C$7*Calculations!$C$83*INDEX('Monthly Data'!O:O,Calculations!$C$116+MOD(CO147,Calculations!$C$118))+Control!$C$7*Calculations!$C$84*INDEX('Monthly Data'!P:P,Calculations!$C$116+MOD(CO147,Calculations!$C$118))+Control!$C$7*Calculations!$C$85*INDEX('Monthly Data'!Q:Q,Calculations!$C$116+MOD(CO147,Calculations!$C$118))+(1-Control!$C$7*Calculations!$C$87)*INDEX('Monthly Data'!R:R,Calculations!$C$116+MOD(CO147,Calculations!$C$118))</f>
        <v>-1.8530040247387896E-2</v>
      </c>
      <c r="HF147" s="86">
        <f ca="1">Control!$C$7*Calculations!$C$82*INDEX('Monthly Data'!N:N,Calculations!$C$116+MOD(CP147,Calculations!$C$118))+Control!$C$7*Calculations!$C$83*INDEX('Monthly Data'!O:O,Calculations!$C$116+MOD(CP147,Calculations!$C$118))+Control!$C$7*Calculations!$C$84*INDEX('Monthly Data'!P:P,Calculations!$C$116+MOD(CP147,Calculations!$C$118))+Control!$C$7*Calculations!$C$85*INDEX('Monthly Data'!Q:Q,Calculations!$C$116+MOD(CP147,Calculations!$C$118))+(1-Control!$C$7*Calculations!$C$87)*INDEX('Monthly Data'!R:R,Calculations!$C$116+MOD(CP147,Calculations!$C$118))</f>
        <v>1.0018681835149534E-3</v>
      </c>
      <c r="HG147" s="86">
        <f ca="1">Control!$C$7*Calculations!$C$82*INDEX('Monthly Data'!N:N,Calculations!$C$116+MOD(CQ147,Calculations!$C$118))+Control!$C$7*Calculations!$C$83*INDEX('Monthly Data'!O:O,Calculations!$C$116+MOD(CQ147,Calculations!$C$118))+Control!$C$7*Calculations!$C$84*INDEX('Monthly Data'!P:P,Calculations!$C$116+MOD(CQ147,Calculations!$C$118))+Control!$C$7*Calculations!$C$85*INDEX('Monthly Data'!Q:Q,Calculations!$C$116+MOD(CQ147,Calculations!$C$118))+(1-Control!$C$7*Calculations!$C$87)*INDEX('Monthly Data'!R:R,Calculations!$C$116+MOD(CQ147,Calculations!$C$118))</f>
        <v>7.857567536297622E-3</v>
      </c>
      <c r="HH147" s="86">
        <f ca="1">Control!$C$7*Calculations!$C$82*INDEX('Monthly Data'!N:N,Calculations!$C$116+MOD(CR147,Calculations!$C$118))+Control!$C$7*Calculations!$C$83*INDEX('Monthly Data'!O:O,Calculations!$C$116+MOD(CR147,Calculations!$C$118))+Control!$C$7*Calculations!$C$84*INDEX('Monthly Data'!P:P,Calculations!$C$116+MOD(CR147,Calculations!$C$118))+Control!$C$7*Calculations!$C$85*INDEX('Monthly Data'!Q:Q,Calculations!$C$116+MOD(CR147,Calculations!$C$118))+(1-Control!$C$7*Calculations!$C$87)*INDEX('Monthly Data'!R:R,Calculations!$C$116+MOD(CR147,Calculations!$C$118))</f>
        <v>1.0627294914941248E-2</v>
      </c>
      <c r="HI147" s="86">
        <f ca="1">Control!$C$7*Calculations!$C$82*INDEX('Monthly Data'!N:N,Calculations!$C$116+MOD(CS147,Calculations!$C$118))+Control!$C$7*Calculations!$C$83*INDEX('Monthly Data'!O:O,Calculations!$C$116+MOD(CS147,Calculations!$C$118))+Control!$C$7*Calculations!$C$84*INDEX('Monthly Data'!P:P,Calculations!$C$116+MOD(CS147,Calculations!$C$118))+Control!$C$7*Calculations!$C$85*INDEX('Monthly Data'!Q:Q,Calculations!$C$116+MOD(CS147,Calculations!$C$118))+(1-Control!$C$7*Calculations!$C$87)*INDEX('Monthly Data'!R:R,Calculations!$C$116+MOD(CS147,Calculations!$C$118))</f>
        <v>1.046389543479892E-2</v>
      </c>
      <c r="HJ147" s="86">
        <f ca="1">Control!$C$7*Calculations!$C$82*INDEX('Monthly Data'!N:N,Calculations!$C$116+MOD(CT147,Calculations!$C$118))+Control!$C$7*Calculations!$C$83*INDEX('Monthly Data'!O:O,Calculations!$C$116+MOD(CT147,Calculations!$C$118))+Control!$C$7*Calculations!$C$84*INDEX('Monthly Data'!P:P,Calculations!$C$116+MOD(CT147,Calculations!$C$118))+Control!$C$7*Calculations!$C$85*INDEX('Monthly Data'!Q:Q,Calculations!$C$116+MOD(CT147,Calculations!$C$118))+(1-Control!$C$7*Calculations!$C$87)*INDEX('Monthly Data'!R:R,Calculations!$C$116+MOD(CT147,Calculations!$C$118))</f>
        <v>1.9073822767906517E-2</v>
      </c>
      <c r="HK147" s="86">
        <f ca="1">Control!$C$7*Calculations!$C$82*INDEX('Monthly Data'!N:N,Calculations!$C$116+MOD(CU147,Calculations!$C$118))+Control!$C$7*Calculations!$C$83*INDEX('Monthly Data'!O:O,Calculations!$C$116+MOD(CU147,Calculations!$C$118))+Control!$C$7*Calculations!$C$84*INDEX('Monthly Data'!P:P,Calculations!$C$116+MOD(CU147,Calculations!$C$118))+Control!$C$7*Calculations!$C$85*INDEX('Monthly Data'!Q:Q,Calculations!$C$116+MOD(CU147,Calculations!$C$118))+(1-Control!$C$7*Calculations!$C$87)*INDEX('Monthly Data'!R:R,Calculations!$C$116+MOD(CU147,Calculations!$C$118))</f>
        <v>4.089189590407355E-3</v>
      </c>
      <c r="HL147" s="86">
        <f ca="1">Control!$C$7*Calculations!$C$82*INDEX('Monthly Data'!N:N,Calculations!$C$116+MOD(CV147,Calculations!$C$118))+Control!$C$7*Calculations!$C$83*INDEX('Monthly Data'!O:O,Calculations!$C$116+MOD(CV147,Calculations!$C$118))+Control!$C$7*Calculations!$C$84*INDEX('Monthly Data'!P:P,Calculations!$C$116+MOD(CV147,Calculations!$C$118))+Control!$C$7*Calculations!$C$85*INDEX('Monthly Data'!Q:Q,Calculations!$C$116+MOD(CV147,Calculations!$C$118))+(1-Control!$C$7*Calculations!$C$87)*INDEX('Monthly Data'!R:R,Calculations!$C$116+MOD(CV147,Calculations!$C$118))</f>
        <v>-3.53368065312233E-2</v>
      </c>
      <c r="HM147" s="86">
        <f ca="1">Control!$C$7*Calculations!$C$82*INDEX('Monthly Data'!N:N,Calculations!$C$116+MOD(CW147,Calculations!$C$118))+Control!$C$7*Calculations!$C$83*INDEX('Monthly Data'!O:O,Calculations!$C$116+MOD(CW147,Calculations!$C$118))+Control!$C$7*Calculations!$C$84*INDEX('Monthly Data'!P:P,Calculations!$C$116+MOD(CW147,Calculations!$C$118))+Control!$C$7*Calculations!$C$85*INDEX('Monthly Data'!Q:Q,Calculations!$C$116+MOD(CW147,Calculations!$C$118))+(1-Control!$C$7*Calculations!$C$87)*INDEX('Monthly Data'!R:R,Calculations!$C$116+MOD(CW147,Calculations!$C$118))</f>
        <v>6.1009361253630504E-2</v>
      </c>
      <c r="HN147" s="86">
        <f ca="1">Control!$C$7*Calculations!$C$82*INDEX('Monthly Data'!N:N,Calculations!$C$116+MOD(CX147,Calculations!$C$118))+Control!$C$7*Calculations!$C$83*INDEX('Monthly Data'!O:O,Calculations!$C$116+MOD(CX147,Calculations!$C$118))+Control!$C$7*Calculations!$C$84*INDEX('Monthly Data'!P:P,Calculations!$C$116+MOD(CX147,Calculations!$C$118))+Control!$C$7*Calculations!$C$85*INDEX('Monthly Data'!Q:Q,Calculations!$C$116+MOD(CX147,Calculations!$C$118))+(1-Control!$C$7*Calculations!$C$87)*INDEX('Monthly Data'!R:R,Calculations!$C$116+MOD(CX147,Calculations!$C$118))</f>
        <v>-2.0269389991732112E-2</v>
      </c>
      <c r="HO147" s="86">
        <f ca="1">Control!$C$7*Calculations!$C$82*INDEX('Monthly Data'!N:N,Calculations!$C$116+MOD(CY147,Calculations!$C$118))+Control!$C$7*Calculations!$C$83*INDEX('Monthly Data'!O:O,Calculations!$C$116+MOD(CY147,Calculations!$C$118))+Control!$C$7*Calculations!$C$84*INDEX('Monthly Data'!P:P,Calculations!$C$116+MOD(CY147,Calculations!$C$118))+Control!$C$7*Calculations!$C$85*INDEX('Monthly Data'!Q:Q,Calculations!$C$116+MOD(CY147,Calculations!$C$118))+(1-Control!$C$7*Calculations!$C$87)*INDEX('Monthly Data'!R:R,Calculations!$C$116+MOD(CY147,Calculations!$C$118))</f>
        <v>-1.880155173376722E-2</v>
      </c>
      <c r="HP147" s="86">
        <f ca="1">Control!$C$7*Calculations!$C$82*INDEX('Monthly Data'!N:N,Calculations!$C$116+MOD(CZ147,Calculations!$C$118))+Control!$C$7*Calculations!$C$83*INDEX('Monthly Data'!O:O,Calculations!$C$116+MOD(CZ147,Calculations!$C$118))+Control!$C$7*Calculations!$C$84*INDEX('Monthly Data'!P:P,Calculations!$C$116+MOD(CZ147,Calculations!$C$118))+Control!$C$7*Calculations!$C$85*INDEX('Monthly Data'!Q:Q,Calculations!$C$116+MOD(CZ147,Calculations!$C$118))+(1-Control!$C$7*Calculations!$C$87)*INDEX('Monthly Data'!R:R,Calculations!$C$116+MOD(CZ147,Calculations!$C$118))</f>
        <v>5.8868730207813358E-3</v>
      </c>
      <c r="HQ147" s="86">
        <f ca="1">Control!$C$7*Calculations!$C$82*INDEX('Monthly Data'!N:N,Calculations!$C$116+MOD(DA147,Calculations!$C$118))+Control!$C$7*Calculations!$C$83*INDEX('Monthly Data'!O:O,Calculations!$C$116+MOD(DA147,Calculations!$C$118))+Control!$C$7*Calculations!$C$84*INDEX('Monthly Data'!P:P,Calculations!$C$116+MOD(DA147,Calculations!$C$118))+Control!$C$7*Calculations!$C$85*INDEX('Monthly Data'!Q:Q,Calculations!$C$116+MOD(DA147,Calculations!$C$118))+(1-Control!$C$7*Calculations!$C$87)*INDEX('Monthly Data'!R:R,Calculations!$C$116+MOD(DA147,Calculations!$C$118))</f>
        <v>4.5735623984309991E-2</v>
      </c>
      <c r="HR147" s="86">
        <f ca="1">Control!$C$7*Calculations!$C$82*INDEX('Monthly Data'!N:N,Calculations!$C$116+MOD(DB147,Calculations!$C$118))+Control!$C$7*Calculations!$C$83*INDEX('Monthly Data'!O:O,Calculations!$C$116+MOD(DB147,Calculations!$C$118))+Control!$C$7*Calculations!$C$84*INDEX('Monthly Data'!P:P,Calculations!$C$116+MOD(DB147,Calculations!$C$118))+Control!$C$7*Calculations!$C$85*INDEX('Monthly Data'!Q:Q,Calculations!$C$116+MOD(DB147,Calculations!$C$118))+(1-Control!$C$7*Calculations!$C$87)*INDEX('Monthly Data'!R:R,Calculations!$C$116+MOD(DB147,Calculations!$C$118))</f>
        <v>2.9708469559001142E-2</v>
      </c>
      <c r="HS147" s="86">
        <f ca="1">Control!$C$7*Calculations!$C$82*INDEX('Monthly Data'!N:N,Calculations!$C$116+MOD(DC147,Calculations!$C$118))+Control!$C$7*Calculations!$C$83*INDEX('Monthly Data'!O:O,Calculations!$C$116+MOD(DC147,Calculations!$C$118))+Control!$C$7*Calculations!$C$84*INDEX('Monthly Data'!P:P,Calculations!$C$116+MOD(DC147,Calculations!$C$118))+Control!$C$7*Calculations!$C$85*INDEX('Monthly Data'!Q:Q,Calculations!$C$116+MOD(DC147,Calculations!$C$118))+(1-Control!$C$7*Calculations!$C$87)*INDEX('Monthly Data'!R:R,Calculations!$C$116+MOD(DC147,Calculations!$C$118))</f>
        <v>-1.0485101266941802E-2</v>
      </c>
      <c r="HT147" s="86">
        <f ca="1">Control!$C$7*Calculations!$C$82*INDEX('Monthly Data'!N:N,Calculations!$C$116+MOD(DD147,Calculations!$C$118))+Control!$C$7*Calculations!$C$83*INDEX('Monthly Data'!O:O,Calculations!$C$116+MOD(DD147,Calculations!$C$118))+Control!$C$7*Calculations!$C$84*INDEX('Monthly Data'!P:P,Calculations!$C$116+MOD(DD147,Calculations!$C$118))+Control!$C$7*Calculations!$C$85*INDEX('Monthly Data'!Q:Q,Calculations!$C$116+MOD(DD147,Calculations!$C$118))+(1-Control!$C$7*Calculations!$C$87)*INDEX('Monthly Data'!R:R,Calculations!$C$116+MOD(DD147,Calculations!$C$118))</f>
        <v>1.046389543479892E-2</v>
      </c>
      <c r="HU147" s="86">
        <f ca="1">Control!$C$7*Calculations!$C$82*INDEX('Monthly Data'!N:N,Calculations!$C$116+MOD(DE147,Calculations!$C$118))+Control!$C$7*Calculations!$C$83*INDEX('Monthly Data'!O:O,Calculations!$C$116+MOD(DE147,Calculations!$C$118))+Control!$C$7*Calculations!$C$84*INDEX('Monthly Data'!P:P,Calculations!$C$116+MOD(DE147,Calculations!$C$118))+Control!$C$7*Calculations!$C$85*INDEX('Monthly Data'!Q:Q,Calculations!$C$116+MOD(DE147,Calculations!$C$118))+(1-Control!$C$7*Calculations!$C$87)*INDEX('Monthly Data'!R:R,Calculations!$C$116+MOD(DE147,Calculations!$C$118))</f>
        <v>-1.9947061878162777E-2</v>
      </c>
      <c r="HV147" s="86">
        <f ca="1">Control!$C$7*Calculations!$C$82*INDEX('Monthly Data'!N:N,Calculations!$C$116+MOD(DF147,Calculations!$C$118))+Control!$C$7*Calculations!$C$83*INDEX('Monthly Data'!O:O,Calculations!$C$116+MOD(DF147,Calculations!$C$118))+Control!$C$7*Calculations!$C$84*INDEX('Monthly Data'!P:P,Calculations!$C$116+MOD(DF147,Calculations!$C$118))+Control!$C$7*Calculations!$C$85*INDEX('Monthly Data'!Q:Q,Calculations!$C$116+MOD(DF147,Calculations!$C$118))+(1-Control!$C$7*Calculations!$C$87)*INDEX('Monthly Data'!R:R,Calculations!$C$116+MOD(DF147,Calculations!$C$118))</f>
        <v>1.50127906355989E-2</v>
      </c>
      <c r="HW147" s="86">
        <f ca="1">Control!$C$7*Calculations!$C$82*INDEX('Monthly Data'!N:N,Calculations!$C$116+MOD(DG147,Calculations!$C$118))+Control!$C$7*Calculations!$C$83*INDEX('Monthly Data'!O:O,Calculations!$C$116+MOD(DG147,Calculations!$C$118))+Control!$C$7*Calculations!$C$84*INDEX('Monthly Data'!P:P,Calculations!$C$116+MOD(DG147,Calculations!$C$118))+Control!$C$7*Calculations!$C$85*INDEX('Monthly Data'!Q:Q,Calculations!$C$116+MOD(DG147,Calculations!$C$118))+(1-Control!$C$7*Calculations!$C$87)*INDEX('Monthly Data'!R:R,Calculations!$C$116+MOD(DG147,Calculations!$C$118))</f>
        <v>-3.9863250714949353E-2</v>
      </c>
      <c r="HX147" s="86">
        <f ca="1">Control!$C$7*Calculations!$C$82*INDEX('Monthly Data'!N:N,Calculations!$C$116+MOD(DH147,Calculations!$C$118))+Control!$C$7*Calculations!$C$83*INDEX('Monthly Data'!O:O,Calculations!$C$116+MOD(DH147,Calculations!$C$118))+Control!$C$7*Calculations!$C$84*INDEX('Monthly Data'!P:P,Calculations!$C$116+MOD(DH147,Calculations!$C$118))+Control!$C$7*Calculations!$C$85*INDEX('Monthly Data'!Q:Q,Calculations!$C$116+MOD(DH147,Calculations!$C$118))+(1-Control!$C$7*Calculations!$C$87)*INDEX('Monthly Data'!R:R,Calculations!$C$116+MOD(DH147,Calculations!$C$118))</f>
        <v>2.3206536303657571E-2</v>
      </c>
      <c r="HY147" s="86">
        <f ca="1">Control!$C$7*Calculations!$C$82*INDEX('Monthly Data'!N:N,Calculations!$C$116+MOD(DI147,Calculations!$C$118))+Control!$C$7*Calculations!$C$83*INDEX('Monthly Data'!O:O,Calculations!$C$116+MOD(DI147,Calculations!$C$118))+Control!$C$7*Calculations!$C$84*INDEX('Monthly Data'!P:P,Calculations!$C$116+MOD(DI147,Calculations!$C$118))+Control!$C$7*Calculations!$C$85*INDEX('Monthly Data'!Q:Q,Calculations!$C$116+MOD(DI147,Calculations!$C$118))+(1-Control!$C$7*Calculations!$C$87)*INDEX('Monthly Data'!R:R,Calculations!$C$116+MOD(DI147,Calculations!$C$118))</f>
        <v>1.5115046179922851E-2</v>
      </c>
      <c r="HZ147" s="86">
        <f ca="1">Control!$C$7*Calculations!$C$82*INDEX('Monthly Data'!N:N,Calculations!$C$116+MOD(DJ147,Calculations!$C$118))+Control!$C$7*Calculations!$C$83*INDEX('Monthly Data'!O:O,Calculations!$C$116+MOD(DJ147,Calculations!$C$118))+Control!$C$7*Calculations!$C$84*INDEX('Monthly Data'!P:P,Calculations!$C$116+MOD(DJ147,Calculations!$C$118))+Control!$C$7*Calculations!$C$85*INDEX('Monthly Data'!Q:Q,Calculations!$C$116+MOD(DJ147,Calculations!$C$118))+(1-Control!$C$7*Calculations!$C$87)*INDEX('Monthly Data'!R:R,Calculations!$C$116+MOD(DJ147,Calculations!$C$118))</f>
        <v>8.3814116887657771E-3</v>
      </c>
      <c r="IA147" s="86">
        <f ca="1">Control!$C$7*Calculations!$C$82*INDEX('Monthly Data'!N:N,Calculations!$C$116+MOD(DK147,Calculations!$C$118))+Control!$C$7*Calculations!$C$83*INDEX('Monthly Data'!O:O,Calculations!$C$116+MOD(DK147,Calculations!$C$118))+Control!$C$7*Calculations!$C$84*INDEX('Monthly Data'!P:P,Calculations!$C$116+MOD(DK147,Calculations!$C$118))+Control!$C$7*Calculations!$C$85*INDEX('Monthly Data'!Q:Q,Calculations!$C$116+MOD(DK147,Calculations!$C$118))+(1-Control!$C$7*Calculations!$C$87)*INDEX('Monthly Data'!R:R,Calculations!$C$116+MOD(DK147,Calculations!$C$118))</f>
        <v>1.0627294914941248E-2</v>
      </c>
      <c r="IB147" s="86">
        <f ca="1">Control!$C$7*Calculations!$C$82*INDEX('Monthly Data'!N:N,Calculations!$C$116+MOD(DL147,Calculations!$C$118))+Control!$C$7*Calculations!$C$83*INDEX('Monthly Data'!O:O,Calculations!$C$116+MOD(DL147,Calculations!$C$118))+Control!$C$7*Calculations!$C$84*INDEX('Monthly Data'!P:P,Calculations!$C$116+MOD(DL147,Calculations!$C$118))+Control!$C$7*Calculations!$C$85*INDEX('Monthly Data'!Q:Q,Calculations!$C$116+MOD(DL147,Calculations!$C$118))+(1-Control!$C$7*Calculations!$C$87)*INDEX('Monthly Data'!R:R,Calculations!$C$116+MOD(DL147,Calculations!$C$118))</f>
        <v>1.046389543479892E-2</v>
      </c>
      <c r="IC147" s="86">
        <f ca="1">Control!$C$7*Calculations!$C$82*INDEX('Monthly Data'!N:N,Calculations!$C$116+MOD(DM147,Calculations!$C$118))+Control!$C$7*Calculations!$C$83*INDEX('Monthly Data'!O:O,Calculations!$C$116+MOD(DM147,Calculations!$C$118))+Control!$C$7*Calculations!$C$84*INDEX('Monthly Data'!P:P,Calculations!$C$116+MOD(DM147,Calculations!$C$118))+Control!$C$7*Calculations!$C$85*INDEX('Monthly Data'!Q:Q,Calculations!$C$116+MOD(DM147,Calculations!$C$118))+(1-Control!$C$7*Calculations!$C$87)*INDEX('Monthly Data'!R:R,Calculations!$C$116+MOD(DM147,Calculations!$C$118))</f>
        <v>1.5216630695380906E-2</v>
      </c>
      <c r="ID147" s="86">
        <f ca="1">Control!$C$7*Calculations!$C$82*INDEX('Monthly Data'!N:N,Calculations!$C$116+MOD(DN147,Calculations!$C$118))+Control!$C$7*Calculations!$C$83*INDEX('Monthly Data'!O:O,Calculations!$C$116+MOD(DN147,Calculations!$C$118))+Control!$C$7*Calculations!$C$84*INDEX('Monthly Data'!P:P,Calculations!$C$116+MOD(DN147,Calculations!$C$118))+Control!$C$7*Calculations!$C$85*INDEX('Monthly Data'!Q:Q,Calculations!$C$116+MOD(DN147,Calculations!$C$118))+(1-Control!$C$7*Calculations!$C$87)*INDEX('Monthly Data'!R:R,Calculations!$C$116+MOD(DN147,Calculations!$C$118))</f>
        <v>-1.4213734788548189E-2</v>
      </c>
      <c r="IE147" s="86">
        <f ca="1">Control!$C$7*Calculations!$C$82*INDEX('Monthly Data'!N:N,Calculations!$C$116+MOD(DO147,Calculations!$C$118))+Control!$C$7*Calculations!$C$83*INDEX('Monthly Data'!O:O,Calculations!$C$116+MOD(DO147,Calculations!$C$118))+Control!$C$7*Calculations!$C$84*INDEX('Monthly Data'!P:P,Calculations!$C$116+MOD(DO147,Calculations!$C$118))+Control!$C$7*Calculations!$C$85*INDEX('Monthly Data'!Q:Q,Calculations!$C$116+MOD(DO147,Calculations!$C$118))+(1-Control!$C$7*Calculations!$C$87)*INDEX('Monthly Data'!R:R,Calculations!$C$116+MOD(DO147,Calculations!$C$118))</f>
        <v>3.1011313347584085E-2</v>
      </c>
      <c r="IF147" s="86">
        <f ca="1">Control!$C$7*Calculations!$C$82*INDEX('Monthly Data'!N:N,Calculations!$C$116+MOD(DP147,Calculations!$C$118))+Control!$C$7*Calculations!$C$83*INDEX('Monthly Data'!O:O,Calculations!$C$116+MOD(DP147,Calculations!$C$118))+Control!$C$7*Calculations!$C$84*INDEX('Monthly Data'!P:P,Calculations!$C$116+MOD(DP147,Calculations!$C$118))+Control!$C$7*Calculations!$C$85*INDEX('Monthly Data'!Q:Q,Calculations!$C$116+MOD(DP147,Calculations!$C$118))+(1-Control!$C$7*Calculations!$C$87)*INDEX('Monthly Data'!R:R,Calculations!$C$116+MOD(DP147,Calculations!$C$118))</f>
        <v>-1.5984879994281095E-2</v>
      </c>
      <c r="IG147" s="88">
        <f ca="1">Control!$C$8*(1+DQ147)*(1+DR147)*(1+DS147)*(1+DT147)*(1+DU147)*(1+DV147)*(1+DW147)*(1+DX147)*(1+DY147)*(1+DZ147)*(1+EA147)*(1+EB147)*(1+EC147)*(1+ED147)*(1+EE147)*(1+EF147)*(1+EG147)*(1+EH147)*(1+EI147)*(1+EJ147)*(1+EK147)*(1+EL147)*(1+EM147)*(1+EN147)*(1+EO147)*(1+EP147)*(1+EQ147)*(1+ER147)*(1+ES147)*(1+ET147)*(1+EU147)*(1+EV147)*(1+EW147)*(1+EX147)*(1+EY147)*(1+EZ147)*(1+FA147)*(1+FB147)*(1+FC147)*(1+FD147)*(1+FE147)*(1+FF147)*(1+FG147)*(1+FH147)*(1+FI147)*(1+FJ147)*(1+FK147)*(1+FL147)*(1+FM147)*(1+FN147)*(1+FO147)*(1+FP147)*(1+FQ147)*(1+FR147)*(1+FS147)*(1+FT147)*(1+FU147)*(1+FV147)*(1+FW147)*(1+FX147)*(1+FY147)*(1+FZ147)*(1+GA147)*(1+GB147)*(1+GC147)*(1+GD147)*(1+GE147)*(1+GF147)*(1+GG147)*(1+GH147)*(1+GI147)*(1+GJ147)*(1+GK147)*(1+GL147)*(1+GM147)*(1+GN147)*(1+GO147)*(1+GP147)*(1+GQ147)*(1+GR147)*(1+GS147)*(1+GT147)*(1+GU147)*(1+GV147)*(1+GW147)*(1+GX147)*(1+GY147)*(1+GZ147)*(1+HA147)*(1+HB147)*(1+HC147)*(1+HD147)*(1+HE147)*(1+HF147)*(1+HG147)*(1+HH147)*(1+HI147)*(1+HJ147)*(1+HK147)*(1+HL147)*(1+HM147)*(1+HN147)*(1+HO147)*(1+HP147)*(1+HQ147)*(1+HR147)*(1+HS147)*(1+HT147)*(1+HU147)*(1+HV147)*(1+HW147)*(1+HX147)*(1+HY147)*(1+HZ147)*(1+IA147)*(1+IB147)*(1+IC147)*(1+ID147)*(1+IE147)*(1+IF147)</f>
        <v>99031.236314791618</v>
      </c>
    </row>
    <row r="148" spans="1:241" x14ac:dyDescent="0.25">
      <c r="A148">
        <v>84</v>
      </c>
      <c r="B148">
        <v>26</v>
      </c>
      <c r="C148">
        <v>58</v>
      </c>
      <c r="D148">
        <v>45</v>
      </c>
      <c r="E148">
        <v>14</v>
      </c>
      <c r="F148">
        <v>28</v>
      </c>
      <c r="G148">
        <v>5</v>
      </c>
      <c r="H148">
        <v>99</v>
      </c>
      <c r="I148">
        <v>116</v>
      </c>
      <c r="J148">
        <v>55</v>
      </c>
      <c r="K148">
        <v>69</v>
      </c>
      <c r="L148">
        <v>66</v>
      </c>
      <c r="M148">
        <v>31</v>
      </c>
      <c r="N148">
        <v>108</v>
      </c>
      <c r="O148">
        <v>47</v>
      </c>
      <c r="P148">
        <v>58</v>
      </c>
      <c r="Q148">
        <v>66</v>
      </c>
      <c r="R148">
        <v>64</v>
      </c>
      <c r="S148">
        <v>17</v>
      </c>
      <c r="T148">
        <v>12</v>
      </c>
      <c r="U148">
        <v>99</v>
      </c>
      <c r="V148">
        <v>6</v>
      </c>
      <c r="W148">
        <v>18</v>
      </c>
      <c r="X148">
        <v>77</v>
      </c>
      <c r="Y148">
        <v>22</v>
      </c>
      <c r="Z148">
        <v>11</v>
      </c>
      <c r="AA148">
        <v>53</v>
      </c>
      <c r="AB148">
        <v>43</v>
      </c>
      <c r="AC148">
        <v>41</v>
      </c>
      <c r="AD148">
        <v>24</v>
      </c>
      <c r="AE148">
        <v>80</v>
      </c>
      <c r="AF148">
        <v>107</v>
      </c>
      <c r="AG148">
        <v>71</v>
      </c>
      <c r="AH148">
        <v>26</v>
      </c>
      <c r="AI148">
        <v>83</v>
      </c>
      <c r="AJ148">
        <v>35</v>
      </c>
      <c r="AK148">
        <v>22</v>
      </c>
      <c r="AL148">
        <v>106</v>
      </c>
      <c r="AM148">
        <v>65</v>
      </c>
      <c r="AN148">
        <v>95</v>
      </c>
      <c r="AO148">
        <v>71</v>
      </c>
      <c r="AP148">
        <v>24</v>
      </c>
      <c r="AQ148">
        <v>7</v>
      </c>
      <c r="AR148">
        <v>90</v>
      </c>
      <c r="AS148">
        <v>54</v>
      </c>
      <c r="AT148">
        <v>87</v>
      </c>
      <c r="AU148">
        <v>90</v>
      </c>
      <c r="AV148">
        <v>36</v>
      </c>
      <c r="AW148">
        <v>36</v>
      </c>
      <c r="AX148">
        <v>72</v>
      </c>
      <c r="AY148">
        <v>114</v>
      </c>
      <c r="AZ148">
        <v>14</v>
      </c>
      <c r="BA148">
        <v>113</v>
      </c>
      <c r="BB148">
        <v>40</v>
      </c>
      <c r="BC148">
        <v>20</v>
      </c>
      <c r="BD148">
        <v>7</v>
      </c>
      <c r="BE148">
        <v>67</v>
      </c>
      <c r="BF148">
        <v>61</v>
      </c>
      <c r="BG148">
        <v>89</v>
      </c>
      <c r="BH148">
        <v>111</v>
      </c>
      <c r="BI148">
        <v>96</v>
      </c>
      <c r="BJ148">
        <v>40</v>
      </c>
      <c r="BK148">
        <v>25</v>
      </c>
      <c r="BL148">
        <v>108</v>
      </c>
      <c r="BM148">
        <v>71</v>
      </c>
      <c r="BN148">
        <v>99</v>
      </c>
      <c r="BO148">
        <v>27</v>
      </c>
      <c r="BP148">
        <v>77</v>
      </c>
      <c r="BQ148">
        <v>65</v>
      </c>
      <c r="BR148">
        <v>35</v>
      </c>
      <c r="BS148">
        <v>106</v>
      </c>
      <c r="BT148">
        <v>55</v>
      </c>
      <c r="BU148">
        <v>61</v>
      </c>
      <c r="BV148">
        <v>112</v>
      </c>
      <c r="BW148">
        <v>52</v>
      </c>
      <c r="BX148">
        <v>108</v>
      </c>
      <c r="BY148">
        <v>33</v>
      </c>
      <c r="BZ148">
        <v>98</v>
      </c>
      <c r="CA148">
        <v>26</v>
      </c>
      <c r="CB148">
        <v>65</v>
      </c>
      <c r="CC148">
        <v>54</v>
      </c>
      <c r="CD148">
        <v>66</v>
      </c>
      <c r="CE148">
        <v>61</v>
      </c>
      <c r="CF148">
        <v>68</v>
      </c>
      <c r="CG148">
        <v>36</v>
      </c>
      <c r="CH148">
        <v>1</v>
      </c>
      <c r="CI148">
        <v>3</v>
      </c>
      <c r="CJ148">
        <v>88</v>
      </c>
      <c r="CK148">
        <v>17</v>
      </c>
      <c r="CL148">
        <v>95</v>
      </c>
      <c r="CM148">
        <v>100</v>
      </c>
      <c r="CN148">
        <v>80</v>
      </c>
      <c r="CO148">
        <v>87</v>
      </c>
      <c r="CP148">
        <v>22</v>
      </c>
      <c r="CQ148">
        <v>26</v>
      </c>
      <c r="CR148">
        <v>10</v>
      </c>
      <c r="CS148">
        <v>98</v>
      </c>
      <c r="CT148">
        <v>88</v>
      </c>
      <c r="CU148">
        <v>92</v>
      </c>
      <c r="CV148">
        <v>105</v>
      </c>
      <c r="CW148">
        <v>62</v>
      </c>
      <c r="CX148">
        <v>5</v>
      </c>
      <c r="CY148">
        <v>26</v>
      </c>
      <c r="CZ148">
        <v>11</v>
      </c>
      <c r="DA148">
        <v>83</v>
      </c>
      <c r="DB148">
        <v>77</v>
      </c>
      <c r="DC148">
        <v>91</v>
      </c>
      <c r="DD148">
        <v>65</v>
      </c>
      <c r="DE148">
        <v>11</v>
      </c>
      <c r="DF148">
        <v>95</v>
      </c>
      <c r="DG148">
        <v>6</v>
      </c>
      <c r="DH148">
        <v>63</v>
      </c>
      <c r="DI148">
        <v>18</v>
      </c>
      <c r="DJ148">
        <v>9</v>
      </c>
      <c r="DK148">
        <v>92</v>
      </c>
      <c r="DL148">
        <v>34</v>
      </c>
      <c r="DM148">
        <v>102</v>
      </c>
      <c r="DN148">
        <v>35</v>
      </c>
      <c r="DO148">
        <v>39</v>
      </c>
      <c r="DP148">
        <v>69</v>
      </c>
      <c r="DQ148" s="86">
        <f ca="1">Control!$C$7*Calculations!$C$82*INDEX('Monthly Data'!N:N,Calculations!$C$116+MOD(A148,Calculations!$C$118))+Control!$C$7*Calculations!$C$83*INDEX('Monthly Data'!O:O,Calculations!$C$116+MOD(A148,Calculations!$C$118))+Control!$C$7*Calculations!$C$84*INDEX('Monthly Data'!P:P,Calculations!$C$116+MOD(A148,Calculations!$C$118))+Control!$C$7*Calculations!$C$85*INDEX('Monthly Data'!Q:Q,Calculations!$C$116+MOD(A148,Calculations!$C$118))+(1-Control!$C$7*Calculations!$C$87)*INDEX('Monthly Data'!R:R,Calculations!$C$116+MOD(A148,Calculations!$C$118))</f>
        <v>-1.880155173376722E-2</v>
      </c>
      <c r="DR148" s="86">
        <f ca="1">Control!$C$7*Calculations!$C$82*INDEX('Monthly Data'!N:N,Calculations!$C$116+MOD(B148,Calculations!$C$118))+Control!$C$7*Calculations!$C$83*INDEX('Monthly Data'!O:O,Calculations!$C$116+MOD(B148,Calculations!$C$118))+Control!$C$7*Calculations!$C$84*INDEX('Monthly Data'!P:P,Calculations!$C$116+MOD(B148,Calculations!$C$118))+Control!$C$7*Calculations!$C$85*INDEX('Monthly Data'!Q:Q,Calculations!$C$116+MOD(B148,Calculations!$C$118))+(1-Control!$C$7*Calculations!$C$87)*INDEX('Monthly Data'!R:R,Calculations!$C$116+MOD(B148,Calculations!$C$118))</f>
        <v>6.3250222980707482E-3</v>
      </c>
      <c r="DS148" s="86">
        <f ca="1">Control!$C$7*Calculations!$C$82*INDEX('Monthly Data'!N:N,Calculations!$C$116+MOD(C148,Calculations!$C$118))+Control!$C$7*Calculations!$C$83*INDEX('Monthly Data'!O:O,Calculations!$C$116+MOD(C148,Calculations!$C$118))+Control!$C$7*Calculations!$C$84*INDEX('Monthly Data'!P:P,Calculations!$C$116+MOD(C148,Calculations!$C$118))+Control!$C$7*Calculations!$C$85*INDEX('Monthly Data'!Q:Q,Calculations!$C$116+MOD(C148,Calculations!$C$118))+(1-Control!$C$7*Calculations!$C$87)*INDEX('Monthly Data'!R:R,Calculations!$C$116+MOD(C148,Calculations!$C$118))</f>
        <v>8.4240675975201049E-3</v>
      </c>
      <c r="DT148" s="86">
        <f ca="1">Control!$C$7*Calculations!$C$82*INDEX('Monthly Data'!N:N,Calculations!$C$116+MOD(D148,Calculations!$C$118))+Control!$C$7*Calculations!$C$83*INDEX('Monthly Data'!O:O,Calculations!$C$116+MOD(D148,Calculations!$C$118))+Control!$C$7*Calculations!$C$84*INDEX('Monthly Data'!P:P,Calculations!$C$116+MOD(D148,Calculations!$C$118))+Control!$C$7*Calculations!$C$85*INDEX('Monthly Data'!Q:Q,Calculations!$C$116+MOD(D148,Calculations!$C$118))+(1-Control!$C$7*Calculations!$C$87)*INDEX('Monthly Data'!R:R,Calculations!$C$116+MOD(D148,Calculations!$C$118))</f>
        <v>1.2435425892067014E-2</v>
      </c>
      <c r="DU148" s="86">
        <f ca="1">Control!$C$7*Calculations!$C$82*INDEX('Monthly Data'!N:N,Calculations!$C$116+MOD(E148,Calculations!$C$118))+Control!$C$7*Calculations!$C$83*INDEX('Monthly Data'!O:O,Calculations!$C$116+MOD(E148,Calculations!$C$118))+Control!$C$7*Calculations!$C$84*INDEX('Monthly Data'!P:P,Calculations!$C$116+MOD(E148,Calculations!$C$118))+Control!$C$7*Calculations!$C$85*INDEX('Monthly Data'!Q:Q,Calculations!$C$116+MOD(E148,Calculations!$C$118))+(1-Control!$C$7*Calculations!$C$87)*INDEX('Monthly Data'!R:R,Calculations!$C$116+MOD(E148,Calculations!$C$118))</f>
        <v>9.5791276036140301E-3</v>
      </c>
      <c r="DV148" s="86">
        <f ca="1">Control!$C$7*Calculations!$C$82*INDEX('Monthly Data'!N:N,Calculations!$C$116+MOD(F148,Calculations!$C$118))+Control!$C$7*Calculations!$C$83*INDEX('Monthly Data'!O:O,Calculations!$C$116+MOD(F148,Calculations!$C$118))+Control!$C$7*Calculations!$C$84*INDEX('Monthly Data'!P:P,Calculations!$C$116+MOD(F148,Calculations!$C$118))+Control!$C$7*Calculations!$C$85*INDEX('Monthly Data'!Q:Q,Calculations!$C$116+MOD(F148,Calculations!$C$118))+(1-Control!$C$7*Calculations!$C$87)*INDEX('Monthly Data'!R:R,Calculations!$C$116+MOD(F148,Calculations!$C$118))</f>
        <v>3.7596120283497965E-2</v>
      </c>
      <c r="DW148" s="86">
        <f ca="1">Control!$C$7*Calculations!$C$82*INDEX('Monthly Data'!N:N,Calculations!$C$116+MOD(G148,Calculations!$C$118))+Control!$C$7*Calculations!$C$83*INDEX('Monthly Data'!O:O,Calculations!$C$116+MOD(G148,Calculations!$C$118))+Control!$C$7*Calculations!$C$84*INDEX('Monthly Data'!P:P,Calculations!$C$116+MOD(G148,Calculations!$C$118))+Control!$C$7*Calculations!$C$85*INDEX('Monthly Data'!Q:Q,Calculations!$C$116+MOD(G148,Calculations!$C$118))+(1-Control!$C$7*Calculations!$C$87)*INDEX('Monthly Data'!R:R,Calculations!$C$116+MOD(G148,Calculations!$C$118))</f>
        <v>1.2722494017511032E-2</v>
      </c>
      <c r="DX148" s="86">
        <f ca="1">Control!$C$7*Calculations!$C$82*INDEX('Monthly Data'!N:N,Calculations!$C$116+MOD(H148,Calculations!$C$118))+Control!$C$7*Calculations!$C$83*INDEX('Monthly Data'!O:O,Calculations!$C$116+MOD(H148,Calculations!$C$118))+Control!$C$7*Calculations!$C$84*INDEX('Monthly Data'!P:P,Calculations!$C$116+MOD(H148,Calculations!$C$118))+Control!$C$7*Calculations!$C$85*INDEX('Monthly Data'!Q:Q,Calculations!$C$116+MOD(H148,Calculations!$C$118))+(1-Control!$C$7*Calculations!$C$87)*INDEX('Monthly Data'!R:R,Calculations!$C$116+MOD(H148,Calculations!$C$118))</f>
        <v>-1.1360801645249321E-2</v>
      </c>
      <c r="DY148" s="86">
        <f ca="1">Control!$C$7*Calculations!$C$82*INDEX('Monthly Data'!N:N,Calculations!$C$116+MOD(I148,Calculations!$C$118))+Control!$C$7*Calculations!$C$83*INDEX('Monthly Data'!O:O,Calculations!$C$116+MOD(I148,Calculations!$C$118))+Control!$C$7*Calculations!$C$84*INDEX('Monthly Data'!P:P,Calculations!$C$116+MOD(I148,Calculations!$C$118))+Control!$C$7*Calculations!$C$85*INDEX('Monthly Data'!Q:Q,Calculations!$C$116+MOD(I148,Calculations!$C$118))+(1-Control!$C$7*Calculations!$C$87)*INDEX('Monthly Data'!R:R,Calculations!$C$116+MOD(I148,Calculations!$C$118))</f>
        <v>2.1918137743539623E-2</v>
      </c>
      <c r="DZ148" s="86">
        <f ca="1">Control!$C$7*Calculations!$C$82*INDEX('Monthly Data'!N:N,Calculations!$C$116+MOD(J148,Calculations!$C$118))+Control!$C$7*Calculations!$C$83*INDEX('Monthly Data'!O:O,Calculations!$C$116+MOD(J148,Calculations!$C$118))+Control!$C$7*Calculations!$C$84*INDEX('Monthly Data'!P:P,Calculations!$C$116+MOD(J148,Calculations!$C$118))+Control!$C$7*Calculations!$C$85*INDEX('Monthly Data'!Q:Q,Calculations!$C$116+MOD(J148,Calculations!$C$118))+(1-Control!$C$7*Calculations!$C$87)*INDEX('Monthly Data'!R:R,Calculations!$C$116+MOD(J148,Calculations!$C$118))</f>
        <v>2.0524935548016137E-2</v>
      </c>
      <c r="EA148" s="86">
        <f ca="1">Control!$C$7*Calculations!$C$82*INDEX('Monthly Data'!N:N,Calculations!$C$116+MOD(K148,Calculations!$C$118))+Control!$C$7*Calculations!$C$83*INDEX('Monthly Data'!O:O,Calculations!$C$116+MOD(K148,Calculations!$C$118))+Control!$C$7*Calculations!$C$84*INDEX('Monthly Data'!P:P,Calculations!$C$116+MOD(K148,Calculations!$C$118))+Control!$C$7*Calculations!$C$85*INDEX('Monthly Data'!Q:Q,Calculations!$C$116+MOD(K148,Calculations!$C$118))+(1-Control!$C$7*Calculations!$C$87)*INDEX('Monthly Data'!R:R,Calculations!$C$116+MOD(K148,Calculations!$C$118))</f>
        <v>-4.0413381192162513E-2</v>
      </c>
      <c r="EB148" s="86">
        <f ca="1">Control!$C$7*Calculations!$C$82*INDEX('Monthly Data'!N:N,Calculations!$C$116+MOD(L148,Calculations!$C$118))+Control!$C$7*Calculations!$C$83*INDEX('Monthly Data'!O:O,Calculations!$C$116+MOD(L148,Calculations!$C$118))+Control!$C$7*Calculations!$C$84*INDEX('Monthly Data'!P:P,Calculations!$C$116+MOD(L148,Calculations!$C$118))+Control!$C$7*Calculations!$C$85*INDEX('Monthly Data'!Q:Q,Calculations!$C$116+MOD(L148,Calculations!$C$118))+(1-Control!$C$7*Calculations!$C$87)*INDEX('Monthly Data'!R:R,Calculations!$C$116+MOD(L148,Calculations!$C$118))</f>
        <v>1.3891304280773396E-2</v>
      </c>
      <c r="EC148" s="86">
        <f ca="1">Control!$C$7*Calculations!$C$82*INDEX('Monthly Data'!N:N,Calculations!$C$116+MOD(M148,Calculations!$C$118))+Control!$C$7*Calculations!$C$83*INDEX('Monthly Data'!O:O,Calculations!$C$116+MOD(M148,Calculations!$C$118))+Control!$C$7*Calculations!$C$84*INDEX('Monthly Data'!P:P,Calculations!$C$116+MOD(M148,Calculations!$C$118))+Control!$C$7*Calculations!$C$85*INDEX('Monthly Data'!Q:Q,Calculations!$C$116+MOD(M148,Calculations!$C$118))+(1-Control!$C$7*Calculations!$C$87)*INDEX('Monthly Data'!R:R,Calculations!$C$116+MOD(M148,Calculations!$C$118))</f>
        <v>1.8665061640915637E-2</v>
      </c>
      <c r="ED148" s="86">
        <f ca="1">Control!$C$7*Calculations!$C$82*INDEX('Monthly Data'!N:N,Calculations!$C$116+MOD(N148,Calculations!$C$118))+Control!$C$7*Calculations!$C$83*INDEX('Monthly Data'!O:O,Calculations!$C$116+MOD(N148,Calculations!$C$118))+Control!$C$7*Calculations!$C$84*INDEX('Monthly Data'!P:P,Calculations!$C$116+MOD(N148,Calculations!$C$118))+Control!$C$7*Calculations!$C$85*INDEX('Monthly Data'!Q:Q,Calculations!$C$116+MOD(N148,Calculations!$C$118))+(1-Control!$C$7*Calculations!$C$87)*INDEX('Monthly Data'!R:R,Calculations!$C$116+MOD(N148,Calculations!$C$118))</f>
        <v>1.7073665854433945E-2</v>
      </c>
      <c r="EE148" s="86">
        <f ca="1">Control!$C$7*Calculations!$C$82*INDEX('Monthly Data'!N:N,Calculations!$C$116+MOD(O148,Calculations!$C$118))+Control!$C$7*Calculations!$C$83*INDEX('Monthly Data'!O:O,Calculations!$C$116+MOD(O148,Calculations!$C$118))+Control!$C$7*Calculations!$C$84*INDEX('Monthly Data'!P:P,Calculations!$C$116+MOD(O148,Calculations!$C$118))+Control!$C$7*Calculations!$C$85*INDEX('Monthly Data'!Q:Q,Calculations!$C$116+MOD(O148,Calculations!$C$118))+(1-Control!$C$7*Calculations!$C$87)*INDEX('Monthly Data'!R:R,Calculations!$C$116+MOD(O148,Calculations!$C$118))</f>
        <v>3.1011313347584085E-2</v>
      </c>
      <c r="EF148" s="86">
        <f ca="1">Control!$C$7*Calculations!$C$82*INDEX('Monthly Data'!N:N,Calculations!$C$116+MOD(P148,Calculations!$C$118))+Control!$C$7*Calculations!$C$83*INDEX('Monthly Data'!O:O,Calculations!$C$116+MOD(P148,Calculations!$C$118))+Control!$C$7*Calculations!$C$84*INDEX('Monthly Data'!P:P,Calculations!$C$116+MOD(P148,Calculations!$C$118))+Control!$C$7*Calculations!$C$85*INDEX('Monthly Data'!Q:Q,Calculations!$C$116+MOD(P148,Calculations!$C$118))+(1-Control!$C$7*Calculations!$C$87)*INDEX('Monthly Data'!R:R,Calculations!$C$116+MOD(P148,Calculations!$C$118))</f>
        <v>8.4240675975201049E-3</v>
      </c>
      <c r="EG148" s="86">
        <f ca="1">Control!$C$7*Calculations!$C$82*INDEX('Monthly Data'!N:N,Calculations!$C$116+MOD(Q148,Calculations!$C$118))+Control!$C$7*Calculations!$C$83*INDEX('Monthly Data'!O:O,Calculations!$C$116+MOD(Q148,Calculations!$C$118))+Control!$C$7*Calculations!$C$84*INDEX('Monthly Data'!P:P,Calculations!$C$116+MOD(Q148,Calculations!$C$118))+Control!$C$7*Calculations!$C$85*INDEX('Monthly Data'!Q:Q,Calculations!$C$116+MOD(Q148,Calculations!$C$118))+(1-Control!$C$7*Calculations!$C$87)*INDEX('Monthly Data'!R:R,Calculations!$C$116+MOD(Q148,Calculations!$C$118))</f>
        <v>1.3891304280773396E-2</v>
      </c>
      <c r="EH148" s="86">
        <f ca="1">Control!$C$7*Calculations!$C$82*INDEX('Monthly Data'!N:N,Calculations!$C$116+MOD(R148,Calculations!$C$118))+Control!$C$7*Calculations!$C$83*INDEX('Monthly Data'!O:O,Calculations!$C$116+MOD(R148,Calculations!$C$118))+Control!$C$7*Calculations!$C$84*INDEX('Monthly Data'!P:P,Calculations!$C$116+MOD(R148,Calculations!$C$118))+Control!$C$7*Calculations!$C$85*INDEX('Monthly Data'!Q:Q,Calculations!$C$116+MOD(R148,Calculations!$C$118))+(1-Control!$C$7*Calculations!$C$87)*INDEX('Monthly Data'!R:R,Calculations!$C$116+MOD(R148,Calculations!$C$118))</f>
        <v>-2.4571433440223247E-2</v>
      </c>
      <c r="EI148" s="86">
        <f ca="1">Control!$C$7*Calculations!$C$82*INDEX('Monthly Data'!N:N,Calculations!$C$116+MOD(S148,Calculations!$C$118))+Control!$C$7*Calculations!$C$83*INDEX('Monthly Data'!O:O,Calculations!$C$116+MOD(S148,Calculations!$C$118))+Control!$C$7*Calculations!$C$84*INDEX('Monthly Data'!P:P,Calculations!$C$116+MOD(S148,Calculations!$C$118))+Control!$C$7*Calculations!$C$85*INDEX('Monthly Data'!Q:Q,Calculations!$C$116+MOD(S148,Calculations!$C$118))+(1-Control!$C$7*Calculations!$C$87)*INDEX('Monthly Data'!R:R,Calculations!$C$116+MOD(S148,Calculations!$C$118))</f>
        <v>-2.0269389991732112E-2</v>
      </c>
      <c r="EJ148" s="86">
        <f ca="1">Control!$C$7*Calculations!$C$82*INDEX('Monthly Data'!N:N,Calculations!$C$116+MOD(T148,Calculations!$C$118))+Control!$C$7*Calculations!$C$83*INDEX('Monthly Data'!O:O,Calculations!$C$116+MOD(T148,Calculations!$C$118))+Control!$C$7*Calculations!$C$84*INDEX('Monthly Data'!P:P,Calculations!$C$116+MOD(T148,Calculations!$C$118))+Control!$C$7*Calculations!$C$85*INDEX('Monthly Data'!Q:Q,Calculations!$C$116+MOD(T148,Calculations!$C$118))+(1-Control!$C$7*Calculations!$C$87)*INDEX('Monthly Data'!R:R,Calculations!$C$116+MOD(T148,Calculations!$C$118))</f>
        <v>1.0415351832335435E-2</v>
      </c>
      <c r="EK148" s="86">
        <f ca="1">Control!$C$7*Calculations!$C$82*INDEX('Monthly Data'!N:N,Calculations!$C$116+MOD(U148,Calculations!$C$118))+Control!$C$7*Calculations!$C$83*INDEX('Monthly Data'!O:O,Calculations!$C$116+MOD(U148,Calculations!$C$118))+Control!$C$7*Calculations!$C$84*INDEX('Monthly Data'!P:P,Calculations!$C$116+MOD(U148,Calculations!$C$118))+Control!$C$7*Calculations!$C$85*INDEX('Monthly Data'!Q:Q,Calculations!$C$116+MOD(U148,Calculations!$C$118))+(1-Control!$C$7*Calculations!$C$87)*INDEX('Monthly Data'!R:R,Calculations!$C$116+MOD(U148,Calculations!$C$118))</f>
        <v>-1.1360801645249321E-2</v>
      </c>
      <c r="EL148" s="86">
        <f ca="1">Control!$C$7*Calculations!$C$82*INDEX('Monthly Data'!N:N,Calculations!$C$116+MOD(V148,Calculations!$C$118))+Control!$C$7*Calculations!$C$83*INDEX('Monthly Data'!O:O,Calculations!$C$116+MOD(V148,Calculations!$C$118))+Control!$C$7*Calculations!$C$84*INDEX('Monthly Data'!P:P,Calculations!$C$116+MOD(V148,Calculations!$C$118))+Control!$C$7*Calculations!$C$85*INDEX('Monthly Data'!Q:Q,Calculations!$C$116+MOD(V148,Calculations!$C$118))+(1-Control!$C$7*Calculations!$C$87)*INDEX('Monthly Data'!R:R,Calculations!$C$116+MOD(V148,Calculations!$C$118))</f>
        <v>4.7768166384148329E-3</v>
      </c>
      <c r="EM148" s="86">
        <f ca="1">Control!$C$7*Calculations!$C$82*INDEX('Monthly Data'!N:N,Calculations!$C$116+MOD(W148,Calculations!$C$118))+Control!$C$7*Calculations!$C$83*INDEX('Monthly Data'!O:O,Calculations!$C$116+MOD(W148,Calculations!$C$118))+Control!$C$7*Calculations!$C$84*INDEX('Monthly Data'!P:P,Calculations!$C$116+MOD(W148,Calculations!$C$118))+Control!$C$7*Calculations!$C$85*INDEX('Monthly Data'!Q:Q,Calculations!$C$116+MOD(W148,Calculations!$C$118))+(1-Control!$C$7*Calculations!$C$87)*INDEX('Monthly Data'!R:R,Calculations!$C$116+MOD(W148,Calculations!$C$118))</f>
        <v>-7.4084874653726545E-3</v>
      </c>
      <c r="EN148" s="86">
        <f ca="1">Control!$C$7*Calculations!$C$82*INDEX('Monthly Data'!N:N,Calculations!$C$116+MOD(X148,Calculations!$C$118))+Control!$C$7*Calculations!$C$83*INDEX('Monthly Data'!O:O,Calculations!$C$116+MOD(X148,Calculations!$C$118))+Control!$C$7*Calculations!$C$84*INDEX('Monthly Data'!P:P,Calculations!$C$116+MOD(X148,Calculations!$C$118))+Control!$C$7*Calculations!$C$85*INDEX('Monthly Data'!Q:Q,Calculations!$C$116+MOD(X148,Calculations!$C$118))+(1-Control!$C$7*Calculations!$C$87)*INDEX('Monthly Data'!R:R,Calculations!$C$116+MOD(X148,Calculations!$C$118))</f>
        <v>-1.0485101266941802E-2</v>
      </c>
      <c r="EO148" s="86">
        <f ca="1">Control!$C$7*Calculations!$C$82*INDEX('Monthly Data'!N:N,Calculations!$C$116+MOD(Y148,Calculations!$C$118))+Control!$C$7*Calculations!$C$83*INDEX('Monthly Data'!O:O,Calculations!$C$116+MOD(Y148,Calculations!$C$118))+Control!$C$7*Calculations!$C$84*INDEX('Monthly Data'!P:P,Calculations!$C$116+MOD(Y148,Calculations!$C$118))+Control!$C$7*Calculations!$C$85*INDEX('Monthly Data'!Q:Q,Calculations!$C$116+MOD(Y148,Calculations!$C$118))+(1-Control!$C$7*Calculations!$C$87)*INDEX('Monthly Data'!R:R,Calculations!$C$116+MOD(Y148,Calculations!$C$118))</f>
        <v>1.50127906355989E-2</v>
      </c>
      <c r="EP148" s="86">
        <f ca="1">Control!$C$7*Calculations!$C$82*INDEX('Monthly Data'!N:N,Calculations!$C$116+MOD(Z148,Calculations!$C$118))+Control!$C$7*Calculations!$C$83*INDEX('Monthly Data'!O:O,Calculations!$C$116+MOD(Z148,Calculations!$C$118))+Control!$C$7*Calculations!$C$84*INDEX('Monthly Data'!P:P,Calculations!$C$116+MOD(Z148,Calculations!$C$118))+Control!$C$7*Calculations!$C$85*INDEX('Monthly Data'!Q:Q,Calculations!$C$116+MOD(Z148,Calculations!$C$118))+(1-Control!$C$7*Calculations!$C$87)*INDEX('Monthly Data'!R:R,Calculations!$C$116+MOD(Z148,Calculations!$C$118))</f>
        <v>1.0018681835149534E-3</v>
      </c>
      <c r="EQ148" s="86">
        <f ca="1">Control!$C$7*Calculations!$C$82*INDEX('Monthly Data'!N:N,Calculations!$C$116+MOD(AA148,Calculations!$C$118))+Control!$C$7*Calculations!$C$83*INDEX('Monthly Data'!O:O,Calculations!$C$116+MOD(AA148,Calculations!$C$118))+Control!$C$7*Calculations!$C$84*INDEX('Monthly Data'!P:P,Calculations!$C$116+MOD(AA148,Calculations!$C$118))+Control!$C$7*Calculations!$C$85*INDEX('Monthly Data'!Q:Q,Calculations!$C$116+MOD(AA148,Calculations!$C$118))+(1-Control!$C$7*Calculations!$C$87)*INDEX('Monthly Data'!R:R,Calculations!$C$116+MOD(AA148,Calculations!$C$118))</f>
        <v>1.1786765492207996E-2</v>
      </c>
      <c r="ER148" s="86">
        <f ca="1">Control!$C$7*Calculations!$C$82*INDEX('Monthly Data'!N:N,Calculations!$C$116+MOD(AB148,Calculations!$C$118))+Control!$C$7*Calculations!$C$83*INDEX('Monthly Data'!O:O,Calculations!$C$116+MOD(AB148,Calculations!$C$118))+Control!$C$7*Calculations!$C$84*INDEX('Monthly Data'!P:P,Calculations!$C$116+MOD(AB148,Calculations!$C$118))+Control!$C$7*Calculations!$C$85*INDEX('Monthly Data'!Q:Q,Calculations!$C$116+MOD(AB148,Calculations!$C$118))+(1-Control!$C$7*Calculations!$C$87)*INDEX('Monthly Data'!R:R,Calculations!$C$116+MOD(AB148,Calculations!$C$118))</f>
        <v>5.1279584938936244E-2</v>
      </c>
      <c r="ES148" s="86">
        <f ca="1">Control!$C$7*Calculations!$C$82*INDEX('Monthly Data'!N:N,Calculations!$C$116+MOD(AC148,Calculations!$C$118))+Control!$C$7*Calculations!$C$83*INDEX('Monthly Data'!O:O,Calculations!$C$116+MOD(AC148,Calculations!$C$118))+Control!$C$7*Calculations!$C$84*INDEX('Monthly Data'!P:P,Calculations!$C$116+MOD(AC148,Calculations!$C$118))+Control!$C$7*Calculations!$C$85*INDEX('Monthly Data'!Q:Q,Calculations!$C$116+MOD(AC148,Calculations!$C$118))+(1-Control!$C$7*Calculations!$C$87)*INDEX('Monthly Data'!R:R,Calculations!$C$116+MOD(AC148,Calculations!$C$118))</f>
        <v>-3.8554137824290124E-2</v>
      </c>
      <c r="ET148" s="86">
        <f ca="1">Control!$C$7*Calculations!$C$82*INDEX('Monthly Data'!N:N,Calculations!$C$116+MOD(AD148,Calculations!$C$118))+Control!$C$7*Calculations!$C$83*INDEX('Monthly Data'!O:O,Calculations!$C$116+MOD(AD148,Calculations!$C$118))+Control!$C$7*Calculations!$C$84*INDEX('Monthly Data'!P:P,Calculations!$C$116+MOD(AD148,Calculations!$C$118))+Control!$C$7*Calculations!$C$85*INDEX('Monthly Data'!Q:Q,Calculations!$C$116+MOD(AD148,Calculations!$C$118))+(1-Control!$C$7*Calculations!$C$87)*INDEX('Monthly Data'!R:R,Calculations!$C$116+MOD(AD148,Calculations!$C$118))</f>
        <v>4.2795950888382334E-3</v>
      </c>
      <c r="EU148" s="86">
        <f ca="1">Control!$C$7*Calculations!$C$82*INDEX('Monthly Data'!N:N,Calculations!$C$116+MOD(AE148,Calculations!$C$118))+Control!$C$7*Calculations!$C$83*INDEX('Monthly Data'!O:O,Calculations!$C$116+MOD(AE148,Calculations!$C$118))+Control!$C$7*Calculations!$C$84*INDEX('Monthly Data'!P:P,Calculations!$C$116+MOD(AE148,Calculations!$C$118))+Control!$C$7*Calculations!$C$85*INDEX('Monthly Data'!Q:Q,Calculations!$C$116+MOD(AE148,Calculations!$C$118))+(1-Control!$C$7*Calculations!$C$87)*INDEX('Monthly Data'!R:R,Calculations!$C$116+MOD(AE148,Calculations!$C$118))</f>
        <v>-2.7490061308214487E-3</v>
      </c>
      <c r="EV148" s="86">
        <f ca="1">Control!$C$7*Calculations!$C$82*INDEX('Monthly Data'!N:N,Calculations!$C$116+MOD(AF148,Calculations!$C$118))+Control!$C$7*Calculations!$C$83*INDEX('Monthly Data'!O:O,Calculations!$C$116+MOD(AF148,Calculations!$C$118))+Control!$C$7*Calculations!$C$84*INDEX('Monthly Data'!P:P,Calculations!$C$116+MOD(AF148,Calculations!$C$118))+Control!$C$7*Calculations!$C$85*INDEX('Monthly Data'!Q:Q,Calculations!$C$116+MOD(AF148,Calculations!$C$118))+(1-Control!$C$7*Calculations!$C$87)*INDEX('Monthly Data'!R:R,Calculations!$C$116+MOD(AF148,Calculations!$C$118))</f>
        <v>1.5216630695380906E-2</v>
      </c>
      <c r="EW148" s="86">
        <f ca="1">Control!$C$7*Calculations!$C$82*INDEX('Monthly Data'!N:N,Calculations!$C$116+MOD(AG148,Calculations!$C$118))+Control!$C$7*Calculations!$C$83*INDEX('Monthly Data'!O:O,Calculations!$C$116+MOD(AG148,Calculations!$C$118))+Control!$C$7*Calculations!$C$84*INDEX('Monthly Data'!P:P,Calculations!$C$116+MOD(AG148,Calculations!$C$118))+Control!$C$7*Calculations!$C$85*INDEX('Monthly Data'!Q:Q,Calculations!$C$116+MOD(AG148,Calculations!$C$118))+(1-Control!$C$7*Calculations!$C$87)*INDEX('Monthly Data'!R:R,Calculations!$C$116+MOD(AG148,Calculations!$C$118))</f>
        <v>-2.072517756005474E-2</v>
      </c>
      <c r="EX148" s="86">
        <f ca="1">Control!$C$7*Calculations!$C$82*INDEX('Monthly Data'!N:N,Calculations!$C$116+MOD(AH148,Calculations!$C$118))+Control!$C$7*Calculations!$C$83*INDEX('Monthly Data'!O:O,Calculations!$C$116+MOD(AH148,Calculations!$C$118))+Control!$C$7*Calculations!$C$84*INDEX('Monthly Data'!P:P,Calculations!$C$116+MOD(AH148,Calculations!$C$118))+Control!$C$7*Calculations!$C$85*INDEX('Monthly Data'!Q:Q,Calculations!$C$116+MOD(AH148,Calculations!$C$118))+(1-Control!$C$7*Calculations!$C$87)*INDEX('Monthly Data'!R:R,Calculations!$C$116+MOD(AH148,Calculations!$C$118))</f>
        <v>6.3250222980707482E-3</v>
      </c>
      <c r="EY148" s="86">
        <f ca="1">Control!$C$7*Calculations!$C$82*INDEX('Monthly Data'!N:N,Calculations!$C$116+MOD(AI148,Calculations!$C$118))+Control!$C$7*Calculations!$C$83*INDEX('Monthly Data'!O:O,Calculations!$C$116+MOD(AI148,Calculations!$C$118))+Control!$C$7*Calculations!$C$84*INDEX('Monthly Data'!P:P,Calculations!$C$116+MOD(AI148,Calculations!$C$118))+Control!$C$7*Calculations!$C$85*INDEX('Monthly Data'!Q:Q,Calculations!$C$116+MOD(AI148,Calculations!$C$118))+(1-Control!$C$7*Calculations!$C$87)*INDEX('Monthly Data'!R:R,Calculations!$C$116+MOD(AI148,Calculations!$C$118))</f>
        <v>-7.8872955230675015E-3</v>
      </c>
      <c r="EZ148" s="86">
        <f ca="1">Control!$C$7*Calculations!$C$82*INDEX('Monthly Data'!N:N,Calculations!$C$116+MOD(AJ148,Calculations!$C$118))+Control!$C$7*Calculations!$C$83*INDEX('Monthly Data'!O:O,Calculations!$C$116+MOD(AJ148,Calculations!$C$118))+Control!$C$7*Calculations!$C$84*INDEX('Monthly Data'!P:P,Calculations!$C$116+MOD(AJ148,Calculations!$C$118))+Control!$C$7*Calculations!$C$85*INDEX('Monthly Data'!Q:Q,Calculations!$C$116+MOD(AJ148,Calculations!$C$118))+(1-Control!$C$7*Calculations!$C$87)*INDEX('Monthly Data'!R:R,Calculations!$C$116+MOD(AJ148,Calculations!$C$118))</f>
        <v>-9.5555592256394619E-3</v>
      </c>
      <c r="FA148" s="86">
        <f ca="1">Control!$C$7*Calculations!$C$82*INDEX('Monthly Data'!N:N,Calculations!$C$116+MOD(AK148,Calculations!$C$118))+Control!$C$7*Calculations!$C$83*INDEX('Monthly Data'!O:O,Calculations!$C$116+MOD(AK148,Calculations!$C$118))+Control!$C$7*Calculations!$C$84*INDEX('Monthly Data'!P:P,Calculations!$C$116+MOD(AK148,Calculations!$C$118))+Control!$C$7*Calculations!$C$85*INDEX('Monthly Data'!Q:Q,Calculations!$C$116+MOD(AK148,Calculations!$C$118))+(1-Control!$C$7*Calculations!$C$87)*INDEX('Monthly Data'!R:R,Calculations!$C$116+MOD(AK148,Calculations!$C$118))</f>
        <v>1.50127906355989E-2</v>
      </c>
      <c r="FB148" s="86">
        <f ca="1">Control!$C$7*Calculations!$C$82*INDEX('Monthly Data'!N:N,Calculations!$C$116+MOD(AL148,Calculations!$C$118))+Control!$C$7*Calculations!$C$83*INDEX('Monthly Data'!O:O,Calculations!$C$116+MOD(AL148,Calculations!$C$118))+Control!$C$7*Calculations!$C$84*INDEX('Monthly Data'!P:P,Calculations!$C$116+MOD(AL148,Calculations!$C$118))+Control!$C$7*Calculations!$C$85*INDEX('Monthly Data'!Q:Q,Calculations!$C$116+MOD(AL148,Calculations!$C$118))+(1-Control!$C$7*Calculations!$C$87)*INDEX('Monthly Data'!R:R,Calculations!$C$116+MOD(AL148,Calculations!$C$118))</f>
        <v>6.6954569943530936E-3</v>
      </c>
      <c r="FC148" s="86">
        <f ca="1">Control!$C$7*Calculations!$C$82*INDEX('Monthly Data'!N:N,Calculations!$C$116+MOD(AM148,Calculations!$C$118))+Control!$C$7*Calculations!$C$83*INDEX('Monthly Data'!O:O,Calculations!$C$116+MOD(AM148,Calculations!$C$118))+Control!$C$7*Calculations!$C$84*INDEX('Monthly Data'!P:P,Calculations!$C$116+MOD(AM148,Calculations!$C$118))+Control!$C$7*Calculations!$C$85*INDEX('Monthly Data'!Q:Q,Calculations!$C$116+MOD(AM148,Calculations!$C$118))+(1-Control!$C$7*Calculations!$C$87)*INDEX('Monthly Data'!R:R,Calculations!$C$116+MOD(AM148,Calculations!$C$118))</f>
        <v>-1.3959200237295809E-2</v>
      </c>
      <c r="FD148" s="86">
        <f ca="1">Control!$C$7*Calculations!$C$82*INDEX('Monthly Data'!N:N,Calculations!$C$116+MOD(AN148,Calculations!$C$118))+Control!$C$7*Calculations!$C$83*INDEX('Monthly Data'!O:O,Calculations!$C$116+MOD(AN148,Calculations!$C$118))+Control!$C$7*Calculations!$C$84*INDEX('Monthly Data'!P:P,Calculations!$C$116+MOD(AN148,Calculations!$C$118))+Control!$C$7*Calculations!$C$85*INDEX('Monthly Data'!Q:Q,Calculations!$C$116+MOD(AN148,Calculations!$C$118))+(1-Control!$C$7*Calculations!$C$87)*INDEX('Monthly Data'!R:R,Calculations!$C$116+MOD(AN148,Calculations!$C$118))</f>
        <v>1.5758278480433856E-2</v>
      </c>
      <c r="FE148" s="86">
        <f ca="1">Control!$C$7*Calculations!$C$82*INDEX('Monthly Data'!N:N,Calculations!$C$116+MOD(AO148,Calculations!$C$118))+Control!$C$7*Calculations!$C$83*INDEX('Monthly Data'!O:O,Calculations!$C$116+MOD(AO148,Calculations!$C$118))+Control!$C$7*Calculations!$C$84*INDEX('Monthly Data'!P:P,Calculations!$C$116+MOD(AO148,Calculations!$C$118))+Control!$C$7*Calculations!$C$85*INDEX('Monthly Data'!Q:Q,Calculations!$C$116+MOD(AO148,Calculations!$C$118))+(1-Control!$C$7*Calculations!$C$87)*INDEX('Monthly Data'!R:R,Calculations!$C$116+MOD(AO148,Calculations!$C$118))</f>
        <v>-2.072517756005474E-2</v>
      </c>
      <c r="FF148" s="86">
        <f ca="1">Control!$C$7*Calculations!$C$82*INDEX('Monthly Data'!N:N,Calculations!$C$116+MOD(AP148,Calculations!$C$118))+Control!$C$7*Calculations!$C$83*INDEX('Monthly Data'!O:O,Calculations!$C$116+MOD(AP148,Calculations!$C$118))+Control!$C$7*Calculations!$C$84*INDEX('Monthly Data'!P:P,Calculations!$C$116+MOD(AP148,Calculations!$C$118))+Control!$C$7*Calculations!$C$85*INDEX('Monthly Data'!Q:Q,Calculations!$C$116+MOD(AP148,Calculations!$C$118))+(1-Control!$C$7*Calculations!$C$87)*INDEX('Monthly Data'!R:R,Calculations!$C$116+MOD(AP148,Calculations!$C$118))</f>
        <v>4.2795950888382334E-3</v>
      </c>
      <c r="FG148" s="86">
        <f ca="1">Control!$C$7*Calculations!$C$82*INDEX('Monthly Data'!N:N,Calculations!$C$116+MOD(AQ148,Calculations!$C$118))+Control!$C$7*Calculations!$C$83*INDEX('Monthly Data'!O:O,Calculations!$C$116+MOD(AQ148,Calculations!$C$118))+Control!$C$7*Calculations!$C$84*INDEX('Monthly Data'!P:P,Calculations!$C$116+MOD(AQ148,Calculations!$C$118))+Control!$C$7*Calculations!$C$85*INDEX('Monthly Data'!Q:Q,Calculations!$C$116+MOD(AQ148,Calculations!$C$118))+(1-Control!$C$7*Calculations!$C$87)*INDEX('Monthly Data'!R:R,Calculations!$C$116+MOD(AQ148,Calculations!$C$118))</f>
        <v>8.3814116887657771E-3</v>
      </c>
      <c r="FH148" s="86">
        <f ca="1">Control!$C$7*Calculations!$C$82*INDEX('Monthly Data'!N:N,Calculations!$C$116+MOD(AR148,Calculations!$C$118))+Control!$C$7*Calculations!$C$83*INDEX('Monthly Data'!O:O,Calculations!$C$116+MOD(AR148,Calculations!$C$118))+Control!$C$7*Calculations!$C$84*INDEX('Monthly Data'!P:P,Calculations!$C$116+MOD(AR148,Calculations!$C$118))+Control!$C$7*Calculations!$C$85*INDEX('Monthly Data'!Q:Q,Calculations!$C$116+MOD(AR148,Calculations!$C$118))+(1-Control!$C$7*Calculations!$C$87)*INDEX('Monthly Data'!R:R,Calculations!$C$116+MOD(AR148,Calculations!$C$118))</f>
        <v>1.7831091590102856E-2</v>
      </c>
      <c r="FI148" s="86">
        <f ca="1">Control!$C$7*Calculations!$C$82*INDEX('Monthly Data'!N:N,Calculations!$C$116+MOD(AS148,Calculations!$C$118))+Control!$C$7*Calculations!$C$83*INDEX('Monthly Data'!O:O,Calculations!$C$116+MOD(AS148,Calculations!$C$118))+Control!$C$7*Calculations!$C$84*INDEX('Monthly Data'!P:P,Calculations!$C$116+MOD(AS148,Calculations!$C$118))+Control!$C$7*Calculations!$C$85*INDEX('Monthly Data'!Q:Q,Calculations!$C$116+MOD(AS148,Calculations!$C$118))+(1-Control!$C$7*Calculations!$C$87)*INDEX('Monthly Data'!R:R,Calculations!$C$116+MOD(AS148,Calculations!$C$118))</f>
        <v>1.7484305259657981E-2</v>
      </c>
      <c r="FJ148" s="86">
        <f ca="1">Control!$C$7*Calculations!$C$82*INDEX('Monthly Data'!N:N,Calculations!$C$116+MOD(AT148,Calculations!$C$118))+Control!$C$7*Calculations!$C$83*INDEX('Monthly Data'!O:O,Calculations!$C$116+MOD(AT148,Calculations!$C$118))+Control!$C$7*Calculations!$C$84*INDEX('Monthly Data'!P:P,Calculations!$C$116+MOD(AT148,Calculations!$C$118))+Control!$C$7*Calculations!$C$85*INDEX('Monthly Data'!Q:Q,Calculations!$C$116+MOD(AT148,Calculations!$C$118))+(1-Control!$C$7*Calculations!$C$87)*INDEX('Monthly Data'!R:R,Calculations!$C$116+MOD(AT148,Calculations!$C$118))</f>
        <v>2.5790695379256122E-2</v>
      </c>
      <c r="FK148" s="86">
        <f ca="1">Control!$C$7*Calculations!$C$82*INDEX('Monthly Data'!N:N,Calculations!$C$116+MOD(AU148,Calculations!$C$118))+Control!$C$7*Calculations!$C$83*INDEX('Monthly Data'!O:O,Calculations!$C$116+MOD(AU148,Calculations!$C$118))+Control!$C$7*Calculations!$C$84*INDEX('Monthly Data'!P:P,Calculations!$C$116+MOD(AU148,Calculations!$C$118))+Control!$C$7*Calculations!$C$85*INDEX('Monthly Data'!Q:Q,Calculations!$C$116+MOD(AU148,Calculations!$C$118))+(1-Control!$C$7*Calculations!$C$87)*INDEX('Monthly Data'!R:R,Calculations!$C$116+MOD(AU148,Calculations!$C$118))</f>
        <v>1.7831091590102856E-2</v>
      </c>
      <c r="FL148" s="86">
        <f ca="1">Control!$C$7*Calculations!$C$82*INDEX('Monthly Data'!N:N,Calculations!$C$116+MOD(AV148,Calculations!$C$118))+Control!$C$7*Calculations!$C$83*INDEX('Monthly Data'!O:O,Calculations!$C$116+MOD(AV148,Calculations!$C$118))+Control!$C$7*Calculations!$C$84*INDEX('Monthly Data'!P:P,Calculations!$C$116+MOD(AV148,Calculations!$C$118))+Control!$C$7*Calculations!$C$85*INDEX('Monthly Data'!Q:Q,Calculations!$C$116+MOD(AV148,Calculations!$C$118))+(1-Control!$C$7*Calculations!$C$87)*INDEX('Monthly Data'!R:R,Calculations!$C$116+MOD(AV148,Calculations!$C$118))</f>
        <v>1.1106855739851785E-2</v>
      </c>
      <c r="FM148" s="86">
        <f ca="1">Control!$C$7*Calculations!$C$82*INDEX('Monthly Data'!N:N,Calculations!$C$116+MOD(AW148,Calculations!$C$118))+Control!$C$7*Calculations!$C$83*INDEX('Monthly Data'!O:O,Calculations!$C$116+MOD(AW148,Calculations!$C$118))+Control!$C$7*Calculations!$C$84*INDEX('Monthly Data'!P:P,Calculations!$C$116+MOD(AW148,Calculations!$C$118))+Control!$C$7*Calculations!$C$85*INDEX('Monthly Data'!Q:Q,Calculations!$C$116+MOD(AW148,Calculations!$C$118))+(1-Control!$C$7*Calculations!$C$87)*INDEX('Monthly Data'!R:R,Calculations!$C$116+MOD(AW148,Calculations!$C$118))</f>
        <v>1.1106855739851785E-2</v>
      </c>
      <c r="FN148" s="86">
        <f ca="1">Control!$C$7*Calculations!$C$82*INDEX('Monthly Data'!N:N,Calculations!$C$116+MOD(AX148,Calculations!$C$118))+Control!$C$7*Calculations!$C$83*INDEX('Monthly Data'!O:O,Calculations!$C$116+MOD(AX148,Calculations!$C$118))+Control!$C$7*Calculations!$C$84*INDEX('Monthly Data'!P:P,Calculations!$C$116+MOD(AX148,Calculations!$C$118))+Control!$C$7*Calculations!$C$85*INDEX('Monthly Data'!Q:Q,Calculations!$C$116+MOD(AX148,Calculations!$C$118))+(1-Control!$C$7*Calculations!$C$87)*INDEX('Monthly Data'!R:R,Calculations!$C$116+MOD(AX148,Calculations!$C$118))</f>
        <v>-4.3408051735618014E-2</v>
      </c>
      <c r="FO148" s="86">
        <f ca="1">Control!$C$7*Calculations!$C$82*INDEX('Monthly Data'!N:N,Calculations!$C$116+MOD(AY148,Calculations!$C$118))+Control!$C$7*Calculations!$C$83*INDEX('Monthly Data'!O:O,Calculations!$C$116+MOD(AY148,Calculations!$C$118))+Control!$C$7*Calculations!$C$84*INDEX('Monthly Data'!P:P,Calculations!$C$116+MOD(AY148,Calculations!$C$118))+Control!$C$7*Calculations!$C$85*INDEX('Monthly Data'!Q:Q,Calculations!$C$116+MOD(AY148,Calculations!$C$118))+(1-Control!$C$7*Calculations!$C$87)*INDEX('Monthly Data'!R:R,Calculations!$C$116+MOD(AY148,Calculations!$C$118))</f>
        <v>-2.5419860972892394E-2</v>
      </c>
      <c r="FP148" s="86">
        <f ca="1">Control!$C$7*Calculations!$C$82*INDEX('Monthly Data'!N:N,Calculations!$C$116+MOD(AZ148,Calculations!$C$118))+Control!$C$7*Calculations!$C$83*INDEX('Monthly Data'!O:O,Calculations!$C$116+MOD(AZ148,Calculations!$C$118))+Control!$C$7*Calculations!$C$84*INDEX('Monthly Data'!P:P,Calculations!$C$116+MOD(AZ148,Calculations!$C$118))+Control!$C$7*Calculations!$C$85*INDEX('Monthly Data'!Q:Q,Calculations!$C$116+MOD(AZ148,Calculations!$C$118))+(1-Control!$C$7*Calculations!$C$87)*INDEX('Monthly Data'!R:R,Calculations!$C$116+MOD(AZ148,Calculations!$C$118))</f>
        <v>9.5791276036140301E-3</v>
      </c>
      <c r="FQ148" s="86">
        <f ca="1">Control!$C$7*Calculations!$C$82*INDEX('Monthly Data'!N:N,Calculations!$C$116+MOD(BA148,Calculations!$C$118))+Control!$C$7*Calculations!$C$83*INDEX('Monthly Data'!O:O,Calculations!$C$116+MOD(BA148,Calculations!$C$118))+Control!$C$7*Calculations!$C$84*INDEX('Monthly Data'!P:P,Calculations!$C$116+MOD(BA148,Calculations!$C$118))+Control!$C$7*Calculations!$C$85*INDEX('Monthly Data'!Q:Q,Calculations!$C$116+MOD(BA148,Calculations!$C$118))+(1-Control!$C$7*Calculations!$C$87)*INDEX('Monthly Data'!R:R,Calculations!$C$116+MOD(BA148,Calculations!$C$118))</f>
        <v>4.4327772793586687E-3</v>
      </c>
      <c r="FR148" s="86">
        <f ca="1">Control!$C$7*Calculations!$C$82*INDEX('Monthly Data'!N:N,Calculations!$C$116+MOD(BB148,Calculations!$C$118))+Control!$C$7*Calculations!$C$83*INDEX('Monthly Data'!O:O,Calculations!$C$116+MOD(BB148,Calculations!$C$118))+Control!$C$7*Calculations!$C$84*INDEX('Monthly Data'!P:P,Calculations!$C$116+MOD(BB148,Calculations!$C$118))+Control!$C$7*Calculations!$C$85*INDEX('Monthly Data'!Q:Q,Calculations!$C$116+MOD(BB148,Calculations!$C$118))+(1-Control!$C$7*Calculations!$C$87)*INDEX('Monthly Data'!R:R,Calculations!$C$116+MOD(BB148,Calculations!$C$118))</f>
        <v>-4.417423226995453E-3</v>
      </c>
      <c r="FS148" s="86">
        <f ca="1">Control!$C$7*Calculations!$C$82*INDEX('Monthly Data'!N:N,Calculations!$C$116+MOD(BC148,Calculations!$C$118))+Control!$C$7*Calculations!$C$83*INDEX('Monthly Data'!O:O,Calculations!$C$116+MOD(BC148,Calculations!$C$118))+Control!$C$7*Calculations!$C$84*INDEX('Monthly Data'!P:P,Calculations!$C$116+MOD(BC148,Calculations!$C$118))+Control!$C$7*Calculations!$C$85*INDEX('Monthly Data'!Q:Q,Calculations!$C$116+MOD(BC148,Calculations!$C$118))+(1-Control!$C$7*Calculations!$C$87)*INDEX('Monthly Data'!R:R,Calculations!$C$116+MOD(BC148,Calculations!$C$118))</f>
        <v>3.9251937367756782E-3</v>
      </c>
      <c r="FT148" s="86">
        <f ca="1">Control!$C$7*Calculations!$C$82*INDEX('Monthly Data'!N:N,Calculations!$C$116+MOD(BD148,Calculations!$C$118))+Control!$C$7*Calculations!$C$83*INDEX('Monthly Data'!O:O,Calculations!$C$116+MOD(BD148,Calculations!$C$118))+Control!$C$7*Calculations!$C$84*INDEX('Monthly Data'!P:P,Calculations!$C$116+MOD(BD148,Calculations!$C$118))+Control!$C$7*Calculations!$C$85*INDEX('Monthly Data'!Q:Q,Calculations!$C$116+MOD(BD148,Calculations!$C$118))+(1-Control!$C$7*Calculations!$C$87)*INDEX('Monthly Data'!R:R,Calculations!$C$116+MOD(BD148,Calculations!$C$118))</f>
        <v>8.3814116887657771E-3</v>
      </c>
      <c r="FU148" s="86">
        <f ca="1">Control!$C$7*Calculations!$C$82*INDEX('Monthly Data'!N:N,Calculations!$C$116+MOD(BE148,Calculations!$C$118))+Control!$C$7*Calculations!$C$83*INDEX('Monthly Data'!O:O,Calculations!$C$116+MOD(BE148,Calculations!$C$118))+Control!$C$7*Calculations!$C$84*INDEX('Monthly Data'!P:P,Calculations!$C$116+MOD(BE148,Calculations!$C$118))+Control!$C$7*Calculations!$C$85*INDEX('Monthly Data'!Q:Q,Calculations!$C$116+MOD(BE148,Calculations!$C$118))+(1-Control!$C$7*Calculations!$C$87)*INDEX('Monthly Data'!R:R,Calculations!$C$116+MOD(BE148,Calculations!$C$118))</f>
        <v>-3.9863250714949353E-2</v>
      </c>
      <c r="FV148" s="86">
        <f ca="1">Control!$C$7*Calculations!$C$82*INDEX('Monthly Data'!N:N,Calculations!$C$116+MOD(BF148,Calculations!$C$118))+Control!$C$7*Calculations!$C$83*INDEX('Monthly Data'!O:O,Calculations!$C$116+MOD(BF148,Calculations!$C$118))+Control!$C$7*Calculations!$C$84*INDEX('Monthly Data'!P:P,Calculations!$C$116+MOD(BF148,Calculations!$C$118))+Control!$C$7*Calculations!$C$85*INDEX('Monthly Data'!Q:Q,Calculations!$C$116+MOD(BF148,Calculations!$C$118))+(1-Control!$C$7*Calculations!$C$87)*INDEX('Monthly Data'!R:R,Calculations!$C$116+MOD(BF148,Calculations!$C$118))</f>
        <v>2.766281641786093E-2</v>
      </c>
      <c r="FW148" s="86">
        <f ca="1">Control!$C$7*Calculations!$C$82*INDEX('Monthly Data'!N:N,Calculations!$C$116+MOD(BG148,Calculations!$C$118))+Control!$C$7*Calculations!$C$83*INDEX('Monthly Data'!O:O,Calculations!$C$116+MOD(BG148,Calculations!$C$118))+Control!$C$7*Calculations!$C$84*INDEX('Monthly Data'!P:P,Calculations!$C$116+MOD(BG148,Calculations!$C$118))+Control!$C$7*Calculations!$C$85*INDEX('Monthly Data'!Q:Q,Calculations!$C$116+MOD(BG148,Calculations!$C$118))+(1-Control!$C$7*Calculations!$C$87)*INDEX('Monthly Data'!R:R,Calculations!$C$116+MOD(BG148,Calculations!$C$118))</f>
        <v>2.3852824346838646E-2</v>
      </c>
      <c r="FX148" s="86">
        <f ca="1">Control!$C$7*Calculations!$C$82*INDEX('Monthly Data'!N:N,Calculations!$C$116+MOD(BH148,Calculations!$C$118))+Control!$C$7*Calculations!$C$83*INDEX('Monthly Data'!O:O,Calculations!$C$116+MOD(BH148,Calculations!$C$118))+Control!$C$7*Calculations!$C$84*INDEX('Monthly Data'!P:P,Calculations!$C$116+MOD(BH148,Calculations!$C$118))+Control!$C$7*Calculations!$C$85*INDEX('Monthly Data'!Q:Q,Calculations!$C$116+MOD(BH148,Calculations!$C$118))+(1-Control!$C$7*Calculations!$C$87)*INDEX('Monthly Data'!R:R,Calculations!$C$116+MOD(BH148,Calculations!$C$118))</f>
        <v>5.8868730207813358E-3</v>
      </c>
      <c r="FY148" s="86">
        <f ca="1">Control!$C$7*Calculations!$C$82*INDEX('Monthly Data'!N:N,Calculations!$C$116+MOD(BI148,Calculations!$C$118))+Control!$C$7*Calculations!$C$83*INDEX('Monthly Data'!O:O,Calculations!$C$116+MOD(BI148,Calculations!$C$118))+Control!$C$7*Calculations!$C$84*INDEX('Monthly Data'!P:P,Calculations!$C$116+MOD(BI148,Calculations!$C$118))+Control!$C$7*Calculations!$C$85*INDEX('Monthly Data'!Q:Q,Calculations!$C$116+MOD(BI148,Calculations!$C$118))+(1-Control!$C$7*Calculations!$C$87)*INDEX('Monthly Data'!R:R,Calculations!$C$116+MOD(BI148,Calculations!$C$118))</f>
        <v>1.0627294914941248E-2</v>
      </c>
      <c r="FZ148" s="86">
        <f ca="1">Control!$C$7*Calculations!$C$82*INDEX('Monthly Data'!N:N,Calculations!$C$116+MOD(BJ148,Calculations!$C$118))+Control!$C$7*Calculations!$C$83*INDEX('Monthly Data'!O:O,Calculations!$C$116+MOD(BJ148,Calculations!$C$118))+Control!$C$7*Calculations!$C$84*INDEX('Monthly Data'!P:P,Calculations!$C$116+MOD(BJ148,Calculations!$C$118))+Control!$C$7*Calculations!$C$85*INDEX('Monthly Data'!Q:Q,Calculations!$C$116+MOD(BJ148,Calculations!$C$118))+(1-Control!$C$7*Calculations!$C$87)*INDEX('Monthly Data'!R:R,Calculations!$C$116+MOD(BJ148,Calculations!$C$118))</f>
        <v>-4.417423226995453E-3</v>
      </c>
      <c r="GA148" s="86">
        <f ca="1">Control!$C$7*Calculations!$C$82*INDEX('Monthly Data'!N:N,Calculations!$C$116+MOD(BK148,Calculations!$C$118))+Control!$C$7*Calculations!$C$83*INDEX('Monthly Data'!O:O,Calculations!$C$116+MOD(BK148,Calculations!$C$118))+Control!$C$7*Calculations!$C$84*INDEX('Monthly Data'!P:P,Calculations!$C$116+MOD(BK148,Calculations!$C$118))+Control!$C$7*Calculations!$C$85*INDEX('Monthly Data'!Q:Q,Calculations!$C$116+MOD(BK148,Calculations!$C$118))+(1-Control!$C$7*Calculations!$C$87)*INDEX('Monthly Data'!R:R,Calculations!$C$116+MOD(BK148,Calculations!$C$118))</f>
        <v>-3.299557342782896E-2</v>
      </c>
      <c r="GB148" s="86">
        <f ca="1">Control!$C$7*Calculations!$C$82*INDEX('Monthly Data'!N:N,Calculations!$C$116+MOD(BL148,Calculations!$C$118))+Control!$C$7*Calculations!$C$83*INDEX('Monthly Data'!O:O,Calculations!$C$116+MOD(BL148,Calculations!$C$118))+Control!$C$7*Calculations!$C$84*INDEX('Monthly Data'!P:P,Calculations!$C$116+MOD(BL148,Calculations!$C$118))+Control!$C$7*Calculations!$C$85*INDEX('Monthly Data'!Q:Q,Calculations!$C$116+MOD(BL148,Calculations!$C$118))+(1-Control!$C$7*Calculations!$C$87)*INDEX('Monthly Data'!R:R,Calculations!$C$116+MOD(BL148,Calculations!$C$118))</f>
        <v>1.7073665854433945E-2</v>
      </c>
      <c r="GC148" s="86">
        <f ca="1">Control!$C$7*Calculations!$C$82*INDEX('Monthly Data'!N:N,Calculations!$C$116+MOD(BM148,Calculations!$C$118))+Control!$C$7*Calculations!$C$83*INDEX('Monthly Data'!O:O,Calculations!$C$116+MOD(BM148,Calculations!$C$118))+Control!$C$7*Calculations!$C$84*INDEX('Monthly Data'!P:P,Calculations!$C$116+MOD(BM148,Calculations!$C$118))+Control!$C$7*Calculations!$C$85*INDEX('Monthly Data'!Q:Q,Calculations!$C$116+MOD(BM148,Calculations!$C$118))+(1-Control!$C$7*Calculations!$C$87)*INDEX('Monthly Data'!R:R,Calculations!$C$116+MOD(BM148,Calculations!$C$118))</f>
        <v>-2.072517756005474E-2</v>
      </c>
      <c r="GD148" s="86">
        <f ca="1">Control!$C$7*Calculations!$C$82*INDEX('Monthly Data'!N:N,Calculations!$C$116+MOD(BN148,Calculations!$C$118))+Control!$C$7*Calculations!$C$83*INDEX('Monthly Data'!O:O,Calculations!$C$116+MOD(BN148,Calculations!$C$118))+Control!$C$7*Calculations!$C$84*INDEX('Monthly Data'!P:P,Calculations!$C$116+MOD(BN148,Calculations!$C$118))+Control!$C$7*Calculations!$C$85*INDEX('Monthly Data'!Q:Q,Calculations!$C$116+MOD(BN148,Calculations!$C$118))+(1-Control!$C$7*Calculations!$C$87)*INDEX('Monthly Data'!R:R,Calculations!$C$116+MOD(BN148,Calculations!$C$118))</f>
        <v>-1.1360801645249321E-2</v>
      </c>
      <c r="GE148" s="86">
        <f ca="1">Control!$C$7*Calculations!$C$82*INDEX('Monthly Data'!N:N,Calculations!$C$116+MOD(BO148,Calculations!$C$118))+Control!$C$7*Calculations!$C$83*INDEX('Monthly Data'!O:O,Calculations!$C$116+MOD(BO148,Calculations!$C$118))+Control!$C$7*Calculations!$C$84*INDEX('Monthly Data'!P:P,Calculations!$C$116+MOD(BO148,Calculations!$C$118))+Control!$C$7*Calculations!$C$85*INDEX('Monthly Data'!Q:Q,Calculations!$C$116+MOD(BO148,Calculations!$C$118))+(1-Control!$C$7*Calculations!$C$87)*INDEX('Monthly Data'!R:R,Calculations!$C$116+MOD(BO148,Calculations!$C$118))</f>
        <v>-3.53368065312233E-2</v>
      </c>
      <c r="GF148" s="86">
        <f ca="1">Control!$C$7*Calculations!$C$82*INDEX('Monthly Data'!N:N,Calculations!$C$116+MOD(BP148,Calculations!$C$118))+Control!$C$7*Calculations!$C$83*INDEX('Monthly Data'!O:O,Calculations!$C$116+MOD(BP148,Calculations!$C$118))+Control!$C$7*Calculations!$C$84*INDEX('Monthly Data'!P:P,Calculations!$C$116+MOD(BP148,Calculations!$C$118))+Control!$C$7*Calculations!$C$85*INDEX('Monthly Data'!Q:Q,Calculations!$C$116+MOD(BP148,Calculations!$C$118))+(1-Control!$C$7*Calculations!$C$87)*INDEX('Monthly Data'!R:R,Calculations!$C$116+MOD(BP148,Calculations!$C$118))</f>
        <v>-1.0485101266941802E-2</v>
      </c>
      <c r="GG148" s="86">
        <f ca="1">Control!$C$7*Calculations!$C$82*INDEX('Monthly Data'!N:N,Calculations!$C$116+MOD(BQ148,Calculations!$C$118))+Control!$C$7*Calculations!$C$83*INDEX('Monthly Data'!O:O,Calculations!$C$116+MOD(BQ148,Calculations!$C$118))+Control!$C$7*Calculations!$C$84*INDEX('Monthly Data'!P:P,Calculations!$C$116+MOD(BQ148,Calculations!$C$118))+Control!$C$7*Calculations!$C$85*INDEX('Monthly Data'!Q:Q,Calculations!$C$116+MOD(BQ148,Calculations!$C$118))+(1-Control!$C$7*Calculations!$C$87)*INDEX('Monthly Data'!R:R,Calculations!$C$116+MOD(BQ148,Calculations!$C$118))</f>
        <v>-1.3959200237295809E-2</v>
      </c>
      <c r="GH148" s="86">
        <f ca="1">Control!$C$7*Calculations!$C$82*INDEX('Monthly Data'!N:N,Calculations!$C$116+MOD(BR148,Calculations!$C$118))+Control!$C$7*Calculations!$C$83*INDEX('Monthly Data'!O:O,Calculations!$C$116+MOD(BR148,Calculations!$C$118))+Control!$C$7*Calculations!$C$84*INDEX('Monthly Data'!P:P,Calculations!$C$116+MOD(BR148,Calculations!$C$118))+Control!$C$7*Calculations!$C$85*INDEX('Monthly Data'!Q:Q,Calculations!$C$116+MOD(BR148,Calculations!$C$118))+(1-Control!$C$7*Calculations!$C$87)*INDEX('Monthly Data'!R:R,Calculations!$C$116+MOD(BR148,Calculations!$C$118))</f>
        <v>-9.5555592256394619E-3</v>
      </c>
      <c r="GI148" s="86">
        <f ca="1">Control!$C$7*Calculations!$C$82*INDEX('Monthly Data'!N:N,Calculations!$C$116+MOD(BS148,Calculations!$C$118))+Control!$C$7*Calculations!$C$83*INDEX('Monthly Data'!O:O,Calculations!$C$116+MOD(BS148,Calculations!$C$118))+Control!$C$7*Calculations!$C$84*INDEX('Monthly Data'!P:P,Calculations!$C$116+MOD(BS148,Calculations!$C$118))+Control!$C$7*Calculations!$C$85*INDEX('Monthly Data'!Q:Q,Calculations!$C$116+MOD(BS148,Calculations!$C$118))+(1-Control!$C$7*Calculations!$C$87)*INDEX('Monthly Data'!R:R,Calculations!$C$116+MOD(BS148,Calculations!$C$118))</f>
        <v>6.6954569943530936E-3</v>
      </c>
      <c r="GJ148" s="86">
        <f ca="1">Control!$C$7*Calculations!$C$82*INDEX('Monthly Data'!N:N,Calculations!$C$116+MOD(BT148,Calculations!$C$118))+Control!$C$7*Calculations!$C$83*INDEX('Monthly Data'!O:O,Calculations!$C$116+MOD(BT148,Calculations!$C$118))+Control!$C$7*Calculations!$C$84*INDEX('Monthly Data'!P:P,Calculations!$C$116+MOD(BT148,Calculations!$C$118))+Control!$C$7*Calculations!$C$85*INDEX('Monthly Data'!Q:Q,Calculations!$C$116+MOD(BT148,Calculations!$C$118))+(1-Control!$C$7*Calculations!$C$87)*INDEX('Monthly Data'!R:R,Calculations!$C$116+MOD(BT148,Calculations!$C$118))</f>
        <v>2.0524935548016137E-2</v>
      </c>
      <c r="GK148" s="86">
        <f ca="1">Control!$C$7*Calculations!$C$82*INDEX('Monthly Data'!N:N,Calculations!$C$116+MOD(BU148,Calculations!$C$118))+Control!$C$7*Calculations!$C$83*INDEX('Monthly Data'!O:O,Calculations!$C$116+MOD(BU148,Calculations!$C$118))+Control!$C$7*Calculations!$C$84*INDEX('Monthly Data'!P:P,Calculations!$C$116+MOD(BU148,Calculations!$C$118))+Control!$C$7*Calculations!$C$85*INDEX('Monthly Data'!Q:Q,Calculations!$C$116+MOD(BU148,Calculations!$C$118))+(1-Control!$C$7*Calculations!$C$87)*INDEX('Monthly Data'!R:R,Calculations!$C$116+MOD(BU148,Calculations!$C$118))</f>
        <v>2.766281641786093E-2</v>
      </c>
      <c r="GL148" s="86">
        <f ca="1">Control!$C$7*Calculations!$C$82*INDEX('Monthly Data'!N:N,Calculations!$C$116+MOD(BV148,Calculations!$C$118))+Control!$C$7*Calculations!$C$83*INDEX('Monthly Data'!O:O,Calculations!$C$116+MOD(BV148,Calculations!$C$118))+Control!$C$7*Calculations!$C$84*INDEX('Monthly Data'!P:P,Calculations!$C$116+MOD(BV148,Calculations!$C$118))+Control!$C$7*Calculations!$C$85*INDEX('Monthly Data'!Q:Q,Calculations!$C$116+MOD(BV148,Calculations!$C$118))+(1-Control!$C$7*Calculations!$C$87)*INDEX('Monthly Data'!R:R,Calculations!$C$116+MOD(BV148,Calculations!$C$118))</f>
        <v>1.142101364887867E-2</v>
      </c>
      <c r="GM148" s="86">
        <f ca="1">Control!$C$7*Calculations!$C$82*INDEX('Monthly Data'!N:N,Calculations!$C$116+MOD(BW148,Calculations!$C$118))+Control!$C$7*Calculations!$C$83*INDEX('Monthly Data'!O:O,Calculations!$C$116+MOD(BW148,Calculations!$C$118))+Control!$C$7*Calculations!$C$84*INDEX('Monthly Data'!P:P,Calculations!$C$116+MOD(BW148,Calculations!$C$118))+Control!$C$7*Calculations!$C$85*INDEX('Monthly Data'!Q:Q,Calculations!$C$116+MOD(BW148,Calculations!$C$118))+(1-Control!$C$7*Calculations!$C$87)*INDEX('Monthly Data'!R:R,Calculations!$C$116+MOD(BW148,Calculations!$C$118))</f>
        <v>-3.8875517825435772E-3</v>
      </c>
      <c r="GN148" s="86">
        <f ca="1">Control!$C$7*Calculations!$C$82*INDEX('Monthly Data'!N:N,Calculations!$C$116+MOD(BX148,Calculations!$C$118))+Control!$C$7*Calculations!$C$83*INDEX('Monthly Data'!O:O,Calculations!$C$116+MOD(BX148,Calculations!$C$118))+Control!$C$7*Calculations!$C$84*INDEX('Monthly Data'!P:P,Calculations!$C$116+MOD(BX148,Calculations!$C$118))+Control!$C$7*Calculations!$C$85*INDEX('Monthly Data'!Q:Q,Calculations!$C$116+MOD(BX148,Calculations!$C$118))+(1-Control!$C$7*Calculations!$C$87)*INDEX('Monthly Data'!R:R,Calculations!$C$116+MOD(BX148,Calculations!$C$118))</f>
        <v>1.7073665854433945E-2</v>
      </c>
      <c r="GO148" s="86">
        <f ca="1">Control!$C$7*Calculations!$C$82*INDEX('Monthly Data'!N:N,Calculations!$C$116+MOD(BY148,Calculations!$C$118))+Control!$C$7*Calculations!$C$83*INDEX('Monthly Data'!O:O,Calculations!$C$116+MOD(BY148,Calculations!$C$118))+Control!$C$7*Calculations!$C$84*INDEX('Monthly Data'!P:P,Calculations!$C$116+MOD(BY148,Calculations!$C$118))+Control!$C$7*Calculations!$C$85*INDEX('Monthly Data'!Q:Q,Calculations!$C$116+MOD(BY148,Calculations!$C$118))+(1-Control!$C$7*Calculations!$C$87)*INDEX('Monthly Data'!R:R,Calculations!$C$116+MOD(BY148,Calculations!$C$118))</f>
        <v>3.1070573055362403E-2</v>
      </c>
      <c r="GP148" s="86">
        <f ca="1">Control!$C$7*Calculations!$C$82*INDEX('Monthly Data'!N:N,Calculations!$C$116+MOD(BZ148,Calculations!$C$118))+Control!$C$7*Calculations!$C$83*INDEX('Monthly Data'!O:O,Calculations!$C$116+MOD(BZ148,Calculations!$C$118))+Control!$C$7*Calculations!$C$84*INDEX('Monthly Data'!P:P,Calculations!$C$116+MOD(BZ148,Calculations!$C$118))+Control!$C$7*Calculations!$C$85*INDEX('Monthly Data'!Q:Q,Calculations!$C$116+MOD(BZ148,Calculations!$C$118))+(1-Control!$C$7*Calculations!$C$87)*INDEX('Monthly Data'!R:R,Calculations!$C$116+MOD(BZ148,Calculations!$C$118))</f>
        <v>2.4842166689046628E-2</v>
      </c>
      <c r="GQ148" s="86">
        <f ca="1">Control!$C$7*Calculations!$C$82*INDEX('Monthly Data'!N:N,Calculations!$C$116+MOD(CA148,Calculations!$C$118))+Control!$C$7*Calculations!$C$83*INDEX('Monthly Data'!O:O,Calculations!$C$116+MOD(CA148,Calculations!$C$118))+Control!$C$7*Calculations!$C$84*INDEX('Monthly Data'!P:P,Calculations!$C$116+MOD(CA148,Calculations!$C$118))+Control!$C$7*Calculations!$C$85*INDEX('Monthly Data'!Q:Q,Calculations!$C$116+MOD(CA148,Calculations!$C$118))+(1-Control!$C$7*Calculations!$C$87)*INDEX('Monthly Data'!R:R,Calculations!$C$116+MOD(CA148,Calculations!$C$118))</f>
        <v>6.3250222980707482E-3</v>
      </c>
      <c r="GR148" s="86">
        <f ca="1">Control!$C$7*Calculations!$C$82*INDEX('Monthly Data'!N:N,Calculations!$C$116+MOD(CB148,Calculations!$C$118))+Control!$C$7*Calculations!$C$83*INDEX('Monthly Data'!O:O,Calculations!$C$116+MOD(CB148,Calculations!$C$118))+Control!$C$7*Calculations!$C$84*INDEX('Monthly Data'!P:P,Calculations!$C$116+MOD(CB148,Calculations!$C$118))+Control!$C$7*Calculations!$C$85*INDEX('Monthly Data'!Q:Q,Calculations!$C$116+MOD(CB148,Calculations!$C$118))+(1-Control!$C$7*Calculations!$C$87)*INDEX('Monthly Data'!R:R,Calculations!$C$116+MOD(CB148,Calculations!$C$118))</f>
        <v>-1.3959200237295809E-2</v>
      </c>
      <c r="GS148" s="86">
        <f ca="1">Control!$C$7*Calculations!$C$82*INDEX('Monthly Data'!N:N,Calculations!$C$116+MOD(CC148,Calculations!$C$118))+Control!$C$7*Calculations!$C$83*INDEX('Monthly Data'!O:O,Calculations!$C$116+MOD(CC148,Calculations!$C$118))+Control!$C$7*Calculations!$C$84*INDEX('Monthly Data'!P:P,Calculations!$C$116+MOD(CC148,Calculations!$C$118))+Control!$C$7*Calculations!$C$85*INDEX('Monthly Data'!Q:Q,Calculations!$C$116+MOD(CC148,Calculations!$C$118))+(1-Control!$C$7*Calculations!$C$87)*INDEX('Monthly Data'!R:R,Calculations!$C$116+MOD(CC148,Calculations!$C$118))</f>
        <v>1.7484305259657981E-2</v>
      </c>
      <c r="GT148" s="86">
        <f ca="1">Control!$C$7*Calculations!$C$82*INDEX('Monthly Data'!N:N,Calculations!$C$116+MOD(CD148,Calculations!$C$118))+Control!$C$7*Calculations!$C$83*INDEX('Monthly Data'!O:O,Calculations!$C$116+MOD(CD148,Calculations!$C$118))+Control!$C$7*Calculations!$C$84*INDEX('Monthly Data'!P:P,Calculations!$C$116+MOD(CD148,Calculations!$C$118))+Control!$C$7*Calculations!$C$85*INDEX('Monthly Data'!Q:Q,Calculations!$C$116+MOD(CD148,Calculations!$C$118))+(1-Control!$C$7*Calculations!$C$87)*INDEX('Monthly Data'!R:R,Calculations!$C$116+MOD(CD148,Calculations!$C$118))</f>
        <v>1.3891304280773396E-2</v>
      </c>
      <c r="GU148" s="86">
        <f ca="1">Control!$C$7*Calculations!$C$82*INDEX('Monthly Data'!N:N,Calculations!$C$116+MOD(CE148,Calculations!$C$118))+Control!$C$7*Calculations!$C$83*INDEX('Monthly Data'!O:O,Calculations!$C$116+MOD(CE148,Calculations!$C$118))+Control!$C$7*Calculations!$C$84*INDEX('Monthly Data'!P:P,Calculations!$C$116+MOD(CE148,Calculations!$C$118))+Control!$C$7*Calculations!$C$85*INDEX('Monthly Data'!Q:Q,Calculations!$C$116+MOD(CE148,Calculations!$C$118))+(1-Control!$C$7*Calculations!$C$87)*INDEX('Monthly Data'!R:R,Calculations!$C$116+MOD(CE148,Calculations!$C$118))</f>
        <v>2.766281641786093E-2</v>
      </c>
      <c r="GV148" s="86">
        <f ca="1">Control!$C$7*Calculations!$C$82*INDEX('Monthly Data'!N:N,Calculations!$C$116+MOD(CF148,Calculations!$C$118))+Control!$C$7*Calculations!$C$83*INDEX('Monthly Data'!O:O,Calculations!$C$116+MOD(CF148,Calculations!$C$118))+Control!$C$7*Calculations!$C$84*INDEX('Monthly Data'!P:P,Calculations!$C$116+MOD(CF148,Calculations!$C$118))+Control!$C$7*Calculations!$C$85*INDEX('Monthly Data'!Q:Q,Calculations!$C$116+MOD(CF148,Calculations!$C$118))+(1-Control!$C$7*Calculations!$C$87)*INDEX('Monthly Data'!R:R,Calculations!$C$116+MOD(CF148,Calculations!$C$118))</f>
        <v>2.2757992058453024E-3</v>
      </c>
      <c r="GW148" s="86">
        <f ca="1">Control!$C$7*Calculations!$C$82*INDEX('Monthly Data'!N:N,Calculations!$C$116+MOD(CG148,Calculations!$C$118))+Control!$C$7*Calculations!$C$83*INDEX('Monthly Data'!O:O,Calculations!$C$116+MOD(CG148,Calculations!$C$118))+Control!$C$7*Calculations!$C$84*INDEX('Monthly Data'!P:P,Calculations!$C$116+MOD(CG148,Calculations!$C$118))+Control!$C$7*Calculations!$C$85*INDEX('Monthly Data'!Q:Q,Calculations!$C$116+MOD(CG148,Calculations!$C$118))+(1-Control!$C$7*Calculations!$C$87)*INDEX('Monthly Data'!R:R,Calculations!$C$116+MOD(CG148,Calculations!$C$118))</f>
        <v>1.1106855739851785E-2</v>
      </c>
      <c r="GX148" s="86">
        <f ca="1">Control!$C$7*Calculations!$C$82*INDEX('Monthly Data'!N:N,Calculations!$C$116+MOD(CH148,Calculations!$C$118))+Control!$C$7*Calculations!$C$83*INDEX('Monthly Data'!O:O,Calculations!$C$116+MOD(CH148,Calculations!$C$118))+Control!$C$7*Calculations!$C$84*INDEX('Monthly Data'!P:P,Calculations!$C$116+MOD(CH148,Calculations!$C$118))+Control!$C$7*Calculations!$C$85*INDEX('Monthly Data'!Q:Q,Calculations!$C$116+MOD(CH148,Calculations!$C$118))+(1-Control!$C$7*Calculations!$C$87)*INDEX('Monthly Data'!R:R,Calculations!$C$116+MOD(CH148,Calculations!$C$118))</f>
        <v>-9.9526758408448549E-3</v>
      </c>
      <c r="GY148" s="86">
        <f ca="1">Control!$C$7*Calculations!$C$82*INDEX('Monthly Data'!N:N,Calculations!$C$116+MOD(CI148,Calculations!$C$118))+Control!$C$7*Calculations!$C$83*INDEX('Monthly Data'!O:O,Calculations!$C$116+MOD(CI148,Calculations!$C$118))+Control!$C$7*Calculations!$C$84*INDEX('Monthly Data'!P:P,Calculations!$C$116+MOD(CI148,Calculations!$C$118))+Control!$C$7*Calculations!$C$85*INDEX('Monthly Data'!Q:Q,Calculations!$C$116+MOD(CI148,Calculations!$C$118))+(1-Control!$C$7*Calculations!$C$87)*INDEX('Monthly Data'!R:R,Calculations!$C$116+MOD(CI148,Calculations!$C$118))</f>
        <v>9.9793409618087695E-3</v>
      </c>
      <c r="GZ148" s="86">
        <f ca="1">Control!$C$7*Calculations!$C$82*INDEX('Monthly Data'!N:N,Calculations!$C$116+MOD(CJ148,Calculations!$C$118))+Control!$C$7*Calculations!$C$83*INDEX('Monthly Data'!O:O,Calculations!$C$116+MOD(CJ148,Calculations!$C$118))+Control!$C$7*Calculations!$C$84*INDEX('Monthly Data'!P:P,Calculations!$C$116+MOD(CJ148,Calculations!$C$118))+Control!$C$7*Calculations!$C$85*INDEX('Monthly Data'!Q:Q,Calculations!$C$116+MOD(CJ148,Calculations!$C$118))+(1-Control!$C$7*Calculations!$C$87)*INDEX('Monthly Data'!R:R,Calculations!$C$116+MOD(CJ148,Calculations!$C$118))</f>
        <v>6.4539397490030407E-3</v>
      </c>
      <c r="HA148" s="86">
        <f ca="1">Control!$C$7*Calculations!$C$82*INDEX('Monthly Data'!N:N,Calculations!$C$116+MOD(CK148,Calculations!$C$118))+Control!$C$7*Calculations!$C$83*INDEX('Monthly Data'!O:O,Calculations!$C$116+MOD(CK148,Calculations!$C$118))+Control!$C$7*Calculations!$C$84*INDEX('Monthly Data'!P:P,Calculations!$C$116+MOD(CK148,Calculations!$C$118))+Control!$C$7*Calculations!$C$85*INDEX('Monthly Data'!Q:Q,Calculations!$C$116+MOD(CK148,Calculations!$C$118))+(1-Control!$C$7*Calculations!$C$87)*INDEX('Monthly Data'!R:R,Calculations!$C$116+MOD(CK148,Calculations!$C$118))</f>
        <v>-2.0269389991732112E-2</v>
      </c>
      <c r="HB148" s="86">
        <f ca="1">Control!$C$7*Calculations!$C$82*INDEX('Monthly Data'!N:N,Calculations!$C$116+MOD(CL148,Calculations!$C$118))+Control!$C$7*Calculations!$C$83*INDEX('Monthly Data'!O:O,Calculations!$C$116+MOD(CL148,Calculations!$C$118))+Control!$C$7*Calculations!$C$84*INDEX('Monthly Data'!P:P,Calculations!$C$116+MOD(CL148,Calculations!$C$118))+Control!$C$7*Calculations!$C$85*INDEX('Monthly Data'!Q:Q,Calculations!$C$116+MOD(CL148,Calculations!$C$118))+(1-Control!$C$7*Calculations!$C$87)*INDEX('Monthly Data'!R:R,Calculations!$C$116+MOD(CL148,Calculations!$C$118))</f>
        <v>1.5758278480433856E-2</v>
      </c>
      <c r="HC148" s="86">
        <f ca="1">Control!$C$7*Calculations!$C$82*INDEX('Monthly Data'!N:N,Calculations!$C$116+MOD(CM148,Calculations!$C$118))+Control!$C$7*Calculations!$C$83*INDEX('Monthly Data'!O:O,Calculations!$C$116+MOD(CM148,Calculations!$C$118))+Control!$C$7*Calculations!$C$84*INDEX('Monthly Data'!P:P,Calculations!$C$116+MOD(CM148,Calculations!$C$118))+Control!$C$7*Calculations!$C$85*INDEX('Monthly Data'!Q:Q,Calculations!$C$116+MOD(CM148,Calculations!$C$118))+(1-Control!$C$7*Calculations!$C$87)*INDEX('Monthly Data'!R:R,Calculations!$C$116+MOD(CM148,Calculations!$C$118))</f>
        <v>1.7599621212565995E-2</v>
      </c>
      <c r="HD148" s="86">
        <f ca="1">Control!$C$7*Calculations!$C$82*INDEX('Monthly Data'!N:N,Calculations!$C$116+MOD(CN148,Calculations!$C$118))+Control!$C$7*Calculations!$C$83*INDEX('Monthly Data'!O:O,Calculations!$C$116+MOD(CN148,Calculations!$C$118))+Control!$C$7*Calculations!$C$84*INDEX('Monthly Data'!P:P,Calculations!$C$116+MOD(CN148,Calculations!$C$118))+Control!$C$7*Calculations!$C$85*INDEX('Monthly Data'!Q:Q,Calculations!$C$116+MOD(CN148,Calculations!$C$118))+(1-Control!$C$7*Calculations!$C$87)*INDEX('Monthly Data'!R:R,Calculations!$C$116+MOD(CN148,Calculations!$C$118))</f>
        <v>-2.7490061308214487E-3</v>
      </c>
      <c r="HE148" s="86">
        <f ca="1">Control!$C$7*Calculations!$C$82*INDEX('Monthly Data'!N:N,Calculations!$C$116+MOD(CO148,Calculations!$C$118))+Control!$C$7*Calculations!$C$83*INDEX('Monthly Data'!O:O,Calculations!$C$116+MOD(CO148,Calculations!$C$118))+Control!$C$7*Calculations!$C$84*INDEX('Monthly Data'!P:P,Calculations!$C$116+MOD(CO148,Calculations!$C$118))+Control!$C$7*Calculations!$C$85*INDEX('Monthly Data'!Q:Q,Calculations!$C$116+MOD(CO148,Calculations!$C$118))+(1-Control!$C$7*Calculations!$C$87)*INDEX('Monthly Data'!R:R,Calculations!$C$116+MOD(CO148,Calculations!$C$118))</f>
        <v>2.5790695379256122E-2</v>
      </c>
      <c r="HF148" s="86">
        <f ca="1">Control!$C$7*Calculations!$C$82*INDEX('Monthly Data'!N:N,Calculations!$C$116+MOD(CP148,Calculations!$C$118))+Control!$C$7*Calculations!$C$83*INDEX('Monthly Data'!O:O,Calculations!$C$116+MOD(CP148,Calculations!$C$118))+Control!$C$7*Calculations!$C$84*INDEX('Monthly Data'!P:P,Calculations!$C$116+MOD(CP148,Calculations!$C$118))+Control!$C$7*Calculations!$C$85*INDEX('Monthly Data'!Q:Q,Calculations!$C$116+MOD(CP148,Calculations!$C$118))+(1-Control!$C$7*Calculations!$C$87)*INDEX('Monthly Data'!R:R,Calculations!$C$116+MOD(CP148,Calculations!$C$118))</f>
        <v>1.50127906355989E-2</v>
      </c>
      <c r="HG148" s="86">
        <f ca="1">Control!$C$7*Calculations!$C$82*INDEX('Monthly Data'!N:N,Calculations!$C$116+MOD(CQ148,Calculations!$C$118))+Control!$C$7*Calculations!$C$83*INDEX('Monthly Data'!O:O,Calculations!$C$116+MOD(CQ148,Calculations!$C$118))+Control!$C$7*Calculations!$C$84*INDEX('Monthly Data'!P:P,Calculations!$C$116+MOD(CQ148,Calculations!$C$118))+Control!$C$7*Calculations!$C$85*INDEX('Monthly Data'!Q:Q,Calculations!$C$116+MOD(CQ148,Calculations!$C$118))+(1-Control!$C$7*Calculations!$C$87)*INDEX('Monthly Data'!R:R,Calculations!$C$116+MOD(CQ148,Calculations!$C$118))</f>
        <v>6.3250222980707482E-3</v>
      </c>
      <c r="HH148" s="86">
        <f ca="1">Control!$C$7*Calculations!$C$82*INDEX('Monthly Data'!N:N,Calculations!$C$116+MOD(CR148,Calculations!$C$118))+Control!$C$7*Calculations!$C$83*INDEX('Monthly Data'!O:O,Calculations!$C$116+MOD(CR148,Calculations!$C$118))+Control!$C$7*Calculations!$C$84*INDEX('Monthly Data'!P:P,Calculations!$C$116+MOD(CR148,Calculations!$C$118))+Control!$C$7*Calculations!$C$85*INDEX('Monthly Data'!Q:Q,Calculations!$C$116+MOD(CR148,Calculations!$C$118))+(1-Control!$C$7*Calculations!$C$87)*INDEX('Monthly Data'!R:R,Calculations!$C$116+MOD(CR148,Calculations!$C$118))</f>
        <v>1.1702576456120543E-2</v>
      </c>
      <c r="HI148" s="86">
        <f ca="1">Control!$C$7*Calculations!$C$82*INDEX('Monthly Data'!N:N,Calculations!$C$116+MOD(CS148,Calculations!$C$118))+Control!$C$7*Calculations!$C$83*INDEX('Monthly Data'!O:O,Calculations!$C$116+MOD(CS148,Calculations!$C$118))+Control!$C$7*Calculations!$C$84*INDEX('Monthly Data'!P:P,Calculations!$C$116+MOD(CS148,Calculations!$C$118))+Control!$C$7*Calculations!$C$85*INDEX('Monthly Data'!Q:Q,Calculations!$C$116+MOD(CS148,Calculations!$C$118))+(1-Control!$C$7*Calculations!$C$87)*INDEX('Monthly Data'!R:R,Calculations!$C$116+MOD(CS148,Calculations!$C$118))</f>
        <v>2.4842166689046628E-2</v>
      </c>
      <c r="HJ148" s="86">
        <f ca="1">Control!$C$7*Calculations!$C$82*INDEX('Monthly Data'!N:N,Calculations!$C$116+MOD(CT148,Calculations!$C$118))+Control!$C$7*Calculations!$C$83*INDEX('Monthly Data'!O:O,Calculations!$C$116+MOD(CT148,Calculations!$C$118))+Control!$C$7*Calculations!$C$84*INDEX('Monthly Data'!P:P,Calculations!$C$116+MOD(CT148,Calculations!$C$118))+Control!$C$7*Calculations!$C$85*INDEX('Monthly Data'!Q:Q,Calculations!$C$116+MOD(CT148,Calculations!$C$118))+(1-Control!$C$7*Calculations!$C$87)*INDEX('Monthly Data'!R:R,Calculations!$C$116+MOD(CT148,Calculations!$C$118))</f>
        <v>6.4539397490030407E-3</v>
      </c>
      <c r="HK148" s="86">
        <f ca="1">Control!$C$7*Calculations!$C$82*INDEX('Monthly Data'!N:N,Calculations!$C$116+MOD(CU148,Calculations!$C$118))+Control!$C$7*Calculations!$C$83*INDEX('Monthly Data'!O:O,Calculations!$C$116+MOD(CU148,Calculations!$C$118))+Control!$C$7*Calculations!$C$84*INDEX('Monthly Data'!P:P,Calculations!$C$116+MOD(CU148,Calculations!$C$118))+Control!$C$7*Calculations!$C$85*INDEX('Monthly Data'!Q:Q,Calculations!$C$116+MOD(CU148,Calculations!$C$118))+(1-Control!$C$7*Calculations!$C$87)*INDEX('Monthly Data'!R:R,Calculations!$C$116+MOD(CU148,Calculations!$C$118))</f>
        <v>2.4722579420195831E-2</v>
      </c>
      <c r="HL148" s="86">
        <f ca="1">Control!$C$7*Calculations!$C$82*INDEX('Monthly Data'!N:N,Calculations!$C$116+MOD(CV148,Calculations!$C$118))+Control!$C$7*Calculations!$C$83*INDEX('Monthly Data'!O:O,Calculations!$C$116+MOD(CV148,Calculations!$C$118))+Control!$C$7*Calculations!$C$84*INDEX('Monthly Data'!P:P,Calculations!$C$116+MOD(CV148,Calculations!$C$118))+Control!$C$7*Calculations!$C$85*INDEX('Monthly Data'!Q:Q,Calculations!$C$116+MOD(CV148,Calculations!$C$118))+(1-Control!$C$7*Calculations!$C$87)*INDEX('Monthly Data'!R:R,Calculations!$C$116+MOD(CV148,Calculations!$C$118))</f>
        <v>2.3206536303657571E-2</v>
      </c>
      <c r="HM148" s="86">
        <f ca="1">Control!$C$7*Calculations!$C$82*INDEX('Monthly Data'!N:N,Calculations!$C$116+MOD(CW148,Calculations!$C$118))+Control!$C$7*Calculations!$C$83*INDEX('Monthly Data'!O:O,Calculations!$C$116+MOD(CW148,Calculations!$C$118))+Control!$C$7*Calculations!$C$84*INDEX('Monthly Data'!P:P,Calculations!$C$116+MOD(CW148,Calculations!$C$118))+Control!$C$7*Calculations!$C$85*INDEX('Monthly Data'!Q:Q,Calculations!$C$116+MOD(CW148,Calculations!$C$118))+(1-Control!$C$7*Calculations!$C$87)*INDEX('Monthly Data'!R:R,Calculations!$C$116+MOD(CW148,Calculations!$C$118))</f>
        <v>-9.839093431862074E-3</v>
      </c>
      <c r="HN148" s="86">
        <f ca="1">Control!$C$7*Calculations!$C$82*INDEX('Monthly Data'!N:N,Calculations!$C$116+MOD(CX148,Calculations!$C$118))+Control!$C$7*Calculations!$C$83*INDEX('Monthly Data'!O:O,Calculations!$C$116+MOD(CX148,Calculations!$C$118))+Control!$C$7*Calculations!$C$84*INDEX('Monthly Data'!P:P,Calculations!$C$116+MOD(CX148,Calculations!$C$118))+Control!$C$7*Calculations!$C$85*INDEX('Monthly Data'!Q:Q,Calculations!$C$116+MOD(CX148,Calculations!$C$118))+(1-Control!$C$7*Calculations!$C$87)*INDEX('Monthly Data'!R:R,Calculations!$C$116+MOD(CX148,Calculations!$C$118))</f>
        <v>1.2722494017511032E-2</v>
      </c>
      <c r="HO148" s="86">
        <f ca="1">Control!$C$7*Calculations!$C$82*INDEX('Monthly Data'!N:N,Calculations!$C$116+MOD(CY148,Calculations!$C$118))+Control!$C$7*Calculations!$C$83*INDEX('Monthly Data'!O:O,Calculations!$C$116+MOD(CY148,Calculations!$C$118))+Control!$C$7*Calculations!$C$84*INDEX('Monthly Data'!P:P,Calculations!$C$116+MOD(CY148,Calculations!$C$118))+Control!$C$7*Calculations!$C$85*INDEX('Monthly Data'!Q:Q,Calculations!$C$116+MOD(CY148,Calculations!$C$118))+(1-Control!$C$7*Calculations!$C$87)*INDEX('Monthly Data'!R:R,Calculations!$C$116+MOD(CY148,Calculations!$C$118))</f>
        <v>6.3250222980707482E-3</v>
      </c>
      <c r="HP148" s="86">
        <f ca="1">Control!$C$7*Calculations!$C$82*INDEX('Monthly Data'!N:N,Calculations!$C$116+MOD(CZ148,Calculations!$C$118))+Control!$C$7*Calculations!$C$83*INDEX('Monthly Data'!O:O,Calculations!$C$116+MOD(CZ148,Calculations!$C$118))+Control!$C$7*Calculations!$C$84*INDEX('Monthly Data'!P:P,Calculations!$C$116+MOD(CZ148,Calculations!$C$118))+Control!$C$7*Calculations!$C$85*INDEX('Monthly Data'!Q:Q,Calculations!$C$116+MOD(CZ148,Calculations!$C$118))+(1-Control!$C$7*Calculations!$C$87)*INDEX('Monthly Data'!R:R,Calculations!$C$116+MOD(CZ148,Calculations!$C$118))</f>
        <v>1.0018681835149534E-3</v>
      </c>
      <c r="HQ148" s="86">
        <f ca="1">Control!$C$7*Calculations!$C$82*INDEX('Monthly Data'!N:N,Calculations!$C$116+MOD(DA148,Calculations!$C$118))+Control!$C$7*Calculations!$C$83*INDEX('Monthly Data'!O:O,Calculations!$C$116+MOD(DA148,Calculations!$C$118))+Control!$C$7*Calculations!$C$84*INDEX('Monthly Data'!P:P,Calculations!$C$116+MOD(DA148,Calculations!$C$118))+Control!$C$7*Calculations!$C$85*INDEX('Monthly Data'!Q:Q,Calculations!$C$116+MOD(DA148,Calculations!$C$118))+(1-Control!$C$7*Calculations!$C$87)*INDEX('Monthly Data'!R:R,Calculations!$C$116+MOD(DA148,Calculations!$C$118))</f>
        <v>-7.8872955230675015E-3</v>
      </c>
      <c r="HR148" s="86">
        <f ca="1">Control!$C$7*Calculations!$C$82*INDEX('Monthly Data'!N:N,Calculations!$C$116+MOD(DB148,Calculations!$C$118))+Control!$C$7*Calculations!$C$83*INDEX('Monthly Data'!O:O,Calculations!$C$116+MOD(DB148,Calculations!$C$118))+Control!$C$7*Calculations!$C$84*INDEX('Monthly Data'!P:P,Calculations!$C$116+MOD(DB148,Calculations!$C$118))+Control!$C$7*Calculations!$C$85*INDEX('Monthly Data'!Q:Q,Calculations!$C$116+MOD(DB148,Calculations!$C$118))+(1-Control!$C$7*Calculations!$C$87)*INDEX('Monthly Data'!R:R,Calculations!$C$116+MOD(DB148,Calculations!$C$118))</f>
        <v>-1.0485101266941802E-2</v>
      </c>
      <c r="HS148" s="86">
        <f ca="1">Control!$C$7*Calculations!$C$82*INDEX('Monthly Data'!N:N,Calculations!$C$116+MOD(DC148,Calculations!$C$118))+Control!$C$7*Calculations!$C$83*INDEX('Monthly Data'!O:O,Calculations!$C$116+MOD(DC148,Calculations!$C$118))+Control!$C$7*Calculations!$C$84*INDEX('Monthly Data'!P:P,Calculations!$C$116+MOD(DC148,Calculations!$C$118))+Control!$C$7*Calculations!$C$85*INDEX('Monthly Data'!Q:Q,Calculations!$C$116+MOD(DC148,Calculations!$C$118))+(1-Control!$C$7*Calculations!$C$87)*INDEX('Monthly Data'!R:R,Calculations!$C$116+MOD(DC148,Calculations!$C$118))</f>
        <v>-1.6546126717384396E-2</v>
      </c>
      <c r="HT148" s="86">
        <f ca="1">Control!$C$7*Calculations!$C$82*INDEX('Monthly Data'!N:N,Calculations!$C$116+MOD(DD148,Calculations!$C$118))+Control!$C$7*Calculations!$C$83*INDEX('Monthly Data'!O:O,Calculations!$C$116+MOD(DD148,Calculations!$C$118))+Control!$C$7*Calculations!$C$84*INDEX('Monthly Data'!P:P,Calculations!$C$116+MOD(DD148,Calculations!$C$118))+Control!$C$7*Calculations!$C$85*INDEX('Monthly Data'!Q:Q,Calculations!$C$116+MOD(DD148,Calculations!$C$118))+(1-Control!$C$7*Calculations!$C$87)*INDEX('Monthly Data'!R:R,Calculations!$C$116+MOD(DD148,Calculations!$C$118))</f>
        <v>-1.3959200237295809E-2</v>
      </c>
      <c r="HU148" s="86">
        <f ca="1">Control!$C$7*Calculations!$C$82*INDEX('Monthly Data'!N:N,Calculations!$C$116+MOD(DE148,Calculations!$C$118))+Control!$C$7*Calculations!$C$83*INDEX('Monthly Data'!O:O,Calculations!$C$116+MOD(DE148,Calculations!$C$118))+Control!$C$7*Calculations!$C$84*INDEX('Monthly Data'!P:P,Calculations!$C$116+MOD(DE148,Calculations!$C$118))+Control!$C$7*Calculations!$C$85*INDEX('Monthly Data'!Q:Q,Calculations!$C$116+MOD(DE148,Calculations!$C$118))+(1-Control!$C$7*Calculations!$C$87)*INDEX('Monthly Data'!R:R,Calculations!$C$116+MOD(DE148,Calculations!$C$118))</f>
        <v>1.0018681835149534E-3</v>
      </c>
      <c r="HV148" s="86">
        <f ca="1">Control!$C$7*Calculations!$C$82*INDEX('Monthly Data'!N:N,Calculations!$C$116+MOD(DF148,Calculations!$C$118))+Control!$C$7*Calculations!$C$83*INDEX('Monthly Data'!O:O,Calculations!$C$116+MOD(DF148,Calculations!$C$118))+Control!$C$7*Calculations!$C$84*INDEX('Monthly Data'!P:P,Calculations!$C$116+MOD(DF148,Calculations!$C$118))+Control!$C$7*Calculations!$C$85*INDEX('Monthly Data'!Q:Q,Calculations!$C$116+MOD(DF148,Calculations!$C$118))+(1-Control!$C$7*Calculations!$C$87)*INDEX('Monthly Data'!R:R,Calculations!$C$116+MOD(DF148,Calculations!$C$118))</f>
        <v>1.5758278480433856E-2</v>
      </c>
      <c r="HW148" s="86">
        <f ca="1">Control!$C$7*Calculations!$C$82*INDEX('Monthly Data'!N:N,Calculations!$C$116+MOD(DG148,Calculations!$C$118))+Control!$C$7*Calculations!$C$83*INDEX('Monthly Data'!O:O,Calculations!$C$116+MOD(DG148,Calculations!$C$118))+Control!$C$7*Calculations!$C$84*INDEX('Monthly Data'!P:P,Calculations!$C$116+MOD(DG148,Calculations!$C$118))+Control!$C$7*Calculations!$C$85*INDEX('Monthly Data'!Q:Q,Calculations!$C$116+MOD(DG148,Calculations!$C$118))+(1-Control!$C$7*Calculations!$C$87)*INDEX('Monthly Data'!R:R,Calculations!$C$116+MOD(DG148,Calculations!$C$118))</f>
        <v>4.7768166384148329E-3</v>
      </c>
      <c r="HX148" s="86">
        <f ca="1">Control!$C$7*Calculations!$C$82*INDEX('Monthly Data'!N:N,Calculations!$C$116+MOD(DH148,Calculations!$C$118))+Control!$C$7*Calculations!$C$83*INDEX('Monthly Data'!O:O,Calculations!$C$116+MOD(DH148,Calculations!$C$118))+Control!$C$7*Calculations!$C$84*INDEX('Monthly Data'!P:P,Calculations!$C$116+MOD(DH148,Calculations!$C$118))+Control!$C$7*Calculations!$C$85*INDEX('Monthly Data'!Q:Q,Calculations!$C$116+MOD(DH148,Calculations!$C$118))+(1-Control!$C$7*Calculations!$C$87)*INDEX('Monthly Data'!R:R,Calculations!$C$116+MOD(DH148,Calculations!$C$118))</f>
        <v>1.9073822767906517E-2</v>
      </c>
      <c r="HY148" s="86">
        <f ca="1">Control!$C$7*Calculations!$C$82*INDEX('Monthly Data'!N:N,Calculations!$C$116+MOD(DI148,Calculations!$C$118))+Control!$C$7*Calculations!$C$83*INDEX('Monthly Data'!O:O,Calculations!$C$116+MOD(DI148,Calculations!$C$118))+Control!$C$7*Calculations!$C$84*INDEX('Monthly Data'!P:P,Calculations!$C$116+MOD(DI148,Calculations!$C$118))+Control!$C$7*Calculations!$C$85*INDEX('Monthly Data'!Q:Q,Calculations!$C$116+MOD(DI148,Calculations!$C$118))+(1-Control!$C$7*Calculations!$C$87)*INDEX('Monthly Data'!R:R,Calculations!$C$116+MOD(DI148,Calculations!$C$118))</f>
        <v>-7.4084874653726545E-3</v>
      </c>
      <c r="HZ148" s="86">
        <f ca="1">Control!$C$7*Calculations!$C$82*INDEX('Monthly Data'!N:N,Calculations!$C$116+MOD(DJ148,Calculations!$C$118))+Control!$C$7*Calculations!$C$83*INDEX('Monthly Data'!O:O,Calculations!$C$116+MOD(DJ148,Calculations!$C$118))+Control!$C$7*Calculations!$C$84*INDEX('Monthly Data'!P:P,Calculations!$C$116+MOD(DJ148,Calculations!$C$118))+Control!$C$7*Calculations!$C$85*INDEX('Monthly Data'!Q:Q,Calculations!$C$116+MOD(DJ148,Calculations!$C$118))+(1-Control!$C$7*Calculations!$C$87)*INDEX('Monthly Data'!R:R,Calculations!$C$116+MOD(DJ148,Calculations!$C$118))</f>
        <v>2.4470405846852006E-3</v>
      </c>
      <c r="IA148" s="86">
        <f ca="1">Control!$C$7*Calculations!$C$82*INDEX('Monthly Data'!N:N,Calculations!$C$116+MOD(DK148,Calculations!$C$118))+Control!$C$7*Calculations!$C$83*INDEX('Monthly Data'!O:O,Calculations!$C$116+MOD(DK148,Calculations!$C$118))+Control!$C$7*Calculations!$C$84*INDEX('Monthly Data'!P:P,Calculations!$C$116+MOD(DK148,Calculations!$C$118))+Control!$C$7*Calculations!$C$85*INDEX('Monthly Data'!Q:Q,Calculations!$C$116+MOD(DK148,Calculations!$C$118))+(1-Control!$C$7*Calculations!$C$87)*INDEX('Monthly Data'!R:R,Calculations!$C$116+MOD(DK148,Calculations!$C$118))</f>
        <v>2.4722579420195831E-2</v>
      </c>
      <c r="IB148" s="86">
        <f ca="1">Control!$C$7*Calculations!$C$82*INDEX('Monthly Data'!N:N,Calculations!$C$116+MOD(DL148,Calculations!$C$118))+Control!$C$7*Calculations!$C$83*INDEX('Monthly Data'!O:O,Calculations!$C$116+MOD(DL148,Calculations!$C$118))+Control!$C$7*Calculations!$C$84*INDEX('Monthly Data'!P:P,Calculations!$C$116+MOD(DL148,Calculations!$C$118))+Control!$C$7*Calculations!$C$85*INDEX('Monthly Data'!Q:Q,Calculations!$C$116+MOD(DL148,Calculations!$C$118))+(1-Control!$C$7*Calculations!$C$87)*INDEX('Monthly Data'!R:R,Calculations!$C$116+MOD(DL148,Calculations!$C$118))</f>
        <v>5.3309355465453899E-3</v>
      </c>
      <c r="IC148" s="86">
        <f ca="1">Control!$C$7*Calculations!$C$82*INDEX('Monthly Data'!N:N,Calculations!$C$116+MOD(DM148,Calculations!$C$118))+Control!$C$7*Calculations!$C$83*INDEX('Monthly Data'!O:O,Calculations!$C$116+MOD(DM148,Calculations!$C$118))+Control!$C$7*Calculations!$C$84*INDEX('Monthly Data'!P:P,Calculations!$C$116+MOD(DM148,Calculations!$C$118))+Control!$C$7*Calculations!$C$85*INDEX('Monthly Data'!Q:Q,Calculations!$C$116+MOD(DM148,Calculations!$C$118))+(1-Control!$C$7*Calculations!$C$87)*INDEX('Monthly Data'!R:R,Calculations!$C$116+MOD(DM148,Calculations!$C$118))</f>
        <v>-1.8530040247387896E-2</v>
      </c>
      <c r="ID148" s="86">
        <f ca="1">Control!$C$7*Calculations!$C$82*INDEX('Monthly Data'!N:N,Calculations!$C$116+MOD(DN148,Calculations!$C$118))+Control!$C$7*Calculations!$C$83*INDEX('Monthly Data'!O:O,Calculations!$C$116+MOD(DN148,Calculations!$C$118))+Control!$C$7*Calculations!$C$84*INDEX('Monthly Data'!P:P,Calculations!$C$116+MOD(DN148,Calculations!$C$118))+Control!$C$7*Calculations!$C$85*INDEX('Monthly Data'!Q:Q,Calculations!$C$116+MOD(DN148,Calculations!$C$118))+(1-Control!$C$7*Calculations!$C$87)*INDEX('Monthly Data'!R:R,Calculations!$C$116+MOD(DN148,Calculations!$C$118))</f>
        <v>-9.5555592256394619E-3</v>
      </c>
      <c r="IE148" s="86">
        <f ca="1">Control!$C$7*Calculations!$C$82*INDEX('Monthly Data'!N:N,Calculations!$C$116+MOD(DO148,Calculations!$C$118))+Control!$C$7*Calculations!$C$83*INDEX('Monthly Data'!O:O,Calculations!$C$116+MOD(DO148,Calculations!$C$118))+Control!$C$7*Calculations!$C$84*INDEX('Monthly Data'!P:P,Calculations!$C$116+MOD(DO148,Calculations!$C$118))+Control!$C$7*Calculations!$C$85*INDEX('Monthly Data'!Q:Q,Calculations!$C$116+MOD(DO148,Calculations!$C$118))+(1-Control!$C$7*Calculations!$C$87)*INDEX('Monthly Data'!R:R,Calculations!$C$116+MOD(DO148,Calculations!$C$118))</f>
        <v>1.5063457444773597E-2</v>
      </c>
      <c r="IF148" s="86">
        <f ca="1">Control!$C$7*Calculations!$C$82*INDEX('Monthly Data'!N:N,Calculations!$C$116+MOD(DP148,Calculations!$C$118))+Control!$C$7*Calculations!$C$83*INDEX('Monthly Data'!O:O,Calculations!$C$116+MOD(DP148,Calculations!$C$118))+Control!$C$7*Calculations!$C$84*INDEX('Monthly Data'!P:P,Calculations!$C$116+MOD(DP148,Calculations!$C$118))+Control!$C$7*Calculations!$C$85*INDEX('Monthly Data'!Q:Q,Calculations!$C$116+MOD(DP148,Calculations!$C$118))+(1-Control!$C$7*Calculations!$C$87)*INDEX('Monthly Data'!R:R,Calculations!$C$116+MOD(DP148,Calculations!$C$118))</f>
        <v>-4.0413381192162513E-2</v>
      </c>
      <c r="IG148" s="88">
        <f ca="1">Control!$C$8*(1+DQ148)*(1+DR148)*(1+DS148)*(1+DT148)*(1+DU148)*(1+DV148)*(1+DW148)*(1+DX148)*(1+DY148)*(1+DZ148)*(1+EA148)*(1+EB148)*(1+EC148)*(1+ED148)*(1+EE148)*(1+EF148)*(1+EG148)*(1+EH148)*(1+EI148)*(1+EJ148)*(1+EK148)*(1+EL148)*(1+EM148)*(1+EN148)*(1+EO148)*(1+EP148)*(1+EQ148)*(1+ER148)*(1+ES148)*(1+ET148)*(1+EU148)*(1+EV148)*(1+EW148)*(1+EX148)*(1+EY148)*(1+EZ148)*(1+FA148)*(1+FB148)*(1+FC148)*(1+FD148)*(1+FE148)*(1+FF148)*(1+FG148)*(1+FH148)*(1+FI148)*(1+FJ148)*(1+FK148)*(1+FL148)*(1+FM148)*(1+FN148)*(1+FO148)*(1+FP148)*(1+FQ148)*(1+FR148)*(1+FS148)*(1+FT148)*(1+FU148)*(1+FV148)*(1+FW148)*(1+FX148)*(1+FY148)*(1+FZ148)*(1+GA148)*(1+GB148)*(1+GC148)*(1+GD148)*(1+GE148)*(1+GF148)*(1+GG148)*(1+GH148)*(1+GI148)*(1+GJ148)*(1+GK148)*(1+GL148)*(1+GM148)*(1+GN148)*(1+GO148)*(1+GP148)*(1+GQ148)*(1+GR148)*(1+GS148)*(1+GT148)*(1+GU148)*(1+GV148)*(1+GW148)*(1+GX148)*(1+GY148)*(1+GZ148)*(1+HA148)*(1+HB148)*(1+HC148)*(1+HD148)*(1+HE148)*(1+HF148)*(1+HG148)*(1+HH148)*(1+HI148)*(1+HJ148)*(1+HK148)*(1+HL148)*(1+HM148)*(1+HN148)*(1+HO148)*(1+HP148)*(1+HQ148)*(1+HR148)*(1+HS148)*(1+HT148)*(1+HU148)*(1+HV148)*(1+HW148)*(1+HX148)*(1+HY148)*(1+HZ148)*(1+IA148)*(1+IB148)*(1+IC148)*(1+ID148)*(1+IE148)*(1+IF148)</f>
        <v>75586.097005883203</v>
      </c>
    </row>
    <row r="149" spans="1:241" x14ac:dyDescent="0.25">
      <c r="A149">
        <v>115</v>
      </c>
      <c r="B149">
        <v>34</v>
      </c>
      <c r="C149">
        <v>37</v>
      </c>
      <c r="D149">
        <v>11</v>
      </c>
      <c r="E149">
        <v>62</v>
      </c>
      <c r="F149">
        <v>70</v>
      </c>
      <c r="G149">
        <v>85</v>
      </c>
      <c r="H149">
        <v>113</v>
      </c>
      <c r="I149">
        <v>108</v>
      </c>
      <c r="J149">
        <v>33</v>
      </c>
      <c r="K149">
        <v>32</v>
      </c>
      <c r="L149">
        <v>23</v>
      </c>
      <c r="M149">
        <v>111</v>
      </c>
      <c r="N149">
        <v>42</v>
      </c>
      <c r="O149">
        <v>62</v>
      </c>
      <c r="P149">
        <v>82</v>
      </c>
      <c r="Q149">
        <v>79</v>
      </c>
      <c r="R149">
        <v>78</v>
      </c>
      <c r="S149">
        <v>13</v>
      </c>
      <c r="T149">
        <v>104</v>
      </c>
      <c r="U149">
        <v>34</v>
      </c>
      <c r="V149">
        <v>17</v>
      </c>
      <c r="W149">
        <v>11</v>
      </c>
      <c r="X149">
        <v>59</v>
      </c>
      <c r="Y149">
        <v>79</v>
      </c>
      <c r="Z149">
        <v>72</v>
      </c>
      <c r="AA149">
        <v>43</v>
      </c>
      <c r="AB149">
        <v>10</v>
      </c>
      <c r="AC149">
        <v>0</v>
      </c>
      <c r="AD149">
        <v>80</v>
      </c>
      <c r="AE149">
        <v>59</v>
      </c>
      <c r="AF149">
        <v>113</v>
      </c>
      <c r="AG149">
        <v>103</v>
      </c>
      <c r="AH149">
        <v>101</v>
      </c>
      <c r="AI149">
        <v>29</v>
      </c>
      <c r="AJ149">
        <v>30</v>
      </c>
      <c r="AK149">
        <v>11</v>
      </c>
      <c r="AL149">
        <v>105</v>
      </c>
      <c r="AM149">
        <v>80</v>
      </c>
      <c r="AN149">
        <v>39</v>
      </c>
      <c r="AO149">
        <v>52</v>
      </c>
      <c r="AP149">
        <v>105</v>
      </c>
      <c r="AQ149">
        <v>4</v>
      </c>
      <c r="AR149">
        <v>72</v>
      </c>
      <c r="AS149">
        <v>69</v>
      </c>
      <c r="AT149">
        <v>21</v>
      </c>
      <c r="AU149">
        <v>81</v>
      </c>
      <c r="AV149">
        <v>115</v>
      </c>
      <c r="AW149">
        <v>116</v>
      </c>
      <c r="AX149">
        <v>43</v>
      </c>
      <c r="AY149">
        <v>96</v>
      </c>
      <c r="AZ149">
        <v>111</v>
      </c>
      <c r="BA149">
        <v>80</v>
      </c>
      <c r="BB149">
        <v>40</v>
      </c>
      <c r="BC149">
        <v>13</v>
      </c>
      <c r="BD149">
        <v>73</v>
      </c>
      <c r="BE149">
        <v>100</v>
      </c>
      <c r="BF149">
        <v>34</v>
      </c>
      <c r="BG149">
        <v>56</v>
      </c>
      <c r="BH149">
        <v>100</v>
      </c>
      <c r="BI149">
        <v>112</v>
      </c>
      <c r="BJ149">
        <v>0</v>
      </c>
      <c r="BK149">
        <v>113</v>
      </c>
      <c r="BL149">
        <v>52</v>
      </c>
      <c r="BM149">
        <v>72</v>
      </c>
      <c r="BN149">
        <v>79</v>
      </c>
      <c r="BO149">
        <v>39</v>
      </c>
      <c r="BP149">
        <v>67</v>
      </c>
      <c r="BQ149">
        <v>53</v>
      </c>
      <c r="BR149">
        <v>54</v>
      </c>
      <c r="BS149">
        <v>21</v>
      </c>
      <c r="BT149">
        <v>114</v>
      </c>
      <c r="BU149">
        <v>66</v>
      </c>
      <c r="BV149">
        <v>116</v>
      </c>
      <c r="BW149">
        <v>24</v>
      </c>
      <c r="BX149">
        <v>61</v>
      </c>
      <c r="BY149">
        <v>73</v>
      </c>
      <c r="BZ149">
        <v>14</v>
      </c>
      <c r="CA149">
        <v>86</v>
      </c>
      <c r="CB149">
        <v>115</v>
      </c>
      <c r="CC149">
        <v>95</v>
      </c>
      <c r="CD149">
        <v>55</v>
      </c>
      <c r="CE149">
        <v>19</v>
      </c>
      <c r="CF149">
        <v>40</v>
      </c>
      <c r="CG149">
        <v>12</v>
      </c>
      <c r="CH149">
        <v>14</v>
      </c>
      <c r="CI149">
        <v>82</v>
      </c>
      <c r="CJ149">
        <v>31</v>
      </c>
      <c r="CK149">
        <v>29</v>
      </c>
      <c r="CL149">
        <v>44</v>
      </c>
      <c r="CM149">
        <v>2</v>
      </c>
      <c r="CN149">
        <v>32</v>
      </c>
      <c r="CO149">
        <v>72</v>
      </c>
      <c r="CP149">
        <v>64</v>
      </c>
      <c r="CQ149">
        <v>107</v>
      </c>
      <c r="CR149">
        <v>104</v>
      </c>
      <c r="CS149">
        <v>59</v>
      </c>
      <c r="CT149">
        <v>73</v>
      </c>
      <c r="CU149">
        <v>0</v>
      </c>
      <c r="CV149">
        <v>103</v>
      </c>
      <c r="CW149">
        <v>104</v>
      </c>
      <c r="CX149">
        <v>92</v>
      </c>
      <c r="CY149">
        <v>118</v>
      </c>
      <c r="CZ149">
        <v>0</v>
      </c>
      <c r="DA149">
        <v>116</v>
      </c>
      <c r="DB149">
        <v>6</v>
      </c>
      <c r="DC149">
        <v>52</v>
      </c>
      <c r="DD149">
        <v>98</v>
      </c>
      <c r="DE149">
        <v>89</v>
      </c>
      <c r="DF149">
        <v>78</v>
      </c>
      <c r="DG149">
        <v>58</v>
      </c>
      <c r="DH149">
        <v>96</v>
      </c>
      <c r="DI149">
        <v>103</v>
      </c>
      <c r="DJ149">
        <v>37</v>
      </c>
      <c r="DK149">
        <v>85</v>
      </c>
      <c r="DL149">
        <v>87</v>
      </c>
      <c r="DM149">
        <v>43</v>
      </c>
      <c r="DN149">
        <v>14</v>
      </c>
      <c r="DO149">
        <v>90</v>
      </c>
      <c r="DP149">
        <v>68</v>
      </c>
      <c r="DQ149" s="86">
        <f ca="1">Control!$C$7*Calculations!$C$82*INDEX('Monthly Data'!N:N,Calculations!$C$116+MOD(A149,Calculations!$C$118))+Control!$C$7*Calculations!$C$83*INDEX('Monthly Data'!O:O,Calculations!$C$116+MOD(A149,Calculations!$C$118))+Control!$C$7*Calculations!$C$84*INDEX('Monthly Data'!P:P,Calculations!$C$116+MOD(A149,Calculations!$C$118))+Control!$C$7*Calculations!$C$85*INDEX('Monthly Data'!Q:Q,Calculations!$C$116+MOD(A149,Calculations!$C$118))+(1-Control!$C$7*Calculations!$C$87)*INDEX('Monthly Data'!R:R,Calculations!$C$116+MOD(A149,Calculations!$C$118))</f>
        <v>4.5132804118240749E-2</v>
      </c>
      <c r="DR149" s="86">
        <f ca="1">Control!$C$7*Calculations!$C$82*INDEX('Monthly Data'!N:N,Calculations!$C$116+MOD(B149,Calculations!$C$118))+Control!$C$7*Calculations!$C$83*INDEX('Monthly Data'!O:O,Calculations!$C$116+MOD(B149,Calculations!$C$118))+Control!$C$7*Calculations!$C$84*INDEX('Monthly Data'!P:P,Calculations!$C$116+MOD(B149,Calculations!$C$118))+Control!$C$7*Calculations!$C$85*INDEX('Monthly Data'!Q:Q,Calculations!$C$116+MOD(B149,Calculations!$C$118))+(1-Control!$C$7*Calculations!$C$87)*INDEX('Monthly Data'!R:R,Calculations!$C$116+MOD(B149,Calculations!$C$118))</f>
        <v>5.3309355465453899E-3</v>
      </c>
      <c r="DS149" s="86">
        <f ca="1">Control!$C$7*Calculations!$C$82*INDEX('Monthly Data'!N:N,Calculations!$C$116+MOD(C149,Calculations!$C$118))+Control!$C$7*Calculations!$C$83*INDEX('Monthly Data'!O:O,Calculations!$C$116+MOD(C149,Calculations!$C$118))+Control!$C$7*Calculations!$C$84*INDEX('Monthly Data'!P:P,Calculations!$C$116+MOD(C149,Calculations!$C$118))+Control!$C$7*Calculations!$C$85*INDEX('Monthly Data'!Q:Q,Calculations!$C$116+MOD(C149,Calculations!$C$118))+(1-Control!$C$7*Calculations!$C$87)*INDEX('Monthly Data'!R:R,Calculations!$C$116+MOD(C149,Calculations!$C$118))</f>
        <v>1.2954540023127663E-2</v>
      </c>
      <c r="DT149" s="86">
        <f ca="1">Control!$C$7*Calculations!$C$82*INDEX('Monthly Data'!N:N,Calculations!$C$116+MOD(D149,Calculations!$C$118))+Control!$C$7*Calculations!$C$83*INDEX('Monthly Data'!O:O,Calculations!$C$116+MOD(D149,Calculations!$C$118))+Control!$C$7*Calculations!$C$84*INDEX('Monthly Data'!P:P,Calculations!$C$116+MOD(D149,Calculations!$C$118))+Control!$C$7*Calculations!$C$85*INDEX('Monthly Data'!Q:Q,Calculations!$C$116+MOD(D149,Calculations!$C$118))+(1-Control!$C$7*Calculations!$C$87)*INDEX('Monthly Data'!R:R,Calculations!$C$116+MOD(D149,Calculations!$C$118))</f>
        <v>1.0018681835149534E-3</v>
      </c>
      <c r="DU149" s="86">
        <f ca="1">Control!$C$7*Calculations!$C$82*INDEX('Monthly Data'!N:N,Calculations!$C$116+MOD(E149,Calculations!$C$118))+Control!$C$7*Calculations!$C$83*INDEX('Monthly Data'!O:O,Calculations!$C$116+MOD(E149,Calculations!$C$118))+Control!$C$7*Calculations!$C$84*INDEX('Monthly Data'!P:P,Calculations!$C$116+MOD(E149,Calculations!$C$118))+Control!$C$7*Calculations!$C$85*INDEX('Monthly Data'!Q:Q,Calculations!$C$116+MOD(E149,Calculations!$C$118))+(1-Control!$C$7*Calculations!$C$87)*INDEX('Monthly Data'!R:R,Calculations!$C$116+MOD(E149,Calculations!$C$118))</f>
        <v>-9.839093431862074E-3</v>
      </c>
      <c r="DV149" s="86">
        <f ca="1">Control!$C$7*Calculations!$C$82*INDEX('Monthly Data'!N:N,Calculations!$C$116+MOD(F149,Calculations!$C$118))+Control!$C$7*Calculations!$C$83*INDEX('Monthly Data'!O:O,Calculations!$C$116+MOD(F149,Calculations!$C$118))+Control!$C$7*Calculations!$C$84*INDEX('Monthly Data'!P:P,Calculations!$C$116+MOD(F149,Calculations!$C$118))+Control!$C$7*Calculations!$C$85*INDEX('Monthly Data'!Q:Q,Calculations!$C$116+MOD(F149,Calculations!$C$118))+(1-Control!$C$7*Calculations!$C$87)*INDEX('Monthly Data'!R:R,Calculations!$C$116+MOD(F149,Calculations!$C$118))</f>
        <v>3.8809817903524786E-2</v>
      </c>
      <c r="DW149" s="86">
        <f ca="1">Control!$C$7*Calculations!$C$82*INDEX('Monthly Data'!N:N,Calculations!$C$116+MOD(G149,Calculations!$C$118))+Control!$C$7*Calculations!$C$83*INDEX('Monthly Data'!O:O,Calculations!$C$116+MOD(G149,Calculations!$C$118))+Control!$C$7*Calculations!$C$84*INDEX('Monthly Data'!P:P,Calculations!$C$116+MOD(G149,Calculations!$C$118))+Control!$C$7*Calculations!$C$85*INDEX('Monthly Data'!Q:Q,Calculations!$C$116+MOD(G149,Calculations!$C$118))+(1-Control!$C$7*Calculations!$C$87)*INDEX('Monthly Data'!R:R,Calculations!$C$116+MOD(G149,Calculations!$C$118))</f>
        <v>-9.8327855560634558E-3</v>
      </c>
      <c r="DX149" s="86">
        <f ca="1">Control!$C$7*Calculations!$C$82*INDEX('Monthly Data'!N:N,Calculations!$C$116+MOD(H149,Calculations!$C$118))+Control!$C$7*Calculations!$C$83*INDEX('Monthly Data'!O:O,Calculations!$C$116+MOD(H149,Calculations!$C$118))+Control!$C$7*Calculations!$C$84*INDEX('Monthly Data'!P:P,Calculations!$C$116+MOD(H149,Calculations!$C$118))+Control!$C$7*Calculations!$C$85*INDEX('Monthly Data'!Q:Q,Calculations!$C$116+MOD(H149,Calculations!$C$118))+(1-Control!$C$7*Calculations!$C$87)*INDEX('Monthly Data'!R:R,Calculations!$C$116+MOD(H149,Calculations!$C$118))</f>
        <v>4.4327772793586687E-3</v>
      </c>
      <c r="DY149" s="86">
        <f ca="1">Control!$C$7*Calculations!$C$82*INDEX('Monthly Data'!N:N,Calculations!$C$116+MOD(I149,Calculations!$C$118))+Control!$C$7*Calculations!$C$83*INDEX('Monthly Data'!O:O,Calculations!$C$116+MOD(I149,Calculations!$C$118))+Control!$C$7*Calculations!$C$84*INDEX('Monthly Data'!P:P,Calculations!$C$116+MOD(I149,Calculations!$C$118))+Control!$C$7*Calculations!$C$85*INDEX('Monthly Data'!Q:Q,Calculations!$C$116+MOD(I149,Calculations!$C$118))+(1-Control!$C$7*Calculations!$C$87)*INDEX('Monthly Data'!R:R,Calculations!$C$116+MOD(I149,Calculations!$C$118))</f>
        <v>1.7073665854433945E-2</v>
      </c>
      <c r="DZ149" s="86">
        <f ca="1">Control!$C$7*Calculations!$C$82*INDEX('Monthly Data'!N:N,Calculations!$C$116+MOD(J149,Calculations!$C$118))+Control!$C$7*Calculations!$C$83*INDEX('Monthly Data'!O:O,Calculations!$C$116+MOD(J149,Calculations!$C$118))+Control!$C$7*Calculations!$C$84*INDEX('Monthly Data'!P:P,Calculations!$C$116+MOD(J149,Calculations!$C$118))+Control!$C$7*Calculations!$C$85*INDEX('Monthly Data'!Q:Q,Calculations!$C$116+MOD(J149,Calculations!$C$118))+(1-Control!$C$7*Calculations!$C$87)*INDEX('Monthly Data'!R:R,Calculations!$C$116+MOD(J149,Calculations!$C$118))</f>
        <v>3.1070573055362403E-2</v>
      </c>
      <c r="EA149" s="86">
        <f ca="1">Control!$C$7*Calculations!$C$82*INDEX('Monthly Data'!N:N,Calculations!$C$116+MOD(K149,Calculations!$C$118))+Control!$C$7*Calculations!$C$83*INDEX('Monthly Data'!O:O,Calculations!$C$116+MOD(K149,Calculations!$C$118))+Control!$C$7*Calculations!$C$84*INDEX('Monthly Data'!P:P,Calculations!$C$116+MOD(K149,Calculations!$C$118))+Control!$C$7*Calculations!$C$85*INDEX('Monthly Data'!Q:Q,Calculations!$C$116+MOD(K149,Calculations!$C$118))+(1-Control!$C$7*Calculations!$C$87)*INDEX('Monthly Data'!R:R,Calculations!$C$116+MOD(K149,Calculations!$C$118))</f>
        <v>-2.6378232493851243E-2</v>
      </c>
      <c r="EB149" s="86">
        <f ca="1">Control!$C$7*Calculations!$C$82*INDEX('Monthly Data'!N:N,Calculations!$C$116+MOD(L149,Calculations!$C$118))+Control!$C$7*Calculations!$C$83*INDEX('Monthly Data'!O:O,Calculations!$C$116+MOD(L149,Calculations!$C$118))+Control!$C$7*Calculations!$C$84*INDEX('Monthly Data'!P:P,Calculations!$C$116+MOD(L149,Calculations!$C$118))+Control!$C$7*Calculations!$C$85*INDEX('Monthly Data'!Q:Q,Calculations!$C$116+MOD(L149,Calculations!$C$118))+(1-Control!$C$7*Calculations!$C$87)*INDEX('Monthly Data'!R:R,Calculations!$C$116+MOD(L149,Calculations!$C$118))</f>
        <v>6.2631896128884862E-3</v>
      </c>
      <c r="EC149" s="86">
        <f ca="1">Control!$C$7*Calculations!$C$82*INDEX('Monthly Data'!N:N,Calculations!$C$116+MOD(M149,Calculations!$C$118))+Control!$C$7*Calculations!$C$83*INDEX('Monthly Data'!O:O,Calculations!$C$116+MOD(M149,Calculations!$C$118))+Control!$C$7*Calculations!$C$84*INDEX('Monthly Data'!P:P,Calculations!$C$116+MOD(M149,Calculations!$C$118))+Control!$C$7*Calculations!$C$85*INDEX('Monthly Data'!Q:Q,Calculations!$C$116+MOD(M149,Calculations!$C$118))+(1-Control!$C$7*Calculations!$C$87)*INDEX('Monthly Data'!R:R,Calculations!$C$116+MOD(M149,Calculations!$C$118))</f>
        <v>5.8868730207813358E-3</v>
      </c>
      <c r="ED149" s="86">
        <f ca="1">Control!$C$7*Calculations!$C$82*INDEX('Monthly Data'!N:N,Calculations!$C$116+MOD(N149,Calculations!$C$118))+Control!$C$7*Calculations!$C$83*INDEX('Monthly Data'!O:O,Calculations!$C$116+MOD(N149,Calculations!$C$118))+Control!$C$7*Calculations!$C$84*INDEX('Monthly Data'!P:P,Calculations!$C$116+MOD(N149,Calculations!$C$118))+Control!$C$7*Calculations!$C$85*INDEX('Monthly Data'!Q:Q,Calculations!$C$116+MOD(N149,Calculations!$C$118))+(1-Control!$C$7*Calculations!$C$87)*INDEX('Monthly Data'!R:R,Calculations!$C$116+MOD(N149,Calculations!$C$118))</f>
        <v>-6.1115617667135171E-2</v>
      </c>
      <c r="EE149" s="86">
        <f ca="1">Control!$C$7*Calculations!$C$82*INDEX('Monthly Data'!N:N,Calculations!$C$116+MOD(O149,Calculations!$C$118))+Control!$C$7*Calculations!$C$83*INDEX('Monthly Data'!O:O,Calculations!$C$116+MOD(O149,Calculations!$C$118))+Control!$C$7*Calculations!$C$84*INDEX('Monthly Data'!P:P,Calculations!$C$116+MOD(O149,Calculations!$C$118))+Control!$C$7*Calculations!$C$85*INDEX('Monthly Data'!Q:Q,Calculations!$C$116+MOD(O149,Calculations!$C$118))+(1-Control!$C$7*Calculations!$C$87)*INDEX('Monthly Data'!R:R,Calculations!$C$116+MOD(O149,Calculations!$C$118))</f>
        <v>-9.839093431862074E-3</v>
      </c>
      <c r="EF149" s="86">
        <f ca="1">Control!$C$7*Calculations!$C$82*INDEX('Monthly Data'!N:N,Calculations!$C$116+MOD(P149,Calculations!$C$118))+Control!$C$7*Calculations!$C$83*INDEX('Monthly Data'!O:O,Calculations!$C$116+MOD(P149,Calculations!$C$118))+Control!$C$7*Calculations!$C$84*INDEX('Monthly Data'!P:P,Calculations!$C$116+MOD(P149,Calculations!$C$118))+Control!$C$7*Calculations!$C$85*INDEX('Monthly Data'!Q:Q,Calculations!$C$116+MOD(P149,Calculations!$C$118))+(1-Control!$C$7*Calculations!$C$87)*INDEX('Monthly Data'!R:R,Calculations!$C$116+MOD(P149,Calculations!$C$118))</f>
        <v>1.7361594973213587E-2</v>
      </c>
      <c r="EG149" s="86">
        <f ca="1">Control!$C$7*Calculations!$C$82*INDEX('Monthly Data'!N:N,Calculations!$C$116+MOD(Q149,Calculations!$C$118))+Control!$C$7*Calculations!$C$83*INDEX('Monthly Data'!O:O,Calculations!$C$116+MOD(Q149,Calculations!$C$118))+Control!$C$7*Calculations!$C$84*INDEX('Monthly Data'!P:P,Calculations!$C$116+MOD(Q149,Calculations!$C$118))+Control!$C$7*Calculations!$C$85*INDEX('Monthly Data'!Q:Q,Calculations!$C$116+MOD(Q149,Calculations!$C$118))+(1-Control!$C$7*Calculations!$C$87)*INDEX('Monthly Data'!R:R,Calculations!$C$116+MOD(Q149,Calculations!$C$118))</f>
        <v>1.046389543479892E-2</v>
      </c>
      <c r="EH149" s="86">
        <f ca="1">Control!$C$7*Calculations!$C$82*INDEX('Monthly Data'!N:N,Calculations!$C$116+MOD(R149,Calculations!$C$118))+Control!$C$7*Calculations!$C$83*INDEX('Monthly Data'!O:O,Calculations!$C$116+MOD(R149,Calculations!$C$118))+Control!$C$7*Calculations!$C$84*INDEX('Monthly Data'!P:P,Calculations!$C$116+MOD(R149,Calculations!$C$118))+Control!$C$7*Calculations!$C$85*INDEX('Monthly Data'!Q:Q,Calculations!$C$116+MOD(R149,Calculations!$C$118))+(1-Control!$C$7*Calculations!$C$87)*INDEX('Monthly Data'!R:R,Calculations!$C$116+MOD(R149,Calculations!$C$118))</f>
        <v>1.7472933988537529E-2</v>
      </c>
      <c r="EI149" s="86">
        <f ca="1">Control!$C$7*Calculations!$C$82*INDEX('Monthly Data'!N:N,Calculations!$C$116+MOD(S149,Calculations!$C$118))+Control!$C$7*Calculations!$C$83*INDEX('Monthly Data'!O:O,Calculations!$C$116+MOD(S149,Calculations!$C$118))+Control!$C$7*Calculations!$C$84*INDEX('Monthly Data'!P:P,Calculations!$C$116+MOD(S149,Calculations!$C$118))+Control!$C$7*Calculations!$C$85*INDEX('Monthly Data'!Q:Q,Calculations!$C$116+MOD(S149,Calculations!$C$118))+(1-Control!$C$7*Calculations!$C$87)*INDEX('Monthly Data'!R:R,Calculations!$C$116+MOD(S149,Calculations!$C$118))</f>
        <v>1.0478379486191123E-2</v>
      </c>
      <c r="EJ149" s="86">
        <f ca="1">Control!$C$7*Calculations!$C$82*INDEX('Monthly Data'!N:N,Calculations!$C$116+MOD(T149,Calculations!$C$118))+Control!$C$7*Calculations!$C$83*INDEX('Monthly Data'!O:O,Calculations!$C$116+MOD(T149,Calculations!$C$118))+Control!$C$7*Calculations!$C$84*INDEX('Monthly Data'!P:P,Calculations!$C$116+MOD(T149,Calculations!$C$118))+Control!$C$7*Calculations!$C$85*INDEX('Monthly Data'!Q:Q,Calculations!$C$116+MOD(T149,Calculations!$C$118))+(1-Control!$C$7*Calculations!$C$87)*INDEX('Monthly Data'!R:R,Calculations!$C$116+MOD(T149,Calculations!$C$118))</f>
        <v>2.9708469559001142E-2</v>
      </c>
      <c r="EK149" s="86">
        <f ca="1">Control!$C$7*Calculations!$C$82*INDEX('Monthly Data'!N:N,Calculations!$C$116+MOD(U149,Calculations!$C$118))+Control!$C$7*Calculations!$C$83*INDEX('Monthly Data'!O:O,Calculations!$C$116+MOD(U149,Calculations!$C$118))+Control!$C$7*Calculations!$C$84*INDEX('Monthly Data'!P:P,Calculations!$C$116+MOD(U149,Calculations!$C$118))+Control!$C$7*Calculations!$C$85*INDEX('Monthly Data'!Q:Q,Calculations!$C$116+MOD(U149,Calculations!$C$118))+(1-Control!$C$7*Calculations!$C$87)*INDEX('Monthly Data'!R:R,Calculations!$C$116+MOD(U149,Calculations!$C$118))</f>
        <v>5.3309355465453899E-3</v>
      </c>
      <c r="EL149" s="86">
        <f ca="1">Control!$C$7*Calculations!$C$82*INDEX('Monthly Data'!N:N,Calculations!$C$116+MOD(V149,Calculations!$C$118))+Control!$C$7*Calculations!$C$83*INDEX('Monthly Data'!O:O,Calculations!$C$116+MOD(V149,Calculations!$C$118))+Control!$C$7*Calculations!$C$84*INDEX('Monthly Data'!P:P,Calculations!$C$116+MOD(V149,Calculations!$C$118))+Control!$C$7*Calculations!$C$85*INDEX('Monthly Data'!Q:Q,Calculations!$C$116+MOD(V149,Calculations!$C$118))+(1-Control!$C$7*Calculations!$C$87)*INDEX('Monthly Data'!R:R,Calculations!$C$116+MOD(V149,Calculations!$C$118))</f>
        <v>-2.0269389991732112E-2</v>
      </c>
      <c r="EM149" s="86">
        <f ca="1">Control!$C$7*Calculations!$C$82*INDEX('Monthly Data'!N:N,Calculations!$C$116+MOD(W149,Calculations!$C$118))+Control!$C$7*Calculations!$C$83*INDEX('Monthly Data'!O:O,Calculations!$C$116+MOD(W149,Calculations!$C$118))+Control!$C$7*Calculations!$C$84*INDEX('Monthly Data'!P:P,Calculations!$C$116+MOD(W149,Calculations!$C$118))+Control!$C$7*Calculations!$C$85*INDEX('Monthly Data'!Q:Q,Calculations!$C$116+MOD(W149,Calculations!$C$118))+(1-Control!$C$7*Calculations!$C$87)*INDEX('Monthly Data'!R:R,Calculations!$C$116+MOD(W149,Calculations!$C$118))</f>
        <v>1.0018681835149534E-3</v>
      </c>
      <c r="EN149" s="86">
        <f ca="1">Control!$C$7*Calculations!$C$82*INDEX('Monthly Data'!N:N,Calculations!$C$116+MOD(X149,Calculations!$C$118))+Control!$C$7*Calculations!$C$83*INDEX('Monthly Data'!O:O,Calculations!$C$116+MOD(X149,Calculations!$C$118))+Control!$C$7*Calculations!$C$84*INDEX('Monthly Data'!P:P,Calculations!$C$116+MOD(X149,Calculations!$C$118))+Control!$C$7*Calculations!$C$85*INDEX('Monthly Data'!Q:Q,Calculations!$C$116+MOD(X149,Calculations!$C$118))+(1-Control!$C$7*Calculations!$C$87)*INDEX('Monthly Data'!R:R,Calculations!$C$116+MOD(X149,Calculations!$C$118))</f>
        <v>1.1704119272391494E-2</v>
      </c>
      <c r="EO149" s="86">
        <f ca="1">Control!$C$7*Calculations!$C$82*INDEX('Monthly Data'!N:N,Calculations!$C$116+MOD(Y149,Calculations!$C$118))+Control!$C$7*Calculations!$C$83*INDEX('Monthly Data'!O:O,Calculations!$C$116+MOD(Y149,Calculations!$C$118))+Control!$C$7*Calculations!$C$84*INDEX('Monthly Data'!P:P,Calculations!$C$116+MOD(Y149,Calculations!$C$118))+Control!$C$7*Calculations!$C$85*INDEX('Monthly Data'!Q:Q,Calculations!$C$116+MOD(Y149,Calculations!$C$118))+(1-Control!$C$7*Calculations!$C$87)*INDEX('Monthly Data'!R:R,Calculations!$C$116+MOD(Y149,Calculations!$C$118))</f>
        <v>1.046389543479892E-2</v>
      </c>
      <c r="EP149" s="86">
        <f ca="1">Control!$C$7*Calculations!$C$82*INDEX('Monthly Data'!N:N,Calculations!$C$116+MOD(Z149,Calculations!$C$118))+Control!$C$7*Calculations!$C$83*INDEX('Monthly Data'!O:O,Calculations!$C$116+MOD(Z149,Calculations!$C$118))+Control!$C$7*Calculations!$C$84*INDEX('Monthly Data'!P:P,Calculations!$C$116+MOD(Z149,Calculations!$C$118))+Control!$C$7*Calculations!$C$85*INDEX('Monthly Data'!Q:Q,Calculations!$C$116+MOD(Z149,Calculations!$C$118))+(1-Control!$C$7*Calculations!$C$87)*INDEX('Monthly Data'!R:R,Calculations!$C$116+MOD(Z149,Calculations!$C$118))</f>
        <v>-4.3408051735618014E-2</v>
      </c>
      <c r="EQ149" s="86">
        <f ca="1">Control!$C$7*Calculations!$C$82*INDEX('Monthly Data'!N:N,Calculations!$C$116+MOD(AA149,Calculations!$C$118))+Control!$C$7*Calculations!$C$83*INDEX('Monthly Data'!O:O,Calculations!$C$116+MOD(AA149,Calculations!$C$118))+Control!$C$7*Calculations!$C$84*INDEX('Monthly Data'!P:P,Calculations!$C$116+MOD(AA149,Calculations!$C$118))+Control!$C$7*Calculations!$C$85*INDEX('Monthly Data'!Q:Q,Calculations!$C$116+MOD(AA149,Calculations!$C$118))+(1-Control!$C$7*Calculations!$C$87)*INDEX('Monthly Data'!R:R,Calculations!$C$116+MOD(AA149,Calculations!$C$118))</f>
        <v>5.1279584938936244E-2</v>
      </c>
      <c r="ER149" s="86">
        <f ca="1">Control!$C$7*Calculations!$C$82*INDEX('Monthly Data'!N:N,Calculations!$C$116+MOD(AB149,Calculations!$C$118))+Control!$C$7*Calculations!$C$83*INDEX('Monthly Data'!O:O,Calculations!$C$116+MOD(AB149,Calculations!$C$118))+Control!$C$7*Calculations!$C$84*INDEX('Monthly Data'!P:P,Calculations!$C$116+MOD(AB149,Calculations!$C$118))+Control!$C$7*Calculations!$C$85*INDEX('Monthly Data'!Q:Q,Calculations!$C$116+MOD(AB149,Calculations!$C$118))+(1-Control!$C$7*Calculations!$C$87)*INDEX('Monthly Data'!R:R,Calculations!$C$116+MOD(AB149,Calculations!$C$118))</f>
        <v>1.1702576456120543E-2</v>
      </c>
      <c r="ES149" s="86">
        <f ca="1">Control!$C$7*Calculations!$C$82*INDEX('Monthly Data'!N:N,Calculations!$C$116+MOD(AC149,Calculations!$C$118))+Control!$C$7*Calculations!$C$83*INDEX('Monthly Data'!O:O,Calculations!$C$116+MOD(AC149,Calculations!$C$118))+Control!$C$7*Calculations!$C$84*INDEX('Monthly Data'!P:P,Calculations!$C$116+MOD(AC149,Calculations!$C$118))+Control!$C$7*Calculations!$C$85*INDEX('Monthly Data'!Q:Q,Calculations!$C$116+MOD(AC149,Calculations!$C$118))+(1-Control!$C$7*Calculations!$C$87)*INDEX('Monthly Data'!R:R,Calculations!$C$116+MOD(AC149,Calculations!$C$118))</f>
        <v>1.4915555251167555E-3</v>
      </c>
      <c r="ET149" s="86">
        <f ca="1">Control!$C$7*Calculations!$C$82*INDEX('Monthly Data'!N:N,Calculations!$C$116+MOD(AD149,Calculations!$C$118))+Control!$C$7*Calculations!$C$83*INDEX('Monthly Data'!O:O,Calculations!$C$116+MOD(AD149,Calculations!$C$118))+Control!$C$7*Calculations!$C$84*INDEX('Monthly Data'!P:P,Calculations!$C$116+MOD(AD149,Calculations!$C$118))+Control!$C$7*Calculations!$C$85*INDEX('Monthly Data'!Q:Q,Calculations!$C$116+MOD(AD149,Calculations!$C$118))+(1-Control!$C$7*Calculations!$C$87)*INDEX('Monthly Data'!R:R,Calculations!$C$116+MOD(AD149,Calculations!$C$118))</f>
        <v>-2.7490061308214487E-3</v>
      </c>
      <c r="EU149" s="86">
        <f ca="1">Control!$C$7*Calculations!$C$82*INDEX('Monthly Data'!N:N,Calculations!$C$116+MOD(AE149,Calculations!$C$118))+Control!$C$7*Calculations!$C$83*INDEX('Monthly Data'!O:O,Calculations!$C$116+MOD(AE149,Calculations!$C$118))+Control!$C$7*Calculations!$C$84*INDEX('Monthly Data'!P:P,Calculations!$C$116+MOD(AE149,Calculations!$C$118))+Control!$C$7*Calculations!$C$85*INDEX('Monthly Data'!Q:Q,Calculations!$C$116+MOD(AE149,Calculations!$C$118))+(1-Control!$C$7*Calculations!$C$87)*INDEX('Monthly Data'!R:R,Calculations!$C$116+MOD(AE149,Calculations!$C$118))</f>
        <v>1.1704119272391494E-2</v>
      </c>
      <c r="EV149" s="86">
        <f ca="1">Control!$C$7*Calculations!$C$82*INDEX('Monthly Data'!N:N,Calculations!$C$116+MOD(AF149,Calculations!$C$118))+Control!$C$7*Calculations!$C$83*INDEX('Monthly Data'!O:O,Calculations!$C$116+MOD(AF149,Calculations!$C$118))+Control!$C$7*Calculations!$C$84*INDEX('Monthly Data'!P:P,Calculations!$C$116+MOD(AF149,Calculations!$C$118))+Control!$C$7*Calculations!$C$85*INDEX('Monthly Data'!Q:Q,Calculations!$C$116+MOD(AF149,Calculations!$C$118))+(1-Control!$C$7*Calculations!$C$87)*INDEX('Monthly Data'!R:R,Calculations!$C$116+MOD(AF149,Calculations!$C$118))</f>
        <v>4.4327772793586687E-3</v>
      </c>
      <c r="EW149" s="86">
        <f ca="1">Control!$C$7*Calculations!$C$82*INDEX('Monthly Data'!N:N,Calculations!$C$116+MOD(AG149,Calculations!$C$118))+Control!$C$7*Calculations!$C$83*INDEX('Monthly Data'!O:O,Calculations!$C$116+MOD(AG149,Calculations!$C$118))+Control!$C$7*Calculations!$C$84*INDEX('Monthly Data'!P:P,Calculations!$C$116+MOD(AG149,Calculations!$C$118))+Control!$C$7*Calculations!$C$85*INDEX('Monthly Data'!Q:Q,Calculations!$C$116+MOD(AG149,Calculations!$C$118))+(1-Control!$C$7*Calculations!$C$87)*INDEX('Monthly Data'!R:R,Calculations!$C$116+MOD(AG149,Calculations!$C$118))</f>
        <v>5.1972609868760735E-3</v>
      </c>
      <c r="EX149" s="86">
        <f ca="1">Control!$C$7*Calculations!$C$82*INDEX('Monthly Data'!N:N,Calculations!$C$116+MOD(AH149,Calculations!$C$118))+Control!$C$7*Calculations!$C$83*INDEX('Monthly Data'!O:O,Calculations!$C$116+MOD(AH149,Calculations!$C$118))+Control!$C$7*Calculations!$C$84*INDEX('Monthly Data'!P:P,Calculations!$C$116+MOD(AH149,Calculations!$C$118))+Control!$C$7*Calculations!$C$85*INDEX('Monthly Data'!Q:Q,Calculations!$C$116+MOD(AH149,Calculations!$C$118))+(1-Control!$C$7*Calculations!$C$87)*INDEX('Monthly Data'!R:R,Calculations!$C$116+MOD(AH149,Calculations!$C$118))</f>
        <v>-2.5168357537820856E-4</v>
      </c>
      <c r="EY149" s="86">
        <f ca="1">Control!$C$7*Calculations!$C$82*INDEX('Monthly Data'!N:N,Calculations!$C$116+MOD(AI149,Calculations!$C$118))+Control!$C$7*Calculations!$C$83*INDEX('Monthly Data'!O:O,Calculations!$C$116+MOD(AI149,Calculations!$C$118))+Control!$C$7*Calculations!$C$84*INDEX('Monthly Data'!P:P,Calculations!$C$116+MOD(AI149,Calculations!$C$118))+Control!$C$7*Calculations!$C$85*INDEX('Monthly Data'!Q:Q,Calculations!$C$116+MOD(AI149,Calculations!$C$118))+(1-Control!$C$7*Calculations!$C$87)*INDEX('Monthly Data'!R:R,Calculations!$C$116+MOD(AI149,Calculations!$C$118))</f>
        <v>1.5115046179922851E-2</v>
      </c>
      <c r="EZ149" s="86">
        <f ca="1">Control!$C$7*Calculations!$C$82*INDEX('Monthly Data'!N:N,Calculations!$C$116+MOD(AJ149,Calculations!$C$118))+Control!$C$7*Calculations!$C$83*INDEX('Monthly Data'!O:O,Calculations!$C$116+MOD(AJ149,Calculations!$C$118))+Control!$C$7*Calculations!$C$84*INDEX('Monthly Data'!P:P,Calculations!$C$116+MOD(AJ149,Calculations!$C$118))+Control!$C$7*Calculations!$C$85*INDEX('Monthly Data'!Q:Q,Calculations!$C$116+MOD(AJ149,Calculations!$C$118))+(1-Control!$C$7*Calculations!$C$87)*INDEX('Monthly Data'!R:R,Calculations!$C$116+MOD(AJ149,Calculations!$C$118))</f>
        <v>7.9764341593600071E-3</v>
      </c>
      <c r="FA149" s="86">
        <f ca="1">Control!$C$7*Calculations!$C$82*INDEX('Monthly Data'!N:N,Calculations!$C$116+MOD(AK149,Calculations!$C$118))+Control!$C$7*Calculations!$C$83*INDEX('Monthly Data'!O:O,Calculations!$C$116+MOD(AK149,Calculations!$C$118))+Control!$C$7*Calculations!$C$84*INDEX('Monthly Data'!P:P,Calculations!$C$116+MOD(AK149,Calculations!$C$118))+Control!$C$7*Calculations!$C$85*INDEX('Monthly Data'!Q:Q,Calculations!$C$116+MOD(AK149,Calculations!$C$118))+(1-Control!$C$7*Calculations!$C$87)*INDEX('Monthly Data'!R:R,Calculations!$C$116+MOD(AK149,Calculations!$C$118))</f>
        <v>1.0018681835149534E-3</v>
      </c>
      <c r="FB149" s="86">
        <f ca="1">Control!$C$7*Calculations!$C$82*INDEX('Monthly Data'!N:N,Calculations!$C$116+MOD(AL149,Calculations!$C$118))+Control!$C$7*Calculations!$C$83*INDEX('Monthly Data'!O:O,Calculations!$C$116+MOD(AL149,Calculations!$C$118))+Control!$C$7*Calculations!$C$84*INDEX('Monthly Data'!P:P,Calculations!$C$116+MOD(AL149,Calculations!$C$118))+Control!$C$7*Calculations!$C$85*INDEX('Monthly Data'!Q:Q,Calculations!$C$116+MOD(AL149,Calculations!$C$118))+(1-Control!$C$7*Calculations!$C$87)*INDEX('Monthly Data'!R:R,Calculations!$C$116+MOD(AL149,Calculations!$C$118))</f>
        <v>2.3206536303657571E-2</v>
      </c>
      <c r="FC149" s="86">
        <f ca="1">Control!$C$7*Calculations!$C$82*INDEX('Monthly Data'!N:N,Calculations!$C$116+MOD(AM149,Calculations!$C$118))+Control!$C$7*Calculations!$C$83*INDEX('Monthly Data'!O:O,Calculations!$C$116+MOD(AM149,Calculations!$C$118))+Control!$C$7*Calculations!$C$84*INDEX('Monthly Data'!P:P,Calculations!$C$116+MOD(AM149,Calculations!$C$118))+Control!$C$7*Calculations!$C$85*INDEX('Monthly Data'!Q:Q,Calculations!$C$116+MOD(AM149,Calculations!$C$118))+(1-Control!$C$7*Calculations!$C$87)*INDEX('Monthly Data'!R:R,Calculations!$C$116+MOD(AM149,Calculations!$C$118))</f>
        <v>-2.7490061308214487E-3</v>
      </c>
      <c r="FD149" s="86">
        <f ca="1">Control!$C$7*Calculations!$C$82*INDEX('Monthly Data'!N:N,Calculations!$C$116+MOD(AN149,Calculations!$C$118))+Control!$C$7*Calculations!$C$83*INDEX('Monthly Data'!O:O,Calculations!$C$116+MOD(AN149,Calculations!$C$118))+Control!$C$7*Calculations!$C$84*INDEX('Monthly Data'!P:P,Calculations!$C$116+MOD(AN149,Calculations!$C$118))+Control!$C$7*Calculations!$C$85*INDEX('Monthly Data'!Q:Q,Calculations!$C$116+MOD(AN149,Calculations!$C$118))+(1-Control!$C$7*Calculations!$C$87)*INDEX('Monthly Data'!R:R,Calculations!$C$116+MOD(AN149,Calculations!$C$118))</f>
        <v>1.5063457444773597E-2</v>
      </c>
      <c r="FE149" s="86">
        <f ca="1">Control!$C$7*Calculations!$C$82*INDEX('Monthly Data'!N:N,Calculations!$C$116+MOD(AO149,Calculations!$C$118))+Control!$C$7*Calculations!$C$83*INDEX('Monthly Data'!O:O,Calculations!$C$116+MOD(AO149,Calculations!$C$118))+Control!$C$7*Calculations!$C$84*INDEX('Monthly Data'!P:P,Calculations!$C$116+MOD(AO149,Calculations!$C$118))+Control!$C$7*Calculations!$C$85*INDEX('Monthly Data'!Q:Q,Calculations!$C$116+MOD(AO149,Calculations!$C$118))+(1-Control!$C$7*Calculations!$C$87)*INDEX('Monthly Data'!R:R,Calculations!$C$116+MOD(AO149,Calculations!$C$118))</f>
        <v>-3.8875517825435772E-3</v>
      </c>
      <c r="FF149" s="86">
        <f ca="1">Control!$C$7*Calculations!$C$82*INDEX('Monthly Data'!N:N,Calculations!$C$116+MOD(AP149,Calculations!$C$118))+Control!$C$7*Calculations!$C$83*INDEX('Monthly Data'!O:O,Calculations!$C$116+MOD(AP149,Calculations!$C$118))+Control!$C$7*Calculations!$C$84*INDEX('Monthly Data'!P:P,Calculations!$C$116+MOD(AP149,Calculations!$C$118))+Control!$C$7*Calculations!$C$85*INDEX('Monthly Data'!Q:Q,Calculations!$C$116+MOD(AP149,Calculations!$C$118))+(1-Control!$C$7*Calculations!$C$87)*INDEX('Monthly Data'!R:R,Calculations!$C$116+MOD(AP149,Calculations!$C$118))</f>
        <v>2.3206536303657571E-2</v>
      </c>
      <c r="FG149" s="86">
        <f ca="1">Control!$C$7*Calculations!$C$82*INDEX('Monthly Data'!N:N,Calculations!$C$116+MOD(AQ149,Calculations!$C$118))+Control!$C$7*Calculations!$C$83*INDEX('Monthly Data'!O:O,Calculations!$C$116+MOD(AQ149,Calculations!$C$118))+Control!$C$7*Calculations!$C$84*INDEX('Monthly Data'!P:P,Calculations!$C$116+MOD(AQ149,Calculations!$C$118))+Control!$C$7*Calculations!$C$85*INDEX('Monthly Data'!Q:Q,Calculations!$C$116+MOD(AQ149,Calculations!$C$118))+(1-Control!$C$7*Calculations!$C$87)*INDEX('Monthly Data'!R:R,Calculations!$C$116+MOD(AQ149,Calculations!$C$118))</f>
        <v>1.3423979074716584E-2</v>
      </c>
      <c r="FH149" s="86">
        <f ca="1">Control!$C$7*Calculations!$C$82*INDEX('Monthly Data'!N:N,Calculations!$C$116+MOD(AR149,Calculations!$C$118))+Control!$C$7*Calculations!$C$83*INDEX('Monthly Data'!O:O,Calculations!$C$116+MOD(AR149,Calculations!$C$118))+Control!$C$7*Calculations!$C$84*INDEX('Monthly Data'!P:P,Calculations!$C$116+MOD(AR149,Calculations!$C$118))+Control!$C$7*Calculations!$C$85*INDEX('Monthly Data'!Q:Q,Calculations!$C$116+MOD(AR149,Calculations!$C$118))+(1-Control!$C$7*Calculations!$C$87)*INDEX('Monthly Data'!R:R,Calculations!$C$116+MOD(AR149,Calculations!$C$118))</f>
        <v>-4.3408051735618014E-2</v>
      </c>
      <c r="FI149" s="86">
        <f ca="1">Control!$C$7*Calculations!$C$82*INDEX('Monthly Data'!N:N,Calculations!$C$116+MOD(AS149,Calculations!$C$118))+Control!$C$7*Calculations!$C$83*INDEX('Monthly Data'!O:O,Calculations!$C$116+MOD(AS149,Calculations!$C$118))+Control!$C$7*Calculations!$C$84*INDEX('Monthly Data'!P:P,Calculations!$C$116+MOD(AS149,Calculations!$C$118))+Control!$C$7*Calculations!$C$85*INDEX('Monthly Data'!Q:Q,Calculations!$C$116+MOD(AS149,Calculations!$C$118))+(1-Control!$C$7*Calculations!$C$87)*INDEX('Monthly Data'!R:R,Calculations!$C$116+MOD(AS149,Calculations!$C$118))</f>
        <v>-4.0413381192162513E-2</v>
      </c>
      <c r="FJ149" s="86">
        <f ca="1">Control!$C$7*Calculations!$C$82*INDEX('Monthly Data'!N:N,Calculations!$C$116+MOD(AT149,Calculations!$C$118))+Control!$C$7*Calculations!$C$83*INDEX('Monthly Data'!O:O,Calculations!$C$116+MOD(AT149,Calculations!$C$118))+Control!$C$7*Calculations!$C$84*INDEX('Monthly Data'!P:P,Calculations!$C$116+MOD(AT149,Calculations!$C$118))+Control!$C$7*Calculations!$C$85*INDEX('Monthly Data'!Q:Q,Calculations!$C$116+MOD(AT149,Calculations!$C$118))+(1-Control!$C$7*Calculations!$C$87)*INDEX('Monthly Data'!R:R,Calculations!$C$116+MOD(AT149,Calculations!$C$118))</f>
        <v>1.5108777406081684E-3</v>
      </c>
      <c r="FK149" s="86">
        <f ca="1">Control!$C$7*Calculations!$C$82*INDEX('Monthly Data'!N:N,Calculations!$C$116+MOD(AU149,Calculations!$C$118))+Control!$C$7*Calculations!$C$83*INDEX('Monthly Data'!O:O,Calculations!$C$116+MOD(AU149,Calculations!$C$118))+Control!$C$7*Calculations!$C$84*INDEX('Monthly Data'!P:P,Calculations!$C$116+MOD(AU149,Calculations!$C$118))+Control!$C$7*Calculations!$C$85*INDEX('Monthly Data'!Q:Q,Calculations!$C$116+MOD(AU149,Calculations!$C$118))+(1-Control!$C$7*Calculations!$C$87)*INDEX('Monthly Data'!R:R,Calculations!$C$116+MOD(AU149,Calculations!$C$118))</f>
        <v>3.0957942835585645E-2</v>
      </c>
      <c r="FL149" s="86">
        <f ca="1">Control!$C$7*Calculations!$C$82*INDEX('Monthly Data'!N:N,Calculations!$C$116+MOD(AV149,Calculations!$C$118))+Control!$C$7*Calculations!$C$83*INDEX('Monthly Data'!O:O,Calculations!$C$116+MOD(AV149,Calculations!$C$118))+Control!$C$7*Calculations!$C$84*INDEX('Monthly Data'!P:P,Calculations!$C$116+MOD(AV149,Calculations!$C$118))+Control!$C$7*Calculations!$C$85*INDEX('Monthly Data'!Q:Q,Calculations!$C$116+MOD(AV149,Calculations!$C$118))+(1-Control!$C$7*Calculations!$C$87)*INDEX('Monthly Data'!R:R,Calculations!$C$116+MOD(AV149,Calculations!$C$118))</f>
        <v>4.5132804118240749E-2</v>
      </c>
      <c r="FM149" s="86">
        <f ca="1">Control!$C$7*Calculations!$C$82*INDEX('Monthly Data'!N:N,Calculations!$C$116+MOD(AW149,Calculations!$C$118))+Control!$C$7*Calculations!$C$83*INDEX('Monthly Data'!O:O,Calculations!$C$116+MOD(AW149,Calculations!$C$118))+Control!$C$7*Calculations!$C$84*INDEX('Monthly Data'!P:P,Calculations!$C$116+MOD(AW149,Calculations!$C$118))+Control!$C$7*Calculations!$C$85*INDEX('Monthly Data'!Q:Q,Calculations!$C$116+MOD(AW149,Calculations!$C$118))+(1-Control!$C$7*Calculations!$C$87)*INDEX('Monthly Data'!R:R,Calculations!$C$116+MOD(AW149,Calculations!$C$118))</f>
        <v>2.1918137743539623E-2</v>
      </c>
      <c r="FN149" s="86">
        <f ca="1">Control!$C$7*Calculations!$C$82*INDEX('Monthly Data'!N:N,Calculations!$C$116+MOD(AX149,Calculations!$C$118))+Control!$C$7*Calculations!$C$83*INDEX('Monthly Data'!O:O,Calculations!$C$116+MOD(AX149,Calculations!$C$118))+Control!$C$7*Calculations!$C$84*INDEX('Monthly Data'!P:P,Calculations!$C$116+MOD(AX149,Calculations!$C$118))+Control!$C$7*Calculations!$C$85*INDEX('Monthly Data'!Q:Q,Calculations!$C$116+MOD(AX149,Calculations!$C$118))+(1-Control!$C$7*Calculations!$C$87)*INDEX('Monthly Data'!R:R,Calculations!$C$116+MOD(AX149,Calculations!$C$118))</f>
        <v>5.1279584938936244E-2</v>
      </c>
      <c r="FO149" s="86">
        <f ca="1">Control!$C$7*Calculations!$C$82*INDEX('Monthly Data'!N:N,Calculations!$C$116+MOD(AY149,Calculations!$C$118))+Control!$C$7*Calculations!$C$83*INDEX('Monthly Data'!O:O,Calculations!$C$116+MOD(AY149,Calculations!$C$118))+Control!$C$7*Calculations!$C$84*INDEX('Monthly Data'!P:P,Calculations!$C$116+MOD(AY149,Calculations!$C$118))+Control!$C$7*Calculations!$C$85*INDEX('Monthly Data'!Q:Q,Calculations!$C$116+MOD(AY149,Calculations!$C$118))+(1-Control!$C$7*Calculations!$C$87)*INDEX('Monthly Data'!R:R,Calculations!$C$116+MOD(AY149,Calculations!$C$118))</f>
        <v>1.0627294914941248E-2</v>
      </c>
      <c r="FP149" s="86">
        <f ca="1">Control!$C$7*Calculations!$C$82*INDEX('Monthly Data'!N:N,Calculations!$C$116+MOD(AZ149,Calculations!$C$118))+Control!$C$7*Calculations!$C$83*INDEX('Monthly Data'!O:O,Calculations!$C$116+MOD(AZ149,Calculations!$C$118))+Control!$C$7*Calculations!$C$84*INDEX('Monthly Data'!P:P,Calculations!$C$116+MOD(AZ149,Calculations!$C$118))+Control!$C$7*Calculations!$C$85*INDEX('Monthly Data'!Q:Q,Calculations!$C$116+MOD(AZ149,Calculations!$C$118))+(1-Control!$C$7*Calculations!$C$87)*INDEX('Monthly Data'!R:R,Calculations!$C$116+MOD(AZ149,Calculations!$C$118))</f>
        <v>5.8868730207813358E-3</v>
      </c>
      <c r="FQ149" s="86">
        <f ca="1">Control!$C$7*Calculations!$C$82*INDEX('Monthly Data'!N:N,Calculations!$C$116+MOD(BA149,Calculations!$C$118))+Control!$C$7*Calculations!$C$83*INDEX('Monthly Data'!O:O,Calculations!$C$116+MOD(BA149,Calculations!$C$118))+Control!$C$7*Calculations!$C$84*INDEX('Monthly Data'!P:P,Calculations!$C$116+MOD(BA149,Calculations!$C$118))+Control!$C$7*Calculations!$C$85*INDEX('Monthly Data'!Q:Q,Calculations!$C$116+MOD(BA149,Calculations!$C$118))+(1-Control!$C$7*Calculations!$C$87)*INDEX('Monthly Data'!R:R,Calculations!$C$116+MOD(BA149,Calculations!$C$118))</f>
        <v>-2.7490061308214487E-3</v>
      </c>
      <c r="FR149" s="86">
        <f ca="1">Control!$C$7*Calculations!$C$82*INDEX('Monthly Data'!N:N,Calculations!$C$116+MOD(BB149,Calculations!$C$118))+Control!$C$7*Calculations!$C$83*INDEX('Monthly Data'!O:O,Calculations!$C$116+MOD(BB149,Calculations!$C$118))+Control!$C$7*Calculations!$C$84*INDEX('Monthly Data'!P:P,Calculations!$C$116+MOD(BB149,Calculations!$C$118))+Control!$C$7*Calculations!$C$85*INDEX('Monthly Data'!Q:Q,Calculations!$C$116+MOD(BB149,Calculations!$C$118))+(1-Control!$C$7*Calculations!$C$87)*INDEX('Monthly Data'!R:R,Calculations!$C$116+MOD(BB149,Calculations!$C$118))</f>
        <v>-4.417423226995453E-3</v>
      </c>
      <c r="FS149" s="86">
        <f ca="1">Control!$C$7*Calculations!$C$82*INDEX('Monthly Data'!N:N,Calculations!$C$116+MOD(BC149,Calculations!$C$118))+Control!$C$7*Calculations!$C$83*INDEX('Monthly Data'!O:O,Calculations!$C$116+MOD(BC149,Calculations!$C$118))+Control!$C$7*Calculations!$C$84*INDEX('Monthly Data'!P:P,Calculations!$C$116+MOD(BC149,Calculations!$C$118))+Control!$C$7*Calculations!$C$85*INDEX('Monthly Data'!Q:Q,Calculations!$C$116+MOD(BC149,Calculations!$C$118))+(1-Control!$C$7*Calculations!$C$87)*INDEX('Monthly Data'!R:R,Calculations!$C$116+MOD(BC149,Calculations!$C$118))</f>
        <v>1.0478379486191123E-2</v>
      </c>
      <c r="FT149" s="86">
        <f ca="1">Control!$C$7*Calculations!$C$82*INDEX('Monthly Data'!N:N,Calculations!$C$116+MOD(BD149,Calculations!$C$118))+Control!$C$7*Calculations!$C$83*INDEX('Monthly Data'!O:O,Calculations!$C$116+MOD(BD149,Calculations!$C$118))+Control!$C$7*Calculations!$C$84*INDEX('Monthly Data'!P:P,Calculations!$C$116+MOD(BD149,Calculations!$C$118))+Control!$C$7*Calculations!$C$85*INDEX('Monthly Data'!Q:Q,Calculations!$C$116+MOD(BD149,Calculations!$C$118))+(1-Control!$C$7*Calculations!$C$87)*INDEX('Monthly Data'!R:R,Calculations!$C$116+MOD(BD149,Calculations!$C$118))</f>
        <v>3.6332715283247441E-2</v>
      </c>
      <c r="FU149" s="86">
        <f ca="1">Control!$C$7*Calculations!$C$82*INDEX('Monthly Data'!N:N,Calculations!$C$116+MOD(BE149,Calculations!$C$118))+Control!$C$7*Calculations!$C$83*INDEX('Monthly Data'!O:O,Calculations!$C$116+MOD(BE149,Calculations!$C$118))+Control!$C$7*Calculations!$C$84*INDEX('Monthly Data'!P:P,Calculations!$C$116+MOD(BE149,Calculations!$C$118))+Control!$C$7*Calculations!$C$85*INDEX('Monthly Data'!Q:Q,Calculations!$C$116+MOD(BE149,Calculations!$C$118))+(1-Control!$C$7*Calculations!$C$87)*INDEX('Monthly Data'!R:R,Calculations!$C$116+MOD(BE149,Calculations!$C$118))</f>
        <v>1.7599621212565995E-2</v>
      </c>
      <c r="FV149" s="86">
        <f ca="1">Control!$C$7*Calculations!$C$82*INDEX('Monthly Data'!N:N,Calculations!$C$116+MOD(BF149,Calculations!$C$118))+Control!$C$7*Calculations!$C$83*INDEX('Monthly Data'!O:O,Calculations!$C$116+MOD(BF149,Calculations!$C$118))+Control!$C$7*Calculations!$C$84*INDEX('Monthly Data'!P:P,Calculations!$C$116+MOD(BF149,Calculations!$C$118))+Control!$C$7*Calculations!$C$85*INDEX('Monthly Data'!Q:Q,Calculations!$C$116+MOD(BF149,Calculations!$C$118))+(1-Control!$C$7*Calculations!$C$87)*INDEX('Monthly Data'!R:R,Calculations!$C$116+MOD(BF149,Calculations!$C$118))</f>
        <v>5.3309355465453899E-3</v>
      </c>
      <c r="FW149" s="86">
        <f ca="1">Control!$C$7*Calculations!$C$82*INDEX('Monthly Data'!N:N,Calculations!$C$116+MOD(BG149,Calculations!$C$118))+Control!$C$7*Calculations!$C$83*INDEX('Monthly Data'!O:O,Calculations!$C$116+MOD(BG149,Calculations!$C$118))+Control!$C$7*Calculations!$C$84*INDEX('Monthly Data'!P:P,Calculations!$C$116+MOD(BG149,Calculations!$C$118))+Control!$C$7*Calculations!$C$85*INDEX('Monthly Data'!Q:Q,Calculations!$C$116+MOD(BG149,Calculations!$C$118))+(1-Control!$C$7*Calculations!$C$87)*INDEX('Monthly Data'!R:R,Calculations!$C$116+MOD(BG149,Calculations!$C$118))</f>
        <v>7.5897487599915015E-3</v>
      </c>
      <c r="FX149" s="86">
        <f ca="1">Control!$C$7*Calculations!$C$82*INDEX('Monthly Data'!N:N,Calculations!$C$116+MOD(BH149,Calculations!$C$118))+Control!$C$7*Calculations!$C$83*INDEX('Monthly Data'!O:O,Calculations!$C$116+MOD(BH149,Calculations!$C$118))+Control!$C$7*Calculations!$C$84*INDEX('Monthly Data'!P:P,Calculations!$C$116+MOD(BH149,Calculations!$C$118))+Control!$C$7*Calculations!$C$85*INDEX('Monthly Data'!Q:Q,Calculations!$C$116+MOD(BH149,Calculations!$C$118))+(1-Control!$C$7*Calculations!$C$87)*INDEX('Monthly Data'!R:R,Calculations!$C$116+MOD(BH149,Calculations!$C$118))</f>
        <v>1.7599621212565995E-2</v>
      </c>
      <c r="FY149" s="86">
        <f ca="1">Control!$C$7*Calculations!$C$82*INDEX('Monthly Data'!N:N,Calculations!$C$116+MOD(BI149,Calculations!$C$118))+Control!$C$7*Calculations!$C$83*INDEX('Monthly Data'!O:O,Calculations!$C$116+MOD(BI149,Calculations!$C$118))+Control!$C$7*Calculations!$C$84*INDEX('Monthly Data'!P:P,Calculations!$C$116+MOD(BI149,Calculations!$C$118))+Control!$C$7*Calculations!$C$85*INDEX('Monthly Data'!Q:Q,Calculations!$C$116+MOD(BI149,Calculations!$C$118))+(1-Control!$C$7*Calculations!$C$87)*INDEX('Monthly Data'!R:R,Calculations!$C$116+MOD(BI149,Calculations!$C$118))</f>
        <v>1.142101364887867E-2</v>
      </c>
      <c r="FZ149" s="86">
        <f ca="1">Control!$C$7*Calculations!$C$82*INDEX('Monthly Data'!N:N,Calculations!$C$116+MOD(BJ149,Calculations!$C$118))+Control!$C$7*Calculations!$C$83*INDEX('Monthly Data'!O:O,Calculations!$C$116+MOD(BJ149,Calculations!$C$118))+Control!$C$7*Calculations!$C$84*INDEX('Monthly Data'!P:P,Calculations!$C$116+MOD(BJ149,Calculations!$C$118))+Control!$C$7*Calculations!$C$85*INDEX('Monthly Data'!Q:Q,Calculations!$C$116+MOD(BJ149,Calculations!$C$118))+(1-Control!$C$7*Calculations!$C$87)*INDEX('Monthly Data'!R:R,Calculations!$C$116+MOD(BJ149,Calculations!$C$118))</f>
        <v>1.4915555251167555E-3</v>
      </c>
      <c r="GA149" s="86">
        <f ca="1">Control!$C$7*Calculations!$C$82*INDEX('Monthly Data'!N:N,Calculations!$C$116+MOD(BK149,Calculations!$C$118))+Control!$C$7*Calculations!$C$83*INDEX('Monthly Data'!O:O,Calculations!$C$116+MOD(BK149,Calculations!$C$118))+Control!$C$7*Calculations!$C$84*INDEX('Monthly Data'!P:P,Calculations!$C$116+MOD(BK149,Calculations!$C$118))+Control!$C$7*Calculations!$C$85*INDEX('Monthly Data'!Q:Q,Calculations!$C$116+MOD(BK149,Calculations!$C$118))+(1-Control!$C$7*Calculations!$C$87)*INDEX('Monthly Data'!R:R,Calculations!$C$116+MOD(BK149,Calculations!$C$118))</f>
        <v>4.4327772793586687E-3</v>
      </c>
      <c r="GB149" s="86">
        <f ca="1">Control!$C$7*Calculations!$C$82*INDEX('Monthly Data'!N:N,Calculations!$C$116+MOD(BL149,Calculations!$C$118))+Control!$C$7*Calculations!$C$83*INDEX('Monthly Data'!O:O,Calculations!$C$116+MOD(BL149,Calculations!$C$118))+Control!$C$7*Calculations!$C$84*INDEX('Monthly Data'!P:P,Calculations!$C$116+MOD(BL149,Calculations!$C$118))+Control!$C$7*Calculations!$C$85*INDEX('Monthly Data'!Q:Q,Calculations!$C$116+MOD(BL149,Calculations!$C$118))+(1-Control!$C$7*Calculations!$C$87)*INDEX('Monthly Data'!R:R,Calculations!$C$116+MOD(BL149,Calculations!$C$118))</f>
        <v>-3.8875517825435772E-3</v>
      </c>
      <c r="GC149" s="86">
        <f ca="1">Control!$C$7*Calculations!$C$82*INDEX('Monthly Data'!N:N,Calculations!$C$116+MOD(BM149,Calculations!$C$118))+Control!$C$7*Calculations!$C$83*INDEX('Monthly Data'!O:O,Calculations!$C$116+MOD(BM149,Calculations!$C$118))+Control!$C$7*Calculations!$C$84*INDEX('Monthly Data'!P:P,Calculations!$C$116+MOD(BM149,Calculations!$C$118))+Control!$C$7*Calculations!$C$85*INDEX('Monthly Data'!Q:Q,Calculations!$C$116+MOD(BM149,Calculations!$C$118))+(1-Control!$C$7*Calculations!$C$87)*INDEX('Monthly Data'!R:R,Calculations!$C$116+MOD(BM149,Calculations!$C$118))</f>
        <v>-4.3408051735618014E-2</v>
      </c>
      <c r="GD149" s="86">
        <f ca="1">Control!$C$7*Calculations!$C$82*INDEX('Monthly Data'!N:N,Calculations!$C$116+MOD(BN149,Calculations!$C$118))+Control!$C$7*Calculations!$C$83*INDEX('Monthly Data'!O:O,Calculations!$C$116+MOD(BN149,Calculations!$C$118))+Control!$C$7*Calculations!$C$84*INDEX('Monthly Data'!P:P,Calculations!$C$116+MOD(BN149,Calculations!$C$118))+Control!$C$7*Calculations!$C$85*INDEX('Monthly Data'!Q:Q,Calculations!$C$116+MOD(BN149,Calculations!$C$118))+(1-Control!$C$7*Calculations!$C$87)*INDEX('Monthly Data'!R:R,Calculations!$C$116+MOD(BN149,Calculations!$C$118))</f>
        <v>1.046389543479892E-2</v>
      </c>
      <c r="GE149" s="86">
        <f ca="1">Control!$C$7*Calculations!$C$82*INDEX('Monthly Data'!N:N,Calculations!$C$116+MOD(BO149,Calculations!$C$118))+Control!$C$7*Calculations!$C$83*INDEX('Monthly Data'!O:O,Calculations!$C$116+MOD(BO149,Calculations!$C$118))+Control!$C$7*Calculations!$C$84*INDEX('Monthly Data'!P:P,Calculations!$C$116+MOD(BO149,Calculations!$C$118))+Control!$C$7*Calculations!$C$85*INDEX('Monthly Data'!Q:Q,Calculations!$C$116+MOD(BO149,Calculations!$C$118))+(1-Control!$C$7*Calculations!$C$87)*INDEX('Monthly Data'!R:R,Calculations!$C$116+MOD(BO149,Calculations!$C$118))</f>
        <v>1.5063457444773597E-2</v>
      </c>
      <c r="GF149" s="86">
        <f ca="1">Control!$C$7*Calculations!$C$82*INDEX('Monthly Data'!N:N,Calculations!$C$116+MOD(BP149,Calculations!$C$118))+Control!$C$7*Calculations!$C$83*INDEX('Monthly Data'!O:O,Calculations!$C$116+MOD(BP149,Calculations!$C$118))+Control!$C$7*Calculations!$C$84*INDEX('Monthly Data'!P:P,Calculations!$C$116+MOD(BP149,Calculations!$C$118))+Control!$C$7*Calculations!$C$85*INDEX('Monthly Data'!Q:Q,Calculations!$C$116+MOD(BP149,Calculations!$C$118))+(1-Control!$C$7*Calculations!$C$87)*INDEX('Monthly Data'!R:R,Calculations!$C$116+MOD(BP149,Calculations!$C$118))</f>
        <v>-3.9863250714949353E-2</v>
      </c>
      <c r="GG149" s="86">
        <f ca="1">Control!$C$7*Calculations!$C$82*INDEX('Monthly Data'!N:N,Calculations!$C$116+MOD(BQ149,Calculations!$C$118))+Control!$C$7*Calculations!$C$83*INDEX('Monthly Data'!O:O,Calculations!$C$116+MOD(BQ149,Calculations!$C$118))+Control!$C$7*Calculations!$C$84*INDEX('Monthly Data'!P:P,Calculations!$C$116+MOD(BQ149,Calculations!$C$118))+Control!$C$7*Calculations!$C$85*INDEX('Monthly Data'!Q:Q,Calculations!$C$116+MOD(BQ149,Calculations!$C$118))+(1-Control!$C$7*Calculations!$C$87)*INDEX('Monthly Data'!R:R,Calculations!$C$116+MOD(BQ149,Calculations!$C$118))</f>
        <v>1.1786765492207996E-2</v>
      </c>
      <c r="GH149" s="86">
        <f ca="1">Control!$C$7*Calculations!$C$82*INDEX('Monthly Data'!N:N,Calculations!$C$116+MOD(BR149,Calculations!$C$118))+Control!$C$7*Calculations!$C$83*INDEX('Monthly Data'!O:O,Calculations!$C$116+MOD(BR149,Calculations!$C$118))+Control!$C$7*Calculations!$C$84*INDEX('Monthly Data'!P:P,Calculations!$C$116+MOD(BR149,Calculations!$C$118))+Control!$C$7*Calculations!$C$85*INDEX('Monthly Data'!Q:Q,Calculations!$C$116+MOD(BR149,Calculations!$C$118))+(1-Control!$C$7*Calculations!$C$87)*INDEX('Monthly Data'!R:R,Calculations!$C$116+MOD(BR149,Calculations!$C$118))</f>
        <v>1.7484305259657981E-2</v>
      </c>
      <c r="GI149" s="86">
        <f ca="1">Control!$C$7*Calculations!$C$82*INDEX('Monthly Data'!N:N,Calculations!$C$116+MOD(BS149,Calculations!$C$118))+Control!$C$7*Calculations!$C$83*INDEX('Monthly Data'!O:O,Calculations!$C$116+MOD(BS149,Calculations!$C$118))+Control!$C$7*Calculations!$C$84*INDEX('Monthly Data'!P:P,Calculations!$C$116+MOD(BS149,Calculations!$C$118))+Control!$C$7*Calculations!$C$85*INDEX('Monthly Data'!Q:Q,Calculations!$C$116+MOD(BS149,Calculations!$C$118))+(1-Control!$C$7*Calculations!$C$87)*INDEX('Monthly Data'!R:R,Calculations!$C$116+MOD(BS149,Calculations!$C$118))</f>
        <v>1.5108777406081684E-3</v>
      </c>
      <c r="GJ149" s="86">
        <f ca="1">Control!$C$7*Calculations!$C$82*INDEX('Monthly Data'!N:N,Calculations!$C$116+MOD(BT149,Calculations!$C$118))+Control!$C$7*Calculations!$C$83*INDEX('Monthly Data'!O:O,Calculations!$C$116+MOD(BT149,Calculations!$C$118))+Control!$C$7*Calculations!$C$84*INDEX('Monthly Data'!P:P,Calculations!$C$116+MOD(BT149,Calculations!$C$118))+Control!$C$7*Calculations!$C$85*INDEX('Monthly Data'!Q:Q,Calculations!$C$116+MOD(BT149,Calculations!$C$118))+(1-Control!$C$7*Calculations!$C$87)*INDEX('Monthly Data'!R:R,Calculations!$C$116+MOD(BT149,Calculations!$C$118))</f>
        <v>-2.5419860972892394E-2</v>
      </c>
      <c r="GK149" s="86">
        <f ca="1">Control!$C$7*Calculations!$C$82*INDEX('Monthly Data'!N:N,Calculations!$C$116+MOD(BU149,Calculations!$C$118))+Control!$C$7*Calculations!$C$83*INDEX('Monthly Data'!O:O,Calculations!$C$116+MOD(BU149,Calculations!$C$118))+Control!$C$7*Calculations!$C$84*INDEX('Monthly Data'!P:P,Calculations!$C$116+MOD(BU149,Calculations!$C$118))+Control!$C$7*Calculations!$C$85*INDEX('Monthly Data'!Q:Q,Calculations!$C$116+MOD(BU149,Calculations!$C$118))+(1-Control!$C$7*Calculations!$C$87)*INDEX('Monthly Data'!R:R,Calculations!$C$116+MOD(BU149,Calculations!$C$118))</f>
        <v>1.3891304280773396E-2</v>
      </c>
      <c r="GL149" s="86">
        <f ca="1">Control!$C$7*Calculations!$C$82*INDEX('Monthly Data'!N:N,Calculations!$C$116+MOD(BV149,Calculations!$C$118))+Control!$C$7*Calculations!$C$83*INDEX('Monthly Data'!O:O,Calculations!$C$116+MOD(BV149,Calculations!$C$118))+Control!$C$7*Calculations!$C$84*INDEX('Monthly Data'!P:P,Calculations!$C$116+MOD(BV149,Calculations!$C$118))+Control!$C$7*Calculations!$C$85*INDEX('Monthly Data'!Q:Q,Calculations!$C$116+MOD(BV149,Calculations!$C$118))+(1-Control!$C$7*Calculations!$C$87)*INDEX('Monthly Data'!R:R,Calculations!$C$116+MOD(BV149,Calculations!$C$118))</f>
        <v>2.1918137743539623E-2</v>
      </c>
      <c r="GM149" s="86">
        <f ca="1">Control!$C$7*Calculations!$C$82*INDEX('Monthly Data'!N:N,Calculations!$C$116+MOD(BW149,Calculations!$C$118))+Control!$C$7*Calculations!$C$83*INDEX('Monthly Data'!O:O,Calculations!$C$116+MOD(BW149,Calculations!$C$118))+Control!$C$7*Calculations!$C$84*INDEX('Monthly Data'!P:P,Calculations!$C$116+MOD(BW149,Calculations!$C$118))+Control!$C$7*Calculations!$C$85*INDEX('Monthly Data'!Q:Q,Calculations!$C$116+MOD(BW149,Calculations!$C$118))+(1-Control!$C$7*Calculations!$C$87)*INDEX('Monthly Data'!R:R,Calculations!$C$116+MOD(BW149,Calculations!$C$118))</f>
        <v>4.2795950888382334E-3</v>
      </c>
      <c r="GN149" s="86">
        <f ca="1">Control!$C$7*Calculations!$C$82*INDEX('Monthly Data'!N:N,Calculations!$C$116+MOD(BX149,Calculations!$C$118))+Control!$C$7*Calculations!$C$83*INDEX('Monthly Data'!O:O,Calculations!$C$116+MOD(BX149,Calculations!$C$118))+Control!$C$7*Calculations!$C$84*INDEX('Monthly Data'!P:P,Calculations!$C$116+MOD(BX149,Calculations!$C$118))+Control!$C$7*Calculations!$C$85*INDEX('Monthly Data'!Q:Q,Calculations!$C$116+MOD(BX149,Calculations!$C$118))+(1-Control!$C$7*Calculations!$C$87)*INDEX('Monthly Data'!R:R,Calculations!$C$116+MOD(BX149,Calculations!$C$118))</f>
        <v>2.766281641786093E-2</v>
      </c>
      <c r="GO149" s="86">
        <f ca="1">Control!$C$7*Calculations!$C$82*INDEX('Monthly Data'!N:N,Calculations!$C$116+MOD(BY149,Calculations!$C$118))+Control!$C$7*Calculations!$C$83*INDEX('Monthly Data'!O:O,Calculations!$C$116+MOD(BY149,Calculations!$C$118))+Control!$C$7*Calculations!$C$84*INDEX('Monthly Data'!P:P,Calculations!$C$116+MOD(BY149,Calculations!$C$118))+Control!$C$7*Calculations!$C$85*INDEX('Monthly Data'!Q:Q,Calculations!$C$116+MOD(BY149,Calculations!$C$118))+(1-Control!$C$7*Calculations!$C$87)*INDEX('Monthly Data'!R:R,Calculations!$C$116+MOD(BY149,Calculations!$C$118))</f>
        <v>3.6332715283247441E-2</v>
      </c>
      <c r="GP149" s="86">
        <f ca="1">Control!$C$7*Calculations!$C$82*INDEX('Monthly Data'!N:N,Calculations!$C$116+MOD(BZ149,Calculations!$C$118))+Control!$C$7*Calculations!$C$83*INDEX('Monthly Data'!O:O,Calculations!$C$116+MOD(BZ149,Calculations!$C$118))+Control!$C$7*Calculations!$C$84*INDEX('Monthly Data'!P:P,Calculations!$C$116+MOD(BZ149,Calculations!$C$118))+Control!$C$7*Calculations!$C$85*INDEX('Monthly Data'!Q:Q,Calculations!$C$116+MOD(BZ149,Calculations!$C$118))+(1-Control!$C$7*Calculations!$C$87)*INDEX('Monthly Data'!R:R,Calculations!$C$116+MOD(BZ149,Calculations!$C$118))</f>
        <v>9.5791276036140301E-3</v>
      </c>
      <c r="GQ149" s="86">
        <f ca="1">Control!$C$7*Calculations!$C$82*INDEX('Monthly Data'!N:N,Calculations!$C$116+MOD(CA149,Calculations!$C$118))+Control!$C$7*Calculations!$C$83*INDEX('Monthly Data'!O:O,Calculations!$C$116+MOD(CA149,Calculations!$C$118))+Control!$C$7*Calculations!$C$84*INDEX('Monthly Data'!P:P,Calculations!$C$116+MOD(CA149,Calculations!$C$118))+Control!$C$7*Calculations!$C$85*INDEX('Monthly Data'!Q:Q,Calculations!$C$116+MOD(CA149,Calculations!$C$118))+(1-Control!$C$7*Calculations!$C$87)*INDEX('Monthly Data'!R:R,Calculations!$C$116+MOD(CA149,Calculations!$C$118))</f>
        <v>4.5735623984309991E-2</v>
      </c>
      <c r="GR149" s="86">
        <f ca="1">Control!$C$7*Calculations!$C$82*INDEX('Monthly Data'!N:N,Calculations!$C$116+MOD(CB149,Calculations!$C$118))+Control!$C$7*Calculations!$C$83*INDEX('Monthly Data'!O:O,Calculations!$C$116+MOD(CB149,Calculations!$C$118))+Control!$C$7*Calculations!$C$84*INDEX('Monthly Data'!P:P,Calculations!$C$116+MOD(CB149,Calculations!$C$118))+Control!$C$7*Calculations!$C$85*INDEX('Monthly Data'!Q:Q,Calculations!$C$116+MOD(CB149,Calculations!$C$118))+(1-Control!$C$7*Calculations!$C$87)*INDEX('Monthly Data'!R:R,Calculations!$C$116+MOD(CB149,Calculations!$C$118))</f>
        <v>4.5132804118240749E-2</v>
      </c>
      <c r="GS149" s="86">
        <f ca="1">Control!$C$7*Calculations!$C$82*INDEX('Monthly Data'!N:N,Calculations!$C$116+MOD(CC149,Calculations!$C$118))+Control!$C$7*Calculations!$C$83*INDEX('Monthly Data'!O:O,Calculations!$C$116+MOD(CC149,Calculations!$C$118))+Control!$C$7*Calculations!$C$84*INDEX('Monthly Data'!P:P,Calculations!$C$116+MOD(CC149,Calculations!$C$118))+Control!$C$7*Calculations!$C$85*INDEX('Monthly Data'!Q:Q,Calculations!$C$116+MOD(CC149,Calculations!$C$118))+(1-Control!$C$7*Calculations!$C$87)*INDEX('Monthly Data'!R:R,Calculations!$C$116+MOD(CC149,Calculations!$C$118))</f>
        <v>1.5758278480433856E-2</v>
      </c>
      <c r="GT149" s="86">
        <f ca="1">Control!$C$7*Calculations!$C$82*INDEX('Monthly Data'!N:N,Calculations!$C$116+MOD(CD149,Calculations!$C$118))+Control!$C$7*Calculations!$C$83*INDEX('Monthly Data'!O:O,Calculations!$C$116+MOD(CD149,Calculations!$C$118))+Control!$C$7*Calculations!$C$84*INDEX('Monthly Data'!P:P,Calculations!$C$116+MOD(CD149,Calculations!$C$118))+Control!$C$7*Calculations!$C$85*INDEX('Monthly Data'!Q:Q,Calculations!$C$116+MOD(CD149,Calculations!$C$118))+(1-Control!$C$7*Calculations!$C$87)*INDEX('Monthly Data'!R:R,Calculations!$C$116+MOD(CD149,Calculations!$C$118))</f>
        <v>2.0524935548016137E-2</v>
      </c>
      <c r="GU149" s="86">
        <f ca="1">Control!$C$7*Calculations!$C$82*INDEX('Monthly Data'!N:N,Calculations!$C$116+MOD(CE149,Calculations!$C$118))+Control!$C$7*Calculations!$C$83*INDEX('Monthly Data'!O:O,Calculations!$C$116+MOD(CE149,Calculations!$C$118))+Control!$C$7*Calculations!$C$84*INDEX('Monthly Data'!P:P,Calculations!$C$116+MOD(CE149,Calculations!$C$118))+Control!$C$7*Calculations!$C$85*INDEX('Monthly Data'!Q:Q,Calculations!$C$116+MOD(CE149,Calculations!$C$118))+(1-Control!$C$7*Calculations!$C$87)*INDEX('Monthly Data'!R:R,Calculations!$C$116+MOD(CE149,Calculations!$C$118))</f>
        <v>4.089189590407355E-3</v>
      </c>
      <c r="GV149" s="86">
        <f ca="1">Control!$C$7*Calculations!$C$82*INDEX('Monthly Data'!N:N,Calculations!$C$116+MOD(CF149,Calculations!$C$118))+Control!$C$7*Calculations!$C$83*INDEX('Monthly Data'!O:O,Calculations!$C$116+MOD(CF149,Calculations!$C$118))+Control!$C$7*Calculations!$C$84*INDEX('Monthly Data'!P:P,Calculations!$C$116+MOD(CF149,Calculations!$C$118))+Control!$C$7*Calculations!$C$85*INDEX('Monthly Data'!Q:Q,Calculations!$C$116+MOD(CF149,Calculations!$C$118))+(1-Control!$C$7*Calculations!$C$87)*INDEX('Monthly Data'!R:R,Calculations!$C$116+MOD(CF149,Calculations!$C$118))</f>
        <v>-4.417423226995453E-3</v>
      </c>
      <c r="GW149" s="86">
        <f ca="1">Control!$C$7*Calculations!$C$82*INDEX('Monthly Data'!N:N,Calculations!$C$116+MOD(CG149,Calculations!$C$118))+Control!$C$7*Calculations!$C$83*INDEX('Monthly Data'!O:O,Calculations!$C$116+MOD(CG149,Calculations!$C$118))+Control!$C$7*Calculations!$C$84*INDEX('Monthly Data'!P:P,Calculations!$C$116+MOD(CG149,Calculations!$C$118))+Control!$C$7*Calculations!$C$85*INDEX('Monthly Data'!Q:Q,Calculations!$C$116+MOD(CG149,Calculations!$C$118))+(1-Control!$C$7*Calculations!$C$87)*INDEX('Monthly Data'!R:R,Calculations!$C$116+MOD(CG149,Calculations!$C$118))</f>
        <v>1.0415351832335435E-2</v>
      </c>
      <c r="GX149" s="86">
        <f ca="1">Control!$C$7*Calculations!$C$82*INDEX('Monthly Data'!N:N,Calculations!$C$116+MOD(CH149,Calculations!$C$118))+Control!$C$7*Calculations!$C$83*INDEX('Monthly Data'!O:O,Calculations!$C$116+MOD(CH149,Calculations!$C$118))+Control!$C$7*Calculations!$C$84*INDEX('Monthly Data'!P:P,Calculations!$C$116+MOD(CH149,Calculations!$C$118))+Control!$C$7*Calculations!$C$85*INDEX('Monthly Data'!Q:Q,Calculations!$C$116+MOD(CH149,Calculations!$C$118))+(1-Control!$C$7*Calculations!$C$87)*INDEX('Monthly Data'!R:R,Calculations!$C$116+MOD(CH149,Calculations!$C$118))</f>
        <v>9.5791276036140301E-3</v>
      </c>
      <c r="GY149" s="86">
        <f ca="1">Control!$C$7*Calculations!$C$82*INDEX('Monthly Data'!N:N,Calculations!$C$116+MOD(CI149,Calculations!$C$118))+Control!$C$7*Calculations!$C$83*INDEX('Monthly Data'!O:O,Calculations!$C$116+MOD(CI149,Calculations!$C$118))+Control!$C$7*Calculations!$C$84*INDEX('Monthly Data'!P:P,Calculations!$C$116+MOD(CI149,Calculations!$C$118))+Control!$C$7*Calculations!$C$85*INDEX('Monthly Data'!Q:Q,Calculations!$C$116+MOD(CI149,Calculations!$C$118))+(1-Control!$C$7*Calculations!$C$87)*INDEX('Monthly Data'!R:R,Calculations!$C$116+MOD(CI149,Calculations!$C$118))</f>
        <v>1.7361594973213587E-2</v>
      </c>
      <c r="GZ149" s="86">
        <f ca="1">Control!$C$7*Calculations!$C$82*INDEX('Monthly Data'!N:N,Calculations!$C$116+MOD(CJ149,Calculations!$C$118))+Control!$C$7*Calculations!$C$83*INDEX('Monthly Data'!O:O,Calculations!$C$116+MOD(CJ149,Calculations!$C$118))+Control!$C$7*Calculations!$C$84*INDEX('Monthly Data'!P:P,Calculations!$C$116+MOD(CJ149,Calculations!$C$118))+Control!$C$7*Calculations!$C$85*INDEX('Monthly Data'!Q:Q,Calculations!$C$116+MOD(CJ149,Calculations!$C$118))+(1-Control!$C$7*Calculations!$C$87)*INDEX('Monthly Data'!R:R,Calculations!$C$116+MOD(CJ149,Calculations!$C$118))</f>
        <v>1.8665061640915637E-2</v>
      </c>
      <c r="HA149" s="86">
        <f ca="1">Control!$C$7*Calculations!$C$82*INDEX('Monthly Data'!N:N,Calculations!$C$116+MOD(CK149,Calculations!$C$118))+Control!$C$7*Calculations!$C$83*INDEX('Monthly Data'!O:O,Calculations!$C$116+MOD(CK149,Calculations!$C$118))+Control!$C$7*Calculations!$C$84*INDEX('Monthly Data'!P:P,Calculations!$C$116+MOD(CK149,Calculations!$C$118))+Control!$C$7*Calculations!$C$85*INDEX('Monthly Data'!Q:Q,Calculations!$C$116+MOD(CK149,Calculations!$C$118))+(1-Control!$C$7*Calculations!$C$87)*INDEX('Monthly Data'!R:R,Calculations!$C$116+MOD(CK149,Calculations!$C$118))</f>
        <v>1.5115046179922851E-2</v>
      </c>
      <c r="HB149" s="86">
        <f ca="1">Control!$C$7*Calculations!$C$82*INDEX('Monthly Data'!N:N,Calculations!$C$116+MOD(CL149,Calculations!$C$118))+Control!$C$7*Calculations!$C$83*INDEX('Monthly Data'!O:O,Calculations!$C$116+MOD(CL149,Calculations!$C$118))+Control!$C$7*Calculations!$C$84*INDEX('Monthly Data'!P:P,Calculations!$C$116+MOD(CL149,Calculations!$C$118))+Control!$C$7*Calculations!$C$85*INDEX('Monthly Data'!Q:Q,Calculations!$C$116+MOD(CL149,Calculations!$C$118))+(1-Control!$C$7*Calculations!$C$87)*INDEX('Monthly Data'!R:R,Calculations!$C$116+MOD(CL149,Calculations!$C$118))</f>
        <v>2.377894462657602E-2</v>
      </c>
      <c r="HC149" s="86">
        <f ca="1">Control!$C$7*Calculations!$C$82*INDEX('Monthly Data'!N:N,Calculations!$C$116+MOD(CM149,Calculations!$C$118))+Control!$C$7*Calculations!$C$83*INDEX('Monthly Data'!O:O,Calculations!$C$116+MOD(CM149,Calculations!$C$118))+Control!$C$7*Calculations!$C$84*INDEX('Monthly Data'!P:P,Calculations!$C$116+MOD(CM149,Calculations!$C$118))+Control!$C$7*Calculations!$C$85*INDEX('Monthly Data'!Q:Q,Calculations!$C$116+MOD(CM149,Calculations!$C$118))+(1-Control!$C$7*Calculations!$C$87)*INDEX('Monthly Data'!R:R,Calculations!$C$116+MOD(CM149,Calculations!$C$118))</f>
        <v>7.7184133340106598E-3</v>
      </c>
      <c r="HD149" s="86">
        <f ca="1">Control!$C$7*Calculations!$C$82*INDEX('Monthly Data'!N:N,Calculations!$C$116+MOD(CN149,Calculations!$C$118))+Control!$C$7*Calculations!$C$83*INDEX('Monthly Data'!O:O,Calculations!$C$116+MOD(CN149,Calculations!$C$118))+Control!$C$7*Calculations!$C$84*INDEX('Monthly Data'!P:P,Calculations!$C$116+MOD(CN149,Calculations!$C$118))+Control!$C$7*Calculations!$C$85*INDEX('Monthly Data'!Q:Q,Calculations!$C$116+MOD(CN149,Calculations!$C$118))+(1-Control!$C$7*Calculations!$C$87)*INDEX('Monthly Data'!R:R,Calculations!$C$116+MOD(CN149,Calculations!$C$118))</f>
        <v>-2.6378232493851243E-2</v>
      </c>
      <c r="HE149" s="86">
        <f ca="1">Control!$C$7*Calculations!$C$82*INDEX('Monthly Data'!N:N,Calculations!$C$116+MOD(CO149,Calculations!$C$118))+Control!$C$7*Calculations!$C$83*INDEX('Monthly Data'!O:O,Calculations!$C$116+MOD(CO149,Calculations!$C$118))+Control!$C$7*Calculations!$C$84*INDEX('Monthly Data'!P:P,Calculations!$C$116+MOD(CO149,Calculations!$C$118))+Control!$C$7*Calculations!$C$85*INDEX('Monthly Data'!Q:Q,Calculations!$C$116+MOD(CO149,Calculations!$C$118))+(1-Control!$C$7*Calculations!$C$87)*INDEX('Monthly Data'!R:R,Calculations!$C$116+MOD(CO149,Calculations!$C$118))</f>
        <v>-4.3408051735618014E-2</v>
      </c>
      <c r="HF149" s="86">
        <f ca="1">Control!$C$7*Calculations!$C$82*INDEX('Monthly Data'!N:N,Calculations!$C$116+MOD(CP149,Calculations!$C$118))+Control!$C$7*Calculations!$C$83*INDEX('Monthly Data'!O:O,Calculations!$C$116+MOD(CP149,Calculations!$C$118))+Control!$C$7*Calculations!$C$84*INDEX('Monthly Data'!P:P,Calculations!$C$116+MOD(CP149,Calculations!$C$118))+Control!$C$7*Calculations!$C$85*INDEX('Monthly Data'!Q:Q,Calculations!$C$116+MOD(CP149,Calculations!$C$118))+(1-Control!$C$7*Calculations!$C$87)*INDEX('Monthly Data'!R:R,Calculations!$C$116+MOD(CP149,Calculations!$C$118))</f>
        <v>-2.4571433440223247E-2</v>
      </c>
      <c r="HG149" s="86">
        <f ca="1">Control!$C$7*Calculations!$C$82*INDEX('Monthly Data'!N:N,Calculations!$C$116+MOD(CQ149,Calculations!$C$118))+Control!$C$7*Calculations!$C$83*INDEX('Monthly Data'!O:O,Calculations!$C$116+MOD(CQ149,Calculations!$C$118))+Control!$C$7*Calculations!$C$84*INDEX('Monthly Data'!P:P,Calculations!$C$116+MOD(CQ149,Calculations!$C$118))+Control!$C$7*Calculations!$C$85*INDEX('Monthly Data'!Q:Q,Calculations!$C$116+MOD(CQ149,Calculations!$C$118))+(1-Control!$C$7*Calculations!$C$87)*INDEX('Monthly Data'!R:R,Calculations!$C$116+MOD(CQ149,Calculations!$C$118))</f>
        <v>1.5216630695380906E-2</v>
      </c>
      <c r="HH149" s="86">
        <f ca="1">Control!$C$7*Calculations!$C$82*INDEX('Monthly Data'!N:N,Calculations!$C$116+MOD(CR149,Calculations!$C$118))+Control!$C$7*Calculations!$C$83*INDEX('Monthly Data'!O:O,Calculations!$C$116+MOD(CR149,Calculations!$C$118))+Control!$C$7*Calculations!$C$84*INDEX('Monthly Data'!P:P,Calculations!$C$116+MOD(CR149,Calculations!$C$118))+Control!$C$7*Calculations!$C$85*INDEX('Monthly Data'!Q:Q,Calculations!$C$116+MOD(CR149,Calculations!$C$118))+(1-Control!$C$7*Calculations!$C$87)*INDEX('Monthly Data'!R:R,Calculations!$C$116+MOD(CR149,Calculations!$C$118))</f>
        <v>2.9708469559001142E-2</v>
      </c>
      <c r="HI149" s="86">
        <f ca="1">Control!$C$7*Calculations!$C$82*INDEX('Monthly Data'!N:N,Calculations!$C$116+MOD(CS149,Calculations!$C$118))+Control!$C$7*Calculations!$C$83*INDEX('Monthly Data'!O:O,Calculations!$C$116+MOD(CS149,Calculations!$C$118))+Control!$C$7*Calculations!$C$84*INDEX('Monthly Data'!P:P,Calculations!$C$116+MOD(CS149,Calculations!$C$118))+Control!$C$7*Calculations!$C$85*INDEX('Monthly Data'!Q:Q,Calculations!$C$116+MOD(CS149,Calculations!$C$118))+(1-Control!$C$7*Calculations!$C$87)*INDEX('Monthly Data'!R:R,Calculations!$C$116+MOD(CS149,Calculations!$C$118))</f>
        <v>1.1704119272391494E-2</v>
      </c>
      <c r="HJ149" s="86">
        <f ca="1">Control!$C$7*Calculations!$C$82*INDEX('Monthly Data'!N:N,Calculations!$C$116+MOD(CT149,Calculations!$C$118))+Control!$C$7*Calculations!$C$83*INDEX('Monthly Data'!O:O,Calculations!$C$116+MOD(CT149,Calculations!$C$118))+Control!$C$7*Calculations!$C$84*INDEX('Monthly Data'!P:P,Calculations!$C$116+MOD(CT149,Calculations!$C$118))+Control!$C$7*Calculations!$C$85*INDEX('Monthly Data'!Q:Q,Calculations!$C$116+MOD(CT149,Calculations!$C$118))+(1-Control!$C$7*Calculations!$C$87)*INDEX('Monthly Data'!R:R,Calculations!$C$116+MOD(CT149,Calculations!$C$118))</f>
        <v>3.6332715283247441E-2</v>
      </c>
      <c r="HK149" s="86">
        <f ca="1">Control!$C$7*Calculations!$C$82*INDEX('Monthly Data'!N:N,Calculations!$C$116+MOD(CU149,Calculations!$C$118))+Control!$C$7*Calculations!$C$83*INDEX('Monthly Data'!O:O,Calculations!$C$116+MOD(CU149,Calculations!$C$118))+Control!$C$7*Calculations!$C$84*INDEX('Monthly Data'!P:P,Calculations!$C$116+MOD(CU149,Calculations!$C$118))+Control!$C$7*Calculations!$C$85*INDEX('Monthly Data'!Q:Q,Calculations!$C$116+MOD(CU149,Calculations!$C$118))+(1-Control!$C$7*Calculations!$C$87)*INDEX('Monthly Data'!R:R,Calculations!$C$116+MOD(CU149,Calculations!$C$118))</f>
        <v>1.4915555251167555E-3</v>
      </c>
      <c r="HL149" s="86">
        <f ca="1">Control!$C$7*Calculations!$C$82*INDEX('Monthly Data'!N:N,Calculations!$C$116+MOD(CV149,Calculations!$C$118))+Control!$C$7*Calculations!$C$83*INDEX('Monthly Data'!O:O,Calculations!$C$116+MOD(CV149,Calculations!$C$118))+Control!$C$7*Calculations!$C$84*INDEX('Monthly Data'!P:P,Calculations!$C$116+MOD(CV149,Calculations!$C$118))+Control!$C$7*Calculations!$C$85*INDEX('Monthly Data'!Q:Q,Calculations!$C$116+MOD(CV149,Calculations!$C$118))+(1-Control!$C$7*Calculations!$C$87)*INDEX('Monthly Data'!R:R,Calculations!$C$116+MOD(CV149,Calculations!$C$118))</f>
        <v>5.1972609868760735E-3</v>
      </c>
      <c r="HM149" s="86">
        <f ca="1">Control!$C$7*Calculations!$C$82*INDEX('Monthly Data'!N:N,Calculations!$C$116+MOD(CW149,Calculations!$C$118))+Control!$C$7*Calculations!$C$83*INDEX('Monthly Data'!O:O,Calculations!$C$116+MOD(CW149,Calculations!$C$118))+Control!$C$7*Calculations!$C$84*INDEX('Monthly Data'!P:P,Calculations!$C$116+MOD(CW149,Calculations!$C$118))+Control!$C$7*Calculations!$C$85*INDEX('Monthly Data'!Q:Q,Calculations!$C$116+MOD(CW149,Calculations!$C$118))+(1-Control!$C$7*Calculations!$C$87)*INDEX('Monthly Data'!R:R,Calculations!$C$116+MOD(CW149,Calculations!$C$118))</f>
        <v>2.9708469559001142E-2</v>
      </c>
      <c r="HN149" s="86">
        <f ca="1">Control!$C$7*Calculations!$C$82*INDEX('Monthly Data'!N:N,Calculations!$C$116+MOD(CX149,Calculations!$C$118))+Control!$C$7*Calculations!$C$83*INDEX('Monthly Data'!O:O,Calculations!$C$116+MOD(CX149,Calculations!$C$118))+Control!$C$7*Calculations!$C$84*INDEX('Monthly Data'!P:P,Calculations!$C$116+MOD(CX149,Calculations!$C$118))+Control!$C$7*Calculations!$C$85*INDEX('Monthly Data'!Q:Q,Calculations!$C$116+MOD(CX149,Calculations!$C$118))+(1-Control!$C$7*Calculations!$C$87)*INDEX('Monthly Data'!R:R,Calculations!$C$116+MOD(CX149,Calculations!$C$118))</f>
        <v>2.4722579420195831E-2</v>
      </c>
      <c r="HO149" s="86">
        <f ca="1">Control!$C$7*Calculations!$C$82*INDEX('Monthly Data'!N:N,Calculations!$C$116+MOD(CY149,Calculations!$C$118))+Control!$C$7*Calculations!$C$83*INDEX('Monthly Data'!O:O,Calculations!$C$116+MOD(CY149,Calculations!$C$118))+Control!$C$7*Calculations!$C$84*INDEX('Monthly Data'!P:P,Calculations!$C$116+MOD(CY149,Calculations!$C$118))+Control!$C$7*Calculations!$C$85*INDEX('Monthly Data'!Q:Q,Calculations!$C$116+MOD(CY149,Calculations!$C$118))+(1-Control!$C$7*Calculations!$C$87)*INDEX('Monthly Data'!R:R,Calculations!$C$116+MOD(CY149,Calculations!$C$118))</f>
        <v>3.4808428836917149E-3</v>
      </c>
      <c r="HP149" s="86">
        <f ca="1">Control!$C$7*Calculations!$C$82*INDEX('Monthly Data'!N:N,Calculations!$C$116+MOD(CZ149,Calculations!$C$118))+Control!$C$7*Calculations!$C$83*INDEX('Monthly Data'!O:O,Calculations!$C$116+MOD(CZ149,Calculations!$C$118))+Control!$C$7*Calculations!$C$84*INDEX('Monthly Data'!P:P,Calculations!$C$116+MOD(CZ149,Calculations!$C$118))+Control!$C$7*Calculations!$C$85*INDEX('Monthly Data'!Q:Q,Calculations!$C$116+MOD(CZ149,Calculations!$C$118))+(1-Control!$C$7*Calculations!$C$87)*INDEX('Monthly Data'!R:R,Calculations!$C$116+MOD(CZ149,Calculations!$C$118))</f>
        <v>1.4915555251167555E-3</v>
      </c>
      <c r="HQ149" s="86">
        <f ca="1">Control!$C$7*Calculations!$C$82*INDEX('Monthly Data'!N:N,Calculations!$C$116+MOD(DA149,Calculations!$C$118))+Control!$C$7*Calculations!$C$83*INDEX('Monthly Data'!O:O,Calculations!$C$116+MOD(DA149,Calculations!$C$118))+Control!$C$7*Calculations!$C$84*INDEX('Monthly Data'!P:P,Calculations!$C$116+MOD(DA149,Calculations!$C$118))+Control!$C$7*Calculations!$C$85*INDEX('Monthly Data'!Q:Q,Calculations!$C$116+MOD(DA149,Calculations!$C$118))+(1-Control!$C$7*Calculations!$C$87)*INDEX('Monthly Data'!R:R,Calculations!$C$116+MOD(DA149,Calculations!$C$118))</f>
        <v>2.1918137743539623E-2</v>
      </c>
      <c r="HR149" s="86">
        <f ca="1">Control!$C$7*Calculations!$C$82*INDEX('Monthly Data'!N:N,Calculations!$C$116+MOD(DB149,Calculations!$C$118))+Control!$C$7*Calculations!$C$83*INDEX('Monthly Data'!O:O,Calculations!$C$116+MOD(DB149,Calculations!$C$118))+Control!$C$7*Calculations!$C$84*INDEX('Monthly Data'!P:P,Calculations!$C$116+MOD(DB149,Calculations!$C$118))+Control!$C$7*Calculations!$C$85*INDEX('Monthly Data'!Q:Q,Calculations!$C$116+MOD(DB149,Calculations!$C$118))+(1-Control!$C$7*Calculations!$C$87)*INDEX('Monthly Data'!R:R,Calculations!$C$116+MOD(DB149,Calculations!$C$118))</f>
        <v>4.7768166384148329E-3</v>
      </c>
      <c r="HS149" s="86">
        <f ca="1">Control!$C$7*Calculations!$C$82*INDEX('Monthly Data'!N:N,Calculations!$C$116+MOD(DC149,Calculations!$C$118))+Control!$C$7*Calculations!$C$83*INDEX('Monthly Data'!O:O,Calculations!$C$116+MOD(DC149,Calculations!$C$118))+Control!$C$7*Calculations!$C$84*INDEX('Monthly Data'!P:P,Calculations!$C$116+MOD(DC149,Calculations!$C$118))+Control!$C$7*Calculations!$C$85*INDEX('Monthly Data'!Q:Q,Calculations!$C$116+MOD(DC149,Calculations!$C$118))+(1-Control!$C$7*Calculations!$C$87)*INDEX('Monthly Data'!R:R,Calculations!$C$116+MOD(DC149,Calculations!$C$118))</f>
        <v>-3.8875517825435772E-3</v>
      </c>
      <c r="HT149" s="86">
        <f ca="1">Control!$C$7*Calculations!$C$82*INDEX('Monthly Data'!N:N,Calculations!$C$116+MOD(DD149,Calculations!$C$118))+Control!$C$7*Calculations!$C$83*INDEX('Monthly Data'!O:O,Calculations!$C$116+MOD(DD149,Calculations!$C$118))+Control!$C$7*Calculations!$C$84*INDEX('Monthly Data'!P:P,Calculations!$C$116+MOD(DD149,Calculations!$C$118))+Control!$C$7*Calculations!$C$85*INDEX('Monthly Data'!Q:Q,Calculations!$C$116+MOD(DD149,Calculations!$C$118))+(1-Control!$C$7*Calculations!$C$87)*INDEX('Monthly Data'!R:R,Calculations!$C$116+MOD(DD149,Calculations!$C$118))</f>
        <v>2.4842166689046628E-2</v>
      </c>
      <c r="HU149" s="86">
        <f ca="1">Control!$C$7*Calculations!$C$82*INDEX('Monthly Data'!N:N,Calculations!$C$116+MOD(DE149,Calculations!$C$118))+Control!$C$7*Calculations!$C$83*INDEX('Monthly Data'!O:O,Calculations!$C$116+MOD(DE149,Calculations!$C$118))+Control!$C$7*Calculations!$C$84*INDEX('Monthly Data'!P:P,Calculations!$C$116+MOD(DE149,Calculations!$C$118))+Control!$C$7*Calculations!$C$85*INDEX('Monthly Data'!Q:Q,Calculations!$C$116+MOD(DE149,Calculations!$C$118))+(1-Control!$C$7*Calculations!$C$87)*INDEX('Monthly Data'!R:R,Calculations!$C$116+MOD(DE149,Calculations!$C$118))</f>
        <v>2.3852824346838646E-2</v>
      </c>
      <c r="HV149" s="86">
        <f ca="1">Control!$C$7*Calculations!$C$82*INDEX('Monthly Data'!N:N,Calculations!$C$116+MOD(DF149,Calculations!$C$118))+Control!$C$7*Calculations!$C$83*INDEX('Monthly Data'!O:O,Calculations!$C$116+MOD(DF149,Calculations!$C$118))+Control!$C$7*Calculations!$C$84*INDEX('Monthly Data'!P:P,Calculations!$C$116+MOD(DF149,Calculations!$C$118))+Control!$C$7*Calculations!$C$85*INDEX('Monthly Data'!Q:Q,Calculations!$C$116+MOD(DF149,Calculations!$C$118))+(1-Control!$C$7*Calculations!$C$87)*INDEX('Monthly Data'!R:R,Calculations!$C$116+MOD(DF149,Calculations!$C$118))</f>
        <v>1.7472933988537529E-2</v>
      </c>
      <c r="HW149" s="86">
        <f ca="1">Control!$C$7*Calculations!$C$82*INDEX('Monthly Data'!N:N,Calculations!$C$116+MOD(DG149,Calculations!$C$118))+Control!$C$7*Calculations!$C$83*INDEX('Monthly Data'!O:O,Calculations!$C$116+MOD(DG149,Calculations!$C$118))+Control!$C$7*Calculations!$C$84*INDEX('Monthly Data'!P:P,Calculations!$C$116+MOD(DG149,Calculations!$C$118))+Control!$C$7*Calculations!$C$85*INDEX('Monthly Data'!Q:Q,Calculations!$C$116+MOD(DG149,Calculations!$C$118))+(1-Control!$C$7*Calculations!$C$87)*INDEX('Monthly Data'!R:R,Calculations!$C$116+MOD(DG149,Calculations!$C$118))</f>
        <v>8.4240675975201049E-3</v>
      </c>
      <c r="HX149" s="86">
        <f ca="1">Control!$C$7*Calculations!$C$82*INDEX('Monthly Data'!N:N,Calculations!$C$116+MOD(DH149,Calculations!$C$118))+Control!$C$7*Calculations!$C$83*INDEX('Monthly Data'!O:O,Calculations!$C$116+MOD(DH149,Calculations!$C$118))+Control!$C$7*Calculations!$C$84*INDEX('Monthly Data'!P:P,Calculations!$C$116+MOD(DH149,Calculations!$C$118))+Control!$C$7*Calculations!$C$85*INDEX('Monthly Data'!Q:Q,Calculations!$C$116+MOD(DH149,Calculations!$C$118))+(1-Control!$C$7*Calculations!$C$87)*INDEX('Monthly Data'!R:R,Calculations!$C$116+MOD(DH149,Calculations!$C$118))</f>
        <v>1.0627294914941248E-2</v>
      </c>
      <c r="HY149" s="86">
        <f ca="1">Control!$C$7*Calculations!$C$82*INDEX('Monthly Data'!N:N,Calculations!$C$116+MOD(DI149,Calculations!$C$118))+Control!$C$7*Calculations!$C$83*INDEX('Monthly Data'!O:O,Calculations!$C$116+MOD(DI149,Calculations!$C$118))+Control!$C$7*Calculations!$C$84*INDEX('Monthly Data'!P:P,Calculations!$C$116+MOD(DI149,Calculations!$C$118))+Control!$C$7*Calculations!$C$85*INDEX('Monthly Data'!Q:Q,Calculations!$C$116+MOD(DI149,Calculations!$C$118))+(1-Control!$C$7*Calculations!$C$87)*INDEX('Monthly Data'!R:R,Calculations!$C$116+MOD(DI149,Calculations!$C$118))</f>
        <v>5.1972609868760735E-3</v>
      </c>
      <c r="HZ149" s="86">
        <f ca="1">Control!$C$7*Calculations!$C$82*INDEX('Monthly Data'!N:N,Calculations!$C$116+MOD(DJ149,Calculations!$C$118))+Control!$C$7*Calculations!$C$83*INDEX('Monthly Data'!O:O,Calculations!$C$116+MOD(DJ149,Calculations!$C$118))+Control!$C$7*Calculations!$C$84*INDEX('Monthly Data'!P:P,Calculations!$C$116+MOD(DJ149,Calculations!$C$118))+Control!$C$7*Calculations!$C$85*INDEX('Monthly Data'!Q:Q,Calculations!$C$116+MOD(DJ149,Calculations!$C$118))+(1-Control!$C$7*Calculations!$C$87)*INDEX('Monthly Data'!R:R,Calculations!$C$116+MOD(DJ149,Calculations!$C$118))</f>
        <v>1.2954540023127663E-2</v>
      </c>
      <c r="IA149" s="86">
        <f ca="1">Control!$C$7*Calculations!$C$82*INDEX('Monthly Data'!N:N,Calculations!$C$116+MOD(DK149,Calculations!$C$118))+Control!$C$7*Calculations!$C$83*INDEX('Monthly Data'!O:O,Calculations!$C$116+MOD(DK149,Calculations!$C$118))+Control!$C$7*Calculations!$C$84*INDEX('Monthly Data'!P:P,Calculations!$C$116+MOD(DK149,Calculations!$C$118))+Control!$C$7*Calculations!$C$85*INDEX('Monthly Data'!Q:Q,Calculations!$C$116+MOD(DK149,Calculations!$C$118))+(1-Control!$C$7*Calculations!$C$87)*INDEX('Monthly Data'!R:R,Calculations!$C$116+MOD(DK149,Calculations!$C$118))</f>
        <v>-9.8327855560634558E-3</v>
      </c>
      <c r="IB149" s="86">
        <f ca="1">Control!$C$7*Calculations!$C$82*INDEX('Monthly Data'!N:N,Calculations!$C$116+MOD(DL149,Calculations!$C$118))+Control!$C$7*Calculations!$C$83*INDEX('Monthly Data'!O:O,Calculations!$C$116+MOD(DL149,Calculations!$C$118))+Control!$C$7*Calculations!$C$84*INDEX('Monthly Data'!P:P,Calculations!$C$116+MOD(DL149,Calculations!$C$118))+Control!$C$7*Calculations!$C$85*INDEX('Monthly Data'!Q:Q,Calculations!$C$116+MOD(DL149,Calculations!$C$118))+(1-Control!$C$7*Calculations!$C$87)*INDEX('Monthly Data'!R:R,Calculations!$C$116+MOD(DL149,Calculations!$C$118))</f>
        <v>2.5790695379256122E-2</v>
      </c>
      <c r="IC149" s="86">
        <f ca="1">Control!$C$7*Calculations!$C$82*INDEX('Monthly Data'!N:N,Calculations!$C$116+MOD(DM149,Calculations!$C$118))+Control!$C$7*Calculations!$C$83*INDEX('Monthly Data'!O:O,Calculations!$C$116+MOD(DM149,Calculations!$C$118))+Control!$C$7*Calculations!$C$84*INDEX('Monthly Data'!P:P,Calculations!$C$116+MOD(DM149,Calculations!$C$118))+Control!$C$7*Calculations!$C$85*INDEX('Monthly Data'!Q:Q,Calculations!$C$116+MOD(DM149,Calculations!$C$118))+(1-Control!$C$7*Calculations!$C$87)*INDEX('Monthly Data'!R:R,Calculations!$C$116+MOD(DM149,Calculations!$C$118))</f>
        <v>5.1279584938936244E-2</v>
      </c>
      <c r="ID149" s="86">
        <f ca="1">Control!$C$7*Calculations!$C$82*INDEX('Monthly Data'!N:N,Calculations!$C$116+MOD(DN149,Calculations!$C$118))+Control!$C$7*Calculations!$C$83*INDEX('Monthly Data'!O:O,Calculations!$C$116+MOD(DN149,Calculations!$C$118))+Control!$C$7*Calculations!$C$84*INDEX('Monthly Data'!P:P,Calculations!$C$116+MOD(DN149,Calculations!$C$118))+Control!$C$7*Calculations!$C$85*INDEX('Monthly Data'!Q:Q,Calculations!$C$116+MOD(DN149,Calculations!$C$118))+(1-Control!$C$7*Calculations!$C$87)*INDEX('Monthly Data'!R:R,Calculations!$C$116+MOD(DN149,Calculations!$C$118))</f>
        <v>9.5791276036140301E-3</v>
      </c>
      <c r="IE149" s="86">
        <f ca="1">Control!$C$7*Calculations!$C$82*INDEX('Monthly Data'!N:N,Calculations!$C$116+MOD(DO149,Calculations!$C$118))+Control!$C$7*Calculations!$C$83*INDEX('Monthly Data'!O:O,Calculations!$C$116+MOD(DO149,Calculations!$C$118))+Control!$C$7*Calculations!$C$84*INDEX('Monthly Data'!P:P,Calculations!$C$116+MOD(DO149,Calculations!$C$118))+Control!$C$7*Calculations!$C$85*INDEX('Monthly Data'!Q:Q,Calculations!$C$116+MOD(DO149,Calculations!$C$118))+(1-Control!$C$7*Calculations!$C$87)*INDEX('Monthly Data'!R:R,Calculations!$C$116+MOD(DO149,Calculations!$C$118))</f>
        <v>1.7831091590102856E-2</v>
      </c>
      <c r="IF149" s="86">
        <f ca="1">Control!$C$7*Calculations!$C$82*INDEX('Monthly Data'!N:N,Calculations!$C$116+MOD(DP149,Calculations!$C$118))+Control!$C$7*Calculations!$C$83*INDEX('Monthly Data'!O:O,Calculations!$C$116+MOD(DP149,Calculations!$C$118))+Control!$C$7*Calculations!$C$84*INDEX('Monthly Data'!P:P,Calculations!$C$116+MOD(DP149,Calculations!$C$118))+Control!$C$7*Calculations!$C$85*INDEX('Monthly Data'!Q:Q,Calculations!$C$116+MOD(DP149,Calculations!$C$118))+(1-Control!$C$7*Calculations!$C$87)*INDEX('Monthly Data'!R:R,Calculations!$C$116+MOD(DP149,Calculations!$C$118))</f>
        <v>2.2757992058453024E-3</v>
      </c>
      <c r="IG149" s="88">
        <f ca="1">Control!$C$8*(1+DQ149)*(1+DR149)*(1+DS149)*(1+DT149)*(1+DU149)*(1+DV149)*(1+DW149)*(1+DX149)*(1+DY149)*(1+DZ149)*(1+EA149)*(1+EB149)*(1+EC149)*(1+ED149)*(1+EE149)*(1+EF149)*(1+EG149)*(1+EH149)*(1+EI149)*(1+EJ149)*(1+EK149)*(1+EL149)*(1+EM149)*(1+EN149)*(1+EO149)*(1+EP149)*(1+EQ149)*(1+ER149)*(1+ES149)*(1+ET149)*(1+EU149)*(1+EV149)*(1+EW149)*(1+EX149)*(1+EY149)*(1+EZ149)*(1+FA149)*(1+FB149)*(1+FC149)*(1+FD149)*(1+FE149)*(1+FF149)*(1+FG149)*(1+FH149)*(1+FI149)*(1+FJ149)*(1+FK149)*(1+FL149)*(1+FM149)*(1+FN149)*(1+FO149)*(1+FP149)*(1+FQ149)*(1+FR149)*(1+FS149)*(1+FT149)*(1+FU149)*(1+FV149)*(1+FW149)*(1+FX149)*(1+FY149)*(1+FZ149)*(1+GA149)*(1+GB149)*(1+GC149)*(1+GD149)*(1+GE149)*(1+GF149)*(1+GG149)*(1+GH149)*(1+GI149)*(1+GJ149)*(1+GK149)*(1+GL149)*(1+GM149)*(1+GN149)*(1+GO149)*(1+GP149)*(1+GQ149)*(1+GR149)*(1+GS149)*(1+GT149)*(1+GU149)*(1+GV149)*(1+GW149)*(1+GX149)*(1+GY149)*(1+GZ149)*(1+HA149)*(1+HB149)*(1+HC149)*(1+HD149)*(1+HE149)*(1+HF149)*(1+HG149)*(1+HH149)*(1+HI149)*(1+HJ149)*(1+HK149)*(1+HL149)*(1+HM149)*(1+HN149)*(1+HO149)*(1+HP149)*(1+HQ149)*(1+HR149)*(1+HS149)*(1+HT149)*(1+HU149)*(1+HV149)*(1+HW149)*(1+HX149)*(1+HY149)*(1+HZ149)*(1+IA149)*(1+IB149)*(1+IC149)*(1+ID149)*(1+IE149)*(1+IF149)</f>
        <v>137346.89480107412</v>
      </c>
    </row>
    <row r="150" spans="1:241" x14ac:dyDescent="0.25">
      <c r="A150">
        <v>10</v>
      </c>
      <c r="B150">
        <v>10</v>
      </c>
      <c r="C150">
        <v>46</v>
      </c>
      <c r="D150">
        <v>9</v>
      </c>
      <c r="E150">
        <v>118</v>
      </c>
      <c r="F150">
        <v>89</v>
      </c>
      <c r="G150">
        <v>87</v>
      </c>
      <c r="H150">
        <v>13</v>
      </c>
      <c r="I150">
        <v>66</v>
      </c>
      <c r="J150">
        <v>40</v>
      </c>
      <c r="K150">
        <v>40</v>
      </c>
      <c r="L150">
        <v>38</v>
      </c>
      <c r="M150">
        <v>31</v>
      </c>
      <c r="N150">
        <v>66</v>
      </c>
      <c r="O150">
        <v>88</v>
      </c>
      <c r="P150">
        <v>105</v>
      </c>
      <c r="Q150">
        <v>67</v>
      </c>
      <c r="R150">
        <v>13</v>
      </c>
      <c r="S150">
        <v>81</v>
      </c>
      <c r="T150">
        <v>12</v>
      </c>
      <c r="U150">
        <v>43</v>
      </c>
      <c r="V150">
        <v>66</v>
      </c>
      <c r="W150">
        <v>12</v>
      </c>
      <c r="X150">
        <v>65</v>
      </c>
      <c r="Y150">
        <v>112</v>
      </c>
      <c r="Z150">
        <v>66</v>
      </c>
      <c r="AA150">
        <v>88</v>
      </c>
      <c r="AB150">
        <v>28</v>
      </c>
      <c r="AC150">
        <v>59</v>
      </c>
      <c r="AD150">
        <v>57</v>
      </c>
      <c r="AE150">
        <v>21</v>
      </c>
      <c r="AF150">
        <v>99</v>
      </c>
      <c r="AG150">
        <v>111</v>
      </c>
      <c r="AH150">
        <v>53</v>
      </c>
      <c r="AI150">
        <v>13</v>
      </c>
      <c r="AJ150">
        <v>27</v>
      </c>
      <c r="AK150">
        <v>22</v>
      </c>
      <c r="AL150">
        <v>55</v>
      </c>
      <c r="AM150">
        <v>21</v>
      </c>
      <c r="AN150">
        <v>17</v>
      </c>
      <c r="AO150">
        <v>25</v>
      </c>
      <c r="AP150">
        <v>10</v>
      </c>
      <c r="AQ150">
        <v>115</v>
      </c>
      <c r="AR150">
        <v>28</v>
      </c>
      <c r="AS150">
        <v>86</v>
      </c>
      <c r="AT150">
        <v>99</v>
      </c>
      <c r="AU150">
        <v>10</v>
      </c>
      <c r="AV150">
        <v>110</v>
      </c>
      <c r="AW150">
        <v>84</v>
      </c>
      <c r="AX150">
        <v>103</v>
      </c>
      <c r="AY150">
        <v>51</v>
      </c>
      <c r="AZ150">
        <v>29</v>
      </c>
      <c r="BA150">
        <v>4</v>
      </c>
      <c r="BB150">
        <v>106</v>
      </c>
      <c r="BC150">
        <v>101</v>
      </c>
      <c r="BD150">
        <v>94</v>
      </c>
      <c r="BE150">
        <v>72</v>
      </c>
      <c r="BF150">
        <v>49</v>
      </c>
      <c r="BG150">
        <v>3</v>
      </c>
      <c r="BH150">
        <v>21</v>
      </c>
      <c r="BI150">
        <v>111</v>
      </c>
      <c r="BJ150">
        <v>5</v>
      </c>
      <c r="BK150">
        <v>65</v>
      </c>
      <c r="BL150">
        <v>96</v>
      </c>
      <c r="BM150">
        <v>22</v>
      </c>
      <c r="BN150">
        <v>25</v>
      </c>
      <c r="BO150">
        <v>74</v>
      </c>
      <c r="BP150">
        <v>52</v>
      </c>
      <c r="BQ150">
        <v>65</v>
      </c>
      <c r="BR150">
        <v>37</v>
      </c>
      <c r="BS150">
        <v>44</v>
      </c>
      <c r="BT150">
        <v>112</v>
      </c>
      <c r="BU150">
        <v>31</v>
      </c>
      <c r="BV150">
        <v>105</v>
      </c>
      <c r="BW150">
        <v>109</v>
      </c>
      <c r="BX150">
        <v>83</v>
      </c>
      <c r="BY150">
        <v>74</v>
      </c>
      <c r="BZ150">
        <v>66</v>
      </c>
      <c r="CA150">
        <v>47</v>
      </c>
      <c r="CB150">
        <v>94</v>
      </c>
      <c r="CC150">
        <v>115</v>
      </c>
      <c r="CD150">
        <v>90</v>
      </c>
      <c r="CE150">
        <v>78</v>
      </c>
      <c r="CF150">
        <v>111</v>
      </c>
      <c r="CG150">
        <v>20</v>
      </c>
      <c r="CH150">
        <v>34</v>
      </c>
      <c r="CI150">
        <v>100</v>
      </c>
      <c r="CJ150">
        <v>9</v>
      </c>
      <c r="CK150">
        <v>27</v>
      </c>
      <c r="CL150">
        <v>86</v>
      </c>
      <c r="CM150">
        <v>118</v>
      </c>
      <c r="CN150">
        <v>111</v>
      </c>
      <c r="CO150">
        <v>100</v>
      </c>
      <c r="CP150">
        <v>59</v>
      </c>
      <c r="CQ150">
        <v>41</v>
      </c>
      <c r="CR150">
        <v>6</v>
      </c>
      <c r="CS150">
        <v>12</v>
      </c>
      <c r="CT150">
        <v>27</v>
      </c>
      <c r="CU150">
        <v>26</v>
      </c>
      <c r="CV150">
        <v>3</v>
      </c>
      <c r="CW150">
        <v>1</v>
      </c>
      <c r="CX150">
        <v>10</v>
      </c>
      <c r="CY150">
        <v>18</v>
      </c>
      <c r="CZ150">
        <v>47</v>
      </c>
      <c r="DA150">
        <v>11</v>
      </c>
      <c r="DB150">
        <v>43</v>
      </c>
      <c r="DC150">
        <v>49</v>
      </c>
      <c r="DD150">
        <v>50</v>
      </c>
      <c r="DE150">
        <v>85</v>
      </c>
      <c r="DF150">
        <v>66</v>
      </c>
      <c r="DG150">
        <v>83</v>
      </c>
      <c r="DH150">
        <v>57</v>
      </c>
      <c r="DI150">
        <v>65</v>
      </c>
      <c r="DJ150">
        <v>39</v>
      </c>
      <c r="DK150">
        <v>81</v>
      </c>
      <c r="DL150">
        <v>60</v>
      </c>
      <c r="DM150">
        <v>87</v>
      </c>
      <c r="DN150">
        <v>101</v>
      </c>
      <c r="DO150">
        <v>16</v>
      </c>
      <c r="DP150">
        <v>111</v>
      </c>
      <c r="DQ150" s="86">
        <f ca="1">Control!$C$7*Calculations!$C$82*INDEX('Monthly Data'!N:N,Calculations!$C$116+MOD(A150,Calculations!$C$118))+Control!$C$7*Calculations!$C$83*INDEX('Monthly Data'!O:O,Calculations!$C$116+MOD(A150,Calculations!$C$118))+Control!$C$7*Calculations!$C$84*INDEX('Monthly Data'!P:P,Calculations!$C$116+MOD(A150,Calculations!$C$118))+Control!$C$7*Calculations!$C$85*INDEX('Monthly Data'!Q:Q,Calculations!$C$116+MOD(A150,Calculations!$C$118))+(1-Control!$C$7*Calculations!$C$87)*INDEX('Monthly Data'!R:R,Calculations!$C$116+MOD(A150,Calculations!$C$118))</f>
        <v>1.1702576456120543E-2</v>
      </c>
      <c r="DR150" s="86">
        <f ca="1">Control!$C$7*Calculations!$C$82*INDEX('Monthly Data'!N:N,Calculations!$C$116+MOD(B150,Calculations!$C$118))+Control!$C$7*Calculations!$C$83*INDEX('Monthly Data'!O:O,Calculations!$C$116+MOD(B150,Calculations!$C$118))+Control!$C$7*Calculations!$C$84*INDEX('Monthly Data'!P:P,Calculations!$C$116+MOD(B150,Calculations!$C$118))+Control!$C$7*Calculations!$C$85*INDEX('Monthly Data'!Q:Q,Calculations!$C$116+MOD(B150,Calculations!$C$118))+(1-Control!$C$7*Calculations!$C$87)*INDEX('Monthly Data'!R:R,Calculations!$C$116+MOD(B150,Calculations!$C$118))</f>
        <v>1.1702576456120543E-2</v>
      </c>
      <c r="DS150" s="86">
        <f ca="1">Control!$C$7*Calculations!$C$82*INDEX('Monthly Data'!N:N,Calculations!$C$116+MOD(C150,Calculations!$C$118))+Control!$C$7*Calculations!$C$83*INDEX('Monthly Data'!O:O,Calculations!$C$116+MOD(C150,Calculations!$C$118))+Control!$C$7*Calculations!$C$84*INDEX('Monthly Data'!P:P,Calculations!$C$116+MOD(C150,Calculations!$C$118))+Control!$C$7*Calculations!$C$85*INDEX('Monthly Data'!Q:Q,Calculations!$C$116+MOD(C150,Calculations!$C$118))+(1-Control!$C$7*Calculations!$C$87)*INDEX('Monthly Data'!R:R,Calculations!$C$116+MOD(C150,Calculations!$C$118))</f>
        <v>2.3307359621218403E-2</v>
      </c>
      <c r="DT150" s="86">
        <f ca="1">Control!$C$7*Calculations!$C$82*INDEX('Monthly Data'!N:N,Calculations!$C$116+MOD(D150,Calculations!$C$118))+Control!$C$7*Calculations!$C$83*INDEX('Monthly Data'!O:O,Calculations!$C$116+MOD(D150,Calculations!$C$118))+Control!$C$7*Calculations!$C$84*INDEX('Monthly Data'!P:P,Calculations!$C$116+MOD(D150,Calculations!$C$118))+Control!$C$7*Calculations!$C$85*INDEX('Monthly Data'!Q:Q,Calculations!$C$116+MOD(D150,Calculations!$C$118))+(1-Control!$C$7*Calculations!$C$87)*INDEX('Monthly Data'!R:R,Calculations!$C$116+MOD(D150,Calculations!$C$118))</f>
        <v>2.4470405846852006E-3</v>
      </c>
      <c r="DU150" s="86">
        <f ca="1">Control!$C$7*Calculations!$C$82*INDEX('Monthly Data'!N:N,Calculations!$C$116+MOD(E150,Calculations!$C$118))+Control!$C$7*Calculations!$C$83*INDEX('Monthly Data'!O:O,Calculations!$C$116+MOD(E150,Calculations!$C$118))+Control!$C$7*Calculations!$C$84*INDEX('Monthly Data'!P:P,Calculations!$C$116+MOD(E150,Calculations!$C$118))+Control!$C$7*Calculations!$C$85*INDEX('Monthly Data'!Q:Q,Calculations!$C$116+MOD(E150,Calculations!$C$118))+(1-Control!$C$7*Calculations!$C$87)*INDEX('Monthly Data'!R:R,Calculations!$C$116+MOD(E150,Calculations!$C$118))</f>
        <v>3.4808428836917149E-3</v>
      </c>
      <c r="DV150" s="86">
        <f ca="1">Control!$C$7*Calculations!$C$82*INDEX('Monthly Data'!N:N,Calculations!$C$116+MOD(F150,Calculations!$C$118))+Control!$C$7*Calculations!$C$83*INDEX('Monthly Data'!O:O,Calculations!$C$116+MOD(F150,Calculations!$C$118))+Control!$C$7*Calculations!$C$84*INDEX('Monthly Data'!P:P,Calculations!$C$116+MOD(F150,Calculations!$C$118))+Control!$C$7*Calculations!$C$85*INDEX('Monthly Data'!Q:Q,Calculations!$C$116+MOD(F150,Calculations!$C$118))+(1-Control!$C$7*Calculations!$C$87)*INDEX('Monthly Data'!R:R,Calculations!$C$116+MOD(F150,Calculations!$C$118))</f>
        <v>2.3852824346838646E-2</v>
      </c>
      <c r="DW150" s="86">
        <f ca="1">Control!$C$7*Calculations!$C$82*INDEX('Monthly Data'!N:N,Calculations!$C$116+MOD(G150,Calculations!$C$118))+Control!$C$7*Calculations!$C$83*INDEX('Monthly Data'!O:O,Calculations!$C$116+MOD(G150,Calculations!$C$118))+Control!$C$7*Calculations!$C$84*INDEX('Monthly Data'!P:P,Calculations!$C$116+MOD(G150,Calculations!$C$118))+Control!$C$7*Calculations!$C$85*INDEX('Monthly Data'!Q:Q,Calculations!$C$116+MOD(G150,Calculations!$C$118))+(1-Control!$C$7*Calculations!$C$87)*INDEX('Monthly Data'!R:R,Calculations!$C$116+MOD(G150,Calculations!$C$118))</f>
        <v>2.5790695379256122E-2</v>
      </c>
      <c r="DX150" s="86">
        <f ca="1">Control!$C$7*Calculations!$C$82*INDEX('Monthly Data'!N:N,Calculations!$C$116+MOD(H150,Calculations!$C$118))+Control!$C$7*Calculations!$C$83*INDEX('Monthly Data'!O:O,Calculations!$C$116+MOD(H150,Calculations!$C$118))+Control!$C$7*Calculations!$C$84*INDEX('Monthly Data'!P:P,Calculations!$C$116+MOD(H150,Calculations!$C$118))+Control!$C$7*Calculations!$C$85*INDEX('Monthly Data'!Q:Q,Calculations!$C$116+MOD(H150,Calculations!$C$118))+(1-Control!$C$7*Calculations!$C$87)*INDEX('Monthly Data'!R:R,Calculations!$C$116+MOD(H150,Calculations!$C$118))</f>
        <v>1.0478379486191123E-2</v>
      </c>
      <c r="DY150" s="86">
        <f ca="1">Control!$C$7*Calculations!$C$82*INDEX('Monthly Data'!N:N,Calculations!$C$116+MOD(I150,Calculations!$C$118))+Control!$C$7*Calculations!$C$83*INDEX('Monthly Data'!O:O,Calculations!$C$116+MOD(I150,Calculations!$C$118))+Control!$C$7*Calculations!$C$84*INDEX('Monthly Data'!P:P,Calculations!$C$116+MOD(I150,Calculations!$C$118))+Control!$C$7*Calculations!$C$85*INDEX('Monthly Data'!Q:Q,Calculations!$C$116+MOD(I150,Calculations!$C$118))+(1-Control!$C$7*Calculations!$C$87)*INDEX('Monthly Data'!R:R,Calculations!$C$116+MOD(I150,Calculations!$C$118))</f>
        <v>1.3891304280773396E-2</v>
      </c>
      <c r="DZ150" s="86">
        <f ca="1">Control!$C$7*Calculations!$C$82*INDEX('Monthly Data'!N:N,Calculations!$C$116+MOD(J150,Calculations!$C$118))+Control!$C$7*Calculations!$C$83*INDEX('Monthly Data'!O:O,Calculations!$C$116+MOD(J150,Calculations!$C$118))+Control!$C$7*Calculations!$C$84*INDEX('Monthly Data'!P:P,Calculations!$C$116+MOD(J150,Calculations!$C$118))+Control!$C$7*Calculations!$C$85*INDEX('Monthly Data'!Q:Q,Calculations!$C$116+MOD(J150,Calculations!$C$118))+(1-Control!$C$7*Calculations!$C$87)*INDEX('Monthly Data'!R:R,Calculations!$C$116+MOD(J150,Calculations!$C$118))</f>
        <v>-4.417423226995453E-3</v>
      </c>
      <c r="EA150" s="86">
        <f ca="1">Control!$C$7*Calculations!$C$82*INDEX('Monthly Data'!N:N,Calculations!$C$116+MOD(K150,Calculations!$C$118))+Control!$C$7*Calculations!$C$83*INDEX('Monthly Data'!O:O,Calculations!$C$116+MOD(K150,Calculations!$C$118))+Control!$C$7*Calculations!$C$84*INDEX('Monthly Data'!P:P,Calculations!$C$116+MOD(K150,Calculations!$C$118))+Control!$C$7*Calculations!$C$85*INDEX('Monthly Data'!Q:Q,Calculations!$C$116+MOD(K150,Calculations!$C$118))+(1-Control!$C$7*Calculations!$C$87)*INDEX('Monthly Data'!R:R,Calculations!$C$116+MOD(K150,Calculations!$C$118))</f>
        <v>-4.417423226995453E-3</v>
      </c>
      <c r="EB150" s="86">
        <f ca="1">Control!$C$7*Calculations!$C$82*INDEX('Monthly Data'!N:N,Calculations!$C$116+MOD(L150,Calculations!$C$118))+Control!$C$7*Calculations!$C$83*INDEX('Monthly Data'!O:O,Calculations!$C$116+MOD(L150,Calculations!$C$118))+Control!$C$7*Calculations!$C$84*INDEX('Monthly Data'!P:P,Calculations!$C$116+MOD(L150,Calculations!$C$118))+Control!$C$7*Calculations!$C$85*INDEX('Monthly Data'!Q:Q,Calculations!$C$116+MOD(L150,Calculations!$C$118))+(1-Control!$C$7*Calculations!$C$87)*INDEX('Monthly Data'!R:R,Calculations!$C$116+MOD(L150,Calculations!$C$118))</f>
        <v>1.3891563624307685E-2</v>
      </c>
      <c r="EC150" s="86">
        <f ca="1">Control!$C$7*Calculations!$C$82*INDEX('Monthly Data'!N:N,Calculations!$C$116+MOD(M150,Calculations!$C$118))+Control!$C$7*Calculations!$C$83*INDEX('Monthly Data'!O:O,Calculations!$C$116+MOD(M150,Calculations!$C$118))+Control!$C$7*Calculations!$C$84*INDEX('Monthly Data'!P:P,Calculations!$C$116+MOD(M150,Calculations!$C$118))+Control!$C$7*Calculations!$C$85*INDEX('Monthly Data'!Q:Q,Calculations!$C$116+MOD(M150,Calculations!$C$118))+(1-Control!$C$7*Calculations!$C$87)*INDEX('Monthly Data'!R:R,Calculations!$C$116+MOD(M150,Calculations!$C$118))</f>
        <v>1.8665061640915637E-2</v>
      </c>
      <c r="ED150" s="86">
        <f ca="1">Control!$C$7*Calculations!$C$82*INDEX('Monthly Data'!N:N,Calculations!$C$116+MOD(N150,Calculations!$C$118))+Control!$C$7*Calculations!$C$83*INDEX('Monthly Data'!O:O,Calculations!$C$116+MOD(N150,Calculations!$C$118))+Control!$C$7*Calculations!$C$84*INDEX('Monthly Data'!P:P,Calculations!$C$116+MOD(N150,Calculations!$C$118))+Control!$C$7*Calculations!$C$85*INDEX('Monthly Data'!Q:Q,Calculations!$C$116+MOD(N150,Calculations!$C$118))+(1-Control!$C$7*Calculations!$C$87)*INDEX('Monthly Data'!R:R,Calculations!$C$116+MOD(N150,Calculations!$C$118))</f>
        <v>1.3891304280773396E-2</v>
      </c>
      <c r="EE150" s="86">
        <f ca="1">Control!$C$7*Calculations!$C$82*INDEX('Monthly Data'!N:N,Calculations!$C$116+MOD(O150,Calculations!$C$118))+Control!$C$7*Calculations!$C$83*INDEX('Monthly Data'!O:O,Calculations!$C$116+MOD(O150,Calculations!$C$118))+Control!$C$7*Calculations!$C$84*INDEX('Monthly Data'!P:P,Calculations!$C$116+MOD(O150,Calculations!$C$118))+Control!$C$7*Calculations!$C$85*INDEX('Monthly Data'!Q:Q,Calculations!$C$116+MOD(O150,Calculations!$C$118))+(1-Control!$C$7*Calculations!$C$87)*INDEX('Monthly Data'!R:R,Calculations!$C$116+MOD(O150,Calculations!$C$118))</f>
        <v>6.4539397490030407E-3</v>
      </c>
      <c r="EF150" s="86">
        <f ca="1">Control!$C$7*Calculations!$C$82*INDEX('Monthly Data'!N:N,Calculations!$C$116+MOD(P150,Calculations!$C$118))+Control!$C$7*Calculations!$C$83*INDEX('Monthly Data'!O:O,Calculations!$C$116+MOD(P150,Calculations!$C$118))+Control!$C$7*Calculations!$C$84*INDEX('Monthly Data'!P:P,Calculations!$C$116+MOD(P150,Calculations!$C$118))+Control!$C$7*Calculations!$C$85*INDEX('Monthly Data'!Q:Q,Calculations!$C$116+MOD(P150,Calculations!$C$118))+(1-Control!$C$7*Calculations!$C$87)*INDEX('Monthly Data'!R:R,Calculations!$C$116+MOD(P150,Calculations!$C$118))</f>
        <v>2.3206536303657571E-2</v>
      </c>
      <c r="EG150" s="86">
        <f ca="1">Control!$C$7*Calculations!$C$82*INDEX('Monthly Data'!N:N,Calculations!$C$116+MOD(Q150,Calculations!$C$118))+Control!$C$7*Calculations!$C$83*INDEX('Monthly Data'!O:O,Calculations!$C$116+MOD(Q150,Calculations!$C$118))+Control!$C$7*Calculations!$C$84*INDEX('Monthly Data'!P:P,Calculations!$C$116+MOD(Q150,Calculations!$C$118))+Control!$C$7*Calculations!$C$85*INDEX('Monthly Data'!Q:Q,Calculations!$C$116+MOD(Q150,Calculations!$C$118))+(1-Control!$C$7*Calculations!$C$87)*INDEX('Monthly Data'!R:R,Calculations!$C$116+MOD(Q150,Calculations!$C$118))</f>
        <v>-3.9863250714949353E-2</v>
      </c>
      <c r="EH150" s="86">
        <f ca="1">Control!$C$7*Calculations!$C$82*INDEX('Monthly Data'!N:N,Calculations!$C$116+MOD(R150,Calculations!$C$118))+Control!$C$7*Calculations!$C$83*INDEX('Monthly Data'!O:O,Calculations!$C$116+MOD(R150,Calculations!$C$118))+Control!$C$7*Calculations!$C$84*INDEX('Monthly Data'!P:P,Calculations!$C$116+MOD(R150,Calculations!$C$118))+Control!$C$7*Calculations!$C$85*INDEX('Monthly Data'!Q:Q,Calculations!$C$116+MOD(R150,Calculations!$C$118))+(1-Control!$C$7*Calculations!$C$87)*INDEX('Monthly Data'!R:R,Calculations!$C$116+MOD(R150,Calculations!$C$118))</f>
        <v>1.0478379486191123E-2</v>
      </c>
      <c r="EI150" s="86">
        <f ca="1">Control!$C$7*Calculations!$C$82*INDEX('Monthly Data'!N:N,Calculations!$C$116+MOD(S150,Calculations!$C$118))+Control!$C$7*Calculations!$C$83*INDEX('Monthly Data'!O:O,Calculations!$C$116+MOD(S150,Calculations!$C$118))+Control!$C$7*Calculations!$C$84*INDEX('Monthly Data'!P:P,Calculations!$C$116+MOD(S150,Calculations!$C$118))+Control!$C$7*Calculations!$C$85*INDEX('Monthly Data'!Q:Q,Calculations!$C$116+MOD(S150,Calculations!$C$118))+(1-Control!$C$7*Calculations!$C$87)*INDEX('Monthly Data'!R:R,Calculations!$C$116+MOD(S150,Calculations!$C$118))</f>
        <v>3.0957942835585645E-2</v>
      </c>
      <c r="EJ150" s="86">
        <f ca="1">Control!$C$7*Calculations!$C$82*INDEX('Monthly Data'!N:N,Calculations!$C$116+MOD(T150,Calculations!$C$118))+Control!$C$7*Calculations!$C$83*INDEX('Monthly Data'!O:O,Calculations!$C$116+MOD(T150,Calculations!$C$118))+Control!$C$7*Calculations!$C$84*INDEX('Monthly Data'!P:P,Calculations!$C$116+MOD(T150,Calculations!$C$118))+Control!$C$7*Calculations!$C$85*INDEX('Monthly Data'!Q:Q,Calculations!$C$116+MOD(T150,Calculations!$C$118))+(1-Control!$C$7*Calculations!$C$87)*INDEX('Monthly Data'!R:R,Calculations!$C$116+MOD(T150,Calculations!$C$118))</f>
        <v>1.0415351832335435E-2</v>
      </c>
      <c r="EK150" s="86">
        <f ca="1">Control!$C$7*Calculations!$C$82*INDEX('Monthly Data'!N:N,Calculations!$C$116+MOD(U150,Calculations!$C$118))+Control!$C$7*Calculations!$C$83*INDEX('Monthly Data'!O:O,Calculations!$C$116+MOD(U150,Calculations!$C$118))+Control!$C$7*Calculations!$C$84*INDEX('Monthly Data'!P:P,Calculations!$C$116+MOD(U150,Calculations!$C$118))+Control!$C$7*Calculations!$C$85*INDEX('Monthly Data'!Q:Q,Calculations!$C$116+MOD(U150,Calculations!$C$118))+(1-Control!$C$7*Calculations!$C$87)*INDEX('Monthly Data'!R:R,Calculations!$C$116+MOD(U150,Calculations!$C$118))</f>
        <v>5.1279584938936244E-2</v>
      </c>
      <c r="EL150" s="86">
        <f ca="1">Control!$C$7*Calculations!$C$82*INDEX('Monthly Data'!N:N,Calculations!$C$116+MOD(V150,Calculations!$C$118))+Control!$C$7*Calculations!$C$83*INDEX('Monthly Data'!O:O,Calculations!$C$116+MOD(V150,Calculations!$C$118))+Control!$C$7*Calculations!$C$84*INDEX('Monthly Data'!P:P,Calculations!$C$116+MOD(V150,Calculations!$C$118))+Control!$C$7*Calculations!$C$85*INDEX('Monthly Data'!Q:Q,Calculations!$C$116+MOD(V150,Calculations!$C$118))+(1-Control!$C$7*Calculations!$C$87)*INDEX('Monthly Data'!R:R,Calculations!$C$116+MOD(V150,Calculations!$C$118))</f>
        <v>1.3891304280773396E-2</v>
      </c>
      <c r="EM150" s="86">
        <f ca="1">Control!$C$7*Calculations!$C$82*INDEX('Monthly Data'!N:N,Calculations!$C$116+MOD(W150,Calculations!$C$118))+Control!$C$7*Calculations!$C$83*INDEX('Monthly Data'!O:O,Calculations!$C$116+MOD(W150,Calculations!$C$118))+Control!$C$7*Calculations!$C$84*INDEX('Monthly Data'!P:P,Calculations!$C$116+MOD(W150,Calculations!$C$118))+Control!$C$7*Calculations!$C$85*INDEX('Monthly Data'!Q:Q,Calculations!$C$116+MOD(W150,Calculations!$C$118))+(1-Control!$C$7*Calculations!$C$87)*INDEX('Monthly Data'!R:R,Calculations!$C$116+MOD(W150,Calculations!$C$118))</f>
        <v>1.0415351832335435E-2</v>
      </c>
      <c r="EN150" s="86">
        <f ca="1">Control!$C$7*Calculations!$C$82*INDEX('Monthly Data'!N:N,Calculations!$C$116+MOD(X150,Calculations!$C$118))+Control!$C$7*Calculations!$C$83*INDEX('Monthly Data'!O:O,Calculations!$C$116+MOD(X150,Calculations!$C$118))+Control!$C$7*Calculations!$C$84*INDEX('Monthly Data'!P:P,Calculations!$C$116+MOD(X150,Calculations!$C$118))+Control!$C$7*Calculations!$C$85*INDEX('Monthly Data'!Q:Q,Calculations!$C$116+MOD(X150,Calculations!$C$118))+(1-Control!$C$7*Calculations!$C$87)*INDEX('Monthly Data'!R:R,Calculations!$C$116+MOD(X150,Calculations!$C$118))</f>
        <v>-1.3959200237295809E-2</v>
      </c>
      <c r="EO150" s="86">
        <f ca="1">Control!$C$7*Calculations!$C$82*INDEX('Monthly Data'!N:N,Calculations!$C$116+MOD(Y150,Calculations!$C$118))+Control!$C$7*Calculations!$C$83*INDEX('Monthly Data'!O:O,Calculations!$C$116+MOD(Y150,Calculations!$C$118))+Control!$C$7*Calculations!$C$84*INDEX('Monthly Data'!P:P,Calculations!$C$116+MOD(Y150,Calculations!$C$118))+Control!$C$7*Calculations!$C$85*INDEX('Monthly Data'!Q:Q,Calculations!$C$116+MOD(Y150,Calculations!$C$118))+(1-Control!$C$7*Calculations!$C$87)*INDEX('Monthly Data'!R:R,Calculations!$C$116+MOD(Y150,Calculations!$C$118))</f>
        <v>1.142101364887867E-2</v>
      </c>
      <c r="EP150" s="86">
        <f ca="1">Control!$C$7*Calculations!$C$82*INDEX('Monthly Data'!N:N,Calculations!$C$116+MOD(Z150,Calculations!$C$118))+Control!$C$7*Calculations!$C$83*INDEX('Monthly Data'!O:O,Calculations!$C$116+MOD(Z150,Calculations!$C$118))+Control!$C$7*Calculations!$C$84*INDEX('Monthly Data'!P:P,Calculations!$C$116+MOD(Z150,Calculations!$C$118))+Control!$C$7*Calculations!$C$85*INDEX('Monthly Data'!Q:Q,Calculations!$C$116+MOD(Z150,Calculations!$C$118))+(1-Control!$C$7*Calculations!$C$87)*INDEX('Monthly Data'!R:R,Calculations!$C$116+MOD(Z150,Calculations!$C$118))</f>
        <v>1.3891304280773396E-2</v>
      </c>
      <c r="EQ150" s="86">
        <f ca="1">Control!$C$7*Calculations!$C$82*INDEX('Monthly Data'!N:N,Calculations!$C$116+MOD(AA150,Calculations!$C$118))+Control!$C$7*Calculations!$C$83*INDEX('Monthly Data'!O:O,Calculations!$C$116+MOD(AA150,Calculations!$C$118))+Control!$C$7*Calculations!$C$84*INDEX('Monthly Data'!P:P,Calculations!$C$116+MOD(AA150,Calculations!$C$118))+Control!$C$7*Calculations!$C$85*INDEX('Monthly Data'!Q:Q,Calculations!$C$116+MOD(AA150,Calculations!$C$118))+(1-Control!$C$7*Calculations!$C$87)*INDEX('Monthly Data'!R:R,Calculations!$C$116+MOD(AA150,Calculations!$C$118))</f>
        <v>6.4539397490030407E-3</v>
      </c>
      <c r="ER150" s="86">
        <f ca="1">Control!$C$7*Calculations!$C$82*INDEX('Monthly Data'!N:N,Calculations!$C$116+MOD(AB150,Calculations!$C$118))+Control!$C$7*Calculations!$C$83*INDEX('Monthly Data'!O:O,Calculations!$C$116+MOD(AB150,Calculations!$C$118))+Control!$C$7*Calculations!$C$84*INDEX('Monthly Data'!P:P,Calculations!$C$116+MOD(AB150,Calculations!$C$118))+Control!$C$7*Calculations!$C$85*INDEX('Monthly Data'!Q:Q,Calculations!$C$116+MOD(AB150,Calculations!$C$118))+(1-Control!$C$7*Calculations!$C$87)*INDEX('Monthly Data'!R:R,Calculations!$C$116+MOD(AB150,Calculations!$C$118))</f>
        <v>3.7596120283497965E-2</v>
      </c>
      <c r="ES150" s="86">
        <f ca="1">Control!$C$7*Calculations!$C$82*INDEX('Monthly Data'!N:N,Calculations!$C$116+MOD(AC150,Calculations!$C$118))+Control!$C$7*Calculations!$C$83*INDEX('Monthly Data'!O:O,Calculations!$C$116+MOD(AC150,Calculations!$C$118))+Control!$C$7*Calculations!$C$84*INDEX('Monthly Data'!P:P,Calculations!$C$116+MOD(AC150,Calculations!$C$118))+Control!$C$7*Calculations!$C$85*INDEX('Monthly Data'!Q:Q,Calculations!$C$116+MOD(AC150,Calculations!$C$118))+(1-Control!$C$7*Calculations!$C$87)*INDEX('Monthly Data'!R:R,Calculations!$C$116+MOD(AC150,Calculations!$C$118))</f>
        <v>1.1704119272391494E-2</v>
      </c>
      <c r="ET150" s="86">
        <f ca="1">Control!$C$7*Calculations!$C$82*INDEX('Monthly Data'!N:N,Calculations!$C$116+MOD(AD150,Calculations!$C$118))+Control!$C$7*Calculations!$C$83*INDEX('Monthly Data'!O:O,Calculations!$C$116+MOD(AD150,Calculations!$C$118))+Control!$C$7*Calculations!$C$84*INDEX('Monthly Data'!P:P,Calculations!$C$116+MOD(AD150,Calculations!$C$118))+Control!$C$7*Calculations!$C$85*INDEX('Monthly Data'!Q:Q,Calculations!$C$116+MOD(AD150,Calculations!$C$118))+(1-Control!$C$7*Calculations!$C$87)*INDEX('Monthly Data'!R:R,Calculations!$C$116+MOD(AD150,Calculations!$C$118))</f>
        <v>7.3538285850108537E-3</v>
      </c>
      <c r="EU150" s="86">
        <f ca="1">Control!$C$7*Calculations!$C$82*INDEX('Monthly Data'!N:N,Calculations!$C$116+MOD(AE150,Calculations!$C$118))+Control!$C$7*Calculations!$C$83*INDEX('Monthly Data'!O:O,Calculations!$C$116+MOD(AE150,Calculations!$C$118))+Control!$C$7*Calculations!$C$84*INDEX('Monthly Data'!P:P,Calculations!$C$116+MOD(AE150,Calculations!$C$118))+Control!$C$7*Calculations!$C$85*INDEX('Monthly Data'!Q:Q,Calculations!$C$116+MOD(AE150,Calculations!$C$118))+(1-Control!$C$7*Calculations!$C$87)*INDEX('Monthly Data'!R:R,Calculations!$C$116+MOD(AE150,Calculations!$C$118))</f>
        <v>1.5108777406081684E-3</v>
      </c>
      <c r="EV150" s="86">
        <f ca="1">Control!$C$7*Calculations!$C$82*INDEX('Monthly Data'!N:N,Calculations!$C$116+MOD(AF150,Calculations!$C$118))+Control!$C$7*Calculations!$C$83*INDEX('Monthly Data'!O:O,Calculations!$C$116+MOD(AF150,Calculations!$C$118))+Control!$C$7*Calculations!$C$84*INDEX('Monthly Data'!P:P,Calculations!$C$116+MOD(AF150,Calculations!$C$118))+Control!$C$7*Calculations!$C$85*INDEX('Monthly Data'!Q:Q,Calculations!$C$116+MOD(AF150,Calculations!$C$118))+(1-Control!$C$7*Calculations!$C$87)*INDEX('Monthly Data'!R:R,Calculations!$C$116+MOD(AF150,Calculations!$C$118))</f>
        <v>-1.1360801645249321E-2</v>
      </c>
      <c r="EW150" s="86">
        <f ca="1">Control!$C$7*Calculations!$C$82*INDEX('Monthly Data'!N:N,Calculations!$C$116+MOD(AG150,Calculations!$C$118))+Control!$C$7*Calculations!$C$83*INDEX('Monthly Data'!O:O,Calculations!$C$116+MOD(AG150,Calculations!$C$118))+Control!$C$7*Calculations!$C$84*INDEX('Monthly Data'!P:P,Calculations!$C$116+MOD(AG150,Calculations!$C$118))+Control!$C$7*Calculations!$C$85*INDEX('Monthly Data'!Q:Q,Calculations!$C$116+MOD(AG150,Calculations!$C$118))+(1-Control!$C$7*Calculations!$C$87)*INDEX('Monthly Data'!R:R,Calculations!$C$116+MOD(AG150,Calculations!$C$118))</f>
        <v>5.8868730207813358E-3</v>
      </c>
      <c r="EX150" s="86">
        <f ca="1">Control!$C$7*Calculations!$C$82*INDEX('Monthly Data'!N:N,Calculations!$C$116+MOD(AH150,Calculations!$C$118))+Control!$C$7*Calculations!$C$83*INDEX('Monthly Data'!O:O,Calculations!$C$116+MOD(AH150,Calculations!$C$118))+Control!$C$7*Calculations!$C$84*INDEX('Monthly Data'!P:P,Calculations!$C$116+MOD(AH150,Calculations!$C$118))+Control!$C$7*Calculations!$C$85*INDEX('Monthly Data'!Q:Q,Calculations!$C$116+MOD(AH150,Calculations!$C$118))+(1-Control!$C$7*Calculations!$C$87)*INDEX('Monthly Data'!R:R,Calculations!$C$116+MOD(AH150,Calculations!$C$118))</f>
        <v>1.1786765492207996E-2</v>
      </c>
      <c r="EY150" s="86">
        <f ca="1">Control!$C$7*Calculations!$C$82*INDEX('Monthly Data'!N:N,Calculations!$C$116+MOD(AI150,Calculations!$C$118))+Control!$C$7*Calculations!$C$83*INDEX('Monthly Data'!O:O,Calculations!$C$116+MOD(AI150,Calculations!$C$118))+Control!$C$7*Calculations!$C$84*INDEX('Monthly Data'!P:P,Calculations!$C$116+MOD(AI150,Calculations!$C$118))+Control!$C$7*Calculations!$C$85*INDEX('Monthly Data'!Q:Q,Calculations!$C$116+MOD(AI150,Calculations!$C$118))+(1-Control!$C$7*Calculations!$C$87)*INDEX('Monthly Data'!R:R,Calculations!$C$116+MOD(AI150,Calculations!$C$118))</f>
        <v>1.0478379486191123E-2</v>
      </c>
      <c r="EZ150" s="86">
        <f ca="1">Control!$C$7*Calculations!$C$82*INDEX('Monthly Data'!N:N,Calculations!$C$116+MOD(AJ150,Calculations!$C$118))+Control!$C$7*Calculations!$C$83*INDEX('Monthly Data'!O:O,Calculations!$C$116+MOD(AJ150,Calculations!$C$118))+Control!$C$7*Calculations!$C$84*INDEX('Monthly Data'!P:P,Calculations!$C$116+MOD(AJ150,Calculations!$C$118))+Control!$C$7*Calculations!$C$85*INDEX('Monthly Data'!Q:Q,Calculations!$C$116+MOD(AJ150,Calculations!$C$118))+(1-Control!$C$7*Calculations!$C$87)*INDEX('Monthly Data'!R:R,Calculations!$C$116+MOD(AJ150,Calculations!$C$118))</f>
        <v>-3.53368065312233E-2</v>
      </c>
      <c r="FA150" s="86">
        <f ca="1">Control!$C$7*Calculations!$C$82*INDEX('Monthly Data'!N:N,Calculations!$C$116+MOD(AK150,Calculations!$C$118))+Control!$C$7*Calculations!$C$83*INDEX('Monthly Data'!O:O,Calculations!$C$116+MOD(AK150,Calculations!$C$118))+Control!$C$7*Calculations!$C$84*INDEX('Monthly Data'!P:P,Calculations!$C$116+MOD(AK150,Calculations!$C$118))+Control!$C$7*Calculations!$C$85*INDEX('Monthly Data'!Q:Q,Calculations!$C$116+MOD(AK150,Calculations!$C$118))+(1-Control!$C$7*Calculations!$C$87)*INDEX('Monthly Data'!R:R,Calculations!$C$116+MOD(AK150,Calculations!$C$118))</f>
        <v>1.50127906355989E-2</v>
      </c>
      <c r="FB150" s="86">
        <f ca="1">Control!$C$7*Calculations!$C$82*INDEX('Monthly Data'!N:N,Calculations!$C$116+MOD(AL150,Calculations!$C$118))+Control!$C$7*Calculations!$C$83*INDEX('Monthly Data'!O:O,Calculations!$C$116+MOD(AL150,Calculations!$C$118))+Control!$C$7*Calculations!$C$84*INDEX('Monthly Data'!P:P,Calculations!$C$116+MOD(AL150,Calculations!$C$118))+Control!$C$7*Calculations!$C$85*INDEX('Monthly Data'!Q:Q,Calculations!$C$116+MOD(AL150,Calculations!$C$118))+(1-Control!$C$7*Calculations!$C$87)*INDEX('Monthly Data'!R:R,Calculations!$C$116+MOD(AL150,Calculations!$C$118))</f>
        <v>2.0524935548016137E-2</v>
      </c>
      <c r="FC150" s="86">
        <f ca="1">Control!$C$7*Calculations!$C$82*INDEX('Monthly Data'!N:N,Calculations!$C$116+MOD(AM150,Calculations!$C$118))+Control!$C$7*Calculations!$C$83*INDEX('Monthly Data'!O:O,Calculations!$C$116+MOD(AM150,Calculations!$C$118))+Control!$C$7*Calculations!$C$84*INDEX('Monthly Data'!P:P,Calculations!$C$116+MOD(AM150,Calculations!$C$118))+Control!$C$7*Calculations!$C$85*INDEX('Monthly Data'!Q:Q,Calculations!$C$116+MOD(AM150,Calculations!$C$118))+(1-Control!$C$7*Calculations!$C$87)*INDEX('Monthly Data'!R:R,Calculations!$C$116+MOD(AM150,Calculations!$C$118))</f>
        <v>1.5108777406081684E-3</v>
      </c>
      <c r="FD150" s="86">
        <f ca="1">Control!$C$7*Calculations!$C$82*INDEX('Monthly Data'!N:N,Calculations!$C$116+MOD(AN150,Calculations!$C$118))+Control!$C$7*Calculations!$C$83*INDEX('Monthly Data'!O:O,Calculations!$C$116+MOD(AN150,Calculations!$C$118))+Control!$C$7*Calculations!$C$84*INDEX('Monthly Data'!P:P,Calculations!$C$116+MOD(AN150,Calculations!$C$118))+Control!$C$7*Calculations!$C$85*INDEX('Monthly Data'!Q:Q,Calculations!$C$116+MOD(AN150,Calculations!$C$118))+(1-Control!$C$7*Calculations!$C$87)*INDEX('Monthly Data'!R:R,Calculations!$C$116+MOD(AN150,Calculations!$C$118))</f>
        <v>-2.0269389991732112E-2</v>
      </c>
      <c r="FE150" s="86">
        <f ca="1">Control!$C$7*Calculations!$C$82*INDEX('Monthly Data'!N:N,Calculations!$C$116+MOD(AO150,Calculations!$C$118))+Control!$C$7*Calculations!$C$83*INDEX('Monthly Data'!O:O,Calculations!$C$116+MOD(AO150,Calculations!$C$118))+Control!$C$7*Calculations!$C$84*INDEX('Monthly Data'!P:P,Calculations!$C$116+MOD(AO150,Calculations!$C$118))+Control!$C$7*Calculations!$C$85*INDEX('Monthly Data'!Q:Q,Calculations!$C$116+MOD(AO150,Calculations!$C$118))+(1-Control!$C$7*Calculations!$C$87)*INDEX('Monthly Data'!R:R,Calculations!$C$116+MOD(AO150,Calculations!$C$118))</f>
        <v>-3.299557342782896E-2</v>
      </c>
      <c r="FF150" s="86">
        <f ca="1">Control!$C$7*Calculations!$C$82*INDEX('Monthly Data'!N:N,Calculations!$C$116+MOD(AP150,Calculations!$C$118))+Control!$C$7*Calculations!$C$83*INDEX('Monthly Data'!O:O,Calculations!$C$116+MOD(AP150,Calculations!$C$118))+Control!$C$7*Calculations!$C$84*INDEX('Monthly Data'!P:P,Calculations!$C$116+MOD(AP150,Calculations!$C$118))+Control!$C$7*Calculations!$C$85*INDEX('Monthly Data'!Q:Q,Calculations!$C$116+MOD(AP150,Calculations!$C$118))+(1-Control!$C$7*Calculations!$C$87)*INDEX('Monthly Data'!R:R,Calculations!$C$116+MOD(AP150,Calculations!$C$118))</f>
        <v>1.1702576456120543E-2</v>
      </c>
      <c r="FG150" s="86">
        <f ca="1">Control!$C$7*Calculations!$C$82*INDEX('Monthly Data'!N:N,Calculations!$C$116+MOD(AQ150,Calculations!$C$118))+Control!$C$7*Calculations!$C$83*INDEX('Monthly Data'!O:O,Calculations!$C$116+MOD(AQ150,Calculations!$C$118))+Control!$C$7*Calculations!$C$84*INDEX('Monthly Data'!P:P,Calculations!$C$116+MOD(AQ150,Calculations!$C$118))+Control!$C$7*Calculations!$C$85*INDEX('Monthly Data'!Q:Q,Calculations!$C$116+MOD(AQ150,Calculations!$C$118))+(1-Control!$C$7*Calculations!$C$87)*INDEX('Monthly Data'!R:R,Calculations!$C$116+MOD(AQ150,Calculations!$C$118))</f>
        <v>4.5132804118240749E-2</v>
      </c>
      <c r="FH150" s="86">
        <f ca="1">Control!$C$7*Calculations!$C$82*INDEX('Monthly Data'!N:N,Calculations!$C$116+MOD(AR150,Calculations!$C$118))+Control!$C$7*Calculations!$C$83*INDEX('Monthly Data'!O:O,Calculations!$C$116+MOD(AR150,Calculations!$C$118))+Control!$C$7*Calculations!$C$84*INDEX('Monthly Data'!P:P,Calculations!$C$116+MOD(AR150,Calculations!$C$118))+Control!$C$7*Calculations!$C$85*INDEX('Monthly Data'!Q:Q,Calculations!$C$116+MOD(AR150,Calculations!$C$118))+(1-Control!$C$7*Calculations!$C$87)*INDEX('Monthly Data'!R:R,Calculations!$C$116+MOD(AR150,Calculations!$C$118))</f>
        <v>3.7596120283497965E-2</v>
      </c>
      <c r="FI150" s="86">
        <f ca="1">Control!$C$7*Calculations!$C$82*INDEX('Monthly Data'!N:N,Calculations!$C$116+MOD(AS150,Calculations!$C$118))+Control!$C$7*Calculations!$C$83*INDEX('Monthly Data'!O:O,Calculations!$C$116+MOD(AS150,Calculations!$C$118))+Control!$C$7*Calculations!$C$84*INDEX('Monthly Data'!P:P,Calculations!$C$116+MOD(AS150,Calculations!$C$118))+Control!$C$7*Calculations!$C$85*INDEX('Monthly Data'!Q:Q,Calculations!$C$116+MOD(AS150,Calculations!$C$118))+(1-Control!$C$7*Calculations!$C$87)*INDEX('Monthly Data'!R:R,Calculations!$C$116+MOD(AS150,Calculations!$C$118))</f>
        <v>4.5735623984309991E-2</v>
      </c>
      <c r="FJ150" s="86">
        <f ca="1">Control!$C$7*Calculations!$C$82*INDEX('Monthly Data'!N:N,Calculations!$C$116+MOD(AT150,Calculations!$C$118))+Control!$C$7*Calculations!$C$83*INDEX('Monthly Data'!O:O,Calculations!$C$116+MOD(AT150,Calculations!$C$118))+Control!$C$7*Calculations!$C$84*INDEX('Monthly Data'!P:P,Calculations!$C$116+MOD(AT150,Calculations!$C$118))+Control!$C$7*Calculations!$C$85*INDEX('Monthly Data'!Q:Q,Calculations!$C$116+MOD(AT150,Calculations!$C$118))+(1-Control!$C$7*Calculations!$C$87)*INDEX('Monthly Data'!R:R,Calculations!$C$116+MOD(AT150,Calculations!$C$118))</f>
        <v>-1.1360801645249321E-2</v>
      </c>
      <c r="FK150" s="86">
        <f ca="1">Control!$C$7*Calculations!$C$82*INDEX('Monthly Data'!N:N,Calculations!$C$116+MOD(AU150,Calculations!$C$118))+Control!$C$7*Calculations!$C$83*INDEX('Monthly Data'!O:O,Calculations!$C$116+MOD(AU150,Calculations!$C$118))+Control!$C$7*Calculations!$C$84*INDEX('Monthly Data'!P:P,Calculations!$C$116+MOD(AU150,Calculations!$C$118))+Control!$C$7*Calculations!$C$85*INDEX('Monthly Data'!Q:Q,Calculations!$C$116+MOD(AU150,Calculations!$C$118))+(1-Control!$C$7*Calculations!$C$87)*INDEX('Monthly Data'!R:R,Calculations!$C$116+MOD(AU150,Calculations!$C$118))</f>
        <v>1.1702576456120543E-2</v>
      </c>
      <c r="FL150" s="86">
        <f ca="1">Control!$C$7*Calculations!$C$82*INDEX('Monthly Data'!N:N,Calculations!$C$116+MOD(AV150,Calculations!$C$118))+Control!$C$7*Calculations!$C$83*INDEX('Monthly Data'!O:O,Calculations!$C$116+MOD(AV150,Calculations!$C$118))+Control!$C$7*Calculations!$C$84*INDEX('Monthly Data'!P:P,Calculations!$C$116+MOD(AV150,Calculations!$C$118))+Control!$C$7*Calculations!$C$85*INDEX('Monthly Data'!Q:Q,Calculations!$C$116+MOD(AV150,Calculations!$C$118))+(1-Control!$C$7*Calculations!$C$87)*INDEX('Monthly Data'!R:R,Calculations!$C$116+MOD(AV150,Calculations!$C$118))</f>
        <v>3.127051071655923E-3</v>
      </c>
      <c r="FM150" s="86">
        <f ca="1">Control!$C$7*Calculations!$C$82*INDEX('Monthly Data'!N:N,Calculations!$C$116+MOD(AW150,Calculations!$C$118))+Control!$C$7*Calculations!$C$83*INDEX('Monthly Data'!O:O,Calculations!$C$116+MOD(AW150,Calculations!$C$118))+Control!$C$7*Calculations!$C$84*INDEX('Monthly Data'!P:P,Calculations!$C$116+MOD(AW150,Calculations!$C$118))+Control!$C$7*Calculations!$C$85*INDEX('Monthly Data'!Q:Q,Calculations!$C$116+MOD(AW150,Calculations!$C$118))+(1-Control!$C$7*Calculations!$C$87)*INDEX('Monthly Data'!R:R,Calculations!$C$116+MOD(AW150,Calculations!$C$118))</f>
        <v>-1.880155173376722E-2</v>
      </c>
      <c r="FN150" s="86">
        <f ca="1">Control!$C$7*Calculations!$C$82*INDEX('Monthly Data'!N:N,Calculations!$C$116+MOD(AX150,Calculations!$C$118))+Control!$C$7*Calculations!$C$83*INDEX('Monthly Data'!O:O,Calculations!$C$116+MOD(AX150,Calculations!$C$118))+Control!$C$7*Calculations!$C$84*INDEX('Monthly Data'!P:P,Calculations!$C$116+MOD(AX150,Calculations!$C$118))+Control!$C$7*Calculations!$C$85*INDEX('Monthly Data'!Q:Q,Calculations!$C$116+MOD(AX150,Calculations!$C$118))+(1-Control!$C$7*Calculations!$C$87)*INDEX('Monthly Data'!R:R,Calculations!$C$116+MOD(AX150,Calculations!$C$118))</f>
        <v>5.1972609868760735E-3</v>
      </c>
      <c r="FO150" s="86">
        <f ca="1">Control!$C$7*Calculations!$C$82*INDEX('Monthly Data'!N:N,Calculations!$C$116+MOD(AY150,Calculations!$C$118))+Control!$C$7*Calculations!$C$83*INDEX('Monthly Data'!O:O,Calculations!$C$116+MOD(AY150,Calculations!$C$118))+Control!$C$7*Calculations!$C$84*INDEX('Monthly Data'!P:P,Calculations!$C$116+MOD(AY150,Calculations!$C$118))+Control!$C$7*Calculations!$C$85*INDEX('Monthly Data'!Q:Q,Calculations!$C$116+MOD(AY150,Calculations!$C$118))+(1-Control!$C$7*Calculations!$C$87)*INDEX('Monthly Data'!R:R,Calculations!$C$116+MOD(AY150,Calculations!$C$118))</f>
        <v>1.8695385296339444E-2</v>
      </c>
      <c r="FP150" s="86">
        <f ca="1">Control!$C$7*Calculations!$C$82*INDEX('Monthly Data'!N:N,Calculations!$C$116+MOD(AZ150,Calculations!$C$118))+Control!$C$7*Calculations!$C$83*INDEX('Monthly Data'!O:O,Calculations!$C$116+MOD(AZ150,Calculations!$C$118))+Control!$C$7*Calculations!$C$84*INDEX('Monthly Data'!P:P,Calculations!$C$116+MOD(AZ150,Calculations!$C$118))+Control!$C$7*Calculations!$C$85*INDEX('Monthly Data'!Q:Q,Calculations!$C$116+MOD(AZ150,Calculations!$C$118))+(1-Control!$C$7*Calculations!$C$87)*INDEX('Monthly Data'!R:R,Calculations!$C$116+MOD(AZ150,Calculations!$C$118))</f>
        <v>1.5115046179922851E-2</v>
      </c>
      <c r="FQ150" s="86">
        <f ca="1">Control!$C$7*Calculations!$C$82*INDEX('Monthly Data'!N:N,Calculations!$C$116+MOD(BA150,Calculations!$C$118))+Control!$C$7*Calculations!$C$83*INDEX('Monthly Data'!O:O,Calculations!$C$116+MOD(BA150,Calculations!$C$118))+Control!$C$7*Calculations!$C$84*INDEX('Monthly Data'!P:P,Calculations!$C$116+MOD(BA150,Calculations!$C$118))+Control!$C$7*Calculations!$C$85*INDEX('Monthly Data'!Q:Q,Calculations!$C$116+MOD(BA150,Calculations!$C$118))+(1-Control!$C$7*Calculations!$C$87)*INDEX('Monthly Data'!R:R,Calculations!$C$116+MOD(BA150,Calculations!$C$118))</f>
        <v>1.3423979074716584E-2</v>
      </c>
      <c r="FR150" s="86">
        <f ca="1">Control!$C$7*Calculations!$C$82*INDEX('Monthly Data'!N:N,Calculations!$C$116+MOD(BB150,Calculations!$C$118))+Control!$C$7*Calculations!$C$83*INDEX('Monthly Data'!O:O,Calculations!$C$116+MOD(BB150,Calculations!$C$118))+Control!$C$7*Calculations!$C$84*INDEX('Monthly Data'!P:P,Calculations!$C$116+MOD(BB150,Calculations!$C$118))+Control!$C$7*Calculations!$C$85*INDEX('Monthly Data'!Q:Q,Calculations!$C$116+MOD(BB150,Calculations!$C$118))+(1-Control!$C$7*Calculations!$C$87)*INDEX('Monthly Data'!R:R,Calculations!$C$116+MOD(BB150,Calculations!$C$118))</f>
        <v>6.6954569943530936E-3</v>
      </c>
      <c r="FS150" s="86">
        <f ca="1">Control!$C$7*Calculations!$C$82*INDEX('Monthly Data'!N:N,Calculations!$C$116+MOD(BC150,Calculations!$C$118))+Control!$C$7*Calculations!$C$83*INDEX('Monthly Data'!O:O,Calculations!$C$116+MOD(BC150,Calculations!$C$118))+Control!$C$7*Calculations!$C$84*INDEX('Monthly Data'!P:P,Calculations!$C$116+MOD(BC150,Calculations!$C$118))+Control!$C$7*Calculations!$C$85*INDEX('Monthly Data'!Q:Q,Calculations!$C$116+MOD(BC150,Calculations!$C$118))+(1-Control!$C$7*Calculations!$C$87)*INDEX('Monthly Data'!R:R,Calculations!$C$116+MOD(BC150,Calculations!$C$118))</f>
        <v>-2.5168357537820856E-4</v>
      </c>
      <c r="FT150" s="86">
        <f ca="1">Control!$C$7*Calculations!$C$82*INDEX('Monthly Data'!N:N,Calculations!$C$116+MOD(BD150,Calculations!$C$118))+Control!$C$7*Calculations!$C$83*INDEX('Monthly Data'!O:O,Calculations!$C$116+MOD(BD150,Calculations!$C$118))+Control!$C$7*Calculations!$C$84*INDEX('Monthly Data'!P:P,Calculations!$C$116+MOD(BD150,Calculations!$C$118))+Control!$C$7*Calculations!$C$85*INDEX('Monthly Data'!Q:Q,Calculations!$C$116+MOD(BD150,Calculations!$C$118))+(1-Control!$C$7*Calculations!$C$87)*INDEX('Monthly Data'!R:R,Calculations!$C$116+MOD(BD150,Calculations!$C$118))</f>
        <v>1.0353752315110615E-2</v>
      </c>
      <c r="FU150" s="86">
        <f ca="1">Control!$C$7*Calculations!$C$82*INDEX('Monthly Data'!N:N,Calculations!$C$116+MOD(BE150,Calculations!$C$118))+Control!$C$7*Calculations!$C$83*INDEX('Monthly Data'!O:O,Calculations!$C$116+MOD(BE150,Calculations!$C$118))+Control!$C$7*Calculations!$C$84*INDEX('Monthly Data'!P:P,Calculations!$C$116+MOD(BE150,Calculations!$C$118))+Control!$C$7*Calculations!$C$85*INDEX('Monthly Data'!Q:Q,Calculations!$C$116+MOD(BE150,Calculations!$C$118))+(1-Control!$C$7*Calculations!$C$87)*INDEX('Monthly Data'!R:R,Calculations!$C$116+MOD(BE150,Calculations!$C$118))</f>
        <v>-4.3408051735618014E-2</v>
      </c>
      <c r="FV150" s="86">
        <f ca="1">Control!$C$7*Calculations!$C$82*INDEX('Monthly Data'!N:N,Calculations!$C$116+MOD(BF150,Calculations!$C$118))+Control!$C$7*Calculations!$C$83*INDEX('Monthly Data'!O:O,Calculations!$C$116+MOD(BF150,Calculations!$C$118))+Control!$C$7*Calculations!$C$84*INDEX('Monthly Data'!P:P,Calculations!$C$116+MOD(BF150,Calculations!$C$118))+Control!$C$7*Calculations!$C$85*INDEX('Monthly Data'!Q:Q,Calculations!$C$116+MOD(BF150,Calculations!$C$118))+(1-Control!$C$7*Calculations!$C$87)*INDEX('Monthly Data'!R:R,Calculations!$C$116+MOD(BF150,Calculations!$C$118))</f>
        <v>-1.4213734788548189E-2</v>
      </c>
      <c r="FW150" s="86">
        <f ca="1">Control!$C$7*Calculations!$C$82*INDEX('Monthly Data'!N:N,Calculations!$C$116+MOD(BG150,Calculations!$C$118))+Control!$C$7*Calculations!$C$83*INDEX('Monthly Data'!O:O,Calculations!$C$116+MOD(BG150,Calculations!$C$118))+Control!$C$7*Calculations!$C$84*INDEX('Monthly Data'!P:P,Calculations!$C$116+MOD(BG150,Calculations!$C$118))+Control!$C$7*Calculations!$C$85*INDEX('Monthly Data'!Q:Q,Calculations!$C$116+MOD(BG150,Calculations!$C$118))+(1-Control!$C$7*Calculations!$C$87)*INDEX('Monthly Data'!R:R,Calculations!$C$116+MOD(BG150,Calculations!$C$118))</f>
        <v>9.9793409618087695E-3</v>
      </c>
      <c r="FX150" s="86">
        <f ca="1">Control!$C$7*Calculations!$C$82*INDEX('Monthly Data'!N:N,Calculations!$C$116+MOD(BH150,Calculations!$C$118))+Control!$C$7*Calculations!$C$83*INDEX('Monthly Data'!O:O,Calculations!$C$116+MOD(BH150,Calculations!$C$118))+Control!$C$7*Calculations!$C$84*INDEX('Monthly Data'!P:P,Calculations!$C$116+MOD(BH150,Calculations!$C$118))+Control!$C$7*Calculations!$C$85*INDEX('Monthly Data'!Q:Q,Calculations!$C$116+MOD(BH150,Calculations!$C$118))+(1-Control!$C$7*Calculations!$C$87)*INDEX('Monthly Data'!R:R,Calculations!$C$116+MOD(BH150,Calculations!$C$118))</f>
        <v>1.5108777406081684E-3</v>
      </c>
      <c r="FY150" s="86">
        <f ca="1">Control!$C$7*Calculations!$C$82*INDEX('Monthly Data'!N:N,Calculations!$C$116+MOD(BI150,Calculations!$C$118))+Control!$C$7*Calculations!$C$83*INDEX('Monthly Data'!O:O,Calculations!$C$116+MOD(BI150,Calculations!$C$118))+Control!$C$7*Calculations!$C$84*INDEX('Monthly Data'!P:P,Calculations!$C$116+MOD(BI150,Calculations!$C$118))+Control!$C$7*Calculations!$C$85*INDEX('Monthly Data'!Q:Q,Calculations!$C$116+MOD(BI150,Calculations!$C$118))+(1-Control!$C$7*Calculations!$C$87)*INDEX('Monthly Data'!R:R,Calculations!$C$116+MOD(BI150,Calculations!$C$118))</f>
        <v>5.8868730207813358E-3</v>
      </c>
      <c r="FZ150" s="86">
        <f ca="1">Control!$C$7*Calculations!$C$82*INDEX('Monthly Data'!N:N,Calculations!$C$116+MOD(BJ150,Calculations!$C$118))+Control!$C$7*Calculations!$C$83*INDEX('Monthly Data'!O:O,Calculations!$C$116+MOD(BJ150,Calculations!$C$118))+Control!$C$7*Calculations!$C$84*INDEX('Monthly Data'!P:P,Calculations!$C$116+MOD(BJ150,Calculations!$C$118))+Control!$C$7*Calculations!$C$85*INDEX('Monthly Data'!Q:Q,Calculations!$C$116+MOD(BJ150,Calculations!$C$118))+(1-Control!$C$7*Calculations!$C$87)*INDEX('Monthly Data'!R:R,Calculations!$C$116+MOD(BJ150,Calculations!$C$118))</f>
        <v>1.2722494017511032E-2</v>
      </c>
      <c r="GA150" s="86">
        <f ca="1">Control!$C$7*Calculations!$C$82*INDEX('Monthly Data'!N:N,Calculations!$C$116+MOD(BK150,Calculations!$C$118))+Control!$C$7*Calculations!$C$83*INDEX('Monthly Data'!O:O,Calculations!$C$116+MOD(BK150,Calculations!$C$118))+Control!$C$7*Calculations!$C$84*INDEX('Monthly Data'!P:P,Calculations!$C$116+MOD(BK150,Calculations!$C$118))+Control!$C$7*Calculations!$C$85*INDEX('Monthly Data'!Q:Q,Calculations!$C$116+MOD(BK150,Calculations!$C$118))+(1-Control!$C$7*Calculations!$C$87)*INDEX('Monthly Data'!R:R,Calculations!$C$116+MOD(BK150,Calculations!$C$118))</f>
        <v>-1.3959200237295809E-2</v>
      </c>
      <c r="GB150" s="86">
        <f ca="1">Control!$C$7*Calculations!$C$82*INDEX('Monthly Data'!N:N,Calculations!$C$116+MOD(BL150,Calculations!$C$118))+Control!$C$7*Calculations!$C$83*INDEX('Monthly Data'!O:O,Calculations!$C$116+MOD(BL150,Calculations!$C$118))+Control!$C$7*Calculations!$C$84*INDEX('Monthly Data'!P:P,Calculations!$C$116+MOD(BL150,Calculations!$C$118))+Control!$C$7*Calculations!$C$85*INDEX('Monthly Data'!Q:Q,Calculations!$C$116+MOD(BL150,Calculations!$C$118))+(1-Control!$C$7*Calculations!$C$87)*INDEX('Monthly Data'!R:R,Calculations!$C$116+MOD(BL150,Calculations!$C$118))</f>
        <v>1.0627294914941248E-2</v>
      </c>
      <c r="GC150" s="86">
        <f ca="1">Control!$C$7*Calculations!$C$82*INDEX('Monthly Data'!N:N,Calculations!$C$116+MOD(BM150,Calculations!$C$118))+Control!$C$7*Calculations!$C$83*INDEX('Monthly Data'!O:O,Calculations!$C$116+MOD(BM150,Calculations!$C$118))+Control!$C$7*Calculations!$C$84*INDEX('Monthly Data'!P:P,Calculations!$C$116+MOD(BM150,Calculations!$C$118))+Control!$C$7*Calculations!$C$85*INDEX('Monthly Data'!Q:Q,Calculations!$C$116+MOD(BM150,Calculations!$C$118))+(1-Control!$C$7*Calculations!$C$87)*INDEX('Monthly Data'!R:R,Calculations!$C$116+MOD(BM150,Calculations!$C$118))</f>
        <v>1.50127906355989E-2</v>
      </c>
      <c r="GD150" s="86">
        <f ca="1">Control!$C$7*Calculations!$C$82*INDEX('Monthly Data'!N:N,Calculations!$C$116+MOD(BN150,Calculations!$C$118))+Control!$C$7*Calculations!$C$83*INDEX('Monthly Data'!O:O,Calculations!$C$116+MOD(BN150,Calculations!$C$118))+Control!$C$7*Calculations!$C$84*INDEX('Monthly Data'!P:P,Calculations!$C$116+MOD(BN150,Calculations!$C$118))+Control!$C$7*Calculations!$C$85*INDEX('Monthly Data'!Q:Q,Calculations!$C$116+MOD(BN150,Calculations!$C$118))+(1-Control!$C$7*Calculations!$C$87)*INDEX('Monthly Data'!R:R,Calculations!$C$116+MOD(BN150,Calculations!$C$118))</f>
        <v>-3.299557342782896E-2</v>
      </c>
      <c r="GE150" s="86">
        <f ca="1">Control!$C$7*Calculations!$C$82*INDEX('Monthly Data'!N:N,Calculations!$C$116+MOD(BO150,Calculations!$C$118))+Control!$C$7*Calculations!$C$83*INDEX('Monthly Data'!O:O,Calculations!$C$116+MOD(BO150,Calculations!$C$118))+Control!$C$7*Calculations!$C$84*INDEX('Monthly Data'!P:P,Calculations!$C$116+MOD(BO150,Calculations!$C$118))+Control!$C$7*Calculations!$C$85*INDEX('Monthly Data'!Q:Q,Calculations!$C$116+MOD(BO150,Calculations!$C$118))+(1-Control!$C$7*Calculations!$C$87)*INDEX('Monthly Data'!R:R,Calculations!$C$116+MOD(BO150,Calculations!$C$118))</f>
        <v>3.7118215575026904E-2</v>
      </c>
      <c r="GF150" s="86">
        <f ca="1">Control!$C$7*Calculations!$C$82*INDEX('Monthly Data'!N:N,Calculations!$C$116+MOD(BP150,Calculations!$C$118))+Control!$C$7*Calculations!$C$83*INDEX('Monthly Data'!O:O,Calculations!$C$116+MOD(BP150,Calculations!$C$118))+Control!$C$7*Calculations!$C$84*INDEX('Monthly Data'!P:P,Calculations!$C$116+MOD(BP150,Calculations!$C$118))+Control!$C$7*Calculations!$C$85*INDEX('Monthly Data'!Q:Q,Calculations!$C$116+MOD(BP150,Calculations!$C$118))+(1-Control!$C$7*Calculations!$C$87)*INDEX('Monthly Data'!R:R,Calculations!$C$116+MOD(BP150,Calculations!$C$118))</f>
        <v>-3.8875517825435772E-3</v>
      </c>
      <c r="GG150" s="86">
        <f ca="1">Control!$C$7*Calculations!$C$82*INDEX('Monthly Data'!N:N,Calculations!$C$116+MOD(BQ150,Calculations!$C$118))+Control!$C$7*Calculations!$C$83*INDEX('Monthly Data'!O:O,Calculations!$C$116+MOD(BQ150,Calculations!$C$118))+Control!$C$7*Calculations!$C$84*INDEX('Monthly Data'!P:P,Calculations!$C$116+MOD(BQ150,Calculations!$C$118))+Control!$C$7*Calculations!$C$85*INDEX('Monthly Data'!Q:Q,Calculations!$C$116+MOD(BQ150,Calculations!$C$118))+(1-Control!$C$7*Calculations!$C$87)*INDEX('Monthly Data'!R:R,Calculations!$C$116+MOD(BQ150,Calculations!$C$118))</f>
        <v>-1.3959200237295809E-2</v>
      </c>
      <c r="GH150" s="86">
        <f ca="1">Control!$C$7*Calculations!$C$82*INDEX('Monthly Data'!N:N,Calculations!$C$116+MOD(BR150,Calculations!$C$118))+Control!$C$7*Calculations!$C$83*INDEX('Monthly Data'!O:O,Calculations!$C$116+MOD(BR150,Calculations!$C$118))+Control!$C$7*Calculations!$C$84*INDEX('Monthly Data'!P:P,Calculations!$C$116+MOD(BR150,Calculations!$C$118))+Control!$C$7*Calculations!$C$85*INDEX('Monthly Data'!Q:Q,Calculations!$C$116+MOD(BR150,Calculations!$C$118))+(1-Control!$C$7*Calculations!$C$87)*INDEX('Monthly Data'!R:R,Calculations!$C$116+MOD(BR150,Calculations!$C$118))</f>
        <v>1.2954540023127663E-2</v>
      </c>
      <c r="GI150" s="86">
        <f ca="1">Control!$C$7*Calculations!$C$82*INDEX('Monthly Data'!N:N,Calculations!$C$116+MOD(BS150,Calculations!$C$118))+Control!$C$7*Calculations!$C$83*INDEX('Monthly Data'!O:O,Calculations!$C$116+MOD(BS150,Calculations!$C$118))+Control!$C$7*Calculations!$C$84*INDEX('Monthly Data'!P:P,Calculations!$C$116+MOD(BS150,Calculations!$C$118))+Control!$C$7*Calculations!$C$85*INDEX('Monthly Data'!Q:Q,Calculations!$C$116+MOD(BS150,Calculations!$C$118))+(1-Control!$C$7*Calculations!$C$87)*INDEX('Monthly Data'!R:R,Calculations!$C$116+MOD(BS150,Calculations!$C$118))</f>
        <v>2.377894462657602E-2</v>
      </c>
      <c r="GJ150" s="86">
        <f ca="1">Control!$C$7*Calculations!$C$82*INDEX('Monthly Data'!N:N,Calculations!$C$116+MOD(BT150,Calculations!$C$118))+Control!$C$7*Calculations!$C$83*INDEX('Monthly Data'!O:O,Calculations!$C$116+MOD(BT150,Calculations!$C$118))+Control!$C$7*Calculations!$C$84*INDEX('Monthly Data'!P:P,Calculations!$C$116+MOD(BT150,Calculations!$C$118))+Control!$C$7*Calculations!$C$85*INDEX('Monthly Data'!Q:Q,Calculations!$C$116+MOD(BT150,Calculations!$C$118))+(1-Control!$C$7*Calculations!$C$87)*INDEX('Monthly Data'!R:R,Calculations!$C$116+MOD(BT150,Calculations!$C$118))</f>
        <v>1.142101364887867E-2</v>
      </c>
      <c r="GK150" s="86">
        <f ca="1">Control!$C$7*Calculations!$C$82*INDEX('Monthly Data'!N:N,Calculations!$C$116+MOD(BU150,Calculations!$C$118))+Control!$C$7*Calculations!$C$83*INDEX('Monthly Data'!O:O,Calculations!$C$116+MOD(BU150,Calculations!$C$118))+Control!$C$7*Calculations!$C$84*INDEX('Monthly Data'!P:P,Calculations!$C$116+MOD(BU150,Calculations!$C$118))+Control!$C$7*Calculations!$C$85*INDEX('Monthly Data'!Q:Q,Calculations!$C$116+MOD(BU150,Calculations!$C$118))+(1-Control!$C$7*Calculations!$C$87)*INDEX('Monthly Data'!R:R,Calculations!$C$116+MOD(BU150,Calculations!$C$118))</f>
        <v>1.8665061640915637E-2</v>
      </c>
      <c r="GL150" s="86">
        <f ca="1">Control!$C$7*Calculations!$C$82*INDEX('Monthly Data'!N:N,Calculations!$C$116+MOD(BV150,Calculations!$C$118))+Control!$C$7*Calculations!$C$83*INDEX('Monthly Data'!O:O,Calculations!$C$116+MOD(BV150,Calculations!$C$118))+Control!$C$7*Calculations!$C$84*INDEX('Monthly Data'!P:P,Calculations!$C$116+MOD(BV150,Calculations!$C$118))+Control!$C$7*Calculations!$C$85*INDEX('Monthly Data'!Q:Q,Calculations!$C$116+MOD(BV150,Calculations!$C$118))+(1-Control!$C$7*Calculations!$C$87)*INDEX('Monthly Data'!R:R,Calculations!$C$116+MOD(BV150,Calculations!$C$118))</f>
        <v>2.3206536303657571E-2</v>
      </c>
      <c r="GM150" s="86">
        <f ca="1">Control!$C$7*Calculations!$C$82*INDEX('Monthly Data'!N:N,Calculations!$C$116+MOD(BW150,Calculations!$C$118))+Control!$C$7*Calculations!$C$83*INDEX('Monthly Data'!O:O,Calculations!$C$116+MOD(BW150,Calculations!$C$118))+Control!$C$7*Calculations!$C$84*INDEX('Monthly Data'!P:P,Calculations!$C$116+MOD(BW150,Calculations!$C$118))+Control!$C$7*Calculations!$C$85*INDEX('Monthly Data'!Q:Q,Calculations!$C$116+MOD(BW150,Calculations!$C$118))+(1-Control!$C$7*Calculations!$C$87)*INDEX('Monthly Data'!R:R,Calculations!$C$116+MOD(BW150,Calculations!$C$118))</f>
        <v>1.0921298083007208E-2</v>
      </c>
      <c r="GN150" s="86">
        <f ca="1">Control!$C$7*Calculations!$C$82*INDEX('Monthly Data'!N:N,Calculations!$C$116+MOD(BX150,Calculations!$C$118))+Control!$C$7*Calculations!$C$83*INDEX('Monthly Data'!O:O,Calculations!$C$116+MOD(BX150,Calculations!$C$118))+Control!$C$7*Calculations!$C$84*INDEX('Monthly Data'!P:P,Calculations!$C$116+MOD(BX150,Calculations!$C$118))+Control!$C$7*Calculations!$C$85*INDEX('Monthly Data'!Q:Q,Calculations!$C$116+MOD(BX150,Calculations!$C$118))+(1-Control!$C$7*Calculations!$C$87)*INDEX('Monthly Data'!R:R,Calculations!$C$116+MOD(BX150,Calculations!$C$118))</f>
        <v>-7.8872955230675015E-3</v>
      </c>
      <c r="GO150" s="86">
        <f ca="1">Control!$C$7*Calculations!$C$82*INDEX('Monthly Data'!N:N,Calculations!$C$116+MOD(BY150,Calculations!$C$118))+Control!$C$7*Calculations!$C$83*INDEX('Monthly Data'!O:O,Calculations!$C$116+MOD(BY150,Calculations!$C$118))+Control!$C$7*Calculations!$C$84*INDEX('Monthly Data'!P:P,Calculations!$C$116+MOD(BY150,Calculations!$C$118))+Control!$C$7*Calculations!$C$85*INDEX('Monthly Data'!Q:Q,Calculations!$C$116+MOD(BY150,Calculations!$C$118))+(1-Control!$C$7*Calculations!$C$87)*INDEX('Monthly Data'!R:R,Calculations!$C$116+MOD(BY150,Calculations!$C$118))</f>
        <v>3.7118215575026904E-2</v>
      </c>
      <c r="GP150" s="86">
        <f ca="1">Control!$C$7*Calculations!$C$82*INDEX('Monthly Data'!N:N,Calculations!$C$116+MOD(BZ150,Calculations!$C$118))+Control!$C$7*Calculations!$C$83*INDEX('Monthly Data'!O:O,Calculations!$C$116+MOD(BZ150,Calculations!$C$118))+Control!$C$7*Calculations!$C$84*INDEX('Monthly Data'!P:P,Calculations!$C$116+MOD(BZ150,Calculations!$C$118))+Control!$C$7*Calculations!$C$85*INDEX('Monthly Data'!Q:Q,Calculations!$C$116+MOD(BZ150,Calculations!$C$118))+(1-Control!$C$7*Calculations!$C$87)*INDEX('Monthly Data'!R:R,Calculations!$C$116+MOD(BZ150,Calculations!$C$118))</f>
        <v>1.3891304280773396E-2</v>
      </c>
      <c r="GQ150" s="86">
        <f ca="1">Control!$C$7*Calculations!$C$82*INDEX('Monthly Data'!N:N,Calculations!$C$116+MOD(CA150,Calculations!$C$118))+Control!$C$7*Calculations!$C$83*INDEX('Monthly Data'!O:O,Calculations!$C$116+MOD(CA150,Calculations!$C$118))+Control!$C$7*Calculations!$C$84*INDEX('Monthly Data'!P:P,Calculations!$C$116+MOD(CA150,Calculations!$C$118))+Control!$C$7*Calculations!$C$85*INDEX('Monthly Data'!Q:Q,Calculations!$C$116+MOD(CA150,Calculations!$C$118))+(1-Control!$C$7*Calculations!$C$87)*INDEX('Monthly Data'!R:R,Calculations!$C$116+MOD(CA150,Calculations!$C$118))</f>
        <v>3.1011313347584085E-2</v>
      </c>
      <c r="GR150" s="86">
        <f ca="1">Control!$C$7*Calculations!$C$82*INDEX('Monthly Data'!N:N,Calculations!$C$116+MOD(CB150,Calculations!$C$118))+Control!$C$7*Calculations!$C$83*INDEX('Monthly Data'!O:O,Calculations!$C$116+MOD(CB150,Calculations!$C$118))+Control!$C$7*Calculations!$C$84*INDEX('Monthly Data'!P:P,Calculations!$C$116+MOD(CB150,Calculations!$C$118))+Control!$C$7*Calculations!$C$85*INDEX('Monthly Data'!Q:Q,Calculations!$C$116+MOD(CB150,Calculations!$C$118))+(1-Control!$C$7*Calculations!$C$87)*INDEX('Monthly Data'!R:R,Calculations!$C$116+MOD(CB150,Calculations!$C$118))</f>
        <v>1.0353752315110615E-2</v>
      </c>
      <c r="GS150" s="86">
        <f ca="1">Control!$C$7*Calculations!$C$82*INDEX('Monthly Data'!N:N,Calculations!$C$116+MOD(CC150,Calculations!$C$118))+Control!$C$7*Calculations!$C$83*INDEX('Monthly Data'!O:O,Calculations!$C$116+MOD(CC150,Calculations!$C$118))+Control!$C$7*Calculations!$C$84*INDEX('Monthly Data'!P:P,Calculations!$C$116+MOD(CC150,Calculations!$C$118))+Control!$C$7*Calculations!$C$85*INDEX('Monthly Data'!Q:Q,Calculations!$C$116+MOD(CC150,Calculations!$C$118))+(1-Control!$C$7*Calculations!$C$87)*INDEX('Monthly Data'!R:R,Calculations!$C$116+MOD(CC150,Calculations!$C$118))</f>
        <v>4.5132804118240749E-2</v>
      </c>
      <c r="GT150" s="86">
        <f ca="1">Control!$C$7*Calculations!$C$82*INDEX('Monthly Data'!N:N,Calculations!$C$116+MOD(CD150,Calculations!$C$118))+Control!$C$7*Calculations!$C$83*INDEX('Monthly Data'!O:O,Calculations!$C$116+MOD(CD150,Calculations!$C$118))+Control!$C$7*Calculations!$C$84*INDEX('Monthly Data'!P:P,Calculations!$C$116+MOD(CD150,Calculations!$C$118))+Control!$C$7*Calculations!$C$85*INDEX('Monthly Data'!Q:Q,Calculations!$C$116+MOD(CD150,Calculations!$C$118))+(1-Control!$C$7*Calculations!$C$87)*INDEX('Monthly Data'!R:R,Calculations!$C$116+MOD(CD150,Calculations!$C$118))</f>
        <v>1.7831091590102856E-2</v>
      </c>
      <c r="GU150" s="86">
        <f ca="1">Control!$C$7*Calculations!$C$82*INDEX('Monthly Data'!N:N,Calculations!$C$116+MOD(CE150,Calculations!$C$118))+Control!$C$7*Calculations!$C$83*INDEX('Monthly Data'!O:O,Calculations!$C$116+MOD(CE150,Calculations!$C$118))+Control!$C$7*Calculations!$C$84*INDEX('Monthly Data'!P:P,Calculations!$C$116+MOD(CE150,Calculations!$C$118))+Control!$C$7*Calculations!$C$85*INDEX('Monthly Data'!Q:Q,Calculations!$C$116+MOD(CE150,Calculations!$C$118))+(1-Control!$C$7*Calculations!$C$87)*INDEX('Monthly Data'!R:R,Calculations!$C$116+MOD(CE150,Calculations!$C$118))</f>
        <v>1.7472933988537529E-2</v>
      </c>
      <c r="GV150" s="86">
        <f ca="1">Control!$C$7*Calculations!$C$82*INDEX('Monthly Data'!N:N,Calculations!$C$116+MOD(CF150,Calculations!$C$118))+Control!$C$7*Calculations!$C$83*INDEX('Monthly Data'!O:O,Calculations!$C$116+MOD(CF150,Calculations!$C$118))+Control!$C$7*Calculations!$C$84*INDEX('Monthly Data'!P:P,Calculations!$C$116+MOD(CF150,Calculations!$C$118))+Control!$C$7*Calculations!$C$85*INDEX('Monthly Data'!Q:Q,Calculations!$C$116+MOD(CF150,Calculations!$C$118))+(1-Control!$C$7*Calculations!$C$87)*INDEX('Monthly Data'!R:R,Calculations!$C$116+MOD(CF150,Calculations!$C$118))</f>
        <v>5.8868730207813358E-3</v>
      </c>
      <c r="GW150" s="86">
        <f ca="1">Control!$C$7*Calculations!$C$82*INDEX('Monthly Data'!N:N,Calculations!$C$116+MOD(CG150,Calculations!$C$118))+Control!$C$7*Calculations!$C$83*INDEX('Monthly Data'!O:O,Calculations!$C$116+MOD(CG150,Calculations!$C$118))+Control!$C$7*Calculations!$C$84*INDEX('Monthly Data'!P:P,Calculations!$C$116+MOD(CG150,Calculations!$C$118))+Control!$C$7*Calculations!$C$85*INDEX('Monthly Data'!Q:Q,Calculations!$C$116+MOD(CG150,Calculations!$C$118))+(1-Control!$C$7*Calculations!$C$87)*INDEX('Monthly Data'!R:R,Calculations!$C$116+MOD(CG150,Calculations!$C$118))</f>
        <v>3.9251937367756782E-3</v>
      </c>
      <c r="GX150" s="86">
        <f ca="1">Control!$C$7*Calculations!$C$82*INDEX('Monthly Data'!N:N,Calculations!$C$116+MOD(CH150,Calculations!$C$118))+Control!$C$7*Calculations!$C$83*INDEX('Monthly Data'!O:O,Calculations!$C$116+MOD(CH150,Calculations!$C$118))+Control!$C$7*Calculations!$C$84*INDEX('Monthly Data'!P:P,Calculations!$C$116+MOD(CH150,Calculations!$C$118))+Control!$C$7*Calculations!$C$85*INDEX('Monthly Data'!Q:Q,Calculations!$C$116+MOD(CH150,Calculations!$C$118))+(1-Control!$C$7*Calculations!$C$87)*INDEX('Monthly Data'!R:R,Calculations!$C$116+MOD(CH150,Calculations!$C$118))</f>
        <v>5.3309355465453899E-3</v>
      </c>
      <c r="GY150" s="86">
        <f ca="1">Control!$C$7*Calculations!$C$82*INDEX('Monthly Data'!N:N,Calculations!$C$116+MOD(CI150,Calculations!$C$118))+Control!$C$7*Calculations!$C$83*INDEX('Monthly Data'!O:O,Calculations!$C$116+MOD(CI150,Calculations!$C$118))+Control!$C$7*Calculations!$C$84*INDEX('Monthly Data'!P:P,Calculations!$C$116+MOD(CI150,Calculations!$C$118))+Control!$C$7*Calculations!$C$85*INDEX('Monthly Data'!Q:Q,Calculations!$C$116+MOD(CI150,Calculations!$C$118))+(1-Control!$C$7*Calculations!$C$87)*INDEX('Monthly Data'!R:R,Calculations!$C$116+MOD(CI150,Calculations!$C$118))</f>
        <v>1.7599621212565995E-2</v>
      </c>
      <c r="GZ150" s="86">
        <f ca="1">Control!$C$7*Calculations!$C$82*INDEX('Monthly Data'!N:N,Calculations!$C$116+MOD(CJ150,Calculations!$C$118))+Control!$C$7*Calculations!$C$83*INDEX('Monthly Data'!O:O,Calculations!$C$116+MOD(CJ150,Calculations!$C$118))+Control!$C$7*Calculations!$C$84*INDEX('Monthly Data'!P:P,Calculations!$C$116+MOD(CJ150,Calculations!$C$118))+Control!$C$7*Calculations!$C$85*INDEX('Monthly Data'!Q:Q,Calculations!$C$116+MOD(CJ150,Calculations!$C$118))+(1-Control!$C$7*Calculations!$C$87)*INDEX('Monthly Data'!R:R,Calculations!$C$116+MOD(CJ150,Calculations!$C$118))</f>
        <v>2.4470405846852006E-3</v>
      </c>
      <c r="HA150" s="86">
        <f ca="1">Control!$C$7*Calculations!$C$82*INDEX('Monthly Data'!N:N,Calculations!$C$116+MOD(CK150,Calculations!$C$118))+Control!$C$7*Calculations!$C$83*INDEX('Monthly Data'!O:O,Calculations!$C$116+MOD(CK150,Calculations!$C$118))+Control!$C$7*Calculations!$C$84*INDEX('Monthly Data'!P:P,Calculations!$C$116+MOD(CK150,Calculations!$C$118))+Control!$C$7*Calculations!$C$85*INDEX('Monthly Data'!Q:Q,Calculations!$C$116+MOD(CK150,Calculations!$C$118))+(1-Control!$C$7*Calculations!$C$87)*INDEX('Monthly Data'!R:R,Calculations!$C$116+MOD(CK150,Calculations!$C$118))</f>
        <v>-3.53368065312233E-2</v>
      </c>
      <c r="HB150" s="86">
        <f ca="1">Control!$C$7*Calculations!$C$82*INDEX('Monthly Data'!N:N,Calculations!$C$116+MOD(CL150,Calculations!$C$118))+Control!$C$7*Calculations!$C$83*INDEX('Monthly Data'!O:O,Calculations!$C$116+MOD(CL150,Calculations!$C$118))+Control!$C$7*Calculations!$C$84*INDEX('Monthly Data'!P:P,Calculations!$C$116+MOD(CL150,Calculations!$C$118))+Control!$C$7*Calculations!$C$85*INDEX('Monthly Data'!Q:Q,Calculations!$C$116+MOD(CL150,Calculations!$C$118))+(1-Control!$C$7*Calculations!$C$87)*INDEX('Monthly Data'!R:R,Calculations!$C$116+MOD(CL150,Calculations!$C$118))</f>
        <v>4.5735623984309991E-2</v>
      </c>
      <c r="HC150" s="86">
        <f ca="1">Control!$C$7*Calculations!$C$82*INDEX('Monthly Data'!N:N,Calculations!$C$116+MOD(CM150,Calculations!$C$118))+Control!$C$7*Calculations!$C$83*INDEX('Monthly Data'!O:O,Calculations!$C$116+MOD(CM150,Calculations!$C$118))+Control!$C$7*Calculations!$C$84*INDEX('Monthly Data'!P:P,Calculations!$C$116+MOD(CM150,Calculations!$C$118))+Control!$C$7*Calculations!$C$85*INDEX('Monthly Data'!Q:Q,Calculations!$C$116+MOD(CM150,Calculations!$C$118))+(1-Control!$C$7*Calculations!$C$87)*INDEX('Monthly Data'!R:R,Calculations!$C$116+MOD(CM150,Calculations!$C$118))</f>
        <v>3.4808428836917149E-3</v>
      </c>
      <c r="HD150" s="86">
        <f ca="1">Control!$C$7*Calculations!$C$82*INDEX('Monthly Data'!N:N,Calculations!$C$116+MOD(CN150,Calculations!$C$118))+Control!$C$7*Calculations!$C$83*INDEX('Monthly Data'!O:O,Calculations!$C$116+MOD(CN150,Calculations!$C$118))+Control!$C$7*Calculations!$C$84*INDEX('Monthly Data'!P:P,Calculations!$C$116+MOD(CN150,Calculations!$C$118))+Control!$C$7*Calculations!$C$85*INDEX('Monthly Data'!Q:Q,Calculations!$C$116+MOD(CN150,Calculations!$C$118))+(1-Control!$C$7*Calculations!$C$87)*INDEX('Monthly Data'!R:R,Calculations!$C$116+MOD(CN150,Calculations!$C$118))</f>
        <v>5.8868730207813358E-3</v>
      </c>
      <c r="HE150" s="86">
        <f ca="1">Control!$C$7*Calculations!$C$82*INDEX('Monthly Data'!N:N,Calculations!$C$116+MOD(CO150,Calculations!$C$118))+Control!$C$7*Calculations!$C$83*INDEX('Monthly Data'!O:O,Calculations!$C$116+MOD(CO150,Calculations!$C$118))+Control!$C$7*Calculations!$C$84*INDEX('Monthly Data'!P:P,Calculations!$C$116+MOD(CO150,Calculations!$C$118))+Control!$C$7*Calculations!$C$85*INDEX('Monthly Data'!Q:Q,Calculations!$C$116+MOD(CO150,Calculations!$C$118))+(1-Control!$C$7*Calculations!$C$87)*INDEX('Monthly Data'!R:R,Calculations!$C$116+MOD(CO150,Calculations!$C$118))</f>
        <v>1.7599621212565995E-2</v>
      </c>
      <c r="HF150" s="86">
        <f ca="1">Control!$C$7*Calculations!$C$82*INDEX('Monthly Data'!N:N,Calculations!$C$116+MOD(CP150,Calculations!$C$118))+Control!$C$7*Calculations!$C$83*INDEX('Monthly Data'!O:O,Calculations!$C$116+MOD(CP150,Calculations!$C$118))+Control!$C$7*Calculations!$C$84*INDEX('Monthly Data'!P:P,Calculations!$C$116+MOD(CP150,Calculations!$C$118))+Control!$C$7*Calculations!$C$85*INDEX('Monthly Data'!Q:Q,Calculations!$C$116+MOD(CP150,Calculations!$C$118))+(1-Control!$C$7*Calculations!$C$87)*INDEX('Monthly Data'!R:R,Calculations!$C$116+MOD(CP150,Calculations!$C$118))</f>
        <v>1.1704119272391494E-2</v>
      </c>
      <c r="HG150" s="86">
        <f ca="1">Control!$C$7*Calculations!$C$82*INDEX('Monthly Data'!N:N,Calculations!$C$116+MOD(CQ150,Calculations!$C$118))+Control!$C$7*Calculations!$C$83*INDEX('Monthly Data'!O:O,Calculations!$C$116+MOD(CQ150,Calculations!$C$118))+Control!$C$7*Calculations!$C$84*INDEX('Monthly Data'!P:P,Calculations!$C$116+MOD(CQ150,Calculations!$C$118))+Control!$C$7*Calculations!$C$85*INDEX('Monthly Data'!Q:Q,Calculations!$C$116+MOD(CQ150,Calculations!$C$118))+(1-Control!$C$7*Calculations!$C$87)*INDEX('Monthly Data'!R:R,Calculations!$C$116+MOD(CQ150,Calculations!$C$118))</f>
        <v>-3.8554137824290124E-2</v>
      </c>
      <c r="HH150" s="86">
        <f ca="1">Control!$C$7*Calculations!$C$82*INDEX('Monthly Data'!N:N,Calculations!$C$116+MOD(CR150,Calculations!$C$118))+Control!$C$7*Calculations!$C$83*INDEX('Monthly Data'!O:O,Calculations!$C$116+MOD(CR150,Calculations!$C$118))+Control!$C$7*Calculations!$C$84*INDEX('Monthly Data'!P:P,Calculations!$C$116+MOD(CR150,Calculations!$C$118))+Control!$C$7*Calculations!$C$85*INDEX('Monthly Data'!Q:Q,Calculations!$C$116+MOD(CR150,Calculations!$C$118))+(1-Control!$C$7*Calculations!$C$87)*INDEX('Monthly Data'!R:R,Calculations!$C$116+MOD(CR150,Calculations!$C$118))</f>
        <v>4.7768166384148329E-3</v>
      </c>
      <c r="HI150" s="86">
        <f ca="1">Control!$C$7*Calculations!$C$82*INDEX('Monthly Data'!N:N,Calculations!$C$116+MOD(CS150,Calculations!$C$118))+Control!$C$7*Calculations!$C$83*INDEX('Monthly Data'!O:O,Calculations!$C$116+MOD(CS150,Calculations!$C$118))+Control!$C$7*Calculations!$C$84*INDEX('Monthly Data'!P:P,Calculations!$C$116+MOD(CS150,Calculations!$C$118))+Control!$C$7*Calculations!$C$85*INDEX('Monthly Data'!Q:Q,Calculations!$C$116+MOD(CS150,Calculations!$C$118))+(1-Control!$C$7*Calculations!$C$87)*INDEX('Monthly Data'!R:R,Calculations!$C$116+MOD(CS150,Calculations!$C$118))</f>
        <v>1.0415351832335435E-2</v>
      </c>
      <c r="HJ150" s="86">
        <f ca="1">Control!$C$7*Calculations!$C$82*INDEX('Monthly Data'!N:N,Calculations!$C$116+MOD(CT150,Calculations!$C$118))+Control!$C$7*Calculations!$C$83*INDEX('Monthly Data'!O:O,Calculations!$C$116+MOD(CT150,Calculations!$C$118))+Control!$C$7*Calculations!$C$84*INDEX('Monthly Data'!P:P,Calculations!$C$116+MOD(CT150,Calculations!$C$118))+Control!$C$7*Calculations!$C$85*INDEX('Monthly Data'!Q:Q,Calculations!$C$116+MOD(CT150,Calculations!$C$118))+(1-Control!$C$7*Calculations!$C$87)*INDEX('Monthly Data'!R:R,Calculations!$C$116+MOD(CT150,Calculations!$C$118))</f>
        <v>-3.53368065312233E-2</v>
      </c>
      <c r="HK150" s="86">
        <f ca="1">Control!$C$7*Calculations!$C$82*INDEX('Monthly Data'!N:N,Calculations!$C$116+MOD(CU150,Calculations!$C$118))+Control!$C$7*Calculations!$C$83*INDEX('Monthly Data'!O:O,Calculations!$C$116+MOD(CU150,Calculations!$C$118))+Control!$C$7*Calculations!$C$84*INDEX('Monthly Data'!P:P,Calculations!$C$116+MOD(CU150,Calculations!$C$118))+Control!$C$7*Calculations!$C$85*INDEX('Monthly Data'!Q:Q,Calculations!$C$116+MOD(CU150,Calculations!$C$118))+(1-Control!$C$7*Calculations!$C$87)*INDEX('Monthly Data'!R:R,Calculations!$C$116+MOD(CU150,Calculations!$C$118))</f>
        <v>6.3250222980707482E-3</v>
      </c>
      <c r="HL150" s="86">
        <f ca="1">Control!$C$7*Calculations!$C$82*INDEX('Monthly Data'!N:N,Calculations!$C$116+MOD(CV150,Calculations!$C$118))+Control!$C$7*Calculations!$C$83*INDEX('Monthly Data'!O:O,Calculations!$C$116+MOD(CV150,Calculations!$C$118))+Control!$C$7*Calculations!$C$84*INDEX('Monthly Data'!P:P,Calculations!$C$116+MOD(CV150,Calculations!$C$118))+Control!$C$7*Calculations!$C$85*INDEX('Monthly Data'!Q:Q,Calculations!$C$116+MOD(CV150,Calculations!$C$118))+(1-Control!$C$7*Calculations!$C$87)*INDEX('Monthly Data'!R:R,Calculations!$C$116+MOD(CV150,Calculations!$C$118))</f>
        <v>9.9793409618087695E-3</v>
      </c>
      <c r="HM150" s="86">
        <f ca="1">Control!$C$7*Calculations!$C$82*INDEX('Monthly Data'!N:N,Calculations!$C$116+MOD(CW150,Calculations!$C$118))+Control!$C$7*Calculations!$C$83*INDEX('Monthly Data'!O:O,Calculations!$C$116+MOD(CW150,Calculations!$C$118))+Control!$C$7*Calculations!$C$84*INDEX('Monthly Data'!P:P,Calculations!$C$116+MOD(CW150,Calculations!$C$118))+Control!$C$7*Calculations!$C$85*INDEX('Monthly Data'!Q:Q,Calculations!$C$116+MOD(CW150,Calculations!$C$118))+(1-Control!$C$7*Calculations!$C$87)*INDEX('Monthly Data'!R:R,Calculations!$C$116+MOD(CW150,Calculations!$C$118))</f>
        <v>-9.9526758408448549E-3</v>
      </c>
      <c r="HN150" s="86">
        <f ca="1">Control!$C$7*Calculations!$C$82*INDEX('Monthly Data'!N:N,Calculations!$C$116+MOD(CX150,Calculations!$C$118))+Control!$C$7*Calculations!$C$83*INDEX('Monthly Data'!O:O,Calculations!$C$116+MOD(CX150,Calculations!$C$118))+Control!$C$7*Calculations!$C$84*INDEX('Monthly Data'!P:P,Calculations!$C$116+MOD(CX150,Calculations!$C$118))+Control!$C$7*Calculations!$C$85*INDEX('Monthly Data'!Q:Q,Calculations!$C$116+MOD(CX150,Calculations!$C$118))+(1-Control!$C$7*Calculations!$C$87)*INDEX('Monthly Data'!R:R,Calculations!$C$116+MOD(CX150,Calculations!$C$118))</f>
        <v>1.1702576456120543E-2</v>
      </c>
      <c r="HO150" s="86">
        <f ca="1">Control!$C$7*Calculations!$C$82*INDEX('Monthly Data'!N:N,Calculations!$C$116+MOD(CY150,Calculations!$C$118))+Control!$C$7*Calculations!$C$83*INDEX('Monthly Data'!O:O,Calculations!$C$116+MOD(CY150,Calculations!$C$118))+Control!$C$7*Calculations!$C$84*INDEX('Monthly Data'!P:P,Calculations!$C$116+MOD(CY150,Calculations!$C$118))+Control!$C$7*Calculations!$C$85*INDEX('Monthly Data'!Q:Q,Calculations!$C$116+MOD(CY150,Calculations!$C$118))+(1-Control!$C$7*Calculations!$C$87)*INDEX('Monthly Data'!R:R,Calculations!$C$116+MOD(CY150,Calculations!$C$118))</f>
        <v>-7.4084874653726545E-3</v>
      </c>
      <c r="HP150" s="86">
        <f ca="1">Control!$C$7*Calculations!$C$82*INDEX('Monthly Data'!N:N,Calculations!$C$116+MOD(CZ150,Calculations!$C$118))+Control!$C$7*Calculations!$C$83*INDEX('Monthly Data'!O:O,Calculations!$C$116+MOD(CZ150,Calculations!$C$118))+Control!$C$7*Calculations!$C$84*INDEX('Monthly Data'!P:P,Calculations!$C$116+MOD(CZ150,Calculations!$C$118))+Control!$C$7*Calculations!$C$85*INDEX('Monthly Data'!Q:Q,Calculations!$C$116+MOD(CZ150,Calculations!$C$118))+(1-Control!$C$7*Calculations!$C$87)*INDEX('Monthly Data'!R:R,Calculations!$C$116+MOD(CZ150,Calculations!$C$118))</f>
        <v>3.1011313347584085E-2</v>
      </c>
      <c r="HQ150" s="86">
        <f ca="1">Control!$C$7*Calculations!$C$82*INDEX('Monthly Data'!N:N,Calculations!$C$116+MOD(DA150,Calculations!$C$118))+Control!$C$7*Calculations!$C$83*INDEX('Monthly Data'!O:O,Calculations!$C$116+MOD(DA150,Calculations!$C$118))+Control!$C$7*Calculations!$C$84*INDEX('Monthly Data'!P:P,Calculations!$C$116+MOD(DA150,Calculations!$C$118))+Control!$C$7*Calculations!$C$85*INDEX('Monthly Data'!Q:Q,Calculations!$C$116+MOD(DA150,Calculations!$C$118))+(1-Control!$C$7*Calculations!$C$87)*INDEX('Monthly Data'!R:R,Calculations!$C$116+MOD(DA150,Calculations!$C$118))</f>
        <v>1.0018681835149534E-3</v>
      </c>
      <c r="HR150" s="86">
        <f ca="1">Control!$C$7*Calculations!$C$82*INDEX('Monthly Data'!N:N,Calculations!$C$116+MOD(DB150,Calculations!$C$118))+Control!$C$7*Calculations!$C$83*INDEX('Monthly Data'!O:O,Calculations!$C$116+MOD(DB150,Calculations!$C$118))+Control!$C$7*Calculations!$C$84*INDEX('Monthly Data'!P:P,Calculations!$C$116+MOD(DB150,Calculations!$C$118))+Control!$C$7*Calculations!$C$85*INDEX('Monthly Data'!Q:Q,Calculations!$C$116+MOD(DB150,Calculations!$C$118))+(1-Control!$C$7*Calculations!$C$87)*INDEX('Monthly Data'!R:R,Calculations!$C$116+MOD(DB150,Calculations!$C$118))</f>
        <v>5.1279584938936244E-2</v>
      </c>
      <c r="HS150" s="86">
        <f ca="1">Control!$C$7*Calculations!$C$82*INDEX('Monthly Data'!N:N,Calculations!$C$116+MOD(DC150,Calculations!$C$118))+Control!$C$7*Calculations!$C$83*INDEX('Monthly Data'!O:O,Calculations!$C$116+MOD(DC150,Calculations!$C$118))+Control!$C$7*Calculations!$C$84*INDEX('Monthly Data'!P:P,Calculations!$C$116+MOD(DC150,Calculations!$C$118))+Control!$C$7*Calculations!$C$85*INDEX('Monthly Data'!Q:Q,Calculations!$C$116+MOD(DC150,Calculations!$C$118))+(1-Control!$C$7*Calculations!$C$87)*INDEX('Monthly Data'!R:R,Calculations!$C$116+MOD(DC150,Calculations!$C$118))</f>
        <v>-1.4213734788548189E-2</v>
      </c>
      <c r="HT150" s="86">
        <f ca="1">Control!$C$7*Calculations!$C$82*INDEX('Monthly Data'!N:N,Calculations!$C$116+MOD(DD150,Calculations!$C$118))+Control!$C$7*Calculations!$C$83*INDEX('Monthly Data'!O:O,Calculations!$C$116+MOD(DD150,Calculations!$C$118))+Control!$C$7*Calculations!$C$84*INDEX('Monthly Data'!P:P,Calculations!$C$116+MOD(DD150,Calculations!$C$118))+Control!$C$7*Calculations!$C$85*INDEX('Monthly Data'!Q:Q,Calculations!$C$116+MOD(DD150,Calculations!$C$118))+(1-Control!$C$7*Calculations!$C$87)*INDEX('Monthly Data'!R:R,Calculations!$C$116+MOD(DD150,Calculations!$C$118))</f>
        <v>6.1009361253630504E-2</v>
      </c>
      <c r="HU150" s="86">
        <f ca="1">Control!$C$7*Calculations!$C$82*INDEX('Monthly Data'!N:N,Calculations!$C$116+MOD(DE150,Calculations!$C$118))+Control!$C$7*Calculations!$C$83*INDEX('Monthly Data'!O:O,Calculations!$C$116+MOD(DE150,Calculations!$C$118))+Control!$C$7*Calculations!$C$84*INDEX('Monthly Data'!P:P,Calculations!$C$116+MOD(DE150,Calculations!$C$118))+Control!$C$7*Calculations!$C$85*INDEX('Monthly Data'!Q:Q,Calculations!$C$116+MOD(DE150,Calculations!$C$118))+(1-Control!$C$7*Calculations!$C$87)*INDEX('Monthly Data'!R:R,Calculations!$C$116+MOD(DE150,Calculations!$C$118))</f>
        <v>-9.8327855560634558E-3</v>
      </c>
      <c r="HV150" s="86">
        <f ca="1">Control!$C$7*Calculations!$C$82*INDEX('Monthly Data'!N:N,Calculations!$C$116+MOD(DF150,Calculations!$C$118))+Control!$C$7*Calculations!$C$83*INDEX('Monthly Data'!O:O,Calculations!$C$116+MOD(DF150,Calculations!$C$118))+Control!$C$7*Calculations!$C$84*INDEX('Monthly Data'!P:P,Calculations!$C$116+MOD(DF150,Calculations!$C$118))+Control!$C$7*Calculations!$C$85*INDEX('Monthly Data'!Q:Q,Calculations!$C$116+MOD(DF150,Calculations!$C$118))+(1-Control!$C$7*Calculations!$C$87)*INDEX('Monthly Data'!R:R,Calculations!$C$116+MOD(DF150,Calculations!$C$118))</f>
        <v>1.3891304280773396E-2</v>
      </c>
      <c r="HW150" s="86">
        <f ca="1">Control!$C$7*Calculations!$C$82*INDEX('Monthly Data'!N:N,Calculations!$C$116+MOD(DG150,Calculations!$C$118))+Control!$C$7*Calculations!$C$83*INDEX('Monthly Data'!O:O,Calculations!$C$116+MOD(DG150,Calculations!$C$118))+Control!$C$7*Calculations!$C$84*INDEX('Monthly Data'!P:P,Calculations!$C$116+MOD(DG150,Calculations!$C$118))+Control!$C$7*Calculations!$C$85*INDEX('Monthly Data'!Q:Q,Calculations!$C$116+MOD(DG150,Calculations!$C$118))+(1-Control!$C$7*Calculations!$C$87)*INDEX('Monthly Data'!R:R,Calculations!$C$116+MOD(DG150,Calculations!$C$118))</f>
        <v>-7.8872955230675015E-3</v>
      </c>
      <c r="HX150" s="86">
        <f ca="1">Control!$C$7*Calculations!$C$82*INDEX('Monthly Data'!N:N,Calculations!$C$116+MOD(DH150,Calculations!$C$118))+Control!$C$7*Calculations!$C$83*INDEX('Monthly Data'!O:O,Calculations!$C$116+MOD(DH150,Calculations!$C$118))+Control!$C$7*Calculations!$C$84*INDEX('Monthly Data'!P:P,Calculations!$C$116+MOD(DH150,Calculations!$C$118))+Control!$C$7*Calculations!$C$85*INDEX('Monthly Data'!Q:Q,Calculations!$C$116+MOD(DH150,Calculations!$C$118))+(1-Control!$C$7*Calculations!$C$87)*INDEX('Monthly Data'!R:R,Calculations!$C$116+MOD(DH150,Calculations!$C$118))</f>
        <v>7.3538285850108537E-3</v>
      </c>
      <c r="HY150" s="86">
        <f ca="1">Control!$C$7*Calculations!$C$82*INDEX('Monthly Data'!N:N,Calculations!$C$116+MOD(DI150,Calculations!$C$118))+Control!$C$7*Calculations!$C$83*INDEX('Monthly Data'!O:O,Calculations!$C$116+MOD(DI150,Calculations!$C$118))+Control!$C$7*Calculations!$C$84*INDEX('Monthly Data'!P:P,Calculations!$C$116+MOD(DI150,Calculations!$C$118))+Control!$C$7*Calculations!$C$85*INDEX('Monthly Data'!Q:Q,Calculations!$C$116+MOD(DI150,Calculations!$C$118))+(1-Control!$C$7*Calculations!$C$87)*INDEX('Monthly Data'!R:R,Calculations!$C$116+MOD(DI150,Calculations!$C$118))</f>
        <v>-1.3959200237295809E-2</v>
      </c>
      <c r="HZ150" s="86">
        <f ca="1">Control!$C$7*Calculations!$C$82*INDEX('Monthly Data'!N:N,Calculations!$C$116+MOD(DJ150,Calculations!$C$118))+Control!$C$7*Calculations!$C$83*INDEX('Monthly Data'!O:O,Calculations!$C$116+MOD(DJ150,Calculations!$C$118))+Control!$C$7*Calculations!$C$84*INDEX('Monthly Data'!P:P,Calculations!$C$116+MOD(DJ150,Calculations!$C$118))+Control!$C$7*Calculations!$C$85*INDEX('Monthly Data'!Q:Q,Calculations!$C$116+MOD(DJ150,Calculations!$C$118))+(1-Control!$C$7*Calculations!$C$87)*INDEX('Monthly Data'!R:R,Calculations!$C$116+MOD(DJ150,Calculations!$C$118))</f>
        <v>1.5063457444773597E-2</v>
      </c>
      <c r="IA150" s="86">
        <f ca="1">Control!$C$7*Calculations!$C$82*INDEX('Monthly Data'!N:N,Calculations!$C$116+MOD(DK150,Calculations!$C$118))+Control!$C$7*Calculations!$C$83*INDEX('Monthly Data'!O:O,Calculations!$C$116+MOD(DK150,Calculations!$C$118))+Control!$C$7*Calculations!$C$84*INDEX('Monthly Data'!P:P,Calculations!$C$116+MOD(DK150,Calculations!$C$118))+Control!$C$7*Calculations!$C$85*INDEX('Monthly Data'!Q:Q,Calculations!$C$116+MOD(DK150,Calculations!$C$118))+(1-Control!$C$7*Calculations!$C$87)*INDEX('Monthly Data'!R:R,Calculations!$C$116+MOD(DK150,Calculations!$C$118))</f>
        <v>3.0957942835585645E-2</v>
      </c>
      <c r="IB150" s="86">
        <f ca="1">Control!$C$7*Calculations!$C$82*INDEX('Monthly Data'!N:N,Calculations!$C$116+MOD(DL150,Calculations!$C$118))+Control!$C$7*Calculations!$C$83*INDEX('Monthly Data'!O:O,Calculations!$C$116+MOD(DL150,Calculations!$C$118))+Control!$C$7*Calculations!$C$84*INDEX('Monthly Data'!P:P,Calculations!$C$116+MOD(DL150,Calculations!$C$118))+Control!$C$7*Calculations!$C$85*INDEX('Monthly Data'!Q:Q,Calculations!$C$116+MOD(DL150,Calculations!$C$118))+(1-Control!$C$7*Calculations!$C$87)*INDEX('Monthly Data'!R:R,Calculations!$C$116+MOD(DL150,Calculations!$C$118))</f>
        <v>-1.9947061878162777E-2</v>
      </c>
      <c r="IC150" s="86">
        <f ca="1">Control!$C$7*Calculations!$C$82*INDEX('Monthly Data'!N:N,Calculations!$C$116+MOD(DM150,Calculations!$C$118))+Control!$C$7*Calculations!$C$83*INDEX('Monthly Data'!O:O,Calculations!$C$116+MOD(DM150,Calculations!$C$118))+Control!$C$7*Calculations!$C$84*INDEX('Monthly Data'!P:P,Calculations!$C$116+MOD(DM150,Calculations!$C$118))+Control!$C$7*Calculations!$C$85*INDEX('Monthly Data'!Q:Q,Calculations!$C$116+MOD(DM150,Calculations!$C$118))+(1-Control!$C$7*Calculations!$C$87)*INDEX('Monthly Data'!R:R,Calculations!$C$116+MOD(DM150,Calculations!$C$118))</f>
        <v>2.5790695379256122E-2</v>
      </c>
      <c r="ID150" s="86">
        <f ca="1">Control!$C$7*Calculations!$C$82*INDEX('Monthly Data'!N:N,Calculations!$C$116+MOD(DN150,Calculations!$C$118))+Control!$C$7*Calculations!$C$83*INDEX('Monthly Data'!O:O,Calculations!$C$116+MOD(DN150,Calculations!$C$118))+Control!$C$7*Calculations!$C$84*INDEX('Monthly Data'!P:P,Calculations!$C$116+MOD(DN150,Calculations!$C$118))+Control!$C$7*Calculations!$C$85*INDEX('Monthly Data'!Q:Q,Calculations!$C$116+MOD(DN150,Calculations!$C$118))+(1-Control!$C$7*Calculations!$C$87)*INDEX('Monthly Data'!R:R,Calculations!$C$116+MOD(DN150,Calculations!$C$118))</f>
        <v>-2.5168357537820856E-4</v>
      </c>
      <c r="IE150" s="86">
        <f ca="1">Control!$C$7*Calculations!$C$82*INDEX('Monthly Data'!N:N,Calculations!$C$116+MOD(DO150,Calculations!$C$118))+Control!$C$7*Calculations!$C$83*INDEX('Monthly Data'!O:O,Calculations!$C$116+MOD(DO150,Calculations!$C$118))+Control!$C$7*Calculations!$C$84*INDEX('Monthly Data'!P:P,Calculations!$C$116+MOD(DO150,Calculations!$C$118))+Control!$C$7*Calculations!$C$85*INDEX('Monthly Data'!Q:Q,Calculations!$C$116+MOD(DO150,Calculations!$C$118))+(1-Control!$C$7*Calculations!$C$87)*INDEX('Monthly Data'!R:R,Calculations!$C$116+MOD(DO150,Calculations!$C$118))</f>
        <v>2.5325873776067674E-2</v>
      </c>
      <c r="IF150" s="86">
        <f ca="1">Control!$C$7*Calculations!$C$82*INDEX('Monthly Data'!N:N,Calculations!$C$116+MOD(DP150,Calculations!$C$118))+Control!$C$7*Calculations!$C$83*INDEX('Monthly Data'!O:O,Calculations!$C$116+MOD(DP150,Calculations!$C$118))+Control!$C$7*Calculations!$C$84*INDEX('Monthly Data'!P:P,Calculations!$C$116+MOD(DP150,Calculations!$C$118))+Control!$C$7*Calculations!$C$85*INDEX('Monthly Data'!Q:Q,Calculations!$C$116+MOD(DP150,Calculations!$C$118))+(1-Control!$C$7*Calculations!$C$87)*INDEX('Monthly Data'!R:R,Calculations!$C$116+MOD(DP150,Calculations!$C$118))</f>
        <v>5.8868730207813358E-3</v>
      </c>
      <c r="IG150" s="88">
        <f ca="1">Control!$C$8*(1+DQ150)*(1+DR150)*(1+DS150)*(1+DT150)*(1+DU150)*(1+DV150)*(1+DW150)*(1+DX150)*(1+DY150)*(1+DZ150)*(1+EA150)*(1+EB150)*(1+EC150)*(1+ED150)*(1+EE150)*(1+EF150)*(1+EG150)*(1+EH150)*(1+EI150)*(1+EJ150)*(1+EK150)*(1+EL150)*(1+EM150)*(1+EN150)*(1+EO150)*(1+EP150)*(1+EQ150)*(1+ER150)*(1+ES150)*(1+ET150)*(1+EU150)*(1+EV150)*(1+EW150)*(1+EX150)*(1+EY150)*(1+EZ150)*(1+FA150)*(1+FB150)*(1+FC150)*(1+FD150)*(1+FE150)*(1+FF150)*(1+FG150)*(1+FH150)*(1+FI150)*(1+FJ150)*(1+FK150)*(1+FL150)*(1+FM150)*(1+FN150)*(1+FO150)*(1+FP150)*(1+FQ150)*(1+FR150)*(1+FS150)*(1+FT150)*(1+FU150)*(1+FV150)*(1+FW150)*(1+FX150)*(1+FY150)*(1+FZ150)*(1+GA150)*(1+GB150)*(1+GC150)*(1+GD150)*(1+GE150)*(1+GF150)*(1+GG150)*(1+GH150)*(1+GI150)*(1+GJ150)*(1+GK150)*(1+GL150)*(1+GM150)*(1+GN150)*(1+GO150)*(1+GP150)*(1+GQ150)*(1+GR150)*(1+GS150)*(1+GT150)*(1+GU150)*(1+GV150)*(1+GW150)*(1+GX150)*(1+GY150)*(1+GZ150)*(1+HA150)*(1+HB150)*(1+HC150)*(1+HD150)*(1+HE150)*(1+HF150)*(1+HG150)*(1+HH150)*(1+HI150)*(1+HJ150)*(1+HK150)*(1+HL150)*(1+HM150)*(1+HN150)*(1+HO150)*(1+HP150)*(1+HQ150)*(1+HR150)*(1+HS150)*(1+HT150)*(1+HU150)*(1+HV150)*(1+HW150)*(1+HX150)*(1+HY150)*(1+HZ150)*(1+IA150)*(1+IB150)*(1+IC150)*(1+ID150)*(1+IE150)*(1+IF150)</f>
        <v>131247.16101649922</v>
      </c>
    </row>
    <row r="151" spans="1:241" x14ac:dyDescent="0.25">
      <c r="A151">
        <v>109</v>
      </c>
      <c r="B151">
        <v>67</v>
      </c>
      <c r="C151">
        <v>14</v>
      </c>
      <c r="D151">
        <v>36</v>
      </c>
      <c r="E151">
        <v>40</v>
      </c>
      <c r="F151">
        <v>23</v>
      </c>
      <c r="G151">
        <v>72</v>
      </c>
      <c r="H151">
        <v>42</v>
      </c>
      <c r="I151">
        <v>58</v>
      </c>
      <c r="J151">
        <v>82</v>
      </c>
      <c r="K151">
        <v>43</v>
      </c>
      <c r="L151">
        <v>26</v>
      </c>
      <c r="M151">
        <v>52</v>
      </c>
      <c r="N151">
        <v>101</v>
      </c>
      <c r="O151">
        <v>22</v>
      </c>
      <c r="P151">
        <v>17</v>
      </c>
      <c r="Q151">
        <v>7</v>
      </c>
      <c r="R151">
        <v>11</v>
      </c>
      <c r="S151">
        <v>3</v>
      </c>
      <c r="T151">
        <v>103</v>
      </c>
      <c r="U151">
        <v>38</v>
      </c>
      <c r="V151">
        <v>17</v>
      </c>
      <c r="W151">
        <v>86</v>
      </c>
      <c r="X151">
        <v>101</v>
      </c>
      <c r="Y151">
        <v>42</v>
      </c>
      <c r="Z151">
        <v>79</v>
      </c>
      <c r="AA151">
        <v>102</v>
      </c>
      <c r="AB151">
        <v>42</v>
      </c>
      <c r="AC151">
        <v>12</v>
      </c>
      <c r="AD151">
        <v>46</v>
      </c>
      <c r="AE151">
        <v>0</v>
      </c>
      <c r="AF151">
        <v>21</v>
      </c>
      <c r="AG151">
        <v>78</v>
      </c>
      <c r="AH151">
        <v>44</v>
      </c>
      <c r="AI151">
        <v>40</v>
      </c>
      <c r="AJ151">
        <v>6</v>
      </c>
      <c r="AK151">
        <v>95</v>
      </c>
      <c r="AL151">
        <v>21</v>
      </c>
      <c r="AM151">
        <v>22</v>
      </c>
      <c r="AN151">
        <v>51</v>
      </c>
      <c r="AO151">
        <v>18</v>
      </c>
      <c r="AP151">
        <v>63</v>
      </c>
      <c r="AQ151">
        <v>23</v>
      </c>
      <c r="AR151">
        <v>57</v>
      </c>
      <c r="AS151">
        <v>101</v>
      </c>
      <c r="AT151">
        <v>23</v>
      </c>
      <c r="AU151">
        <v>24</v>
      </c>
      <c r="AV151">
        <v>92</v>
      </c>
      <c r="AW151">
        <v>59</v>
      </c>
      <c r="AX151">
        <v>59</v>
      </c>
      <c r="AY151">
        <v>95</v>
      </c>
      <c r="AZ151">
        <v>28</v>
      </c>
      <c r="BA151">
        <v>89</v>
      </c>
      <c r="BB151">
        <v>55</v>
      </c>
      <c r="BC151">
        <v>93</v>
      </c>
      <c r="BD151">
        <v>102</v>
      </c>
      <c r="BE151">
        <v>92</v>
      </c>
      <c r="BF151">
        <v>18</v>
      </c>
      <c r="BG151">
        <v>94</v>
      </c>
      <c r="BH151">
        <v>74</v>
      </c>
      <c r="BI151">
        <v>30</v>
      </c>
      <c r="BJ151">
        <v>97</v>
      </c>
      <c r="BK151">
        <v>1</v>
      </c>
      <c r="BL151">
        <v>107</v>
      </c>
      <c r="BM151">
        <v>4</v>
      </c>
      <c r="BN151">
        <v>92</v>
      </c>
      <c r="BO151">
        <v>67</v>
      </c>
      <c r="BP151">
        <v>109</v>
      </c>
      <c r="BQ151">
        <v>54</v>
      </c>
      <c r="BR151">
        <v>60</v>
      </c>
      <c r="BS151">
        <v>5</v>
      </c>
      <c r="BT151">
        <v>67</v>
      </c>
      <c r="BU151">
        <v>50</v>
      </c>
      <c r="BV151">
        <v>31</v>
      </c>
      <c r="BW151">
        <v>20</v>
      </c>
      <c r="BX151">
        <v>38</v>
      </c>
      <c r="BY151">
        <v>9</v>
      </c>
      <c r="BZ151">
        <v>41</v>
      </c>
      <c r="CA151">
        <v>70</v>
      </c>
      <c r="CB151">
        <v>2</v>
      </c>
      <c r="CC151">
        <v>37</v>
      </c>
      <c r="CD151">
        <v>76</v>
      </c>
      <c r="CE151">
        <v>15</v>
      </c>
      <c r="CF151">
        <v>81</v>
      </c>
      <c r="CG151">
        <v>14</v>
      </c>
      <c r="CH151">
        <v>19</v>
      </c>
      <c r="CI151">
        <v>84</v>
      </c>
      <c r="CJ151">
        <v>48</v>
      </c>
      <c r="CK151">
        <v>30</v>
      </c>
      <c r="CL151">
        <v>70</v>
      </c>
      <c r="CM151">
        <v>60</v>
      </c>
      <c r="CN151">
        <v>46</v>
      </c>
      <c r="CO151">
        <v>75</v>
      </c>
      <c r="CP151">
        <v>45</v>
      </c>
      <c r="CQ151">
        <v>24</v>
      </c>
      <c r="CR151">
        <v>29</v>
      </c>
      <c r="CS151">
        <v>114</v>
      </c>
      <c r="CT151">
        <v>88</v>
      </c>
      <c r="CU151">
        <v>117</v>
      </c>
      <c r="CV151">
        <v>96</v>
      </c>
      <c r="CW151">
        <v>9</v>
      </c>
      <c r="CX151">
        <v>89</v>
      </c>
      <c r="CY151">
        <v>45</v>
      </c>
      <c r="CZ151">
        <v>76</v>
      </c>
      <c r="DA151">
        <v>105</v>
      </c>
      <c r="DB151">
        <v>112</v>
      </c>
      <c r="DC151">
        <v>94</v>
      </c>
      <c r="DD151">
        <v>0</v>
      </c>
      <c r="DE151">
        <v>79</v>
      </c>
      <c r="DF151">
        <v>90</v>
      </c>
      <c r="DG151">
        <v>114</v>
      </c>
      <c r="DH151">
        <v>6</v>
      </c>
      <c r="DI151">
        <v>96</v>
      </c>
      <c r="DJ151">
        <v>57</v>
      </c>
      <c r="DK151">
        <v>115</v>
      </c>
      <c r="DL151">
        <v>22</v>
      </c>
      <c r="DM151">
        <v>36</v>
      </c>
      <c r="DN151">
        <v>35</v>
      </c>
      <c r="DO151">
        <v>48</v>
      </c>
      <c r="DP151">
        <v>75</v>
      </c>
      <c r="DQ151" s="86">
        <f ca="1">Control!$C$7*Calculations!$C$82*INDEX('Monthly Data'!N:N,Calculations!$C$116+MOD(A151,Calculations!$C$118))+Control!$C$7*Calculations!$C$83*INDEX('Monthly Data'!O:O,Calculations!$C$116+MOD(A151,Calculations!$C$118))+Control!$C$7*Calculations!$C$84*INDEX('Monthly Data'!P:P,Calculations!$C$116+MOD(A151,Calculations!$C$118))+Control!$C$7*Calculations!$C$85*INDEX('Monthly Data'!Q:Q,Calculations!$C$116+MOD(A151,Calculations!$C$118))+(1-Control!$C$7*Calculations!$C$87)*INDEX('Monthly Data'!R:R,Calculations!$C$116+MOD(A151,Calculations!$C$118))</f>
        <v>1.0921298083007208E-2</v>
      </c>
      <c r="DR151" s="86">
        <f ca="1">Control!$C$7*Calculations!$C$82*INDEX('Monthly Data'!N:N,Calculations!$C$116+MOD(B151,Calculations!$C$118))+Control!$C$7*Calculations!$C$83*INDEX('Monthly Data'!O:O,Calculations!$C$116+MOD(B151,Calculations!$C$118))+Control!$C$7*Calculations!$C$84*INDEX('Monthly Data'!P:P,Calculations!$C$116+MOD(B151,Calculations!$C$118))+Control!$C$7*Calculations!$C$85*INDEX('Monthly Data'!Q:Q,Calculations!$C$116+MOD(B151,Calculations!$C$118))+(1-Control!$C$7*Calculations!$C$87)*INDEX('Monthly Data'!R:R,Calculations!$C$116+MOD(B151,Calculations!$C$118))</f>
        <v>-3.9863250714949353E-2</v>
      </c>
      <c r="DS151" s="86">
        <f ca="1">Control!$C$7*Calculations!$C$82*INDEX('Monthly Data'!N:N,Calculations!$C$116+MOD(C151,Calculations!$C$118))+Control!$C$7*Calculations!$C$83*INDEX('Monthly Data'!O:O,Calculations!$C$116+MOD(C151,Calculations!$C$118))+Control!$C$7*Calculations!$C$84*INDEX('Monthly Data'!P:P,Calculations!$C$116+MOD(C151,Calculations!$C$118))+Control!$C$7*Calculations!$C$85*INDEX('Monthly Data'!Q:Q,Calculations!$C$116+MOD(C151,Calculations!$C$118))+(1-Control!$C$7*Calculations!$C$87)*INDEX('Monthly Data'!R:R,Calculations!$C$116+MOD(C151,Calculations!$C$118))</f>
        <v>9.5791276036140301E-3</v>
      </c>
      <c r="DT151" s="86">
        <f ca="1">Control!$C$7*Calculations!$C$82*INDEX('Monthly Data'!N:N,Calculations!$C$116+MOD(D151,Calculations!$C$118))+Control!$C$7*Calculations!$C$83*INDEX('Monthly Data'!O:O,Calculations!$C$116+MOD(D151,Calculations!$C$118))+Control!$C$7*Calculations!$C$84*INDEX('Monthly Data'!P:P,Calculations!$C$116+MOD(D151,Calculations!$C$118))+Control!$C$7*Calculations!$C$85*INDEX('Monthly Data'!Q:Q,Calculations!$C$116+MOD(D151,Calculations!$C$118))+(1-Control!$C$7*Calculations!$C$87)*INDEX('Monthly Data'!R:R,Calculations!$C$116+MOD(D151,Calculations!$C$118))</f>
        <v>1.1106855739851785E-2</v>
      </c>
      <c r="DU151" s="86">
        <f ca="1">Control!$C$7*Calculations!$C$82*INDEX('Monthly Data'!N:N,Calculations!$C$116+MOD(E151,Calculations!$C$118))+Control!$C$7*Calculations!$C$83*INDEX('Monthly Data'!O:O,Calculations!$C$116+MOD(E151,Calculations!$C$118))+Control!$C$7*Calculations!$C$84*INDEX('Monthly Data'!P:P,Calculations!$C$116+MOD(E151,Calculations!$C$118))+Control!$C$7*Calculations!$C$85*INDEX('Monthly Data'!Q:Q,Calculations!$C$116+MOD(E151,Calculations!$C$118))+(1-Control!$C$7*Calculations!$C$87)*INDEX('Monthly Data'!R:R,Calculations!$C$116+MOD(E151,Calculations!$C$118))</f>
        <v>-4.417423226995453E-3</v>
      </c>
      <c r="DV151" s="86">
        <f ca="1">Control!$C$7*Calculations!$C$82*INDEX('Monthly Data'!N:N,Calculations!$C$116+MOD(F151,Calculations!$C$118))+Control!$C$7*Calculations!$C$83*INDEX('Monthly Data'!O:O,Calculations!$C$116+MOD(F151,Calculations!$C$118))+Control!$C$7*Calculations!$C$84*INDEX('Monthly Data'!P:P,Calculations!$C$116+MOD(F151,Calculations!$C$118))+Control!$C$7*Calculations!$C$85*INDEX('Monthly Data'!Q:Q,Calculations!$C$116+MOD(F151,Calculations!$C$118))+(1-Control!$C$7*Calculations!$C$87)*INDEX('Monthly Data'!R:R,Calculations!$C$116+MOD(F151,Calculations!$C$118))</f>
        <v>6.2631896128884862E-3</v>
      </c>
      <c r="DW151" s="86">
        <f ca="1">Control!$C$7*Calculations!$C$82*INDEX('Monthly Data'!N:N,Calculations!$C$116+MOD(G151,Calculations!$C$118))+Control!$C$7*Calculations!$C$83*INDEX('Monthly Data'!O:O,Calculations!$C$116+MOD(G151,Calculations!$C$118))+Control!$C$7*Calculations!$C$84*INDEX('Monthly Data'!P:P,Calculations!$C$116+MOD(G151,Calculations!$C$118))+Control!$C$7*Calculations!$C$85*INDEX('Monthly Data'!Q:Q,Calculations!$C$116+MOD(G151,Calculations!$C$118))+(1-Control!$C$7*Calculations!$C$87)*INDEX('Monthly Data'!R:R,Calculations!$C$116+MOD(G151,Calculations!$C$118))</f>
        <v>-4.3408051735618014E-2</v>
      </c>
      <c r="DX151" s="86">
        <f ca="1">Control!$C$7*Calculations!$C$82*INDEX('Monthly Data'!N:N,Calculations!$C$116+MOD(H151,Calculations!$C$118))+Control!$C$7*Calculations!$C$83*INDEX('Monthly Data'!O:O,Calculations!$C$116+MOD(H151,Calculations!$C$118))+Control!$C$7*Calculations!$C$84*INDEX('Monthly Data'!P:P,Calculations!$C$116+MOD(H151,Calculations!$C$118))+Control!$C$7*Calculations!$C$85*INDEX('Monthly Data'!Q:Q,Calculations!$C$116+MOD(H151,Calculations!$C$118))+(1-Control!$C$7*Calculations!$C$87)*INDEX('Monthly Data'!R:R,Calculations!$C$116+MOD(H151,Calculations!$C$118))</f>
        <v>-6.1115617667135171E-2</v>
      </c>
      <c r="DY151" s="86">
        <f ca="1">Control!$C$7*Calculations!$C$82*INDEX('Monthly Data'!N:N,Calculations!$C$116+MOD(I151,Calculations!$C$118))+Control!$C$7*Calculations!$C$83*INDEX('Monthly Data'!O:O,Calculations!$C$116+MOD(I151,Calculations!$C$118))+Control!$C$7*Calculations!$C$84*INDEX('Monthly Data'!P:P,Calculations!$C$116+MOD(I151,Calculations!$C$118))+Control!$C$7*Calculations!$C$85*INDEX('Monthly Data'!Q:Q,Calculations!$C$116+MOD(I151,Calculations!$C$118))+(1-Control!$C$7*Calculations!$C$87)*INDEX('Monthly Data'!R:R,Calculations!$C$116+MOD(I151,Calculations!$C$118))</f>
        <v>8.4240675975201049E-3</v>
      </c>
      <c r="DZ151" s="86">
        <f ca="1">Control!$C$7*Calculations!$C$82*INDEX('Monthly Data'!N:N,Calculations!$C$116+MOD(J151,Calculations!$C$118))+Control!$C$7*Calculations!$C$83*INDEX('Monthly Data'!O:O,Calculations!$C$116+MOD(J151,Calculations!$C$118))+Control!$C$7*Calculations!$C$84*INDEX('Monthly Data'!P:P,Calculations!$C$116+MOD(J151,Calculations!$C$118))+Control!$C$7*Calculations!$C$85*INDEX('Monthly Data'!Q:Q,Calculations!$C$116+MOD(J151,Calculations!$C$118))+(1-Control!$C$7*Calculations!$C$87)*INDEX('Monthly Data'!R:R,Calculations!$C$116+MOD(J151,Calculations!$C$118))</f>
        <v>1.7361594973213587E-2</v>
      </c>
      <c r="EA151" s="86">
        <f ca="1">Control!$C$7*Calculations!$C$82*INDEX('Monthly Data'!N:N,Calculations!$C$116+MOD(K151,Calculations!$C$118))+Control!$C$7*Calculations!$C$83*INDEX('Monthly Data'!O:O,Calculations!$C$116+MOD(K151,Calculations!$C$118))+Control!$C$7*Calculations!$C$84*INDEX('Monthly Data'!P:P,Calculations!$C$116+MOD(K151,Calculations!$C$118))+Control!$C$7*Calculations!$C$85*INDEX('Monthly Data'!Q:Q,Calculations!$C$116+MOD(K151,Calculations!$C$118))+(1-Control!$C$7*Calculations!$C$87)*INDEX('Monthly Data'!R:R,Calculations!$C$116+MOD(K151,Calculations!$C$118))</f>
        <v>5.1279584938936244E-2</v>
      </c>
      <c r="EB151" s="86">
        <f ca="1">Control!$C$7*Calculations!$C$82*INDEX('Monthly Data'!N:N,Calculations!$C$116+MOD(L151,Calculations!$C$118))+Control!$C$7*Calculations!$C$83*INDEX('Monthly Data'!O:O,Calculations!$C$116+MOD(L151,Calculations!$C$118))+Control!$C$7*Calculations!$C$84*INDEX('Monthly Data'!P:P,Calculations!$C$116+MOD(L151,Calculations!$C$118))+Control!$C$7*Calculations!$C$85*INDEX('Monthly Data'!Q:Q,Calculations!$C$116+MOD(L151,Calculations!$C$118))+(1-Control!$C$7*Calculations!$C$87)*INDEX('Monthly Data'!R:R,Calculations!$C$116+MOD(L151,Calculations!$C$118))</f>
        <v>6.3250222980707482E-3</v>
      </c>
      <c r="EC151" s="86">
        <f ca="1">Control!$C$7*Calculations!$C$82*INDEX('Monthly Data'!N:N,Calculations!$C$116+MOD(M151,Calculations!$C$118))+Control!$C$7*Calculations!$C$83*INDEX('Monthly Data'!O:O,Calculations!$C$116+MOD(M151,Calculations!$C$118))+Control!$C$7*Calculations!$C$84*INDEX('Monthly Data'!P:P,Calculations!$C$116+MOD(M151,Calculations!$C$118))+Control!$C$7*Calculations!$C$85*INDEX('Monthly Data'!Q:Q,Calculations!$C$116+MOD(M151,Calculations!$C$118))+(1-Control!$C$7*Calculations!$C$87)*INDEX('Monthly Data'!R:R,Calculations!$C$116+MOD(M151,Calculations!$C$118))</f>
        <v>-3.8875517825435772E-3</v>
      </c>
      <c r="ED151" s="86">
        <f ca="1">Control!$C$7*Calculations!$C$82*INDEX('Monthly Data'!N:N,Calculations!$C$116+MOD(N151,Calculations!$C$118))+Control!$C$7*Calculations!$C$83*INDEX('Monthly Data'!O:O,Calculations!$C$116+MOD(N151,Calculations!$C$118))+Control!$C$7*Calculations!$C$84*INDEX('Monthly Data'!P:P,Calculations!$C$116+MOD(N151,Calculations!$C$118))+Control!$C$7*Calculations!$C$85*INDEX('Monthly Data'!Q:Q,Calculations!$C$116+MOD(N151,Calculations!$C$118))+(1-Control!$C$7*Calculations!$C$87)*INDEX('Monthly Data'!R:R,Calculations!$C$116+MOD(N151,Calculations!$C$118))</f>
        <v>-2.5168357537820856E-4</v>
      </c>
      <c r="EE151" s="86">
        <f ca="1">Control!$C$7*Calculations!$C$82*INDEX('Monthly Data'!N:N,Calculations!$C$116+MOD(O151,Calculations!$C$118))+Control!$C$7*Calculations!$C$83*INDEX('Monthly Data'!O:O,Calculations!$C$116+MOD(O151,Calculations!$C$118))+Control!$C$7*Calculations!$C$84*INDEX('Monthly Data'!P:P,Calculations!$C$116+MOD(O151,Calculations!$C$118))+Control!$C$7*Calculations!$C$85*INDEX('Monthly Data'!Q:Q,Calculations!$C$116+MOD(O151,Calculations!$C$118))+(1-Control!$C$7*Calculations!$C$87)*INDEX('Monthly Data'!R:R,Calculations!$C$116+MOD(O151,Calculations!$C$118))</f>
        <v>1.50127906355989E-2</v>
      </c>
      <c r="EF151" s="86">
        <f ca="1">Control!$C$7*Calculations!$C$82*INDEX('Monthly Data'!N:N,Calculations!$C$116+MOD(P151,Calculations!$C$118))+Control!$C$7*Calculations!$C$83*INDEX('Monthly Data'!O:O,Calculations!$C$116+MOD(P151,Calculations!$C$118))+Control!$C$7*Calculations!$C$84*INDEX('Monthly Data'!P:P,Calculations!$C$116+MOD(P151,Calculations!$C$118))+Control!$C$7*Calculations!$C$85*INDEX('Monthly Data'!Q:Q,Calculations!$C$116+MOD(P151,Calculations!$C$118))+(1-Control!$C$7*Calculations!$C$87)*INDEX('Monthly Data'!R:R,Calculations!$C$116+MOD(P151,Calculations!$C$118))</f>
        <v>-2.0269389991732112E-2</v>
      </c>
      <c r="EG151" s="86">
        <f ca="1">Control!$C$7*Calculations!$C$82*INDEX('Monthly Data'!N:N,Calculations!$C$116+MOD(Q151,Calculations!$C$118))+Control!$C$7*Calculations!$C$83*INDEX('Monthly Data'!O:O,Calculations!$C$116+MOD(Q151,Calculations!$C$118))+Control!$C$7*Calculations!$C$84*INDEX('Monthly Data'!P:P,Calculations!$C$116+MOD(Q151,Calculations!$C$118))+Control!$C$7*Calculations!$C$85*INDEX('Monthly Data'!Q:Q,Calculations!$C$116+MOD(Q151,Calculations!$C$118))+(1-Control!$C$7*Calculations!$C$87)*INDEX('Monthly Data'!R:R,Calculations!$C$116+MOD(Q151,Calculations!$C$118))</f>
        <v>8.3814116887657771E-3</v>
      </c>
      <c r="EH151" s="86">
        <f ca="1">Control!$C$7*Calculations!$C$82*INDEX('Monthly Data'!N:N,Calculations!$C$116+MOD(R151,Calculations!$C$118))+Control!$C$7*Calculations!$C$83*INDEX('Monthly Data'!O:O,Calculations!$C$116+MOD(R151,Calculations!$C$118))+Control!$C$7*Calculations!$C$84*INDEX('Monthly Data'!P:P,Calculations!$C$116+MOD(R151,Calculations!$C$118))+Control!$C$7*Calculations!$C$85*INDEX('Monthly Data'!Q:Q,Calculations!$C$116+MOD(R151,Calculations!$C$118))+(1-Control!$C$7*Calculations!$C$87)*INDEX('Monthly Data'!R:R,Calculations!$C$116+MOD(R151,Calculations!$C$118))</f>
        <v>1.0018681835149534E-3</v>
      </c>
      <c r="EI151" s="86">
        <f ca="1">Control!$C$7*Calculations!$C$82*INDEX('Monthly Data'!N:N,Calculations!$C$116+MOD(S151,Calculations!$C$118))+Control!$C$7*Calculations!$C$83*INDEX('Monthly Data'!O:O,Calculations!$C$116+MOD(S151,Calculations!$C$118))+Control!$C$7*Calculations!$C$84*INDEX('Monthly Data'!P:P,Calculations!$C$116+MOD(S151,Calculations!$C$118))+Control!$C$7*Calculations!$C$85*INDEX('Monthly Data'!Q:Q,Calculations!$C$116+MOD(S151,Calculations!$C$118))+(1-Control!$C$7*Calculations!$C$87)*INDEX('Monthly Data'!R:R,Calculations!$C$116+MOD(S151,Calculations!$C$118))</f>
        <v>9.9793409618087695E-3</v>
      </c>
      <c r="EJ151" s="86">
        <f ca="1">Control!$C$7*Calculations!$C$82*INDEX('Monthly Data'!N:N,Calculations!$C$116+MOD(T151,Calculations!$C$118))+Control!$C$7*Calculations!$C$83*INDEX('Monthly Data'!O:O,Calculations!$C$116+MOD(T151,Calculations!$C$118))+Control!$C$7*Calculations!$C$84*INDEX('Monthly Data'!P:P,Calculations!$C$116+MOD(T151,Calculations!$C$118))+Control!$C$7*Calculations!$C$85*INDEX('Monthly Data'!Q:Q,Calculations!$C$116+MOD(T151,Calculations!$C$118))+(1-Control!$C$7*Calculations!$C$87)*INDEX('Monthly Data'!R:R,Calculations!$C$116+MOD(T151,Calculations!$C$118))</f>
        <v>5.1972609868760735E-3</v>
      </c>
      <c r="EK151" s="86">
        <f ca="1">Control!$C$7*Calculations!$C$82*INDEX('Monthly Data'!N:N,Calculations!$C$116+MOD(U151,Calculations!$C$118))+Control!$C$7*Calculations!$C$83*INDEX('Monthly Data'!O:O,Calculations!$C$116+MOD(U151,Calculations!$C$118))+Control!$C$7*Calculations!$C$84*INDEX('Monthly Data'!P:P,Calculations!$C$116+MOD(U151,Calculations!$C$118))+Control!$C$7*Calculations!$C$85*INDEX('Monthly Data'!Q:Q,Calculations!$C$116+MOD(U151,Calculations!$C$118))+(1-Control!$C$7*Calculations!$C$87)*INDEX('Monthly Data'!R:R,Calculations!$C$116+MOD(U151,Calculations!$C$118))</f>
        <v>1.3891563624307685E-2</v>
      </c>
      <c r="EL151" s="86">
        <f ca="1">Control!$C$7*Calculations!$C$82*INDEX('Monthly Data'!N:N,Calculations!$C$116+MOD(V151,Calculations!$C$118))+Control!$C$7*Calculations!$C$83*INDEX('Monthly Data'!O:O,Calculations!$C$116+MOD(V151,Calculations!$C$118))+Control!$C$7*Calculations!$C$84*INDEX('Monthly Data'!P:P,Calculations!$C$116+MOD(V151,Calculations!$C$118))+Control!$C$7*Calculations!$C$85*INDEX('Monthly Data'!Q:Q,Calculations!$C$116+MOD(V151,Calculations!$C$118))+(1-Control!$C$7*Calculations!$C$87)*INDEX('Monthly Data'!R:R,Calculations!$C$116+MOD(V151,Calculations!$C$118))</f>
        <v>-2.0269389991732112E-2</v>
      </c>
      <c r="EM151" s="86">
        <f ca="1">Control!$C$7*Calculations!$C$82*INDEX('Monthly Data'!N:N,Calculations!$C$116+MOD(W151,Calculations!$C$118))+Control!$C$7*Calculations!$C$83*INDEX('Monthly Data'!O:O,Calculations!$C$116+MOD(W151,Calculations!$C$118))+Control!$C$7*Calculations!$C$84*INDEX('Monthly Data'!P:P,Calculations!$C$116+MOD(W151,Calculations!$C$118))+Control!$C$7*Calculations!$C$85*INDEX('Monthly Data'!Q:Q,Calculations!$C$116+MOD(W151,Calculations!$C$118))+(1-Control!$C$7*Calculations!$C$87)*INDEX('Monthly Data'!R:R,Calculations!$C$116+MOD(W151,Calculations!$C$118))</f>
        <v>4.5735623984309991E-2</v>
      </c>
      <c r="EN151" s="86">
        <f ca="1">Control!$C$7*Calculations!$C$82*INDEX('Monthly Data'!N:N,Calculations!$C$116+MOD(X151,Calculations!$C$118))+Control!$C$7*Calculations!$C$83*INDEX('Monthly Data'!O:O,Calculations!$C$116+MOD(X151,Calculations!$C$118))+Control!$C$7*Calculations!$C$84*INDEX('Monthly Data'!P:P,Calculations!$C$116+MOD(X151,Calculations!$C$118))+Control!$C$7*Calculations!$C$85*INDEX('Monthly Data'!Q:Q,Calculations!$C$116+MOD(X151,Calculations!$C$118))+(1-Control!$C$7*Calculations!$C$87)*INDEX('Monthly Data'!R:R,Calculations!$C$116+MOD(X151,Calculations!$C$118))</f>
        <v>-2.5168357537820856E-4</v>
      </c>
      <c r="EO151" s="86">
        <f ca="1">Control!$C$7*Calculations!$C$82*INDEX('Monthly Data'!N:N,Calculations!$C$116+MOD(Y151,Calculations!$C$118))+Control!$C$7*Calculations!$C$83*INDEX('Monthly Data'!O:O,Calculations!$C$116+MOD(Y151,Calculations!$C$118))+Control!$C$7*Calculations!$C$84*INDEX('Monthly Data'!P:P,Calculations!$C$116+MOD(Y151,Calculations!$C$118))+Control!$C$7*Calculations!$C$85*INDEX('Monthly Data'!Q:Q,Calculations!$C$116+MOD(Y151,Calculations!$C$118))+(1-Control!$C$7*Calculations!$C$87)*INDEX('Monthly Data'!R:R,Calculations!$C$116+MOD(Y151,Calculations!$C$118))</f>
        <v>-6.1115617667135171E-2</v>
      </c>
      <c r="EP151" s="86">
        <f ca="1">Control!$C$7*Calculations!$C$82*INDEX('Monthly Data'!N:N,Calculations!$C$116+MOD(Z151,Calculations!$C$118))+Control!$C$7*Calculations!$C$83*INDEX('Monthly Data'!O:O,Calculations!$C$116+MOD(Z151,Calculations!$C$118))+Control!$C$7*Calculations!$C$84*INDEX('Monthly Data'!P:P,Calculations!$C$116+MOD(Z151,Calculations!$C$118))+Control!$C$7*Calculations!$C$85*INDEX('Monthly Data'!Q:Q,Calculations!$C$116+MOD(Z151,Calculations!$C$118))+(1-Control!$C$7*Calculations!$C$87)*INDEX('Monthly Data'!R:R,Calculations!$C$116+MOD(Z151,Calculations!$C$118))</f>
        <v>1.046389543479892E-2</v>
      </c>
      <c r="EQ151" s="86">
        <f ca="1">Control!$C$7*Calculations!$C$82*INDEX('Monthly Data'!N:N,Calculations!$C$116+MOD(AA151,Calculations!$C$118))+Control!$C$7*Calculations!$C$83*INDEX('Monthly Data'!O:O,Calculations!$C$116+MOD(AA151,Calculations!$C$118))+Control!$C$7*Calculations!$C$84*INDEX('Monthly Data'!P:P,Calculations!$C$116+MOD(AA151,Calculations!$C$118))+Control!$C$7*Calculations!$C$85*INDEX('Monthly Data'!Q:Q,Calculations!$C$116+MOD(AA151,Calculations!$C$118))+(1-Control!$C$7*Calculations!$C$87)*INDEX('Monthly Data'!R:R,Calculations!$C$116+MOD(AA151,Calculations!$C$118))</f>
        <v>-1.8530040247387896E-2</v>
      </c>
      <c r="ER151" s="86">
        <f ca="1">Control!$C$7*Calculations!$C$82*INDEX('Monthly Data'!N:N,Calculations!$C$116+MOD(AB151,Calculations!$C$118))+Control!$C$7*Calculations!$C$83*INDEX('Monthly Data'!O:O,Calculations!$C$116+MOD(AB151,Calculations!$C$118))+Control!$C$7*Calculations!$C$84*INDEX('Monthly Data'!P:P,Calculations!$C$116+MOD(AB151,Calculations!$C$118))+Control!$C$7*Calculations!$C$85*INDEX('Monthly Data'!Q:Q,Calculations!$C$116+MOD(AB151,Calculations!$C$118))+(1-Control!$C$7*Calculations!$C$87)*INDEX('Monthly Data'!R:R,Calculations!$C$116+MOD(AB151,Calculations!$C$118))</f>
        <v>-6.1115617667135171E-2</v>
      </c>
      <c r="ES151" s="86">
        <f ca="1">Control!$C$7*Calculations!$C$82*INDEX('Monthly Data'!N:N,Calculations!$C$116+MOD(AC151,Calculations!$C$118))+Control!$C$7*Calculations!$C$83*INDEX('Monthly Data'!O:O,Calculations!$C$116+MOD(AC151,Calculations!$C$118))+Control!$C$7*Calculations!$C$84*INDEX('Monthly Data'!P:P,Calculations!$C$116+MOD(AC151,Calculations!$C$118))+Control!$C$7*Calculations!$C$85*INDEX('Monthly Data'!Q:Q,Calculations!$C$116+MOD(AC151,Calculations!$C$118))+(1-Control!$C$7*Calculations!$C$87)*INDEX('Monthly Data'!R:R,Calculations!$C$116+MOD(AC151,Calculations!$C$118))</f>
        <v>1.0415351832335435E-2</v>
      </c>
      <c r="ET151" s="86">
        <f ca="1">Control!$C$7*Calculations!$C$82*INDEX('Monthly Data'!N:N,Calculations!$C$116+MOD(AD151,Calculations!$C$118))+Control!$C$7*Calculations!$C$83*INDEX('Monthly Data'!O:O,Calculations!$C$116+MOD(AD151,Calculations!$C$118))+Control!$C$7*Calculations!$C$84*INDEX('Monthly Data'!P:P,Calculations!$C$116+MOD(AD151,Calculations!$C$118))+Control!$C$7*Calculations!$C$85*INDEX('Monthly Data'!Q:Q,Calculations!$C$116+MOD(AD151,Calculations!$C$118))+(1-Control!$C$7*Calculations!$C$87)*INDEX('Monthly Data'!R:R,Calculations!$C$116+MOD(AD151,Calculations!$C$118))</f>
        <v>2.3307359621218403E-2</v>
      </c>
      <c r="EU151" s="86">
        <f ca="1">Control!$C$7*Calculations!$C$82*INDEX('Monthly Data'!N:N,Calculations!$C$116+MOD(AE151,Calculations!$C$118))+Control!$C$7*Calculations!$C$83*INDEX('Monthly Data'!O:O,Calculations!$C$116+MOD(AE151,Calculations!$C$118))+Control!$C$7*Calculations!$C$84*INDEX('Monthly Data'!P:P,Calculations!$C$116+MOD(AE151,Calculations!$C$118))+Control!$C$7*Calculations!$C$85*INDEX('Monthly Data'!Q:Q,Calculations!$C$116+MOD(AE151,Calculations!$C$118))+(1-Control!$C$7*Calculations!$C$87)*INDEX('Monthly Data'!R:R,Calculations!$C$116+MOD(AE151,Calculations!$C$118))</f>
        <v>1.4915555251167555E-3</v>
      </c>
      <c r="EV151" s="86">
        <f ca="1">Control!$C$7*Calculations!$C$82*INDEX('Monthly Data'!N:N,Calculations!$C$116+MOD(AF151,Calculations!$C$118))+Control!$C$7*Calculations!$C$83*INDEX('Monthly Data'!O:O,Calculations!$C$116+MOD(AF151,Calculations!$C$118))+Control!$C$7*Calculations!$C$84*INDEX('Monthly Data'!P:P,Calculations!$C$116+MOD(AF151,Calculations!$C$118))+Control!$C$7*Calculations!$C$85*INDEX('Monthly Data'!Q:Q,Calculations!$C$116+MOD(AF151,Calculations!$C$118))+(1-Control!$C$7*Calculations!$C$87)*INDEX('Monthly Data'!R:R,Calculations!$C$116+MOD(AF151,Calculations!$C$118))</f>
        <v>1.5108777406081684E-3</v>
      </c>
      <c r="EW151" s="86">
        <f ca="1">Control!$C$7*Calculations!$C$82*INDEX('Monthly Data'!N:N,Calculations!$C$116+MOD(AG151,Calculations!$C$118))+Control!$C$7*Calculations!$C$83*INDEX('Monthly Data'!O:O,Calculations!$C$116+MOD(AG151,Calculations!$C$118))+Control!$C$7*Calculations!$C$84*INDEX('Monthly Data'!P:P,Calculations!$C$116+MOD(AG151,Calculations!$C$118))+Control!$C$7*Calculations!$C$85*INDEX('Monthly Data'!Q:Q,Calculations!$C$116+MOD(AG151,Calculations!$C$118))+(1-Control!$C$7*Calculations!$C$87)*INDEX('Monthly Data'!R:R,Calculations!$C$116+MOD(AG151,Calculations!$C$118))</f>
        <v>1.7472933988537529E-2</v>
      </c>
      <c r="EX151" s="86">
        <f ca="1">Control!$C$7*Calculations!$C$82*INDEX('Monthly Data'!N:N,Calculations!$C$116+MOD(AH151,Calculations!$C$118))+Control!$C$7*Calculations!$C$83*INDEX('Monthly Data'!O:O,Calculations!$C$116+MOD(AH151,Calculations!$C$118))+Control!$C$7*Calculations!$C$84*INDEX('Monthly Data'!P:P,Calculations!$C$116+MOD(AH151,Calculations!$C$118))+Control!$C$7*Calculations!$C$85*INDEX('Monthly Data'!Q:Q,Calculations!$C$116+MOD(AH151,Calculations!$C$118))+(1-Control!$C$7*Calculations!$C$87)*INDEX('Monthly Data'!R:R,Calculations!$C$116+MOD(AH151,Calculations!$C$118))</f>
        <v>2.377894462657602E-2</v>
      </c>
      <c r="EY151" s="86">
        <f ca="1">Control!$C$7*Calculations!$C$82*INDEX('Monthly Data'!N:N,Calculations!$C$116+MOD(AI151,Calculations!$C$118))+Control!$C$7*Calculations!$C$83*INDEX('Monthly Data'!O:O,Calculations!$C$116+MOD(AI151,Calculations!$C$118))+Control!$C$7*Calculations!$C$84*INDEX('Monthly Data'!P:P,Calculations!$C$116+MOD(AI151,Calculations!$C$118))+Control!$C$7*Calculations!$C$85*INDEX('Monthly Data'!Q:Q,Calculations!$C$116+MOD(AI151,Calculations!$C$118))+(1-Control!$C$7*Calculations!$C$87)*INDEX('Monthly Data'!R:R,Calculations!$C$116+MOD(AI151,Calculations!$C$118))</f>
        <v>-4.417423226995453E-3</v>
      </c>
      <c r="EZ151" s="86">
        <f ca="1">Control!$C$7*Calculations!$C$82*INDEX('Monthly Data'!N:N,Calculations!$C$116+MOD(AJ151,Calculations!$C$118))+Control!$C$7*Calculations!$C$83*INDEX('Monthly Data'!O:O,Calculations!$C$116+MOD(AJ151,Calculations!$C$118))+Control!$C$7*Calculations!$C$84*INDEX('Monthly Data'!P:P,Calculations!$C$116+MOD(AJ151,Calculations!$C$118))+Control!$C$7*Calculations!$C$85*INDEX('Monthly Data'!Q:Q,Calculations!$C$116+MOD(AJ151,Calculations!$C$118))+(1-Control!$C$7*Calculations!$C$87)*INDEX('Monthly Data'!R:R,Calculations!$C$116+MOD(AJ151,Calculations!$C$118))</f>
        <v>4.7768166384148329E-3</v>
      </c>
      <c r="FA151" s="86">
        <f ca="1">Control!$C$7*Calculations!$C$82*INDEX('Monthly Data'!N:N,Calculations!$C$116+MOD(AK151,Calculations!$C$118))+Control!$C$7*Calculations!$C$83*INDEX('Monthly Data'!O:O,Calculations!$C$116+MOD(AK151,Calculations!$C$118))+Control!$C$7*Calculations!$C$84*INDEX('Monthly Data'!P:P,Calculations!$C$116+MOD(AK151,Calculations!$C$118))+Control!$C$7*Calculations!$C$85*INDEX('Monthly Data'!Q:Q,Calculations!$C$116+MOD(AK151,Calculations!$C$118))+(1-Control!$C$7*Calculations!$C$87)*INDEX('Monthly Data'!R:R,Calculations!$C$116+MOD(AK151,Calculations!$C$118))</f>
        <v>1.5758278480433856E-2</v>
      </c>
      <c r="FB151" s="86">
        <f ca="1">Control!$C$7*Calculations!$C$82*INDEX('Monthly Data'!N:N,Calculations!$C$116+MOD(AL151,Calculations!$C$118))+Control!$C$7*Calculations!$C$83*INDEX('Monthly Data'!O:O,Calculations!$C$116+MOD(AL151,Calculations!$C$118))+Control!$C$7*Calculations!$C$84*INDEX('Monthly Data'!P:P,Calculations!$C$116+MOD(AL151,Calculations!$C$118))+Control!$C$7*Calculations!$C$85*INDEX('Monthly Data'!Q:Q,Calculations!$C$116+MOD(AL151,Calculations!$C$118))+(1-Control!$C$7*Calculations!$C$87)*INDEX('Monthly Data'!R:R,Calculations!$C$116+MOD(AL151,Calculations!$C$118))</f>
        <v>1.5108777406081684E-3</v>
      </c>
      <c r="FC151" s="86">
        <f ca="1">Control!$C$7*Calculations!$C$82*INDEX('Monthly Data'!N:N,Calculations!$C$116+MOD(AM151,Calculations!$C$118))+Control!$C$7*Calculations!$C$83*INDEX('Monthly Data'!O:O,Calculations!$C$116+MOD(AM151,Calculations!$C$118))+Control!$C$7*Calculations!$C$84*INDEX('Monthly Data'!P:P,Calculations!$C$116+MOD(AM151,Calculations!$C$118))+Control!$C$7*Calculations!$C$85*INDEX('Monthly Data'!Q:Q,Calculations!$C$116+MOD(AM151,Calculations!$C$118))+(1-Control!$C$7*Calculations!$C$87)*INDEX('Monthly Data'!R:R,Calculations!$C$116+MOD(AM151,Calculations!$C$118))</f>
        <v>1.50127906355989E-2</v>
      </c>
      <c r="FD151" s="86">
        <f ca="1">Control!$C$7*Calculations!$C$82*INDEX('Monthly Data'!N:N,Calculations!$C$116+MOD(AN151,Calculations!$C$118))+Control!$C$7*Calculations!$C$83*INDEX('Monthly Data'!O:O,Calculations!$C$116+MOD(AN151,Calculations!$C$118))+Control!$C$7*Calculations!$C$84*INDEX('Monthly Data'!P:P,Calculations!$C$116+MOD(AN151,Calculations!$C$118))+Control!$C$7*Calculations!$C$85*INDEX('Monthly Data'!Q:Q,Calculations!$C$116+MOD(AN151,Calculations!$C$118))+(1-Control!$C$7*Calculations!$C$87)*INDEX('Monthly Data'!R:R,Calculations!$C$116+MOD(AN151,Calculations!$C$118))</f>
        <v>1.8695385296339444E-2</v>
      </c>
      <c r="FE151" s="86">
        <f ca="1">Control!$C$7*Calculations!$C$82*INDEX('Monthly Data'!N:N,Calculations!$C$116+MOD(AO151,Calculations!$C$118))+Control!$C$7*Calculations!$C$83*INDEX('Monthly Data'!O:O,Calculations!$C$116+MOD(AO151,Calculations!$C$118))+Control!$C$7*Calculations!$C$84*INDEX('Monthly Data'!P:P,Calculations!$C$116+MOD(AO151,Calculations!$C$118))+Control!$C$7*Calculations!$C$85*INDEX('Monthly Data'!Q:Q,Calculations!$C$116+MOD(AO151,Calculations!$C$118))+(1-Control!$C$7*Calculations!$C$87)*INDEX('Monthly Data'!R:R,Calculations!$C$116+MOD(AO151,Calculations!$C$118))</f>
        <v>-7.4084874653726545E-3</v>
      </c>
      <c r="FF151" s="86">
        <f ca="1">Control!$C$7*Calculations!$C$82*INDEX('Monthly Data'!N:N,Calculations!$C$116+MOD(AP151,Calculations!$C$118))+Control!$C$7*Calculations!$C$83*INDEX('Monthly Data'!O:O,Calculations!$C$116+MOD(AP151,Calculations!$C$118))+Control!$C$7*Calculations!$C$84*INDEX('Monthly Data'!P:P,Calculations!$C$116+MOD(AP151,Calculations!$C$118))+Control!$C$7*Calculations!$C$85*INDEX('Monthly Data'!Q:Q,Calculations!$C$116+MOD(AP151,Calculations!$C$118))+(1-Control!$C$7*Calculations!$C$87)*INDEX('Monthly Data'!R:R,Calculations!$C$116+MOD(AP151,Calculations!$C$118))</f>
        <v>1.9073822767906517E-2</v>
      </c>
      <c r="FG151" s="86">
        <f ca="1">Control!$C$7*Calculations!$C$82*INDEX('Monthly Data'!N:N,Calculations!$C$116+MOD(AQ151,Calculations!$C$118))+Control!$C$7*Calculations!$C$83*INDEX('Monthly Data'!O:O,Calculations!$C$116+MOD(AQ151,Calculations!$C$118))+Control!$C$7*Calculations!$C$84*INDEX('Monthly Data'!P:P,Calculations!$C$116+MOD(AQ151,Calculations!$C$118))+Control!$C$7*Calculations!$C$85*INDEX('Monthly Data'!Q:Q,Calculations!$C$116+MOD(AQ151,Calculations!$C$118))+(1-Control!$C$7*Calculations!$C$87)*INDEX('Monthly Data'!R:R,Calculations!$C$116+MOD(AQ151,Calculations!$C$118))</f>
        <v>6.2631896128884862E-3</v>
      </c>
      <c r="FH151" s="86">
        <f ca="1">Control!$C$7*Calculations!$C$82*INDEX('Monthly Data'!N:N,Calculations!$C$116+MOD(AR151,Calculations!$C$118))+Control!$C$7*Calculations!$C$83*INDEX('Monthly Data'!O:O,Calculations!$C$116+MOD(AR151,Calculations!$C$118))+Control!$C$7*Calculations!$C$84*INDEX('Monthly Data'!P:P,Calculations!$C$116+MOD(AR151,Calculations!$C$118))+Control!$C$7*Calculations!$C$85*INDEX('Monthly Data'!Q:Q,Calculations!$C$116+MOD(AR151,Calculations!$C$118))+(1-Control!$C$7*Calculations!$C$87)*INDEX('Monthly Data'!R:R,Calculations!$C$116+MOD(AR151,Calculations!$C$118))</f>
        <v>7.3538285850108537E-3</v>
      </c>
      <c r="FI151" s="86">
        <f ca="1">Control!$C$7*Calculations!$C$82*INDEX('Monthly Data'!N:N,Calculations!$C$116+MOD(AS151,Calculations!$C$118))+Control!$C$7*Calculations!$C$83*INDEX('Monthly Data'!O:O,Calculations!$C$116+MOD(AS151,Calculations!$C$118))+Control!$C$7*Calculations!$C$84*INDEX('Monthly Data'!P:P,Calculations!$C$116+MOD(AS151,Calculations!$C$118))+Control!$C$7*Calculations!$C$85*INDEX('Monthly Data'!Q:Q,Calculations!$C$116+MOD(AS151,Calculations!$C$118))+(1-Control!$C$7*Calculations!$C$87)*INDEX('Monthly Data'!R:R,Calculations!$C$116+MOD(AS151,Calculations!$C$118))</f>
        <v>-2.5168357537820856E-4</v>
      </c>
      <c r="FJ151" s="86">
        <f ca="1">Control!$C$7*Calculations!$C$82*INDEX('Monthly Data'!N:N,Calculations!$C$116+MOD(AT151,Calculations!$C$118))+Control!$C$7*Calculations!$C$83*INDEX('Monthly Data'!O:O,Calculations!$C$116+MOD(AT151,Calculations!$C$118))+Control!$C$7*Calculations!$C$84*INDEX('Monthly Data'!P:P,Calculations!$C$116+MOD(AT151,Calculations!$C$118))+Control!$C$7*Calculations!$C$85*INDEX('Monthly Data'!Q:Q,Calculations!$C$116+MOD(AT151,Calculations!$C$118))+(1-Control!$C$7*Calculations!$C$87)*INDEX('Monthly Data'!R:R,Calculations!$C$116+MOD(AT151,Calculations!$C$118))</f>
        <v>6.2631896128884862E-3</v>
      </c>
      <c r="FK151" s="86">
        <f ca="1">Control!$C$7*Calculations!$C$82*INDEX('Monthly Data'!N:N,Calculations!$C$116+MOD(AU151,Calculations!$C$118))+Control!$C$7*Calculations!$C$83*INDEX('Monthly Data'!O:O,Calculations!$C$116+MOD(AU151,Calculations!$C$118))+Control!$C$7*Calculations!$C$84*INDEX('Monthly Data'!P:P,Calculations!$C$116+MOD(AU151,Calculations!$C$118))+Control!$C$7*Calculations!$C$85*INDEX('Monthly Data'!Q:Q,Calculations!$C$116+MOD(AU151,Calculations!$C$118))+(1-Control!$C$7*Calculations!$C$87)*INDEX('Monthly Data'!R:R,Calculations!$C$116+MOD(AU151,Calculations!$C$118))</f>
        <v>4.2795950888382334E-3</v>
      </c>
      <c r="FL151" s="86">
        <f ca="1">Control!$C$7*Calculations!$C$82*INDEX('Monthly Data'!N:N,Calculations!$C$116+MOD(AV151,Calculations!$C$118))+Control!$C$7*Calculations!$C$83*INDEX('Monthly Data'!O:O,Calculations!$C$116+MOD(AV151,Calculations!$C$118))+Control!$C$7*Calculations!$C$84*INDEX('Monthly Data'!P:P,Calculations!$C$116+MOD(AV151,Calculations!$C$118))+Control!$C$7*Calculations!$C$85*INDEX('Monthly Data'!Q:Q,Calculations!$C$116+MOD(AV151,Calculations!$C$118))+(1-Control!$C$7*Calculations!$C$87)*INDEX('Monthly Data'!R:R,Calculations!$C$116+MOD(AV151,Calculations!$C$118))</f>
        <v>2.4722579420195831E-2</v>
      </c>
      <c r="FM151" s="86">
        <f ca="1">Control!$C$7*Calculations!$C$82*INDEX('Monthly Data'!N:N,Calculations!$C$116+MOD(AW151,Calculations!$C$118))+Control!$C$7*Calculations!$C$83*INDEX('Monthly Data'!O:O,Calculations!$C$116+MOD(AW151,Calculations!$C$118))+Control!$C$7*Calculations!$C$84*INDEX('Monthly Data'!P:P,Calculations!$C$116+MOD(AW151,Calculations!$C$118))+Control!$C$7*Calculations!$C$85*INDEX('Monthly Data'!Q:Q,Calculations!$C$116+MOD(AW151,Calculations!$C$118))+(1-Control!$C$7*Calculations!$C$87)*INDEX('Monthly Data'!R:R,Calculations!$C$116+MOD(AW151,Calculations!$C$118))</f>
        <v>1.1704119272391494E-2</v>
      </c>
      <c r="FN151" s="86">
        <f ca="1">Control!$C$7*Calculations!$C$82*INDEX('Monthly Data'!N:N,Calculations!$C$116+MOD(AX151,Calculations!$C$118))+Control!$C$7*Calculations!$C$83*INDEX('Monthly Data'!O:O,Calculations!$C$116+MOD(AX151,Calculations!$C$118))+Control!$C$7*Calculations!$C$84*INDEX('Monthly Data'!P:P,Calculations!$C$116+MOD(AX151,Calculations!$C$118))+Control!$C$7*Calculations!$C$85*INDEX('Monthly Data'!Q:Q,Calculations!$C$116+MOD(AX151,Calculations!$C$118))+(1-Control!$C$7*Calculations!$C$87)*INDEX('Monthly Data'!R:R,Calculations!$C$116+MOD(AX151,Calculations!$C$118))</f>
        <v>1.1704119272391494E-2</v>
      </c>
      <c r="FO151" s="86">
        <f ca="1">Control!$C$7*Calculations!$C$82*INDEX('Monthly Data'!N:N,Calculations!$C$116+MOD(AY151,Calculations!$C$118))+Control!$C$7*Calculations!$C$83*INDEX('Monthly Data'!O:O,Calculations!$C$116+MOD(AY151,Calculations!$C$118))+Control!$C$7*Calculations!$C$84*INDEX('Monthly Data'!P:P,Calculations!$C$116+MOD(AY151,Calculations!$C$118))+Control!$C$7*Calculations!$C$85*INDEX('Monthly Data'!Q:Q,Calculations!$C$116+MOD(AY151,Calculations!$C$118))+(1-Control!$C$7*Calculations!$C$87)*INDEX('Monthly Data'!R:R,Calculations!$C$116+MOD(AY151,Calculations!$C$118))</f>
        <v>1.5758278480433856E-2</v>
      </c>
      <c r="FP151" s="86">
        <f ca="1">Control!$C$7*Calculations!$C$82*INDEX('Monthly Data'!N:N,Calculations!$C$116+MOD(AZ151,Calculations!$C$118))+Control!$C$7*Calculations!$C$83*INDEX('Monthly Data'!O:O,Calculations!$C$116+MOD(AZ151,Calculations!$C$118))+Control!$C$7*Calculations!$C$84*INDEX('Monthly Data'!P:P,Calculations!$C$116+MOD(AZ151,Calculations!$C$118))+Control!$C$7*Calculations!$C$85*INDEX('Monthly Data'!Q:Q,Calculations!$C$116+MOD(AZ151,Calculations!$C$118))+(1-Control!$C$7*Calculations!$C$87)*INDEX('Monthly Data'!R:R,Calculations!$C$116+MOD(AZ151,Calculations!$C$118))</f>
        <v>3.7596120283497965E-2</v>
      </c>
      <c r="FQ151" s="86">
        <f ca="1">Control!$C$7*Calculations!$C$82*INDEX('Monthly Data'!N:N,Calculations!$C$116+MOD(BA151,Calculations!$C$118))+Control!$C$7*Calculations!$C$83*INDEX('Monthly Data'!O:O,Calculations!$C$116+MOD(BA151,Calculations!$C$118))+Control!$C$7*Calculations!$C$84*INDEX('Monthly Data'!P:P,Calculations!$C$116+MOD(BA151,Calculations!$C$118))+Control!$C$7*Calculations!$C$85*INDEX('Monthly Data'!Q:Q,Calculations!$C$116+MOD(BA151,Calculations!$C$118))+(1-Control!$C$7*Calculations!$C$87)*INDEX('Monthly Data'!R:R,Calculations!$C$116+MOD(BA151,Calculations!$C$118))</f>
        <v>2.3852824346838646E-2</v>
      </c>
      <c r="FR151" s="86">
        <f ca="1">Control!$C$7*Calculations!$C$82*INDEX('Monthly Data'!N:N,Calculations!$C$116+MOD(BB151,Calculations!$C$118))+Control!$C$7*Calculations!$C$83*INDEX('Monthly Data'!O:O,Calculations!$C$116+MOD(BB151,Calculations!$C$118))+Control!$C$7*Calculations!$C$84*INDEX('Monthly Data'!P:P,Calculations!$C$116+MOD(BB151,Calculations!$C$118))+Control!$C$7*Calculations!$C$85*INDEX('Monthly Data'!Q:Q,Calculations!$C$116+MOD(BB151,Calculations!$C$118))+(1-Control!$C$7*Calculations!$C$87)*INDEX('Monthly Data'!R:R,Calculations!$C$116+MOD(BB151,Calculations!$C$118))</f>
        <v>2.0524935548016137E-2</v>
      </c>
      <c r="FS151" s="86">
        <f ca="1">Control!$C$7*Calculations!$C$82*INDEX('Monthly Data'!N:N,Calculations!$C$116+MOD(BC151,Calculations!$C$118))+Control!$C$7*Calculations!$C$83*INDEX('Monthly Data'!O:O,Calculations!$C$116+MOD(BC151,Calculations!$C$118))+Control!$C$7*Calculations!$C$84*INDEX('Monthly Data'!P:P,Calculations!$C$116+MOD(BC151,Calculations!$C$118))+Control!$C$7*Calculations!$C$85*INDEX('Monthly Data'!Q:Q,Calculations!$C$116+MOD(BC151,Calculations!$C$118))+(1-Control!$C$7*Calculations!$C$87)*INDEX('Monthly Data'!R:R,Calculations!$C$116+MOD(BC151,Calculations!$C$118))</f>
        <v>1.1809891087585166E-2</v>
      </c>
      <c r="FT151" s="86">
        <f ca="1">Control!$C$7*Calculations!$C$82*INDEX('Monthly Data'!N:N,Calculations!$C$116+MOD(BD151,Calculations!$C$118))+Control!$C$7*Calculations!$C$83*INDEX('Monthly Data'!O:O,Calculations!$C$116+MOD(BD151,Calculations!$C$118))+Control!$C$7*Calculations!$C$84*INDEX('Monthly Data'!P:P,Calculations!$C$116+MOD(BD151,Calculations!$C$118))+Control!$C$7*Calculations!$C$85*INDEX('Monthly Data'!Q:Q,Calculations!$C$116+MOD(BD151,Calculations!$C$118))+(1-Control!$C$7*Calculations!$C$87)*INDEX('Monthly Data'!R:R,Calculations!$C$116+MOD(BD151,Calculations!$C$118))</f>
        <v>-1.8530040247387896E-2</v>
      </c>
      <c r="FU151" s="86">
        <f ca="1">Control!$C$7*Calculations!$C$82*INDEX('Monthly Data'!N:N,Calculations!$C$116+MOD(BE151,Calculations!$C$118))+Control!$C$7*Calculations!$C$83*INDEX('Monthly Data'!O:O,Calculations!$C$116+MOD(BE151,Calculations!$C$118))+Control!$C$7*Calculations!$C$84*INDEX('Monthly Data'!P:P,Calculations!$C$116+MOD(BE151,Calculations!$C$118))+Control!$C$7*Calculations!$C$85*INDEX('Monthly Data'!Q:Q,Calculations!$C$116+MOD(BE151,Calculations!$C$118))+(1-Control!$C$7*Calculations!$C$87)*INDEX('Monthly Data'!R:R,Calculations!$C$116+MOD(BE151,Calculations!$C$118))</f>
        <v>2.4722579420195831E-2</v>
      </c>
      <c r="FV151" s="86">
        <f ca="1">Control!$C$7*Calculations!$C$82*INDEX('Monthly Data'!N:N,Calculations!$C$116+MOD(BF151,Calculations!$C$118))+Control!$C$7*Calculations!$C$83*INDEX('Monthly Data'!O:O,Calculations!$C$116+MOD(BF151,Calculations!$C$118))+Control!$C$7*Calculations!$C$84*INDEX('Monthly Data'!P:P,Calculations!$C$116+MOD(BF151,Calculations!$C$118))+Control!$C$7*Calculations!$C$85*INDEX('Monthly Data'!Q:Q,Calculations!$C$116+MOD(BF151,Calculations!$C$118))+(1-Control!$C$7*Calculations!$C$87)*INDEX('Monthly Data'!R:R,Calculations!$C$116+MOD(BF151,Calculations!$C$118))</f>
        <v>-7.4084874653726545E-3</v>
      </c>
      <c r="FW151" s="86">
        <f ca="1">Control!$C$7*Calculations!$C$82*INDEX('Monthly Data'!N:N,Calculations!$C$116+MOD(BG151,Calculations!$C$118))+Control!$C$7*Calculations!$C$83*INDEX('Monthly Data'!O:O,Calculations!$C$116+MOD(BG151,Calculations!$C$118))+Control!$C$7*Calculations!$C$84*INDEX('Monthly Data'!P:P,Calculations!$C$116+MOD(BG151,Calculations!$C$118))+Control!$C$7*Calculations!$C$85*INDEX('Monthly Data'!Q:Q,Calculations!$C$116+MOD(BG151,Calculations!$C$118))+(1-Control!$C$7*Calculations!$C$87)*INDEX('Monthly Data'!R:R,Calculations!$C$116+MOD(BG151,Calculations!$C$118))</f>
        <v>1.0353752315110615E-2</v>
      </c>
      <c r="FX151" s="86">
        <f ca="1">Control!$C$7*Calculations!$C$82*INDEX('Monthly Data'!N:N,Calculations!$C$116+MOD(BH151,Calculations!$C$118))+Control!$C$7*Calculations!$C$83*INDEX('Monthly Data'!O:O,Calculations!$C$116+MOD(BH151,Calculations!$C$118))+Control!$C$7*Calculations!$C$84*INDEX('Monthly Data'!P:P,Calculations!$C$116+MOD(BH151,Calculations!$C$118))+Control!$C$7*Calculations!$C$85*INDEX('Monthly Data'!Q:Q,Calculations!$C$116+MOD(BH151,Calculations!$C$118))+(1-Control!$C$7*Calculations!$C$87)*INDEX('Monthly Data'!R:R,Calculations!$C$116+MOD(BH151,Calculations!$C$118))</f>
        <v>3.7118215575026904E-2</v>
      </c>
      <c r="FY151" s="86">
        <f ca="1">Control!$C$7*Calculations!$C$82*INDEX('Monthly Data'!N:N,Calculations!$C$116+MOD(BI151,Calculations!$C$118))+Control!$C$7*Calculations!$C$83*INDEX('Monthly Data'!O:O,Calculations!$C$116+MOD(BI151,Calculations!$C$118))+Control!$C$7*Calculations!$C$84*INDEX('Monthly Data'!P:P,Calculations!$C$116+MOD(BI151,Calculations!$C$118))+Control!$C$7*Calculations!$C$85*INDEX('Monthly Data'!Q:Q,Calculations!$C$116+MOD(BI151,Calculations!$C$118))+(1-Control!$C$7*Calculations!$C$87)*INDEX('Monthly Data'!R:R,Calculations!$C$116+MOD(BI151,Calculations!$C$118))</f>
        <v>7.9764341593600071E-3</v>
      </c>
      <c r="FZ151" s="86">
        <f ca="1">Control!$C$7*Calculations!$C$82*INDEX('Monthly Data'!N:N,Calculations!$C$116+MOD(BJ151,Calculations!$C$118))+Control!$C$7*Calculations!$C$83*INDEX('Monthly Data'!O:O,Calculations!$C$116+MOD(BJ151,Calculations!$C$118))+Control!$C$7*Calculations!$C$84*INDEX('Monthly Data'!P:P,Calculations!$C$116+MOD(BJ151,Calculations!$C$118))+Control!$C$7*Calculations!$C$85*INDEX('Monthly Data'!Q:Q,Calculations!$C$116+MOD(BJ151,Calculations!$C$118))+(1-Control!$C$7*Calculations!$C$87)*INDEX('Monthly Data'!R:R,Calculations!$C$116+MOD(BJ151,Calculations!$C$118))</f>
        <v>-7.5539743260223157E-3</v>
      </c>
      <c r="GA151" s="86">
        <f ca="1">Control!$C$7*Calculations!$C$82*INDEX('Monthly Data'!N:N,Calculations!$C$116+MOD(BK151,Calculations!$C$118))+Control!$C$7*Calculations!$C$83*INDEX('Monthly Data'!O:O,Calculations!$C$116+MOD(BK151,Calculations!$C$118))+Control!$C$7*Calculations!$C$84*INDEX('Monthly Data'!P:P,Calculations!$C$116+MOD(BK151,Calculations!$C$118))+Control!$C$7*Calculations!$C$85*INDEX('Monthly Data'!Q:Q,Calculations!$C$116+MOD(BK151,Calculations!$C$118))+(1-Control!$C$7*Calculations!$C$87)*INDEX('Monthly Data'!R:R,Calculations!$C$116+MOD(BK151,Calculations!$C$118))</f>
        <v>-9.9526758408448549E-3</v>
      </c>
      <c r="GB151" s="86">
        <f ca="1">Control!$C$7*Calculations!$C$82*INDEX('Monthly Data'!N:N,Calculations!$C$116+MOD(BL151,Calculations!$C$118))+Control!$C$7*Calculations!$C$83*INDEX('Monthly Data'!O:O,Calculations!$C$116+MOD(BL151,Calculations!$C$118))+Control!$C$7*Calculations!$C$84*INDEX('Monthly Data'!P:P,Calculations!$C$116+MOD(BL151,Calculations!$C$118))+Control!$C$7*Calculations!$C$85*INDEX('Monthly Data'!Q:Q,Calculations!$C$116+MOD(BL151,Calculations!$C$118))+(1-Control!$C$7*Calculations!$C$87)*INDEX('Monthly Data'!R:R,Calculations!$C$116+MOD(BL151,Calculations!$C$118))</f>
        <v>1.5216630695380906E-2</v>
      </c>
      <c r="GC151" s="86">
        <f ca="1">Control!$C$7*Calculations!$C$82*INDEX('Monthly Data'!N:N,Calculations!$C$116+MOD(BM151,Calculations!$C$118))+Control!$C$7*Calculations!$C$83*INDEX('Monthly Data'!O:O,Calculations!$C$116+MOD(BM151,Calculations!$C$118))+Control!$C$7*Calculations!$C$84*INDEX('Monthly Data'!P:P,Calculations!$C$116+MOD(BM151,Calculations!$C$118))+Control!$C$7*Calculations!$C$85*INDEX('Monthly Data'!Q:Q,Calculations!$C$116+MOD(BM151,Calculations!$C$118))+(1-Control!$C$7*Calculations!$C$87)*INDEX('Monthly Data'!R:R,Calculations!$C$116+MOD(BM151,Calculations!$C$118))</f>
        <v>1.3423979074716584E-2</v>
      </c>
      <c r="GD151" s="86">
        <f ca="1">Control!$C$7*Calculations!$C$82*INDEX('Monthly Data'!N:N,Calculations!$C$116+MOD(BN151,Calculations!$C$118))+Control!$C$7*Calculations!$C$83*INDEX('Monthly Data'!O:O,Calculations!$C$116+MOD(BN151,Calculations!$C$118))+Control!$C$7*Calculations!$C$84*INDEX('Monthly Data'!P:P,Calculations!$C$116+MOD(BN151,Calculations!$C$118))+Control!$C$7*Calculations!$C$85*INDEX('Monthly Data'!Q:Q,Calculations!$C$116+MOD(BN151,Calculations!$C$118))+(1-Control!$C$7*Calculations!$C$87)*INDEX('Monthly Data'!R:R,Calculations!$C$116+MOD(BN151,Calculations!$C$118))</f>
        <v>2.4722579420195831E-2</v>
      </c>
      <c r="GE151" s="86">
        <f ca="1">Control!$C$7*Calculations!$C$82*INDEX('Monthly Data'!N:N,Calculations!$C$116+MOD(BO151,Calculations!$C$118))+Control!$C$7*Calculations!$C$83*INDEX('Monthly Data'!O:O,Calculations!$C$116+MOD(BO151,Calculations!$C$118))+Control!$C$7*Calculations!$C$84*INDEX('Monthly Data'!P:P,Calculations!$C$116+MOD(BO151,Calculations!$C$118))+Control!$C$7*Calculations!$C$85*INDEX('Monthly Data'!Q:Q,Calculations!$C$116+MOD(BO151,Calculations!$C$118))+(1-Control!$C$7*Calculations!$C$87)*INDEX('Monthly Data'!R:R,Calculations!$C$116+MOD(BO151,Calculations!$C$118))</f>
        <v>-3.9863250714949353E-2</v>
      </c>
      <c r="GF151" s="86">
        <f ca="1">Control!$C$7*Calculations!$C$82*INDEX('Monthly Data'!N:N,Calculations!$C$116+MOD(BP151,Calculations!$C$118))+Control!$C$7*Calculations!$C$83*INDEX('Monthly Data'!O:O,Calculations!$C$116+MOD(BP151,Calculations!$C$118))+Control!$C$7*Calculations!$C$84*INDEX('Monthly Data'!P:P,Calculations!$C$116+MOD(BP151,Calculations!$C$118))+Control!$C$7*Calculations!$C$85*INDEX('Monthly Data'!Q:Q,Calculations!$C$116+MOD(BP151,Calculations!$C$118))+(1-Control!$C$7*Calculations!$C$87)*INDEX('Monthly Data'!R:R,Calculations!$C$116+MOD(BP151,Calculations!$C$118))</f>
        <v>1.0921298083007208E-2</v>
      </c>
      <c r="GG151" s="86">
        <f ca="1">Control!$C$7*Calculations!$C$82*INDEX('Monthly Data'!N:N,Calculations!$C$116+MOD(BQ151,Calculations!$C$118))+Control!$C$7*Calculations!$C$83*INDEX('Monthly Data'!O:O,Calculations!$C$116+MOD(BQ151,Calculations!$C$118))+Control!$C$7*Calculations!$C$84*INDEX('Monthly Data'!P:P,Calculations!$C$116+MOD(BQ151,Calculations!$C$118))+Control!$C$7*Calculations!$C$85*INDEX('Monthly Data'!Q:Q,Calculations!$C$116+MOD(BQ151,Calculations!$C$118))+(1-Control!$C$7*Calculations!$C$87)*INDEX('Monthly Data'!R:R,Calculations!$C$116+MOD(BQ151,Calculations!$C$118))</f>
        <v>1.7484305259657981E-2</v>
      </c>
      <c r="GH151" s="86">
        <f ca="1">Control!$C$7*Calculations!$C$82*INDEX('Monthly Data'!N:N,Calculations!$C$116+MOD(BR151,Calculations!$C$118))+Control!$C$7*Calculations!$C$83*INDEX('Monthly Data'!O:O,Calculations!$C$116+MOD(BR151,Calculations!$C$118))+Control!$C$7*Calculations!$C$84*INDEX('Monthly Data'!P:P,Calculations!$C$116+MOD(BR151,Calculations!$C$118))+Control!$C$7*Calculations!$C$85*INDEX('Monthly Data'!Q:Q,Calculations!$C$116+MOD(BR151,Calculations!$C$118))+(1-Control!$C$7*Calculations!$C$87)*INDEX('Monthly Data'!R:R,Calculations!$C$116+MOD(BR151,Calculations!$C$118))</f>
        <v>-1.9947061878162777E-2</v>
      </c>
      <c r="GI151" s="86">
        <f ca="1">Control!$C$7*Calculations!$C$82*INDEX('Monthly Data'!N:N,Calculations!$C$116+MOD(BS151,Calculations!$C$118))+Control!$C$7*Calculations!$C$83*INDEX('Monthly Data'!O:O,Calculations!$C$116+MOD(BS151,Calculations!$C$118))+Control!$C$7*Calculations!$C$84*INDEX('Monthly Data'!P:P,Calculations!$C$116+MOD(BS151,Calculations!$C$118))+Control!$C$7*Calculations!$C$85*INDEX('Monthly Data'!Q:Q,Calculations!$C$116+MOD(BS151,Calculations!$C$118))+(1-Control!$C$7*Calculations!$C$87)*INDEX('Monthly Data'!R:R,Calculations!$C$116+MOD(BS151,Calculations!$C$118))</f>
        <v>1.2722494017511032E-2</v>
      </c>
      <c r="GJ151" s="86">
        <f ca="1">Control!$C$7*Calculations!$C$82*INDEX('Monthly Data'!N:N,Calculations!$C$116+MOD(BT151,Calculations!$C$118))+Control!$C$7*Calculations!$C$83*INDEX('Monthly Data'!O:O,Calculations!$C$116+MOD(BT151,Calculations!$C$118))+Control!$C$7*Calculations!$C$84*INDEX('Monthly Data'!P:P,Calculations!$C$116+MOD(BT151,Calculations!$C$118))+Control!$C$7*Calculations!$C$85*INDEX('Monthly Data'!Q:Q,Calculations!$C$116+MOD(BT151,Calculations!$C$118))+(1-Control!$C$7*Calculations!$C$87)*INDEX('Monthly Data'!R:R,Calculations!$C$116+MOD(BT151,Calculations!$C$118))</f>
        <v>-3.9863250714949353E-2</v>
      </c>
      <c r="GK151" s="86">
        <f ca="1">Control!$C$7*Calculations!$C$82*INDEX('Monthly Data'!N:N,Calculations!$C$116+MOD(BU151,Calculations!$C$118))+Control!$C$7*Calculations!$C$83*INDEX('Monthly Data'!O:O,Calculations!$C$116+MOD(BU151,Calculations!$C$118))+Control!$C$7*Calculations!$C$84*INDEX('Monthly Data'!P:P,Calculations!$C$116+MOD(BU151,Calculations!$C$118))+Control!$C$7*Calculations!$C$85*INDEX('Monthly Data'!Q:Q,Calculations!$C$116+MOD(BU151,Calculations!$C$118))+(1-Control!$C$7*Calculations!$C$87)*INDEX('Monthly Data'!R:R,Calculations!$C$116+MOD(BU151,Calculations!$C$118))</f>
        <v>6.1009361253630504E-2</v>
      </c>
      <c r="GL151" s="86">
        <f ca="1">Control!$C$7*Calculations!$C$82*INDEX('Monthly Data'!N:N,Calculations!$C$116+MOD(BV151,Calculations!$C$118))+Control!$C$7*Calculations!$C$83*INDEX('Monthly Data'!O:O,Calculations!$C$116+MOD(BV151,Calculations!$C$118))+Control!$C$7*Calculations!$C$84*INDEX('Monthly Data'!P:P,Calculations!$C$116+MOD(BV151,Calculations!$C$118))+Control!$C$7*Calculations!$C$85*INDEX('Monthly Data'!Q:Q,Calculations!$C$116+MOD(BV151,Calculations!$C$118))+(1-Control!$C$7*Calculations!$C$87)*INDEX('Monthly Data'!R:R,Calculations!$C$116+MOD(BV151,Calculations!$C$118))</f>
        <v>1.8665061640915637E-2</v>
      </c>
      <c r="GM151" s="86">
        <f ca="1">Control!$C$7*Calculations!$C$82*INDEX('Monthly Data'!N:N,Calculations!$C$116+MOD(BW151,Calculations!$C$118))+Control!$C$7*Calculations!$C$83*INDEX('Monthly Data'!O:O,Calculations!$C$116+MOD(BW151,Calculations!$C$118))+Control!$C$7*Calculations!$C$84*INDEX('Monthly Data'!P:P,Calculations!$C$116+MOD(BW151,Calculations!$C$118))+Control!$C$7*Calculations!$C$85*INDEX('Monthly Data'!Q:Q,Calculations!$C$116+MOD(BW151,Calculations!$C$118))+(1-Control!$C$7*Calculations!$C$87)*INDEX('Monthly Data'!R:R,Calculations!$C$116+MOD(BW151,Calculations!$C$118))</f>
        <v>3.9251937367756782E-3</v>
      </c>
      <c r="GN151" s="86">
        <f ca="1">Control!$C$7*Calculations!$C$82*INDEX('Monthly Data'!N:N,Calculations!$C$116+MOD(BX151,Calculations!$C$118))+Control!$C$7*Calculations!$C$83*INDEX('Monthly Data'!O:O,Calculations!$C$116+MOD(BX151,Calculations!$C$118))+Control!$C$7*Calculations!$C$84*INDEX('Monthly Data'!P:P,Calculations!$C$116+MOD(BX151,Calculations!$C$118))+Control!$C$7*Calculations!$C$85*INDEX('Monthly Data'!Q:Q,Calculations!$C$116+MOD(BX151,Calculations!$C$118))+(1-Control!$C$7*Calculations!$C$87)*INDEX('Monthly Data'!R:R,Calculations!$C$116+MOD(BX151,Calculations!$C$118))</f>
        <v>1.3891563624307685E-2</v>
      </c>
      <c r="GO151" s="86">
        <f ca="1">Control!$C$7*Calculations!$C$82*INDEX('Monthly Data'!N:N,Calculations!$C$116+MOD(BY151,Calculations!$C$118))+Control!$C$7*Calculations!$C$83*INDEX('Monthly Data'!O:O,Calculations!$C$116+MOD(BY151,Calculations!$C$118))+Control!$C$7*Calculations!$C$84*INDEX('Monthly Data'!P:P,Calculations!$C$116+MOD(BY151,Calculations!$C$118))+Control!$C$7*Calculations!$C$85*INDEX('Monthly Data'!Q:Q,Calculations!$C$116+MOD(BY151,Calculations!$C$118))+(1-Control!$C$7*Calculations!$C$87)*INDEX('Monthly Data'!R:R,Calculations!$C$116+MOD(BY151,Calculations!$C$118))</f>
        <v>2.4470405846852006E-3</v>
      </c>
      <c r="GP151" s="86">
        <f ca="1">Control!$C$7*Calculations!$C$82*INDEX('Monthly Data'!N:N,Calculations!$C$116+MOD(BZ151,Calculations!$C$118))+Control!$C$7*Calculations!$C$83*INDEX('Monthly Data'!O:O,Calculations!$C$116+MOD(BZ151,Calculations!$C$118))+Control!$C$7*Calculations!$C$84*INDEX('Monthly Data'!P:P,Calculations!$C$116+MOD(BZ151,Calculations!$C$118))+Control!$C$7*Calculations!$C$85*INDEX('Monthly Data'!Q:Q,Calculations!$C$116+MOD(BZ151,Calculations!$C$118))+(1-Control!$C$7*Calculations!$C$87)*INDEX('Monthly Data'!R:R,Calculations!$C$116+MOD(BZ151,Calculations!$C$118))</f>
        <v>-3.8554137824290124E-2</v>
      </c>
      <c r="GQ151" s="86">
        <f ca="1">Control!$C$7*Calculations!$C$82*INDEX('Monthly Data'!N:N,Calculations!$C$116+MOD(CA151,Calculations!$C$118))+Control!$C$7*Calculations!$C$83*INDEX('Monthly Data'!O:O,Calculations!$C$116+MOD(CA151,Calculations!$C$118))+Control!$C$7*Calculations!$C$84*INDEX('Monthly Data'!P:P,Calculations!$C$116+MOD(CA151,Calculations!$C$118))+Control!$C$7*Calculations!$C$85*INDEX('Monthly Data'!Q:Q,Calculations!$C$116+MOD(CA151,Calculations!$C$118))+(1-Control!$C$7*Calculations!$C$87)*INDEX('Monthly Data'!R:R,Calculations!$C$116+MOD(CA151,Calculations!$C$118))</f>
        <v>3.8809817903524786E-2</v>
      </c>
      <c r="GR151" s="86">
        <f ca="1">Control!$C$7*Calculations!$C$82*INDEX('Monthly Data'!N:N,Calculations!$C$116+MOD(CB151,Calculations!$C$118))+Control!$C$7*Calculations!$C$83*INDEX('Monthly Data'!O:O,Calculations!$C$116+MOD(CB151,Calculations!$C$118))+Control!$C$7*Calculations!$C$84*INDEX('Monthly Data'!P:P,Calculations!$C$116+MOD(CB151,Calculations!$C$118))+Control!$C$7*Calculations!$C$85*INDEX('Monthly Data'!Q:Q,Calculations!$C$116+MOD(CB151,Calculations!$C$118))+(1-Control!$C$7*Calculations!$C$87)*INDEX('Monthly Data'!R:R,Calculations!$C$116+MOD(CB151,Calculations!$C$118))</f>
        <v>7.7184133340106598E-3</v>
      </c>
      <c r="GS151" s="86">
        <f ca="1">Control!$C$7*Calculations!$C$82*INDEX('Monthly Data'!N:N,Calculations!$C$116+MOD(CC151,Calculations!$C$118))+Control!$C$7*Calculations!$C$83*INDEX('Monthly Data'!O:O,Calculations!$C$116+MOD(CC151,Calculations!$C$118))+Control!$C$7*Calculations!$C$84*INDEX('Monthly Data'!P:P,Calculations!$C$116+MOD(CC151,Calculations!$C$118))+Control!$C$7*Calculations!$C$85*INDEX('Monthly Data'!Q:Q,Calculations!$C$116+MOD(CC151,Calculations!$C$118))+(1-Control!$C$7*Calculations!$C$87)*INDEX('Monthly Data'!R:R,Calculations!$C$116+MOD(CC151,Calculations!$C$118))</f>
        <v>1.2954540023127663E-2</v>
      </c>
      <c r="GT151" s="86">
        <f ca="1">Control!$C$7*Calculations!$C$82*INDEX('Monthly Data'!N:N,Calculations!$C$116+MOD(CD151,Calculations!$C$118))+Control!$C$7*Calculations!$C$83*INDEX('Monthly Data'!O:O,Calculations!$C$116+MOD(CD151,Calculations!$C$118))+Control!$C$7*Calculations!$C$84*INDEX('Monthly Data'!P:P,Calculations!$C$116+MOD(CD151,Calculations!$C$118))+Control!$C$7*Calculations!$C$85*INDEX('Monthly Data'!Q:Q,Calculations!$C$116+MOD(CD151,Calculations!$C$118))+(1-Control!$C$7*Calculations!$C$87)*INDEX('Monthly Data'!R:R,Calculations!$C$116+MOD(CD151,Calculations!$C$118))</f>
        <v>3.5231336013669103E-2</v>
      </c>
      <c r="GU151" s="86">
        <f ca="1">Control!$C$7*Calculations!$C$82*INDEX('Monthly Data'!N:N,Calculations!$C$116+MOD(CE151,Calculations!$C$118))+Control!$C$7*Calculations!$C$83*INDEX('Monthly Data'!O:O,Calculations!$C$116+MOD(CE151,Calculations!$C$118))+Control!$C$7*Calculations!$C$84*INDEX('Monthly Data'!P:P,Calculations!$C$116+MOD(CE151,Calculations!$C$118))+Control!$C$7*Calculations!$C$85*INDEX('Monthly Data'!Q:Q,Calculations!$C$116+MOD(CE151,Calculations!$C$118))+(1-Control!$C$7*Calculations!$C$87)*INDEX('Monthly Data'!R:R,Calculations!$C$116+MOD(CE151,Calculations!$C$118))</f>
        <v>7.857567536297622E-3</v>
      </c>
      <c r="GV151" s="86">
        <f ca="1">Control!$C$7*Calculations!$C$82*INDEX('Monthly Data'!N:N,Calculations!$C$116+MOD(CF151,Calculations!$C$118))+Control!$C$7*Calculations!$C$83*INDEX('Monthly Data'!O:O,Calculations!$C$116+MOD(CF151,Calculations!$C$118))+Control!$C$7*Calculations!$C$84*INDEX('Monthly Data'!P:P,Calculations!$C$116+MOD(CF151,Calculations!$C$118))+Control!$C$7*Calculations!$C$85*INDEX('Monthly Data'!Q:Q,Calculations!$C$116+MOD(CF151,Calculations!$C$118))+(1-Control!$C$7*Calculations!$C$87)*INDEX('Monthly Data'!R:R,Calculations!$C$116+MOD(CF151,Calculations!$C$118))</f>
        <v>3.0957942835585645E-2</v>
      </c>
      <c r="GW151" s="86">
        <f ca="1">Control!$C$7*Calculations!$C$82*INDEX('Monthly Data'!N:N,Calculations!$C$116+MOD(CG151,Calculations!$C$118))+Control!$C$7*Calculations!$C$83*INDEX('Monthly Data'!O:O,Calculations!$C$116+MOD(CG151,Calculations!$C$118))+Control!$C$7*Calculations!$C$84*INDEX('Monthly Data'!P:P,Calculations!$C$116+MOD(CG151,Calculations!$C$118))+Control!$C$7*Calculations!$C$85*INDEX('Monthly Data'!Q:Q,Calculations!$C$116+MOD(CG151,Calculations!$C$118))+(1-Control!$C$7*Calculations!$C$87)*INDEX('Monthly Data'!R:R,Calculations!$C$116+MOD(CG151,Calculations!$C$118))</f>
        <v>9.5791276036140301E-3</v>
      </c>
      <c r="GX151" s="86">
        <f ca="1">Control!$C$7*Calculations!$C$82*INDEX('Monthly Data'!N:N,Calculations!$C$116+MOD(CH151,Calculations!$C$118))+Control!$C$7*Calculations!$C$83*INDEX('Monthly Data'!O:O,Calculations!$C$116+MOD(CH151,Calculations!$C$118))+Control!$C$7*Calculations!$C$84*INDEX('Monthly Data'!P:P,Calculations!$C$116+MOD(CH151,Calculations!$C$118))+Control!$C$7*Calculations!$C$85*INDEX('Monthly Data'!Q:Q,Calculations!$C$116+MOD(CH151,Calculations!$C$118))+(1-Control!$C$7*Calculations!$C$87)*INDEX('Monthly Data'!R:R,Calculations!$C$116+MOD(CH151,Calculations!$C$118))</f>
        <v>4.089189590407355E-3</v>
      </c>
      <c r="GY151" s="86">
        <f ca="1">Control!$C$7*Calculations!$C$82*INDEX('Monthly Data'!N:N,Calculations!$C$116+MOD(CI151,Calculations!$C$118))+Control!$C$7*Calculations!$C$83*INDEX('Monthly Data'!O:O,Calculations!$C$116+MOD(CI151,Calculations!$C$118))+Control!$C$7*Calculations!$C$84*INDEX('Monthly Data'!P:P,Calculations!$C$116+MOD(CI151,Calculations!$C$118))+Control!$C$7*Calculations!$C$85*INDEX('Monthly Data'!Q:Q,Calculations!$C$116+MOD(CI151,Calculations!$C$118))+(1-Control!$C$7*Calculations!$C$87)*INDEX('Monthly Data'!R:R,Calculations!$C$116+MOD(CI151,Calculations!$C$118))</f>
        <v>-1.880155173376722E-2</v>
      </c>
      <c r="GZ151" s="86">
        <f ca="1">Control!$C$7*Calculations!$C$82*INDEX('Monthly Data'!N:N,Calculations!$C$116+MOD(CJ151,Calculations!$C$118))+Control!$C$7*Calculations!$C$83*INDEX('Monthly Data'!O:O,Calculations!$C$116+MOD(CJ151,Calculations!$C$118))+Control!$C$7*Calculations!$C$84*INDEX('Monthly Data'!P:P,Calculations!$C$116+MOD(CJ151,Calculations!$C$118))+Control!$C$7*Calculations!$C$85*INDEX('Monthly Data'!Q:Q,Calculations!$C$116+MOD(CJ151,Calculations!$C$118))+(1-Control!$C$7*Calculations!$C$87)*INDEX('Monthly Data'!R:R,Calculations!$C$116+MOD(CJ151,Calculations!$C$118))</f>
        <v>-1.5984879994281095E-2</v>
      </c>
      <c r="HA151" s="86">
        <f ca="1">Control!$C$7*Calculations!$C$82*INDEX('Monthly Data'!N:N,Calculations!$C$116+MOD(CK151,Calculations!$C$118))+Control!$C$7*Calculations!$C$83*INDEX('Monthly Data'!O:O,Calculations!$C$116+MOD(CK151,Calculations!$C$118))+Control!$C$7*Calculations!$C$84*INDEX('Monthly Data'!P:P,Calculations!$C$116+MOD(CK151,Calculations!$C$118))+Control!$C$7*Calculations!$C$85*INDEX('Monthly Data'!Q:Q,Calculations!$C$116+MOD(CK151,Calculations!$C$118))+(1-Control!$C$7*Calculations!$C$87)*INDEX('Monthly Data'!R:R,Calculations!$C$116+MOD(CK151,Calculations!$C$118))</f>
        <v>7.9764341593600071E-3</v>
      </c>
      <c r="HB151" s="86">
        <f ca="1">Control!$C$7*Calculations!$C$82*INDEX('Monthly Data'!N:N,Calculations!$C$116+MOD(CL151,Calculations!$C$118))+Control!$C$7*Calculations!$C$83*INDEX('Monthly Data'!O:O,Calculations!$C$116+MOD(CL151,Calculations!$C$118))+Control!$C$7*Calculations!$C$84*INDEX('Monthly Data'!P:P,Calculations!$C$116+MOD(CL151,Calculations!$C$118))+Control!$C$7*Calculations!$C$85*INDEX('Monthly Data'!Q:Q,Calculations!$C$116+MOD(CL151,Calculations!$C$118))+(1-Control!$C$7*Calculations!$C$87)*INDEX('Monthly Data'!R:R,Calculations!$C$116+MOD(CL151,Calculations!$C$118))</f>
        <v>3.8809817903524786E-2</v>
      </c>
      <c r="HC151" s="86">
        <f ca="1">Control!$C$7*Calculations!$C$82*INDEX('Monthly Data'!N:N,Calculations!$C$116+MOD(CM151,Calculations!$C$118))+Control!$C$7*Calculations!$C$83*INDEX('Monthly Data'!O:O,Calculations!$C$116+MOD(CM151,Calculations!$C$118))+Control!$C$7*Calculations!$C$84*INDEX('Monthly Data'!P:P,Calculations!$C$116+MOD(CM151,Calculations!$C$118))+Control!$C$7*Calculations!$C$85*INDEX('Monthly Data'!Q:Q,Calculations!$C$116+MOD(CM151,Calculations!$C$118))+(1-Control!$C$7*Calculations!$C$87)*INDEX('Monthly Data'!R:R,Calculations!$C$116+MOD(CM151,Calculations!$C$118))</f>
        <v>-1.9947061878162777E-2</v>
      </c>
      <c r="HD151" s="86">
        <f ca="1">Control!$C$7*Calculations!$C$82*INDEX('Monthly Data'!N:N,Calculations!$C$116+MOD(CN151,Calculations!$C$118))+Control!$C$7*Calculations!$C$83*INDEX('Monthly Data'!O:O,Calculations!$C$116+MOD(CN151,Calculations!$C$118))+Control!$C$7*Calculations!$C$84*INDEX('Monthly Data'!P:P,Calculations!$C$116+MOD(CN151,Calculations!$C$118))+Control!$C$7*Calculations!$C$85*INDEX('Monthly Data'!Q:Q,Calculations!$C$116+MOD(CN151,Calculations!$C$118))+(1-Control!$C$7*Calculations!$C$87)*INDEX('Monthly Data'!R:R,Calculations!$C$116+MOD(CN151,Calculations!$C$118))</f>
        <v>2.3307359621218403E-2</v>
      </c>
      <c r="HE151" s="86">
        <f ca="1">Control!$C$7*Calculations!$C$82*INDEX('Monthly Data'!N:N,Calculations!$C$116+MOD(CO151,Calculations!$C$118))+Control!$C$7*Calculations!$C$83*INDEX('Monthly Data'!O:O,Calculations!$C$116+MOD(CO151,Calculations!$C$118))+Control!$C$7*Calculations!$C$84*INDEX('Monthly Data'!P:P,Calculations!$C$116+MOD(CO151,Calculations!$C$118))+Control!$C$7*Calculations!$C$85*INDEX('Monthly Data'!Q:Q,Calculations!$C$116+MOD(CO151,Calculations!$C$118))+(1-Control!$C$7*Calculations!$C$87)*INDEX('Monthly Data'!R:R,Calculations!$C$116+MOD(CO151,Calculations!$C$118))</f>
        <v>-2.0259958308006688E-2</v>
      </c>
      <c r="HF151" s="86">
        <f ca="1">Control!$C$7*Calculations!$C$82*INDEX('Monthly Data'!N:N,Calculations!$C$116+MOD(CP151,Calculations!$C$118))+Control!$C$7*Calculations!$C$83*INDEX('Monthly Data'!O:O,Calculations!$C$116+MOD(CP151,Calculations!$C$118))+Control!$C$7*Calculations!$C$84*INDEX('Monthly Data'!P:P,Calculations!$C$116+MOD(CP151,Calculations!$C$118))+Control!$C$7*Calculations!$C$85*INDEX('Monthly Data'!Q:Q,Calculations!$C$116+MOD(CP151,Calculations!$C$118))+(1-Control!$C$7*Calculations!$C$87)*INDEX('Monthly Data'!R:R,Calculations!$C$116+MOD(CP151,Calculations!$C$118))</f>
        <v>1.2435425892067014E-2</v>
      </c>
      <c r="HG151" s="86">
        <f ca="1">Control!$C$7*Calculations!$C$82*INDEX('Monthly Data'!N:N,Calculations!$C$116+MOD(CQ151,Calculations!$C$118))+Control!$C$7*Calculations!$C$83*INDEX('Monthly Data'!O:O,Calculations!$C$116+MOD(CQ151,Calculations!$C$118))+Control!$C$7*Calculations!$C$84*INDEX('Monthly Data'!P:P,Calculations!$C$116+MOD(CQ151,Calculations!$C$118))+Control!$C$7*Calculations!$C$85*INDEX('Monthly Data'!Q:Q,Calculations!$C$116+MOD(CQ151,Calculations!$C$118))+(1-Control!$C$7*Calculations!$C$87)*INDEX('Monthly Data'!R:R,Calculations!$C$116+MOD(CQ151,Calculations!$C$118))</f>
        <v>4.2795950888382334E-3</v>
      </c>
      <c r="HH151" s="86">
        <f ca="1">Control!$C$7*Calculations!$C$82*INDEX('Monthly Data'!N:N,Calculations!$C$116+MOD(CR151,Calculations!$C$118))+Control!$C$7*Calculations!$C$83*INDEX('Monthly Data'!O:O,Calculations!$C$116+MOD(CR151,Calculations!$C$118))+Control!$C$7*Calculations!$C$84*INDEX('Monthly Data'!P:P,Calculations!$C$116+MOD(CR151,Calculations!$C$118))+Control!$C$7*Calculations!$C$85*INDEX('Monthly Data'!Q:Q,Calculations!$C$116+MOD(CR151,Calculations!$C$118))+(1-Control!$C$7*Calculations!$C$87)*INDEX('Monthly Data'!R:R,Calculations!$C$116+MOD(CR151,Calculations!$C$118))</f>
        <v>1.5115046179922851E-2</v>
      </c>
      <c r="HI151" s="86">
        <f ca="1">Control!$C$7*Calculations!$C$82*INDEX('Monthly Data'!N:N,Calculations!$C$116+MOD(CS151,Calculations!$C$118))+Control!$C$7*Calculations!$C$83*INDEX('Monthly Data'!O:O,Calculations!$C$116+MOD(CS151,Calculations!$C$118))+Control!$C$7*Calculations!$C$84*INDEX('Monthly Data'!P:P,Calculations!$C$116+MOD(CS151,Calculations!$C$118))+Control!$C$7*Calculations!$C$85*INDEX('Monthly Data'!Q:Q,Calculations!$C$116+MOD(CS151,Calculations!$C$118))+(1-Control!$C$7*Calculations!$C$87)*INDEX('Monthly Data'!R:R,Calculations!$C$116+MOD(CS151,Calculations!$C$118))</f>
        <v>-2.5419860972892394E-2</v>
      </c>
      <c r="HJ151" s="86">
        <f ca="1">Control!$C$7*Calculations!$C$82*INDEX('Monthly Data'!N:N,Calculations!$C$116+MOD(CT151,Calculations!$C$118))+Control!$C$7*Calculations!$C$83*INDEX('Monthly Data'!O:O,Calculations!$C$116+MOD(CT151,Calculations!$C$118))+Control!$C$7*Calculations!$C$84*INDEX('Monthly Data'!P:P,Calculations!$C$116+MOD(CT151,Calculations!$C$118))+Control!$C$7*Calculations!$C$85*INDEX('Monthly Data'!Q:Q,Calculations!$C$116+MOD(CT151,Calculations!$C$118))+(1-Control!$C$7*Calculations!$C$87)*INDEX('Monthly Data'!R:R,Calculations!$C$116+MOD(CT151,Calculations!$C$118))</f>
        <v>6.4539397490030407E-3</v>
      </c>
      <c r="HK151" s="86">
        <f ca="1">Control!$C$7*Calculations!$C$82*INDEX('Monthly Data'!N:N,Calculations!$C$116+MOD(CU151,Calculations!$C$118))+Control!$C$7*Calculations!$C$83*INDEX('Monthly Data'!O:O,Calculations!$C$116+MOD(CU151,Calculations!$C$118))+Control!$C$7*Calculations!$C$84*INDEX('Monthly Data'!P:P,Calculations!$C$116+MOD(CU151,Calculations!$C$118))+Control!$C$7*Calculations!$C$85*INDEX('Monthly Data'!Q:Q,Calculations!$C$116+MOD(CU151,Calculations!$C$118))+(1-Control!$C$7*Calculations!$C$87)*INDEX('Monthly Data'!R:R,Calculations!$C$116+MOD(CU151,Calculations!$C$118))</f>
        <v>-7.3651264633385334E-4</v>
      </c>
      <c r="HL151" s="86">
        <f ca="1">Control!$C$7*Calculations!$C$82*INDEX('Monthly Data'!N:N,Calculations!$C$116+MOD(CV151,Calculations!$C$118))+Control!$C$7*Calculations!$C$83*INDEX('Monthly Data'!O:O,Calculations!$C$116+MOD(CV151,Calculations!$C$118))+Control!$C$7*Calculations!$C$84*INDEX('Monthly Data'!P:P,Calculations!$C$116+MOD(CV151,Calculations!$C$118))+Control!$C$7*Calculations!$C$85*INDEX('Monthly Data'!Q:Q,Calculations!$C$116+MOD(CV151,Calculations!$C$118))+(1-Control!$C$7*Calculations!$C$87)*INDEX('Monthly Data'!R:R,Calculations!$C$116+MOD(CV151,Calculations!$C$118))</f>
        <v>1.0627294914941248E-2</v>
      </c>
      <c r="HM151" s="86">
        <f ca="1">Control!$C$7*Calculations!$C$82*INDEX('Monthly Data'!N:N,Calculations!$C$116+MOD(CW151,Calculations!$C$118))+Control!$C$7*Calculations!$C$83*INDEX('Monthly Data'!O:O,Calculations!$C$116+MOD(CW151,Calculations!$C$118))+Control!$C$7*Calculations!$C$84*INDEX('Monthly Data'!P:P,Calculations!$C$116+MOD(CW151,Calculations!$C$118))+Control!$C$7*Calculations!$C$85*INDEX('Monthly Data'!Q:Q,Calculations!$C$116+MOD(CW151,Calculations!$C$118))+(1-Control!$C$7*Calculations!$C$87)*INDEX('Monthly Data'!R:R,Calculations!$C$116+MOD(CW151,Calculations!$C$118))</f>
        <v>2.4470405846852006E-3</v>
      </c>
      <c r="HN151" s="86">
        <f ca="1">Control!$C$7*Calculations!$C$82*INDEX('Monthly Data'!N:N,Calculations!$C$116+MOD(CX151,Calculations!$C$118))+Control!$C$7*Calculations!$C$83*INDEX('Monthly Data'!O:O,Calculations!$C$116+MOD(CX151,Calculations!$C$118))+Control!$C$7*Calculations!$C$84*INDEX('Monthly Data'!P:P,Calculations!$C$116+MOD(CX151,Calculations!$C$118))+Control!$C$7*Calculations!$C$85*INDEX('Monthly Data'!Q:Q,Calculations!$C$116+MOD(CX151,Calculations!$C$118))+(1-Control!$C$7*Calculations!$C$87)*INDEX('Monthly Data'!R:R,Calculations!$C$116+MOD(CX151,Calculations!$C$118))</f>
        <v>2.3852824346838646E-2</v>
      </c>
      <c r="HO151" s="86">
        <f ca="1">Control!$C$7*Calculations!$C$82*INDEX('Monthly Data'!N:N,Calculations!$C$116+MOD(CY151,Calculations!$C$118))+Control!$C$7*Calculations!$C$83*INDEX('Monthly Data'!O:O,Calculations!$C$116+MOD(CY151,Calculations!$C$118))+Control!$C$7*Calculations!$C$84*INDEX('Monthly Data'!P:P,Calculations!$C$116+MOD(CY151,Calculations!$C$118))+Control!$C$7*Calculations!$C$85*INDEX('Monthly Data'!Q:Q,Calculations!$C$116+MOD(CY151,Calculations!$C$118))+(1-Control!$C$7*Calculations!$C$87)*INDEX('Monthly Data'!R:R,Calculations!$C$116+MOD(CY151,Calculations!$C$118))</f>
        <v>1.2435425892067014E-2</v>
      </c>
      <c r="HP151" s="86">
        <f ca="1">Control!$C$7*Calculations!$C$82*INDEX('Monthly Data'!N:N,Calculations!$C$116+MOD(CZ151,Calculations!$C$118))+Control!$C$7*Calculations!$C$83*INDEX('Monthly Data'!O:O,Calculations!$C$116+MOD(CZ151,Calculations!$C$118))+Control!$C$7*Calculations!$C$84*INDEX('Monthly Data'!P:P,Calculations!$C$116+MOD(CZ151,Calculations!$C$118))+Control!$C$7*Calculations!$C$85*INDEX('Monthly Data'!Q:Q,Calculations!$C$116+MOD(CZ151,Calculations!$C$118))+(1-Control!$C$7*Calculations!$C$87)*INDEX('Monthly Data'!R:R,Calculations!$C$116+MOD(CZ151,Calculations!$C$118))</f>
        <v>3.5231336013669103E-2</v>
      </c>
      <c r="HQ151" s="86">
        <f ca="1">Control!$C$7*Calculations!$C$82*INDEX('Monthly Data'!N:N,Calculations!$C$116+MOD(DA151,Calculations!$C$118))+Control!$C$7*Calculations!$C$83*INDEX('Monthly Data'!O:O,Calculations!$C$116+MOD(DA151,Calculations!$C$118))+Control!$C$7*Calculations!$C$84*INDEX('Monthly Data'!P:P,Calculations!$C$116+MOD(DA151,Calculations!$C$118))+Control!$C$7*Calculations!$C$85*INDEX('Monthly Data'!Q:Q,Calculations!$C$116+MOD(DA151,Calculations!$C$118))+(1-Control!$C$7*Calculations!$C$87)*INDEX('Monthly Data'!R:R,Calculations!$C$116+MOD(DA151,Calculations!$C$118))</f>
        <v>2.3206536303657571E-2</v>
      </c>
      <c r="HR151" s="86">
        <f ca="1">Control!$C$7*Calculations!$C$82*INDEX('Monthly Data'!N:N,Calculations!$C$116+MOD(DB151,Calculations!$C$118))+Control!$C$7*Calculations!$C$83*INDEX('Monthly Data'!O:O,Calculations!$C$116+MOD(DB151,Calculations!$C$118))+Control!$C$7*Calculations!$C$84*INDEX('Monthly Data'!P:P,Calculations!$C$116+MOD(DB151,Calculations!$C$118))+Control!$C$7*Calculations!$C$85*INDEX('Monthly Data'!Q:Q,Calculations!$C$116+MOD(DB151,Calculations!$C$118))+(1-Control!$C$7*Calculations!$C$87)*INDEX('Monthly Data'!R:R,Calculations!$C$116+MOD(DB151,Calculations!$C$118))</f>
        <v>1.142101364887867E-2</v>
      </c>
      <c r="HS151" s="86">
        <f ca="1">Control!$C$7*Calculations!$C$82*INDEX('Monthly Data'!N:N,Calculations!$C$116+MOD(DC151,Calculations!$C$118))+Control!$C$7*Calculations!$C$83*INDEX('Monthly Data'!O:O,Calculations!$C$116+MOD(DC151,Calculations!$C$118))+Control!$C$7*Calculations!$C$84*INDEX('Monthly Data'!P:P,Calculations!$C$116+MOD(DC151,Calculations!$C$118))+Control!$C$7*Calculations!$C$85*INDEX('Monthly Data'!Q:Q,Calculations!$C$116+MOD(DC151,Calculations!$C$118))+(1-Control!$C$7*Calculations!$C$87)*INDEX('Monthly Data'!R:R,Calculations!$C$116+MOD(DC151,Calculations!$C$118))</f>
        <v>1.0353752315110615E-2</v>
      </c>
      <c r="HT151" s="86">
        <f ca="1">Control!$C$7*Calculations!$C$82*INDEX('Monthly Data'!N:N,Calculations!$C$116+MOD(DD151,Calculations!$C$118))+Control!$C$7*Calculations!$C$83*INDEX('Monthly Data'!O:O,Calculations!$C$116+MOD(DD151,Calculations!$C$118))+Control!$C$7*Calculations!$C$84*INDEX('Monthly Data'!P:P,Calculations!$C$116+MOD(DD151,Calculations!$C$118))+Control!$C$7*Calculations!$C$85*INDEX('Monthly Data'!Q:Q,Calculations!$C$116+MOD(DD151,Calculations!$C$118))+(1-Control!$C$7*Calculations!$C$87)*INDEX('Monthly Data'!R:R,Calculations!$C$116+MOD(DD151,Calculations!$C$118))</f>
        <v>1.4915555251167555E-3</v>
      </c>
      <c r="HU151" s="86">
        <f ca="1">Control!$C$7*Calculations!$C$82*INDEX('Monthly Data'!N:N,Calculations!$C$116+MOD(DE151,Calculations!$C$118))+Control!$C$7*Calculations!$C$83*INDEX('Monthly Data'!O:O,Calculations!$C$116+MOD(DE151,Calculations!$C$118))+Control!$C$7*Calculations!$C$84*INDEX('Monthly Data'!P:P,Calculations!$C$116+MOD(DE151,Calculations!$C$118))+Control!$C$7*Calculations!$C$85*INDEX('Monthly Data'!Q:Q,Calculations!$C$116+MOD(DE151,Calculations!$C$118))+(1-Control!$C$7*Calculations!$C$87)*INDEX('Monthly Data'!R:R,Calculations!$C$116+MOD(DE151,Calculations!$C$118))</f>
        <v>1.046389543479892E-2</v>
      </c>
      <c r="HV151" s="86">
        <f ca="1">Control!$C$7*Calculations!$C$82*INDEX('Monthly Data'!N:N,Calculations!$C$116+MOD(DF151,Calculations!$C$118))+Control!$C$7*Calculations!$C$83*INDEX('Monthly Data'!O:O,Calculations!$C$116+MOD(DF151,Calculations!$C$118))+Control!$C$7*Calculations!$C$84*INDEX('Monthly Data'!P:P,Calculations!$C$116+MOD(DF151,Calculations!$C$118))+Control!$C$7*Calculations!$C$85*INDEX('Monthly Data'!Q:Q,Calculations!$C$116+MOD(DF151,Calculations!$C$118))+(1-Control!$C$7*Calculations!$C$87)*INDEX('Monthly Data'!R:R,Calculations!$C$116+MOD(DF151,Calculations!$C$118))</f>
        <v>1.7831091590102856E-2</v>
      </c>
      <c r="HW151" s="86">
        <f ca="1">Control!$C$7*Calculations!$C$82*INDEX('Monthly Data'!N:N,Calculations!$C$116+MOD(DG151,Calculations!$C$118))+Control!$C$7*Calculations!$C$83*INDEX('Monthly Data'!O:O,Calculations!$C$116+MOD(DG151,Calculations!$C$118))+Control!$C$7*Calculations!$C$84*INDEX('Monthly Data'!P:P,Calculations!$C$116+MOD(DG151,Calculations!$C$118))+Control!$C$7*Calculations!$C$85*INDEX('Monthly Data'!Q:Q,Calculations!$C$116+MOD(DG151,Calculations!$C$118))+(1-Control!$C$7*Calculations!$C$87)*INDEX('Monthly Data'!R:R,Calculations!$C$116+MOD(DG151,Calculations!$C$118))</f>
        <v>-2.5419860972892394E-2</v>
      </c>
      <c r="HX151" s="86">
        <f ca="1">Control!$C$7*Calculations!$C$82*INDEX('Monthly Data'!N:N,Calculations!$C$116+MOD(DH151,Calculations!$C$118))+Control!$C$7*Calculations!$C$83*INDEX('Monthly Data'!O:O,Calculations!$C$116+MOD(DH151,Calculations!$C$118))+Control!$C$7*Calculations!$C$84*INDEX('Monthly Data'!P:P,Calculations!$C$116+MOD(DH151,Calculations!$C$118))+Control!$C$7*Calculations!$C$85*INDEX('Monthly Data'!Q:Q,Calculations!$C$116+MOD(DH151,Calculations!$C$118))+(1-Control!$C$7*Calculations!$C$87)*INDEX('Monthly Data'!R:R,Calculations!$C$116+MOD(DH151,Calculations!$C$118))</f>
        <v>4.7768166384148329E-3</v>
      </c>
      <c r="HY151" s="86">
        <f ca="1">Control!$C$7*Calculations!$C$82*INDEX('Monthly Data'!N:N,Calculations!$C$116+MOD(DI151,Calculations!$C$118))+Control!$C$7*Calculations!$C$83*INDEX('Monthly Data'!O:O,Calculations!$C$116+MOD(DI151,Calculations!$C$118))+Control!$C$7*Calculations!$C$84*INDEX('Monthly Data'!P:P,Calculations!$C$116+MOD(DI151,Calculations!$C$118))+Control!$C$7*Calculations!$C$85*INDEX('Monthly Data'!Q:Q,Calculations!$C$116+MOD(DI151,Calculations!$C$118))+(1-Control!$C$7*Calculations!$C$87)*INDEX('Monthly Data'!R:R,Calculations!$C$116+MOD(DI151,Calculations!$C$118))</f>
        <v>1.0627294914941248E-2</v>
      </c>
      <c r="HZ151" s="86">
        <f ca="1">Control!$C$7*Calculations!$C$82*INDEX('Monthly Data'!N:N,Calculations!$C$116+MOD(DJ151,Calculations!$C$118))+Control!$C$7*Calculations!$C$83*INDEX('Monthly Data'!O:O,Calculations!$C$116+MOD(DJ151,Calculations!$C$118))+Control!$C$7*Calculations!$C$84*INDEX('Monthly Data'!P:P,Calculations!$C$116+MOD(DJ151,Calculations!$C$118))+Control!$C$7*Calculations!$C$85*INDEX('Monthly Data'!Q:Q,Calculations!$C$116+MOD(DJ151,Calculations!$C$118))+(1-Control!$C$7*Calculations!$C$87)*INDEX('Monthly Data'!R:R,Calculations!$C$116+MOD(DJ151,Calculations!$C$118))</f>
        <v>7.3538285850108537E-3</v>
      </c>
      <c r="IA151" s="86">
        <f ca="1">Control!$C$7*Calculations!$C$82*INDEX('Monthly Data'!N:N,Calculations!$C$116+MOD(DK151,Calculations!$C$118))+Control!$C$7*Calculations!$C$83*INDEX('Monthly Data'!O:O,Calculations!$C$116+MOD(DK151,Calculations!$C$118))+Control!$C$7*Calculations!$C$84*INDEX('Monthly Data'!P:P,Calculations!$C$116+MOD(DK151,Calculations!$C$118))+Control!$C$7*Calculations!$C$85*INDEX('Monthly Data'!Q:Q,Calculations!$C$116+MOD(DK151,Calculations!$C$118))+(1-Control!$C$7*Calculations!$C$87)*INDEX('Monthly Data'!R:R,Calculations!$C$116+MOD(DK151,Calculations!$C$118))</f>
        <v>4.5132804118240749E-2</v>
      </c>
      <c r="IB151" s="86">
        <f ca="1">Control!$C$7*Calculations!$C$82*INDEX('Monthly Data'!N:N,Calculations!$C$116+MOD(DL151,Calculations!$C$118))+Control!$C$7*Calculations!$C$83*INDEX('Monthly Data'!O:O,Calculations!$C$116+MOD(DL151,Calculations!$C$118))+Control!$C$7*Calculations!$C$84*INDEX('Monthly Data'!P:P,Calculations!$C$116+MOD(DL151,Calculations!$C$118))+Control!$C$7*Calculations!$C$85*INDEX('Monthly Data'!Q:Q,Calculations!$C$116+MOD(DL151,Calculations!$C$118))+(1-Control!$C$7*Calculations!$C$87)*INDEX('Monthly Data'!R:R,Calculations!$C$116+MOD(DL151,Calculations!$C$118))</f>
        <v>1.50127906355989E-2</v>
      </c>
      <c r="IC151" s="86">
        <f ca="1">Control!$C$7*Calculations!$C$82*INDEX('Monthly Data'!N:N,Calculations!$C$116+MOD(DM151,Calculations!$C$118))+Control!$C$7*Calculations!$C$83*INDEX('Monthly Data'!O:O,Calculations!$C$116+MOD(DM151,Calculations!$C$118))+Control!$C$7*Calculations!$C$84*INDEX('Monthly Data'!P:P,Calculations!$C$116+MOD(DM151,Calculations!$C$118))+Control!$C$7*Calculations!$C$85*INDEX('Monthly Data'!Q:Q,Calculations!$C$116+MOD(DM151,Calculations!$C$118))+(1-Control!$C$7*Calculations!$C$87)*INDEX('Monthly Data'!R:R,Calculations!$C$116+MOD(DM151,Calculations!$C$118))</f>
        <v>1.1106855739851785E-2</v>
      </c>
      <c r="ID151" s="86">
        <f ca="1">Control!$C$7*Calculations!$C$82*INDEX('Monthly Data'!N:N,Calculations!$C$116+MOD(DN151,Calculations!$C$118))+Control!$C$7*Calculations!$C$83*INDEX('Monthly Data'!O:O,Calculations!$C$116+MOD(DN151,Calculations!$C$118))+Control!$C$7*Calculations!$C$84*INDEX('Monthly Data'!P:P,Calculations!$C$116+MOD(DN151,Calculations!$C$118))+Control!$C$7*Calculations!$C$85*INDEX('Monthly Data'!Q:Q,Calculations!$C$116+MOD(DN151,Calculations!$C$118))+(1-Control!$C$7*Calculations!$C$87)*INDEX('Monthly Data'!R:R,Calculations!$C$116+MOD(DN151,Calculations!$C$118))</f>
        <v>-9.5555592256394619E-3</v>
      </c>
      <c r="IE151" s="86">
        <f ca="1">Control!$C$7*Calculations!$C$82*INDEX('Monthly Data'!N:N,Calculations!$C$116+MOD(DO151,Calculations!$C$118))+Control!$C$7*Calculations!$C$83*INDEX('Monthly Data'!O:O,Calculations!$C$116+MOD(DO151,Calculations!$C$118))+Control!$C$7*Calculations!$C$84*INDEX('Monthly Data'!P:P,Calculations!$C$116+MOD(DO151,Calculations!$C$118))+Control!$C$7*Calculations!$C$85*INDEX('Monthly Data'!Q:Q,Calculations!$C$116+MOD(DO151,Calculations!$C$118))+(1-Control!$C$7*Calculations!$C$87)*INDEX('Monthly Data'!R:R,Calculations!$C$116+MOD(DO151,Calculations!$C$118))</f>
        <v>-1.5984879994281095E-2</v>
      </c>
      <c r="IF151" s="86">
        <f ca="1">Control!$C$7*Calculations!$C$82*INDEX('Monthly Data'!N:N,Calculations!$C$116+MOD(DP151,Calculations!$C$118))+Control!$C$7*Calculations!$C$83*INDEX('Monthly Data'!O:O,Calculations!$C$116+MOD(DP151,Calculations!$C$118))+Control!$C$7*Calculations!$C$84*INDEX('Monthly Data'!P:P,Calculations!$C$116+MOD(DP151,Calculations!$C$118))+Control!$C$7*Calculations!$C$85*INDEX('Monthly Data'!Q:Q,Calculations!$C$116+MOD(DP151,Calculations!$C$118))+(1-Control!$C$7*Calculations!$C$87)*INDEX('Monthly Data'!R:R,Calculations!$C$116+MOD(DP151,Calculations!$C$118))</f>
        <v>-2.0259958308006688E-2</v>
      </c>
      <c r="IG151" s="88">
        <f ca="1">Control!$C$8*(1+DQ151)*(1+DR151)*(1+DS151)*(1+DT151)*(1+DU151)*(1+DV151)*(1+DW151)*(1+DX151)*(1+DY151)*(1+DZ151)*(1+EA151)*(1+EB151)*(1+EC151)*(1+ED151)*(1+EE151)*(1+EF151)*(1+EG151)*(1+EH151)*(1+EI151)*(1+EJ151)*(1+EK151)*(1+EL151)*(1+EM151)*(1+EN151)*(1+EO151)*(1+EP151)*(1+EQ151)*(1+ER151)*(1+ES151)*(1+ET151)*(1+EU151)*(1+EV151)*(1+EW151)*(1+EX151)*(1+EY151)*(1+EZ151)*(1+FA151)*(1+FB151)*(1+FC151)*(1+FD151)*(1+FE151)*(1+FF151)*(1+FG151)*(1+FH151)*(1+FI151)*(1+FJ151)*(1+FK151)*(1+FL151)*(1+FM151)*(1+FN151)*(1+FO151)*(1+FP151)*(1+FQ151)*(1+FR151)*(1+FS151)*(1+FT151)*(1+FU151)*(1+FV151)*(1+FW151)*(1+FX151)*(1+FY151)*(1+FZ151)*(1+GA151)*(1+GB151)*(1+GC151)*(1+GD151)*(1+GE151)*(1+GF151)*(1+GG151)*(1+GH151)*(1+GI151)*(1+GJ151)*(1+GK151)*(1+GL151)*(1+GM151)*(1+GN151)*(1+GO151)*(1+GP151)*(1+GQ151)*(1+GR151)*(1+GS151)*(1+GT151)*(1+GU151)*(1+GV151)*(1+GW151)*(1+GX151)*(1+GY151)*(1+GZ151)*(1+HA151)*(1+HB151)*(1+HC151)*(1+HD151)*(1+HE151)*(1+HF151)*(1+HG151)*(1+HH151)*(1+HI151)*(1+HJ151)*(1+HK151)*(1+HL151)*(1+HM151)*(1+HN151)*(1+HO151)*(1+HP151)*(1+HQ151)*(1+HR151)*(1+HS151)*(1+HT151)*(1+HU151)*(1+HV151)*(1+HW151)*(1+HX151)*(1+HY151)*(1+HZ151)*(1+IA151)*(1+IB151)*(1+IC151)*(1+ID151)*(1+IE151)*(1+IF151)</f>
        <v>92877.783956346684</v>
      </c>
    </row>
    <row r="152" spans="1:241" x14ac:dyDescent="0.25">
      <c r="A152">
        <v>105</v>
      </c>
      <c r="B152">
        <v>103</v>
      </c>
      <c r="C152">
        <v>8</v>
      </c>
      <c r="D152">
        <v>85</v>
      </c>
      <c r="E152">
        <v>6</v>
      </c>
      <c r="F152">
        <v>12</v>
      </c>
      <c r="G152">
        <v>87</v>
      </c>
      <c r="H152">
        <v>87</v>
      </c>
      <c r="I152">
        <v>58</v>
      </c>
      <c r="J152">
        <v>83</v>
      </c>
      <c r="K152">
        <v>18</v>
      </c>
      <c r="L152">
        <v>91</v>
      </c>
      <c r="M152">
        <v>90</v>
      </c>
      <c r="N152">
        <v>10</v>
      </c>
      <c r="O152">
        <v>116</v>
      </c>
      <c r="P152">
        <v>42</v>
      </c>
      <c r="Q152">
        <v>38</v>
      </c>
      <c r="R152">
        <v>35</v>
      </c>
      <c r="S152">
        <v>25</v>
      </c>
      <c r="T152">
        <v>20</v>
      </c>
      <c r="U152">
        <v>34</v>
      </c>
      <c r="V152">
        <v>26</v>
      </c>
      <c r="W152">
        <v>69</v>
      </c>
      <c r="X152">
        <v>30</v>
      </c>
      <c r="Y152">
        <v>68</v>
      </c>
      <c r="Z152">
        <v>87</v>
      </c>
      <c r="AA152">
        <v>50</v>
      </c>
      <c r="AB152">
        <v>110</v>
      </c>
      <c r="AC152">
        <v>89</v>
      </c>
      <c r="AD152">
        <v>0</v>
      </c>
      <c r="AE152">
        <v>15</v>
      </c>
      <c r="AF152">
        <v>117</v>
      </c>
      <c r="AG152">
        <v>45</v>
      </c>
      <c r="AH152">
        <v>39</v>
      </c>
      <c r="AI152">
        <v>115</v>
      </c>
      <c r="AJ152">
        <v>49</v>
      </c>
      <c r="AK152">
        <v>12</v>
      </c>
      <c r="AL152">
        <v>60</v>
      </c>
      <c r="AM152">
        <v>24</v>
      </c>
      <c r="AN152">
        <v>12</v>
      </c>
      <c r="AO152">
        <v>6</v>
      </c>
      <c r="AP152">
        <v>46</v>
      </c>
      <c r="AQ152">
        <v>109</v>
      </c>
      <c r="AR152">
        <v>16</v>
      </c>
      <c r="AS152">
        <v>49</v>
      </c>
      <c r="AT152">
        <v>95</v>
      </c>
      <c r="AU152">
        <v>75</v>
      </c>
      <c r="AV152">
        <v>8</v>
      </c>
      <c r="AW152">
        <v>93</v>
      </c>
      <c r="AX152">
        <v>79</v>
      </c>
      <c r="AY152">
        <v>113</v>
      </c>
      <c r="AZ152">
        <v>46</v>
      </c>
      <c r="BA152">
        <v>5</v>
      </c>
      <c r="BB152">
        <v>116</v>
      </c>
      <c r="BC152">
        <v>49</v>
      </c>
      <c r="BD152">
        <v>70</v>
      </c>
      <c r="BE152">
        <v>30</v>
      </c>
      <c r="BF152">
        <v>83</v>
      </c>
      <c r="BG152">
        <v>2</v>
      </c>
      <c r="BH152">
        <v>44</v>
      </c>
      <c r="BI152">
        <v>56</v>
      </c>
      <c r="BJ152">
        <v>16</v>
      </c>
      <c r="BK152">
        <v>33</v>
      </c>
      <c r="BL152">
        <v>93</v>
      </c>
      <c r="BM152">
        <v>100</v>
      </c>
      <c r="BN152">
        <v>5</v>
      </c>
      <c r="BO152">
        <v>78</v>
      </c>
      <c r="BP152">
        <v>15</v>
      </c>
      <c r="BQ152">
        <v>93</v>
      </c>
      <c r="BR152">
        <v>40</v>
      </c>
      <c r="BS152">
        <v>89</v>
      </c>
      <c r="BT152">
        <v>32</v>
      </c>
      <c r="BU152">
        <v>86</v>
      </c>
      <c r="BV152">
        <v>78</v>
      </c>
      <c r="BW152">
        <v>55</v>
      </c>
      <c r="BX152">
        <v>3</v>
      </c>
      <c r="BY152">
        <v>71</v>
      </c>
      <c r="BZ152">
        <v>76</v>
      </c>
      <c r="CA152">
        <v>2</v>
      </c>
      <c r="CB152">
        <v>51</v>
      </c>
      <c r="CC152">
        <v>82</v>
      </c>
      <c r="CD152">
        <v>93</v>
      </c>
      <c r="CE152">
        <v>12</v>
      </c>
      <c r="CF152">
        <v>79</v>
      </c>
      <c r="CG152">
        <v>79</v>
      </c>
      <c r="CH152">
        <v>64</v>
      </c>
      <c r="CI152">
        <v>7</v>
      </c>
      <c r="CJ152">
        <v>62</v>
      </c>
      <c r="CK152">
        <v>25</v>
      </c>
      <c r="CL152">
        <v>82</v>
      </c>
      <c r="CM152">
        <v>45</v>
      </c>
      <c r="CN152">
        <v>34</v>
      </c>
      <c r="CO152">
        <v>118</v>
      </c>
      <c r="CP152">
        <v>64</v>
      </c>
      <c r="CQ152">
        <v>108</v>
      </c>
      <c r="CR152">
        <v>9</v>
      </c>
      <c r="CS152">
        <v>64</v>
      </c>
      <c r="CT152">
        <v>13</v>
      </c>
      <c r="CU152">
        <v>94</v>
      </c>
      <c r="CV152">
        <v>107</v>
      </c>
      <c r="CW152">
        <v>75</v>
      </c>
      <c r="CX152">
        <v>63</v>
      </c>
      <c r="CY152">
        <v>103</v>
      </c>
      <c r="CZ152">
        <v>27</v>
      </c>
      <c r="DA152">
        <v>39</v>
      </c>
      <c r="DB152">
        <v>28</v>
      </c>
      <c r="DC152">
        <v>52</v>
      </c>
      <c r="DD152">
        <v>1</v>
      </c>
      <c r="DE152">
        <v>22</v>
      </c>
      <c r="DF152">
        <v>15</v>
      </c>
      <c r="DG152">
        <v>14</v>
      </c>
      <c r="DH152">
        <v>3</v>
      </c>
      <c r="DI152">
        <v>20</v>
      </c>
      <c r="DJ152">
        <v>30</v>
      </c>
      <c r="DK152">
        <v>115</v>
      </c>
      <c r="DL152">
        <v>5</v>
      </c>
      <c r="DM152">
        <v>29</v>
      </c>
      <c r="DN152">
        <v>85</v>
      </c>
      <c r="DO152">
        <v>101</v>
      </c>
      <c r="DP152">
        <v>73</v>
      </c>
      <c r="DQ152" s="86">
        <f ca="1">Control!$C$7*Calculations!$C$82*INDEX('Monthly Data'!N:N,Calculations!$C$116+MOD(A152,Calculations!$C$118))+Control!$C$7*Calculations!$C$83*INDEX('Monthly Data'!O:O,Calculations!$C$116+MOD(A152,Calculations!$C$118))+Control!$C$7*Calculations!$C$84*INDEX('Monthly Data'!P:P,Calculations!$C$116+MOD(A152,Calculations!$C$118))+Control!$C$7*Calculations!$C$85*INDEX('Monthly Data'!Q:Q,Calculations!$C$116+MOD(A152,Calculations!$C$118))+(1-Control!$C$7*Calculations!$C$87)*INDEX('Monthly Data'!R:R,Calculations!$C$116+MOD(A152,Calculations!$C$118))</f>
        <v>2.3206536303657571E-2</v>
      </c>
      <c r="DR152" s="86">
        <f ca="1">Control!$C$7*Calculations!$C$82*INDEX('Monthly Data'!N:N,Calculations!$C$116+MOD(B152,Calculations!$C$118))+Control!$C$7*Calculations!$C$83*INDEX('Monthly Data'!O:O,Calculations!$C$116+MOD(B152,Calculations!$C$118))+Control!$C$7*Calculations!$C$84*INDEX('Monthly Data'!P:P,Calculations!$C$116+MOD(B152,Calculations!$C$118))+Control!$C$7*Calculations!$C$85*INDEX('Monthly Data'!Q:Q,Calculations!$C$116+MOD(B152,Calculations!$C$118))+(1-Control!$C$7*Calculations!$C$87)*INDEX('Monthly Data'!R:R,Calculations!$C$116+MOD(B152,Calculations!$C$118))</f>
        <v>5.1972609868760735E-3</v>
      </c>
      <c r="DS152" s="86">
        <f ca="1">Control!$C$7*Calculations!$C$82*INDEX('Monthly Data'!N:N,Calculations!$C$116+MOD(C152,Calculations!$C$118))+Control!$C$7*Calculations!$C$83*INDEX('Monthly Data'!O:O,Calculations!$C$116+MOD(C152,Calculations!$C$118))+Control!$C$7*Calculations!$C$84*INDEX('Monthly Data'!P:P,Calculations!$C$116+MOD(C152,Calculations!$C$118))+Control!$C$7*Calculations!$C$85*INDEX('Monthly Data'!Q:Q,Calculations!$C$116+MOD(C152,Calculations!$C$118))+(1-Control!$C$7*Calculations!$C$87)*INDEX('Monthly Data'!R:R,Calculations!$C$116+MOD(C152,Calculations!$C$118))</f>
        <v>9.9787204839310462E-3</v>
      </c>
      <c r="DT152" s="86">
        <f ca="1">Control!$C$7*Calculations!$C$82*INDEX('Monthly Data'!N:N,Calculations!$C$116+MOD(D152,Calculations!$C$118))+Control!$C$7*Calculations!$C$83*INDEX('Monthly Data'!O:O,Calculations!$C$116+MOD(D152,Calculations!$C$118))+Control!$C$7*Calculations!$C$84*INDEX('Monthly Data'!P:P,Calculations!$C$116+MOD(D152,Calculations!$C$118))+Control!$C$7*Calculations!$C$85*INDEX('Monthly Data'!Q:Q,Calculations!$C$116+MOD(D152,Calculations!$C$118))+(1-Control!$C$7*Calculations!$C$87)*INDEX('Monthly Data'!R:R,Calculations!$C$116+MOD(D152,Calculations!$C$118))</f>
        <v>-9.8327855560634558E-3</v>
      </c>
      <c r="DU152" s="86">
        <f ca="1">Control!$C$7*Calculations!$C$82*INDEX('Monthly Data'!N:N,Calculations!$C$116+MOD(E152,Calculations!$C$118))+Control!$C$7*Calculations!$C$83*INDEX('Monthly Data'!O:O,Calculations!$C$116+MOD(E152,Calculations!$C$118))+Control!$C$7*Calculations!$C$84*INDEX('Monthly Data'!P:P,Calculations!$C$116+MOD(E152,Calculations!$C$118))+Control!$C$7*Calculations!$C$85*INDEX('Monthly Data'!Q:Q,Calculations!$C$116+MOD(E152,Calculations!$C$118))+(1-Control!$C$7*Calculations!$C$87)*INDEX('Monthly Data'!R:R,Calculations!$C$116+MOD(E152,Calculations!$C$118))</f>
        <v>4.7768166384148329E-3</v>
      </c>
      <c r="DV152" s="86">
        <f ca="1">Control!$C$7*Calculations!$C$82*INDEX('Monthly Data'!N:N,Calculations!$C$116+MOD(F152,Calculations!$C$118))+Control!$C$7*Calculations!$C$83*INDEX('Monthly Data'!O:O,Calculations!$C$116+MOD(F152,Calculations!$C$118))+Control!$C$7*Calculations!$C$84*INDEX('Monthly Data'!P:P,Calculations!$C$116+MOD(F152,Calculations!$C$118))+Control!$C$7*Calculations!$C$85*INDEX('Monthly Data'!Q:Q,Calculations!$C$116+MOD(F152,Calculations!$C$118))+(1-Control!$C$7*Calculations!$C$87)*INDEX('Monthly Data'!R:R,Calculations!$C$116+MOD(F152,Calculations!$C$118))</f>
        <v>1.0415351832335435E-2</v>
      </c>
      <c r="DW152" s="86">
        <f ca="1">Control!$C$7*Calculations!$C$82*INDEX('Monthly Data'!N:N,Calculations!$C$116+MOD(G152,Calculations!$C$118))+Control!$C$7*Calculations!$C$83*INDEX('Monthly Data'!O:O,Calculations!$C$116+MOD(G152,Calculations!$C$118))+Control!$C$7*Calculations!$C$84*INDEX('Monthly Data'!P:P,Calculations!$C$116+MOD(G152,Calculations!$C$118))+Control!$C$7*Calculations!$C$85*INDEX('Monthly Data'!Q:Q,Calculations!$C$116+MOD(G152,Calculations!$C$118))+(1-Control!$C$7*Calculations!$C$87)*INDEX('Monthly Data'!R:R,Calculations!$C$116+MOD(G152,Calculations!$C$118))</f>
        <v>2.5790695379256122E-2</v>
      </c>
      <c r="DX152" s="86">
        <f ca="1">Control!$C$7*Calculations!$C$82*INDEX('Monthly Data'!N:N,Calculations!$C$116+MOD(H152,Calculations!$C$118))+Control!$C$7*Calculations!$C$83*INDEX('Monthly Data'!O:O,Calculations!$C$116+MOD(H152,Calculations!$C$118))+Control!$C$7*Calculations!$C$84*INDEX('Monthly Data'!P:P,Calculations!$C$116+MOD(H152,Calculations!$C$118))+Control!$C$7*Calculations!$C$85*INDEX('Monthly Data'!Q:Q,Calculations!$C$116+MOD(H152,Calculations!$C$118))+(1-Control!$C$7*Calculations!$C$87)*INDEX('Monthly Data'!R:R,Calculations!$C$116+MOD(H152,Calculations!$C$118))</f>
        <v>2.5790695379256122E-2</v>
      </c>
      <c r="DY152" s="86">
        <f ca="1">Control!$C$7*Calculations!$C$82*INDEX('Monthly Data'!N:N,Calculations!$C$116+MOD(I152,Calculations!$C$118))+Control!$C$7*Calculations!$C$83*INDEX('Monthly Data'!O:O,Calculations!$C$116+MOD(I152,Calculations!$C$118))+Control!$C$7*Calculations!$C$84*INDEX('Monthly Data'!P:P,Calculations!$C$116+MOD(I152,Calculations!$C$118))+Control!$C$7*Calculations!$C$85*INDEX('Monthly Data'!Q:Q,Calculations!$C$116+MOD(I152,Calculations!$C$118))+(1-Control!$C$7*Calculations!$C$87)*INDEX('Monthly Data'!R:R,Calculations!$C$116+MOD(I152,Calculations!$C$118))</f>
        <v>8.4240675975201049E-3</v>
      </c>
      <c r="DZ152" s="86">
        <f ca="1">Control!$C$7*Calculations!$C$82*INDEX('Monthly Data'!N:N,Calculations!$C$116+MOD(J152,Calculations!$C$118))+Control!$C$7*Calculations!$C$83*INDEX('Monthly Data'!O:O,Calculations!$C$116+MOD(J152,Calculations!$C$118))+Control!$C$7*Calculations!$C$84*INDEX('Monthly Data'!P:P,Calculations!$C$116+MOD(J152,Calculations!$C$118))+Control!$C$7*Calculations!$C$85*INDEX('Monthly Data'!Q:Q,Calculations!$C$116+MOD(J152,Calculations!$C$118))+(1-Control!$C$7*Calculations!$C$87)*INDEX('Monthly Data'!R:R,Calculations!$C$116+MOD(J152,Calculations!$C$118))</f>
        <v>-7.8872955230675015E-3</v>
      </c>
      <c r="EA152" s="86">
        <f ca="1">Control!$C$7*Calculations!$C$82*INDEX('Monthly Data'!N:N,Calculations!$C$116+MOD(K152,Calculations!$C$118))+Control!$C$7*Calculations!$C$83*INDEX('Monthly Data'!O:O,Calculations!$C$116+MOD(K152,Calculations!$C$118))+Control!$C$7*Calculations!$C$84*INDEX('Monthly Data'!P:P,Calculations!$C$116+MOD(K152,Calculations!$C$118))+Control!$C$7*Calculations!$C$85*INDEX('Monthly Data'!Q:Q,Calculations!$C$116+MOD(K152,Calculations!$C$118))+(1-Control!$C$7*Calculations!$C$87)*INDEX('Monthly Data'!R:R,Calculations!$C$116+MOD(K152,Calculations!$C$118))</f>
        <v>-7.4084874653726545E-3</v>
      </c>
      <c r="EB152" s="86">
        <f ca="1">Control!$C$7*Calculations!$C$82*INDEX('Monthly Data'!N:N,Calculations!$C$116+MOD(L152,Calculations!$C$118))+Control!$C$7*Calculations!$C$83*INDEX('Monthly Data'!O:O,Calculations!$C$116+MOD(L152,Calculations!$C$118))+Control!$C$7*Calculations!$C$84*INDEX('Monthly Data'!P:P,Calculations!$C$116+MOD(L152,Calculations!$C$118))+Control!$C$7*Calculations!$C$85*INDEX('Monthly Data'!Q:Q,Calculations!$C$116+MOD(L152,Calculations!$C$118))+(1-Control!$C$7*Calculations!$C$87)*INDEX('Monthly Data'!R:R,Calculations!$C$116+MOD(L152,Calculations!$C$118))</f>
        <v>-1.6546126717384396E-2</v>
      </c>
      <c r="EC152" s="86">
        <f ca="1">Control!$C$7*Calculations!$C$82*INDEX('Monthly Data'!N:N,Calculations!$C$116+MOD(M152,Calculations!$C$118))+Control!$C$7*Calculations!$C$83*INDEX('Monthly Data'!O:O,Calculations!$C$116+MOD(M152,Calculations!$C$118))+Control!$C$7*Calculations!$C$84*INDEX('Monthly Data'!P:P,Calculations!$C$116+MOD(M152,Calculations!$C$118))+Control!$C$7*Calculations!$C$85*INDEX('Monthly Data'!Q:Q,Calculations!$C$116+MOD(M152,Calculations!$C$118))+(1-Control!$C$7*Calculations!$C$87)*INDEX('Monthly Data'!R:R,Calculations!$C$116+MOD(M152,Calculations!$C$118))</f>
        <v>1.7831091590102856E-2</v>
      </c>
      <c r="ED152" s="86">
        <f ca="1">Control!$C$7*Calculations!$C$82*INDEX('Monthly Data'!N:N,Calculations!$C$116+MOD(N152,Calculations!$C$118))+Control!$C$7*Calculations!$C$83*INDEX('Monthly Data'!O:O,Calculations!$C$116+MOD(N152,Calculations!$C$118))+Control!$C$7*Calculations!$C$84*INDEX('Monthly Data'!P:P,Calculations!$C$116+MOD(N152,Calculations!$C$118))+Control!$C$7*Calculations!$C$85*INDEX('Monthly Data'!Q:Q,Calculations!$C$116+MOD(N152,Calculations!$C$118))+(1-Control!$C$7*Calculations!$C$87)*INDEX('Monthly Data'!R:R,Calculations!$C$116+MOD(N152,Calculations!$C$118))</f>
        <v>1.1702576456120543E-2</v>
      </c>
      <c r="EE152" s="86">
        <f ca="1">Control!$C$7*Calculations!$C$82*INDEX('Monthly Data'!N:N,Calculations!$C$116+MOD(O152,Calculations!$C$118))+Control!$C$7*Calculations!$C$83*INDEX('Monthly Data'!O:O,Calculations!$C$116+MOD(O152,Calculations!$C$118))+Control!$C$7*Calculations!$C$84*INDEX('Monthly Data'!P:P,Calculations!$C$116+MOD(O152,Calculations!$C$118))+Control!$C$7*Calculations!$C$85*INDEX('Monthly Data'!Q:Q,Calculations!$C$116+MOD(O152,Calculations!$C$118))+(1-Control!$C$7*Calculations!$C$87)*INDEX('Monthly Data'!R:R,Calculations!$C$116+MOD(O152,Calculations!$C$118))</f>
        <v>2.1918137743539623E-2</v>
      </c>
      <c r="EF152" s="86">
        <f ca="1">Control!$C$7*Calculations!$C$82*INDEX('Monthly Data'!N:N,Calculations!$C$116+MOD(P152,Calculations!$C$118))+Control!$C$7*Calculations!$C$83*INDEX('Monthly Data'!O:O,Calculations!$C$116+MOD(P152,Calculations!$C$118))+Control!$C$7*Calculations!$C$84*INDEX('Monthly Data'!P:P,Calculations!$C$116+MOD(P152,Calculations!$C$118))+Control!$C$7*Calculations!$C$85*INDEX('Monthly Data'!Q:Q,Calculations!$C$116+MOD(P152,Calculations!$C$118))+(1-Control!$C$7*Calculations!$C$87)*INDEX('Monthly Data'!R:R,Calculations!$C$116+MOD(P152,Calculations!$C$118))</f>
        <v>-6.1115617667135171E-2</v>
      </c>
      <c r="EG152" s="86">
        <f ca="1">Control!$C$7*Calculations!$C$82*INDEX('Monthly Data'!N:N,Calculations!$C$116+MOD(Q152,Calculations!$C$118))+Control!$C$7*Calculations!$C$83*INDEX('Monthly Data'!O:O,Calculations!$C$116+MOD(Q152,Calculations!$C$118))+Control!$C$7*Calculations!$C$84*INDEX('Monthly Data'!P:P,Calculations!$C$116+MOD(Q152,Calculations!$C$118))+Control!$C$7*Calculations!$C$85*INDEX('Monthly Data'!Q:Q,Calculations!$C$116+MOD(Q152,Calculations!$C$118))+(1-Control!$C$7*Calculations!$C$87)*INDEX('Monthly Data'!R:R,Calculations!$C$116+MOD(Q152,Calculations!$C$118))</f>
        <v>1.3891563624307685E-2</v>
      </c>
      <c r="EH152" s="86">
        <f ca="1">Control!$C$7*Calculations!$C$82*INDEX('Monthly Data'!N:N,Calculations!$C$116+MOD(R152,Calculations!$C$118))+Control!$C$7*Calculations!$C$83*INDEX('Monthly Data'!O:O,Calculations!$C$116+MOD(R152,Calculations!$C$118))+Control!$C$7*Calculations!$C$84*INDEX('Monthly Data'!P:P,Calculations!$C$116+MOD(R152,Calculations!$C$118))+Control!$C$7*Calculations!$C$85*INDEX('Monthly Data'!Q:Q,Calculations!$C$116+MOD(R152,Calculations!$C$118))+(1-Control!$C$7*Calculations!$C$87)*INDEX('Monthly Data'!R:R,Calculations!$C$116+MOD(R152,Calculations!$C$118))</f>
        <v>-9.5555592256394619E-3</v>
      </c>
      <c r="EI152" s="86">
        <f ca="1">Control!$C$7*Calculations!$C$82*INDEX('Monthly Data'!N:N,Calculations!$C$116+MOD(S152,Calculations!$C$118))+Control!$C$7*Calculations!$C$83*INDEX('Monthly Data'!O:O,Calculations!$C$116+MOD(S152,Calculations!$C$118))+Control!$C$7*Calculations!$C$84*INDEX('Monthly Data'!P:P,Calculations!$C$116+MOD(S152,Calculations!$C$118))+Control!$C$7*Calculations!$C$85*INDEX('Monthly Data'!Q:Q,Calculations!$C$116+MOD(S152,Calculations!$C$118))+(1-Control!$C$7*Calculations!$C$87)*INDEX('Monthly Data'!R:R,Calculations!$C$116+MOD(S152,Calculations!$C$118))</f>
        <v>-3.299557342782896E-2</v>
      </c>
      <c r="EJ152" s="86">
        <f ca="1">Control!$C$7*Calculations!$C$82*INDEX('Monthly Data'!N:N,Calculations!$C$116+MOD(T152,Calculations!$C$118))+Control!$C$7*Calculations!$C$83*INDEX('Monthly Data'!O:O,Calculations!$C$116+MOD(T152,Calculations!$C$118))+Control!$C$7*Calculations!$C$84*INDEX('Monthly Data'!P:P,Calculations!$C$116+MOD(T152,Calculations!$C$118))+Control!$C$7*Calculations!$C$85*INDEX('Monthly Data'!Q:Q,Calculations!$C$116+MOD(T152,Calculations!$C$118))+(1-Control!$C$7*Calculations!$C$87)*INDEX('Monthly Data'!R:R,Calculations!$C$116+MOD(T152,Calculations!$C$118))</f>
        <v>3.9251937367756782E-3</v>
      </c>
      <c r="EK152" s="86">
        <f ca="1">Control!$C$7*Calculations!$C$82*INDEX('Monthly Data'!N:N,Calculations!$C$116+MOD(U152,Calculations!$C$118))+Control!$C$7*Calculations!$C$83*INDEX('Monthly Data'!O:O,Calculations!$C$116+MOD(U152,Calculations!$C$118))+Control!$C$7*Calculations!$C$84*INDEX('Monthly Data'!P:P,Calculations!$C$116+MOD(U152,Calculations!$C$118))+Control!$C$7*Calculations!$C$85*INDEX('Monthly Data'!Q:Q,Calculations!$C$116+MOD(U152,Calculations!$C$118))+(1-Control!$C$7*Calculations!$C$87)*INDEX('Monthly Data'!R:R,Calculations!$C$116+MOD(U152,Calculations!$C$118))</f>
        <v>5.3309355465453899E-3</v>
      </c>
      <c r="EL152" s="86">
        <f ca="1">Control!$C$7*Calculations!$C$82*INDEX('Monthly Data'!N:N,Calculations!$C$116+MOD(V152,Calculations!$C$118))+Control!$C$7*Calculations!$C$83*INDEX('Monthly Data'!O:O,Calculations!$C$116+MOD(V152,Calculations!$C$118))+Control!$C$7*Calculations!$C$84*INDEX('Monthly Data'!P:P,Calculations!$C$116+MOD(V152,Calculations!$C$118))+Control!$C$7*Calculations!$C$85*INDEX('Monthly Data'!Q:Q,Calculations!$C$116+MOD(V152,Calculations!$C$118))+(1-Control!$C$7*Calculations!$C$87)*INDEX('Monthly Data'!R:R,Calculations!$C$116+MOD(V152,Calculations!$C$118))</f>
        <v>6.3250222980707482E-3</v>
      </c>
      <c r="EM152" s="86">
        <f ca="1">Control!$C$7*Calculations!$C$82*INDEX('Monthly Data'!N:N,Calculations!$C$116+MOD(W152,Calculations!$C$118))+Control!$C$7*Calculations!$C$83*INDEX('Monthly Data'!O:O,Calculations!$C$116+MOD(W152,Calculations!$C$118))+Control!$C$7*Calculations!$C$84*INDEX('Monthly Data'!P:P,Calculations!$C$116+MOD(W152,Calculations!$C$118))+Control!$C$7*Calculations!$C$85*INDEX('Monthly Data'!Q:Q,Calculations!$C$116+MOD(W152,Calculations!$C$118))+(1-Control!$C$7*Calculations!$C$87)*INDEX('Monthly Data'!R:R,Calculations!$C$116+MOD(W152,Calculations!$C$118))</f>
        <v>-4.0413381192162513E-2</v>
      </c>
      <c r="EN152" s="86">
        <f ca="1">Control!$C$7*Calculations!$C$82*INDEX('Monthly Data'!N:N,Calculations!$C$116+MOD(X152,Calculations!$C$118))+Control!$C$7*Calculations!$C$83*INDEX('Monthly Data'!O:O,Calculations!$C$116+MOD(X152,Calculations!$C$118))+Control!$C$7*Calculations!$C$84*INDEX('Monthly Data'!P:P,Calculations!$C$116+MOD(X152,Calculations!$C$118))+Control!$C$7*Calculations!$C$85*INDEX('Monthly Data'!Q:Q,Calculations!$C$116+MOD(X152,Calculations!$C$118))+(1-Control!$C$7*Calculations!$C$87)*INDEX('Monthly Data'!R:R,Calculations!$C$116+MOD(X152,Calculations!$C$118))</f>
        <v>7.9764341593600071E-3</v>
      </c>
      <c r="EO152" s="86">
        <f ca="1">Control!$C$7*Calculations!$C$82*INDEX('Monthly Data'!N:N,Calculations!$C$116+MOD(Y152,Calculations!$C$118))+Control!$C$7*Calculations!$C$83*INDEX('Monthly Data'!O:O,Calculations!$C$116+MOD(Y152,Calculations!$C$118))+Control!$C$7*Calculations!$C$84*INDEX('Monthly Data'!P:P,Calculations!$C$116+MOD(Y152,Calculations!$C$118))+Control!$C$7*Calculations!$C$85*INDEX('Monthly Data'!Q:Q,Calculations!$C$116+MOD(Y152,Calculations!$C$118))+(1-Control!$C$7*Calculations!$C$87)*INDEX('Monthly Data'!R:R,Calculations!$C$116+MOD(Y152,Calculations!$C$118))</f>
        <v>2.2757992058453024E-3</v>
      </c>
      <c r="EP152" s="86">
        <f ca="1">Control!$C$7*Calculations!$C$82*INDEX('Monthly Data'!N:N,Calculations!$C$116+MOD(Z152,Calculations!$C$118))+Control!$C$7*Calculations!$C$83*INDEX('Monthly Data'!O:O,Calculations!$C$116+MOD(Z152,Calculations!$C$118))+Control!$C$7*Calculations!$C$84*INDEX('Monthly Data'!P:P,Calculations!$C$116+MOD(Z152,Calculations!$C$118))+Control!$C$7*Calculations!$C$85*INDEX('Monthly Data'!Q:Q,Calculations!$C$116+MOD(Z152,Calculations!$C$118))+(1-Control!$C$7*Calculations!$C$87)*INDEX('Monthly Data'!R:R,Calculations!$C$116+MOD(Z152,Calculations!$C$118))</f>
        <v>2.5790695379256122E-2</v>
      </c>
      <c r="EQ152" s="86">
        <f ca="1">Control!$C$7*Calculations!$C$82*INDEX('Monthly Data'!N:N,Calculations!$C$116+MOD(AA152,Calculations!$C$118))+Control!$C$7*Calculations!$C$83*INDEX('Monthly Data'!O:O,Calculations!$C$116+MOD(AA152,Calculations!$C$118))+Control!$C$7*Calculations!$C$84*INDEX('Monthly Data'!P:P,Calculations!$C$116+MOD(AA152,Calculations!$C$118))+Control!$C$7*Calculations!$C$85*INDEX('Monthly Data'!Q:Q,Calculations!$C$116+MOD(AA152,Calculations!$C$118))+(1-Control!$C$7*Calculations!$C$87)*INDEX('Monthly Data'!R:R,Calculations!$C$116+MOD(AA152,Calculations!$C$118))</f>
        <v>6.1009361253630504E-2</v>
      </c>
      <c r="ER152" s="86">
        <f ca="1">Control!$C$7*Calculations!$C$82*INDEX('Monthly Data'!N:N,Calculations!$C$116+MOD(AB152,Calculations!$C$118))+Control!$C$7*Calculations!$C$83*INDEX('Monthly Data'!O:O,Calculations!$C$116+MOD(AB152,Calculations!$C$118))+Control!$C$7*Calculations!$C$84*INDEX('Monthly Data'!P:P,Calculations!$C$116+MOD(AB152,Calculations!$C$118))+Control!$C$7*Calculations!$C$85*INDEX('Monthly Data'!Q:Q,Calculations!$C$116+MOD(AB152,Calculations!$C$118))+(1-Control!$C$7*Calculations!$C$87)*INDEX('Monthly Data'!R:R,Calculations!$C$116+MOD(AB152,Calculations!$C$118))</f>
        <v>3.127051071655923E-3</v>
      </c>
      <c r="ES152" s="86">
        <f ca="1">Control!$C$7*Calculations!$C$82*INDEX('Monthly Data'!N:N,Calculations!$C$116+MOD(AC152,Calculations!$C$118))+Control!$C$7*Calculations!$C$83*INDEX('Monthly Data'!O:O,Calculations!$C$116+MOD(AC152,Calculations!$C$118))+Control!$C$7*Calculations!$C$84*INDEX('Monthly Data'!P:P,Calculations!$C$116+MOD(AC152,Calculations!$C$118))+Control!$C$7*Calculations!$C$85*INDEX('Monthly Data'!Q:Q,Calculations!$C$116+MOD(AC152,Calculations!$C$118))+(1-Control!$C$7*Calculations!$C$87)*INDEX('Monthly Data'!R:R,Calculations!$C$116+MOD(AC152,Calculations!$C$118))</f>
        <v>2.3852824346838646E-2</v>
      </c>
      <c r="ET152" s="86">
        <f ca="1">Control!$C$7*Calculations!$C$82*INDEX('Monthly Data'!N:N,Calculations!$C$116+MOD(AD152,Calculations!$C$118))+Control!$C$7*Calculations!$C$83*INDEX('Monthly Data'!O:O,Calculations!$C$116+MOD(AD152,Calculations!$C$118))+Control!$C$7*Calculations!$C$84*INDEX('Monthly Data'!P:P,Calculations!$C$116+MOD(AD152,Calculations!$C$118))+Control!$C$7*Calculations!$C$85*INDEX('Monthly Data'!Q:Q,Calculations!$C$116+MOD(AD152,Calculations!$C$118))+(1-Control!$C$7*Calculations!$C$87)*INDEX('Monthly Data'!R:R,Calculations!$C$116+MOD(AD152,Calculations!$C$118))</f>
        <v>1.4915555251167555E-3</v>
      </c>
      <c r="EU152" s="86">
        <f ca="1">Control!$C$7*Calculations!$C$82*INDEX('Monthly Data'!N:N,Calculations!$C$116+MOD(AE152,Calculations!$C$118))+Control!$C$7*Calculations!$C$83*INDEX('Monthly Data'!O:O,Calculations!$C$116+MOD(AE152,Calculations!$C$118))+Control!$C$7*Calculations!$C$84*INDEX('Monthly Data'!P:P,Calculations!$C$116+MOD(AE152,Calculations!$C$118))+Control!$C$7*Calculations!$C$85*INDEX('Monthly Data'!Q:Q,Calculations!$C$116+MOD(AE152,Calculations!$C$118))+(1-Control!$C$7*Calculations!$C$87)*INDEX('Monthly Data'!R:R,Calculations!$C$116+MOD(AE152,Calculations!$C$118))</f>
        <v>7.857567536297622E-3</v>
      </c>
      <c r="EV152" s="86">
        <f ca="1">Control!$C$7*Calculations!$C$82*INDEX('Monthly Data'!N:N,Calculations!$C$116+MOD(AF152,Calculations!$C$118))+Control!$C$7*Calculations!$C$83*INDEX('Monthly Data'!O:O,Calculations!$C$116+MOD(AF152,Calculations!$C$118))+Control!$C$7*Calculations!$C$84*INDEX('Monthly Data'!P:P,Calculations!$C$116+MOD(AF152,Calculations!$C$118))+Control!$C$7*Calculations!$C$85*INDEX('Monthly Data'!Q:Q,Calculations!$C$116+MOD(AF152,Calculations!$C$118))+(1-Control!$C$7*Calculations!$C$87)*INDEX('Monthly Data'!R:R,Calculations!$C$116+MOD(AF152,Calculations!$C$118))</f>
        <v>-7.3651264633385334E-4</v>
      </c>
      <c r="EW152" s="86">
        <f ca="1">Control!$C$7*Calculations!$C$82*INDEX('Monthly Data'!N:N,Calculations!$C$116+MOD(AG152,Calculations!$C$118))+Control!$C$7*Calculations!$C$83*INDEX('Monthly Data'!O:O,Calculations!$C$116+MOD(AG152,Calculations!$C$118))+Control!$C$7*Calculations!$C$84*INDEX('Monthly Data'!P:P,Calculations!$C$116+MOD(AG152,Calculations!$C$118))+Control!$C$7*Calculations!$C$85*INDEX('Monthly Data'!Q:Q,Calculations!$C$116+MOD(AG152,Calculations!$C$118))+(1-Control!$C$7*Calculations!$C$87)*INDEX('Monthly Data'!R:R,Calculations!$C$116+MOD(AG152,Calculations!$C$118))</f>
        <v>1.2435425892067014E-2</v>
      </c>
      <c r="EX152" s="86">
        <f ca="1">Control!$C$7*Calculations!$C$82*INDEX('Monthly Data'!N:N,Calculations!$C$116+MOD(AH152,Calculations!$C$118))+Control!$C$7*Calculations!$C$83*INDEX('Monthly Data'!O:O,Calculations!$C$116+MOD(AH152,Calculations!$C$118))+Control!$C$7*Calculations!$C$84*INDEX('Monthly Data'!P:P,Calculations!$C$116+MOD(AH152,Calculations!$C$118))+Control!$C$7*Calculations!$C$85*INDEX('Monthly Data'!Q:Q,Calculations!$C$116+MOD(AH152,Calculations!$C$118))+(1-Control!$C$7*Calculations!$C$87)*INDEX('Monthly Data'!R:R,Calculations!$C$116+MOD(AH152,Calculations!$C$118))</f>
        <v>1.5063457444773597E-2</v>
      </c>
      <c r="EY152" s="86">
        <f ca="1">Control!$C$7*Calculations!$C$82*INDEX('Monthly Data'!N:N,Calculations!$C$116+MOD(AI152,Calculations!$C$118))+Control!$C$7*Calculations!$C$83*INDEX('Monthly Data'!O:O,Calculations!$C$116+MOD(AI152,Calculations!$C$118))+Control!$C$7*Calculations!$C$84*INDEX('Monthly Data'!P:P,Calculations!$C$116+MOD(AI152,Calculations!$C$118))+Control!$C$7*Calculations!$C$85*INDEX('Monthly Data'!Q:Q,Calculations!$C$116+MOD(AI152,Calculations!$C$118))+(1-Control!$C$7*Calculations!$C$87)*INDEX('Monthly Data'!R:R,Calculations!$C$116+MOD(AI152,Calculations!$C$118))</f>
        <v>4.5132804118240749E-2</v>
      </c>
      <c r="EZ152" s="86">
        <f ca="1">Control!$C$7*Calculations!$C$82*INDEX('Monthly Data'!N:N,Calculations!$C$116+MOD(AJ152,Calculations!$C$118))+Control!$C$7*Calculations!$C$83*INDEX('Monthly Data'!O:O,Calculations!$C$116+MOD(AJ152,Calculations!$C$118))+Control!$C$7*Calculations!$C$84*INDEX('Monthly Data'!P:P,Calculations!$C$116+MOD(AJ152,Calculations!$C$118))+Control!$C$7*Calculations!$C$85*INDEX('Monthly Data'!Q:Q,Calculations!$C$116+MOD(AJ152,Calculations!$C$118))+(1-Control!$C$7*Calculations!$C$87)*INDEX('Monthly Data'!R:R,Calculations!$C$116+MOD(AJ152,Calculations!$C$118))</f>
        <v>-1.4213734788548189E-2</v>
      </c>
      <c r="FA152" s="86">
        <f ca="1">Control!$C$7*Calculations!$C$82*INDEX('Monthly Data'!N:N,Calculations!$C$116+MOD(AK152,Calculations!$C$118))+Control!$C$7*Calculations!$C$83*INDEX('Monthly Data'!O:O,Calculations!$C$116+MOD(AK152,Calculations!$C$118))+Control!$C$7*Calculations!$C$84*INDEX('Monthly Data'!P:P,Calculations!$C$116+MOD(AK152,Calculations!$C$118))+Control!$C$7*Calculations!$C$85*INDEX('Monthly Data'!Q:Q,Calculations!$C$116+MOD(AK152,Calculations!$C$118))+(1-Control!$C$7*Calculations!$C$87)*INDEX('Monthly Data'!R:R,Calculations!$C$116+MOD(AK152,Calculations!$C$118))</f>
        <v>1.0415351832335435E-2</v>
      </c>
      <c r="FB152" s="86">
        <f ca="1">Control!$C$7*Calculations!$C$82*INDEX('Monthly Data'!N:N,Calculations!$C$116+MOD(AL152,Calculations!$C$118))+Control!$C$7*Calculations!$C$83*INDEX('Monthly Data'!O:O,Calculations!$C$116+MOD(AL152,Calculations!$C$118))+Control!$C$7*Calculations!$C$84*INDEX('Monthly Data'!P:P,Calculations!$C$116+MOD(AL152,Calculations!$C$118))+Control!$C$7*Calculations!$C$85*INDEX('Monthly Data'!Q:Q,Calculations!$C$116+MOD(AL152,Calculations!$C$118))+(1-Control!$C$7*Calculations!$C$87)*INDEX('Monthly Data'!R:R,Calculations!$C$116+MOD(AL152,Calculations!$C$118))</f>
        <v>-1.9947061878162777E-2</v>
      </c>
      <c r="FC152" s="86">
        <f ca="1">Control!$C$7*Calculations!$C$82*INDEX('Monthly Data'!N:N,Calculations!$C$116+MOD(AM152,Calculations!$C$118))+Control!$C$7*Calculations!$C$83*INDEX('Monthly Data'!O:O,Calculations!$C$116+MOD(AM152,Calculations!$C$118))+Control!$C$7*Calculations!$C$84*INDEX('Monthly Data'!P:P,Calculations!$C$116+MOD(AM152,Calculations!$C$118))+Control!$C$7*Calculations!$C$85*INDEX('Monthly Data'!Q:Q,Calculations!$C$116+MOD(AM152,Calculations!$C$118))+(1-Control!$C$7*Calculations!$C$87)*INDEX('Monthly Data'!R:R,Calculations!$C$116+MOD(AM152,Calculations!$C$118))</f>
        <v>4.2795950888382334E-3</v>
      </c>
      <c r="FD152" s="86">
        <f ca="1">Control!$C$7*Calculations!$C$82*INDEX('Monthly Data'!N:N,Calculations!$C$116+MOD(AN152,Calculations!$C$118))+Control!$C$7*Calculations!$C$83*INDEX('Monthly Data'!O:O,Calculations!$C$116+MOD(AN152,Calculations!$C$118))+Control!$C$7*Calculations!$C$84*INDEX('Monthly Data'!P:P,Calculations!$C$116+MOD(AN152,Calculations!$C$118))+Control!$C$7*Calculations!$C$85*INDEX('Monthly Data'!Q:Q,Calculations!$C$116+MOD(AN152,Calculations!$C$118))+(1-Control!$C$7*Calculations!$C$87)*INDEX('Monthly Data'!R:R,Calculations!$C$116+MOD(AN152,Calculations!$C$118))</f>
        <v>1.0415351832335435E-2</v>
      </c>
      <c r="FE152" s="86">
        <f ca="1">Control!$C$7*Calculations!$C$82*INDEX('Monthly Data'!N:N,Calculations!$C$116+MOD(AO152,Calculations!$C$118))+Control!$C$7*Calculations!$C$83*INDEX('Monthly Data'!O:O,Calculations!$C$116+MOD(AO152,Calculations!$C$118))+Control!$C$7*Calculations!$C$84*INDEX('Monthly Data'!P:P,Calculations!$C$116+MOD(AO152,Calculations!$C$118))+Control!$C$7*Calculations!$C$85*INDEX('Monthly Data'!Q:Q,Calculations!$C$116+MOD(AO152,Calculations!$C$118))+(1-Control!$C$7*Calculations!$C$87)*INDEX('Monthly Data'!R:R,Calculations!$C$116+MOD(AO152,Calculations!$C$118))</f>
        <v>4.7768166384148329E-3</v>
      </c>
      <c r="FF152" s="86">
        <f ca="1">Control!$C$7*Calculations!$C$82*INDEX('Monthly Data'!N:N,Calculations!$C$116+MOD(AP152,Calculations!$C$118))+Control!$C$7*Calculations!$C$83*INDEX('Monthly Data'!O:O,Calculations!$C$116+MOD(AP152,Calculations!$C$118))+Control!$C$7*Calculations!$C$84*INDEX('Monthly Data'!P:P,Calculations!$C$116+MOD(AP152,Calculations!$C$118))+Control!$C$7*Calculations!$C$85*INDEX('Monthly Data'!Q:Q,Calculations!$C$116+MOD(AP152,Calculations!$C$118))+(1-Control!$C$7*Calculations!$C$87)*INDEX('Monthly Data'!R:R,Calculations!$C$116+MOD(AP152,Calculations!$C$118))</f>
        <v>2.3307359621218403E-2</v>
      </c>
      <c r="FG152" s="86">
        <f ca="1">Control!$C$7*Calculations!$C$82*INDEX('Monthly Data'!N:N,Calculations!$C$116+MOD(AQ152,Calculations!$C$118))+Control!$C$7*Calculations!$C$83*INDEX('Monthly Data'!O:O,Calculations!$C$116+MOD(AQ152,Calculations!$C$118))+Control!$C$7*Calculations!$C$84*INDEX('Monthly Data'!P:P,Calculations!$C$116+MOD(AQ152,Calculations!$C$118))+Control!$C$7*Calculations!$C$85*INDEX('Monthly Data'!Q:Q,Calculations!$C$116+MOD(AQ152,Calculations!$C$118))+(1-Control!$C$7*Calculations!$C$87)*INDEX('Monthly Data'!R:R,Calculations!$C$116+MOD(AQ152,Calculations!$C$118))</f>
        <v>1.0921298083007208E-2</v>
      </c>
      <c r="FH152" s="86">
        <f ca="1">Control!$C$7*Calculations!$C$82*INDEX('Monthly Data'!N:N,Calculations!$C$116+MOD(AR152,Calculations!$C$118))+Control!$C$7*Calculations!$C$83*INDEX('Monthly Data'!O:O,Calculations!$C$116+MOD(AR152,Calculations!$C$118))+Control!$C$7*Calculations!$C$84*INDEX('Monthly Data'!P:P,Calculations!$C$116+MOD(AR152,Calculations!$C$118))+Control!$C$7*Calculations!$C$85*INDEX('Monthly Data'!Q:Q,Calculations!$C$116+MOD(AR152,Calculations!$C$118))+(1-Control!$C$7*Calculations!$C$87)*INDEX('Monthly Data'!R:R,Calculations!$C$116+MOD(AR152,Calculations!$C$118))</f>
        <v>2.5325873776067674E-2</v>
      </c>
      <c r="FI152" s="86">
        <f ca="1">Control!$C$7*Calculations!$C$82*INDEX('Monthly Data'!N:N,Calculations!$C$116+MOD(AS152,Calculations!$C$118))+Control!$C$7*Calculations!$C$83*INDEX('Monthly Data'!O:O,Calculations!$C$116+MOD(AS152,Calculations!$C$118))+Control!$C$7*Calculations!$C$84*INDEX('Monthly Data'!P:P,Calculations!$C$116+MOD(AS152,Calculations!$C$118))+Control!$C$7*Calculations!$C$85*INDEX('Monthly Data'!Q:Q,Calculations!$C$116+MOD(AS152,Calculations!$C$118))+(1-Control!$C$7*Calculations!$C$87)*INDEX('Monthly Data'!R:R,Calculations!$C$116+MOD(AS152,Calculations!$C$118))</f>
        <v>-1.4213734788548189E-2</v>
      </c>
      <c r="FJ152" s="86">
        <f ca="1">Control!$C$7*Calculations!$C$82*INDEX('Monthly Data'!N:N,Calculations!$C$116+MOD(AT152,Calculations!$C$118))+Control!$C$7*Calculations!$C$83*INDEX('Monthly Data'!O:O,Calculations!$C$116+MOD(AT152,Calculations!$C$118))+Control!$C$7*Calculations!$C$84*INDEX('Monthly Data'!P:P,Calculations!$C$116+MOD(AT152,Calculations!$C$118))+Control!$C$7*Calculations!$C$85*INDEX('Monthly Data'!Q:Q,Calculations!$C$116+MOD(AT152,Calculations!$C$118))+(1-Control!$C$7*Calculations!$C$87)*INDEX('Monthly Data'!R:R,Calculations!$C$116+MOD(AT152,Calculations!$C$118))</f>
        <v>1.5758278480433856E-2</v>
      </c>
      <c r="FK152" s="86">
        <f ca="1">Control!$C$7*Calculations!$C$82*INDEX('Monthly Data'!N:N,Calculations!$C$116+MOD(AU152,Calculations!$C$118))+Control!$C$7*Calculations!$C$83*INDEX('Monthly Data'!O:O,Calculations!$C$116+MOD(AU152,Calculations!$C$118))+Control!$C$7*Calculations!$C$84*INDEX('Monthly Data'!P:P,Calculations!$C$116+MOD(AU152,Calculations!$C$118))+Control!$C$7*Calculations!$C$85*INDEX('Monthly Data'!Q:Q,Calculations!$C$116+MOD(AU152,Calculations!$C$118))+(1-Control!$C$7*Calculations!$C$87)*INDEX('Monthly Data'!R:R,Calculations!$C$116+MOD(AU152,Calculations!$C$118))</f>
        <v>-2.0259958308006688E-2</v>
      </c>
      <c r="FL152" s="86">
        <f ca="1">Control!$C$7*Calculations!$C$82*INDEX('Monthly Data'!N:N,Calculations!$C$116+MOD(AV152,Calculations!$C$118))+Control!$C$7*Calculations!$C$83*INDEX('Monthly Data'!O:O,Calculations!$C$116+MOD(AV152,Calculations!$C$118))+Control!$C$7*Calculations!$C$84*INDEX('Monthly Data'!P:P,Calculations!$C$116+MOD(AV152,Calculations!$C$118))+Control!$C$7*Calculations!$C$85*INDEX('Monthly Data'!Q:Q,Calculations!$C$116+MOD(AV152,Calculations!$C$118))+(1-Control!$C$7*Calculations!$C$87)*INDEX('Monthly Data'!R:R,Calculations!$C$116+MOD(AV152,Calculations!$C$118))</f>
        <v>9.9787204839310462E-3</v>
      </c>
      <c r="FM152" s="86">
        <f ca="1">Control!$C$7*Calculations!$C$82*INDEX('Monthly Data'!N:N,Calculations!$C$116+MOD(AW152,Calculations!$C$118))+Control!$C$7*Calculations!$C$83*INDEX('Monthly Data'!O:O,Calculations!$C$116+MOD(AW152,Calculations!$C$118))+Control!$C$7*Calculations!$C$84*INDEX('Monthly Data'!P:P,Calculations!$C$116+MOD(AW152,Calculations!$C$118))+Control!$C$7*Calculations!$C$85*INDEX('Monthly Data'!Q:Q,Calculations!$C$116+MOD(AW152,Calculations!$C$118))+(1-Control!$C$7*Calculations!$C$87)*INDEX('Monthly Data'!R:R,Calculations!$C$116+MOD(AW152,Calculations!$C$118))</f>
        <v>1.1809891087585166E-2</v>
      </c>
      <c r="FN152" s="86">
        <f ca="1">Control!$C$7*Calculations!$C$82*INDEX('Monthly Data'!N:N,Calculations!$C$116+MOD(AX152,Calculations!$C$118))+Control!$C$7*Calculations!$C$83*INDEX('Monthly Data'!O:O,Calculations!$C$116+MOD(AX152,Calculations!$C$118))+Control!$C$7*Calculations!$C$84*INDEX('Monthly Data'!P:P,Calculations!$C$116+MOD(AX152,Calculations!$C$118))+Control!$C$7*Calculations!$C$85*INDEX('Monthly Data'!Q:Q,Calculations!$C$116+MOD(AX152,Calculations!$C$118))+(1-Control!$C$7*Calculations!$C$87)*INDEX('Monthly Data'!R:R,Calculations!$C$116+MOD(AX152,Calculations!$C$118))</f>
        <v>1.046389543479892E-2</v>
      </c>
      <c r="FO152" s="86">
        <f ca="1">Control!$C$7*Calculations!$C$82*INDEX('Monthly Data'!N:N,Calculations!$C$116+MOD(AY152,Calculations!$C$118))+Control!$C$7*Calculations!$C$83*INDEX('Monthly Data'!O:O,Calculations!$C$116+MOD(AY152,Calculations!$C$118))+Control!$C$7*Calculations!$C$84*INDEX('Monthly Data'!P:P,Calculations!$C$116+MOD(AY152,Calculations!$C$118))+Control!$C$7*Calculations!$C$85*INDEX('Monthly Data'!Q:Q,Calculations!$C$116+MOD(AY152,Calculations!$C$118))+(1-Control!$C$7*Calculations!$C$87)*INDEX('Monthly Data'!R:R,Calculations!$C$116+MOD(AY152,Calculations!$C$118))</f>
        <v>4.4327772793586687E-3</v>
      </c>
      <c r="FP152" s="86">
        <f ca="1">Control!$C$7*Calculations!$C$82*INDEX('Monthly Data'!N:N,Calculations!$C$116+MOD(AZ152,Calculations!$C$118))+Control!$C$7*Calculations!$C$83*INDEX('Monthly Data'!O:O,Calculations!$C$116+MOD(AZ152,Calculations!$C$118))+Control!$C$7*Calculations!$C$84*INDEX('Monthly Data'!P:P,Calculations!$C$116+MOD(AZ152,Calculations!$C$118))+Control!$C$7*Calculations!$C$85*INDEX('Monthly Data'!Q:Q,Calculations!$C$116+MOD(AZ152,Calculations!$C$118))+(1-Control!$C$7*Calculations!$C$87)*INDEX('Monthly Data'!R:R,Calculations!$C$116+MOD(AZ152,Calculations!$C$118))</f>
        <v>2.3307359621218403E-2</v>
      </c>
      <c r="FQ152" s="86">
        <f ca="1">Control!$C$7*Calculations!$C$82*INDEX('Monthly Data'!N:N,Calculations!$C$116+MOD(BA152,Calculations!$C$118))+Control!$C$7*Calculations!$C$83*INDEX('Monthly Data'!O:O,Calculations!$C$116+MOD(BA152,Calculations!$C$118))+Control!$C$7*Calculations!$C$84*INDEX('Monthly Data'!P:P,Calculations!$C$116+MOD(BA152,Calculations!$C$118))+Control!$C$7*Calculations!$C$85*INDEX('Monthly Data'!Q:Q,Calculations!$C$116+MOD(BA152,Calculations!$C$118))+(1-Control!$C$7*Calculations!$C$87)*INDEX('Monthly Data'!R:R,Calculations!$C$116+MOD(BA152,Calculations!$C$118))</f>
        <v>1.2722494017511032E-2</v>
      </c>
      <c r="FR152" s="86">
        <f ca="1">Control!$C$7*Calculations!$C$82*INDEX('Monthly Data'!N:N,Calculations!$C$116+MOD(BB152,Calculations!$C$118))+Control!$C$7*Calculations!$C$83*INDEX('Monthly Data'!O:O,Calculations!$C$116+MOD(BB152,Calculations!$C$118))+Control!$C$7*Calculations!$C$84*INDEX('Monthly Data'!P:P,Calculations!$C$116+MOD(BB152,Calculations!$C$118))+Control!$C$7*Calculations!$C$85*INDEX('Monthly Data'!Q:Q,Calculations!$C$116+MOD(BB152,Calculations!$C$118))+(1-Control!$C$7*Calculations!$C$87)*INDEX('Monthly Data'!R:R,Calculations!$C$116+MOD(BB152,Calculations!$C$118))</f>
        <v>2.1918137743539623E-2</v>
      </c>
      <c r="FS152" s="86">
        <f ca="1">Control!$C$7*Calculations!$C$82*INDEX('Monthly Data'!N:N,Calculations!$C$116+MOD(BC152,Calculations!$C$118))+Control!$C$7*Calculations!$C$83*INDEX('Monthly Data'!O:O,Calculations!$C$116+MOD(BC152,Calculations!$C$118))+Control!$C$7*Calculations!$C$84*INDEX('Monthly Data'!P:P,Calculations!$C$116+MOD(BC152,Calculations!$C$118))+Control!$C$7*Calculations!$C$85*INDEX('Monthly Data'!Q:Q,Calculations!$C$116+MOD(BC152,Calculations!$C$118))+(1-Control!$C$7*Calculations!$C$87)*INDEX('Monthly Data'!R:R,Calculations!$C$116+MOD(BC152,Calculations!$C$118))</f>
        <v>-1.4213734788548189E-2</v>
      </c>
      <c r="FT152" s="86">
        <f ca="1">Control!$C$7*Calculations!$C$82*INDEX('Monthly Data'!N:N,Calculations!$C$116+MOD(BD152,Calculations!$C$118))+Control!$C$7*Calculations!$C$83*INDEX('Monthly Data'!O:O,Calculations!$C$116+MOD(BD152,Calculations!$C$118))+Control!$C$7*Calculations!$C$84*INDEX('Monthly Data'!P:P,Calculations!$C$116+MOD(BD152,Calculations!$C$118))+Control!$C$7*Calculations!$C$85*INDEX('Monthly Data'!Q:Q,Calculations!$C$116+MOD(BD152,Calculations!$C$118))+(1-Control!$C$7*Calculations!$C$87)*INDEX('Monthly Data'!R:R,Calculations!$C$116+MOD(BD152,Calculations!$C$118))</f>
        <v>3.8809817903524786E-2</v>
      </c>
      <c r="FU152" s="86">
        <f ca="1">Control!$C$7*Calculations!$C$82*INDEX('Monthly Data'!N:N,Calculations!$C$116+MOD(BE152,Calculations!$C$118))+Control!$C$7*Calculations!$C$83*INDEX('Monthly Data'!O:O,Calculations!$C$116+MOD(BE152,Calculations!$C$118))+Control!$C$7*Calculations!$C$84*INDEX('Monthly Data'!P:P,Calculations!$C$116+MOD(BE152,Calculations!$C$118))+Control!$C$7*Calculations!$C$85*INDEX('Monthly Data'!Q:Q,Calculations!$C$116+MOD(BE152,Calculations!$C$118))+(1-Control!$C$7*Calculations!$C$87)*INDEX('Monthly Data'!R:R,Calculations!$C$116+MOD(BE152,Calculations!$C$118))</f>
        <v>7.9764341593600071E-3</v>
      </c>
      <c r="FV152" s="86">
        <f ca="1">Control!$C$7*Calculations!$C$82*INDEX('Monthly Data'!N:N,Calculations!$C$116+MOD(BF152,Calculations!$C$118))+Control!$C$7*Calculations!$C$83*INDEX('Monthly Data'!O:O,Calculations!$C$116+MOD(BF152,Calculations!$C$118))+Control!$C$7*Calculations!$C$84*INDEX('Monthly Data'!P:P,Calculations!$C$116+MOD(BF152,Calculations!$C$118))+Control!$C$7*Calculations!$C$85*INDEX('Monthly Data'!Q:Q,Calculations!$C$116+MOD(BF152,Calculations!$C$118))+(1-Control!$C$7*Calculations!$C$87)*INDEX('Monthly Data'!R:R,Calculations!$C$116+MOD(BF152,Calculations!$C$118))</f>
        <v>-7.8872955230675015E-3</v>
      </c>
      <c r="FW152" s="86">
        <f ca="1">Control!$C$7*Calculations!$C$82*INDEX('Monthly Data'!N:N,Calculations!$C$116+MOD(BG152,Calculations!$C$118))+Control!$C$7*Calculations!$C$83*INDEX('Monthly Data'!O:O,Calculations!$C$116+MOD(BG152,Calculations!$C$118))+Control!$C$7*Calculations!$C$84*INDEX('Monthly Data'!P:P,Calculations!$C$116+MOD(BG152,Calculations!$C$118))+Control!$C$7*Calculations!$C$85*INDEX('Monthly Data'!Q:Q,Calculations!$C$116+MOD(BG152,Calculations!$C$118))+(1-Control!$C$7*Calculations!$C$87)*INDEX('Monthly Data'!R:R,Calculations!$C$116+MOD(BG152,Calculations!$C$118))</f>
        <v>7.7184133340106598E-3</v>
      </c>
      <c r="FX152" s="86">
        <f ca="1">Control!$C$7*Calculations!$C$82*INDEX('Monthly Data'!N:N,Calculations!$C$116+MOD(BH152,Calculations!$C$118))+Control!$C$7*Calculations!$C$83*INDEX('Monthly Data'!O:O,Calculations!$C$116+MOD(BH152,Calculations!$C$118))+Control!$C$7*Calculations!$C$84*INDEX('Monthly Data'!P:P,Calculations!$C$116+MOD(BH152,Calculations!$C$118))+Control!$C$7*Calculations!$C$85*INDEX('Monthly Data'!Q:Q,Calculations!$C$116+MOD(BH152,Calculations!$C$118))+(1-Control!$C$7*Calculations!$C$87)*INDEX('Monthly Data'!R:R,Calculations!$C$116+MOD(BH152,Calculations!$C$118))</f>
        <v>2.377894462657602E-2</v>
      </c>
      <c r="FY152" s="86">
        <f ca="1">Control!$C$7*Calculations!$C$82*INDEX('Monthly Data'!N:N,Calculations!$C$116+MOD(BI152,Calculations!$C$118))+Control!$C$7*Calculations!$C$83*INDEX('Monthly Data'!O:O,Calculations!$C$116+MOD(BI152,Calculations!$C$118))+Control!$C$7*Calculations!$C$84*INDEX('Monthly Data'!P:P,Calculations!$C$116+MOD(BI152,Calculations!$C$118))+Control!$C$7*Calculations!$C$85*INDEX('Monthly Data'!Q:Q,Calculations!$C$116+MOD(BI152,Calculations!$C$118))+(1-Control!$C$7*Calculations!$C$87)*INDEX('Monthly Data'!R:R,Calculations!$C$116+MOD(BI152,Calculations!$C$118))</f>
        <v>7.5897487599915015E-3</v>
      </c>
      <c r="FZ152" s="86">
        <f ca="1">Control!$C$7*Calculations!$C$82*INDEX('Monthly Data'!N:N,Calculations!$C$116+MOD(BJ152,Calculations!$C$118))+Control!$C$7*Calculations!$C$83*INDEX('Monthly Data'!O:O,Calculations!$C$116+MOD(BJ152,Calculations!$C$118))+Control!$C$7*Calculations!$C$84*INDEX('Monthly Data'!P:P,Calculations!$C$116+MOD(BJ152,Calculations!$C$118))+Control!$C$7*Calculations!$C$85*INDEX('Monthly Data'!Q:Q,Calculations!$C$116+MOD(BJ152,Calculations!$C$118))+(1-Control!$C$7*Calculations!$C$87)*INDEX('Monthly Data'!R:R,Calculations!$C$116+MOD(BJ152,Calculations!$C$118))</f>
        <v>2.5325873776067674E-2</v>
      </c>
      <c r="GA152" s="86">
        <f ca="1">Control!$C$7*Calculations!$C$82*INDEX('Monthly Data'!N:N,Calculations!$C$116+MOD(BK152,Calculations!$C$118))+Control!$C$7*Calculations!$C$83*INDEX('Monthly Data'!O:O,Calculations!$C$116+MOD(BK152,Calculations!$C$118))+Control!$C$7*Calculations!$C$84*INDEX('Monthly Data'!P:P,Calculations!$C$116+MOD(BK152,Calculations!$C$118))+Control!$C$7*Calculations!$C$85*INDEX('Monthly Data'!Q:Q,Calculations!$C$116+MOD(BK152,Calculations!$C$118))+(1-Control!$C$7*Calculations!$C$87)*INDEX('Monthly Data'!R:R,Calculations!$C$116+MOD(BK152,Calculations!$C$118))</f>
        <v>3.1070573055362403E-2</v>
      </c>
      <c r="GB152" s="86">
        <f ca="1">Control!$C$7*Calculations!$C$82*INDEX('Monthly Data'!N:N,Calculations!$C$116+MOD(BL152,Calculations!$C$118))+Control!$C$7*Calculations!$C$83*INDEX('Monthly Data'!O:O,Calculations!$C$116+MOD(BL152,Calculations!$C$118))+Control!$C$7*Calculations!$C$84*INDEX('Monthly Data'!P:P,Calculations!$C$116+MOD(BL152,Calculations!$C$118))+Control!$C$7*Calculations!$C$85*INDEX('Monthly Data'!Q:Q,Calculations!$C$116+MOD(BL152,Calculations!$C$118))+(1-Control!$C$7*Calculations!$C$87)*INDEX('Monthly Data'!R:R,Calculations!$C$116+MOD(BL152,Calculations!$C$118))</f>
        <v>1.1809891087585166E-2</v>
      </c>
      <c r="GC152" s="86">
        <f ca="1">Control!$C$7*Calculations!$C$82*INDEX('Monthly Data'!N:N,Calculations!$C$116+MOD(BM152,Calculations!$C$118))+Control!$C$7*Calculations!$C$83*INDEX('Monthly Data'!O:O,Calculations!$C$116+MOD(BM152,Calculations!$C$118))+Control!$C$7*Calculations!$C$84*INDEX('Monthly Data'!P:P,Calculations!$C$116+MOD(BM152,Calculations!$C$118))+Control!$C$7*Calculations!$C$85*INDEX('Monthly Data'!Q:Q,Calculations!$C$116+MOD(BM152,Calculations!$C$118))+(1-Control!$C$7*Calculations!$C$87)*INDEX('Monthly Data'!R:R,Calculations!$C$116+MOD(BM152,Calculations!$C$118))</f>
        <v>1.7599621212565995E-2</v>
      </c>
      <c r="GD152" s="86">
        <f ca="1">Control!$C$7*Calculations!$C$82*INDEX('Monthly Data'!N:N,Calculations!$C$116+MOD(BN152,Calculations!$C$118))+Control!$C$7*Calculations!$C$83*INDEX('Monthly Data'!O:O,Calculations!$C$116+MOD(BN152,Calculations!$C$118))+Control!$C$7*Calculations!$C$84*INDEX('Monthly Data'!P:P,Calculations!$C$116+MOD(BN152,Calculations!$C$118))+Control!$C$7*Calculations!$C$85*INDEX('Monthly Data'!Q:Q,Calculations!$C$116+MOD(BN152,Calculations!$C$118))+(1-Control!$C$7*Calculations!$C$87)*INDEX('Monthly Data'!R:R,Calculations!$C$116+MOD(BN152,Calculations!$C$118))</f>
        <v>1.2722494017511032E-2</v>
      </c>
      <c r="GE152" s="86">
        <f ca="1">Control!$C$7*Calculations!$C$82*INDEX('Monthly Data'!N:N,Calculations!$C$116+MOD(BO152,Calculations!$C$118))+Control!$C$7*Calculations!$C$83*INDEX('Monthly Data'!O:O,Calculations!$C$116+MOD(BO152,Calculations!$C$118))+Control!$C$7*Calculations!$C$84*INDEX('Monthly Data'!P:P,Calculations!$C$116+MOD(BO152,Calculations!$C$118))+Control!$C$7*Calculations!$C$85*INDEX('Monthly Data'!Q:Q,Calculations!$C$116+MOD(BO152,Calculations!$C$118))+(1-Control!$C$7*Calculations!$C$87)*INDEX('Monthly Data'!R:R,Calculations!$C$116+MOD(BO152,Calculations!$C$118))</f>
        <v>1.7472933988537529E-2</v>
      </c>
      <c r="GF152" s="86">
        <f ca="1">Control!$C$7*Calculations!$C$82*INDEX('Monthly Data'!N:N,Calculations!$C$116+MOD(BP152,Calculations!$C$118))+Control!$C$7*Calculations!$C$83*INDEX('Monthly Data'!O:O,Calculations!$C$116+MOD(BP152,Calculations!$C$118))+Control!$C$7*Calculations!$C$84*INDEX('Monthly Data'!P:P,Calculations!$C$116+MOD(BP152,Calculations!$C$118))+Control!$C$7*Calculations!$C$85*INDEX('Monthly Data'!Q:Q,Calculations!$C$116+MOD(BP152,Calculations!$C$118))+(1-Control!$C$7*Calculations!$C$87)*INDEX('Monthly Data'!R:R,Calculations!$C$116+MOD(BP152,Calculations!$C$118))</f>
        <v>7.857567536297622E-3</v>
      </c>
      <c r="GG152" s="86">
        <f ca="1">Control!$C$7*Calculations!$C$82*INDEX('Monthly Data'!N:N,Calculations!$C$116+MOD(BQ152,Calculations!$C$118))+Control!$C$7*Calculations!$C$83*INDEX('Monthly Data'!O:O,Calculations!$C$116+MOD(BQ152,Calculations!$C$118))+Control!$C$7*Calculations!$C$84*INDEX('Monthly Data'!P:P,Calculations!$C$116+MOD(BQ152,Calculations!$C$118))+Control!$C$7*Calculations!$C$85*INDEX('Monthly Data'!Q:Q,Calculations!$C$116+MOD(BQ152,Calculations!$C$118))+(1-Control!$C$7*Calculations!$C$87)*INDEX('Monthly Data'!R:R,Calculations!$C$116+MOD(BQ152,Calculations!$C$118))</f>
        <v>1.1809891087585166E-2</v>
      </c>
      <c r="GH152" s="86">
        <f ca="1">Control!$C$7*Calculations!$C$82*INDEX('Monthly Data'!N:N,Calculations!$C$116+MOD(BR152,Calculations!$C$118))+Control!$C$7*Calculations!$C$83*INDEX('Monthly Data'!O:O,Calculations!$C$116+MOD(BR152,Calculations!$C$118))+Control!$C$7*Calculations!$C$84*INDEX('Monthly Data'!P:P,Calculations!$C$116+MOD(BR152,Calculations!$C$118))+Control!$C$7*Calculations!$C$85*INDEX('Monthly Data'!Q:Q,Calculations!$C$116+MOD(BR152,Calculations!$C$118))+(1-Control!$C$7*Calculations!$C$87)*INDEX('Monthly Data'!R:R,Calculations!$C$116+MOD(BR152,Calculations!$C$118))</f>
        <v>-4.417423226995453E-3</v>
      </c>
      <c r="GI152" s="86">
        <f ca="1">Control!$C$7*Calculations!$C$82*INDEX('Monthly Data'!N:N,Calculations!$C$116+MOD(BS152,Calculations!$C$118))+Control!$C$7*Calculations!$C$83*INDEX('Monthly Data'!O:O,Calculations!$C$116+MOD(BS152,Calculations!$C$118))+Control!$C$7*Calculations!$C$84*INDEX('Monthly Data'!P:P,Calculations!$C$116+MOD(BS152,Calculations!$C$118))+Control!$C$7*Calculations!$C$85*INDEX('Monthly Data'!Q:Q,Calculations!$C$116+MOD(BS152,Calculations!$C$118))+(1-Control!$C$7*Calculations!$C$87)*INDEX('Monthly Data'!R:R,Calculations!$C$116+MOD(BS152,Calculations!$C$118))</f>
        <v>2.3852824346838646E-2</v>
      </c>
      <c r="GJ152" s="86">
        <f ca="1">Control!$C$7*Calculations!$C$82*INDEX('Monthly Data'!N:N,Calculations!$C$116+MOD(BT152,Calculations!$C$118))+Control!$C$7*Calculations!$C$83*INDEX('Monthly Data'!O:O,Calculations!$C$116+MOD(BT152,Calculations!$C$118))+Control!$C$7*Calculations!$C$84*INDEX('Monthly Data'!P:P,Calculations!$C$116+MOD(BT152,Calculations!$C$118))+Control!$C$7*Calculations!$C$85*INDEX('Monthly Data'!Q:Q,Calculations!$C$116+MOD(BT152,Calculations!$C$118))+(1-Control!$C$7*Calculations!$C$87)*INDEX('Monthly Data'!R:R,Calculations!$C$116+MOD(BT152,Calculations!$C$118))</f>
        <v>-2.6378232493851243E-2</v>
      </c>
      <c r="GK152" s="86">
        <f ca="1">Control!$C$7*Calculations!$C$82*INDEX('Monthly Data'!N:N,Calculations!$C$116+MOD(BU152,Calculations!$C$118))+Control!$C$7*Calculations!$C$83*INDEX('Monthly Data'!O:O,Calculations!$C$116+MOD(BU152,Calculations!$C$118))+Control!$C$7*Calculations!$C$84*INDEX('Monthly Data'!P:P,Calculations!$C$116+MOD(BU152,Calculations!$C$118))+Control!$C$7*Calculations!$C$85*INDEX('Monthly Data'!Q:Q,Calculations!$C$116+MOD(BU152,Calculations!$C$118))+(1-Control!$C$7*Calculations!$C$87)*INDEX('Monthly Data'!R:R,Calculations!$C$116+MOD(BU152,Calculations!$C$118))</f>
        <v>4.5735623984309991E-2</v>
      </c>
      <c r="GL152" s="86">
        <f ca="1">Control!$C$7*Calculations!$C$82*INDEX('Monthly Data'!N:N,Calculations!$C$116+MOD(BV152,Calculations!$C$118))+Control!$C$7*Calculations!$C$83*INDEX('Monthly Data'!O:O,Calculations!$C$116+MOD(BV152,Calculations!$C$118))+Control!$C$7*Calculations!$C$84*INDEX('Monthly Data'!P:P,Calculations!$C$116+MOD(BV152,Calculations!$C$118))+Control!$C$7*Calculations!$C$85*INDEX('Monthly Data'!Q:Q,Calculations!$C$116+MOD(BV152,Calculations!$C$118))+(1-Control!$C$7*Calculations!$C$87)*INDEX('Monthly Data'!R:R,Calculations!$C$116+MOD(BV152,Calculations!$C$118))</f>
        <v>1.7472933988537529E-2</v>
      </c>
      <c r="GM152" s="86">
        <f ca="1">Control!$C$7*Calculations!$C$82*INDEX('Monthly Data'!N:N,Calculations!$C$116+MOD(BW152,Calculations!$C$118))+Control!$C$7*Calculations!$C$83*INDEX('Monthly Data'!O:O,Calculations!$C$116+MOD(BW152,Calculations!$C$118))+Control!$C$7*Calculations!$C$84*INDEX('Monthly Data'!P:P,Calculations!$C$116+MOD(BW152,Calculations!$C$118))+Control!$C$7*Calculations!$C$85*INDEX('Monthly Data'!Q:Q,Calculations!$C$116+MOD(BW152,Calculations!$C$118))+(1-Control!$C$7*Calculations!$C$87)*INDEX('Monthly Data'!R:R,Calculations!$C$116+MOD(BW152,Calculations!$C$118))</f>
        <v>2.0524935548016137E-2</v>
      </c>
      <c r="GN152" s="86">
        <f ca="1">Control!$C$7*Calculations!$C$82*INDEX('Monthly Data'!N:N,Calculations!$C$116+MOD(BX152,Calculations!$C$118))+Control!$C$7*Calculations!$C$83*INDEX('Monthly Data'!O:O,Calculations!$C$116+MOD(BX152,Calculations!$C$118))+Control!$C$7*Calculations!$C$84*INDEX('Monthly Data'!P:P,Calculations!$C$116+MOD(BX152,Calculations!$C$118))+Control!$C$7*Calculations!$C$85*INDEX('Monthly Data'!Q:Q,Calculations!$C$116+MOD(BX152,Calculations!$C$118))+(1-Control!$C$7*Calculations!$C$87)*INDEX('Monthly Data'!R:R,Calculations!$C$116+MOD(BX152,Calculations!$C$118))</f>
        <v>9.9793409618087695E-3</v>
      </c>
      <c r="GO152" s="86">
        <f ca="1">Control!$C$7*Calculations!$C$82*INDEX('Monthly Data'!N:N,Calculations!$C$116+MOD(BY152,Calculations!$C$118))+Control!$C$7*Calculations!$C$83*INDEX('Monthly Data'!O:O,Calculations!$C$116+MOD(BY152,Calculations!$C$118))+Control!$C$7*Calculations!$C$84*INDEX('Monthly Data'!P:P,Calculations!$C$116+MOD(BY152,Calculations!$C$118))+Control!$C$7*Calculations!$C$85*INDEX('Monthly Data'!Q:Q,Calculations!$C$116+MOD(BY152,Calculations!$C$118))+(1-Control!$C$7*Calculations!$C$87)*INDEX('Monthly Data'!R:R,Calculations!$C$116+MOD(BY152,Calculations!$C$118))</f>
        <v>-2.072517756005474E-2</v>
      </c>
      <c r="GP152" s="86">
        <f ca="1">Control!$C$7*Calculations!$C$82*INDEX('Monthly Data'!N:N,Calculations!$C$116+MOD(BZ152,Calculations!$C$118))+Control!$C$7*Calculations!$C$83*INDEX('Monthly Data'!O:O,Calculations!$C$116+MOD(BZ152,Calculations!$C$118))+Control!$C$7*Calculations!$C$84*INDEX('Monthly Data'!P:P,Calculations!$C$116+MOD(BZ152,Calculations!$C$118))+Control!$C$7*Calculations!$C$85*INDEX('Monthly Data'!Q:Q,Calculations!$C$116+MOD(BZ152,Calculations!$C$118))+(1-Control!$C$7*Calculations!$C$87)*INDEX('Monthly Data'!R:R,Calculations!$C$116+MOD(BZ152,Calculations!$C$118))</f>
        <v>3.5231336013669103E-2</v>
      </c>
      <c r="GQ152" s="86">
        <f ca="1">Control!$C$7*Calculations!$C$82*INDEX('Monthly Data'!N:N,Calculations!$C$116+MOD(CA152,Calculations!$C$118))+Control!$C$7*Calculations!$C$83*INDEX('Monthly Data'!O:O,Calculations!$C$116+MOD(CA152,Calculations!$C$118))+Control!$C$7*Calculations!$C$84*INDEX('Monthly Data'!P:P,Calculations!$C$116+MOD(CA152,Calculations!$C$118))+Control!$C$7*Calculations!$C$85*INDEX('Monthly Data'!Q:Q,Calculations!$C$116+MOD(CA152,Calculations!$C$118))+(1-Control!$C$7*Calculations!$C$87)*INDEX('Monthly Data'!R:R,Calculations!$C$116+MOD(CA152,Calculations!$C$118))</f>
        <v>7.7184133340106598E-3</v>
      </c>
      <c r="GR152" s="86">
        <f ca="1">Control!$C$7*Calculations!$C$82*INDEX('Monthly Data'!N:N,Calculations!$C$116+MOD(CB152,Calculations!$C$118))+Control!$C$7*Calculations!$C$83*INDEX('Monthly Data'!O:O,Calculations!$C$116+MOD(CB152,Calculations!$C$118))+Control!$C$7*Calculations!$C$84*INDEX('Monthly Data'!P:P,Calculations!$C$116+MOD(CB152,Calculations!$C$118))+Control!$C$7*Calculations!$C$85*INDEX('Monthly Data'!Q:Q,Calculations!$C$116+MOD(CB152,Calculations!$C$118))+(1-Control!$C$7*Calculations!$C$87)*INDEX('Monthly Data'!R:R,Calculations!$C$116+MOD(CB152,Calculations!$C$118))</f>
        <v>1.8695385296339444E-2</v>
      </c>
      <c r="GS152" s="86">
        <f ca="1">Control!$C$7*Calculations!$C$82*INDEX('Monthly Data'!N:N,Calculations!$C$116+MOD(CC152,Calculations!$C$118))+Control!$C$7*Calculations!$C$83*INDEX('Monthly Data'!O:O,Calculations!$C$116+MOD(CC152,Calculations!$C$118))+Control!$C$7*Calculations!$C$84*INDEX('Monthly Data'!P:P,Calculations!$C$116+MOD(CC152,Calculations!$C$118))+Control!$C$7*Calculations!$C$85*INDEX('Monthly Data'!Q:Q,Calculations!$C$116+MOD(CC152,Calculations!$C$118))+(1-Control!$C$7*Calculations!$C$87)*INDEX('Monthly Data'!R:R,Calculations!$C$116+MOD(CC152,Calculations!$C$118))</f>
        <v>1.7361594973213587E-2</v>
      </c>
      <c r="GT152" s="86">
        <f ca="1">Control!$C$7*Calculations!$C$82*INDEX('Monthly Data'!N:N,Calculations!$C$116+MOD(CD152,Calculations!$C$118))+Control!$C$7*Calculations!$C$83*INDEX('Monthly Data'!O:O,Calculations!$C$116+MOD(CD152,Calculations!$C$118))+Control!$C$7*Calculations!$C$84*INDEX('Monthly Data'!P:P,Calculations!$C$116+MOD(CD152,Calculations!$C$118))+Control!$C$7*Calculations!$C$85*INDEX('Monthly Data'!Q:Q,Calculations!$C$116+MOD(CD152,Calculations!$C$118))+(1-Control!$C$7*Calculations!$C$87)*INDEX('Monthly Data'!R:R,Calculations!$C$116+MOD(CD152,Calculations!$C$118))</f>
        <v>1.1809891087585166E-2</v>
      </c>
      <c r="GU152" s="86">
        <f ca="1">Control!$C$7*Calculations!$C$82*INDEX('Monthly Data'!N:N,Calculations!$C$116+MOD(CE152,Calculations!$C$118))+Control!$C$7*Calculations!$C$83*INDEX('Monthly Data'!O:O,Calculations!$C$116+MOD(CE152,Calculations!$C$118))+Control!$C$7*Calculations!$C$84*INDEX('Monthly Data'!P:P,Calculations!$C$116+MOD(CE152,Calculations!$C$118))+Control!$C$7*Calculations!$C$85*INDEX('Monthly Data'!Q:Q,Calculations!$C$116+MOD(CE152,Calculations!$C$118))+(1-Control!$C$7*Calculations!$C$87)*INDEX('Monthly Data'!R:R,Calculations!$C$116+MOD(CE152,Calculations!$C$118))</f>
        <v>1.0415351832335435E-2</v>
      </c>
      <c r="GV152" s="86">
        <f ca="1">Control!$C$7*Calculations!$C$82*INDEX('Monthly Data'!N:N,Calculations!$C$116+MOD(CF152,Calculations!$C$118))+Control!$C$7*Calculations!$C$83*INDEX('Monthly Data'!O:O,Calculations!$C$116+MOD(CF152,Calculations!$C$118))+Control!$C$7*Calculations!$C$84*INDEX('Monthly Data'!P:P,Calculations!$C$116+MOD(CF152,Calculations!$C$118))+Control!$C$7*Calculations!$C$85*INDEX('Monthly Data'!Q:Q,Calculations!$C$116+MOD(CF152,Calculations!$C$118))+(1-Control!$C$7*Calculations!$C$87)*INDEX('Monthly Data'!R:R,Calculations!$C$116+MOD(CF152,Calculations!$C$118))</f>
        <v>1.046389543479892E-2</v>
      </c>
      <c r="GW152" s="86">
        <f ca="1">Control!$C$7*Calculations!$C$82*INDEX('Monthly Data'!N:N,Calculations!$C$116+MOD(CG152,Calculations!$C$118))+Control!$C$7*Calculations!$C$83*INDEX('Monthly Data'!O:O,Calculations!$C$116+MOD(CG152,Calculations!$C$118))+Control!$C$7*Calculations!$C$84*INDEX('Monthly Data'!P:P,Calculations!$C$116+MOD(CG152,Calculations!$C$118))+Control!$C$7*Calculations!$C$85*INDEX('Monthly Data'!Q:Q,Calculations!$C$116+MOD(CG152,Calculations!$C$118))+(1-Control!$C$7*Calculations!$C$87)*INDEX('Monthly Data'!R:R,Calculations!$C$116+MOD(CG152,Calculations!$C$118))</f>
        <v>1.046389543479892E-2</v>
      </c>
      <c r="GX152" s="86">
        <f ca="1">Control!$C$7*Calculations!$C$82*INDEX('Monthly Data'!N:N,Calculations!$C$116+MOD(CH152,Calculations!$C$118))+Control!$C$7*Calculations!$C$83*INDEX('Monthly Data'!O:O,Calculations!$C$116+MOD(CH152,Calculations!$C$118))+Control!$C$7*Calculations!$C$84*INDEX('Monthly Data'!P:P,Calculations!$C$116+MOD(CH152,Calculations!$C$118))+Control!$C$7*Calculations!$C$85*INDEX('Monthly Data'!Q:Q,Calculations!$C$116+MOD(CH152,Calculations!$C$118))+(1-Control!$C$7*Calculations!$C$87)*INDEX('Monthly Data'!R:R,Calculations!$C$116+MOD(CH152,Calculations!$C$118))</f>
        <v>-2.4571433440223247E-2</v>
      </c>
      <c r="GY152" s="86">
        <f ca="1">Control!$C$7*Calculations!$C$82*INDEX('Monthly Data'!N:N,Calculations!$C$116+MOD(CI152,Calculations!$C$118))+Control!$C$7*Calculations!$C$83*INDEX('Monthly Data'!O:O,Calculations!$C$116+MOD(CI152,Calculations!$C$118))+Control!$C$7*Calculations!$C$84*INDEX('Monthly Data'!P:P,Calculations!$C$116+MOD(CI152,Calculations!$C$118))+Control!$C$7*Calculations!$C$85*INDEX('Monthly Data'!Q:Q,Calculations!$C$116+MOD(CI152,Calculations!$C$118))+(1-Control!$C$7*Calculations!$C$87)*INDEX('Monthly Data'!R:R,Calculations!$C$116+MOD(CI152,Calculations!$C$118))</f>
        <v>8.3814116887657771E-3</v>
      </c>
      <c r="GZ152" s="86">
        <f ca="1">Control!$C$7*Calculations!$C$82*INDEX('Monthly Data'!N:N,Calculations!$C$116+MOD(CJ152,Calculations!$C$118))+Control!$C$7*Calculations!$C$83*INDEX('Monthly Data'!O:O,Calculations!$C$116+MOD(CJ152,Calculations!$C$118))+Control!$C$7*Calculations!$C$84*INDEX('Monthly Data'!P:P,Calculations!$C$116+MOD(CJ152,Calculations!$C$118))+Control!$C$7*Calculations!$C$85*INDEX('Monthly Data'!Q:Q,Calculations!$C$116+MOD(CJ152,Calculations!$C$118))+(1-Control!$C$7*Calculations!$C$87)*INDEX('Monthly Data'!R:R,Calculations!$C$116+MOD(CJ152,Calculations!$C$118))</f>
        <v>-9.839093431862074E-3</v>
      </c>
      <c r="HA152" s="86">
        <f ca="1">Control!$C$7*Calculations!$C$82*INDEX('Monthly Data'!N:N,Calculations!$C$116+MOD(CK152,Calculations!$C$118))+Control!$C$7*Calculations!$C$83*INDEX('Monthly Data'!O:O,Calculations!$C$116+MOD(CK152,Calculations!$C$118))+Control!$C$7*Calculations!$C$84*INDEX('Monthly Data'!P:P,Calculations!$C$116+MOD(CK152,Calculations!$C$118))+Control!$C$7*Calculations!$C$85*INDEX('Monthly Data'!Q:Q,Calculations!$C$116+MOD(CK152,Calculations!$C$118))+(1-Control!$C$7*Calculations!$C$87)*INDEX('Monthly Data'!R:R,Calculations!$C$116+MOD(CK152,Calculations!$C$118))</f>
        <v>-3.299557342782896E-2</v>
      </c>
      <c r="HB152" s="86">
        <f ca="1">Control!$C$7*Calculations!$C$82*INDEX('Monthly Data'!N:N,Calculations!$C$116+MOD(CL152,Calculations!$C$118))+Control!$C$7*Calculations!$C$83*INDEX('Monthly Data'!O:O,Calculations!$C$116+MOD(CL152,Calculations!$C$118))+Control!$C$7*Calculations!$C$84*INDEX('Monthly Data'!P:P,Calculations!$C$116+MOD(CL152,Calculations!$C$118))+Control!$C$7*Calculations!$C$85*INDEX('Monthly Data'!Q:Q,Calculations!$C$116+MOD(CL152,Calculations!$C$118))+(1-Control!$C$7*Calculations!$C$87)*INDEX('Monthly Data'!R:R,Calculations!$C$116+MOD(CL152,Calculations!$C$118))</f>
        <v>1.7361594973213587E-2</v>
      </c>
      <c r="HC152" s="86">
        <f ca="1">Control!$C$7*Calculations!$C$82*INDEX('Monthly Data'!N:N,Calculations!$C$116+MOD(CM152,Calculations!$C$118))+Control!$C$7*Calculations!$C$83*INDEX('Monthly Data'!O:O,Calculations!$C$116+MOD(CM152,Calculations!$C$118))+Control!$C$7*Calculations!$C$84*INDEX('Monthly Data'!P:P,Calculations!$C$116+MOD(CM152,Calculations!$C$118))+Control!$C$7*Calculations!$C$85*INDEX('Monthly Data'!Q:Q,Calculations!$C$116+MOD(CM152,Calculations!$C$118))+(1-Control!$C$7*Calculations!$C$87)*INDEX('Monthly Data'!R:R,Calculations!$C$116+MOD(CM152,Calculations!$C$118))</f>
        <v>1.2435425892067014E-2</v>
      </c>
      <c r="HD152" s="86">
        <f ca="1">Control!$C$7*Calculations!$C$82*INDEX('Monthly Data'!N:N,Calculations!$C$116+MOD(CN152,Calculations!$C$118))+Control!$C$7*Calculations!$C$83*INDEX('Monthly Data'!O:O,Calculations!$C$116+MOD(CN152,Calculations!$C$118))+Control!$C$7*Calculations!$C$84*INDEX('Monthly Data'!P:P,Calculations!$C$116+MOD(CN152,Calculations!$C$118))+Control!$C$7*Calculations!$C$85*INDEX('Monthly Data'!Q:Q,Calculations!$C$116+MOD(CN152,Calculations!$C$118))+(1-Control!$C$7*Calculations!$C$87)*INDEX('Monthly Data'!R:R,Calculations!$C$116+MOD(CN152,Calculations!$C$118))</f>
        <v>5.3309355465453899E-3</v>
      </c>
      <c r="HE152" s="86">
        <f ca="1">Control!$C$7*Calculations!$C$82*INDEX('Monthly Data'!N:N,Calculations!$C$116+MOD(CO152,Calculations!$C$118))+Control!$C$7*Calculations!$C$83*INDEX('Monthly Data'!O:O,Calculations!$C$116+MOD(CO152,Calculations!$C$118))+Control!$C$7*Calculations!$C$84*INDEX('Monthly Data'!P:P,Calculations!$C$116+MOD(CO152,Calculations!$C$118))+Control!$C$7*Calculations!$C$85*INDEX('Monthly Data'!Q:Q,Calculations!$C$116+MOD(CO152,Calculations!$C$118))+(1-Control!$C$7*Calculations!$C$87)*INDEX('Monthly Data'!R:R,Calculations!$C$116+MOD(CO152,Calculations!$C$118))</f>
        <v>3.4808428836917149E-3</v>
      </c>
      <c r="HF152" s="86">
        <f ca="1">Control!$C$7*Calculations!$C$82*INDEX('Monthly Data'!N:N,Calculations!$C$116+MOD(CP152,Calculations!$C$118))+Control!$C$7*Calculations!$C$83*INDEX('Monthly Data'!O:O,Calculations!$C$116+MOD(CP152,Calculations!$C$118))+Control!$C$7*Calculations!$C$84*INDEX('Monthly Data'!P:P,Calculations!$C$116+MOD(CP152,Calculations!$C$118))+Control!$C$7*Calculations!$C$85*INDEX('Monthly Data'!Q:Q,Calculations!$C$116+MOD(CP152,Calculations!$C$118))+(1-Control!$C$7*Calculations!$C$87)*INDEX('Monthly Data'!R:R,Calculations!$C$116+MOD(CP152,Calculations!$C$118))</f>
        <v>-2.4571433440223247E-2</v>
      </c>
      <c r="HG152" s="86">
        <f ca="1">Control!$C$7*Calculations!$C$82*INDEX('Monthly Data'!N:N,Calculations!$C$116+MOD(CQ152,Calculations!$C$118))+Control!$C$7*Calculations!$C$83*INDEX('Monthly Data'!O:O,Calculations!$C$116+MOD(CQ152,Calculations!$C$118))+Control!$C$7*Calculations!$C$84*INDEX('Monthly Data'!P:P,Calculations!$C$116+MOD(CQ152,Calculations!$C$118))+Control!$C$7*Calculations!$C$85*INDEX('Monthly Data'!Q:Q,Calculations!$C$116+MOD(CQ152,Calculations!$C$118))+(1-Control!$C$7*Calculations!$C$87)*INDEX('Monthly Data'!R:R,Calculations!$C$116+MOD(CQ152,Calculations!$C$118))</f>
        <v>1.7073665854433945E-2</v>
      </c>
      <c r="HH152" s="86">
        <f ca="1">Control!$C$7*Calculations!$C$82*INDEX('Monthly Data'!N:N,Calculations!$C$116+MOD(CR152,Calculations!$C$118))+Control!$C$7*Calculations!$C$83*INDEX('Monthly Data'!O:O,Calculations!$C$116+MOD(CR152,Calculations!$C$118))+Control!$C$7*Calculations!$C$84*INDEX('Monthly Data'!P:P,Calculations!$C$116+MOD(CR152,Calculations!$C$118))+Control!$C$7*Calculations!$C$85*INDEX('Monthly Data'!Q:Q,Calculations!$C$116+MOD(CR152,Calculations!$C$118))+(1-Control!$C$7*Calculations!$C$87)*INDEX('Monthly Data'!R:R,Calculations!$C$116+MOD(CR152,Calculations!$C$118))</f>
        <v>2.4470405846852006E-3</v>
      </c>
      <c r="HI152" s="86">
        <f ca="1">Control!$C$7*Calculations!$C$82*INDEX('Monthly Data'!N:N,Calculations!$C$116+MOD(CS152,Calculations!$C$118))+Control!$C$7*Calculations!$C$83*INDEX('Monthly Data'!O:O,Calculations!$C$116+MOD(CS152,Calculations!$C$118))+Control!$C$7*Calculations!$C$84*INDEX('Monthly Data'!P:P,Calculations!$C$116+MOD(CS152,Calculations!$C$118))+Control!$C$7*Calculations!$C$85*INDEX('Monthly Data'!Q:Q,Calculations!$C$116+MOD(CS152,Calculations!$C$118))+(1-Control!$C$7*Calculations!$C$87)*INDEX('Monthly Data'!R:R,Calculations!$C$116+MOD(CS152,Calculations!$C$118))</f>
        <v>-2.4571433440223247E-2</v>
      </c>
      <c r="HJ152" s="86">
        <f ca="1">Control!$C$7*Calculations!$C$82*INDEX('Monthly Data'!N:N,Calculations!$C$116+MOD(CT152,Calculations!$C$118))+Control!$C$7*Calculations!$C$83*INDEX('Monthly Data'!O:O,Calculations!$C$116+MOD(CT152,Calculations!$C$118))+Control!$C$7*Calculations!$C$84*INDEX('Monthly Data'!P:P,Calculations!$C$116+MOD(CT152,Calculations!$C$118))+Control!$C$7*Calculations!$C$85*INDEX('Monthly Data'!Q:Q,Calculations!$C$116+MOD(CT152,Calculations!$C$118))+(1-Control!$C$7*Calculations!$C$87)*INDEX('Monthly Data'!R:R,Calculations!$C$116+MOD(CT152,Calculations!$C$118))</f>
        <v>1.0478379486191123E-2</v>
      </c>
      <c r="HK152" s="86">
        <f ca="1">Control!$C$7*Calculations!$C$82*INDEX('Monthly Data'!N:N,Calculations!$C$116+MOD(CU152,Calculations!$C$118))+Control!$C$7*Calculations!$C$83*INDEX('Monthly Data'!O:O,Calculations!$C$116+MOD(CU152,Calculations!$C$118))+Control!$C$7*Calculations!$C$84*INDEX('Monthly Data'!P:P,Calculations!$C$116+MOD(CU152,Calculations!$C$118))+Control!$C$7*Calculations!$C$85*INDEX('Monthly Data'!Q:Q,Calculations!$C$116+MOD(CU152,Calculations!$C$118))+(1-Control!$C$7*Calculations!$C$87)*INDEX('Monthly Data'!R:R,Calculations!$C$116+MOD(CU152,Calculations!$C$118))</f>
        <v>1.0353752315110615E-2</v>
      </c>
      <c r="HL152" s="86">
        <f ca="1">Control!$C$7*Calculations!$C$82*INDEX('Monthly Data'!N:N,Calculations!$C$116+MOD(CV152,Calculations!$C$118))+Control!$C$7*Calculations!$C$83*INDEX('Monthly Data'!O:O,Calculations!$C$116+MOD(CV152,Calculations!$C$118))+Control!$C$7*Calculations!$C$84*INDEX('Monthly Data'!P:P,Calculations!$C$116+MOD(CV152,Calculations!$C$118))+Control!$C$7*Calculations!$C$85*INDEX('Monthly Data'!Q:Q,Calculations!$C$116+MOD(CV152,Calculations!$C$118))+(1-Control!$C$7*Calculations!$C$87)*INDEX('Monthly Data'!R:R,Calculations!$C$116+MOD(CV152,Calculations!$C$118))</f>
        <v>1.5216630695380906E-2</v>
      </c>
      <c r="HM152" s="86">
        <f ca="1">Control!$C$7*Calculations!$C$82*INDEX('Monthly Data'!N:N,Calculations!$C$116+MOD(CW152,Calculations!$C$118))+Control!$C$7*Calculations!$C$83*INDEX('Monthly Data'!O:O,Calculations!$C$116+MOD(CW152,Calculations!$C$118))+Control!$C$7*Calculations!$C$84*INDEX('Monthly Data'!P:P,Calculations!$C$116+MOD(CW152,Calculations!$C$118))+Control!$C$7*Calculations!$C$85*INDEX('Monthly Data'!Q:Q,Calculations!$C$116+MOD(CW152,Calculations!$C$118))+(1-Control!$C$7*Calculations!$C$87)*INDEX('Monthly Data'!R:R,Calculations!$C$116+MOD(CW152,Calculations!$C$118))</f>
        <v>-2.0259958308006688E-2</v>
      </c>
      <c r="HN152" s="86">
        <f ca="1">Control!$C$7*Calculations!$C$82*INDEX('Monthly Data'!N:N,Calculations!$C$116+MOD(CX152,Calculations!$C$118))+Control!$C$7*Calculations!$C$83*INDEX('Monthly Data'!O:O,Calculations!$C$116+MOD(CX152,Calculations!$C$118))+Control!$C$7*Calculations!$C$84*INDEX('Monthly Data'!P:P,Calculations!$C$116+MOD(CX152,Calculations!$C$118))+Control!$C$7*Calculations!$C$85*INDEX('Monthly Data'!Q:Q,Calculations!$C$116+MOD(CX152,Calculations!$C$118))+(1-Control!$C$7*Calculations!$C$87)*INDEX('Monthly Data'!R:R,Calculations!$C$116+MOD(CX152,Calculations!$C$118))</f>
        <v>1.9073822767906517E-2</v>
      </c>
      <c r="HO152" s="86">
        <f ca="1">Control!$C$7*Calculations!$C$82*INDEX('Monthly Data'!N:N,Calculations!$C$116+MOD(CY152,Calculations!$C$118))+Control!$C$7*Calculations!$C$83*INDEX('Monthly Data'!O:O,Calculations!$C$116+MOD(CY152,Calculations!$C$118))+Control!$C$7*Calculations!$C$84*INDEX('Monthly Data'!P:P,Calculations!$C$116+MOD(CY152,Calculations!$C$118))+Control!$C$7*Calculations!$C$85*INDEX('Monthly Data'!Q:Q,Calculations!$C$116+MOD(CY152,Calculations!$C$118))+(1-Control!$C$7*Calculations!$C$87)*INDEX('Monthly Data'!R:R,Calculations!$C$116+MOD(CY152,Calculations!$C$118))</f>
        <v>5.1972609868760735E-3</v>
      </c>
      <c r="HP152" s="86">
        <f ca="1">Control!$C$7*Calculations!$C$82*INDEX('Monthly Data'!N:N,Calculations!$C$116+MOD(CZ152,Calculations!$C$118))+Control!$C$7*Calculations!$C$83*INDEX('Monthly Data'!O:O,Calculations!$C$116+MOD(CZ152,Calculations!$C$118))+Control!$C$7*Calculations!$C$84*INDEX('Monthly Data'!P:P,Calculations!$C$116+MOD(CZ152,Calculations!$C$118))+Control!$C$7*Calculations!$C$85*INDEX('Monthly Data'!Q:Q,Calculations!$C$116+MOD(CZ152,Calculations!$C$118))+(1-Control!$C$7*Calculations!$C$87)*INDEX('Monthly Data'!R:R,Calculations!$C$116+MOD(CZ152,Calculations!$C$118))</f>
        <v>-3.53368065312233E-2</v>
      </c>
      <c r="HQ152" s="86">
        <f ca="1">Control!$C$7*Calculations!$C$82*INDEX('Monthly Data'!N:N,Calculations!$C$116+MOD(DA152,Calculations!$C$118))+Control!$C$7*Calculations!$C$83*INDEX('Monthly Data'!O:O,Calculations!$C$116+MOD(DA152,Calculations!$C$118))+Control!$C$7*Calculations!$C$84*INDEX('Monthly Data'!P:P,Calculations!$C$116+MOD(DA152,Calculations!$C$118))+Control!$C$7*Calculations!$C$85*INDEX('Monthly Data'!Q:Q,Calculations!$C$116+MOD(DA152,Calculations!$C$118))+(1-Control!$C$7*Calculations!$C$87)*INDEX('Monthly Data'!R:R,Calculations!$C$116+MOD(DA152,Calculations!$C$118))</f>
        <v>1.5063457444773597E-2</v>
      </c>
      <c r="HR152" s="86">
        <f ca="1">Control!$C$7*Calculations!$C$82*INDEX('Monthly Data'!N:N,Calculations!$C$116+MOD(DB152,Calculations!$C$118))+Control!$C$7*Calculations!$C$83*INDEX('Monthly Data'!O:O,Calculations!$C$116+MOD(DB152,Calculations!$C$118))+Control!$C$7*Calculations!$C$84*INDEX('Monthly Data'!P:P,Calculations!$C$116+MOD(DB152,Calculations!$C$118))+Control!$C$7*Calculations!$C$85*INDEX('Monthly Data'!Q:Q,Calculations!$C$116+MOD(DB152,Calculations!$C$118))+(1-Control!$C$7*Calculations!$C$87)*INDEX('Monthly Data'!R:R,Calculations!$C$116+MOD(DB152,Calculations!$C$118))</f>
        <v>3.7596120283497965E-2</v>
      </c>
      <c r="HS152" s="86">
        <f ca="1">Control!$C$7*Calculations!$C$82*INDEX('Monthly Data'!N:N,Calculations!$C$116+MOD(DC152,Calculations!$C$118))+Control!$C$7*Calculations!$C$83*INDEX('Monthly Data'!O:O,Calculations!$C$116+MOD(DC152,Calculations!$C$118))+Control!$C$7*Calculations!$C$84*INDEX('Monthly Data'!P:P,Calculations!$C$116+MOD(DC152,Calculations!$C$118))+Control!$C$7*Calculations!$C$85*INDEX('Monthly Data'!Q:Q,Calculations!$C$116+MOD(DC152,Calculations!$C$118))+(1-Control!$C$7*Calculations!$C$87)*INDEX('Monthly Data'!R:R,Calculations!$C$116+MOD(DC152,Calculations!$C$118))</f>
        <v>-3.8875517825435772E-3</v>
      </c>
      <c r="HT152" s="86">
        <f ca="1">Control!$C$7*Calculations!$C$82*INDEX('Monthly Data'!N:N,Calculations!$C$116+MOD(DD152,Calculations!$C$118))+Control!$C$7*Calculations!$C$83*INDEX('Monthly Data'!O:O,Calculations!$C$116+MOD(DD152,Calculations!$C$118))+Control!$C$7*Calculations!$C$84*INDEX('Monthly Data'!P:P,Calculations!$C$116+MOD(DD152,Calculations!$C$118))+Control!$C$7*Calculations!$C$85*INDEX('Monthly Data'!Q:Q,Calculations!$C$116+MOD(DD152,Calculations!$C$118))+(1-Control!$C$7*Calculations!$C$87)*INDEX('Monthly Data'!R:R,Calculations!$C$116+MOD(DD152,Calculations!$C$118))</f>
        <v>-9.9526758408448549E-3</v>
      </c>
      <c r="HU152" s="86">
        <f ca="1">Control!$C$7*Calculations!$C$82*INDEX('Monthly Data'!N:N,Calculations!$C$116+MOD(DE152,Calculations!$C$118))+Control!$C$7*Calculations!$C$83*INDEX('Monthly Data'!O:O,Calculations!$C$116+MOD(DE152,Calculations!$C$118))+Control!$C$7*Calculations!$C$84*INDEX('Monthly Data'!P:P,Calculations!$C$116+MOD(DE152,Calculations!$C$118))+Control!$C$7*Calculations!$C$85*INDEX('Monthly Data'!Q:Q,Calculations!$C$116+MOD(DE152,Calculations!$C$118))+(1-Control!$C$7*Calculations!$C$87)*INDEX('Monthly Data'!R:R,Calculations!$C$116+MOD(DE152,Calculations!$C$118))</f>
        <v>1.50127906355989E-2</v>
      </c>
      <c r="HV152" s="86">
        <f ca="1">Control!$C$7*Calculations!$C$82*INDEX('Monthly Data'!N:N,Calculations!$C$116+MOD(DF152,Calculations!$C$118))+Control!$C$7*Calculations!$C$83*INDEX('Monthly Data'!O:O,Calculations!$C$116+MOD(DF152,Calculations!$C$118))+Control!$C$7*Calculations!$C$84*INDEX('Monthly Data'!P:P,Calculations!$C$116+MOD(DF152,Calculations!$C$118))+Control!$C$7*Calculations!$C$85*INDEX('Monthly Data'!Q:Q,Calculations!$C$116+MOD(DF152,Calculations!$C$118))+(1-Control!$C$7*Calculations!$C$87)*INDEX('Monthly Data'!R:R,Calculations!$C$116+MOD(DF152,Calculations!$C$118))</f>
        <v>7.857567536297622E-3</v>
      </c>
      <c r="HW152" s="86">
        <f ca="1">Control!$C$7*Calculations!$C$82*INDEX('Monthly Data'!N:N,Calculations!$C$116+MOD(DG152,Calculations!$C$118))+Control!$C$7*Calculations!$C$83*INDEX('Monthly Data'!O:O,Calculations!$C$116+MOD(DG152,Calculations!$C$118))+Control!$C$7*Calculations!$C$84*INDEX('Monthly Data'!P:P,Calculations!$C$116+MOD(DG152,Calculations!$C$118))+Control!$C$7*Calculations!$C$85*INDEX('Monthly Data'!Q:Q,Calculations!$C$116+MOD(DG152,Calculations!$C$118))+(1-Control!$C$7*Calculations!$C$87)*INDEX('Monthly Data'!R:R,Calculations!$C$116+MOD(DG152,Calculations!$C$118))</f>
        <v>9.5791276036140301E-3</v>
      </c>
      <c r="HX152" s="86">
        <f ca="1">Control!$C$7*Calculations!$C$82*INDEX('Monthly Data'!N:N,Calculations!$C$116+MOD(DH152,Calculations!$C$118))+Control!$C$7*Calculations!$C$83*INDEX('Monthly Data'!O:O,Calculations!$C$116+MOD(DH152,Calculations!$C$118))+Control!$C$7*Calculations!$C$84*INDEX('Monthly Data'!P:P,Calculations!$C$116+MOD(DH152,Calculations!$C$118))+Control!$C$7*Calculations!$C$85*INDEX('Monthly Data'!Q:Q,Calculations!$C$116+MOD(DH152,Calculations!$C$118))+(1-Control!$C$7*Calculations!$C$87)*INDEX('Monthly Data'!R:R,Calculations!$C$116+MOD(DH152,Calculations!$C$118))</f>
        <v>9.9793409618087695E-3</v>
      </c>
      <c r="HY152" s="86">
        <f ca="1">Control!$C$7*Calculations!$C$82*INDEX('Monthly Data'!N:N,Calculations!$C$116+MOD(DI152,Calculations!$C$118))+Control!$C$7*Calculations!$C$83*INDEX('Monthly Data'!O:O,Calculations!$C$116+MOD(DI152,Calculations!$C$118))+Control!$C$7*Calculations!$C$84*INDEX('Monthly Data'!P:P,Calculations!$C$116+MOD(DI152,Calculations!$C$118))+Control!$C$7*Calculations!$C$85*INDEX('Monthly Data'!Q:Q,Calculations!$C$116+MOD(DI152,Calculations!$C$118))+(1-Control!$C$7*Calculations!$C$87)*INDEX('Monthly Data'!R:R,Calculations!$C$116+MOD(DI152,Calculations!$C$118))</f>
        <v>3.9251937367756782E-3</v>
      </c>
      <c r="HZ152" s="86">
        <f ca="1">Control!$C$7*Calculations!$C$82*INDEX('Monthly Data'!N:N,Calculations!$C$116+MOD(DJ152,Calculations!$C$118))+Control!$C$7*Calculations!$C$83*INDEX('Monthly Data'!O:O,Calculations!$C$116+MOD(DJ152,Calculations!$C$118))+Control!$C$7*Calculations!$C$84*INDEX('Monthly Data'!P:P,Calculations!$C$116+MOD(DJ152,Calculations!$C$118))+Control!$C$7*Calculations!$C$85*INDEX('Monthly Data'!Q:Q,Calculations!$C$116+MOD(DJ152,Calculations!$C$118))+(1-Control!$C$7*Calculations!$C$87)*INDEX('Monthly Data'!R:R,Calculations!$C$116+MOD(DJ152,Calculations!$C$118))</f>
        <v>7.9764341593600071E-3</v>
      </c>
      <c r="IA152" s="86">
        <f ca="1">Control!$C$7*Calculations!$C$82*INDEX('Monthly Data'!N:N,Calculations!$C$116+MOD(DK152,Calculations!$C$118))+Control!$C$7*Calculations!$C$83*INDEX('Monthly Data'!O:O,Calculations!$C$116+MOD(DK152,Calculations!$C$118))+Control!$C$7*Calculations!$C$84*INDEX('Monthly Data'!P:P,Calculations!$C$116+MOD(DK152,Calculations!$C$118))+Control!$C$7*Calculations!$C$85*INDEX('Monthly Data'!Q:Q,Calculations!$C$116+MOD(DK152,Calculations!$C$118))+(1-Control!$C$7*Calculations!$C$87)*INDEX('Monthly Data'!R:R,Calculations!$C$116+MOD(DK152,Calculations!$C$118))</f>
        <v>4.5132804118240749E-2</v>
      </c>
      <c r="IB152" s="86">
        <f ca="1">Control!$C$7*Calculations!$C$82*INDEX('Monthly Data'!N:N,Calculations!$C$116+MOD(DL152,Calculations!$C$118))+Control!$C$7*Calculations!$C$83*INDEX('Monthly Data'!O:O,Calculations!$C$116+MOD(DL152,Calculations!$C$118))+Control!$C$7*Calculations!$C$84*INDEX('Monthly Data'!P:P,Calculations!$C$116+MOD(DL152,Calculations!$C$118))+Control!$C$7*Calculations!$C$85*INDEX('Monthly Data'!Q:Q,Calculations!$C$116+MOD(DL152,Calculations!$C$118))+(1-Control!$C$7*Calculations!$C$87)*INDEX('Monthly Data'!R:R,Calculations!$C$116+MOD(DL152,Calculations!$C$118))</f>
        <v>1.2722494017511032E-2</v>
      </c>
      <c r="IC152" s="86">
        <f ca="1">Control!$C$7*Calculations!$C$82*INDEX('Monthly Data'!N:N,Calculations!$C$116+MOD(DM152,Calculations!$C$118))+Control!$C$7*Calculations!$C$83*INDEX('Monthly Data'!O:O,Calculations!$C$116+MOD(DM152,Calculations!$C$118))+Control!$C$7*Calculations!$C$84*INDEX('Monthly Data'!P:P,Calculations!$C$116+MOD(DM152,Calculations!$C$118))+Control!$C$7*Calculations!$C$85*INDEX('Monthly Data'!Q:Q,Calculations!$C$116+MOD(DM152,Calculations!$C$118))+(1-Control!$C$7*Calculations!$C$87)*INDEX('Monthly Data'!R:R,Calculations!$C$116+MOD(DM152,Calculations!$C$118))</f>
        <v>1.5115046179922851E-2</v>
      </c>
      <c r="ID152" s="86">
        <f ca="1">Control!$C$7*Calculations!$C$82*INDEX('Monthly Data'!N:N,Calculations!$C$116+MOD(DN152,Calculations!$C$118))+Control!$C$7*Calculations!$C$83*INDEX('Monthly Data'!O:O,Calculations!$C$116+MOD(DN152,Calculations!$C$118))+Control!$C$7*Calculations!$C$84*INDEX('Monthly Data'!P:P,Calculations!$C$116+MOD(DN152,Calculations!$C$118))+Control!$C$7*Calculations!$C$85*INDEX('Monthly Data'!Q:Q,Calculations!$C$116+MOD(DN152,Calculations!$C$118))+(1-Control!$C$7*Calculations!$C$87)*INDEX('Monthly Data'!R:R,Calculations!$C$116+MOD(DN152,Calculations!$C$118))</f>
        <v>-9.8327855560634558E-3</v>
      </c>
      <c r="IE152" s="86">
        <f ca="1">Control!$C$7*Calculations!$C$82*INDEX('Monthly Data'!N:N,Calculations!$C$116+MOD(DO152,Calculations!$C$118))+Control!$C$7*Calculations!$C$83*INDEX('Monthly Data'!O:O,Calculations!$C$116+MOD(DO152,Calculations!$C$118))+Control!$C$7*Calculations!$C$84*INDEX('Monthly Data'!P:P,Calculations!$C$116+MOD(DO152,Calculations!$C$118))+Control!$C$7*Calculations!$C$85*INDEX('Monthly Data'!Q:Q,Calculations!$C$116+MOD(DO152,Calculations!$C$118))+(1-Control!$C$7*Calculations!$C$87)*INDEX('Monthly Data'!R:R,Calculations!$C$116+MOD(DO152,Calculations!$C$118))</f>
        <v>-2.5168357537820856E-4</v>
      </c>
      <c r="IF152" s="86">
        <f ca="1">Control!$C$7*Calculations!$C$82*INDEX('Monthly Data'!N:N,Calculations!$C$116+MOD(DP152,Calculations!$C$118))+Control!$C$7*Calculations!$C$83*INDEX('Monthly Data'!O:O,Calculations!$C$116+MOD(DP152,Calculations!$C$118))+Control!$C$7*Calculations!$C$84*INDEX('Monthly Data'!P:P,Calculations!$C$116+MOD(DP152,Calculations!$C$118))+Control!$C$7*Calculations!$C$85*INDEX('Monthly Data'!Q:Q,Calculations!$C$116+MOD(DP152,Calculations!$C$118))+(1-Control!$C$7*Calculations!$C$87)*INDEX('Monthly Data'!R:R,Calculations!$C$116+MOD(DP152,Calculations!$C$118))</f>
        <v>3.6332715283247441E-2</v>
      </c>
      <c r="IG152" s="88">
        <f ca="1">Control!$C$8*(1+DQ152)*(1+DR152)*(1+DS152)*(1+DT152)*(1+DU152)*(1+DV152)*(1+DW152)*(1+DX152)*(1+DY152)*(1+DZ152)*(1+EA152)*(1+EB152)*(1+EC152)*(1+ED152)*(1+EE152)*(1+EF152)*(1+EG152)*(1+EH152)*(1+EI152)*(1+EJ152)*(1+EK152)*(1+EL152)*(1+EM152)*(1+EN152)*(1+EO152)*(1+EP152)*(1+EQ152)*(1+ER152)*(1+ES152)*(1+ET152)*(1+EU152)*(1+EV152)*(1+EW152)*(1+EX152)*(1+EY152)*(1+EZ152)*(1+FA152)*(1+FB152)*(1+FC152)*(1+FD152)*(1+FE152)*(1+FF152)*(1+FG152)*(1+FH152)*(1+FI152)*(1+FJ152)*(1+FK152)*(1+FL152)*(1+FM152)*(1+FN152)*(1+FO152)*(1+FP152)*(1+FQ152)*(1+FR152)*(1+FS152)*(1+FT152)*(1+FU152)*(1+FV152)*(1+FW152)*(1+FX152)*(1+FY152)*(1+FZ152)*(1+GA152)*(1+GB152)*(1+GC152)*(1+GD152)*(1+GE152)*(1+GF152)*(1+GG152)*(1+GH152)*(1+GI152)*(1+GJ152)*(1+GK152)*(1+GL152)*(1+GM152)*(1+GN152)*(1+GO152)*(1+GP152)*(1+GQ152)*(1+GR152)*(1+GS152)*(1+GT152)*(1+GU152)*(1+GV152)*(1+GW152)*(1+GX152)*(1+GY152)*(1+GZ152)*(1+HA152)*(1+HB152)*(1+HC152)*(1+HD152)*(1+HE152)*(1+HF152)*(1+HG152)*(1+HH152)*(1+HI152)*(1+HJ152)*(1+HK152)*(1+HL152)*(1+HM152)*(1+HN152)*(1+HO152)*(1+HP152)*(1+HQ152)*(1+HR152)*(1+HS152)*(1+HT152)*(1+HU152)*(1+HV152)*(1+HW152)*(1+HX152)*(1+HY152)*(1+HZ152)*(1+IA152)*(1+IB152)*(1+IC152)*(1+ID152)*(1+IE152)*(1+IF152)</f>
        <v>117734.43893826826</v>
      </c>
    </row>
    <row r="153" spans="1:241" x14ac:dyDescent="0.25">
      <c r="A153">
        <v>104</v>
      </c>
      <c r="B153">
        <v>112</v>
      </c>
      <c r="C153">
        <v>102</v>
      </c>
      <c r="D153">
        <v>82</v>
      </c>
      <c r="E153">
        <v>11</v>
      </c>
      <c r="F153">
        <v>18</v>
      </c>
      <c r="G153">
        <v>112</v>
      </c>
      <c r="H153">
        <v>48</v>
      </c>
      <c r="I153">
        <v>65</v>
      </c>
      <c r="J153">
        <v>0</v>
      </c>
      <c r="K153">
        <v>68</v>
      </c>
      <c r="L153">
        <v>71</v>
      </c>
      <c r="M153">
        <v>37</v>
      </c>
      <c r="N153">
        <v>77</v>
      </c>
      <c r="O153">
        <v>105</v>
      </c>
      <c r="P153">
        <v>65</v>
      </c>
      <c r="Q153">
        <v>68</v>
      </c>
      <c r="R153">
        <v>92</v>
      </c>
      <c r="S153">
        <v>76</v>
      </c>
      <c r="T153">
        <v>4</v>
      </c>
      <c r="U153">
        <v>35</v>
      </c>
      <c r="V153">
        <v>54</v>
      </c>
      <c r="W153">
        <v>98</v>
      </c>
      <c r="X153">
        <v>85</v>
      </c>
      <c r="Y153">
        <v>96</v>
      </c>
      <c r="Z153">
        <v>4</v>
      </c>
      <c r="AA153">
        <v>93</v>
      </c>
      <c r="AB153">
        <v>75</v>
      </c>
      <c r="AC153">
        <v>27</v>
      </c>
      <c r="AD153">
        <v>44</v>
      </c>
      <c r="AE153">
        <v>57</v>
      </c>
      <c r="AF153">
        <v>16</v>
      </c>
      <c r="AG153">
        <v>95</v>
      </c>
      <c r="AH153">
        <v>5</v>
      </c>
      <c r="AI153">
        <v>23</v>
      </c>
      <c r="AJ153">
        <v>1</v>
      </c>
      <c r="AK153">
        <v>1</v>
      </c>
      <c r="AL153">
        <v>31</v>
      </c>
      <c r="AM153">
        <v>76</v>
      </c>
      <c r="AN153">
        <v>89</v>
      </c>
      <c r="AO153">
        <v>63</v>
      </c>
      <c r="AP153">
        <v>47</v>
      </c>
      <c r="AQ153">
        <v>76</v>
      </c>
      <c r="AR153">
        <v>100</v>
      </c>
      <c r="AS153">
        <v>78</v>
      </c>
      <c r="AT153">
        <v>32</v>
      </c>
      <c r="AU153">
        <v>40</v>
      </c>
      <c r="AV153">
        <v>80</v>
      </c>
      <c r="AW153">
        <v>98</v>
      </c>
      <c r="AX153">
        <v>45</v>
      </c>
      <c r="AY153">
        <v>30</v>
      </c>
      <c r="AZ153">
        <v>105</v>
      </c>
      <c r="BA153">
        <v>69</v>
      </c>
      <c r="BB153">
        <v>103</v>
      </c>
      <c r="BC153">
        <v>94</v>
      </c>
      <c r="BD153">
        <v>96</v>
      </c>
      <c r="BE153">
        <v>102</v>
      </c>
      <c r="BF153">
        <v>28</v>
      </c>
      <c r="BG153">
        <v>75</v>
      </c>
      <c r="BH153">
        <v>67</v>
      </c>
      <c r="BI153">
        <v>95</v>
      </c>
      <c r="BJ153">
        <v>20</v>
      </c>
      <c r="BK153">
        <v>92</v>
      </c>
      <c r="BL153">
        <v>21</v>
      </c>
      <c r="BM153">
        <v>65</v>
      </c>
      <c r="BN153">
        <v>42</v>
      </c>
      <c r="BO153">
        <v>64</v>
      </c>
      <c r="BP153">
        <v>34</v>
      </c>
      <c r="BQ153">
        <v>66</v>
      </c>
      <c r="BR153">
        <v>94</v>
      </c>
      <c r="BS153">
        <v>101</v>
      </c>
      <c r="BT153">
        <v>12</v>
      </c>
      <c r="BU153">
        <v>35</v>
      </c>
      <c r="BV153">
        <v>52</v>
      </c>
      <c r="BW153">
        <v>66</v>
      </c>
      <c r="BX153">
        <v>15</v>
      </c>
      <c r="BY153">
        <v>38</v>
      </c>
      <c r="BZ153">
        <v>87</v>
      </c>
      <c r="CA153">
        <v>9</v>
      </c>
      <c r="CB153">
        <v>17</v>
      </c>
      <c r="CC153">
        <v>88</v>
      </c>
      <c r="CD153">
        <v>57</v>
      </c>
      <c r="CE153">
        <v>15</v>
      </c>
      <c r="CF153">
        <v>8</v>
      </c>
      <c r="CG153">
        <v>10</v>
      </c>
      <c r="CH153">
        <v>72</v>
      </c>
      <c r="CI153">
        <v>49</v>
      </c>
      <c r="CJ153">
        <v>76</v>
      </c>
      <c r="CK153">
        <v>87</v>
      </c>
      <c r="CL153">
        <v>87</v>
      </c>
      <c r="CM153">
        <v>100</v>
      </c>
      <c r="CN153">
        <v>63</v>
      </c>
      <c r="CO153">
        <v>72</v>
      </c>
      <c r="CP153">
        <v>54</v>
      </c>
      <c r="CQ153">
        <v>57</v>
      </c>
      <c r="CR153">
        <v>44</v>
      </c>
      <c r="CS153">
        <v>45</v>
      </c>
      <c r="CT153">
        <v>62</v>
      </c>
      <c r="CU153">
        <v>67</v>
      </c>
      <c r="CV153">
        <v>16</v>
      </c>
      <c r="CW153">
        <v>109</v>
      </c>
      <c r="CX153">
        <v>113</v>
      </c>
      <c r="CY153">
        <v>38</v>
      </c>
      <c r="CZ153">
        <v>52</v>
      </c>
      <c r="DA153">
        <v>18</v>
      </c>
      <c r="DB153">
        <v>75</v>
      </c>
      <c r="DC153">
        <v>57</v>
      </c>
      <c r="DD153">
        <v>118</v>
      </c>
      <c r="DE153">
        <v>82</v>
      </c>
      <c r="DF153">
        <v>5</v>
      </c>
      <c r="DG153">
        <v>64</v>
      </c>
      <c r="DH153">
        <v>10</v>
      </c>
      <c r="DI153">
        <v>106</v>
      </c>
      <c r="DJ153">
        <v>95</v>
      </c>
      <c r="DK153">
        <v>110</v>
      </c>
      <c r="DL153">
        <v>69</v>
      </c>
      <c r="DM153">
        <v>56</v>
      </c>
      <c r="DN153">
        <v>31</v>
      </c>
      <c r="DO153">
        <v>32</v>
      </c>
      <c r="DP153">
        <v>99</v>
      </c>
      <c r="DQ153" s="86">
        <f ca="1">Control!$C$7*Calculations!$C$82*INDEX('Monthly Data'!N:N,Calculations!$C$116+MOD(A153,Calculations!$C$118))+Control!$C$7*Calculations!$C$83*INDEX('Monthly Data'!O:O,Calculations!$C$116+MOD(A153,Calculations!$C$118))+Control!$C$7*Calculations!$C$84*INDEX('Monthly Data'!P:P,Calculations!$C$116+MOD(A153,Calculations!$C$118))+Control!$C$7*Calculations!$C$85*INDEX('Monthly Data'!Q:Q,Calculations!$C$116+MOD(A153,Calculations!$C$118))+(1-Control!$C$7*Calculations!$C$87)*INDEX('Monthly Data'!R:R,Calculations!$C$116+MOD(A153,Calculations!$C$118))</f>
        <v>2.9708469559001142E-2</v>
      </c>
      <c r="DR153" s="86">
        <f ca="1">Control!$C$7*Calculations!$C$82*INDEX('Monthly Data'!N:N,Calculations!$C$116+MOD(B153,Calculations!$C$118))+Control!$C$7*Calculations!$C$83*INDEX('Monthly Data'!O:O,Calculations!$C$116+MOD(B153,Calculations!$C$118))+Control!$C$7*Calculations!$C$84*INDEX('Monthly Data'!P:P,Calculations!$C$116+MOD(B153,Calculations!$C$118))+Control!$C$7*Calculations!$C$85*INDEX('Monthly Data'!Q:Q,Calculations!$C$116+MOD(B153,Calculations!$C$118))+(1-Control!$C$7*Calculations!$C$87)*INDEX('Monthly Data'!R:R,Calculations!$C$116+MOD(B153,Calculations!$C$118))</f>
        <v>1.142101364887867E-2</v>
      </c>
      <c r="DS153" s="86">
        <f ca="1">Control!$C$7*Calculations!$C$82*INDEX('Monthly Data'!N:N,Calculations!$C$116+MOD(C153,Calculations!$C$118))+Control!$C$7*Calculations!$C$83*INDEX('Monthly Data'!O:O,Calculations!$C$116+MOD(C153,Calculations!$C$118))+Control!$C$7*Calculations!$C$84*INDEX('Monthly Data'!P:P,Calculations!$C$116+MOD(C153,Calculations!$C$118))+Control!$C$7*Calculations!$C$85*INDEX('Monthly Data'!Q:Q,Calculations!$C$116+MOD(C153,Calculations!$C$118))+(1-Control!$C$7*Calculations!$C$87)*INDEX('Monthly Data'!R:R,Calculations!$C$116+MOD(C153,Calculations!$C$118))</f>
        <v>-1.8530040247387896E-2</v>
      </c>
      <c r="DT153" s="86">
        <f ca="1">Control!$C$7*Calculations!$C$82*INDEX('Monthly Data'!N:N,Calculations!$C$116+MOD(D153,Calculations!$C$118))+Control!$C$7*Calculations!$C$83*INDEX('Monthly Data'!O:O,Calculations!$C$116+MOD(D153,Calculations!$C$118))+Control!$C$7*Calculations!$C$84*INDEX('Monthly Data'!P:P,Calculations!$C$116+MOD(D153,Calculations!$C$118))+Control!$C$7*Calculations!$C$85*INDEX('Monthly Data'!Q:Q,Calculations!$C$116+MOD(D153,Calculations!$C$118))+(1-Control!$C$7*Calculations!$C$87)*INDEX('Monthly Data'!R:R,Calculations!$C$116+MOD(D153,Calculations!$C$118))</f>
        <v>1.7361594973213587E-2</v>
      </c>
      <c r="DU153" s="86">
        <f ca="1">Control!$C$7*Calculations!$C$82*INDEX('Monthly Data'!N:N,Calculations!$C$116+MOD(E153,Calculations!$C$118))+Control!$C$7*Calculations!$C$83*INDEX('Monthly Data'!O:O,Calculations!$C$116+MOD(E153,Calculations!$C$118))+Control!$C$7*Calculations!$C$84*INDEX('Monthly Data'!P:P,Calculations!$C$116+MOD(E153,Calculations!$C$118))+Control!$C$7*Calculations!$C$85*INDEX('Monthly Data'!Q:Q,Calculations!$C$116+MOD(E153,Calculations!$C$118))+(1-Control!$C$7*Calculations!$C$87)*INDEX('Monthly Data'!R:R,Calculations!$C$116+MOD(E153,Calculations!$C$118))</f>
        <v>1.0018681835149534E-3</v>
      </c>
      <c r="DV153" s="86">
        <f ca="1">Control!$C$7*Calculations!$C$82*INDEX('Monthly Data'!N:N,Calculations!$C$116+MOD(F153,Calculations!$C$118))+Control!$C$7*Calculations!$C$83*INDEX('Monthly Data'!O:O,Calculations!$C$116+MOD(F153,Calculations!$C$118))+Control!$C$7*Calculations!$C$84*INDEX('Monthly Data'!P:P,Calculations!$C$116+MOD(F153,Calculations!$C$118))+Control!$C$7*Calculations!$C$85*INDEX('Monthly Data'!Q:Q,Calculations!$C$116+MOD(F153,Calculations!$C$118))+(1-Control!$C$7*Calculations!$C$87)*INDEX('Monthly Data'!R:R,Calculations!$C$116+MOD(F153,Calculations!$C$118))</f>
        <v>-7.4084874653726545E-3</v>
      </c>
      <c r="DW153" s="86">
        <f ca="1">Control!$C$7*Calculations!$C$82*INDEX('Monthly Data'!N:N,Calculations!$C$116+MOD(G153,Calculations!$C$118))+Control!$C$7*Calculations!$C$83*INDEX('Monthly Data'!O:O,Calculations!$C$116+MOD(G153,Calculations!$C$118))+Control!$C$7*Calculations!$C$84*INDEX('Monthly Data'!P:P,Calculations!$C$116+MOD(G153,Calculations!$C$118))+Control!$C$7*Calculations!$C$85*INDEX('Monthly Data'!Q:Q,Calculations!$C$116+MOD(G153,Calculations!$C$118))+(1-Control!$C$7*Calculations!$C$87)*INDEX('Monthly Data'!R:R,Calculations!$C$116+MOD(G153,Calculations!$C$118))</f>
        <v>1.142101364887867E-2</v>
      </c>
      <c r="DX153" s="86">
        <f ca="1">Control!$C$7*Calculations!$C$82*INDEX('Monthly Data'!N:N,Calculations!$C$116+MOD(H153,Calculations!$C$118))+Control!$C$7*Calculations!$C$83*INDEX('Monthly Data'!O:O,Calculations!$C$116+MOD(H153,Calculations!$C$118))+Control!$C$7*Calculations!$C$84*INDEX('Monthly Data'!P:P,Calculations!$C$116+MOD(H153,Calculations!$C$118))+Control!$C$7*Calculations!$C$85*INDEX('Monthly Data'!Q:Q,Calculations!$C$116+MOD(H153,Calculations!$C$118))+(1-Control!$C$7*Calculations!$C$87)*INDEX('Monthly Data'!R:R,Calculations!$C$116+MOD(H153,Calculations!$C$118))</f>
        <v>-1.5984879994281095E-2</v>
      </c>
      <c r="DY153" s="86">
        <f ca="1">Control!$C$7*Calculations!$C$82*INDEX('Monthly Data'!N:N,Calculations!$C$116+MOD(I153,Calculations!$C$118))+Control!$C$7*Calculations!$C$83*INDEX('Monthly Data'!O:O,Calculations!$C$116+MOD(I153,Calculations!$C$118))+Control!$C$7*Calculations!$C$84*INDEX('Monthly Data'!P:P,Calculations!$C$116+MOD(I153,Calculations!$C$118))+Control!$C$7*Calculations!$C$85*INDEX('Monthly Data'!Q:Q,Calculations!$C$116+MOD(I153,Calculations!$C$118))+(1-Control!$C$7*Calculations!$C$87)*INDEX('Monthly Data'!R:R,Calculations!$C$116+MOD(I153,Calculations!$C$118))</f>
        <v>-1.3959200237295809E-2</v>
      </c>
      <c r="DZ153" s="86">
        <f ca="1">Control!$C$7*Calculations!$C$82*INDEX('Monthly Data'!N:N,Calculations!$C$116+MOD(J153,Calculations!$C$118))+Control!$C$7*Calculations!$C$83*INDEX('Monthly Data'!O:O,Calculations!$C$116+MOD(J153,Calculations!$C$118))+Control!$C$7*Calculations!$C$84*INDEX('Monthly Data'!P:P,Calculations!$C$116+MOD(J153,Calculations!$C$118))+Control!$C$7*Calculations!$C$85*INDEX('Monthly Data'!Q:Q,Calculations!$C$116+MOD(J153,Calculations!$C$118))+(1-Control!$C$7*Calculations!$C$87)*INDEX('Monthly Data'!R:R,Calculations!$C$116+MOD(J153,Calculations!$C$118))</f>
        <v>1.4915555251167555E-3</v>
      </c>
      <c r="EA153" s="86">
        <f ca="1">Control!$C$7*Calculations!$C$82*INDEX('Monthly Data'!N:N,Calculations!$C$116+MOD(K153,Calculations!$C$118))+Control!$C$7*Calculations!$C$83*INDEX('Monthly Data'!O:O,Calculations!$C$116+MOD(K153,Calculations!$C$118))+Control!$C$7*Calculations!$C$84*INDEX('Monthly Data'!P:P,Calculations!$C$116+MOD(K153,Calculations!$C$118))+Control!$C$7*Calculations!$C$85*INDEX('Monthly Data'!Q:Q,Calculations!$C$116+MOD(K153,Calculations!$C$118))+(1-Control!$C$7*Calculations!$C$87)*INDEX('Monthly Data'!R:R,Calculations!$C$116+MOD(K153,Calculations!$C$118))</f>
        <v>2.2757992058453024E-3</v>
      </c>
      <c r="EB153" s="86">
        <f ca="1">Control!$C$7*Calculations!$C$82*INDEX('Monthly Data'!N:N,Calculations!$C$116+MOD(L153,Calculations!$C$118))+Control!$C$7*Calculations!$C$83*INDEX('Monthly Data'!O:O,Calculations!$C$116+MOD(L153,Calculations!$C$118))+Control!$C$7*Calculations!$C$84*INDEX('Monthly Data'!P:P,Calculations!$C$116+MOD(L153,Calculations!$C$118))+Control!$C$7*Calculations!$C$85*INDEX('Monthly Data'!Q:Q,Calculations!$C$116+MOD(L153,Calculations!$C$118))+(1-Control!$C$7*Calculations!$C$87)*INDEX('Monthly Data'!R:R,Calculations!$C$116+MOD(L153,Calculations!$C$118))</f>
        <v>-2.072517756005474E-2</v>
      </c>
      <c r="EC153" s="86">
        <f ca="1">Control!$C$7*Calculations!$C$82*INDEX('Monthly Data'!N:N,Calculations!$C$116+MOD(M153,Calculations!$C$118))+Control!$C$7*Calculations!$C$83*INDEX('Monthly Data'!O:O,Calculations!$C$116+MOD(M153,Calculations!$C$118))+Control!$C$7*Calculations!$C$84*INDEX('Monthly Data'!P:P,Calculations!$C$116+MOD(M153,Calculations!$C$118))+Control!$C$7*Calculations!$C$85*INDEX('Monthly Data'!Q:Q,Calculations!$C$116+MOD(M153,Calculations!$C$118))+(1-Control!$C$7*Calculations!$C$87)*INDEX('Monthly Data'!R:R,Calculations!$C$116+MOD(M153,Calculations!$C$118))</f>
        <v>1.2954540023127663E-2</v>
      </c>
      <c r="ED153" s="86">
        <f ca="1">Control!$C$7*Calculations!$C$82*INDEX('Monthly Data'!N:N,Calculations!$C$116+MOD(N153,Calculations!$C$118))+Control!$C$7*Calculations!$C$83*INDEX('Monthly Data'!O:O,Calculations!$C$116+MOD(N153,Calculations!$C$118))+Control!$C$7*Calculations!$C$84*INDEX('Monthly Data'!P:P,Calculations!$C$116+MOD(N153,Calculations!$C$118))+Control!$C$7*Calculations!$C$85*INDEX('Monthly Data'!Q:Q,Calculations!$C$116+MOD(N153,Calculations!$C$118))+(1-Control!$C$7*Calculations!$C$87)*INDEX('Monthly Data'!R:R,Calculations!$C$116+MOD(N153,Calculations!$C$118))</f>
        <v>-1.0485101266941802E-2</v>
      </c>
      <c r="EE153" s="86">
        <f ca="1">Control!$C$7*Calculations!$C$82*INDEX('Monthly Data'!N:N,Calculations!$C$116+MOD(O153,Calculations!$C$118))+Control!$C$7*Calculations!$C$83*INDEX('Monthly Data'!O:O,Calculations!$C$116+MOD(O153,Calculations!$C$118))+Control!$C$7*Calculations!$C$84*INDEX('Monthly Data'!P:P,Calculations!$C$116+MOD(O153,Calculations!$C$118))+Control!$C$7*Calculations!$C$85*INDEX('Monthly Data'!Q:Q,Calculations!$C$116+MOD(O153,Calculations!$C$118))+(1-Control!$C$7*Calculations!$C$87)*INDEX('Monthly Data'!R:R,Calculations!$C$116+MOD(O153,Calculations!$C$118))</f>
        <v>2.3206536303657571E-2</v>
      </c>
      <c r="EF153" s="86">
        <f ca="1">Control!$C$7*Calculations!$C$82*INDEX('Monthly Data'!N:N,Calculations!$C$116+MOD(P153,Calculations!$C$118))+Control!$C$7*Calculations!$C$83*INDEX('Monthly Data'!O:O,Calculations!$C$116+MOD(P153,Calculations!$C$118))+Control!$C$7*Calculations!$C$84*INDEX('Monthly Data'!P:P,Calculations!$C$116+MOD(P153,Calculations!$C$118))+Control!$C$7*Calculations!$C$85*INDEX('Monthly Data'!Q:Q,Calculations!$C$116+MOD(P153,Calculations!$C$118))+(1-Control!$C$7*Calculations!$C$87)*INDEX('Monthly Data'!R:R,Calculations!$C$116+MOD(P153,Calculations!$C$118))</f>
        <v>-1.3959200237295809E-2</v>
      </c>
      <c r="EG153" s="86">
        <f ca="1">Control!$C$7*Calculations!$C$82*INDEX('Monthly Data'!N:N,Calculations!$C$116+MOD(Q153,Calculations!$C$118))+Control!$C$7*Calculations!$C$83*INDEX('Monthly Data'!O:O,Calculations!$C$116+MOD(Q153,Calculations!$C$118))+Control!$C$7*Calculations!$C$84*INDEX('Monthly Data'!P:P,Calculations!$C$116+MOD(Q153,Calculations!$C$118))+Control!$C$7*Calculations!$C$85*INDEX('Monthly Data'!Q:Q,Calculations!$C$116+MOD(Q153,Calculations!$C$118))+(1-Control!$C$7*Calculations!$C$87)*INDEX('Monthly Data'!R:R,Calculations!$C$116+MOD(Q153,Calculations!$C$118))</f>
        <v>2.2757992058453024E-3</v>
      </c>
      <c r="EH153" s="86">
        <f ca="1">Control!$C$7*Calculations!$C$82*INDEX('Monthly Data'!N:N,Calculations!$C$116+MOD(R153,Calculations!$C$118))+Control!$C$7*Calculations!$C$83*INDEX('Monthly Data'!O:O,Calculations!$C$116+MOD(R153,Calculations!$C$118))+Control!$C$7*Calculations!$C$84*INDEX('Monthly Data'!P:P,Calculations!$C$116+MOD(R153,Calculations!$C$118))+Control!$C$7*Calculations!$C$85*INDEX('Monthly Data'!Q:Q,Calculations!$C$116+MOD(R153,Calculations!$C$118))+(1-Control!$C$7*Calculations!$C$87)*INDEX('Monthly Data'!R:R,Calculations!$C$116+MOD(R153,Calculations!$C$118))</f>
        <v>2.4722579420195831E-2</v>
      </c>
      <c r="EI153" s="86">
        <f ca="1">Control!$C$7*Calculations!$C$82*INDEX('Monthly Data'!N:N,Calculations!$C$116+MOD(S153,Calculations!$C$118))+Control!$C$7*Calculations!$C$83*INDEX('Monthly Data'!O:O,Calculations!$C$116+MOD(S153,Calculations!$C$118))+Control!$C$7*Calculations!$C$84*INDEX('Monthly Data'!P:P,Calculations!$C$116+MOD(S153,Calculations!$C$118))+Control!$C$7*Calculations!$C$85*INDEX('Monthly Data'!Q:Q,Calculations!$C$116+MOD(S153,Calculations!$C$118))+(1-Control!$C$7*Calculations!$C$87)*INDEX('Monthly Data'!R:R,Calculations!$C$116+MOD(S153,Calculations!$C$118))</f>
        <v>3.5231336013669103E-2</v>
      </c>
      <c r="EJ153" s="86">
        <f ca="1">Control!$C$7*Calculations!$C$82*INDEX('Monthly Data'!N:N,Calculations!$C$116+MOD(T153,Calculations!$C$118))+Control!$C$7*Calculations!$C$83*INDEX('Monthly Data'!O:O,Calculations!$C$116+MOD(T153,Calculations!$C$118))+Control!$C$7*Calculations!$C$84*INDEX('Monthly Data'!P:P,Calculations!$C$116+MOD(T153,Calculations!$C$118))+Control!$C$7*Calculations!$C$85*INDEX('Monthly Data'!Q:Q,Calculations!$C$116+MOD(T153,Calculations!$C$118))+(1-Control!$C$7*Calculations!$C$87)*INDEX('Monthly Data'!R:R,Calculations!$C$116+MOD(T153,Calculations!$C$118))</f>
        <v>1.3423979074716584E-2</v>
      </c>
      <c r="EK153" s="86">
        <f ca="1">Control!$C$7*Calculations!$C$82*INDEX('Monthly Data'!N:N,Calculations!$C$116+MOD(U153,Calculations!$C$118))+Control!$C$7*Calculations!$C$83*INDEX('Monthly Data'!O:O,Calculations!$C$116+MOD(U153,Calculations!$C$118))+Control!$C$7*Calculations!$C$84*INDEX('Monthly Data'!P:P,Calculations!$C$116+MOD(U153,Calculations!$C$118))+Control!$C$7*Calculations!$C$85*INDEX('Monthly Data'!Q:Q,Calculations!$C$116+MOD(U153,Calculations!$C$118))+(1-Control!$C$7*Calculations!$C$87)*INDEX('Monthly Data'!R:R,Calculations!$C$116+MOD(U153,Calculations!$C$118))</f>
        <v>-9.5555592256394619E-3</v>
      </c>
      <c r="EL153" s="86">
        <f ca="1">Control!$C$7*Calculations!$C$82*INDEX('Monthly Data'!N:N,Calculations!$C$116+MOD(V153,Calculations!$C$118))+Control!$C$7*Calculations!$C$83*INDEX('Monthly Data'!O:O,Calculations!$C$116+MOD(V153,Calculations!$C$118))+Control!$C$7*Calculations!$C$84*INDEX('Monthly Data'!P:P,Calculations!$C$116+MOD(V153,Calculations!$C$118))+Control!$C$7*Calculations!$C$85*INDEX('Monthly Data'!Q:Q,Calculations!$C$116+MOD(V153,Calculations!$C$118))+(1-Control!$C$7*Calculations!$C$87)*INDEX('Monthly Data'!R:R,Calculations!$C$116+MOD(V153,Calculations!$C$118))</f>
        <v>1.7484305259657981E-2</v>
      </c>
      <c r="EM153" s="86">
        <f ca="1">Control!$C$7*Calculations!$C$82*INDEX('Monthly Data'!N:N,Calculations!$C$116+MOD(W153,Calculations!$C$118))+Control!$C$7*Calculations!$C$83*INDEX('Monthly Data'!O:O,Calculations!$C$116+MOD(W153,Calculations!$C$118))+Control!$C$7*Calculations!$C$84*INDEX('Monthly Data'!P:P,Calculations!$C$116+MOD(W153,Calculations!$C$118))+Control!$C$7*Calculations!$C$85*INDEX('Monthly Data'!Q:Q,Calculations!$C$116+MOD(W153,Calculations!$C$118))+(1-Control!$C$7*Calculations!$C$87)*INDEX('Monthly Data'!R:R,Calculations!$C$116+MOD(W153,Calculations!$C$118))</f>
        <v>2.4842166689046628E-2</v>
      </c>
      <c r="EN153" s="86">
        <f ca="1">Control!$C$7*Calculations!$C$82*INDEX('Monthly Data'!N:N,Calculations!$C$116+MOD(X153,Calculations!$C$118))+Control!$C$7*Calculations!$C$83*INDEX('Monthly Data'!O:O,Calculations!$C$116+MOD(X153,Calculations!$C$118))+Control!$C$7*Calculations!$C$84*INDEX('Monthly Data'!P:P,Calculations!$C$116+MOD(X153,Calculations!$C$118))+Control!$C$7*Calculations!$C$85*INDEX('Monthly Data'!Q:Q,Calculations!$C$116+MOD(X153,Calculations!$C$118))+(1-Control!$C$7*Calculations!$C$87)*INDEX('Monthly Data'!R:R,Calculations!$C$116+MOD(X153,Calculations!$C$118))</f>
        <v>-9.8327855560634558E-3</v>
      </c>
      <c r="EO153" s="86">
        <f ca="1">Control!$C$7*Calculations!$C$82*INDEX('Monthly Data'!N:N,Calculations!$C$116+MOD(Y153,Calculations!$C$118))+Control!$C$7*Calculations!$C$83*INDEX('Monthly Data'!O:O,Calculations!$C$116+MOD(Y153,Calculations!$C$118))+Control!$C$7*Calculations!$C$84*INDEX('Monthly Data'!P:P,Calculations!$C$116+MOD(Y153,Calculations!$C$118))+Control!$C$7*Calculations!$C$85*INDEX('Monthly Data'!Q:Q,Calculations!$C$116+MOD(Y153,Calculations!$C$118))+(1-Control!$C$7*Calculations!$C$87)*INDEX('Monthly Data'!R:R,Calculations!$C$116+MOD(Y153,Calculations!$C$118))</f>
        <v>1.0627294914941248E-2</v>
      </c>
      <c r="EP153" s="86">
        <f ca="1">Control!$C$7*Calculations!$C$82*INDEX('Monthly Data'!N:N,Calculations!$C$116+MOD(Z153,Calculations!$C$118))+Control!$C$7*Calculations!$C$83*INDEX('Monthly Data'!O:O,Calculations!$C$116+MOD(Z153,Calculations!$C$118))+Control!$C$7*Calculations!$C$84*INDEX('Monthly Data'!P:P,Calculations!$C$116+MOD(Z153,Calculations!$C$118))+Control!$C$7*Calculations!$C$85*INDEX('Monthly Data'!Q:Q,Calculations!$C$116+MOD(Z153,Calculations!$C$118))+(1-Control!$C$7*Calculations!$C$87)*INDEX('Monthly Data'!R:R,Calculations!$C$116+MOD(Z153,Calculations!$C$118))</f>
        <v>1.3423979074716584E-2</v>
      </c>
      <c r="EQ153" s="86">
        <f ca="1">Control!$C$7*Calculations!$C$82*INDEX('Monthly Data'!N:N,Calculations!$C$116+MOD(AA153,Calculations!$C$118))+Control!$C$7*Calculations!$C$83*INDEX('Monthly Data'!O:O,Calculations!$C$116+MOD(AA153,Calculations!$C$118))+Control!$C$7*Calculations!$C$84*INDEX('Monthly Data'!P:P,Calculations!$C$116+MOD(AA153,Calculations!$C$118))+Control!$C$7*Calculations!$C$85*INDEX('Monthly Data'!Q:Q,Calculations!$C$116+MOD(AA153,Calculations!$C$118))+(1-Control!$C$7*Calculations!$C$87)*INDEX('Monthly Data'!R:R,Calculations!$C$116+MOD(AA153,Calculations!$C$118))</f>
        <v>1.1809891087585166E-2</v>
      </c>
      <c r="ER153" s="86">
        <f ca="1">Control!$C$7*Calculations!$C$82*INDEX('Monthly Data'!N:N,Calculations!$C$116+MOD(AB153,Calculations!$C$118))+Control!$C$7*Calculations!$C$83*INDEX('Monthly Data'!O:O,Calculations!$C$116+MOD(AB153,Calculations!$C$118))+Control!$C$7*Calculations!$C$84*INDEX('Monthly Data'!P:P,Calculations!$C$116+MOD(AB153,Calculations!$C$118))+Control!$C$7*Calculations!$C$85*INDEX('Monthly Data'!Q:Q,Calculations!$C$116+MOD(AB153,Calculations!$C$118))+(1-Control!$C$7*Calculations!$C$87)*INDEX('Monthly Data'!R:R,Calculations!$C$116+MOD(AB153,Calculations!$C$118))</f>
        <v>-2.0259958308006688E-2</v>
      </c>
      <c r="ES153" s="86">
        <f ca="1">Control!$C$7*Calculations!$C$82*INDEX('Monthly Data'!N:N,Calculations!$C$116+MOD(AC153,Calculations!$C$118))+Control!$C$7*Calculations!$C$83*INDEX('Monthly Data'!O:O,Calculations!$C$116+MOD(AC153,Calculations!$C$118))+Control!$C$7*Calculations!$C$84*INDEX('Monthly Data'!P:P,Calculations!$C$116+MOD(AC153,Calculations!$C$118))+Control!$C$7*Calculations!$C$85*INDEX('Monthly Data'!Q:Q,Calculations!$C$116+MOD(AC153,Calculations!$C$118))+(1-Control!$C$7*Calculations!$C$87)*INDEX('Monthly Data'!R:R,Calculations!$C$116+MOD(AC153,Calculations!$C$118))</f>
        <v>-3.53368065312233E-2</v>
      </c>
      <c r="ET153" s="86">
        <f ca="1">Control!$C$7*Calculations!$C$82*INDEX('Monthly Data'!N:N,Calculations!$C$116+MOD(AD153,Calculations!$C$118))+Control!$C$7*Calculations!$C$83*INDEX('Monthly Data'!O:O,Calculations!$C$116+MOD(AD153,Calculations!$C$118))+Control!$C$7*Calculations!$C$84*INDEX('Monthly Data'!P:P,Calculations!$C$116+MOD(AD153,Calculations!$C$118))+Control!$C$7*Calculations!$C$85*INDEX('Monthly Data'!Q:Q,Calculations!$C$116+MOD(AD153,Calculations!$C$118))+(1-Control!$C$7*Calculations!$C$87)*INDEX('Monthly Data'!R:R,Calculations!$C$116+MOD(AD153,Calculations!$C$118))</f>
        <v>2.377894462657602E-2</v>
      </c>
      <c r="EU153" s="86">
        <f ca="1">Control!$C$7*Calculations!$C$82*INDEX('Monthly Data'!N:N,Calculations!$C$116+MOD(AE153,Calculations!$C$118))+Control!$C$7*Calculations!$C$83*INDEX('Monthly Data'!O:O,Calculations!$C$116+MOD(AE153,Calculations!$C$118))+Control!$C$7*Calculations!$C$84*INDEX('Monthly Data'!P:P,Calculations!$C$116+MOD(AE153,Calculations!$C$118))+Control!$C$7*Calculations!$C$85*INDEX('Monthly Data'!Q:Q,Calculations!$C$116+MOD(AE153,Calculations!$C$118))+(1-Control!$C$7*Calculations!$C$87)*INDEX('Monthly Data'!R:R,Calculations!$C$116+MOD(AE153,Calculations!$C$118))</f>
        <v>7.3538285850108537E-3</v>
      </c>
      <c r="EV153" s="86">
        <f ca="1">Control!$C$7*Calculations!$C$82*INDEX('Monthly Data'!N:N,Calculations!$C$116+MOD(AF153,Calculations!$C$118))+Control!$C$7*Calculations!$C$83*INDEX('Monthly Data'!O:O,Calculations!$C$116+MOD(AF153,Calculations!$C$118))+Control!$C$7*Calculations!$C$84*INDEX('Monthly Data'!P:P,Calculations!$C$116+MOD(AF153,Calculations!$C$118))+Control!$C$7*Calculations!$C$85*INDEX('Monthly Data'!Q:Q,Calculations!$C$116+MOD(AF153,Calculations!$C$118))+(1-Control!$C$7*Calculations!$C$87)*INDEX('Monthly Data'!R:R,Calculations!$C$116+MOD(AF153,Calculations!$C$118))</f>
        <v>2.5325873776067674E-2</v>
      </c>
      <c r="EW153" s="86">
        <f ca="1">Control!$C$7*Calculations!$C$82*INDEX('Monthly Data'!N:N,Calculations!$C$116+MOD(AG153,Calculations!$C$118))+Control!$C$7*Calculations!$C$83*INDEX('Monthly Data'!O:O,Calculations!$C$116+MOD(AG153,Calculations!$C$118))+Control!$C$7*Calculations!$C$84*INDEX('Monthly Data'!P:P,Calculations!$C$116+MOD(AG153,Calculations!$C$118))+Control!$C$7*Calculations!$C$85*INDEX('Monthly Data'!Q:Q,Calculations!$C$116+MOD(AG153,Calculations!$C$118))+(1-Control!$C$7*Calculations!$C$87)*INDEX('Monthly Data'!R:R,Calculations!$C$116+MOD(AG153,Calculations!$C$118))</f>
        <v>1.5758278480433856E-2</v>
      </c>
      <c r="EX153" s="86">
        <f ca="1">Control!$C$7*Calculations!$C$82*INDEX('Monthly Data'!N:N,Calculations!$C$116+MOD(AH153,Calculations!$C$118))+Control!$C$7*Calculations!$C$83*INDEX('Monthly Data'!O:O,Calculations!$C$116+MOD(AH153,Calculations!$C$118))+Control!$C$7*Calculations!$C$84*INDEX('Monthly Data'!P:P,Calculations!$C$116+MOD(AH153,Calculations!$C$118))+Control!$C$7*Calculations!$C$85*INDEX('Monthly Data'!Q:Q,Calculations!$C$116+MOD(AH153,Calculations!$C$118))+(1-Control!$C$7*Calculations!$C$87)*INDEX('Monthly Data'!R:R,Calculations!$C$116+MOD(AH153,Calculations!$C$118))</f>
        <v>1.2722494017511032E-2</v>
      </c>
      <c r="EY153" s="86">
        <f ca="1">Control!$C$7*Calculations!$C$82*INDEX('Monthly Data'!N:N,Calculations!$C$116+MOD(AI153,Calculations!$C$118))+Control!$C$7*Calculations!$C$83*INDEX('Monthly Data'!O:O,Calculations!$C$116+MOD(AI153,Calculations!$C$118))+Control!$C$7*Calculations!$C$84*INDEX('Monthly Data'!P:P,Calculations!$C$116+MOD(AI153,Calculations!$C$118))+Control!$C$7*Calculations!$C$85*INDEX('Monthly Data'!Q:Q,Calculations!$C$116+MOD(AI153,Calculations!$C$118))+(1-Control!$C$7*Calculations!$C$87)*INDEX('Monthly Data'!R:R,Calculations!$C$116+MOD(AI153,Calculations!$C$118))</f>
        <v>6.2631896128884862E-3</v>
      </c>
      <c r="EZ153" s="86">
        <f ca="1">Control!$C$7*Calculations!$C$82*INDEX('Monthly Data'!N:N,Calculations!$C$116+MOD(AJ153,Calculations!$C$118))+Control!$C$7*Calculations!$C$83*INDEX('Monthly Data'!O:O,Calculations!$C$116+MOD(AJ153,Calculations!$C$118))+Control!$C$7*Calculations!$C$84*INDEX('Monthly Data'!P:P,Calculations!$C$116+MOD(AJ153,Calculations!$C$118))+Control!$C$7*Calculations!$C$85*INDEX('Monthly Data'!Q:Q,Calculations!$C$116+MOD(AJ153,Calculations!$C$118))+(1-Control!$C$7*Calculations!$C$87)*INDEX('Monthly Data'!R:R,Calculations!$C$116+MOD(AJ153,Calculations!$C$118))</f>
        <v>-9.9526758408448549E-3</v>
      </c>
      <c r="FA153" s="86">
        <f ca="1">Control!$C$7*Calculations!$C$82*INDEX('Monthly Data'!N:N,Calculations!$C$116+MOD(AK153,Calculations!$C$118))+Control!$C$7*Calculations!$C$83*INDEX('Monthly Data'!O:O,Calculations!$C$116+MOD(AK153,Calculations!$C$118))+Control!$C$7*Calculations!$C$84*INDEX('Monthly Data'!P:P,Calculations!$C$116+MOD(AK153,Calculations!$C$118))+Control!$C$7*Calculations!$C$85*INDEX('Monthly Data'!Q:Q,Calculations!$C$116+MOD(AK153,Calculations!$C$118))+(1-Control!$C$7*Calculations!$C$87)*INDEX('Monthly Data'!R:R,Calculations!$C$116+MOD(AK153,Calculations!$C$118))</f>
        <v>-9.9526758408448549E-3</v>
      </c>
      <c r="FB153" s="86">
        <f ca="1">Control!$C$7*Calculations!$C$82*INDEX('Monthly Data'!N:N,Calculations!$C$116+MOD(AL153,Calculations!$C$118))+Control!$C$7*Calculations!$C$83*INDEX('Monthly Data'!O:O,Calculations!$C$116+MOD(AL153,Calculations!$C$118))+Control!$C$7*Calculations!$C$84*INDEX('Monthly Data'!P:P,Calculations!$C$116+MOD(AL153,Calculations!$C$118))+Control!$C$7*Calculations!$C$85*INDEX('Monthly Data'!Q:Q,Calculations!$C$116+MOD(AL153,Calculations!$C$118))+(1-Control!$C$7*Calculations!$C$87)*INDEX('Monthly Data'!R:R,Calculations!$C$116+MOD(AL153,Calculations!$C$118))</f>
        <v>1.8665061640915637E-2</v>
      </c>
      <c r="FC153" s="86">
        <f ca="1">Control!$C$7*Calculations!$C$82*INDEX('Monthly Data'!N:N,Calculations!$C$116+MOD(AM153,Calculations!$C$118))+Control!$C$7*Calculations!$C$83*INDEX('Monthly Data'!O:O,Calculations!$C$116+MOD(AM153,Calculations!$C$118))+Control!$C$7*Calculations!$C$84*INDEX('Monthly Data'!P:P,Calculations!$C$116+MOD(AM153,Calculations!$C$118))+Control!$C$7*Calculations!$C$85*INDEX('Monthly Data'!Q:Q,Calculations!$C$116+MOD(AM153,Calculations!$C$118))+(1-Control!$C$7*Calculations!$C$87)*INDEX('Monthly Data'!R:R,Calculations!$C$116+MOD(AM153,Calculations!$C$118))</f>
        <v>3.5231336013669103E-2</v>
      </c>
      <c r="FD153" s="86">
        <f ca="1">Control!$C$7*Calculations!$C$82*INDEX('Monthly Data'!N:N,Calculations!$C$116+MOD(AN153,Calculations!$C$118))+Control!$C$7*Calculations!$C$83*INDEX('Monthly Data'!O:O,Calculations!$C$116+MOD(AN153,Calculations!$C$118))+Control!$C$7*Calculations!$C$84*INDEX('Monthly Data'!P:P,Calculations!$C$116+MOD(AN153,Calculations!$C$118))+Control!$C$7*Calculations!$C$85*INDEX('Monthly Data'!Q:Q,Calculations!$C$116+MOD(AN153,Calculations!$C$118))+(1-Control!$C$7*Calculations!$C$87)*INDEX('Monthly Data'!R:R,Calculations!$C$116+MOD(AN153,Calculations!$C$118))</f>
        <v>2.3852824346838646E-2</v>
      </c>
      <c r="FE153" s="86">
        <f ca="1">Control!$C$7*Calculations!$C$82*INDEX('Monthly Data'!N:N,Calculations!$C$116+MOD(AO153,Calculations!$C$118))+Control!$C$7*Calculations!$C$83*INDEX('Monthly Data'!O:O,Calculations!$C$116+MOD(AO153,Calculations!$C$118))+Control!$C$7*Calculations!$C$84*INDEX('Monthly Data'!P:P,Calculations!$C$116+MOD(AO153,Calculations!$C$118))+Control!$C$7*Calculations!$C$85*INDEX('Monthly Data'!Q:Q,Calculations!$C$116+MOD(AO153,Calculations!$C$118))+(1-Control!$C$7*Calculations!$C$87)*INDEX('Monthly Data'!R:R,Calculations!$C$116+MOD(AO153,Calculations!$C$118))</f>
        <v>1.9073822767906517E-2</v>
      </c>
      <c r="FF153" s="86">
        <f ca="1">Control!$C$7*Calculations!$C$82*INDEX('Monthly Data'!N:N,Calculations!$C$116+MOD(AP153,Calculations!$C$118))+Control!$C$7*Calculations!$C$83*INDEX('Monthly Data'!O:O,Calculations!$C$116+MOD(AP153,Calculations!$C$118))+Control!$C$7*Calculations!$C$84*INDEX('Monthly Data'!P:P,Calculations!$C$116+MOD(AP153,Calculations!$C$118))+Control!$C$7*Calculations!$C$85*INDEX('Monthly Data'!Q:Q,Calculations!$C$116+MOD(AP153,Calculations!$C$118))+(1-Control!$C$7*Calculations!$C$87)*INDEX('Monthly Data'!R:R,Calculations!$C$116+MOD(AP153,Calculations!$C$118))</f>
        <v>3.1011313347584085E-2</v>
      </c>
      <c r="FG153" s="86">
        <f ca="1">Control!$C$7*Calculations!$C$82*INDEX('Monthly Data'!N:N,Calculations!$C$116+MOD(AQ153,Calculations!$C$118))+Control!$C$7*Calculations!$C$83*INDEX('Monthly Data'!O:O,Calculations!$C$116+MOD(AQ153,Calculations!$C$118))+Control!$C$7*Calculations!$C$84*INDEX('Monthly Data'!P:P,Calculations!$C$116+MOD(AQ153,Calculations!$C$118))+Control!$C$7*Calculations!$C$85*INDEX('Monthly Data'!Q:Q,Calculations!$C$116+MOD(AQ153,Calculations!$C$118))+(1-Control!$C$7*Calculations!$C$87)*INDEX('Monthly Data'!R:R,Calculations!$C$116+MOD(AQ153,Calculations!$C$118))</f>
        <v>3.5231336013669103E-2</v>
      </c>
      <c r="FH153" s="86">
        <f ca="1">Control!$C$7*Calculations!$C$82*INDEX('Monthly Data'!N:N,Calculations!$C$116+MOD(AR153,Calculations!$C$118))+Control!$C$7*Calculations!$C$83*INDEX('Monthly Data'!O:O,Calculations!$C$116+MOD(AR153,Calculations!$C$118))+Control!$C$7*Calculations!$C$84*INDEX('Monthly Data'!P:P,Calculations!$C$116+MOD(AR153,Calculations!$C$118))+Control!$C$7*Calculations!$C$85*INDEX('Monthly Data'!Q:Q,Calculations!$C$116+MOD(AR153,Calculations!$C$118))+(1-Control!$C$7*Calculations!$C$87)*INDEX('Monthly Data'!R:R,Calculations!$C$116+MOD(AR153,Calculations!$C$118))</f>
        <v>1.7599621212565995E-2</v>
      </c>
      <c r="FI153" s="86">
        <f ca="1">Control!$C$7*Calculations!$C$82*INDEX('Monthly Data'!N:N,Calculations!$C$116+MOD(AS153,Calculations!$C$118))+Control!$C$7*Calculations!$C$83*INDEX('Monthly Data'!O:O,Calculations!$C$116+MOD(AS153,Calculations!$C$118))+Control!$C$7*Calculations!$C$84*INDEX('Monthly Data'!P:P,Calculations!$C$116+MOD(AS153,Calculations!$C$118))+Control!$C$7*Calculations!$C$85*INDEX('Monthly Data'!Q:Q,Calculations!$C$116+MOD(AS153,Calculations!$C$118))+(1-Control!$C$7*Calculations!$C$87)*INDEX('Monthly Data'!R:R,Calculations!$C$116+MOD(AS153,Calculations!$C$118))</f>
        <v>1.7472933988537529E-2</v>
      </c>
      <c r="FJ153" s="86">
        <f ca="1">Control!$C$7*Calculations!$C$82*INDEX('Monthly Data'!N:N,Calculations!$C$116+MOD(AT153,Calculations!$C$118))+Control!$C$7*Calculations!$C$83*INDEX('Monthly Data'!O:O,Calculations!$C$116+MOD(AT153,Calculations!$C$118))+Control!$C$7*Calculations!$C$84*INDEX('Monthly Data'!P:P,Calculations!$C$116+MOD(AT153,Calculations!$C$118))+Control!$C$7*Calculations!$C$85*INDEX('Monthly Data'!Q:Q,Calculations!$C$116+MOD(AT153,Calculations!$C$118))+(1-Control!$C$7*Calculations!$C$87)*INDEX('Monthly Data'!R:R,Calculations!$C$116+MOD(AT153,Calculations!$C$118))</f>
        <v>-2.6378232493851243E-2</v>
      </c>
      <c r="FK153" s="86">
        <f ca="1">Control!$C$7*Calculations!$C$82*INDEX('Monthly Data'!N:N,Calculations!$C$116+MOD(AU153,Calculations!$C$118))+Control!$C$7*Calculations!$C$83*INDEX('Monthly Data'!O:O,Calculations!$C$116+MOD(AU153,Calculations!$C$118))+Control!$C$7*Calculations!$C$84*INDEX('Monthly Data'!P:P,Calculations!$C$116+MOD(AU153,Calculations!$C$118))+Control!$C$7*Calculations!$C$85*INDEX('Monthly Data'!Q:Q,Calculations!$C$116+MOD(AU153,Calculations!$C$118))+(1-Control!$C$7*Calculations!$C$87)*INDEX('Monthly Data'!R:R,Calculations!$C$116+MOD(AU153,Calculations!$C$118))</f>
        <v>-4.417423226995453E-3</v>
      </c>
      <c r="FL153" s="86">
        <f ca="1">Control!$C$7*Calculations!$C$82*INDEX('Monthly Data'!N:N,Calculations!$C$116+MOD(AV153,Calculations!$C$118))+Control!$C$7*Calculations!$C$83*INDEX('Monthly Data'!O:O,Calculations!$C$116+MOD(AV153,Calculations!$C$118))+Control!$C$7*Calculations!$C$84*INDEX('Monthly Data'!P:P,Calculations!$C$116+MOD(AV153,Calculations!$C$118))+Control!$C$7*Calculations!$C$85*INDEX('Monthly Data'!Q:Q,Calculations!$C$116+MOD(AV153,Calculations!$C$118))+(1-Control!$C$7*Calculations!$C$87)*INDEX('Monthly Data'!R:R,Calculations!$C$116+MOD(AV153,Calculations!$C$118))</f>
        <v>-2.7490061308214487E-3</v>
      </c>
      <c r="FM153" s="86">
        <f ca="1">Control!$C$7*Calculations!$C$82*INDEX('Monthly Data'!N:N,Calculations!$C$116+MOD(AW153,Calculations!$C$118))+Control!$C$7*Calculations!$C$83*INDEX('Monthly Data'!O:O,Calculations!$C$116+MOD(AW153,Calculations!$C$118))+Control!$C$7*Calculations!$C$84*INDEX('Monthly Data'!P:P,Calculations!$C$116+MOD(AW153,Calculations!$C$118))+Control!$C$7*Calculations!$C$85*INDEX('Monthly Data'!Q:Q,Calculations!$C$116+MOD(AW153,Calculations!$C$118))+(1-Control!$C$7*Calculations!$C$87)*INDEX('Monthly Data'!R:R,Calculations!$C$116+MOD(AW153,Calculations!$C$118))</f>
        <v>2.4842166689046628E-2</v>
      </c>
      <c r="FN153" s="86">
        <f ca="1">Control!$C$7*Calculations!$C$82*INDEX('Monthly Data'!N:N,Calculations!$C$116+MOD(AX153,Calculations!$C$118))+Control!$C$7*Calculations!$C$83*INDEX('Monthly Data'!O:O,Calculations!$C$116+MOD(AX153,Calculations!$C$118))+Control!$C$7*Calculations!$C$84*INDEX('Monthly Data'!P:P,Calculations!$C$116+MOD(AX153,Calculations!$C$118))+Control!$C$7*Calculations!$C$85*INDEX('Monthly Data'!Q:Q,Calculations!$C$116+MOD(AX153,Calculations!$C$118))+(1-Control!$C$7*Calculations!$C$87)*INDEX('Monthly Data'!R:R,Calculations!$C$116+MOD(AX153,Calculations!$C$118))</f>
        <v>1.2435425892067014E-2</v>
      </c>
      <c r="FO153" s="86">
        <f ca="1">Control!$C$7*Calculations!$C$82*INDEX('Monthly Data'!N:N,Calculations!$C$116+MOD(AY153,Calculations!$C$118))+Control!$C$7*Calculations!$C$83*INDEX('Monthly Data'!O:O,Calculations!$C$116+MOD(AY153,Calculations!$C$118))+Control!$C$7*Calculations!$C$84*INDEX('Monthly Data'!P:P,Calculations!$C$116+MOD(AY153,Calculations!$C$118))+Control!$C$7*Calculations!$C$85*INDEX('Monthly Data'!Q:Q,Calculations!$C$116+MOD(AY153,Calculations!$C$118))+(1-Control!$C$7*Calculations!$C$87)*INDEX('Monthly Data'!R:R,Calculations!$C$116+MOD(AY153,Calculations!$C$118))</f>
        <v>7.9764341593600071E-3</v>
      </c>
      <c r="FP153" s="86">
        <f ca="1">Control!$C$7*Calculations!$C$82*INDEX('Monthly Data'!N:N,Calculations!$C$116+MOD(AZ153,Calculations!$C$118))+Control!$C$7*Calculations!$C$83*INDEX('Monthly Data'!O:O,Calculations!$C$116+MOD(AZ153,Calculations!$C$118))+Control!$C$7*Calculations!$C$84*INDEX('Monthly Data'!P:P,Calculations!$C$116+MOD(AZ153,Calculations!$C$118))+Control!$C$7*Calculations!$C$85*INDEX('Monthly Data'!Q:Q,Calculations!$C$116+MOD(AZ153,Calculations!$C$118))+(1-Control!$C$7*Calculations!$C$87)*INDEX('Monthly Data'!R:R,Calculations!$C$116+MOD(AZ153,Calculations!$C$118))</f>
        <v>2.3206536303657571E-2</v>
      </c>
      <c r="FQ153" s="86">
        <f ca="1">Control!$C$7*Calculations!$C$82*INDEX('Monthly Data'!N:N,Calculations!$C$116+MOD(BA153,Calculations!$C$118))+Control!$C$7*Calculations!$C$83*INDEX('Monthly Data'!O:O,Calculations!$C$116+MOD(BA153,Calculations!$C$118))+Control!$C$7*Calculations!$C$84*INDEX('Monthly Data'!P:P,Calculations!$C$116+MOD(BA153,Calculations!$C$118))+Control!$C$7*Calculations!$C$85*INDEX('Monthly Data'!Q:Q,Calculations!$C$116+MOD(BA153,Calculations!$C$118))+(1-Control!$C$7*Calculations!$C$87)*INDEX('Monthly Data'!R:R,Calculations!$C$116+MOD(BA153,Calculations!$C$118))</f>
        <v>-4.0413381192162513E-2</v>
      </c>
      <c r="FR153" s="86">
        <f ca="1">Control!$C$7*Calculations!$C$82*INDEX('Monthly Data'!N:N,Calculations!$C$116+MOD(BB153,Calculations!$C$118))+Control!$C$7*Calculations!$C$83*INDEX('Monthly Data'!O:O,Calculations!$C$116+MOD(BB153,Calculations!$C$118))+Control!$C$7*Calculations!$C$84*INDEX('Monthly Data'!P:P,Calculations!$C$116+MOD(BB153,Calculations!$C$118))+Control!$C$7*Calculations!$C$85*INDEX('Monthly Data'!Q:Q,Calculations!$C$116+MOD(BB153,Calculations!$C$118))+(1-Control!$C$7*Calculations!$C$87)*INDEX('Monthly Data'!R:R,Calculations!$C$116+MOD(BB153,Calculations!$C$118))</f>
        <v>5.1972609868760735E-3</v>
      </c>
      <c r="FS153" s="86">
        <f ca="1">Control!$C$7*Calculations!$C$82*INDEX('Monthly Data'!N:N,Calculations!$C$116+MOD(BC153,Calculations!$C$118))+Control!$C$7*Calculations!$C$83*INDEX('Monthly Data'!O:O,Calculations!$C$116+MOD(BC153,Calculations!$C$118))+Control!$C$7*Calculations!$C$84*INDEX('Monthly Data'!P:P,Calculations!$C$116+MOD(BC153,Calculations!$C$118))+Control!$C$7*Calculations!$C$85*INDEX('Monthly Data'!Q:Q,Calculations!$C$116+MOD(BC153,Calculations!$C$118))+(1-Control!$C$7*Calculations!$C$87)*INDEX('Monthly Data'!R:R,Calculations!$C$116+MOD(BC153,Calculations!$C$118))</f>
        <v>1.0353752315110615E-2</v>
      </c>
      <c r="FT153" s="86">
        <f ca="1">Control!$C$7*Calculations!$C$82*INDEX('Monthly Data'!N:N,Calculations!$C$116+MOD(BD153,Calculations!$C$118))+Control!$C$7*Calculations!$C$83*INDEX('Monthly Data'!O:O,Calculations!$C$116+MOD(BD153,Calculations!$C$118))+Control!$C$7*Calculations!$C$84*INDEX('Monthly Data'!P:P,Calculations!$C$116+MOD(BD153,Calculations!$C$118))+Control!$C$7*Calculations!$C$85*INDEX('Monthly Data'!Q:Q,Calculations!$C$116+MOD(BD153,Calculations!$C$118))+(1-Control!$C$7*Calculations!$C$87)*INDEX('Monthly Data'!R:R,Calculations!$C$116+MOD(BD153,Calculations!$C$118))</f>
        <v>1.0627294914941248E-2</v>
      </c>
      <c r="FU153" s="86">
        <f ca="1">Control!$C$7*Calculations!$C$82*INDEX('Monthly Data'!N:N,Calculations!$C$116+MOD(BE153,Calculations!$C$118))+Control!$C$7*Calculations!$C$83*INDEX('Monthly Data'!O:O,Calculations!$C$116+MOD(BE153,Calculations!$C$118))+Control!$C$7*Calculations!$C$84*INDEX('Monthly Data'!P:P,Calculations!$C$116+MOD(BE153,Calculations!$C$118))+Control!$C$7*Calculations!$C$85*INDEX('Monthly Data'!Q:Q,Calculations!$C$116+MOD(BE153,Calculations!$C$118))+(1-Control!$C$7*Calculations!$C$87)*INDEX('Monthly Data'!R:R,Calculations!$C$116+MOD(BE153,Calculations!$C$118))</f>
        <v>-1.8530040247387896E-2</v>
      </c>
      <c r="FV153" s="86">
        <f ca="1">Control!$C$7*Calculations!$C$82*INDEX('Monthly Data'!N:N,Calculations!$C$116+MOD(BF153,Calculations!$C$118))+Control!$C$7*Calculations!$C$83*INDEX('Monthly Data'!O:O,Calculations!$C$116+MOD(BF153,Calculations!$C$118))+Control!$C$7*Calculations!$C$84*INDEX('Monthly Data'!P:P,Calculations!$C$116+MOD(BF153,Calculations!$C$118))+Control!$C$7*Calculations!$C$85*INDEX('Monthly Data'!Q:Q,Calculations!$C$116+MOD(BF153,Calculations!$C$118))+(1-Control!$C$7*Calculations!$C$87)*INDEX('Monthly Data'!R:R,Calculations!$C$116+MOD(BF153,Calculations!$C$118))</f>
        <v>3.7596120283497965E-2</v>
      </c>
      <c r="FW153" s="86">
        <f ca="1">Control!$C$7*Calculations!$C$82*INDEX('Monthly Data'!N:N,Calculations!$C$116+MOD(BG153,Calculations!$C$118))+Control!$C$7*Calculations!$C$83*INDEX('Monthly Data'!O:O,Calculations!$C$116+MOD(BG153,Calculations!$C$118))+Control!$C$7*Calculations!$C$84*INDEX('Monthly Data'!P:P,Calculations!$C$116+MOD(BG153,Calculations!$C$118))+Control!$C$7*Calculations!$C$85*INDEX('Monthly Data'!Q:Q,Calculations!$C$116+MOD(BG153,Calculations!$C$118))+(1-Control!$C$7*Calculations!$C$87)*INDEX('Monthly Data'!R:R,Calculations!$C$116+MOD(BG153,Calculations!$C$118))</f>
        <v>-2.0259958308006688E-2</v>
      </c>
      <c r="FX153" s="86">
        <f ca="1">Control!$C$7*Calculations!$C$82*INDEX('Monthly Data'!N:N,Calculations!$C$116+MOD(BH153,Calculations!$C$118))+Control!$C$7*Calculations!$C$83*INDEX('Monthly Data'!O:O,Calculations!$C$116+MOD(BH153,Calculations!$C$118))+Control!$C$7*Calculations!$C$84*INDEX('Monthly Data'!P:P,Calculations!$C$116+MOD(BH153,Calculations!$C$118))+Control!$C$7*Calculations!$C$85*INDEX('Monthly Data'!Q:Q,Calculations!$C$116+MOD(BH153,Calculations!$C$118))+(1-Control!$C$7*Calculations!$C$87)*INDEX('Monthly Data'!R:R,Calculations!$C$116+MOD(BH153,Calculations!$C$118))</f>
        <v>-3.9863250714949353E-2</v>
      </c>
      <c r="FY153" s="86">
        <f ca="1">Control!$C$7*Calculations!$C$82*INDEX('Monthly Data'!N:N,Calculations!$C$116+MOD(BI153,Calculations!$C$118))+Control!$C$7*Calculations!$C$83*INDEX('Monthly Data'!O:O,Calculations!$C$116+MOD(BI153,Calculations!$C$118))+Control!$C$7*Calculations!$C$84*INDEX('Monthly Data'!P:P,Calculations!$C$116+MOD(BI153,Calculations!$C$118))+Control!$C$7*Calculations!$C$85*INDEX('Monthly Data'!Q:Q,Calculations!$C$116+MOD(BI153,Calculations!$C$118))+(1-Control!$C$7*Calculations!$C$87)*INDEX('Monthly Data'!R:R,Calculations!$C$116+MOD(BI153,Calculations!$C$118))</f>
        <v>1.5758278480433856E-2</v>
      </c>
      <c r="FZ153" s="86">
        <f ca="1">Control!$C$7*Calculations!$C$82*INDEX('Monthly Data'!N:N,Calculations!$C$116+MOD(BJ153,Calculations!$C$118))+Control!$C$7*Calculations!$C$83*INDEX('Monthly Data'!O:O,Calculations!$C$116+MOD(BJ153,Calculations!$C$118))+Control!$C$7*Calculations!$C$84*INDEX('Monthly Data'!P:P,Calculations!$C$116+MOD(BJ153,Calculations!$C$118))+Control!$C$7*Calculations!$C$85*INDEX('Monthly Data'!Q:Q,Calculations!$C$116+MOD(BJ153,Calculations!$C$118))+(1-Control!$C$7*Calculations!$C$87)*INDEX('Monthly Data'!R:R,Calculations!$C$116+MOD(BJ153,Calculations!$C$118))</f>
        <v>3.9251937367756782E-3</v>
      </c>
      <c r="GA153" s="86">
        <f ca="1">Control!$C$7*Calculations!$C$82*INDEX('Monthly Data'!N:N,Calculations!$C$116+MOD(BK153,Calculations!$C$118))+Control!$C$7*Calculations!$C$83*INDEX('Monthly Data'!O:O,Calculations!$C$116+MOD(BK153,Calculations!$C$118))+Control!$C$7*Calculations!$C$84*INDEX('Monthly Data'!P:P,Calculations!$C$116+MOD(BK153,Calculations!$C$118))+Control!$C$7*Calculations!$C$85*INDEX('Monthly Data'!Q:Q,Calculations!$C$116+MOD(BK153,Calculations!$C$118))+(1-Control!$C$7*Calculations!$C$87)*INDEX('Monthly Data'!R:R,Calculations!$C$116+MOD(BK153,Calculations!$C$118))</f>
        <v>2.4722579420195831E-2</v>
      </c>
      <c r="GB153" s="86">
        <f ca="1">Control!$C$7*Calculations!$C$82*INDEX('Monthly Data'!N:N,Calculations!$C$116+MOD(BL153,Calculations!$C$118))+Control!$C$7*Calculations!$C$83*INDEX('Monthly Data'!O:O,Calculations!$C$116+MOD(BL153,Calculations!$C$118))+Control!$C$7*Calculations!$C$84*INDEX('Monthly Data'!P:P,Calculations!$C$116+MOD(BL153,Calculations!$C$118))+Control!$C$7*Calculations!$C$85*INDEX('Monthly Data'!Q:Q,Calculations!$C$116+MOD(BL153,Calculations!$C$118))+(1-Control!$C$7*Calculations!$C$87)*INDEX('Monthly Data'!R:R,Calculations!$C$116+MOD(BL153,Calculations!$C$118))</f>
        <v>1.5108777406081684E-3</v>
      </c>
      <c r="GC153" s="86">
        <f ca="1">Control!$C$7*Calculations!$C$82*INDEX('Monthly Data'!N:N,Calculations!$C$116+MOD(BM153,Calculations!$C$118))+Control!$C$7*Calculations!$C$83*INDEX('Monthly Data'!O:O,Calculations!$C$116+MOD(BM153,Calculations!$C$118))+Control!$C$7*Calculations!$C$84*INDEX('Monthly Data'!P:P,Calculations!$C$116+MOD(BM153,Calculations!$C$118))+Control!$C$7*Calculations!$C$85*INDEX('Monthly Data'!Q:Q,Calculations!$C$116+MOD(BM153,Calculations!$C$118))+(1-Control!$C$7*Calculations!$C$87)*INDEX('Monthly Data'!R:R,Calculations!$C$116+MOD(BM153,Calculations!$C$118))</f>
        <v>-1.3959200237295809E-2</v>
      </c>
      <c r="GD153" s="86">
        <f ca="1">Control!$C$7*Calculations!$C$82*INDEX('Monthly Data'!N:N,Calculations!$C$116+MOD(BN153,Calculations!$C$118))+Control!$C$7*Calculations!$C$83*INDEX('Monthly Data'!O:O,Calculations!$C$116+MOD(BN153,Calculations!$C$118))+Control!$C$7*Calculations!$C$84*INDEX('Monthly Data'!P:P,Calculations!$C$116+MOD(BN153,Calculations!$C$118))+Control!$C$7*Calculations!$C$85*INDEX('Monthly Data'!Q:Q,Calculations!$C$116+MOD(BN153,Calculations!$C$118))+(1-Control!$C$7*Calculations!$C$87)*INDEX('Monthly Data'!R:R,Calculations!$C$116+MOD(BN153,Calculations!$C$118))</f>
        <v>-6.1115617667135171E-2</v>
      </c>
      <c r="GE153" s="86">
        <f ca="1">Control!$C$7*Calculations!$C$82*INDEX('Monthly Data'!N:N,Calculations!$C$116+MOD(BO153,Calculations!$C$118))+Control!$C$7*Calculations!$C$83*INDEX('Monthly Data'!O:O,Calculations!$C$116+MOD(BO153,Calculations!$C$118))+Control!$C$7*Calculations!$C$84*INDEX('Monthly Data'!P:P,Calculations!$C$116+MOD(BO153,Calculations!$C$118))+Control!$C$7*Calculations!$C$85*INDEX('Monthly Data'!Q:Q,Calculations!$C$116+MOD(BO153,Calculations!$C$118))+(1-Control!$C$7*Calculations!$C$87)*INDEX('Monthly Data'!R:R,Calculations!$C$116+MOD(BO153,Calculations!$C$118))</f>
        <v>-2.4571433440223247E-2</v>
      </c>
      <c r="GF153" s="86">
        <f ca="1">Control!$C$7*Calculations!$C$82*INDEX('Monthly Data'!N:N,Calculations!$C$116+MOD(BP153,Calculations!$C$118))+Control!$C$7*Calculations!$C$83*INDEX('Monthly Data'!O:O,Calculations!$C$116+MOD(BP153,Calculations!$C$118))+Control!$C$7*Calculations!$C$84*INDEX('Monthly Data'!P:P,Calculations!$C$116+MOD(BP153,Calculations!$C$118))+Control!$C$7*Calculations!$C$85*INDEX('Monthly Data'!Q:Q,Calculations!$C$116+MOD(BP153,Calculations!$C$118))+(1-Control!$C$7*Calculations!$C$87)*INDEX('Monthly Data'!R:R,Calculations!$C$116+MOD(BP153,Calculations!$C$118))</f>
        <v>5.3309355465453899E-3</v>
      </c>
      <c r="GG153" s="86">
        <f ca="1">Control!$C$7*Calculations!$C$82*INDEX('Monthly Data'!N:N,Calculations!$C$116+MOD(BQ153,Calculations!$C$118))+Control!$C$7*Calculations!$C$83*INDEX('Monthly Data'!O:O,Calculations!$C$116+MOD(BQ153,Calculations!$C$118))+Control!$C$7*Calculations!$C$84*INDEX('Monthly Data'!P:P,Calculations!$C$116+MOD(BQ153,Calculations!$C$118))+Control!$C$7*Calculations!$C$85*INDEX('Monthly Data'!Q:Q,Calculations!$C$116+MOD(BQ153,Calculations!$C$118))+(1-Control!$C$7*Calculations!$C$87)*INDEX('Monthly Data'!R:R,Calculations!$C$116+MOD(BQ153,Calculations!$C$118))</f>
        <v>1.3891304280773396E-2</v>
      </c>
      <c r="GH153" s="86">
        <f ca="1">Control!$C$7*Calculations!$C$82*INDEX('Monthly Data'!N:N,Calculations!$C$116+MOD(BR153,Calculations!$C$118))+Control!$C$7*Calculations!$C$83*INDEX('Monthly Data'!O:O,Calculations!$C$116+MOD(BR153,Calculations!$C$118))+Control!$C$7*Calculations!$C$84*INDEX('Monthly Data'!P:P,Calculations!$C$116+MOD(BR153,Calculations!$C$118))+Control!$C$7*Calculations!$C$85*INDEX('Monthly Data'!Q:Q,Calculations!$C$116+MOD(BR153,Calculations!$C$118))+(1-Control!$C$7*Calculations!$C$87)*INDEX('Monthly Data'!R:R,Calculations!$C$116+MOD(BR153,Calculations!$C$118))</f>
        <v>1.0353752315110615E-2</v>
      </c>
      <c r="GI153" s="86">
        <f ca="1">Control!$C$7*Calculations!$C$82*INDEX('Monthly Data'!N:N,Calculations!$C$116+MOD(BS153,Calculations!$C$118))+Control!$C$7*Calculations!$C$83*INDEX('Monthly Data'!O:O,Calculations!$C$116+MOD(BS153,Calculations!$C$118))+Control!$C$7*Calculations!$C$84*INDEX('Monthly Data'!P:P,Calculations!$C$116+MOD(BS153,Calculations!$C$118))+Control!$C$7*Calculations!$C$85*INDEX('Monthly Data'!Q:Q,Calculations!$C$116+MOD(BS153,Calculations!$C$118))+(1-Control!$C$7*Calculations!$C$87)*INDEX('Monthly Data'!R:R,Calculations!$C$116+MOD(BS153,Calculations!$C$118))</f>
        <v>-2.5168357537820856E-4</v>
      </c>
      <c r="GJ153" s="86">
        <f ca="1">Control!$C$7*Calculations!$C$82*INDEX('Monthly Data'!N:N,Calculations!$C$116+MOD(BT153,Calculations!$C$118))+Control!$C$7*Calculations!$C$83*INDEX('Monthly Data'!O:O,Calculations!$C$116+MOD(BT153,Calculations!$C$118))+Control!$C$7*Calculations!$C$84*INDEX('Monthly Data'!P:P,Calculations!$C$116+MOD(BT153,Calculations!$C$118))+Control!$C$7*Calculations!$C$85*INDEX('Monthly Data'!Q:Q,Calculations!$C$116+MOD(BT153,Calculations!$C$118))+(1-Control!$C$7*Calculations!$C$87)*INDEX('Monthly Data'!R:R,Calculations!$C$116+MOD(BT153,Calculations!$C$118))</f>
        <v>1.0415351832335435E-2</v>
      </c>
      <c r="GK153" s="86">
        <f ca="1">Control!$C$7*Calculations!$C$82*INDEX('Monthly Data'!N:N,Calculations!$C$116+MOD(BU153,Calculations!$C$118))+Control!$C$7*Calculations!$C$83*INDEX('Monthly Data'!O:O,Calculations!$C$116+MOD(BU153,Calculations!$C$118))+Control!$C$7*Calculations!$C$84*INDEX('Monthly Data'!P:P,Calculations!$C$116+MOD(BU153,Calculations!$C$118))+Control!$C$7*Calculations!$C$85*INDEX('Monthly Data'!Q:Q,Calculations!$C$116+MOD(BU153,Calculations!$C$118))+(1-Control!$C$7*Calculations!$C$87)*INDEX('Monthly Data'!R:R,Calculations!$C$116+MOD(BU153,Calculations!$C$118))</f>
        <v>-9.5555592256394619E-3</v>
      </c>
      <c r="GL153" s="86">
        <f ca="1">Control!$C$7*Calculations!$C$82*INDEX('Monthly Data'!N:N,Calculations!$C$116+MOD(BV153,Calculations!$C$118))+Control!$C$7*Calculations!$C$83*INDEX('Monthly Data'!O:O,Calculations!$C$116+MOD(BV153,Calculations!$C$118))+Control!$C$7*Calculations!$C$84*INDEX('Monthly Data'!P:P,Calculations!$C$116+MOD(BV153,Calculations!$C$118))+Control!$C$7*Calculations!$C$85*INDEX('Monthly Data'!Q:Q,Calculations!$C$116+MOD(BV153,Calculations!$C$118))+(1-Control!$C$7*Calculations!$C$87)*INDEX('Monthly Data'!R:R,Calculations!$C$116+MOD(BV153,Calculations!$C$118))</f>
        <v>-3.8875517825435772E-3</v>
      </c>
      <c r="GM153" s="86">
        <f ca="1">Control!$C$7*Calculations!$C$82*INDEX('Monthly Data'!N:N,Calculations!$C$116+MOD(BW153,Calculations!$C$118))+Control!$C$7*Calculations!$C$83*INDEX('Monthly Data'!O:O,Calculations!$C$116+MOD(BW153,Calculations!$C$118))+Control!$C$7*Calculations!$C$84*INDEX('Monthly Data'!P:P,Calculations!$C$116+MOD(BW153,Calculations!$C$118))+Control!$C$7*Calculations!$C$85*INDEX('Monthly Data'!Q:Q,Calculations!$C$116+MOD(BW153,Calculations!$C$118))+(1-Control!$C$7*Calculations!$C$87)*INDEX('Monthly Data'!R:R,Calculations!$C$116+MOD(BW153,Calculations!$C$118))</f>
        <v>1.3891304280773396E-2</v>
      </c>
      <c r="GN153" s="86">
        <f ca="1">Control!$C$7*Calculations!$C$82*INDEX('Monthly Data'!N:N,Calculations!$C$116+MOD(BX153,Calculations!$C$118))+Control!$C$7*Calculations!$C$83*INDEX('Monthly Data'!O:O,Calculations!$C$116+MOD(BX153,Calculations!$C$118))+Control!$C$7*Calculations!$C$84*INDEX('Monthly Data'!P:P,Calculations!$C$116+MOD(BX153,Calculations!$C$118))+Control!$C$7*Calculations!$C$85*INDEX('Monthly Data'!Q:Q,Calculations!$C$116+MOD(BX153,Calculations!$C$118))+(1-Control!$C$7*Calculations!$C$87)*INDEX('Monthly Data'!R:R,Calculations!$C$116+MOD(BX153,Calculations!$C$118))</f>
        <v>7.857567536297622E-3</v>
      </c>
      <c r="GO153" s="86">
        <f ca="1">Control!$C$7*Calculations!$C$82*INDEX('Monthly Data'!N:N,Calculations!$C$116+MOD(BY153,Calculations!$C$118))+Control!$C$7*Calculations!$C$83*INDEX('Monthly Data'!O:O,Calculations!$C$116+MOD(BY153,Calculations!$C$118))+Control!$C$7*Calculations!$C$84*INDEX('Monthly Data'!P:P,Calculations!$C$116+MOD(BY153,Calculations!$C$118))+Control!$C$7*Calculations!$C$85*INDEX('Monthly Data'!Q:Q,Calculations!$C$116+MOD(BY153,Calculations!$C$118))+(1-Control!$C$7*Calculations!$C$87)*INDEX('Monthly Data'!R:R,Calculations!$C$116+MOD(BY153,Calculations!$C$118))</f>
        <v>1.3891563624307685E-2</v>
      </c>
      <c r="GP153" s="86">
        <f ca="1">Control!$C$7*Calculations!$C$82*INDEX('Monthly Data'!N:N,Calculations!$C$116+MOD(BZ153,Calculations!$C$118))+Control!$C$7*Calculations!$C$83*INDEX('Monthly Data'!O:O,Calculations!$C$116+MOD(BZ153,Calculations!$C$118))+Control!$C$7*Calculations!$C$84*INDEX('Monthly Data'!P:P,Calculations!$C$116+MOD(BZ153,Calculations!$C$118))+Control!$C$7*Calculations!$C$85*INDEX('Monthly Data'!Q:Q,Calculations!$C$116+MOD(BZ153,Calculations!$C$118))+(1-Control!$C$7*Calculations!$C$87)*INDEX('Monthly Data'!R:R,Calculations!$C$116+MOD(BZ153,Calculations!$C$118))</f>
        <v>2.5790695379256122E-2</v>
      </c>
      <c r="GQ153" s="86">
        <f ca="1">Control!$C$7*Calculations!$C$82*INDEX('Monthly Data'!N:N,Calculations!$C$116+MOD(CA153,Calculations!$C$118))+Control!$C$7*Calculations!$C$83*INDEX('Monthly Data'!O:O,Calculations!$C$116+MOD(CA153,Calculations!$C$118))+Control!$C$7*Calculations!$C$84*INDEX('Monthly Data'!P:P,Calculations!$C$116+MOD(CA153,Calculations!$C$118))+Control!$C$7*Calculations!$C$85*INDEX('Monthly Data'!Q:Q,Calculations!$C$116+MOD(CA153,Calculations!$C$118))+(1-Control!$C$7*Calculations!$C$87)*INDEX('Monthly Data'!R:R,Calculations!$C$116+MOD(CA153,Calculations!$C$118))</f>
        <v>2.4470405846852006E-3</v>
      </c>
      <c r="GR153" s="86">
        <f ca="1">Control!$C$7*Calculations!$C$82*INDEX('Monthly Data'!N:N,Calculations!$C$116+MOD(CB153,Calculations!$C$118))+Control!$C$7*Calculations!$C$83*INDEX('Monthly Data'!O:O,Calculations!$C$116+MOD(CB153,Calculations!$C$118))+Control!$C$7*Calculations!$C$84*INDEX('Monthly Data'!P:P,Calculations!$C$116+MOD(CB153,Calculations!$C$118))+Control!$C$7*Calculations!$C$85*INDEX('Monthly Data'!Q:Q,Calculations!$C$116+MOD(CB153,Calculations!$C$118))+(1-Control!$C$7*Calculations!$C$87)*INDEX('Monthly Data'!R:R,Calculations!$C$116+MOD(CB153,Calculations!$C$118))</f>
        <v>-2.0269389991732112E-2</v>
      </c>
      <c r="GS153" s="86">
        <f ca="1">Control!$C$7*Calculations!$C$82*INDEX('Monthly Data'!N:N,Calculations!$C$116+MOD(CC153,Calculations!$C$118))+Control!$C$7*Calculations!$C$83*INDEX('Monthly Data'!O:O,Calculations!$C$116+MOD(CC153,Calculations!$C$118))+Control!$C$7*Calculations!$C$84*INDEX('Monthly Data'!P:P,Calculations!$C$116+MOD(CC153,Calculations!$C$118))+Control!$C$7*Calculations!$C$85*INDEX('Monthly Data'!Q:Q,Calculations!$C$116+MOD(CC153,Calculations!$C$118))+(1-Control!$C$7*Calculations!$C$87)*INDEX('Monthly Data'!R:R,Calculations!$C$116+MOD(CC153,Calculations!$C$118))</f>
        <v>6.4539397490030407E-3</v>
      </c>
      <c r="GT153" s="86">
        <f ca="1">Control!$C$7*Calculations!$C$82*INDEX('Monthly Data'!N:N,Calculations!$C$116+MOD(CD153,Calculations!$C$118))+Control!$C$7*Calculations!$C$83*INDEX('Monthly Data'!O:O,Calculations!$C$116+MOD(CD153,Calculations!$C$118))+Control!$C$7*Calculations!$C$84*INDEX('Monthly Data'!P:P,Calculations!$C$116+MOD(CD153,Calculations!$C$118))+Control!$C$7*Calculations!$C$85*INDEX('Monthly Data'!Q:Q,Calculations!$C$116+MOD(CD153,Calculations!$C$118))+(1-Control!$C$7*Calculations!$C$87)*INDEX('Monthly Data'!R:R,Calculations!$C$116+MOD(CD153,Calculations!$C$118))</f>
        <v>7.3538285850108537E-3</v>
      </c>
      <c r="GU153" s="86">
        <f ca="1">Control!$C$7*Calculations!$C$82*INDEX('Monthly Data'!N:N,Calculations!$C$116+MOD(CE153,Calculations!$C$118))+Control!$C$7*Calculations!$C$83*INDEX('Monthly Data'!O:O,Calculations!$C$116+MOD(CE153,Calculations!$C$118))+Control!$C$7*Calculations!$C$84*INDEX('Monthly Data'!P:P,Calculations!$C$116+MOD(CE153,Calculations!$C$118))+Control!$C$7*Calculations!$C$85*INDEX('Monthly Data'!Q:Q,Calculations!$C$116+MOD(CE153,Calculations!$C$118))+(1-Control!$C$7*Calculations!$C$87)*INDEX('Monthly Data'!R:R,Calculations!$C$116+MOD(CE153,Calculations!$C$118))</f>
        <v>7.857567536297622E-3</v>
      </c>
      <c r="GV153" s="86">
        <f ca="1">Control!$C$7*Calculations!$C$82*INDEX('Monthly Data'!N:N,Calculations!$C$116+MOD(CF153,Calculations!$C$118))+Control!$C$7*Calculations!$C$83*INDEX('Monthly Data'!O:O,Calculations!$C$116+MOD(CF153,Calculations!$C$118))+Control!$C$7*Calculations!$C$84*INDEX('Monthly Data'!P:P,Calculations!$C$116+MOD(CF153,Calculations!$C$118))+Control!$C$7*Calculations!$C$85*INDEX('Monthly Data'!Q:Q,Calculations!$C$116+MOD(CF153,Calculations!$C$118))+(1-Control!$C$7*Calculations!$C$87)*INDEX('Monthly Data'!R:R,Calculations!$C$116+MOD(CF153,Calculations!$C$118))</f>
        <v>9.9787204839310462E-3</v>
      </c>
      <c r="GW153" s="86">
        <f ca="1">Control!$C$7*Calculations!$C$82*INDEX('Monthly Data'!N:N,Calculations!$C$116+MOD(CG153,Calculations!$C$118))+Control!$C$7*Calculations!$C$83*INDEX('Monthly Data'!O:O,Calculations!$C$116+MOD(CG153,Calculations!$C$118))+Control!$C$7*Calculations!$C$84*INDEX('Monthly Data'!P:P,Calculations!$C$116+MOD(CG153,Calculations!$C$118))+Control!$C$7*Calculations!$C$85*INDEX('Monthly Data'!Q:Q,Calculations!$C$116+MOD(CG153,Calculations!$C$118))+(1-Control!$C$7*Calculations!$C$87)*INDEX('Monthly Data'!R:R,Calculations!$C$116+MOD(CG153,Calculations!$C$118))</f>
        <v>1.1702576456120543E-2</v>
      </c>
      <c r="GX153" s="86">
        <f ca="1">Control!$C$7*Calculations!$C$82*INDEX('Monthly Data'!N:N,Calculations!$C$116+MOD(CH153,Calculations!$C$118))+Control!$C$7*Calculations!$C$83*INDEX('Monthly Data'!O:O,Calculations!$C$116+MOD(CH153,Calculations!$C$118))+Control!$C$7*Calculations!$C$84*INDEX('Monthly Data'!P:P,Calculations!$C$116+MOD(CH153,Calculations!$C$118))+Control!$C$7*Calculations!$C$85*INDEX('Monthly Data'!Q:Q,Calculations!$C$116+MOD(CH153,Calculations!$C$118))+(1-Control!$C$7*Calculations!$C$87)*INDEX('Monthly Data'!R:R,Calculations!$C$116+MOD(CH153,Calculations!$C$118))</f>
        <v>-4.3408051735618014E-2</v>
      </c>
      <c r="GY153" s="86">
        <f ca="1">Control!$C$7*Calculations!$C$82*INDEX('Monthly Data'!N:N,Calculations!$C$116+MOD(CI153,Calculations!$C$118))+Control!$C$7*Calculations!$C$83*INDEX('Monthly Data'!O:O,Calculations!$C$116+MOD(CI153,Calculations!$C$118))+Control!$C$7*Calculations!$C$84*INDEX('Monthly Data'!P:P,Calculations!$C$116+MOD(CI153,Calculations!$C$118))+Control!$C$7*Calculations!$C$85*INDEX('Monthly Data'!Q:Q,Calculations!$C$116+MOD(CI153,Calculations!$C$118))+(1-Control!$C$7*Calculations!$C$87)*INDEX('Monthly Data'!R:R,Calculations!$C$116+MOD(CI153,Calculations!$C$118))</f>
        <v>-1.4213734788548189E-2</v>
      </c>
      <c r="GZ153" s="86">
        <f ca="1">Control!$C$7*Calculations!$C$82*INDEX('Monthly Data'!N:N,Calculations!$C$116+MOD(CJ153,Calculations!$C$118))+Control!$C$7*Calculations!$C$83*INDEX('Monthly Data'!O:O,Calculations!$C$116+MOD(CJ153,Calculations!$C$118))+Control!$C$7*Calculations!$C$84*INDEX('Monthly Data'!P:P,Calculations!$C$116+MOD(CJ153,Calculations!$C$118))+Control!$C$7*Calculations!$C$85*INDEX('Monthly Data'!Q:Q,Calculations!$C$116+MOD(CJ153,Calculations!$C$118))+(1-Control!$C$7*Calculations!$C$87)*INDEX('Monthly Data'!R:R,Calculations!$C$116+MOD(CJ153,Calculations!$C$118))</f>
        <v>3.5231336013669103E-2</v>
      </c>
      <c r="HA153" s="86">
        <f ca="1">Control!$C$7*Calculations!$C$82*INDEX('Monthly Data'!N:N,Calculations!$C$116+MOD(CK153,Calculations!$C$118))+Control!$C$7*Calculations!$C$83*INDEX('Monthly Data'!O:O,Calculations!$C$116+MOD(CK153,Calculations!$C$118))+Control!$C$7*Calculations!$C$84*INDEX('Monthly Data'!P:P,Calculations!$C$116+MOD(CK153,Calculations!$C$118))+Control!$C$7*Calculations!$C$85*INDEX('Monthly Data'!Q:Q,Calculations!$C$116+MOD(CK153,Calculations!$C$118))+(1-Control!$C$7*Calculations!$C$87)*INDEX('Monthly Data'!R:R,Calculations!$C$116+MOD(CK153,Calculations!$C$118))</f>
        <v>2.5790695379256122E-2</v>
      </c>
      <c r="HB153" s="86">
        <f ca="1">Control!$C$7*Calculations!$C$82*INDEX('Monthly Data'!N:N,Calculations!$C$116+MOD(CL153,Calculations!$C$118))+Control!$C$7*Calculations!$C$83*INDEX('Monthly Data'!O:O,Calculations!$C$116+MOD(CL153,Calculations!$C$118))+Control!$C$7*Calculations!$C$84*INDEX('Monthly Data'!P:P,Calculations!$C$116+MOD(CL153,Calculations!$C$118))+Control!$C$7*Calculations!$C$85*INDEX('Monthly Data'!Q:Q,Calculations!$C$116+MOD(CL153,Calculations!$C$118))+(1-Control!$C$7*Calculations!$C$87)*INDEX('Monthly Data'!R:R,Calculations!$C$116+MOD(CL153,Calculations!$C$118))</f>
        <v>2.5790695379256122E-2</v>
      </c>
      <c r="HC153" s="86">
        <f ca="1">Control!$C$7*Calculations!$C$82*INDEX('Monthly Data'!N:N,Calculations!$C$116+MOD(CM153,Calculations!$C$118))+Control!$C$7*Calculations!$C$83*INDEX('Monthly Data'!O:O,Calculations!$C$116+MOD(CM153,Calculations!$C$118))+Control!$C$7*Calculations!$C$84*INDEX('Monthly Data'!P:P,Calculations!$C$116+MOD(CM153,Calculations!$C$118))+Control!$C$7*Calculations!$C$85*INDEX('Monthly Data'!Q:Q,Calculations!$C$116+MOD(CM153,Calculations!$C$118))+(1-Control!$C$7*Calculations!$C$87)*INDEX('Monthly Data'!R:R,Calculations!$C$116+MOD(CM153,Calculations!$C$118))</f>
        <v>1.7599621212565995E-2</v>
      </c>
      <c r="HD153" s="86">
        <f ca="1">Control!$C$7*Calculations!$C$82*INDEX('Monthly Data'!N:N,Calculations!$C$116+MOD(CN153,Calculations!$C$118))+Control!$C$7*Calculations!$C$83*INDEX('Monthly Data'!O:O,Calculations!$C$116+MOD(CN153,Calculations!$C$118))+Control!$C$7*Calculations!$C$84*INDEX('Monthly Data'!P:P,Calculations!$C$116+MOD(CN153,Calculations!$C$118))+Control!$C$7*Calculations!$C$85*INDEX('Monthly Data'!Q:Q,Calculations!$C$116+MOD(CN153,Calculations!$C$118))+(1-Control!$C$7*Calculations!$C$87)*INDEX('Monthly Data'!R:R,Calculations!$C$116+MOD(CN153,Calculations!$C$118))</f>
        <v>1.9073822767906517E-2</v>
      </c>
      <c r="HE153" s="86">
        <f ca="1">Control!$C$7*Calculations!$C$82*INDEX('Monthly Data'!N:N,Calculations!$C$116+MOD(CO153,Calculations!$C$118))+Control!$C$7*Calculations!$C$83*INDEX('Monthly Data'!O:O,Calculations!$C$116+MOD(CO153,Calculations!$C$118))+Control!$C$7*Calculations!$C$84*INDEX('Monthly Data'!P:P,Calculations!$C$116+MOD(CO153,Calculations!$C$118))+Control!$C$7*Calculations!$C$85*INDEX('Monthly Data'!Q:Q,Calculations!$C$116+MOD(CO153,Calculations!$C$118))+(1-Control!$C$7*Calculations!$C$87)*INDEX('Monthly Data'!R:R,Calculations!$C$116+MOD(CO153,Calculations!$C$118))</f>
        <v>-4.3408051735618014E-2</v>
      </c>
      <c r="HF153" s="86">
        <f ca="1">Control!$C$7*Calculations!$C$82*INDEX('Monthly Data'!N:N,Calculations!$C$116+MOD(CP153,Calculations!$C$118))+Control!$C$7*Calculations!$C$83*INDEX('Monthly Data'!O:O,Calculations!$C$116+MOD(CP153,Calculations!$C$118))+Control!$C$7*Calculations!$C$84*INDEX('Monthly Data'!P:P,Calculations!$C$116+MOD(CP153,Calculations!$C$118))+Control!$C$7*Calculations!$C$85*INDEX('Monthly Data'!Q:Q,Calculations!$C$116+MOD(CP153,Calculations!$C$118))+(1-Control!$C$7*Calculations!$C$87)*INDEX('Monthly Data'!R:R,Calculations!$C$116+MOD(CP153,Calculations!$C$118))</f>
        <v>1.7484305259657981E-2</v>
      </c>
      <c r="HG153" s="86">
        <f ca="1">Control!$C$7*Calculations!$C$82*INDEX('Monthly Data'!N:N,Calculations!$C$116+MOD(CQ153,Calculations!$C$118))+Control!$C$7*Calculations!$C$83*INDEX('Monthly Data'!O:O,Calculations!$C$116+MOD(CQ153,Calculations!$C$118))+Control!$C$7*Calculations!$C$84*INDEX('Monthly Data'!P:P,Calculations!$C$116+MOD(CQ153,Calculations!$C$118))+Control!$C$7*Calculations!$C$85*INDEX('Monthly Data'!Q:Q,Calculations!$C$116+MOD(CQ153,Calculations!$C$118))+(1-Control!$C$7*Calculations!$C$87)*INDEX('Monthly Data'!R:R,Calculations!$C$116+MOD(CQ153,Calculations!$C$118))</f>
        <v>7.3538285850108537E-3</v>
      </c>
      <c r="HH153" s="86">
        <f ca="1">Control!$C$7*Calculations!$C$82*INDEX('Monthly Data'!N:N,Calculations!$C$116+MOD(CR153,Calculations!$C$118))+Control!$C$7*Calculations!$C$83*INDEX('Monthly Data'!O:O,Calculations!$C$116+MOD(CR153,Calculations!$C$118))+Control!$C$7*Calculations!$C$84*INDEX('Monthly Data'!P:P,Calculations!$C$116+MOD(CR153,Calculations!$C$118))+Control!$C$7*Calculations!$C$85*INDEX('Monthly Data'!Q:Q,Calculations!$C$116+MOD(CR153,Calculations!$C$118))+(1-Control!$C$7*Calculations!$C$87)*INDEX('Monthly Data'!R:R,Calculations!$C$116+MOD(CR153,Calculations!$C$118))</f>
        <v>2.377894462657602E-2</v>
      </c>
      <c r="HI153" s="86">
        <f ca="1">Control!$C$7*Calculations!$C$82*INDEX('Monthly Data'!N:N,Calculations!$C$116+MOD(CS153,Calculations!$C$118))+Control!$C$7*Calculations!$C$83*INDEX('Monthly Data'!O:O,Calculations!$C$116+MOD(CS153,Calculations!$C$118))+Control!$C$7*Calculations!$C$84*INDEX('Monthly Data'!P:P,Calculations!$C$116+MOD(CS153,Calculations!$C$118))+Control!$C$7*Calculations!$C$85*INDEX('Monthly Data'!Q:Q,Calculations!$C$116+MOD(CS153,Calculations!$C$118))+(1-Control!$C$7*Calculations!$C$87)*INDEX('Monthly Data'!R:R,Calculations!$C$116+MOD(CS153,Calculations!$C$118))</f>
        <v>1.2435425892067014E-2</v>
      </c>
      <c r="HJ153" s="86">
        <f ca="1">Control!$C$7*Calculations!$C$82*INDEX('Monthly Data'!N:N,Calculations!$C$116+MOD(CT153,Calculations!$C$118))+Control!$C$7*Calculations!$C$83*INDEX('Monthly Data'!O:O,Calculations!$C$116+MOD(CT153,Calculations!$C$118))+Control!$C$7*Calculations!$C$84*INDEX('Monthly Data'!P:P,Calculations!$C$116+MOD(CT153,Calculations!$C$118))+Control!$C$7*Calculations!$C$85*INDEX('Monthly Data'!Q:Q,Calculations!$C$116+MOD(CT153,Calculations!$C$118))+(1-Control!$C$7*Calculations!$C$87)*INDEX('Monthly Data'!R:R,Calculations!$C$116+MOD(CT153,Calculations!$C$118))</f>
        <v>-9.839093431862074E-3</v>
      </c>
      <c r="HK153" s="86">
        <f ca="1">Control!$C$7*Calculations!$C$82*INDEX('Monthly Data'!N:N,Calculations!$C$116+MOD(CU153,Calculations!$C$118))+Control!$C$7*Calculations!$C$83*INDEX('Monthly Data'!O:O,Calculations!$C$116+MOD(CU153,Calculations!$C$118))+Control!$C$7*Calculations!$C$84*INDEX('Monthly Data'!P:P,Calculations!$C$116+MOD(CU153,Calculations!$C$118))+Control!$C$7*Calculations!$C$85*INDEX('Monthly Data'!Q:Q,Calculations!$C$116+MOD(CU153,Calculations!$C$118))+(1-Control!$C$7*Calculations!$C$87)*INDEX('Monthly Data'!R:R,Calculations!$C$116+MOD(CU153,Calculations!$C$118))</f>
        <v>-3.9863250714949353E-2</v>
      </c>
      <c r="HL153" s="86">
        <f ca="1">Control!$C$7*Calculations!$C$82*INDEX('Monthly Data'!N:N,Calculations!$C$116+MOD(CV153,Calculations!$C$118))+Control!$C$7*Calculations!$C$83*INDEX('Monthly Data'!O:O,Calculations!$C$116+MOD(CV153,Calculations!$C$118))+Control!$C$7*Calculations!$C$84*INDEX('Monthly Data'!P:P,Calculations!$C$116+MOD(CV153,Calculations!$C$118))+Control!$C$7*Calculations!$C$85*INDEX('Monthly Data'!Q:Q,Calculations!$C$116+MOD(CV153,Calculations!$C$118))+(1-Control!$C$7*Calculations!$C$87)*INDEX('Monthly Data'!R:R,Calculations!$C$116+MOD(CV153,Calculations!$C$118))</f>
        <v>2.5325873776067674E-2</v>
      </c>
      <c r="HM153" s="86">
        <f ca="1">Control!$C$7*Calculations!$C$82*INDEX('Monthly Data'!N:N,Calculations!$C$116+MOD(CW153,Calculations!$C$118))+Control!$C$7*Calculations!$C$83*INDEX('Monthly Data'!O:O,Calculations!$C$116+MOD(CW153,Calculations!$C$118))+Control!$C$7*Calculations!$C$84*INDEX('Monthly Data'!P:P,Calculations!$C$116+MOD(CW153,Calculations!$C$118))+Control!$C$7*Calculations!$C$85*INDEX('Monthly Data'!Q:Q,Calculations!$C$116+MOD(CW153,Calculations!$C$118))+(1-Control!$C$7*Calculations!$C$87)*INDEX('Monthly Data'!R:R,Calculations!$C$116+MOD(CW153,Calculations!$C$118))</f>
        <v>1.0921298083007208E-2</v>
      </c>
      <c r="HN153" s="86">
        <f ca="1">Control!$C$7*Calculations!$C$82*INDEX('Monthly Data'!N:N,Calculations!$C$116+MOD(CX153,Calculations!$C$118))+Control!$C$7*Calculations!$C$83*INDEX('Monthly Data'!O:O,Calculations!$C$116+MOD(CX153,Calculations!$C$118))+Control!$C$7*Calculations!$C$84*INDEX('Monthly Data'!P:P,Calculations!$C$116+MOD(CX153,Calculations!$C$118))+Control!$C$7*Calculations!$C$85*INDEX('Monthly Data'!Q:Q,Calculations!$C$116+MOD(CX153,Calculations!$C$118))+(1-Control!$C$7*Calculations!$C$87)*INDEX('Monthly Data'!R:R,Calculations!$C$116+MOD(CX153,Calculations!$C$118))</f>
        <v>4.4327772793586687E-3</v>
      </c>
      <c r="HO153" s="86">
        <f ca="1">Control!$C$7*Calculations!$C$82*INDEX('Monthly Data'!N:N,Calculations!$C$116+MOD(CY153,Calculations!$C$118))+Control!$C$7*Calculations!$C$83*INDEX('Monthly Data'!O:O,Calculations!$C$116+MOD(CY153,Calculations!$C$118))+Control!$C$7*Calculations!$C$84*INDEX('Monthly Data'!P:P,Calculations!$C$116+MOD(CY153,Calculations!$C$118))+Control!$C$7*Calculations!$C$85*INDEX('Monthly Data'!Q:Q,Calculations!$C$116+MOD(CY153,Calculations!$C$118))+(1-Control!$C$7*Calculations!$C$87)*INDEX('Monthly Data'!R:R,Calculations!$C$116+MOD(CY153,Calculations!$C$118))</f>
        <v>1.3891563624307685E-2</v>
      </c>
      <c r="HP153" s="86">
        <f ca="1">Control!$C$7*Calculations!$C$82*INDEX('Monthly Data'!N:N,Calculations!$C$116+MOD(CZ153,Calculations!$C$118))+Control!$C$7*Calculations!$C$83*INDEX('Monthly Data'!O:O,Calculations!$C$116+MOD(CZ153,Calculations!$C$118))+Control!$C$7*Calculations!$C$84*INDEX('Monthly Data'!P:P,Calculations!$C$116+MOD(CZ153,Calculations!$C$118))+Control!$C$7*Calculations!$C$85*INDEX('Monthly Data'!Q:Q,Calculations!$C$116+MOD(CZ153,Calculations!$C$118))+(1-Control!$C$7*Calculations!$C$87)*INDEX('Monthly Data'!R:R,Calculations!$C$116+MOD(CZ153,Calculations!$C$118))</f>
        <v>-3.8875517825435772E-3</v>
      </c>
      <c r="HQ153" s="86">
        <f ca="1">Control!$C$7*Calculations!$C$82*INDEX('Monthly Data'!N:N,Calculations!$C$116+MOD(DA153,Calculations!$C$118))+Control!$C$7*Calculations!$C$83*INDEX('Monthly Data'!O:O,Calculations!$C$116+MOD(DA153,Calculations!$C$118))+Control!$C$7*Calculations!$C$84*INDEX('Monthly Data'!P:P,Calculations!$C$116+MOD(DA153,Calculations!$C$118))+Control!$C$7*Calculations!$C$85*INDEX('Monthly Data'!Q:Q,Calculations!$C$116+MOD(DA153,Calculations!$C$118))+(1-Control!$C$7*Calculations!$C$87)*INDEX('Monthly Data'!R:R,Calculations!$C$116+MOD(DA153,Calculations!$C$118))</f>
        <v>-7.4084874653726545E-3</v>
      </c>
      <c r="HR153" s="86">
        <f ca="1">Control!$C$7*Calculations!$C$82*INDEX('Monthly Data'!N:N,Calculations!$C$116+MOD(DB153,Calculations!$C$118))+Control!$C$7*Calculations!$C$83*INDEX('Monthly Data'!O:O,Calculations!$C$116+MOD(DB153,Calculations!$C$118))+Control!$C$7*Calculations!$C$84*INDEX('Monthly Data'!P:P,Calculations!$C$116+MOD(DB153,Calculations!$C$118))+Control!$C$7*Calculations!$C$85*INDEX('Monthly Data'!Q:Q,Calculations!$C$116+MOD(DB153,Calculations!$C$118))+(1-Control!$C$7*Calculations!$C$87)*INDEX('Monthly Data'!R:R,Calculations!$C$116+MOD(DB153,Calculations!$C$118))</f>
        <v>-2.0259958308006688E-2</v>
      </c>
      <c r="HS153" s="86">
        <f ca="1">Control!$C$7*Calculations!$C$82*INDEX('Monthly Data'!N:N,Calculations!$C$116+MOD(DC153,Calculations!$C$118))+Control!$C$7*Calculations!$C$83*INDEX('Monthly Data'!O:O,Calculations!$C$116+MOD(DC153,Calculations!$C$118))+Control!$C$7*Calculations!$C$84*INDEX('Monthly Data'!P:P,Calculations!$C$116+MOD(DC153,Calculations!$C$118))+Control!$C$7*Calculations!$C$85*INDEX('Monthly Data'!Q:Q,Calculations!$C$116+MOD(DC153,Calculations!$C$118))+(1-Control!$C$7*Calculations!$C$87)*INDEX('Monthly Data'!R:R,Calculations!$C$116+MOD(DC153,Calculations!$C$118))</f>
        <v>7.3538285850108537E-3</v>
      </c>
      <c r="HT153" s="86">
        <f ca="1">Control!$C$7*Calculations!$C$82*INDEX('Monthly Data'!N:N,Calculations!$C$116+MOD(DD153,Calculations!$C$118))+Control!$C$7*Calculations!$C$83*INDEX('Monthly Data'!O:O,Calculations!$C$116+MOD(DD153,Calculations!$C$118))+Control!$C$7*Calculations!$C$84*INDEX('Monthly Data'!P:P,Calculations!$C$116+MOD(DD153,Calculations!$C$118))+Control!$C$7*Calculations!$C$85*INDEX('Monthly Data'!Q:Q,Calculations!$C$116+MOD(DD153,Calculations!$C$118))+(1-Control!$C$7*Calculations!$C$87)*INDEX('Monthly Data'!R:R,Calculations!$C$116+MOD(DD153,Calculations!$C$118))</f>
        <v>3.4808428836917149E-3</v>
      </c>
      <c r="HU153" s="86">
        <f ca="1">Control!$C$7*Calculations!$C$82*INDEX('Monthly Data'!N:N,Calculations!$C$116+MOD(DE153,Calculations!$C$118))+Control!$C$7*Calculations!$C$83*INDEX('Monthly Data'!O:O,Calculations!$C$116+MOD(DE153,Calculations!$C$118))+Control!$C$7*Calculations!$C$84*INDEX('Monthly Data'!P:P,Calculations!$C$116+MOD(DE153,Calculations!$C$118))+Control!$C$7*Calculations!$C$85*INDEX('Monthly Data'!Q:Q,Calculations!$C$116+MOD(DE153,Calculations!$C$118))+(1-Control!$C$7*Calculations!$C$87)*INDEX('Monthly Data'!R:R,Calculations!$C$116+MOD(DE153,Calculations!$C$118))</f>
        <v>1.7361594973213587E-2</v>
      </c>
      <c r="HV153" s="86">
        <f ca="1">Control!$C$7*Calculations!$C$82*INDEX('Monthly Data'!N:N,Calculations!$C$116+MOD(DF153,Calculations!$C$118))+Control!$C$7*Calculations!$C$83*INDEX('Monthly Data'!O:O,Calculations!$C$116+MOD(DF153,Calculations!$C$118))+Control!$C$7*Calculations!$C$84*INDEX('Monthly Data'!P:P,Calculations!$C$116+MOD(DF153,Calculations!$C$118))+Control!$C$7*Calculations!$C$85*INDEX('Monthly Data'!Q:Q,Calculations!$C$116+MOD(DF153,Calculations!$C$118))+(1-Control!$C$7*Calculations!$C$87)*INDEX('Monthly Data'!R:R,Calculations!$C$116+MOD(DF153,Calculations!$C$118))</f>
        <v>1.2722494017511032E-2</v>
      </c>
      <c r="HW153" s="86">
        <f ca="1">Control!$C$7*Calculations!$C$82*INDEX('Monthly Data'!N:N,Calculations!$C$116+MOD(DG153,Calculations!$C$118))+Control!$C$7*Calculations!$C$83*INDEX('Monthly Data'!O:O,Calculations!$C$116+MOD(DG153,Calculations!$C$118))+Control!$C$7*Calculations!$C$84*INDEX('Monthly Data'!P:P,Calculations!$C$116+MOD(DG153,Calculations!$C$118))+Control!$C$7*Calculations!$C$85*INDEX('Monthly Data'!Q:Q,Calculations!$C$116+MOD(DG153,Calculations!$C$118))+(1-Control!$C$7*Calculations!$C$87)*INDEX('Monthly Data'!R:R,Calculations!$C$116+MOD(DG153,Calculations!$C$118))</f>
        <v>-2.4571433440223247E-2</v>
      </c>
      <c r="HX153" s="86">
        <f ca="1">Control!$C$7*Calculations!$C$82*INDEX('Monthly Data'!N:N,Calculations!$C$116+MOD(DH153,Calculations!$C$118))+Control!$C$7*Calculations!$C$83*INDEX('Monthly Data'!O:O,Calculations!$C$116+MOD(DH153,Calculations!$C$118))+Control!$C$7*Calculations!$C$84*INDEX('Monthly Data'!P:P,Calculations!$C$116+MOD(DH153,Calculations!$C$118))+Control!$C$7*Calculations!$C$85*INDEX('Monthly Data'!Q:Q,Calculations!$C$116+MOD(DH153,Calculations!$C$118))+(1-Control!$C$7*Calculations!$C$87)*INDEX('Monthly Data'!R:R,Calculations!$C$116+MOD(DH153,Calculations!$C$118))</f>
        <v>1.1702576456120543E-2</v>
      </c>
      <c r="HY153" s="86">
        <f ca="1">Control!$C$7*Calculations!$C$82*INDEX('Monthly Data'!N:N,Calculations!$C$116+MOD(DI153,Calculations!$C$118))+Control!$C$7*Calculations!$C$83*INDEX('Monthly Data'!O:O,Calculations!$C$116+MOD(DI153,Calculations!$C$118))+Control!$C$7*Calculations!$C$84*INDEX('Monthly Data'!P:P,Calculations!$C$116+MOD(DI153,Calculations!$C$118))+Control!$C$7*Calculations!$C$85*INDEX('Monthly Data'!Q:Q,Calculations!$C$116+MOD(DI153,Calculations!$C$118))+(1-Control!$C$7*Calculations!$C$87)*INDEX('Monthly Data'!R:R,Calculations!$C$116+MOD(DI153,Calculations!$C$118))</f>
        <v>6.6954569943530936E-3</v>
      </c>
      <c r="HZ153" s="86">
        <f ca="1">Control!$C$7*Calculations!$C$82*INDEX('Monthly Data'!N:N,Calculations!$C$116+MOD(DJ153,Calculations!$C$118))+Control!$C$7*Calculations!$C$83*INDEX('Monthly Data'!O:O,Calculations!$C$116+MOD(DJ153,Calculations!$C$118))+Control!$C$7*Calculations!$C$84*INDEX('Monthly Data'!P:P,Calculations!$C$116+MOD(DJ153,Calculations!$C$118))+Control!$C$7*Calculations!$C$85*INDEX('Monthly Data'!Q:Q,Calculations!$C$116+MOD(DJ153,Calculations!$C$118))+(1-Control!$C$7*Calculations!$C$87)*INDEX('Monthly Data'!R:R,Calculations!$C$116+MOD(DJ153,Calculations!$C$118))</f>
        <v>1.5758278480433856E-2</v>
      </c>
      <c r="IA153" s="86">
        <f ca="1">Control!$C$7*Calculations!$C$82*INDEX('Monthly Data'!N:N,Calculations!$C$116+MOD(DK153,Calculations!$C$118))+Control!$C$7*Calculations!$C$83*INDEX('Monthly Data'!O:O,Calculations!$C$116+MOD(DK153,Calculations!$C$118))+Control!$C$7*Calculations!$C$84*INDEX('Monthly Data'!P:P,Calculations!$C$116+MOD(DK153,Calculations!$C$118))+Control!$C$7*Calculations!$C$85*INDEX('Monthly Data'!Q:Q,Calculations!$C$116+MOD(DK153,Calculations!$C$118))+(1-Control!$C$7*Calculations!$C$87)*INDEX('Monthly Data'!R:R,Calculations!$C$116+MOD(DK153,Calculations!$C$118))</f>
        <v>3.127051071655923E-3</v>
      </c>
      <c r="IB153" s="86">
        <f ca="1">Control!$C$7*Calculations!$C$82*INDEX('Monthly Data'!N:N,Calculations!$C$116+MOD(DL153,Calculations!$C$118))+Control!$C$7*Calculations!$C$83*INDEX('Monthly Data'!O:O,Calculations!$C$116+MOD(DL153,Calculations!$C$118))+Control!$C$7*Calculations!$C$84*INDEX('Monthly Data'!P:P,Calculations!$C$116+MOD(DL153,Calculations!$C$118))+Control!$C$7*Calculations!$C$85*INDEX('Monthly Data'!Q:Q,Calculations!$C$116+MOD(DL153,Calculations!$C$118))+(1-Control!$C$7*Calculations!$C$87)*INDEX('Monthly Data'!R:R,Calculations!$C$116+MOD(DL153,Calculations!$C$118))</f>
        <v>-4.0413381192162513E-2</v>
      </c>
      <c r="IC153" s="86">
        <f ca="1">Control!$C$7*Calculations!$C$82*INDEX('Monthly Data'!N:N,Calculations!$C$116+MOD(DM153,Calculations!$C$118))+Control!$C$7*Calculations!$C$83*INDEX('Monthly Data'!O:O,Calculations!$C$116+MOD(DM153,Calculations!$C$118))+Control!$C$7*Calculations!$C$84*INDEX('Monthly Data'!P:P,Calculations!$C$116+MOD(DM153,Calculations!$C$118))+Control!$C$7*Calculations!$C$85*INDEX('Monthly Data'!Q:Q,Calculations!$C$116+MOD(DM153,Calculations!$C$118))+(1-Control!$C$7*Calculations!$C$87)*INDEX('Monthly Data'!R:R,Calculations!$C$116+MOD(DM153,Calculations!$C$118))</f>
        <v>7.5897487599915015E-3</v>
      </c>
      <c r="ID153" s="86">
        <f ca="1">Control!$C$7*Calculations!$C$82*INDEX('Monthly Data'!N:N,Calculations!$C$116+MOD(DN153,Calculations!$C$118))+Control!$C$7*Calculations!$C$83*INDEX('Monthly Data'!O:O,Calculations!$C$116+MOD(DN153,Calculations!$C$118))+Control!$C$7*Calculations!$C$84*INDEX('Monthly Data'!P:P,Calculations!$C$116+MOD(DN153,Calculations!$C$118))+Control!$C$7*Calculations!$C$85*INDEX('Monthly Data'!Q:Q,Calculations!$C$116+MOD(DN153,Calculations!$C$118))+(1-Control!$C$7*Calculations!$C$87)*INDEX('Monthly Data'!R:R,Calculations!$C$116+MOD(DN153,Calculations!$C$118))</f>
        <v>1.8665061640915637E-2</v>
      </c>
      <c r="IE153" s="86">
        <f ca="1">Control!$C$7*Calculations!$C$82*INDEX('Monthly Data'!N:N,Calculations!$C$116+MOD(DO153,Calculations!$C$118))+Control!$C$7*Calculations!$C$83*INDEX('Monthly Data'!O:O,Calculations!$C$116+MOD(DO153,Calculations!$C$118))+Control!$C$7*Calculations!$C$84*INDEX('Monthly Data'!P:P,Calculations!$C$116+MOD(DO153,Calculations!$C$118))+Control!$C$7*Calculations!$C$85*INDEX('Monthly Data'!Q:Q,Calculations!$C$116+MOD(DO153,Calculations!$C$118))+(1-Control!$C$7*Calculations!$C$87)*INDEX('Monthly Data'!R:R,Calculations!$C$116+MOD(DO153,Calculations!$C$118))</f>
        <v>-2.6378232493851243E-2</v>
      </c>
      <c r="IF153" s="86">
        <f ca="1">Control!$C$7*Calculations!$C$82*INDEX('Monthly Data'!N:N,Calculations!$C$116+MOD(DP153,Calculations!$C$118))+Control!$C$7*Calculations!$C$83*INDEX('Monthly Data'!O:O,Calculations!$C$116+MOD(DP153,Calculations!$C$118))+Control!$C$7*Calculations!$C$84*INDEX('Monthly Data'!P:P,Calculations!$C$116+MOD(DP153,Calculations!$C$118))+Control!$C$7*Calculations!$C$85*INDEX('Monthly Data'!Q:Q,Calculations!$C$116+MOD(DP153,Calculations!$C$118))+(1-Control!$C$7*Calculations!$C$87)*INDEX('Monthly Data'!R:R,Calculations!$C$116+MOD(DP153,Calculations!$C$118))</f>
        <v>-1.1360801645249321E-2</v>
      </c>
      <c r="IG153" s="88">
        <f ca="1">Control!$C$8*(1+DQ153)*(1+DR153)*(1+DS153)*(1+DT153)*(1+DU153)*(1+DV153)*(1+DW153)*(1+DX153)*(1+DY153)*(1+DZ153)*(1+EA153)*(1+EB153)*(1+EC153)*(1+ED153)*(1+EE153)*(1+EF153)*(1+EG153)*(1+EH153)*(1+EI153)*(1+EJ153)*(1+EK153)*(1+EL153)*(1+EM153)*(1+EN153)*(1+EO153)*(1+EP153)*(1+EQ153)*(1+ER153)*(1+ES153)*(1+ET153)*(1+EU153)*(1+EV153)*(1+EW153)*(1+EX153)*(1+EY153)*(1+EZ153)*(1+FA153)*(1+FB153)*(1+FC153)*(1+FD153)*(1+FE153)*(1+FF153)*(1+FG153)*(1+FH153)*(1+FI153)*(1+FJ153)*(1+FK153)*(1+FL153)*(1+FM153)*(1+FN153)*(1+FO153)*(1+FP153)*(1+FQ153)*(1+FR153)*(1+FS153)*(1+FT153)*(1+FU153)*(1+FV153)*(1+FW153)*(1+FX153)*(1+FY153)*(1+FZ153)*(1+GA153)*(1+GB153)*(1+GC153)*(1+GD153)*(1+GE153)*(1+GF153)*(1+GG153)*(1+GH153)*(1+GI153)*(1+GJ153)*(1+GK153)*(1+GL153)*(1+GM153)*(1+GN153)*(1+GO153)*(1+GP153)*(1+GQ153)*(1+GR153)*(1+GS153)*(1+GT153)*(1+GU153)*(1+GV153)*(1+GW153)*(1+GX153)*(1+GY153)*(1+GZ153)*(1+HA153)*(1+HB153)*(1+HC153)*(1+HD153)*(1+HE153)*(1+HF153)*(1+HG153)*(1+HH153)*(1+HI153)*(1+HJ153)*(1+HK153)*(1+HL153)*(1+HM153)*(1+HN153)*(1+HO153)*(1+HP153)*(1+HQ153)*(1+HR153)*(1+HS153)*(1+HT153)*(1+HU153)*(1+HV153)*(1+HW153)*(1+HX153)*(1+HY153)*(1+HZ153)*(1+IA153)*(1+IB153)*(1+IC153)*(1+ID153)*(1+IE153)*(1+IF153)</f>
        <v>77004.234547235261</v>
      </c>
    </row>
    <row r="154" spans="1:241" x14ac:dyDescent="0.25">
      <c r="A154">
        <v>36</v>
      </c>
      <c r="B154">
        <v>48</v>
      </c>
      <c r="C154">
        <v>89</v>
      </c>
      <c r="D154">
        <v>34</v>
      </c>
      <c r="E154">
        <v>41</v>
      </c>
      <c r="F154">
        <v>68</v>
      </c>
      <c r="G154">
        <v>89</v>
      </c>
      <c r="H154">
        <v>70</v>
      </c>
      <c r="I154">
        <v>82</v>
      </c>
      <c r="J154">
        <v>35</v>
      </c>
      <c r="K154">
        <v>13</v>
      </c>
      <c r="L154">
        <v>85</v>
      </c>
      <c r="M154">
        <v>54</v>
      </c>
      <c r="N154">
        <v>93</v>
      </c>
      <c r="O154">
        <v>28</v>
      </c>
      <c r="P154">
        <v>91</v>
      </c>
      <c r="Q154">
        <v>118</v>
      </c>
      <c r="R154">
        <v>33</v>
      </c>
      <c r="S154">
        <v>49</v>
      </c>
      <c r="T154">
        <v>39</v>
      </c>
      <c r="U154">
        <v>29</v>
      </c>
      <c r="V154">
        <v>52</v>
      </c>
      <c r="W154">
        <v>95</v>
      </c>
      <c r="X154">
        <v>90</v>
      </c>
      <c r="Y154">
        <v>56</v>
      </c>
      <c r="Z154">
        <v>112</v>
      </c>
      <c r="AA154">
        <v>8</v>
      </c>
      <c r="AB154">
        <v>25</v>
      </c>
      <c r="AC154">
        <v>107</v>
      </c>
      <c r="AD154">
        <v>71</v>
      </c>
      <c r="AE154">
        <v>106</v>
      </c>
      <c r="AF154">
        <v>82</v>
      </c>
      <c r="AG154">
        <v>79</v>
      </c>
      <c r="AH154">
        <v>19</v>
      </c>
      <c r="AI154">
        <v>22</v>
      </c>
      <c r="AJ154">
        <v>4</v>
      </c>
      <c r="AK154">
        <v>19</v>
      </c>
      <c r="AL154">
        <v>115</v>
      </c>
      <c r="AM154">
        <v>37</v>
      </c>
      <c r="AN154">
        <v>82</v>
      </c>
      <c r="AO154">
        <v>46</v>
      </c>
      <c r="AP154">
        <v>114</v>
      </c>
      <c r="AQ154">
        <v>15</v>
      </c>
      <c r="AR154">
        <v>33</v>
      </c>
      <c r="AS154">
        <v>103</v>
      </c>
      <c r="AT154">
        <v>19</v>
      </c>
      <c r="AU154">
        <v>38</v>
      </c>
      <c r="AV154">
        <v>30</v>
      </c>
      <c r="AW154">
        <v>3</v>
      </c>
      <c r="AX154">
        <v>63</v>
      </c>
      <c r="AY154">
        <v>107</v>
      </c>
      <c r="AZ154">
        <v>67</v>
      </c>
      <c r="BA154">
        <v>86</v>
      </c>
      <c r="BB154">
        <v>101</v>
      </c>
      <c r="BC154">
        <v>17</v>
      </c>
      <c r="BD154">
        <v>30</v>
      </c>
      <c r="BE154">
        <v>53</v>
      </c>
      <c r="BF154">
        <v>39</v>
      </c>
      <c r="BG154">
        <v>5</v>
      </c>
      <c r="BH154">
        <v>82</v>
      </c>
      <c r="BI154">
        <v>1</v>
      </c>
      <c r="BJ154">
        <v>110</v>
      </c>
      <c r="BK154">
        <v>30</v>
      </c>
      <c r="BL154">
        <v>79</v>
      </c>
      <c r="BM154">
        <v>13</v>
      </c>
      <c r="BN154">
        <v>92</v>
      </c>
      <c r="BO154">
        <v>58</v>
      </c>
      <c r="BP154">
        <v>86</v>
      </c>
      <c r="BQ154">
        <v>8</v>
      </c>
      <c r="BR154">
        <v>64</v>
      </c>
      <c r="BS154">
        <v>19</v>
      </c>
      <c r="BT154">
        <v>79</v>
      </c>
      <c r="BU154">
        <v>58</v>
      </c>
      <c r="BV154">
        <v>62</v>
      </c>
      <c r="BW154">
        <v>117</v>
      </c>
      <c r="BX154">
        <v>12</v>
      </c>
      <c r="BY154">
        <v>33</v>
      </c>
      <c r="BZ154">
        <v>6</v>
      </c>
      <c r="CA154">
        <v>40</v>
      </c>
      <c r="CB154">
        <v>0</v>
      </c>
      <c r="CC154">
        <v>98</v>
      </c>
      <c r="CD154">
        <v>3</v>
      </c>
      <c r="CE154">
        <v>74</v>
      </c>
      <c r="CF154">
        <v>39</v>
      </c>
      <c r="CG154">
        <v>83</v>
      </c>
      <c r="CH154">
        <v>78</v>
      </c>
      <c r="CI154">
        <v>111</v>
      </c>
      <c r="CJ154">
        <v>4</v>
      </c>
      <c r="CK154">
        <v>63</v>
      </c>
      <c r="CL154">
        <v>113</v>
      </c>
      <c r="CM154">
        <v>37</v>
      </c>
      <c r="CN154">
        <v>90</v>
      </c>
      <c r="CO154">
        <v>115</v>
      </c>
      <c r="CP154">
        <v>38</v>
      </c>
      <c r="CQ154">
        <v>101</v>
      </c>
      <c r="CR154">
        <v>15</v>
      </c>
      <c r="CS154">
        <v>73</v>
      </c>
      <c r="CT154">
        <v>96</v>
      </c>
      <c r="CU154">
        <v>99</v>
      </c>
      <c r="CV154">
        <v>63</v>
      </c>
      <c r="CW154">
        <v>71</v>
      </c>
      <c r="CX154">
        <v>92</v>
      </c>
      <c r="CY154">
        <v>114</v>
      </c>
      <c r="CZ154">
        <v>46</v>
      </c>
      <c r="DA154">
        <v>95</v>
      </c>
      <c r="DB154">
        <v>115</v>
      </c>
      <c r="DC154">
        <v>91</v>
      </c>
      <c r="DD154">
        <v>79</v>
      </c>
      <c r="DE154">
        <v>56</v>
      </c>
      <c r="DF154">
        <v>68</v>
      </c>
      <c r="DG154">
        <v>37</v>
      </c>
      <c r="DH154">
        <v>83</v>
      </c>
      <c r="DI154">
        <v>93</v>
      </c>
      <c r="DJ154">
        <v>30</v>
      </c>
      <c r="DK154">
        <v>48</v>
      </c>
      <c r="DL154">
        <v>43</v>
      </c>
      <c r="DM154">
        <v>39</v>
      </c>
      <c r="DN154">
        <v>51</v>
      </c>
      <c r="DO154">
        <v>75</v>
      </c>
      <c r="DP154">
        <v>9</v>
      </c>
      <c r="DQ154" s="86">
        <f ca="1">Control!$C$7*Calculations!$C$82*INDEX('Monthly Data'!N:N,Calculations!$C$116+MOD(A154,Calculations!$C$118))+Control!$C$7*Calculations!$C$83*INDEX('Monthly Data'!O:O,Calculations!$C$116+MOD(A154,Calculations!$C$118))+Control!$C$7*Calculations!$C$84*INDEX('Monthly Data'!P:P,Calculations!$C$116+MOD(A154,Calculations!$C$118))+Control!$C$7*Calculations!$C$85*INDEX('Monthly Data'!Q:Q,Calculations!$C$116+MOD(A154,Calculations!$C$118))+(1-Control!$C$7*Calculations!$C$87)*INDEX('Monthly Data'!R:R,Calculations!$C$116+MOD(A154,Calculations!$C$118))</f>
        <v>1.1106855739851785E-2</v>
      </c>
      <c r="DR154" s="86">
        <f ca="1">Control!$C$7*Calculations!$C$82*INDEX('Monthly Data'!N:N,Calculations!$C$116+MOD(B154,Calculations!$C$118))+Control!$C$7*Calculations!$C$83*INDEX('Monthly Data'!O:O,Calculations!$C$116+MOD(B154,Calculations!$C$118))+Control!$C$7*Calculations!$C$84*INDEX('Monthly Data'!P:P,Calculations!$C$116+MOD(B154,Calculations!$C$118))+Control!$C$7*Calculations!$C$85*INDEX('Monthly Data'!Q:Q,Calculations!$C$116+MOD(B154,Calculations!$C$118))+(1-Control!$C$7*Calculations!$C$87)*INDEX('Monthly Data'!R:R,Calculations!$C$116+MOD(B154,Calculations!$C$118))</f>
        <v>-1.5984879994281095E-2</v>
      </c>
      <c r="DS154" s="86">
        <f ca="1">Control!$C$7*Calculations!$C$82*INDEX('Monthly Data'!N:N,Calculations!$C$116+MOD(C154,Calculations!$C$118))+Control!$C$7*Calculations!$C$83*INDEX('Monthly Data'!O:O,Calculations!$C$116+MOD(C154,Calculations!$C$118))+Control!$C$7*Calculations!$C$84*INDEX('Monthly Data'!P:P,Calculations!$C$116+MOD(C154,Calculations!$C$118))+Control!$C$7*Calculations!$C$85*INDEX('Monthly Data'!Q:Q,Calculations!$C$116+MOD(C154,Calculations!$C$118))+(1-Control!$C$7*Calculations!$C$87)*INDEX('Monthly Data'!R:R,Calculations!$C$116+MOD(C154,Calculations!$C$118))</f>
        <v>2.3852824346838646E-2</v>
      </c>
      <c r="DT154" s="86">
        <f ca="1">Control!$C$7*Calculations!$C$82*INDEX('Monthly Data'!N:N,Calculations!$C$116+MOD(D154,Calculations!$C$118))+Control!$C$7*Calculations!$C$83*INDEX('Monthly Data'!O:O,Calculations!$C$116+MOD(D154,Calculations!$C$118))+Control!$C$7*Calculations!$C$84*INDEX('Monthly Data'!P:P,Calculations!$C$116+MOD(D154,Calculations!$C$118))+Control!$C$7*Calculations!$C$85*INDEX('Monthly Data'!Q:Q,Calculations!$C$116+MOD(D154,Calculations!$C$118))+(1-Control!$C$7*Calculations!$C$87)*INDEX('Monthly Data'!R:R,Calculations!$C$116+MOD(D154,Calculations!$C$118))</f>
        <v>5.3309355465453899E-3</v>
      </c>
      <c r="DU154" s="86">
        <f ca="1">Control!$C$7*Calculations!$C$82*INDEX('Monthly Data'!N:N,Calculations!$C$116+MOD(E154,Calculations!$C$118))+Control!$C$7*Calculations!$C$83*INDEX('Monthly Data'!O:O,Calculations!$C$116+MOD(E154,Calculations!$C$118))+Control!$C$7*Calculations!$C$84*INDEX('Monthly Data'!P:P,Calculations!$C$116+MOD(E154,Calculations!$C$118))+Control!$C$7*Calculations!$C$85*INDEX('Monthly Data'!Q:Q,Calculations!$C$116+MOD(E154,Calculations!$C$118))+(1-Control!$C$7*Calculations!$C$87)*INDEX('Monthly Data'!R:R,Calculations!$C$116+MOD(E154,Calculations!$C$118))</f>
        <v>-3.8554137824290124E-2</v>
      </c>
      <c r="DV154" s="86">
        <f ca="1">Control!$C$7*Calculations!$C$82*INDEX('Monthly Data'!N:N,Calculations!$C$116+MOD(F154,Calculations!$C$118))+Control!$C$7*Calculations!$C$83*INDEX('Monthly Data'!O:O,Calculations!$C$116+MOD(F154,Calculations!$C$118))+Control!$C$7*Calculations!$C$84*INDEX('Monthly Data'!P:P,Calculations!$C$116+MOD(F154,Calculations!$C$118))+Control!$C$7*Calculations!$C$85*INDEX('Monthly Data'!Q:Q,Calculations!$C$116+MOD(F154,Calculations!$C$118))+(1-Control!$C$7*Calculations!$C$87)*INDEX('Monthly Data'!R:R,Calculations!$C$116+MOD(F154,Calculations!$C$118))</f>
        <v>2.2757992058453024E-3</v>
      </c>
      <c r="DW154" s="86">
        <f ca="1">Control!$C$7*Calculations!$C$82*INDEX('Monthly Data'!N:N,Calculations!$C$116+MOD(G154,Calculations!$C$118))+Control!$C$7*Calculations!$C$83*INDEX('Monthly Data'!O:O,Calculations!$C$116+MOD(G154,Calculations!$C$118))+Control!$C$7*Calculations!$C$84*INDEX('Monthly Data'!P:P,Calculations!$C$116+MOD(G154,Calculations!$C$118))+Control!$C$7*Calculations!$C$85*INDEX('Monthly Data'!Q:Q,Calculations!$C$116+MOD(G154,Calculations!$C$118))+(1-Control!$C$7*Calculations!$C$87)*INDEX('Monthly Data'!R:R,Calculations!$C$116+MOD(G154,Calculations!$C$118))</f>
        <v>2.3852824346838646E-2</v>
      </c>
      <c r="DX154" s="86">
        <f ca="1">Control!$C$7*Calculations!$C$82*INDEX('Monthly Data'!N:N,Calculations!$C$116+MOD(H154,Calculations!$C$118))+Control!$C$7*Calculations!$C$83*INDEX('Monthly Data'!O:O,Calculations!$C$116+MOD(H154,Calculations!$C$118))+Control!$C$7*Calculations!$C$84*INDEX('Monthly Data'!P:P,Calculations!$C$116+MOD(H154,Calculations!$C$118))+Control!$C$7*Calculations!$C$85*INDEX('Monthly Data'!Q:Q,Calculations!$C$116+MOD(H154,Calculations!$C$118))+(1-Control!$C$7*Calculations!$C$87)*INDEX('Monthly Data'!R:R,Calculations!$C$116+MOD(H154,Calculations!$C$118))</f>
        <v>3.8809817903524786E-2</v>
      </c>
      <c r="DY154" s="86">
        <f ca="1">Control!$C$7*Calculations!$C$82*INDEX('Monthly Data'!N:N,Calculations!$C$116+MOD(I154,Calculations!$C$118))+Control!$C$7*Calculations!$C$83*INDEX('Monthly Data'!O:O,Calculations!$C$116+MOD(I154,Calculations!$C$118))+Control!$C$7*Calculations!$C$84*INDEX('Monthly Data'!P:P,Calculations!$C$116+MOD(I154,Calculations!$C$118))+Control!$C$7*Calculations!$C$85*INDEX('Monthly Data'!Q:Q,Calculations!$C$116+MOD(I154,Calculations!$C$118))+(1-Control!$C$7*Calculations!$C$87)*INDEX('Monthly Data'!R:R,Calculations!$C$116+MOD(I154,Calculations!$C$118))</f>
        <v>1.7361594973213587E-2</v>
      </c>
      <c r="DZ154" s="86">
        <f ca="1">Control!$C$7*Calculations!$C$82*INDEX('Monthly Data'!N:N,Calculations!$C$116+MOD(J154,Calculations!$C$118))+Control!$C$7*Calculations!$C$83*INDEX('Monthly Data'!O:O,Calculations!$C$116+MOD(J154,Calculations!$C$118))+Control!$C$7*Calculations!$C$84*INDEX('Monthly Data'!P:P,Calculations!$C$116+MOD(J154,Calculations!$C$118))+Control!$C$7*Calculations!$C$85*INDEX('Monthly Data'!Q:Q,Calculations!$C$116+MOD(J154,Calculations!$C$118))+(1-Control!$C$7*Calculations!$C$87)*INDEX('Monthly Data'!R:R,Calculations!$C$116+MOD(J154,Calculations!$C$118))</f>
        <v>-9.5555592256394619E-3</v>
      </c>
      <c r="EA154" s="86">
        <f ca="1">Control!$C$7*Calculations!$C$82*INDEX('Monthly Data'!N:N,Calculations!$C$116+MOD(K154,Calculations!$C$118))+Control!$C$7*Calculations!$C$83*INDEX('Monthly Data'!O:O,Calculations!$C$116+MOD(K154,Calculations!$C$118))+Control!$C$7*Calculations!$C$84*INDEX('Monthly Data'!P:P,Calculations!$C$116+MOD(K154,Calculations!$C$118))+Control!$C$7*Calculations!$C$85*INDEX('Monthly Data'!Q:Q,Calculations!$C$116+MOD(K154,Calculations!$C$118))+(1-Control!$C$7*Calculations!$C$87)*INDEX('Monthly Data'!R:R,Calculations!$C$116+MOD(K154,Calculations!$C$118))</f>
        <v>1.0478379486191123E-2</v>
      </c>
      <c r="EB154" s="86">
        <f ca="1">Control!$C$7*Calculations!$C$82*INDEX('Monthly Data'!N:N,Calculations!$C$116+MOD(L154,Calculations!$C$118))+Control!$C$7*Calculations!$C$83*INDEX('Monthly Data'!O:O,Calculations!$C$116+MOD(L154,Calculations!$C$118))+Control!$C$7*Calculations!$C$84*INDEX('Monthly Data'!P:P,Calculations!$C$116+MOD(L154,Calculations!$C$118))+Control!$C$7*Calculations!$C$85*INDEX('Monthly Data'!Q:Q,Calculations!$C$116+MOD(L154,Calculations!$C$118))+(1-Control!$C$7*Calculations!$C$87)*INDEX('Monthly Data'!R:R,Calculations!$C$116+MOD(L154,Calculations!$C$118))</f>
        <v>-9.8327855560634558E-3</v>
      </c>
      <c r="EC154" s="86">
        <f ca="1">Control!$C$7*Calculations!$C$82*INDEX('Monthly Data'!N:N,Calculations!$C$116+MOD(M154,Calculations!$C$118))+Control!$C$7*Calculations!$C$83*INDEX('Monthly Data'!O:O,Calculations!$C$116+MOD(M154,Calculations!$C$118))+Control!$C$7*Calculations!$C$84*INDEX('Monthly Data'!P:P,Calculations!$C$116+MOD(M154,Calculations!$C$118))+Control!$C$7*Calculations!$C$85*INDEX('Monthly Data'!Q:Q,Calculations!$C$116+MOD(M154,Calculations!$C$118))+(1-Control!$C$7*Calculations!$C$87)*INDEX('Monthly Data'!R:R,Calculations!$C$116+MOD(M154,Calculations!$C$118))</f>
        <v>1.7484305259657981E-2</v>
      </c>
      <c r="ED154" s="86">
        <f ca="1">Control!$C$7*Calculations!$C$82*INDEX('Monthly Data'!N:N,Calculations!$C$116+MOD(N154,Calculations!$C$118))+Control!$C$7*Calculations!$C$83*INDEX('Monthly Data'!O:O,Calculations!$C$116+MOD(N154,Calculations!$C$118))+Control!$C$7*Calculations!$C$84*INDEX('Monthly Data'!P:P,Calculations!$C$116+MOD(N154,Calculations!$C$118))+Control!$C$7*Calculations!$C$85*INDEX('Monthly Data'!Q:Q,Calculations!$C$116+MOD(N154,Calculations!$C$118))+(1-Control!$C$7*Calculations!$C$87)*INDEX('Monthly Data'!R:R,Calculations!$C$116+MOD(N154,Calculations!$C$118))</f>
        <v>1.1809891087585166E-2</v>
      </c>
      <c r="EE154" s="86">
        <f ca="1">Control!$C$7*Calculations!$C$82*INDEX('Monthly Data'!N:N,Calculations!$C$116+MOD(O154,Calculations!$C$118))+Control!$C$7*Calculations!$C$83*INDEX('Monthly Data'!O:O,Calculations!$C$116+MOD(O154,Calculations!$C$118))+Control!$C$7*Calculations!$C$84*INDEX('Monthly Data'!P:P,Calculations!$C$116+MOD(O154,Calculations!$C$118))+Control!$C$7*Calculations!$C$85*INDEX('Monthly Data'!Q:Q,Calculations!$C$116+MOD(O154,Calculations!$C$118))+(1-Control!$C$7*Calculations!$C$87)*INDEX('Monthly Data'!R:R,Calculations!$C$116+MOD(O154,Calculations!$C$118))</f>
        <v>3.7596120283497965E-2</v>
      </c>
      <c r="EF154" s="86">
        <f ca="1">Control!$C$7*Calculations!$C$82*INDEX('Monthly Data'!N:N,Calculations!$C$116+MOD(P154,Calculations!$C$118))+Control!$C$7*Calculations!$C$83*INDEX('Monthly Data'!O:O,Calculations!$C$116+MOD(P154,Calculations!$C$118))+Control!$C$7*Calculations!$C$84*INDEX('Monthly Data'!P:P,Calculations!$C$116+MOD(P154,Calculations!$C$118))+Control!$C$7*Calculations!$C$85*INDEX('Monthly Data'!Q:Q,Calculations!$C$116+MOD(P154,Calculations!$C$118))+(1-Control!$C$7*Calculations!$C$87)*INDEX('Monthly Data'!R:R,Calculations!$C$116+MOD(P154,Calculations!$C$118))</f>
        <v>-1.6546126717384396E-2</v>
      </c>
      <c r="EG154" s="86">
        <f ca="1">Control!$C$7*Calculations!$C$82*INDEX('Monthly Data'!N:N,Calculations!$C$116+MOD(Q154,Calculations!$C$118))+Control!$C$7*Calculations!$C$83*INDEX('Monthly Data'!O:O,Calculations!$C$116+MOD(Q154,Calculations!$C$118))+Control!$C$7*Calculations!$C$84*INDEX('Monthly Data'!P:P,Calculations!$C$116+MOD(Q154,Calculations!$C$118))+Control!$C$7*Calculations!$C$85*INDEX('Monthly Data'!Q:Q,Calculations!$C$116+MOD(Q154,Calculations!$C$118))+(1-Control!$C$7*Calculations!$C$87)*INDEX('Monthly Data'!R:R,Calculations!$C$116+MOD(Q154,Calculations!$C$118))</f>
        <v>3.4808428836917149E-3</v>
      </c>
      <c r="EH154" s="86">
        <f ca="1">Control!$C$7*Calculations!$C$82*INDEX('Monthly Data'!N:N,Calculations!$C$116+MOD(R154,Calculations!$C$118))+Control!$C$7*Calculations!$C$83*INDEX('Monthly Data'!O:O,Calculations!$C$116+MOD(R154,Calculations!$C$118))+Control!$C$7*Calculations!$C$84*INDEX('Monthly Data'!P:P,Calculations!$C$116+MOD(R154,Calculations!$C$118))+Control!$C$7*Calculations!$C$85*INDEX('Monthly Data'!Q:Q,Calculations!$C$116+MOD(R154,Calculations!$C$118))+(1-Control!$C$7*Calculations!$C$87)*INDEX('Monthly Data'!R:R,Calculations!$C$116+MOD(R154,Calculations!$C$118))</f>
        <v>3.1070573055362403E-2</v>
      </c>
      <c r="EI154" s="86">
        <f ca="1">Control!$C$7*Calculations!$C$82*INDEX('Monthly Data'!N:N,Calculations!$C$116+MOD(S154,Calculations!$C$118))+Control!$C$7*Calculations!$C$83*INDEX('Monthly Data'!O:O,Calculations!$C$116+MOD(S154,Calculations!$C$118))+Control!$C$7*Calculations!$C$84*INDEX('Monthly Data'!P:P,Calculations!$C$116+MOD(S154,Calculations!$C$118))+Control!$C$7*Calculations!$C$85*INDEX('Monthly Data'!Q:Q,Calculations!$C$116+MOD(S154,Calculations!$C$118))+(1-Control!$C$7*Calculations!$C$87)*INDEX('Monthly Data'!R:R,Calculations!$C$116+MOD(S154,Calculations!$C$118))</f>
        <v>-1.4213734788548189E-2</v>
      </c>
      <c r="EJ154" s="86">
        <f ca="1">Control!$C$7*Calculations!$C$82*INDEX('Monthly Data'!N:N,Calculations!$C$116+MOD(T154,Calculations!$C$118))+Control!$C$7*Calculations!$C$83*INDEX('Monthly Data'!O:O,Calculations!$C$116+MOD(T154,Calculations!$C$118))+Control!$C$7*Calculations!$C$84*INDEX('Monthly Data'!P:P,Calculations!$C$116+MOD(T154,Calculations!$C$118))+Control!$C$7*Calculations!$C$85*INDEX('Monthly Data'!Q:Q,Calculations!$C$116+MOD(T154,Calculations!$C$118))+(1-Control!$C$7*Calculations!$C$87)*INDEX('Monthly Data'!R:R,Calculations!$C$116+MOD(T154,Calculations!$C$118))</f>
        <v>1.5063457444773597E-2</v>
      </c>
      <c r="EK154" s="86">
        <f ca="1">Control!$C$7*Calculations!$C$82*INDEX('Monthly Data'!N:N,Calculations!$C$116+MOD(U154,Calculations!$C$118))+Control!$C$7*Calculations!$C$83*INDEX('Monthly Data'!O:O,Calculations!$C$116+MOD(U154,Calculations!$C$118))+Control!$C$7*Calculations!$C$84*INDEX('Monthly Data'!P:P,Calculations!$C$116+MOD(U154,Calculations!$C$118))+Control!$C$7*Calculations!$C$85*INDEX('Monthly Data'!Q:Q,Calculations!$C$116+MOD(U154,Calculations!$C$118))+(1-Control!$C$7*Calculations!$C$87)*INDEX('Monthly Data'!R:R,Calculations!$C$116+MOD(U154,Calculations!$C$118))</f>
        <v>1.5115046179922851E-2</v>
      </c>
      <c r="EL154" s="86">
        <f ca="1">Control!$C$7*Calculations!$C$82*INDEX('Monthly Data'!N:N,Calculations!$C$116+MOD(V154,Calculations!$C$118))+Control!$C$7*Calculations!$C$83*INDEX('Monthly Data'!O:O,Calculations!$C$116+MOD(V154,Calculations!$C$118))+Control!$C$7*Calculations!$C$84*INDEX('Monthly Data'!P:P,Calculations!$C$116+MOD(V154,Calculations!$C$118))+Control!$C$7*Calculations!$C$85*INDEX('Monthly Data'!Q:Q,Calculations!$C$116+MOD(V154,Calculations!$C$118))+(1-Control!$C$7*Calculations!$C$87)*INDEX('Monthly Data'!R:R,Calculations!$C$116+MOD(V154,Calculations!$C$118))</f>
        <v>-3.8875517825435772E-3</v>
      </c>
      <c r="EM154" s="86">
        <f ca="1">Control!$C$7*Calculations!$C$82*INDEX('Monthly Data'!N:N,Calculations!$C$116+MOD(W154,Calculations!$C$118))+Control!$C$7*Calculations!$C$83*INDEX('Monthly Data'!O:O,Calculations!$C$116+MOD(W154,Calculations!$C$118))+Control!$C$7*Calculations!$C$84*INDEX('Monthly Data'!P:P,Calculations!$C$116+MOD(W154,Calculations!$C$118))+Control!$C$7*Calculations!$C$85*INDEX('Monthly Data'!Q:Q,Calculations!$C$116+MOD(W154,Calculations!$C$118))+(1-Control!$C$7*Calculations!$C$87)*INDEX('Monthly Data'!R:R,Calculations!$C$116+MOD(W154,Calculations!$C$118))</f>
        <v>1.5758278480433856E-2</v>
      </c>
      <c r="EN154" s="86">
        <f ca="1">Control!$C$7*Calculations!$C$82*INDEX('Monthly Data'!N:N,Calculations!$C$116+MOD(X154,Calculations!$C$118))+Control!$C$7*Calculations!$C$83*INDEX('Monthly Data'!O:O,Calculations!$C$116+MOD(X154,Calculations!$C$118))+Control!$C$7*Calculations!$C$84*INDEX('Monthly Data'!P:P,Calculations!$C$116+MOD(X154,Calculations!$C$118))+Control!$C$7*Calculations!$C$85*INDEX('Monthly Data'!Q:Q,Calculations!$C$116+MOD(X154,Calculations!$C$118))+(1-Control!$C$7*Calculations!$C$87)*INDEX('Monthly Data'!R:R,Calculations!$C$116+MOD(X154,Calculations!$C$118))</f>
        <v>1.7831091590102856E-2</v>
      </c>
      <c r="EO154" s="86">
        <f ca="1">Control!$C$7*Calculations!$C$82*INDEX('Monthly Data'!N:N,Calculations!$C$116+MOD(Y154,Calculations!$C$118))+Control!$C$7*Calculations!$C$83*INDEX('Monthly Data'!O:O,Calculations!$C$116+MOD(Y154,Calculations!$C$118))+Control!$C$7*Calculations!$C$84*INDEX('Monthly Data'!P:P,Calculations!$C$116+MOD(Y154,Calculations!$C$118))+Control!$C$7*Calculations!$C$85*INDEX('Monthly Data'!Q:Q,Calculations!$C$116+MOD(Y154,Calculations!$C$118))+(1-Control!$C$7*Calculations!$C$87)*INDEX('Monthly Data'!R:R,Calculations!$C$116+MOD(Y154,Calculations!$C$118))</f>
        <v>7.5897487599915015E-3</v>
      </c>
      <c r="EP154" s="86">
        <f ca="1">Control!$C$7*Calculations!$C$82*INDEX('Monthly Data'!N:N,Calculations!$C$116+MOD(Z154,Calculations!$C$118))+Control!$C$7*Calculations!$C$83*INDEX('Monthly Data'!O:O,Calculations!$C$116+MOD(Z154,Calculations!$C$118))+Control!$C$7*Calculations!$C$84*INDEX('Monthly Data'!P:P,Calculations!$C$116+MOD(Z154,Calculations!$C$118))+Control!$C$7*Calculations!$C$85*INDEX('Monthly Data'!Q:Q,Calculations!$C$116+MOD(Z154,Calculations!$C$118))+(1-Control!$C$7*Calculations!$C$87)*INDEX('Monthly Data'!R:R,Calculations!$C$116+MOD(Z154,Calculations!$C$118))</f>
        <v>1.142101364887867E-2</v>
      </c>
      <c r="EQ154" s="86">
        <f ca="1">Control!$C$7*Calculations!$C$82*INDEX('Monthly Data'!N:N,Calculations!$C$116+MOD(AA154,Calculations!$C$118))+Control!$C$7*Calculations!$C$83*INDEX('Monthly Data'!O:O,Calculations!$C$116+MOD(AA154,Calculations!$C$118))+Control!$C$7*Calculations!$C$84*INDEX('Monthly Data'!P:P,Calculations!$C$116+MOD(AA154,Calculations!$C$118))+Control!$C$7*Calculations!$C$85*INDEX('Monthly Data'!Q:Q,Calculations!$C$116+MOD(AA154,Calculations!$C$118))+(1-Control!$C$7*Calculations!$C$87)*INDEX('Monthly Data'!R:R,Calculations!$C$116+MOD(AA154,Calculations!$C$118))</f>
        <v>9.9787204839310462E-3</v>
      </c>
      <c r="ER154" s="86">
        <f ca="1">Control!$C$7*Calculations!$C$82*INDEX('Monthly Data'!N:N,Calculations!$C$116+MOD(AB154,Calculations!$C$118))+Control!$C$7*Calculations!$C$83*INDEX('Monthly Data'!O:O,Calculations!$C$116+MOD(AB154,Calculations!$C$118))+Control!$C$7*Calculations!$C$84*INDEX('Monthly Data'!P:P,Calculations!$C$116+MOD(AB154,Calculations!$C$118))+Control!$C$7*Calculations!$C$85*INDEX('Monthly Data'!Q:Q,Calculations!$C$116+MOD(AB154,Calculations!$C$118))+(1-Control!$C$7*Calculations!$C$87)*INDEX('Monthly Data'!R:R,Calculations!$C$116+MOD(AB154,Calculations!$C$118))</f>
        <v>-3.299557342782896E-2</v>
      </c>
      <c r="ES154" s="86">
        <f ca="1">Control!$C$7*Calculations!$C$82*INDEX('Monthly Data'!N:N,Calculations!$C$116+MOD(AC154,Calculations!$C$118))+Control!$C$7*Calculations!$C$83*INDEX('Monthly Data'!O:O,Calculations!$C$116+MOD(AC154,Calculations!$C$118))+Control!$C$7*Calculations!$C$84*INDEX('Monthly Data'!P:P,Calculations!$C$116+MOD(AC154,Calculations!$C$118))+Control!$C$7*Calculations!$C$85*INDEX('Monthly Data'!Q:Q,Calculations!$C$116+MOD(AC154,Calculations!$C$118))+(1-Control!$C$7*Calculations!$C$87)*INDEX('Monthly Data'!R:R,Calculations!$C$116+MOD(AC154,Calculations!$C$118))</f>
        <v>1.5216630695380906E-2</v>
      </c>
      <c r="ET154" s="86">
        <f ca="1">Control!$C$7*Calculations!$C$82*INDEX('Monthly Data'!N:N,Calculations!$C$116+MOD(AD154,Calculations!$C$118))+Control!$C$7*Calculations!$C$83*INDEX('Monthly Data'!O:O,Calculations!$C$116+MOD(AD154,Calculations!$C$118))+Control!$C$7*Calculations!$C$84*INDEX('Monthly Data'!P:P,Calculations!$C$116+MOD(AD154,Calculations!$C$118))+Control!$C$7*Calculations!$C$85*INDEX('Monthly Data'!Q:Q,Calculations!$C$116+MOD(AD154,Calculations!$C$118))+(1-Control!$C$7*Calculations!$C$87)*INDEX('Monthly Data'!R:R,Calculations!$C$116+MOD(AD154,Calculations!$C$118))</f>
        <v>-2.072517756005474E-2</v>
      </c>
      <c r="EU154" s="86">
        <f ca="1">Control!$C$7*Calculations!$C$82*INDEX('Monthly Data'!N:N,Calculations!$C$116+MOD(AE154,Calculations!$C$118))+Control!$C$7*Calculations!$C$83*INDEX('Monthly Data'!O:O,Calculations!$C$116+MOD(AE154,Calculations!$C$118))+Control!$C$7*Calculations!$C$84*INDEX('Monthly Data'!P:P,Calculations!$C$116+MOD(AE154,Calculations!$C$118))+Control!$C$7*Calculations!$C$85*INDEX('Monthly Data'!Q:Q,Calculations!$C$116+MOD(AE154,Calculations!$C$118))+(1-Control!$C$7*Calculations!$C$87)*INDEX('Monthly Data'!R:R,Calculations!$C$116+MOD(AE154,Calculations!$C$118))</f>
        <v>6.6954569943530936E-3</v>
      </c>
      <c r="EV154" s="86">
        <f ca="1">Control!$C$7*Calculations!$C$82*INDEX('Monthly Data'!N:N,Calculations!$C$116+MOD(AF154,Calculations!$C$118))+Control!$C$7*Calculations!$C$83*INDEX('Monthly Data'!O:O,Calculations!$C$116+MOD(AF154,Calculations!$C$118))+Control!$C$7*Calculations!$C$84*INDEX('Monthly Data'!P:P,Calculations!$C$116+MOD(AF154,Calculations!$C$118))+Control!$C$7*Calculations!$C$85*INDEX('Monthly Data'!Q:Q,Calculations!$C$116+MOD(AF154,Calculations!$C$118))+(1-Control!$C$7*Calculations!$C$87)*INDEX('Monthly Data'!R:R,Calculations!$C$116+MOD(AF154,Calculations!$C$118))</f>
        <v>1.7361594973213587E-2</v>
      </c>
      <c r="EW154" s="86">
        <f ca="1">Control!$C$7*Calculations!$C$82*INDEX('Monthly Data'!N:N,Calculations!$C$116+MOD(AG154,Calculations!$C$118))+Control!$C$7*Calculations!$C$83*INDEX('Monthly Data'!O:O,Calculations!$C$116+MOD(AG154,Calculations!$C$118))+Control!$C$7*Calculations!$C$84*INDEX('Monthly Data'!P:P,Calculations!$C$116+MOD(AG154,Calculations!$C$118))+Control!$C$7*Calculations!$C$85*INDEX('Monthly Data'!Q:Q,Calculations!$C$116+MOD(AG154,Calculations!$C$118))+(1-Control!$C$7*Calculations!$C$87)*INDEX('Monthly Data'!R:R,Calculations!$C$116+MOD(AG154,Calculations!$C$118))</f>
        <v>1.046389543479892E-2</v>
      </c>
      <c r="EX154" s="86">
        <f ca="1">Control!$C$7*Calculations!$C$82*INDEX('Monthly Data'!N:N,Calculations!$C$116+MOD(AH154,Calculations!$C$118))+Control!$C$7*Calculations!$C$83*INDEX('Monthly Data'!O:O,Calculations!$C$116+MOD(AH154,Calculations!$C$118))+Control!$C$7*Calculations!$C$84*INDEX('Monthly Data'!P:P,Calculations!$C$116+MOD(AH154,Calculations!$C$118))+Control!$C$7*Calculations!$C$85*INDEX('Monthly Data'!Q:Q,Calculations!$C$116+MOD(AH154,Calculations!$C$118))+(1-Control!$C$7*Calculations!$C$87)*INDEX('Monthly Data'!R:R,Calculations!$C$116+MOD(AH154,Calculations!$C$118))</f>
        <v>4.089189590407355E-3</v>
      </c>
      <c r="EY154" s="86">
        <f ca="1">Control!$C$7*Calculations!$C$82*INDEX('Monthly Data'!N:N,Calculations!$C$116+MOD(AI154,Calculations!$C$118))+Control!$C$7*Calculations!$C$83*INDEX('Monthly Data'!O:O,Calculations!$C$116+MOD(AI154,Calculations!$C$118))+Control!$C$7*Calculations!$C$84*INDEX('Monthly Data'!P:P,Calculations!$C$116+MOD(AI154,Calculations!$C$118))+Control!$C$7*Calculations!$C$85*INDEX('Monthly Data'!Q:Q,Calculations!$C$116+MOD(AI154,Calculations!$C$118))+(1-Control!$C$7*Calculations!$C$87)*INDEX('Monthly Data'!R:R,Calculations!$C$116+MOD(AI154,Calculations!$C$118))</f>
        <v>1.50127906355989E-2</v>
      </c>
      <c r="EZ154" s="86">
        <f ca="1">Control!$C$7*Calculations!$C$82*INDEX('Monthly Data'!N:N,Calculations!$C$116+MOD(AJ154,Calculations!$C$118))+Control!$C$7*Calculations!$C$83*INDEX('Monthly Data'!O:O,Calculations!$C$116+MOD(AJ154,Calculations!$C$118))+Control!$C$7*Calculations!$C$84*INDEX('Monthly Data'!P:P,Calculations!$C$116+MOD(AJ154,Calculations!$C$118))+Control!$C$7*Calculations!$C$85*INDEX('Monthly Data'!Q:Q,Calculations!$C$116+MOD(AJ154,Calculations!$C$118))+(1-Control!$C$7*Calculations!$C$87)*INDEX('Monthly Data'!R:R,Calculations!$C$116+MOD(AJ154,Calculations!$C$118))</f>
        <v>1.3423979074716584E-2</v>
      </c>
      <c r="FA154" s="86">
        <f ca="1">Control!$C$7*Calculations!$C$82*INDEX('Monthly Data'!N:N,Calculations!$C$116+MOD(AK154,Calculations!$C$118))+Control!$C$7*Calculations!$C$83*INDEX('Monthly Data'!O:O,Calculations!$C$116+MOD(AK154,Calculations!$C$118))+Control!$C$7*Calculations!$C$84*INDEX('Monthly Data'!P:P,Calculations!$C$116+MOD(AK154,Calculations!$C$118))+Control!$C$7*Calculations!$C$85*INDEX('Monthly Data'!Q:Q,Calculations!$C$116+MOD(AK154,Calculations!$C$118))+(1-Control!$C$7*Calculations!$C$87)*INDEX('Monthly Data'!R:R,Calculations!$C$116+MOD(AK154,Calculations!$C$118))</f>
        <v>4.089189590407355E-3</v>
      </c>
      <c r="FB154" s="86">
        <f ca="1">Control!$C$7*Calculations!$C$82*INDEX('Monthly Data'!N:N,Calculations!$C$116+MOD(AL154,Calculations!$C$118))+Control!$C$7*Calculations!$C$83*INDEX('Monthly Data'!O:O,Calculations!$C$116+MOD(AL154,Calculations!$C$118))+Control!$C$7*Calculations!$C$84*INDEX('Monthly Data'!P:P,Calculations!$C$116+MOD(AL154,Calculations!$C$118))+Control!$C$7*Calculations!$C$85*INDEX('Monthly Data'!Q:Q,Calculations!$C$116+MOD(AL154,Calculations!$C$118))+(1-Control!$C$7*Calculations!$C$87)*INDEX('Monthly Data'!R:R,Calculations!$C$116+MOD(AL154,Calculations!$C$118))</f>
        <v>4.5132804118240749E-2</v>
      </c>
      <c r="FC154" s="86">
        <f ca="1">Control!$C$7*Calculations!$C$82*INDEX('Monthly Data'!N:N,Calculations!$C$116+MOD(AM154,Calculations!$C$118))+Control!$C$7*Calculations!$C$83*INDEX('Monthly Data'!O:O,Calculations!$C$116+MOD(AM154,Calculations!$C$118))+Control!$C$7*Calculations!$C$84*INDEX('Monthly Data'!P:P,Calculations!$C$116+MOD(AM154,Calculations!$C$118))+Control!$C$7*Calculations!$C$85*INDEX('Monthly Data'!Q:Q,Calculations!$C$116+MOD(AM154,Calculations!$C$118))+(1-Control!$C$7*Calculations!$C$87)*INDEX('Monthly Data'!R:R,Calculations!$C$116+MOD(AM154,Calculations!$C$118))</f>
        <v>1.2954540023127663E-2</v>
      </c>
      <c r="FD154" s="86">
        <f ca="1">Control!$C$7*Calculations!$C$82*INDEX('Monthly Data'!N:N,Calculations!$C$116+MOD(AN154,Calculations!$C$118))+Control!$C$7*Calculations!$C$83*INDEX('Monthly Data'!O:O,Calculations!$C$116+MOD(AN154,Calculations!$C$118))+Control!$C$7*Calculations!$C$84*INDEX('Monthly Data'!P:P,Calculations!$C$116+MOD(AN154,Calculations!$C$118))+Control!$C$7*Calculations!$C$85*INDEX('Monthly Data'!Q:Q,Calculations!$C$116+MOD(AN154,Calculations!$C$118))+(1-Control!$C$7*Calculations!$C$87)*INDEX('Monthly Data'!R:R,Calculations!$C$116+MOD(AN154,Calculations!$C$118))</f>
        <v>1.7361594973213587E-2</v>
      </c>
      <c r="FE154" s="86">
        <f ca="1">Control!$C$7*Calculations!$C$82*INDEX('Monthly Data'!N:N,Calculations!$C$116+MOD(AO154,Calculations!$C$118))+Control!$C$7*Calculations!$C$83*INDEX('Monthly Data'!O:O,Calculations!$C$116+MOD(AO154,Calculations!$C$118))+Control!$C$7*Calculations!$C$84*INDEX('Monthly Data'!P:P,Calculations!$C$116+MOD(AO154,Calculations!$C$118))+Control!$C$7*Calculations!$C$85*INDEX('Monthly Data'!Q:Q,Calculations!$C$116+MOD(AO154,Calculations!$C$118))+(1-Control!$C$7*Calculations!$C$87)*INDEX('Monthly Data'!R:R,Calculations!$C$116+MOD(AO154,Calculations!$C$118))</f>
        <v>2.3307359621218403E-2</v>
      </c>
      <c r="FF154" s="86">
        <f ca="1">Control!$C$7*Calculations!$C$82*INDEX('Monthly Data'!N:N,Calculations!$C$116+MOD(AP154,Calculations!$C$118))+Control!$C$7*Calculations!$C$83*INDEX('Monthly Data'!O:O,Calculations!$C$116+MOD(AP154,Calculations!$C$118))+Control!$C$7*Calculations!$C$84*INDEX('Monthly Data'!P:P,Calculations!$C$116+MOD(AP154,Calculations!$C$118))+Control!$C$7*Calculations!$C$85*INDEX('Monthly Data'!Q:Q,Calculations!$C$116+MOD(AP154,Calculations!$C$118))+(1-Control!$C$7*Calculations!$C$87)*INDEX('Monthly Data'!R:R,Calculations!$C$116+MOD(AP154,Calculations!$C$118))</f>
        <v>-2.5419860972892394E-2</v>
      </c>
      <c r="FG154" s="86">
        <f ca="1">Control!$C$7*Calculations!$C$82*INDEX('Monthly Data'!N:N,Calculations!$C$116+MOD(AQ154,Calculations!$C$118))+Control!$C$7*Calculations!$C$83*INDEX('Monthly Data'!O:O,Calculations!$C$116+MOD(AQ154,Calculations!$C$118))+Control!$C$7*Calculations!$C$84*INDEX('Monthly Data'!P:P,Calculations!$C$116+MOD(AQ154,Calculations!$C$118))+Control!$C$7*Calculations!$C$85*INDEX('Monthly Data'!Q:Q,Calculations!$C$116+MOD(AQ154,Calculations!$C$118))+(1-Control!$C$7*Calculations!$C$87)*INDEX('Monthly Data'!R:R,Calculations!$C$116+MOD(AQ154,Calculations!$C$118))</f>
        <v>7.857567536297622E-3</v>
      </c>
      <c r="FH154" s="86">
        <f ca="1">Control!$C$7*Calculations!$C$82*INDEX('Monthly Data'!N:N,Calculations!$C$116+MOD(AR154,Calculations!$C$118))+Control!$C$7*Calculations!$C$83*INDEX('Monthly Data'!O:O,Calculations!$C$116+MOD(AR154,Calculations!$C$118))+Control!$C$7*Calculations!$C$84*INDEX('Monthly Data'!P:P,Calculations!$C$116+MOD(AR154,Calculations!$C$118))+Control!$C$7*Calculations!$C$85*INDEX('Monthly Data'!Q:Q,Calculations!$C$116+MOD(AR154,Calculations!$C$118))+(1-Control!$C$7*Calculations!$C$87)*INDEX('Monthly Data'!R:R,Calculations!$C$116+MOD(AR154,Calculations!$C$118))</f>
        <v>3.1070573055362403E-2</v>
      </c>
      <c r="FI154" s="86">
        <f ca="1">Control!$C$7*Calculations!$C$82*INDEX('Monthly Data'!N:N,Calculations!$C$116+MOD(AS154,Calculations!$C$118))+Control!$C$7*Calculations!$C$83*INDEX('Monthly Data'!O:O,Calculations!$C$116+MOD(AS154,Calculations!$C$118))+Control!$C$7*Calculations!$C$84*INDEX('Monthly Data'!P:P,Calculations!$C$116+MOD(AS154,Calculations!$C$118))+Control!$C$7*Calculations!$C$85*INDEX('Monthly Data'!Q:Q,Calculations!$C$116+MOD(AS154,Calculations!$C$118))+(1-Control!$C$7*Calculations!$C$87)*INDEX('Monthly Data'!R:R,Calculations!$C$116+MOD(AS154,Calculations!$C$118))</f>
        <v>5.1972609868760735E-3</v>
      </c>
      <c r="FJ154" s="86">
        <f ca="1">Control!$C$7*Calculations!$C$82*INDEX('Monthly Data'!N:N,Calculations!$C$116+MOD(AT154,Calculations!$C$118))+Control!$C$7*Calculations!$C$83*INDEX('Monthly Data'!O:O,Calculations!$C$116+MOD(AT154,Calculations!$C$118))+Control!$C$7*Calculations!$C$84*INDEX('Monthly Data'!P:P,Calculations!$C$116+MOD(AT154,Calculations!$C$118))+Control!$C$7*Calculations!$C$85*INDEX('Monthly Data'!Q:Q,Calculations!$C$116+MOD(AT154,Calculations!$C$118))+(1-Control!$C$7*Calculations!$C$87)*INDEX('Monthly Data'!R:R,Calculations!$C$116+MOD(AT154,Calculations!$C$118))</f>
        <v>4.089189590407355E-3</v>
      </c>
      <c r="FK154" s="86">
        <f ca="1">Control!$C$7*Calculations!$C$82*INDEX('Monthly Data'!N:N,Calculations!$C$116+MOD(AU154,Calculations!$C$118))+Control!$C$7*Calculations!$C$83*INDEX('Monthly Data'!O:O,Calculations!$C$116+MOD(AU154,Calculations!$C$118))+Control!$C$7*Calculations!$C$84*INDEX('Monthly Data'!P:P,Calculations!$C$116+MOD(AU154,Calculations!$C$118))+Control!$C$7*Calculations!$C$85*INDEX('Monthly Data'!Q:Q,Calculations!$C$116+MOD(AU154,Calculations!$C$118))+(1-Control!$C$7*Calculations!$C$87)*INDEX('Monthly Data'!R:R,Calculations!$C$116+MOD(AU154,Calculations!$C$118))</f>
        <v>1.3891563624307685E-2</v>
      </c>
      <c r="FL154" s="86">
        <f ca="1">Control!$C$7*Calculations!$C$82*INDEX('Monthly Data'!N:N,Calculations!$C$116+MOD(AV154,Calculations!$C$118))+Control!$C$7*Calculations!$C$83*INDEX('Monthly Data'!O:O,Calculations!$C$116+MOD(AV154,Calculations!$C$118))+Control!$C$7*Calculations!$C$84*INDEX('Monthly Data'!P:P,Calculations!$C$116+MOD(AV154,Calculations!$C$118))+Control!$C$7*Calculations!$C$85*INDEX('Monthly Data'!Q:Q,Calculations!$C$116+MOD(AV154,Calculations!$C$118))+(1-Control!$C$7*Calculations!$C$87)*INDEX('Monthly Data'!R:R,Calculations!$C$116+MOD(AV154,Calculations!$C$118))</f>
        <v>7.9764341593600071E-3</v>
      </c>
      <c r="FM154" s="86">
        <f ca="1">Control!$C$7*Calculations!$C$82*INDEX('Monthly Data'!N:N,Calculations!$C$116+MOD(AW154,Calculations!$C$118))+Control!$C$7*Calculations!$C$83*INDEX('Monthly Data'!O:O,Calculations!$C$116+MOD(AW154,Calculations!$C$118))+Control!$C$7*Calculations!$C$84*INDEX('Monthly Data'!P:P,Calculations!$C$116+MOD(AW154,Calculations!$C$118))+Control!$C$7*Calculations!$C$85*INDEX('Monthly Data'!Q:Q,Calculations!$C$116+MOD(AW154,Calculations!$C$118))+(1-Control!$C$7*Calculations!$C$87)*INDEX('Monthly Data'!R:R,Calculations!$C$116+MOD(AW154,Calculations!$C$118))</f>
        <v>9.9793409618087695E-3</v>
      </c>
      <c r="FN154" s="86">
        <f ca="1">Control!$C$7*Calculations!$C$82*INDEX('Monthly Data'!N:N,Calculations!$C$116+MOD(AX154,Calculations!$C$118))+Control!$C$7*Calculations!$C$83*INDEX('Monthly Data'!O:O,Calculations!$C$116+MOD(AX154,Calculations!$C$118))+Control!$C$7*Calculations!$C$84*INDEX('Monthly Data'!P:P,Calculations!$C$116+MOD(AX154,Calculations!$C$118))+Control!$C$7*Calculations!$C$85*INDEX('Monthly Data'!Q:Q,Calculations!$C$116+MOD(AX154,Calculations!$C$118))+(1-Control!$C$7*Calculations!$C$87)*INDEX('Monthly Data'!R:R,Calculations!$C$116+MOD(AX154,Calculations!$C$118))</f>
        <v>1.9073822767906517E-2</v>
      </c>
      <c r="FO154" s="86">
        <f ca="1">Control!$C$7*Calculations!$C$82*INDEX('Monthly Data'!N:N,Calculations!$C$116+MOD(AY154,Calculations!$C$118))+Control!$C$7*Calculations!$C$83*INDEX('Monthly Data'!O:O,Calculations!$C$116+MOD(AY154,Calculations!$C$118))+Control!$C$7*Calculations!$C$84*INDEX('Monthly Data'!P:P,Calculations!$C$116+MOD(AY154,Calculations!$C$118))+Control!$C$7*Calculations!$C$85*INDEX('Monthly Data'!Q:Q,Calculations!$C$116+MOD(AY154,Calculations!$C$118))+(1-Control!$C$7*Calculations!$C$87)*INDEX('Monthly Data'!R:R,Calculations!$C$116+MOD(AY154,Calculations!$C$118))</f>
        <v>1.5216630695380906E-2</v>
      </c>
      <c r="FP154" s="86">
        <f ca="1">Control!$C$7*Calculations!$C$82*INDEX('Monthly Data'!N:N,Calculations!$C$116+MOD(AZ154,Calculations!$C$118))+Control!$C$7*Calculations!$C$83*INDEX('Monthly Data'!O:O,Calculations!$C$116+MOD(AZ154,Calculations!$C$118))+Control!$C$7*Calculations!$C$84*INDEX('Monthly Data'!P:P,Calculations!$C$116+MOD(AZ154,Calculations!$C$118))+Control!$C$7*Calculations!$C$85*INDEX('Monthly Data'!Q:Q,Calculations!$C$116+MOD(AZ154,Calculations!$C$118))+(1-Control!$C$7*Calculations!$C$87)*INDEX('Monthly Data'!R:R,Calculations!$C$116+MOD(AZ154,Calculations!$C$118))</f>
        <v>-3.9863250714949353E-2</v>
      </c>
      <c r="FQ154" s="86">
        <f ca="1">Control!$C$7*Calculations!$C$82*INDEX('Monthly Data'!N:N,Calculations!$C$116+MOD(BA154,Calculations!$C$118))+Control!$C$7*Calculations!$C$83*INDEX('Monthly Data'!O:O,Calculations!$C$116+MOD(BA154,Calculations!$C$118))+Control!$C$7*Calculations!$C$84*INDEX('Monthly Data'!P:P,Calculations!$C$116+MOD(BA154,Calculations!$C$118))+Control!$C$7*Calculations!$C$85*INDEX('Monthly Data'!Q:Q,Calculations!$C$116+MOD(BA154,Calculations!$C$118))+(1-Control!$C$7*Calculations!$C$87)*INDEX('Monthly Data'!R:R,Calculations!$C$116+MOD(BA154,Calculations!$C$118))</f>
        <v>4.5735623984309991E-2</v>
      </c>
      <c r="FR154" s="86">
        <f ca="1">Control!$C$7*Calculations!$C$82*INDEX('Monthly Data'!N:N,Calculations!$C$116+MOD(BB154,Calculations!$C$118))+Control!$C$7*Calculations!$C$83*INDEX('Monthly Data'!O:O,Calculations!$C$116+MOD(BB154,Calculations!$C$118))+Control!$C$7*Calculations!$C$84*INDEX('Monthly Data'!P:P,Calculations!$C$116+MOD(BB154,Calculations!$C$118))+Control!$C$7*Calculations!$C$85*INDEX('Monthly Data'!Q:Q,Calculations!$C$116+MOD(BB154,Calculations!$C$118))+(1-Control!$C$7*Calculations!$C$87)*INDEX('Monthly Data'!R:R,Calculations!$C$116+MOD(BB154,Calculations!$C$118))</f>
        <v>-2.5168357537820856E-4</v>
      </c>
      <c r="FS154" s="86">
        <f ca="1">Control!$C$7*Calculations!$C$82*INDEX('Monthly Data'!N:N,Calculations!$C$116+MOD(BC154,Calculations!$C$118))+Control!$C$7*Calculations!$C$83*INDEX('Monthly Data'!O:O,Calculations!$C$116+MOD(BC154,Calculations!$C$118))+Control!$C$7*Calculations!$C$84*INDEX('Monthly Data'!P:P,Calculations!$C$116+MOD(BC154,Calculations!$C$118))+Control!$C$7*Calculations!$C$85*INDEX('Monthly Data'!Q:Q,Calculations!$C$116+MOD(BC154,Calculations!$C$118))+(1-Control!$C$7*Calculations!$C$87)*INDEX('Monthly Data'!R:R,Calculations!$C$116+MOD(BC154,Calculations!$C$118))</f>
        <v>-2.0269389991732112E-2</v>
      </c>
      <c r="FT154" s="86">
        <f ca="1">Control!$C$7*Calculations!$C$82*INDEX('Monthly Data'!N:N,Calculations!$C$116+MOD(BD154,Calculations!$C$118))+Control!$C$7*Calculations!$C$83*INDEX('Monthly Data'!O:O,Calculations!$C$116+MOD(BD154,Calculations!$C$118))+Control!$C$7*Calculations!$C$84*INDEX('Monthly Data'!P:P,Calculations!$C$116+MOD(BD154,Calculations!$C$118))+Control!$C$7*Calculations!$C$85*INDEX('Monthly Data'!Q:Q,Calculations!$C$116+MOD(BD154,Calculations!$C$118))+(1-Control!$C$7*Calculations!$C$87)*INDEX('Monthly Data'!R:R,Calculations!$C$116+MOD(BD154,Calculations!$C$118))</f>
        <v>7.9764341593600071E-3</v>
      </c>
      <c r="FU154" s="86">
        <f ca="1">Control!$C$7*Calculations!$C$82*INDEX('Monthly Data'!N:N,Calculations!$C$116+MOD(BE154,Calculations!$C$118))+Control!$C$7*Calculations!$C$83*INDEX('Monthly Data'!O:O,Calculations!$C$116+MOD(BE154,Calculations!$C$118))+Control!$C$7*Calculations!$C$84*INDEX('Monthly Data'!P:P,Calculations!$C$116+MOD(BE154,Calculations!$C$118))+Control!$C$7*Calculations!$C$85*INDEX('Monthly Data'!Q:Q,Calculations!$C$116+MOD(BE154,Calculations!$C$118))+(1-Control!$C$7*Calculations!$C$87)*INDEX('Monthly Data'!R:R,Calculations!$C$116+MOD(BE154,Calculations!$C$118))</f>
        <v>1.1786765492207996E-2</v>
      </c>
      <c r="FV154" s="86">
        <f ca="1">Control!$C$7*Calculations!$C$82*INDEX('Monthly Data'!N:N,Calculations!$C$116+MOD(BF154,Calculations!$C$118))+Control!$C$7*Calculations!$C$83*INDEX('Monthly Data'!O:O,Calculations!$C$116+MOD(BF154,Calculations!$C$118))+Control!$C$7*Calculations!$C$84*INDEX('Monthly Data'!P:P,Calculations!$C$116+MOD(BF154,Calculations!$C$118))+Control!$C$7*Calculations!$C$85*INDEX('Monthly Data'!Q:Q,Calculations!$C$116+MOD(BF154,Calculations!$C$118))+(1-Control!$C$7*Calculations!$C$87)*INDEX('Monthly Data'!R:R,Calculations!$C$116+MOD(BF154,Calculations!$C$118))</f>
        <v>1.5063457444773597E-2</v>
      </c>
      <c r="FW154" s="86">
        <f ca="1">Control!$C$7*Calculations!$C$82*INDEX('Monthly Data'!N:N,Calculations!$C$116+MOD(BG154,Calculations!$C$118))+Control!$C$7*Calculations!$C$83*INDEX('Monthly Data'!O:O,Calculations!$C$116+MOD(BG154,Calculations!$C$118))+Control!$C$7*Calculations!$C$84*INDEX('Monthly Data'!P:P,Calculations!$C$116+MOD(BG154,Calculations!$C$118))+Control!$C$7*Calculations!$C$85*INDEX('Monthly Data'!Q:Q,Calculations!$C$116+MOD(BG154,Calculations!$C$118))+(1-Control!$C$7*Calculations!$C$87)*INDEX('Monthly Data'!R:R,Calculations!$C$116+MOD(BG154,Calculations!$C$118))</f>
        <v>1.2722494017511032E-2</v>
      </c>
      <c r="FX154" s="86">
        <f ca="1">Control!$C$7*Calculations!$C$82*INDEX('Monthly Data'!N:N,Calculations!$C$116+MOD(BH154,Calculations!$C$118))+Control!$C$7*Calculations!$C$83*INDEX('Monthly Data'!O:O,Calculations!$C$116+MOD(BH154,Calculations!$C$118))+Control!$C$7*Calculations!$C$84*INDEX('Monthly Data'!P:P,Calculations!$C$116+MOD(BH154,Calculations!$C$118))+Control!$C$7*Calculations!$C$85*INDEX('Monthly Data'!Q:Q,Calculations!$C$116+MOD(BH154,Calculations!$C$118))+(1-Control!$C$7*Calculations!$C$87)*INDEX('Monthly Data'!R:R,Calculations!$C$116+MOD(BH154,Calculations!$C$118))</f>
        <v>1.7361594973213587E-2</v>
      </c>
      <c r="FY154" s="86">
        <f ca="1">Control!$C$7*Calculations!$C$82*INDEX('Monthly Data'!N:N,Calculations!$C$116+MOD(BI154,Calculations!$C$118))+Control!$C$7*Calculations!$C$83*INDEX('Monthly Data'!O:O,Calculations!$C$116+MOD(BI154,Calculations!$C$118))+Control!$C$7*Calculations!$C$84*INDEX('Monthly Data'!P:P,Calculations!$C$116+MOD(BI154,Calculations!$C$118))+Control!$C$7*Calculations!$C$85*INDEX('Monthly Data'!Q:Q,Calculations!$C$116+MOD(BI154,Calculations!$C$118))+(1-Control!$C$7*Calculations!$C$87)*INDEX('Monthly Data'!R:R,Calculations!$C$116+MOD(BI154,Calculations!$C$118))</f>
        <v>-9.9526758408448549E-3</v>
      </c>
      <c r="FZ154" s="86">
        <f ca="1">Control!$C$7*Calculations!$C$82*INDEX('Monthly Data'!N:N,Calculations!$C$116+MOD(BJ154,Calculations!$C$118))+Control!$C$7*Calculations!$C$83*INDEX('Monthly Data'!O:O,Calculations!$C$116+MOD(BJ154,Calculations!$C$118))+Control!$C$7*Calculations!$C$84*INDEX('Monthly Data'!P:P,Calculations!$C$116+MOD(BJ154,Calculations!$C$118))+Control!$C$7*Calculations!$C$85*INDEX('Monthly Data'!Q:Q,Calculations!$C$116+MOD(BJ154,Calculations!$C$118))+(1-Control!$C$7*Calculations!$C$87)*INDEX('Monthly Data'!R:R,Calculations!$C$116+MOD(BJ154,Calculations!$C$118))</f>
        <v>3.127051071655923E-3</v>
      </c>
      <c r="GA154" s="86">
        <f ca="1">Control!$C$7*Calculations!$C$82*INDEX('Monthly Data'!N:N,Calculations!$C$116+MOD(BK154,Calculations!$C$118))+Control!$C$7*Calculations!$C$83*INDEX('Monthly Data'!O:O,Calculations!$C$116+MOD(BK154,Calculations!$C$118))+Control!$C$7*Calculations!$C$84*INDEX('Monthly Data'!P:P,Calculations!$C$116+MOD(BK154,Calculations!$C$118))+Control!$C$7*Calculations!$C$85*INDEX('Monthly Data'!Q:Q,Calculations!$C$116+MOD(BK154,Calculations!$C$118))+(1-Control!$C$7*Calculations!$C$87)*INDEX('Monthly Data'!R:R,Calculations!$C$116+MOD(BK154,Calculations!$C$118))</f>
        <v>7.9764341593600071E-3</v>
      </c>
      <c r="GB154" s="86">
        <f ca="1">Control!$C$7*Calculations!$C$82*INDEX('Monthly Data'!N:N,Calculations!$C$116+MOD(BL154,Calculations!$C$118))+Control!$C$7*Calculations!$C$83*INDEX('Monthly Data'!O:O,Calculations!$C$116+MOD(BL154,Calculations!$C$118))+Control!$C$7*Calculations!$C$84*INDEX('Monthly Data'!P:P,Calculations!$C$116+MOD(BL154,Calculations!$C$118))+Control!$C$7*Calculations!$C$85*INDEX('Monthly Data'!Q:Q,Calculations!$C$116+MOD(BL154,Calculations!$C$118))+(1-Control!$C$7*Calculations!$C$87)*INDEX('Monthly Data'!R:R,Calculations!$C$116+MOD(BL154,Calculations!$C$118))</f>
        <v>1.046389543479892E-2</v>
      </c>
      <c r="GC154" s="86">
        <f ca="1">Control!$C$7*Calculations!$C$82*INDEX('Monthly Data'!N:N,Calculations!$C$116+MOD(BM154,Calculations!$C$118))+Control!$C$7*Calculations!$C$83*INDEX('Monthly Data'!O:O,Calculations!$C$116+MOD(BM154,Calculations!$C$118))+Control!$C$7*Calculations!$C$84*INDEX('Monthly Data'!P:P,Calculations!$C$116+MOD(BM154,Calculations!$C$118))+Control!$C$7*Calculations!$C$85*INDEX('Monthly Data'!Q:Q,Calculations!$C$116+MOD(BM154,Calculations!$C$118))+(1-Control!$C$7*Calculations!$C$87)*INDEX('Monthly Data'!R:R,Calculations!$C$116+MOD(BM154,Calculations!$C$118))</f>
        <v>1.0478379486191123E-2</v>
      </c>
      <c r="GD154" s="86">
        <f ca="1">Control!$C$7*Calculations!$C$82*INDEX('Monthly Data'!N:N,Calculations!$C$116+MOD(BN154,Calculations!$C$118))+Control!$C$7*Calculations!$C$83*INDEX('Monthly Data'!O:O,Calculations!$C$116+MOD(BN154,Calculations!$C$118))+Control!$C$7*Calculations!$C$84*INDEX('Monthly Data'!P:P,Calculations!$C$116+MOD(BN154,Calculations!$C$118))+Control!$C$7*Calculations!$C$85*INDEX('Monthly Data'!Q:Q,Calculations!$C$116+MOD(BN154,Calculations!$C$118))+(1-Control!$C$7*Calculations!$C$87)*INDEX('Monthly Data'!R:R,Calculations!$C$116+MOD(BN154,Calculations!$C$118))</f>
        <v>2.4722579420195831E-2</v>
      </c>
      <c r="GE154" s="86">
        <f ca="1">Control!$C$7*Calculations!$C$82*INDEX('Monthly Data'!N:N,Calculations!$C$116+MOD(BO154,Calculations!$C$118))+Control!$C$7*Calculations!$C$83*INDEX('Monthly Data'!O:O,Calculations!$C$116+MOD(BO154,Calculations!$C$118))+Control!$C$7*Calculations!$C$84*INDEX('Monthly Data'!P:P,Calculations!$C$116+MOD(BO154,Calculations!$C$118))+Control!$C$7*Calculations!$C$85*INDEX('Monthly Data'!Q:Q,Calculations!$C$116+MOD(BO154,Calculations!$C$118))+(1-Control!$C$7*Calculations!$C$87)*INDEX('Monthly Data'!R:R,Calculations!$C$116+MOD(BO154,Calculations!$C$118))</f>
        <v>8.4240675975201049E-3</v>
      </c>
      <c r="GF154" s="86">
        <f ca="1">Control!$C$7*Calculations!$C$82*INDEX('Monthly Data'!N:N,Calculations!$C$116+MOD(BP154,Calculations!$C$118))+Control!$C$7*Calculations!$C$83*INDEX('Monthly Data'!O:O,Calculations!$C$116+MOD(BP154,Calculations!$C$118))+Control!$C$7*Calculations!$C$84*INDEX('Monthly Data'!P:P,Calculations!$C$116+MOD(BP154,Calculations!$C$118))+Control!$C$7*Calculations!$C$85*INDEX('Monthly Data'!Q:Q,Calculations!$C$116+MOD(BP154,Calculations!$C$118))+(1-Control!$C$7*Calculations!$C$87)*INDEX('Monthly Data'!R:R,Calculations!$C$116+MOD(BP154,Calculations!$C$118))</f>
        <v>4.5735623984309991E-2</v>
      </c>
      <c r="GG154" s="86">
        <f ca="1">Control!$C$7*Calculations!$C$82*INDEX('Monthly Data'!N:N,Calculations!$C$116+MOD(BQ154,Calculations!$C$118))+Control!$C$7*Calculations!$C$83*INDEX('Monthly Data'!O:O,Calculations!$C$116+MOD(BQ154,Calculations!$C$118))+Control!$C$7*Calculations!$C$84*INDEX('Monthly Data'!P:P,Calculations!$C$116+MOD(BQ154,Calculations!$C$118))+Control!$C$7*Calculations!$C$85*INDEX('Monthly Data'!Q:Q,Calculations!$C$116+MOD(BQ154,Calculations!$C$118))+(1-Control!$C$7*Calculations!$C$87)*INDEX('Monthly Data'!R:R,Calculations!$C$116+MOD(BQ154,Calculations!$C$118))</f>
        <v>9.9787204839310462E-3</v>
      </c>
      <c r="GH154" s="86">
        <f ca="1">Control!$C$7*Calculations!$C$82*INDEX('Monthly Data'!N:N,Calculations!$C$116+MOD(BR154,Calculations!$C$118))+Control!$C$7*Calculations!$C$83*INDEX('Monthly Data'!O:O,Calculations!$C$116+MOD(BR154,Calculations!$C$118))+Control!$C$7*Calculations!$C$84*INDEX('Monthly Data'!P:P,Calculations!$C$116+MOD(BR154,Calculations!$C$118))+Control!$C$7*Calculations!$C$85*INDEX('Monthly Data'!Q:Q,Calculations!$C$116+MOD(BR154,Calculations!$C$118))+(1-Control!$C$7*Calculations!$C$87)*INDEX('Monthly Data'!R:R,Calculations!$C$116+MOD(BR154,Calculations!$C$118))</f>
        <v>-2.4571433440223247E-2</v>
      </c>
      <c r="GI154" s="86">
        <f ca="1">Control!$C$7*Calculations!$C$82*INDEX('Monthly Data'!N:N,Calculations!$C$116+MOD(BS154,Calculations!$C$118))+Control!$C$7*Calculations!$C$83*INDEX('Monthly Data'!O:O,Calculations!$C$116+MOD(BS154,Calculations!$C$118))+Control!$C$7*Calculations!$C$84*INDEX('Monthly Data'!P:P,Calculations!$C$116+MOD(BS154,Calculations!$C$118))+Control!$C$7*Calculations!$C$85*INDEX('Monthly Data'!Q:Q,Calculations!$C$116+MOD(BS154,Calculations!$C$118))+(1-Control!$C$7*Calculations!$C$87)*INDEX('Monthly Data'!R:R,Calculations!$C$116+MOD(BS154,Calculations!$C$118))</f>
        <v>4.089189590407355E-3</v>
      </c>
      <c r="GJ154" s="86">
        <f ca="1">Control!$C$7*Calculations!$C$82*INDEX('Monthly Data'!N:N,Calculations!$C$116+MOD(BT154,Calculations!$C$118))+Control!$C$7*Calculations!$C$83*INDEX('Monthly Data'!O:O,Calculations!$C$116+MOD(BT154,Calculations!$C$118))+Control!$C$7*Calculations!$C$84*INDEX('Monthly Data'!P:P,Calculations!$C$116+MOD(BT154,Calculations!$C$118))+Control!$C$7*Calculations!$C$85*INDEX('Monthly Data'!Q:Q,Calculations!$C$116+MOD(BT154,Calculations!$C$118))+(1-Control!$C$7*Calculations!$C$87)*INDEX('Monthly Data'!R:R,Calculations!$C$116+MOD(BT154,Calculations!$C$118))</f>
        <v>1.046389543479892E-2</v>
      </c>
      <c r="GK154" s="86">
        <f ca="1">Control!$C$7*Calculations!$C$82*INDEX('Monthly Data'!N:N,Calculations!$C$116+MOD(BU154,Calculations!$C$118))+Control!$C$7*Calculations!$C$83*INDEX('Monthly Data'!O:O,Calculations!$C$116+MOD(BU154,Calculations!$C$118))+Control!$C$7*Calculations!$C$84*INDEX('Monthly Data'!P:P,Calculations!$C$116+MOD(BU154,Calculations!$C$118))+Control!$C$7*Calculations!$C$85*INDEX('Monthly Data'!Q:Q,Calculations!$C$116+MOD(BU154,Calculations!$C$118))+(1-Control!$C$7*Calculations!$C$87)*INDEX('Monthly Data'!R:R,Calculations!$C$116+MOD(BU154,Calculations!$C$118))</f>
        <v>8.4240675975201049E-3</v>
      </c>
      <c r="GL154" s="86">
        <f ca="1">Control!$C$7*Calculations!$C$82*INDEX('Monthly Data'!N:N,Calculations!$C$116+MOD(BV154,Calculations!$C$118))+Control!$C$7*Calculations!$C$83*INDEX('Monthly Data'!O:O,Calculations!$C$116+MOD(BV154,Calculations!$C$118))+Control!$C$7*Calculations!$C$84*INDEX('Monthly Data'!P:P,Calculations!$C$116+MOD(BV154,Calculations!$C$118))+Control!$C$7*Calculations!$C$85*INDEX('Monthly Data'!Q:Q,Calculations!$C$116+MOD(BV154,Calculations!$C$118))+(1-Control!$C$7*Calculations!$C$87)*INDEX('Monthly Data'!R:R,Calculations!$C$116+MOD(BV154,Calculations!$C$118))</f>
        <v>-9.839093431862074E-3</v>
      </c>
      <c r="GM154" s="86">
        <f ca="1">Control!$C$7*Calculations!$C$82*INDEX('Monthly Data'!N:N,Calculations!$C$116+MOD(BW154,Calculations!$C$118))+Control!$C$7*Calculations!$C$83*INDEX('Monthly Data'!O:O,Calculations!$C$116+MOD(BW154,Calculations!$C$118))+Control!$C$7*Calculations!$C$84*INDEX('Monthly Data'!P:P,Calculations!$C$116+MOD(BW154,Calculations!$C$118))+Control!$C$7*Calculations!$C$85*INDEX('Monthly Data'!Q:Q,Calculations!$C$116+MOD(BW154,Calculations!$C$118))+(1-Control!$C$7*Calculations!$C$87)*INDEX('Monthly Data'!R:R,Calculations!$C$116+MOD(BW154,Calculations!$C$118))</f>
        <v>-7.3651264633385334E-4</v>
      </c>
      <c r="GN154" s="86">
        <f ca="1">Control!$C$7*Calculations!$C$82*INDEX('Monthly Data'!N:N,Calculations!$C$116+MOD(BX154,Calculations!$C$118))+Control!$C$7*Calculations!$C$83*INDEX('Monthly Data'!O:O,Calculations!$C$116+MOD(BX154,Calculations!$C$118))+Control!$C$7*Calculations!$C$84*INDEX('Monthly Data'!P:P,Calculations!$C$116+MOD(BX154,Calculations!$C$118))+Control!$C$7*Calculations!$C$85*INDEX('Monthly Data'!Q:Q,Calculations!$C$116+MOD(BX154,Calculations!$C$118))+(1-Control!$C$7*Calculations!$C$87)*INDEX('Monthly Data'!R:R,Calculations!$C$116+MOD(BX154,Calculations!$C$118))</f>
        <v>1.0415351832335435E-2</v>
      </c>
      <c r="GO154" s="86">
        <f ca="1">Control!$C$7*Calculations!$C$82*INDEX('Monthly Data'!N:N,Calculations!$C$116+MOD(BY154,Calculations!$C$118))+Control!$C$7*Calculations!$C$83*INDEX('Monthly Data'!O:O,Calculations!$C$116+MOD(BY154,Calculations!$C$118))+Control!$C$7*Calculations!$C$84*INDEX('Monthly Data'!P:P,Calculations!$C$116+MOD(BY154,Calculations!$C$118))+Control!$C$7*Calculations!$C$85*INDEX('Monthly Data'!Q:Q,Calculations!$C$116+MOD(BY154,Calculations!$C$118))+(1-Control!$C$7*Calculations!$C$87)*INDEX('Monthly Data'!R:R,Calculations!$C$116+MOD(BY154,Calculations!$C$118))</f>
        <v>3.1070573055362403E-2</v>
      </c>
      <c r="GP154" s="86">
        <f ca="1">Control!$C$7*Calculations!$C$82*INDEX('Monthly Data'!N:N,Calculations!$C$116+MOD(BZ154,Calculations!$C$118))+Control!$C$7*Calculations!$C$83*INDEX('Monthly Data'!O:O,Calculations!$C$116+MOD(BZ154,Calculations!$C$118))+Control!$C$7*Calculations!$C$84*INDEX('Monthly Data'!P:P,Calculations!$C$116+MOD(BZ154,Calculations!$C$118))+Control!$C$7*Calculations!$C$85*INDEX('Monthly Data'!Q:Q,Calculations!$C$116+MOD(BZ154,Calculations!$C$118))+(1-Control!$C$7*Calculations!$C$87)*INDEX('Monthly Data'!R:R,Calculations!$C$116+MOD(BZ154,Calculations!$C$118))</f>
        <v>4.7768166384148329E-3</v>
      </c>
      <c r="GQ154" s="86">
        <f ca="1">Control!$C$7*Calculations!$C$82*INDEX('Monthly Data'!N:N,Calculations!$C$116+MOD(CA154,Calculations!$C$118))+Control!$C$7*Calculations!$C$83*INDEX('Monthly Data'!O:O,Calculations!$C$116+MOD(CA154,Calculations!$C$118))+Control!$C$7*Calculations!$C$84*INDEX('Monthly Data'!P:P,Calculations!$C$116+MOD(CA154,Calculations!$C$118))+Control!$C$7*Calculations!$C$85*INDEX('Monthly Data'!Q:Q,Calculations!$C$116+MOD(CA154,Calculations!$C$118))+(1-Control!$C$7*Calculations!$C$87)*INDEX('Monthly Data'!R:R,Calculations!$C$116+MOD(CA154,Calculations!$C$118))</f>
        <v>-4.417423226995453E-3</v>
      </c>
      <c r="GR154" s="86">
        <f ca="1">Control!$C$7*Calculations!$C$82*INDEX('Monthly Data'!N:N,Calculations!$C$116+MOD(CB154,Calculations!$C$118))+Control!$C$7*Calculations!$C$83*INDEX('Monthly Data'!O:O,Calculations!$C$116+MOD(CB154,Calculations!$C$118))+Control!$C$7*Calculations!$C$84*INDEX('Monthly Data'!P:P,Calculations!$C$116+MOD(CB154,Calculations!$C$118))+Control!$C$7*Calculations!$C$85*INDEX('Monthly Data'!Q:Q,Calculations!$C$116+MOD(CB154,Calculations!$C$118))+(1-Control!$C$7*Calculations!$C$87)*INDEX('Monthly Data'!R:R,Calculations!$C$116+MOD(CB154,Calculations!$C$118))</f>
        <v>1.4915555251167555E-3</v>
      </c>
      <c r="GS154" s="86">
        <f ca="1">Control!$C$7*Calculations!$C$82*INDEX('Monthly Data'!N:N,Calculations!$C$116+MOD(CC154,Calculations!$C$118))+Control!$C$7*Calculations!$C$83*INDEX('Monthly Data'!O:O,Calculations!$C$116+MOD(CC154,Calculations!$C$118))+Control!$C$7*Calculations!$C$84*INDEX('Monthly Data'!P:P,Calculations!$C$116+MOD(CC154,Calculations!$C$118))+Control!$C$7*Calculations!$C$85*INDEX('Monthly Data'!Q:Q,Calculations!$C$116+MOD(CC154,Calculations!$C$118))+(1-Control!$C$7*Calculations!$C$87)*INDEX('Monthly Data'!R:R,Calculations!$C$116+MOD(CC154,Calculations!$C$118))</f>
        <v>2.4842166689046628E-2</v>
      </c>
      <c r="GT154" s="86">
        <f ca="1">Control!$C$7*Calculations!$C$82*INDEX('Monthly Data'!N:N,Calculations!$C$116+MOD(CD154,Calculations!$C$118))+Control!$C$7*Calculations!$C$83*INDEX('Monthly Data'!O:O,Calculations!$C$116+MOD(CD154,Calculations!$C$118))+Control!$C$7*Calculations!$C$84*INDEX('Monthly Data'!P:P,Calculations!$C$116+MOD(CD154,Calculations!$C$118))+Control!$C$7*Calculations!$C$85*INDEX('Monthly Data'!Q:Q,Calculations!$C$116+MOD(CD154,Calculations!$C$118))+(1-Control!$C$7*Calculations!$C$87)*INDEX('Monthly Data'!R:R,Calculations!$C$116+MOD(CD154,Calculations!$C$118))</f>
        <v>9.9793409618087695E-3</v>
      </c>
      <c r="GU154" s="86">
        <f ca="1">Control!$C$7*Calculations!$C$82*INDEX('Monthly Data'!N:N,Calculations!$C$116+MOD(CE154,Calculations!$C$118))+Control!$C$7*Calculations!$C$83*INDEX('Monthly Data'!O:O,Calculations!$C$116+MOD(CE154,Calculations!$C$118))+Control!$C$7*Calculations!$C$84*INDEX('Monthly Data'!P:P,Calculations!$C$116+MOD(CE154,Calculations!$C$118))+Control!$C$7*Calculations!$C$85*INDEX('Monthly Data'!Q:Q,Calculations!$C$116+MOD(CE154,Calculations!$C$118))+(1-Control!$C$7*Calculations!$C$87)*INDEX('Monthly Data'!R:R,Calculations!$C$116+MOD(CE154,Calculations!$C$118))</f>
        <v>3.7118215575026904E-2</v>
      </c>
      <c r="GV154" s="86">
        <f ca="1">Control!$C$7*Calculations!$C$82*INDEX('Monthly Data'!N:N,Calculations!$C$116+MOD(CF154,Calculations!$C$118))+Control!$C$7*Calculations!$C$83*INDEX('Monthly Data'!O:O,Calculations!$C$116+MOD(CF154,Calculations!$C$118))+Control!$C$7*Calculations!$C$84*INDEX('Monthly Data'!P:P,Calculations!$C$116+MOD(CF154,Calculations!$C$118))+Control!$C$7*Calculations!$C$85*INDEX('Monthly Data'!Q:Q,Calculations!$C$116+MOD(CF154,Calculations!$C$118))+(1-Control!$C$7*Calculations!$C$87)*INDEX('Monthly Data'!R:R,Calculations!$C$116+MOD(CF154,Calculations!$C$118))</f>
        <v>1.5063457444773597E-2</v>
      </c>
      <c r="GW154" s="86">
        <f ca="1">Control!$C$7*Calculations!$C$82*INDEX('Monthly Data'!N:N,Calculations!$C$116+MOD(CG154,Calculations!$C$118))+Control!$C$7*Calculations!$C$83*INDEX('Monthly Data'!O:O,Calculations!$C$116+MOD(CG154,Calculations!$C$118))+Control!$C$7*Calculations!$C$84*INDEX('Monthly Data'!P:P,Calculations!$C$116+MOD(CG154,Calculations!$C$118))+Control!$C$7*Calculations!$C$85*INDEX('Monthly Data'!Q:Q,Calculations!$C$116+MOD(CG154,Calculations!$C$118))+(1-Control!$C$7*Calculations!$C$87)*INDEX('Monthly Data'!R:R,Calculations!$C$116+MOD(CG154,Calculations!$C$118))</f>
        <v>-7.8872955230675015E-3</v>
      </c>
      <c r="GX154" s="86">
        <f ca="1">Control!$C$7*Calculations!$C$82*INDEX('Monthly Data'!N:N,Calculations!$C$116+MOD(CH154,Calculations!$C$118))+Control!$C$7*Calculations!$C$83*INDEX('Monthly Data'!O:O,Calculations!$C$116+MOD(CH154,Calculations!$C$118))+Control!$C$7*Calculations!$C$84*INDEX('Monthly Data'!P:P,Calculations!$C$116+MOD(CH154,Calculations!$C$118))+Control!$C$7*Calculations!$C$85*INDEX('Monthly Data'!Q:Q,Calculations!$C$116+MOD(CH154,Calculations!$C$118))+(1-Control!$C$7*Calculations!$C$87)*INDEX('Monthly Data'!R:R,Calculations!$C$116+MOD(CH154,Calculations!$C$118))</f>
        <v>1.7472933988537529E-2</v>
      </c>
      <c r="GY154" s="86">
        <f ca="1">Control!$C$7*Calculations!$C$82*INDEX('Monthly Data'!N:N,Calculations!$C$116+MOD(CI154,Calculations!$C$118))+Control!$C$7*Calculations!$C$83*INDEX('Monthly Data'!O:O,Calculations!$C$116+MOD(CI154,Calculations!$C$118))+Control!$C$7*Calculations!$C$84*INDEX('Monthly Data'!P:P,Calculations!$C$116+MOD(CI154,Calculations!$C$118))+Control!$C$7*Calculations!$C$85*INDEX('Monthly Data'!Q:Q,Calculations!$C$116+MOD(CI154,Calculations!$C$118))+(1-Control!$C$7*Calculations!$C$87)*INDEX('Monthly Data'!R:R,Calculations!$C$116+MOD(CI154,Calculations!$C$118))</f>
        <v>5.8868730207813358E-3</v>
      </c>
      <c r="GZ154" s="86">
        <f ca="1">Control!$C$7*Calculations!$C$82*INDEX('Monthly Data'!N:N,Calculations!$C$116+MOD(CJ154,Calculations!$C$118))+Control!$C$7*Calculations!$C$83*INDEX('Monthly Data'!O:O,Calculations!$C$116+MOD(CJ154,Calculations!$C$118))+Control!$C$7*Calculations!$C$84*INDEX('Monthly Data'!P:P,Calculations!$C$116+MOD(CJ154,Calculations!$C$118))+Control!$C$7*Calculations!$C$85*INDEX('Monthly Data'!Q:Q,Calculations!$C$116+MOD(CJ154,Calculations!$C$118))+(1-Control!$C$7*Calculations!$C$87)*INDEX('Monthly Data'!R:R,Calculations!$C$116+MOD(CJ154,Calculations!$C$118))</f>
        <v>1.3423979074716584E-2</v>
      </c>
      <c r="HA154" s="86">
        <f ca="1">Control!$C$7*Calculations!$C$82*INDEX('Monthly Data'!N:N,Calculations!$C$116+MOD(CK154,Calculations!$C$118))+Control!$C$7*Calculations!$C$83*INDEX('Monthly Data'!O:O,Calculations!$C$116+MOD(CK154,Calculations!$C$118))+Control!$C$7*Calculations!$C$84*INDEX('Monthly Data'!P:P,Calculations!$C$116+MOD(CK154,Calculations!$C$118))+Control!$C$7*Calculations!$C$85*INDEX('Monthly Data'!Q:Q,Calculations!$C$116+MOD(CK154,Calculations!$C$118))+(1-Control!$C$7*Calculations!$C$87)*INDEX('Monthly Data'!R:R,Calculations!$C$116+MOD(CK154,Calculations!$C$118))</f>
        <v>1.9073822767906517E-2</v>
      </c>
      <c r="HB154" s="86">
        <f ca="1">Control!$C$7*Calculations!$C$82*INDEX('Monthly Data'!N:N,Calculations!$C$116+MOD(CL154,Calculations!$C$118))+Control!$C$7*Calculations!$C$83*INDEX('Monthly Data'!O:O,Calculations!$C$116+MOD(CL154,Calculations!$C$118))+Control!$C$7*Calculations!$C$84*INDEX('Monthly Data'!P:P,Calculations!$C$116+MOD(CL154,Calculations!$C$118))+Control!$C$7*Calculations!$C$85*INDEX('Monthly Data'!Q:Q,Calculations!$C$116+MOD(CL154,Calculations!$C$118))+(1-Control!$C$7*Calculations!$C$87)*INDEX('Monthly Data'!R:R,Calculations!$C$116+MOD(CL154,Calculations!$C$118))</f>
        <v>4.4327772793586687E-3</v>
      </c>
      <c r="HC154" s="86">
        <f ca="1">Control!$C$7*Calculations!$C$82*INDEX('Monthly Data'!N:N,Calculations!$C$116+MOD(CM154,Calculations!$C$118))+Control!$C$7*Calculations!$C$83*INDEX('Monthly Data'!O:O,Calculations!$C$116+MOD(CM154,Calculations!$C$118))+Control!$C$7*Calculations!$C$84*INDEX('Monthly Data'!P:P,Calculations!$C$116+MOD(CM154,Calculations!$C$118))+Control!$C$7*Calculations!$C$85*INDEX('Monthly Data'!Q:Q,Calculations!$C$116+MOD(CM154,Calculations!$C$118))+(1-Control!$C$7*Calculations!$C$87)*INDEX('Monthly Data'!R:R,Calculations!$C$116+MOD(CM154,Calculations!$C$118))</f>
        <v>1.2954540023127663E-2</v>
      </c>
      <c r="HD154" s="86">
        <f ca="1">Control!$C$7*Calculations!$C$82*INDEX('Monthly Data'!N:N,Calculations!$C$116+MOD(CN154,Calculations!$C$118))+Control!$C$7*Calculations!$C$83*INDEX('Monthly Data'!O:O,Calculations!$C$116+MOD(CN154,Calculations!$C$118))+Control!$C$7*Calculations!$C$84*INDEX('Monthly Data'!P:P,Calculations!$C$116+MOD(CN154,Calculations!$C$118))+Control!$C$7*Calculations!$C$85*INDEX('Monthly Data'!Q:Q,Calculations!$C$116+MOD(CN154,Calculations!$C$118))+(1-Control!$C$7*Calculations!$C$87)*INDEX('Monthly Data'!R:R,Calculations!$C$116+MOD(CN154,Calculations!$C$118))</f>
        <v>1.7831091590102856E-2</v>
      </c>
      <c r="HE154" s="86">
        <f ca="1">Control!$C$7*Calculations!$C$82*INDEX('Monthly Data'!N:N,Calculations!$C$116+MOD(CO154,Calculations!$C$118))+Control!$C$7*Calculations!$C$83*INDEX('Monthly Data'!O:O,Calculations!$C$116+MOD(CO154,Calculations!$C$118))+Control!$C$7*Calculations!$C$84*INDEX('Monthly Data'!P:P,Calculations!$C$116+MOD(CO154,Calculations!$C$118))+Control!$C$7*Calculations!$C$85*INDEX('Monthly Data'!Q:Q,Calculations!$C$116+MOD(CO154,Calculations!$C$118))+(1-Control!$C$7*Calculations!$C$87)*INDEX('Monthly Data'!R:R,Calculations!$C$116+MOD(CO154,Calculations!$C$118))</f>
        <v>4.5132804118240749E-2</v>
      </c>
      <c r="HF154" s="86">
        <f ca="1">Control!$C$7*Calculations!$C$82*INDEX('Monthly Data'!N:N,Calculations!$C$116+MOD(CP154,Calculations!$C$118))+Control!$C$7*Calculations!$C$83*INDEX('Monthly Data'!O:O,Calculations!$C$116+MOD(CP154,Calculations!$C$118))+Control!$C$7*Calculations!$C$84*INDEX('Monthly Data'!P:P,Calculations!$C$116+MOD(CP154,Calculations!$C$118))+Control!$C$7*Calculations!$C$85*INDEX('Monthly Data'!Q:Q,Calculations!$C$116+MOD(CP154,Calculations!$C$118))+(1-Control!$C$7*Calculations!$C$87)*INDEX('Monthly Data'!R:R,Calculations!$C$116+MOD(CP154,Calculations!$C$118))</f>
        <v>1.3891563624307685E-2</v>
      </c>
      <c r="HG154" s="86">
        <f ca="1">Control!$C$7*Calculations!$C$82*INDEX('Monthly Data'!N:N,Calculations!$C$116+MOD(CQ154,Calculations!$C$118))+Control!$C$7*Calculations!$C$83*INDEX('Monthly Data'!O:O,Calculations!$C$116+MOD(CQ154,Calculations!$C$118))+Control!$C$7*Calculations!$C$84*INDEX('Monthly Data'!P:P,Calculations!$C$116+MOD(CQ154,Calculations!$C$118))+Control!$C$7*Calculations!$C$85*INDEX('Monthly Data'!Q:Q,Calculations!$C$116+MOD(CQ154,Calculations!$C$118))+(1-Control!$C$7*Calculations!$C$87)*INDEX('Monthly Data'!R:R,Calculations!$C$116+MOD(CQ154,Calculations!$C$118))</f>
        <v>-2.5168357537820856E-4</v>
      </c>
      <c r="HH154" s="86">
        <f ca="1">Control!$C$7*Calculations!$C$82*INDEX('Monthly Data'!N:N,Calculations!$C$116+MOD(CR154,Calculations!$C$118))+Control!$C$7*Calculations!$C$83*INDEX('Monthly Data'!O:O,Calculations!$C$116+MOD(CR154,Calculations!$C$118))+Control!$C$7*Calculations!$C$84*INDEX('Monthly Data'!P:P,Calculations!$C$116+MOD(CR154,Calculations!$C$118))+Control!$C$7*Calculations!$C$85*INDEX('Monthly Data'!Q:Q,Calculations!$C$116+MOD(CR154,Calculations!$C$118))+(1-Control!$C$7*Calculations!$C$87)*INDEX('Monthly Data'!R:R,Calculations!$C$116+MOD(CR154,Calculations!$C$118))</f>
        <v>7.857567536297622E-3</v>
      </c>
      <c r="HI154" s="86">
        <f ca="1">Control!$C$7*Calculations!$C$82*INDEX('Monthly Data'!N:N,Calculations!$C$116+MOD(CS154,Calculations!$C$118))+Control!$C$7*Calculations!$C$83*INDEX('Monthly Data'!O:O,Calculations!$C$116+MOD(CS154,Calculations!$C$118))+Control!$C$7*Calculations!$C$84*INDEX('Monthly Data'!P:P,Calculations!$C$116+MOD(CS154,Calculations!$C$118))+Control!$C$7*Calculations!$C$85*INDEX('Monthly Data'!Q:Q,Calculations!$C$116+MOD(CS154,Calculations!$C$118))+(1-Control!$C$7*Calculations!$C$87)*INDEX('Monthly Data'!R:R,Calculations!$C$116+MOD(CS154,Calculations!$C$118))</f>
        <v>3.6332715283247441E-2</v>
      </c>
      <c r="HJ154" s="86">
        <f ca="1">Control!$C$7*Calculations!$C$82*INDEX('Monthly Data'!N:N,Calculations!$C$116+MOD(CT154,Calculations!$C$118))+Control!$C$7*Calculations!$C$83*INDEX('Monthly Data'!O:O,Calculations!$C$116+MOD(CT154,Calculations!$C$118))+Control!$C$7*Calculations!$C$84*INDEX('Monthly Data'!P:P,Calculations!$C$116+MOD(CT154,Calculations!$C$118))+Control!$C$7*Calculations!$C$85*INDEX('Monthly Data'!Q:Q,Calculations!$C$116+MOD(CT154,Calculations!$C$118))+(1-Control!$C$7*Calculations!$C$87)*INDEX('Monthly Data'!R:R,Calculations!$C$116+MOD(CT154,Calculations!$C$118))</f>
        <v>1.0627294914941248E-2</v>
      </c>
      <c r="HK154" s="86">
        <f ca="1">Control!$C$7*Calculations!$C$82*INDEX('Monthly Data'!N:N,Calculations!$C$116+MOD(CU154,Calculations!$C$118))+Control!$C$7*Calculations!$C$83*INDEX('Monthly Data'!O:O,Calculations!$C$116+MOD(CU154,Calculations!$C$118))+Control!$C$7*Calculations!$C$84*INDEX('Monthly Data'!P:P,Calculations!$C$116+MOD(CU154,Calculations!$C$118))+Control!$C$7*Calculations!$C$85*INDEX('Monthly Data'!Q:Q,Calculations!$C$116+MOD(CU154,Calculations!$C$118))+(1-Control!$C$7*Calculations!$C$87)*INDEX('Monthly Data'!R:R,Calculations!$C$116+MOD(CU154,Calculations!$C$118))</f>
        <v>-1.1360801645249321E-2</v>
      </c>
      <c r="HL154" s="86">
        <f ca="1">Control!$C$7*Calculations!$C$82*INDEX('Monthly Data'!N:N,Calculations!$C$116+MOD(CV154,Calculations!$C$118))+Control!$C$7*Calculations!$C$83*INDEX('Monthly Data'!O:O,Calculations!$C$116+MOD(CV154,Calculations!$C$118))+Control!$C$7*Calculations!$C$84*INDEX('Monthly Data'!P:P,Calculations!$C$116+MOD(CV154,Calculations!$C$118))+Control!$C$7*Calculations!$C$85*INDEX('Monthly Data'!Q:Q,Calculations!$C$116+MOD(CV154,Calculations!$C$118))+(1-Control!$C$7*Calculations!$C$87)*INDEX('Monthly Data'!R:R,Calculations!$C$116+MOD(CV154,Calculations!$C$118))</f>
        <v>1.9073822767906517E-2</v>
      </c>
      <c r="HM154" s="86">
        <f ca="1">Control!$C$7*Calculations!$C$82*INDEX('Monthly Data'!N:N,Calculations!$C$116+MOD(CW154,Calculations!$C$118))+Control!$C$7*Calculations!$C$83*INDEX('Monthly Data'!O:O,Calculations!$C$116+MOD(CW154,Calculations!$C$118))+Control!$C$7*Calculations!$C$84*INDEX('Monthly Data'!P:P,Calculations!$C$116+MOD(CW154,Calculations!$C$118))+Control!$C$7*Calculations!$C$85*INDEX('Monthly Data'!Q:Q,Calculations!$C$116+MOD(CW154,Calculations!$C$118))+(1-Control!$C$7*Calculations!$C$87)*INDEX('Monthly Data'!R:R,Calculations!$C$116+MOD(CW154,Calculations!$C$118))</f>
        <v>-2.072517756005474E-2</v>
      </c>
      <c r="HN154" s="86">
        <f ca="1">Control!$C$7*Calculations!$C$82*INDEX('Monthly Data'!N:N,Calculations!$C$116+MOD(CX154,Calculations!$C$118))+Control!$C$7*Calculations!$C$83*INDEX('Monthly Data'!O:O,Calculations!$C$116+MOD(CX154,Calculations!$C$118))+Control!$C$7*Calculations!$C$84*INDEX('Monthly Data'!P:P,Calculations!$C$116+MOD(CX154,Calculations!$C$118))+Control!$C$7*Calculations!$C$85*INDEX('Monthly Data'!Q:Q,Calculations!$C$116+MOD(CX154,Calculations!$C$118))+(1-Control!$C$7*Calculations!$C$87)*INDEX('Monthly Data'!R:R,Calculations!$C$116+MOD(CX154,Calculations!$C$118))</f>
        <v>2.4722579420195831E-2</v>
      </c>
      <c r="HO154" s="86">
        <f ca="1">Control!$C$7*Calculations!$C$82*INDEX('Monthly Data'!N:N,Calculations!$C$116+MOD(CY154,Calculations!$C$118))+Control!$C$7*Calculations!$C$83*INDEX('Monthly Data'!O:O,Calculations!$C$116+MOD(CY154,Calculations!$C$118))+Control!$C$7*Calculations!$C$84*INDEX('Monthly Data'!P:P,Calculations!$C$116+MOD(CY154,Calculations!$C$118))+Control!$C$7*Calculations!$C$85*INDEX('Monthly Data'!Q:Q,Calculations!$C$116+MOD(CY154,Calculations!$C$118))+(1-Control!$C$7*Calculations!$C$87)*INDEX('Monthly Data'!R:R,Calculations!$C$116+MOD(CY154,Calculations!$C$118))</f>
        <v>-2.5419860972892394E-2</v>
      </c>
      <c r="HP154" s="86">
        <f ca="1">Control!$C$7*Calculations!$C$82*INDEX('Monthly Data'!N:N,Calculations!$C$116+MOD(CZ154,Calculations!$C$118))+Control!$C$7*Calculations!$C$83*INDEX('Monthly Data'!O:O,Calculations!$C$116+MOD(CZ154,Calculations!$C$118))+Control!$C$7*Calculations!$C$84*INDEX('Monthly Data'!P:P,Calculations!$C$116+MOD(CZ154,Calculations!$C$118))+Control!$C$7*Calculations!$C$85*INDEX('Monthly Data'!Q:Q,Calculations!$C$116+MOD(CZ154,Calculations!$C$118))+(1-Control!$C$7*Calculations!$C$87)*INDEX('Monthly Data'!R:R,Calculations!$C$116+MOD(CZ154,Calculations!$C$118))</f>
        <v>2.3307359621218403E-2</v>
      </c>
      <c r="HQ154" s="86">
        <f ca="1">Control!$C$7*Calculations!$C$82*INDEX('Monthly Data'!N:N,Calculations!$C$116+MOD(DA154,Calculations!$C$118))+Control!$C$7*Calculations!$C$83*INDEX('Monthly Data'!O:O,Calculations!$C$116+MOD(DA154,Calculations!$C$118))+Control!$C$7*Calculations!$C$84*INDEX('Monthly Data'!P:P,Calculations!$C$116+MOD(DA154,Calculations!$C$118))+Control!$C$7*Calculations!$C$85*INDEX('Monthly Data'!Q:Q,Calculations!$C$116+MOD(DA154,Calculations!$C$118))+(1-Control!$C$7*Calculations!$C$87)*INDEX('Monthly Data'!R:R,Calculations!$C$116+MOD(DA154,Calculations!$C$118))</f>
        <v>1.5758278480433856E-2</v>
      </c>
      <c r="HR154" s="86">
        <f ca="1">Control!$C$7*Calculations!$C$82*INDEX('Monthly Data'!N:N,Calculations!$C$116+MOD(DB154,Calculations!$C$118))+Control!$C$7*Calculations!$C$83*INDEX('Monthly Data'!O:O,Calculations!$C$116+MOD(DB154,Calculations!$C$118))+Control!$C$7*Calculations!$C$84*INDEX('Monthly Data'!P:P,Calculations!$C$116+MOD(DB154,Calculations!$C$118))+Control!$C$7*Calculations!$C$85*INDEX('Monthly Data'!Q:Q,Calculations!$C$116+MOD(DB154,Calculations!$C$118))+(1-Control!$C$7*Calculations!$C$87)*INDEX('Monthly Data'!R:R,Calculations!$C$116+MOD(DB154,Calculations!$C$118))</f>
        <v>4.5132804118240749E-2</v>
      </c>
      <c r="HS154" s="86">
        <f ca="1">Control!$C$7*Calculations!$C$82*INDEX('Monthly Data'!N:N,Calculations!$C$116+MOD(DC154,Calculations!$C$118))+Control!$C$7*Calculations!$C$83*INDEX('Monthly Data'!O:O,Calculations!$C$116+MOD(DC154,Calculations!$C$118))+Control!$C$7*Calculations!$C$84*INDEX('Monthly Data'!P:P,Calculations!$C$116+MOD(DC154,Calculations!$C$118))+Control!$C$7*Calculations!$C$85*INDEX('Monthly Data'!Q:Q,Calculations!$C$116+MOD(DC154,Calculations!$C$118))+(1-Control!$C$7*Calculations!$C$87)*INDEX('Monthly Data'!R:R,Calculations!$C$116+MOD(DC154,Calculations!$C$118))</f>
        <v>-1.6546126717384396E-2</v>
      </c>
      <c r="HT154" s="86">
        <f ca="1">Control!$C$7*Calculations!$C$82*INDEX('Monthly Data'!N:N,Calculations!$C$116+MOD(DD154,Calculations!$C$118))+Control!$C$7*Calculations!$C$83*INDEX('Monthly Data'!O:O,Calculations!$C$116+MOD(DD154,Calculations!$C$118))+Control!$C$7*Calculations!$C$84*INDEX('Monthly Data'!P:P,Calculations!$C$116+MOD(DD154,Calculations!$C$118))+Control!$C$7*Calculations!$C$85*INDEX('Monthly Data'!Q:Q,Calculations!$C$116+MOD(DD154,Calculations!$C$118))+(1-Control!$C$7*Calculations!$C$87)*INDEX('Monthly Data'!R:R,Calculations!$C$116+MOD(DD154,Calculations!$C$118))</f>
        <v>1.046389543479892E-2</v>
      </c>
      <c r="HU154" s="86">
        <f ca="1">Control!$C$7*Calculations!$C$82*INDEX('Monthly Data'!N:N,Calculations!$C$116+MOD(DE154,Calculations!$C$118))+Control!$C$7*Calculations!$C$83*INDEX('Monthly Data'!O:O,Calculations!$C$116+MOD(DE154,Calculations!$C$118))+Control!$C$7*Calculations!$C$84*INDEX('Monthly Data'!P:P,Calculations!$C$116+MOD(DE154,Calculations!$C$118))+Control!$C$7*Calculations!$C$85*INDEX('Monthly Data'!Q:Q,Calculations!$C$116+MOD(DE154,Calculations!$C$118))+(1-Control!$C$7*Calculations!$C$87)*INDEX('Monthly Data'!R:R,Calculations!$C$116+MOD(DE154,Calculations!$C$118))</f>
        <v>7.5897487599915015E-3</v>
      </c>
      <c r="HV154" s="86">
        <f ca="1">Control!$C$7*Calculations!$C$82*INDEX('Monthly Data'!N:N,Calculations!$C$116+MOD(DF154,Calculations!$C$118))+Control!$C$7*Calculations!$C$83*INDEX('Monthly Data'!O:O,Calculations!$C$116+MOD(DF154,Calculations!$C$118))+Control!$C$7*Calculations!$C$84*INDEX('Monthly Data'!P:P,Calculations!$C$116+MOD(DF154,Calculations!$C$118))+Control!$C$7*Calculations!$C$85*INDEX('Monthly Data'!Q:Q,Calculations!$C$116+MOD(DF154,Calculations!$C$118))+(1-Control!$C$7*Calculations!$C$87)*INDEX('Monthly Data'!R:R,Calculations!$C$116+MOD(DF154,Calculations!$C$118))</f>
        <v>2.2757992058453024E-3</v>
      </c>
      <c r="HW154" s="86">
        <f ca="1">Control!$C$7*Calculations!$C$82*INDEX('Monthly Data'!N:N,Calculations!$C$116+MOD(DG154,Calculations!$C$118))+Control!$C$7*Calculations!$C$83*INDEX('Monthly Data'!O:O,Calculations!$C$116+MOD(DG154,Calculations!$C$118))+Control!$C$7*Calculations!$C$84*INDEX('Monthly Data'!P:P,Calculations!$C$116+MOD(DG154,Calculations!$C$118))+Control!$C$7*Calculations!$C$85*INDEX('Monthly Data'!Q:Q,Calculations!$C$116+MOD(DG154,Calculations!$C$118))+(1-Control!$C$7*Calculations!$C$87)*INDEX('Monthly Data'!R:R,Calculations!$C$116+MOD(DG154,Calculations!$C$118))</f>
        <v>1.2954540023127663E-2</v>
      </c>
      <c r="HX154" s="86">
        <f ca="1">Control!$C$7*Calculations!$C$82*INDEX('Monthly Data'!N:N,Calculations!$C$116+MOD(DH154,Calculations!$C$118))+Control!$C$7*Calculations!$C$83*INDEX('Monthly Data'!O:O,Calculations!$C$116+MOD(DH154,Calculations!$C$118))+Control!$C$7*Calculations!$C$84*INDEX('Monthly Data'!P:P,Calculations!$C$116+MOD(DH154,Calculations!$C$118))+Control!$C$7*Calculations!$C$85*INDEX('Monthly Data'!Q:Q,Calculations!$C$116+MOD(DH154,Calculations!$C$118))+(1-Control!$C$7*Calculations!$C$87)*INDEX('Monthly Data'!R:R,Calculations!$C$116+MOD(DH154,Calculations!$C$118))</f>
        <v>-7.8872955230675015E-3</v>
      </c>
      <c r="HY154" s="86">
        <f ca="1">Control!$C$7*Calculations!$C$82*INDEX('Monthly Data'!N:N,Calculations!$C$116+MOD(DI154,Calculations!$C$118))+Control!$C$7*Calculations!$C$83*INDEX('Monthly Data'!O:O,Calculations!$C$116+MOD(DI154,Calculations!$C$118))+Control!$C$7*Calculations!$C$84*INDEX('Monthly Data'!P:P,Calculations!$C$116+MOD(DI154,Calculations!$C$118))+Control!$C$7*Calculations!$C$85*INDEX('Monthly Data'!Q:Q,Calculations!$C$116+MOD(DI154,Calculations!$C$118))+(1-Control!$C$7*Calculations!$C$87)*INDEX('Monthly Data'!R:R,Calculations!$C$116+MOD(DI154,Calculations!$C$118))</f>
        <v>1.1809891087585166E-2</v>
      </c>
      <c r="HZ154" s="86">
        <f ca="1">Control!$C$7*Calculations!$C$82*INDEX('Monthly Data'!N:N,Calculations!$C$116+MOD(DJ154,Calculations!$C$118))+Control!$C$7*Calculations!$C$83*INDEX('Monthly Data'!O:O,Calculations!$C$116+MOD(DJ154,Calculations!$C$118))+Control!$C$7*Calculations!$C$84*INDEX('Monthly Data'!P:P,Calculations!$C$116+MOD(DJ154,Calculations!$C$118))+Control!$C$7*Calculations!$C$85*INDEX('Monthly Data'!Q:Q,Calculations!$C$116+MOD(DJ154,Calculations!$C$118))+(1-Control!$C$7*Calculations!$C$87)*INDEX('Monthly Data'!R:R,Calculations!$C$116+MOD(DJ154,Calculations!$C$118))</f>
        <v>7.9764341593600071E-3</v>
      </c>
      <c r="IA154" s="86">
        <f ca="1">Control!$C$7*Calculations!$C$82*INDEX('Monthly Data'!N:N,Calculations!$C$116+MOD(DK154,Calculations!$C$118))+Control!$C$7*Calculations!$C$83*INDEX('Monthly Data'!O:O,Calculations!$C$116+MOD(DK154,Calculations!$C$118))+Control!$C$7*Calculations!$C$84*INDEX('Monthly Data'!P:P,Calculations!$C$116+MOD(DK154,Calculations!$C$118))+Control!$C$7*Calculations!$C$85*INDEX('Monthly Data'!Q:Q,Calculations!$C$116+MOD(DK154,Calculations!$C$118))+(1-Control!$C$7*Calculations!$C$87)*INDEX('Monthly Data'!R:R,Calculations!$C$116+MOD(DK154,Calculations!$C$118))</f>
        <v>-1.5984879994281095E-2</v>
      </c>
      <c r="IB154" s="86">
        <f ca="1">Control!$C$7*Calculations!$C$82*INDEX('Monthly Data'!N:N,Calculations!$C$116+MOD(DL154,Calculations!$C$118))+Control!$C$7*Calculations!$C$83*INDEX('Monthly Data'!O:O,Calculations!$C$116+MOD(DL154,Calculations!$C$118))+Control!$C$7*Calculations!$C$84*INDEX('Monthly Data'!P:P,Calculations!$C$116+MOD(DL154,Calculations!$C$118))+Control!$C$7*Calculations!$C$85*INDEX('Monthly Data'!Q:Q,Calculations!$C$116+MOD(DL154,Calculations!$C$118))+(1-Control!$C$7*Calculations!$C$87)*INDEX('Monthly Data'!R:R,Calculations!$C$116+MOD(DL154,Calculations!$C$118))</f>
        <v>5.1279584938936244E-2</v>
      </c>
      <c r="IC154" s="86">
        <f ca="1">Control!$C$7*Calculations!$C$82*INDEX('Monthly Data'!N:N,Calculations!$C$116+MOD(DM154,Calculations!$C$118))+Control!$C$7*Calculations!$C$83*INDEX('Monthly Data'!O:O,Calculations!$C$116+MOD(DM154,Calculations!$C$118))+Control!$C$7*Calculations!$C$84*INDEX('Monthly Data'!P:P,Calculations!$C$116+MOD(DM154,Calculations!$C$118))+Control!$C$7*Calculations!$C$85*INDEX('Monthly Data'!Q:Q,Calculations!$C$116+MOD(DM154,Calculations!$C$118))+(1-Control!$C$7*Calculations!$C$87)*INDEX('Monthly Data'!R:R,Calculations!$C$116+MOD(DM154,Calculations!$C$118))</f>
        <v>1.5063457444773597E-2</v>
      </c>
      <c r="ID154" s="86">
        <f ca="1">Control!$C$7*Calculations!$C$82*INDEX('Monthly Data'!N:N,Calculations!$C$116+MOD(DN154,Calculations!$C$118))+Control!$C$7*Calculations!$C$83*INDEX('Monthly Data'!O:O,Calculations!$C$116+MOD(DN154,Calculations!$C$118))+Control!$C$7*Calculations!$C$84*INDEX('Monthly Data'!P:P,Calculations!$C$116+MOD(DN154,Calculations!$C$118))+Control!$C$7*Calculations!$C$85*INDEX('Monthly Data'!Q:Q,Calculations!$C$116+MOD(DN154,Calculations!$C$118))+(1-Control!$C$7*Calculations!$C$87)*INDEX('Monthly Data'!R:R,Calculations!$C$116+MOD(DN154,Calculations!$C$118))</f>
        <v>1.8695385296339444E-2</v>
      </c>
      <c r="IE154" s="86">
        <f ca="1">Control!$C$7*Calculations!$C$82*INDEX('Monthly Data'!N:N,Calculations!$C$116+MOD(DO154,Calculations!$C$118))+Control!$C$7*Calculations!$C$83*INDEX('Monthly Data'!O:O,Calculations!$C$116+MOD(DO154,Calculations!$C$118))+Control!$C$7*Calculations!$C$84*INDEX('Monthly Data'!P:P,Calculations!$C$116+MOD(DO154,Calculations!$C$118))+Control!$C$7*Calculations!$C$85*INDEX('Monthly Data'!Q:Q,Calculations!$C$116+MOD(DO154,Calculations!$C$118))+(1-Control!$C$7*Calculations!$C$87)*INDEX('Monthly Data'!R:R,Calculations!$C$116+MOD(DO154,Calculations!$C$118))</f>
        <v>-2.0259958308006688E-2</v>
      </c>
      <c r="IF154" s="86">
        <f ca="1">Control!$C$7*Calculations!$C$82*INDEX('Monthly Data'!N:N,Calculations!$C$116+MOD(DP154,Calculations!$C$118))+Control!$C$7*Calculations!$C$83*INDEX('Monthly Data'!O:O,Calculations!$C$116+MOD(DP154,Calculations!$C$118))+Control!$C$7*Calculations!$C$84*INDEX('Monthly Data'!P:P,Calculations!$C$116+MOD(DP154,Calculations!$C$118))+Control!$C$7*Calculations!$C$85*INDEX('Monthly Data'!Q:Q,Calculations!$C$116+MOD(DP154,Calculations!$C$118))+(1-Control!$C$7*Calculations!$C$87)*INDEX('Monthly Data'!R:R,Calculations!$C$116+MOD(DP154,Calculations!$C$118))</f>
        <v>2.4470405846852006E-3</v>
      </c>
      <c r="IG154" s="88">
        <f ca="1">Control!$C$8*(1+DQ154)*(1+DR154)*(1+DS154)*(1+DT154)*(1+DU154)*(1+DV154)*(1+DW154)*(1+DX154)*(1+DY154)*(1+DZ154)*(1+EA154)*(1+EB154)*(1+EC154)*(1+ED154)*(1+EE154)*(1+EF154)*(1+EG154)*(1+EH154)*(1+EI154)*(1+EJ154)*(1+EK154)*(1+EL154)*(1+EM154)*(1+EN154)*(1+EO154)*(1+EP154)*(1+EQ154)*(1+ER154)*(1+ES154)*(1+ET154)*(1+EU154)*(1+EV154)*(1+EW154)*(1+EX154)*(1+EY154)*(1+EZ154)*(1+FA154)*(1+FB154)*(1+FC154)*(1+FD154)*(1+FE154)*(1+FF154)*(1+FG154)*(1+FH154)*(1+FI154)*(1+FJ154)*(1+FK154)*(1+FL154)*(1+FM154)*(1+FN154)*(1+FO154)*(1+FP154)*(1+FQ154)*(1+FR154)*(1+FS154)*(1+FT154)*(1+FU154)*(1+FV154)*(1+FW154)*(1+FX154)*(1+FY154)*(1+FZ154)*(1+GA154)*(1+GB154)*(1+GC154)*(1+GD154)*(1+GE154)*(1+GF154)*(1+GG154)*(1+GH154)*(1+GI154)*(1+GJ154)*(1+GK154)*(1+GL154)*(1+GM154)*(1+GN154)*(1+GO154)*(1+GP154)*(1+GQ154)*(1+GR154)*(1+GS154)*(1+GT154)*(1+GU154)*(1+GV154)*(1+GW154)*(1+GX154)*(1+GY154)*(1+GZ154)*(1+HA154)*(1+HB154)*(1+HC154)*(1+HD154)*(1+HE154)*(1+HF154)*(1+HG154)*(1+HH154)*(1+HI154)*(1+HJ154)*(1+HK154)*(1+HL154)*(1+HM154)*(1+HN154)*(1+HO154)*(1+HP154)*(1+HQ154)*(1+HR154)*(1+HS154)*(1+HT154)*(1+HU154)*(1+HV154)*(1+HW154)*(1+HX154)*(1+HY154)*(1+HZ154)*(1+IA154)*(1+IB154)*(1+IC154)*(1+ID154)*(1+IE154)*(1+IF154)</f>
        <v>141884.97783925894</v>
      </c>
    </row>
    <row r="155" spans="1:241" x14ac:dyDescent="0.25">
      <c r="A155">
        <v>50</v>
      </c>
      <c r="B155">
        <v>72</v>
      </c>
      <c r="C155">
        <v>32</v>
      </c>
      <c r="D155">
        <v>112</v>
      </c>
      <c r="E155">
        <v>93</v>
      </c>
      <c r="F155">
        <v>20</v>
      </c>
      <c r="G155">
        <v>116</v>
      </c>
      <c r="H155">
        <v>65</v>
      </c>
      <c r="I155">
        <v>54</v>
      </c>
      <c r="J155">
        <v>90</v>
      </c>
      <c r="K155">
        <v>37</v>
      </c>
      <c r="L155">
        <v>100</v>
      </c>
      <c r="M155">
        <v>60</v>
      </c>
      <c r="N155">
        <v>88</v>
      </c>
      <c r="O155">
        <v>106</v>
      </c>
      <c r="P155">
        <v>24</v>
      </c>
      <c r="Q155">
        <v>0</v>
      </c>
      <c r="R155">
        <v>67</v>
      </c>
      <c r="S155">
        <v>113</v>
      </c>
      <c r="T155">
        <v>66</v>
      </c>
      <c r="U155">
        <v>93</v>
      </c>
      <c r="V155">
        <v>115</v>
      </c>
      <c r="W155">
        <v>30</v>
      </c>
      <c r="X155">
        <v>3</v>
      </c>
      <c r="Y155">
        <v>22</v>
      </c>
      <c r="Z155">
        <v>39</v>
      </c>
      <c r="AA155">
        <v>10</v>
      </c>
      <c r="AB155">
        <v>0</v>
      </c>
      <c r="AC155">
        <v>10</v>
      </c>
      <c r="AD155">
        <v>36</v>
      </c>
      <c r="AE155">
        <v>1</v>
      </c>
      <c r="AF155">
        <v>62</v>
      </c>
      <c r="AG155">
        <v>64</v>
      </c>
      <c r="AH155">
        <v>104</v>
      </c>
      <c r="AI155">
        <v>117</v>
      </c>
      <c r="AJ155">
        <v>18</v>
      </c>
      <c r="AK155">
        <v>39</v>
      </c>
      <c r="AL155">
        <v>91</v>
      </c>
      <c r="AM155">
        <v>31</v>
      </c>
      <c r="AN155">
        <v>25</v>
      </c>
      <c r="AO155">
        <v>56</v>
      </c>
      <c r="AP155">
        <v>110</v>
      </c>
      <c r="AQ155">
        <v>80</v>
      </c>
      <c r="AR155">
        <v>93</v>
      </c>
      <c r="AS155">
        <v>83</v>
      </c>
      <c r="AT155">
        <v>67</v>
      </c>
      <c r="AU155">
        <v>41</v>
      </c>
      <c r="AV155">
        <v>27</v>
      </c>
      <c r="AW155">
        <v>61</v>
      </c>
      <c r="AX155">
        <v>28</v>
      </c>
      <c r="AY155">
        <v>61</v>
      </c>
      <c r="AZ155">
        <v>68</v>
      </c>
      <c r="BA155">
        <v>102</v>
      </c>
      <c r="BB155">
        <v>47</v>
      </c>
      <c r="BC155">
        <v>83</v>
      </c>
      <c r="BD155">
        <v>91</v>
      </c>
      <c r="BE155">
        <v>40</v>
      </c>
      <c r="BF155">
        <v>16</v>
      </c>
      <c r="BG155">
        <v>77</v>
      </c>
      <c r="BH155">
        <v>99</v>
      </c>
      <c r="BI155">
        <v>52</v>
      </c>
      <c r="BJ155">
        <v>106</v>
      </c>
      <c r="BK155">
        <v>102</v>
      </c>
      <c r="BL155">
        <v>12</v>
      </c>
      <c r="BM155">
        <v>62</v>
      </c>
      <c r="BN155">
        <v>15</v>
      </c>
      <c r="BO155">
        <v>72</v>
      </c>
      <c r="BP155">
        <v>23</v>
      </c>
      <c r="BQ155">
        <v>79</v>
      </c>
      <c r="BR155">
        <v>41</v>
      </c>
      <c r="BS155">
        <v>102</v>
      </c>
      <c r="BT155">
        <v>42</v>
      </c>
      <c r="BU155">
        <v>110</v>
      </c>
      <c r="BV155">
        <v>69</v>
      </c>
      <c r="BW155">
        <v>80</v>
      </c>
      <c r="BX155">
        <v>13</v>
      </c>
      <c r="BY155">
        <v>1</v>
      </c>
      <c r="BZ155">
        <v>56</v>
      </c>
      <c r="CA155">
        <v>4</v>
      </c>
      <c r="CB155">
        <v>116</v>
      </c>
      <c r="CC155">
        <v>92</v>
      </c>
      <c r="CD155">
        <v>31</v>
      </c>
      <c r="CE155">
        <v>60</v>
      </c>
      <c r="CF155">
        <v>60</v>
      </c>
      <c r="CG155">
        <v>88</v>
      </c>
      <c r="CH155">
        <v>89</v>
      </c>
      <c r="CI155">
        <v>114</v>
      </c>
      <c r="CJ155">
        <v>49</v>
      </c>
      <c r="CK155">
        <v>80</v>
      </c>
      <c r="CL155">
        <v>100</v>
      </c>
      <c r="CM155">
        <v>49</v>
      </c>
      <c r="CN155">
        <v>18</v>
      </c>
      <c r="CO155">
        <v>11</v>
      </c>
      <c r="CP155">
        <v>67</v>
      </c>
      <c r="CQ155">
        <v>21</v>
      </c>
      <c r="CR155">
        <v>88</v>
      </c>
      <c r="CS155">
        <v>85</v>
      </c>
      <c r="CT155">
        <v>81</v>
      </c>
      <c r="CU155">
        <v>86</v>
      </c>
      <c r="CV155">
        <v>52</v>
      </c>
      <c r="CW155">
        <v>39</v>
      </c>
      <c r="CX155">
        <v>52</v>
      </c>
      <c r="CY155">
        <v>13</v>
      </c>
      <c r="CZ155">
        <v>100</v>
      </c>
      <c r="DA155">
        <v>9</v>
      </c>
      <c r="DB155">
        <v>98</v>
      </c>
      <c r="DC155">
        <v>110</v>
      </c>
      <c r="DD155">
        <v>78</v>
      </c>
      <c r="DE155">
        <v>46</v>
      </c>
      <c r="DF155">
        <v>26</v>
      </c>
      <c r="DG155">
        <v>63</v>
      </c>
      <c r="DH155">
        <v>86</v>
      </c>
      <c r="DI155">
        <v>2</v>
      </c>
      <c r="DJ155">
        <v>113</v>
      </c>
      <c r="DK155">
        <v>96</v>
      </c>
      <c r="DL155">
        <v>45</v>
      </c>
      <c r="DM155">
        <v>111</v>
      </c>
      <c r="DN155">
        <v>13</v>
      </c>
      <c r="DO155">
        <v>67</v>
      </c>
      <c r="DP155">
        <v>37</v>
      </c>
      <c r="DQ155" s="86">
        <f ca="1">Control!$C$7*Calculations!$C$82*INDEX('Monthly Data'!N:N,Calculations!$C$116+MOD(A155,Calculations!$C$118))+Control!$C$7*Calculations!$C$83*INDEX('Monthly Data'!O:O,Calculations!$C$116+MOD(A155,Calculations!$C$118))+Control!$C$7*Calculations!$C$84*INDEX('Monthly Data'!P:P,Calculations!$C$116+MOD(A155,Calculations!$C$118))+Control!$C$7*Calculations!$C$85*INDEX('Monthly Data'!Q:Q,Calculations!$C$116+MOD(A155,Calculations!$C$118))+(1-Control!$C$7*Calculations!$C$87)*INDEX('Monthly Data'!R:R,Calculations!$C$116+MOD(A155,Calculations!$C$118))</f>
        <v>6.1009361253630504E-2</v>
      </c>
      <c r="DR155" s="86">
        <f ca="1">Control!$C$7*Calculations!$C$82*INDEX('Monthly Data'!N:N,Calculations!$C$116+MOD(B155,Calculations!$C$118))+Control!$C$7*Calculations!$C$83*INDEX('Monthly Data'!O:O,Calculations!$C$116+MOD(B155,Calculations!$C$118))+Control!$C$7*Calculations!$C$84*INDEX('Monthly Data'!P:P,Calculations!$C$116+MOD(B155,Calculations!$C$118))+Control!$C$7*Calculations!$C$85*INDEX('Monthly Data'!Q:Q,Calculations!$C$116+MOD(B155,Calculations!$C$118))+(1-Control!$C$7*Calculations!$C$87)*INDEX('Monthly Data'!R:R,Calculations!$C$116+MOD(B155,Calculations!$C$118))</f>
        <v>-4.3408051735618014E-2</v>
      </c>
      <c r="DS155" s="86">
        <f ca="1">Control!$C$7*Calculations!$C$82*INDEX('Monthly Data'!N:N,Calculations!$C$116+MOD(C155,Calculations!$C$118))+Control!$C$7*Calculations!$C$83*INDEX('Monthly Data'!O:O,Calculations!$C$116+MOD(C155,Calculations!$C$118))+Control!$C$7*Calculations!$C$84*INDEX('Monthly Data'!P:P,Calculations!$C$116+MOD(C155,Calculations!$C$118))+Control!$C$7*Calculations!$C$85*INDEX('Monthly Data'!Q:Q,Calculations!$C$116+MOD(C155,Calculations!$C$118))+(1-Control!$C$7*Calculations!$C$87)*INDEX('Monthly Data'!R:R,Calculations!$C$116+MOD(C155,Calculations!$C$118))</f>
        <v>-2.6378232493851243E-2</v>
      </c>
      <c r="DT155" s="86">
        <f ca="1">Control!$C$7*Calculations!$C$82*INDEX('Monthly Data'!N:N,Calculations!$C$116+MOD(D155,Calculations!$C$118))+Control!$C$7*Calculations!$C$83*INDEX('Monthly Data'!O:O,Calculations!$C$116+MOD(D155,Calculations!$C$118))+Control!$C$7*Calculations!$C$84*INDEX('Monthly Data'!P:P,Calculations!$C$116+MOD(D155,Calculations!$C$118))+Control!$C$7*Calculations!$C$85*INDEX('Monthly Data'!Q:Q,Calculations!$C$116+MOD(D155,Calculations!$C$118))+(1-Control!$C$7*Calculations!$C$87)*INDEX('Monthly Data'!R:R,Calculations!$C$116+MOD(D155,Calculations!$C$118))</f>
        <v>1.142101364887867E-2</v>
      </c>
      <c r="DU155" s="86">
        <f ca="1">Control!$C$7*Calculations!$C$82*INDEX('Monthly Data'!N:N,Calculations!$C$116+MOD(E155,Calculations!$C$118))+Control!$C$7*Calculations!$C$83*INDEX('Monthly Data'!O:O,Calculations!$C$116+MOD(E155,Calculations!$C$118))+Control!$C$7*Calculations!$C$84*INDEX('Monthly Data'!P:P,Calculations!$C$116+MOD(E155,Calculations!$C$118))+Control!$C$7*Calculations!$C$85*INDEX('Monthly Data'!Q:Q,Calculations!$C$116+MOD(E155,Calculations!$C$118))+(1-Control!$C$7*Calculations!$C$87)*INDEX('Monthly Data'!R:R,Calculations!$C$116+MOD(E155,Calculations!$C$118))</f>
        <v>1.1809891087585166E-2</v>
      </c>
      <c r="DV155" s="86">
        <f ca="1">Control!$C$7*Calculations!$C$82*INDEX('Monthly Data'!N:N,Calculations!$C$116+MOD(F155,Calculations!$C$118))+Control!$C$7*Calculations!$C$83*INDEX('Monthly Data'!O:O,Calculations!$C$116+MOD(F155,Calculations!$C$118))+Control!$C$7*Calculations!$C$84*INDEX('Monthly Data'!P:P,Calculations!$C$116+MOD(F155,Calculations!$C$118))+Control!$C$7*Calculations!$C$85*INDEX('Monthly Data'!Q:Q,Calculations!$C$116+MOD(F155,Calculations!$C$118))+(1-Control!$C$7*Calculations!$C$87)*INDEX('Monthly Data'!R:R,Calculations!$C$116+MOD(F155,Calculations!$C$118))</f>
        <v>3.9251937367756782E-3</v>
      </c>
      <c r="DW155" s="86">
        <f ca="1">Control!$C$7*Calculations!$C$82*INDEX('Monthly Data'!N:N,Calculations!$C$116+MOD(G155,Calculations!$C$118))+Control!$C$7*Calculations!$C$83*INDEX('Monthly Data'!O:O,Calculations!$C$116+MOD(G155,Calculations!$C$118))+Control!$C$7*Calculations!$C$84*INDEX('Monthly Data'!P:P,Calculations!$C$116+MOD(G155,Calculations!$C$118))+Control!$C$7*Calculations!$C$85*INDEX('Monthly Data'!Q:Q,Calculations!$C$116+MOD(G155,Calculations!$C$118))+(1-Control!$C$7*Calculations!$C$87)*INDEX('Monthly Data'!R:R,Calculations!$C$116+MOD(G155,Calculations!$C$118))</f>
        <v>2.1918137743539623E-2</v>
      </c>
      <c r="DX155" s="86">
        <f ca="1">Control!$C$7*Calculations!$C$82*INDEX('Monthly Data'!N:N,Calculations!$C$116+MOD(H155,Calculations!$C$118))+Control!$C$7*Calculations!$C$83*INDEX('Monthly Data'!O:O,Calculations!$C$116+MOD(H155,Calculations!$C$118))+Control!$C$7*Calculations!$C$84*INDEX('Monthly Data'!P:P,Calculations!$C$116+MOD(H155,Calculations!$C$118))+Control!$C$7*Calculations!$C$85*INDEX('Monthly Data'!Q:Q,Calculations!$C$116+MOD(H155,Calculations!$C$118))+(1-Control!$C$7*Calculations!$C$87)*INDEX('Monthly Data'!R:R,Calculations!$C$116+MOD(H155,Calculations!$C$118))</f>
        <v>-1.3959200237295809E-2</v>
      </c>
      <c r="DY155" s="86">
        <f ca="1">Control!$C$7*Calculations!$C$82*INDEX('Monthly Data'!N:N,Calculations!$C$116+MOD(I155,Calculations!$C$118))+Control!$C$7*Calculations!$C$83*INDEX('Monthly Data'!O:O,Calculations!$C$116+MOD(I155,Calculations!$C$118))+Control!$C$7*Calculations!$C$84*INDEX('Monthly Data'!P:P,Calculations!$C$116+MOD(I155,Calculations!$C$118))+Control!$C$7*Calculations!$C$85*INDEX('Monthly Data'!Q:Q,Calculations!$C$116+MOD(I155,Calculations!$C$118))+(1-Control!$C$7*Calculations!$C$87)*INDEX('Monthly Data'!R:R,Calculations!$C$116+MOD(I155,Calculations!$C$118))</f>
        <v>1.7484305259657981E-2</v>
      </c>
      <c r="DZ155" s="86">
        <f ca="1">Control!$C$7*Calculations!$C$82*INDEX('Monthly Data'!N:N,Calculations!$C$116+MOD(J155,Calculations!$C$118))+Control!$C$7*Calculations!$C$83*INDEX('Monthly Data'!O:O,Calculations!$C$116+MOD(J155,Calculations!$C$118))+Control!$C$7*Calculations!$C$84*INDEX('Monthly Data'!P:P,Calculations!$C$116+MOD(J155,Calculations!$C$118))+Control!$C$7*Calculations!$C$85*INDEX('Monthly Data'!Q:Q,Calculations!$C$116+MOD(J155,Calculations!$C$118))+(1-Control!$C$7*Calculations!$C$87)*INDEX('Monthly Data'!R:R,Calculations!$C$116+MOD(J155,Calculations!$C$118))</f>
        <v>1.7831091590102856E-2</v>
      </c>
      <c r="EA155" s="86">
        <f ca="1">Control!$C$7*Calculations!$C$82*INDEX('Monthly Data'!N:N,Calculations!$C$116+MOD(K155,Calculations!$C$118))+Control!$C$7*Calculations!$C$83*INDEX('Monthly Data'!O:O,Calculations!$C$116+MOD(K155,Calculations!$C$118))+Control!$C$7*Calculations!$C$84*INDEX('Monthly Data'!P:P,Calculations!$C$116+MOD(K155,Calculations!$C$118))+Control!$C$7*Calculations!$C$85*INDEX('Monthly Data'!Q:Q,Calculations!$C$116+MOD(K155,Calculations!$C$118))+(1-Control!$C$7*Calculations!$C$87)*INDEX('Monthly Data'!R:R,Calculations!$C$116+MOD(K155,Calculations!$C$118))</f>
        <v>1.2954540023127663E-2</v>
      </c>
      <c r="EB155" s="86">
        <f ca="1">Control!$C$7*Calculations!$C$82*INDEX('Monthly Data'!N:N,Calculations!$C$116+MOD(L155,Calculations!$C$118))+Control!$C$7*Calculations!$C$83*INDEX('Monthly Data'!O:O,Calculations!$C$116+MOD(L155,Calculations!$C$118))+Control!$C$7*Calculations!$C$84*INDEX('Monthly Data'!P:P,Calculations!$C$116+MOD(L155,Calculations!$C$118))+Control!$C$7*Calculations!$C$85*INDEX('Monthly Data'!Q:Q,Calculations!$C$116+MOD(L155,Calculations!$C$118))+(1-Control!$C$7*Calculations!$C$87)*INDEX('Monthly Data'!R:R,Calculations!$C$116+MOD(L155,Calculations!$C$118))</f>
        <v>1.7599621212565995E-2</v>
      </c>
      <c r="EC155" s="86">
        <f ca="1">Control!$C$7*Calculations!$C$82*INDEX('Monthly Data'!N:N,Calculations!$C$116+MOD(M155,Calculations!$C$118))+Control!$C$7*Calculations!$C$83*INDEX('Monthly Data'!O:O,Calculations!$C$116+MOD(M155,Calculations!$C$118))+Control!$C$7*Calculations!$C$84*INDEX('Monthly Data'!P:P,Calculations!$C$116+MOD(M155,Calculations!$C$118))+Control!$C$7*Calculations!$C$85*INDEX('Monthly Data'!Q:Q,Calculations!$C$116+MOD(M155,Calculations!$C$118))+(1-Control!$C$7*Calculations!$C$87)*INDEX('Monthly Data'!R:R,Calculations!$C$116+MOD(M155,Calculations!$C$118))</f>
        <v>-1.9947061878162777E-2</v>
      </c>
      <c r="ED155" s="86">
        <f ca="1">Control!$C$7*Calculations!$C$82*INDEX('Monthly Data'!N:N,Calculations!$C$116+MOD(N155,Calculations!$C$118))+Control!$C$7*Calculations!$C$83*INDEX('Monthly Data'!O:O,Calculations!$C$116+MOD(N155,Calculations!$C$118))+Control!$C$7*Calculations!$C$84*INDEX('Monthly Data'!P:P,Calculations!$C$116+MOD(N155,Calculations!$C$118))+Control!$C$7*Calculations!$C$85*INDEX('Monthly Data'!Q:Q,Calculations!$C$116+MOD(N155,Calculations!$C$118))+(1-Control!$C$7*Calculations!$C$87)*INDEX('Monthly Data'!R:R,Calculations!$C$116+MOD(N155,Calculations!$C$118))</f>
        <v>6.4539397490030407E-3</v>
      </c>
      <c r="EE155" s="86">
        <f ca="1">Control!$C$7*Calculations!$C$82*INDEX('Monthly Data'!N:N,Calculations!$C$116+MOD(O155,Calculations!$C$118))+Control!$C$7*Calculations!$C$83*INDEX('Monthly Data'!O:O,Calculations!$C$116+MOD(O155,Calculations!$C$118))+Control!$C$7*Calculations!$C$84*INDEX('Monthly Data'!P:P,Calculations!$C$116+MOD(O155,Calculations!$C$118))+Control!$C$7*Calculations!$C$85*INDEX('Monthly Data'!Q:Q,Calculations!$C$116+MOD(O155,Calculations!$C$118))+(1-Control!$C$7*Calculations!$C$87)*INDEX('Monthly Data'!R:R,Calculations!$C$116+MOD(O155,Calculations!$C$118))</f>
        <v>6.6954569943530936E-3</v>
      </c>
      <c r="EF155" s="86">
        <f ca="1">Control!$C$7*Calculations!$C$82*INDEX('Monthly Data'!N:N,Calculations!$C$116+MOD(P155,Calculations!$C$118))+Control!$C$7*Calculations!$C$83*INDEX('Monthly Data'!O:O,Calculations!$C$116+MOD(P155,Calculations!$C$118))+Control!$C$7*Calculations!$C$84*INDEX('Monthly Data'!P:P,Calculations!$C$116+MOD(P155,Calculations!$C$118))+Control!$C$7*Calculations!$C$85*INDEX('Monthly Data'!Q:Q,Calculations!$C$116+MOD(P155,Calculations!$C$118))+(1-Control!$C$7*Calculations!$C$87)*INDEX('Monthly Data'!R:R,Calculations!$C$116+MOD(P155,Calculations!$C$118))</f>
        <v>4.2795950888382334E-3</v>
      </c>
      <c r="EG155" s="86">
        <f ca="1">Control!$C$7*Calculations!$C$82*INDEX('Monthly Data'!N:N,Calculations!$C$116+MOD(Q155,Calculations!$C$118))+Control!$C$7*Calculations!$C$83*INDEX('Monthly Data'!O:O,Calculations!$C$116+MOD(Q155,Calculations!$C$118))+Control!$C$7*Calculations!$C$84*INDEX('Monthly Data'!P:P,Calculations!$C$116+MOD(Q155,Calculations!$C$118))+Control!$C$7*Calculations!$C$85*INDEX('Monthly Data'!Q:Q,Calculations!$C$116+MOD(Q155,Calculations!$C$118))+(1-Control!$C$7*Calculations!$C$87)*INDEX('Monthly Data'!R:R,Calculations!$C$116+MOD(Q155,Calculations!$C$118))</f>
        <v>1.4915555251167555E-3</v>
      </c>
      <c r="EH155" s="86">
        <f ca="1">Control!$C$7*Calculations!$C$82*INDEX('Monthly Data'!N:N,Calculations!$C$116+MOD(R155,Calculations!$C$118))+Control!$C$7*Calculations!$C$83*INDEX('Monthly Data'!O:O,Calculations!$C$116+MOD(R155,Calculations!$C$118))+Control!$C$7*Calculations!$C$84*INDEX('Monthly Data'!P:P,Calculations!$C$116+MOD(R155,Calculations!$C$118))+Control!$C$7*Calculations!$C$85*INDEX('Monthly Data'!Q:Q,Calculations!$C$116+MOD(R155,Calculations!$C$118))+(1-Control!$C$7*Calculations!$C$87)*INDEX('Monthly Data'!R:R,Calculations!$C$116+MOD(R155,Calculations!$C$118))</f>
        <v>-3.9863250714949353E-2</v>
      </c>
      <c r="EI155" s="86">
        <f ca="1">Control!$C$7*Calculations!$C$82*INDEX('Monthly Data'!N:N,Calculations!$C$116+MOD(S155,Calculations!$C$118))+Control!$C$7*Calculations!$C$83*INDEX('Monthly Data'!O:O,Calculations!$C$116+MOD(S155,Calculations!$C$118))+Control!$C$7*Calculations!$C$84*INDEX('Monthly Data'!P:P,Calculations!$C$116+MOD(S155,Calculations!$C$118))+Control!$C$7*Calculations!$C$85*INDEX('Monthly Data'!Q:Q,Calculations!$C$116+MOD(S155,Calculations!$C$118))+(1-Control!$C$7*Calculations!$C$87)*INDEX('Monthly Data'!R:R,Calculations!$C$116+MOD(S155,Calculations!$C$118))</f>
        <v>4.4327772793586687E-3</v>
      </c>
      <c r="EJ155" s="86">
        <f ca="1">Control!$C$7*Calculations!$C$82*INDEX('Monthly Data'!N:N,Calculations!$C$116+MOD(T155,Calculations!$C$118))+Control!$C$7*Calculations!$C$83*INDEX('Monthly Data'!O:O,Calculations!$C$116+MOD(T155,Calculations!$C$118))+Control!$C$7*Calculations!$C$84*INDEX('Monthly Data'!P:P,Calculations!$C$116+MOD(T155,Calculations!$C$118))+Control!$C$7*Calculations!$C$85*INDEX('Monthly Data'!Q:Q,Calculations!$C$116+MOD(T155,Calculations!$C$118))+(1-Control!$C$7*Calculations!$C$87)*INDEX('Monthly Data'!R:R,Calculations!$C$116+MOD(T155,Calculations!$C$118))</f>
        <v>1.3891304280773396E-2</v>
      </c>
      <c r="EK155" s="86">
        <f ca="1">Control!$C$7*Calculations!$C$82*INDEX('Monthly Data'!N:N,Calculations!$C$116+MOD(U155,Calculations!$C$118))+Control!$C$7*Calculations!$C$83*INDEX('Monthly Data'!O:O,Calculations!$C$116+MOD(U155,Calculations!$C$118))+Control!$C$7*Calculations!$C$84*INDEX('Monthly Data'!P:P,Calculations!$C$116+MOD(U155,Calculations!$C$118))+Control!$C$7*Calculations!$C$85*INDEX('Monthly Data'!Q:Q,Calculations!$C$116+MOD(U155,Calculations!$C$118))+(1-Control!$C$7*Calculations!$C$87)*INDEX('Monthly Data'!R:R,Calculations!$C$116+MOD(U155,Calculations!$C$118))</f>
        <v>1.1809891087585166E-2</v>
      </c>
      <c r="EL155" s="86">
        <f ca="1">Control!$C$7*Calculations!$C$82*INDEX('Monthly Data'!N:N,Calculations!$C$116+MOD(V155,Calculations!$C$118))+Control!$C$7*Calculations!$C$83*INDEX('Monthly Data'!O:O,Calculations!$C$116+MOD(V155,Calculations!$C$118))+Control!$C$7*Calculations!$C$84*INDEX('Monthly Data'!P:P,Calculations!$C$116+MOD(V155,Calculations!$C$118))+Control!$C$7*Calculations!$C$85*INDEX('Monthly Data'!Q:Q,Calculations!$C$116+MOD(V155,Calculations!$C$118))+(1-Control!$C$7*Calculations!$C$87)*INDEX('Monthly Data'!R:R,Calculations!$C$116+MOD(V155,Calculations!$C$118))</f>
        <v>4.5132804118240749E-2</v>
      </c>
      <c r="EM155" s="86">
        <f ca="1">Control!$C$7*Calculations!$C$82*INDEX('Monthly Data'!N:N,Calculations!$C$116+MOD(W155,Calculations!$C$118))+Control!$C$7*Calculations!$C$83*INDEX('Monthly Data'!O:O,Calculations!$C$116+MOD(W155,Calculations!$C$118))+Control!$C$7*Calculations!$C$84*INDEX('Monthly Data'!P:P,Calculations!$C$116+MOD(W155,Calculations!$C$118))+Control!$C$7*Calculations!$C$85*INDEX('Monthly Data'!Q:Q,Calculations!$C$116+MOD(W155,Calculations!$C$118))+(1-Control!$C$7*Calculations!$C$87)*INDEX('Monthly Data'!R:R,Calculations!$C$116+MOD(W155,Calculations!$C$118))</f>
        <v>7.9764341593600071E-3</v>
      </c>
      <c r="EN155" s="86">
        <f ca="1">Control!$C$7*Calculations!$C$82*INDEX('Monthly Data'!N:N,Calculations!$C$116+MOD(X155,Calculations!$C$118))+Control!$C$7*Calculations!$C$83*INDEX('Monthly Data'!O:O,Calculations!$C$116+MOD(X155,Calculations!$C$118))+Control!$C$7*Calculations!$C$84*INDEX('Monthly Data'!P:P,Calculations!$C$116+MOD(X155,Calculations!$C$118))+Control!$C$7*Calculations!$C$85*INDEX('Monthly Data'!Q:Q,Calculations!$C$116+MOD(X155,Calculations!$C$118))+(1-Control!$C$7*Calculations!$C$87)*INDEX('Monthly Data'!R:R,Calculations!$C$116+MOD(X155,Calculations!$C$118))</f>
        <v>9.9793409618087695E-3</v>
      </c>
      <c r="EO155" s="86">
        <f ca="1">Control!$C$7*Calculations!$C$82*INDEX('Monthly Data'!N:N,Calculations!$C$116+MOD(Y155,Calculations!$C$118))+Control!$C$7*Calculations!$C$83*INDEX('Monthly Data'!O:O,Calculations!$C$116+MOD(Y155,Calculations!$C$118))+Control!$C$7*Calculations!$C$84*INDEX('Monthly Data'!P:P,Calculations!$C$116+MOD(Y155,Calculations!$C$118))+Control!$C$7*Calculations!$C$85*INDEX('Monthly Data'!Q:Q,Calculations!$C$116+MOD(Y155,Calculations!$C$118))+(1-Control!$C$7*Calculations!$C$87)*INDEX('Monthly Data'!R:R,Calculations!$C$116+MOD(Y155,Calculations!$C$118))</f>
        <v>1.50127906355989E-2</v>
      </c>
      <c r="EP155" s="86">
        <f ca="1">Control!$C$7*Calculations!$C$82*INDEX('Monthly Data'!N:N,Calculations!$C$116+MOD(Z155,Calculations!$C$118))+Control!$C$7*Calculations!$C$83*INDEX('Monthly Data'!O:O,Calculations!$C$116+MOD(Z155,Calculations!$C$118))+Control!$C$7*Calculations!$C$84*INDEX('Monthly Data'!P:P,Calculations!$C$116+MOD(Z155,Calculations!$C$118))+Control!$C$7*Calculations!$C$85*INDEX('Monthly Data'!Q:Q,Calculations!$C$116+MOD(Z155,Calculations!$C$118))+(1-Control!$C$7*Calculations!$C$87)*INDEX('Monthly Data'!R:R,Calculations!$C$116+MOD(Z155,Calculations!$C$118))</f>
        <v>1.5063457444773597E-2</v>
      </c>
      <c r="EQ155" s="86">
        <f ca="1">Control!$C$7*Calculations!$C$82*INDEX('Monthly Data'!N:N,Calculations!$C$116+MOD(AA155,Calculations!$C$118))+Control!$C$7*Calculations!$C$83*INDEX('Monthly Data'!O:O,Calculations!$C$116+MOD(AA155,Calculations!$C$118))+Control!$C$7*Calculations!$C$84*INDEX('Monthly Data'!P:P,Calculations!$C$116+MOD(AA155,Calculations!$C$118))+Control!$C$7*Calculations!$C$85*INDEX('Monthly Data'!Q:Q,Calculations!$C$116+MOD(AA155,Calculations!$C$118))+(1-Control!$C$7*Calculations!$C$87)*INDEX('Monthly Data'!R:R,Calculations!$C$116+MOD(AA155,Calculations!$C$118))</f>
        <v>1.1702576456120543E-2</v>
      </c>
      <c r="ER155" s="86">
        <f ca="1">Control!$C$7*Calculations!$C$82*INDEX('Monthly Data'!N:N,Calculations!$C$116+MOD(AB155,Calculations!$C$118))+Control!$C$7*Calculations!$C$83*INDEX('Monthly Data'!O:O,Calculations!$C$116+MOD(AB155,Calculations!$C$118))+Control!$C$7*Calculations!$C$84*INDEX('Monthly Data'!P:P,Calculations!$C$116+MOD(AB155,Calculations!$C$118))+Control!$C$7*Calculations!$C$85*INDEX('Monthly Data'!Q:Q,Calculations!$C$116+MOD(AB155,Calculations!$C$118))+(1-Control!$C$7*Calculations!$C$87)*INDEX('Monthly Data'!R:R,Calculations!$C$116+MOD(AB155,Calculations!$C$118))</f>
        <v>1.4915555251167555E-3</v>
      </c>
      <c r="ES155" s="86">
        <f ca="1">Control!$C$7*Calculations!$C$82*INDEX('Monthly Data'!N:N,Calculations!$C$116+MOD(AC155,Calculations!$C$118))+Control!$C$7*Calculations!$C$83*INDEX('Monthly Data'!O:O,Calculations!$C$116+MOD(AC155,Calculations!$C$118))+Control!$C$7*Calculations!$C$84*INDEX('Monthly Data'!P:P,Calculations!$C$116+MOD(AC155,Calculations!$C$118))+Control!$C$7*Calculations!$C$85*INDEX('Monthly Data'!Q:Q,Calculations!$C$116+MOD(AC155,Calculations!$C$118))+(1-Control!$C$7*Calculations!$C$87)*INDEX('Monthly Data'!R:R,Calculations!$C$116+MOD(AC155,Calculations!$C$118))</f>
        <v>1.1702576456120543E-2</v>
      </c>
      <c r="ET155" s="86">
        <f ca="1">Control!$C$7*Calculations!$C$82*INDEX('Monthly Data'!N:N,Calculations!$C$116+MOD(AD155,Calculations!$C$118))+Control!$C$7*Calculations!$C$83*INDEX('Monthly Data'!O:O,Calculations!$C$116+MOD(AD155,Calculations!$C$118))+Control!$C$7*Calculations!$C$84*INDEX('Monthly Data'!P:P,Calculations!$C$116+MOD(AD155,Calculations!$C$118))+Control!$C$7*Calculations!$C$85*INDEX('Monthly Data'!Q:Q,Calculations!$C$116+MOD(AD155,Calculations!$C$118))+(1-Control!$C$7*Calculations!$C$87)*INDEX('Monthly Data'!R:R,Calculations!$C$116+MOD(AD155,Calculations!$C$118))</f>
        <v>1.1106855739851785E-2</v>
      </c>
      <c r="EU155" s="86">
        <f ca="1">Control!$C$7*Calculations!$C$82*INDEX('Monthly Data'!N:N,Calculations!$C$116+MOD(AE155,Calculations!$C$118))+Control!$C$7*Calculations!$C$83*INDEX('Monthly Data'!O:O,Calculations!$C$116+MOD(AE155,Calculations!$C$118))+Control!$C$7*Calculations!$C$84*INDEX('Monthly Data'!P:P,Calculations!$C$116+MOD(AE155,Calculations!$C$118))+Control!$C$7*Calculations!$C$85*INDEX('Monthly Data'!Q:Q,Calculations!$C$116+MOD(AE155,Calculations!$C$118))+(1-Control!$C$7*Calculations!$C$87)*INDEX('Monthly Data'!R:R,Calculations!$C$116+MOD(AE155,Calculations!$C$118))</f>
        <v>-9.9526758408448549E-3</v>
      </c>
      <c r="EV155" s="86">
        <f ca="1">Control!$C$7*Calculations!$C$82*INDEX('Monthly Data'!N:N,Calculations!$C$116+MOD(AF155,Calculations!$C$118))+Control!$C$7*Calculations!$C$83*INDEX('Monthly Data'!O:O,Calculations!$C$116+MOD(AF155,Calculations!$C$118))+Control!$C$7*Calculations!$C$84*INDEX('Monthly Data'!P:P,Calculations!$C$116+MOD(AF155,Calculations!$C$118))+Control!$C$7*Calculations!$C$85*INDEX('Monthly Data'!Q:Q,Calculations!$C$116+MOD(AF155,Calculations!$C$118))+(1-Control!$C$7*Calculations!$C$87)*INDEX('Monthly Data'!R:R,Calculations!$C$116+MOD(AF155,Calculations!$C$118))</f>
        <v>-9.839093431862074E-3</v>
      </c>
      <c r="EW155" s="86">
        <f ca="1">Control!$C$7*Calculations!$C$82*INDEX('Monthly Data'!N:N,Calculations!$C$116+MOD(AG155,Calculations!$C$118))+Control!$C$7*Calculations!$C$83*INDEX('Monthly Data'!O:O,Calculations!$C$116+MOD(AG155,Calculations!$C$118))+Control!$C$7*Calculations!$C$84*INDEX('Monthly Data'!P:P,Calculations!$C$116+MOD(AG155,Calculations!$C$118))+Control!$C$7*Calculations!$C$85*INDEX('Monthly Data'!Q:Q,Calculations!$C$116+MOD(AG155,Calculations!$C$118))+(1-Control!$C$7*Calculations!$C$87)*INDEX('Monthly Data'!R:R,Calculations!$C$116+MOD(AG155,Calculations!$C$118))</f>
        <v>-2.4571433440223247E-2</v>
      </c>
      <c r="EX155" s="86">
        <f ca="1">Control!$C$7*Calculations!$C$82*INDEX('Monthly Data'!N:N,Calculations!$C$116+MOD(AH155,Calculations!$C$118))+Control!$C$7*Calculations!$C$83*INDEX('Monthly Data'!O:O,Calculations!$C$116+MOD(AH155,Calculations!$C$118))+Control!$C$7*Calculations!$C$84*INDEX('Monthly Data'!P:P,Calculations!$C$116+MOD(AH155,Calculations!$C$118))+Control!$C$7*Calculations!$C$85*INDEX('Monthly Data'!Q:Q,Calculations!$C$116+MOD(AH155,Calculations!$C$118))+(1-Control!$C$7*Calculations!$C$87)*INDEX('Monthly Data'!R:R,Calculations!$C$116+MOD(AH155,Calculations!$C$118))</f>
        <v>2.9708469559001142E-2</v>
      </c>
      <c r="EY155" s="86">
        <f ca="1">Control!$C$7*Calculations!$C$82*INDEX('Monthly Data'!N:N,Calculations!$C$116+MOD(AI155,Calculations!$C$118))+Control!$C$7*Calculations!$C$83*INDEX('Monthly Data'!O:O,Calculations!$C$116+MOD(AI155,Calculations!$C$118))+Control!$C$7*Calculations!$C$84*INDEX('Monthly Data'!P:P,Calculations!$C$116+MOD(AI155,Calculations!$C$118))+Control!$C$7*Calculations!$C$85*INDEX('Monthly Data'!Q:Q,Calculations!$C$116+MOD(AI155,Calculations!$C$118))+(1-Control!$C$7*Calculations!$C$87)*INDEX('Monthly Data'!R:R,Calculations!$C$116+MOD(AI155,Calculations!$C$118))</f>
        <v>-7.3651264633385334E-4</v>
      </c>
      <c r="EZ155" s="86">
        <f ca="1">Control!$C$7*Calculations!$C$82*INDEX('Monthly Data'!N:N,Calculations!$C$116+MOD(AJ155,Calculations!$C$118))+Control!$C$7*Calculations!$C$83*INDEX('Monthly Data'!O:O,Calculations!$C$116+MOD(AJ155,Calculations!$C$118))+Control!$C$7*Calculations!$C$84*INDEX('Monthly Data'!P:P,Calculations!$C$116+MOD(AJ155,Calculations!$C$118))+Control!$C$7*Calculations!$C$85*INDEX('Monthly Data'!Q:Q,Calculations!$C$116+MOD(AJ155,Calculations!$C$118))+(1-Control!$C$7*Calculations!$C$87)*INDEX('Monthly Data'!R:R,Calculations!$C$116+MOD(AJ155,Calculations!$C$118))</f>
        <v>-7.4084874653726545E-3</v>
      </c>
      <c r="FA155" s="86">
        <f ca="1">Control!$C$7*Calculations!$C$82*INDEX('Monthly Data'!N:N,Calculations!$C$116+MOD(AK155,Calculations!$C$118))+Control!$C$7*Calculations!$C$83*INDEX('Monthly Data'!O:O,Calculations!$C$116+MOD(AK155,Calculations!$C$118))+Control!$C$7*Calculations!$C$84*INDEX('Monthly Data'!P:P,Calculations!$C$116+MOD(AK155,Calculations!$C$118))+Control!$C$7*Calculations!$C$85*INDEX('Monthly Data'!Q:Q,Calculations!$C$116+MOD(AK155,Calculations!$C$118))+(1-Control!$C$7*Calculations!$C$87)*INDEX('Monthly Data'!R:R,Calculations!$C$116+MOD(AK155,Calculations!$C$118))</f>
        <v>1.5063457444773597E-2</v>
      </c>
      <c r="FB155" s="86">
        <f ca="1">Control!$C$7*Calculations!$C$82*INDEX('Monthly Data'!N:N,Calculations!$C$116+MOD(AL155,Calculations!$C$118))+Control!$C$7*Calculations!$C$83*INDEX('Monthly Data'!O:O,Calculations!$C$116+MOD(AL155,Calculations!$C$118))+Control!$C$7*Calculations!$C$84*INDEX('Monthly Data'!P:P,Calculations!$C$116+MOD(AL155,Calculations!$C$118))+Control!$C$7*Calculations!$C$85*INDEX('Monthly Data'!Q:Q,Calculations!$C$116+MOD(AL155,Calculations!$C$118))+(1-Control!$C$7*Calculations!$C$87)*INDEX('Monthly Data'!R:R,Calculations!$C$116+MOD(AL155,Calculations!$C$118))</f>
        <v>-1.6546126717384396E-2</v>
      </c>
      <c r="FC155" s="86">
        <f ca="1">Control!$C$7*Calculations!$C$82*INDEX('Monthly Data'!N:N,Calculations!$C$116+MOD(AM155,Calculations!$C$118))+Control!$C$7*Calculations!$C$83*INDEX('Monthly Data'!O:O,Calculations!$C$116+MOD(AM155,Calculations!$C$118))+Control!$C$7*Calculations!$C$84*INDEX('Monthly Data'!P:P,Calculations!$C$116+MOD(AM155,Calculations!$C$118))+Control!$C$7*Calculations!$C$85*INDEX('Monthly Data'!Q:Q,Calculations!$C$116+MOD(AM155,Calculations!$C$118))+(1-Control!$C$7*Calculations!$C$87)*INDEX('Monthly Data'!R:R,Calculations!$C$116+MOD(AM155,Calculations!$C$118))</f>
        <v>1.8665061640915637E-2</v>
      </c>
      <c r="FD155" s="86">
        <f ca="1">Control!$C$7*Calculations!$C$82*INDEX('Monthly Data'!N:N,Calculations!$C$116+MOD(AN155,Calculations!$C$118))+Control!$C$7*Calculations!$C$83*INDEX('Monthly Data'!O:O,Calculations!$C$116+MOD(AN155,Calculations!$C$118))+Control!$C$7*Calculations!$C$84*INDEX('Monthly Data'!P:P,Calculations!$C$116+MOD(AN155,Calculations!$C$118))+Control!$C$7*Calculations!$C$85*INDEX('Monthly Data'!Q:Q,Calculations!$C$116+MOD(AN155,Calculations!$C$118))+(1-Control!$C$7*Calculations!$C$87)*INDEX('Monthly Data'!R:R,Calculations!$C$116+MOD(AN155,Calculations!$C$118))</f>
        <v>-3.299557342782896E-2</v>
      </c>
      <c r="FE155" s="86">
        <f ca="1">Control!$C$7*Calculations!$C$82*INDEX('Monthly Data'!N:N,Calculations!$C$116+MOD(AO155,Calculations!$C$118))+Control!$C$7*Calculations!$C$83*INDEX('Monthly Data'!O:O,Calculations!$C$116+MOD(AO155,Calculations!$C$118))+Control!$C$7*Calculations!$C$84*INDEX('Monthly Data'!P:P,Calculations!$C$116+MOD(AO155,Calculations!$C$118))+Control!$C$7*Calculations!$C$85*INDEX('Monthly Data'!Q:Q,Calculations!$C$116+MOD(AO155,Calculations!$C$118))+(1-Control!$C$7*Calculations!$C$87)*INDEX('Monthly Data'!R:R,Calculations!$C$116+MOD(AO155,Calculations!$C$118))</f>
        <v>7.5897487599915015E-3</v>
      </c>
      <c r="FF155" s="86">
        <f ca="1">Control!$C$7*Calculations!$C$82*INDEX('Monthly Data'!N:N,Calculations!$C$116+MOD(AP155,Calculations!$C$118))+Control!$C$7*Calculations!$C$83*INDEX('Monthly Data'!O:O,Calculations!$C$116+MOD(AP155,Calculations!$C$118))+Control!$C$7*Calculations!$C$84*INDEX('Monthly Data'!P:P,Calculations!$C$116+MOD(AP155,Calculations!$C$118))+Control!$C$7*Calculations!$C$85*INDEX('Monthly Data'!Q:Q,Calculations!$C$116+MOD(AP155,Calculations!$C$118))+(1-Control!$C$7*Calculations!$C$87)*INDEX('Monthly Data'!R:R,Calculations!$C$116+MOD(AP155,Calculations!$C$118))</f>
        <v>3.127051071655923E-3</v>
      </c>
      <c r="FG155" s="86">
        <f ca="1">Control!$C$7*Calculations!$C$82*INDEX('Monthly Data'!N:N,Calculations!$C$116+MOD(AQ155,Calculations!$C$118))+Control!$C$7*Calculations!$C$83*INDEX('Monthly Data'!O:O,Calculations!$C$116+MOD(AQ155,Calculations!$C$118))+Control!$C$7*Calculations!$C$84*INDEX('Monthly Data'!P:P,Calculations!$C$116+MOD(AQ155,Calculations!$C$118))+Control!$C$7*Calculations!$C$85*INDEX('Monthly Data'!Q:Q,Calculations!$C$116+MOD(AQ155,Calculations!$C$118))+(1-Control!$C$7*Calculations!$C$87)*INDEX('Monthly Data'!R:R,Calculations!$C$116+MOD(AQ155,Calculations!$C$118))</f>
        <v>-2.7490061308214487E-3</v>
      </c>
      <c r="FH155" s="86">
        <f ca="1">Control!$C$7*Calculations!$C$82*INDEX('Monthly Data'!N:N,Calculations!$C$116+MOD(AR155,Calculations!$C$118))+Control!$C$7*Calculations!$C$83*INDEX('Monthly Data'!O:O,Calculations!$C$116+MOD(AR155,Calculations!$C$118))+Control!$C$7*Calculations!$C$84*INDEX('Monthly Data'!P:P,Calculations!$C$116+MOD(AR155,Calculations!$C$118))+Control!$C$7*Calculations!$C$85*INDEX('Monthly Data'!Q:Q,Calculations!$C$116+MOD(AR155,Calculations!$C$118))+(1-Control!$C$7*Calculations!$C$87)*INDEX('Monthly Data'!R:R,Calculations!$C$116+MOD(AR155,Calculations!$C$118))</f>
        <v>1.1809891087585166E-2</v>
      </c>
      <c r="FI155" s="86">
        <f ca="1">Control!$C$7*Calculations!$C$82*INDEX('Monthly Data'!N:N,Calculations!$C$116+MOD(AS155,Calculations!$C$118))+Control!$C$7*Calculations!$C$83*INDEX('Monthly Data'!O:O,Calculations!$C$116+MOD(AS155,Calculations!$C$118))+Control!$C$7*Calculations!$C$84*INDEX('Monthly Data'!P:P,Calculations!$C$116+MOD(AS155,Calculations!$C$118))+Control!$C$7*Calculations!$C$85*INDEX('Monthly Data'!Q:Q,Calculations!$C$116+MOD(AS155,Calculations!$C$118))+(1-Control!$C$7*Calculations!$C$87)*INDEX('Monthly Data'!R:R,Calculations!$C$116+MOD(AS155,Calculations!$C$118))</f>
        <v>-7.8872955230675015E-3</v>
      </c>
      <c r="FJ155" s="86">
        <f ca="1">Control!$C$7*Calculations!$C$82*INDEX('Monthly Data'!N:N,Calculations!$C$116+MOD(AT155,Calculations!$C$118))+Control!$C$7*Calculations!$C$83*INDEX('Monthly Data'!O:O,Calculations!$C$116+MOD(AT155,Calculations!$C$118))+Control!$C$7*Calculations!$C$84*INDEX('Monthly Data'!P:P,Calculations!$C$116+MOD(AT155,Calculations!$C$118))+Control!$C$7*Calculations!$C$85*INDEX('Monthly Data'!Q:Q,Calculations!$C$116+MOD(AT155,Calculations!$C$118))+(1-Control!$C$7*Calculations!$C$87)*INDEX('Monthly Data'!R:R,Calculations!$C$116+MOD(AT155,Calculations!$C$118))</f>
        <v>-3.9863250714949353E-2</v>
      </c>
      <c r="FK155" s="86">
        <f ca="1">Control!$C$7*Calculations!$C$82*INDEX('Monthly Data'!N:N,Calculations!$C$116+MOD(AU155,Calculations!$C$118))+Control!$C$7*Calculations!$C$83*INDEX('Monthly Data'!O:O,Calculations!$C$116+MOD(AU155,Calculations!$C$118))+Control!$C$7*Calculations!$C$84*INDEX('Monthly Data'!P:P,Calculations!$C$116+MOD(AU155,Calculations!$C$118))+Control!$C$7*Calculations!$C$85*INDEX('Monthly Data'!Q:Q,Calculations!$C$116+MOD(AU155,Calculations!$C$118))+(1-Control!$C$7*Calculations!$C$87)*INDEX('Monthly Data'!R:R,Calculations!$C$116+MOD(AU155,Calculations!$C$118))</f>
        <v>-3.8554137824290124E-2</v>
      </c>
      <c r="FL155" s="86">
        <f ca="1">Control!$C$7*Calculations!$C$82*INDEX('Monthly Data'!N:N,Calculations!$C$116+MOD(AV155,Calculations!$C$118))+Control!$C$7*Calculations!$C$83*INDEX('Monthly Data'!O:O,Calculations!$C$116+MOD(AV155,Calculations!$C$118))+Control!$C$7*Calculations!$C$84*INDEX('Monthly Data'!P:P,Calculations!$C$116+MOD(AV155,Calculations!$C$118))+Control!$C$7*Calculations!$C$85*INDEX('Monthly Data'!Q:Q,Calculations!$C$116+MOD(AV155,Calculations!$C$118))+(1-Control!$C$7*Calculations!$C$87)*INDEX('Monthly Data'!R:R,Calculations!$C$116+MOD(AV155,Calculations!$C$118))</f>
        <v>-3.53368065312233E-2</v>
      </c>
      <c r="FM155" s="86">
        <f ca="1">Control!$C$7*Calculations!$C$82*INDEX('Monthly Data'!N:N,Calculations!$C$116+MOD(AW155,Calculations!$C$118))+Control!$C$7*Calculations!$C$83*INDEX('Monthly Data'!O:O,Calculations!$C$116+MOD(AW155,Calculations!$C$118))+Control!$C$7*Calculations!$C$84*INDEX('Monthly Data'!P:P,Calculations!$C$116+MOD(AW155,Calculations!$C$118))+Control!$C$7*Calculations!$C$85*INDEX('Monthly Data'!Q:Q,Calculations!$C$116+MOD(AW155,Calculations!$C$118))+(1-Control!$C$7*Calculations!$C$87)*INDEX('Monthly Data'!R:R,Calculations!$C$116+MOD(AW155,Calculations!$C$118))</f>
        <v>2.766281641786093E-2</v>
      </c>
      <c r="FN155" s="86">
        <f ca="1">Control!$C$7*Calculations!$C$82*INDEX('Monthly Data'!N:N,Calculations!$C$116+MOD(AX155,Calculations!$C$118))+Control!$C$7*Calculations!$C$83*INDEX('Monthly Data'!O:O,Calculations!$C$116+MOD(AX155,Calculations!$C$118))+Control!$C$7*Calculations!$C$84*INDEX('Monthly Data'!P:P,Calculations!$C$116+MOD(AX155,Calculations!$C$118))+Control!$C$7*Calculations!$C$85*INDEX('Monthly Data'!Q:Q,Calculations!$C$116+MOD(AX155,Calculations!$C$118))+(1-Control!$C$7*Calculations!$C$87)*INDEX('Monthly Data'!R:R,Calculations!$C$116+MOD(AX155,Calculations!$C$118))</f>
        <v>3.7596120283497965E-2</v>
      </c>
      <c r="FO155" s="86">
        <f ca="1">Control!$C$7*Calculations!$C$82*INDEX('Monthly Data'!N:N,Calculations!$C$116+MOD(AY155,Calculations!$C$118))+Control!$C$7*Calculations!$C$83*INDEX('Monthly Data'!O:O,Calculations!$C$116+MOD(AY155,Calculations!$C$118))+Control!$C$7*Calculations!$C$84*INDEX('Monthly Data'!P:P,Calculations!$C$116+MOD(AY155,Calculations!$C$118))+Control!$C$7*Calculations!$C$85*INDEX('Monthly Data'!Q:Q,Calculations!$C$116+MOD(AY155,Calculations!$C$118))+(1-Control!$C$7*Calculations!$C$87)*INDEX('Monthly Data'!R:R,Calculations!$C$116+MOD(AY155,Calculations!$C$118))</f>
        <v>2.766281641786093E-2</v>
      </c>
      <c r="FP155" s="86">
        <f ca="1">Control!$C$7*Calculations!$C$82*INDEX('Monthly Data'!N:N,Calculations!$C$116+MOD(AZ155,Calculations!$C$118))+Control!$C$7*Calculations!$C$83*INDEX('Monthly Data'!O:O,Calculations!$C$116+MOD(AZ155,Calculations!$C$118))+Control!$C$7*Calculations!$C$84*INDEX('Monthly Data'!P:P,Calculations!$C$116+MOD(AZ155,Calculations!$C$118))+Control!$C$7*Calculations!$C$85*INDEX('Monthly Data'!Q:Q,Calculations!$C$116+MOD(AZ155,Calculations!$C$118))+(1-Control!$C$7*Calculations!$C$87)*INDEX('Monthly Data'!R:R,Calculations!$C$116+MOD(AZ155,Calculations!$C$118))</f>
        <v>2.2757992058453024E-3</v>
      </c>
      <c r="FQ155" s="86">
        <f ca="1">Control!$C$7*Calculations!$C$82*INDEX('Monthly Data'!N:N,Calculations!$C$116+MOD(BA155,Calculations!$C$118))+Control!$C$7*Calculations!$C$83*INDEX('Monthly Data'!O:O,Calculations!$C$116+MOD(BA155,Calculations!$C$118))+Control!$C$7*Calculations!$C$84*INDEX('Monthly Data'!P:P,Calculations!$C$116+MOD(BA155,Calculations!$C$118))+Control!$C$7*Calculations!$C$85*INDEX('Monthly Data'!Q:Q,Calculations!$C$116+MOD(BA155,Calculations!$C$118))+(1-Control!$C$7*Calculations!$C$87)*INDEX('Monthly Data'!R:R,Calculations!$C$116+MOD(BA155,Calculations!$C$118))</f>
        <v>-1.8530040247387896E-2</v>
      </c>
      <c r="FR155" s="86">
        <f ca="1">Control!$C$7*Calculations!$C$82*INDEX('Monthly Data'!N:N,Calculations!$C$116+MOD(BB155,Calculations!$C$118))+Control!$C$7*Calculations!$C$83*INDEX('Monthly Data'!O:O,Calculations!$C$116+MOD(BB155,Calculations!$C$118))+Control!$C$7*Calculations!$C$84*INDEX('Monthly Data'!P:P,Calculations!$C$116+MOD(BB155,Calculations!$C$118))+Control!$C$7*Calculations!$C$85*INDEX('Monthly Data'!Q:Q,Calculations!$C$116+MOD(BB155,Calculations!$C$118))+(1-Control!$C$7*Calculations!$C$87)*INDEX('Monthly Data'!R:R,Calculations!$C$116+MOD(BB155,Calculations!$C$118))</f>
        <v>3.1011313347584085E-2</v>
      </c>
      <c r="FS155" s="86">
        <f ca="1">Control!$C$7*Calculations!$C$82*INDEX('Monthly Data'!N:N,Calculations!$C$116+MOD(BC155,Calculations!$C$118))+Control!$C$7*Calculations!$C$83*INDEX('Monthly Data'!O:O,Calculations!$C$116+MOD(BC155,Calculations!$C$118))+Control!$C$7*Calculations!$C$84*INDEX('Monthly Data'!P:P,Calculations!$C$116+MOD(BC155,Calculations!$C$118))+Control!$C$7*Calculations!$C$85*INDEX('Monthly Data'!Q:Q,Calculations!$C$116+MOD(BC155,Calculations!$C$118))+(1-Control!$C$7*Calculations!$C$87)*INDEX('Monthly Data'!R:R,Calculations!$C$116+MOD(BC155,Calculations!$C$118))</f>
        <v>-7.8872955230675015E-3</v>
      </c>
      <c r="FT155" s="86">
        <f ca="1">Control!$C$7*Calculations!$C$82*INDEX('Monthly Data'!N:N,Calculations!$C$116+MOD(BD155,Calculations!$C$118))+Control!$C$7*Calculations!$C$83*INDEX('Monthly Data'!O:O,Calculations!$C$116+MOD(BD155,Calculations!$C$118))+Control!$C$7*Calculations!$C$84*INDEX('Monthly Data'!P:P,Calculations!$C$116+MOD(BD155,Calculations!$C$118))+Control!$C$7*Calculations!$C$85*INDEX('Monthly Data'!Q:Q,Calculations!$C$116+MOD(BD155,Calculations!$C$118))+(1-Control!$C$7*Calculations!$C$87)*INDEX('Monthly Data'!R:R,Calculations!$C$116+MOD(BD155,Calculations!$C$118))</f>
        <v>-1.6546126717384396E-2</v>
      </c>
      <c r="FU155" s="86">
        <f ca="1">Control!$C$7*Calculations!$C$82*INDEX('Monthly Data'!N:N,Calculations!$C$116+MOD(BE155,Calculations!$C$118))+Control!$C$7*Calculations!$C$83*INDEX('Monthly Data'!O:O,Calculations!$C$116+MOD(BE155,Calculations!$C$118))+Control!$C$7*Calculations!$C$84*INDEX('Monthly Data'!P:P,Calculations!$C$116+MOD(BE155,Calculations!$C$118))+Control!$C$7*Calculations!$C$85*INDEX('Monthly Data'!Q:Q,Calculations!$C$116+MOD(BE155,Calculations!$C$118))+(1-Control!$C$7*Calculations!$C$87)*INDEX('Monthly Data'!R:R,Calculations!$C$116+MOD(BE155,Calculations!$C$118))</f>
        <v>-4.417423226995453E-3</v>
      </c>
      <c r="FV155" s="86">
        <f ca="1">Control!$C$7*Calculations!$C$82*INDEX('Monthly Data'!N:N,Calculations!$C$116+MOD(BF155,Calculations!$C$118))+Control!$C$7*Calculations!$C$83*INDEX('Monthly Data'!O:O,Calculations!$C$116+MOD(BF155,Calculations!$C$118))+Control!$C$7*Calculations!$C$84*INDEX('Monthly Data'!P:P,Calculations!$C$116+MOD(BF155,Calculations!$C$118))+Control!$C$7*Calculations!$C$85*INDEX('Monthly Data'!Q:Q,Calculations!$C$116+MOD(BF155,Calculations!$C$118))+(1-Control!$C$7*Calculations!$C$87)*INDEX('Monthly Data'!R:R,Calculations!$C$116+MOD(BF155,Calculations!$C$118))</f>
        <v>2.5325873776067674E-2</v>
      </c>
      <c r="FW155" s="86">
        <f ca="1">Control!$C$7*Calculations!$C$82*INDEX('Monthly Data'!N:N,Calculations!$C$116+MOD(BG155,Calculations!$C$118))+Control!$C$7*Calculations!$C$83*INDEX('Monthly Data'!O:O,Calculations!$C$116+MOD(BG155,Calculations!$C$118))+Control!$C$7*Calculations!$C$84*INDEX('Monthly Data'!P:P,Calculations!$C$116+MOD(BG155,Calculations!$C$118))+Control!$C$7*Calculations!$C$85*INDEX('Monthly Data'!Q:Q,Calculations!$C$116+MOD(BG155,Calculations!$C$118))+(1-Control!$C$7*Calculations!$C$87)*INDEX('Monthly Data'!R:R,Calculations!$C$116+MOD(BG155,Calculations!$C$118))</f>
        <v>-1.0485101266941802E-2</v>
      </c>
      <c r="FX155" s="86">
        <f ca="1">Control!$C$7*Calculations!$C$82*INDEX('Monthly Data'!N:N,Calculations!$C$116+MOD(BH155,Calculations!$C$118))+Control!$C$7*Calculations!$C$83*INDEX('Monthly Data'!O:O,Calculations!$C$116+MOD(BH155,Calculations!$C$118))+Control!$C$7*Calculations!$C$84*INDEX('Monthly Data'!P:P,Calculations!$C$116+MOD(BH155,Calculations!$C$118))+Control!$C$7*Calculations!$C$85*INDEX('Monthly Data'!Q:Q,Calculations!$C$116+MOD(BH155,Calculations!$C$118))+(1-Control!$C$7*Calculations!$C$87)*INDEX('Monthly Data'!R:R,Calculations!$C$116+MOD(BH155,Calculations!$C$118))</f>
        <v>-1.1360801645249321E-2</v>
      </c>
      <c r="FY155" s="86">
        <f ca="1">Control!$C$7*Calculations!$C$82*INDEX('Monthly Data'!N:N,Calculations!$C$116+MOD(BI155,Calculations!$C$118))+Control!$C$7*Calculations!$C$83*INDEX('Monthly Data'!O:O,Calculations!$C$116+MOD(BI155,Calculations!$C$118))+Control!$C$7*Calculations!$C$84*INDEX('Monthly Data'!P:P,Calculations!$C$116+MOD(BI155,Calculations!$C$118))+Control!$C$7*Calculations!$C$85*INDEX('Monthly Data'!Q:Q,Calculations!$C$116+MOD(BI155,Calculations!$C$118))+(1-Control!$C$7*Calculations!$C$87)*INDEX('Monthly Data'!R:R,Calculations!$C$116+MOD(BI155,Calculations!$C$118))</f>
        <v>-3.8875517825435772E-3</v>
      </c>
      <c r="FZ155" s="86">
        <f ca="1">Control!$C$7*Calculations!$C$82*INDEX('Monthly Data'!N:N,Calculations!$C$116+MOD(BJ155,Calculations!$C$118))+Control!$C$7*Calculations!$C$83*INDEX('Monthly Data'!O:O,Calculations!$C$116+MOD(BJ155,Calculations!$C$118))+Control!$C$7*Calculations!$C$84*INDEX('Monthly Data'!P:P,Calculations!$C$116+MOD(BJ155,Calculations!$C$118))+Control!$C$7*Calculations!$C$85*INDEX('Monthly Data'!Q:Q,Calculations!$C$116+MOD(BJ155,Calculations!$C$118))+(1-Control!$C$7*Calculations!$C$87)*INDEX('Monthly Data'!R:R,Calculations!$C$116+MOD(BJ155,Calculations!$C$118))</f>
        <v>6.6954569943530936E-3</v>
      </c>
      <c r="GA155" s="86">
        <f ca="1">Control!$C$7*Calculations!$C$82*INDEX('Monthly Data'!N:N,Calculations!$C$116+MOD(BK155,Calculations!$C$118))+Control!$C$7*Calculations!$C$83*INDEX('Monthly Data'!O:O,Calculations!$C$116+MOD(BK155,Calculations!$C$118))+Control!$C$7*Calculations!$C$84*INDEX('Monthly Data'!P:P,Calculations!$C$116+MOD(BK155,Calculations!$C$118))+Control!$C$7*Calculations!$C$85*INDEX('Monthly Data'!Q:Q,Calculations!$C$116+MOD(BK155,Calculations!$C$118))+(1-Control!$C$7*Calculations!$C$87)*INDEX('Monthly Data'!R:R,Calculations!$C$116+MOD(BK155,Calculations!$C$118))</f>
        <v>-1.8530040247387896E-2</v>
      </c>
      <c r="GB155" s="86">
        <f ca="1">Control!$C$7*Calculations!$C$82*INDEX('Monthly Data'!N:N,Calculations!$C$116+MOD(BL155,Calculations!$C$118))+Control!$C$7*Calculations!$C$83*INDEX('Monthly Data'!O:O,Calculations!$C$116+MOD(BL155,Calculations!$C$118))+Control!$C$7*Calculations!$C$84*INDEX('Monthly Data'!P:P,Calculations!$C$116+MOD(BL155,Calculations!$C$118))+Control!$C$7*Calculations!$C$85*INDEX('Monthly Data'!Q:Q,Calculations!$C$116+MOD(BL155,Calculations!$C$118))+(1-Control!$C$7*Calculations!$C$87)*INDEX('Monthly Data'!R:R,Calculations!$C$116+MOD(BL155,Calculations!$C$118))</f>
        <v>1.0415351832335435E-2</v>
      </c>
      <c r="GC155" s="86">
        <f ca="1">Control!$C$7*Calculations!$C$82*INDEX('Monthly Data'!N:N,Calculations!$C$116+MOD(BM155,Calculations!$C$118))+Control!$C$7*Calculations!$C$83*INDEX('Monthly Data'!O:O,Calculations!$C$116+MOD(BM155,Calculations!$C$118))+Control!$C$7*Calculations!$C$84*INDEX('Monthly Data'!P:P,Calculations!$C$116+MOD(BM155,Calculations!$C$118))+Control!$C$7*Calculations!$C$85*INDEX('Monthly Data'!Q:Q,Calculations!$C$116+MOD(BM155,Calculations!$C$118))+(1-Control!$C$7*Calculations!$C$87)*INDEX('Monthly Data'!R:R,Calculations!$C$116+MOD(BM155,Calculations!$C$118))</f>
        <v>-9.839093431862074E-3</v>
      </c>
      <c r="GD155" s="86">
        <f ca="1">Control!$C$7*Calculations!$C$82*INDEX('Monthly Data'!N:N,Calculations!$C$116+MOD(BN155,Calculations!$C$118))+Control!$C$7*Calculations!$C$83*INDEX('Monthly Data'!O:O,Calculations!$C$116+MOD(BN155,Calculations!$C$118))+Control!$C$7*Calculations!$C$84*INDEX('Monthly Data'!P:P,Calculations!$C$116+MOD(BN155,Calculations!$C$118))+Control!$C$7*Calculations!$C$85*INDEX('Monthly Data'!Q:Q,Calculations!$C$116+MOD(BN155,Calculations!$C$118))+(1-Control!$C$7*Calculations!$C$87)*INDEX('Monthly Data'!R:R,Calculations!$C$116+MOD(BN155,Calculations!$C$118))</f>
        <v>7.857567536297622E-3</v>
      </c>
      <c r="GE155" s="86">
        <f ca="1">Control!$C$7*Calculations!$C$82*INDEX('Monthly Data'!N:N,Calculations!$C$116+MOD(BO155,Calculations!$C$118))+Control!$C$7*Calculations!$C$83*INDEX('Monthly Data'!O:O,Calculations!$C$116+MOD(BO155,Calculations!$C$118))+Control!$C$7*Calculations!$C$84*INDEX('Monthly Data'!P:P,Calculations!$C$116+MOD(BO155,Calculations!$C$118))+Control!$C$7*Calculations!$C$85*INDEX('Monthly Data'!Q:Q,Calculations!$C$116+MOD(BO155,Calculations!$C$118))+(1-Control!$C$7*Calculations!$C$87)*INDEX('Monthly Data'!R:R,Calculations!$C$116+MOD(BO155,Calculations!$C$118))</f>
        <v>-4.3408051735618014E-2</v>
      </c>
      <c r="GF155" s="86">
        <f ca="1">Control!$C$7*Calculations!$C$82*INDEX('Monthly Data'!N:N,Calculations!$C$116+MOD(BP155,Calculations!$C$118))+Control!$C$7*Calculations!$C$83*INDEX('Monthly Data'!O:O,Calculations!$C$116+MOD(BP155,Calculations!$C$118))+Control!$C$7*Calculations!$C$84*INDEX('Monthly Data'!P:P,Calculations!$C$116+MOD(BP155,Calculations!$C$118))+Control!$C$7*Calculations!$C$85*INDEX('Monthly Data'!Q:Q,Calculations!$C$116+MOD(BP155,Calculations!$C$118))+(1-Control!$C$7*Calculations!$C$87)*INDEX('Monthly Data'!R:R,Calculations!$C$116+MOD(BP155,Calculations!$C$118))</f>
        <v>6.2631896128884862E-3</v>
      </c>
      <c r="GG155" s="86">
        <f ca="1">Control!$C$7*Calculations!$C$82*INDEX('Monthly Data'!N:N,Calculations!$C$116+MOD(BQ155,Calculations!$C$118))+Control!$C$7*Calculations!$C$83*INDEX('Monthly Data'!O:O,Calculations!$C$116+MOD(BQ155,Calculations!$C$118))+Control!$C$7*Calculations!$C$84*INDEX('Monthly Data'!P:P,Calculations!$C$116+MOD(BQ155,Calculations!$C$118))+Control!$C$7*Calculations!$C$85*INDEX('Monthly Data'!Q:Q,Calculations!$C$116+MOD(BQ155,Calculations!$C$118))+(1-Control!$C$7*Calculations!$C$87)*INDEX('Monthly Data'!R:R,Calculations!$C$116+MOD(BQ155,Calculations!$C$118))</f>
        <v>1.046389543479892E-2</v>
      </c>
      <c r="GH155" s="86">
        <f ca="1">Control!$C$7*Calculations!$C$82*INDEX('Monthly Data'!N:N,Calculations!$C$116+MOD(BR155,Calculations!$C$118))+Control!$C$7*Calculations!$C$83*INDEX('Monthly Data'!O:O,Calculations!$C$116+MOD(BR155,Calculations!$C$118))+Control!$C$7*Calculations!$C$84*INDEX('Monthly Data'!P:P,Calculations!$C$116+MOD(BR155,Calculations!$C$118))+Control!$C$7*Calculations!$C$85*INDEX('Monthly Data'!Q:Q,Calculations!$C$116+MOD(BR155,Calculations!$C$118))+(1-Control!$C$7*Calculations!$C$87)*INDEX('Monthly Data'!R:R,Calculations!$C$116+MOD(BR155,Calculations!$C$118))</f>
        <v>-3.8554137824290124E-2</v>
      </c>
      <c r="GI155" s="86">
        <f ca="1">Control!$C$7*Calculations!$C$82*INDEX('Monthly Data'!N:N,Calculations!$C$116+MOD(BS155,Calculations!$C$118))+Control!$C$7*Calculations!$C$83*INDEX('Monthly Data'!O:O,Calculations!$C$116+MOD(BS155,Calculations!$C$118))+Control!$C$7*Calculations!$C$84*INDEX('Monthly Data'!P:P,Calculations!$C$116+MOD(BS155,Calculations!$C$118))+Control!$C$7*Calculations!$C$85*INDEX('Monthly Data'!Q:Q,Calculations!$C$116+MOD(BS155,Calculations!$C$118))+(1-Control!$C$7*Calculations!$C$87)*INDEX('Monthly Data'!R:R,Calculations!$C$116+MOD(BS155,Calculations!$C$118))</f>
        <v>-1.8530040247387896E-2</v>
      </c>
      <c r="GJ155" s="86">
        <f ca="1">Control!$C$7*Calculations!$C$82*INDEX('Monthly Data'!N:N,Calculations!$C$116+MOD(BT155,Calculations!$C$118))+Control!$C$7*Calculations!$C$83*INDEX('Monthly Data'!O:O,Calculations!$C$116+MOD(BT155,Calculations!$C$118))+Control!$C$7*Calculations!$C$84*INDEX('Monthly Data'!P:P,Calculations!$C$116+MOD(BT155,Calculations!$C$118))+Control!$C$7*Calculations!$C$85*INDEX('Monthly Data'!Q:Q,Calculations!$C$116+MOD(BT155,Calculations!$C$118))+(1-Control!$C$7*Calculations!$C$87)*INDEX('Monthly Data'!R:R,Calculations!$C$116+MOD(BT155,Calculations!$C$118))</f>
        <v>-6.1115617667135171E-2</v>
      </c>
      <c r="GK155" s="86">
        <f ca="1">Control!$C$7*Calculations!$C$82*INDEX('Monthly Data'!N:N,Calculations!$C$116+MOD(BU155,Calculations!$C$118))+Control!$C$7*Calculations!$C$83*INDEX('Monthly Data'!O:O,Calculations!$C$116+MOD(BU155,Calculations!$C$118))+Control!$C$7*Calculations!$C$84*INDEX('Monthly Data'!P:P,Calculations!$C$116+MOD(BU155,Calculations!$C$118))+Control!$C$7*Calculations!$C$85*INDEX('Monthly Data'!Q:Q,Calculations!$C$116+MOD(BU155,Calculations!$C$118))+(1-Control!$C$7*Calculations!$C$87)*INDEX('Monthly Data'!R:R,Calculations!$C$116+MOD(BU155,Calculations!$C$118))</f>
        <v>3.127051071655923E-3</v>
      </c>
      <c r="GL155" s="86">
        <f ca="1">Control!$C$7*Calculations!$C$82*INDEX('Monthly Data'!N:N,Calculations!$C$116+MOD(BV155,Calculations!$C$118))+Control!$C$7*Calculations!$C$83*INDEX('Monthly Data'!O:O,Calculations!$C$116+MOD(BV155,Calculations!$C$118))+Control!$C$7*Calculations!$C$84*INDEX('Monthly Data'!P:P,Calculations!$C$116+MOD(BV155,Calculations!$C$118))+Control!$C$7*Calculations!$C$85*INDEX('Monthly Data'!Q:Q,Calculations!$C$116+MOD(BV155,Calculations!$C$118))+(1-Control!$C$7*Calculations!$C$87)*INDEX('Monthly Data'!R:R,Calculations!$C$116+MOD(BV155,Calculations!$C$118))</f>
        <v>-4.0413381192162513E-2</v>
      </c>
      <c r="GM155" s="86">
        <f ca="1">Control!$C$7*Calculations!$C$82*INDEX('Monthly Data'!N:N,Calculations!$C$116+MOD(BW155,Calculations!$C$118))+Control!$C$7*Calculations!$C$83*INDEX('Monthly Data'!O:O,Calculations!$C$116+MOD(BW155,Calculations!$C$118))+Control!$C$7*Calculations!$C$84*INDEX('Monthly Data'!P:P,Calculations!$C$116+MOD(BW155,Calculations!$C$118))+Control!$C$7*Calculations!$C$85*INDEX('Monthly Data'!Q:Q,Calculations!$C$116+MOD(BW155,Calculations!$C$118))+(1-Control!$C$7*Calculations!$C$87)*INDEX('Monthly Data'!R:R,Calculations!$C$116+MOD(BW155,Calculations!$C$118))</f>
        <v>-2.7490061308214487E-3</v>
      </c>
      <c r="GN155" s="86">
        <f ca="1">Control!$C$7*Calculations!$C$82*INDEX('Monthly Data'!N:N,Calculations!$C$116+MOD(BX155,Calculations!$C$118))+Control!$C$7*Calculations!$C$83*INDEX('Monthly Data'!O:O,Calculations!$C$116+MOD(BX155,Calculations!$C$118))+Control!$C$7*Calculations!$C$84*INDEX('Monthly Data'!P:P,Calculations!$C$116+MOD(BX155,Calculations!$C$118))+Control!$C$7*Calculations!$C$85*INDEX('Monthly Data'!Q:Q,Calculations!$C$116+MOD(BX155,Calculations!$C$118))+(1-Control!$C$7*Calculations!$C$87)*INDEX('Monthly Data'!R:R,Calculations!$C$116+MOD(BX155,Calculations!$C$118))</f>
        <v>1.0478379486191123E-2</v>
      </c>
      <c r="GO155" s="86">
        <f ca="1">Control!$C$7*Calculations!$C$82*INDEX('Monthly Data'!N:N,Calculations!$C$116+MOD(BY155,Calculations!$C$118))+Control!$C$7*Calculations!$C$83*INDEX('Monthly Data'!O:O,Calculations!$C$116+MOD(BY155,Calculations!$C$118))+Control!$C$7*Calculations!$C$84*INDEX('Monthly Data'!P:P,Calculations!$C$116+MOD(BY155,Calculations!$C$118))+Control!$C$7*Calculations!$C$85*INDEX('Monthly Data'!Q:Q,Calculations!$C$116+MOD(BY155,Calculations!$C$118))+(1-Control!$C$7*Calculations!$C$87)*INDEX('Monthly Data'!R:R,Calculations!$C$116+MOD(BY155,Calculations!$C$118))</f>
        <v>-9.9526758408448549E-3</v>
      </c>
      <c r="GP155" s="86">
        <f ca="1">Control!$C$7*Calculations!$C$82*INDEX('Monthly Data'!N:N,Calculations!$C$116+MOD(BZ155,Calculations!$C$118))+Control!$C$7*Calculations!$C$83*INDEX('Monthly Data'!O:O,Calculations!$C$116+MOD(BZ155,Calculations!$C$118))+Control!$C$7*Calculations!$C$84*INDEX('Monthly Data'!P:P,Calculations!$C$116+MOD(BZ155,Calculations!$C$118))+Control!$C$7*Calculations!$C$85*INDEX('Monthly Data'!Q:Q,Calculations!$C$116+MOD(BZ155,Calculations!$C$118))+(1-Control!$C$7*Calculations!$C$87)*INDEX('Monthly Data'!R:R,Calculations!$C$116+MOD(BZ155,Calculations!$C$118))</f>
        <v>7.5897487599915015E-3</v>
      </c>
      <c r="GQ155" s="86">
        <f ca="1">Control!$C$7*Calculations!$C$82*INDEX('Monthly Data'!N:N,Calculations!$C$116+MOD(CA155,Calculations!$C$118))+Control!$C$7*Calculations!$C$83*INDEX('Monthly Data'!O:O,Calculations!$C$116+MOD(CA155,Calculations!$C$118))+Control!$C$7*Calculations!$C$84*INDEX('Monthly Data'!P:P,Calculations!$C$116+MOD(CA155,Calculations!$C$118))+Control!$C$7*Calculations!$C$85*INDEX('Monthly Data'!Q:Q,Calculations!$C$116+MOD(CA155,Calculations!$C$118))+(1-Control!$C$7*Calculations!$C$87)*INDEX('Monthly Data'!R:R,Calculations!$C$116+MOD(CA155,Calculations!$C$118))</f>
        <v>1.3423979074716584E-2</v>
      </c>
      <c r="GR155" s="86">
        <f ca="1">Control!$C$7*Calculations!$C$82*INDEX('Monthly Data'!N:N,Calculations!$C$116+MOD(CB155,Calculations!$C$118))+Control!$C$7*Calculations!$C$83*INDEX('Monthly Data'!O:O,Calculations!$C$116+MOD(CB155,Calculations!$C$118))+Control!$C$7*Calculations!$C$84*INDEX('Monthly Data'!P:P,Calculations!$C$116+MOD(CB155,Calculations!$C$118))+Control!$C$7*Calculations!$C$85*INDEX('Monthly Data'!Q:Q,Calculations!$C$116+MOD(CB155,Calculations!$C$118))+(1-Control!$C$7*Calculations!$C$87)*INDEX('Monthly Data'!R:R,Calculations!$C$116+MOD(CB155,Calculations!$C$118))</f>
        <v>2.1918137743539623E-2</v>
      </c>
      <c r="GS155" s="86">
        <f ca="1">Control!$C$7*Calculations!$C$82*INDEX('Monthly Data'!N:N,Calculations!$C$116+MOD(CC155,Calculations!$C$118))+Control!$C$7*Calculations!$C$83*INDEX('Monthly Data'!O:O,Calculations!$C$116+MOD(CC155,Calculations!$C$118))+Control!$C$7*Calculations!$C$84*INDEX('Monthly Data'!P:P,Calculations!$C$116+MOD(CC155,Calculations!$C$118))+Control!$C$7*Calculations!$C$85*INDEX('Monthly Data'!Q:Q,Calculations!$C$116+MOD(CC155,Calculations!$C$118))+(1-Control!$C$7*Calculations!$C$87)*INDEX('Monthly Data'!R:R,Calculations!$C$116+MOD(CC155,Calculations!$C$118))</f>
        <v>2.4722579420195831E-2</v>
      </c>
      <c r="GT155" s="86">
        <f ca="1">Control!$C$7*Calculations!$C$82*INDEX('Monthly Data'!N:N,Calculations!$C$116+MOD(CD155,Calculations!$C$118))+Control!$C$7*Calculations!$C$83*INDEX('Monthly Data'!O:O,Calculations!$C$116+MOD(CD155,Calculations!$C$118))+Control!$C$7*Calculations!$C$84*INDEX('Monthly Data'!P:P,Calculations!$C$116+MOD(CD155,Calculations!$C$118))+Control!$C$7*Calculations!$C$85*INDEX('Monthly Data'!Q:Q,Calculations!$C$116+MOD(CD155,Calculations!$C$118))+(1-Control!$C$7*Calculations!$C$87)*INDEX('Monthly Data'!R:R,Calculations!$C$116+MOD(CD155,Calculations!$C$118))</f>
        <v>1.8665061640915637E-2</v>
      </c>
      <c r="GU155" s="86">
        <f ca="1">Control!$C$7*Calculations!$C$82*INDEX('Monthly Data'!N:N,Calculations!$C$116+MOD(CE155,Calculations!$C$118))+Control!$C$7*Calculations!$C$83*INDEX('Monthly Data'!O:O,Calculations!$C$116+MOD(CE155,Calculations!$C$118))+Control!$C$7*Calculations!$C$84*INDEX('Monthly Data'!P:P,Calculations!$C$116+MOD(CE155,Calculations!$C$118))+Control!$C$7*Calculations!$C$85*INDEX('Monthly Data'!Q:Q,Calculations!$C$116+MOD(CE155,Calculations!$C$118))+(1-Control!$C$7*Calculations!$C$87)*INDEX('Monthly Data'!R:R,Calculations!$C$116+MOD(CE155,Calculations!$C$118))</f>
        <v>-1.9947061878162777E-2</v>
      </c>
      <c r="GV155" s="86">
        <f ca="1">Control!$C$7*Calculations!$C$82*INDEX('Monthly Data'!N:N,Calculations!$C$116+MOD(CF155,Calculations!$C$118))+Control!$C$7*Calculations!$C$83*INDEX('Monthly Data'!O:O,Calculations!$C$116+MOD(CF155,Calculations!$C$118))+Control!$C$7*Calculations!$C$84*INDEX('Monthly Data'!P:P,Calculations!$C$116+MOD(CF155,Calculations!$C$118))+Control!$C$7*Calculations!$C$85*INDEX('Monthly Data'!Q:Q,Calculations!$C$116+MOD(CF155,Calculations!$C$118))+(1-Control!$C$7*Calculations!$C$87)*INDEX('Monthly Data'!R:R,Calculations!$C$116+MOD(CF155,Calculations!$C$118))</f>
        <v>-1.9947061878162777E-2</v>
      </c>
      <c r="GW155" s="86">
        <f ca="1">Control!$C$7*Calculations!$C$82*INDEX('Monthly Data'!N:N,Calculations!$C$116+MOD(CG155,Calculations!$C$118))+Control!$C$7*Calculations!$C$83*INDEX('Monthly Data'!O:O,Calculations!$C$116+MOD(CG155,Calculations!$C$118))+Control!$C$7*Calculations!$C$84*INDEX('Monthly Data'!P:P,Calculations!$C$116+MOD(CG155,Calculations!$C$118))+Control!$C$7*Calculations!$C$85*INDEX('Monthly Data'!Q:Q,Calculations!$C$116+MOD(CG155,Calculations!$C$118))+(1-Control!$C$7*Calculations!$C$87)*INDEX('Monthly Data'!R:R,Calculations!$C$116+MOD(CG155,Calculations!$C$118))</f>
        <v>6.4539397490030407E-3</v>
      </c>
      <c r="GX155" s="86">
        <f ca="1">Control!$C$7*Calculations!$C$82*INDEX('Monthly Data'!N:N,Calculations!$C$116+MOD(CH155,Calculations!$C$118))+Control!$C$7*Calculations!$C$83*INDEX('Monthly Data'!O:O,Calculations!$C$116+MOD(CH155,Calculations!$C$118))+Control!$C$7*Calculations!$C$84*INDEX('Monthly Data'!P:P,Calculations!$C$116+MOD(CH155,Calculations!$C$118))+Control!$C$7*Calculations!$C$85*INDEX('Monthly Data'!Q:Q,Calculations!$C$116+MOD(CH155,Calculations!$C$118))+(1-Control!$C$7*Calculations!$C$87)*INDEX('Monthly Data'!R:R,Calculations!$C$116+MOD(CH155,Calculations!$C$118))</f>
        <v>2.3852824346838646E-2</v>
      </c>
      <c r="GY155" s="86">
        <f ca="1">Control!$C$7*Calculations!$C$82*INDEX('Monthly Data'!N:N,Calculations!$C$116+MOD(CI155,Calculations!$C$118))+Control!$C$7*Calculations!$C$83*INDEX('Monthly Data'!O:O,Calculations!$C$116+MOD(CI155,Calculations!$C$118))+Control!$C$7*Calculations!$C$84*INDEX('Monthly Data'!P:P,Calculations!$C$116+MOD(CI155,Calculations!$C$118))+Control!$C$7*Calculations!$C$85*INDEX('Monthly Data'!Q:Q,Calculations!$C$116+MOD(CI155,Calculations!$C$118))+(1-Control!$C$7*Calculations!$C$87)*INDEX('Monthly Data'!R:R,Calculations!$C$116+MOD(CI155,Calculations!$C$118))</f>
        <v>-2.5419860972892394E-2</v>
      </c>
      <c r="GZ155" s="86">
        <f ca="1">Control!$C$7*Calculations!$C$82*INDEX('Monthly Data'!N:N,Calculations!$C$116+MOD(CJ155,Calculations!$C$118))+Control!$C$7*Calculations!$C$83*INDEX('Monthly Data'!O:O,Calculations!$C$116+MOD(CJ155,Calculations!$C$118))+Control!$C$7*Calculations!$C$84*INDEX('Monthly Data'!P:P,Calculations!$C$116+MOD(CJ155,Calculations!$C$118))+Control!$C$7*Calculations!$C$85*INDEX('Monthly Data'!Q:Q,Calculations!$C$116+MOD(CJ155,Calculations!$C$118))+(1-Control!$C$7*Calculations!$C$87)*INDEX('Monthly Data'!R:R,Calculations!$C$116+MOD(CJ155,Calculations!$C$118))</f>
        <v>-1.4213734788548189E-2</v>
      </c>
      <c r="HA155" s="86">
        <f ca="1">Control!$C$7*Calculations!$C$82*INDEX('Monthly Data'!N:N,Calculations!$C$116+MOD(CK155,Calculations!$C$118))+Control!$C$7*Calculations!$C$83*INDEX('Monthly Data'!O:O,Calculations!$C$116+MOD(CK155,Calculations!$C$118))+Control!$C$7*Calculations!$C$84*INDEX('Monthly Data'!P:P,Calculations!$C$116+MOD(CK155,Calculations!$C$118))+Control!$C$7*Calculations!$C$85*INDEX('Monthly Data'!Q:Q,Calculations!$C$116+MOD(CK155,Calculations!$C$118))+(1-Control!$C$7*Calculations!$C$87)*INDEX('Monthly Data'!R:R,Calculations!$C$116+MOD(CK155,Calculations!$C$118))</f>
        <v>-2.7490061308214487E-3</v>
      </c>
      <c r="HB155" s="86">
        <f ca="1">Control!$C$7*Calculations!$C$82*INDEX('Monthly Data'!N:N,Calculations!$C$116+MOD(CL155,Calculations!$C$118))+Control!$C$7*Calculations!$C$83*INDEX('Monthly Data'!O:O,Calculations!$C$116+MOD(CL155,Calculations!$C$118))+Control!$C$7*Calculations!$C$84*INDEX('Monthly Data'!P:P,Calculations!$C$116+MOD(CL155,Calculations!$C$118))+Control!$C$7*Calculations!$C$85*INDEX('Monthly Data'!Q:Q,Calculations!$C$116+MOD(CL155,Calculations!$C$118))+(1-Control!$C$7*Calculations!$C$87)*INDEX('Monthly Data'!R:R,Calculations!$C$116+MOD(CL155,Calculations!$C$118))</f>
        <v>1.7599621212565995E-2</v>
      </c>
      <c r="HC155" s="86">
        <f ca="1">Control!$C$7*Calculations!$C$82*INDEX('Monthly Data'!N:N,Calculations!$C$116+MOD(CM155,Calculations!$C$118))+Control!$C$7*Calculations!$C$83*INDEX('Monthly Data'!O:O,Calculations!$C$116+MOD(CM155,Calculations!$C$118))+Control!$C$7*Calculations!$C$84*INDEX('Monthly Data'!P:P,Calculations!$C$116+MOD(CM155,Calculations!$C$118))+Control!$C$7*Calculations!$C$85*INDEX('Monthly Data'!Q:Q,Calculations!$C$116+MOD(CM155,Calculations!$C$118))+(1-Control!$C$7*Calculations!$C$87)*INDEX('Monthly Data'!R:R,Calculations!$C$116+MOD(CM155,Calculations!$C$118))</f>
        <v>-1.4213734788548189E-2</v>
      </c>
      <c r="HD155" s="86">
        <f ca="1">Control!$C$7*Calculations!$C$82*INDEX('Monthly Data'!N:N,Calculations!$C$116+MOD(CN155,Calculations!$C$118))+Control!$C$7*Calculations!$C$83*INDEX('Monthly Data'!O:O,Calculations!$C$116+MOD(CN155,Calculations!$C$118))+Control!$C$7*Calculations!$C$84*INDEX('Monthly Data'!P:P,Calculations!$C$116+MOD(CN155,Calculations!$C$118))+Control!$C$7*Calculations!$C$85*INDEX('Monthly Data'!Q:Q,Calculations!$C$116+MOD(CN155,Calculations!$C$118))+(1-Control!$C$7*Calculations!$C$87)*INDEX('Monthly Data'!R:R,Calculations!$C$116+MOD(CN155,Calculations!$C$118))</f>
        <v>-7.4084874653726545E-3</v>
      </c>
      <c r="HE155" s="86">
        <f ca="1">Control!$C$7*Calculations!$C$82*INDEX('Monthly Data'!N:N,Calculations!$C$116+MOD(CO155,Calculations!$C$118))+Control!$C$7*Calculations!$C$83*INDEX('Monthly Data'!O:O,Calculations!$C$116+MOD(CO155,Calculations!$C$118))+Control!$C$7*Calculations!$C$84*INDEX('Monthly Data'!P:P,Calculations!$C$116+MOD(CO155,Calculations!$C$118))+Control!$C$7*Calculations!$C$85*INDEX('Monthly Data'!Q:Q,Calculations!$C$116+MOD(CO155,Calculations!$C$118))+(1-Control!$C$7*Calculations!$C$87)*INDEX('Monthly Data'!R:R,Calculations!$C$116+MOD(CO155,Calculations!$C$118))</f>
        <v>1.0018681835149534E-3</v>
      </c>
      <c r="HF155" s="86">
        <f ca="1">Control!$C$7*Calculations!$C$82*INDEX('Monthly Data'!N:N,Calculations!$C$116+MOD(CP155,Calculations!$C$118))+Control!$C$7*Calculations!$C$83*INDEX('Monthly Data'!O:O,Calculations!$C$116+MOD(CP155,Calculations!$C$118))+Control!$C$7*Calculations!$C$84*INDEX('Monthly Data'!P:P,Calculations!$C$116+MOD(CP155,Calculations!$C$118))+Control!$C$7*Calculations!$C$85*INDEX('Monthly Data'!Q:Q,Calculations!$C$116+MOD(CP155,Calculations!$C$118))+(1-Control!$C$7*Calculations!$C$87)*INDEX('Monthly Data'!R:R,Calculations!$C$116+MOD(CP155,Calculations!$C$118))</f>
        <v>-3.9863250714949353E-2</v>
      </c>
      <c r="HG155" s="86">
        <f ca="1">Control!$C$7*Calculations!$C$82*INDEX('Monthly Data'!N:N,Calculations!$C$116+MOD(CQ155,Calculations!$C$118))+Control!$C$7*Calculations!$C$83*INDEX('Monthly Data'!O:O,Calculations!$C$116+MOD(CQ155,Calculations!$C$118))+Control!$C$7*Calculations!$C$84*INDEX('Monthly Data'!P:P,Calculations!$C$116+MOD(CQ155,Calculations!$C$118))+Control!$C$7*Calculations!$C$85*INDEX('Monthly Data'!Q:Q,Calculations!$C$116+MOD(CQ155,Calculations!$C$118))+(1-Control!$C$7*Calculations!$C$87)*INDEX('Monthly Data'!R:R,Calculations!$C$116+MOD(CQ155,Calculations!$C$118))</f>
        <v>1.5108777406081684E-3</v>
      </c>
      <c r="HH155" s="86">
        <f ca="1">Control!$C$7*Calculations!$C$82*INDEX('Monthly Data'!N:N,Calculations!$C$116+MOD(CR155,Calculations!$C$118))+Control!$C$7*Calculations!$C$83*INDEX('Monthly Data'!O:O,Calculations!$C$116+MOD(CR155,Calculations!$C$118))+Control!$C$7*Calculations!$C$84*INDEX('Monthly Data'!P:P,Calculations!$C$116+MOD(CR155,Calculations!$C$118))+Control!$C$7*Calculations!$C$85*INDEX('Monthly Data'!Q:Q,Calculations!$C$116+MOD(CR155,Calculations!$C$118))+(1-Control!$C$7*Calculations!$C$87)*INDEX('Monthly Data'!R:R,Calculations!$C$116+MOD(CR155,Calculations!$C$118))</f>
        <v>6.4539397490030407E-3</v>
      </c>
      <c r="HI155" s="86">
        <f ca="1">Control!$C$7*Calculations!$C$82*INDEX('Monthly Data'!N:N,Calculations!$C$116+MOD(CS155,Calculations!$C$118))+Control!$C$7*Calculations!$C$83*INDEX('Monthly Data'!O:O,Calculations!$C$116+MOD(CS155,Calculations!$C$118))+Control!$C$7*Calculations!$C$84*INDEX('Monthly Data'!P:P,Calculations!$C$116+MOD(CS155,Calculations!$C$118))+Control!$C$7*Calculations!$C$85*INDEX('Monthly Data'!Q:Q,Calculations!$C$116+MOD(CS155,Calculations!$C$118))+(1-Control!$C$7*Calculations!$C$87)*INDEX('Monthly Data'!R:R,Calculations!$C$116+MOD(CS155,Calculations!$C$118))</f>
        <v>-9.8327855560634558E-3</v>
      </c>
      <c r="HJ155" s="86">
        <f ca="1">Control!$C$7*Calculations!$C$82*INDEX('Monthly Data'!N:N,Calculations!$C$116+MOD(CT155,Calculations!$C$118))+Control!$C$7*Calculations!$C$83*INDEX('Monthly Data'!O:O,Calculations!$C$116+MOD(CT155,Calculations!$C$118))+Control!$C$7*Calculations!$C$84*INDEX('Monthly Data'!P:P,Calculations!$C$116+MOD(CT155,Calculations!$C$118))+Control!$C$7*Calculations!$C$85*INDEX('Monthly Data'!Q:Q,Calculations!$C$116+MOD(CT155,Calculations!$C$118))+(1-Control!$C$7*Calculations!$C$87)*INDEX('Monthly Data'!R:R,Calculations!$C$116+MOD(CT155,Calculations!$C$118))</f>
        <v>3.0957942835585645E-2</v>
      </c>
      <c r="HK155" s="86">
        <f ca="1">Control!$C$7*Calculations!$C$82*INDEX('Monthly Data'!N:N,Calculations!$C$116+MOD(CU155,Calculations!$C$118))+Control!$C$7*Calculations!$C$83*INDEX('Monthly Data'!O:O,Calculations!$C$116+MOD(CU155,Calculations!$C$118))+Control!$C$7*Calculations!$C$84*INDEX('Monthly Data'!P:P,Calculations!$C$116+MOD(CU155,Calculations!$C$118))+Control!$C$7*Calculations!$C$85*INDEX('Monthly Data'!Q:Q,Calculations!$C$116+MOD(CU155,Calculations!$C$118))+(1-Control!$C$7*Calculations!$C$87)*INDEX('Monthly Data'!R:R,Calculations!$C$116+MOD(CU155,Calculations!$C$118))</f>
        <v>4.5735623984309991E-2</v>
      </c>
      <c r="HL155" s="86">
        <f ca="1">Control!$C$7*Calculations!$C$82*INDEX('Monthly Data'!N:N,Calculations!$C$116+MOD(CV155,Calculations!$C$118))+Control!$C$7*Calculations!$C$83*INDEX('Monthly Data'!O:O,Calculations!$C$116+MOD(CV155,Calculations!$C$118))+Control!$C$7*Calculations!$C$84*INDEX('Monthly Data'!P:P,Calculations!$C$116+MOD(CV155,Calculations!$C$118))+Control!$C$7*Calculations!$C$85*INDEX('Monthly Data'!Q:Q,Calculations!$C$116+MOD(CV155,Calculations!$C$118))+(1-Control!$C$7*Calculations!$C$87)*INDEX('Monthly Data'!R:R,Calculations!$C$116+MOD(CV155,Calculations!$C$118))</f>
        <v>-3.8875517825435772E-3</v>
      </c>
      <c r="HM155" s="86">
        <f ca="1">Control!$C$7*Calculations!$C$82*INDEX('Monthly Data'!N:N,Calculations!$C$116+MOD(CW155,Calculations!$C$118))+Control!$C$7*Calculations!$C$83*INDEX('Monthly Data'!O:O,Calculations!$C$116+MOD(CW155,Calculations!$C$118))+Control!$C$7*Calculations!$C$84*INDEX('Monthly Data'!P:P,Calculations!$C$116+MOD(CW155,Calculations!$C$118))+Control!$C$7*Calculations!$C$85*INDEX('Monthly Data'!Q:Q,Calculations!$C$116+MOD(CW155,Calculations!$C$118))+(1-Control!$C$7*Calculations!$C$87)*INDEX('Monthly Data'!R:R,Calculations!$C$116+MOD(CW155,Calculations!$C$118))</f>
        <v>1.5063457444773597E-2</v>
      </c>
      <c r="HN155" s="86">
        <f ca="1">Control!$C$7*Calculations!$C$82*INDEX('Monthly Data'!N:N,Calculations!$C$116+MOD(CX155,Calculations!$C$118))+Control!$C$7*Calculations!$C$83*INDEX('Monthly Data'!O:O,Calculations!$C$116+MOD(CX155,Calculations!$C$118))+Control!$C$7*Calculations!$C$84*INDEX('Monthly Data'!P:P,Calculations!$C$116+MOD(CX155,Calculations!$C$118))+Control!$C$7*Calculations!$C$85*INDEX('Monthly Data'!Q:Q,Calculations!$C$116+MOD(CX155,Calculations!$C$118))+(1-Control!$C$7*Calculations!$C$87)*INDEX('Monthly Data'!R:R,Calculations!$C$116+MOD(CX155,Calculations!$C$118))</f>
        <v>-3.8875517825435772E-3</v>
      </c>
      <c r="HO155" s="86">
        <f ca="1">Control!$C$7*Calculations!$C$82*INDEX('Monthly Data'!N:N,Calculations!$C$116+MOD(CY155,Calculations!$C$118))+Control!$C$7*Calculations!$C$83*INDEX('Monthly Data'!O:O,Calculations!$C$116+MOD(CY155,Calculations!$C$118))+Control!$C$7*Calculations!$C$84*INDEX('Monthly Data'!P:P,Calculations!$C$116+MOD(CY155,Calculations!$C$118))+Control!$C$7*Calculations!$C$85*INDEX('Monthly Data'!Q:Q,Calculations!$C$116+MOD(CY155,Calculations!$C$118))+(1-Control!$C$7*Calculations!$C$87)*INDEX('Monthly Data'!R:R,Calculations!$C$116+MOD(CY155,Calculations!$C$118))</f>
        <v>1.0478379486191123E-2</v>
      </c>
      <c r="HP155" s="86">
        <f ca="1">Control!$C$7*Calculations!$C$82*INDEX('Monthly Data'!N:N,Calculations!$C$116+MOD(CZ155,Calculations!$C$118))+Control!$C$7*Calculations!$C$83*INDEX('Monthly Data'!O:O,Calculations!$C$116+MOD(CZ155,Calculations!$C$118))+Control!$C$7*Calculations!$C$84*INDEX('Monthly Data'!P:P,Calculations!$C$116+MOD(CZ155,Calculations!$C$118))+Control!$C$7*Calculations!$C$85*INDEX('Monthly Data'!Q:Q,Calculations!$C$116+MOD(CZ155,Calculations!$C$118))+(1-Control!$C$7*Calculations!$C$87)*INDEX('Monthly Data'!R:R,Calculations!$C$116+MOD(CZ155,Calculations!$C$118))</f>
        <v>1.7599621212565995E-2</v>
      </c>
      <c r="HQ155" s="86">
        <f ca="1">Control!$C$7*Calculations!$C$82*INDEX('Monthly Data'!N:N,Calculations!$C$116+MOD(DA155,Calculations!$C$118))+Control!$C$7*Calculations!$C$83*INDEX('Monthly Data'!O:O,Calculations!$C$116+MOD(DA155,Calculations!$C$118))+Control!$C$7*Calculations!$C$84*INDEX('Monthly Data'!P:P,Calculations!$C$116+MOD(DA155,Calculations!$C$118))+Control!$C$7*Calculations!$C$85*INDEX('Monthly Data'!Q:Q,Calculations!$C$116+MOD(DA155,Calculations!$C$118))+(1-Control!$C$7*Calculations!$C$87)*INDEX('Monthly Data'!R:R,Calculations!$C$116+MOD(DA155,Calculations!$C$118))</f>
        <v>2.4470405846852006E-3</v>
      </c>
      <c r="HR155" s="86">
        <f ca="1">Control!$C$7*Calculations!$C$82*INDEX('Monthly Data'!N:N,Calculations!$C$116+MOD(DB155,Calculations!$C$118))+Control!$C$7*Calculations!$C$83*INDEX('Monthly Data'!O:O,Calculations!$C$116+MOD(DB155,Calculations!$C$118))+Control!$C$7*Calculations!$C$84*INDEX('Monthly Data'!P:P,Calculations!$C$116+MOD(DB155,Calculations!$C$118))+Control!$C$7*Calculations!$C$85*INDEX('Monthly Data'!Q:Q,Calculations!$C$116+MOD(DB155,Calculations!$C$118))+(1-Control!$C$7*Calculations!$C$87)*INDEX('Monthly Data'!R:R,Calculations!$C$116+MOD(DB155,Calculations!$C$118))</f>
        <v>2.4842166689046628E-2</v>
      </c>
      <c r="HS155" s="86">
        <f ca="1">Control!$C$7*Calculations!$C$82*INDEX('Monthly Data'!N:N,Calculations!$C$116+MOD(DC155,Calculations!$C$118))+Control!$C$7*Calculations!$C$83*INDEX('Monthly Data'!O:O,Calculations!$C$116+MOD(DC155,Calculations!$C$118))+Control!$C$7*Calculations!$C$84*INDEX('Monthly Data'!P:P,Calculations!$C$116+MOD(DC155,Calculations!$C$118))+Control!$C$7*Calculations!$C$85*INDEX('Monthly Data'!Q:Q,Calculations!$C$116+MOD(DC155,Calculations!$C$118))+(1-Control!$C$7*Calculations!$C$87)*INDEX('Monthly Data'!R:R,Calculations!$C$116+MOD(DC155,Calculations!$C$118))</f>
        <v>3.127051071655923E-3</v>
      </c>
      <c r="HT155" s="86">
        <f ca="1">Control!$C$7*Calculations!$C$82*INDEX('Monthly Data'!N:N,Calculations!$C$116+MOD(DD155,Calculations!$C$118))+Control!$C$7*Calculations!$C$83*INDEX('Monthly Data'!O:O,Calculations!$C$116+MOD(DD155,Calculations!$C$118))+Control!$C$7*Calculations!$C$84*INDEX('Monthly Data'!P:P,Calculations!$C$116+MOD(DD155,Calculations!$C$118))+Control!$C$7*Calculations!$C$85*INDEX('Monthly Data'!Q:Q,Calculations!$C$116+MOD(DD155,Calculations!$C$118))+(1-Control!$C$7*Calculations!$C$87)*INDEX('Monthly Data'!R:R,Calculations!$C$116+MOD(DD155,Calculations!$C$118))</f>
        <v>1.7472933988537529E-2</v>
      </c>
      <c r="HU155" s="86">
        <f ca="1">Control!$C$7*Calculations!$C$82*INDEX('Monthly Data'!N:N,Calculations!$C$116+MOD(DE155,Calculations!$C$118))+Control!$C$7*Calculations!$C$83*INDEX('Monthly Data'!O:O,Calculations!$C$116+MOD(DE155,Calculations!$C$118))+Control!$C$7*Calculations!$C$84*INDEX('Monthly Data'!P:P,Calculations!$C$116+MOD(DE155,Calculations!$C$118))+Control!$C$7*Calculations!$C$85*INDEX('Monthly Data'!Q:Q,Calculations!$C$116+MOD(DE155,Calculations!$C$118))+(1-Control!$C$7*Calculations!$C$87)*INDEX('Monthly Data'!R:R,Calculations!$C$116+MOD(DE155,Calculations!$C$118))</f>
        <v>2.3307359621218403E-2</v>
      </c>
      <c r="HV155" s="86">
        <f ca="1">Control!$C$7*Calculations!$C$82*INDEX('Monthly Data'!N:N,Calculations!$C$116+MOD(DF155,Calculations!$C$118))+Control!$C$7*Calculations!$C$83*INDEX('Monthly Data'!O:O,Calculations!$C$116+MOD(DF155,Calculations!$C$118))+Control!$C$7*Calculations!$C$84*INDEX('Monthly Data'!P:P,Calculations!$C$116+MOD(DF155,Calculations!$C$118))+Control!$C$7*Calculations!$C$85*INDEX('Monthly Data'!Q:Q,Calculations!$C$116+MOD(DF155,Calculations!$C$118))+(1-Control!$C$7*Calculations!$C$87)*INDEX('Monthly Data'!R:R,Calculations!$C$116+MOD(DF155,Calculations!$C$118))</f>
        <v>6.3250222980707482E-3</v>
      </c>
      <c r="HW155" s="86">
        <f ca="1">Control!$C$7*Calculations!$C$82*INDEX('Monthly Data'!N:N,Calculations!$C$116+MOD(DG155,Calculations!$C$118))+Control!$C$7*Calculations!$C$83*INDEX('Monthly Data'!O:O,Calculations!$C$116+MOD(DG155,Calculations!$C$118))+Control!$C$7*Calculations!$C$84*INDEX('Monthly Data'!P:P,Calculations!$C$116+MOD(DG155,Calculations!$C$118))+Control!$C$7*Calculations!$C$85*INDEX('Monthly Data'!Q:Q,Calculations!$C$116+MOD(DG155,Calculations!$C$118))+(1-Control!$C$7*Calculations!$C$87)*INDEX('Monthly Data'!R:R,Calculations!$C$116+MOD(DG155,Calculations!$C$118))</f>
        <v>1.9073822767906517E-2</v>
      </c>
      <c r="HX155" s="86">
        <f ca="1">Control!$C$7*Calculations!$C$82*INDEX('Monthly Data'!N:N,Calculations!$C$116+MOD(DH155,Calculations!$C$118))+Control!$C$7*Calculations!$C$83*INDEX('Monthly Data'!O:O,Calculations!$C$116+MOD(DH155,Calculations!$C$118))+Control!$C$7*Calculations!$C$84*INDEX('Monthly Data'!P:P,Calculations!$C$116+MOD(DH155,Calculations!$C$118))+Control!$C$7*Calculations!$C$85*INDEX('Monthly Data'!Q:Q,Calculations!$C$116+MOD(DH155,Calculations!$C$118))+(1-Control!$C$7*Calculations!$C$87)*INDEX('Monthly Data'!R:R,Calculations!$C$116+MOD(DH155,Calculations!$C$118))</f>
        <v>4.5735623984309991E-2</v>
      </c>
      <c r="HY155" s="86">
        <f ca="1">Control!$C$7*Calculations!$C$82*INDEX('Monthly Data'!N:N,Calculations!$C$116+MOD(DI155,Calculations!$C$118))+Control!$C$7*Calculations!$C$83*INDEX('Monthly Data'!O:O,Calculations!$C$116+MOD(DI155,Calculations!$C$118))+Control!$C$7*Calculations!$C$84*INDEX('Monthly Data'!P:P,Calculations!$C$116+MOD(DI155,Calculations!$C$118))+Control!$C$7*Calculations!$C$85*INDEX('Monthly Data'!Q:Q,Calculations!$C$116+MOD(DI155,Calculations!$C$118))+(1-Control!$C$7*Calculations!$C$87)*INDEX('Monthly Data'!R:R,Calculations!$C$116+MOD(DI155,Calculations!$C$118))</f>
        <v>7.7184133340106598E-3</v>
      </c>
      <c r="HZ155" s="86">
        <f ca="1">Control!$C$7*Calculations!$C$82*INDEX('Monthly Data'!N:N,Calculations!$C$116+MOD(DJ155,Calculations!$C$118))+Control!$C$7*Calculations!$C$83*INDEX('Monthly Data'!O:O,Calculations!$C$116+MOD(DJ155,Calculations!$C$118))+Control!$C$7*Calculations!$C$84*INDEX('Monthly Data'!P:P,Calculations!$C$116+MOD(DJ155,Calculations!$C$118))+Control!$C$7*Calculations!$C$85*INDEX('Monthly Data'!Q:Q,Calculations!$C$116+MOD(DJ155,Calculations!$C$118))+(1-Control!$C$7*Calculations!$C$87)*INDEX('Monthly Data'!R:R,Calculations!$C$116+MOD(DJ155,Calculations!$C$118))</f>
        <v>4.4327772793586687E-3</v>
      </c>
      <c r="IA155" s="86">
        <f ca="1">Control!$C$7*Calculations!$C$82*INDEX('Monthly Data'!N:N,Calculations!$C$116+MOD(DK155,Calculations!$C$118))+Control!$C$7*Calculations!$C$83*INDEX('Monthly Data'!O:O,Calculations!$C$116+MOD(DK155,Calculations!$C$118))+Control!$C$7*Calculations!$C$84*INDEX('Monthly Data'!P:P,Calculations!$C$116+MOD(DK155,Calculations!$C$118))+Control!$C$7*Calculations!$C$85*INDEX('Monthly Data'!Q:Q,Calculations!$C$116+MOD(DK155,Calculations!$C$118))+(1-Control!$C$7*Calculations!$C$87)*INDEX('Monthly Data'!R:R,Calculations!$C$116+MOD(DK155,Calculations!$C$118))</f>
        <v>1.0627294914941248E-2</v>
      </c>
      <c r="IB155" s="86">
        <f ca="1">Control!$C$7*Calculations!$C$82*INDEX('Monthly Data'!N:N,Calculations!$C$116+MOD(DL155,Calculations!$C$118))+Control!$C$7*Calculations!$C$83*INDEX('Monthly Data'!O:O,Calculations!$C$116+MOD(DL155,Calculations!$C$118))+Control!$C$7*Calculations!$C$84*INDEX('Monthly Data'!P:P,Calculations!$C$116+MOD(DL155,Calculations!$C$118))+Control!$C$7*Calculations!$C$85*INDEX('Monthly Data'!Q:Q,Calculations!$C$116+MOD(DL155,Calculations!$C$118))+(1-Control!$C$7*Calculations!$C$87)*INDEX('Monthly Data'!R:R,Calculations!$C$116+MOD(DL155,Calculations!$C$118))</f>
        <v>1.2435425892067014E-2</v>
      </c>
      <c r="IC155" s="86">
        <f ca="1">Control!$C$7*Calculations!$C$82*INDEX('Monthly Data'!N:N,Calculations!$C$116+MOD(DM155,Calculations!$C$118))+Control!$C$7*Calculations!$C$83*INDEX('Monthly Data'!O:O,Calculations!$C$116+MOD(DM155,Calculations!$C$118))+Control!$C$7*Calculations!$C$84*INDEX('Monthly Data'!P:P,Calculations!$C$116+MOD(DM155,Calculations!$C$118))+Control!$C$7*Calculations!$C$85*INDEX('Monthly Data'!Q:Q,Calculations!$C$116+MOD(DM155,Calculations!$C$118))+(1-Control!$C$7*Calculations!$C$87)*INDEX('Monthly Data'!R:R,Calculations!$C$116+MOD(DM155,Calculations!$C$118))</f>
        <v>5.8868730207813358E-3</v>
      </c>
      <c r="ID155" s="86">
        <f ca="1">Control!$C$7*Calculations!$C$82*INDEX('Monthly Data'!N:N,Calculations!$C$116+MOD(DN155,Calculations!$C$118))+Control!$C$7*Calculations!$C$83*INDEX('Monthly Data'!O:O,Calculations!$C$116+MOD(DN155,Calculations!$C$118))+Control!$C$7*Calculations!$C$84*INDEX('Monthly Data'!P:P,Calculations!$C$116+MOD(DN155,Calculations!$C$118))+Control!$C$7*Calculations!$C$85*INDEX('Monthly Data'!Q:Q,Calculations!$C$116+MOD(DN155,Calculations!$C$118))+(1-Control!$C$7*Calculations!$C$87)*INDEX('Monthly Data'!R:R,Calculations!$C$116+MOD(DN155,Calculations!$C$118))</f>
        <v>1.0478379486191123E-2</v>
      </c>
      <c r="IE155" s="86">
        <f ca="1">Control!$C$7*Calculations!$C$82*INDEX('Monthly Data'!N:N,Calculations!$C$116+MOD(DO155,Calculations!$C$118))+Control!$C$7*Calculations!$C$83*INDEX('Monthly Data'!O:O,Calculations!$C$116+MOD(DO155,Calculations!$C$118))+Control!$C$7*Calculations!$C$84*INDEX('Monthly Data'!P:P,Calculations!$C$116+MOD(DO155,Calculations!$C$118))+Control!$C$7*Calculations!$C$85*INDEX('Monthly Data'!Q:Q,Calculations!$C$116+MOD(DO155,Calculations!$C$118))+(1-Control!$C$7*Calculations!$C$87)*INDEX('Monthly Data'!R:R,Calculations!$C$116+MOD(DO155,Calculations!$C$118))</f>
        <v>-3.9863250714949353E-2</v>
      </c>
      <c r="IF155" s="86">
        <f ca="1">Control!$C$7*Calculations!$C$82*INDEX('Monthly Data'!N:N,Calculations!$C$116+MOD(DP155,Calculations!$C$118))+Control!$C$7*Calculations!$C$83*INDEX('Monthly Data'!O:O,Calculations!$C$116+MOD(DP155,Calculations!$C$118))+Control!$C$7*Calculations!$C$84*INDEX('Monthly Data'!P:P,Calculations!$C$116+MOD(DP155,Calculations!$C$118))+Control!$C$7*Calculations!$C$85*INDEX('Monthly Data'!Q:Q,Calculations!$C$116+MOD(DP155,Calculations!$C$118))+(1-Control!$C$7*Calculations!$C$87)*INDEX('Monthly Data'!R:R,Calculations!$C$116+MOD(DP155,Calculations!$C$118))</f>
        <v>1.2954540023127663E-2</v>
      </c>
      <c r="IG155" s="88">
        <f ca="1">Control!$C$8*(1+DQ155)*(1+DR155)*(1+DS155)*(1+DT155)*(1+DU155)*(1+DV155)*(1+DW155)*(1+DX155)*(1+DY155)*(1+DZ155)*(1+EA155)*(1+EB155)*(1+EC155)*(1+ED155)*(1+EE155)*(1+EF155)*(1+EG155)*(1+EH155)*(1+EI155)*(1+EJ155)*(1+EK155)*(1+EL155)*(1+EM155)*(1+EN155)*(1+EO155)*(1+EP155)*(1+EQ155)*(1+ER155)*(1+ES155)*(1+ET155)*(1+EU155)*(1+EV155)*(1+EW155)*(1+EX155)*(1+EY155)*(1+EZ155)*(1+FA155)*(1+FB155)*(1+FC155)*(1+FD155)*(1+FE155)*(1+FF155)*(1+FG155)*(1+FH155)*(1+FI155)*(1+FJ155)*(1+FK155)*(1+FL155)*(1+FM155)*(1+FN155)*(1+FO155)*(1+FP155)*(1+FQ155)*(1+FR155)*(1+FS155)*(1+FT155)*(1+FU155)*(1+FV155)*(1+FW155)*(1+FX155)*(1+FY155)*(1+FZ155)*(1+GA155)*(1+GB155)*(1+GC155)*(1+GD155)*(1+GE155)*(1+GF155)*(1+GG155)*(1+GH155)*(1+GI155)*(1+GJ155)*(1+GK155)*(1+GL155)*(1+GM155)*(1+GN155)*(1+GO155)*(1+GP155)*(1+GQ155)*(1+GR155)*(1+GS155)*(1+GT155)*(1+GU155)*(1+GV155)*(1+GW155)*(1+GX155)*(1+GY155)*(1+GZ155)*(1+HA155)*(1+HB155)*(1+HC155)*(1+HD155)*(1+HE155)*(1+HF155)*(1+HG155)*(1+HH155)*(1+HI155)*(1+HJ155)*(1+HK155)*(1+HL155)*(1+HM155)*(1+HN155)*(1+HO155)*(1+HP155)*(1+HQ155)*(1+HR155)*(1+HS155)*(1+HT155)*(1+HU155)*(1+HV155)*(1+HW155)*(1+HX155)*(1+HY155)*(1+HZ155)*(1+IA155)*(1+IB155)*(1+IC155)*(1+ID155)*(1+IE155)*(1+IF155)</f>
        <v>61216.450014047077</v>
      </c>
    </row>
    <row r="156" spans="1:241" x14ac:dyDescent="0.25">
      <c r="A156">
        <v>36</v>
      </c>
      <c r="B156">
        <v>54</v>
      </c>
      <c r="C156">
        <v>63</v>
      </c>
      <c r="D156">
        <v>65</v>
      </c>
      <c r="E156">
        <v>58</v>
      </c>
      <c r="F156">
        <v>49</v>
      </c>
      <c r="G156">
        <v>48</v>
      </c>
      <c r="H156">
        <v>59</v>
      </c>
      <c r="I156">
        <v>26</v>
      </c>
      <c r="J156">
        <v>2</v>
      </c>
      <c r="K156">
        <v>26</v>
      </c>
      <c r="L156">
        <v>44</v>
      </c>
      <c r="M156">
        <v>29</v>
      </c>
      <c r="N156">
        <v>34</v>
      </c>
      <c r="O156">
        <v>72</v>
      </c>
      <c r="P156">
        <v>62</v>
      </c>
      <c r="Q156">
        <v>52</v>
      </c>
      <c r="R156">
        <v>75</v>
      </c>
      <c r="S156">
        <v>72</v>
      </c>
      <c r="T156">
        <v>95</v>
      </c>
      <c r="U156">
        <v>0</v>
      </c>
      <c r="V156">
        <v>117</v>
      </c>
      <c r="W156">
        <v>51</v>
      </c>
      <c r="X156">
        <v>39</v>
      </c>
      <c r="Y156">
        <v>60</v>
      </c>
      <c r="Z156">
        <v>24</v>
      </c>
      <c r="AA156">
        <v>95</v>
      </c>
      <c r="AB156">
        <v>80</v>
      </c>
      <c r="AC156">
        <v>34</v>
      </c>
      <c r="AD156">
        <v>36</v>
      </c>
      <c r="AE156">
        <v>55</v>
      </c>
      <c r="AF156">
        <v>31</v>
      </c>
      <c r="AG156">
        <v>66</v>
      </c>
      <c r="AH156">
        <v>80</v>
      </c>
      <c r="AI156">
        <v>56</v>
      </c>
      <c r="AJ156">
        <v>23</v>
      </c>
      <c r="AK156">
        <v>103</v>
      </c>
      <c r="AL156">
        <v>20</v>
      </c>
      <c r="AM156">
        <v>56</v>
      </c>
      <c r="AN156">
        <v>59</v>
      </c>
      <c r="AO156">
        <v>103</v>
      </c>
      <c r="AP156">
        <v>27</v>
      </c>
      <c r="AQ156">
        <v>27</v>
      </c>
      <c r="AR156">
        <v>89</v>
      </c>
      <c r="AS156">
        <v>80</v>
      </c>
      <c r="AT156">
        <v>34</v>
      </c>
      <c r="AU156">
        <v>58</v>
      </c>
      <c r="AV156">
        <v>74</v>
      </c>
      <c r="AW156">
        <v>103</v>
      </c>
      <c r="AX156">
        <v>70</v>
      </c>
      <c r="AY156">
        <v>81</v>
      </c>
      <c r="AZ156">
        <v>7</v>
      </c>
      <c r="BA156">
        <v>35</v>
      </c>
      <c r="BB156">
        <v>29</v>
      </c>
      <c r="BC156">
        <v>74</v>
      </c>
      <c r="BD156">
        <v>102</v>
      </c>
      <c r="BE156">
        <v>13</v>
      </c>
      <c r="BF156">
        <v>99</v>
      </c>
      <c r="BG156">
        <v>43</v>
      </c>
      <c r="BH156">
        <v>60</v>
      </c>
      <c r="BI156">
        <v>102</v>
      </c>
      <c r="BJ156">
        <v>104</v>
      </c>
      <c r="BK156">
        <v>27</v>
      </c>
      <c r="BL156">
        <v>97</v>
      </c>
      <c r="BM156">
        <v>16</v>
      </c>
      <c r="BN156">
        <v>55</v>
      </c>
      <c r="BO156">
        <v>109</v>
      </c>
      <c r="BP156">
        <v>25</v>
      </c>
      <c r="BQ156">
        <v>19</v>
      </c>
      <c r="BR156">
        <v>45</v>
      </c>
      <c r="BS156">
        <v>80</v>
      </c>
      <c r="BT156">
        <v>48</v>
      </c>
      <c r="BU156">
        <v>73</v>
      </c>
      <c r="BV156">
        <v>22</v>
      </c>
      <c r="BW156">
        <v>31</v>
      </c>
      <c r="BX156">
        <v>20</v>
      </c>
      <c r="BY156">
        <v>16</v>
      </c>
      <c r="BZ156">
        <v>17</v>
      </c>
      <c r="CA156">
        <v>59</v>
      </c>
      <c r="CB156">
        <v>28</v>
      </c>
      <c r="CC156">
        <v>70</v>
      </c>
      <c r="CD156">
        <v>9</v>
      </c>
      <c r="CE156">
        <v>45</v>
      </c>
      <c r="CF156">
        <v>35</v>
      </c>
      <c r="CG156">
        <v>115</v>
      </c>
      <c r="CH156">
        <v>84</v>
      </c>
      <c r="CI156">
        <v>54</v>
      </c>
      <c r="CJ156">
        <v>81</v>
      </c>
      <c r="CK156">
        <v>85</v>
      </c>
      <c r="CL156">
        <v>96</v>
      </c>
      <c r="CM156">
        <v>80</v>
      </c>
      <c r="CN156">
        <v>117</v>
      </c>
      <c r="CO156">
        <v>89</v>
      </c>
      <c r="CP156">
        <v>20</v>
      </c>
      <c r="CQ156">
        <v>40</v>
      </c>
      <c r="CR156">
        <v>26</v>
      </c>
      <c r="CS156">
        <v>76</v>
      </c>
      <c r="CT156">
        <v>9</v>
      </c>
      <c r="CU156">
        <v>77</v>
      </c>
      <c r="CV156">
        <v>4</v>
      </c>
      <c r="CW156">
        <v>14</v>
      </c>
      <c r="CX156">
        <v>19</v>
      </c>
      <c r="CY156">
        <v>6</v>
      </c>
      <c r="CZ156">
        <v>6</v>
      </c>
      <c r="DA156">
        <v>30</v>
      </c>
      <c r="DB156">
        <v>114</v>
      </c>
      <c r="DC156">
        <v>73</v>
      </c>
      <c r="DD156">
        <v>23</v>
      </c>
      <c r="DE156">
        <v>34</v>
      </c>
      <c r="DF156">
        <v>52</v>
      </c>
      <c r="DG156">
        <v>50</v>
      </c>
      <c r="DH156">
        <v>49</v>
      </c>
      <c r="DI156">
        <v>107</v>
      </c>
      <c r="DJ156">
        <v>85</v>
      </c>
      <c r="DK156">
        <v>114</v>
      </c>
      <c r="DL156">
        <v>41</v>
      </c>
      <c r="DM156">
        <v>16</v>
      </c>
      <c r="DN156">
        <v>9</v>
      </c>
      <c r="DO156">
        <v>62</v>
      </c>
      <c r="DP156">
        <v>85</v>
      </c>
      <c r="DQ156" s="86">
        <f ca="1">Control!$C$7*Calculations!$C$82*INDEX('Monthly Data'!N:N,Calculations!$C$116+MOD(A156,Calculations!$C$118))+Control!$C$7*Calculations!$C$83*INDEX('Monthly Data'!O:O,Calculations!$C$116+MOD(A156,Calculations!$C$118))+Control!$C$7*Calculations!$C$84*INDEX('Monthly Data'!P:P,Calculations!$C$116+MOD(A156,Calculations!$C$118))+Control!$C$7*Calculations!$C$85*INDEX('Monthly Data'!Q:Q,Calculations!$C$116+MOD(A156,Calculations!$C$118))+(1-Control!$C$7*Calculations!$C$87)*INDEX('Monthly Data'!R:R,Calculations!$C$116+MOD(A156,Calculations!$C$118))</f>
        <v>1.1106855739851785E-2</v>
      </c>
      <c r="DR156" s="86">
        <f ca="1">Control!$C$7*Calculations!$C$82*INDEX('Monthly Data'!N:N,Calculations!$C$116+MOD(B156,Calculations!$C$118))+Control!$C$7*Calculations!$C$83*INDEX('Monthly Data'!O:O,Calculations!$C$116+MOD(B156,Calculations!$C$118))+Control!$C$7*Calculations!$C$84*INDEX('Monthly Data'!P:P,Calculations!$C$116+MOD(B156,Calculations!$C$118))+Control!$C$7*Calculations!$C$85*INDEX('Monthly Data'!Q:Q,Calculations!$C$116+MOD(B156,Calculations!$C$118))+(1-Control!$C$7*Calculations!$C$87)*INDEX('Monthly Data'!R:R,Calculations!$C$116+MOD(B156,Calculations!$C$118))</f>
        <v>1.7484305259657981E-2</v>
      </c>
      <c r="DS156" s="86">
        <f ca="1">Control!$C$7*Calculations!$C$82*INDEX('Monthly Data'!N:N,Calculations!$C$116+MOD(C156,Calculations!$C$118))+Control!$C$7*Calculations!$C$83*INDEX('Monthly Data'!O:O,Calculations!$C$116+MOD(C156,Calculations!$C$118))+Control!$C$7*Calculations!$C$84*INDEX('Monthly Data'!P:P,Calculations!$C$116+MOD(C156,Calculations!$C$118))+Control!$C$7*Calculations!$C$85*INDEX('Monthly Data'!Q:Q,Calculations!$C$116+MOD(C156,Calculations!$C$118))+(1-Control!$C$7*Calculations!$C$87)*INDEX('Monthly Data'!R:R,Calculations!$C$116+MOD(C156,Calculations!$C$118))</f>
        <v>1.9073822767906517E-2</v>
      </c>
      <c r="DT156" s="86">
        <f ca="1">Control!$C$7*Calculations!$C$82*INDEX('Monthly Data'!N:N,Calculations!$C$116+MOD(D156,Calculations!$C$118))+Control!$C$7*Calculations!$C$83*INDEX('Monthly Data'!O:O,Calculations!$C$116+MOD(D156,Calculations!$C$118))+Control!$C$7*Calculations!$C$84*INDEX('Monthly Data'!P:P,Calculations!$C$116+MOD(D156,Calculations!$C$118))+Control!$C$7*Calculations!$C$85*INDEX('Monthly Data'!Q:Q,Calculations!$C$116+MOD(D156,Calculations!$C$118))+(1-Control!$C$7*Calculations!$C$87)*INDEX('Monthly Data'!R:R,Calculations!$C$116+MOD(D156,Calculations!$C$118))</f>
        <v>-1.3959200237295809E-2</v>
      </c>
      <c r="DU156" s="86">
        <f ca="1">Control!$C$7*Calculations!$C$82*INDEX('Monthly Data'!N:N,Calculations!$C$116+MOD(E156,Calculations!$C$118))+Control!$C$7*Calculations!$C$83*INDEX('Monthly Data'!O:O,Calculations!$C$116+MOD(E156,Calculations!$C$118))+Control!$C$7*Calculations!$C$84*INDEX('Monthly Data'!P:P,Calculations!$C$116+MOD(E156,Calculations!$C$118))+Control!$C$7*Calculations!$C$85*INDEX('Monthly Data'!Q:Q,Calculations!$C$116+MOD(E156,Calculations!$C$118))+(1-Control!$C$7*Calculations!$C$87)*INDEX('Monthly Data'!R:R,Calculations!$C$116+MOD(E156,Calculations!$C$118))</f>
        <v>8.4240675975201049E-3</v>
      </c>
      <c r="DV156" s="86">
        <f ca="1">Control!$C$7*Calculations!$C$82*INDEX('Monthly Data'!N:N,Calculations!$C$116+MOD(F156,Calculations!$C$118))+Control!$C$7*Calculations!$C$83*INDEX('Monthly Data'!O:O,Calculations!$C$116+MOD(F156,Calculations!$C$118))+Control!$C$7*Calculations!$C$84*INDEX('Monthly Data'!P:P,Calculations!$C$116+MOD(F156,Calculations!$C$118))+Control!$C$7*Calculations!$C$85*INDEX('Monthly Data'!Q:Q,Calculations!$C$116+MOD(F156,Calculations!$C$118))+(1-Control!$C$7*Calculations!$C$87)*INDEX('Monthly Data'!R:R,Calculations!$C$116+MOD(F156,Calculations!$C$118))</f>
        <v>-1.4213734788548189E-2</v>
      </c>
      <c r="DW156" s="86">
        <f ca="1">Control!$C$7*Calculations!$C$82*INDEX('Monthly Data'!N:N,Calculations!$C$116+MOD(G156,Calculations!$C$118))+Control!$C$7*Calculations!$C$83*INDEX('Monthly Data'!O:O,Calculations!$C$116+MOD(G156,Calculations!$C$118))+Control!$C$7*Calculations!$C$84*INDEX('Monthly Data'!P:P,Calculations!$C$116+MOD(G156,Calculations!$C$118))+Control!$C$7*Calculations!$C$85*INDEX('Monthly Data'!Q:Q,Calculations!$C$116+MOD(G156,Calculations!$C$118))+(1-Control!$C$7*Calculations!$C$87)*INDEX('Monthly Data'!R:R,Calculations!$C$116+MOD(G156,Calculations!$C$118))</f>
        <v>-1.5984879994281095E-2</v>
      </c>
      <c r="DX156" s="86">
        <f ca="1">Control!$C$7*Calculations!$C$82*INDEX('Monthly Data'!N:N,Calculations!$C$116+MOD(H156,Calculations!$C$118))+Control!$C$7*Calculations!$C$83*INDEX('Monthly Data'!O:O,Calculations!$C$116+MOD(H156,Calculations!$C$118))+Control!$C$7*Calculations!$C$84*INDEX('Monthly Data'!P:P,Calculations!$C$116+MOD(H156,Calculations!$C$118))+Control!$C$7*Calculations!$C$85*INDEX('Monthly Data'!Q:Q,Calculations!$C$116+MOD(H156,Calculations!$C$118))+(1-Control!$C$7*Calculations!$C$87)*INDEX('Monthly Data'!R:R,Calculations!$C$116+MOD(H156,Calculations!$C$118))</f>
        <v>1.1704119272391494E-2</v>
      </c>
      <c r="DY156" s="86">
        <f ca="1">Control!$C$7*Calculations!$C$82*INDEX('Monthly Data'!N:N,Calculations!$C$116+MOD(I156,Calculations!$C$118))+Control!$C$7*Calculations!$C$83*INDEX('Monthly Data'!O:O,Calculations!$C$116+MOD(I156,Calculations!$C$118))+Control!$C$7*Calculations!$C$84*INDEX('Monthly Data'!P:P,Calculations!$C$116+MOD(I156,Calculations!$C$118))+Control!$C$7*Calculations!$C$85*INDEX('Monthly Data'!Q:Q,Calculations!$C$116+MOD(I156,Calculations!$C$118))+(1-Control!$C$7*Calculations!$C$87)*INDEX('Monthly Data'!R:R,Calculations!$C$116+MOD(I156,Calculations!$C$118))</f>
        <v>6.3250222980707482E-3</v>
      </c>
      <c r="DZ156" s="86">
        <f ca="1">Control!$C$7*Calculations!$C$82*INDEX('Monthly Data'!N:N,Calculations!$C$116+MOD(J156,Calculations!$C$118))+Control!$C$7*Calculations!$C$83*INDEX('Monthly Data'!O:O,Calculations!$C$116+MOD(J156,Calculations!$C$118))+Control!$C$7*Calculations!$C$84*INDEX('Monthly Data'!P:P,Calculations!$C$116+MOD(J156,Calculations!$C$118))+Control!$C$7*Calculations!$C$85*INDEX('Monthly Data'!Q:Q,Calculations!$C$116+MOD(J156,Calculations!$C$118))+(1-Control!$C$7*Calculations!$C$87)*INDEX('Monthly Data'!R:R,Calculations!$C$116+MOD(J156,Calculations!$C$118))</f>
        <v>7.7184133340106598E-3</v>
      </c>
      <c r="EA156" s="86">
        <f ca="1">Control!$C$7*Calculations!$C$82*INDEX('Monthly Data'!N:N,Calculations!$C$116+MOD(K156,Calculations!$C$118))+Control!$C$7*Calculations!$C$83*INDEX('Monthly Data'!O:O,Calculations!$C$116+MOD(K156,Calculations!$C$118))+Control!$C$7*Calculations!$C$84*INDEX('Monthly Data'!P:P,Calculations!$C$116+MOD(K156,Calculations!$C$118))+Control!$C$7*Calculations!$C$85*INDEX('Monthly Data'!Q:Q,Calculations!$C$116+MOD(K156,Calculations!$C$118))+(1-Control!$C$7*Calculations!$C$87)*INDEX('Monthly Data'!R:R,Calculations!$C$116+MOD(K156,Calculations!$C$118))</f>
        <v>6.3250222980707482E-3</v>
      </c>
      <c r="EB156" s="86">
        <f ca="1">Control!$C$7*Calculations!$C$82*INDEX('Monthly Data'!N:N,Calculations!$C$116+MOD(L156,Calculations!$C$118))+Control!$C$7*Calculations!$C$83*INDEX('Monthly Data'!O:O,Calculations!$C$116+MOD(L156,Calculations!$C$118))+Control!$C$7*Calculations!$C$84*INDEX('Monthly Data'!P:P,Calculations!$C$116+MOD(L156,Calculations!$C$118))+Control!$C$7*Calculations!$C$85*INDEX('Monthly Data'!Q:Q,Calculations!$C$116+MOD(L156,Calculations!$C$118))+(1-Control!$C$7*Calculations!$C$87)*INDEX('Monthly Data'!R:R,Calculations!$C$116+MOD(L156,Calculations!$C$118))</f>
        <v>2.377894462657602E-2</v>
      </c>
      <c r="EC156" s="86">
        <f ca="1">Control!$C$7*Calculations!$C$82*INDEX('Monthly Data'!N:N,Calculations!$C$116+MOD(M156,Calculations!$C$118))+Control!$C$7*Calculations!$C$83*INDEX('Monthly Data'!O:O,Calculations!$C$116+MOD(M156,Calculations!$C$118))+Control!$C$7*Calculations!$C$84*INDEX('Monthly Data'!P:P,Calculations!$C$116+MOD(M156,Calculations!$C$118))+Control!$C$7*Calculations!$C$85*INDEX('Monthly Data'!Q:Q,Calculations!$C$116+MOD(M156,Calculations!$C$118))+(1-Control!$C$7*Calculations!$C$87)*INDEX('Monthly Data'!R:R,Calculations!$C$116+MOD(M156,Calculations!$C$118))</f>
        <v>1.5115046179922851E-2</v>
      </c>
      <c r="ED156" s="86">
        <f ca="1">Control!$C$7*Calculations!$C$82*INDEX('Monthly Data'!N:N,Calculations!$C$116+MOD(N156,Calculations!$C$118))+Control!$C$7*Calculations!$C$83*INDEX('Monthly Data'!O:O,Calculations!$C$116+MOD(N156,Calculations!$C$118))+Control!$C$7*Calculations!$C$84*INDEX('Monthly Data'!P:P,Calculations!$C$116+MOD(N156,Calculations!$C$118))+Control!$C$7*Calculations!$C$85*INDEX('Monthly Data'!Q:Q,Calculations!$C$116+MOD(N156,Calculations!$C$118))+(1-Control!$C$7*Calculations!$C$87)*INDEX('Monthly Data'!R:R,Calculations!$C$116+MOD(N156,Calculations!$C$118))</f>
        <v>5.3309355465453899E-3</v>
      </c>
      <c r="EE156" s="86">
        <f ca="1">Control!$C$7*Calculations!$C$82*INDEX('Monthly Data'!N:N,Calculations!$C$116+MOD(O156,Calculations!$C$118))+Control!$C$7*Calculations!$C$83*INDEX('Monthly Data'!O:O,Calculations!$C$116+MOD(O156,Calculations!$C$118))+Control!$C$7*Calculations!$C$84*INDEX('Monthly Data'!P:P,Calculations!$C$116+MOD(O156,Calculations!$C$118))+Control!$C$7*Calculations!$C$85*INDEX('Monthly Data'!Q:Q,Calculations!$C$116+MOD(O156,Calculations!$C$118))+(1-Control!$C$7*Calculations!$C$87)*INDEX('Monthly Data'!R:R,Calculations!$C$116+MOD(O156,Calculations!$C$118))</f>
        <v>-4.3408051735618014E-2</v>
      </c>
      <c r="EF156" s="86">
        <f ca="1">Control!$C$7*Calculations!$C$82*INDEX('Monthly Data'!N:N,Calculations!$C$116+MOD(P156,Calculations!$C$118))+Control!$C$7*Calculations!$C$83*INDEX('Monthly Data'!O:O,Calculations!$C$116+MOD(P156,Calculations!$C$118))+Control!$C$7*Calculations!$C$84*INDEX('Monthly Data'!P:P,Calculations!$C$116+MOD(P156,Calculations!$C$118))+Control!$C$7*Calculations!$C$85*INDEX('Monthly Data'!Q:Q,Calculations!$C$116+MOD(P156,Calculations!$C$118))+(1-Control!$C$7*Calculations!$C$87)*INDEX('Monthly Data'!R:R,Calculations!$C$116+MOD(P156,Calculations!$C$118))</f>
        <v>-9.839093431862074E-3</v>
      </c>
      <c r="EG156" s="86">
        <f ca="1">Control!$C$7*Calculations!$C$82*INDEX('Monthly Data'!N:N,Calculations!$C$116+MOD(Q156,Calculations!$C$118))+Control!$C$7*Calculations!$C$83*INDEX('Monthly Data'!O:O,Calculations!$C$116+MOD(Q156,Calculations!$C$118))+Control!$C$7*Calculations!$C$84*INDEX('Monthly Data'!P:P,Calculations!$C$116+MOD(Q156,Calculations!$C$118))+Control!$C$7*Calculations!$C$85*INDEX('Monthly Data'!Q:Q,Calculations!$C$116+MOD(Q156,Calculations!$C$118))+(1-Control!$C$7*Calculations!$C$87)*INDEX('Monthly Data'!R:R,Calculations!$C$116+MOD(Q156,Calculations!$C$118))</f>
        <v>-3.8875517825435772E-3</v>
      </c>
      <c r="EH156" s="86">
        <f ca="1">Control!$C$7*Calculations!$C$82*INDEX('Monthly Data'!N:N,Calculations!$C$116+MOD(R156,Calculations!$C$118))+Control!$C$7*Calculations!$C$83*INDEX('Monthly Data'!O:O,Calculations!$C$116+MOD(R156,Calculations!$C$118))+Control!$C$7*Calculations!$C$84*INDEX('Monthly Data'!P:P,Calculations!$C$116+MOD(R156,Calculations!$C$118))+Control!$C$7*Calculations!$C$85*INDEX('Monthly Data'!Q:Q,Calculations!$C$116+MOD(R156,Calculations!$C$118))+(1-Control!$C$7*Calculations!$C$87)*INDEX('Monthly Data'!R:R,Calculations!$C$116+MOD(R156,Calculations!$C$118))</f>
        <v>-2.0259958308006688E-2</v>
      </c>
      <c r="EI156" s="86">
        <f ca="1">Control!$C$7*Calculations!$C$82*INDEX('Monthly Data'!N:N,Calculations!$C$116+MOD(S156,Calculations!$C$118))+Control!$C$7*Calculations!$C$83*INDEX('Monthly Data'!O:O,Calculations!$C$116+MOD(S156,Calculations!$C$118))+Control!$C$7*Calculations!$C$84*INDEX('Monthly Data'!P:P,Calculations!$C$116+MOD(S156,Calculations!$C$118))+Control!$C$7*Calculations!$C$85*INDEX('Monthly Data'!Q:Q,Calculations!$C$116+MOD(S156,Calculations!$C$118))+(1-Control!$C$7*Calculations!$C$87)*INDEX('Monthly Data'!R:R,Calculations!$C$116+MOD(S156,Calculations!$C$118))</f>
        <v>-4.3408051735618014E-2</v>
      </c>
      <c r="EJ156" s="86">
        <f ca="1">Control!$C$7*Calculations!$C$82*INDEX('Monthly Data'!N:N,Calculations!$C$116+MOD(T156,Calculations!$C$118))+Control!$C$7*Calculations!$C$83*INDEX('Monthly Data'!O:O,Calculations!$C$116+MOD(T156,Calculations!$C$118))+Control!$C$7*Calculations!$C$84*INDEX('Monthly Data'!P:P,Calculations!$C$116+MOD(T156,Calculations!$C$118))+Control!$C$7*Calculations!$C$85*INDEX('Monthly Data'!Q:Q,Calculations!$C$116+MOD(T156,Calculations!$C$118))+(1-Control!$C$7*Calculations!$C$87)*INDEX('Monthly Data'!R:R,Calculations!$C$116+MOD(T156,Calculations!$C$118))</f>
        <v>1.5758278480433856E-2</v>
      </c>
      <c r="EK156" s="86">
        <f ca="1">Control!$C$7*Calculations!$C$82*INDEX('Monthly Data'!N:N,Calculations!$C$116+MOD(U156,Calculations!$C$118))+Control!$C$7*Calculations!$C$83*INDEX('Monthly Data'!O:O,Calculations!$C$116+MOD(U156,Calculations!$C$118))+Control!$C$7*Calculations!$C$84*INDEX('Monthly Data'!P:P,Calculations!$C$116+MOD(U156,Calculations!$C$118))+Control!$C$7*Calculations!$C$85*INDEX('Monthly Data'!Q:Q,Calculations!$C$116+MOD(U156,Calculations!$C$118))+(1-Control!$C$7*Calculations!$C$87)*INDEX('Monthly Data'!R:R,Calculations!$C$116+MOD(U156,Calculations!$C$118))</f>
        <v>1.4915555251167555E-3</v>
      </c>
      <c r="EL156" s="86">
        <f ca="1">Control!$C$7*Calculations!$C$82*INDEX('Monthly Data'!N:N,Calculations!$C$116+MOD(V156,Calculations!$C$118))+Control!$C$7*Calculations!$C$83*INDEX('Monthly Data'!O:O,Calculations!$C$116+MOD(V156,Calculations!$C$118))+Control!$C$7*Calculations!$C$84*INDEX('Monthly Data'!P:P,Calculations!$C$116+MOD(V156,Calculations!$C$118))+Control!$C$7*Calculations!$C$85*INDEX('Monthly Data'!Q:Q,Calculations!$C$116+MOD(V156,Calculations!$C$118))+(1-Control!$C$7*Calculations!$C$87)*INDEX('Monthly Data'!R:R,Calculations!$C$116+MOD(V156,Calculations!$C$118))</f>
        <v>-7.3651264633385334E-4</v>
      </c>
      <c r="EM156" s="86">
        <f ca="1">Control!$C$7*Calculations!$C$82*INDEX('Monthly Data'!N:N,Calculations!$C$116+MOD(W156,Calculations!$C$118))+Control!$C$7*Calculations!$C$83*INDEX('Monthly Data'!O:O,Calculations!$C$116+MOD(W156,Calculations!$C$118))+Control!$C$7*Calculations!$C$84*INDEX('Monthly Data'!P:P,Calculations!$C$116+MOD(W156,Calculations!$C$118))+Control!$C$7*Calculations!$C$85*INDEX('Monthly Data'!Q:Q,Calculations!$C$116+MOD(W156,Calculations!$C$118))+(1-Control!$C$7*Calculations!$C$87)*INDEX('Monthly Data'!R:R,Calculations!$C$116+MOD(W156,Calculations!$C$118))</f>
        <v>1.8695385296339444E-2</v>
      </c>
      <c r="EN156" s="86">
        <f ca="1">Control!$C$7*Calculations!$C$82*INDEX('Monthly Data'!N:N,Calculations!$C$116+MOD(X156,Calculations!$C$118))+Control!$C$7*Calculations!$C$83*INDEX('Monthly Data'!O:O,Calculations!$C$116+MOD(X156,Calculations!$C$118))+Control!$C$7*Calculations!$C$84*INDEX('Monthly Data'!P:P,Calculations!$C$116+MOD(X156,Calculations!$C$118))+Control!$C$7*Calculations!$C$85*INDEX('Monthly Data'!Q:Q,Calculations!$C$116+MOD(X156,Calculations!$C$118))+(1-Control!$C$7*Calculations!$C$87)*INDEX('Monthly Data'!R:R,Calculations!$C$116+MOD(X156,Calculations!$C$118))</f>
        <v>1.5063457444773597E-2</v>
      </c>
      <c r="EO156" s="86">
        <f ca="1">Control!$C$7*Calculations!$C$82*INDEX('Monthly Data'!N:N,Calculations!$C$116+MOD(Y156,Calculations!$C$118))+Control!$C$7*Calculations!$C$83*INDEX('Monthly Data'!O:O,Calculations!$C$116+MOD(Y156,Calculations!$C$118))+Control!$C$7*Calculations!$C$84*INDEX('Monthly Data'!P:P,Calculations!$C$116+MOD(Y156,Calculations!$C$118))+Control!$C$7*Calculations!$C$85*INDEX('Monthly Data'!Q:Q,Calculations!$C$116+MOD(Y156,Calculations!$C$118))+(1-Control!$C$7*Calculations!$C$87)*INDEX('Monthly Data'!R:R,Calculations!$C$116+MOD(Y156,Calculations!$C$118))</f>
        <v>-1.9947061878162777E-2</v>
      </c>
      <c r="EP156" s="86">
        <f ca="1">Control!$C$7*Calculations!$C$82*INDEX('Monthly Data'!N:N,Calculations!$C$116+MOD(Z156,Calculations!$C$118))+Control!$C$7*Calculations!$C$83*INDEX('Monthly Data'!O:O,Calculations!$C$116+MOD(Z156,Calculations!$C$118))+Control!$C$7*Calculations!$C$84*INDEX('Monthly Data'!P:P,Calculations!$C$116+MOD(Z156,Calculations!$C$118))+Control!$C$7*Calculations!$C$85*INDEX('Monthly Data'!Q:Q,Calculations!$C$116+MOD(Z156,Calculations!$C$118))+(1-Control!$C$7*Calculations!$C$87)*INDEX('Monthly Data'!R:R,Calculations!$C$116+MOD(Z156,Calculations!$C$118))</f>
        <v>4.2795950888382334E-3</v>
      </c>
      <c r="EQ156" s="86">
        <f ca="1">Control!$C$7*Calculations!$C$82*INDEX('Monthly Data'!N:N,Calculations!$C$116+MOD(AA156,Calculations!$C$118))+Control!$C$7*Calculations!$C$83*INDEX('Monthly Data'!O:O,Calculations!$C$116+MOD(AA156,Calculations!$C$118))+Control!$C$7*Calculations!$C$84*INDEX('Monthly Data'!P:P,Calculations!$C$116+MOD(AA156,Calculations!$C$118))+Control!$C$7*Calculations!$C$85*INDEX('Monthly Data'!Q:Q,Calculations!$C$116+MOD(AA156,Calculations!$C$118))+(1-Control!$C$7*Calculations!$C$87)*INDEX('Monthly Data'!R:R,Calculations!$C$116+MOD(AA156,Calculations!$C$118))</f>
        <v>1.5758278480433856E-2</v>
      </c>
      <c r="ER156" s="86">
        <f ca="1">Control!$C$7*Calculations!$C$82*INDEX('Monthly Data'!N:N,Calculations!$C$116+MOD(AB156,Calculations!$C$118))+Control!$C$7*Calculations!$C$83*INDEX('Monthly Data'!O:O,Calculations!$C$116+MOD(AB156,Calculations!$C$118))+Control!$C$7*Calculations!$C$84*INDEX('Monthly Data'!P:P,Calculations!$C$116+MOD(AB156,Calculations!$C$118))+Control!$C$7*Calculations!$C$85*INDEX('Monthly Data'!Q:Q,Calculations!$C$116+MOD(AB156,Calculations!$C$118))+(1-Control!$C$7*Calculations!$C$87)*INDEX('Monthly Data'!R:R,Calculations!$C$116+MOD(AB156,Calculations!$C$118))</f>
        <v>-2.7490061308214487E-3</v>
      </c>
      <c r="ES156" s="86">
        <f ca="1">Control!$C$7*Calculations!$C$82*INDEX('Monthly Data'!N:N,Calculations!$C$116+MOD(AC156,Calculations!$C$118))+Control!$C$7*Calculations!$C$83*INDEX('Monthly Data'!O:O,Calculations!$C$116+MOD(AC156,Calculations!$C$118))+Control!$C$7*Calculations!$C$84*INDEX('Monthly Data'!P:P,Calculations!$C$116+MOD(AC156,Calculations!$C$118))+Control!$C$7*Calculations!$C$85*INDEX('Monthly Data'!Q:Q,Calculations!$C$116+MOD(AC156,Calculations!$C$118))+(1-Control!$C$7*Calculations!$C$87)*INDEX('Monthly Data'!R:R,Calculations!$C$116+MOD(AC156,Calculations!$C$118))</f>
        <v>5.3309355465453899E-3</v>
      </c>
      <c r="ET156" s="86">
        <f ca="1">Control!$C$7*Calculations!$C$82*INDEX('Monthly Data'!N:N,Calculations!$C$116+MOD(AD156,Calculations!$C$118))+Control!$C$7*Calculations!$C$83*INDEX('Monthly Data'!O:O,Calculations!$C$116+MOD(AD156,Calculations!$C$118))+Control!$C$7*Calculations!$C$84*INDEX('Monthly Data'!P:P,Calculations!$C$116+MOD(AD156,Calculations!$C$118))+Control!$C$7*Calculations!$C$85*INDEX('Monthly Data'!Q:Q,Calculations!$C$116+MOD(AD156,Calculations!$C$118))+(1-Control!$C$7*Calculations!$C$87)*INDEX('Monthly Data'!R:R,Calculations!$C$116+MOD(AD156,Calculations!$C$118))</f>
        <v>1.1106855739851785E-2</v>
      </c>
      <c r="EU156" s="86">
        <f ca="1">Control!$C$7*Calculations!$C$82*INDEX('Monthly Data'!N:N,Calculations!$C$116+MOD(AE156,Calculations!$C$118))+Control!$C$7*Calculations!$C$83*INDEX('Monthly Data'!O:O,Calculations!$C$116+MOD(AE156,Calculations!$C$118))+Control!$C$7*Calculations!$C$84*INDEX('Monthly Data'!P:P,Calculations!$C$116+MOD(AE156,Calculations!$C$118))+Control!$C$7*Calculations!$C$85*INDEX('Monthly Data'!Q:Q,Calculations!$C$116+MOD(AE156,Calculations!$C$118))+(1-Control!$C$7*Calculations!$C$87)*INDEX('Monthly Data'!R:R,Calculations!$C$116+MOD(AE156,Calculations!$C$118))</f>
        <v>2.0524935548016137E-2</v>
      </c>
      <c r="EV156" s="86">
        <f ca="1">Control!$C$7*Calculations!$C$82*INDEX('Monthly Data'!N:N,Calculations!$C$116+MOD(AF156,Calculations!$C$118))+Control!$C$7*Calculations!$C$83*INDEX('Monthly Data'!O:O,Calculations!$C$116+MOD(AF156,Calculations!$C$118))+Control!$C$7*Calculations!$C$84*INDEX('Monthly Data'!P:P,Calculations!$C$116+MOD(AF156,Calculations!$C$118))+Control!$C$7*Calculations!$C$85*INDEX('Monthly Data'!Q:Q,Calculations!$C$116+MOD(AF156,Calculations!$C$118))+(1-Control!$C$7*Calculations!$C$87)*INDEX('Monthly Data'!R:R,Calculations!$C$116+MOD(AF156,Calculations!$C$118))</f>
        <v>1.8665061640915637E-2</v>
      </c>
      <c r="EW156" s="86">
        <f ca="1">Control!$C$7*Calculations!$C$82*INDEX('Monthly Data'!N:N,Calculations!$C$116+MOD(AG156,Calculations!$C$118))+Control!$C$7*Calculations!$C$83*INDEX('Monthly Data'!O:O,Calculations!$C$116+MOD(AG156,Calculations!$C$118))+Control!$C$7*Calculations!$C$84*INDEX('Monthly Data'!P:P,Calculations!$C$116+MOD(AG156,Calculations!$C$118))+Control!$C$7*Calculations!$C$85*INDEX('Monthly Data'!Q:Q,Calculations!$C$116+MOD(AG156,Calculations!$C$118))+(1-Control!$C$7*Calculations!$C$87)*INDEX('Monthly Data'!R:R,Calculations!$C$116+MOD(AG156,Calculations!$C$118))</f>
        <v>1.3891304280773396E-2</v>
      </c>
      <c r="EX156" s="86">
        <f ca="1">Control!$C$7*Calculations!$C$82*INDEX('Monthly Data'!N:N,Calculations!$C$116+MOD(AH156,Calculations!$C$118))+Control!$C$7*Calculations!$C$83*INDEX('Monthly Data'!O:O,Calculations!$C$116+MOD(AH156,Calculations!$C$118))+Control!$C$7*Calculations!$C$84*INDEX('Monthly Data'!P:P,Calculations!$C$116+MOD(AH156,Calculations!$C$118))+Control!$C$7*Calculations!$C$85*INDEX('Monthly Data'!Q:Q,Calculations!$C$116+MOD(AH156,Calculations!$C$118))+(1-Control!$C$7*Calculations!$C$87)*INDEX('Monthly Data'!R:R,Calculations!$C$116+MOD(AH156,Calculations!$C$118))</f>
        <v>-2.7490061308214487E-3</v>
      </c>
      <c r="EY156" s="86">
        <f ca="1">Control!$C$7*Calculations!$C$82*INDEX('Monthly Data'!N:N,Calculations!$C$116+MOD(AI156,Calculations!$C$118))+Control!$C$7*Calculations!$C$83*INDEX('Monthly Data'!O:O,Calculations!$C$116+MOD(AI156,Calculations!$C$118))+Control!$C$7*Calculations!$C$84*INDEX('Monthly Data'!P:P,Calculations!$C$116+MOD(AI156,Calculations!$C$118))+Control!$C$7*Calculations!$C$85*INDEX('Monthly Data'!Q:Q,Calculations!$C$116+MOD(AI156,Calculations!$C$118))+(1-Control!$C$7*Calculations!$C$87)*INDEX('Monthly Data'!R:R,Calculations!$C$116+MOD(AI156,Calculations!$C$118))</f>
        <v>7.5897487599915015E-3</v>
      </c>
      <c r="EZ156" s="86">
        <f ca="1">Control!$C$7*Calculations!$C$82*INDEX('Monthly Data'!N:N,Calculations!$C$116+MOD(AJ156,Calculations!$C$118))+Control!$C$7*Calculations!$C$83*INDEX('Monthly Data'!O:O,Calculations!$C$116+MOD(AJ156,Calculations!$C$118))+Control!$C$7*Calculations!$C$84*INDEX('Monthly Data'!P:P,Calculations!$C$116+MOD(AJ156,Calculations!$C$118))+Control!$C$7*Calculations!$C$85*INDEX('Monthly Data'!Q:Q,Calculations!$C$116+MOD(AJ156,Calculations!$C$118))+(1-Control!$C$7*Calculations!$C$87)*INDEX('Monthly Data'!R:R,Calculations!$C$116+MOD(AJ156,Calculations!$C$118))</f>
        <v>6.2631896128884862E-3</v>
      </c>
      <c r="FA156" s="86">
        <f ca="1">Control!$C$7*Calculations!$C$82*INDEX('Monthly Data'!N:N,Calculations!$C$116+MOD(AK156,Calculations!$C$118))+Control!$C$7*Calculations!$C$83*INDEX('Monthly Data'!O:O,Calculations!$C$116+MOD(AK156,Calculations!$C$118))+Control!$C$7*Calculations!$C$84*INDEX('Monthly Data'!P:P,Calculations!$C$116+MOD(AK156,Calculations!$C$118))+Control!$C$7*Calculations!$C$85*INDEX('Monthly Data'!Q:Q,Calculations!$C$116+MOD(AK156,Calculations!$C$118))+(1-Control!$C$7*Calculations!$C$87)*INDEX('Monthly Data'!R:R,Calculations!$C$116+MOD(AK156,Calculations!$C$118))</f>
        <v>5.1972609868760735E-3</v>
      </c>
      <c r="FB156" s="86">
        <f ca="1">Control!$C$7*Calculations!$C$82*INDEX('Monthly Data'!N:N,Calculations!$C$116+MOD(AL156,Calculations!$C$118))+Control!$C$7*Calculations!$C$83*INDEX('Monthly Data'!O:O,Calculations!$C$116+MOD(AL156,Calculations!$C$118))+Control!$C$7*Calculations!$C$84*INDEX('Monthly Data'!P:P,Calculations!$C$116+MOD(AL156,Calculations!$C$118))+Control!$C$7*Calculations!$C$85*INDEX('Monthly Data'!Q:Q,Calculations!$C$116+MOD(AL156,Calculations!$C$118))+(1-Control!$C$7*Calculations!$C$87)*INDEX('Monthly Data'!R:R,Calculations!$C$116+MOD(AL156,Calculations!$C$118))</f>
        <v>3.9251937367756782E-3</v>
      </c>
      <c r="FC156" s="86">
        <f ca="1">Control!$C$7*Calculations!$C$82*INDEX('Monthly Data'!N:N,Calculations!$C$116+MOD(AM156,Calculations!$C$118))+Control!$C$7*Calculations!$C$83*INDEX('Monthly Data'!O:O,Calculations!$C$116+MOD(AM156,Calculations!$C$118))+Control!$C$7*Calculations!$C$84*INDEX('Monthly Data'!P:P,Calculations!$C$116+MOD(AM156,Calculations!$C$118))+Control!$C$7*Calculations!$C$85*INDEX('Monthly Data'!Q:Q,Calculations!$C$116+MOD(AM156,Calculations!$C$118))+(1-Control!$C$7*Calculations!$C$87)*INDEX('Monthly Data'!R:R,Calculations!$C$116+MOD(AM156,Calculations!$C$118))</f>
        <v>7.5897487599915015E-3</v>
      </c>
      <c r="FD156" s="86">
        <f ca="1">Control!$C$7*Calculations!$C$82*INDEX('Monthly Data'!N:N,Calculations!$C$116+MOD(AN156,Calculations!$C$118))+Control!$C$7*Calculations!$C$83*INDEX('Monthly Data'!O:O,Calculations!$C$116+MOD(AN156,Calculations!$C$118))+Control!$C$7*Calculations!$C$84*INDEX('Monthly Data'!P:P,Calculations!$C$116+MOD(AN156,Calculations!$C$118))+Control!$C$7*Calculations!$C$85*INDEX('Monthly Data'!Q:Q,Calculations!$C$116+MOD(AN156,Calculations!$C$118))+(1-Control!$C$7*Calculations!$C$87)*INDEX('Monthly Data'!R:R,Calculations!$C$116+MOD(AN156,Calculations!$C$118))</f>
        <v>1.1704119272391494E-2</v>
      </c>
      <c r="FE156" s="86">
        <f ca="1">Control!$C$7*Calculations!$C$82*INDEX('Monthly Data'!N:N,Calculations!$C$116+MOD(AO156,Calculations!$C$118))+Control!$C$7*Calculations!$C$83*INDEX('Monthly Data'!O:O,Calculations!$C$116+MOD(AO156,Calculations!$C$118))+Control!$C$7*Calculations!$C$84*INDEX('Monthly Data'!P:P,Calculations!$C$116+MOD(AO156,Calculations!$C$118))+Control!$C$7*Calculations!$C$85*INDEX('Monthly Data'!Q:Q,Calculations!$C$116+MOD(AO156,Calculations!$C$118))+(1-Control!$C$7*Calculations!$C$87)*INDEX('Monthly Data'!R:R,Calculations!$C$116+MOD(AO156,Calculations!$C$118))</f>
        <v>5.1972609868760735E-3</v>
      </c>
      <c r="FF156" s="86">
        <f ca="1">Control!$C$7*Calculations!$C$82*INDEX('Monthly Data'!N:N,Calculations!$C$116+MOD(AP156,Calculations!$C$118))+Control!$C$7*Calculations!$C$83*INDEX('Monthly Data'!O:O,Calculations!$C$116+MOD(AP156,Calculations!$C$118))+Control!$C$7*Calculations!$C$84*INDEX('Monthly Data'!P:P,Calculations!$C$116+MOD(AP156,Calculations!$C$118))+Control!$C$7*Calculations!$C$85*INDEX('Monthly Data'!Q:Q,Calculations!$C$116+MOD(AP156,Calculations!$C$118))+(1-Control!$C$7*Calculations!$C$87)*INDEX('Monthly Data'!R:R,Calculations!$C$116+MOD(AP156,Calculations!$C$118))</f>
        <v>-3.53368065312233E-2</v>
      </c>
      <c r="FG156" s="86">
        <f ca="1">Control!$C$7*Calculations!$C$82*INDEX('Monthly Data'!N:N,Calculations!$C$116+MOD(AQ156,Calculations!$C$118))+Control!$C$7*Calculations!$C$83*INDEX('Monthly Data'!O:O,Calculations!$C$116+MOD(AQ156,Calculations!$C$118))+Control!$C$7*Calculations!$C$84*INDEX('Monthly Data'!P:P,Calculations!$C$116+MOD(AQ156,Calculations!$C$118))+Control!$C$7*Calculations!$C$85*INDEX('Monthly Data'!Q:Q,Calculations!$C$116+MOD(AQ156,Calculations!$C$118))+(1-Control!$C$7*Calculations!$C$87)*INDEX('Monthly Data'!R:R,Calculations!$C$116+MOD(AQ156,Calculations!$C$118))</f>
        <v>-3.53368065312233E-2</v>
      </c>
      <c r="FH156" s="86">
        <f ca="1">Control!$C$7*Calculations!$C$82*INDEX('Monthly Data'!N:N,Calculations!$C$116+MOD(AR156,Calculations!$C$118))+Control!$C$7*Calculations!$C$83*INDEX('Monthly Data'!O:O,Calculations!$C$116+MOD(AR156,Calculations!$C$118))+Control!$C$7*Calculations!$C$84*INDEX('Monthly Data'!P:P,Calculations!$C$116+MOD(AR156,Calculations!$C$118))+Control!$C$7*Calculations!$C$85*INDEX('Monthly Data'!Q:Q,Calculations!$C$116+MOD(AR156,Calculations!$C$118))+(1-Control!$C$7*Calculations!$C$87)*INDEX('Monthly Data'!R:R,Calculations!$C$116+MOD(AR156,Calculations!$C$118))</f>
        <v>2.3852824346838646E-2</v>
      </c>
      <c r="FI156" s="86">
        <f ca="1">Control!$C$7*Calculations!$C$82*INDEX('Monthly Data'!N:N,Calculations!$C$116+MOD(AS156,Calculations!$C$118))+Control!$C$7*Calculations!$C$83*INDEX('Monthly Data'!O:O,Calculations!$C$116+MOD(AS156,Calculations!$C$118))+Control!$C$7*Calculations!$C$84*INDEX('Monthly Data'!P:P,Calculations!$C$116+MOD(AS156,Calculations!$C$118))+Control!$C$7*Calculations!$C$85*INDEX('Monthly Data'!Q:Q,Calculations!$C$116+MOD(AS156,Calculations!$C$118))+(1-Control!$C$7*Calculations!$C$87)*INDEX('Monthly Data'!R:R,Calculations!$C$116+MOD(AS156,Calculations!$C$118))</f>
        <v>-2.7490061308214487E-3</v>
      </c>
      <c r="FJ156" s="86">
        <f ca="1">Control!$C$7*Calculations!$C$82*INDEX('Monthly Data'!N:N,Calculations!$C$116+MOD(AT156,Calculations!$C$118))+Control!$C$7*Calculations!$C$83*INDEX('Monthly Data'!O:O,Calculations!$C$116+MOD(AT156,Calculations!$C$118))+Control!$C$7*Calculations!$C$84*INDEX('Monthly Data'!P:P,Calculations!$C$116+MOD(AT156,Calculations!$C$118))+Control!$C$7*Calculations!$C$85*INDEX('Monthly Data'!Q:Q,Calculations!$C$116+MOD(AT156,Calculations!$C$118))+(1-Control!$C$7*Calculations!$C$87)*INDEX('Monthly Data'!R:R,Calculations!$C$116+MOD(AT156,Calculations!$C$118))</f>
        <v>5.3309355465453899E-3</v>
      </c>
      <c r="FK156" s="86">
        <f ca="1">Control!$C$7*Calculations!$C$82*INDEX('Monthly Data'!N:N,Calculations!$C$116+MOD(AU156,Calculations!$C$118))+Control!$C$7*Calculations!$C$83*INDEX('Monthly Data'!O:O,Calculations!$C$116+MOD(AU156,Calculations!$C$118))+Control!$C$7*Calculations!$C$84*INDEX('Monthly Data'!P:P,Calculations!$C$116+MOD(AU156,Calculations!$C$118))+Control!$C$7*Calculations!$C$85*INDEX('Monthly Data'!Q:Q,Calculations!$C$116+MOD(AU156,Calculations!$C$118))+(1-Control!$C$7*Calculations!$C$87)*INDEX('Monthly Data'!R:R,Calculations!$C$116+MOD(AU156,Calculations!$C$118))</f>
        <v>8.4240675975201049E-3</v>
      </c>
      <c r="FL156" s="86">
        <f ca="1">Control!$C$7*Calculations!$C$82*INDEX('Monthly Data'!N:N,Calculations!$C$116+MOD(AV156,Calculations!$C$118))+Control!$C$7*Calculations!$C$83*INDEX('Monthly Data'!O:O,Calculations!$C$116+MOD(AV156,Calculations!$C$118))+Control!$C$7*Calculations!$C$84*INDEX('Monthly Data'!P:P,Calculations!$C$116+MOD(AV156,Calculations!$C$118))+Control!$C$7*Calculations!$C$85*INDEX('Monthly Data'!Q:Q,Calculations!$C$116+MOD(AV156,Calculations!$C$118))+(1-Control!$C$7*Calculations!$C$87)*INDEX('Monthly Data'!R:R,Calculations!$C$116+MOD(AV156,Calculations!$C$118))</f>
        <v>3.7118215575026904E-2</v>
      </c>
      <c r="FM156" s="86">
        <f ca="1">Control!$C$7*Calculations!$C$82*INDEX('Monthly Data'!N:N,Calculations!$C$116+MOD(AW156,Calculations!$C$118))+Control!$C$7*Calculations!$C$83*INDEX('Monthly Data'!O:O,Calculations!$C$116+MOD(AW156,Calculations!$C$118))+Control!$C$7*Calculations!$C$84*INDEX('Monthly Data'!P:P,Calculations!$C$116+MOD(AW156,Calculations!$C$118))+Control!$C$7*Calculations!$C$85*INDEX('Monthly Data'!Q:Q,Calculations!$C$116+MOD(AW156,Calculations!$C$118))+(1-Control!$C$7*Calculations!$C$87)*INDEX('Monthly Data'!R:R,Calculations!$C$116+MOD(AW156,Calculations!$C$118))</f>
        <v>5.1972609868760735E-3</v>
      </c>
      <c r="FN156" s="86">
        <f ca="1">Control!$C$7*Calculations!$C$82*INDEX('Monthly Data'!N:N,Calculations!$C$116+MOD(AX156,Calculations!$C$118))+Control!$C$7*Calculations!$C$83*INDEX('Monthly Data'!O:O,Calculations!$C$116+MOD(AX156,Calculations!$C$118))+Control!$C$7*Calculations!$C$84*INDEX('Monthly Data'!P:P,Calculations!$C$116+MOD(AX156,Calculations!$C$118))+Control!$C$7*Calculations!$C$85*INDEX('Monthly Data'!Q:Q,Calculations!$C$116+MOD(AX156,Calculations!$C$118))+(1-Control!$C$7*Calculations!$C$87)*INDEX('Monthly Data'!R:R,Calculations!$C$116+MOD(AX156,Calculations!$C$118))</f>
        <v>3.8809817903524786E-2</v>
      </c>
      <c r="FO156" s="86">
        <f ca="1">Control!$C$7*Calculations!$C$82*INDEX('Monthly Data'!N:N,Calculations!$C$116+MOD(AY156,Calculations!$C$118))+Control!$C$7*Calculations!$C$83*INDEX('Monthly Data'!O:O,Calculations!$C$116+MOD(AY156,Calculations!$C$118))+Control!$C$7*Calculations!$C$84*INDEX('Monthly Data'!P:P,Calculations!$C$116+MOD(AY156,Calculations!$C$118))+Control!$C$7*Calculations!$C$85*INDEX('Monthly Data'!Q:Q,Calculations!$C$116+MOD(AY156,Calculations!$C$118))+(1-Control!$C$7*Calculations!$C$87)*INDEX('Monthly Data'!R:R,Calculations!$C$116+MOD(AY156,Calculations!$C$118))</f>
        <v>3.0957942835585645E-2</v>
      </c>
      <c r="FP156" s="86">
        <f ca="1">Control!$C$7*Calculations!$C$82*INDEX('Monthly Data'!N:N,Calculations!$C$116+MOD(AZ156,Calculations!$C$118))+Control!$C$7*Calculations!$C$83*INDEX('Monthly Data'!O:O,Calculations!$C$116+MOD(AZ156,Calculations!$C$118))+Control!$C$7*Calculations!$C$84*INDEX('Monthly Data'!P:P,Calculations!$C$116+MOD(AZ156,Calculations!$C$118))+Control!$C$7*Calculations!$C$85*INDEX('Monthly Data'!Q:Q,Calculations!$C$116+MOD(AZ156,Calculations!$C$118))+(1-Control!$C$7*Calculations!$C$87)*INDEX('Monthly Data'!R:R,Calculations!$C$116+MOD(AZ156,Calculations!$C$118))</f>
        <v>8.3814116887657771E-3</v>
      </c>
      <c r="FQ156" s="86">
        <f ca="1">Control!$C$7*Calculations!$C$82*INDEX('Monthly Data'!N:N,Calculations!$C$116+MOD(BA156,Calculations!$C$118))+Control!$C$7*Calculations!$C$83*INDEX('Monthly Data'!O:O,Calculations!$C$116+MOD(BA156,Calculations!$C$118))+Control!$C$7*Calculations!$C$84*INDEX('Monthly Data'!P:P,Calculations!$C$116+MOD(BA156,Calculations!$C$118))+Control!$C$7*Calculations!$C$85*INDEX('Monthly Data'!Q:Q,Calculations!$C$116+MOD(BA156,Calculations!$C$118))+(1-Control!$C$7*Calculations!$C$87)*INDEX('Monthly Data'!R:R,Calculations!$C$116+MOD(BA156,Calculations!$C$118))</f>
        <v>-9.5555592256394619E-3</v>
      </c>
      <c r="FR156" s="86">
        <f ca="1">Control!$C$7*Calculations!$C$82*INDEX('Monthly Data'!N:N,Calculations!$C$116+MOD(BB156,Calculations!$C$118))+Control!$C$7*Calculations!$C$83*INDEX('Monthly Data'!O:O,Calculations!$C$116+MOD(BB156,Calculations!$C$118))+Control!$C$7*Calculations!$C$84*INDEX('Monthly Data'!P:P,Calculations!$C$116+MOD(BB156,Calculations!$C$118))+Control!$C$7*Calculations!$C$85*INDEX('Monthly Data'!Q:Q,Calculations!$C$116+MOD(BB156,Calculations!$C$118))+(1-Control!$C$7*Calculations!$C$87)*INDEX('Monthly Data'!R:R,Calculations!$C$116+MOD(BB156,Calculations!$C$118))</f>
        <v>1.5115046179922851E-2</v>
      </c>
      <c r="FS156" s="86">
        <f ca="1">Control!$C$7*Calculations!$C$82*INDEX('Monthly Data'!N:N,Calculations!$C$116+MOD(BC156,Calculations!$C$118))+Control!$C$7*Calculations!$C$83*INDEX('Monthly Data'!O:O,Calculations!$C$116+MOD(BC156,Calculations!$C$118))+Control!$C$7*Calculations!$C$84*INDEX('Monthly Data'!P:P,Calculations!$C$116+MOD(BC156,Calculations!$C$118))+Control!$C$7*Calculations!$C$85*INDEX('Monthly Data'!Q:Q,Calculations!$C$116+MOD(BC156,Calculations!$C$118))+(1-Control!$C$7*Calculations!$C$87)*INDEX('Monthly Data'!R:R,Calculations!$C$116+MOD(BC156,Calculations!$C$118))</f>
        <v>3.7118215575026904E-2</v>
      </c>
      <c r="FT156" s="86">
        <f ca="1">Control!$C$7*Calculations!$C$82*INDEX('Monthly Data'!N:N,Calculations!$C$116+MOD(BD156,Calculations!$C$118))+Control!$C$7*Calculations!$C$83*INDEX('Monthly Data'!O:O,Calculations!$C$116+MOD(BD156,Calculations!$C$118))+Control!$C$7*Calculations!$C$84*INDEX('Monthly Data'!P:P,Calculations!$C$116+MOD(BD156,Calculations!$C$118))+Control!$C$7*Calculations!$C$85*INDEX('Monthly Data'!Q:Q,Calculations!$C$116+MOD(BD156,Calculations!$C$118))+(1-Control!$C$7*Calculations!$C$87)*INDEX('Monthly Data'!R:R,Calculations!$C$116+MOD(BD156,Calculations!$C$118))</f>
        <v>-1.8530040247387896E-2</v>
      </c>
      <c r="FU156" s="86">
        <f ca="1">Control!$C$7*Calculations!$C$82*INDEX('Monthly Data'!N:N,Calculations!$C$116+MOD(BE156,Calculations!$C$118))+Control!$C$7*Calculations!$C$83*INDEX('Monthly Data'!O:O,Calculations!$C$116+MOD(BE156,Calculations!$C$118))+Control!$C$7*Calculations!$C$84*INDEX('Monthly Data'!P:P,Calculations!$C$116+MOD(BE156,Calculations!$C$118))+Control!$C$7*Calculations!$C$85*INDEX('Monthly Data'!Q:Q,Calculations!$C$116+MOD(BE156,Calculations!$C$118))+(1-Control!$C$7*Calculations!$C$87)*INDEX('Monthly Data'!R:R,Calculations!$C$116+MOD(BE156,Calculations!$C$118))</f>
        <v>1.0478379486191123E-2</v>
      </c>
      <c r="FV156" s="86">
        <f ca="1">Control!$C$7*Calculations!$C$82*INDEX('Monthly Data'!N:N,Calculations!$C$116+MOD(BF156,Calculations!$C$118))+Control!$C$7*Calculations!$C$83*INDEX('Monthly Data'!O:O,Calculations!$C$116+MOD(BF156,Calculations!$C$118))+Control!$C$7*Calculations!$C$84*INDEX('Monthly Data'!P:P,Calculations!$C$116+MOD(BF156,Calculations!$C$118))+Control!$C$7*Calculations!$C$85*INDEX('Monthly Data'!Q:Q,Calculations!$C$116+MOD(BF156,Calculations!$C$118))+(1-Control!$C$7*Calculations!$C$87)*INDEX('Monthly Data'!R:R,Calculations!$C$116+MOD(BF156,Calculations!$C$118))</f>
        <v>-1.1360801645249321E-2</v>
      </c>
      <c r="FW156" s="86">
        <f ca="1">Control!$C$7*Calculations!$C$82*INDEX('Monthly Data'!N:N,Calculations!$C$116+MOD(BG156,Calculations!$C$118))+Control!$C$7*Calculations!$C$83*INDEX('Monthly Data'!O:O,Calculations!$C$116+MOD(BG156,Calculations!$C$118))+Control!$C$7*Calculations!$C$84*INDEX('Monthly Data'!P:P,Calculations!$C$116+MOD(BG156,Calculations!$C$118))+Control!$C$7*Calculations!$C$85*INDEX('Monthly Data'!Q:Q,Calculations!$C$116+MOD(BG156,Calculations!$C$118))+(1-Control!$C$7*Calculations!$C$87)*INDEX('Monthly Data'!R:R,Calculations!$C$116+MOD(BG156,Calculations!$C$118))</f>
        <v>5.1279584938936244E-2</v>
      </c>
      <c r="FX156" s="86">
        <f ca="1">Control!$C$7*Calculations!$C$82*INDEX('Monthly Data'!N:N,Calculations!$C$116+MOD(BH156,Calculations!$C$118))+Control!$C$7*Calculations!$C$83*INDEX('Monthly Data'!O:O,Calculations!$C$116+MOD(BH156,Calculations!$C$118))+Control!$C$7*Calculations!$C$84*INDEX('Monthly Data'!P:P,Calculations!$C$116+MOD(BH156,Calculations!$C$118))+Control!$C$7*Calculations!$C$85*INDEX('Monthly Data'!Q:Q,Calculations!$C$116+MOD(BH156,Calculations!$C$118))+(1-Control!$C$7*Calculations!$C$87)*INDEX('Monthly Data'!R:R,Calculations!$C$116+MOD(BH156,Calculations!$C$118))</f>
        <v>-1.9947061878162777E-2</v>
      </c>
      <c r="FY156" s="86">
        <f ca="1">Control!$C$7*Calculations!$C$82*INDEX('Monthly Data'!N:N,Calculations!$C$116+MOD(BI156,Calculations!$C$118))+Control!$C$7*Calculations!$C$83*INDEX('Monthly Data'!O:O,Calculations!$C$116+MOD(BI156,Calculations!$C$118))+Control!$C$7*Calculations!$C$84*INDEX('Monthly Data'!P:P,Calculations!$C$116+MOD(BI156,Calculations!$C$118))+Control!$C$7*Calculations!$C$85*INDEX('Monthly Data'!Q:Q,Calculations!$C$116+MOD(BI156,Calculations!$C$118))+(1-Control!$C$7*Calculations!$C$87)*INDEX('Monthly Data'!R:R,Calculations!$C$116+MOD(BI156,Calculations!$C$118))</f>
        <v>-1.8530040247387896E-2</v>
      </c>
      <c r="FZ156" s="86">
        <f ca="1">Control!$C$7*Calculations!$C$82*INDEX('Monthly Data'!N:N,Calculations!$C$116+MOD(BJ156,Calculations!$C$118))+Control!$C$7*Calculations!$C$83*INDEX('Monthly Data'!O:O,Calculations!$C$116+MOD(BJ156,Calculations!$C$118))+Control!$C$7*Calculations!$C$84*INDEX('Monthly Data'!P:P,Calculations!$C$116+MOD(BJ156,Calculations!$C$118))+Control!$C$7*Calculations!$C$85*INDEX('Monthly Data'!Q:Q,Calculations!$C$116+MOD(BJ156,Calculations!$C$118))+(1-Control!$C$7*Calculations!$C$87)*INDEX('Monthly Data'!R:R,Calculations!$C$116+MOD(BJ156,Calculations!$C$118))</f>
        <v>2.9708469559001142E-2</v>
      </c>
      <c r="GA156" s="86">
        <f ca="1">Control!$C$7*Calculations!$C$82*INDEX('Monthly Data'!N:N,Calculations!$C$116+MOD(BK156,Calculations!$C$118))+Control!$C$7*Calculations!$C$83*INDEX('Monthly Data'!O:O,Calculations!$C$116+MOD(BK156,Calculations!$C$118))+Control!$C$7*Calculations!$C$84*INDEX('Monthly Data'!P:P,Calculations!$C$116+MOD(BK156,Calculations!$C$118))+Control!$C$7*Calculations!$C$85*INDEX('Monthly Data'!Q:Q,Calculations!$C$116+MOD(BK156,Calculations!$C$118))+(1-Control!$C$7*Calculations!$C$87)*INDEX('Monthly Data'!R:R,Calculations!$C$116+MOD(BK156,Calculations!$C$118))</f>
        <v>-3.53368065312233E-2</v>
      </c>
      <c r="GB156" s="86">
        <f ca="1">Control!$C$7*Calculations!$C$82*INDEX('Monthly Data'!N:N,Calculations!$C$116+MOD(BL156,Calculations!$C$118))+Control!$C$7*Calculations!$C$83*INDEX('Monthly Data'!O:O,Calculations!$C$116+MOD(BL156,Calculations!$C$118))+Control!$C$7*Calculations!$C$84*INDEX('Monthly Data'!P:P,Calculations!$C$116+MOD(BL156,Calculations!$C$118))+Control!$C$7*Calculations!$C$85*INDEX('Monthly Data'!Q:Q,Calculations!$C$116+MOD(BL156,Calculations!$C$118))+(1-Control!$C$7*Calculations!$C$87)*INDEX('Monthly Data'!R:R,Calculations!$C$116+MOD(BL156,Calculations!$C$118))</f>
        <v>-7.5539743260223157E-3</v>
      </c>
      <c r="GC156" s="86">
        <f ca="1">Control!$C$7*Calculations!$C$82*INDEX('Monthly Data'!N:N,Calculations!$C$116+MOD(BM156,Calculations!$C$118))+Control!$C$7*Calculations!$C$83*INDEX('Monthly Data'!O:O,Calculations!$C$116+MOD(BM156,Calculations!$C$118))+Control!$C$7*Calculations!$C$84*INDEX('Monthly Data'!P:P,Calculations!$C$116+MOD(BM156,Calculations!$C$118))+Control!$C$7*Calculations!$C$85*INDEX('Monthly Data'!Q:Q,Calculations!$C$116+MOD(BM156,Calculations!$C$118))+(1-Control!$C$7*Calculations!$C$87)*INDEX('Monthly Data'!R:R,Calculations!$C$116+MOD(BM156,Calculations!$C$118))</f>
        <v>2.5325873776067674E-2</v>
      </c>
      <c r="GD156" s="86">
        <f ca="1">Control!$C$7*Calculations!$C$82*INDEX('Monthly Data'!N:N,Calculations!$C$116+MOD(BN156,Calculations!$C$118))+Control!$C$7*Calculations!$C$83*INDEX('Monthly Data'!O:O,Calculations!$C$116+MOD(BN156,Calculations!$C$118))+Control!$C$7*Calculations!$C$84*INDEX('Monthly Data'!P:P,Calculations!$C$116+MOD(BN156,Calculations!$C$118))+Control!$C$7*Calculations!$C$85*INDEX('Monthly Data'!Q:Q,Calculations!$C$116+MOD(BN156,Calculations!$C$118))+(1-Control!$C$7*Calculations!$C$87)*INDEX('Monthly Data'!R:R,Calculations!$C$116+MOD(BN156,Calculations!$C$118))</f>
        <v>2.0524935548016137E-2</v>
      </c>
      <c r="GE156" s="86">
        <f ca="1">Control!$C$7*Calculations!$C$82*INDEX('Monthly Data'!N:N,Calculations!$C$116+MOD(BO156,Calculations!$C$118))+Control!$C$7*Calculations!$C$83*INDEX('Monthly Data'!O:O,Calculations!$C$116+MOD(BO156,Calculations!$C$118))+Control!$C$7*Calculations!$C$84*INDEX('Monthly Data'!P:P,Calculations!$C$116+MOD(BO156,Calculations!$C$118))+Control!$C$7*Calculations!$C$85*INDEX('Monthly Data'!Q:Q,Calculations!$C$116+MOD(BO156,Calculations!$C$118))+(1-Control!$C$7*Calculations!$C$87)*INDEX('Monthly Data'!R:R,Calculations!$C$116+MOD(BO156,Calculations!$C$118))</f>
        <v>1.0921298083007208E-2</v>
      </c>
      <c r="GF156" s="86">
        <f ca="1">Control!$C$7*Calculations!$C$82*INDEX('Monthly Data'!N:N,Calculations!$C$116+MOD(BP156,Calculations!$C$118))+Control!$C$7*Calculations!$C$83*INDEX('Monthly Data'!O:O,Calculations!$C$116+MOD(BP156,Calculations!$C$118))+Control!$C$7*Calculations!$C$84*INDEX('Monthly Data'!P:P,Calculations!$C$116+MOD(BP156,Calculations!$C$118))+Control!$C$7*Calculations!$C$85*INDEX('Monthly Data'!Q:Q,Calculations!$C$116+MOD(BP156,Calculations!$C$118))+(1-Control!$C$7*Calculations!$C$87)*INDEX('Monthly Data'!R:R,Calculations!$C$116+MOD(BP156,Calculations!$C$118))</f>
        <v>-3.299557342782896E-2</v>
      </c>
      <c r="GG156" s="86">
        <f ca="1">Control!$C$7*Calculations!$C$82*INDEX('Monthly Data'!N:N,Calculations!$C$116+MOD(BQ156,Calculations!$C$118))+Control!$C$7*Calculations!$C$83*INDEX('Monthly Data'!O:O,Calculations!$C$116+MOD(BQ156,Calculations!$C$118))+Control!$C$7*Calculations!$C$84*INDEX('Monthly Data'!P:P,Calculations!$C$116+MOD(BQ156,Calculations!$C$118))+Control!$C$7*Calculations!$C$85*INDEX('Monthly Data'!Q:Q,Calculations!$C$116+MOD(BQ156,Calculations!$C$118))+(1-Control!$C$7*Calculations!$C$87)*INDEX('Monthly Data'!R:R,Calculations!$C$116+MOD(BQ156,Calculations!$C$118))</f>
        <v>4.089189590407355E-3</v>
      </c>
      <c r="GH156" s="86">
        <f ca="1">Control!$C$7*Calculations!$C$82*INDEX('Monthly Data'!N:N,Calculations!$C$116+MOD(BR156,Calculations!$C$118))+Control!$C$7*Calculations!$C$83*INDEX('Monthly Data'!O:O,Calculations!$C$116+MOD(BR156,Calculations!$C$118))+Control!$C$7*Calculations!$C$84*INDEX('Monthly Data'!P:P,Calculations!$C$116+MOD(BR156,Calculations!$C$118))+Control!$C$7*Calculations!$C$85*INDEX('Monthly Data'!Q:Q,Calculations!$C$116+MOD(BR156,Calculations!$C$118))+(1-Control!$C$7*Calculations!$C$87)*INDEX('Monthly Data'!R:R,Calculations!$C$116+MOD(BR156,Calculations!$C$118))</f>
        <v>1.2435425892067014E-2</v>
      </c>
      <c r="GI156" s="86">
        <f ca="1">Control!$C$7*Calculations!$C$82*INDEX('Monthly Data'!N:N,Calculations!$C$116+MOD(BS156,Calculations!$C$118))+Control!$C$7*Calculations!$C$83*INDEX('Monthly Data'!O:O,Calculations!$C$116+MOD(BS156,Calculations!$C$118))+Control!$C$7*Calculations!$C$84*INDEX('Monthly Data'!P:P,Calculations!$C$116+MOD(BS156,Calculations!$C$118))+Control!$C$7*Calculations!$C$85*INDEX('Monthly Data'!Q:Q,Calculations!$C$116+MOD(BS156,Calculations!$C$118))+(1-Control!$C$7*Calculations!$C$87)*INDEX('Monthly Data'!R:R,Calculations!$C$116+MOD(BS156,Calculations!$C$118))</f>
        <v>-2.7490061308214487E-3</v>
      </c>
      <c r="GJ156" s="86">
        <f ca="1">Control!$C$7*Calculations!$C$82*INDEX('Monthly Data'!N:N,Calculations!$C$116+MOD(BT156,Calculations!$C$118))+Control!$C$7*Calculations!$C$83*INDEX('Monthly Data'!O:O,Calculations!$C$116+MOD(BT156,Calculations!$C$118))+Control!$C$7*Calculations!$C$84*INDEX('Monthly Data'!P:P,Calculations!$C$116+MOD(BT156,Calculations!$C$118))+Control!$C$7*Calculations!$C$85*INDEX('Monthly Data'!Q:Q,Calculations!$C$116+MOD(BT156,Calculations!$C$118))+(1-Control!$C$7*Calculations!$C$87)*INDEX('Monthly Data'!R:R,Calculations!$C$116+MOD(BT156,Calculations!$C$118))</f>
        <v>-1.5984879994281095E-2</v>
      </c>
      <c r="GK156" s="86">
        <f ca="1">Control!$C$7*Calculations!$C$82*INDEX('Monthly Data'!N:N,Calculations!$C$116+MOD(BU156,Calculations!$C$118))+Control!$C$7*Calculations!$C$83*INDEX('Monthly Data'!O:O,Calculations!$C$116+MOD(BU156,Calculations!$C$118))+Control!$C$7*Calculations!$C$84*INDEX('Monthly Data'!P:P,Calculations!$C$116+MOD(BU156,Calculations!$C$118))+Control!$C$7*Calculations!$C$85*INDEX('Monthly Data'!Q:Q,Calculations!$C$116+MOD(BU156,Calculations!$C$118))+(1-Control!$C$7*Calculations!$C$87)*INDEX('Monthly Data'!R:R,Calculations!$C$116+MOD(BU156,Calculations!$C$118))</f>
        <v>3.6332715283247441E-2</v>
      </c>
      <c r="GL156" s="86">
        <f ca="1">Control!$C$7*Calculations!$C$82*INDEX('Monthly Data'!N:N,Calculations!$C$116+MOD(BV156,Calculations!$C$118))+Control!$C$7*Calculations!$C$83*INDEX('Monthly Data'!O:O,Calculations!$C$116+MOD(BV156,Calculations!$C$118))+Control!$C$7*Calculations!$C$84*INDEX('Monthly Data'!P:P,Calculations!$C$116+MOD(BV156,Calculations!$C$118))+Control!$C$7*Calculations!$C$85*INDEX('Monthly Data'!Q:Q,Calculations!$C$116+MOD(BV156,Calculations!$C$118))+(1-Control!$C$7*Calculations!$C$87)*INDEX('Monthly Data'!R:R,Calculations!$C$116+MOD(BV156,Calculations!$C$118))</f>
        <v>1.50127906355989E-2</v>
      </c>
      <c r="GM156" s="86">
        <f ca="1">Control!$C$7*Calculations!$C$82*INDEX('Monthly Data'!N:N,Calculations!$C$116+MOD(BW156,Calculations!$C$118))+Control!$C$7*Calculations!$C$83*INDEX('Monthly Data'!O:O,Calculations!$C$116+MOD(BW156,Calculations!$C$118))+Control!$C$7*Calculations!$C$84*INDEX('Monthly Data'!P:P,Calculations!$C$116+MOD(BW156,Calculations!$C$118))+Control!$C$7*Calculations!$C$85*INDEX('Monthly Data'!Q:Q,Calculations!$C$116+MOD(BW156,Calculations!$C$118))+(1-Control!$C$7*Calculations!$C$87)*INDEX('Monthly Data'!R:R,Calculations!$C$116+MOD(BW156,Calculations!$C$118))</f>
        <v>1.8665061640915637E-2</v>
      </c>
      <c r="GN156" s="86">
        <f ca="1">Control!$C$7*Calculations!$C$82*INDEX('Monthly Data'!N:N,Calculations!$C$116+MOD(BX156,Calculations!$C$118))+Control!$C$7*Calculations!$C$83*INDEX('Monthly Data'!O:O,Calculations!$C$116+MOD(BX156,Calculations!$C$118))+Control!$C$7*Calculations!$C$84*INDEX('Monthly Data'!P:P,Calculations!$C$116+MOD(BX156,Calculations!$C$118))+Control!$C$7*Calculations!$C$85*INDEX('Monthly Data'!Q:Q,Calculations!$C$116+MOD(BX156,Calculations!$C$118))+(1-Control!$C$7*Calculations!$C$87)*INDEX('Monthly Data'!R:R,Calculations!$C$116+MOD(BX156,Calculations!$C$118))</f>
        <v>3.9251937367756782E-3</v>
      </c>
      <c r="GO156" s="86">
        <f ca="1">Control!$C$7*Calculations!$C$82*INDEX('Monthly Data'!N:N,Calculations!$C$116+MOD(BY156,Calculations!$C$118))+Control!$C$7*Calculations!$C$83*INDEX('Monthly Data'!O:O,Calculations!$C$116+MOD(BY156,Calculations!$C$118))+Control!$C$7*Calculations!$C$84*INDEX('Monthly Data'!P:P,Calculations!$C$116+MOD(BY156,Calculations!$C$118))+Control!$C$7*Calculations!$C$85*INDEX('Monthly Data'!Q:Q,Calculations!$C$116+MOD(BY156,Calculations!$C$118))+(1-Control!$C$7*Calculations!$C$87)*INDEX('Monthly Data'!R:R,Calculations!$C$116+MOD(BY156,Calculations!$C$118))</f>
        <v>2.5325873776067674E-2</v>
      </c>
      <c r="GP156" s="86">
        <f ca="1">Control!$C$7*Calculations!$C$82*INDEX('Monthly Data'!N:N,Calculations!$C$116+MOD(BZ156,Calculations!$C$118))+Control!$C$7*Calculations!$C$83*INDEX('Monthly Data'!O:O,Calculations!$C$116+MOD(BZ156,Calculations!$C$118))+Control!$C$7*Calculations!$C$84*INDEX('Monthly Data'!P:P,Calculations!$C$116+MOD(BZ156,Calculations!$C$118))+Control!$C$7*Calculations!$C$85*INDEX('Monthly Data'!Q:Q,Calculations!$C$116+MOD(BZ156,Calculations!$C$118))+(1-Control!$C$7*Calculations!$C$87)*INDEX('Monthly Data'!R:R,Calculations!$C$116+MOD(BZ156,Calculations!$C$118))</f>
        <v>-2.0269389991732112E-2</v>
      </c>
      <c r="GQ156" s="86">
        <f ca="1">Control!$C$7*Calculations!$C$82*INDEX('Monthly Data'!N:N,Calculations!$C$116+MOD(CA156,Calculations!$C$118))+Control!$C$7*Calculations!$C$83*INDEX('Monthly Data'!O:O,Calculations!$C$116+MOD(CA156,Calculations!$C$118))+Control!$C$7*Calculations!$C$84*INDEX('Monthly Data'!P:P,Calculations!$C$116+MOD(CA156,Calculations!$C$118))+Control!$C$7*Calculations!$C$85*INDEX('Monthly Data'!Q:Q,Calculations!$C$116+MOD(CA156,Calculations!$C$118))+(1-Control!$C$7*Calculations!$C$87)*INDEX('Monthly Data'!R:R,Calculations!$C$116+MOD(CA156,Calculations!$C$118))</f>
        <v>1.1704119272391494E-2</v>
      </c>
      <c r="GR156" s="86">
        <f ca="1">Control!$C$7*Calculations!$C$82*INDEX('Monthly Data'!N:N,Calculations!$C$116+MOD(CB156,Calculations!$C$118))+Control!$C$7*Calculations!$C$83*INDEX('Monthly Data'!O:O,Calculations!$C$116+MOD(CB156,Calculations!$C$118))+Control!$C$7*Calculations!$C$84*INDEX('Monthly Data'!P:P,Calculations!$C$116+MOD(CB156,Calculations!$C$118))+Control!$C$7*Calculations!$C$85*INDEX('Monthly Data'!Q:Q,Calculations!$C$116+MOD(CB156,Calculations!$C$118))+(1-Control!$C$7*Calculations!$C$87)*INDEX('Monthly Data'!R:R,Calculations!$C$116+MOD(CB156,Calculations!$C$118))</f>
        <v>3.7596120283497965E-2</v>
      </c>
      <c r="GS156" s="86">
        <f ca="1">Control!$C$7*Calculations!$C$82*INDEX('Monthly Data'!N:N,Calculations!$C$116+MOD(CC156,Calculations!$C$118))+Control!$C$7*Calculations!$C$83*INDEX('Monthly Data'!O:O,Calculations!$C$116+MOD(CC156,Calculations!$C$118))+Control!$C$7*Calculations!$C$84*INDEX('Monthly Data'!P:P,Calculations!$C$116+MOD(CC156,Calculations!$C$118))+Control!$C$7*Calculations!$C$85*INDEX('Monthly Data'!Q:Q,Calculations!$C$116+MOD(CC156,Calculations!$C$118))+(1-Control!$C$7*Calculations!$C$87)*INDEX('Monthly Data'!R:R,Calculations!$C$116+MOD(CC156,Calculations!$C$118))</f>
        <v>3.8809817903524786E-2</v>
      </c>
      <c r="GT156" s="86">
        <f ca="1">Control!$C$7*Calculations!$C$82*INDEX('Monthly Data'!N:N,Calculations!$C$116+MOD(CD156,Calculations!$C$118))+Control!$C$7*Calculations!$C$83*INDEX('Monthly Data'!O:O,Calculations!$C$116+MOD(CD156,Calculations!$C$118))+Control!$C$7*Calculations!$C$84*INDEX('Monthly Data'!P:P,Calculations!$C$116+MOD(CD156,Calculations!$C$118))+Control!$C$7*Calculations!$C$85*INDEX('Monthly Data'!Q:Q,Calculations!$C$116+MOD(CD156,Calculations!$C$118))+(1-Control!$C$7*Calculations!$C$87)*INDEX('Monthly Data'!R:R,Calculations!$C$116+MOD(CD156,Calculations!$C$118))</f>
        <v>2.4470405846852006E-3</v>
      </c>
      <c r="GU156" s="86">
        <f ca="1">Control!$C$7*Calculations!$C$82*INDEX('Monthly Data'!N:N,Calculations!$C$116+MOD(CE156,Calculations!$C$118))+Control!$C$7*Calculations!$C$83*INDEX('Monthly Data'!O:O,Calculations!$C$116+MOD(CE156,Calculations!$C$118))+Control!$C$7*Calculations!$C$84*INDEX('Monthly Data'!P:P,Calculations!$C$116+MOD(CE156,Calculations!$C$118))+Control!$C$7*Calculations!$C$85*INDEX('Monthly Data'!Q:Q,Calculations!$C$116+MOD(CE156,Calculations!$C$118))+(1-Control!$C$7*Calculations!$C$87)*INDEX('Monthly Data'!R:R,Calculations!$C$116+MOD(CE156,Calculations!$C$118))</f>
        <v>1.2435425892067014E-2</v>
      </c>
      <c r="GV156" s="86">
        <f ca="1">Control!$C$7*Calculations!$C$82*INDEX('Monthly Data'!N:N,Calculations!$C$116+MOD(CF156,Calculations!$C$118))+Control!$C$7*Calculations!$C$83*INDEX('Monthly Data'!O:O,Calculations!$C$116+MOD(CF156,Calculations!$C$118))+Control!$C$7*Calculations!$C$84*INDEX('Monthly Data'!P:P,Calculations!$C$116+MOD(CF156,Calculations!$C$118))+Control!$C$7*Calculations!$C$85*INDEX('Monthly Data'!Q:Q,Calculations!$C$116+MOD(CF156,Calculations!$C$118))+(1-Control!$C$7*Calculations!$C$87)*INDEX('Monthly Data'!R:R,Calculations!$C$116+MOD(CF156,Calculations!$C$118))</f>
        <v>-9.5555592256394619E-3</v>
      </c>
      <c r="GW156" s="86">
        <f ca="1">Control!$C$7*Calculations!$C$82*INDEX('Monthly Data'!N:N,Calculations!$C$116+MOD(CG156,Calculations!$C$118))+Control!$C$7*Calculations!$C$83*INDEX('Monthly Data'!O:O,Calculations!$C$116+MOD(CG156,Calculations!$C$118))+Control!$C$7*Calculations!$C$84*INDEX('Monthly Data'!P:P,Calculations!$C$116+MOD(CG156,Calculations!$C$118))+Control!$C$7*Calculations!$C$85*INDEX('Monthly Data'!Q:Q,Calculations!$C$116+MOD(CG156,Calculations!$C$118))+(1-Control!$C$7*Calculations!$C$87)*INDEX('Monthly Data'!R:R,Calculations!$C$116+MOD(CG156,Calculations!$C$118))</f>
        <v>4.5132804118240749E-2</v>
      </c>
      <c r="GX156" s="86">
        <f ca="1">Control!$C$7*Calculations!$C$82*INDEX('Monthly Data'!N:N,Calculations!$C$116+MOD(CH156,Calculations!$C$118))+Control!$C$7*Calculations!$C$83*INDEX('Monthly Data'!O:O,Calculations!$C$116+MOD(CH156,Calculations!$C$118))+Control!$C$7*Calculations!$C$84*INDEX('Monthly Data'!P:P,Calculations!$C$116+MOD(CH156,Calculations!$C$118))+Control!$C$7*Calculations!$C$85*INDEX('Monthly Data'!Q:Q,Calculations!$C$116+MOD(CH156,Calculations!$C$118))+(1-Control!$C$7*Calculations!$C$87)*INDEX('Monthly Data'!R:R,Calculations!$C$116+MOD(CH156,Calculations!$C$118))</f>
        <v>-1.880155173376722E-2</v>
      </c>
      <c r="GY156" s="86">
        <f ca="1">Control!$C$7*Calculations!$C$82*INDEX('Monthly Data'!N:N,Calculations!$C$116+MOD(CI156,Calculations!$C$118))+Control!$C$7*Calculations!$C$83*INDEX('Monthly Data'!O:O,Calculations!$C$116+MOD(CI156,Calculations!$C$118))+Control!$C$7*Calculations!$C$84*INDEX('Monthly Data'!P:P,Calculations!$C$116+MOD(CI156,Calculations!$C$118))+Control!$C$7*Calculations!$C$85*INDEX('Monthly Data'!Q:Q,Calculations!$C$116+MOD(CI156,Calculations!$C$118))+(1-Control!$C$7*Calculations!$C$87)*INDEX('Monthly Data'!R:R,Calculations!$C$116+MOD(CI156,Calculations!$C$118))</f>
        <v>1.7484305259657981E-2</v>
      </c>
      <c r="GZ156" s="86">
        <f ca="1">Control!$C$7*Calculations!$C$82*INDEX('Monthly Data'!N:N,Calculations!$C$116+MOD(CJ156,Calculations!$C$118))+Control!$C$7*Calculations!$C$83*INDEX('Monthly Data'!O:O,Calculations!$C$116+MOD(CJ156,Calculations!$C$118))+Control!$C$7*Calculations!$C$84*INDEX('Monthly Data'!P:P,Calculations!$C$116+MOD(CJ156,Calculations!$C$118))+Control!$C$7*Calculations!$C$85*INDEX('Monthly Data'!Q:Q,Calculations!$C$116+MOD(CJ156,Calculations!$C$118))+(1-Control!$C$7*Calculations!$C$87)*INDEX('Monthly Data'!R:R,Calculations!$C$116+MOD(CJ156,Calculations!$C$118))</f>
        <v>3.0957942835585645E-2</v>
      </c>
      <c r="HA156" s="86">
        <f ca="1">Control!$C$7*Calculations!$C$82*INDEX('Monthly Data'!N:N,Calculations!$C$116+MOD(CK156,Calculations!$C$118))+Control!$C$7*Calculations!$C$83*INDEX('Monthly Data'!O:O,Calculations!$C$116+MOD(CK156,Calculations!$C$118))+Control!$C$7*Calculations!$C$84*INDEX('Monthly Data'!P:P,Calculations!$C$116+MOD(CK156,Calculations!$C$118))+Control!$C$7*Calculations!$C$85*INDEX('Monthly Data'!Q:Q,Calculations!$C$116+MOD(CK156,Calculations!$C$118))+(1-Control!$C$7*Calculations!$C$87)*INDEX('Monthly Data'!R:R,Calculations!$C$116+MOD(CK156,Calculations!$C$118))</f>
        <v>-9.8327855560634558E-3</v>
      </c>
      <c r="HB156" s="86">
        <f ca="1">Control!$C$7*Calculations!$C$82*INDEX('Monthly Data'!N:N,Calculations!$C$116+MOD(CL156,Calculations!$C$118))+Control!$C$7*Calculations!$C$83*INDEX('Monthly Data'!O:O,Calculations!$C$116+MOD(CL156,Calculations!$C$118))+Control!$C$7*Calculations!$C$84*INDEX('Monthly Data'!P:P,Calculations!$C$116+MOD(CL156,Calculations!$C$118))+Control!$C$7*Calculations!$C$85*INDEX('Monthly Data'!Q:Q,Calculations!$C$116+MOD(CL156,Calculations!$C$118))+(1-Control!$C$7*Calculations!$C$87)*INDEX('Monthly Data'!R:R,Calculations!$C$116+MOD(CL156,Calculations!$C$118))</f>
        <v>1.0627294914941248E-2</v>
      </c>
      <c r="HC156" s="86">
        <f ca="1">Control!$C$7*Calculations!$C$82*INDEX('Monthly Data'!N:N,Calculations!$C$116+MOD(CM156,Calculations!$C$118))+Control!$C$7*Calculations!$C$83*INDEX('Monthly Data'!O:O,Calculations!$C$116+MOD(CM156,Calculations!$C$118))+Control!$C$7*Calculations!$C$84*INDEX('Monthly Data'!P:P,Calculations!$C$116+MOD(CM156,Calculations!$C$118))+Control!$C$7*Calculations!$C$85*INDEX('Monthly Data'!Q:Q,Calculations!$C$116+MOD(CM156,Calculations!$C$118))+(1-Control!$C$7*Calculations!$C$87)*INDEX('Monthly Data'!R:R,Calculations!$C$116+MOD(CM156,Calculations!$C$118))</f>
        <v>-2.7490061308214487E-3</v>
      </c>
      <c r="HD156" s="86">
        <f ca="1">Control!$C$7*Calculations!$C$82*INDEX('Monthly Data'!N:N,Calculations!$C$116+MOD(CN156,Calculations!$C$118))+Control!$C$7*Calculations!$C$83*INDEX('Monthly Data'!O:O,Calculations!$C$116+MOD(CN156,Calculations!$C$118))+Control!$C$7*Calculations!$C$84*INDEX('Monthly Data'!P:P,Calculations!$C$116+MOD(CN156,Calculations!$C$118))+Control!$C$7*Calculations!$C$85*INDEX('Monthly Data'!Q:Q,Calculations!$C$116+MOD(CN156,Calculations!$C$118))+(1-Control!$C$7*Calculations!$C$87)*INDEX('Monthly Data'!R:R,Calculations!$C$116+MOD(CN156,Calculations!$C$118))</f>
        <v>-7.3651264633385334E-4</v>
      </c>
      <c r="HE156" s="86">
        <f ca="1">Control!$C$7*Calculations!$C$82*INDEX('Monthly Data'!N:N,Calculations!$C$116+MOD(CO156,Calculations!$C$118))+Control!$C$7*Calculations!$C$83*INDEX('Monthly Data'!O:O,Calculations!$C$116+MOD(CO156,Calculations!$C$118))+Control!$C$7*Calculations!$C$84*INDEX('Monthly Data'!P:P,Calculations!$C$116+MOD(CO156,Calculations!$C$118))+Control!$C$7*Calculations!$C$85*INDEX('Monthly Data'!Q:Q,Calculations!$C$116+MOD(CO156,Calculations!$C$118))+(1-Control!$C$7*Calculations!$C$87)*INDEX('Monthly Data'!R:R,Calculations!$C$116+MOD(CO156,Calculations!$C$118))</f>
        <v>2.3852824346838646E-2</v>
      </c>
      <c r="HF156" s="86">
        <f ca="1">Control!$C$7*Calculations!$C$82*INDEX('Monthly Data'!N:N,Calculations!$C$116+MOD(CP156,Calculations!$C$118))+Control!$C$7*Calculations!$C$83*INDEX('Monthly Data'!O:O,Calculations!$C$116+MOD(CP156,Calculations!$C$118))+Control!$C$7*Calculations!$C$84*INDEX('Monthly Data'!P:P,Calculations!$C$116+MOD(CP156,Calculations!$C$118))+Control!$C$7*Calculations!$C$85*INDEX('Monthly Data'!Q:Q,Calculations!$C$116+MOD(CP156,Calculations!$C$118))+(1-Control!$C$7*Calculations!$C$87)*INDEX('Monthly Data'!R:R,Calculations!$C$116+MOD(CP156,Calculations!$C$118))</f>
        <v>3.9251937367756782E-3</v>
      </c>
      <c r="HG156" s="86">
        <f ca="1">Control!$C$7*Calculations!$C$82*INDEX('Monthly Data'!N:N,Calculations!$C$116+MOD(CQ156,Calculations!$C$118))+Control!$C$7*Calculations!$C$83*INDEX('Monthly Data'!O:O,Calculations!$C$116+MOD(CQ156,Calculations!$C$118))+Control!$C$7*Calculations!$C$84*INDEX('Monthly Data'!P:P,Calculations!$C$116+MOD(CQ156,Calculations!$C$118))+Control!$C$7*Calculations!$C$85*INDEX('Monthly Data'!Q:Q,Calculations!$C$116+MOD(CQ156,Calculations!$C$118))+(1-Control!$C$7*Calculations!$C$87)*INDEX('Monthly Data'!R:R,Calculations!$C$116+MOD(CQ156,Calculations!$C$118))</f>
        <v>-4.417423226995453E-3</v>
      </c>
      <c r="HH156" s="86">
        <f ca="1">Control!$C$7*Calculations!$C$82*INDEX('Monthly Data'!N:N,Calculations!$C$116+MOD(CR156,Calculations!$C$118))+Control!$C$7*Calculations!$C$83*INDEX('Monthly Data'!O:O,Calculations!$C$116+MOD(CR156,Calculations!$C$118))+Control!$C$7*Calculations!$C$84*INDEX('Monthly Data'!P:P,Calculations!$C$116+MOD(CR156,Calculations!$C$118))+Control!$C$7*Calculations!$C$85*INDEX('Monthly Data'!Q:Q,Calculations!$C$116+MOD(CR156,Calculations!$C$118))+(1-Control!$C$7*Calculations!$C$87)*INDEX('Monthly Data'!R:R,Calculations!$C$116+MOD(CR156,Calculations!$C$118))</f>
        <v>6.3250222980707482E-3</v>
      </c>
      <c r="HI156" s="86">
        <f ca="1">Control!$C$7*Calculations!$C$82*INDEX('Monthly Data'!N:N,Calculations!$C$116+MOD(CS156,Calculations!$C$118))+Control!$C$7*Calculations!$C$83*INDEX('Monthly Data'!O:O,Calculations!$C$116+MOD(CS156,Calculations!$C$118))+Control!$C$7*Calculations!$C$84*INDEX('Monthly Data'!P:P,Calculations!$C$116+MOD(CS156,Calculations!$C$118))+Control!$C$7*Calculations!$C$85*INDEX('Monthly Data'!Q:Q,Calculations!$C$116+MOD(CS156,Calculations!$C$118))+(1-Control!$C$7*Calculations!$C$87)*INDEX('Monthly Data'!R:R,Calculations!$C$116+MOD(CS156,Calculations!$C$118))</f>
        <v>3.5231336013669103E-2</v>
      </c>
      <c r="HJ156" s="86">
        <f ca="1">Control!$C$7*Calculations!$C$82*INDEX('Monthly Data'!N:N,Calculations!$C$116+MOD(CT156,Calculations!$C$118))+Control!$C$7*Calculations!$C$83*INDEX('Monthly Data'!O:O,Calculations!$C$116+MOD(CT156,Calculations!$C$118))+Control!$C$7*Calculations!$C$84*INDEX('Monthly Data'!P:P,Calculations!$C$116+MOD(CT156,Calculations!$C$118))+Control!$C$7*Calculations!$C$85*INDEX('Monthly Data'!Q:Q,Calculations!$C$116+MOD(CT156,Calculations!$C$118))+(1-Control!$C$7*Calculations!$C$87)*INDEX('Monthly Data'!R:R,Calculations!$C$116+MOD(CT156,Calculations!$C$118))</f>
        <v>2.4470405846852006E-3</v>
      </c>
      <c r="HK156" s="86">
        <f ca="1">Control!$C$7*Calculations!$C$82*INDEX('Monthly Data'!N:N,Calculations!$C$116+MOD(CU156,Calculations!$C$118))+Control!$C$7*Calculations!$C$83*INDEX('Monthly Data'!O:O,Calculations!$C$116+MOD(CU156,Calculations!$C$118))+Control!$C$7*Calculations!$C$84*INDEX('Monthly Data'!P:P,Calculations!$C$116+MOD(CU156,Calculations!$C$118))+Control!$C$7*Calculations!$C$85*INDEX('Monthly Data'!Q:Q,Calculations!$C$116+MOD(CU156,Calculations!$C$118))+(1-Control!$C$7*Calculations!$C$87)*INDEX('Monthly Data'!R:R,Calculations!$C$116+MOD(CU156,Calculations!$C$118))</f>
        <v>-1.0485101266941802E-2</v>
      </c>
      <c r="HL156" s="86">
        <f ca="1">Control!$C$7*Calculations!$C$82*INDEX('Monthly Data'!N:N,Calculations!$C$116+MOD(CV156,Calculations!$C$118))+Control!$C$7*Calculations!$C$83*INDEX('Monthly Data'!O:O,Calculations!$C$116+MOD(CV156,Calculations!$C$118))+Control!$C$7*Calculations!$C$84*INDEX('Monthly Data'!P:P,Calculations!$C$116+MOD(CV156,Calculations!$C$118))+Control!$C$7*Calculations!$C$85*INDEX('Monthly Data'!Q:Q,Calculations!$C$116+MOD(CV156,Calculations!$C$118))+(1-Control!$C$7*Calculations!$C$87)*INDEX('Monthly Data'!R:R,Calculations!$C$116+MOD(CV156,Calculations!$C$118))</f>
        <v>1.3423979074716584E-2</v>
      </c>
      <c r="HM156" s="86">
        <f ca="1">Control!$C$7*Calculations!$C$82*INDEX('Monthly Data'!N:N,Calculations!$C$116+MOD(CW156,Calculations!$C$118))+Control!$C$7*Calculations!$C$83*INDEX('Monthly Data'!O:O,Calculations!$C$116+MOD(CW156,Calculations!$C$118))+Control!$C$7*Calculations!$C$84*INDEX('Monthly Data'!P:P,Calculations!$C$116+MOD(CW156,Calculations!$C$118))+Control!$C$7*Calculations!$C$85*INDEX('Monthly Data'!Q:Q,Calculations!$C$116+MOD(CW156,Calculations!$C$118))+(1-Control!$C$7*Calculations!$C$87)*INDEX('Monthly Data'!R:R,Calculations!$C$116+MOD(CW156,Calculations!$C$118))</f>
        <v>9.5791276036140301E-3</v>
      </c>
      <c r="HN156" s="86">
        <f ca="1">Control!$C$7*Calculations!$C$82*INDEX('Monthly Data'!N:N,Calculations!$C$116+MOD(CX156,Calculations!$C$118))+Control!$C$7*Calculations!$C$83*INDEX('Monthly Data'!O:O,Calculations!$C$116+MOD(CX156,Calculations!$C$118))+Control!$C$7*Calculations!$C$84*INDEX('Monthly Data'!P:P,Calculations!$C$116+MOD(CX156,Calculations!$C$118))+Control!$C$7*Calculations!$C$85*INDEX('Monthly Data'!Q:Q,Calculations!$C$116+MOD(CX156,Calculations!$C$118))+(1-Control!$C$7*Calculations!$C$87)*INDEX('Monthly Data'!R:R,Calculations!$C$116+MOD(CX156,Calculations!$C$118))</f>
        <v>4.089189590407355E-3</v>
      </c>
      <c r="HO156" s="86">
        <f ca="1">Control!$C$7*Calculations!$C$82*INDEX('Monthly Data'!N:N,Calculations!$C$116+MOD(CY156,Calculations!$C$118))+Control!$C$7*Calculations!$C$83*INDEX('Monthly Data'!O:O,Calculations!$C$116+MOD(CY156,Calculations!$C$118))+Control!$C$7*Calculations!$C$84*INDEX('Monthly Data'!P:P,Calculations!$C$116+MOD(CY156,Calculations!$C$118))+Control!$C$7*Calculations!$C$85*INDEX('Monthly Data'!Q:Q,Calculations!$C$116+MOD(CY156,Calculations!$C$118))+(1-Control!$C$7*Calculations!$C$87)*INDEX('Monthly Data'!R:R,Calculations!$C$116+MOD(CY156,Calculations!$C$118))</f>
        <v>4.7768166384148329E-3</v>
      </c>
      <c r="HP156" s="86">
        <f ca="1">Control!$C$7*Calculations!$C$82*INDEX('Monthly Data'!N:N,Calculations!$C$116+MOD(CZ156,Calculations!$C$118))+Control!$C$7*Calculations!$C$83*INDEX('Monthly Data'!O:O,Calculations!$C$116+MOD(CZ156,Calculations!$C$118))+Control!$C$7*Calculations!$C$84*INDEX('Monthly Data'!P:P,Calculations!$C$116+MOD(CZ156,Calculations!$C$118))+Control!$C$7*Calculations!$C$85*INDEX('Monthly Data'!Q:Q,Calculations!$C$116+MOD(CZ156,Calculations!$C$118))+(1-Control!$C$7*Calculations!$C$87)*INDEX('Monthly Data'!R:R,Calculations!$C$116+MOD(CZ156,Calculations!$C$118))</f>
        <v>4.7768166384148329E-3</v>
      </c>
      <c r="HQ156" s="86">
        <f ca="1">Control!$C$7*Calculations!$C$82*INDEX('Monthly Data'!N:N,Calculations!$C$116+MOD(DA156,Calculations!$C$118))+Control!$C$7*Calculations!$C$83*INDEX('Monthly Data'!O:O,Calculations!$C$116+MOD(DA156,Calculations!$C$118))+Control!$C$7*Calculations!$C$84*INDEX('Monthly Data'!P:P,Calculations!$C$116+MOD(DA156,Calculations!$C$118))+Control!$C$7*Calculations!$C$85*INDEX('Monthly Data'!Q:Q,Calculations!$C$116+MOD(DA156,Calculations!$C$118))+(1-Control!$C$7*Calculations!$C$87)*INDEX('Monthly Data'!R:R,Calculations!$C$116+MOD(DA156,Calculations!$C$118))</f>
        <v>7.9764341593600071E-3</v>
      </c>
      <c r="HR156" s="86">
        <f ca="1">Control!$C$7*Calculations!$C$82*INDEX('Monthly Data'!N:N,Calculations!$C$116+MOD(DB156,Calculations!$C$118))+Control!$C$7*Calculations!$C$83*INDEX('Monthly Data'!O:O,Calculations!$C$116+MOD(DB156,Calculations!$C$118))+Control!$C$7*Calculations!$C$84*INDEX('Monthly Data'!P:P,Calculations!$C$116+MOD(DB156,Calculations!$C$118))+Control!$C$7*Calculations!$C$85*INDEX('Monthly Data'!Q:Q,Calculations!$C$116+MOD(DB156,Calculations!$C$118))+(1-Control!$C$7*Calculations!$C$87)*INDEX('Monthly Data'!R:R,Calculations!$C$116+MOD(DB156,Calculations!$C$118))</f>
        <v>-2.5419860972892394E-2</v>
      </c>
      <c r="HS156" s="86">
        <f ca="1">Control!$C$7*Calculations!$C$82*INDEX('Monthly Data'!N:N,Calculations!$C$116+MOD(DC156,Calculations!$C$118))+Control!$C$7*Calculations!$C$83*INDEX('Monthly Data'!O:O,Calculations!$C$116+MOD(DC156,Calculations!$C$118))+Control!$C$7*Calculations!$C$84*INDEX('Monthly Data'!P:P,Calculations!$C$116+MOD(DC156,Calculations!$C$118))+Control!$C$7*Calculations!$C$85*INDEX('Monthly Data'!Q:Q,Calculations!$C$116+MOD(DC156,Calculations!$C$118))+(1-Control!$C$7*Calculations!$C$87)*INDEX('Monthly Data'!R:R,Calculations!$C$116+MOD(DC156,Calculations!$C$118))</f>
        <v>3.6332715283247441E-2</v>
      </c>
      <c r="HT156" s="86">
        <f ca="1">Control!$C$7*Calculations!$C$82*INDEX('Monthly Data'!N:N,Calculations!$C$116+MOD(DD156,Calculations!$C$118))+Control!$C$7*Calculations!$C$83*INDEX('Monthly Data'!O:O,Calculations!$C$116+MOD(DD156,Calculations!$C$118))+Control!$C$7*Calculations!$C$84*INDEX('Monthly Data'!P:P,Calculations!$C$116+MOD(DD156,Calculations!$C$118))+Control!$C$7*Calculations!$C$85*INDEX('Monthly Data'!Q:Q,Calculations!$C$116+MOD(DD156,Calculations!$C$118))+(1-Control!$C$7*Calculations!$C$87)*INDEX('Monthly Data'!R:R,Calculations!$C$116+MOD(DD156,Calculations!$C$118))</f>
        <v>6.2631896128884862E-3</v>
      </c>
      <c r="HU156" s="86">
        <f ca="1">Control!$C$7*Calculations!$C$82*INDEX('Monthly Data'!N:N,Calculations!$C$116+MOD(DE156,Calculations!$C$118))+Control!$C$7*Calculations!$C$83*INDEX('Monthly Data'!O:O,Calculations!$C$116+MOD(DE156,Calculations!$C$118))+Control!$C$7*Calculations!$C$84*INDEX('Monthly Data'!P:P,Calculations!$C$116+MOD(DE156,Calculations!$C$118))+Control!$C$7*Calculations!$C$85*INDEX('Monthly Data'!Q:Q,Calculations!$C$116+MOD(DE156,Calculations!$C$118))+(1-Control!$C$7*Calculations!$C$87)*INDEX('Monthly Data'!R:R,Calculations!$C$116+MOD(DE156,Calculations!$C$118))</f>
        <v>5.3309355465453899E-3</v>
      </c>
      <c r="HV156" s="86">
        <f ca="1">Control!$C$7*Calculations!$C$82*INDEX('Monthly Data'!N:N,Calculations!$C$116+MOD(DF156,Calculations!$C$118))+Control!$C$7*Calculations!$C$83*INDEX('Monthly Data'!O:O,Calculations!$C$116+MOD(DF156,Calculations!$C$118))+Control!$C$7*Calculations!$C$84*INDEX('Monthly Data'!P:P,Calculations!$C$116+MOD(DF156,Calculations!$C$118))+Control!$C$7*Calculations!$C$85*INDEX('Monthly Data'!Q:Q,Calculations!$C$116+MOD(DF156,Calculations!$C$118))+(1-Control!$C$7*Calculations!$C$87)*INDEX('Monthly Data'!R:R,Calculations!$C$116+MOD(DF156,Calculations!$C$118))</f>
        <v>-3.8875517825435772E-3</v>
      </c>
      <c r="HW156" s="86">
        <f ca="1">Control!$C$7*Calculations!$C$82*INDEX('Monthly Data'!N:N,Calculations!$C$116+MOD(DG156,Calculations!$C$118))+Control!$C$7*Calculations!$C$83*INDEX('Monthly Data'!O:O,Calculations!$C$116+MOD(DG156,Calculations!$C$118))+Control!$C$7*Calculations!$C$84*INDEX('Monthly Data'!P:P,Calculations!$C$116+MOD(DG156,Calculations!$C$118))+Control!$C$7*Calculations!$C$85*INDEX('Monthly Data'!Q:Q,Calculations!$C$116+MOD(DG156,Calculations!$C$118))+(1-Control!$C$7*Calculations!$C$87)*INDEX('Monthly Data'!R:R,Calculations!$C$116+MOD(DG156,Calculations!$C$118))</f>
        <v>6.1009361253630504E-2</v>
      </c>
      <c r="HX156" s="86">
        <f ca="1">Control!$C$7*Calculations!$C$82*INDEX('Monthly Data'!N:N,Calculations!$C$116+MOD(DH156,Calculations!$C$118))+Control!$C$7*Calculations!$C$83*INDEX('Monthly Data'!O:O,Calculations!$C$116+MOD(DH156,Calculations!$C$118))+Control!$C$7*Calculations!$C$84*INDEX('Monthly Data'!P:P,Calculations!$C$116+MOD(DH156,Calculations!$C$118))+Control!$C$7*Calculations!$C$85*INDEX('Monthly Data'!Q:Q,Calculations!$C$116+MOD(DH156,Calculations!$C$118))+(1-Control!$C$7*Calculations!$C$87)*INDEX('Monthly Data'!R:R,Calculations!$C$116+MOD(DH156,Calculations!$C$118))</f>
        <v>-1.4213734788548189E-2</v>
      </c>
      <c r="HY156" s="86">
        <f ca="1">Control!$C$7*Calculations!$C$82*INDEX('Monthly Data'!N:N,Calculations!$C$116+MOD(DI156,Calculations!$C$118))+Control!$C$7*Calculations!$C$83*INDEX('Monthly Data'!O:O,Calculations!$C$116+MOD(DI156,Calculations!$C$118))+Control!$C$7*Calculations!$C$84*INDEX('Monthly Data'!P:P,Calculations!$C$116+MOD(DI156,Calculations!$C$118))+Control!$C$7*Calculations!$C$85*INDEX('Monthly Data'!Q:Q,Calculations!$C$116+MOD(DI156,Calculations!$C$118))+(1-Control!$C$7*Calculations!$C$87)*INDEX('Monthly Data'!R:R,Calculations!$C$116+MOD(DI156,Calculations!$C$118))</f>
        <v>1.5216630695380906E-2</v>
      </c>
      <c r="HZ156" s="86">
        <f ca="1">Control!$C$7*Calculations!$C$82*INDEX('Monthly Data'!N:N,Calculations!$C$116+MOD(DJ156,Calculations!$C$118))+Control!$C$7*Calculations!$C$83*INDEX('Monthly Data'!O:O,Calculations!$C$116+MOD(DJ156,Calculations!$C$118))+Control!$C$7*Calculations!$C$84*INDEX('Monthly Data'!P:P,Calculations!$C$116+MOD(DJ156,Calculations!$C$118))+Control!$C$7*Calculations!$C$85*INDEX('Monthly Data'!Q:Q,Calculations!$C$116+MOD(DJ156,Calculations!$C$118))+(1-Control!$C$7*Calculations!$C$87)*INDEX('Monthly Data'!R:R,Calculations!$C$116+MOD(DJ156,Calculations!$C$118))</f>
        <v>-9.8327855560634558E-3</v>
      </c>
      <c r="IA156" s="86">
        <f ca="1">Control!$C$7*Calculations!$C$82*INDEX('Monthly Data'!N:N,Calculations!$C$116+MOD(DK156,Calculations!$C$118))+Control!$C$7*Calculations!$C$83*INDEX('Monthly Data'!O:O,Calculations!$C$116+MOD(DK156,Calculations!$C$118))+Control!$C$7*Calculations!$C$84*INDEX('Monthly Data'!P:P,Calculations!$C$116+MOD(DK156,Calculations!$C$118))+Control!$C$7*Calculations!$C$85*INDEX('Monthly Data'!Q:Q,Calculations!$C$116+MOD(DK156,Calculations!$C$118))+(1-Control!$C$7*Calculations!$C$87)*INDEX('Monthly Data'!R:R,Calculations!$C$116+MOD(DK156,Calculations!$C$118))</f>
        <v>-2.5419860972892394E-2</v>
      </c>
      <c r="IB156" s="86">
        <f ca="1">Control!$C$7*Calculations!$C$82*INDEX('Monthly Data'!N:N,Calculations!$C$116+MOD(DL156,Calculations!$C$118))+Control!$C$7*Calculations!$C$83*INDEX('Monthly Data'!O:O,Calculations!$C$116+MOD(DL156,Calculations!$C$118))+Control!$C$7*Calculations!$C$84*INDEX('Monthly Data'!P:P,Calculations!$C$116+MOD(DL156,Calculations!$C$118))+Control!$C$7*Calculations!$C$85*INDEX('Monthly Data'!Q:Q,Calculations!$C$116+MOD(DL156,Calculations!$C$118))+(1-Control!$C$7*Calculations!$C$87)*INDEX('Monthly Data'!R:R,Calculations!$C$116+MOD(DL156,Calculations!$C$118))</f>
        <v>-3.8554137824290124E-2</v>
      </c>
      <c r="IC156" s="86">
        <f ca="1">Control!$C$7*Calculations!$C$82*INDEX('Monthly Data'!N:N,Calculations!$C$116+MOD(DM156,Calculations!$C$118))+Control!$C$7*Calculations!$C$83*INDEX('Monthly Data'!O:O,Calculations!$C$116+MOD(DM156,Calculations!$C$118))+Control!$C$7*Calculations!$C$84*INDEX('Monthly Data'!P:P,Calculations!$C$116+MOD(DM156,Calculations!$C$118))+Control!$C$7*Calculations!$C$85*INDEX('Monthly Data'!Q:Q,Calculations!$C$116+MOD(DM156,Calculations!$C$118))+(1-Control!$C$7*Calculations!$C$87)*INDEX('Monthly Data'!R:R,Calculations!$C$116+MOD(DM156,Calculations!$C$118))</f>
        <v>2.5325873776067674E-2</v>
      </c>
      <c r="ID156" s="86">
        <f ca="1">Control!$C$7*Calculations!$C$82*INDEX('Monthly Data'!N:N,Calculations!$C$116+MOD(DN156,Calculations!$C$118))+Control!$C$7*Calculations!$C$83*INDEX('Monthly Data'!O:O,Calculations!$C$116+MOD(DN156,Calculations!$C$118))+Control!$C$7*Calculations!$C$84*INDEX('Monthly Data'!P:P,Calculations!$C$116+MOD(DN156,Calculations!$C$118))+Control!$C$7*Calculations!$C$85*INDEX('Monthly Data'!Q:Q,Calculations!$C$116+MOD(DN156,Calculations!$C$118))+(1-Control!$C$7*Calculations!$C$87)*INDEX('Monthly Data'!R:R,Calculations!$C$116+MOD(DN156,Calculations!$C$118))</f>
        <v>2.4470405846852006E-3</v>
      </c>
      <c r="IE156" s="86">
        <f ca="1">Control!$C$7*Calculations!$C$82*INDEX('Monthly Data'!N:N,Calculations!$C$116+MOD(DO156,Calculations!$C$118))+Control!$C$7*Calculations!$C$83*INDEX('Monthly Data'!O:O,Calculations!$C$116+MOD(DO156,Calculations!$C$118))+Control!$C$7*Calculations!$C$84*INDEX('Monthly Data'!P:P,Calculations!$C$116+MOD(DO156,Calculations!$C$118))+Control!$C$7*Calculations!$C$85*INDEX('Monthly Data'!Q:Q,Calculations!$C$116+MOD(DO156,Calculations!$C$118))+(1-Control!$C$7*Calculations!$C$87)*INDEX('Monthly Data'!R:R,Calculations!$C$116+MOD(DO156,Calculations!$C$118))</f>
        <v>-9.839093431862074E-3</v>
      </c>
      <c r="IF156" s="86">
        <f ca="1">Control!$C$7*Calculations!$C$82*INDEX('Monthly Data'!N:N,Calculations!$C$116+MOD(DP156,Calculations!$C$118))+Control!$C$7*Calculations!$C$83*INDEX('Monthly Data'!O:O,Calculations!$C$116+MOD(DP156,Calculations!$C$118))+Control!$C$7*Calculations!$C$84*INDEX('Monthly Data'!P:P,Calculations!$C$116+MOD(DP156,Calculations!$C$118))+Control!$C$7*Calculations!$C$85*INDEX('Monthly Data'!Q:Q,Calculations!$C$116+MOD(DP156,Calculations!$C$118))+(1-Control!$C$7*Calculations!$C$87)*INDEX('Monthly Data'!R:R,Calculations!$C$116+MOD(DP156,Calculations!$C$118))</f>
        <v>-9.8327855560634558E-3</v>
      </c>
      <c r="IG156" s="88">
        <f ca="1">Control!$C$8*(1+DQ156)*(1+DR156)*(1+DS156)*(1+DT156)*(1+DU156)*(1+DV156)*(1+DW156)*(1+DX156)*(1+DY156)*(1+DZ156)*(1+EA156)*(1+EB156)*(1+EC156)*(1+ED156)*(1+EE156)*(1+EF156)*(1+EG156)*(1+EH156)*(1+EI156)*(1+EJ156)*(1+EK156)*(1+EL156)*(1+EM156)*(1+EN156)*(1+EO156)*(1+EP156)*(1+EQ156)*(1+ER156)*(1+ES156)*(1+ET156)*(1+EU156)*(1+EV156)*(1+EW156)*(1+EX156)*(1+EY156)*(1+EZ156)*(1+FA156)*(1+FB156)*(1+FC156)*(1+FD156)*(1+FE156)*(1+FF156)*(1+FG156)*(1+FH156)*(1+FI156)*(1+FJ156)*(1+FK156)*(1+FL156)*(1+FM156)*(1+FN156)*(1+FO156)*(1+FP156)*(1+FQ156)*(1+FR156)*(1+FS156)*(1+FT156)*(1+FU156)*(1+FV156)*(1+FW156)*(1+FX156)*(1+FY156)*(1+FZ156)*(1+GA156)*(1+GB156)*(1+GC156)*(1+GD156)*(1+GE156)*(1+GF156)*(1+GG156)*(1+GH156)*(1+GI156)*(1+GJ156)*(1+GK156)*(1+GL156)*(1+GM156)*(1+GN156)*(1+GO156)*(1+GP156)*(1+GQ156)*(1+GR156)*(1+GS156)*(1+GT156)*(1+GU156)*(1+GV156)*(1+GW156)*(1+GX156)*(1+GY156)*(1+GZ156)*(1+HA156)*(1+HB156)*(1+HC156)*(1+HD156)*(1+HE156)*(1+HF156)*(1+HG156)*(1+HH156)*(1+HI156)*(1+HJ156)*(1+HK156)*(1+HL156)*(1+HM156)*(1+HN156)*(1+HO156)*(1+HP156)*(1+HQ156)*(1+HR156)*(1+HS156)*(1+HT156)*(1+HU156)*(1+HV156)*(1+HW156)*(1+HX156)*(1+HY156)*(1+HZ156)*(1+IA156)*(1+IB156)*(1+IC156)*(1+ID156)*(1+IE156)*(1+IF156)</f>
        <v>90636.795746907053</v>
      </c>
    </row>
    <row r="157" spans="1:241" x14ac:dyDescent="0.25">
      <c r="A157">
        <v>69</v>
      </c>
      <c r="B157">
        <v>92</v>
      </c>
      <c r="C157">
        <v>65</v>
      </c>
      <c r="D157">
        <v>109</v>
      </c>
      <c r="E157">
        <v>56</v>
      </c>
      <c r="F157">
        <v>59</v>
      </c>
      <c r="G157">
        <v>26</v>
      </c>
      <c r="H157">
        <v>65</v>
      </c>
      <c r="I157">
        <v>91</v>
      </c>
      <c r="J157">
        <v>11</v>
      </c>
      <c r="K157">
        <v>78</v>
      </c>
      <c r="L157">
        <v>27</v>
      </c>
      <c r="M157">
        <v>117</v>
      </c>
      <c r="N157">
        <v>42</v>
      </c>
      <c r="O157">
        <v>31</v>
      </c>
      <c r="P157">
        <v>49</v>
      </c>
      <c r="Q157">
        <v>36</v>
      </c>
      <c r="R157">
        <v>65</v>
      </c>
      <c r="S157">
        <v>44</v>
      </c>
      <c r="T157">
        <v>74</v>
      </c>
      <c r="U157">
        <v>23</v>
      </c>
      <c r="V157">
        <v>71</v>
      </c>
      <c r="W157">
        <v>76</v>
      </c>
      <c r="X157">
        <v>60</v>
      </c>
      <c r="Y157">
        <v>97</v>
      </c>
      <c r="Z157">
        <v>87</v>
      </c>
      <c r="AA157">
        <v>34</v>
      </c>
      <c r="AB157">
        <v>59</v>
      </c>
      <c r="AC157">
        <v>65</v>
      </c>
      <c r="AD157">
        <v>40</v>
      </c>
      <c r="AE157">
        <v>35</v>
      </c>
      <c r="AF157">
        <v>78</v>
      </c>
      <c r="AG157">
        <v>2</v>
      </c>
      <c r="AH157">
        <v>94</v>
      </c>
      <c r="AI157">
        <v>56</v>
      </c>
      <c r="AJ157">
        <v>94</v>
      </c>
      <c r="AK157">
        <v>42</v>
      </c>
      <c r="AL157">
        <v>4</v>
      </c>
      <c r="AM157">
        <v>108</v>
      </c>
      <c r="AN157">
        <v>87</v>
      </c>
      <c r="AO157">
        <v>50</v>
      </c>
      <c r="AP157">
        <v>59</v>
      </c>
      <c r="AQ157">
        <v>91</v>
      </c>
      <c r="AR157">
        <v>26</v>
      </c>
      <c r="AS157">
        <v>36</v>
      </c>
      <c r="AT157">
        <v>45</v>
      </c>
      <c r="AU157">
        <v>115</v>
      </c>
      <c r="AV157">
        <v>9</v>
      </c>
      <c r="AW157">
        <v>105</v>
      </c>
      <c r="AX157">
        <v>108</v>
      </c>
      <c r="AY157">
        <v>117</v>
      </c>
      <c r="AZ157">
        <v>13</v>
      </c>
      <c r="BA157">
        <v>58</v>
      </c>
      <c r="BB157">
        <v>85</v>
      </c>
      <c r="BC157">
        <v>87</v>
      </c>
      <c r="BD157">
        <v>117</v>
      </c>
      <c r="BE157">
        <v>20</v>
      </c>
      <c r="BF157">
        <v>8</v>
      </c>
      <c r="BG157">
        <v>59</v>
      </c>
      <c r="BH157">
        <v>82</v>
      </c>
      <c r="BI157">
        <v>55</v>
      </c>
      <c r="BJ157">
        <v>24</v>
      </c>
      <c r="BK157">
        <v>92</v>
      </c>
      <c r="BL157">
        <v>72</v>
      </c>
      <c r="BM157">
        <v>69</v>
      </c>
      <c r="BN157">
        <v>48</v>
      </c>
      <c r="BO157">
        <v>79</v>
      </c>
      <c r="BP157">
        <v>32</v>
      </c>
      <c r="BQ157">
        <v>99</v>
      </c>
      <c r="BR157">
        <v>104</v>
      </c>
      <c r="BS157">
        <v>90</v>
      </c>
      <c r="BT157">
        <v>117</v>
      </c>
      <c r="BU157">
        <v>113</v>
      </c>
      <c r="BV157">
        <v>4</v>
      </c>
      <c r="BW157">
        <v>107</v>
      </c>
      <c r="BX157">
        <v>82</v>
      </c>
      <c r="BY157">
        <v>5</v>
      </c>
      <c r="BZ157">
        <v>70</v>
      </c>
      <c r="CA157">
        <v>43</v>
      </c>
      <c r="CB157">
        <v>19</v>
      </c>
      <c r="CC157">
        <v>116</v>
      </c>
      <c r="CD157">
        <v>21</v>
      </c>
      <c r="CE157">
        <v>19</v>
      </c>
      <c r="CF157">
        <v>108</v>
      </c>
      <c r="CG157">
        <v>113</v>
      </c>
      <c r="CH157">
        <v>95</v>
      </c>
      <c r="CI157">
        <v>98</v>
      </c>
      <c r="CJ157">
        <v>89</v>
      </c>
      <c r="CK157">
        <v>1</v>
      </c>
      <c r="CL157">
        <v>0</v>
      </c>
      <c r="CM157">
        <v>69</v>
      </c>
      <c r="CN157">
        <v>29</v>
      </c>
      <c r="CO157">
        <v>57</v>
      </c>
      <c r="CP157">
        <v>57</v>
      </c>
      <c r="CQ157">
        <v>79</v>
      </c>
      <c r="CR157">
        <v>44</v>
      </c>
      <c r="CS157">
        <v>18</v>
      </c>
      <c r="CT157">
        <v>111</v>
      </c>
      <c r="CU157">
        <v>96</v>
      </c>
      <c r="CV157">
        <v>70</v>
      </c>
      <c r="CW157">
        <v>32</v>
      </c>
      <c r="CX157">
        <v>60</v>
      </c>
      <c r="CY157">
        <v>0</v>
      </c>
      <c r="CZ157">
        <v>19</v>
      </c>
      <c r="DA157">
        <v>3</v>
      </c>
      <c r="DB157">
        <v>5</v>
      </c>
      <c r="DC157">
        <v>54</v>
      </c>
      <c r="DD157">
        <v>52</v>
      </c>
      <c r="DE157">
        <v>19</v>
      </c>
      <c r="DF157">
        <v>44</v>
      </c>
      <c r="DG157">
        <v>94</v>
      </c>
      <c r="DH157">
        <v>75</v>
      </c>
      <c r="DI157">
        <v>78</v>
      </c>
      <c r="DJ157">
        <v>100</v>
      </c>
      <c r="DK157">
        <v>59</v>
      </c>
      <c r="DL157">
        <v>12</v>
      </c>
      <c r="DM157">
        <v>1</v>
      </c>
      <c r="DN157">
        <v>7</v>
      </c>
      <c r="DO157">
        <v>15</v>
      </c>
      <c r="DP157">
        <v>23</v>
      </c>
      <c r="DQ157" s="86">
        <f ca="1">Control!$C$7*Calculations!$C$82*INDEX('Monthly Data'!N:N,Calculations!$C$116+MOD(A157,Calculations!$C$118))+Control!$C$7*Calculations!$C$83*INDEX('Monthly Data'!O:O,Calculations!$C$116+MOD(A157,Calculations!$C$118))+Control!$C$7*Calculations!$C$84*INDEX('Monthly Data'!P:P,Calculations!$C$116+MOD(A157,Calculations!$C$118))+Control!$C$7*Calculations!$C$85*INDEX('Monthly Data'!Q:Q,Calculations!$C$116+MOD(A157,Calculations!$C$118))+(1-Control!$C$7*Calculations!$C$87)*INDEX('Monthly Data'!R:R,Calculations!$C$116+MOD(A157,Calculations!$C$118))</f>
        <v>-4.0413381192162513E-2</v>
      </c>
      <c r="DR157" s="86">
        <f ca="1">Control!$C$7*Calculations!$C$82*INDEX('Monthly Data'!N:N,Calculations!$C$116+MOD(B157,Calculations!$C$118))+Control!$C$7*Calculations!$C$83*INDEX('Monthly Data'!O:O,Calculations!$C$116+MOD(B157,Calculations!$C$118))+Control!$C$7*Calculations!$C$84*INDEX('Monthly Data'!P:P,Calculations!$C$116+MOD(B157,Calculations!$C$118))+Control!$C$7*Calculations!$C$85*INDEX('Monthly Data'!Q:Q,Calculations!$C$116+MOD(B157,Calculations!$C$118))+(1-Control!$C$7*Calculations!$C$87)*INDEX('Monthly Data'!R:R,Calculations!$C$116+MOD(B157,Calculations!$C$118))</f>
        <v>2.4722579420195831E-2</v>
      </c>
      <c r="DS157" s="86">
        <f ca="1">Control!$C$7*Calculations!$C$82*INDEX('Monthly Data'!N:N,Calculations!$C$116+MOD(C157,Calculations!$C$118))+Control!$C$7*Calculations!$C$83*INDEX('Monthly Data'!O:O,Calculations!$C$116+MOD(C157,Calculations!$C$118))+Control!$C$7*Calculations!$C$84*INDEX('Monthly Data'!P:P,Calculations!$C$116+MOD(C157,Calculations!$C$118))+Control!$C$7*Calculations!$C$85*INDEX('Monthly Data'!Q:Q,Calculations!$C$116+MOD(C157,Calculations!$C$118))+(1-Control!$C$7*Calculations!$C$87)*INDEX('Monthly Data'!R:R,Calculations!$C$116+MOD(C157,Calculations!$C$118))</f>
        <v>-1.3959200237295809E-2</v>
      </c>
      <c r="DT157" s="86">
        <f ca="1">Control!$C$7*Calculations!$C$82*INDEX('Monthly Data'!N:N,Calculations!$C$116+MOD(D157,Calculations!$C$118))+Control!$C$7*Calculations!$C$83*INDEX('Monthly Data'!O:O,Calculations!$C$116+MOD(D157,Calculations!$C$118))+Control!$C$7*Calculations!$C$84*INDEX('Monthly Data'!P:P,Calculations!$C$116+MOD(D157,Calculations!$C$118))+Control!$C$7*Calculations!$C$85*INDEX('Monthly Data'!Q:Q,Calculations!$C$116+MOD(D157,Calculations!$C$118))+(1-Control!$C$7*Calculations!$C$87)*INDEX('Monthly Data'!R:R,Calculations!$C$116+MOD(D157,Calculations!$C$118))</f>
        <v>1.0921298083007208E-2</v>
      </c>
      <c r="DU157" s="86">
        <f ca="1">Control!$C$7*Calculations!$C$82*INDEX('Monthly Data'!N:N,Calculations!$C$116+MOD(E157,Calculations!$C$118))+Control!$C$7*Calculations!$C$83*INDEX('Monthly Data'!O:O,Calculations!$C$116+MOD(E157,Calculations!$C$118))+Control!$C$7*Calculations!$C$84*INDEX('Monthly Data'!P:P,Calculations!$C$116+MOD(E157,Calculations!$C$118))+Control!$C$7*Calculations!$C$85*INDEX('Monthly Data'!Q:Q,Calculations!$C$116+MOD(E157,Calculations!$C$118))+(1-Control!$C$7*Calculations!$C$87)*INDEX('Monthly Data'!R:R,Calculations!$C$116+MOD(E157,Calculations!$C$118))</f>
        <v>7.5897487599915015E-3</v>
      </c>
      <c r="DV157" s="86">
        <f ca="1">Control!$C$7*Calculations!$C$82*INDEX('Monthly Data'!N:N,Calculations!$C$116+MOD(F157,Calculations!$C$118))+Control!$C$7*Calculations!$C$83*INDEX('Monthly Data'!O:O,Calculations!$C$116+MOD(F157,Calculations!$C$118))+Control!$C$7*Calculations!$C$84*INDEX('Monthly Data'!P:P,Calculations!$C$116+MOD(F157,Calculations!$C$118))+Control!$C$7*Calculations!$C$85*INDEX('Monthly Data'!Q:Q,Calculations!$C$116+MOD(F157,Calculations!$C$118))+(1-Control!$C$7*Calculations!$C$87)*INDEX('Monthly Data'!R:R,Calculations!$C$116+MOD(F157,Calculations!$C$118))</f>
        <v>1.1704119272391494E-2</v>
      </c>
      <c r="DW157" s="86">
        <f ca="1">Control!$C$7*Calculations!$C$82*INDEX('Monthly Data'!N:N,Calculations!$C$116+MOD(G157,Calculations!$C$118))+Control!$C$7*Calculations!$C$83*INDEX('Monthly Data'!O:O,Calculations!$C$116+MOD(G157,Calculations!$C$118))+Control!$C$7*Calculations!$C$84*INDEX('Monthly Data'!P:P,Calculations!$C$116+MOD(G157,Calculations!$C$118))+Control!$C$7*Calculations!$C$85*INDEX('Monthly Data'!Q:Q,Calculations!$C$116+MOD(G157,Calculations!$C$118))+(1-Control!$C$7*Calculations!$C$87)*INDEX('Monthly Data'!R:R,Calculations!$C$116+MOD(G157,Calculations!$C$118))</f>
        <v>6.3250222980707482E-3</v>
      </c>
      <c r="DX157" s="86">
        <f ca="1">Control!$C$7*Calculations!$C$82*INDEX('Monthly Data'!N:N,Calculations!$C$116+MOD(H157,Calculations!$C$118))+Control!$C$7*Calculations!$C$83*INDEX('Monthly Data'!O:O,Calculations!$C$116+MOD(H157,Calculations!$C$118))+Control!$C$7*Calculations!$C$84*INDEX('Monthly Data'!P:P,Calculations!$C$116+MOD(H157,Calculations!$C$118))+Control!$C$7*Calculations!$C$85*INDEX('Monthly Data'!Q:Q,Calculations!$C$116+MOD(H157,Calculations!$C$118))+(1-Control!$C$7*Calculations!$C$87)*INDEX('Monthly Data'!R:R,Calculations!$C$116+MOD(H157,Calculations!$C$118))</f>
        <v>-1.3959200237295809E-2</v>
      </c>
      <c r="DY157" s="86">
        <f ca="1">Control!$C$7*Calculations!$C$82*INDEX('Monthly Data'!N:N,Calculations!$C$116+MOD(I157,Calculations!$C$118))+Control!$C$7*Calculations!$C$83*INDEX('Monthly Data'!O:O,Calculations!$C$116+MOD(I157,Calculations!$C$118))+Control!$C$7*Calculations!$C$84*INDEX('Monthly Data'!P:P,Calculations!$C$116+MOD(I157,Calculations!$C$118))+Control!$C$7*Calculations!$C$85*INDEX('Monthly Data'!Q:Q,Calculations!$C$116+MOD(I157,Calculations!$C$118))+(1-Control!$C$7*Calculations!$C$87)*INDEX('Monthly Data'!R:R,Calculations!$C$116+MOD(I157,Calculations!$C$118))</f>
        <v>-1.6546126717384396E-2</v>
      </c>
      <c r="DZ157" s="86">
        <f ca="1">Control!$C$7*Calculations!$C$82*INDEX('Monthly Data'!N:N,Calculations!$C$116+MOD(J157,Calculations!$C$118))+Control!$C$7*Calculations!$C$83*INDEX('Monthly Data'!O:O,Calculations!$C$116+MOD(J157,Calculations!$C$118))+Control!$C$7*Calculations!$C$84*INDEX('Monthly Data'!P:P,Calculations!$C$116+MOD(J157,Calculations!$C$118))+Control!$C$7*Calculations!$C$85*INDEX('Monthly Data'!Q:Q,Calculations!$C$116+MOD(J157,Calculations!$C$118))+(1-Control!$C$7*Calculations!$C$87)*INDEX('Monthly Data'!R:R,Calculations!$C$116+MOD(J157,Calculations!$C$118))</f>
        <v>1.0018681835149534E-3</v>
      </c>
      <c r="EA157" s="86">
        <f ca="1">Control!$C$7*Calculations!$C$82*INDEX('Monthly Data'!N:N,Calculations!$C$116+MOD(K157,Calculations!$C$118))+Control!$C$7*Calculations!$C$83*INDEX('Monthly Data'!O:O,Calculations!$C$116+MOD(K157,Calculations!$C$118))+Control!$C$7*Calculations!$C$84*INDEX('Monthly Data'!P:P,Calculations!$C$116+MOD(K157,Calculations!$C$118))+Control!$C$7*Calculations!$C$85*INDEX('Monthly Data'!Q:Q,Calculations!$C$116+MOD(K157,Calculations!$C$118))+(1-Control!$C$7*Calculations!$C$87)*INDEX('Monthly Data'!R:R,Calculations!$C$116+MOD(K157,Calculations!$C$118))</f>
        <v>1.7472933988537529E-2</v>
      </c>
      <c r="EB157" s="86">
        <f ca="1">Control!$C$7*Calculations!$C$82*INDEX('Monthly Data'!N:N,Calculations!$C$116+MOD(L157,Calculations!$C$118))+Control!$C$7*Calculations!$C$83*INDEX('Monthly Data'!O:O,Calculations!$C$116+MOD(L157,Calculations!$C$118))+Control!$C$7*Calculations!$C$84*INDEX('Monthly Data'!P:P,Calculations!$C$116+MOD(L157,Calculations!$C$118))+Control!$C$7*Calculations!$C$85*INDEX('Monthly Data'!Q:Q,Calculations!$C$116+MOD(L157,Calculations!$C$118))+(1-Control!$C$7*Calculations!$C$87)*INDEX('Monthly Data'!R:R,Calculations!$C$116+MOD(L157,Calculations!$C$118))</f>
        <v>-3.53368065312233E-2</v>
      </c>
      <c r="EC157" s="86">
        <f ca="1">Control!$C$7*Calculations!$C$82*INDEX('Monthly Data'!N:N,Calculations!$C$116+MOD(M157,Calculations!$C$118))+Control!$C$7*Calculations!$C$83*INDEX('Monthly Data'!O:O,Calculations!$C$116+MOD(M157,Calculations!$C$118))+Control!$C$7*Calculations!$C$84*INDEX('Monthly Data'!P:P,Calculations!$C$116+MOD(M157,Calculations!$C$118))+Control!$C$7*Calculations!$C$85*INDEX('Monthly Data'!Q:Q,Calculations!$C$116+MOD(M157,Calculations!$C$118))+(1-Control!$C$7*Calculations!$C$87)*INDEX('Monthly Data'!R:R,Calculations!$C$116+MOD(M157,Calculations!$C$118))</f>
        <v>-7.3651264633385334E-4</v>
      </c>
      <c r="ED157" s="86">
        <f ca="1">Control!$C$7*Calculations!$C$82*INDEX('Monthly Data'!N:N,Calculations!$C$116+MOD(N157,Calculations!$C$118))+Control!$C$7*Calculations!$C$83*INDEX('Monthly Data'!O:O,Calculations!$C$116+MOD(N157,Calculations!$C$118))+Control!$C$7*Calculations!$C$84*INDEX('Monthly Data'!P:P,Calculations!$C$116+MOD(N157,Calculations!$C$118))+Control!$C$7*Calculations!$C$85*INDEX('Monthly Data'!Q:Q,Calculations!$C$116+MOD(N157,Calculations!$C$118))+(1-Control!$C$7*Calculations!$C$87)*INDEX('Monthly Data'!R:R,Calculations!$C$116+MOD(N157,Calculations!$C$118))</f>
        <v>-6.1115617667135171E-2</v>
      </c>
      <c r="EE157" s="86">
        <f ca="1">Control!$C$7*Calculations!$C$82*INDEX('Monthly Data'!N:N,Calculations!$C$116+MOD(O157,Calculations!$C$118))+Control!$C$7*Calculations!$C$83*INDEX('Monthly Data'!O:O,Calculations!$C$116+MOD(O157,Calculations!$C$118))+Control!$C$7*Calculations!$C$84*INDEX('Monthly Data'!P:P,Calculations!$C$116+MOD(O157,Calculations!$C$118))+Control!$C$7*Calculations!$C$85*INDEX('Monthly Data'!Q:Q,Calculations!$C$116+MOD(O157,Calculations!$C$118))+(1-Control!$C$7*Calculations!$C$87)*INDEX('Monthly Data'!R:R,Calculations!$C$116+MOD(O157,Calculations!$C$118))</f>
        <v>1.8665061640915637E-2</v>
      </c>
      <c r="EF157" s="86">
        <f ca="1">Control!$C$7*Calculations!$C$82*INDEX('Monthly Data'!N:N,Calculations!$C$116+MOD(P157,Calculations!$C$118))+Control!$C$7*Calculations!$C$83*INDEX('Monthly Data'!O:O,Calculations!$C$116+MOD(P157,Calculations!$C$118))+Control!$C$7*Calculations!$C$84*INDEX('Monthly Data'!P:P,Calculations!$C$116+MOD(P157,Calculations!$C$118))+Control!$C$7*Calculations!$C$85*INDEX('Monthly Data'!Q:Q,Calculations!$C$116+MOD(P157,Calculations!$C$118))+(1-Control!$C$7*Calculations!$C$87)*INDEX('Monthly Data'!R:R,Calculations!$C$116+MOD(P157,Calculations!$C$118))</f>
        <v>-1.4213734788548189E-2</v>
      </c>
      <c r="EG157" s="86">
        <f ca="1">Control!$C$7*Calculations!$C$82*INDEX('Monthly Data'!N:N,Calculations!$C$116+MOD(Q157,Calculations!$C$118))+Control!$C$7*Calculations!$C$83*INDEX('Monthly Data'!O:O,Calculations!$C$116+MOD(Q157,Calculations!$C$118))+Control!$C$7*Calculations!$C$84*INDEX('Monthly Data'!P:P,Calculations!$C$116+MOD(Q157,Calculations!$C$118))+Control!$C$7*Calculations!$C$85*INDEX('Monthly Data'!Q:Q,Calculations!$C$116+MOD(Q157,Calculations!$C$118))+(1-Control!$C$7*Calculations!$C$87)*INDEX('Monthly Data'!R:R,Calculations!$C$116+MOD(Q157,Calculations!$C$118))</f>
        <v>1.1106855739851785E-2</v>
      </c>
      <c r="EH157" s="86">
        <f ca="1">Control!$C$7*Calculations!$C$82*INDEX('Monthly Data'!N:N,Calculations!$C$116+MOD(R157,Calculations!$C$118))+Control!$C$7*Calculations!$C$83*INDEX('Monthly Data'!O:O,Calculations!$C$116+MOD(R157,Calculations!$C$118))+Control!$C$7*Calculations!$C$84*INDEX('Monthly Data'!P:P,Calculations!$C$116+MOD(R157,Calculations!$C$118))+Control!$C$7*Calculations!$C$85*INDEX('Monthly Data'!Q:Q,Calculations!$C$116+MOD(R157,Calculations!$C$118))+(1-Control!$C$7*Calculations!$C$87)*INDEX('Monthly Data'!R:R,Calculations!$C$116+MOD(R157,Calculations!$C$118))</f>
        <v>-1.3959200237295809E-2</v>
      </c>
      <c r="EI157" s="86">
        <f ca="1">Control!$C$7*Calculations!$C$82*INDEX('Monthly Data'!N:N,Calculations!$C$116+MOD(S157,Calculations!$C$118))+Control!$C$7*Calculations!$C$83*INDEX('Monthly Data'!O:O,Calculations!$C$116+MOD(S157,Calculations!$C$118))+Control!$C$7*Calculations!$C$84*INDEX('Monthly Data'!P:P,Calculations!$C$116+MOD(S157,Calculations!$C$118))+Control!$C$7*Calculations!$C$85*INDEX('Monthly Data'!Q:Q,Calculations!$C$116+MOD(S157,Calculations!$C$118))+(1-Control!$C$7*Calculations!$C$87)*INDEX('Monthly Data'!R:R,Calculations!$C$116+MOD(S157,Calculations!$C$118))</f>
        <v>2.377894462657602E-2</v>
      </c>
      <c r="EJ157" s="86">
        <f ca="1">Control!$C$7*Calculations!$C$82*INDEX('Monthly Data'!N:N,Calculations!$C$116+MOD(T157,Calculations!$C$118))+Control!$C$7*Calculations!$C$83*INDEX('Monthly Data'!O:O,Calculations!$C$116+MOD(T157,Calculations!$C$118))+Control!$C$7*Calculations!$C$84*INDEX('Monthly Data'!P:P,Calculations!$C$116+MOD(T157,Calculations!$C$118))+Control!$C$7*Calculations!$C$85*INDEX('Monthly Data'!Q:Q,Calculations!$C$116+MOD(T157,Calculations!$C$118))+(1-Control!$C$7*Calculations!$C$87)*INDEX('Monthly Data'!R:R,Calculations!$C$116+MOD(T157,Calculations!$C$118))</f>
        <v>3.7118215575026904E-2</v>
      </c>
      <c r="EK157" s="86">
        <f ca="1">Control!$C$7*Calculations!$C$82*INDEX('Monthly Data'!N:N,Calculations!$C$116+MOD(U157,Calculations!$C$118))+Control!$C$7*Calculations!$C$83*INDEX('Monthly Data'!O:O,Calculations!$C$116+MOD(U157,Calculations!$C$118))+Control!$C$7*Calculations!$C$84*INDEX('Monthly Data'!P:P,Calculations!$C$116+MOD(U157,Calculations!$C$118))+Control!$C$7*Calculations!$C$85*INDEX('Monthly Data'!Q:Q,Calculations!$C$116+MOD(U157,Calculations!$C$118))+(1-Control!$C$7*Calculations!$C$87)*INDEX('Monthly Data'!R:R,Calculations!$C$116+MOD(U157,Calculations!$C$118))</f>
        <v>6.2631896128884862E-3</v>
      </c>
      <c r="EL157" s="86">
        <f ca="1">Control!$C$7*Calculations!$C$82*INDEX('Monthly Data'!N:N,Calculations!$C$116+MOD(V157,Calculations!$C$118))+Control!$C$7*Calculations!$C$83*INDEX('Monthly Data'!O:O,Calculations!$C$116+MOD(V157,Calculations!$C$118))+Control!$C$7*Calculations!$C$84*INDEX('Monthly Data'!P:P,Calculations!$C$116+MOD(V157,Calculations!$C$118))+Control!$C$7*Calculations!$C$85*INDEX('Monthly Data'!Q:Q,Calculations!$C$116+MOD(V157,Calculations!$C$118))+(1-Control!$C$7*Calculations!$C$87)*INDEX('Monthly Data'!R:R,Calculations!$C$116+MOD(V157,Calculations!$C$118))</f>
        <v>-2.072517756005474E-2</v>
      </c>
      <c r="EM157" s="86">
        <f ca="1">Control!$C$7*Calculations!$C$82*INDEX('Monthly Data'!N:N,Calculations!$C$116+MOD(W157,Calculations!$C$118))+Control!$C$7*Calculations!$C$83*INDEX('Monthly Data'!O:O,Calculations!$C$116+MOD(W157,Calculations!$C$118))+Control!$C$7*Calculations!$C$84*INDEX('Monthly Data'!P:P,Calculations!$C$116+MOD(W157,Calculations!$C$118))+Control!$C$7*Calculations!$C$85*INDEX('Monthly Data'!Q:Q,Calculations!$C$116+MOD(W157,Calculations!$C$118))+(1-Control!$C$7*Calculations!$C$87)*INDEX('Monthly Data'!R:R,Calculations!$C$116+MOD(W157,Calculations!$C$118))</f>
        <v>3.5231336013669103E-2</v>
      </c>
      <c r="EN157" s="86">
        <f ca="1">Control!$C$7*Calculations!$C$82*INDEX('Monthly Data'!N:N,Calculations!$C$116+MOD(X157,Calculations!$C$118))+Control!$C$7*Calculations!$C$83*INDEX('Monthly Data'!O:O,Calculations!$C$116+MOD(X157,Calculations!$C$118))+Control!$C$7*Calculations!$C$84*INDEX('Monthly Data'!P:P,Calculations!$C$116+MOD(X157,Calculations!$C$118))+Control!$C$7*Calculations!$C$85*INDEX('Monthly Data'!Q:Q,Calculations!$C$116+MOD(X157,Calculations!$C$118))+(1-Control!$C$7*Calculations!$C$87)*INDEX('Monthly Data'!R:R,Calculations!$C$116+MOD(X157,Calculations!$C$118))</f>
        <v>-1.9947061878162777E-2</v>
      </c>
      <c r="EO157" s="86">
        <f ca="1">Control!$C$7*Calculations!$C$82*INDEX('Monthly Data'!N:N,Calculations!$C$116+MOD(Y157,Calculations!$C$118))+Control!$C$7*Calculations!$C$83*INDEX('Monthly Data'!O:O,Calculations!$C$116+MOD(Y157,Calculations!$C$118))+Control!$C$7*Calculations!$C$84*INDEX('Monthly Data'!P:P,Calculations!$C$116+MOD(Y157,Calculations!$C$118))+Control!$C$7*Calculations!$C$85*INDEX('Monthly Data'!Q:Q,Calculations!$C$116+MOD(Y157,Calculations!$C$118))+(1-Control!$C$7*Calculations!$C$87)*INDEX('Monthly Data'!R:R,Calculations!$C$116+MOD(Y157,Calculations!$C$118))</f>
        <v>-7.5539743260223157E-3</v>
      </c>
      <c r="EP157" s="86">
        <f ca="1">Control!$C$7*Calculations!$C$82*INDEX('Monthly Data'!N:N,Calculations!$C$116+MOD(Z157,Calculations!$C$118))+Control!$C$7*Calculations!$C$83*INDEX('Monthly Data'!O:O,Calculations!$C$116+MOD(Z157,Calculations!$C$118))+Control!$C$7*Calculations!$C$84*INDEX('Monthly Data'!P:P,Calculations!$C$116+MOD(Z157,Calculations!$C$118))+Control!$C$7*Calculations!$C$85*INDEX('Monthly Data'!Q:Q,Calculations!$C$116+MOD(Z157,Calculations!$C$118))+(1-Control!$C$7*Calculations!$C$87)*INDEX('Monthly Data'!R:R,Calculations!$C$116+MOD(Z157,Calculations!$C$118))</f>
        <v>2.5790695379256122E-2</v>
      </c>
      <c r="EQ157" s="86">
        <f ca="1">Control!$C$7*Calculations!$C$82*INDEX('Monthly Data'!N:N,Calculations!$C$116+MOD(AA157,Calculations!$C$118))+Control!$C$7*Calculations!$C$83*INDEX('Monthly Data'!O:O,Calculations!$C$116+MOD(AA157,Calculations!$C$118))+Control!$C$7*Calculations!$C$84*INDEX('Monthly Data'!P:P,Calculations!$C$116+MOD(AA157,Calculations!$C$118))+Control!$C$7*Calculations!$C$85*INDEX('Monthly Data'!Q:Q,Calculations!$C$116+MOD(AA157,Calculations!$C$118))+(1-Control!$C$7*Calculations!$C$87)*INDEX('Monthly Data'!R:R,Calculations!$C$116+MOD(AA157,Calculations!$C$118))</f>
        <v>5.3309355465453899E-3</v>
      </c>
      <c r="ER157" s="86">
        <f ca="1">Control!$C$7*Calculations!$C$82*INDEX('Monthly Data'!N:N,Calculations!$C$116+MOD(AB157,Calculations!$C$118))+Control!$C$7*Calculations!$C$83*INDEX('Monthly Data'!O:O,Calculations!$C$116+MOD(AB157,Calculations!$C$118))+Control!$C$7*Calculations!$C$84*INDEX('Monthly Data'!P:P,Calculations!$C$116+MOD(AB157,Calculations!$C$118))+Control!$C$7*Calculations!$C$85*INDEX('Monthly Data'!Q:Q,Calculations!$C$116+MOD(AB157,Calculations!$C$118))+(1-Control!$C$7*Calculations!$C$87)*INDEX('Monthly Data'!R:R,Calculations!$C$116+MOD(AB157,Calculations!$C$118))</f>
        <v>1.1704119272391494E-2</v>
      </c>
      <c r="ES157" s="86">
        <f ca="1">Control!$C$7*Calculations!$C$82*INDEX('Monthly Data'!N:N,Calculations!$C$116+MOD(AC157,Calculations!$C$118))+Control!$C$7*Calculations!$C$83*INDEX('Monthly Data'!O:O,Calculations!$C$116+MOD(AC157,Calculations!$C$118))+Control!$C$7*Calculations!$C$84*INDEX('Monthly Data'!P:P,Calculations!$C$116+MOD(AC157,Calculations!$C$118))+Control!$C$7*Calculations!$C$85*INDEX('Monthly Data'!Q:Q,Calculations!$C$116+MOD(AC157,Calculations!$C$118))+(1-Control!$C$7*Calculations!$C$87)*INDEX('Monthly Data'!R:R,Calculations!$C$116+MOD(AC157,Calculations!$C$118))</f>
        <v>-1.3959200237295809E-2</v>
      </c>
      <c r="ET157" s="86">
        <f ca="1">Control!$C$7*Calculations!$C$82*INDEX('Monthly Data'!N:N,Calculations!$C$116+MOD(AD157,Calculations!$C$118))+Control!$C$7*Calculations!$C$83*INDEX('Monthly Data'!O:O,Calculations!$C$116+MOD(AD157,Calculations!$C$118))+Control!$C$7*Calculations!$C$84*INDEX('Monthly Data'!P:P,Calculations!$C$116+MOD(AD157,Calculations!$C$118))+Control!$C$7*Calculations!$C$85*INDEX('Monthly Data'!Q:Q,Calculations!$C$116+MOD(AD157,Calculations!$C$118))+(1-Control!$C$7*Calculations!$C$87)*INDEX('Monthly Data'!R:R,Calculations!$C$116+MOD(AD157,Calculations!$C$118))</f>
        <v>-4.417423226995453E-3</v>
      </c>
      <c r="EU157" s="86">
        <f ca="1">Control!$C$7*Calculations!$C$82*INDEX('Monthly Data'!N:N,Calculations!$C$116+MOD(AE157,Calculations!$C$118))+Control!$C$7*Calculations!$C$83*INDEX('Monthly Data'!O:O,Calculations!$C$116+MOD(AE157,Calculations!$C$118))+Control!$C$7*Calculations!$C$84*INDEX('Monthly Data'!P:P,Calculations!$C$116+MOD(AE157,Calculations!$C$118))+Control!$C$7*Calculations!$C$85*INDEX('Monthly Data'!Q:Q,Calculations!$C$116+MOD(AE157,Calculations!$C$118))+(1-Control!$C$7*Calculations!$C$87)*INDEX('Monthly Data'!R:R,Calculations!$C$116+MOD(AE157,Calculations!$C$118))</f>
        <v>-9.5555592256394619E-3</v>
      </c>
      <c r="EV157" s="86">
        <f ca="1">Control!$C$7*Calculations!$C$82*INDEX('Monthly Data'!N:N,Calculations!$C$116+MOD(AF157,Calculations!$C$118))+Control!$C$7*Calculations!$C$83*INDEX('Monthly Data'!O:O,Calculations!$C$116+MOD(AF157,Calculations!$C$118))+Control!$C$7*Calculations!$C$84*INDEX('Monthly Data'!P:P,Calculations!$C$116+MOD(AF157,Calculations!$C$118))+Control!$C$7*Calculations!$C$85*INDEX('Monthly Data'!Q:Q,Calculations!$C$116+MOD(AF157,Calculations!$C$118))+(1-Control!$C$7*Calculations!$C$87)*INDEX('Monthly Data'!R:R,Calculations!$C$116+MOD(AF157,Calculations!$C$118))</f>
        <v>1.7472933988537529E-2</v>
      </c>
      <c r="EW157" s="86">
        <f ca="1">Control!$C$7*Calculations!$C$82*INDEX('Monthly Data'!N:N,Calculations!$C$116+MOD(AG157,Calculations!$C$118))+Control!$C$7*Calculations!$C$83*INDEX('Monthly Data'!O:O,Calculations!$C$116+MOD(AG157,Calculations!$C$118))+Control!$C$7*Calculations!$C$84*INDEX('Monthly Data'!P:P,Calculations!$C$116+MOD(AG157,Calculations!$C$118))+Control!$C$7*Calculations!$C$85*INDEX('Monthly Data'!Q:Q,Calculations!$C$116+MOD(AG157,Calculations!$C$118))+(1-Control!$C$7*Calculations!$C$87)*INDEX('Monthly Data'!R:R,Calculations!$C$116+MOD(AG157,Calculations!$C$118))</f>
        <v>7.7184133340106598E-3</v>
      </c>
      <c r="EX157" s="86">
        <f ca="1">Control!$C$7*Calculations!$C$82*INDEX('Monthly Data'!N:N,Calculations!$C$116+MOD(AH157,Calculations!$C$118))+Control!$C$7*Calculations!$C$83*INDEX('Monthly Data'!O:O,Calculations!$C$116+MOD(AH157,Calculations!$C$118))+Control!$C$7*Calculations!$C$84*INDEX('Monthly Data'!P:P,Calculations!$C$116+MOD(AH157,Calculations!$C$118))+Control!$C$7*Calculations!$C$85*INDEX('Monthly Data'!Q:Q,Calculations!$C$116+MOD(AH157,Calculations!$C$118))+(1-Control!$C$7*Calculations!$C$87)*INDEX('Monthly Data'!R:R,Calculations!$C$116+MOD(AH157,Calculations!$C$118))</f>
        <v>1.0353752315110615E-2</v>
      </c>
      <c r="EY157" s="86">
        <f ca="1">Control!$C$7*Calculations!$C$82*INDEX('Monthly Data'!N:N,Calculations!$C$116+MOD(AI157,Calculations!$C$118))+Control!$C$7*Calculations!$C$83*INDEX('Monthly Data'!O:O,Calculations!$C$116+MOD(AI157,Calculations!$C$118))+Control!$C$7*Calculations!$C$84*INDEX('Monthly Data'!P:P,Calculations!$C$116+MOD(AI157,Calculations!$C$118))+Control!$C$7*Calculations!$C$85*INDEX('Monthly Data'!Q:Q,Calculations!$C$116+MOD(AI157,Calculations!$C$118))+(1-Control!$C$7*Calculations!$C$87)*INDEX('Monthly Data'!R:R,Calculations!$C$116+MOD(AI157,Calculations!$C$118))</f>
        <v>7.5897487599915015E-3</v>
      </c>
      <c r="EZ157" s="86">
        <f ca="1">Control!$C$7*Calculations!$C$82*INDEX('Monthly Data'!N:N,Calculations!$C$116+MOD(AJ157,Calculations!$C$118))+Control!$C$7*Calculations!$C$83*INDEX('Monthly Data'!O:O,Calculations!$C$116+MOD(AJ157,Calculations!$C$118))+Control!$C$7*Calculations!$C$84*INDEX('Monthly Data'!P:P,Calculations!$C$116+MOD(AJ157,Calculations!$C$118))+Control!$C$7*Calculations!$C$85*INDEX('Monthly Data'!Q:Q,Calculations!$C$116+MOD(AJ157,Calculations!$C$118))+(1-Control!$C$7*Calculations!$C$87)*INDEX('Monthly Data'!R:R,Calculations!$C$116+MOD(AJ157,Calculations!$C$118))</f>
        <v>1.0353752315110615E-2</v>
      </c>
      <c r="FA157" s="86">
        <f ca="1">Control!$C$7*Calculations!$C$82*INDEX('Monthly Data'!N:N,Calculations!$C$116+MOD(AK157,Calculations!$C$118))+Control!$C$7*Calculations!$C$83*INDEX('Monthly Data'!O:O,Calculations!$C$116+MOD(AK157,Calculations!$C$118))+Control!$C$7*Calculations!$C$84*INDEX('Monthly Data'!P:P,Calculations!$C$116+MOD(AK157,Calculations!$C$118))+Control!$C$7*Calculations!$C$85*INDEX('Monthly Data'!Q:Q,Calculations!$C$116+MOD(AK157,Calculations!$C$118))+(1-Control!$C$7*Calculations!$C$87)*INDEX('Monthly Data'!R:R,Calculations!$C$116+MOD(AK157,Calculations!$C$118))</f>
        <v>-6.1115617667135171E-2</v>
      </c>
      <c r="FB157" s="86">
        <f ca="1">Control!$C$7*Calculations!$C$82*INDEX('Monthly Data'!N:N,Calculations!$C$116+MOD(AL157,Calculations!$C$118))+Control!$C$7*Calculations!$C$83*INDEX('Monthly Data'!O:O,Calculations!$C$116+MOD(AL157,Calculations!$C$118))+Control!$C$7*Calculations!$C$84*INDEX('Monthly Data'!P:P,Calculations!$C$116+MOD(AL157,Calculations!$C$118))+Control!$C$7*Calculations!$C$85*INDEX('Monthly Data'!Q:Q,Calculations!$C$116+MOD(AL157,Calculations!$C$118))+(1-Control!$C$7*Calculations!$C$87)*INDEX('Monthly Data'!R:R,Calculations!$C$116+MOD(AL157,Calculations!$C$118))</f>
        <v>1.3423979074716584E-2</v>
      </c>
      <c r="FC157" s="86">
        <f ca="1">Control!$C$7*Calculations!$C$82*INDEX('Monthly Data'!N:N,Calculations!$C$116+MOD(AM157,Calculations!$C$118))+Control!$C$7*Calculations!$C$83*INDEX('Monthly Data'!O:O,Calculations!$C$116+MOD(AM157,Calculations!$C$118))+Control!$C$7*Calculations!$C$84*INDEX('Monthly Data'!P:P,Calculations!$C$116+MOD(AM157,Calculations!$C$118))+Control!$C$7*Calculations!$C$85*INDEX('Monthly Data'!Q:Q,Calculations!$C$116+MOD(AM157,Calculations!$C$118))+(1-Control!$C$7*Calculations!$C$87)*INDEX('Monthly Data'!R:R,Calculations!$C$116+MOD(AM157,Calculations!$C$118))</f>
        <v>1.7073665854433945E-2</v>
      </c>
      <c r="FD157" s="86">
        <f ca="1">Control!$C$7*Calculations!$C$82*INDEX('Monthly Data'!N:N,Calculations!$C$116+MOD(AN157,Calculations!$C$118))+Control!$C$7*Calculations!$C$83*INDEX('Monthly Data'!O:O,Calculations!$C$116+MOD(AN157,Calculations!$C$118))+Control!$C$7*Calculations!$C$84*INDEX('Monthly Data'!P:P,Calculations!$C$116+MOD(AN157,Calculations!$C$118))+Control!$C$7*Calculations!$C$85*INDEX('Monthly Data'!Q:Q,Calculations!$C$116+MOD(AN157,Calculations!$C$118))+(1-Control!$C$7*Calculations!$C$87)*INDEX('Monthly Data'!R:R,Calculations!$C$116+MOD(AN157,Calculations!$C$118))</f>
        <v>2.5790695379256122E-2</v>
      </c>
      <c r="FE157" s="86">
        <f ca="1">Control!$C$7*Calculations!$C$82*INDEX('Monthly Data'!N:N,Calculations!$C$116+MOD(AO157,Calculations!$C$118))+Control!$C$7*Calculations!$C$83*INDEX('Monthly Data'!O:O,Calculations!$C$116+MOD(AO157,Calculations!$C$118))+Control!$C$7*Calculations!$C$84*INDEX('Monthly Data'!P:P,Calculations!$C$116+MOD(AO157,Calculations!$C$118))+Control!$C$7*Calculations!$C$85*INDEX('Monthly Data'!Q:Q,Calculations!$C$116+MOD(AO157,Calculations!$C$118))+(1-Control!$C$7*Calculations!$C$87)*INDEX('Monthly Data'!R:R,Calculations!$C$116+MOD(AO157,Calculations!$C$118))</f>
        <v>6.1009361253630504E-2</v>
      </c>
      <c r="FF157" s="86">
        <f ca="1">Control!$C$7*Calculations!$C$82*INDEX('Monthly Data'!N:N,Calculations!$C$116+MOD(AP157,Calculations!$C$118))+Control!$C$7*Calculations!$C$83*INDEX('Monthly Data'!O:O,Calculations!$C$116+MOD(AP157,Calculations!$C$118))+Control!$C$7*Calculations!$C$84*INDEX('Monthly Data'!P:P,Calculations!$C$116+MOD(AP157,Calculations!$C$118))+Control!$C$7*Calculations!$C$85*INDEX('Monthly Data'!Q:Q,Calculations!$C$116+MOD(AP157,Calculations!$C$118))+(1-Control!$C$7*Calculations!$C$87)*INDEX('Monthly Data'!R:R,Calculations!$C$116+MOD(AP157,Calculations!$C$118))</f>
        <v>1.1704119272391494E-2</v>
      </c>
      <c r="FG157" s="86">
        <f ca="1">Control!$C$7*Calculations!$C$82*INDEX('Monthly Data'!N:N,Calculations!$C$116+MOD(AQ157,Calculations!$C$118))+Control!$C$7*Calculations!$C$83*INDEX('Monthly Data'!O:O,Calculations!$C$116+MOD(AQ157,Calculations!$C$118))+Control!$C$7*Calculations!$C$84*INDEX('Monthly Data'!P:P,Calculations!$C$116+MOD(AQ157,Calculations!$C$118))+Control!$C$7*Calculations!$C$85*INDEX('Monthly Data'!Q:Q,Calculations!$C$116+MOD(AQ157,Calculations!$C$118))+(1-Control!$C$7*Calculations!$C$87)*INDEX('Monthly Data'!R:R,Calculations!$C$116+MOD(AQ157,Calculations!$C$118))</f>
        <v>-1.6546126717384396E-2</v>
      </c>
      <c r="FH157" s="86">
        <f ca="1">Control!$C$7*Calculations!$C$82*INDEX('Monthly Data'!N:N,Calculations!$C$116+MOD(AR157,Calculations!$C$118))+Control!$C$7*Calculations!$C$83*INDEX('Monthly Data'!O:O,Calculations!$C$116+MOD(AR157,Calculations!$C$118))+Control!$C$7*Calculations!$C$84*INDEX('Monthly Data'!P:P,Calculations!$C$116+MOD(AR157,Calculations!$C$118))+Control!$C$7*Calculations!$C$85*INDEX('Monthly Data'!Q:Q,Calculations!$C$116+MOD(AR157,Calculations!$C$118))+(1-Control!$C$7*Calculations!$C$87)*INDEX('Monthly Data'!R:R,Calculations!$C$116+MOD(AR157,Calculations!$C$118))</f>
        <v>6.3250222980707482E-3</v>
      </c>
      <c r="FI157" s="86">
        <f ca="1">Control!$C$7*Calculations!$C$82*INDEX('Monthly Data'!N:N,Calculations!$C$116+MOD(AS157,Calculations!$C$118))+Control!$C$7*Calculations!$C$83*INDEX('Monthly Data'!O:O,Calculations!$C$116+MOD(AS157,Calculations!$C$118))+Control!$C$7*Calculations!$C$84*INDEX('Monthly Data'!P:P,Calculations!$C$116+MOD(AS157,Calculations!$C$118))+Control!$C$7*Calculations!$C$85*INDEX('Monthly Data'!Q:Q,Calculations!$C$116+MOD(AS157,Calculations!$C$118))+(1-Control!$C$7*Calculations!$C$87)*INDEX('Monthly Data'!R:R,Calculations!$C$116+MOD(AS157,Calculations!$C$118))</f>
        <v>1.1106855739851785E-2</v>
      </c>
      <c r="FJ157" s="86">
        <f ca="1">Control!$C$7*Calculations!$C$82*INDEX('Monthly Data'!N:N,Calculations!$C$116+MOD(AT157,Calculations!$C$118))+Control!$C$7*Calculations!$C$83*INDEX('Monthly Data'!O:O,Calculations!$C$116+MOD(AT157,Calculations!$C$118))+Control!$C$7*Calculations!$C$84*INDEX('Monthly Data'!P:P,Calculations!$C$116+MOD(AT157,Calculations!$C$118))+Control!$C$7*Calculations!$C$85*INDEX('Monthly Data'!Q:Q,Calculations!$C$116+MOD(AT157,Calculations!$C$118))+(1-Control!$C$7*Calculations!$C$87)*INDEX('Monthly Data'!R:R,Calculations!$C$116+MOD(AT157,Calculations!$C$118))</f>
        <v>1.2435425892067014E-2</v>
      </c>
      <c r="FK157" s="86">
        <f ca="1">Control!$C$7*Calculations!$C$82*INDEX('Monthly Data'!N:N,Calculations!$C$116+MOD(AU157,Calculations!$C$118))+Control!$C$7*Calculations!$C$83*INDEX('Monthly Data'!O:O,Calculations!$C$116+MOD(AU157,Calculations!$C$118))+Control!$C$7*Calculations!$C$84*INDEX('Monthly Data'!P:P,Calculations!$C$116+MOD(AU157,Calculations!$C$118))+Control!$C$7*Calculations!$C$85*INDEX('Monthly Data'!Q:Q,Calculations!$C$116+MOD(AU157,Calculations!$C$118))+(1-Control!$C$7*Calculations!$C$87)*INDEX('Monthly Data'!R:R,Calculations!$C$116+MOD(AU157,Calculations!$C$118))</f>
        <v>4.5132804118240749E-2</v>
      </c>
      <c r="FL157" s="86">
        <f ca="1">Control!$C$7*Calculations!$C$82*INDEX('Monthly Data'!N:N,Calculations!$C$116+MOD(AV157,Calculations!$C$118))+Control!$C$7*Calculations!$C$83*INDEX('Monthly Data'!O:O,Calculations!$C$116+MOD(AV157,Calculations!$C$118))+Control!$C$7*Calculations!$C$84*INDEX('Monthly Data'!P:P,Calculations!$C$116+MOD(AV157,Calculations!$C$118))+Control!$C$7*Calculations!$C$85*INDEX('Monthly Data'!Q:Q,Calculations!$C$116+MOD(AV157,Calculations!$C$118))+(1-Control!$C$7*Calculations!$C$87)*INDEX('Monthly Data'!R:R,Calculations!$C$116+MOD(AV157,Calculations!$C$118))</f>
        <v>2.4470405846852006E-3</v>
      </c>
      <c r="FM157" s="86">
        <f ca="1">Control!$C$7*Calculations!$C$82*INDEX('Monthly Data'!N:N,Calculations!$C$116+MOD(AW157,Calculations!$C$118))+Control!$C$7*Calculations!$C$83*INDEX('Monthly Data'!O:O,Calculations!$C$116+MOD(AW157,Calculations!$C$118))+Control!$C$7*Calculations!$C$84*INDEX('Monthly Data'!P:P,Calculations!$C$116+MOD(AW157,Calculations!$C$118))+Control!$C$7*Calculations!$C$85*INDEX('Monthly Data'!Q:Q,Calculations!$C$116+MOD(AW157,Calculations!$C$118))+(1-Control!$C$7*Calculations!$C$87)*INDEX('Monthly Data'!R:R,Calculations!$C$116+MOD(AW157,Calculations!$C$118))</f>
        <v>2.3206536303657571E-2</v>
      </c>
      <c r="FN157" s="86">
        <f ca="1">Control!$C$7*Calculations!$C$82*INDEX('Monthly Data'!N:N,Calculations!$C$116+MOD(AX157,Calculations!$C$118))+Control!$C$7*Calculations!$C$83*INDEX('Monthly Data'!O:O,Calculations!$C$116+MOD(AX157,Calculations!$C$118))+Control!$C$7*Calculations!$C$84*INDEX('Monthly Data'!P:P,Calculations!$C$116+MOD(AX157,Calculations!$C$118))+Control!$C$7*Calculations!$C$85*INDEX('Monthly Data'!Q:Q,Calculations!$C$116+MOD(AX157,Calculations!$C$118))+(1-Control!$C$7*Calculations!$C$87)*INDEX('Monthly Data'!R:R,Calculations!$C$116+MOD(AX157,Calculations!$C$118))</f>
        <v>1.7073665854433945E-2</v>
      </c>
      <c r="FO157" s="86">
        <f ca="1">Control!$C$7*Calculations!$C$82*INDEX('Monthly Data'!N:N,Calculations!$C$116+MOD(AY157,Calculations!$C$118))+Control!$C$7*Calculations!$C$83*INDEX('Monthly Data'!O:O,Calculations!$C$116+MOD(AY157,Calculations!$C$118))+Control!$C$7*Calculations!$C$84*INDEX('Monthly Data'!P:P,Calculations!$C$116+MOD(AY157,Calculations!$C$118))+Control!$C$7*Calculations!$C$85*INDEX('Monthly Data'!Q:Q,Calculations!$C$116+MOD(AY157,Calculations!$C$118))+(1-Control!$C$7*Calculations!$C$87)*INDEX('Monthly Data'!R:R,Calculations!$C$116+MOD(AY157,Calculations!$C$118))</f>
        <v>-7.3651264633385334E-4</v>
      </c>
      <c r="FP157" s="86">
        <f ca="1">Control!$C$7*Calculations!$C$82*INDEX('Monthly Data'!N:N,Calculations!$C$116+MOD(AZ157,Calculations!$C$118))+Control!$C$7*Calculations!$C$83*INDEX('Monthly Data'!O:O,Calculations!$C$116+MOD(AZ157,Calculations!$C$118))+Control!$C$7*Calculations!$C$84*INDEX('Monthly Data'!P:P,Calculations!$C$116+MOD(AZ157,Calculations!$C$118))+Control!$C$7*Calculations!$C$85*INDEX('Monthly Data'!Q:Q,Calculations!$C$116+MOD(AZ157,Calculations!$C$118))+(1-Control!$C$7*Calculations!$C$87)*INDEX('Monthly Data'!R:R,Calculations!$C$116+MOD(AZ157,Calculations!$C$118))</f>
        <v>1.0478379486191123E-2</v>
      </c>
      <c r="FQ157" s="86">
        <f ca="1">Control!$C$7*Calculations!$C$82*INDEX('Monthly Data'!N:N,Calculations!$C$116+MOD(BA157,Calculations!$C$118))+Control!$C$7*Calculations!$C$83*INDEX('Monthly Data'!O:O,Calculations!$C$116+MOD(BA157,Calculations!$C$118))+Control!$C$7*Calculations!$C$84*INDEX('Monthly Data'!P:P,Calculations!$C$116+MOD(BA157,Calculations!$C$118))+Control!$C$7*Calculations!$C$85*INDEX('Monthly Data'!Q:Q,Calculations!$C$116+MOD(BA157,Calculations!$C$118))+(1-Control!$C$7*Calculations!$C$87)*INDEX('Monthly Data'!R:R,Calculations!$C$116+MOD(BA157,Calculations!$C$118))</f>
        <v>8.4240675975201049E-3</v>
      </c>
      <c r="FR157" s="86">
        <f ca="1">Control!$C$7*Calculations!$C$82*INDEX('Monthly Data'!N:N,Calculations!$C$116+MOD(BB157,Calculations!$C$118))+Control!$C$7*Calculations!$C$83*INDEX('Monthly Data'!O:O,Calculations!$C$116+MOD(BB157,Calculations!$C$118))+Control!$C$7*Calculations!$C$84*INDEX('Monthly Data'!P:P,Calculations!$C$116+MOD(BB157,Calculations!$C$118))+Control!$C$7*Calculations!$C$85*INDEX('Monthly Data'!Q:Q,Calculations!$C$116+MOD(BB157,Calculations!$C$118))+(1-Control!$C$7*Calculations!$C$87)*INDEX('Monthly Data'!R:R,Calculations!$C$116+MOD(BB157,Calculations!$C$118))</f>
        <v>-9.8327855560634558E-3</v>
      </c>
      <c r="FS157" s="86">
        <f ca="1">Control!$C$7*Calculations!$C$82*INDEX('Monthly Data'!N:N,Calculations!$C$116+MOD(BC157,Calculations!$C$118))+Control!$C$7*Calculations!$C$83*INDEX('Monthly Data'!O:O,Calculations!$C$116+MOD(BC157,Calculations!$C$118))+Control!$C$7*Calculations!$C$84*INDEX('Monthly Data'!P:P,Calculations!$C$116+MOD(BC157,Calculations!$C$118))+Control!$C$7*Calculations!$C$85*INDEX('Monthly Data'!Q:Q,Calculations!$C$116+MOD(BC157,Calculations!$C$118))+(1-Control!$C$7*Calculations!$C$87)*INDEX('Monthly Data'!R:R,Calculations!$C$116+MOD(BC157,Calculations!$C$118))</f>
        <v>2.5790695379256122E-2</v>
      </c>
      <c r="FT157" s="86">
        <f ca="1">Control!$C$7*Calculations!$C$82*INDEX('Monthly Data'!N:N,Calculations!$C$116+MOD(BD157,Calculations!$C$118))+Control!$C$7*Calculations!$C$83*INDEX('Monthly Data'!O:O,Calculations!$C$116+MOD(BD157,Calculations!$C$118))+Control!$C$7*Calculations!$C$84*INDEX('Monthly Data'!P:P,Calculations!$C$116+MOD(BD157,Calculations!$C$118))+Control!$C$7*Calculations!$C$85*INDEX('Monthly Data'!Q:Q,Calculations!$C$116+MOD(BD157,Calculations!$C$118))+(1-Control!$C$7*Calculations!$C$87)*INDEX('Monthly Data'!R:R,Calculations!$C$116+MOD(BD157,Calculations!$C$118))</f>
        <v>-7.3651264633385334E-4</v>
      </c>
      <c r="FU157" s="86">
        <f ca="1">Control!$C$7*Calculations!$C$82*INDEX('Monthly Data'!N:N,Calculations!$C$116+MOD(BE157,Calculations!$C$118))+Control!$C$7*Calculations!$C$83*INDEX('Monthly Data'!O:O,Calculations!$C$116+MOD(BE157,Calculations!$C$118))+Control!$C$7*Calculations!$C$84*INDEX('Monthly Data'!P:P,Calculations!$C$116+MOD(BE157,Calculations!$C$118))+Control!$C$7*Calculations!$C$85*INDEX('Monthly Data'!Q:Q,Calculations!$C$116+MOD(BE157,Calculations!$C$118))+(1-Control!$C$7*Calculations!$C$87)*INDEX('Monthly Data'!R:R,Calculations!$C$116+MOD(BE157,Calculations!$C$118))</f>
        <v>3.9251937367756782E-3</v>
      </c>
      <c r="FV157" s="86">
        <f ca="1">Control!$C$7*Calculations!$C$82*INDEX('Monthly Data'!N:N,Calculations!$C$116+MOD(BF157,Calculations!$C$118))+Control!$C$7*Calculations!$C$83*INDEX('Monthly Data'!O:O,Calculations!$C$116+MOD(BF157,Calculations!$C$118))+Control!$C$7*Calculations!$C$84*INDEX('Monthly Data'!P:P,Calculations!$C$116+MOD(BF157,Calculations!$C$118))+Control!$C$7*Calculations!$C$85*INDEX('Monthly Data'!Q:Q,Calculations!$C$116+MOD(BF157,Calculations!$C$118))+(1-Control!$C$7*Calculations!$C$87)*INDEX('Monthly Data'!R:R,Calculations!$C$116+MOD(BF157,Calculations!$C$118))</f>
        <v>9.9787204839310462E-3</v>
      </c>
      <c r="FW157" s="86">
        <f ca="1">Control!$C$7*Calculations!$C$82*INDEX('Monthly Data'!N:N,Calculations!$C$116+MOD(BG157,Calculations!$C$118))+Control!$C$7*Calculations!$C$83*INDEX('Monthly Data'!O:O,Calculations!$C$116+MOD(BG157,Calculations!$C$118))+Control!$C$7*Calculations!$C$84*INDEX('Monthly Data'!P:P,Calculations!$C$116+MOD(BG157,Calculations!$C$118))+Control!$C$7*Calculations!$C$85*INDEX('Monthly Data'!Q:Q,Calculations!$C$116+MOD(BG157,Calculations!$C$118))+(1-Control!$C$7*Calculations!$C$87)*INDEX('Monthly Data'!R:R,Calculations!$C$116+MOD(BG157,Calculations!$C$118))</f>
        <v>1.1704119272391494E-2</v>
      </c>
      <c r="FX157" s="86">
        <f ca="1">Control!$C$7*Calculations!$C$82*INDEX('Monthly Data'!N:N,Calculations!$C$116+MOD(BH157,Calculations!$C$118))+Control!$C$7*Calculations!$C$83*INDEX('Monthly Data'!O:O,Calculations!$C$116+MOD(BH157,Calculations!$C$118))+Control!$C$7*Calculations!$C$84*INDEX('Monthly Data'!P:P,Calculations!$C$116+MOD(BH157,Calculations!$C$118))+Control!$C$7*Calculations!$C$85*INDEX('Monthly Data'!Q:Q,Calculations!$C$116+MOD(BH157,Calculations!$C$118))+(1-Control!$C$7*Calculations!$C$87)*INDEX('Monthly Data'!R:R,Calculations!$C$116+MOD(BH157,Calculations!$C$118))</f>
        <v>1.7361594973213587E-2</v>
      </c>
      <c r="FY157" s="86">
        <f ca="1">Control!$C$7*Calculations!$C$82*INDEX('Monthly Data'!N:N,Calculations!$C$116+MOD(BI157,Calculations!$C$118))+Control!$C$7*Calculations!$C$83*INDEX('Monthly Data'!O:O,Calculations!$C$116+MOD(BI157,Calculations!$C$118))+Control!$C$7*Calculations!$C$84*INDEX('Monthly Data'!P:P,Calculations!$C$116+MOD(BI157,Calculations!$C$118))+Control!$C$7*Calculations!$C$85*INDEX('Monthly Data'!Q:Q,Calculations!$C$116+MOD(BI157,Calculations!$C$118))+(1-Control!$C$7*Calculations!$C$87)*INDEX('Monthly Data'!R:R,Calculations!$C$116+MOD(BI157,Calculations!$C$118))</f>
        <v>2.0524935548016137E-2</v>
      </c>
      <c r="FZ157" s="86">
        <f ca="1">Control!$C$7*Calculations!$C$82*INDEX('Monthly Data'!N:N,Calculations!$C$116+MOD(BJ157,Calculations!$C$118))+Control!$C$7*Calculations!$C$83*INDEX('Monthly Data'!O:O,Calculations!$C$116+MOD(BJ157,Calculations!$C$118))+Control!$C$7*Calculations!$C$84*INDEX('Monthly Data'!P:P,Calculations!$C$116+MOD(BJ157,Calculations!$C$118))+Control!$C$7*Calculations!$C$85*INDEX('Monthly Data'!Q:Q,Calculations!$C$116+MOD(BJ157,Calculations!$C$118))+(1-Control!$C$7*Calculations!$C$87)*INDEX('Monthly Data'!R:R,Calculations!$C$116+MOD(BJ157,Calculations!$C$118))</f>
        <v>4.2795950888382334E-3</v>
      </c>
      <c r="GA157" s="86">
        <f ca="1">Control!$C$7*Calculations!$C$82*INDEX('Monthly Data'!N:N,Calculations!$C$116+MOD(BK157,Calculations!$C$118))+Control!$C$7*Calculations!$C$83*INDEX('Monthly Data'!O:O,Calculations!$C$116+MOD(BK157,Calculations!$C$118))+Control!$C$7*Calculations!$C$84*INDEX('Monthly Data'!P:P,Calculations!$C$116+MOD(BK157,Calculations!$C$118))+Control!$C$7*Calculations!$C$85*INDEX('Monthly Data'!Q:Q,Calculations!$C$116+MOD(BK157,Calculations!$C$118))+(1-Control!$C$7*Calculations!$C$87)*INDEX('Monthly Data'!R:R,Calculations!$C$116+MOD(BK157,Calculations!$C$118))</f>
        <v>2.4722579420195831E-2</v>
      </c>
      <c r="GB157" s="86">
        <f ca="1">Control!$C$7*Calculations!$C$82*INDEX('Monthly Data'!N:N,Calculations!$C$116+MOD(BL157,Calculations!$C$118))+Control!$C$7*Calculations!$C$83*INDEX('Monthly Data'!O:O,Calculations!$C$116+MOD(BL157,Calculations!$C$118))+Control!$C$7*Calculations!$C$84*INDEX('Monthly Data'!P:P,Calculations!$C$116+MOD(BL157,Calculations!$C$118))+Control!$C$7*Calculations!$C$85*INDEX('Monthly Data'!Q:Q,Calculations!$C$116+MOD(BL157,Calculations!$C$118))+(1-Control!$C$7*Calculations!$C$87)*INDEX('Monthly Data'!R:R,Calculations!$C$116+MOD(BL157,Calculations!$C$118))</f>
        <v>-4.3408051735618014E-2</v>
      </c>
      <c r="GC157" s="86">
        <f ca="1">Control!$C$7*Calculations!$C$82*INDEX('Monthly Data'!N:N,Calculations!$C$116+MOD(BM157,Calculations!$C$118))+Control!$C$7*Calculations!$C$83*INDEX('Monthly Data'!O:O,Calculations!$C$116+MOD(BM157,Calculations!$C$118))+Control!$C$7*Calculations!$C$84*INDEX('Monthly Data'!P:P,Calculations!$C$116+MOD(BM157,Calculations!$C$118))+Control!$C$7*Calculations!$C$85*INDEX('Monthly Data'!Q:Q,Calculations!$C$116+MOD(BM157,Calculations!$C$118))+(1-Control!$C$7*Calculations!$C$87)*INDEX('Monthly Data'!R:R,Calculations!$C$116+MOD(BM157,Calculations!$C$118))</f>
        <v>-4.0413381192162513E-2</v>
      </c>
      <c r="GD157" s="86">
        <f ca="1">Control!$C$7*Calculations!$C$82*INDEX('Monthly Data'!N:N,Calculations!$C$116+MOD(BN157,Calculations!$C$118))+Control!$C$7*Calculations!$C$83*INDEX('Monthly Data'!O:O,Calculations!$C$116+MOD(BN157,Calculations!$C$118))+Control!$C$7*Calculations!$C$84*INDEX('Monthly Data'!P:P,Calculations!$C$116+MOD(BN157,Calculations!$C$118))+Control!$C$7*Calculations!$C$85*INDEX('Monthly Data'!Q:Q,Calculations!$C$116+MOD(BN157,Calculations!$C$118))+(1-Control!$C$7*Calculations!$C$87)*INDEX('Monthly Data'!R:R,Calculations!$C$116+MOD(BN157,Calculations!$C$118))</f>
        <v>-1.5984879994281095E-2</v>
      </c>
      <c r="GE157" s="86">
        <f ca="1">Control!$C$7*Calculations!$C$82*INDEX('Monthly Data'!N:N,Calculations!$C$116+MOD(BO157,Calculations!$C$118))+Control!$C$7*Calculations!$C$83*INDEX('Monthly Data'!O:O,Calculations!$C$116+MOD(BO157,Calculations!$C$118))+Control!$C$7*Calculations!$C$84*INDEX('Monthly Data'!P:P,Calculations!$C$116+MOD(BO157,Calculations!$C$118))+Control!$C$7*Calculations!$C$85*INDEX('Monthly Data'!Q:Q,Calculations!$C$116+MOD(BO157,Calculations!$C$118))+(1-Control!$C$7*Calculations!$C$87)*INDEX('Monthly Data'!R:R,Calculations!$C$116+MOD(BO157,Calculations!$C$118))</f>
        <v>1.046389543479892E-2</v>
      </c>
      <c r="GF157" s="86">
        <f ca="1">Control!$C$7*Calculations!$C$82*INDEX('Monthly Data'!N:N,Calculations!$C$116+MOD(BP157,Calculations!$C$118))+Control!$C$7*Calculations!$C$83*INDEX('Monthly Data'!O:O,Calculations!$C$116+MOD(BP157,Calculations!$C$118))+Control!$C$7*Calculations!$C$84*INDEX('Monthly Data'!P:P,Calculations!$C$116+MOD(BP157,Calculations!$C$118))+Control!$C$7*Calculations!$C$85*INDEX('Monthly Data'!Q:Q,Calculations!$C$116+MOD(BP157,Calculations!$C$118))+(1-Control!$C$7*Calculations!$C$87)*INDEX('Monthly Data'!R:R,Calculations!$C$116+MOD(BP157,Calculations!$C$118))</f>
        <v>-2.6378232493851243E-2</v>
      </c>
      <c r="GG157" s="86">
        <f ca="1">Control!$C$7*Calculations!$C$82*INDEX('Monthly Data'!N:N,Calculations!$C$116+MOD(BQ157,Calculations!$C$118))+Control!$C$7*Calculations!$C$83*INDEX('Monthly Data'!O:O,Calculations!$C$116+MOD(BQ157,Calculations!$C$118))+Control!$C$7*Calculations!$C$84*INDEX('Monthly Data'!P:P,Calculations!$C$116+MOD(BQ157,Calculations!$C$118))+Control!$C$7*Calculations!$C$85*INDEX('Monthly Data'!Q:Q,Calculations!$C$116+MOD(BQ157,Calculations!$C$118))+(1-Control!$C$7*Calculations!$C$87)*INDEX('Monthly Data'!R:R,Calculations!$C$116+MOD(BQ157,Calculations!$C$118))</f>
        <v>-1.1360801645249321E-2</v>
      </c>
      <c r="GH157" s="86">
        <f ca="1">Control!$C$7*Calculations!$C$82*INDEX('Monthly Data'!N:N,Calculations!$C$116+MOD(BR157,Calculations!$C$118))+Control!$C$7*Calculations!$C$83*INDEX('Monthly Data'!O:O,Calculations!$C$116+MOD(BR157,Calculations!$C$118))+Control!$C$7*Calculations!$C$84*INDEX('Monthly Data'!P:P,Calculations!$C$116+MOD(BR157,Calculations!$C$118))+Control!$C$7*Calculations!$C$85*INDEX('Monthly Data'!Q:Q,Calculations!$C$116+MOD(BR157,Calculations!$C$118))+(1-Control!$C$7*Calculations!$C$87)*INDEX('Monthly Data'!R:R,Calculations!$C$116+MOD(BR157,Calculations!$C$118))</f>
        <v>2.9708469559001142E-2</v>
      </c>
      <c r="GI157" s="86">
        <f ca="1">Control!$C$7*Calculations!$C$82*INDEX('Monthly Data'!N:N,Calculations!$C$116+MOD(BS157,Calculations!$C$118))+Control!$C$7*Calculations!$C$83*INDEX('Monthly Data'!O:O,Calculations!$C$116+MOD(BS157,Calculations!$C$118))+Control!$C$7*Calculations!$C$84*INDEX('Monthly Data'!P:P,Calculations!$C$116+MOD(BS157,Calculations!$C$118))+Control!$C$7*Calculations!$C$85*INDEX('Monthly Data'!Q:Q,Calculations!$C$116+MOD(BS157,Calculations!$C$118))+(1-Control!$C$7*Calculations!$C$87)*INDEX('Monthly Data'!R:R,Calculations!$C$116+MOD(BS157,Calculations!$C$118))</f>
        <v>1.7831091590102856E-2</v>
      </c>
      <c r="GJ157" s="86">
        <f ca="1">Control!$C$7*Calculations!$C$82*INDEX('Monthly Data'!N:N,Calculations!$C$116+MOD(BT157,Calculations!$C$118))+Control!$C$7*Calculations!$C$83*INDEX('Monthly Data'!O:O,Calculations!$C$116+MOD(BT157,Calculations!$C$118))+Control!$C$7*Calculations!$C$84*INDEX('Monthly Data'!P:P,Calculations!$C$116+MOD(BT157,Calculations!$C$118))+Control!$C$7*Calculations!$C$85*INDEX('Monthly Data'!Q:Q,Calculations!$C$116+MOD(BT157,Calculations!$C$118))+(1-Control!$C$7*Calculations!$C$87)*INDEX('Monthly Data'!R:R,Calculations!$C$116+MOD(BT157,Calculations!$C$118))</f>
        <v>-7.3651264633385334E-4</v>
      </c>
      <c r="GK157" s="86">
        <f ca="1">Control!$C$7*Calculations!$C$82*INDEX('Monthly Data'!N:N,Calculations!$C$116+MOD(BU157,Calculations!$C$118))+Control!$C$7*Calculations!$C$83*INDEX('Monthly Data'!O:O,Calculations!$C$116+MOD(BU157,Calculations!$C$118))+Control!$C$7*Calculations!$C$84*INDEX('Monthly Data'!P:P,Calculations!$C$116+MOD(BU157,Calculations!$C$118))+Control!$C$7*Calculations!$C$85*INDEX('Monthly Data'!Q:Q,Calculations!$C$116+MOD(BU157,Calculations!$C$118))+(1-Control!$C$7*Calculations!$C$87)*INDEX('Monthly Data'!R:R,Calculations!$C$116+MOD(BU157,Calculations!$C$118))</f>
        <v>4.4327772793586687E-3</v>
      </c>
      <c r="GL157" s="86">
        <f ca="1">Control!$C$7*Calculations!$C$82*INDEX('Monthly Data'!N:N,Calculations!$C$116+MOD(BV157,Calculations!$C$118))+Control!$C$7*Calculations!$C$83*INDEX('Monthly Data'!O:O,Calculations!$C$116+MOD(BV157,Calculations!$C$118))+Control!$C$7*Calculations!$C$84*INDEX('Monthly Data'!P:P,Calculations!$C$116+MOD(BV157,Calculations!$C$118))+Control!$C$7*Calculations!$C$85*INDEX('Monthly Data'!Q:Q,Calculations!$C$116+MOD(BV157,Calculations!$C$118))+(1-Control!$C$7*Calculations!$C$87)*INDEX('Monthly Data'!R:R,Calculations!$C$116+MOD(BV157,Calculations!$C$118))</f>
        <v>1.3423979074716584E-2</v>
      </c>
      <c r="GM157" s="86">
        <f ca="1">Control!$C$7*Calculations!$C$82*INDEX('Monthly Data'!N:N,Calculations!$C$116+MOD(BW157,Calculations!$C$118))+Control!$C$7*Calculations!$C$83*INDEX('Monthly Data'!O:O,Calculations!$C$116+MOD(BW157,Calculations!$C$118))+Control!$C$7*Calculations!$C$84*INDEX('Monthly Data'!P:P,Calculations!$C$116+MOD(BW157,Calculations!$C$118))+Control!$C$7*Calculations!$C$85*INDEX('Monthly Data'!Q:Q,Calculations!$C$116+MOD(BW157,Calculations!$C$118))+(1-Control!$C$7*Calculations!$C$87)*INDEX('Monthly Data'!R:R,Calculations!$C$116+MOD(BW157,Calculations!$C$118))</f>
        <v>1.5216630695380906E-2</v>
      </c>
      <c r="GN157" s="86">
        <f ca="1">Control!$C$7*Calculations!$C$82*INDEX('Monthly Data'!N:N,Calculations!$C$116+MOD(BX157,Calculations!$C$118))+Control!$C$7*Calculations!$C$83*INDEX('Monthly Data'!O:O,Calculations!$C$116+MOD(BX157,Calculations!$C$118))+Control!$C$7*Calculations!$C$84*INDEX('Monthly Data'!P:P,Calculations!$C$116+MOD(BX157,Calculations!$C$118))+Control!$C$7*Calculations!$C$85*INDEX('Monthly Data'!Q:Q,Calculations!$C$116+MOD(BX157,Calculations!$C$118))+(1-Control!$C$7*Calculations!$C$87)*INDEX('Monthly Data'!R:R,Calculations!$C$116+MOD(BX157,Calculations!$C$118))</f>
        <v>1.7361594973213587E-2</v>
      </c>
      <c r="GO157" s="86">
        <f ca="1">Control!$C$7*Calculations!$C$82*INDEX('Monthly Data'!N:N,Calculations!$C$116+MOD(BY157,Calculations!$C$118))+Control!$C$7*Calculations!$C$83*INDEX('Monthly Data'!O:O,Calculations!$C$116+MOD(BY157,Calculations!$C$118))+Control!$C$7*Calculations!$C$84*INDEX('Monthly Data'!P:P,Calculations!$C$116+MOD(BY157,Calculations!$C$118))+Control!$C$7*Calculations!$C$85*INDEX('Monthly Data'!Q:Q,Calculations!$C$116+MOD(BY157,Calculations!$C$118))+(1-Control!$C$7*Calculations!$C$87)*INDEX('Monthly Data'!R:R,Calculations!$C$116+MOD(BY157,Calculations!$C$118))</f>
        <v>1.2722494017511032E-2</v>
      </c>
      <c r="GP157" s="86">
        <f ca="1">Control!$C$7*Calculations!$C$82*INDEX('Monthly Data'!N:N,Calculations!$C$116+MOD(BZ157,Calculations!$C$118))+Control!$C$7*Calculations!$C$83*INDEX('Monthly Data'!O:O,Calculations!$C$116+MOD(BZ157,Calculations!$C$118))+Control!$C$7*Calculations!$C$84*INDEX('Monthly Data'!P:P,Calculations!$C$116+MOD(BZ157,Calculations!$C$118))+Control!$C$7*Calculations!$C$85*INDEX('Monthly Data'!Q:Q,Calculations!$C$116+MOD(BZ157,Calculations!$C$118))+(1-Control!$C$7*Calculations!$C$87)*INDEX('Monthly Data'!R:R,Calculations!$C$116+MOD(BZ157,Calculations!$C$118))</f>
        <v>3.8809817903524786E-2</v>
      </c>
      <c r="GQ157" s="86">
        <f ca="1">Control!$C$7*Calculations!$C$82*INDEX('Monthly Data'!N:N,Calculations!$C$116+MOD(CA157,Calculations!$C$118))+Control!$C$7*Calculations!$C$83*INDEX('Monthly Data'!O:O,Calculations!$C$116+MOD(CA157,Calculations!$C$118))+Control!$C$7*Calculations!$C$84*INDEX('Monthly Data'!P:P,Calculations!$C$116+MOD(CA157,Calculations!$C$118))+Control!$C$7*Calculations!$C$85*INDEX('Monthly Data'!Q:Q,Calculations!$C$116+MOD(CA157,Calculations!$C$118))+(1-Control!$C$7*Calculations!$C$87)*INDEX('Monthly Data'!R:R,Calculations!$C$116+MOD(CA157,Calculations!$C$118))</f>
        <v>5.1279584938936244E-2</v>
      </c>
      <c r="GR157" s="86">
        <f ca="1">Control!$C$7*Calculations!$C$82*INDEX('Monthly Data'!N:N,Calculations!$C$116+MOD(CB157,Calculations!$C$118))+Control!$C$7*Calculations!$C$83*INDEX('Monthly Data'!O:O,Calculations!$C$116+MOD(CB157,Calculations!$C$118))+Control!$C$7*Calculations!$C$84*INDEX('Monthly Data'!P:P,Calculations!$C$116+MOD(CB157,Calculations!$C$118))+Control!$C$7*Calculations!$C$85*INDEX('Monthly Data'!Q:Q,Calculations!$C$116+MOD(CB157,Calculations!$C$118))+(1-Control!$C$7*Calculations!$C$87)*INDEX('Monthly Data'!R:R,Calculations!$C$116+MOD(CB157,Calculations!$C$118))</f>
        <v>4.089189590407355E-3</v>
      </c>
      <c r="GS157" s="86">
        <f ca="1">Control!$C$7*Calculations!$C$82*INDEX('Monthly Data'!N:N,Calculations!$C$116+MOD(CC157,Calculations!$C$118))+Control!$C$7*Calculations!$C$83*INDEX('Monthly Data'!O:O,Calculations!$C$116+MOD(CC157,Calculations!$C$118))+Control!$C$7*Calculations!$C$84*INDEX('Monthly Data'!P:P,Calculations!$C$116+MOD(CC157,Calculations!$C$118))+Control!$C$7*Calculations!$C$85*INDEX('Monthly Data'!Q:Q,Calculations!$C$116+MOD(CC157,Calculations!$C$118))+(1-Control!$C$7*Calculations!$C$87)*INDEX('Monthly Data'!R:R,Calculations!$C$116+MOD(CC157,Calculations!$C$118))</f>
        <v>2.1918137743539623E-2</v>
      </c>
      <c r="GT157" s="86">
        <f ca="1">Control!$C$7*Calculations!$C$82*INDEX('Monthly Data'!N:N,Calculations!$C$116+MOD(CD157,Calculations!$C$118))+Control!$C$7*Calculations!$C$83*INDEX('Monthly Data'!O:O,Calculations!$C$116+MOD(CD157,Calculations!$C$118))+Control!$C$7*Calculations!$C$84*INDEX('Monthly Data'!P:P,Calculations!$C$116+MOD(CD157,Calculations!$C$118))+Control!$C$7*Calculations!$C$85*INDEX('Monthly Data'!Q:Q,Calculations!$C$116+MOD(CD157,Calculations!$C$118))+(1-Control!$C$7*Calculations!$C$87)*INDEX('Monthly Data'!R:R,Calculations!$C$116+MOD(CD157,Calculations!$C$118))</f>
        <v>1.5108777406081684E-3</v>
      </c>
      <c r="GU157" s="86">
        <f ca="1">Control!$C$7*Calculations!$C$82*INDEX('Monthly Data'!N:N,Calculations!$C$116+MOD(CE157,Calculations!$C$118))+Control!$C$7*Calculations!$C$83*INDEX('Monthly Data'!O:O,Calculations!$C$116+MOD(CE157,Calculations!$C$118))+Control!$C$7*Calculations!$C$84*INDEX('Monthly Data'!P:P,Calculations!$C$116+MOD(CE157,Calculations!$C$118))+Control!$C$7*Calculations!$C$85*INDEX('Monthly Data'!Q:Q,Calculations!$C$116+MOD(CE157,Calculations!$C$118))+(1-Control!$C$7*Calculations!$C$87)*INDEX('Monthly Data'!R:R,Calculations!$C$116+MOD(CE157,Calculations!$C$118))</f>
        <v>4.089189590407355E-3</v>
      </c>
      <c r="GV157" s="86">
        <f ca="1">Control!$C$7*Calculations!$C$82*INDEX('Monthly Data'!N:N,Calculations!$C$116+MOD(CF157,Calculations!$C$118))+Control!$C$7*Calculations!$C$83*INDEX('Monthly Data'!O:O,Calculations!$C$116+MOD(CF157,Calculations!$C$118))+Control!$C$7*Calculations!$C$84*INDEX('Monthly Data'!P:P,Calculations!$C$116+MOD(CF157,Calculations!$C$118))+Control!$C$7*Calculations!$C$85*INDEX('Monthly Data'!Q:Q,Calculations!$C$116+MOD(CF157,Calculations!$C$118))+(1-Control!$C$7*Calculations!$C$87)*INDEX('Monthly Data'!R:R,Calculations!$C$116+MOD(CF157,Calculations!$C$118))</f>
        <v>1.7073665854433945E-2</v>
      </c>
      <c r="GW157" s="86">
        <f ca="1">Control!$C$7*Calculations!$C$82*INDEX('Monthly Data'!N:N,Calculations!$C$116+MOD(CG157,Calculations!$C$118))+Control!$C$7*Calculations!$C$83*INDEX('Monthly Data'!O:O,Calculations!$C$116+MOD(CG157,Calculations!$C$118))+Control!$C$7*Calculations!$C$84*INDEX('Monthly Data'!P:P,Calculations!$C$116+MOD(CG157,Calculations!$C$118))+Control!$C$7*Calculations!$C$85*INDEX('Monthly Data'!Q:Q,Calculations!$C$116+MOD(CG157,Calculations!$C$118))+(1-Control!$C$7*Calculations!$C$87)*INDEX('Monthly Data'!R:R,Calculations!$C$116+MOD(CG157,Calculations!$C$118))</f>
        <v>4.4327772793586687E-3</v>
      </c>
      <c r="GX157" s="86">
        <f ca="1">Control!$C$7*Calculations!$C$82*INDEX('Monthly Data'!N:N,Calculations!$C$116+MOD(CH157,Calculations!$C$118))+Control!$C$7*Calculations!$C$83*INDEX('Monthly Data'!O:O,Calculations!$C$116+MOD(CH157,Calculations!$C$118))+Control!$C$7*Calculations!$C$84*INDEX('Monthly Data'!P:P,Calculations!$C$116+MOD(CH157,Calculations!$C$118))+Control!$C$7*Calculations!$C$85*INDEX('Monthly Data'!Q:Q,Calculations!$C$116+MOD(CH157,Calculations!$C$118))+(1-Control!$C$7*Calculations!$C$87)*INDEX('Monthly Data'!R:R,Calculations!$C$116+MOD(CH157,Calculations!$C$118))</f>
        <v>1.5758278480433856E-2</v>
      </c>
      <c r="GY157" s="86">
        <f ca="1">Control!$C$7*Calculations!$C$82*INDEX('Monthly Data'!N:N,Calculations!$C$116+MOD(CI157,Calculations!$C$118))+Control!$C$7*Calculations!$C$83*INDEX('Monthly Data'!O:O,Calculations!$C$116+MOD(CI157,Calculations!$C$118))+Control!$C$7*Calculations!$C$84*INDEX('Monthly Data'!P:P,Calculations!$C$116+MOD(CI157,Calculations!$C$118))+Control!$C$7*Calculations!$C$85*INDEX('Monthly Data'!Q:Q,Calculations!$C$116+MOD(CI157,Calculations!$C$118))+(1-Control!$C$7*Calculations!$C$87)*INDEX('Monthly Data'!R:R,Calculations!$C$116+MOD(CI157,Calculations!$C$118))</f>
        <v>2.4842166689046628E-2</v>
      </c>
      <c r="GZ157" s="86">
        <f ca="1">Control!$C$7*Calculations!$C$82*INDEX('Monthly Data'!N:N,Calculations!$C$116+MOD(CJ157,Calculations!$C$118))+Control!$C$7*Calculations!$C$83*INDEX('Monthly Data'!O:O,Calculations!$C$116+MOD(CJ157,Calculations!$C$118))+Control!$C$7*Calculations!$C$84*INDEX('Monthly Data'!P:P,Calculations!$C$116+MOD(CJ157,Calculations!$C$118))+Control!$C$7*Calculations!$C$85*INDEX('Monthly Data'!Q:Q,Calculations!$C$116+MOD(CJ157,Calculations!$C$118))+(1-Control!$C$7*Calculations!$C$87)*INDEX('Monthly Data'!R:R,Calculations!$C$116+MOD(CJ157,Calculations!$C$118))</f>
        <v>2.3852824346838646E-2</v>
      </c>
      <c r="HA157" s="86">
        <f ca="1">Control!$C$7*Calculations!$C$82*INDEX('Monthly Data'!N:N,Calculations!$C$116+MOD(CK157,Calculations!$C$118))+Control!$C$7*Calculations!$C$83*INDEX('Monthly Data'!O:O,Calculations!$C$116+MOD(CK157,Calculations!$C$118))+Control!$C$7*Calculations!$C$84*INDEX('Monthly Data'!P:P,Calculations!$C$116+MOD(CK157,Calculations!$C$118))+Control!$C$7*Calculations!$C$85*INDEX('Monthly Data'!Q:Q,Calculations!$C$116+MOD(CK157,Calculations!$C$118))+(1-Control!$C$7*Calculations!$C$87)*INDEX('Monthly Data'!R:R,Calculations!$C$116+MOD(CK157,Calculations!$C$118))</f>
        <v>-9.9526758408448549E-3</v>
      </c>
      <c r="HB157" s="86">
        <f ca="1">Control!$C$7*Calculations!$C$82*INDEX('Monthly Data'!N:N,Calculations!$C$116+MOD(CL157,Calculations!$C$118))+Control!$C$7*Calculations!$C$83*INDEX('Monthly Data'!O:O,Calculations!$C$116+MOD(CL157,Calculations!$C$118))+Control!$C$7*Calculations!$C$84*INDEX('Monthly Data'!P:P,Calculations!$C$116+MOD(CL157,Calculations!$C$118))+Control!$C$7*Calculations!$C$85*INDEX('Monthly Data'!Q:Q,Calculations!$C$116+MOD(CL157,Calculations!$C$118))+(1-Control!$C$7*Calculations!$C$87)*INDEX('Monthly Data'!R:R,Calculations!$C$116+MOD(CL157,Calculations!$C$118))</f>
        <v>1.4915555251167555E-3</v>
      </c>
      <c r="HC157" s="86">
        <f ca="1">Control!$C$7*Calculations!$C$82*INDEX('Monthly Data'!N:N,Calculations!$C$116+MOD(CM157,Calculations!$C$118))+Control!$C$7*Calculations!$C$83*INDEX('Monthly Data'!O:O,Calculations!$C$116+MOD(CM157,Calculations!$C$118))+Control!$C$7*Calculations!$C$84*INDEX('Monthly Data'!P:P,Calculations!$C$116+MOD(CM157,Calculations!$C$118))+Control!$C$7*Calculations!$C$85*INDEX('Monthly Data'!Q:Q,Calculations!$C$116+MOD(CM157,Calculations!$C$118))+(1-Control!$C$7*Calculations!$C$87)*INDEX('Monthly Data'!R:R,Calculations!$C$116+MOD(CM157,Calculations!$C$118))</f>
        <v>-4.0413381192162513E-2</v>
      </c>
      <c r="HD157" s="86">
        <f ca="1">Control!$C$7*Calculations!$C$82*INDEX('Monthly Data'!N:N,Calculations!$C$116+MOD(CN157,Calculations!$C$118))+Control!$C$7*Calculations!$C$83*INDEX('Monthly Data'!O:O,Calculations!$C$116+MOD(CN157,Calculations!$C$118))+Control!$C$7*Calculations!$C$84*INDEX('Monthly Data'!P:P,Calculations!$C$116+MOD(CN157,Calculations!$C$118))+Control!$C$7*Calculations!$C$85*INDEX('Monthly Data'!Q:Q,Calculations!$C$116+MOD(CN157,Calculations!$C$118))+(1-Control!$C$7*Calculations!$C$87)*INDEX('Monthly Data'!R:R,Calculations!$C$116+MOD(CN157,Calculations!$C$118))</f>
        <v>1.5115046179922851E-2</v>
      </c>
      <c r="HE157" s="86">
        <f ca="1">Control!$C$7*Calculations!$C$82*INDEX('Monthly Data'!N:N,Calculations!$C$116+MOD(CO157,Calculations!$C$118))+Control!$C$7*Calculations!$C$83*INDEX('Monthly Data'!O:O,Calculations!$C$116+MOD(CO157,Calculations!$C$118))+Control!$C$7*Calculations!$C$84*INDEX('Monthly Data'!P:P,Calculations!$C$116+MOD(CO157,Calculations!$C$118))+Control!$C$7*Calculations!$C$85*INDEX('Monthly Data'!Q:Q,Calculations!$C$116+MOD(CO157,Calculations!$C$118))+(1-Control!$C$7*Calculations!$C$87)*INDEX('Monthly Data'!R:R,Calculations!$C$116+MOD(CO157,Calculations!$C$118))</f>
        <v>7.3538285850108537E-3</v>
      </c>
      <c r="HF157" s="86">
        <f ca="1">Control!$C$7*Calculations!$C$82*INDEX('Monthly Data'!N:N,Calculations!$C$116+MOD(CP157,Calculations!$C$118))+Control!$C$7*Calculations!$C$83*INDEX('Monthly Data'!O:O,Calculations!$C$116+MOD(CP157,Calculations!$C$118))+Control!$C$7*Calculations!$C$84*INDEX('Monthly Data'!P:P,Calculations!$C$116+MOD(CP157,Calculations!$C$118))+Control!$C$7*Calculations!$C$85*INDEX('Monthly Data'!Q:Q,Calculations!$C$116+MOD(CP157,Calculations!$C$118))+(1-Control!$C$7*Calculations!$C$87)*INDEX('Monthly Data'!R:R,Calculations!$C$116+MOD(CP157,Calculations!$C$118))</f>
        <v>7.3538285850108537E-3</v>
      </c>
      <c r="HG157" s="86">
        <f ca="1">Control!$C$7*Calculations!$C$82*INDEX('Monthly Data'!N:N,Calculations!$C$116+MOD(CQ157,Calculations!$C$118))+Control!$C$7*Calculations!$C$83*INDEX('Monthly Data'!O:O,Calculations!$C$116+MOD(CQ157,Calculations!$C$118))+Control!$C$7*Calculations!$C$84*INDEX('Monthly Data'!P:P,Calculations!$C$116+MOD(CQ157,Calculations!$C$118))+Control!$C$7*Calculations!$C$85*INDEX('Monthly Data'!Q:Q,Calculations!$C$116+MOD(CQ157,Calculations!$C$118))+(1-Control!$C$7*Calculations!$C$87)*INDEX('Monthly Data'!R:R,Calculations!$C$116+MOD(CQ157,Calculations!$C$118))</f>
        <v>1.046389543479892E-2</v>
      </c>
      <c r="HH157" s="86">
        <f ca="1">Control!$C$7*Calculations!$C$82*INDEX('Monthly Data'!N:N,Calculations!$C$116+MOD(CR157,Calculations!$C$118))+Control!$C$7*Calculations!$C$83*INDEX('Monthly Data'!O:O,Calculations!$C$116+MOD(CR157,Calculations!$C$118))+Control!$C$7*Calculations!$C$84*INDEX('Monthly Data'!P:P,Calculations!$C$116+MOD(CR157,Calculations!$C$118))+Control!$C$7*Calculations!$C$85*INDEX('Monthly Data'!Q:Q,Calculations!$C$116+MOD(CR157,Calculations!$C$118))+(1-Control!$C$7*Calculations!$C$87)*INDEX('Monthly Data'!R:R,Calculations!$C$116+MOD(CR157,Calculations!$C$118))</f>
        <v>2.377894462657602E-2</v>
      </c>
      <c r="HI157" s="86">
        <f ca="1">Control!$C$7*Calculations!$C$82*INDEX('Monthly Data'!N:N,Calculations!$C$116+MOD(CS157,Calculations!$C$118))+Control!$C$7*Calculations!$C$83*INDEX('Monthly Data'!O:O,Calculations!$C$116+MOD(CS157,Calculations!$C$118))+Control!$C$7*Calculations!$C$84*INDEX('Monthly Data'!P:P,Calculations!$C$116+MOD(CS157,Calculations!$C$118))+Control!$C$7*Calculations!$C$85*INDEX('Monthly Data'!Q:Q,Calculations!$C$116+MOD(CS157,Calculations!$C$118))+(1-Control!$C$7*Calculations!$C$87)*INDEX('Monthly Data'!R:R,Calculations!$C$116+MOD(CS157,Calculations!$C$118))</f>
        <v>-7.4084874653726545E-3</v>
      </c>
      <c r="HJ157" s="86">
        <f ca="1">Control!$C$7*Calculations!$C$82*INDEX('Monthly Data'!N:N,Calculations!$C$116+MOD(CT157,Calculations!$C$118))+Control!$C$7*Calculations!$C$83*INDEX('Monthly Data'!O:O,Calculations!$C$116+MOD(CT157,Calculations!$C$118))+Control!$C$7*Calculations!$C$84*INDEX('Monthly Data'!P:P,Calculations!$C$116+MOD(CT157,Calculations!$C$118))+Control!$C$7*Calculations!$C$85*INDEX('Monthly Data'!Q:Q,Calculations!$C$116+MOD(CT157,Calculations!$C$118))+(1-Control!$C$7*Calculations!$C$87)*INDEX('Monthly Data'!R:R,Calculations!$C$116+MOD(CT157,Calculations!$C$118))</f>
        <v>5.8868730207813358E-3</v>
      </c>
      <c r="HK157" s="86">
        <f ca="1">Control!$C$7*Calculations!$C$82*INDEX('Monthly Data'!N:N,Calculations!$C$116+MOD(CU157,Calculations!$C$118))+Control!$C$7*Calculations!$C$83*INDEX('Monthly Data'!O:O,Calculations!$C$116+MOD(CU157,Calculations!$C$118))+Control!$C$7*Calculations!$C$84*INDEX('Monthly Data'!P:P,Calculations!$C$116+MOD(CU157,Calculations!$C$118))+Control!$C$7*Calculations!$C$85*INDEX('Monthly Data'!Q:Q,Calculations!$C$116+MOD(CU157,Calculations!$C$118))+(1-Control!$C$7*Calculations!$C$87)*INDEX('Monthly Data'!R:R,Calculations!$C$116+MOD(CU157,Calculations!$C$118))</f>
        <v>1.0627294914941248E-2</v>
      </c>
      <c r="HL157" s="86">
        <f ca="1">Control!$C$7*Calculations!$C$82*INDEX('Monthly Data'!N:N,Calculations!$C$116+MOD(CV157,Calculations!$C$118))+Control!$C$7*Calculations!$C$83*INDEX('Monthly Data'!O:O,Calculations!$C$116+MOD(CV157,Calculations!$C$118))+Control!$C$7*Calculations!$C$84*INDEX('Monthly Data'!P:P,Calculations!$C$116+MOD(CV157,Calculations!$C$118))+Control!$C$7*Calculations!$C$85*INDEX('Monthly Data'!Q:Q,Calculations!$C$116+MOD(CV157,Calculations!$C$118))+(1-Control!$C$7*Calculations!$C$87)*INDEX('Monthly Data'!R:R,Calculations!$C$116+MOD(CV157,Calculations!$C$118))</f>
        <v>3.8809817903524786E-2</v>
      </c>
      <c r="HM157" s="86">
        <f ca="1">Control!$C$7*Calculations!$C$82*INDEX('Monthly Data'!N:N,Calculations!$C$116+MOD(CW157,Calculations!$C$118))+Control!$C$7*Calculations!$C$83*INDEX('Monthly Data'!O:O,Calculations!$C$116+MOD(CW157,Calculations!$C$118))+Control!$C$7*Calculations!$C$84*INDEX('Monthly Data'!P:P,Calculations!$C$116+MOD(CW157,Calculations!$C$118))+Control!$C$7*Calculations!$C$85*INDEX('Monthly Data'!Q:Q,Calculations!$C$116+MOD(CW157,Calculations!$C$118))+(1-Control!$C$7*Calculations!$C$87)*INDEX('Monthly Data'!R:R,Calculations!$C$116+MOD(CW157,Calculations!$C$118))</f>
        <v>-2.6378232493851243E-2</v>
      </c>
      <c r="HN157" s="86">
        <f ca="1">Control!$C$7*Calculations!$C$82*INDEX('Monthly Data'!N:N,Calculations!$C$116+MOD(CX157,Calculations!$C$118))+Control!$C$7*Calculations!$C$83*INDEX('Monthly Data'!O:O,Calculations!$C$116+MOD(CX157,Calculations!$C$118))+Control!$C$7*Calculations!$C$84*INDEX('Monthly Data'!P:P,Calculations!$C$116+MOD(CX157,Calculations!$C$118))+Control!$C$7*Calculations!$C$85*INDEX('Monthly Data'!Q:Q,Calculations!$C$116+MOD(CX157,Calculations!$C$118))+(1-Control!$C$7*Calculations!$C$87)*INDEX('Monthly Data'!R:R,Calculations!$C$116+MOD(CX157,Calculations!$C$118))</f>
        <v>-1.9947061878162777E-2</v>
      </c>
      <c r="HO157" s="86">
        <f ca="1">Control!$C$7*Calculations!$C$82*INDEX('Monthly Data'!N:N,Calculations!$C$116+MOD(CY157,Calculations!$C$118))+Control!$C$7*Calculations!$C$83*INDEX('Monthly Data'!O:O,Calculations!$C$116+MOD(CY157,Calculations!$C$118))+Control!$C$7*Calculations!$C$84*INDEX('Monthly Data'!P:P,Calculations!$C$116+MOD(CY157,Calculations!$C$118))+Control!$C$7*Calculations!$C$85*INDEX('Monthly Data'!Q:Q,Calculations!$C$116+MOD(CY157,Calculations!$C$118))+(1-Control!$C$7*Calculations!$C$87)*INDEX('Monthly Data'!R:R,Calculations!$C$116+MOD(CY157,Calculations!$C$118))</f>
        <v>1.4915555251167555E-3</v>
      </c>
      <c r="HP157" s="86">
        <f ca="1">Control!$C$7*Calculations!$C$82*INDEX('Monthly Data'!N:N,Calculations!$C$116+MOD(CZ157,Calculations!$C$118))+Control!$C$7*Calculations!$C$83*INDEX('Monthly Data'!O:O,Calculations!$C$116+MOD(CZ157,Calculations!$C$118))+Control!$C$7*Calculations!$C$84*INDEX('Monthly Data'!P:P,Calculations!$C$116+MOD(CZ157,Calculations!$C$118))+Control!$C$7*Calculations!$C$85*INDEX('Monthly Data'!Q:Q,Calculations!$C$116+MOD(CZ157,Calculations!$C$118))+(1-Control!$C$7*Calculations!$C$87)*INDEX('Monthly Data'!R:R,Calculations!$C$116+MOD(CZ157,Calculations!$C$118))</f>
        <v>4.089189590407355E-3</v>
      </c>
      <c r="HQ157" s="86">
        <f ca="1">Control!$C$7*Calculations!$C$82*INDEX('Monthly Data'!N:N,Calculations!$C$116+MOD(DA157,Calculations!$C$118))+Control!$C$7*Calculations!$C$83*INDEX('Monthly Data'!O:O,Calculations!$C$116+MOD(DA157,Calculations!$C$118))+Control!$C$7*Calculations!$C$84*INDEX('Monthly Data'!P:P,Calculations!$C$116+MOD(DA157,Calculations!$C$118))+Control!$C$7*Calculations!$C$85*INDEX('Monthly Data'!Q:Q,Calculations!$C$116+MOD(DA157,Calculations!$C$118))+(1-Control!$C$7*Calculations!$C$87)*INDEX('Monthly Data'!R:R,Calculations!$C$116+MOD(DA157,Calculations!$C$118))</f>
        <v>9.9793409618087695E-3</v>
      </c>
      <c r="HR157" s="86">
        <f ca="1">Control!$C$7*Calculations!$C$82*INDEX('Monthly Data'!N:N,Calculations!$C$116+MOD(DB157,Calculations!$C$118))+Control!$C$7*Calculations!$C$83*INDEX('Monthly Data'!O:O,Calculations!$C$116+MOD(DB157,Calculations!$C$118))+Control!$C$7*Calculations!$C$84*INDEX('Monthly Data'!P:P,Calculations!$C$116+MOD(DB157,Calculations!$C$118))+Control!$C$7*Calculations!$C$85*INDEX('Monthly Data'!Q:Q,Calculations!$C$116+MOD(DB157,Calculations!$C$118))+(1-Control!$C$7*Calculations!$C$87)*INDEX('Monthly Data'!R:R,Calculations!$C$116+MOD(DB157,Calculations!$C$118))</f>
        <v>1.2722494017511032E-2</v>
      </c>
      <c r="HS157" s="86">
        <f ca="1">Control!$C$7*Calculations!$C$82*INDEX('Monthly Data'!N:N,Calculations!$C$116+MOD(DC157,Calculations!$C$118))+Control!$C$7*Calculations!$C$83*INDEX('Monthly Data'!O:O,Calculations!$C$116+MOD(DC157,Calculations!$C$118))+Control!$C$7*Calculations!$C$84*INDEX('Monthly Data'!P:P,Calculations!$C$116+MOD(DC157,Calculations!$C$118))+Control!$C$7*Calculations!$C$85*INDEX('Monthly Data'!Q:Q,Calculations!$C$116+MOD(DC157,Calculations!$C$118))+(1-Control!$C$7*Calculations!$C$87)*INDEX('Monthly Data'!R:R,Calculations!$C$116+MOD(DC157,Calculations!$C$118))</f>
        <v>1.7484305259657981E-2</v>
      </c>
      <c r="HT157" s="86">
        <f ca="1">Control!$C$7*Calculations!$C$82*INDEX('Monthly Data'!N:N,Calculations!$C$116+MOD(DD157,Calculations!$C$118))+Control!$C$7*Calculations!$C$83*INDEX('Monthly Data'!O:O,Calculations!$C$116+MOD(DD157,Calculations!$C$118))+Control!$C$7*Calculations!$C$84*INDEX('Monthly Data'!P:P,Calculations!$C$116+MOD(DD157,Calculations!$C$118))+Control!$C$7*Calculations!$C$85*INDEX('Monthly Data'!Q:Q,Calculations!$C$116+MOD(DD157,Calculations!$C$118))+(1-Control!$C$7*Calculations!$C$87)*INDEX('Monthly Data'!R:R,Calculations!$C$116+MOD(DD157,Calculations!$C$118))</f>
        <v>-3.8875517825435772E-3</v>
      </c>
      <c r="HU157" s="86">
        <f ca="1">Control!$C$7*Calculations!$C$82*INDEX('Monthly Data'!N:N,Calculations!$C$116+MOD(DE157,Calculations!$C$118))+Control!$C$7*Calculations!$C$83*INDEX('Monthly Data'!O:O,Calculations!$C$116+MOD(DE157,Calculations!$C$118))+Control!$C$7*Calculations!$C$84*INDEX('Monthly Data'!P:P,Calculations!$C$116+MOD(DE157,Calculations!$C$118))+Control!$C$7*Calculations!$C$85*INDEX('Monthly Data'!Q:Q,Calculations!$C$116+MOD(DE157,Calculations!$C$118))+(1-Control!$C$7*Calculations!$C$87)*INDEX('Monthly Data'!R:R,Calculations!$C$116+MOD(DE157,Calculations!$C$118))</f>
        <v>4.089189590407355E-3</v>
      </c>
      <c r="HV157" s="86">
        <f ca="1">Control!$C$7*Calculations!$C$82*INDEX('Monthly Data'!N:N,Calculations!$C$116+MOD(DF157,Calculations!$C$118))+Control!$C$7*Calculations!$C$83*INDEX('Monthly Data'!O:O,Calculations!$C$116+MOD(DF157,Calculations!$C$118))+Control!$C$7*Calculations!$C$84*INDEX('Monthly Data'!P:P,Calculations!$C$116+MOD(DF157,Calculations!$C$118))+Control!$C$7*Calculations!$C$85*INDEX('Monthly Data'!Q:Q,Calculations!$C$116+MOD(DF157,Calculations!$C$118))+(1-Control!$C$7*Calculations!$C$87)*INDEX('Monthly Data'!R:R,Calculations!$C$116+MOD(DF157,Calculations!$C$118))</f>
        <v>2.377894462657602E-2</v>
      </c>
      <c r="HW157" s="86">
        <f ca="1">Control!$C$7*Calculations!$C$82*INDEX('Monthly Data'!N:N,Calculations!$C$116+MOD(DG157,Calculations!$C$118))+Control!$C$7*Calculations!$C$83*INDEX('Monthly Data'!O:O,Calculations!$C$116+MOD(DG157,Calculations!$C$118))+Control!$C$7*Calculations!$C$84*INDEX('Monthly Data'!P:P,Calculations!$C$116+MOD(DG157,Calculations!$C$118))+Control!$C$7*Calculations!$C$85*INDEX('Monthly Data'!Q:Q,Calculations!$C$116+MOD(DG157,Calculations!$C$118))+(1-Control!$C$7*Calculations!$C$87)*INDEX('Monthly Data'!R:R,Calculations!$C$116+MOD(DG157,Calculations!$C$118))</f>
        <v>1.0353752315110615E-2</v>
      </c>
      <c r="HX157" s="86">
        <f ca="1">Control!$C$7*Calculations!$C$82*INDEX('Monthly Data'!N:N,Calculations!$C$116+MOD(DH157,Calculations!$C$118))+Control!$C$7*Calculations!$C$83*INDEX('Monthly Data'!O:O,Calculations!$C$116+MOD(DH157,Calculations!$C$118))+Control!$C$7*Calculations!$C$84*INDEX('Monthly Data'!P:P,Calculations!$C$116+MOD(DH157,Calculations!$C$118))+Control!$C$7*Calculations!$C$85*INDEX('Monthly Data'!Q:Q,Calculations!$C$116+MOD(DH157,Calculations!$C$118))+(1-Control!$C$7*Calculations!$C$87)*INDEX('Monthly Data'!R:R,Calculations!$C$116+MOD(DH157,Calculations!$C$118))</f>
        <v>-2.0259958308006688E-2</v>
      </c>
      <c r="HY157" s="86">
        <f ca="1">Control!$C$7*Calculations!$C$82*INDEX('Monthly Data'!N:N,Calculations!$C$116+MOD(DI157,Calculations!$C$118))+Control!$C$7*Calculations!$C$83*INDEX('Monthly Data'!O:O,Calculations!$C$116+MOD(DI157,Calculations!$C$118))+Control!$C$7*Calculations!$C$84*INDEX('Monthly Data'!P:P,Calculations!$C$116+MOD(DI157,Calculations!$C$118))+Control!$C$7*Calculations!$C$85*INDEX('Monthly Data'!Q:Q,Calculations!$C$116+MOD(DI157,Calculations!$C$118))+(1-Control!$C$7*Calculations!$C$87)*INDEX('Monthly Data'!R:R,Calculations!$C$116+MOD(DI157,Calculations!$C$118))</f>
        <v>1.7472933988537529E-2</v>
      </c>
      <c r="HZ157" s="86">
        <f ca="1">Control!$C$7*Calculations!$C$82*INDEX('Monthly Data'!N:N,Calculations!$C$116+MOD(DJ157,Calculations!$C$118))+Control!$C$7*Calculations!$C$83*INDEX('Monthly Data'!O:O,Calculations!$C$116+MOD(DJ157,Calculations!$C$118))+Control!$C$7*Calculations!$C$84*INDEX('Monthly Data'!P:P,Calculations!$C$116+MOD(DJ157,Calculations!$C$118))+Control!$C$7*Calculations!$C$85*INDEX('Monthly Data'!Q:Q,Calculations!$C$116+MOD(DJ157,Calculations!$C$118))+(1-Control!$C$7*Calculations!$C$87)*INDEX('Monthly Data'!R:R,Calculations!$C$116+MOD(DJ157,Calculations!$C$118))</f>
        <v>1.7599621212565995E-2</v>
      </c>
      <c r="IA157" s="86">
        <f ca="1">Control!$C$7*Calculations!$C$82*INDEX('Monthly Data'!N:N,Calculations!$C$116+MOD(DK157,Calculations!$C$118))+Control!$C$7*Calculations!$C$83*INDEX('Monthly Data'!O:O,Calculations!$C$116+MOD(DK157,Calculations!$C$118))+Control!$C$7*Calculations!$C$84*INDEX('Monthly Data'!P:P,Calculations!$C$116+MOD(DK157,Calculations!$C$118))+Control!$C$7*Calculations!$C$85*INDEX('Monthly Data'!Q:Q,Calculations!$C$116+MOD(DK157,Calculations!$C$118))+(1-Control!$C$7*Calculations!$C$87)*INDEX('Monthly Data'!R:R,Calculations!$C$116+MOD(DK157,Calculations!$C$118))</f>
        <v>1.1704119272391494E-2</v>
      </c>
      <c r="IB157" s="86">
        <f ca="1">Control!$C$7*Calculations!$C$82*INDEX('Monthly Data'!N:N,Calculations!$C$116+MOD(DL157,Calculations!$C$118))+Control!$C$7*Calculations!$C$83*INDEX('Monthly Data'!O:O,Calculations!$C$116+MOD(DL157,Calculations!$C$118))+Control!$C$7*Calculations!$C$84*INDEX('Monthly Data'!P:P,Calculations!$C$116+MOD(DL157,Calculations!$C$118))+Control!$C$7*Calculations!$C$85*INDEX('Monthly Data'!Q:Q,Calculations!$C$116+MOD(DL157,Calculations!$C$118))+(1-Control!$C$7*Calculations!$C$87)*INDEX('Monthly Data'!R:R,Calculations!$C$116+MOD(DL157,Calculations!$C$118))</f>
        <v>1.0415351832335435E-2</v>
      </c>
      <c r="IC157" s="86">
        <f ca="1">Control!$C$7*Calculations!$C$82*INDEX('Monthly Data'!N:N,Calculations!$C$116+MOD(DM157,Calculations!$C$118))+Control!$C$7*Calculations!$C$83*INDEX('Monthly Data'!O:O,Calculations!$C$116+MOD(DM157,Calculations!$C$118))+Control!$C$7*Calculations!$C$84*INDEX('Monthly Data'!P:P,Calculations!$C$116+MOD(DM157,Calculations!$C$118))+Control!$C$7*Calculations!$C$85*INDEX('Monthly Data'!Q:Q,Calculations!$C$116+MOD(DM157,Calculations!$C$118))+(1-Control!$C$7*Calculations!$C$87)*INDEX('Monthly Data'!R:R,Calculations!$C$116+MOD(DM157,Calculations!$C$118))</f>
        <v>-9.9526758408448549E-3</v>
      </c>
      <c r="ID157" s="86">
        <f ca="1">Control!$C$7*Calculations!$C$82*INDEX('Monthly Data'!N:N,Calculations!$C$116+MOD(DN157,Calculations!$C$118))+Control!$C$7*Calculations!$C$83*INDEX('Monthly Data'!O:O,Calculations!$C$116+MOD(DN157,Calculations!$C$118))+Control!$C$7*Calculations!$C$84*INDEX('Monthly Data'!P:P,Calculations!$C$116+MOD(DN157,Calculations!$C$118))+Control!$C$7*Calculations!$C$85*INDEX('Monthly Data'!Q:Q,Calculations!$C$116+MOD(DN157,Calculations!$C$118))+(1-Control!$C$7*Calculations!$C$87)*INDEX('Monthly Data'!R:R,Calculations!$C$116+MOD(DN157,Calculations!$C$118))</f>
        <v>8.3814116887657771E-3</v>
      </c>
      <c r="IE157" s="86">
        <f ca="1">Control!$C$7*Calculations!$C$82*INDEX('Monthly Data'!N:N,Calculations!$C$116+MOD(DO157,Calculations!$C$118))+Control!$C$7*Calculations!$C$83*INDEX('Monthly Data'!O:O,Calculations!$C$116+MOD(DO157,Calculations!$C$118))+Control!$C$7*Calculations!$C$84*INDEX('Monthly Data'!P:P,Calculations!$C$116+MOD(DO157,Calculations!$C$118))+Control!$C$7*Calculations!$C$85*INDEX('Monthly Data'!Q:Q,Calculations!$C$116+MOD(DO157,Calculations!$C$118))+(1-Control!$C$7*Calculations!$C$87)*INDEX('Monthly Data'!R:R,Calculations!$C$116+MOD(DO157,Calculations!$C$118))</f>
        <v>7.857567536297622E-3</v>
      </c>
      <c r="IF157" s="86">
        <f ca="1">Control!$C$7*Calculations!$C$82*INDEX('Monthly Data'!N:N,Calculations!$C$116+MOD(DP157,Calculations!$C$118))+Control!$C$7*Calculations!$C$83*INDEX('Monthly Data'!O:O,Calculations!$C$116+MOD(DP157,Calculations!$C$118))+Control!$C$7*Calculations!$C$84*INDEX('Monthly Data'!P:P,Calculations!$C$116+MOD(DP157,Calculations!$C$118))+Control!$C$7*Calculations!$C$85*INDEX('Monthly Data'!Q:Q,Calculations!$C$116+MOD(DP157,Calculations!$C$118))+(1-Control!$C$7*Calculations!$C$87)*INDEX('Monthly Data'!R:R,Calculations!$C$116+MOD(DP157,Calculations!$C$118))</f>
        <v>6.2631896128884862E-3</v>
      </c>
      <c r="IG157" s="88">
        <f ca="1">Control!$C$8*(1+DQ157)*(1+DR157)*(1+DS157)*(1+DT157)*(1+DU157)*(1+DV157)*(1+DW157)*(1+DX157)*(1+DY157)*(1+DZ157)*(1+EA157)*(1+EB157)*(1+EC157)*(1+ED157)*(1+EE157)*(1+EF157)*(1+EG157)*(1+EH157)*(1+EI157)*(1+EJ157)*(1+EK157)*(1+EL157)*(1+EM157)*(1+EN157)*(1+EO157)*(1+EP157)*(1+EQ157)*(1+ER157)*(1+ES157)*(1+ET157)*(1+EU157)*(1+EV157)*(1+EW157)*(1+EX157)*(1+EY157)*(1+EZ157)*(1+FA157)*(1+FB157)*(1+FC157)*(1+FD157)*(1+FE157)*(1+FF157)*(1+FG157)*(1+FH157)*(1+FI157)*(1+FJ157)*(1+FK157)*(1+FL157)*(1+FM157)*(1+FN157)*(1+FO157)*(1+FP157)*(1+FQ157)*(1+FR157)*(1+FS157)*(1+FT157)*(1+FU157)*(1+FV157)*(1+FW157)*(1+FX157)*(1+FY157)*(1+FZ157)*(1+GA157)*(1+GB157)*(1+GC157)*(1+GD157)*(1+GE157)*(1+GF157)*(1+GG157)*(1+GH157)*(1+GI157)*(1+GJ157)*(1+GK157)*(1+GL157)*(1+GM157)*(1+GN157)*(1+GO157)*(1+GP157)*(1+GQ157)*(1+GR157)*(1+GS157)*(1+GT157)*(1+GU157)*(1+GV157)*(1+GW157)*(1+GX157)*(1+GY157)*(1+GZ157)*(1+HA157)*(1+HB157)*(1+HC157)*(1+HD157)*(1+HE157)*(1+HF157)*(1+HG157)*(1+HH157)*(1+HI157)*(1+HJ157)*(1+HK157)*(1+HL157)*(1+HM157)*(1+HN157)*(1+HO157)*(1+HP157)*(1+HQ157)*(1+HR157)*(1+HS157)*(1+HT157)*(1+HU157)*(1+HV157)*(1+HW157)*(1+HX157)*(1+HY157)*(1+HZ157)*(1+IA157)*(1+IB157)*(1+IC157)*(1+ID157)*(1+IE157)*(1+IF157)</f>
        <v>93680.719718150664</v>
      </c>
    </row>
    <row r="158" spans="1:241" x14ac:dyDescent="0.25">
      <c r="A158">
        <v>98</v>
      </c>
      <c r="B158">
        <v>0</v>
      </c>
      <c r="C158">
        <v>3</v>
      </c>
      <c r="D158">
        <v>27</v>
      </c>
      <c r="E158">
        <v>62</v>
      </c>
      <c r="F158">
        <v>115</v>
      </c>
      <c r="G158">
        <v>104</v>
      </c>
      <c r="H158">
        <v>8</v>
      </c>
      <c r="I158">
        <v>33</v>
      </c>
      <c r="J158">
        <v>79</v>
      </c>
      <c r="K158">
        <v>14</v>
      </c>
      <c r="L158">
        <v>71</v>
      </c>
      <c r="M158">
        <v>107</v>
      </c>
      <c r="N158">
        <v>54</v>
      </c>
      <c r="O158">
        <v>76</v>
      </c>
      <c r="P158">
        <v>96</v>
      </c>
      <c r="Q158">
        <v>59</v>
      </c>
      <c r="R158">
        <v>28</v>
      </c>
      <c r="S158">
        <v>78</v>
      </c>
      <c r="T158">
        <v>56</v>
      </c>
      <c r="U158">
        <v>6</v>
      </c>
      <c r="V158">
        <v>70</v>
      </c>
      <c r="W158">
        <v>105</v>
      </c>
      <c r="X158">
        <v>22</v>
      </c>
      <c r="Y158">
        <v>118</v>
      </c>
      <c r="Z158">
        <v>75</v>
      </c>
      <c r="AA158">
        <v>5</v>
      </c>
      <c r="AB158">
        <v>71</v>
      </c>
      <c r="AC158">
        <v>109</v>
      </c>
      <c r="AD158">
        <v>37</v>
      </c>
      <c r="AE158">
        <v>99</v>
      </c>
      <c r="AF158">
        <v>0</v>
      </c>
      <c r="AG158">
        <v>31</v>
      </c>
      <c r="AH158">
        <v>43</v>
      </c>
      <c r="AI158">
        <v>118</v>
      </c>
      <c r="AJ158">
        <v>82</v>
      </c>
      <c r="AK158">
        <v>47</v>
      </c>
      <c r="AL158">
        <v>82</v>
      </c>
      <c r="AM158">
        <v>113</v>
      </c>
      <c r="AN158">
        <v>33</v>
      </c>
      <c r="AO158">
        <v>69</v>
      </c>
      <c r="AP158">
        <v>114</v>
      </c>
      <c r="AQ158">
        <v>23</v>
      </c>
      <c r="AR158">
        <v>46</v>
      </c>
      <c r="AS158">
        <v>94</v>
      </c>
      <c r="AT158">
        <v>61</v>
      </c>
      <c r="AU158">
        <v>62</v>
      </c>
      <c r="AV158">
        <v>113</v>
      </c>
      <c r="AW158">
        <v>68</v>
      </c>
      <c r="AX158">
        <v>91</v>
      </c>
      <c r="AY158">
        <v>2</v>
      </c>
      <c r="AZ158">
        <v>114</v>
      </c>
      <c r="BA158">
        <v>24</v>
      </c>
      <c r="BB158">
        <v>77</v>
      </c>
      <c r="BC158">
        <v>3</v>
      </c>
      <c r="BD158">
        <v>60</v>
      </c>
      <c r="BE158">
        <v>68</v>
      </c>
      <c r="BF158">
        <v>66</v>
      </c>
      <c r="BG158">
        <v>4</v>
      </c>
      <c r="BH158">
        <v>92</v>
      </c>
      <c r="BI158">
        <v>85</v>
      </c>
      <c r="BJ158">
        <v>47</v>
      </c>
      <c r="BK158">
        <v>12</v>
      </c>
      <c r="BL158">
        <v>45</v>
      </c>
      <c r="BM158">
        <v>102</v>
      </c>
      <c r="BN158">
        <v>108</v>
      </c>
      <c r="BO158">
        <v>46</v>
      </c>
      <c r="BP158">
        <v>57</v>
      </c>
      <c r="BQ158">
        <v>65</v>
      </c>
      <c r="BR158">
        <v>28</v>
      </c>
      <c r="BS158">
        <v>107</v>
      </c>
      <c r="BT158">
        <v>12</v>
      </c>
      <c r="BU158">
        <v>33</v>
      </c>
      <c r="BV158">
        <v>65</v>
      </c>
      <c r="BW158">
        <v>111</v>
      </c>
      <c r="BX158">
        <v>20</v>
      </c>
      <c r="BY158">
        <v>1</v>
      </c>
      <c r="BZ158">
        <v>17</v>
      </c>
      <c r="CA158">
        <v>9</v>
      </c>
      <c r="CB158">
        <v>22</v>
      </c>
      <c r="CC158">
        <v>33</v>
      </c>
      <c r="CD158">
        <v>97</v>
      </c>
      <c r="CE158">
        <v>18</v>
      </c>
      <c r="CF158">
        <v>108</v>
      </c>
      <c r="CG158">
        <v>16</v>
      </c>
      <c r="CH158">
        <v>90</v>
      </c>
      <c r="CI158">
        <v>16</v>
      </c>
      <c r="CJ158">
        <v>94</v>
      </c>
      <c r="CK158">
        <v>99</v>
      </c>
      <c r="CL158">
        <v>109</v>
      </c>
      <c r="CM158">
        <v>4</v>
      </c>
      <c r="CN158">
        <v>51</v>
      </c>
      <c r="CO158">
        <v>60</v>
      </c>
      <c r="CP158">
        <v>87</v>
      </c>
      <c r="CQ158">
        <v>74</v>
      </c>
      <c r="CR158">
        <v>12</v>
      </c>
      <c r="CS158">
        <v>104</v>
      </c>
      <c r="CT158">
        <v>20</v>
      </c>
      <c r="CU158">
        <v>5</v>
      </c>
      <c r="CV158">
        <v>102</v>
      </c>
      <c r="CW158">
        <v>22</v>
      </c>
      <c r="CX158">
        <v>66</v>
      </c>
      <c r="CY158">
        <v>6</v>
      </c>
      <c r="CZ158">
        <v>116</v>
      </c>
      <c r="DA158">
        <v>24</v>
      </c>
      <c r="DB158">
        <v>74</v>
      </c>
      <c r="DC158">
        <v>31</v>
      </c>
      <c r="DD158">
        <v>71</v>
      </c>
      <c r="DE158">
        <v>32</v>
      </c>
      <c r="DF158">
        <v>40</v>
      </c>
      <c r="DG158">
        <v>13</v>
      </c>
      <c r="DH158">
        <v>99</v>
      </c>
      <c r="DI158">
        <v>34</v>
      </c>
      <c r="DJ158">
        <v>110</v>
      </c>
      <c r="DK158">
        <v>49</v>
      </c>
      <c r="DL158">
        <v>100</v>
      </c>
      <c r="DM158">
        <v>3</v>
      </c>
      <c r="DN158">
        <v>43</v>
      </c>
      <c r="DO158">
        <v>33</v>
      </c>
      <c r="DP158">
        <v>12</v>
      </c>
      <c r="DQ158" s="86">
        <f ca="1">Control!$C$7*Calculations!$C$82*INDEX('Monthly Data'!N:N,Calculations!$C$116+MOD(A158,Calculations!$C$118))+Control!$C$7*Calculations!$C$83*INDEX('Monthly Data'!O:O,Calculations!$C$116+MOD(A158,Calculations!$C$118))+Control!$C$7*Calculations!$C$84*INDEX('Monthly Data'!P:P,Calculations!$C$116+MOD(A158,Calculations!$C$118))+Control!$C$7*Calculations!$C$85*INDEX('Monthly Data'!Q:Q,Calculations!$C$116+MOD(A158,Calculations!$C$118))+(1-Control!$C$7*Calculations!$C$87)*INDEX('Monthly Data'!R:R,Calculations!$C$116+MOD(A158,Calculations!$C$118))</f>
        <v>2.4842166689046628E-2</v>
      </c>
      <c r="DR158" s="86">
        <f ca="1">Control!$C$7*Calculations!$C$82*INDEX('Monthly Data'!N:N,Calculations!$C$116+MOD(B158,Calculations!$C$118))+Control!$C$7*Calculations!$C$83*INDEX('Monthly Data'!O:O,Calculations!$C$116+MOD(B158,Calculations!$C$118))+Control!$C$7*Calculations!$C$84*INDEX('Monthly Data'!P:P,Calculations!$C$116+MOD(B158,Calculations!$C$118))+Control!$C$7*Calculations!$C$85*INDEX('Monthly Data'!Q:Q,Calculations!$C$116+MOD(B158,Calculations!$C$118))+(1-Control!$C$7*Calculations!$C$87)*INDEX('Monthly Data'!R:R,Calculations!$C$116+MOD(B158,Calculations!$C$118))</f>
        <v>1.4915555251167555E-3</v>
      </c>
      <c r="DS158" s="86">
        <f ca="1">Control!$C$7*Calculations!$C$82*INDEX('Monthly Data'!N:N,Calculations!$C$116+MOD(C158,Calculations!$C$118))+Control!$C$7*Calculations!$C$83*INDEX('Monthly Data'!O:O,Calculations!$C$116+MOD(C158,Calculations!$C$118))+Control!$C$7*Calculations!$C$84*INDEX('Monthly Data'!P:P,Calculations!$C$116+MOD(C158,Calculations!$C$118))+Control!$C$7*Calculations!$C$85*INDEX('Monthly Data'!Q:Q,Calculations!$C$116+MOD(C158,Calculations!$C$118))+(1-Control!$C$7*Calculations!$C$87)*INDEX('Monthly Data'!R:R,Calculations!$C$116+MOD(C158,Calculations!$C$118))</f>
        <v>9.9793409618087695E-3</v>
      </c>
      <c r="DT158" s="86">
        <f ca="1">Control!$C$7*Calculations!$C$82*INDEX('Monthly Data'!N:N,Calculations!$C$116+MOD(D158,Calculations!$C$118))+Control!$C$7*Calculations!$C$83*INDEX('Monthly Data'!O:O,Calculations!$C$116+MOD(D158,Calculations!$C$118))+Control!$C$7*Calculations!$C$84*INDEX('Monthly Data'!P:P,Calculations!$C$116+MOD(D158,Calculations!$C$118))+Control!$C$7*Calculations!$C$85*INDEX('Monthly Data'!Q:Q,Calculations!$C$116+MOD(D158,Calculations!$C$118))+(1-Control!$C$7*Calculations!$C$87)*INDEX('Monthly Data'!R:R,Calculations!$C$116+MOD(D158,Calculations!$C$118))</f>
        <v>-3.53368065312233E-2</v>
      </c>
      <c r="DU158" s="86">
        <f ca="1">Control!$C$7*Calculations!$C$82*INDEX('Monthly Data'!N:N,Calculations!$C$116+MOD(E158,Calculations!$C$118))+Control!$C$7*Calculations!$C$83*INDEX('Monthly Data'!O:O,Calculations!$C$116+MOD(E158,Calculations!$C$118))+Control!$C$7*Calculations!$C$84*INDEX('Monthly Data'!P:P,Calculations!$C$116+MOD(E158,Calculations!$C$118))+Control!$C$7*Calculations!$C$85*INDEX('Monthly Data'!Q:Q,Calculations!$C$116+MOD(E158,Calculations!$C$118))+(1-Control!$C$7*Calculations!$C$87)*INDEX('Monthly Data'!R:R,Calculations!$C$116+MOD(E158,Calculations!$C$118))</f>
        <v>-9.839093431862074E-3</v>
      </c>
      <c r="DV158" s="86">
        <f ca="1">Control!$C$7*Calculations!$C$82*INDEX('Monthly Data'!N:N,Calculations!$C$116+MOD(F158,Calculations!$C$118))+Control!$C$7*Calculations!$C$83*INDEX('Monthly Data'!O:O,Calculations!$C$116+MOD(F158,Calculations!$C$118))+Control!$C$7*Calculations!$C$84*INDEX('Monthly Data'!P:P,Calculations!$C$116+MOD(F158,Calculations!$C$118))+Control!$C$7*Calculations!$C$85*INDEX('Monthly Data'!Q:Q,Calculations!$C$116+MOD(F158,Calculations!$C$118))+(1-Control!$C$7*Calculations!$C$87)*INDEX('Monthly Data'!R:R,Calculations!$C$116+MOD(F158,Calculations!$C$118))</f>
        <v>4.5132804118240749E-2</v>
      </c>
      <c r="DW158" s="86">
        <f ca="1">Control!$C$7*Calculations!$C$82*INDEX('Monthly Data'!N:N,Calculations!$C$116+MOD(G158,Calculations!$C$118))+Control!$C$7*Calculations!$C$83*INDEX('Monthly Data'!O:O,Calculations!$C$116+MOD(G158,Calculations!$C$118))+Control!$C$7*Calculations!$C$84*INDEX('Monthly Data'!P:P,Calculations!$C$116+MOD(G158,Calculations!$C$118))+Control!$C$7*Calculations!$C$85*INDEX('Monthly Data'!Q:Q,Calculations!$C$116+MOD(G158,Calculations!$C$118))+(1-Control!$C$7*Calculations!$C$87)*INDEX('Monthly Data'!R:R,Calculations!$C$116+MOD(G158,Calculations!$C$118))</f>
        <v>2.9708469559001142E-2</v>
      </c>
      <c r="DX158" s="86">
        <f ca="1">Control!$C$7*Calculations!$C$82*INDEX('Monthly Data'!N:N,Calculations!$C$116+MOD(H158,Calculations!$C$118))+Control!$C$7*Calculations!$C$83*INDEX('Monthly Data'!O:O,Calculations!$C$116+MOD(H158,Calculations!$C$118))+Control!$C$7*Calculations!$C$84*INDEX('Monthly Data'!P:P,Calculations!$C$116+MOD(H158,Calculations!$C$118))+Control!$C$7*Calculations!$C$85*INDEX('Monthly Data'!Q:Q,Calculations!$C$116+MOD(H158,Calculations!$C$118))+(1-Control!$C$7*Calculations!$C$87)*INDEX('Monthly Data'!R:R,Calculations!$C$116+MOD(H158,Calculations!$C$118))</f>
        <v>9.9787204839310462E-3</v>
      </c>
      <c r="DY158" s="86">
        <f ca="1">Control!$C$7*Calculations!$C$82*INDEX('Monthly Data'!N:N,Calculations!$C$116+MOD(I158,Calculations!$C$118))+Control!$C$7*Calculations!$C$83*INDEX('Monthly Data'!O:O,Calculations!$C$116+MOD(I158,Calculations!$C$118))+Control!$C$7*Calculations!$C$84*INDEX('Monthly Data'!P:P,Calculations!$C$116+MOD(I158,Calculations!$C$118))+Control!$C$7*Calculations!$C$85*INDEX('Monthly Data'!Q:Q,Calculations!$C$116+MOD(I158,Calculations!$C$118))+(1-Control!$C$7*Calculations!$C$87)*INDEX('Monthly Data'!R:R,Calculations!$C$116+MOD(I158,Calculations!$C$118))</f>
        <v>3.1070573055362403E-2</v>
      </c>
      <c r="DZ158" s="86">
        <f ca="1">Control!$C$7*Calculations!$C$82*INDEX('Monthly Data'!N:N,Calculations!$C$116+MOD(J158,Calculations!$C$118))+Control!$C$7*Calculations!$C$83*INDEX('Monthly Data'!O:O,Calculations!$C$116+MOD(J158,Calculations!$C$118))+Control!$C$7*Calculations!$C$84*INDEX('Monthly Data'!P:P,Calculations!$C$116+MOD(J158,Calculations!$C$118))+Control!$C$7*Calculations!$C$85*INDEX('Monthly Data'!Q:Q,Calculations!$C$116+MOD(J158,Calculations!$C$118))+(1-Control!$C$7*Calculations!$C$87)*INDEX('Monthly Data'!R:R,Calculations!$C$116+MOD(J158,Calculations!$C$118))</f>
        <v>1.046389543479892E-2</v>
      </c>
      <c r="EA158" s="86">
        <f ca="1">Control!$C$7*Calculations!$C$82*INDEX('Monthly Data'!N:N,Calculations!$C$116+MOD(K158,Calculations!$C$118))+Control!$C$7*Calculations!$C$83*INDEX('Monthly Data'!O:O,Calculations!$C$116+MOD(K158,Calculations!$C$118))+Control!$C$7*Calculations!$C$84*INDEX('Monthly Data'!P:P,Calculations!$C$116+MOD(K158,Calculations!$C$118))+Control!$C$7*Calculations!$C$85*INDEX('Monthly Data'!Q:Q,Calculations!$C$116+MOD(K158,Calculations!$C$118))+(1-Control!$C$7*Calculations!$C$87)*INDEX('Monthly Data'!R:R,Calculations!$C$116+MOD(K158,Calculations!$C$118))</f>
        <v>9.5791276036140301E-3</v>
      </c>
      <c r="EB158" s="86">
        <f ca="1">Control!$C$7*Calculations!$C$82*INDEX('Monthly Data'!N:N,Calculations!$C$116+MOD(L158,Calculations!$C$118))+Control!$C$7*Calculations!$C$83*INDEX('Monthly Data'!O:O,Calculations!$C$116+MOD(L158,Calculations!$C$118))+Control!$C$7*Calculations!$C$84*INDEX('Monthly Data'!P:P,Calculations!$C$116+MOD(L158,Calculations!$C$118))+Control!$C$7*Calculations!$C$85*INDEX('Monthly Data'!Q:Q,Calculations!$C$116+MOD(L158,Calculations!$C$118))+(1-Control!$C$7*Calculations!$C$87)*INDEX('Monthly Data'!R:R,Calculations!$C$116+MOD(L158,Calculations!$C$118))</f>
        <v>-2.072517756005474E-2</v>
      </c>
      <c r="EC158" s="86">
        <f ca="1">Control!$C$7*Calculations!$C$82*INDEX('Monthly Data'!N:N,Calculations!$C$116+MOD(M158,Calculations!$C$118))+Control!$C$7*Calculations!$C$83*INDEX('Monthly Data'!O:O,Calculations!$C$116+MOD(M158,Calculations!$C$118))+Control!$C$7*Calculations!$C$84*INDEX('Monthly Data'!P:P,Calculations!$C$116+MOD(M158,Calculations!$C$118))+Control!$C$7*Calculations!$C$85*INDEX('Monthly Data'!Q:Q,Calculations!$C$116+MOD(M158,Calculations!$C$118))+(1-Control!$C$7*Calculations!$C$87)*INDEX('Monthly Data'!R:R,Calculations!$C$116+MOD(M158,Calculations!$C$118))</f>
        <v>1.5216630695380906E-2</v>
      </c>
      <c r="ED158" s="86">
        <f ca="1">Control!$C$7*Calculations!$C$82*INDEX('Monthly Data'!N:N,Calculations!$C$116+MOD(N158,Calculations!$C$118))+Control!$C$7*Calculations!$C$83*INDEX('Monthly Data'!O:O,Calculations!$C$116+MOD(N158,Calculations!$C$118))+Control!$C$7*Calculations!$C$84*INDEX('Monthly Data'!P:P,Calculations!$C$116+MOD(N158,Calculations!$C$118))+Control!$C$7*Calculations!$C$85*INDEX('Monthly Data'!Q:Q,Calculations!$C$116+MOD(N158,Calculations!$C$118))+(1-Control!$C$7*Calculations!$C$87)*INDEX('Monthly Data'!R:R,Calculations!$C$116+MOD(N158,Calculations!$C$118))</f>
        <v>1.7484305259657981E-2</v>
      </c>
      <c r="EE158" s="86">
        <f ca="1">Control!$C$7*Calculations!$C$82*INDEX('Monthly Data'!N:N,Calculations!$C$116+MOD(O158,Calculations!$C$118))+Control!$C$7*Calculations!$C$83*INDEX('Monthly Data'!O:O,Calculations!$C$116+MOD(O158,Calculations!$C$118))+Control!$C$7*Calculations!$C$84*INDEX('Monthly Data'!P:P,Calculations!$C$116+MOD(O158,Calculations!$C$118))+Control!$C$7*Calculations!$C$85*INDEX('Monthly Data'!Q:Q,Calculations!$C$116+MOD(O158,Calculations!$C$118))+(1-Control!$C$7*Calculations!$C$87)*INDEX('Monthly Data'!R:R,Calculations!$C$116+MOD(O158,Calculations!$C$118))</f>
        <v>3.5231336013669103E-2</v>
      </c>
      <c r="EF158" s="86">
        <f ca="1">Control!$C$7*Calculations!$C$82*INDEX('Monthly Data'!N:N,Calculations!$C$116+MOD(P158,Calculations!$C$118))+Control!$C$7*Calculations!$C$83*INDEX('Monthly Data'!O:O,Calculations!$C$116+MOD(P158,Calculations!$C$118))+Control!$C$7*Calculations!$C$84*INDEX('Monthly Data'!P:P,Calculations!$C$116+MOD(P158,Calculations!$C$118))+Control!$C$7*Calculations!$C$85*INDEX('Monthly Data'!Q:Q,Calculations!$C$116+MOD(P158,Calculations!$C$118))+(1-Control!$C$7*Calculations!$C$87)*INDEX('Monthly Data'!R:R,Calculations!$C$116+MOD(P158,Calculations!$C$118))</f>
        <v>1.0627294914941248E-2</v>
      </c>
      <c r="EG158" s="86">
        <f ca="1">Control!$C$7*Calculations!$C$82*INDEX('Monthly Data'!N:N,Calculations!$C$116+MOD(Q158,Calculations!$C$118))+Control!$C$7*Calculations!$C$83*INDEX('Monthly Data'!O:O,Calculations!$C$116+MOD(Q158,Calculations!$C$118))+Control!$C$7*Calculations!$C$84*INDEX('Monthly Data'!P:P,Calculations!$C$116+MOD(Q158,Calculations!$C$118))+Control!$C$7*Calculations!$C$85*INDEX('Monthly Data'!Q:Q,Calculations!$C$116+MOD(Q158,Calculations!$C$118))+(1-Control!$C$7*Calculations!$C$87)*INDEX('Monthly Data'!R:R,Calculations!$C$116+MOD(Q158,Calculations!$C$118))</f>
        <v>1.1704119272391494E-2</v>
      </c>
      <c r="EH158" s="86">
        <f ca="1">Control!$C$7*Calculations!$C$82*INDEX('Monthly Data'!N:N,Calculations!$C$116+MOD(R158,Calculations!$C$118))+Control!$C$7*Calculations!$C$83*INDEX('Monthly Data'!O:O,Calculations!$C$116+MOD(R158,Calculations!$C$118))+Control!$C$7*Calculations!$C$84*INDEX('Monthly Data'!P:P,Calculations!$C$116+MOD(R158,Calculations!$C$118))+Control!$C$7*Calculations!$C$85*INDEX('Monthly Data'!Q:Q,Calculations!$C$116+MOD(R158,Calculations!$C$118))+(1-Control!$C$7*Calculations!$C$87)*INDEX('Monthly Data'!R:R,Calculations!$C$116+MOD(R158,Calculations!$C$118))</f>
        <v>3.7596120283497965E-2</v>
      </c>
      <c r="EI158" s="86">
        <f ca="1">Control!$C$7*Calculations!$C$82*INDEX('Monthly Data'!N:N,Calculations!$C$116+MOD(S158,Calculations!$C$118))+Control!$C$7*Calculations!$C$83*INDEX('Monthly Data'!O:O,Calculations!$C$116+MOD(S158,Calculations!$C$118))+Control!$C$7*Calculations!$C$84*INDEX('Monthly Data'!P:P,Calculations!$C$116+MOD(S158,Calculations!$C$118))+Control!$C$7*Calculations!$C$85*INDEX('Monthly Data'!Q:Q,Calculations!$C$116+MOD(S158,Calculations!$C$118))+(1-Control!$C$7*Calculations!$C$87)*INDEX('Monthly Data'!R:R,Calculations!$C$116+MOD(S158,Calculations!$C$118))</f>
        <v>1.7472933988537529E-2</v>
      </c>
      <c r="EJ158" s="86">
        <f ca="1">Control!$C$7*Calculations!$C$82*INDEX('Monthly Data'!N:N,Calculations!$C$116+MOD(T158,Calculations!$C$118))+Control!$C$7*Calculations!$C$83*INDEX('Monthly Data'!O:O,Calculations!$C$116+MOD(T158,Calculations!$C$118))+Control!$C$7*Calculations!$C$84*INDEX('Monthly Data'!P:P,Calculations!$C$116+MOD(T158,Calculations!$C$118))+Control!$C$7*Calculations!$C$85*INDEX('Monthly Data'!Q:Q,Calculations!$C$116+MOD(T158,Calculations!$C$118))+(1-Control!$C$7*Calculations!$C$87)*INDEX('Monthly Data'!R:R,Calculations!$C$116+MOD(T158,Calculations!$C$118))</f>
        <v>7.5897487599915015E-3</v>
      </c>
      <c r="EK158" s="86">
        <f ca="1">Control!$C$7*Calculations!$C$82*INDEX('Monthly Data'!N:N,Calculations!$C$116+MOD(U158,Calculations!$C$118))+Control!$C$7*Calculations!$C$83*INDEX('Monthly Data'!O:O,Calculations!$C$116+MOD(U158,Calculations!$C$118))+Control!$C$7*Calculations!$C$84*INDEX('Monthly Data'!P:P,Calculations!$C$116+MOD(U158,Calculations!$C$118))+Control!$C$7*Calculations!$C$85*INDEX('Monthly Data'!Q:Q,Calculations!$C$116+MOD(U158,Calculations!$C$118))+(1-Control!$C$7*Calculations!$C$87)*INDEX('Monthly Data'!R:R,Calculations!$C$116+MOD(U158,Calculations!$C$118))</f>
        <v>4.7768166384148329E-3</v>
      </c>
      <c r="EL158" s="86">
        <f ca="1">Control!$C$7*Calculations!$C$82*INDEX('Monthly Data'!N:N,Calculations!$C$116+MOD(V158,Calculations!$C$118))+Control!$C$7*Calculations!$C$83*INDEX('Monthly Data'!O:O,Calculations!$C$116+MOD(V158,Calculations!$C$118))+Control!$C$7*Calculations!$C$84*INDEX('Monthly Data'!P:P,Calculations!$C$116+MOD(V158,Calculations!$C$118))+Control!$C$7*Calculations!$C$85*INDEX('Monthly Data'!Q:Q,Calculations!$C$116+MOD(V158,Calculations!$C$118))+(1-Control!$C$7*Calculations!$C$87)*INDEX('Monthly Data'!R:R,Calculations!$C$116+MOD(V158,Calculations!$C$118))</f>
        <v>3.8809817903524786E-2</v>
      </c>
      <c r="EM158" s="86">
        <f ca="1">Control!$C$7*Calculations!$C$82*INDEX('Monthly Data'!N:N,Calculations!$C$116+MOD(W158,Calculations!$C$118))+Control!$C$7*Calculations!$C$83*INDEX('Monthly Data'!O:O,Calculations!$C$116+MOD(W158,Calculations!$C$118))+Control!$C$7*Calculations!$C$84*INDEX('Monthly Data'!P:P,Calculations!$C$116+MOD(W158,Calculations!$C$118))+Control!$C$7*Calculations!$C$85*INDEX('Monthly Data'!Q:Q,Calculations!$C$116+MOD(W158,Calculations!$C$118))+(1-Control!$C$7*Calculations!$C$87)*INDEX('Monthly Data'!R:R,Calculations!$C$116+MOD(W158,Calculations!$C$118))</f>
        <v>2.3206536303657571E-2</v>
      </c>
      <c r="EN158" s="86">
        <f ca="1">Control!$C$7*Calculations!$C$82*INDEX('Monthly Data'!N:N,Calculations!$C$116+MOD(X158,Calculations!$C$118))+Control!$C$7*Calculations!$C$83*INDEX('Monthly Data'!O:O,Calculations!$C$116+MOD(X158,Calculations!$C$118))+Control!$C$7*Calculations!$C$84*INDEX('Monthly Data'!P:P,Calculations!$C$116+MOD(X158,Calculations!$C$118))+Control!$C$7*Calculations!$C$85*INDEX('Monthly Data'!Q:Q,Calculations!$C$116+MOD(X158,Calculations!$C$118))+(1-Control!$C$7*Calculations!$C$87)*INDEX('Monthly Data'!R:R,Calculations!$C$116+MOD(X158,Calculations!$C$118))</f>
        <v>1.50127906355989E-2</v>
      </c>
      <c r="EO158" s="86">
        <f ca="1">Control!$C$7*Calculations!$C$82*INDEX('Monthly Data'!N:N,Calculations!$C$116+MOD(Y158,Calculations!$C$118))+Control!$C$7*Calculations!$C$83*INDEX('Monthly Data'!O:O,Calculations!$C$116+MOD(Y158,Calculations!$C$118))+Control!$C$7*Calculations!$C$84*INDEX('Monthly Data'!P:P,Calculations!$C$116+MOD(Y158,Calculations!$C$118))+Control!$C$7*Calculations!$C$85*INDEX('Monthly Data'!Q:Q,Calculations!$C$116+MOD(Y158,Calculations!$C$118))+(1-Control!$C$7*Calculations!$C$87)*INDEX('Monthly Data'!R:R,Calculations!$C$116+MOD(Y158,Calculations!$C$118))</f>
        <v>3.4808428836917149E-3</v>
      </c>
      <c r="EP158" s="86">
        <f ca="1">Control!$C$7*Calculations!$C$82*INDEX('Monthly Data'!N:N,Calculations!$C$116+MOD(Z158,Calculations!$C$118))+Control!$C$7*Calculations!$C$83*INDEX('Monthly Data'!O:O,Calculations!$C$116+MOD(Z158,Calculations!$C$118))+Control!$C$7*Calculations!$C$84*INDEX('Monthly Data'!P:P,Calculations!$C$116+MOD(Z158,Calculations!$C$118))+Control!$C$7*Calculations!$C$85*INDEX('Monthly Data'!Q:Q,Calculations!$C$116+MOD(Z158,Calculations!$C$118))+(1-Control!$C$7*Calculations!$C$87)*INDEX('Monthly Data'!R:R,Calculations!$C$116+MOD(Z158,Calculations!$C$118))</f>
        <v>-2.0259958308006688E-2</v>
      </c>
      <c r="EQ158" s="86">
        <f ca="1">Control!$C$7*Calculations!$C$82*INDEX('Monthly Data'!N:N,Calculations!$C$116+MOD(AA158,Calculations!$C$118))+Control!$C$7*Calculations!$C$83*INDEX('Monthly Data'!O:O,Calculations!$C$116+MOD(AA158,Calculations!$C$118))+Control!$C$7*Calculations!$C$84*INDEX('Monthly Data'!P:P,Calculations!$C$116+MOD(AA158,Calculations!$C$118))+Control!$C$7*Calculations!$C$85*INDEX('Monthly Data'!Q:Q,Calculations!$C$116+MOD(AA158,Calculations!$C$118))+(1-Control!$C$7*Calculations!$C$87)*INDEX('Monthly Data'!R:R,Calculations!$C$116+MOD(AA158,Calculations!$C$118))</f>
        <v>1.2722494017511032E-2</v>
      </c>
      <c r="ER158" s="86">
        <f ca="1">Control!$C$7*Calculations!$C$82*INDEX('Monthly Data'!N:N,Calculations!$C$116+MOD(AB158,Calculations!$C$118))+Control!$C$7*Calculations!$C$83*INDEX('Monthly Data'!O:O,Calculations!$C$116+MOD(AB158,Calculations!$C$118))+Control!$C$7*Calculations!$C$84*INDEX('Monthly Data'!P:P,Calculations!$C$116+MOD(AB158,Calculations!$C$118))+Control!$C$7*Calculations!$C$85*INDEX('Monthly Data'!Q:Q,Calculations!$C$116+MOD(AB158,Calculations!$C$118))+(1-Control!$C$7*Calculations!$C$87)*INDEX('Monthly Data'!R:R,Calculations!$C$116+MOD(AB158,Calculations!$C$118))</f>
        <v>-2.072517756005474E-2</v>
      </c>
      <c r="ES158" s="86">
        <f ca="1">Control!$C$7*Calculations!$C$82*INDEX('Monthly Data'!N:N,Calculations!$C$116+MOD(AC158,Calculations!$C$118))+Control!$C$7*Calculations!$C$83*INDEX('Monthly Data'!O:O,Calculations!$C$116+MOD(AC158,Calculations!$C$118))+Control!$C$7*Calculations!$C$84*INDEX('Monthly Data'!P:P,Calculations!$C$116+MOD(AC158,Calculations!$C$118))+Control!$C$7*Calculations!$C$85*INDEX('Monthly Data'!Q:Q,Calculations!$C$116+MOD(AC158,Calculations!$C$118))+(1-Control!$C$7*Calculations!$C$87)*INDEX('Monthly Data'!R:R,Calculations!$C$116+MOD(AC158,Calculations!$C$118))</f>
        <v>1.0921298083007208E-2</v>
      </c>
      <c r="ET158" s="86">
        <f ca="1">Control!$C$7*Calculations!$C$82*INDEX('Monthly Data'!N:N,Calculations!$C$116+MOD(AD158,Calculations!$C$118))+Control!$C$7*Calculations!$C$83*INDEX('Monthly Data'!O:O,Calculations!$C$116+MOD(AD158,Calculations!$C$118))+Control!$C$7*Calculations!$C$84*INDEX('Monthly Data'!P:P,Calculations!$C$116+MOD(AD158,Calculations!$C$118))+Control!$C$7*Calculations!$C$85*INDEX('Monthly Data'!Q:Q,Calculations!$C$116+MOD(AD158,Calculations!$C$118))+(1-Control!$C$7*Calculations!$C$87)*INDEX('Monthly Data'!R:R,Calculations!$C$116+MOD(AD158,Calculations!$C$118))</f>
        <v>1.2954540023127663E-2</v>
      </c>
      <c r="EU158" s="86">
        <f ca="1">Control!$C$7*Calculations!$C$82*INDEX('Monthly Data'!N:N,Calculations!$C$116+MOD(AE158,Calculations!$C$118))+Control!$C$7*Calculations!$C$83*INDEX('Monthly Data'!O:O,Calculations!$C$116+MOD(AE158,Calculations!$C$118))+Control!$C$7*Calculations!$C$84*INDEX('Monthly Data'!P:P,Calculations!$C$116+MOD(AE158,Calculations!$C$118))+Control!$C$7*Calculations!$C$85*INDEX('Monthly Data'!Q:Q,Calculations!$C$116+MOD(AE158,Calculations!$C$118))+(1-Control!$C$7*Calculations!$C$87)*INDEX('Monthly Data'!R:R,Calculations!$C$116+MOD(AE158,Calculations!$C$118))</f>
        <v>-1.1360801645249321E-2</v>
      </c>
      <c r="EV158" s="86">
        <f ca="1">Control!$C$7*Calculations!$C$82*INDEX('Monthly Data'!N:N,Calculations!$C$116+MOD(AF158,Calculations!$C$118))+Control!$C$7*Calculations!$C$83*INDEX('Monthly Data'!O:O,Calculations!$C$116+MOD(AF158,Calculations!$C$118))+Control!$C$7*Calculations!$C$84*INDEX('Monthly Data'!P:P,Calculations!$C$116+MOD(AF158,Calculations!$C$118))+Control!$C$7*Calculations!$C$85*INDEX('Monthly Data'!Q:Q,Calculations!$C$116+MOD(AF158,Calculations!$C$118))+(1-Control!$C$7*Calculations!$C$87)*INDEX('Monthly Data'!R:R,Calculations!$C$116+MOD(AF158,Calculations!$C$118))</f>
        <v>1.4915555251167555E-3</v>
      </c>
      <c r="EW158" s="86">
        <f ca="1">Control!$C$7*Calculations!$C$82*INDEX('Monthly Data'!N:N,Calculations!$C$116+MOD(AG158,Calculations!$C$118))+Control!$C$7*Calculations!$C$83*INDEX('Monthly Data'!O:O,Calculations!$C$116+MOD(AG158,Calculations!$C$118))+Control!$C$7*Calculations!$C$84*INDEX('Monthly Data'!P:P,Calculations!$C$116+MOD(AG158,Calculations!$C$118))+Control!$C$7*Calculations!$C$85*INDEX('Monthly Data'!Q:Q,Calculations!$C$116+MOD(AG158,Calculations!$C$118))+(1-Control!$C$7*Calculations!$C$87)*INDEX('Monthly Data'!R:R,Calculations!$C$116+MOD(AG158,Calculations!$C$118))</f>
        <v>1.8665061640915637E-2</v>
      </c>
      <c r="EX158" s="86">
        <f ca="1">Control!$C$7*Calculations!$C$82*INDEX('Monthly Data'!N:N,Calculations!$C$116+MOD(AH158,Calculations!$C$118))+Control!$C$7*Calculations!$C$83*INDEX('Monthly Data'!O:O,Calculations!$C$116+MOD(AH158,Calculations!$C$118))+Control!$C$7*Calculations!$C$84*INDEX('Monthly Data'!P:P,Calculations!$C$116+MOD(AH158,Calculations!$C$118))+Control!$C$7*Calculations!$C$85*INDEX('Monthly Data'!Q:Q,Calculations!$C$116+MOD(AH158,Calculations!$C$118))+(1-Control!$C$7*Calculations!$C$87)*INDEX('Monthly Data'!R:R,Calculations!$C$116+MOD(AH158,Calculations!$C$118))</f>
        <v>5.1279584938936244E-2</v>
      </c>
      <c r="EY158" s="86">
        <f ca="1">Control!$C$7*Calculations!$C$82*INDEX('Monthly Data'!N:N,Calculations!$C$116+MOD(AI158,Calculations!$C$118))+Control!$C$7*Calculations!$C$83*INDEX('Monthly Data'!O:O,Calculations!$C$116+MOD(AI158,Calculations!$C$118))+Control!$C$7*Calculations!$C$84*INDEX('Monthly Data'!P:P,Calculations!$C$116+MOD(AI158,Calculations!$C$118))+Control!$C$7*Calculations!$C$85*INDEX('Monthly Data'!Q:Q,Calculations!$C$116+MOD(AI158,Calculations!$C$118))+(1-Control!$C$7*Calculations!$C$87)*INDEX('Monthly Data'!R:R,Calculations!$C$116+MOD(AI158,Calculations!$C$118))</f>
        <v>3.4808428836917149E-3</v>
      </c>
      <c r="EZ158" s="86">
        <f ca="1">Control!$C$7*Calculations!$C$82*INDEX('Monthly Data'!N:N,Calculations!$C$116+MOD(AJ158,Calculations!$C$118))+Control!$C$7*Calculations!$C$83*INDEX('Monthly Data'!O:O,Calculations!$C$116+MOD(AJ158,Calculations!$C$118))+Control!$C$7*Calculations!$C$84*INDEX('Monthly Data'!P:P,Calculations!$C$116+MOD(AJ158,Calculations!$C$118))+Control!$C$7*Calculations!$C$85*INDEX('Monthly Data'!Q:Q,Calculations!$C$116+MOD(AJ158,Calculations!$C$118))+(1-Control!$C$7*Calculations!$C$87)*INDEX('Monthly Data'!R:R,Calculations!$C$116+MOD(AJ158,Calculations!$C$118))</f>
        <v>1.7361594973213587E-2</v>
      </c>
      <c r="FA158" s="86">
        <f ca="1">Control!$C$7*Calculations!$C$82*INDEX('Monthly Data'!N:N,Calculations!$C$116+MOD(AK158,Calculations!$C$118))+Control!$C$7*Calculations!$C$83*INDEX('Monthly Data'!O:O,Calculations!$C$116+MOD(AK158,Calculations!$C$118))+Control!$C$7*Calculations!$C$84*INDEX('Monthly Data'!P:P,Calculations!$C$116+MOD(AK158,Calculations!$C$118))+Control!$C$7*Calculations!$C$85*INDEX('Monthly Data'!Q:Q,Calculations!$C$116+MOD(AK158,Calculations!$C$118))+(1-Control!$C$7*Calculations!$C$87)*INDEX('Monthly Data'!R:R,Calculations!$C$116+MOD(AK158,Calculations!$C$118))</f>
        <v>3.1011313347584085E-2</v>
      </c>
      <c r="FB158" s="86">
        <f ca="1">Control!$C$7*Calculations!$C$82*INDEX('Monthly Data'!N:N,Calculations!$C$116+MOD(AL158,Calculations!$C$118))+Control!$C$7*Calculations!$C$83*INDEX('Monthly Data'!O:O,Calculations!$C$116+MOD(AL158,Calculations!$C$118))+Control!$C$7*Calculations!$C$84*INDEX('Monthly Data'!P:P,Calculations!$C$116+MOD(AL158,Calculations!$C$118))+Control!$C$7*Calculations!$C$85*INDEX('Monthly Data'!Q:Q,Calculations!$C$116+MOD(AL158,Calculations!$C$118))+(1-Control!$C$7*Calculations!$C$87)*INDEX('Monthly Data'!R:R,Calculations!$C$116+MOD(AL158,Calculations!$C$118))</f>
        <v>1.7361594973213587E-2</v>
      </c>
      <c r="FC158" s="86">
        <f ca="1">Control!$C$7*Calculations!$C$82*INDEX('Monthly Data'!N:N,Calculations!$C$116+MOD(AM158,Calculations!$C$118))+Control!$C$7*Calculations!$C$83*INDEX('Monthly Data'!O:O,Calculations!$C$116+MOD(AM158,Calculations!$C$118))+Control!$C$7*Calculations!$C$84*INDEX('Monthly Data'!P:P,Calculations!$C$116+MOD(AM158,Calculations!$C$118))+Control!$C$7*Calculations!$C$85*INDEX('Monthly Data'!Q:Q,Calculations!$C$116+MOD(AM158,Calculations!$C$118))+(1-Control!$C$7*Calculations!$C$87)*INDEX('Monthly Data'!R:R,Calculations!$C$116+MOD(AM158,Calculations!$C$118))</f>
        <v>4.4327772793586687E-3</v>
      </c>
      <c r="FD158" s="86">
        <f ca="1">Control!$C$7*Calculations!$C$82*INDEX('Monthly Data'!N:N,Calculations!$C$116+MOD(AN158,Calculations!$C$118))+Control!$C$7*Calculations!$C$83*INDEX('Monthly Data'!O:O,Calculations!$C$116+MOD(AN158,Calculations!$C$118))+Control!$C$7*Calculations!$C$84*INDEX('Monthly Data'!P:P,Calculations!$C$116+MOD(AN158,Calculations!$C$118))+Control!$C$7*Calculations!$C$85*INDEX('Monthly Data'!Q:Q,Calculations!$C$116+MOD(AN158,Calculations!$C$118))+(1-Control!$C$7*Calculations!$C$87)*INDEX('Monthly Data'!R:R,Calculations!$C$116+MOD(AN158,Calculations!$C$118))</f>
        <v>3.1070573055362403E-2</v>
      </c>
      <c r="FE158" s="86">
        <f ca="1">Control!$C$7*Calculations!$C$82*INDEX('Monthly Data'!N:N,Calculations!$C$116+MOD(AO158,Calculations!$C$118))+Control!$C$7*Calculations!$C$83*INDEX('Monthly Data'!O:O,Calculations!$C$116+MOD(AO158,Calculations!$C$118))+Control!$C$7*Calculations!$C$84*INDEX('Monthly Data'!P:P,Calculations!$C$116+MOD(AO158,Calculations!$C$118))+Control!$C$7*Calculations!$C$85*INDEX('Monthly Data'!Q:Q,Calculations!$C$116+MOD(AO158,Calculations!$C$118))+(1-Control!$C$7*Calculations!$C$87)*INDEX('Monthly Data'!R:R,Calculations!$C$116+MOD(AO158,Calculations!$C$118))</f>
        <v>-4.0413381192162513E-2</v>
      </c>
      <c r="FF158" s="86">
        <f ca="1">Control!$C$7*Calculations!$C$82*INDEX('Monthly Data'!N:N,Calculations!$C$116+MOD(AP158,Calculations!$C$118))+Control!$C$7*Calculations!$C$83*INDEX('Monthly Data'!O:O,Calculations!$C$116+MOD(AP158,Calculations!$C$118))+Control!$C$7*Calculations!$C$84*INDEX('Monthly Data'!P:P,Calculations!$C$116+MOD(AP158,Calculations!$C$118))+Control!$C$7*Calculations!$C$85*INDEX('Monthly Data'!Q:Q,Calculations!$C$116+MOD(AP158,Calculations!$C$118))+(1-Control!$C$7*Calculations!$C$87)*INDEX('Monthly Data'!R:R,Calculations!$C$116+MOD(AP158,Calculations!$C$118))</f>
        <v>-2.5419860972892394E-2</v>
      </c>
      <c r="FG158" s="86">
        <f ca="1">Control!$C$7*Calculations!$C$82*INDEX('Monthly Data'!N:N,Calculations!$C$116+MOD(AQ158,Calculations!$C$118))+Control!$C$7*Calculations!$C$83*INDEX('Monthly Data'!O:O,Calculations!$C$116+MOD(AQ158,Calculations!$C$118))+Control!$C$7*Calculations!$C$84*INDEX('Monthly Data'!P:P,Calculations!$C$116+MOD(AQ158,Calculations!$C$118))+Control!$C$7*Calculations!$C$85*INDEX('Monthly Data'!Q:Q,Calculations!$C$116+MOD(AQ158,Calculations!$C$118))+(1-Control!$C$7*Calculations!$C$87)*INDEX('Monthly Data'!R:R,Calculations!$C$116+MOD(AQ158,Calculations!$C$118))</f>
        <v>6.2631896128884862E-3</v>
      </c>
      <c r="FH158" s="86">
        <f ca="1">Control!$C$7*Calculations!$C$82*INDEX('Monthly Data'!N:N,Calculations!$C$116+MOD(AR158,Calculations!$C$118))+Control!$C$7*Calculations!$C$83*INDEX('Monthly Data'!O:O,Calculations!$C$116+MOD(AR158,Calculations!$C$118))+Control!$C$7*Calculations!$C$84*INDEX('Monthly Data'!P:P,Calculations!$C$116+MOD(AR158,Calculations!$C$118))+Control!$C$7*Calculations!$C$85*INDEX('Monthly Data'!Q:Q,Calculations!$C$116+MOD(AR158,Calculations!$C$118))+(1-Control!$C$7*Calculations!$C$87)*INDEX('Monthly Data'!R:R,Calculations!$C$116+MOD(AR158,Calculations!$C$118))</f>
        <v>2.3307359621218403E-2</v>
      </c>
      <c r="FI158" s="86">
        <f ca="1">Control!$C$7*Calculations!$C$82*INDEX('Monthly Data'!N:N,Calculations!$C$116+MOD(AS158,Calculations!$C$118))+Control!$C$7*Calculations!$C$83*INDEX('Monthly Data'!O:O,Calculations!$C$116+MOD(AS158,Calculations!$C$118))+Control!$C$7*Calculations!$C$84*INDEX('Monthly Data'!P:P,Calculations!$C$116+MOD(AS158,Calculations!$C$118))+Control!$C$7*Calculations!$C$85*INDEX('Monthly Data'!Q:Q,Calculations!$C$116+MOD(AS158,Calculations!$C$118))+(1-Control!$C$7*Calculations!$C$87)*INDEX('Monthly Data'!R:R,Calculations!$C$116+MOD(AS158,Calculations!$C$118))</f>
        <v>1.0353752315110615E-2</v>
      </c>
      <c r="FJ158" s="86">
        <f ca="1">Control!$C$7*Calculations!$C$82*INDEX('Monthly Data'!N:N,Calculations!$C$116+MOD(AT158,Calculations!$C$118))+Control!$C$7*Calculations!$C$83*INDEX('Monthly Data'!O:O,Calculations!$C$116+MOD(AT158,Calculations!$C$118))+Control!$C$7*Calculations!$C$84*INDEX('Monthly Data'!P:P,Calculations!$C$116+MOD(AT158,Calculations!$C$118))+Control!$C$7*Calculations!$C$85*INDEX('Monthly Data'!Q:Q,Calculations!$C$116+MOD(AT158,Calculations!$C$118))+(1-Control!$C$7*Calculations!$C$87)*INDEX('Monthly Data'!R:R,Calculations!$C$116+MOD(AT158,Calculations!$C$118))</f>
        <v>2.766281641786093E-2</v>
      </c>
      <c r="FK158" s="86">
        <f ca="1">Control!$C$7*Calculations!$C$82*INDEX('Monthly Data'!N:N,Calculations!$C$116+MOD(AU158,Calculations!$C$118))+Control!$C$7*Calculations!$C$83*INDEX('Monthly Data'!O:O,Calculations!$C$116+MOD(AU158,Calculations!$C$118))+Control!$C$7*Calculations!$C$84*INDEX('Monthly Data'!P:P,Calculations!$C$116+MOD(AU158,Calculations!$C$118))+Control!$C$7*Calculations!$C$85*INDEX('Monthly Data'!Q:Q,Calculations!$C$116+MOD(AU158,Calculations!$C$118))+(1-Control!$C$7*Calculations!$C$87)*INDEX('Monthly Data'!R:R,Calculations!$C$116+MOD(AU158,Calculations!$C$118))</f>
        <v>-9.839093431862074E-3</v>
      </c>
      <c r="FL158" s="86">
        <f ca="1">Control!$C$7*Calculations!$C$82*INDEX('Monthly Data'!N:N,Calculations!$C$116+MOD(AV158,Calculations!$C$118))+Control!$C$7*Calculations!$C$83*INDEX('Monthly Data'!O:O,Calculations!$C$116+MOD(AV158,Calculations!$C$118))+Control!$C$7*Calculations!$C$84*INDEX('Monthly Data'!P:P,Calculations!$C$116+MOD(AV158,Calculations!$C$118))+Control!$C$7*Calculations!$C$85*INDEX('Monthly Data'!Q:Q,Calculations!$C$116+MOD(AV158,Calculations!$C$118))+(1-Control!$C$7*Calculations!$C$87)*INDEX('Monthly Data'!R:R,Calculations!$C$116+MOD(AV158,Calculations!$C$118))</f>
        <v>4.4327772793586687E-3</v>
      </c>
      <c r="FM158" s="86">
        <f ca="1">Control!$C$7*Calculations!$C$82*INDEX('Monthly Data'!N:N,Calculations!$C$116+MOD(AW158,Calculations!$C$118))+Control!$C$7*Calculations!$C$83*INDEX('Monthly Data'!O:O,Calculations!$C$116+MOD(AW158,Calculations!$C$118))+Control!$C$7*Calculations!$C$84*INDEX('Monthly Data'!P:P,Calculations!$C$116+MOD(AW158,Calculations!$C$118))+Control!$C$7*Calculations!$C$85*INDEX('Monthly Data'!Q:Q,Calculations!$C$116+MOD(AW158,Calculations!$C$118))+(1-Control!$C$7*Calculations!$C$87)*INDEX('Monthly Data'!R:R,Calculations!$C$116+MOD(AW158,Calculations!$C$118))</f>
        <v>2.2757992058453024E-3</v>
      </c>
      <c r="FN158" s="86">
        <f ca="1">Control!$C$7*Calculations!$C$82*INDEX('Monthly Data'!N:N,Calculations!$C$116+MOD(AX158,Calculations!$C$118))+Control!$C$7*Calculations!$C$83*INDEX('Monthly Data'!O:O,Calculations!$C$116+MOD(AX158,Calculations!$C$118))+Control!$C$7*Calculations!$C$84*INDEX('Monthly Data'!P:P,Calculations!$C$116+MOD(AX158,Calculations!$C$118))+Control!$C$7*Calculations!$C$85*INDEX('Monthly Data'!Q:Q,Calculations!$C$116+MOD(AX158,Calculations!$C$118))+(1-Control!$C$7*Calculations!$C$87)*INDEX('Monthly Data'!R:R,Calculations!$C$116+MOD(AX158,Calculations!$C$118))</f>
        <v>-1.6546126717384396E-2</v>
      </c>
      <c r="FO158" s="86">
        <f ca="1">Control!$C$7*Calculations!$C$82*INDEX('Monthly Data'!N:N,Calculations!$C$116+MOD(AY158,Calculations!$C$118))+Control!$C$7*Calculations!$C$83*INDEX('Monthly Data'!O:O,Calculations!$C$116+MOD(AY158,Calculations!$C$118))+Control!$C$7*Calculations!$C$84*INDEX('Monthly Data'!P:P,Calculations!$C$116+MOD(AY158,Calculations!$C$118))+Control!$C$7*Calculations!$C$85*INDEX('Monthly Data'!Q:Q,Calculations!$C$116+MOD(AY158,Calculations!$C$118))+(1-Control!$C$7*Calculations!$C$87)*INDEX('Monthly Data'!R:R,Calculations!$C$116+MOD(AY158,Calculations!$C$118))</f>
        <v>7.7184133340106598E-3</v>
      </c>
      <c r="FP158" s="86">
        <f ca="1">Control!$C$7*Calculations!$C$82*INDEX('Monthly Data'!N:N,Calculations!$C$116+MOD(AZ158,Calculations!$C$118))+Control!$C$7*Calculations!$C$83*INDEX('Monthly Data'!O:O,Calculations!$C$116+MOD(AZ158,Calculations!$C$118))+Control!$C$7*Calculations!$C$84*INDEX('Monthly Data'!P:P,Calculations!$C$116+MOD(AZ158,Calculations!$C$118))+Control!$C$7*Calculations!$C$85*INDEX('Monthly Data'!Q:Q,Calculations!$C$116+MOD(AZ158,Calculations!$C$118))+(1-Control!$C$7*Calculations!$C$87)*INDEX('Monthly Data'!R:R,Calculations!$C$116+MOD(AZ158,Calculations!$C$118))</f>
        <v>-2.5419860972892394E-2</v>
      </c>
      <c r="FQ158" s="86">
        <f ca="1">Control!$C$7*Calculations!$C$82*INDEX('Monthly Data'!N:N,Calculations!$C$116+MOD(BA158,Calculations!$C$118))+Control!$C$7*Calculations!$C$83*INDEX('Monthly Data'!O:O,Calculations!$C$116+MOD(BA158,Calculations!$C$118))+Control!$C$7*Calculations!$C$84*INDEX('Monthly Data'!P:P,Calculations!$C$116+MOD(BA158,Calculations!$C$118))+Control!$C$7*Calculations!$C$85*INDEX('Monthly Data'!Q:Q,Calculations!$C$116+MOD(BA158,Calculations!$C$118))+(1-Control!$C$7*Calculations!$C$87)*INDEX('Monthly Data'!R:R,Calculations!$C$116+MOD(BA158,Calculations!$C$118))</f>
        <v>4.2795950888382334E-3</v>
      </c>
      <c r="FR158" s="86">
        <f ca="1">Control!$C$7*Calculations!$C$82*INDEX('Monthly Data'!N:N,Calculations!$C$116+MOD(BB158,Calculations!$C$118))+Control!$C$7*Calculations!$C$83*INDEX('Monthly Data'!O:O,Calculations!$C$116+MOD(BB158,Calculations!$C$118))+Control!$C$7*Calculations!$C$84*INDEX('Monthly Data'!P:P,Calculations!$C$116+MOD(BB158,Calculations!$C$118))+Control!$C$7*Calculations!$C$85*INDEX('Monthly Data'!Q:Q,Calculations!$C$116+MOD(BB158,Calculations!$C$118))+(1-Control!$C$7*Calculations!$C$87)*INDEX('Monthly Data'!R:R,Calculations!$C$116+MOD(BB158,Calculations!$C$118))</f>
        <v>-1.0485101266941802E-2</v>
      </c>
      <c r="FS158" s="86">
        <f ca="1">Control!$C$7*Calculations!$C$82*INDEX('Monthly Data'!N:N,Calculations!$C$116+MOD(BC158,Calculations!$C$118))+Control!$C$7*Calculations!$C$83*INDEX('Monthly Data'!O:O,Calculations!$C$116+MOD(BC158,Calculations!$C$118))+Control!$C$7*Calculations!$C$84*INDEX('Monthly Data'!P:P,Calculations!$C$116+MOD(BC158,Calculations!$C$118))+Control!$C$7*Calculations!$C$85*INDEX('Monthly Data'!Q:Q,Calculations!$C$116+MOD(BC158,Calculations!$C$118))+(1-Control!$C$7*Calculations!$C$87)*INDEX('Monthly Data'!R:R,Calculations!$C$116+MOD(BC158,Calculations!$C$118))</f>
        <v>9.9793409618087695E-3</v>
      </c>
      <c r="FT158" s="86">
        <f ca="1">Control!$C$7*Calculations!$C$82*INDEX('Monthly Data'!N:N,Calculations!$C$116+MOD(BD158,Calculations!$C$118))+Control!$C$7*Calculations!$C$83*INDEX('Monthly Data'!O:O,Calculations!$C$116+MOD(BD158,Calculations!$C$118))+Control!$C$7*Calculations!$C$84*INDEX('Monthly Data'!P:P,Calculations!$C$116+MOD(BD158,Calculations!$C$118))+Control!$C$7*Calculations!$C$85*INDEX('Monthly Data'!Q:Q,Calculations!$C$116+MOD(BD158,Calculations!$C$118))+(1-Control!$C$7*Calculations!$C$87)*INDEX('Monthly Data'!R:R,Calculations!$C$116+MOD(BD158,Calculations!$C$118))</f>
        <v>-1.9947061878162777E-2</v>
      </c>
      <c r="FU158" s="86">
        <f ca="1">Control!$C$7*Calculations!$C$82*INDEX('Monthly Data'!N:N,Calculations!$C$116+MOD(BE158,Calculations!$C$118))+Control!$C$7*Calculations!$C$83*INDEX('Monthly Data'!O:O,Calculations!$C$116+MOD(BE158,Calculations!$C$118))+Control!$C$7*Calculations!$C$84*INDEX('Monthly Data'!P:P,Calculations!$C$116+MOD(BE158,Calculations!$C$118))+Control!$C$7*Calculations!$C$85*INDEX('Monthly Data'!Q:Q,Calculations!$C$116+MOD(BE158,Calculations!$C$118))+(1-Control!$C$7*Calculations!$C$87)*INDEX('Monthly Data'!R:R,Calculations!$C$116+MOD(BE158,Calculations!$C$118))</f>
        <v>2.2757992058453024E-3</v>
      </c>
      <c r="FV158" s="86">
        <f ca="1">Control!$C$7*Calculations!$C$82*INDEX('Monthly Data'!N:N,Calculations!$C$116+MOD(BF158,Calculations!$C$118))+Control!$C$7*Calculations!$C$83*INDEX('Monthly Data'!O:O,Calculations!$C$116+MOD(BF158,Calculations!$C$118))+Control!$C$7*Calculations!$C$84*INDEX('Monthly Data'!P:P,Calculations!$C$116+MOD(BF158,Calculations!$C$118))+Control!$C$7*Calculations!$C$85*INDEX('Monthly Data'!Q:Q,Calculations!$C$116+MOD(BF158,Calculations!$C$118))+(1-Control!$C$7*Calculations!$C$87)*INDEX('Monthly Data'!R:R,Calculations!$C$116+MOD(BF158,Calculations!$C$118))</f>
        <v>1.3891304280773396E-2</v>
      </c>
      <c r="FW158" s="86">
        <f ca="1">Control!$C$7*Calculations!$C$82*INDEX('Monthly Data'!N:N,Calculations!$C$116+MOD(BG158,Calculations!$C$118))+Control!$C$7*Calculations!$C$83*INDEX('Monthly Data'!O:O,Calculations!$C$116+MOD(BG158,Calculations!$C$118))+Control!$C$7*Calculations!$C$84*INDEX('Monthly Data'!P:P,Calculations!$C$116+MOD(BG158,Calculations!$C$118))+Control!$C$7*Calculations!$C$85*INDEX('Monthly Data'!Q:Q,Calculations!$C$116+MOD(BG158,Calculations!$C$118))+(1-Control!$C$7*Calculations!$C$87)*INDEX('Monthly Data'!R:R,Calculations!$C$116+MOD(BG158,Calculations!$C$118))</f>
        <v>1.3423979074716584E-2</v>
      </c>
      <c r="FX158" s="86">
        <f ca="1">Control!$C$7*Calculations!$C$82*INDEX('Monthly Data'!N:N,Calculations!$C$116+MOD(BH158,Calculations!$C$118))+Control!$C$7*Calculations!$C$83*INDEX('Monthly Data'!O:O,Calculations!$C$116+MOD(BH158,Calculations!$C$118))+Control!$C$7*Calculations!$C$84*INDEX('Monthly Data'!P:P,Calculations!$C$116+MOD(BH158,Calculations!$C$118))+Control!$C$7*Calculations!$C$85*INDEX('Monthly Data'!Q:Q,Calculations!$C$116+MOD(BH158,Calculations!$C$118))+(1-Control!$C$7*Calculations!$C$87)*INDEX('Monthly Data'!R:R,Calculations!$C$116+MOD(BH158,Calculations!$C$118))</f>
        <v>2.4722579420195831E-2</v>
      </c>
      <c r="FY158" s="86">
        <f ca="1">Control!$C$7*Calculations!$C$82*INDEX('Monthly Data'!N:N,Calculations!$C$116+MOD(BI158,Calculations!$C$118))+Control!$C$7*Calculations!$C$83*INDEX('Monthly Data'!O:O,Calculations!$C$116+MOD(BI158,Calculations!$C$118))+Control!$C$7*Calculations!$C$84*INDEX('Monthly Data'!P:P,Calculations!$C$116+MOD(BI158,Calculations!$C$118))+Control!$C$7*Calculations!$C$85*INDEX('Monthly Data'!Q:Q,Calculations!$C$116+MOD(BI158,Calculations!$C$118))+(1-Control!$C$7*Calculations!$C$87)*INDEX('Monthly Data'!R:R,Calculations!$C$116+MOD(BI158,Calculations!$C$118))</f>
        <v>-9.8327855560634558E-3</v>
      </c>
      <c r="FZ158" s="86">
        <f ca="1">Control!$C$7*Calculations!$C$82*INDEX('Monthly Data'!N:N,Calculations!$C$116+MOD(BJ158,Calculations!$C$118))+Control!$C$7*Calculations!$C$83*INDEX('Monthly Data'!O:O,Calculations!$C$116+MOD(BJ158,Calculations!$C$118))+Control!$C$7*Calculations!$C$84*INDEX('Monthly Data'!P:P,Calculations!$C$116+MOD(BJ158,Calculations!$C$118))+Control!$C$7*Calculations!$C$85*INDEX('Monthly Data'!Q:Q,Calculations!$C$116+MOD(BJ158,Calculations!$C$118))+(1-Control!$C$7*Calculations!$C$87)*INDEX('Monthly Data'!R:R,Calculations!$C$116+MOD(BJ158,Calculations!$C$118))</f>
        <v>3.1011313347584085E-2</v>
      </c>
      <c r="GA158" s="86">
        <f ca="1">Control!$C$7*Calculations!$C$82*INDEX('Monthly Data'!N:N,Calculations!$C$116+MOD(BK158,Calculations!$C$118))+Control!$C$7*Calculations!$C$83*INDEX('Monthly Data'!O:O,Calculations!$C$116+MOD(BK158,Calculations!$C$118))+Control!$C$7*Calculations!$C$84*INDEX('Monthly Data'!P:P,Calculations!$C$116+MOD(BK158,Calculations!$C$118))+Control!$C$7*Calculations!$C$85*INDEX('Monthly Data'!Q:Q,Calculations!$C$116+MOD(BK158,Calculations!$C$118))+(1-Control!$C$7*Calculations!$C$87)*INDEX('Monthly Data'!R:R,Calculations!$C$116+MOD(BK158,Calculations!$C$118))</f>
        <v>1.0415351832335435E-2</v>
      </c>
      <c r="GB158" s="86">
        <f ca="1">Control!$C$7*Calculations!$C$82*INDEX('Monthly Data'!N:N,Calculations!$C$116+MOD(BL158,Calculations!$C$118))+Control!$C$7*Calculations!$C$83*INDEX('Monthly Data'!O:O,Calculations!$C$116+MOD(BL158,Calculations!$C$118))+Control!$C$7*Calculations!$C$84*INDEX('Monthly Data'!P:P,Calculations!$C$116+MOD(BL158,Calculations!$C$118))+Control!$C$7*Calculations!$C$85*INDEX('Monthly Data'!Q:Q,Calculations!$C$116+MOD(BL158,Calculations!$C$118))+(1-Control!$C$7*Calculations!$C$87)*INDEX('Monthly Data'!R:R,Calculations!$C$116+MOD(BL158,Calculations!$C$118))</f>
        <v>1.2435425892067014E-2</v>
      </c>
      <c r="GC158" s="86">
        <f ca="1">Control!$C$7*Calculations!$C$82*INDEX('Monthly Data'!N:N,Calculations!$C$116+MOD(BM158,Calculations!$C$118))+Control!$C$7*Calculations!$C$83*INDEX('Monthly Data'!O:O,Calculations!$C$116+MOD(BM158,Calculations!$C$118))+Control!$C$7*Calculations!$C$84*INDEX('Monthly Data'!P:P,Calculations!$C$116+MOD(BM158,Calculations!$C$118))+Control!$C$7*Calculations!$C$85*INDEX('Monthly Data'!Q:Q,Calculations!$C$116+MOD(BM158,Calculations!$C$118))+(1-Control!$C$7*Calculations!$C$87)*INDEX('Monthly Data'!R:R,Calculations!$C$116+MOD(BM158,Calculations!$C$118))</f>
        <v>-1.8530040247387896E-2</v>
      </c>
      <c r="GD158" s="86">
        <f ca="1">Control!$C$7*Calculations!$C$82*INDEX('Monthly Data'!N:N,Calculations!$C$116+MOD(BN158,Calculations!$C$118))+Control!$C$7*Calculations!$C$83*INDEX('Monthly Data'!O:O,Calculations!$C$116+MOD(BN158,Calculations!$C$118))+Control!$C$7*Calculations!$C$84*INDEX('Monthly Data'!P:P,Calculations!$C$116+MOD(BN158,Calculations!$C$118))+Control!$C$7*Calculations!$C$85*INDEX('Monthly Data'!Q:Q,Calculations!$C$116+MOD(BN158,Calculations!$C$118))+(1-Control!$C$7*Calculations!$C$87)*INDEX('Monthly Data'!R:R,Calculations!$C$116+MOD(BN158,Calculations!$C$118))</f>
        <v>1.7073665854433945E-2</v>
      </c>
      <c r="GE158" s="86">
        <f ca="1">Control!$C$7*Calculations!$C$82*INDEX('Monthly Data'!N:N,Calculations!$C$116+MOD(BO158,Calculations!$C$118))+Control!$C$7*Calculations!$C$83*INDEX('Monthly Data'!O:O,Calculations!$C$116+MOD(BO158,Calculations!$C$118))+Control!$C$7*Calculations!$C$84*INDEX('Monthly Data'!P:P,Calculations!$C$116+MOD(BO158,Calculations!$C$118))+Control!$C$7*Calculations!$C$85*INDEX('Monthly Data'!Q:Q,Calculations!$C$116+MOD(BO158,Calculations!$C$118))+(1-Control!$C$7*Calculations!$C$87)*INDEX('Monthly Data'!R:R,Calculations!$C$116+MOD(BO158,Calculations!$C$118))</f>
        <v>2.3307359621218403E-2</v>
      </c>
      <c r="GF158" s="86">
        <f ca="1">Control!$C$7*Calculations!$C$82*INDEX('Monthly Data'!N:N,Calculations!$C$116+MOD(BP158,Calculations!$C$118))+Control!$C$7*Calculations!$C$83*INDEX('Monthly Data'!O:O,Calculations!$C$116+MOD(BP158,Calculations!$C$118))+Control!$C$7*Calculations!$C$84*INDEX('Monthly Data'!P:P,Calculations!$C$116+MOD(BP158,Calculations!$C$118))+Control!$C$7*Calculations!$C$85*INDEX('Monthly Data'!Q:Q,Calculations!$C$116+MOD(BP158,Calculations!$C$118))+(1-Control!$C$7*Calculations!$C$87)*INDEX('Monthly Data'!R:R,Calculations!$C$116+MOD(BP158,Calculations!$C$118))</f>
        <v>7.3538285850108537E-3</v>
      </c>
      <c r="GG158" s="86">
        <f ca="1">Control!$C$7*Calculations!$C$82*INDEX('Monthly Data'!N:N,Calculations!$C$116+MOD(BQ158,Calculations!$C$118))+Control!$C$7*Calculations!$C$83*INDEX('Monthly Data'!O:O,Calculations!$C$116+MOD(BQ158,Calculations!$C$118))+Control!$C$7*Calculations!$C$84*INDEX('Monthly Data'!P:P,Calculations!$C$116+MOD(BQ158,Calculations!$C$118))+Control!$C$7*Calculations!$C$85*INDEX('Monthly Data'!Q:Q,Calculations!$C$116+MOD(BQ158,Calculations!$C$118))+(1-Control!$C$7*Calculations!$C$87)*INDEX('Monthly Data'!R:R,Calculations!$C$116+MOD(BQ158,Calculations!$C$118))</f>
        <v>-1.3959200237295809E-2</v>
      </c>
      <c r="GH158" s="86">
        <f ca="1">Control!$C$7*Calculations!$C$82*INDEX('Monthly Data'!N:N,Calculations!$C$116+MOD(BR158,Calculations!$C$118))+Control!$C$7*Calculations!$C$83*INDEX('Monthly Data'!O:O,Calculations!$C$116+MOD(BR158,Calculations!$C$118))+Control!$C$7*Calculations!$C$84*INDEX('Monthly Data'!P:P,Calculations!$C$116+MOD(BR158,Calculations!$C$118))+Control!$C$7*Calculations!$C$85*INDEX('Monthly Data'!Q:Q,Calculations!$C$116+MOD(BR158,Calculations!$C$118))+(1-Control!$C$7*Calculations!$C$87)*INDEX('Monthly Data'!R:R,Calculations!$C$116+MOD(BR158,Calculations!$C$118))</f>
        <v>3.7596120283497965E-2</v>
      </c>
      <c r="GI158" s="86">
        <f ca="1">Control!$C$7*Calculations!$C$82*INDEX('Monthly Data'!N:N,Calculations!$C$116+MOD(BS158,Calculations!$C$118))+Control!$C$7*Calculations!$C$83*INDEX('Monthly Data'!O:O,Calculations!$C$116+MOD(BS158,Calculations!$C$118))+Control!$C$7*Calculations!$C$84*INDEX('Monthly Data'!P:P,Calculations!$C$116+MOD(BS158,Calculations!$C$118))+Control!$C$7*Calculations!$C$85*INDEX('Monthly Data'!Q:Q,Calculations!$C$116+MOD(BS158,Calculations!$C$118))+(1-Control!$C$7*Calculations!$C$87)*INDEX('Monthly Data'!R:R,Calculations!$C$116+MOD(BS158,Calculations!$C$118))</f>
        <v>1.5216630695380906E-2</v>
      </c>
      <c r="GJ158" s="86">
        <f ca="1">Control!$C$7*Calculations!$C$82*INDEX('Monthly Data'!N:N,Calculations!$C$116+MOD(BT158,Calculations!$C$118))+Control!$C$7*Calculations!$C$83*INDEX('Monthly Data'!O:O,Calculations!$C$116+MOD(BT158,Calculations!$C$118))+Control!$C$7*Calculations!$C$84*INDEX('Monthly Data'!P:P,Calculations!$C$116+MOD(BT158,Calculations!$C$118))+Control!$C$7*Calculations!$C$85*INDEX('Monthly Data'!Q:Q,Calculations!$C$116+MOD(BT158,Calculations!$C$118))+(1-Control!$C$7*Calculations!$C$87)*INDEX('Monthly Data'!R:R,Calculations!$C$116+MOD(BT158,Calculations!$C$118))</f>
        <v>1.0415351832335435E-2</v>
      </c>
      <c r="GK158" s="86">
        <f ca="1">Control!$C$7*Calculations!$C$82*INDEX('Monthly Data'!N:N,Calculations!$C$116+MOD(BU158,Calculations!$C$118))+Control!$C$7*Calculations!$C$83*INDEX('Monthly Data'!O:O,Calculations!$C$116+MOD(BU158,Calculations!$C$118))+Control!$C$7*Calculations!$C$84*INDEX('Monthly Data'!P:P,Calculations!$C$116+MOD(BU158,Calculations!$C$118))+Control!$C$7*Calculations!$C$85*INDEX('Monthly Data'!Q:Q,Calculations!$C$116+MOD(BU158,Calculations!$C$118))+(1-Control!$C$7*Calculations!$C$87)*INDEX('Monthly Data'!R:R,Calculations!$C$116+MOD(BU158,Calculations!$C$118))</f>
        <v>3.1070573055362403E-2</v>
      </c>
      <c r="GL158" s="86">
        <f ca="1">Control!$C$7*Calculations!$C$82*INDEX('Monthly Data'!N:N,Calculations!$C$116+MOD(BV158,Calculations!$C$118))+Control!$C$7*Calculations!$C$83*INDEX('Monthly Data'!O:O,Calculations!$C$116+MOD(BV158,Calculations!$C$118))+Control!$C$7*Calculations!$C$84*INDEX('Monthly Data'!P:P,Calculations!$C$116+MOD(BV158,Calculations!$C$118))+Control!$C$7*Calculations!$C$85*INDEX('Monthly Data'!Q:Q,Calculations!$C$116+MOD(BV158,Calculations!$C$118))+(1-Control!$C$7*Calculations!$C$87)*INDEX('Monthly Data'!R:R,Calculations!$C$116+MOD(BV158,Calculations!$C$118))</f>
        <v>-1.3959200237295809E-2</v>
      </c>
      <c r="GM158" s="86">
        <f ca="1">Control!$C$7*Calculations!$C$82*INDEX('Monthly Data'!N:N,Calculations!$C$116+MOD(BW158,Calculations!$C$118))+Control!$C$7*Calculations!$C$83*INDEX('Monthly Data'!O:O,Calculations!$C$116+MOD(BW158,Calculations!$C$118))+Control!$C$7*Calculations!$C$84*INDEX('Monthly Data'!P:P,Calculations!$C$116+MOD(BW158,Calculations!$C$118))+Control!$C$7*Calculations!$C$85*INDEX('Monthly Data'!Q:Q,Calculations!$C$116+MOD(BW158,Calculations!$C$118))+(1-Control!$C$7*Calculations!$C$87)*INDEX('Monthly Data'!R:R,Calculations!$C$116+MOD(BW158,Calculations!$C$118))</f>
        <v>5.8868730207813358E-3</v>
      </c>
      <c r="GN158" s="86">
        <f ca="1">Control!$C$7*Calculations!$C$82*INDEX('Monthly Data'!N:N,Calculations!$C$116+MOD(BX158,Calculations!$C$118))+Control!$C$7*Calculations!$C$83*INDEX('Monthly Data'!O:O,Calculations!$C$116+MOD(BX158,Calculations!$C$118))+Control!$C$7*Calculations!$C$84*INDEX('Monthly Data'!P:P,Calculations!$C$116+MOD(BX158,Calculations!$C$118))+Control!$C$7*Calculations!$C$85*INDEX('Monthly Data'!Q:Q,Calculations!$C$116+MOD(BX158,Calculations!$C$118))+(1-Control!$C$7*Calculations!$C$87)*INDEX('Monthly Data'!R:R,Calculations!$C$116+MOD(BX158,Calculations!$C$118))</f>
        <v>3.9251937367756782E-3</v>
      </c>
      <c r="GO158" s="86">
        <f ca="1">Control!$C$7*Calculations!$C$82*INDEX('Monthly Data'!N:N,Calculations!$C$116+MOD(BY158,Calculations!$C$118))+Control!$C$7*Calculations!$C$83*INDEX('Monthly Data'!O:O,Calculations!$C$116+MOD(BY158,Calculations!$C$118))+Control!$C$7*Calculations!$C$84*INDEX('Monthly Data'!P:P,Calculations!$C$116+MOD(BY158,Calculations!$C$118))+Control!$C$7*Calculations!$C$85*INDEX('Monthly Data'!Q:Q,Calculations!$C$116+MOD(BY158,Calculations!$C$118))+(1-Control!$C$7*Calculations!$C$87)*INDEX('Monthly Data'!R:R,Calculations!$C$116+MOD(BY158,Calculations!$C$118))</f>
        <v>-9.9526758408448549E-3</v>
      </c>
      <c r="GP158" s="86">
        <f ca="1">Control!$C$7*Calculations!$C$82*INDEX('Monthly Data'!N:N,Calculations!$C$116+MOD(BZ158,Calculations!$C$118))+Control!$C$7*Calculations!$C$83*INDEX('Monthly Data'!O:O,Calculations!$C$116+MOD(BZ158,Calculations!$C$118))+Control!$C$7*Calculations!$C$84*INDEX('Monthly Data'!P:P,Calculations!$C$116+MOD(BZ158,Calculations!$C$118))+Control!$C$7*Calculations!$C$85*INDEX('Monthly Data'!Q:Q,Calculations!$C$116+MOD(BZ158,Calculations!$C$118))+(1-Control!$C$7*Calculations!$C$87)*INDEX('Monthly Data'!R:R,Calculations!$C$116+MOD(BZ158,Calculations!$C$118))</f>
        <v>-2.0269389991732112E-2</v>
      </c>
      <c r="GQ158" s="86">
        <f ca="1">Control!$C$7*Calculations!$C$82*INDEX('Monthly Data'!N:N,Calculations!$C$116+MOD(CA158,Calculations!$C$118))+Control!$C$7*Calculations!$C$83*INDEX('Monthly Data'!O:O,Calculations!$C$116+MOD(CA158,Calculations!$C$118))+Control!$C$7*Calculations!$C$84*INDEX('Monthly Data'!P:P,Calculations!$C$116+MOD(CA158,Calculations!$C$118))+Control!$C$7*Calculations!$C$85*INDEX('Monthly Data'!Q:Q,Calculations!$C$116+MOD(CA158,Calculations!$C$118))+(1-Control!$C$7*Calculations!$C$87)*INDEX('Monthly Data'!R:R,Calculations!$C$116+MOD(CA158,Calculations!$C$118))</f>
        <v>2.4470405846852006E-3</v>
      </c>
      <c r="GR158" s="86">
        <f ca="1">Control!$C$7*Calculations!$C$82*INDEX('Monthly Data'!N:N,Calculations!$C$116+MOD(CB158,Calculations!$C$118))+Control!$C$7*Calculations!$C$83*INDEX('Monthly Data'!O:O,Calculations!$C$116+MOD(CB158,Calculations!$C$118))+Control!$C$7*Calculations!$C$84*INDEX('Monthly Data'!P:P,Calculations!$C$116+MOD(CB158,Calculations!$C$118))+Control!$C$7*Calculations!$C$85*INDEX('Monthly Data'!Q:Q,Calculations!$C$116+MOD(CB158,Calculations!$C$118))+(1-Control!$C$7*Calculations!$C$87)*INDEX('Monthly Data'!R:R,Calculations!$C$116+MOD(CB158,Calculations!$C$118))</f>
        <v>1.50127906355989E-2</v>
      </c>
      <c r="GS158" s="86">
        <f ca="1">Control!$C$7*Calculations!$C$82*INDEX('Monthly Data'!N:N,Calculations!$C$116+MOD(CC158,Calculations!$C$118))+Control!$C$7*Calculations!$C$83*INDEX('Monthly Data'!O:O,Calculations!$C$116+MOD(CC158,Calculations!$C$118))+Control!$C$7*Calculations!$C$84*INDEX('Monthly Data'!P:P,Calculations!$C$116+MOD(CC158,Calculations!$C$118))+Control!$C$7*Calculations!$C$85*INDEX('Monthly Data'!Q:Q,Calculations!$C$116+MOD(CC158,Calculations!$C$118))+(1-Control!$C$7*Calculations!$C$87)*INDEX('Monthly Data'!R:R,Calculations!$C$116+MOD(CC158,Calculations!$C$118))</f>
        <v>3.1070573055362403E-2</v>
      </c>
      <c r="GT158" s="86">
        <f ca="1">Control!$C$7*Calculations!$C$82*INDEX('Monthly Data'!N:N,Calculations!$C$116+MOD(CD158,Calculations!$C$118))+Control!$C$7*Calculations!$C$83*INDEX('Monthly Data'!O:O,Calculations!$C$116+MOD(CD158,Calculations!$C$118))+Control!$C$7*Calculations!$C$84*INDEX('Monthly Data'!P:P,Calculations!$C$116+MOD(CD158,Calculations!$C$118))+Control!$C$7*Calculations!$C$85*INDEX('Monthly Data'!Q:Q,Calculations!$C$116+MOD(CD158,Calculations!$C$118))+(1-Control!$C$7*Calculations!$C$87)*INDEX('Monthly Data'!R:R,Calculations!$C$116+MOD(CD158,Calculations!$C$118))</f>
        <v>-7.5539743260223157E-3</v>
      </c>
      <c r="GU158" s="86">
        <f ca="1">Control!$C$7*Calculations!$C$82*INDEX('Monthly Data'!N:N,Calculations!$C$116+MOD(CE158,Calculations!$C$118))+Control!$C$7*Calculations!$C$83*INDEX('Monthly Data'!O:O,Calculations!$C$116+MOD(CE158,Calculations!$C$118))+Control!$C$7*Calculations!$C$84*INDEX('Monthly Data'!P:P,Calculations!$C$116+MOD(CE158,Calculations!$C$118))+Control!$C$7*Calculations!$C$85*INDEX('Monthly Data'!Q:Q,Calculations!$C$116+MOD(CE158,Calculations!$C$118))+(1-Control!$C$7*Calculations!$C$87)*INDEX('Monthly Data'!R:R,Calculations!$C$116+MOD(CE158,Calculations!$C$118))</f>
        <v>-7.4084874653726545E-3</v>
      </c>
      <c r="GV158" s="86">
        <f ca="1">Control!$C$7*Calculations!$C$82*INDEX('Monthly Data'!N:N,Calculations!$C$116+MOD(CF158,Calculations!$C$118))+Control!$C$7*Calculations!$C$83*INDEX('Monthly Data'!O:O,Calculations!$C$116+MOD(CF158,Calculations!$C$118))+Control!$C$7*Calculations!$C$84*INDEX('Monthly Data'!P:P,Calculations!$C$116+MOD(CF158,Calculations!$C$118))+Control!$C$7*Calculations!$C$85*INDEX('Monthly Data'!Q:Q,Calculations!$C$116+MOD(CF158,Calculations!$C$118))+(1-Control!$C$7*Calculations!$C$87)*INDEX('Monthly Data'!R:R,Calculations!$C$116+MOD(CF158,Calculations!$C$118))</f>
        <v>1.7073665854433945E-2</v>
      </c>
      <c r="GW158" s="86">
        <f ca="1">Control!$C$7*Calculations!$C$82*INDEX('Monthly Data'!N:N,Calculations!$C$116+MOD(CG158,Calculations!$C$118))+Control!$C$7*Calculations!$C$83*INDEX('Monthly Data'!O:O,Calculations!$C$116+MOD(CG158,Calculations!$C$118))+Control!$C$7*Calculations!$C$84*INDEX('Monthly Data'!P:P,Calculations!$C$116+MOD(CG158,Calculations!$C$118))+Control!$C$7*Calculations!$C$85*INDEX('Monthly Data'!Q:Q,Calculations!$C$116+MOD(CG158,Calculations!$C$118))+(1-Control!$C$7*Calculations!$C$87)*INDEX('Monthly Data'!R:R,Calculations!$C$116+MOD(CG158,Calculations!$C$118))</f>
        <v>2.5325873776067674E-2</v>
      </c>
      <c r="GX158" s="86">
        <f ca="1">Control!$C$7*Calculations!$C$82*INDEX('Monthly Data'!N:N,Calculations!$C$116+MOD(CH158,Calculations!$C$118))+Control!$C$7*Calculations!$C$83*INDEX('Monthly Data'!O:O,Calculations!$C$116+MOD(CH158,Calculations!$C$118))+Control!$C$7*Calculations!$C$84*INDEX('Monthly Data'!P:P,Calculations!$C$116+MOD(CH158,Calculations!$C$118))+Control!$C$7*Calculations!$C$85*INDEX('Monthly Data'!Q:Q,Calculations!$C$116+MOD(CH158,Calculations!$C$118))+(1-Control!$C$7*Calculations!$C$87)*INDEX('Monthly Data'!R:R,Calculations!$C$116+MOD(CH158,Calculations!$C$118))</f>
        <v>1.7831091590102856E-2</v>
      </c>
      <c r="GY158" s="86">
        <f ca="1">Control!$C$7*Calculations!$C$82*INDEX('Monthly Data'!N:N,Calculations!$C$116+MOD(CI158,Calculations!$C$118))+Control!$C$7*Calculations!$C$83*INDEX('Monthly Data'!O:O,Calculations!$C$116+MOD(CI158,Calculations!$C$118))+Control!$C$7*Calculations!$C$84*INDEX('Monthly Data'!P:P,Calculations!$C$116+MOD(CI158,Calculations!$C$118))+Control!$C$7*Calculations!$C$85*INDEX('Monthly Data'!Q:Q,Calculations!$C$116+MOD(CI158,Calculations!$C$118))+(1-Control!$C$7*Calculations!$C$87)*INDEX('Monthly Data'!R:R,Calculations!$C$116+MOD(CI158,Calculations!$C$118))</f>
        <v>2.5325873776067674E-2</v>
      </c>
      <c r="GZ158" s="86">
        <f ca="1">Control!$C$7*Calculations!$C$82*INDEX('Monthly Data'!N:N,Calculations!$C$116+MOD(CJ158,Calculations!$C$118))+Control!$C$7*Calculations!$C$83*INDEX('Monthly Data'!O:O,Calculations!$C$116+MOD(CJ158,Calculations!$C$118))+Control!$C$7*Calculations!$C$84*INDEX('Monthly Data'!P:P,Calculations!$C$116+MOD(CJ158,Calculations!$C$118))+Control!$C$7*Calculations!$C$85*INDEX('Monthly Data'!Q:Q,Calculations!$C$116+MOD(CJ158,Calculations!$C$118))+(1-Control!$C$7*Calculations!$C$87)*INDEX('Monthly Data'!R:R,Calculations!$C$116+MOD(CJ158,Calculations!$C$118))</f>
        <v>1.0353752315110615E-2</v>
      </c>
      <c r="HA158" s="86">
        <f ca="1">Control!$C$7*Calculations!$C$82*INDEX('Monthly Data'!N:N,Calculations!$C$116+MOD(CK158,Calculations!$C$118))+Control!$C$7*Calculations!$C$83*INDEX('Monthly Data'!O:O,Calculations!$C$116+MOD(CK158,Calculations!$C$118))+Control!$C$7*Calculations!$C$84*INDEX('Monthly Data'!P:P,Calculations!$C$116+MOD(CK158,Calculations!$C$118))+Control!$C$7*Calculations!$C$85*INDEX('Monthly Data'!Q:Q,Calculations!$C$116+MOD(CK158,Calculations!$C$118))+(1-Control!$C$7*Calculations!$C$87)*INDEX('Monthly Data'!R:R,Calculations!$C$116+MOD(CK158,Calculations!$C$118))</f>
        <v>-1.1360801645249321E-2</v>
      </c>
      <c r="HB158" s="86">
        <f ca="1">Control!$C$7*Calculations!$C$82*INDEX('Monthly Data'!N:N,Calculations!$C$116+MOD(CL158,Calculations!$C$118))+Control!$C$7*Calculations!$C$83*INDEX('Monthly Data'!O:O,Calculations!$C$116+MOD(CL158,Calculations!$C$118))+Control!$C$7*Calculations!$C$84*INDEX('Monthly Data'!P:P,Calculations!$C$116+MOD(CL158,Calculations!$C$118))+Control!$C$7*Calculations!$C$85*INDEX('Monthly Data'!Q:Q,Calculations!$C$116+MOD(CL158,Calculations!$C$118))+(1-Control!$C$7*Calculations!$C$87)*INDEX('Monthly Data'!R:R,Calculations!$C$116+MOD(CL158,Calculations!$C$118))</f>
        <v>1.0921298083007208E-2</v>
      </c>
      <c r="HC158" s="86">
        <f ca="1">Control!$C$7*Calculations!$C$82*INDEX('Monthly Data'!N:N,Calculations!$C$116+MOD(CM158,Calculations!$C$118))+Control!$C$7*Calculations!$C$83*INDEX('Monthly Data'!O:O,Calculations!$C$116+MOD(CM158,Calculations!$C$118))+Control!$C$7*Calculations!$C$84*INDEX('Monthly Data'!P:P,Calculations!$C$116+MOD(CM158,Calculations!$C$118))+Control!$C$7*Calculations!$C$85*INDEX('Monthly Data'!Q:Q,Calculations!$C$116+MOD(CM158,Calculations!$C$118))+(1-Control!$C$7*Calculations!$C$87)*INDEX('Monthly Data'!R:R,Calculations!$C$116+MOD(CM158,Calculations!$C$118))</f>
        <v>1.3423979074716584E-2</v>
      </c>
      <c r="HD158" s="86">
        <f ca="1">Control!$C$7*Calculations!$C$82*INDEX('Monthly Data'!N:N,Calculations!$C$116+MOD(CN158,Calculations!$C$118))+Control!$C$7*Calculations!$C$83*INDEX('Monthly Data'!O:O,Calculations!$C$116+MOD(CN158,Calculations!$C$118))+Control!$C$7*Calculations!$C$84*INDEX('Monthly Data'!P:P,Calculations!$C$116+MOD(CN158,Calculations!$C$118))+Control!$C$7*Calculations!$C$85*INDEX('Monthly Data'!Q:Q,Calculations!$C$116+MOD(CN158,Calculations!$C$118))+(1-Control!$C$7*Calculations!$C$87)*INDEX('Monthly Data'!R:R,Calculations!$C$116+MOD(CN158,Calculations!$C$118))</f>
        <v>1.8695385296339444E-2</v>
      </c>
      <c r="HE158" s="86">
        <f ca="1">Control!$C$7*Calculations!$C$82*INDEX('Monthly Data'!N:N,Calculations!$C$116+MOD(CO158,Calculations!$C$118))+Control!$C$7*Calculations!$C$83*INDEX('Monthly Data'!O:O,Calculations!$C$116+MOD(CO158,Calculations!$C$118))+Control!$C$7*Calculations!$C$84*INDEX('Monthly Data'!P:P,Calculations!$C$116+MOD(CO158,Calculations!$C$118))+Control!$C$7*Calculations!$C$85*INDEX('Monthly Data'!Q:Q,Calculations!$C$116+MOD(CO158,Calculations!$C$118))+(1-Control!$C$7*Calculations!$C$87)*INDEX('Monthly Data'!R:R,Calculations!$C$116+MOD(CO158,Calculations!$C$118))</f>
        <v>-1.9947061878162777E-2</v>
      </c>
      <c r="HF158" s="86">
        <f ca="1">Control!$C$7*Calculations!$C$82*INDEX('Monthly Data'!N:N,Calculations!$C$116+MOD(CP158,Calculations!$C$118))+Control!$C$7*Calculations!$C$83*INDEX('Monthly Data'!O:O,Calculations!$C$116+MOD(CP158,Calculations!$C$118))+Control!$C$7*Calculations!$C$84*INDEX('Monthly Data'!P:P,Calculations!$C$116+MOD(CP158,Calculations!$C$118))+Control!$C$7*Calculations!$C$85*INDEX('Monthly Data'!Q:Q,Calculations!$C$116+MOD(CP158,Calculations!$C$118))+(1-Control!$C$7*Calculations!$C$87)*INDEX('Monthly Data'!R:R,Calculations!$C$116+MOD(CP158,Calculations!$C$118))</f>
        <v>2.5790695379256122E-2</v>
      </c>
      <c r="HG158" s="86">
        <f ca="1">Control!$C$7*Calculations!$C$82*INDEX('Monthly Data'!N:N,Calculations!$C$116+MOD(CQ158,Calculations!$C$118))+Control!$C$7*Calculations!$C$83*INDEX('Monthly Data'!O:O,Calculations!$C$116+MOD(CQ158,Calculations!$C$118))+Control!$C$7*Calculations!$C$84*INDEX('Monthly Data'!P:P,Calculations!$C$116+MOD(CQ158,Calculations!$C$118))+Control!$C$7*Calculations!$C$85*INDEX('Monthly Data'!Q:Q,Calculations!$C$116+MOD(CQ158,Calculations!$C$118))+(1-Control!$C$7*Calculations!$C$87)*INDEX('Monthly Data'!R:R,Calculations!$C$116+MOD(CQ158,Calculations!$C$118))</f>
        <v>3.7118215575026904E-2</v>
      </c>
      <c r="HH158" s="86">
        <f ca="1">Control!$C$7*Calculations!$C$82*INDEX('Monthly Data'!N:N,Calculations!$C$116+MOD(CR158,Calculations!$C$118))+Control!$C$7*Calculations!$C$83*INDEX('Monthly Data'!O:O,Calculations!$C$116+MOD(CR158,Calculations!$C$118))+Control!$C$7*Calculations!$C$84*INDEX('Monthly Data'!P:P,Calculations!$C$116+MOD(CR158,Calculations!$C$118))+Control!$C$7*Calculations!$C$85*INDEX('Monthly Data'!Q:Q,Calculations!$C$116+MOD(CR158,Calculations!$C$118))+(1-Control!$C$7*Calculations!$C$87)*INDEX('Monthly Data'!R:R,Calculations!$C$116+MOD(CR158,Calculations!$C$118))</f>
        <v>1.0415351832335435E-2</v>
      </c>
      <c r="HI158" s="86">
        <f ca="1">Control!$C$7*Calculations!$C$82*INDEX('Monthly Data'!N:N,Calculations!$C$116+MOD(CS158,Calculations!$C$118))+Control!$C$7*Calculations!$C$83*INDEX('Monthly Data'!O:O,Calculations!$C$116+MOD(CS158,Calculations!$C$118))+Control!$C$7*Calculations!$C$84*INDEX('Monthly Data'!P:P,Calculations!$C$116+MOD(CS158,Calculations!$C$118))+Control!$C$7*Calculations!$C$85*INDEX('Monthly Data'!Q:Q,Calculations!$C$116+MOD(CS158,Calculations!$C$118))+(1-Control!$C$7*Calculations!$C$87)*INDEX('Monthly Data'!R:R,Calculations!$C$116+MOD(CS158,Calculations!$C$118))</f>
        <v>2.9708469559001142E-2</v>
      </c>
      <c r="HJ158" s="86">
        <f ca="1">Control!$C$7*Calculations!$C$82*INDEX('Monthly Data'!N:N,Calculations!$C$116+MOD(CT158,Calculations!$C$118))+Control!$C$7*Calculations!$C$83*INDEX('Monthly Data'!O:O,Calculations!$C$116+MOD(CT158,Calculations!$C$118))+Control!$C$7*Calculations!$C$84*INDEX('Monthly Data'!P:P,Calculations!$C$116+MOD(CT158,Calculations!$C$118))+Control!$C$7*Calculations!$C$85*INDEX('Monthly Data'!Q:Q,Calculations!$C$116+MOD(CT158,Calculations!$C$118))+(1-Control!$C$7*Calculations!$C$87)*INDEX('Monthly Data'!R:R,Calculations!$C$116+MOD(CT158,Calculations!$C$118))</f>
        <v>3.9251937367756782E-3</v>
      </c>
      <c r="HK158" s="86">
        <f ca="1">Control!$C$7*Calculations!$C$82*INDEX('Monthly Data'!N:N,Calculations!$C$116+MOD(CU158,Calculations!$C$118))+Control!$C$7*Calculations!$C$83*INDEX('Monthly Data'!O:O,Calculations!$C$116+MOD(CU158,Calculations!$C$118))+Control!$C$7*Calculations!$C$84*INDEX('Monthly Data'!P:P,Calculations!$C$116+MOD(CU158,Calculations!$C$118))+Control!$C$7*Calculations!$C$85*INDEX('Monthly Data'!Q:Q,Calculations!$C$116+MOD(CU158,Calculations!$C$118))+(1-Control!$C$7*Calculations!$C$87)*INDEX('Monthly Data'!R:R,Calculations!$C$116+MOD(CU158,Calculations!$C$118))</f>
        <v>1.2722494017511032E-2</v>
      </c>
      <c r="HL158" s="86">
        <f ca="1">Control!$C$7*Calculations!$C$82*INDEX('Monthly Data'!N:N,Calculations!$C$116+MOD(CV158,Calculations!$C$118))+Control!$C$7*Calculations!$C$83*INDEX('Monthly Data'!O:O,Calculations!$C$116+MOD(CV158,Calculations!$C$118))+Control!$C$7*Calculations!$C$84*INDEX('Monthly Data'!P:P,Calculations!$C$116+MOD(CV158,Calculations!$C$118))+Control!$C$7*Calculations!$C$85*INDEX('Monthly Data'!Q:Q,Calculations!$C$116+MOD(CV158,Calculations!$C$118))+(1-Control!$C$7*Calculations!$C$87)*INDEX('Monthly Data'!R:R,Calculations!$C$116+MOD(CV158,Calculations!$C$118))</f>
        <v>-1.8530040247387896E-2</v>
      </c>
      <c r="HM158" s="86">
        <f ca="1">Control!$C$7*Calculations!$C$82*INDEX('Monthly Data'!N:N,Calculations!$C$116+MOD(CW158,Calculations!$C$118))+Control!$C$7*Calculations!$C$83*INDEX('Monthly Data'!O:O,Calculations!$C$116+MOD(CW158,Calculations!$C$118))+Control!$C$7*Calculations!$C$84*INDEX('Monthly Data'!P:P,Calculations!$C$116+MOD(CW158,Calculations!$C$118))+Control!$C$7*Calculations!$C$85*INDEX('Monthly Data'!Q:Q,Calculations!$C$116+MOD(CW158,Calculations!$C$118))+(1-Control!$C$7*Calculations!$C$87)*INDEX('Monthly Data'!R:R,Calculations!$C$116+MOD(CW158,Calculations!$C$118))</f>
        <v>1.50127906355989E-2</v>
      </c>
      <c r="HN158" s="86">
        <f ca="1">Control!$C$7*Calculations!$C$82*INDEX('Monthly Data'!N:N,Calculations!$C$116+MOD(CX158,Calculations!$C$118))+Control!$C$7*Calculations!$C$83*INDEX('Monthly Data'!O:O,Calculations!$C$116+MOD(CX158,Calculations!$C$118))+Control!$C$7*Calculations!$C$84*INDEX('Monthly Data'!P:P,Calculations!$C$116+MOD(CX158,Calculations!$C$118))+Control!$C$7*Calculations!$C$85*INDEX('Monthly Data'!Q:Q,Calculations!$C$116+MOD(CX158,Calculations!$C$118))+(1-Control!$C$7*Calculations!$C$87)*INDEX('Monthly Data'!R:R,Calculations!$C$116+MOD(CX158,Calculations!$C$118))</f>
        <v>1.3891304280773396E-2</v>
      </c>
      <c r="HO158" s="86">
        <f ca="1">Control!$C$7*Calculations!$C$82*INDEX('Monthly Data'!N:N,Calculations!$C$116+MOD(CY158,Calculations!$C$118))+Control!$C$7*Calculations!$C$83*INDEX('Monthly Data'!O:O,Calculations!$C$116+MOD(CY158,Calculations!$C$118))+Control!$C$7*Calculations!$C$84*INDEX('Monthly Data'!P:P,Calculations!$C$116+MOD(CY158,Calculations!$C$118))+Control!$C$7*Calculations!$C$85*INDEX('Monthly Data'!Q:Q,Calculations!$C$116+MOD(CY158,Calculations!$C$118))+(1-Control!$C$7*Calculations!$C$87)*INDEX('Monthly Data'!R:R,Calculations!$C$116+MOD(CY158,Calculations!$C$118))</f>
        <v>4.7768166384148329E-3</v>
      </c>
      <c r="HP158" s="86">
        <f ca="1">Control!$C$7*Calculations!$C$82*INDEX('Monthly Data'!N:N,Calculations!$C$116+MOD(CZ158,Calculations!$C$118))+Control!$C$7*Calculations!$C$83*INDEX('Monthly Data'!O:O,Calculations!$C$116+MOD(CZ158,Calculations!$C$118))+Control!$C$7*Calculations!$C$84*INDEX('Monthly Data'!P:P,Calculations!$C$116+MOD(CZ158,Calculations!$C$118))+Control!$C$7*Calculations!$C$85*INDEX('Monthly Data'!Q:Q,Calculations!$C$116+MOD(CZ158,Calculations!$C$118))+(1-Control!$C$7*Calculations!$C$87)*INDEX('Monthly Data'!R:R,Calculations!$C$116+MOD(CZ158,Calculations!$C$118))</f>
        <v>2.1918137743539623E-2</v>
      </c>
      <c r="HQ158" s="86">
        <f ca="1">Control!$C$7*Calculations!$C$82*INDEX('Monthly Data'!N:N,Calculations!$C$116+MOD(DA158,Calculations!$C$118))+Control!$C$7*Calculations!$C$83*INDEX('Monthly Data'!O:O,Calculations!$C$116+MOD(DA158,Calculations!$C$118))+Control!$C$7*Calculations!$C$84*INDEX('Monthly Data'!P:P,Calculations!$C$116+MOD(DA158,Calculations!$C$118))+Control!$C$7*Calculations!$C$85*INDEX('Monthly Data'!Q:Q,Calculations!$C$116+MOD(DA158,Calculations!$C$118))+(1-Control!$C$7*Calculations!$C$87)*INDEX('Monthly Data'!R:R,Calculations!$C$116+MOD(DA158,Calculations!$C$118))</f>
        <v>4.2795950888382334E-3</v>
      </c>
      <c r="HR158" s="86">
        <f ca="1">Control!$C$7*Calculations!$C$82*INDEX('Monthly Data'!N:N,Calculations!$C$116+MOD(DB158,Calculations!$C$118))+Control!$C$7*Calculations!$C$83*INDEX('Monthly Data'!O:O,Calculations!$C$116+MOD(DB158,Calculations!$C$118))+Control!$C$7*Calculations!$C$84*INDEX('Monthly Data'!P:P,Calculations!$C$116+MOD(DB158,Calculations!$C$118))+Control!$C$7*Calculations!$C$85*INDEX('Monthly Data'!Q:Q,Calculations!$C$116+MOD(DB158,Calculations!$C$118))+(1-Control!$C$7*Calculations!$C$87)*INDEX('Monthly Data'!R:R,Calculations!$C$116+MOD(DB158,Calculations!$C$118))</f>
        <v>3.7118215575026904E-2</v>
      </c>
      <c r="HS158" s="86">
        <f ca="1">Control!$C$7*Calculations!$C$82*INDEX('Monthly Data'!N:N,Calculations!$C$116+MOD(DC158,Calculations!$C$118))+Control!$C$7*Calculations!$C$83*INDEX('Monthly Data'!O:O,Calculations!$C$116+MOD(DC158,Calculations!$C$118))+Control!$C$7*Calculations!$C$84*INDEX('Monthly Data'!P:P,Calculations!$C$116+MOD(DC158,Calculations!$C$118))+Control!$C$7*Calculations!$C$85*INDEX('Monthly Data'!Q:Q,Calculations!$C$116+MOD(DC158,Calculations!$C$118))+(1-Control!$C$7*Calculations!$C$87)*INDEX('Monthly Data'!R:R,Calculations!$C$116+MOD(DC158,Calculations!$C$118))</f>
        <v>1.8665061640915637E-2</v>
      </c>
      <c r="HT158" s="86">
        <f ca="1">Control!$C$7*Calculations!$C$82*INDEX('Monthly Data'!N:N,Calculations!$C$116+MOD(DD158,Calculations!$C$118))+Control!$C$7*Calculations!$C$83*INDEX('Monthly Data'!O:O,Calculations!$C$116+MOD(DD158,Calculations!$C$118))+Control!$C$7*Calculations!$C$84*INDEX('Monthly Data'!P:P,Calculations!$C$116+MOD(DD158,Calculations!$C$118))+Control!$C$7*Calculations!$C$85*INDEX('Monthly Data'!Q:Q,Calculations!$C$116+MOD(DD158,Calculations!$C$118))+(1-Control!$C$7*Calculations!$C$87)*INDEX('Monthly Data'!R:R,Calculations!$C$116+MOD(DD158,Calculations!$C$118))</f>
        <v>-2.072517756005474E-2</v>
      </c>
      <c r="HU158" s="86">
        <f ca="1">Control!$C$7*Calculations!$C$82*INDEX('Monthly Data'!N:N,Calculations!$C$116+MOD(DE158,Calculations!$C$118))+Control!$C$7*Calculations!$C$83*INDEX('Monthly Data'!O:O,Calculations!$C$116+MOD(DE158,Calculations!$C$118))+Control!$C$7*Calculations!$C$84*INDEX('Monthly Data'!P:P,Calculations!$C$116+MOD(DE158,Calculations!$C$118))+Control!$C$7*Calculations!$C$85*INDEX('Monthly Data'!Q:Q,Calculations!$C$116+MOD(DE158,Calculations!$C$118))+(1-Control!$C$7*Calculations!$C$87)*INDEX('Monthly Data'!R:R,Calculations!$C$116+MOD(DE158,Calculations!$C$118))</f>
        <v>-2.6378232493851243E-2</v>
      </c>
      <c r="HV158" s="86">
        <f ca="1">Control!$C$7*Calculations!$C$82*INDEX('Monthly Data'!N:N,Calculations!$C$116+MOD(DF158,Calculations!$C$118))+Control!$C$7*Calculations!$C$83*INDEX('Monthly Data'!O:O,Calculations!$C$116+MOD(DF158,Calculations!$C$118))+Control!$C$7*Calculations!$C$84*INDEX('Monthly Data'!P:P,Calculations!$C$116+MOD(DF158,Calculations!$C$118))+Control!$C$7*Calculations!$C$85*INDEX('Monthly Data'!Q:Q,Calculations!$C$116+MOD(DF158,Calculations!$C$118))+(1-Control!$C$7*Calculations!$C$87)*INDEX('Monthly Data'!R:R,Calculations!$C$116+MOD(DF158,Calculations!$C$118))</f>
        <v>-4.417423226995453E-3</v>
      </c>
      <c r="HW158" s="86">
        <f ca="1">Control!$C$7*Calculations!$C$82*INDEX('Monthly Data'!N:N,Calculations!$C$116+MOD(DG158,Calculations!$C$118))+Control!$C$7*Calculations!$C$83*INDEX('Monthly Data'!O:O,Calculations!$C$116+MOD(DG158,Calculations!$C$118))+Control!$C$7*Calculations!$C$84*INDEX('Monthly Data'!P:P,Calculations!$C$116+MOD(DG158,Calculations!$C$118))+Control!$C$7*Calculations!$C$85*INDEX('Monthly Data'!Q:Q,Calculations!$C$116+MOD(DG158,Calculations!$C$118))+(1-Control!$C$7*Calculations!$C$87)*INDEX('Monthly Data'!R:R,Calculations!$C$116+MOD(DG158,Calculations!$C$118))</f>
        <v>1.0478379486191123E-2</v>
      </c>
      <c r="HX158" s="86">
        <f ca="1">Control!$C$7*Calculations!$C$82*INDEX('Monthly Data'!N:N,Calculations!$C$116+MOD(DH158,Calculations!$C$118))+Control!$C$7*Calculations!$C$83*INDEX('Monthly Data'!O:O,Calculations!$C$116+MOD(DH158,Calculations!$C$118))+Control!$C$7*Calculations!$C$84*INDEX('Monthly Data'!P:P,Calculations!$C$116+MOD(DH158,Calculations!$C$118))+Control!$C$7*Calculations!$C$85*INDEX('Monthly Data'!Q:Q,Calculations!$C$116+MOD(DH158,Calculations!$C$118))+(1-Control!$C$7*Calculations!$C$87)*INDEX('Monthly Data'!R:R,Calculations!$C$116+MOD(DH158,Calculations!$C$118))</f>
        <v>-1.1360801645249321E-2</v>
      </c>
      <c r="HY158" s="86">
        <f ca="1">Control!$C$7*Calculations!$C$82*INDEX('Monthly Data'!N:N,Calculations!$C$116+MOD(DI158,Calculations!$C$118))+Control!$C$7*Calculations!$C$83*INDEX('Monthly Data'!O:O,Calculations!$C$116+MOD(DI158,Calculations!$C$118))+Control!$C$7*Calculations!$C$84*INDEX('Monthly Data'!P:P,Calculations!$C$116+MOD(DI158,Calculations!$C$118))+Control!$C$7*Calculations!$C$85*INDEX('Monthly Data'!Q:Q,Calculations!$C$116+MOD(DI158,Calculations!$C$118))+(1-Control!$C$7*Calculations!$C$87)*INDEX('Monthly Data'!R:R,Calculations!$C$116+MOD(DI158,Calculations!$C$118))</f>
        <v>5.3309355465453899E-3</v>
      </c>
      <c r="HZ158" s="86">
        <f ca="1">Control!$C$7*Calculations!$C$82*INDEX('Monthly Data'!N:N,Calculations!$C$116+MOD(DJ158,Calculations!$C$118))+Control!$C$7*Calculations!$C$83*INDEX('Monthly Data'!O:O,Calculations!$C$116+MOD(DJ158,Calculations!$C$118))+Control!$C$7*Calculations!$C$84*INDEX('Monthly Data'!P:P,Calculations!$C$116+MOD(DJ158,Calculations!$C$118))+Control!$C$7*Calculations!$C$85*INDEX('Monthly Data'!Q:Q,Calculations!$C$116+MOD(DJ158,Calculations!$C$118))+(1-Control!$C$7*Calculations!$C$87)*INDEX('Monthly Data'!R:R,Calculations!$C$116+MOD(DJ158,Calculations!$C$118))</f>
        <v>3.127051071655923E-3</v>
      </c>
      <c r="IA158" s="86">
        <f ca="1">Control!$C$7*Calculations!$C$82*INDEX('Monthly Data'!N:N,Calculations!$C$116+MOD(DK158,Calculations!$C$118))+Control!$C$7*Calculations!$C$83*INDEX('Monthly Data'!O:O,Calculations!$C$116+MOD(DK158,Calculations!$C$118))+Control!$C$7*Calculations!$C$84*INDEX('Monthly Data'!P:P,Calculations!$C$116+MOD(DK158,Calculations!$C$118))+Control!$C$7*Calculations!$C$85*INDEX('Monthly Data'!Q:Q,Calculations!$C$116+MOD(DK158,Calculations!$C$118))+(1-Control!$C$7*Calculations!$C$87)*INDEX('Monthly Data'!R:R,Calculations!$C$116+MOD(DK158,Calculations!$C$118))</f>
        <v>-1.4213734788548189E-2</v>
      </c>
      <c r="IB158" s="86">
        <f ca="1">Control!$C$7*Calculations!$C$82*INDEX('Monthly Data'!N:N,Calculations!$C$116+MOD(DL158,Calculations!$C$118))+Control!$C$7*Calculations!$C$83*INDEX('Monthly Data'!O:O,Calculations!$C$116+MOD(DL158,Calculations!$C$118))+Control!$C$7*Calculations!$C$84*INDEX('Monthly Data'!P:P,Calculations!$C$116+MOD(DL158,Calculations!$C$118))+Control!$C$7*Calculations!$C$85*INDEX('Monthly Data'!Q:Q,Calculations!$C$116+MOD(DL158,Calculations!$C$118))+(1-Control!$C$7*Calculations!$C$87)*INDEX('Monthly Data'!R:R,Calculations!$C$116+MOD(DL158,Calculations!$C$118))</f>
        <v>1.7599621212565995E-2</v>
      </c>
      <c r="IC158" s="86">
        <f ca="1">Control!$C$7*Calculations!$C$82*INDEX('Monthly Data'!N:N,Calculations!$C$116+MOD(DM158,Calculations!$C$118))+Control!$C$7*Calculations!$C$83*INDEX('Monthly Data'!O:O,Calculations!$C$116+MOD(DM158,Calculations!$C$118))+Control!$C$7*Calculations!$C$84*INDEX('Monthly Data'!P:P,Calculations!$C$116+MOD(DM158,Calculations!$C$118))+Control!$C$7*Calculations!$C$85*INDEX('Monthly Data'!Q:Q,Calculations!$C$116+MOD(DM158,Calculations!$C$118))+(1-Control!$C$7*Calculations!$C$87)*INDEX('Monthly Data'!R:R,Calculations!$C$116+MOD(DM158,Calculations!$C$118))</f>
        <v>9.9793409618087695E-3</v>
      </c>
      <c r="ID158" s="86">
        <f ca="1">Control!$C$7*Calculations!$C$82*INDEX('Monthly Data'!N:N,Calculations!$C$116+MOD(DN158,Calculations!$C$118))+Control!$C$7*Calculations!$C$83*INDEX('Monthly Data'!O:O,Calculations!$C$116+MOD(DN158,Calculations!$C$118))+Control!$C$7*Calculations!$C$84*INDEX('Monthly Data'!P:P,Calculations!$C$116+MOD(DN158,Calculations!$C$118))+Control!$C$7*Calculations!$C$85*INDEX('Monthly Data'!Q:Q,Calculations!$C$116+MOD(DN158,Calculations!$C$118))+(1-Control!$C$7*Calculations!$C$87)*INDEX('Monthly Data'!R:R,Calculations!$C$116+MOD(DN158,Calculations!$C$118))</f>
        <v>5.1279584938936244E-2</v>
      </c>
      <c r="IE158" s="86">
        <f ca="1">Control!$C$7*Calculations!$C$82*INDEX('Monthly Data'!N:N,Calculations!$C$116+MOD(DO158,Calculations!$C$118))+Control!$C$7*Calculations!$C$83*INDEX('Monthly Data'!O:O,Calculations!$C$116+MOD(DO158,Calculations!$C$118))+Control!$C$7*Calculations!$C$84*INDEX('Monthly Data'!P:P,Calculations!$C$116+MOD(DO158,Calculations!$C$118))+Control!$C$7*Calculations!$C$85*INDEX('Monthly Data'!Q:Q,Calculations!$C$116+MOD(DO158,Calculations!$C$118))+(1-Control!$C$7*Calculations!$C$87)*INDEX('Monthly Data'!R:R,Calculations!$C$116+MOD(DO158,Calculations!$C$118))</f>
        <v>3.1070573055362403E-2</v>
      </c>
      <c r="IF158" s="86">
        <f ca="1">Control!$C$7*Calculations!$C$82*INDEX('Monthly Data'!N:N,Calculations!$C$116+MOD(DP158,Calculations!$C$118))+Control!$C$7*Calculations!$C$83*INDEX('Monthly Data'!O:O,Calculations!$C$116+MOD(DP158,Calculations!$C$118))+Control!$C$7*Calculations!$C$84*INDEX('Monthly Data'!P:P,Calculations!$C$116+MOD(DP158,Calculations!$C$118))+Control!$C$7*Calculations!$C$85*INDEX('Monthly Data'!Q:Q,Calculations!$C$116+MOD(DP158,Calculations!$C$118))+(1-Control!$C$7*Calculations!$C$87)*INDEX('Monthly Data'!R:R,Calculations!$C$116+MOD(DP158,Calculations!$C$118))</f>
        <v>1.0415351832335435E-2</v>
      </c>
      <c r="IG158" s="88">
        <f ca="1">Control!$C$8*(1+DQ158)*(1+DR158)*(1+DS158)*(1+DT158)*(1+DU158)*(1+DV158)*(1+DW158)*(1+DX158)*(1+DY158)*(1+DZ158)*(1+EA158)*(1+EB158)*(1+EC158)*(1+ED158)*(1+EE158)*(1+EF158)*(1+EG158)*(1+EH158)*(1+EI158)*(1+EJ158)*(1+EK158)*(1+EL158)*(1+EM158)*(1+EN158)*(1+EO158)*(1+EP158)*(1+EQ158)*(1+ER158)*(1+ES158)*(1+ET158)*(1+EU158)*(1+EV158)*(1+EW158)*(1+EX158)*(1+EY158)*(1+EZ158)*(1+FA158)*(1+FB158)*(1+FC158)*(1+FD158)*(1+FE158)*(1+FF158)*(1+FG158)*(1+FH158)*(1+FI158)*(1+FJ158)*(1+FK158)*(1+FL158)*(1+FM158)*(1+FN158)*(1+FO158)*(1+FP158)*(1+FQ158)*(1+FR158)*(1+FS158)*(1+FT158)*(1+FU158)*(1+FV158)*(1+FW158)*(1+FX158)*(1+FY158)*(1+FZ158)*(1+GA158)*(1+GB158)*(1+GC158)*(1+GD158)*(1+GE158)*(1+GF158)*(1+GG158)*(1+GH158)*(1+GI158)*(1+GJ158)*(1+GK158)*(1+GL158)*(1+GM158)*(1+GN158)*(1+GO158)*(1+GP158)*(1+GQ158)*(1+GR158)*(1+GS158)*(1+GT158)*(1+GU158)*(1+GV158)*(1+GW158)*(1+GX158)*(1+GY158)*(1+GZ158)*(1+HA158)*(1+HB158)*(1+HC158)*(1+HD158)*(1+HE158)*(1+HF158)*(1+HG158)*(1+HH158)*(1+HI158)*(1+HJ158)*(1+HK158)*(1+HL158)*(1+HM158)*(1+HN158)*(1+HO158)*(1+HP158)*(1+HQ158)*(1+HR158)*(1+HS158)*(1+HT158)*(1+HU158)*(1+HV158)*(1+HW158)*(1+HX158)*(1+HY158)*(1+HZ158)*(1+IA158)*(1+IB158)*(1+IC158)*(1+ID158)*(1+IE158)*(1+IF158)</f>
        <v>139043.36524226001</v>
      </c>
    </row>
    <row r="159" spans="1:241" x14ac:dyDescent="0.25">
      <c r="A159">
        <v>80</v>
      </c>
      <c r="B159">
        <v>45</v>
      </c>
      <c r="C159">
        <v>112</v>
      </c>
      <c r="D159">
        <v>84</v>
      </c>
      <c r="E159">
        <v>3</v>
      </c>
      <c r="F159">
        <v>16</v>
      </c>
      <c r="G159">
        <v>21</v>
      </c>
      <c r="H159">
        <v>14</v>
      </c>
      <c r="I159">
        <v>37</v>
      </c>
      <c r="J159">
        <v>33</v>
      </c>
      <c r="K159">
        <v>25</v>
      </c>
      <c r="L159">
        <v>95</v>
      </c>
      <c r="M159">
        <v>62</v>
      </c>
      <c r="N159">
        <v>112</v>
      </c>
      <c r="O159">
        <v>74</v>
      </c>
      <c r="P159">
        <v>1</v>
      </c>
      <c r="Q159">
        <v>34</v>
      </c>
      <c r="R159">
        <v>57</v>
      </c>
      <c r="S159">
        <v>10</v>
      </c>
      <c r="T159">
        <v>70</v>
      </c>
      <c r="U159">
        <v>42</v>
      </c>
      <c r="V159">
        <v>59</v>
      </c>
      <c r="W159">
        <v>4</v>
      </c>
      <c r="X159">
        <v>85</v>
      </c>
      <c r="Y159">
        <v>63</v>
      </c>
      <c r="Z159">
        <v>7</v>
      </c>
      <c r="AA159">
        <v>104</v>
      </c>
      <c r="AB159">
        <v>82</v>
      </c>
      <c r="AC159">
        <v>116</v>
      </c>
      <c r="AD159">
        <v>84</v>
      </c>
      <c r="AE159">
        <v>21</v>
      </c>
      <c r="AF159">
        <v>71</v>
      </c>
      <c r="AG159">
        <v>108</v>
      </c>
      <c r="AH159">
        <v>62</v>
      </c>
      <c r="AI159">
        <v>17</v>
      </c>
      <c r="AJ159">
        <v>49</v>
      </c>
      <c r="AK159">
        <v>19</v>
      </c>
      <c r="AL159">
        <v>93</v>
      </c>
      <c r="AM159">
        <v>112</v>
      </c>
      <c r="AN159">
        <v>28</v>
      </c>
      <c r="AO159">
        <v>44</v>
      </c>
      <c r="AP159">
        <v>67</v>
      </c>
      <c r="AQ159">
        <v>73</v>
      </c>
      <c r="AR159">
        <v>98</v>
      </c>
      <c r="AS159">
        <v>114</v>
      </c>
      <c r="AT159">
        <v>39</v>
      </c>
      <c r="AU159">
        <v>100</v>
      </c>
      <c r="AV159">
        <v>0</v>
      </c>
      <c r="AW159">
        <v>77</v>
      </c>
      <c r="AX159">
        <v>57</v>
      </c>
      <c r="AY159">
        <v>22</v>
      </c>
      <c r="AZ159">
        <v>109</v>
      </c>
      <c r="BA159">
        <v>69</v>
      </c>
      <c r="BB159">
        <v>115</v>
      </c>
      <c r="BC159">
        <v>79</v>
      </c>
      <c r="BD159">
        <v>99</v>
      </c>
      <c r="BE159">
        <v>104</v>
      </c>
      <c r="BF159">
        <v>59</v>
      </c>
      <c r="BG159">
        <v>34</v>
      </c>
      <c r="BH159">
        <v>29</v>
      </c>
      <c r="BI159">
        <v>56</v>
      </c>
      <c r="BJ159">
        <v>51</v>
      </c>
      <c r="BK159">
        <v>23</v>
      </c>
      <c r="BL159">
        <v>68</v>
      </c>
      <c r="BM159">
        <v>56</v>
      </c>
      <c r="BN159">
        <v>96</v>
      </c>
      <c r="BO159">
        <v>3</v>
      </c>
      <c r="BP159">
        <v>21</v>
      </c>
      <c r="BQ159">
        <v>3</v>
      </c>
      <c r="BR159">
        <v>73</v>
      </c>
      <c r="BS159">
        <v>20</v>
      </c>
      <c r="BT159">
        <v>24</v>
      </c>
      <c r="BU159">
        <v>87</v>
      </c>
      <c r="BV159">
        <v>37</v>
      </c>
      <c r="BW159">
        <v>67</v>
      </c>
      <c r="BX159">
        <v>40</v>
      </c>
      <c r="BY159">
        <v>115</v>
      </c>
      <c r="BZ159">
        <v>72</v>
      </c>
      <c r="CA159">
        <v>106</v>
      </c>
      <c r="CB159">
        <v>17</v>
      </c>
      <c r="CC159">
        <v>117</v>
      </c>
      <c r="CD159">
        <v>65</v>
      </c>
      <c r="CE159">
        <v>65</v>
      </c>
      <c r="CF159">
        <v>5</v>
      </c>
      <c r="CG159">
        <v>113</v>
      </c>
      <c r="CH159">
        <v>47</v>
      </c>
      <c r="CI159">
        <v>70</v>
      </c>
      <c r="CJ159">
        <v>16</v>
      </c>
      <c r="CK159">
        <v>50</v>
      </c>
      <c r="CL159">
        <v>64</v>
      </c>
      <c r="CM159">
        <v>66</v>
      </c>
      <c r="CN159">
        <v>96</v>
      </c>
      <c r="CO159">
        <v>37</v>
      </c>
      <c r="CP159">
        <v>23</v>
      </c>
      <c r="CQ159">
        <v>101</v>
      </c>
      <c r="CR159">
        <v>68</v>
      </c>
      <c r="CS159">
        <v>56</v>
      </c>
      <c r="CT159">
        <v>6</v>
      </c>
      <c r="CU159">
        <v>101</v>
      </c>
      <c r="CV159">
        <v>96</v>
      </c>
      <c r="CW159">
        <v>19</v>
      </c>
      <c r="CX159">
        <v>61</v>
      </c>
      <c r="CY159">
        <v>40</v>
      </c>
      <c r="CZ159">
        <v>30</v>
      </c>
      <c r="DA159">
        <v>104</v>
      </c>
      <c r="DB159">
        <v>15</v>
      </c>
      <c r="DC159">
        <v>46</v>
      </c>
      <c r="DD159">
        <v>89</v>
      </c>
      <c r="DE159">
        <v>65</v>
      </c>
      <c r="DF159">
        <v>33</v>
      </c>
      <c r="DG159">
        <v>7</v>
      </c>
      <c r="DH159">
        <v>114</v>
      </c>
      <c r="DI159">
        <v>81</v>
      </c>
      <c r="DJ159">
        <v>92</v>
      </c>
      <c r="DK159">
        <v>118</v>
      </c>
      <c r="DL159">
        <v>0</v>
      </c>
      <c r="DM159">
        <v>18</v>
      </c>
      <c r="DN159">
        <v>38</v>
      </c>
      <c r="DO159">
        <v>72</v>
      </c>
      <c r="DP159">
        <v>20</v>
      </c>
      <c r="DQ159" s="86">
        <f ca="1">Control!$C$7*Calculations!$C$82*INDEX('Monthly Data'!N:N,Calculations!$C$116+MOD(A159,Calculations!$C$118))+Control!$C$7*Calculations!$C$83*INDEX('Monthly Data'!O:O,Calculations!$C$116+MOD(A159,Calculations!$C$118))+Control!$C$7*Calculations!$C$84*INDEX('Monthly Data'!P:P,Calculations!$C$116+MOD(A159,Calculations!$C$118))+Control!$C$7*Calculations!$C$85*INDEX('Monthly Data'!Q:Q,Calculations!$C$116+MOD(A159,Calculations!$C$118))+(1-Control!$C$7*Calculations!$C$87)*INDEX('Monthly Data'!R:R,Calculations!$C$116+MOD(A159,Calculations!$C$118))</f>
        <v>-2.7490061308214487E-3</v>
      </c>
      <c r="DR159" s="86">
        <f ca="1">Control!$C$7*Calculations!$C$82*INDEX('Monthly Data'!N:N,Calculations!$C$116+MOD(B159,Calculations!$C$118))+Control!$C$7*Calculations!$C$83*INDEX('Monthly Data'!O:O,Calculations!$C$116+MOD(B159,Calculations!$C$118))+Control!$C$7*Calculations!$C$84*INDEX('Monthly Data'!P:P,Calculations!$C$116+MOD(B159,Calculations!$C$118))+Control!$C$7*Calculations!$C$85*INDEX('Monthly Data'!Q:Q,Calculations!$C$116+MOD(B159,Calculations!$C$118))+(1-Control!$C$7*Calculations!$C$87)*INDEX('Monthly Data'!R:R,Calculations!$C$116+MOD(B159,Calculations!$C$118))</f>
        <v>1.2435425892067014E-2</v>
      </c>
      <c r="DS159" s="86">
        <f ca="1">Control!$C$7*Calculations!$C$82*INDEX('Monthly Data'!N:N,Calculations!$C$116+MOD(C159,Calculations!$C$118))+Control!$C$7*Calculations!$C$83*INDEX('Monthly Data'!O:O,Calculations!$C$116+MOD(C159,Calculations!$C$118))+Control!$C$7*Calculations!$C$84*INDEX('Monthly Data'!P:P,Calculations!$C$116+MOD(C159,Calculations!$C$118))+Control!$C$7*Calculations!$C$85*INDEX('Monthly Data'!Q:Q,Calculations!$C$116+MOD(C159,Calculations!$C$118))+(1-Control!$C$7*Calculations!$C$87)*INDEX('Monthly Data'!R:R,Calculations!$C$116+MOD(C159,Calculations!$C$118))</f>
        <v>1.142101364887867E-2</v>
      </c>
      <c r="DT159" s="86">
        <f ca="1">Control!$C$7*Calculations!$C$82*INDEX('Monthly Data'!N:N,Calculations!$C$116+MOD(D159,Calculations!$C$118))+Control!$C$7*Calculations!$C$83*INDEX('Monthly Data'!O:O,Calculations!$C$116+MOD(D159,Calculations!$C$118))+Control!$C$7*Calculations!$C$84*INDEX('Monthly Data'!P:P,Calculations!$C$116+MOD(D159,Calculations!$C$118))+Control!$C$7*Calculations!$C$85*INDEX('Monthly Data'!Q:Q,Calculations!$C$116+MOD(D159,Calculations!$C$118))+(1-Control!$C$7*Calculations!$C$87)*INDEX('Monthly Data'!R:R,Calculations!$C$116+MOD(D159,Calculations!$C$118))</f>
        <v>-1.880155173376722E-2</v>
      </c>
      <c r="DU159" s="86">
        <f ca="1">Control!$C$7*Calculations!$C$82*INDEX('Monthly Data'!N:N,Calculations!$C$116+MOD(E159,Calculations!$C$118))+Control!$C$7*Calculations!$C$83*INDEX('Monthly Data'!O:O,Calculations!$C$116+MOD(E159,Calculations!$C$118))+Control!$C$7*Calculations!$C$84*INDEX('Monthly Data'!P:P,Calculations!$C$116+MOD(E159,Calculations!$C$118))+Control!$C$7*Calculations!$C$85*INDEX('Monthly Data'!Q:Q,Calculations!$C$116+MOD(E159,Calculations!$C$118))+(1-Control!$C$7*Calculations!$C$87)*INDEX('Monthly Data'!R:R,Calculations!$C$116+MOD(E159,Calculations!$C$118))</f>
        <v>9.9793409618087695E-3</v>
      </c>
      <c r="DV159" s="86">
        <f ca="1">Control!$C$7*Calculations!$C$82*INDEX('Monthly Data'!N:N,Calculations!$C$116+MOD(F159,Calculations!$C$118))+Control!$C$7*Calculations!$C$83*INDEX('Monthly Data'!O:O,Calculations!$C$116+MOD(F159,Calculations!$C$118))+Control!$C$7*Calculations!$C$84*INDEX('Monthly Data'!P:P,Calculations!$C$116+MOD(F159,Calculations!$C$118))+Control!$C$7*Calculations!$C$85*INDEX('Monthly Data'!Q:Q,Calculations!$C$116+MOD(F159,Calculations!$C$118))+(1-Control!$C$7*Calculations!$C$87)*INDEX('Monthly Data'!R:R,Calculations!$C$116+MOD(F159,Calculations!$C$118))</f>
        <v>2.5325873776067674E-2</v>
      </c>
      <c r="DW159" s="86">
        <f ca="1">Control!$C$7*Calculations!$C$82*INDEX('Monthly Data'!N:N,Calculations!$C$116+MOD(G159,Calculations!$C$118))+Control!$C$7*Calculations!$C$83*INDEX('Monthly Data'!O:O,Calculations!$C$116+MOD(G159,Calculations!$C$118))+Control!$C$7*Calculations!$C$84*INDEX('Monthly Data'!P:P,Calculations!$C$116+MOD(G159,Calculations!$C$118))+Control!$C$7*Calculations!$C$85*INDEX('Monthly Data'!Q:Q,Calculations!$C$116+MOD(G159,Calculations!$C$118))+(1-Control!$C$7*Calculations!$C$87)*INDEX('Monthly Data'!R:R,Calculations!$C$116+MOD(G159,Calculations!$C$118))</f>
        <v>1.5108777406081684E-3</v>
      </c>
      <c r="DX159" s="86">
        <f ca="1">Control!$C$7*Calculations!$C$82*INDEX('Monthly Data'!N:N,Calculations!$C$116+MOD(H159,Calculations!$C$118))+Control!$C$7*Calculations!$C$83*INDEX('Monthly Data'!O:O,Calculations!$C$116+MOD(H159,Calculations!$C$118))+Control!$C$7*Calculations!$C$84*INDEX('Monthly Data'!P:P,Calculations!$C$116+MOD(H159,Calculations!$C$118))+Control!$C$7*Calculations!$C$85*INDEX('Monthly Data'!Q:Q,Calculations!$C$116+MOD(H159,Calculations!$C$118))+(1-Control!$C$7*Calculations!$C$87)*INDEX('Monthly Data'!R:R,Calculations!$C$116+MOD(H159,Calculations!$C$118))</f>
        <v>9.5791276036140301E-3</v>
      </c>
      <c r="DY159" s="86">
        <f ca="1">Control!$C$7*Calculations!$C$82*INDEX('Monthly Data'!N:N,Calculations!$C$116+MOD(I159,Calculations!$C$118))+Control!$C$7*Calculations!$C$83*INDEX('Monthly Data'!O:O,Calculations!$C$116+MOD(I159,Calculations!$C$118))+Control!$C$7*Calculations!$C$84*INDEX('Monthly Data'!P:P,Calculations!$C$116+MOD(I159,Calculations!$C$118))+Control!$C$7*Calculations!$C$85*INDEX('Monthly Data'!Q:Q,Calculations!$C$116+MOD(I159,Calculations!$C$118))+(1-Control!$C$7*Calculations!$C$87)*INDEX('Monthly Data'!R:R,Calculations!$C$116+MOD(I159,Calculations!$C$118))</f>
        <v>1.2954540023127663E-2</v>
      </c>
      <c r="DZ159" s="86">
        <f ca="1">Control!$C$7*Calculations!$C$82*INDEX('Monthly Data'!N:N,Calculations!$C$116+MOD(J159,Calculations!$C$118))+Control!$C$7*Calculations!$C$83*INDEX('Monthly Data'!O:O,Calculations!$C$116+MOD(J159,Calculations!$C$118))+Control!$C$7*Calculations!$C$84*INDEX('Monthly Data'!P:P,Calculations!$C$116+MOD(J159,Calculations!$C$118))+Control!$C$7*Calculations!$C$85*INDEX('Monthly Data'!Q:Q,Calculations!$C$116+MOD(J159,Calculations!$C$118))+(1-Control!$C$7*Calculations!$C$87)*INDEX('Monthly Data'!R:R,Calculations!$C$116+MOD(J159,Calculations!$C$118))</f>
        <v>3.1070573055362403E-2</v>
      </c>
      <c r="EA159" s="86">
        <f ca="1">Control!$C$7*Calculations!$C$82*INDEX('Monthly Data'!N:N,Calculations!$C$116+MOD(K159,Calculations!$C$118))+Control!$C$7*Calculations!$C$83*INDEX('Monthly Data'!O:O,Calculations!$C$116+MOD(K159,Calculations!$C$118))+Control!$C$7*Calculations!$C$84*INDEX('Monthly Data'!P:P,Calculations!$C$116+MOD(K159,Calculations!$C$118))+Control!$C$7*Calculations!$C$85*INDEX('Monthly Data'!Q:Q,Calculations!$C$116+MOD(K159,Calculations!$C$118))+(1-Control!$C$7*Calculations!$C$87)*INDEX('Monthly Data'!R:R,Calculations!$C$116+MOD(K159,Calculations!$C$118))</f>
        <v>-3.299557342782896E-2</v>
      </c>
      <c r="EB159" s="86">
        <f ca="1">Control!$C$7*Calculations!$C$82*INDEX('Monthly Data'!N:N,Calculations!$C$116+MOD(L159,Calculations!$C$118))+Control!$C$7*Calculations!$C$83*INDEX('Monthly Data'!O:O,Calculations!$C$116+MOD(L159,Calculations!$C$118))+Control!$C$7*Calculations!$C$84*INDEX('Monthly Data'!P:P,Calculations!$C$116+MOD(L159,Calculations!$C$118))+Control!$C$7*Calculations!$C$85*INDEX('Monthly Data'!Q:Q,Calculations!$C$116+MOD(L159,Calculations!$C$118))+(1-Control!$C$7*Calculations!$C$87)*INDEX('Monthly Data'!R:R,Calculations!$C$116+MOD(L159,Calculations!$C$118))</f>
        <v>1.5758278480433856E-2</v>
      </c>
      <c r="EC159" s="86">
        <f ca="1">Control!$C$7*Calculations!$C$82*INDEX('Monthly Data'!N:N,Calculations!$C$116+MOD(M159,Calculations!$C$118))+Control!$C$7*Calculations!$C$83*INDEX('Monthly Data'!O:O,Calculations!$C$116+MOD(M159,Calculations!$C$118))+Control!$C$7*Calculations!$C$84*INDEX('Monthly Data'!P:P,Calculations!$C$116+MOD(M159,Calculations!$C$118))+Control!$C$7*Calculations!$C$85*INDEX('Monthly Data'!Q:Q,Calculations!$C$116+MOD(M159,Calculations!$C$118))+(1-Control!$C$7*Calculations!$C$87)*INDEX('Monthly Data'!R:R,Calculations!$C$116+MOD(M159,Calculations!$C$118))</f>
        <v>-9.839093431862074E-3</v>
      </c>
      <c r="ED159" s="86">
        <f ca="1">Control!$C$7*Calculations!$C$82*INDEX('Monthly Data'!N:N,Calculations!$C$116+MOD(N159,Calculations!$C$118))+Control!$C$7*Calculations!$C$83*INDEX('Monthly Data'!O:O,Calculations!$C$116+MOD(N159,Calculations!$C$118))+Control!$C$7*Calculations!$C$84*INDEX('Monthly Data'!P:P,Calculations!$C$116+MOD(N159,Calculations!$C$118))+Control!$C$7*Calculations!$C$85*INDEX('Monthly Data'!Q:Q,Calculations!$C$116+MOD(N159,Calculations!$C$118))+(1-Control!$C$7*Calculations!$C$87)*INDEX('Monthly Data'!R:R,Calculations!$C$116+MOD(N159,Calculations!$C$118))</f>
        <v>1.142101364887867E-2</v>
      </c>
      <c r="EE159" s="86">
        <f ca="1">Control!$C$7*Calculations!$C$82*INDEX('Monthly Data'!N:N,Calculations!$C$116+MOD(O159,Calculations!$C$118))+Control!$C$7*Calculations!$C$83*INDEX('Monthly Data'!O:O,Calculations!$C$116+MOD(O159,Calculations!$C$118))+Control!$C$7*Calculations!$C$84*INDEX('Monthly Data'!P:P,Calculations!$C$116+MOD(O159,Calculations!$C$118))+Control!$C$7*Calculations!$C$85*INDEX('Monthly Data'!Q:Q,Calculations!$C$116+MOD(O159,Calculations!$C$118))+(1-Control!$C$7*Calculations!$C$87)*INDEX('Monthly Data'!R:R,Calculations!$C$116+MOD(O159,Calculations!$C$118))</f>
        <v>3.7118215575026904E-2</v>
      </c>
      <c r="EF159" s="86">
        <f ca="1">Control!$C$7*Calculations!$C$82*INDEX('Monthly Data'!N:N,Calculations!$C$116+MOD(P159,Calculations!$C$118))+Control!$C$7*Calculations!$C$83*INDEX('Monthly Data'!O:O,Calculations!$C$116+MOD(P159,Calculations!$C$118))+Control!$C$7*Calculations!$C$84*INDEX('Monthly Data'!P:P,Calculations!$C$116+MOD(P159,Calculations!$C$118))+Control!$C$7*Calculations!$C$85*INDEX('Monthly Data'!Q:Q,Calculations!$C$116+MOD(P159,Calculations!$C$118))+(1-Control!$C$7*Calculations!$C$87)*INDEX('Monthly Data'!R:R,Calculations!$C$116+MOD(P159,Calculations!$C$118))</f>
        <v>-9.9526758408448549E-3</v>
      </c>
      <c r="EG159" s="86">
        <f ca="1">Control!$C$7*Calculations!$C$82*INDEX('Monthly Data'!N:N,Calculations!$C$116+MOD(Q159,Calculations!$C$118))+Control!$C$7*Calculations!$C$83*INDEX('Monthly Data'!O:O,Calculations!$C$116+MOD(Q159,Calculations!$C$118))+Control!$C$7*Calculations!$C$84*INDEX('Monthly Data'!P:P,Calculations!$C$116+MOD(Q159,Calculations!$C$118))+Control!$C$7*Calculations!$C$85*INDEX('Monthly Data'!Q:Q,Calculations!$C$116+MOD(Q159,Calculations!$C$118))+(1-Control!$C$7*Calculations!$C$87)*INDEX('Monthly Data'!R:R,Calculations!$C$116+MOD(Q159,Calculations!$C$118))</f>
        <v>5.3309355465453899E-3</v>
      </c>
      <c r="EH159" s="86">
        <f ca="1">Control!$C$7*Calculations!$C$82*INDEX('Monthly Data'!N:N,Calculations!$C$116+MOD(R159,Calculations!$C$118))+Control!$C$7*Calculations!$C$83*INDEX('Monthly Data'!O:O,Calculations!$C$116+MOD(R159,Calculations!$C$118))+Control!$C$7*Calculations!$C$84*INDEX('Monthly Data'!P:P,Calculations!$C$116+MOD(R159,Calculations!$C$118))+Control!$C$7*Calculations!$C$85*INDEX('Monthly Data'!Q:Q,Calculations!$C$116+MOD(R159,Calculations!$C$118))+(1-Control!$C$7*Calculations!$C$87)*INDEX('Monthly Data'!R:R,Calculations!$C$116+MOD(R159,Calculations!$C$118))</f>
        <v>7.3538285850108537E-3</v>
      </c>
      <c r="EI159" s="86">
        <f ca="1">Control!$C$7*Calculations!$C$82*INDEX('Monthly Data'!N:N,Calculations!$C$116+MOD(S159,Calculations!$C$118))+Control!$C$7*Calculations!$C$83*INDEX('Monthly Data'!O:O,Calculations!$C$116+MOD(S159,Calculations!$C$118))+Control!$C$7*Calculations!$C$84*INDEX('Monthly Data'!P:P,Calculations!$C$116+MOD(S159,Calculations!$C$118))+Control!$C$7*Calculations!$C$85*INDEX('Monthly Data'!Q:Q,Calculations!$C$116+MOD(S159,Calculations!$C$118))+(1-Control!$C$7*Calculations!$C$87)*INDEX('Monthly Data'!R:R,Calculations!$C$116+MOD(S159,Calculations!$C$118))</f>
        <v>1.1702576456120543E-2</v>
      </c>
      <c r="EJ159" s="86">
        <f ca="1">Control!$C$7*Calculations!$C$82*INDEX('Monthly Data'!N:N,Calculations!$C$116+MOD(T159,Calculations!$C$118))+Control!$C$7*Calculations!$C$83*INDEX('Monthly Data'!O:O,Calculations!$C$116+MOD(T159,Calculations!$C$118))+Control!$C$7*Calculations!$C$84*INDEX('Monthly Data'!P:P,Calculations!$C$116+MOD(T159,Calculations!$C$118))+Control!$C$7*Calculations!$C$85*INDEX('Monthly Data'!Q:Q,Calculations!$C$116+MOD(T159,Calculations!$C$118))+(1-Control!$C$7*Calculations!$C$87)*INDEX('Monthly Data'!R:R,Calculations!$C$116+MOD(T159,Calculations!$C$118))</f>
        <v>3.8809817903524786E-2</v>
      </c>
      <c r="EK159" s="86">
        <f ca="1">Control!$C$7*Calculations!$C$82*INDEX('Monthly Data'!N:N,Calculations!$C$116+MOD(U159,Calculations!$C$118))+Control!$C$7*Calculations!$C$83*INDEX('Monthly Data'!O:O,Calculations!$C$116+MOD(U159,Calculations!$C$118))+Control!$C$7*Calculations!$C$84*INDEX('Monthly Data'!P:P,Calculations!$C$116+MOD(U159,Calculations!$C$118))+Control!$C$7*Calculations!$C$85*INDEX('Monthly Data'!Q:Q,Calculations!$C$116+MOD(U159,Calculations!$C$118))+(1-Control!$C$7*Calculations!$C$87)*INDEX('Monthly Data'!R:R,Calculations!$C$116+MOD(U159,Calculations!$C$118))</f>
        <v>-6.1115617667135171E-2</v>
      </c>
      <c r="EL159" s="86">
        <f ca="1">Control!$C$7*Calculations!$C$82*INDEX('Monthly Data'!N:N,Calculations!$C$116+MOD(V159,Calculations!$C$118))+Control!$C$7*Calculations!$C$83*INDEX('Monthly Data'!O:O,Calculations!$C$116+MOD(V159,Calculations!$C$118))+Control!$C$7*Calculations!$C$84*INDEX('Monthly Data'!P:P,Calculations!$C$116+MOD(V159,Calculations!$C$118))+Control!$C$7*Calculations!$C$85*INDEX('Monthly Data'!Q:Q,Calculations!$C$116+MOD(V159,Calculations!$C$118))+(1-Control!$C$7*Calculations!$C$87)*INDEX('Monthly Data'!R:R,Calculations!$C$116+MOD(V159,Calculations!$C$118))</f>
        <v>1.1704119272391494E-2</v>
      </c>
      <c r="EM159" s="86">
        <f ca="1">Control!$C$7*Calculations!$C$82*INDEX('Monthly Data'!N:N,Calculations!$C$116+MOD(W159,Calculations!$C$118))+Control!$C$7*Calculations!$C$83*INDEX('Monthly Data'!O:O,Calculations!$C$116+MOD(W159,Calculations!$C$118))+Control!$C$7*Calculations!$C$84*INDEX('Monthly Data'!P:P,Calculations!$C$116+MOD(W159,Calculations!$C$118))+Control!$C$7*Calculations!$C$85*INDEX('Monthly Data'!Q:Q,Calculations!$C$116+MOD(W159,Calculations!$C$118))+(1-Control!$C$7*Calculations!$C$87)*INDEX('Monthly Data'!R:R,Calculations!$C$116+MOD(W159,Calculations!$C$118))</f>
        <v>1.3423979074716584E-2</v>
      </c>
      <c r="EN159" s="86">
        <f ca="1">Control!$C$7*Calculations!$C$82*INDEX('Monthly Data'!N:N,Calculations!$C$116+MOD(X159,Calculations!$C$118))+Control!$C$7*Calculations!$C$83*INDEX('Monthly Data'!O:O,Calculations!$C$116+MOD(X159,Calculations!$C$118))+Control!$C$7*Calculations!$C$84*INDEX('Monthly Data'!P:P,Calculations!$C$116+MOD(X159,Calculations!$C$118))+Control!$C$7*Calculations!$C$85*INDEX('Monthly Data'!Q:Q,Calculations!$C$116+MOD(X159,Calculations!$C$118))+(1-Control!$C$7*Calculations!$C$87)*INDEX('Monthly Data'!R:R,Calculations!$C$116+MOD(X159,Calculations!$C$118))</f>
        <v>-9.8327855560634558E-3</v>
      </c>
      <c r="EO159" s="86">
        <f ca="1">Control!$C$7*Calculations!$C$82*INDEX('Monthly Data'!N:N,Calculations!$C$116+MOD(Y159,Calculations!$C$118))+Control!$C$7*Calculations!$C$83*INDEX('Monthly Data'!O:O,Calculations!$C$116+MOD(Y159,Calculations!$C$118))+Control!$C$7*Calculations!$C$84*INDEX('Monthly Data'!P:P,Calculations!$C$116+MOD(Y159,Calculations!$C$118))+Control!$C$7*Calculations!$C$85*INDEX('Monthly Data'!Q:Q,Calculations!$C$116+MOD(Y159,Calculations!$C$118))+(1-Control!$C$7*Calculations!$C$87)*INDEX('Monthly Data'!R:R,Calculations!$C$116+MOD(Y159,Calculations!$C$118))</f>
        <v>1.9073822767906517E-2</v>
      </c>
      <c r="EP159" s="86">
        <f ca="1">Control!$C$7*Calculations!$C$82*INDEX('Monthly Data'!N:N,Calculations!$C$116+MOD(Z159,Calculations!$C$118))+Control!$C$7*Calculations!$C$83*INDEX('Monthly Data'!O:O,Calculations!$C$116+MOD(Z159,Calculations!$C$118))+Control!$C$7*Calculations!$C$84*INDEX('Monthly Data'!P:P,Calculations!$C$116+MOD(Z159,Calculations!$C$118))+Control!$C$7*Calculations!$C$85*INDEX('Monthly Data'!Q:Q,Calculations!$C$116+MOD(Z159,Calculations!$C$118))+(1-Control!$C$7*Calculations!$C$87)*INDEX('Monthly Data'!R:R,Calculations!$C$116+MOD(Z159,Calculations!$C$118))</f>
        <v>8.3814116887657771E-3</v>
      </c>
      <c r="EQ159" s="86">
        <f ca="1">Control!$C$7*Calculations!$C$82*INDEX('Monthly Data'!N:N,Calculations!$C$116+MOD(AA159,Calculations!$C$118))+Control!$C$7*Calculations!$C$83*INDEX('Monthly Data'!O:O,Calculations!$C$116+MOD(AA159,Calculations!$C$118))+Control!$C$7*Calculations!$C$84*INDEX('Monthly Data'!P:P,Calculations!$C$116+MOD(AA159,Calculations!$C$118))+Control!$C$7*Calculations!$C$85*INDEX('Monthly Data'!Q:Q,Calculations!$C$116+MOD(AA159,Calculations!$C$118))+(1-Control!$C$7*Calculations!$C$87)*INDEX('Monthly Data'!R:R,Calculations!$C$116+MOD(AA159,Calculations!$C$118))</f>
        <v>2.9708469559001142E-2</v>
      </c>
      <c r="ER159" s="86">
        <f ca="1">Control!$C$7*Calculations!$C$82*INDEX('Monthly Data'!N:N,Calculations!$C$116+MOD(AB159,Calculations!$C$118))+Control!$C$7*Calculations!$C$83*INDEX('Monthly Data'!O:O,Calculations!$C$116+MOD(AB159,Calculations!$C$118))+Control!$C$7*Calculations!$C$84*INDEX('Monthly Data'!P:P,Calculations!$C$116+MOD(AB159,Calculations!$C$118))+Control!$C$7*Calculations!$C$85*INDEX('Monthly Data'!Q:Q,Calculations!$C$116+MOD(AB159,Calculations!$C$118))+(1-Control!$C$7*Calculations!$C$87)*INDEX('Monthly Data'!R:R,Calculations!$C$116+MOD(AB159,Calculations!$C$118))</f>
        <v>1.7361594973213587E-2</v>
      </c>
      <c r="ES159" s="86">
        <f ca="1">Control!$C$7*Calculations!$C$82*INDEX('Monthly Data'!N:N,Calculations!$C$116+MOD(AC159,Calculations!$C$118))+Control!$C$7*Calculations!$C$83*INDEX('Monthly Data'!O:O,Calculations!$C$116+MOD(AC159,Calculations!$C$118))+Control!$C$7*Calculations!$C$84*INDEX('Monthly Data'!P:P,Calculations!$C$116+MOD(AC159,Calculations!$C$118))+Control!$C$7*Calculations!$C$85*INDEX('Monthly Data'!Q:Q,Calculations!$C$116+MOD(AC159,Calculations!$C$118))+(1-Control!$C$7*Calculations!$C$87)*INDEX('Monthly Data'!R:R,Calculations!$C$116+MOD(AC159,Calculations!$C$118))</f>
        <v>2.1918137743539623E-2</v>
      </c>
      <c r="ET159" s="86">
        <f ca="1">Control!$C$7*Calculations!$C$82*INDEX('Monthly Data'!N:N,Calculations!$C$116+MOD(AD159,Calculations!$C$118))+Control!$C$7*Calculations!$C$83*INDEX('Monthly Data'!O:O,Calculations!$C$116+MOD(AD159,Calculations!$C$118))+Control!$C$7*Calculations!$C$84*INDEX('Monthly Data'!P:P,Calculations!$C$116+MOD(AD159,Calculations!$C$118))+Control!$C$7*Calculations!$C$85*INDEX('Monthly Data'!Q:Q,Calculations!$C$116+MOD(AD159,Calculations!$C$118))+(1-Control!$C$7*Calculations!$C$87)*INDEX('Monthly Data'!R:R,Calculations!$C$116+MOD(AD159,Calculations!$C$118))</f>
        <v>-1.880155173376722E-2</v>
      </c>
      <c r="EU159" s="86">
        <f ca="1">Control!$C$7*Calculations!$C$82*INDEX('Monthly Data'!N:N,Calculations!$C$116+MOD(AE159,Calculations!$C$118))+Control!$C$7*Calculations!$C$83*INDEX('Monthly Data'!O:O,Calculations!$C$116+MOD(AE159,Calculations!$C$118))+Control!$C$7*Calculations!$C$84*INDEX('Monthly Data'!P:P,Calculations!$C$116+MOD(AE159,Calculations!$C$118))+Control!$C$7*Calculations!$C$85*INDEX('Monthly Data'!Q:Q,Calculations!$C$116+MOD(AE159,Calculations!$C$118))+(1-Control!$C$7*Calculations!$C$87)*INDEX('Monthly Data'!R:R,Calculations!$C$116+MOD(AE159,Calculations!$C$118))</f>
        <v>1.5108777406081684E-3</v>
      </c>
      <c r="EV159" s="86">
        <f ca="1">Control!$C$7*Calculations!$C$82*INDEX('Monthly Data'!N:N,Calculations!$C$116+MOD(AF159,Calculations!$C$118))+Control!$C$7*Calculations!$C$83*INDEX('Monthly Data'!O:O,Calculations!$C$116+MOD(AF159,Calculations!$C$118))+Control!$C$7*Calculations!$C$84*INDEX('Monthly Data'!P:P,Calculations!$C$116+MOD(AF159,Calculations!$C$118))+Control!$C$7*Calculations!$C$85*INDEX('Monthly Data'!Q:Q,Calculations!$C$116+MOD(AF159,Calculations!$C$118))+(1-Control!$C$7*Calculations!$C$87)*INDEX('Monthly Data'!R:R,Calculations!$C$116+MOD(AF159,Calculations!$C$118))</f>
        <v>-2.072517756005474E-2</v>
      </c>
      <c r="EW159" s="86">
        <f ca="1">Control!$C$7*Calculations!$C$82*INDEX('Monthly Data'!N:N,Calculations!$C$116+MOD(AG159,Calculations!$C$118))+Control!$C$7*Calculations!$C$83*INDEX('Monthly Data'!O:O,Calculations!$C$116+MOD(AG159,Calculations!$C$118))+Control!$C$7*Calculations!$C$84*INDEX('Monthly Data'!P:P,Calculations!$C$116+MOD(AG159,Calculations!$C$118))+Control!$C$7*Calculations!$C$85*INDEX('Monthly Data'!Q:Q,Calculations!$C$116+MOD(AG159,Calculations!$C$118))+(1-Control!$C$7*Calculations!$C$87)*INDEX('Monthly Data'!R:R,Calculations!$C$116+MOD(AG159,Calculations!$C$118))</f>
        <v>1.7073665854433945E-2</v>
      </c>
      <c r="EX159" s="86">
        <f ca="1">Control!$C$7*Calculations!$C$82*INDEX('Monthly Data'!N:N,Calculations!$C$116+MOD(AH159,Calculations!$C$118))+Control!$C$7*Calculations!$C$83*INDEX('Monthly Data'!O:O,Calculations!$C$116+MOD(AH159,Calculations!$C$118))+Control!$C$7*Calculations!$C$84*INDEX('Monthly Data'!P:P,Calculations!$C$116+MOD(AH159,Calculations!$C$118))+Control!$C$7*Calculations!$C$85*INDEX('Monthly Data'!Q:Q,Calculations!$C$116+MOD(AH159,Calculations!$C$118))+(1-Control!$C$7*Calculations!$C$87)*INDEX('Monthly Data'!R:R,Calculations!$C$116+MOD(AH159,Calculations!$C$118))</f>
        <v>-9.839093431862074E-3</v>
      </c>
      <c r="EY159" s="86">
        <f ca="1">Control!$C$7*Calculations!$C$82*INDEX('Monthly Data'!N:N,Calculations!$C$116+MOD(AI159,Calculations!$C$118))+Control!$C$7*Calculations!$C$83*INDEX('Monthly Data'!O:O,Calculations!$C$116+MOD(AI159,Calculations!$C$118))+Control!$C$7*Calculations!$C$84*INDEX('Monthly Data'!P:P,Calculations!$C$116+MOD(AI159,Calculations!$C$118))+Control!$C$7*Calculations!$C$85*INDEX('Monthly Data'!Q:Q,Calculations!$C$116+MOD(AI159,Calculations!$C$118))+(1-Control!$C$7*Calculations!$C$87)*INDEX('Monthly Data'!R:R,Calculations!$C$116+MOD(AI159,Calculations!$C$118))</f>
        <v>-2.0269389991732112E-2</v>
      </c>
      <c r="EZ159" s="86">
        <f ca="1">Control!$C$7*Calculations!$C$82*INDEX('Monthly Data'!N:N,Calculations!$C$116+MOD(AJ159,Calculations!$C$118))+Control!$C$7*Calculations!$C$83*INDEX('Monthly Data'!O:O,Calculations!$C$116+MOD(AJ159,Calculations!$C$118))+Control!$C$7*Calculations!$C$84*INDEX('Monthly Data'!P:P,Calculations!$C$116+MOD(AJ159,Calculations!$C$118))+Control!$C$7*Calculations!$C$85*INDEX('Monthly Data'!Q:Q,Calculations!$C$116+MOD(AJ159,Calculations!$C$118))+(1-Control!$C$7*Calculations!$C$87)*INDEX('Monthly Data'!R:R,Calculations!$C$116+MOD(AJ159,Calculations!$C$118))</f>
        <v>-1.4213734788548189E-2</v>
      </c>
      <c r="FA159" s="86">
        <f ca="1">Control!$C$7*Calculations!$C$82*INDEX('Monthly Data'!N:N,Calculations!$C$116+MOD(AK159,Calculations!$C$118))+Control!$C$7*Calculations!$C$83*INDEX('Monthly Data'!O:O,Calculations!$C$116+MOD(AK159,Calculations!$C$118))+Control!$C$7*Calculations!$C$84*INDEX('Monthly Data'!P:P,Calculations!$C$116+MOD(AK159,Calculations!$C$118))+Control!$C$7*Calculations!$C$85*INDEX('Monthly Data'!Q:Q,Calculations!$C$116+MOD(AK159,Calculations!$C$118))+(1-Control!$C$7*Calculations!$C$87)*INDEX('Monthly Data'!R:R,Calculations!$C$116+MOD(AK159,Calculations!$C$118))</f>
        <v>4.089189590407355E-3</v>
      </c>
      <c r="FB159" s="86">
        <f ca="1">Control!$C$7*Calculations!$C$82*INDEX('Monthly Data'!N:N,Calculations!$C$116+MOD(AL159,Calculations!$C$118))+Control!$C$7*Calculations!$C$83*INDEX('Monthly Data'!O:O,Calculations!$C$116+MOD(AL159,Calculations!$C$118))+Control!$C$7*Calculations!$C$84*INDEX('Monthly Data'!P:P,Calculations!$C$116+MOD(AL159,Calculations!$C$118))+Control!$C$7*Calculations!$C$85*INDEX('Monthly Data'!Q:Q,Calculations!$C$116+MOD(AL159,Calculations!$C$118))+(1-Control!$C$7*Calculations!$C$87)*INDEX('Monthly Data'!R:R,Calculations!$C$116+MOD(AL159,Calculations!$C$118))</f>
        <v>1.1809891087585166E-2</v>
      </c>
      <c r="FC159" s="86">
        <f ca="1">Control!$C$7*Calculations!$C$82*INDEX('Monthly Data'!N:N,Calculations!$C$116+MOD(AM159,Calculations!$C$118))+Control!$C$7*Calculations!$C$83*INDEX('Monthly Data'!O:O,Calculations!$C$116+MOD(AM159,Calculations!$C$118))+Control!$C$7*Calculations!$C$84*INDEX('Monthly Data'!P:P,Calculations!$C$116+MOD(AM159,Calculations!$C$118))+Control!$C$7*Calculations!$C$85*INDEX('Monthly Data'!Q:Q,Calculations!$C$116+MOD(AM159,Calculations!$C$118))+(1-Control!$C$7*Calculations!$C$87)*INDEX('Monthly Data'!R:R,Calculations!$C$116+MOD(AM159,Calculations!$C$118))</f>
        <v>1.142101364887867E-2</v>
      </c>
      <c r="FD159" s="86">
        <f ca="1">Control!$C$7*Calculations!$C$82*INDEX('Monthly Data'!N:N,Calculations!$C$116+MOD(AN159,Calculations!$C$118))+Control!$C$7*Calculations!$C$83*INDEX('Monthly Data'!O:O,Calculations!$C$116+MOD(AN159,Calculations!$C$118))+Control!$C$7*Calculations!$C$84*INDEX('Monthly Data'!P:P,Calculations!$C$116+MOD(AN159,Calculations!$C$118))+Control!$C$7*Calculations!$C$85*INDEX('Monthly Data'!Q:Q,Calculations!$C$116+MOD(AN159,Calculations!$C$118))+(1-Control!$C$7*Calculations!$C$87)*INDEX('Monthly Data'!R:R,Calculations!$C$116+MOD(AN159,Calculations!$C$118))</f>
        <v>3.7596120283497965E-2</v>
      </c>
      <c r="FE159" s="86">
        <f ca="1">Control!$C$7*Calculations!$C$82*INDEX('Monthly Data'!N:N,Calculations!$C$116+MOD(AO159,Calculations!$C$118))+Control!$C$7*Calculations!$C$83*INDEX('Monthly Data'!O:O,Calculations!$C$116+MOD(AO159,Calculations!$C$118))+Control!$C$7*Calculations!$C$84*INDEX('Monthly Data'!P:P,Calculations!$C$116+MOD(AO159,Calculations!$C$118))+Control!$C$7*Calculations!$C$85*INDEX('Monthly Data'!Q:Q,Calculations!$C$116+MOD(AO159,Calculations!$C$118))+(1-Control!$C$7*Calculations!$C$87)*INDEX('Monthly Data'!R:R,Calculations!$C$116+MOD(AO159,Calculations!$C$118))</f>
        <v>2.377894462657602E-2</v>
      </c>
      <c r="FF159" s="86">
        <f ca="1">Control!$C$7*Calculations!$C$82*INDEX('Monthly Data'!N:N,Calculations!$C$116+MOD(AP159,Calculations!$C$118))+Control!$C$7*Calculations!$C$83*INDEX('Monthly Data'!O:O,Calculations!$C$116+MOD(AP159,Calculations!$C$118))+Control!$C$7*Calculations!$C$84*INDEX('Monthly Data'!P:P,Calculations!$C$116+MOD(AP159,Calculations!$C$118))+Control!$C$7*Calculations!$C$85*INDEX('Monthly Data'!Q:Q,Calculations!$C$116+MOD(AP159,Calculations!$C$118))+(1-Control!$C$7*Calculations!$C$87)*INDEX('Monthly Data'!R:R,Calculations!$C$116+MOD(AP159,Calculations!$C$118))</f>
        <v>-3.9863250714949353E-2</v>
      </c>
      <c r="FG159" s="86">
        <f ca="1">Control!$C$7*Calculations!$C$82*INDEX('Monthly Data'!N:N,Calculations!$C$116+MOD(AQ159,Calculations!$C$118))+Control!$C$7*Calculations!$C$83*INDEX('Monthly Data'!O:O,Calculations!$C$116+MOD(AQ159,Calculations!$C$118))+Control!$C$7*Calculations!$C$84*INDEX('Monthly Data'!P:P,Calculations!$C$116+MOD(AQ159,Calculations!$C$118))+Control!$C$7*Calculations!$C$85*INDEX('Monthly Data'!Q:Q,Calculations!$C$116+MOD(AQ159,Calculations!$C$118))+(1-Control!$C$7*Calculations!$C$87)*INDEX('Monthly Data'!R:R,Calculations!$C$116+MOD(AQ159,Calculations!$C$118))</f>
        <v>3.6332715283247441E-2</v>
      </c>
      <c r="FH159" s="86">
        <f ca="1">Control!$C$7*Calculations!$C$82*INDEX('Monthly Data'!N:N,Calculations!$C$116+MOD(AR159,Calculations!$C$118))+Control!$C$7*Calculations!$C$83*INDEX('Monthly Data'!O:O,Calculations!$C$116+MOD(AR159,Calculations!$C$118))+Control!$C$7*Calculations!$C$84*INDEX('Monthly Data'!P:P,Calculations!$C$116+MOD(AR159,Calculations!$C$118))+Control!$C$7*Calculations!$C$85*INDEX('Monthly Data'!Q:Q,Calculations!$C$116+MOD(AR159,Calculations!$C$118))+(1-Control!$C$7*Calculations!$C$87)*INDEX('Monthly Data'!R:R,Calculations!$C$116+MOD(AR159,Calculations!$C$118))</f>
        <v>2.4842166689046628E-2</v>
      </c>
      <c r="FI159" s="86">
        <f ca="1">Control!$C$7*Calculations!$C$82*INDEX('Monthly Data'!N:N,Calculations!$C$116+MOD(AS159,Calculations!$C$118))+Control!$C$7*Calculations!$C$83*INDEX('Monthly Data'!O:O,Calculations!$C$116+MOD(AS159,Calculations!$C$118))+Control!$C$7*Calculations!$C$84*INDEX('Monthly Data'!P:P,Calculations!$C$116+MOD(AS159,Calculations!$C$118))+Control!$C$7*Calculations!$C$85*INDEX('Monthly Data'!Q:Q,Calculations!$C$116+MOD(AS159,Calculations!$C$118))+(1-Control!$C$7*Calculations!$C$87)*INDEX('Monthly Data'!R:R,Calculations!$C$116+MOD(AS159,Calculations!$C$118))</f>
        <v>-2.5419860972892394E-2</v>
      </c>
      <c r="FJ159" s="86">
        <f ca="1">Control!$C$7*Calculations!$C$82*INDEX('Monthly Data'!N:N,Calculations!$C$116+MOD(AT159,Calculations!$C$118))+Control!$C$7*Calculations!$C$83*INDEX('Monthly Data'!O:O,Calculations!$C$116+MOD(AT159,Calculations!$C$118))+Control!$C$7*Calculations!$C$84*INDEX('Monthly Data'!P:P,Calculations!$C$116+MOD(AT159,Calculations!$C$118))+Control!$C$7*Calculations!$C$85*INDEX('Monthly Data'!Q:Q,Calculations!$C$116+MOD(AT159,Calculations!$C$118))+(1-Control!$C$7*Calculations!$C$87)*INDEX('Monthly Data'!R:R,Calculations!$C$116+MOD(AT159,Calculations!$C$118))</f>
        <v>1.5063457444773597E-2</v>
      </c>
      <c r="FK159" s="86">
        <f ca="1">Control!$C$7*Calculations!$C$82*INDEX('Monthly Data'!N:N,Calculations!$C$116+MOD(AU159,Calculations!$C$118))+Control!$C$7*Calculations!$C$83*INDEX('Monthly Data'!O:O,Calculations!$C$116+MOD(AU159,Calculations!$C$118))+Control!$C$7*Calculations!$C$84*INDEX('Monthly Data'!P:P,Calculations!$C$116+MOD(AU159,Calculations!$C$118))+Control!$C$7*Calculations!$C$85*INDEX('Monthly Data'!Q:Q,Calculations!$C$116+MOD(AU159,Calculations!$C$118))+(1-Control!$C$7*Calculations!$C$87)*INDEX('Monthly Data'!R:R,Calculations!$C$116+MOD(AU159,Calculations!$C$118))</f>
        <v>1.7599621212565995E-2</v>
      </c>
      <c r="FL159" s="86">
        <f ca="1">Control!$C$7*Calculations!$C$82*INDEX('Monthly Data'!N:N,Calculations!$C$116+MOD(AV159,Calculations!$C$118))+Control!$C$7*Calculations!$C$83*INDEX('Monthly Data'!O:O,Calculations!$C$116+MOD(AV159,Calculations!$C$118))+Control!$C$7*Calculations!$C$84*INDEX('Monthly Data'!P:P,Calculations!$C$116+MOD(AV159,Calculations!$C$118))+Control!$C$7*Calculations!$C$85*INDEX('Monthly Data'!Q:Q,Calculations!$C$116+MOD(AV159,Calculations!$C$118))+(1-Control!$C$7*Calculations!$C$87)*INDEX('Monthly Data'!R:R,Calculations!$C$116+MOD(AV159,Calculations!$C$118))</f>
        <v>1.4915555251167555E-3</v>
      </c>
      <c r="FM159" s="86">
        <f ca="1">Control!$C$7*Calculations!$C$82*INDEX('Monthly Data'!N:N,Calculations!$C$116+MOD(AW159,Calculations!$C$118))+Control!$C$7*Calculations!$C$83*INDEX('Monthly Data'!O:O,Calculations!$C$116+MOD(AW159,Calculations!$C$118))+Control!$C$7*Calculations!$C$84*INDEX('Monthly Data'!P:P,Calculations!$C$116+MOD(AW159,Calculations!$C$118))+Control!$C$7*Calculations!$C$85*INDEX('Monthly Data'!Q:Q,Calculations!$C$116+MOD(AW159,Calculations!$C$118))+(1-Control!$C$7*Calculations!$C$87)*INDEX('Monthly Data'!R:R,Calculations!$C$116+MOD(AW159,Calculations!$C$118))</f>
        <v>-1.0485101266941802E-2</v>
      </c>
      <c r="FN159" s="86">
        <f ca="1">Control!$C$7*Calculations!$C$82*INDEX('Monthly Data'!N:N,Calculations!$C$116+MOD(AX159,Calculations!$C$118))+Control!$C$7*Calculations!$C$83*INDEX('Monthly Data'!O:O,Calculations!$C$116+MOD(AX159,Calculations!$C$118))+Control!$C$7*Calculations!$C$84*INDEX('Monthly Data'!P:P,Calculations!$C$116+MOD(AX159,Calculations!$C$118))+Control!$C$7*Calculations!$C$85*INDEX('Monthly Data'!Q:Q,Calculations!$C$116+MOD(AX159,Calculations!$C$118))+(1-Control!$C$7*Calculations!$C$87)*INDEX('Monthly Data'!R:R,Calculations!$C$116+MOD(AX159,Calculations!$C$118))</f>
        <v>7.3538285850108537E-3</v>
      </c>
      <c r="FO159" s="86">
        <f ca="1">Control!$C$7*Calculations!$C$82*INDEX('Monthly Data'!N:N,Calculations!$C$116+MOD(AY159,Calculations!$C$118))+Control!$C$7*Calculations!$C$83*INDEX('Monthly Data'!O:O,Calculations!$C$116+MOD(AY159,Calculations!$C$118))+Control!$C$7*Calculations!$C$84*INDEX('Monthly Data'!P:P,Calculations!$C$116+MOD(AY159,Calculations!$C$118))+Control!$C$7*Calculations!$C$85*INDEX('Monthly Data'!Q:Q,Calculations!$C$116+MOD(AY159,Calculations!$C$118))+(1-Control!$C$7*Calculations!$C$87)*INDEX('Monthly Data'!R:R,Calculations!$C$116+MOD(AY159,Calculations!$C$118))</f>
        <v>1.50127906355989E-2</v>
      </c>
      <c r="FP159" s="86">
        <f ca="1">Control!$C$7*Calculations!$C$82*INDEX('Monthly Data'!N:N,Calculations!$C$116+MOD(AZ159,Calculations!$C$118))+Control!$C$7*Calculations!$C$83*INDEX('Monthly Data'!O:O,Calculations!$C$116+MOD(AZ159,Calculations!$C$118))+Control!$C$7*Calculations!$C$84*INDEX('Monthly Data'!P:P,Calculations!$C$116+MOD(AZ159,Calculations!$C$118))+Control!$C$7*Calculations!$C$85*INDEX('Monthly Data'!Q:Q,Calculations!$C$116+MOD(AZ159,Calculations!$C$118))+(1-Control!$C$7*Calculations!$C$87)*INDEX('Monthly Data'!R:R,Calculations!$C$116+MOD(AZ159,Calculations!$C$118))</f>
        <v>1.0921298083007208E-2</v>
      </c>
      <c r="FQ159" s="86">
        <f ca="1">Control!$C$7*Calculations!$C$82*INDEX('Monthly Data'!N:N,Calculations!$C$116+MOD(BA159,Calculations!$C$118))+Control!$C$7*Calculations!$C$83*INDEX('Monthly Data'!O:O,Calculations!$C$116+MOD(BA159,Calculations!$C$118))+Control!$C$7*Calculations!$C$84*INDEX('Monthly Data'!P:P,Calculations!$C$116+MOD(BA159,Calculations!$C$118))+Control!$C$7*Calculations!$C$85*INDEX('Monthly Data'!Q:Q,Calculations!$C$116+MOD(BA159,Calculations!$C$118))+(1-Control!$C$7*Calculations!$C$87)*INDEX('Monthly Data'!R:R,Calculations!$C$116+MOD(BA159,Calculations!$C$118))</f>
        <v>-4.0413381192162513E-2</v>
      </c>
      <c r="FR159" s="86">
        <f ca="1">Control!$C$7*Calculations!$C$82*INDEX('Monthly Data'!N:N,Calculations!$C$116+MOD(BB159,Calculations!$C$118))+Control!$C$7*Calculations!$C$83*INDEX('Monthly Data'!O:O,Calculations!$C$116+MOD(BB159,Calculations!$C$118))+Control!$C$7*Calculations!$C$84*INDEX('Monthly Data'!P:P,Calculations!$C$116+MOD(BB159,Calculations!$C$118))+Control!$C$7*Calculations!$C$85*INDEX('Monthly Data'!Q:Q,Calculations!$C$116+MOD(BB159,Calculations!$C$118))+(1-Control!$C$7*Calculations!$C$87)*INDEX('Monthly Data'!R:R,Calculations!$C$116+MOD(BB159,Calculations!$C$118))</f>
        <v>4.5132804118240749E-2</v>
      </c>
      <c r="FS159" s="86">
        <f ca="1">Control!$C$7*Calculations!$C$82*INDEX('Monthly Data'!N:N,Calculations!$C$116+MOD(BC159,Calculations!$C$118))+Control!$C$7*Calculations!$C$83*INDEX('Monthly Data'!O:O,Calculations!$C$116+MOD(BC159,Calculations!$C$118))+Control!$C$7*Calculations!$C$84*INDEX('Monthly Data'!P:P,Calculations!$C$116+MOD(BC159,Calculations!$C$118))+Control!$C$7*Calculations!$C$85*INDEX('Monthly Data'!Q:Q,Calculations!$C$116+MOD(BC159,Calculations!$C$118))+(1-Control!$C$7*Calculations!$C$87)*INDEX('Monthly Data'!R:R,Calculations!$C$116+MOD(BC159,Calculations!$C$118))</f>
        <v>1.046389543479892E-2</v>
      </c>
      <c r="FT159" s="86">
        <f ca="1">Control!$C$7*Calculations!$C$82*INDEX('Monthly Data'!N:N,Calculations!$C$116+MOD(BD159,Calculations!$C$118))+Control!$C$7*Calculations!$C$83*INDEX('Monthly Data'!O:O,Calculations!$C$116+MOD(BD159,Calculations!$C$118))+Control!$C$7*Calculations!$C$84*INDEX('Monthly Data'!P:P,Calculations!$C$116+MOD(BD159,Calculations!$C$118))+Control!$C$7*Calculations!$C$85*INDEX('Monthly Data'!Q:Q,Calculations!$C$116+MOD(BD159,Calculations!$C$118))+(1-Control!$C$7*Calculations!$C$87)*INDEX('Monthly Data'!R:R,Calculations!$C$116+MOD(BD159,Calculations!$C$118))</f>
        <v>-1.1360801645249321E-2</v>
      </c>
      <c r="FU159" s="86">
        <f ca="1">Control!$C$7*Calculations!$C$82*INDEX('Monthly Data'!N:N,Calculations!$C$116+MOD(BE159,Calculations!$C$118))+Control!$C$7*Calculations!$C$83*INDEX('Monthly Data'!O:O,Calculations!$C$116+MOD(BE159,Calculations!$C$118))+Control!$C$7*Calculations!$C$84*INDEX('Monthly Data'!P:P,Calculations!$C$116+MOD(BE159,Calculations!$C$118))+Control!$C$7*Calculations!$C$85*INDEX('Monthly Data'!Q:Q,Calculations!$C$116+MOD(BE159,Calculations!$C$118))+(1-Control!$C$7*Calculations!$C$87)*INDEX('Monthly Data'!R:R,Calculations!$C$116+MOD(BE159,Calculations!$C$118))</f>
        <v>2.9708469559001142E-2</v>
      </c>
      <c r="FV159" s="86">
        <f ca="1">Control!$C$7*Calculations!$C$82*INDEX('Monthly Data'!N:N,Calculations!$C$116+MOD(BF159,Calculations!$C$118))+Control!$C$7*Calculations!$C$83*INDEX('Monthly Data'!O:O,Calculations!$C$116+MOD(BF159,Calculations!$C$118))+Control!$C$7*Calculations!$C$84*INDEX('Monthly Data'!P:P,Calculations!$C$116+MOD(BF159,Calculations!$C$118))+Control!$C$7*Calculations!$C$85*INDEX('Monthly Data'!Q:Q,Calculations!$C$116+MOD(BF159,Calculations!$C$118))+(1-Control!$C$7*Calculations!$C$87)*INDEX('Monthly Data'!R:R,Calculations!$C$116+MOD(BF159,Calculations!$C$118))</f>
        <v>1.1704119272391494E-2</v>
      </c>
      <c r="FW159" s="86">
        <f ca="1">Control!$C$7*Calculations!$C$82*INDEX('Monthly Data'!N:N,Calculations!$C$116+MOD(BG159,Calculations!$C$118))+Control!$C$7*Calculations!$C$83*INDEX('Monthly Data'!O:O,Calculations!$C$116+MOD(BG159,Calculations!$C$118))+Control!$C$7*Calculations!$C$84*INDEX('Monthly Data'!P:P,Calculations!$C$116+MOD(BG159,Calculations!$C$118))+Control!$C$7*Calculations!$C$85*INDEX('Monthly Data'!Q:Q,Calculations!$C$116+MOD(BG159,Calculations!$C$118))+(1-Control!$C$7*Calculations!$C$87)*INDEX('Monthly Data'!R:R,Calculations!$C$116+MOD(BG159,Calculations!$C$118))</f>
        <v>5.3309355465453899E-3</v>
      </c>
      <c r="FX159" s="86">
        <f ca="1">Control!$C$7*Calculations!$C$82*INDEX('Monthly Data'!N:N,Calculations!$C$116+MOD(BH159,Calculations!$C$118))+Control!$C$7*Calculations!$C$83*INDEX('Monthly Data'!O:O,Calculations!$C$116+MOD(BH159,Calculations!$C$118))+Control!$C$7*Calculations!$C$84*INDEX('Monthly Data'!P:P,Calculations!$C$116+MOD(BH159,Calculations!$C$118))+Control!$C$7*Calculations!$C$85*INDEX('Monthly Data'!Q:Q,Calculations!$C$116+MOD(BH159,Calculations!$C$118))+(1-Control!$C$7*Calculations!$C$87)*INDEX('Monthly Data'!R:R,Calculations!$C$116+MOD(BH159,Calculations!$C$118))</f>
        <v>1.5115046179922851E-2</v>
      </c>
      <c r="FY159" s="86">
        <f ca="1">Control!$C$7*Calculations!$C$82*INDEX('Monthly Data'!N:N,Calculations!$C$116+MOD(BI159,Calculations!$C$118))+Control!$C$7*Calculations!$C$83*INDEX('Monthly Data'!O:O,Calculations!$C$116+MOD(BI159,Calculations!$C$118))+Control!$C$7*Calculations!$C$84*INDEX('Monthly Data'!P:P,Calculations!$C$116+MOD(BI159,Calculations!$C$118))+Control!$C$7*Calculations!$C$85*INDEX('Monthly Data'!Q:Q,Calculations!$C$116+MOD(BI159,Calculations!$C$118))+(1-Control!$C$7*Calculations!$C$87)*INDEX('Monthly Data'!R:R,Calculations!$C$116+MOD(BI159,Calculations!$C$118))</f>
        <v>7.5897487599915015E-3</v>
      </c>
      <c r="FZ159" s="86">
        <f ca="1">Control!$C$7*Calculations!$C$82*INDEX('Monthly Data'!N:N,Calculations!$C$116+MOD(BJ159,Calculations!$C$118))+Control!$C$7*Calculations!$C$83*INDEX('Monthly Data'!O:O,Calculations!$C$116+MOD(BJ159,Calculations!$C$118))+Control!$C$7*Calculations!$C$84*INDEX('Monthly Data'!P:P,Calculations!$C$116+MOD(BJ159,Calculations!$C$118))+Control!$C$7*Calculations!$C$85*INDEX('Monthly Data'!Q:Q,Calculations!$C$116+MOD(BJ159,Calculations!$C$118))+(1-Control!$C$7*Calculations!$C$87)*INDEX('Monthly Data'!R:R,Calculations!$C$116+MOD(BJ159,Calculations!$C$118))</f>
        <v>1.8695385296339444E-2</v>
      </c>
      <c r="GA159" s="86">
        <f ca="1">Control!$C$7*Calculations!$C$82*INDEX('Monthly Data'!N:N,Calculations!$C$116+MOD(BK159,Calculations!$C$118))+Control!$C$7*Calculations!$C$83*INDEX('Monthly Data'!O:O,Calculations!$C$116+MOD(BK159,Calculations!$C$118))+Control!$C$7*Calculations!$C$84*INDEX('Monthly Data'!P:P,Calculations!$C$116+MOD(BK159,Calculations!$C$118))+Control!$C$7*Calculations!$C$85*INDEX('Monthly Data'!Q:Q,Calculations!$C$116+MOD(BK159,Calculations!$C$118))+(1-Control!$C$7*Calculations!$C$87)*INDEX('Monthly Data'!R:R,Calculations!$C$116+MOD(BK159,Calculations!$C$118))</f>
        <v>6.2631896128884862E-3</v>
      </c>
      <c r="GB159" s="86">
        <f ca="1">Control!$C$7*Calculations!$C$82*INDEX('Monthly Data'!N:N,Calculations!$C$116+MOD(BL159,Calculations!$C$118))+Control!$C$7*Calculations!$C$83*INDEX('Monthly Data'!O:O,Calculations!$C$116+MOD(BL159,Calculations!$C$118))+Control!$C$7*Calculations!$C$84*INDEX('Monthly Data'!P:P,Calculations!$C$116+MOD(BL159,Calculations!$C$118))+Control!$C$7*Calculations!$C$85*INDEX('Monthly Data'!Q:Q,Calculations!$C$116+MOD(BL159,Calculations!$C$118))+(1-Control!$C$7*Calculations!$C$87)*INDEX('Monthly Data'!R:R,Calculations!$C$116+MOD(BL159,Calculations!$C$118))</f>
        <v>2.2757992058453024E-3</v>
      </c>
      <c r="GC159" s="86">
        <f ca="1">Control!$C$7*Calculations!$C$82*INDEX('Monthly Data'!N:N,Calculations!$C$116+MOD(BM159,Calculations!$C$118))+Control!$C$7*Calculations!$C$83*INDEX('Monthly Data'!O:O,Calculations!$C$116+MOD(BM159,Calculations!$C$118))+Control!$C$7*Calculations!$C$84*INDEX('Monthly Data'!P:P,Calculations!$C$116+MOD(BM159,Calculations!$C$118))+Control!$C$7*Calculations!$C$85*INDEX('Monthly Data'!Q:Q,Calculations!$C$116+MOD(BM159,Calculations!$C$118))+(1-Control!$C$7*Calculations!$C$87)*INDEX('Monthly Data'!R:R,Calculations!$C$116+MOD(BM159,Calculations!$C$118))</f>
        <v>7.5897487599915015E-3</v>
      </c>
      <c r="GD159" s="86">
        <f ca="1">Control!$C$7*Calculations!$C$82*INDEX('Monthly Data'!N:N,Calculations!$C$116+MOD(BN159,Calculations!$C$118))+Control!$C$7*Calculations!$C$83*INDEX('Monthly Data'!O:O,Calculations!$C$116+MOD(BN159,Calculations!$C$118))+Control!$C$7*Calculations!$C$84*INDEX('Monthly Data'!P:P,Calculations!$C$116+MOD(BN159,Calculations!$C$118))+Control!$C$7*Calculations!$C$85*INDEX('Monthly Data'!Q:Q,Calculations!$C$116+MOD(BN159,Calculations!$C$118))+(1-Control!$C$7*Calculations!$C$87)*INDEX('Monthly Data'!R:R,Calculations!$C$116+MOD(BN159,Calculations!$C$118))</f>
        <v>1.0627294914941248E-2</v>
      </c>
      <c r="GE159" s="86">
        <f ca="1">Control!$C$7*Calculations!$C$82*INDEX('Monthly Data'!N:N,Calculations!$C$116+MOD(BO159,Calculations!$C$118))+Control!$C$7*Calculations!$C$83*INDEX('Monthly Data'!O:O,Calculations!$C$116+MOD(BO159,Calculations!$C$118))+Control!$C$7*Calculations!$C$84*INDEX('Monthly Data'!P:P,Calculations!$C$116+MOD(BO159,Calculations!$C$118))+Control!$C$7*Calculations!$C$85*INDEX('Monthly Data'!Q:Q,Calculations!$C$116+MOD(BO159,Calculations!$C$118))+(1-Control!$C$7*Calculations!$C$87)*INDEX('Monthly Data'!R:R,Calculations!$C$116+MOD(BO159,Calculations!$C$118))</f>
        <v>9.9793409618087695E-3</v>
      </c>
      <c r="GF159" s="86">
        <f ca="1">Control!$C$7*Calculations!$C$82*INDEX('Monthly Data'!N:N,Calculations!$C$116+MOD(BP159,Calculations!$C$118))+Control!$C$7*Calculations!$C$83*INDEX('Monthly Data'!O:O,Calculations!$C$116+MOD(BP159,Calculations!$C$118))+Control!$C$7*Calculations!$C$84*INDEX('Monthly Data'!P:P,Calculations!$C$116+MOD(BP159,Calculations!$C$118))+Control!$C$7*Calculations!$C$85*INDEX('Monthly Data'!Q:Q,Calculations!$C$116+MOD(BP159,Calculations!$C$118))+(1-Control!$C$7*Calculations!$C$87)*INDEX('Monthly Data'!R:R,Calculations!$C$116+MOD(BP159,Calculations!$C$118))</f>
        <v>1.5108777406081684E-3</v>
      </c>
      <c r="GG159" s="86">
        <f ca="1">Control!$C$7*Calculations!$C$82*INDEX('Monthly Data'!N:N,Calculations!$C$116+MOD(BQ159,Calculations!$C$118))+Control!$C$7*Calculations!$C$83*INDEX('Monthly Data'!O:O,Calculations!$C$116+MOD(BQ159,Calculations!$C$118))+Control!$C$7*Calculations!$C$84*INDEX('Monthly Data'!P:P,Calculations!$C$116+MOD(BQ159,Calculations!$C$118))+Control!$C$7*Calculations!$C$85*INDEX('Monthly Data'!Q:Q,Calculations!$C$116+MOD(BQ159,Calculations!$C$118))+(1-Control!$C$7*Calculations!$C$87)*INDEX('Monthly Data'!R:R,Calculations!$C$116+MOD(BQ159,Calculations!$C$118))</f>
        <v>9.9793409618087695E-3</v>
      </c>
      <c r="GH159" s="86">
        <f ca="1">Control!$C$7*Calculations!$C$82*INDEX('Monthly Data'!N:N,Calculations!$C$116+MOD(BR159,Calculations!$C$118))+Control!$C$7*Calculations!$C$83*INDEX('Monthly Data'!O:O,Calculations!$C$116+MOD(BR159,Calculations!$C$118))+Control!$C$7*Calculations!$C$84*INDEX('Monthly Data'!P:P,Calculations!$C$116+MOD(BR159,Calculations!$C$118))+Control!$C$7*Calculations!$C$85*INDEX('Monthly Data'!Q:Q,Calculations!$C$116+MOD(BR159,Calculations!$C$118))+(1-Control!$C$7*Calculations!$C$87)*INDEX('Monthly Data'!R:R,Calculations!$C$116+MOD(BR159,Calculations!$C$118))</f>
        <v>3.6332715283247441E-2</v>
      </c>
      <c r="GI159" s="86">
        <f ca="1">Control!$C$7*Calculations!$C$82*INDEX('Monthly Data'!N:N,Calculations!$C$116+MOD(BS159,Calculations!$C$118))+Control!$C$7*Calculations!$C$83*INDEX('Monthly Data'!O:O,Calculations!$C$116+MOD(BS159,Calculations!$C$118))+Control!$C$7*Calculations!$C$84*INDEX('Monthly Data'!P:P,Calculations!$C$116+MOD(BS159,Calculations!$C$118))+Control!$C$7*Calculations!$C$85*INDEX('Monthly Data'!Q:Q,Calculations!$C$116+MOD(BS159,Calculations!$C$118))+(1-Control!$C$7*Calculations!$C$87)*INDEX('Monthly Data'!R:R,Calculations!$C$116+MOD(BS159,Calculations!$C$118))</f>
        <v>3.9251937367756782E-3</v>
      </c>
      <c r="GJ159" s="86">
        <f ca="1">Control!$C$7*Calculations!$C$82*INDEX('Monthly Data'!N:N,Calculations!$C$116+MOD(BT159,Calculations!$C$118))+Control!$C$7*Calculations!$C$83*INDEX('Monthly Data'!O:O,Calculations!$C$116+MOD(BT159,Calculations!$C$118))+Control!$C$7*Calculations!$C$84*INDEX('Monthly Data'!P:P,Calculations!$C$116+MOD(BT159,Calculations!$C$118))+Control!$C$7*Calculations!$C$85*INDEX('Monthly Data'!Q:Q,Calculations!$C$116+MOD(BT159,Calculations!$C$118))+(1-Control!$C$7*Calculations!$C$87)*INDEX('Monthly Data'!R:R,Calculations!$C$116+MOD(BT159,Calculations!$C$118))</f>
        <v>4.2795950888382334E-3</v>
      </c>
      <c r="GK159" s="86">
        <f ca="1">Control!$C$7*Calculations!$C$82*INDEX('Monthly Data'!N:N,Calculations!$C$116+MOD(BU159,Calculations!$C$118))+Control!$C$7*Calculations!$C$83*INDEX('Monthly Data'!O:O,Calculations!$C$116+MOD(BU159,Calculations!$C$118))+Control!$C$7*Calculations!$C$84*INDEX('Monthly Data'!P:P,Calculations!$C$116+MOD(BU159,Calculations!$C$118))+Control!$C$7*Calculations!$C$85*INDEX('Monthly Data'!Q:Q,Calculations!$C$116+MOD(BU159,Calculations!$C$118))+(1-Control!$C$7*Calculations!$C$87)*INDEX('Monthly Data'!R:R,Calculations!$C$116+MOD(BU159,Calculations!$C$118))</f>
        <v>2.5790695379256122E-2</v>
      </c>
      <c r="GL159" s="86">
        <f ca="1">Control!$C$7*Calculations!$C$82*INDEX('Monthly Data'!N:N,Calculations!$C$116+MOD(BV159,Calculations!$C$118))+Control!$C$7*Calculations!$C$83*INDEX('Monthly Data'!O:O,Calculations!$C$116+MOD(BV159,Calculations!$C$118))+Control!$C$7*Calculations!$C$84*INDEX('Monthly Data'!P:P,Calculations!$C$116+MOD(BV159,Calculations!$C$118))+Control!$C$7*Calculations!$C$85*INDEX('Monthly Data'!Q:Q,Calculations!$C$116+MOD(BV159,Calculations!$C$118))+(1-Control!$C$7*Calculations!$C$87)*INDEX('Monthly Data'!R:R,Calculations!$C$116+MOD(BV159,Calculations!$C$118))</f>
        <v>1.2954540023127663E-2</v>
      </c>
      <c r="GM159" s="86">
        <f ca="1">Control!$C$7*Calculations!$C$82*INDEX('Monthly Data'!N:N,Calculations!$C$116+MOD(BW159,Calculations!$C$118))+Control!$C$7*Calculations!$C$83*INDEX('Monthly Data'!O:O,Calculations!$C$116+MOD(BW159,Calculations!$C$118))+Control!$C$7*Calculations!$C$84*INDEX('Monthly Data'!P:P,Calculations!$C$116+MOD(BW159,Calculations!$C$118))+Control!$C$7*Calculations!$C$85*INDEX('Monthly Data'!Q:Q,Calculations!$C$116+MOD(BW159,Calculations!$C$118))+(1-Control!$C$7*Calculations!$C$87)*INDEX('Monthly Data'!R:R,Calculations!$C$116+MOD(BW159,Calculations!$C$118))</f>
        <v>-3.9863250714949353E-2</v>
      </c>
      <c r="GN159" s="86">
        <f ca="1">Control!$C$7*Calculations!$C$82*INDEX('Monthly Data'!N:N,Calculations!$C$116+MOD(BX159,Calculations!$C$118))+Control!$C$7*Calculations!$C$83*INDEX('Monthly Data'!O:O,Calculations!$C$116+MOD(BX159,Calculations!$C$118))+Control!$C$7*Calculations!$C$84*INDEX('Monthly Data'!P:P,Calculations!$C$116+MOD(BX159,Calculations!$C$118))+Control!$C$7*Calculations!$C$85*INDEX('Monthly Data'!Q:Q,Calculations!$C$116+MOD(BX159,Calculations!$C$118))+(1-Control!$C$7*Calculations!$C$87)*INDEX('Monthly Data'!R:R,Calculations!$C$116+MOD(BX159,Calculations!$C$118))</f>
        <v>-4.417423226995453E-3</v>
      </c>
      <c r="GO159" s="86">
        <f ca="1">Control!$C$7*Calculations!$C$82*INDEX('Monthly Data'!N:N,Calculations!$C$116+MOD(BY159,Calculations!$C$118))+Control!$C$7*Calculations!$C$83*INDEX('Monthly Data'!O:O,Calculations!$C$116+MOD(BY159,Calculations!$C$118))+Control!$C$7*Calculations!$C$84*INDEX('Monthly Data'!P:P,Calculations!$C$116+MOD(BY159,Calculations!$C$118))+Control!$C$7*Calculations!$C$85*INDEX('Monthly Data'!Q:Q,Calculations!$C$116+MOD(BY159,Calculations!$C$118))+(1-Control!$C$7*Calculations!$C$87)*INDEX('Monthly Data'!R:R,Calculations!$C$116+MOD(BY159,Calculations!$C$118))</f>
        <v>4.5132804118240749E-2</v>
      </c>
      <c r="GP159" s="86">
        <f ca="1">Control!$C$7*Calculations!$C$82*INDEX('Monthly Data'!N:N,Calculations!$C$116+MOD(BZ159,Calculations!$C$118))+Control!$C$7*Calculations!$C$83*INDEX('Monthly Data'!O:O,Calculations!$C$116+MOD(BZ159,Calculations!$C$118))+Control!$C$7*Calculations!$C$84*INDEX('Monthly Data'!P:P,Calculations!$C$116+MOD(BZ159,Calculations!$C$118))+Control!$C$7*Calculations!$C$85*INDEX('Monthly Data'!Q:Q,Calculations!$C$116+MOD(BZ159,Calculations!$C$118))+(1-Control!$C$7*Calculations!$C$87)*INDEX('Monthly Data'!R:R,Calculations!$C$116+MOD(BZ159,Calculations!$C$118))</f>
        <v>-4.3408051735618014E-2</v>
      </c>
      <c r="GQ159" s="86">
        <f ca="1">Control!$C$7*Calculations!$C$82*INDEX('Monthly Data'!N:N,Calculations!$C$116+MOD(CA159,Calculations!$C$118))+Control!$C$7*Calculations!$C$83*INDEX('Monthly Data'!O:O,Calculations!$C$116+MOD(CA159,Calculations!$C$118))+Control!$C$7*Calculations!$C$84*INDEX('Monthly Data'!P:P,Calculations!$C$116+MOD(CA159,Calculations!$C$118))+Control!$C$7*Calculations!$C$85*INDEX('Monthly Data'!Q:Q,Calculations!$C$116+MOD(CA159,Calculations!$C$118))+(1-Control!$C$7*Calculations!$C$87)*INDEX('Monthly Data'!R:R,Calculations!$C$116+MOD(CA159,Calculations!$C$118))</f>
        <v>6.6954569943530936E-3</v>
      </c>
      <c r="GR159" s="86">
        <f ca="1">Control!$C$7*Calculations!$C$82*INDEX('Monthly Data'!N:N,Calculations!$C$116+MOD(CB159,Calculations!$C$118))+Control!$C$7*Calculations!$C$83*INDEX('Monthly Data'!O:O,Calculations!$C$116+MOD(CB159,Calculations!$C$118))+Control!$C$7*Calculations!$C$84*INDEX('Monthly Data'!P:P,Calculations!$C$116+MOD(CB159,Calculations!$C$118))+Control!$C$7*Calculations!$C$85*INDEX('Monthly Data'!Q:Q,Calculations!$C$116+MOD(CB159,Calculations!$C$118))+(1-Control!$C$7*Calculations!$C$87)*INDEX('Monthly Data'!R:R,Calculations!$C$116+MOD(CB159,Calculations!$C$118))</f>
        <v>-2.0269389991732112E-2</v>
      </c>
      <c r="GS159" s="86">
        <f ca="1">Control!$C$7*Calculations!$C$82*INDEX('Monthly Data'!N:N,Calculations!$C$116+MOD(CC159,Calculations!$C$118))+Control!$C$7*Calculations!$C$83*INDEX('Monthly Data'!O:O,Calculations!$C$116+MOD(CC159,Calculations!$C$118))+Control!$C$7*Calculations!$C$84*INDEX('Monthly Data'!P:P,Calculations!$C$116+MOD(CC159,Calculations!$C$118))+Control!$C$7*Calculations!$C$85*INDEX('Monthly Data'!Q:Q,Calculations!$C$116+MOD(CC159,Calculations!$C$118))+(1-Control!$C$7*Calculations!$C$87)*INDEX('Monthly Data'!R:R,Calculations!$C$116+MOD(CC159,Calculations!$C$118))</f>
        <v>-7.3651264633385334E-4</v>
      </c>
      <c r="GT159" s="86">
        <f ca="1">Control!$C$7*Calculations!$C$82*INDEX('Monthly Data'!N:N,Calculations!$C$116+MOD(CD159,Calculations!$C$118))+Control!$C$7*Calculations!$C$83*INDEX('Monthly Data'!O:O,Calculations!$C$116+MOD(CD159,Calculations!$C$118))+Control!$C$7*Calculations!$C$84*INDEX('Monthly Data'!P:P,Calculations!$C$116+MOD(CD159,Calculations!$C$118))+Control!$C$7*Calculations!$C$85*INDEX('Monthly Data'!Q:Q,Calculations!$C$116+MOD(CD159,Calculations!$C$118))+(1-Control!$C$7*Calculations!$C$87)*INDEX('Monthly Data'!R:R,Calculations!$C$116+MOD(CD159,Calculations!$C$118))</f>
        <v>-1.3959200237295809E-2</v>
      </c>
      <c r="GU159" s="86">
        <f ca="1">Control!$C$7*Calculations!$C$82*INDEX('Monthly Data'!N:N,Calculations!$C$116+MOD(CE159,Calculations!$C$118))+Control!$C$7*Calculations!$C$83*INDEX('Monthly Data'!O:O,Calculations!$C$116+MOD(CE159,Calculations!$C$118))+Control!$C$7*Calculations!$C$84*INDEX('Monthly Data'!P:P,Calculations!$C$116+MOD(CE159,Calculations!$C$118))+Control!$C$7*Calculations!$C$85*INDEX('Monthly Data'!Q:Q,Calculations!$C$116+MOD(CE159,Calculations!$C$118))+(1-Control!$C$7*Calculations!$C$87)*INDEX('Monthly Data'!R:R,Calculations!$C$116+MOD(CE159,Calculations!$C$118))</f>
        <v>-1.3959200237295809E-2</v>
      </c>
      <c r="GV159" s="86">
        <f ca="1">Control!$C$7*Calculations!$C$82*INDEX('Monthly Data'!N:N,Calculations!$C$116+MOD(CF159,Calculations!$C$118))+Control!$C$7*Calculations!$C$83*INDEX('Monthly Data'!O:O,Calculations!$C$116+MOD(CF159,Calculations!$C$118))+Control!$C$7*Calculations!$C$84*INDEX('Monthly Data'!P:P,Calculations!$C$116+MOD(CF159,Calculations!$C$118))+Control!$C$7*Calculations!$C$85*INDEX('Monthly Data'!Q:Q,Calculations!$C$116+MOD(CF159,Calculations!$C$118))+(1-Control!$C$7*Calculations!$C$87)*INDEX('Monthly Data'!R:R,Calculations!$C$116+MOD(CF159,Calculations!$C$118))</f>
        <v>1.2722494017511032E-2</v>
      </c>
      <c r="GW159" s="86">
        <f ca="1">Control!$C$7*Calculations!$C$82*INDEX('Monthly Data'!N:N,Calculations!$C$116+MOD(CG159,Calculations!$C$118))+Control!$C$7*Calculations!$C$83*INDEX('Monthly Data'!O:O,Calculations!$C$116+MOD(CG159,Calculations!$C$118))+Control!$C$7*Calculations!$C$84*INDEX('Monthly Data'!P:P,Calculations!$C$116+MOD(CG159,Calculations!$C$118))+Control!$C$7*Calculations!$C$85*INDEX('Monthly Data'!Q:Q,Calculations!$C$116+MOD(CG159,Calculations!$C$118))+(1-Control!$C$7*Calculations!$C$87)*INDEX('Monthly Data'!R:R,Calculations!$C$116+MOD(CG159,Calculations!$C$118))</f>
        <v>4.4327772793586687E-3</v>
      </c>
      <c r="GX159" s="86">
        <f ca="1">Control!$C$7*Calculations!$C$82*INDEX('Monthly Data'!N:N,Calculations!$C$116+MOD(CH159,Calculations!$C$118))+Control!$C$7*Calculations!$C$83*INDEX('Monthly Data'!O:O,Calculations!$C$116+MOD(CH159,Calculations!$C$118))+Control!$C$7*Calculations!$C$84*INDEX('Monthly Data'!P:P,Calculations!$C$116+MOD(CH159,Calculations!$C$118))+Control!$C$7*Calculations!$C$85*INDEX('Monthly Data'!Q:Q,Calculations!$C$116+MOD(CH159,Calculations!$C$118))+(1-Control!$C$7*Calculations!$C$87)*INDEX('Monthly Data'!R:R,Calculations!$C$116+MOD(CH159,Calculations!$C$118))</f>
        <v>3.1011313347584085E-2</v>
      </c>
      <c r="GY159" s="86">
        <f ca="1">Control!$C$7*Calculations!$C$82*INDEX('Monthly Data'!N:N,Calculations!$C$116+MOD(CI159,Calculations!$C$118))+Control!$C$7*Calculations!$C$83*INDEX('Monthly Data'!O:O,Calculations!$C$116+MOD(CI159,Calculations!$C$118))+Control!$C$7*Calculations!$C$84*INDEX('Monthly Data'!P:P,Calculations!$C$116+MOD(CI159,Calculations!$C$118))+Control!$C$7*Calculations!$C$85*INDEX('Monthly Data'!Q:Q,Calculations!$C$116+MOD(CI159,Calculations!$C$118))+(1-Control!$C$7*Calculations!$C$87)*INDEX('Monthly Data'!R:R,Calculations!$C$116+MOD(CI159,Calculations!$C$118))</f>
        <v>3.8809817903524786E-2</v>
      </c>
      <c r="GZ159" s="86">
        <f ca="1">Control!$C$7*Calculations!$C$82*INDEX('Monthly Data'!N:N,Calculations!$C$116+MOD(CJ159,Calculations!$C$118))+Control!$C$7*Calculations!$C$83*INDEX('Monthly Data'!O:O,Calculations!$C$116+MOD(CJ159,Calculations!$C$118))+Control!$C$7*Calculations!$C$84*INDEX('Monthly Data'!P:P,Calculations!$C$116+MOD(CJ159,Calculations!$C$118))+Control!$C$7*Calculations!$C$85*INDEX('Monthly Data'!Q:Q,Calculations!$C$116+MOD(CJ159,Calculations!$C$118))+(1-Control!$C$7*Calculations!$C$87)*INDEX('Monthly Data'!R:R,Calculations!$C$116+MOD(CJ159,Calculations!$C$118))</f>
        <v>2.5325873776067674E-2</v>
      </c>
      <c r="HA159" s="86">
        <f ca="1">Control!$C$7*Calculations!$C$82*INDEX('Monthly Data'!N:N,Calculations!$C$116+MOD(CK159,Calculations!$C$118))+Control!$C$7*Calculations!$C$83*INDEX('Monthly Data'!O:O,Calculations!$C$116+MOD(CK159,Calculations!$C$118))+Control!$C$7*Calculations!$C$84*INDEX('Monthly Data'!P:P,Calculations!$C$116+MOD(CK159,Calculations!$C$118))+Control!$C$7*Calculations!$C$85*INDEX('Monthly Data'!Q:Q,Calculations!$C$116+MOD(CK159,Calculations!$C$118))+(1-Control!$C$7*Calculations!$C$87)*INDEX('Monthly Data'!R:R,Calculations!$C$116+MOD(CK159,Calculations!$C$118))</f>
        <v>6.1009361253630504E-2</v>
      </c>
      <c r="HB159" s="86">
        <f ca="1">Control!$C$7*Calculations!$C$82*INDEX('Monthly Data'!N:N,Calculations!$C$116+MOD(CL159,Calculations!$C$118))+Control!$C$7*Calculations!$C$83*INDEX('Monthly Data'!O:O,Calculations!$C$116+MOD(CL159,Calculations!$C$118))+Control!$C$7*Calculations!$C$84*INDEX('Monthly Data'!P:P,Calculations!$C$116+MOD(CL159,Calculations!$C$118))+Control!$C$7*Calculations!$C$85*INDEX('Monthly Data'!Q:Q,Calculations!$C$116+MOD(CL159,Calculations!$C$118))+(1-Control!$C$7*Calculations!$C$87)*INDEX('Monthly Data'!R:R,Calculations!$C$116+MOD(CL159,Calculations!$C$118))</f>
        <v>-2.4571433440223247E-2</v>
      </c>
      <c r="HC159" s="86">
        <f ca="1">Control!$C$7*Calculations!$C$82*INDEX('Monthly Data'!N:N,Calculations!$C$116+MOD(CM159,Calculations!$C$118))+Control!$C$7*Calculations!$C$83*INDEX('Monthly Data'!O:O,Calculations!$C$116+MOD(CM159,Calculations!$C$118))+Control!$C$7*Calculations!$C$84*INDEX('Monthly Data'!P:P,Calculations!$C$116+MOD(CM159,Calculations!$C$118))+Control!$C$7*Calculations!$C$85*INDEX('Monthly Data'!Q:Q,Calculations!$C$116+MOD(CM159,Calculations!$C$118))+(1-Control!$C$7*Calculations!$C$87)*INDEX('Monthly Data'!R:R,Calculations!$C$116+MOD(CM159,Calculations!$C$118))</f>
        <v>1.3891304280773396E-2</v>
      </c>
      <c r="HD159" s="86">
        <f ca="1">Control!$C$7*Calculations!$C$82*INDEX('Monthly Data'!N:N,Calculations!$C$116+MOD(CN159,Calculations!$C$118))+Control!$C$7*Calculations!$C$83*INDEX('Monthly Data'!O:O,Calculations!$C$116+MOD(CN159,Calculations!$C$118))+Control!$C$7*Calculations!$C$84*INDEX('Monthly Data'!P:P,Calculations!$C$116+MOD(CN159,Calculations!$C$118))+Control!$C$7*Calculations!$C$85*INDEX('Monthly Data'!Q:Q,Calculations!$C$116+MOD(CN159,Calculations!$C$118))+(1-Control!$C$7*Calculations!$C$87)*INDEX('Monthly Data'!R:R,Calculations!$C$116+MOD(CN159,Calculations!$C$118))</f>
        <v>1.0627294914941248E-2</v>
      </c>
      <c r="HE159" s="86">
        <f ca="1">Control!$C$7*Calculations!$C$82*INDEX('Monthly Data'!N:N,Calculations!$C$116+MOD(CO159,Calculations!$C$118))+Control!$C$7*Calculations!$C$83*INDEX('Monthly Data'!O:O,Calculations!$C$116+MOD(CO159,Calculations!$C$118))+Control!$C$7*Calculations!$C$84*INDEX('Monthly Data'!P:P,Calculations!$C$116+MOD(CO159,Calculations!$C$118))+Control!$C$7*Calculations!$C$85*INDEX('Monthly Data'!Q:Q,Calculations!$C$116+MOD(CO159,Calculations!$C$118))+(1-Control!$C$7*Calculations!$C$87)*INDEX('Monthly Data'!R:R,Calculations!$C$116+MOD(CO159,Calculations!$C$118))</f>
        <v>1.2954540023127663E-2</v>
      </c>
      <c r="HF159" s="86">
        <f ca="1">Control!$C$7*Calculations!$C$82*INDEX('Monthly Data'!N:N,Calculations!$C$116+MOD(CP159,Calculations!$C$118))+Control!$C$7*Calculations!$C$83*INDEX('Monthly Data'!O:O,Calculations!$C$116+MOD(CP159,Calculations!$C$118))+Control!$C$7*Calculations!$C$84*INDEX('Monthly Data'!P:P,Calculations!$C$116+MOD(CP159,Calculations!$C$118))+Control!$C$7*Calculations!$C$85*INDEX('Monthly Data'!Q:Q,Calculations!$C$116+MOD(CP159,Calculations!$C$118))+(1-Control!$C$7*Calculations!$C$87)*INDEX('Monthly Data'!R:R,Calculations!$C$116+MOD(CP159,Calculations!$C$118))</f>
        <v>6.2631896128884862E-3</v>
      </c>
      <c r="HG159" s="86">
        <f ca="1">Control!$C$7*Calculations!$C$82*INDEX('Monthly Data'!N:N,Calculations!$C$116+MOD(CQ159,Calculations!$C$118))+Control!$C$7*Calculations!$C$83*INDEX('Monthly Data'!O:O,Calculations!$C$116+MOD(CQ159,Calculations!$C$118))+Control!$C$7*Calculations!$C$84*INDEX('Monthly Data'!P:P,Calculations!$C$116+MOD(CQ159,Calculations!$C$118))+Control!$C$7*Calculations!$C$85*INDEX('Monthly Data'!Q:Q,Calculations!$C$116+MOD(CQ159,Calculations!$C$118))+(1-Control!$C$7*Calculations!$C$87)*INDEX('Monthly Data'!R:R,Calculations!$C$116+MOD(CQ159,Calculations!$C$118))</f>
        <v>-2.5168357537820856E-4</v>
      </c>
      <c r="HH159" s="86">
        <f ca="1">Control!$C$7*Calculations!$C$82*INDEX('Monthly Data'!N:N,Calculations!$C$116+MOD(CR159,Calculations!$C$118))+Control!$C$7*Calculations!$C$83*INDEX('Monthly Data'!O:O,Calculations!$C$116+MOD(CR159,Calculations!$C$118))+Control!$C$7*Calculations!$C$84*INDEX('Monthly Data'!P:P,Calculations!$C$116+MOD(CR159,Calculations!$C$118))+Control!$C$7*Calculations!$C$85*INDEX('Monthly Data'!Q:Q,Calculations!$C$116+MOD(CR159,Calculations!$C$118))+(1-Control!$C$7*Calculations!$C$87)*INDEX('Monthly Data'!R:R,Calculations!$C$116+MOD(CR159,Calculations!$C$118))</f>
        <v>2.2757992058453024E-3</v>
      </c>
      <c r="HI159" s="86">
        <f ca="1">Control!$C$7*Calculations!$C$82*INDEX('Monthly Data'!N:N,Calculations!$C$116+MOD(CS159,Calculations!$C$118))+Control!$C$7*Calculations!$C$83*INDEX('Monthly Data'!O:O,Calculations!$C$116+MOD(CS159,Calculations!$C$118))+Control!$C$7*Calculations!$C$84*INDEX('Monthly Data'!P:P,Calculations!$C$116+MOD(CS159,Calculations!$C$118))+Control!$C$7*Calculations!$C$85*INDEX('Monthly Data'!Q:Q,Calculations!$C$116+MOD(CS159,Calculations!$C$118))+(1-Control!$C$7*Calculations!$C$87)*INDEX('Monthly Data'!R:R,Calculations!$C$116+MOD(CS159,Calculations!$C$118))</f>
        <v>7.5897487599915015E-3</v>
      </c>
      <c r="HJ159" s="86">
        <f ca="1">Control!$C$7*Calculations!$C$82*INDEX('Monthly Data'!N:N,Calculations!$C$116+MOD(CT159,Calculations!$C$118))+Control!$C$7*Calculations!$C$83*INDEX('Monthly Data'!O:O,Calculations!$C$116+MOD(CT159,Calculations!$C$118))+Control!$C$7*Calculations!$C$84*INDEX('Monthly Data'!P:P,Calculations!$C$116+MOD(CT159,Calculations!$C$118))+Control!$C$7*Calculations!$C$85*INDEX('Monthly Data'!Q:Q,Calculations!$C$116+MOD(CT159,Calculations!$C$118))+(1-Control!$C$7*Calculations!$C$87)*INDEX('Monthly Data'!R:R,Calculations!$C$116+MOD(CT159,Calculations!$C$118))</f>
        <v>4.7768166384148329E-3</v>
      </c>
      <c r="HK159" s="86">
        <f ca="1">Control!$C$7*Calculations!$C$82*INDEX('Monthly Data'!N:N,Calculations!$C$116+MOD(CU159,Calculations!$C$118))+Control!$C$7*Calculations!$C$83*INDEX('Monthly Data'!O:O,Calculations!$C$116+MOD(CU159,Calculations!$C$118))+Control!$C$7*Calculations!$C$84*INDEX('Monthly Data'!P:P,Calculations!$C$116+MOD(CU159,Calculations!$C$118))+Control!$C$7*Calculations!$C$85*INDEX('Monthly Data'!Q:Q,Calculations!$C$116+MOD(CU159,Calculations!$C$118))+(1-Control!$C$7*Calculations!$C$87)*INDEX('Monthly Data'!R:R,Calculations!$C$116+MOD(CU159,Calculations!$C$118))</f>
        <v>-2.5168357537820856E-4</v>
      </c>
      <c r="HL159" s="86">
        <f ca="1">Control!$C$7*Calculations!$C$82*INDEX('Monthly Data'!N:N,Calculations!$C$116+MOD(CV159,Calculations!$C$118))+Control!$C$7*Calculations!$C$83*INDEX('Monthly Data'!O:O,Calculations!$C$116+MOD(CV159,Calculations!$C$118))+Control!$C$7*Calculations!$C$84*INDEX('Monthly Data'!P:P,Calculations!$C$116+MOD(CV159,Calculations!$C$118))+Control!$C$7*Calculations!$C$85*INDEX('Monthly Data'!Q:Q,Calculations!$C$116+MOD(CV159,Calculations!$C$118))+(1-Control!$C$7*Calculations!$C$87)*INDEX('Monthly Data'!R:R,Calculations!$C$116+MOD(CV159,Calculations!$C$118))</f>
        <v>1.0627294914941248E-2</v>
      </c>
      <c r="HM159" s="86">
        <f ca="1">Control!$C$7*Calculations!$C$82*INDEX('Monthly Data'!N:N,Calculations!$C$116+MOD(CW159,Calculations!$C$118))+Control!$C$7*Calculations!$C$83*INDEX('Monthly Data'!O:O,Calculations!$C$116+MOD(CW159,Calculations!$C$118))+Control!$C$7*Calculations!$C$84*INDEX('Monthly Data'!P:P,Calculations!$C$116+MOD(CW159,Calculations!$C$118))+Control!$C$7*Calculations!$C$85*INDEX('Monthly Data'!Q:Q,Calculations!$C$116+MOD(CW159,Calculations!$C$118))+(1-Control!$C$7*Calculations!$C$87)*INDEX('Monthly Data'!R:R,Calculations!$C$116+MOD(CW159,Calculations!$C$118))</f>
        <v>4.089189590407355E-3</v>
      </c>
      <c r="HN159" s="86">
        <f ca="1">Control!$C$7*Calculations!$C$82*INDEX('Monthly Data'!N:N,Calculations!$C$116+MOD(CX159,Calculations!$C$118))+Control!$C$7*Calculations!$C$83*INDEX('Monthly Data'!O:O,Calculations!$C$116+MOD(CX159,Calculations!$C$118))+Control!$C$7*Calculations!$C$84*INDEX('Monthly Data'!P:P,Calculations!$C$116+MOD(CX159,Calculations!$C$118))+Control!$C$7*Calculations!$C$85*INDEX('Monthly Data'!Q:Q,Calculations!$C$116+MOD(CX159,Calculations!$C$118))+(1-Control!$C$7*Calculations!$C$87)*INDEX('Monthly Data'!R:R,Calculations!$C$116+MOD(CX159,Calculations!$C$118))</f>
        <v>2.766281641786093E-2</v>
      </c>
      <c r="HO159" s="86">
        <f ca="1">Control!$C$7*Calculations!$C$82*INDEX('Monthly Data'!N:N,Calculations!$C$116+MOD(CY159,Calculations!$C$118))+Control!$C$7*Calculations!$C$83*INDEX('Monthly Data'!O:O,Calculations!$C$116+MOD(CY159,Calculations!$C$118))+Control!$C$7*Calculations!$C$84*INDEX('Monthly Data'!P:P,Calculations!$C$116+MOD(CY159,Calculations!$C$118))+Control!$C$7*Calculations!$C$85*INDEX('Monthly Data'!Q:Q,Calculations!$C$116+MOD(CY159,Calculations!$C$118))+(1-Control!$C$7*Calculations!$C$87)*INDEX('Monthly Data'!R:R,Calculations!$C$116+MOD(CY159,Calculations!$C$118))</f>
        <v>-4.417423226995453E-3</v>
      </c>
      <c r="HP159" s="86">
        <f ca="1">Control!$C$7*Calculations!$C$82*INDEX('Monthly Data'!N:N,Calculations!$C$116+MOD(CZ159,Calculations!$C$118))+Control!$C$7*Calculations!$C$83*INDEX('Monthly Data'!O:O,Calculations!$C$116+MOD(CZ159,Calculations!$C$118))+Control!$C$7*Calculations!$C$84*INDEX('Monthly Data'!P:P,Calculations!$C$116+MOD(CZ159,Calculations!$C$118))+Control!$C$7*Calculations!$C$85*INDEX('Monthly Data'!Q:Q,Calculations!$C$116+MOD(CZ159,Calculations!$C$118))+(1-Control!$C$7*Calculations!$C$87)*INDEX('Monthly Data'!R:R,Calculations!$C$116+MOD(CZ159,Calculations!$C$118))</f>
        <v>7.9764341593600071E-3</v>
      </c>
      <c r="HQ159" s="86">
        <f ca="1">Control!$C$7*Calculations!$C$82*INDEX('Monthly Data'!N:N,Calculations!$C$116+MOD(DA159,Calculations!$C$118))+Control!$C$7*Calculations!$C$83*INDEX('Monthly Data'!O:O,Calculations!$C$116+MOD(DA159,Calculations!$C$118))+Control!$C$7*Calculations!$C$84*INDEX('Monthly Data'!P:P,Calculations!$C$116+MOD(DA159,Calculations!$C$118))+Control!$C$7*Calculations!$C$85*INDEX('Monthly Data'!Q:Q,Calculations!$C$116+MOD(DA159,Calculations!$C$118))+(1-Control!$C$7*Calculations!$C$87)*INDEX('Monthly Data'!R:R,Calculations!$C$116+MOD(DA159,Calculations!$C$118))</f>
        <v>2.9708469559001142E-2</v>
      </c>
      <c r="HR159" s="86">
        <f ca="1">Control!$C$7*Calculations!$C$82*INDEX('Monthly Data'!N:N,Calculations!$C$116+MOD(DB159,Calculations!$C$118))+Control!$C$7*Calculations!$C$83*INDEX('Monthly Data'!O:O,Calculations!$C$116+MOD(DB159,Calculations!$C$118))+Control!$C$7*Calculations!$C$84*INDEX('Monthly Data'!P:P,Calculations!$C$116+MOD(DB159,Calculations!$C$118))+Control!$C$7*Calculations!$C$85*INDEX('Monthly Data'!Q:Q,Calculations!$C$116+MOD(DB159,Calculations!$C$118))+(1-Control!$C$7*Calculations!$C$87)*INDEX('Monthly Data'!R:R,Calculations!$C$116+MOD(DB159,Calculations!$C$118))</f>
        <v>7.857567536297622E-3</v>
      </c>
      <c r="HS159" s="86">
        <f ca="1">Control!$C$7*Calculations!$C$82*INDEX('Monthly Data'!N:N,Calculations!$C$116+MOD(DC159,Calculations!$C$118))+Control!$C$7*Calculations!$C$83*INDEX('Monthly Data'!O:O,Calculations!$C$116+MOD(DC159,Calculations!$C$118))+Control!$C$7*Calculations!$C$84*INDEX('Monthly Data'!P:P,Calculations!$C$116+MOD(DC159,Calculations!$C$118))+Control!$C$7*Calculations!$C$85*INDEX('Monthly Data'!Q:Q,Calculations!$C$116+MOD(DC159,Calculations!$C$118))+(1-Control!$C$7*Calculations!$C$87)*INDEX('Monthly Data'!R:R,Calculations!$C$116+MOD(DC159,Calculations!$C$118))</f>
        <v>2.3307359621218403E-2</v>
      </c>
      <c r="HT159" s="86">
        <f ca="1">Control!$C$7*Calculations!$C$82*INDEX('Monthly Data'!N:N,Calculations!$C$116+MOD(DD159,Calculations!$C$118))+Control!$C$7*Calculations!$C$83*INDEX('Monthly Data'!O:O,Calculations!$C$116+MOD(DD159,Calculations!$C$118))+Control!$C$7*Calculations!$C$84*INDEX('Monthly Data'!P:P,Calculations!$C$116+MOD(DD159,Calculations!$C$118))+Control!$C$7*Calculations!$C$85*INDEX('Monthly Data'!Q:Q,Calculations!$C$116+MOD(DD159,Calculations!$C$118))+(1-Control!$C$7*Calculations!$C$87)*INDEX('Monthly Data'!R:R,Calculations!$C$116+MOD(DD159,Calculations!$C$118))</f>
        <v>2.3852824346838646E-2</v>
      </c>
      <c r="HU159" s="86">
        <f ca="1">Control!$C$7*Calculations!$C$82*INDEX('Monthly Data'!N:N,Calculations!$C$116+MOD(DE159,Calculations!$C$118))+Control!$C$7*Calculations!$C$83*INDEX('Monthly Data'!O:O,Calculations!$C$116+MOD(DE159,Calculations!$C$118))+Control!$C$7*Calculations!$C$84*INDEX('Monthly Data'!P:P,Calculations!$C$116+MOD(DE159,Calculations!$C$118))+Control!$C$7*Calculations!$C$85*INDEX('Monthly Data'!Q:Q,Calculations!$C$116+MOD(DE159,Calculations!$C$118))+(1-Control!$C$7*Calculations!$C$87)*INDEX('Monthly Data'!R:R,Calculations!$C$116+MOD(DE159,Calculations!$C$118))</f>
        <v>-1.3959200237295809E-2</v>
      </c>
      <c r="HV159" s="86">
        <f ca="1">Control!$C$7*Calculations!$C$82*INDEX('Monthly Data'!N:N,Calculations!$C$116+MOD(DF159,Calculations!$C$118))+Control!$C$7*Calculations!$C$83*INDEX('Monthly Data'!O:O,Calculations!$C$116+MOD(DF159,Calculations!$C$118))+Control!$C$7*Calculations!$C$84*INDEX('Monthly Data'!P:P,Calculations!$C$116+MOD(DF159,Calculations!$C$118))+Control!$C$7*Calculations!$C$85*INDEX('Monthly Data'!Q:Q,Calculations!$C$116+MOD(DF159,Calculations!$C$118))+(1-Control!$C$7*Calculations!$C$87)*INDEX('Monthly Data'!R:R,Calculations!$C$116+MOD(DF159,Calculations!$C$118))</f>
        <v>3.1070573055362403E-2</v>
      </c>
      <c r="HW159" s="86">
        <f ca="1">Control!$C$7*Calculations!$C$82*INDEX('Monthly Data'!N:N,Calculations!$C$116+MOD(DG159,Calculations!$C$118))+Control!$C$7*Calculations!$C$83*INDEX('Monthly Data'!O:O,Calculations!$C$116+MOD(DG159,Calculations!$C$118))+Control!$C$7*Calculations!$C$84*INDEX('Monthly Data'!P:P,Calculations!$C$116+MOD(DG159,Calculations!$C$118))+Control!$C$7*Calculations!$C$85*INDEX('Monthly Data'!Q:Q,Calculations!$C$116+MOD(DG159,Calculations!$C$118))+(1-Control!$C$7*Calculations!$C$87)*INDEX('Monthly Data'!R:R,Calculations!$C$116+MOD(DG159,Calculations!$C$118))</f>
        <v>8.3814116887657771E-3</v>
      </c>
      <c r="HX159" s="86">
        <f ca="1">Control!$C$7*Calculations!$C$82*INDEX('Monthly Data'!N:N,Calculations!$C$116+MOD(DH159,Calculations!$C$118))+Control!$C$7*Calculations!$C$83*INDEX('Monthly Data'!O:O,Calculations!$C$116+MOD(DH159,Calculations!$C$118))+Control!$C$7*Calculations!$C$84*INDEX('Monthly Data'!P:P,Calculations!$C$116+MOD(DH159,Calculations!$C$118))+Control!$C$7*Calculations!$C$85*INDEX('Monthly Data'!Q:Q,Calculations!$C$116+MOD(DH159,Calculations!$C$118))+(1-Control!$C$7*Calculations!$C$87)*INDEX('Monthly Data'!R:R,Calculations!$C$116+MOD(DH159,Calculations!$C$118))</f>
        <v>-2.5419860972892394E-2</v>
      </c>
      <c r="HY159" s="86">
        <f ca="1">Control!$C$7*Calculations!$C$82*INDEX('Monthly Data'!N:N,Calculations!$C$116+MOD(DI159,Calculations!$C$118))+Control!$C$7*Calculations!$C$83*INDEX('Monthly Data'!O:O,Calculations!$C$116+MOD(DI159,Calculations!$C$118))+Control!$C$7*Calculations!$C$84*INDEX('Monthly Data'!P:P,Calculations!$C$116+MOD(DI159,Calculations!$C$118))+Control!$C$7*Calculations!$C$85*INDEX('Monthly Data'!Q:Q,Calculations!$C$116+MOD(DI159,Calculations!$C$118))+(1-Control!$C$7*Calculations!$C$87)*INDEX('Monthly Data'!R:R,Calculations!$C$116+MOD(DI159,Calculations!$C$118))</f>
        <v>3.0957942835585645E-2</v>
      </c>
      <c r="HZ159" s="86">
        <f ca="1">Control!$C$7*Calculations!$C$82*INDEX('Monthly Data'!N:N,Calculations!$C$116+MOD(DJ159,Calculations!$C$118))+Control!$C$7*Calculations!$C$83*INDEX('Monthly Data'!O:O,Calculations!$C$116+MOD(DJ159,Calculations!$C$118))+Control!$C$7*Calculations!$C$84*INDEX('Monthly Data'!P:P,Calculations!$C$116+MOD(DJ159,Calculations!$C$118))+Control!$C$7*Calculations!$C$85*INDEX('Monthly Data'!Q:Q,Calculations!$C$116+MOD(DJ159,Calculations!$C$118))+(1-Control!$C$7*Calculations!$C$87)*INDEX('Monthly Data'!R:R,Calculations!$C$116+MOD(DJ159,Calculations!$C$118))</f>
        <v>2.4722579420195831E-2</v>
      </c>
      <c r="IA159" s="86">
        <f ca="1">Control!$C$7*Calculations!$C$82*INDEX('Monthly Data'!N:N,Calculations!$C$116+MOD(DK159,Calculations!$C$118))+Control!$C$7*Calculations!$C$83*INDEX('Monthly Data'!O:O,Calculations!$C$116+MOD(DK159,Calculations!$C$118))+Control!$C$7*Calculations!$C$84*INDEX('Monthly Data'!P:P,Calculations!$C$116+MOD(DK159,Calculations!$C$118))+Control!$C$7*Calculations!$C$85*INDEX('Monthly Data'!Q:Q,Calculations!$C$116+MOD(DK159,Calculations!$C$118))+(1-Control!$C$7*Calculations!$C$87)*INDEX('Monthly Data'!R:R,Calculations!$C$116+MOD(DK159,Calculations!$C$118))</f>
        <v>3.4808428836917149E-3</v>
      </c>
      <c r="IB159" s="86">
        <f ca="1">Control!$C$7*Calculations!$C$82*INDEX('Monthly Data'!N:N,Calculations!$C$116+MOD(DL159,Calculations!$C$118))+Control!$C$7*Calculations!$C$83*INDEX('Monthly Data'!O:O,Calculations!$C$116+MOD(DL159,Calculations!$C$118))+Control!$C$7*Calculations!$C$84*INDEX('Monthly Data'!P:P,Calculations!$C$116+MOD(DL159,Calculations!$C$118))+Control!$C$7*Calculations!$C$85*INDEX('Monthly Data'!Q:Q,Calculations!$C$116+MOD(DL159,Calculations!$C$118))+(1-Control!$C$7*Calculations!$C$87)*INDEX('Monthly Data'!R:R,Calculations!$C$116+MOD(DL159,Calculations!$C$118))</f>
        <v>1.4915555251167555E-3</v>
      </c>
      <c r="IC159" s="86">
        <f ca="1">Control!$C$7*Calculations!$C$82*INDEX('Monthly Data'!N:N,Calculations!$C$116+MOD(DM159,Calculations!$C$118))+Control!$C$7*Calculations!$C$83*INDEX('Monthly Data'!O:O,Calculations!$C$116+MOD(DM159,Calculations!$C$118))+Control!$C$7*Calculations!$C$84*INDEX('Monthly Data'!P:P,Calculations!$C$116+MOD(DM159,Calculations!$C$118))+Control!$C$7*Calculations!$C$85*INDEX('Monthly Data'!Q:Q,Calculations!$C$116+MOD(DM159,Calculations!$C$118))+(1-Control!$C$7*Calculations!$C$87)*INDEX('Monthly Data'!R:R,Calculations!$C$116+MOD(DM159,Calculations!$C$118))</f>
        <v>-7.4084874653726545E-3</v>
      </c>
      <c r="ID159" s="86">
        <f ca="1">Control!$C$7*Calculations!$C$82*INDEX('Monthly Data'!N:N,Calculations!$C$116+MOD(DN159,Calculations!$C$118))+Control!$C$7*Calculations!$C$83*INDEX('Monthly Data'!O:O,Calculations!$C$116+MOD(DN159,Calculations!$C$118))+Control!$C$7*Calculations!$C$84*INDEX('Monthly Data'!P:P,Calculations!$C$116+MOD(DN159,Calculations!$C$118))+Control!$C$7*Calculations!$C$85*INDEX('Monthly Data'!Q:Q,Calculations!$C$116+MOD(DN159,Calculations!$C$118))+(1-Control!$C$7*Calculations!$C$87)*INDEX('Monthly Data'!R:R,Calculations!$C$116+MOD(DN159,Calculations!$C$118))</f>
        <v>1.3891563624307685E-2</v>
      </c>
      <c r="IE159" s="86">
        <f ca="1">Control!$C$7*Calculations!$C$82*INDEX('Monthly Data'!N:N,Calculations!$C$116+MOD(DO159,Calculations!$C$118))+Control!$C$7*Calculations!$C$83*INDEX('Monthly Data'!O:O,Calculations!$C$116+MOD(DO159,Calculations!$C$118))+Control!$C$7*Calculations!$C$84*INDEX('Monthly Data'!P:P,Calculations!$C$116+MOD(DO159,Calculations!$C$118))+Control!$C$7*Calculations!$C$85*INDEX('Monthly Data'!Q:Q,Calculations!$C$116+MOD(DO159,Calculations!$C$118))+(1-Control!$C$7*Calculations!$C$87)*INDEX('Monthly Data'!R:R,Calculations!$C$116+MOD(DO159,Calculations!$C$118))</f>
        <v>-4.3408051735618014E-2</v>
      </c>
      <c r="IF159" s="86">
        <f ca="1">Control!$C$7*Calculations!$C$82*INDEX('Monthly Data'!N:N,Calculations!$C$116+MOD(DP159,Calculations!$C$118))+Control!$C$7*Calculations!$C$83*INDEX('Monthly Data'!O:O,Calculations!$C$116+MOD(DP159,Calculations!$C$118))+Control!$C$7*Calculations!$C$84*INDEX('Monthly Data'!P:P,Calculations!$C$116+MOD(DP159,Calculations!$C$118))+Control!$C$7*Calculations!$C$85*INDEX('Monthly Data'!Q:Q,Calculations!$C$116+MOD(DP159,Calculations!$C$118))+(1-Control!$C$7*Calculations!$C$87)*INDEX('Monthly Data'!R:R,Calculations!$C$116+MOD(DP159,Calculations!$C$118))</f>
        <v>3.9251937367756782E-3</v>
      </c>
      <c r="IG159" s="88">
        <f ca="1">Control!$C$8*(1+DQ159)*(1+DR159)*(1+DS159)*(1+DT159)*(1+DU159)*(1+DV159)*(1+DW159)*(1+DX159)*(1+DY159)*(1+DZ159)*(1+EA159)*(1+EB159)*(1+EC159)*(1+ED159)*(1+EE159)*(1+EF159)*(1+EG159)*(1+EH159)*(1+EI159)*(1+EJ159)*(1+EK159)*(1+EL159)*(1+EM159)*(1+EN159)*(1+EO159)*(1+EP159)*(1+EQ159)*(1+ER159)*(1+ES159)*(1+ET159)*(1+EU159)*(1+EV159)*(1+EW159)*(1+EX159)*(1+EY159)*(1+EZ159)*(1+FA159)*(1+FB159)*(1+FC159)*(1+FD159)*(1+FE159)*(1+FF159)*(1+FG159)*(1+FH159)*(1+FI159)*(1+FJ159)*(1+FK159)*(1+FL159)*(1+FM159)*(1+FN159)*(1+FO159)*(1+FP159)*(1+FQ159)*(1+FR159)*(1+FS159)*(1+FT159)*(1+FU159)*(1+FV159)*(1+FW159)*(1+FX159)*(1+FY159)*(1+FZ159)*(1+GA159)*(1+GB159)*(1+GC159)*(1+GD159)*(1+GE159)*(1+GF159)*(1+GG159)*(1+GH159)*(1+GI159)*(1+GJ159)*(1+GK159)*(1+GL159)*(1+GM159)*(1+GN159)*(1+GO159)*(1+GP159)*(1+GQ159)*(1+GR159)*(1+GS159)*(1+GT159)*(1+GU159)*(1+GV159)*(1+GW159)*(1+GX159)*(1+GY159)*(1+GZ159)*(1+HA159)*(1+HB159)*(1+HC159)*(1+HD159)*(1+HE159)*(1+HF159)*(1+HG159)*(1+HH159)*(1+HI159)*(1+HJ159)*(1+HK159)*(1+HL159)*(1+HM159)*(1+HN159)*(1+HO159)*(1+HP159)*(1+HQ159)*(1+HR159)*(1+HS159)*(1+HT159)*(1+HU159)*(1+HV159)*(1+HW159)*(1+HX159)*(1+HY159)*(1+HZ159)*(1+IA159)*(1+IB159)*(1+IC159)*(1+ID159)*(1+IE159)*(1+IF159)</f>
        <v>108095.84424424291</v>
      </c>
    </row>
    <row r="160" spans="1:241" x14ac:dyDescent="0.25">
      <c r="A160">
        <v>22</v>
      </c>
      <c r="B160">
        <v>43</v>
      </c>
      <c r="C160">
        <v>42</v>
      </c>
      <c r="D160">
        <v>95</v>
      </c>
      <c r="E160">
        <v>65</v>
      </c>
      <c r="F160">
        <v>113</v>
      </c>
      <c r="G160">
        <v>87</v>
      </c>
      <c r="H160">
        <v>76</v>
      </c>
      <c r="I160">
        <v>47</v>
      </c>
      <c r="J160">
        <v>50</v>
      </c>
      <c r="K160">
        <v>6</v>
      </c>
      <c r="L160">
        <v>58</v>
      </c>
      <c r="M160">
        <v>67</v>
      </c>
      <c r="N160">
        <v>114</v>
      </c>
      <c r="O160">
        <v>114</v>
      </c>
      <c r="P160">
        <v>94</v>
      </c>
      <c r="Q160">
        <v>59</v>
      </c>
      <c r="R160">
        <v>37</v>
      </c>
      <c r="S160">
        <v>96</v>
      </c>
      <c r="T160">
        <v>33</v>
      </c>
      <c r="U160">
        <v>63</v>
      </c>
      <c r="V160">
        <v>69</v>
      </c>
      <c r="W160">
        <v>93</v>
      </c>
      <c r="X160">
        <v>10</v>
      </c>
      <c r="Y160">
        <v>59</v>
      </c>
      <c r="Z160">
        <v>60</v>
      </c>
      <c r="AA160">
        <v>52</v>
      </c>
      <c r="AB160">
        <v>24</v>
      </c>
      <c r="AC160">
        <v>97</v>
      </c>
      <c r="AD160">
        <v>72</v>
      </c>
      <c r="AE160">
        <v>94</v>
      </c>
      <c r="AF160">
        <v>70</v>
      </c>
      <c r="AG160">
        <v>18</v>
      </c>
      <c r="AH160">
        <v>27</v>
      </c>
      <c r="AI160">
        <v>110</v>
      </c>
      <c r="AJ160">
        <v>95</v>
      </c>
      <c r="AK160">
        <v>113</v>
      </c>
      <c r="AL160">
        <v>96</v>
      </c>
      <c r="AM160">
        <v>78</v>
      </c>
      <c r="AN160">
        <v>112</v>
      </c>
      <c r="AO160">
        <v>11</v>
      </c>
      <c r="AP160">
        <v>10</v>
      </c>
      <c r="AQ160">
        <v>11</v>
      </c>
      <c r="AR160">
        <v>92</v>
      </c>
      <c r="AS160">
        <v>95</v>
      </c>
      <c r="AT160">
        <v>91</v>
      </c>
      <c r="AU160">
        <v>98</v>
      </c>
      <c r="AV160">
        <v>3</v>
      </c>
      <c r="AW160">
        <v>31</v>
      </c>
      <c r="AX160">
        <v>68</v>
      </c>
      <c r="AY160">
        <v>48</v>
      </c>
      <c r="AZ160">
        <v>108</v>
      </c>
      <c r="BA160">
        <v>77</v>
      </c>
      <c r="BB160">
        <v>26</v>
      </c>
      <c r="BC160">
        <v>108</v>
      </c>
      <c r="BD160">
        <v>109</v>
      </c>
      <c r="BE160">
        <v>84</v>
      </c>
      <c r="BF160">
        <v>82</v>
      </c>
      <c r="BG160">
        <v>63</v>
      </c>
      <c r="BH160">
        <v>74</v>
      </c>
      <c r="BI160">
        <v>17</v>
      </c>
      <c r="BJ160">
        <v>50</v>
      </c>
      <c r="BK160">
        <v>33</v>
      </c>
      <c r="BL160">
        <v>63</v>
      </c>
      <c r="BM160">
        <v>62</v>
      </c>
      <c r="BN160">
        <v>45</v>
      </c>
      <c r="BO160">
        <v>88</v>
      </c>
      <c r="BP160">
        <v>10</v>
      </c>
      <c r="BQ160">
        <v>46</v>
      </c>
      <c r="BR160">
        <v>76</v>
      </c>
      <c r="BS160">
        <v>112</v>
      </c>
      <c r="BT160">
        <v>17</v>
      </c>
      <c r="BU160">
        <v>115</v>
      </c>
      <c r="BV160">
        <v>17</v>
      </c>
      <c r="BW160">
        <v>25</v>
      </c>
      <c r="BX160">
        <v>2</v>
      </c>
      <c r="BY160">
        <v>27</v>
      </c>
      <c r="BZ160">
        <v>16</v>
      </c>
      <c r="CA160">
        <v>37</v>
      </c>
      <c r="CB160">
        <v>24</v>
      </c>
      <c r="CC160">
        <v>78</v>
      </c>
      <c r="CD160">
        <v>96</v>
      </c>
      <c r="CE160">
        <v>109</v>
      </c>
      <c r="CF160">
        <v>22</v>
      </c>
      <c r="CG160">
        <v>10</v>
      </c>
      <c r="CH160">
        <v>36</v>
      </c>
      <c r="CI160">
        <v>37</v>
      </c>
      <c r="CJ160">
        <v>13</v>
      </c>
      <c r="CK160">
        <v>79</v>
      </c>
      <c r="CL160">
        <v>79</v>
      </c>
      <c r="CM160">
        <v>31</v>
      </c>
      <c r="CN160">
        <v>62</v>
      </c>
      <c r="CO160">
        <v>42</v>
      </c>
      <c r="CP160">
        <v>27</v>
      </c>
      <c r="CQ160">
        <v>17</v>
      </c>
      <c r="CR160">
        <v>65</v>
      </c>
      <c r="CS160">
        <v>57</v>
      </c>
      <c r="CT160">
        <v>98</v>
      </c>
      <c r="CU160">
        <v>99</v>
      </c>
      <c r="CV160">
        <v>110</v>
      </c>
      <c r="CW160">
        <v>97</v>
      </c>
      <c r="CX160">
        <v>13</v>
      </c>
      <c r="CY160">
        <v>3</v>
      </c>
      <c r="CZ160">
        <v>0</v>
      </c>
      <c r="DA160">
        <v>26</v>
      </c>
      <c r="DB160">
        <v>37</v>
      </c>
      <c r="DC160">
        <v>99</v>
      </c>
      <c r="DD160">
        <v>79</v>
      </c>
      <c r="DE160">
        <v>60</v>
      </c>
      <c r="DF160">
        <v>56</v>
      </c>
      <c r="DG160">
        <v>37</v>
      </c>
      <c r="DH160">
        <v>49</v>
      </c>
      <c r="DI160">
        <v>30</v>
      </c>
      <c r="DJ160">
        <v>10</v>
      </c>
      <c r="DK160">
        <v>51</v>
      </c>
      <c r="DL160">
        <v>52</v>
      </c>
      <c r="DM160">
        <v>46</v>
      </c>
      <c r="DN160">
        <v>52</v>
      </c>
      <c r="DO160">
        <v>25</v>
      </c>
      <c r="DP160">
        <v>58</v>
      </c>
      <c r="DQ160" s="86">
        <f ca="1">Control!$C$7*Calculations!$C$82*INDEX('Monthly Data'!N:N,Calculations!$C$116+MOD(A160,Calculations!$C$118))+Control!$C$7*Calculations!$C$83*INDEX('Monthly Data'!O:O,Calculations!$C$116+MOD(A160,Calculations!$C$118))+Control!$C$7*Calculations!$C$84*INDEX('Monthly Data'!P:P,Calculations!$C$116+MOD(A160,Calculations!$C$118))+Control!$C$7*Calculations!$C$85*INDEX('Monthly Data'!Q:Q,Calculations!$C$116+MOD(A160,Calculations!$C$118))+(1-Control!$C$7*Calculations!$C$87)*INDEX('Monthly Data'!R:R,Calculations!$C$116+MOD(A160,Calculations!$C$118))</f>
        <v>1.50127906355989E-2</v>
      </c>
      <c r="DR160" s="86">
        <f ca="1">Control!$C$7*Calculations!$C$82*INDEX('Monthly Data'!N:N,Calculations!$C$116+MOD(B160,Calculations!$C$118))+Control!$C$7*Calculations!$C$83*INDEX('Monthly Data'!O:O,Calculations!$C$116+MOD(B160,Calculations!$C$118))+Control!$C$7*Calculations!$C$84*INDEX('Monthly Data'!P:P,Calculations!$C$116+MOD(B160,Calculations!$C$118))+Control!$C$7*Calculations!$C$85*INDEX('Monthly Data'!Q:Q,Calculations!$C$116+MOD(B160,Calculations!$C$118))+(1-Control!$C$7*Calculations!$C$87)*INDEX('Monthly Data'!R:R,Calculations!$C$116+MOD(B160,Calculations!$C$118))</f>
        <v>5.1279584938936244E-2</v>
      </c>
      <c r="DS160" s="86">
        <f ca="1">Control!$C$7*Calculations!$C$82*INDEX('Monthly Data'!N:N,Calculations!$C$116+MOD(C160,Calculations!$C$118))+Control!$C$7*Calculations!$C$83*INDEX('Monthly Data'!O:O,Calculations!$C$116+MOD(C160,Calculations!$C$118))+Control!$C$7*Calculations!$C$84*INDEX('Monthly Data'!P:P,Calculations!$C$116+MOD(C160,Calculations!$C$118))+Control!$C$7*Calculations!$C$85*INDEX('Monthly Data'!Q:Q,Calculations!$C$116+MOD(C160,Calculations!$C$118))+(1-Control!$C$7*Calculations!$C$87)*INDEX('Monthly Data'!R:R,Calculations!$C$116+MOD(C160,Calculations!$C$118))</f>
        <v>-6.1115617667135171E-2</v>
      </c>
      <c r="DT160" s="86">
        <f ca="1">Control!$C$7*Calculations!$C$82*INDEX('Monthly Data'!N:N,Calculations!$C$116+MOD(D160,Calculations!$C$118))+Control!$C$7*Calculations!$C$83*INDEX('Monthly Data'!O:O,Calculations!$C$116+MOD(D160,Calculations!$C$118))+Control!$C$7*Calculations!$C$84*INDEX('Monthly Data'!P:P,Calculations!$C$116+MOD(D160,Calculations!$C$118))+Control!$C$7*Calculations!$C$85*INDEX('Monthly Data'!Q:Q,Calculations!$C$116+MOD(D160,Calculations!$C$118))+(1-Control!$C$7*Calculations!$C$87)*INDEX('Monthly Data'!R:R,Calculations!$C$116+MOD(D160,Calculations!$C$118))</f>
        <v>1.5758278480433856E-2</v>
      </c>
      <c r="DU160" s="86">
        <f ca="1">Control!$C$7*Calculations!$C$82*INDEX('Monthly Data'!N:N,Calculations!$C$116+MOD(E160,Calculations!$C$118))+Control!$C$7*Calculations!$C$83*INDEX('Monthly Data'!O:O,Calculations!$C$116+MOD(E160,Calculations!$C$118))+Control!$C$7*Calculations!$C$84*INDEX('Monthly Data'!P:P,Calculations!$C$116+MOD(E160,Calculations!$C$118))+Control!$C$7*Calculations!$C$85*INDEX('Monthly Data'!Q:Q,Calculations!$C$116+MOD(E160,Calculations!$C$118))+(1-Control!$C$7*Calculations!$C$87)*INDEX('Monthly Data'!R:R,Calculations!$C$116+MOD(E160,Calculations!$C$118))</f>
        <v>-1.3959200237295809E-2</v>
      </c>
      <c r="DV160" s="86">
        <f ca="1">Control!$C$7*Calculations!$C$82*INDEX('Monthly Data'!N:N,Calculations!$C$116+MOD(F160,Calculations!$C$118))+Control!$C$7*Calculations!$C$83*INDEX('Monthly Data'!O:O,Calculations!$C$116+MOD(F160,Calculations!$C$118))+Control!$C$7*Calculations!$C$84*INDEX('Monthly Data'!P:P,Calculations!$C$116+MOD(F160,Calculations!$C$118))+Control!$C$7*Calculations!$C$85*INDEX('Monthly Data'!Q:Q,Calculations!$C$116+MOD(F160,Calculations!$C$118))+(1-Control!$C$7*Calculations!$C$87)*INDEX('Monthly Data'!R:R,Calculations!$C$116+MOD(F160,Calculations!$C$118))</f>
        <v>4.4327772793586687E-3</v>
      </c>
      <c r="DW160" s="86">
        <f ca="1">Control!$C$7*Calculations!$C$82*INDEX('Monthly Data'!N:N,Calculations!$C$116+MOD(G160,Calculations!$C$118))+Control!$C$7*Calculations!$C$83*INDEX('Monthly Data'!O:O,Calculations!$C$116+MOD(G160,Calculations!$C$118))+Control!$C$7*Calculations!$C$84*INDEX('Monthly Data'!P:P,Calculations!$C$116+MOD(G160,Calculations!$C$118))+Control!$C$7*Calculations!$C$85*INDEX('Monthly Data'!Q:Q,Calculations!$C$116+MOD(G160,Calculations!$C$118))+(1-Control!$C$7*Calculations!$C$87)*INDEX('Monthly Data'!R:R,Calculations!$C$116+MOD(G160,Calculations!$C$118))</f>
        <v>2.5790695379256122E-2</v>
      </c>
      <c r="DX160" s="86">
        <f ca="1">Control!$C$7*Calculations!$C$82*INDEX('Monthly Data'!N:N,Calculations!$C$116+MOD(H160,Calculations!$C$118))+Control!$C$7*Calculations!$C$83*INDEX('Monthly Data'!O:O,Calculations!$C$116+MOD(H160,Calculations!$C$118))+Control!$C$7*Calculations!$C$84*INDEX('Monthly Data'!P:P,Calculations!$C$116+MOD(H160,Calculations!$C$118))+Control!$C$7*Calculations!$C$85*INDEX('Monthly Data'!Q:Q,Calculations!$C$116+MOD(H160,Calculations!$C$118))+(1-Control!$C$7*Calculations!$C$87)*INDEX('Monthly Data'!R:R,Calculations!$C$116+MOD(H160,Calculations!$C$118))</f>
        <v>3.5231336013669103E-2</v>
      </c>
      <c r="DY160" s="86">
        <f ca="1">Control!$C$7*Calculations!$C$82*INDEX('Monthly Data'!N:N,Calculations!$C$116+MOD(I160,Calculations!$C$118))+Control!$C$7*Calculations!$C$83*INDEX('Monthly Data'!O:O,Calculations!$C$116+MOD(I160,Calculations!$C$118))+Control!$C$7*Calculations!$C$84*INDEX('Monthly Data'!P:P,Calculations!$C$116+MOD(I160,Calculations!$C$118))+Control!$C$7*Calculations!$C$85*INDEX('Monthly Data'!Q:Q,Calculations!$C$116+MOD(I160,Calculations!$C$118))+(1-Control!$C$7*Calculations!$C$87)*INDEX('Monthly Data'!R:R,Calculations!$C$116+MOD(I160,Calculations!$C$118))</f>
        <v>3.1011313347584085E-2</v>
      </c>
      <c r="DZ160" s="86">
        <f ca="1">Control!$C$7*Calculations!$C$82*INDEX('Monthly Data'!N:N,Calculations!$C$116+MOD(J160,Calculations!$C$118))+Control!$C$7*Calculations!$C$83*INDEX('Monthly Data'!O:O,Calculations!$C$116+MOD(J160,Calculations!$C$118))+Control!$C$7*Calculations!$C$84*INDEX('Monthly Data'!P:P,Calculations!$C$116+MOD(J160,Calculations!$C$118))+Control!$C$7*Calculations!$C$85*INDEX('Monthly Data'!Q:Q,Calculations!$C$116+MOD(J160,Calculations!$C$118))+(1-Control!$C$7*Calculations!$C$87)*INDEX('Monthly Data'!R:R,Calculations!$C$116+MOD(J160,Calculations!$C$118))</f>
        <v>6.1009361253630504E-2</v>
      </c>
      <c r="EA160" s="86">
        <f ca="1">Control!$C$7*Calculations!$C$82*INDEX('Monthly Data'!N:N,Calculations!$C$116+MOD(K160,Calculations!$C$118))+Control!$C$7*Calculations!$C$83*INDEX('Monthly Data'!O:O,Calculations!$C$116+MOD(K160,Calculations!$C$118))+Control!$C$7*Calculations!$C$84*INDEX('Monthly Data'!P:P,Calculations!$C$116+MOD(K160,Calculations!$C$118))+Control!$C$7*Calculations!$C$85*INDEX('Monthly Data'!Q:Q,Calculations!$C$116+MOD(K160,Calculations!$C$118))+(1-Control!$C$7*Calculations!$C$87)*INDEX('Monthly Data'!R:R,Calculations!$C$116+MOD(K160,Calculations!$C$118))</f>
        <v>4.7768166384148329E-3</v>
      </c>
      <c r="EB160" s="86">
        <f ca="1">Control!$C$7*Calculations!$C$82*INDEX('Monthly Data'!N:N,Calculations!$C$116+MOD(L160,Calculations!$C$118))+Control!$C$7*Calculations!$C$83*INDEX('Monthly Data'!O:O,Calculations!$C$116+MOD(L160,Calculations!$C$118))+Control!$C$7*Calculations!$C$84*INDEX('Monthly Data'!P:P,Calculations!$C$116+MOD(L160,Calculations!$C$118))+Control!$C$7*Calculations!$C$85*INDEX('Monthly Data'!Q:Q,Calculations!$C$116+MOD(L160,Calculations!$C$118))+(1-Control!$C$7*Calculations!$C$87)*INDEX('Monthly Data'!R:R,Calculations!$C$116+MOD(L160,Calculations!$C$118))</f>
        <v>8.4240675975201049E-3</v>
      </c>
      <c r="EC160" s="86">
        <f ca="1">Control!$C$7*Calculations!$C$82*INDEX('Monthly Data'!N:N,Calculations!$C$116+MOD(M160,Calculations!$C$118))+Control!$C$7*Calculations!$C$83*INDEX('Monthly Data'!O:O,Calculations!$C$116+MOD(M160,Calculations!$C$118))+Control!$C$7*Calculations!$C$84*INDEX('Monthly Data'!P:P,Calculations!$C$116+MOD(M160,Calculations!$C$118))+Control!$C$7*Calculations!$C$85*INDEX('Monthly Data'!Q:Q,Calculations!$C$116+MOD(M160,Calculations!$C$118))+(1-Control!$C$7*Calculations!$C$87)*INDEX('Monthly Data'!R:R,Calculations!$C$116+MOD(M160,Calculations!$C$118))</f>
        <v>-3.9863250714949353E-2</v>
      </c>
      <c r="ED160" s="86">
        <f ca="1">Control!$C$7*Calculations!$C$82*INDEX('Monthly Data'!N:N,Calculations!$C$116+MOD(N160,Calculations!$C$118))+Control!$C$7*Calculations!$C$83*INDEX('Monthly Data'!O:O,Calculations!$C$116+MOD(N160,Calculations!$C$118))+Control!$C$7*Calculations!$C$84*INDEX('Monthly Data'!P:P,Calculations!$C$116+MOD(N160,Calculations!$C$118))+Control!$C$7*Calculations!$C$85*INDEX('Monthly Data'!Q:Q,Calculations!$C$116+MOD(N160,Calculations!$C$118))+(1-Control!$C$7*Calculations!$C$87)*INDEX('Monthly Data'!R:R,Calculations!$C$116+MOD(N160,Calculations!$C$118))</f>
        <v>-2.5419860972892394E-2</v>
      </c>
      <c r="EE160" s="86">
        <f ca="1">Control!$C$7*Calculations!$C$82*INDEX('Monthly Data'!N:N,Calculations!$C$116+MOD(O160,Calculations!$C$118))+Control!$C$7*Calculations!$C$83*INDEX('Monthly Data'!O:O,Calculations!$C$116+MOD(O160,Calculations!$C$118))+Control!$C$7*Calculations!$C$84*INDEX('Monthly Data'!P:P,Calculations!$C$116+MOD(O160,Calculations!$C$118))+Control!$C$7*Calculations!$C$85*INDEX('Monthly Data'!Q:Q,Calculations!$C$116+MOD(O160,Calculations!$C$118))+(1-Control!$C$7*Calculations!$C$87)*INDEX('Monthly Data'!R:R,Calculations!$C$116+MOD(O160,Calculations!$C$118))</f>
        <v>-2.5419860972892394E-2</v>
      </c>
      <c r="EF160" s="86">
        <f ca="1">Control!$C$7*Calculations!$C$82*INDEX('Monthly Data'!N:N,Calculations!$C$116+MOD(P160,Calculations!$C$118))+Control!$C$7*Calculations!$C$83*INDEX('Monthly Data'!O:O,Calculations!$C$116+MOD(P160,Calculations!$C$118))+Control!$C$7*Calculations!$C$84*INDEX('Monthly Data'!P:P,Calculations!$C$116+MOD(P160,Calculations!$C$118))+Control!$C$7*Calculations!$C$85*INDEX('Monthly Data'!Q:Q,Calculations!$C$116+MOD(P160,Calculations!$C$118))+(1-Control!$C$7*Calculations!$C$87)*INDEX('Monthly Data'!R:R,Calculations!$C$116+MOD(P160,Calculations!$C$118))</f>
        <v>1.0353752315110615E-2</v>
      </c>
      <c r="EG160" s="86">
        <f ca="1">Control!$C$7*Calculations!$C$82*INDEX('Monthly Data'!N:N,Calculations!$C$116+MOD(Q160,Calculations!$C$118))+Control!$C$7*Calculations!$C$83*INDEX('Monthly Data'!O:O,Calculations!$C$116+MOD(Q160,Calculations!$C$118))+Control!$C$7*Calculations!$C$84*INDEX('Monthly Data'!P:P,Calculations!$C$116+MOD(Q160,Calculations!$C$118))+Control!$C$7*Calculations!$C$85*INDEX('Monthly Data'!Q:Q,Calculations!$C$116+MOD(Q160,Calculations!$C$118))+(1-Control!$C$7*Calculations!$C$87)*INDEX('Monthly Data'!R:R,Calculations!$C$116+MOD(Q160,Calculations!$C$118))</f>
        <v>1.1704119272391494E-2</v>
      </c>
      <c r="EH160" s="86">
        <f ca="1">Control!$C$7*Calculations!$C$82*INDEX('Monthly Data'!N:N,Calculations!$C$116+MOD(R160,Calculations!$C$118))+Control!$C$7*Calculations!$C$83*INDEX('Monthly Data'!O:O,Calculations!$C$116+MOD(R160,Calculations!$C$118))+Control!$C$7*Calculations!$C$84*INDEX('Monthly Data'!P:P,Calculations!$C$116+MOD(R160,Calculations!$C$118))+Control!$C$7*Calculations!$C$85*INDEX('Monthly Data'!Q:Q,Calculations!$C$116+MOD(R160,Calculations!$C$118))+(1-Control!$C$7*Calculations!$C$87)*INDEX('Monthly Data'!R:R,Calculations!$C$116+MOD(R160,Calculations!$C$118))</f>
        <v>1.2954540023127663E-2</v>
      </c>
      <c r="EI160" s="86">
        <f ca="1">Control!$C$7*Calculations!$C$82*INDEX('Monthly Data'!N:N,Calculations!$C$116+MOD(S160,Calculations!$C$118))+Control!$C$7*Calculations!$C$83*INDEX('Monthly Data'!O:O,Calculations!$C$116+MOD(S160,Calculations!$C$118))+Control!$C$7*Calculations!$C$84*INDEX('Monthly Data'!P:P,Calculations!$C$116+MOD(S160,Calculations!$C$118))+Control!$C$7*Calculations!$C$85*INDEX('Monthly Data'!Q:Q,Calculations!$C$116+MOD(S160,Calculations!$C$118))+(1-Control!$C$7*Calculations!$C$87)*INDEX('Monthly Data'!R:R,Calculations!$C$116+MOD(S160,Calculations!$C$118))</f>
        <v>1.0627294914941248E-2</v>
      </c>
      <c r="EJ160" s="86">
        <f ca="1">Control!$C$7*Calculations!$C$82*INDEX('Monthly Data'!N:N,Calculations!$C$116+MOD(T160,Calculations!$C$118))+Control!$C$7*Calculations!$C$83*INDEX('Monthly Data'!O:O,Calculations!$C$116+MOD(T160,Calculations!$C$118))+Control!$C$7*Calculations!$C$84*INDEX('Monthly Data'!P:P,Calculations!$C$116+MOD(T160,Calculations!$C$118))+Control!$C$7*Calculations!$C$85*INDEX('Monthly Data'!Q:Q,Calculations!$C$116+MOD(T160,Calculations!$C$118))+(1-Control!$C$7*Calculations!$C$87)*INDEX('Monthly Data'!R:R,Calculations!$C$116+MOD(T160,Calculations!$C$118))</f>
        <v>3.1070573055362403E-2</v>
      </c>
      <c r="EK160" s="86">
        <f ca="1">Control!$C$7*Calculations!$C$82*INDEX('Monthly Data'!N:N,Calculations!$C$116+MOD(U160,Calculations!$C$118))+Control!$C$7*Calculations!$C$83*INDEX('Monthly Data'!O:O,Calculations!$C$116+MOD(U160,Calculations!$C$118))+Control!$C$7*Calculations!$C$84*INDEX('Monthly Data'!P:P,Calculations!$C$116+MOD(U160,Calculations!$C$118))+Control!$C$7*Calculations!$C$85*INDEX('Monthly Data'!Q:Q,Calculations!$C$116+MOD(U160,Calculations!$C$118))+(1-Control!$C$7*Calculations!$C$87)*INDEX('Monthly Data'!R:R,Calculations!$C$116+MOD(U160,Calculations!$C$118))</f>
        <v>1.9073822767906517E-2</v>
      </c>
      <c r="EL160" s="86">
        <f ca="1">Control!$C$7*Calculations!$C$82*INDEX('Monthly Data'!N:N,Calculations!$C$116+MOD(V160,Calculations!$C$118))+Control!$C$7*Calculations!$C$83*INDEX('Monthly Data'!O:O,Calculations!$C$116+MOD(V160,Calculations!$C$118))+Control!$C$7*Calculations!$C$84*INDEX('Monthly Data'!P:P,Calculations!$C$116+MOD(V160,Calculations!$C$118))+Control!$C$7*Calculations!$C$85*INDEX('Monthly Data'!Q:Q,Calculations!$C$116+MOD(V160,Calculations!$C$118))+(1-Control!$C$7*Calculations!$C$87)*INDEX('Monthly Data'!R:R,Calculations!$C$116+MOD(V160,Calculations!$C$118))</f>
        <v>-4.0413381192162513E-2</v>
      </c>
      <c r="EM160" s="86">
        <f ca="1">Control!$C$7*Calculations!$C$82*INDEX('Monthly Data'!N:N,Calculations!$C$116+MOD(W160,Calculations!$C$118))+Control!$C$7*Calculations!$C$83*INDEX('Monthly Data'!O:O,Calculations!$C$116+MOD(W160,Calculations!$C$118))+Control!$C$7*Calculations!$C$84*INDEX('Monthly Data'!P:P,Calculations!$C$116+MOD(W160,Calculations!$C$118))+Control!$C$7*Calculations!$C$85*INDEX('Monthly Data'!Q:Q,Calculations!$C$116+MOD(W160,Calculations!$C$118))+(1-Control!$C$7*Calculations!$C$87)*INDEX('Monthly Data'!R:R,Calculations!$C$116+MOD(W160,Calculations!$C$118))</f>
        <v>1.1809891087585166E-2</v>
      </c>
      <c r="EN160" s="86">
        <f ca="1">Control!$C$7*Calculations!$C$82*INDEX('Monthly Data'!N:N,Calculations!$C$116+MOD(X160,Calculations!$C$118))+Control!$C$7*Calculations!$C$83*INDEX('Monthly Data'!O:O,Calculations!$C$116+MOD(X160,Calculations!$C$118))+Control!$C$7*Calculations!$C$84*INDEX('Monthly Data'!P:P,Calculations!$C$116+MOD(X160,Calculations!$C$118))+Control!$C$7*Calculations!$C$85*INDEX('Monthly Data'!Q:Q,Calculations!$C$116+MOD(X160,Calculations!$C$118))+(1-Control!$C$7*Calculations!$C$87)*INDEX('Monthly Data'!R:R,Calculations!$C$116+MOD(X160,Calculations!$C$118))</f>
        <v>1.1702576456120543E-2</v>
      </c>
      <c r="EO160" s="86">
        <f ca="1">Control!$C$7*Calculations!$C$82*INDEX('Monthly Data'!N:N,Calculations!$C$116+MOD(Y160,Calculations!$C$118))+Control!$C$7*Calculations!$C$83*INDEX('Monthly Data'!O:O,Calculations!$C$116+MOD(Y160,Calculations!$C$118))+Control!$C$7*Calculations!$C$84*INDEX('Monthly Data'!P:P,Calculations!$C$116+MOD(Y160,Calculations!$C$118))+Control!$C$7*Calculations!$C$85*INDEX('Monthly Data'!Q:Q,Calculations!$C$116+MOD(Y160,Calculations!$C$118))+(1-Control!$C$7*Calculations!$C$87)*INDEX('Monthly Data'!R:R,Calculations!$C$116+MOD(Y160,Calculations!$C$118))</f>
        <v>1.1704119272391494E-2</v>
      </c>
      <c r="EP160" s="86">
        <f ca="1">Control!$C$7*Calculations!$C$82*INDEX('Monthly Data'!N:N,Calculations!$C$116+MOD(Z160,Calculations!$C$118))+Control!$C$7*Calculations!$C$83*INDEX('Monthly Data'!O:O,Calculations!$C$116+MOD(Z160,Calculations!$C$118))+Control!$C$7*Calculations!$C$84*INDEX('Monthly Data'!P:P,Calculations!$C$116+MOD(Z160,Calculations!$C$118))+Control!$C$7*Calculations!$C$85*INDEX('Monthly Data'!Q:Q,Calculations!$C$116+MOD(Z160,Calculations!$C$118))+(1-Control!$C$7*Calculations!$C$87)*INDEX('Monthly Data'!R:R,Calculations!$C$116+MOD(Z160,Calculations!$C$118))</f>
        <v>-1.9947061878162777E-2</v>
      </c>
      <c r="EQ160" s="86">
        <f ca="1">Control!$C$7*Calculations!$C$82*INDEX('Monthly Data'!N:N,Calculations!$C$116+MOD(AA160,Calculations!$C$118))+Control!$C$7*Calculations!$C$83*INDEX('Monthly Data'!O:O,Calculations!$C$116+MOD(AA160,Calculations!$C$118))+Control!$C$7*Calculations!$C$84*INDEX('Monthly Data'!P:P,Calculations!$C$116+MOD(AA160,Calculations!$C$118))+Control!$C$7*Calculations!$C$85*INDEX('Monthly Data'!Q:Q,Calculations!$C$116+MOD(AA160,Calculations!$C$118))+(1-Control!$C$7*Calculations!$C$87)*INDEX('Monthly Data'!R:R,Calculations!$C$116+MOD(AA160,Calculations!$C$118))</f>
        <v>-3.8875517825435772E-3</v>
      </c>
      <c r="ER160" s="86">
        <f ca="1">Control!$C$7*Calculations!$C$82*INDEX('Monthly Data'!N:N,Calculations!$C$116+MOD(AB160,Calculations!$C$118))+Control!$C$7*Calculations!$C$83*INDEX('Monthly Data'!O:O,Calculations!$C$116+MOD(AB160,Calculations!$C$118))+Control!$C$7*Calculations!$C$84*INDEX('Monthly Data'!P:P,Calculations!$C$116+MOD(AB160,Calculations!$C$118))+Control!$C$7*Calculations!$C$85*INDEX('Monthly Data'!Q:Q,Calculations!$C$116+MOD(AB160,Calculations!$C$118))+(1-Control!$C$7*Calculations!$C$87)*INDEX('Monthly Data'!R:R,Calculations!$C$116+MOD(AB160,Calculations!$C$118))</f>
        <v>4.2795950888382334E-3</v>
      </c>
      <c r="ES160" s="86">
        <f ca="1">Control!$C$7*Calculations!$C$82*INDEX('Monthly Data'!N:N,Calculations!$C$116+MOD(AC160,Calculations!$C$118))+Control!$C$7*Calculations!$C$83*INDEX('Monthly Data'!O:O,Calculations!$C$116+MOD(AC160,Calculations!$C$118))+Control!$C$7*Calculations!$C$84*INDEX('Monthly Data'!P:P,Calculations!$C$116+MOD(AC160,Calculations!$C$118))+Control!$C$7*Calculations!$C$85*INDEX('Monthly Data'!Q:Q,Calculations!$C$116+MOD(AC160,Calculations!$C$118))+(1-Control!$C$7*Calculations!$C$87)*INDEX('Monthly Data'!R:R,Calculations!$C$116+MOD(AC160,Calculations!$C$118))</f>
        <v>-7.5539743260223157E-3</v>
      </c>
      <c r="ET160" s="86">
        <f ca="1">Control!$C$7*Calculations!$C$82*INDEX('Monthly Data'!N:N,Calculations!$C$116+MOD(AD160,Calculations!$C$118))+Control!$C$7*Calculations!$C$83*INDEX('Monthly Data'!O:O,Calculations!$C$116+MOD(AD160,Calculations!$C$118))+Control!$C$7*Calculations!$C$84*INDEX('Monthly Data'!P:P,Calculations!$C$116+MOD(AD160,Calculations!$C$118))+Control!$C$7*Calculations!$C$85*INDEX('Monthly Data'!Q:Q,Calculations!$C$116+MOD(AD160,Calculations!$C$118))+(1-Control!$C$7*Calculations!$C$87)*INDEX('Monthly Data'!R:R,Calculations!$C$116+MOD(AD160,Calculations!$C$118))</f>
        <v>-4.3408051735618014E-2</v>
      </c>
      <c r="EU160" s="86">
        <f ca="1">Control!$C$7*Calculations!$C$82*INDEX('Monthly Data'!N:N,Calculations!$C$116+MOD(AE160,Calculations!$C$118))+Control!$C$7*Calculations!$C$83*INDEX('Monthly Data'!O:O,Calculations!$C$116+MOD(AE160,Calculations!$C$118))+Control!$C$7*Calculations!$C$84*INDEX('Monthly Data'!P:P,Calculations!$C$116+MOD(AE160,Calculations!$C$118))+Control!$C$7*Calculations!$C$85*INDEX('Monthly Data'!Q:Q,Calculations!$C$116+MOD(AE160,Calculations!$C$118))+(1-Control!$C$7*Calculations!$C$87)*INDEX('Monthly Data'!R:R,Calculations!$C$116+MOD(AE160,Calculations!$C$118))</f>
        <v>1.0353752315110615E-2</v>
      </c>
      <c r="EV160" s="86">
        <f ca="1">Control!$C$7*Calculations!$C$82*INDEX('Monthly Data'!N:N,Calculations!$C$116+MOD(AF160,Calculations!$C$118))+Control!$C$7*Calculations!$C$83*INDEX('Monthly Data'!O:O,Calculations!$C$116+MOD(AF160,Calculations!$C$118))+Control!$C$7*Calculations!$C$84*INDEX('Monthly Data'!P:P,Calculations!$C$116+MOD(AF160,Calculations!$C$118))+Control!$C$7*Calculations!$C$85*INDEX('Monthly Data'!Q:Q,Calculations!$C$116+MOD(AF160,Calculations!$C$118))+(1-Control!$C$7*Calculations!$C$87)*INDEX('Monthly Data'!R:R,Calculations!$C$116+MOD(AF160,Calculations!$C$118))</f>
        <v>3.8809817903524786E-2</v>
      </c>
      <c r="EW160" s="86">
        <f ca="1">Control!$C$7*Calculations!$C$82*INDEX('Monthly Data'!N:N,Calculations!$C$116+MOD(AG160,Calculations!$C$118))+Control!$C$7*Calculations!$C$83*INDEX('Monthly Data'!O:O,Calculations!$C$116+MOD(AG160,Calculations!$C$118))+Control!$C$7*Calculations!$C$84*INDEX('Monthly Data'!P:P,Calculations!$C$116+MOD(AG160,Calculations!$C$118))+Control!$C$7*Calculations!$C$85*INDEX('Monthly Data'!Q:Q,Calculations!$C$116+MOD(AG160,Calculations!$C$118))+(1-Control!$C$7*Calculations!$C$87)*INDEX('Monthly Data'!R:R,Calculations!$C$116+MOD(AG160,Calculations!$C$118))</f>
        <v>-7.4084874653726545E-3</v>
      </c>
      <c r="EX160" s="86">
        <f ca="1">Control!$C$7*Calculations!$C$82*INDEX('Monthly Data'!N:N,Calculations!$C$116+MOD(AH160,Calculations!$C$118))+Control!$C$7*Calculations!$C$83*INDEX('Monthly Data'!O:O,Calculations!$C$116+MOD(AH160,Calculations!$C$118))+Control!$C$7*Calculations!$C$84*INDEX('Monthly Data'!P:P,Calculations!$C$116+MOD(AH160,Calculations!$C$118))+Control!$C$7*Calculations!$C$85*INDEX('Monthly Data'!Q:Q,Calculations!$C$116+MOD(AH160,Calculations!$C$118))+(1-Control!$C$7*Calculations!$C$87)*INDEX('Monthly Data'!R:R,Calculations!$C$116+MOD(AH160,Calculations!$C$118))</f>
        <v>-3.53368065312233E-2</v>
      </c>
      <c r="EY160" s="86">
        <f ca="1">Control!$C$7*Calculations!$C$82*INDEX('Monthly Data'!N:N,Calculations!$C$116+MOD(AI160,Calculations!$C$118))+Control!$C$7*Calculations!$C$83*INDEX('Monthly Data'!O:O,Calculations!$C$116+MOD(AI160,Calculations!$C$118))+Control!$C$7*Calculations!$C$84*INDEX('Monthly Data'!P:P,Calculations!$C$116+MOD(AI160,Calculations!$C$118))+Control!$C$7*Calculations!$C$85*INDEX('Monthly Data'!Q:Q,Calculations!$C$116+MOD(AI160,Calculations!$C$118))+(1-Control!$C$7*Calculations!$C$87)*INDEX('Monthly Data'!R:R,Calculations!$C$116+MOD(AI160,Calculations!$C$118))</f>
        <v>3.127051071655923E-3</v>
      </c>
      <c r="EZ160" s="86">
        <f ca="1">Control!$C$7*Calculations!$C$82*INDEX('Monthly Data'!N:N,Calculations!$C$116+MOD(AJ160,Calculations!$C$118))+Control!$C$7*Calculations!$C$83*INDEX('Monthly Data'!O:O,Calculations!$C$116+MOD(AJ160,Calculations!$C$118))+Control!$C$7*Calculations!$C$84*INDEX('Monthly Data'!P:P,Calculations!$C$116+MOD(AJ160,Calculations!$C$118))+Control!$C$7*Calculations!$C$85*INDEX('Monthly Data'!Q:Q,Calculations!$C$116+MOD(AJ160,Calculations!$C$118))+(1-Control!$C$7*Calculations!$C$87)*INDEX('Monthly Data'!R:R,Calculations!$C$116+MOD(AJ160,Calculations!$C$118))</f>
        <v>1.5758278480433856E-2</v>
      </c>
      <c r="FA160" s="86">
        <f ca="1">Control!$C$7*Calculations!$C$82*INDEX('Monthly Data'!N:N,Calculations!$C$116+MOD(AK160,Calculations!$C$118))+Control!$C$7*Calculations!$C$83*INDEX('Monthly Data'!O:O,Calculations!$C$116+MOD(AK160,Calculations!$C$118))+Control!$C$7*Calculations!$C$84*INDEX('Monthly Data'!P:P,Calculations!$C$116+MOD(AK160,Calculations!$C$118))+Control!$C$7*Calculations!$C$85*INDEX('Monthly Data'!Q:Q,Calculations!$C$116+MOD(AK160,Calculations!$C$118))+(1-Control!$C$7*Calculations!$C$87)*INDEX('Monthly Data'!R:R,Calculations!$C$116+MOD(AK160,Calculations!$C$118))</f>
        <v>4.4327772793586687E-3</v>
      </c>
      <c r="FB160" s="86">
        <f ca="1">Control!$C$7*Calculations!$C$82*INDEX('Monthly Data'!N:N,Calculations!$C$116+MOD(AL160,Calculations!$C$118))+Control!$C$7*Calculations!$C$83*INDEX('Monthly Data'!O:O,Calculations!$C$116+MOD(AL160,Calculations!$C$118))+Control!$C$7*Calculations!$C$84*INDEX('Monthly Data'!P:P,Calculations!$C$116+MOD(AL160,Calculations!$C$118))+Control!$C$7*Calculations!$C$85*INDEX('Monthly Data'!Q:Q,Calculations!$C$116+MOD(AL160,Calculations!$C$118))+(1-Control!$C$7*Calculations!$C$87)*INDEX('Monthly Data'!R:R,Calculations!$C$116+MOD(AL160,Calculations!$C$118))</f>
        <v>1.0627294914941248E-2</v>
      </c>
      <c r="FC160" s="86">
        <f ca="1">Control!$C$7*Calculations!$C$82*INDEX('Monthly Data'!N:N,Calculations!$C$116+MOD(AM160,Calculations!$C$118))+Control!$C$7*Calculations!$C$83*INDEX('Monthly Data'!O:O,Calculations!$C$116+MOD(AM160,Calculations!$C$118))+Control!$C$7*Calculations!$C$84*INDEX('Monthly Data'!P:P,Calculations!$C$116+MOD(AM160,Calculations!$C$118))+Control!$C$7*Calculations!$C$85*INDEX('Monthly Data'!Q:Q,Calculations!$C$116+MOD(AM160,Calculations!$C$118))+(1-Control!$C$7*Calculations!$C$87)*INDEX('Monthly Data'!R:R,Calculations!$C$116+MOD(AM160,Calculations!$C$118))</f>
        <v>1.7472933988537529E-2</v>
      </c>
      <c r="FD160" s="86">
        <f ca="1">Control!$C$7*Calculations!$C$82*INDEX('Monthly Data'!N:N,Calculations!$C$116+MOD(AN160,Calculations!$C$118))+Control!$C$7*Calculations!$C$83*INDEX('Monthly Data'!O:O,Calculations!$C$116+MOD(AN160,Calculations!$C$118))+Control!$C$7*Calculations!$C$84*INDEX('Monthly Data'!P:P,Calculations!$C$116+MOD(AN160,Calculations!$C$118))+Control!$C$7*Calculations!$C$85*INDEX('Monthly Data'!Q:Q,Calculations!$C$116+MOD(AN160,Calculations!$C$118))+(1-Control!$C$7*Calculations!$C$87)*INDEX('Monthly Data'!R:R,Calculations!$C$116+MOD(AN160,Calculations!$C$118))</f>
        <v>1.142101364887867E-2</v>
      </c>
      <c r="FE160" s="86">
        <f ca="1">Control!$C$7*Calculations!$C$82*INDEX('Monthly Data'!N:N,Calculations!$C$116+MOD(AO160,Calculations!$C$118))+Control!$C$7*Calculations!$C$83*INDEX('Monthly Data'!O:O,Calculations!$C$116+MOD(AO160,Calculations!$C$118))+Control!$C$7*Calculations!$C$84*INDEX('Monthly Data'!P:P,Calculations!$C$116+MOD(AO160,Calculations!$C$118))+Control!$C$7*Calculations!$C$85*INDEX('Monthly Data'!Q:Q,Calculations!$C$116+MOD(AO160,Calculations!$C$118))+(1-Control!$C$7*Calculations!$C$87)*INDEX('Monthly Data'!R:R,Calculations!$C$116+MOD(AO160,Calculations!$C$118))</f>
        <v>1.0018681835149534E-3</v>
      </c>
      <c r="FF160" s="86">
        <f ca="1">Control!$C$7*Calculations!$C$82*INDEX('Monthly Data'!N:N,Calculations!$C$116+MOD(AP160,Calculations!$C$118))+Control!$C$7*Calculations!$C$83*INDEX('Monthly Data'!O:O,Calculations!$C$116+MOD(AP160,Calculations!$C$118))+Control!$C$7*Calculations!$C$84*INDEX('Monthly Data'!P:P,Calculations!$C$116+MOD(AP160,Calculations!$C$118))+Control!$C$7*Calculations!$C$85*INDEX('Monthly Data'!Q:Q,Calculations!$C$116+MOD(AP160,Calculations!$C$118))+(1-Control!$C$7*Calculations!$C$87)*INDEX('Monthly Data'!R:R,Calculations!$C$116+MOD(AP160,Calculations!$C$118))</f>
        <v>1.1702576456120543E-2</v>
      </c>
      <c r="FG160" s="86">
        <f ca="1">Control!$C$7*Calculations!$C$82*INDEX('Monthly Data'!N:N,Calculations!$C$116+MOD(AQ160,Calculations!$C$118))+Control!$C$7*Calculations!$C$83*INDEX('Monthly Data'!O:O,Calculations!$C$116+MOD(AQ160,Calculations!$C$118))+Control!$C$7*Calculations!$C$84*INDEX('Monthly Data'!P:P,Calculations!$C$116+MOD(AQ160,Calculations!$C$118))+Control!$C$7*Calculations!$C$85*INDEX('Monthly Data'!Q:Q,Calculations!$C$116+MOD(AQ160,Calculations!$C$118))+(1-Control!$C$7*Calculations!$C$87)*INDEX('Monthly Data'!R:R,Calculations!$C$116+MOD(AQ160,Calculations!$C$118))</f>
        <v>1.0018681835149534E-3</v>
      </c>
      <c r="FH160" s="86">
        <f ca="1">Control!$C$7*Calculations!$C$82*INDEX('Monthly Data'!N:N,Calculations!$C$116+MOD(AR160,Calculations!$C$118))+Control!$C$7*Calculations!$C$83*INDEX('Monthly Data'!O:O,Calculations!$C$116+MOD(AR160,Calculations!$C$118))+Control!$C$7*Calculations!$C$84*INDEX('Monthly Data'!P:P,Calculations!$C$116+MOD(AR160,Calculations!$C$118))+Control!$C$7*Calculations!$C$85*INDEX('Monthly Data'!Q:Q,Calculations!$C$116+MOD(AR160,Calculations!$C$118))+(1-Control!$C$7*Calculations!$C$87)*INDEX('Monthly Data'!R:R,Calculations!$C$116+MOD(AR160,Calculations!$C$118))</f>
        <v>2.4722579420195831E-2</v>
      </c>
      <c r="FI160" s="86">
        <f ca="1">Control!$C$7*Calculations!$C$82*INDEX('Monthly Data'!N:N,Calculations!$C$116+MOD(AS160,Calculations!$C$118))+Control!$C$7*Calculations!$C$83*INDEX('Monthly Data'!O:O,Calculations!$C$116+MOD(AS160,Calculations!$C$118))+Control!$C$7*Calculations!$C$84*INDEX('Monthly Data'!P:P,Calculations!$C$116+MOD(AS160,Calculations!$C$118))+Control!$C$7*Calculations!$C$85*INDEX('Monthly Data'!Q:Q,Calculations!$C$116+MOD(AS160,Calculations!$C$118))+(1-Control!$C$7*Calculations!$C$87)*INDEX('Monthly Data'!R:R,Calculations!$C$116+MOD(AS160,Calculations!$C$118))</f>
        <v>1.5758278480433856E-2</v>
      </c>
      <c r="FJ160" s="86">
        <f ca="1">Control!$C$7*Calculations!$C$82*INDEX('Monthly Data'!N:N,Calculations!$C$116+MOD(AT160,Calculations!$C$118))+Control!$C$7*Calculations!$C$83*INDEX('Monthly Data'!O:O,Calculations!$C$116+MOD(AT160,Calculations!$C$118))+Control!$C$7*Calculations!$C$84*INDEX('Monthly Data'!P:P,Calculations!$C$116+MOD(AT160,Calculations!$C$118))+Control!$C$7*Calculations!$C$85*INDEX('Monthly Data'!Q:Q,Calculations!$C$116+MOD(AT160,Calculations!$C$118))+(1-Control!$C$7*Calculations!$C$87)*INDEX('Monthly Data'!R:R,Calculations!$C$116+MOD(AT160,Calculations!$C$118))</f>
        <v>-1.6546126717384396E-2</v>
      </c>
      <c r="FK160" s="86">
        <f ca="1">Control!$C$7*Calculations!$C$82*INDEX('Monthly Data'!N:N,Calculations!$C$116+MOD(AU160,Calculations!$C$118))+Control!$C$7*Calculations!$C$83*INDEX('Monthly Data'!O:O,Calculations!$C$116+MOD(AU160,Calculations!$C$118))+Control!$C$7*Calculations!$C$84*INDEX('Monthly Data'!P:P,Calculations!$C$116+MOD(AU160,Calculations!$C$118))+Control!$C$7*Calculations!$C$85*INDEX('Monthly Data'!Q:Q,Calculations!$C$116+MOD(AU160,Calculations!$C$118))+(1-Control!$C$7*Calculations!$C$87)*INDEX('Monthly Data'!R:R,Calculations!$C$116+MOD(AU160,Calculations!$C$118))</f>
        <v>2.4842166689046628E-2</v>
      </c>
      <c r="FL160" s="86">
        <f ca="1">Control!$C$7*Calculations!$C$82*INDEX('Monthly Data'!N:N,Calculations!$C$116+MOD(AV160,Calculations!$C$118))+Control!$C$7*Calculations!$C$83*INDEX('Monthly Data'!O:O,Calculations!$C$116+MOD(AV160,Calculations!$C$118))+Control!$C$7*Calculations!$C$84*INDEX('Monthly Data'!P:P,Calculations!$C$116+MOD(AV160,Calculations!$C$118))+Control!$C$7*Calculations!$C$85*INDEX('Monthly Data'!Q:Q,Calculations!$C$116+MOD(AV160,Calculations!$C$118))+(1-Control!$C$7*Calculations!$C$87)*INDEX('Monthly Data'!R:R,Calculations!$C$116+MOD(AV160,Calculations!$C$118))</f>
        <v>9.9793409618087695E-3</v>
      </c>
      <c r="FM160" s="86">
        <f ca="1">Control!$C$7*Calculations!$C$82*INDEX('Monthly Data'!N:N,Calculations!$C$116+MOD(AW160,Calculations!$C$118))+Control!$C$7*Calculations!$C$83*INDEX('Monthly Data'!O:O,Calculations!$C$116+MOD(AW160,Calculations!$C$118))+Control!$C$7*Calculations!$C$84*INDEX('Monthly Data'!P:P,Calculations!$C$116+MOD(AW160,Calculations!$C$118))+Control!$C$7*Calculations!$C$85*INDEX('Monthly Data'!Q:Q,Calculations!$C$116+MOD(AW160,Calculations!$C$118))+(1-Control!$C$7*Calculations!$C$87)*INDEX('Monthly Data'!R:R,Calculations!$C$116+MOD(AW160,Calculations!$C$118))</f>
        <v>1.8665061640915637E-2</v>
      </c>
      <c r="FN160" s="86">
        <f ca="1">Control!$C$7*Calculations!$C$82*INDEX('Monthly Data'!N:N,Calculations!$C$116+MOD(AX160,Calculations!$C$118))+Control!$C$7*Calculations!$C$83*INDEX('Monthly Data'!O:O,Calculations!$C$116+MOD(AX160,Calculations!$C$118))+Control!$C$7*Calculations!$C$84*INDEX('Monthly Data'!P:P,Calculations!$C$116+MOD(AX160,Calculations!$C$118))+Control!$C$7*Calculations!$C$85*INDEX('Monthly Data'!Q:Q,Calculations!$C$116+MOD(AX160,Calculations!$C$118))+(1-Control!$C$7*Calculations!$C$87)*INDEX('Monthly Data'!R:R,Calculations!$C$116+MOD(AX160,Calculations!$C$118))</f>
        <v>2.2757992058453024E-3</v>
      </c>
      <c r="FO160" s="86">
        <f ca="1">Control!$C$7*Calculations!$C$82*INDEX('Monthly Data'!N:N,Calculations!$C$116+MOD(AY160,Calculations!$C$118))+Control!$C$7*Calculations!$C$83*INDEX('Monthly Data'!O:O,Calculations!$C$116+MOD(AY160,Calculations!$C$118))+Control!$C$7*Calculations!$C$84*INDEX('Monthly Data'!P:P,Calculations!$C$116+MOD(AY160,Calculations!$C$118))+Control!$C$7*Calculations!$C$85*INDEX('Monthly Data'!Q:Q,Calculations!$C$116+MOD(AY160,Calculations!$C$118))+(1-Control!$C$7*Calculations!$C$87)*INDEX('Monthly Data'!R:R,Calculations!$C$116+MOD(AY160,Calculations!$C$118))</f>
        <v>-1.5984879994281095E-2</v>
      </c>
      <c r="FP160" s="86">
        <f ca="1">Control!$C$7*Calculations!$C$82*INDEX('Monthly Data'!N:N,Calculations!$C$116+MOD(AZ160,Calculations!$C$118))+Control!$C$7*Calculations!$C$83*INDEX('Monthly Data'!O:O,Calculations!$C$116+MOD(AZ160,Calculations!$C$118))+Control!$C$7*Calculations!$C$84*INDEX('Monthly Data'!P:P,Calculations!$C$116+MOD(AZ160,Calculations!$C$118))+Control!$C$7*Calculations!$C$85*INDEX('Monthly Data'!Q:Q,Calculations!$C$116+MOD(AZ160,Calculations!$C$118))+(1-Control!$C$7*Calculations!$C$87)*INDEX('Monthly Data'!R:R,Calculations!$C$116+MOD(AZ160,Calculations!$C$118))</f>
        <v>1.7073665854433945E-2</v>
      </c>
      <c r="FQ160" s="86">
        <f ca="1">Control!$C$7*Calculations!$C$82*INDEX('Monthly Data'!N:N,Calculations!$C$116+MOD(BA160,Calculations!$C$118))+Control!$C$7*Calculations!$C$83*INDEX('Monthly Data'!O:O,Calculations!$C$116+MOD(BA160,Calculations!$C$118))+Control!$C$7*Calculations!$C$84*INDEX('Monthly Data'!P:P,Calculations!$C$116+MOD(BA160,Calculations!$C$118))+Control!$C$7*Calculations!$C$85*INDEX('Monthly Data'!Q:Q,Calculations!$C$116+MOD(BA160,Calculations!$C$118))+(1-Control!$C$7*Calculations!$C$87)*INDEX('Monthly Data'!R:R,Calculations!$C$116+MOD(BA160,Calculations!$C$118))</f>
        <v>-1.0485101266941802E-2</v>
      </c>
      <c r="FR160" s="86">
        <f ca="1">Control!$C$7*Calculations!$C$82*INDEX('Monthly Data'!N:N,Calculations!$C$116+MOD(BB160,Calculations!$C$118))+Control!$C$7*Calculations!$C$83*INDEX('Monthly Data'!O:O,Calculations!$C$116+MOD(BB160,Calculations!$C$118))+Control!$C$7*Calculations!$C$84*INDEX('Monthly Data'!P:P,Calculations!$C$116+MOD(BB160,Calculations!$C$118))+Control!$C$7*Calculations!$C$85*INDEX('Monthly Data'!Q:Q,Calculations!$C$116+MOD(BB160,Calculations!$C$118))+(1-Control!$C$7*Calculations!$C$87)*INDEX('Monthly Data'!R:R,Calculations!$C$116+MOD(BB160,Calculations!$C$118))</f>
        <v>6.3250222980707482E-3</v>
      </c>
      <c r="FS160" s="86">
        <f ca="1">Control!$C$7*Calculations!$C$82*INDEX('Monthly Data'!N:N,Calculations!$C$116+MOD(BC160,Calculations!$C$118))+Control!$C$7*Calculations!$C$83*INDEX('Monthly Data'!O:O,Calculations!$C$116+MOD(BC160,Calculations!$C$118))+Control!$C$7*Calculations!$C$84*INDEX('Monthly Data'!P:P,Calculations!$C$116+MOD(BC160,Calculations!$C$118))+Control!$C$7*Calculations!$C$85*INDEX('Monthly Data'!Q:Q,Calculations!$C$116+MOD(BC160,Calculations!$C$118))+(1-Control!$C$7*Calculations!$C$87)*INDEX('Monthly Data'!R:R,Calculations!$C$116+MOD(BC160,Calculations!$C$118))</f>
        <v>1.7073665854433945E-2</v>
      </c>
      <c r="FT160" s="86">
        <f ca="1">Control!$C$7*Calculations!$C$82*INDEX('Monthly Data'!N:N,Calculations!$C$116+MOD(BD160,Calculations!$C$118))+Control!$C$7*Calculations!$C$83*INDEX('Monthly Data'!O:O,Calculations!$C$116+MOD(BD160,Calculations!$C$118))+Control!$C$7*Calculations!$C$84*INDEX('Monthly Data'!P:P,Calculations!$C$116+MOD(BD160,Calculations!$C$118))+Control!$C$7*Calculations!$C$85*INDEX('Monthly Data'!Q:Q,Calculations!$C$116+MOD(BD160,Calculations!$C$118))+(1-Control!$C$7*Calculations!$C$87)*INDEX('Monthly Data'!R:R,Calculations!$C$116+MOD(BD160,Calculations!$C$118))</f>
        <v>1.0921298083007208E-2</v>
      </c>
      <c r="FU160" s="86">
        <f ca="1">Control!$C$7*Calculations!$C$82*INDEX('Monthly Data'!N:N,Calculations!$C$116+MOD(BE160,Calculations!$C$118))+Control!$C$7*Calculations!$C$83*INDEX('Monthly Data'!O:O,Calculations!$C$116+MOD(BE160,Calculations!$C$118))+Control!$C$7*Calculations!$C$84*INDEX('Monthly Data'!P:P,Calculations!$C$116+MOD(BE160,Calculations!$C$118))+Control!$C$7*Calculations!$C$85*INDEX('Monthly Data'!Q:Q,Calculations!$C$116+MOD(BE160,Calculations!$C$118))+(1-Control!$C$7*Calculations!$C$87)*INDEX('Monthly Data'!R:R,Calculations!$C$116+MOD(BE160,Calculations!$C$118))</f>
        <v>-1.880155173376722E-2</v>
      </c>
      <c r="FV160" s="86">
        <f ca="1">Control!$C$7*Calculations!$C$82*INDEX('Monthly Data'!N:N,Calculations!$C$116+MOD(BF160,Calculations!$C$118))+Control!$C$7*Calculations!$C$83*INDEX('Monthly Data'!O:O,Calculations!$C$116+MOD(BF160,Calculations!$C$118))+Control!$C$7*Calculations!$C$84*INDEX('Monthly Data'!P:P,Calculations!$C$116+MOD(BF160,Calculations!$C$118))+Control!$C$7*Calculations!$C$85*INDEX('Monthly Data'!Q:Q,Calculations!$C$116+MOD(BF160,Calculations!$C$118))+(1-Control!$C$7*Calculations!$C$87)*INDEX('Monthly Data'!R:R,Calculations!$C$116+MOD(BF160,Calculations!$C$118))</f>
        <v>1.7361594973213587E-2</v>
      </c>
      <c r="FW160" s="86">
        <f ca="1">Control!$C$7*Calculations!$C$82*INDEX('Monthly Data'!N:N,Calculations!$C$116+MOD(BG160,Calculations!$C$118))+Control!$C$7*Calculations!$C$83*INDEX('Monthly Data'!O:O,Calculations!$C$116+MOD(BG160,Calculations!$C$118))+Control!$C$7*Calculations!$C$84*INDEX('Monthly Data'!P:P,Calculations!$C$116+MOD(BG160,Calculations!$C$118))+Control!$C$7*Calculations!$C$85*INDEX('Monthly Data'!Q:Q,Calculations!$C$116+MOD(BG160,Calculations!$C$118))+(1-Control!$C$7*Calculations!$C$87)*INDEX('Monthly Data'!R:R,Calculations!$C$116+MOD(BG160,Calculations!$C$118))</f>
        <v>1.9073822767906517E-2</v>
      </c>
      <c r="FX160" s="86">
        <f ca="1">Control!$C$7*Calculations!$C$82*INDEX('Monthly Data'!N:N,Calculations!$C$116+MOD(BH160,Calculations!$C$118))+Control!$C$7*Calculations!$C$83*INDEX('Monthly Data'!O:O,Calculations!$C$116+MOD(BH160,Calculations!$C$118))+Control!$C$7*Calculations!$C$84*INDEX('Monthly Data'!P:P,Calculations!$C$116+MOD(BH160,Calculations!$C$118))+Control!$C$7*Calculations!$C$85*INDEX('Monthly Data'!Q:Q,Calculations!$C$116+MOD(BH160,Calculations!$C$118))+(1-Control!$C$7*Calculations!$C$87)*INDEX('Monthly Data'!R:R,Calculations!$C$116+MOD(BH160,Calculations!$C$118))</f>
        <v>3.7118215575026904E-2</v>
      </c>
      <c r="FY160" s="86">
        <f ca="1">Control!$C$7*Calculations!$C$82*INDEX('Monthly Data'!N:N,Calculations!$C$116+MOD(BI160,Calculations!$C$118))+Control!$C$7*Calculations!$C$83*INDEX('Monthly Data'!O:O,Calculations!$C$116+MOD(BI160,Calculations!$C$118))+Control!$C$7*Calculations!$C$84*INDEX('Monthly Data'!P:P,Calculations!$C$116+MOD(BI160,Calculations!$C$118))+Control!$C$7*Calculations!$C$85*INDEX('Monthly Data'!Q:Q,Calculations!$C$116+MOD(BI160,Calculations!$C$118))+(1-Control!$C$7*Calculations!$C$87)*INDEX('Monthly Data'!R:R,Calculations!$C$116+MOD(BI160,Calculations!$C$118))</f>
        <v>-2.0269389991732112E-2</v>
      </c>
      <c r="FZ160" s="86">
        <f ca="1">Control!$C$7*Calculations!$C$82*INDEX('Monthly Data'!N:N,Calculations!$C$116+MOD(BJ160,Calculations!$C$118))+Control!$C$7*Calculations!$C$83*INDEX('Monthly Data'!O:O,Calculations!$C$116+MOD(BJ160,Calculations!$C$118))+Control!$C$7*Calculations!$C$84*INDEX('Monthly Data'!P:P,Calculations!$C$116+MOD(BJ160,Calculations!$C$118))+Control!$C$7*Calculations!$C$85*INDEX('Monthly Data'!Q:Q,Calculations!$C$116+MOD(BJ160,Calculations!$C$118))+(1-Control!$C$7*Calculations!$C$87)*INDEX('Monthly Data'!R:R,Calculations!$C$116+MOD(BJ160,Calculations!$C$118))</f>
        <v>6.1009361253630504E-2</v>
      </c>
      <c r="GA160" s="86">
        <f ca="1">Control!$C$7*Calculations!$C$82*INDEX('Monthly Data'!N:N,Calculations!$C$116+MOD(BK160,Calculations!$C$118))+Control!$C$7*Calculations!$C$83*INDEX('Monthly Data'!O:O,Calculations!$C$116+MOD(BK160,Calculations!$C$118))+Control!$C$7*Calculations!$C$84*INDEX('Monthly Data'!P:P,Calculations!$C$116+MOD(BK160,Calculations!$C$118))+Control!$C$7*Calculations!$C$85*INDEX('Monthly Data'!Q:Q,Calculations!$C$116+MOD(BK160,Calculations!$C$118))+(1-Control!$C$7*Calculations!$C$87)*INDEX('Monthly Data'!R:R,Calculations!$C$116+MOD(BK160,Calculations!$C$118))</f>
        <v>3.1070573055362403E-2</v>
      </c>
      <c r="GB160" s="86">
        <f ca="1">Control!$C$7*Calculations!$C$82*INDEX('Monthly Data'!N:N,Calculations!$C$116+MOD(BL160,Calculations!$C$118))+Control!$C$7*Calculations!$C$83*INDEX('Monthly Data'!O:O,Calculations!$C$116+MOD(BL160,Calculations!$C$118))+Control!$C$7*Calculations!$C$84*INDEX('Monthly Data'!P:P,Calculations!$C$116+MOD(BL160,Calculations!$C$118))+Control!$C$7*Calculations!$C$85*INDEX('Monthly Data'!Q:Q,Calculations!$C$116+MOD(BL160,Calculations!$C$118))+(1-Control!$C$7*Calculations!$C$87)*INDEX('Monthly Data'!R:R,Calculations!$C$116+MOD(BL160,Calculations!$C$118))</f>
        <v>1.9073822767906517E-2</v>
      </c>
      <c r="GC160" s="86">
        <f ca="1">Control!$C$7*Calculations!$C$82*INDEX('Monthly Data'!N:N,Calculations!$C$116+MOD(BM160,Calculations!$C$118))+Control!$C$7*Calculations!$C$83*INDEX('Monthly Data'!O:O,Calculations!$C$116+MOD(BM160,Calculations!$C$118))+Control!$C$7*Calculations!$C$84*INDEX('Monthly Data'!P:P,Calculations!$C$116+MOD(BM160,Calculations!$C$118))+Control!$C$7*Calculations!$C$85*INDEX('Monthly Data'!Q:Q,Calculations!$C$116+MOD(BM160,Calculations!$C$118))+(1-Control!$C$7*Calculations!$C$87)*INDEX('Monthly Data'!R:R,Calculations!$C$116+MOD(BM160,Calculations!$C$118))</f>
        <v>-9.839093431862074E-3</v>
      </c>
      <c r="GD160" s="86">
        <f ca="1">Control!$C$7*Calculations!$C$82*INDEX('Monthly Data'!N:N,Calculations!$C$116+MOD(BN160,Calculations!$C$118))+Control!$C$7*Calculations!$C$83*INDEX('Monthly Data'!O:O,Calculations!$C$116+MOD(BN160,Calculations!$C$118))+Control!$C$7*Calculations!$C$84*INDEX('Monthly Data'!P:P,Calculations!$C$116+MOD(BN160,Calculations!$C$118))+Control!$C$7*Calculations!$C$85*INDEX('Monthly Data'!Q:Q,Calculations!$C$116+MOD(BN160,Calculations!$C$118))+(1-Control!$C$7*Calculations!$C$87)*INDEX('Monthly Data'!R:R,Calculations!$C$116+MOD(BN160,Calculations!$C$118))</f>
        <v>1.2435425892067014E-2</v>
      </c>
      <c r="GE160" s="86">
        <f ca="1">Control!$C$7*Calculations!$C$82*INDEX('Monthly Data'!N:N,Calculations!$C$116+MOD(BO160,Calculations!$C$118))+Control!$C$7*Calculations!$C$83*INDEX('Monthly Data'!O:O,Calculations!$C$116+MOD(BO160,Calculations!$C$118))+Control!$C$7*Calculations!$C$84*INDEX('Monthly Data'!P:P,Calculations!$C$116+MOD(BO160,Calculations!$C$118))+Control!$C$7*Calculations!$C$85*INDEX('Monthly Data'!Q:Q,Calculations!$C$116+MOD(BO160,Calculations!$C$118))+(1-Control!$C$7*Calculations!$C$87)*INDEX('Monthly Data'!R:R,Calculations!$C$116+MOD(BO160,Calculations!$C$118))</f>
        <v>6.4539397490030407E-3</v>
      </c>
      <c r="GF160" s="86">
        <f ca="1">Control!$C$7*Calculations!$C$82*INDEX('Monthly Data'!N:N,Calculations!$C$116+MOD(BP160,Calculations!$C$118))+Control!$C$7*Calculations!$C$83*INDEX('Monthly Data'!O:O,Calculations!$C$116+MOD(BP160,Calculations!$C$118))+Control!$C$7*Calculations!$C$84*INDEX('Monthly Data'!P:P,Calculations!$C$116+MOD(BP160,Calculations!$C$118))+Control!$C$7*Calculations!$C$85*INDEX('Monthly Data'!Q:Q,Calculations!$C$116+MOD(BP160,Calculations!$C$118))+(1-Control!$C$7*Calculations!$C$87)*INDEX('Monthly Data'!R:R,Calculations!$C$116+MOD(BP160,Calculations!$C$118))</f>
        <v>1.1702576456120543E-2</v>
      </c>
      <c r="GG160" s="86">
        <f ca="1">Control!$C$7*Calculations!$C$82*INDEX('Monthly Data'!N:N,Calculations!$C$116+MOD(BQ160,Calculations!$C$118))+Control!$C$7*Calculations!$C$83*INDEX('Monthly Data'!O:O,Calculations!$C$116+MOD(BQ160,Calculations!$C$118))+Control!$C$7*Calculations!$C$84*INDEX('Monthly Data'!P:P,Calculations!$C$116+MOD(BQ160,Calculations!$C$118))+Control!$C$7*Calculations!$C$85*INDEX('Monthly Data'!Q:Q,Calculations!$C$116+MOD(BQ160,Calculations!$C$118))+(1-Control!$C$7*Calculations!$C$87)*INDEX('Monthly Data'!R:R,Calculations!$C$116+MOD(BQ160,Calculations!$C$118))</f>
        <v>2.3307359621218403E-2</v>
      </c>
      <c r="GH160" s="86">
        <f ca="1">Control!$C$7*Calculations!$C$82*INDEX('Monthly Data'!N:N,Calculations!$C$116+MOD(BR160,Calculations!$C$118))+Control!$C$7*Calculations!$C$83*INDEX('Monthly Data'!O:O,Calculations!$C$116+MOD(BR160,Calculations!$C$118))+Control!$C$7*Calculations!$C$84*INDEX('Monthly Data'!P:P,Calculations!$C$116+MOD(BR160,Calculations!$C$118))+Control!$C$7*Calculations!$C$85*INDEX('Monthly Data'!Q:Q,Calculations!$C$116+MOD(BR160,Calculations!$C$118))+(1-Control!$C$7*Calculations!$C$87)*INDEX('Monthly Data'!R:R,Calculations!$C$116+MOD(BR160,Calculations!$C$118))</f>
        <v>3.5231336013669103E-2</v>
      </c>
      <c r="GI160" s="86">
        <f ca="1">Control!$C$7*Calculations!$C$82*INDEX('Monthly Data'!N:N,Calculations!$C$116+MOD(BS160,Calculations!$C$118))+Control!$C$7*Calculations!$C$83*INDEX('Monthly Data'!O:O,Calculations!$C$116+MOD(BS160,Calculations!$C$118))+Control!$C$7*Calculations!$C$84*INDEX('Monthly Data'!P:P,Calculations!$C$116+MOD(BS160,Calculations!$C$118))+Control!$C$7*Calculations!$C$85*INDEX('Monthly Data'!Q:Q,Calculations!$C$116+MOD(BS160,Calculations!$C$118))+(1-Control!$C$7*Calculations!$C$87)*INDEX('Monthly Data'!R:R,Calculations!$C$116+MOD(BS160,Calculations!$C$118))</f>
        <v>1.142101364887867E-2</v>
      </c>
      <c r="GJ160" s="86">
        <f ca="1">Control!$C$7*Calculations!$C$82*INDEX('Monthly Data'!N:N,Calculations!$C$116+MOD(BT160,Calculations!$C$118))+Control!$C$7*Calculations!$C$83*INDEX('Monthly Data'!O:O,Calculations!$C$116+MOD(BT160,Calculations!$C$118))+Control!$C$7*Calculations!$C$84*INDEX('Monthly Data'!P:P,Calculations!$C$116+MOD(BT160,Calculations!$C$118))+Control!$C$7*Calculations!$C$85*INDEX('Monthly Data'!Q:Q,Calculations!$C$116+MOD(BT160,Calculations!$C$118))+(1-Control!$C$7*Calculations!$C$87)*INDEX('Monthly Data'!R:R,Calculations!$C$116+MOD(BT160,Calculations!$C$118))</f>
        <v>-2.0269389991732112E-2</v>
      </c>
      <c r="GK160" s="86">
        <f ca="1">Control!$C$7*Calculations!$C$82*INDEX('Monthly Data'!N:N,Calculations!$C$116+MOD(BU160,Calculations!$C$118))+Control!$C$7*Calculations!$C$83*INDEX('Monthly Data'!O:O,Calculations!$C$116+MOD(BU160,Calculations!$C$118))+Control!$C$7*Calculations!$C$84*INDEX('Monthly Data'!P:P,Calculations!$C$116+MOD(BU160,Calculations!$C$118))+Control!$C$7*Calculations!$C$85*INDEX('Monthly Data'!Q:Q,Calculations!$C$116+MOD(BU160,Calculations!$C$118))+(1-Control!$C$7*Calculations!$C$87)*INDEX('Monthly Data'!R:R,Calculations!$C$116+MOD(BU160,Calculations!$C$118))</f>
        <v>4.5132804118240749E-2</v>
      </c>
      <c r="GL160" s="86">
        <f ca="1">Control!$C$7*Calculations!$C$82*INDEX('Monthly Data'!N:N,Calculations!$C$116+MOD(BV160,Calculations!$C$118))+Control!$C$7*Calculations!$C$83*INDEX('Monthly Data'!O:O,Calculations!$C$116+MOD(BV160,Calculations!$C$118))+Control!$C$7*Calculations!$C$84*INDEX('Monthly Data'!P:P,Calculations!$C$116+MOD(BV160,Calculations!$C$118))+Control!$C$7*Calculations!$C$85*INDEX('Monthly Data'!Q:Q,Calculations!$C$116+MOD(BV160,Calculations!$C$118))+(1-Control!$C$7*Calculations!$C$87)*INDEX('Monthly Data'!R:R,Calculations!$C$116+MOD(BV160,Calculations!$C$118))</f>
        <v>-2.0269389991732112E-2</v>
      </c>
      <c r="GM160" s="86">
        <f ca="1">Control!$C$7*Calculations!$C$82*INDEX('Monthly Data'!N:N,Calculations!$C$116+MOD(BW160,Calculations!$C$118))+Control!$C$7*Calculations!$C$83*INDEX('Monthly Data'!O:O,Calculations!$C$116+MOD(BW160,Calculations!$C$118))+Control!$C$7*Calculations!$C$84*INDEX('Monthly Data'!P:P,Calculations!$C$116+MOD(BW160,Calculations!$C$118))+Control!$C$7*Calculations!$C$85*INDEX('Monthly Data'!Q:Q,Calculations!$C$116+MOD(BW160,Calculations!$C$118))+(1-Control!$C$7*Calculations!$C$87)*INDEX('Monthly Data'!R:R,Calculations!$C$116+MOD(BW160,Calculations!$C$118))</f>
        <v>-3.299557342782896E-2</v>
      </c>
      <c r="GN160" s="86">
        <f ca="1">Control!$C$7*Calculations!$C$82*INDEX('Monthly Data'!N:N,Calculations!$C$116+MOD(BX160,Calculations!$C$118))+Control!$C$7*Calculations!$C$83*INDEX('Monthly Data'!O:O,Calculations!$C$116+MOD(BX160,Calculations!$C$118))+Control!$C$7*Calculations!$C$84*INDEX('Monthly Data'!P:P,Calculations!$C$116+MOD(BX160,Calculations!$C$118))+Control!$C$7*Calculations!$C$85*INDEX('Monthly Data'!Q:Q,Calculations!$C$116+MOD(BX160,Calculations!$C$118))+(1-Control!$C$7*Calculations!$C$87)*INDEX('Monthly Data'!R:R,Calculations!$C$116+MOD(BX160,Calculations!$C$118))</f>
        <v>7.7184133340106598E-3</v>
      </c>
      <c r="GO160" s="86">
        <f ca="1">Control!$C$7*Calculations!$C$82*INDEX('Monthly Data'!N:N,Calculations!$C$116+MOD(BY160,Calculations!$C$118))+Control!$C$7*Calculations!$C$83*INDEX('Monthly Data'!O:O,Calculations!$C$116+MOD(BY160,Calculations!$C$118))+Control!$C$7*Calculations!$C$84*INDEX('Monthly Data'!P:P,Calculations!$C$116+MOD(BY160,Calculations!$C$118))+Control!$C$7*Calculations!$C$85*INDEX('Monthly Data'!Q:Q,Calculations!$C$116+MOD(BY160,Calculations!$C$118))+(1-Control!$C$7*Calculations!$C$87)*INDEX('Monthly Data'!R:R,Calculations!$C$116+MOD(BY160,Calculations!$C$118))</f>
        <v>-3.53368065312233E-2</v>
      </c>
      <c r="GP160" s="86">
        <f ca="1">Control!$C$7*Calculations!$C$82*INDEX('Monthly Data'!N:N,Calculations!$C$116+MOD(BZ160,Calculations!$C$118))+Control!$C$7*Calculations!$C$83*INDEX('Monthly Data'!O:O,Calculations!$C$116+MOD(BZ160,Calculations!$C$118))+Control!$C$7*Calculations!$C$84*INDEX('Monthly Data'!P:P,Calculations!$C$116+MOD(BZ160,Calculations!$C$118))+Control!$C$7*Calculations!$C$85*INDEX('Monthly Data'!Q:Q,Calculations!$C$116+MOD(BZ160,Calculations!$C$118))+(1-Control!$C$7*Calculations!$C$87)*INDEX('Monthly Data'!R:R,Calculations!$C$116+MOD(BZ160,Calculations!$C$118))</f>
        <v>2.5325873776067674E-2</v>
      </c>
      <c r="GQ160" s="86">
        <f ca="1">Control!$C$7*Calculations!$C$82*INDEX('Monthly Data'!N:N,Calculations!$C$116+MOD(CA160,Calculations!$C$118))+Control!$C$7*Calculations!$C$83*INDEX('Monthly Data'!O:O,Calculations!$C$116+MOD(CA160,Calculations!$C$118))+Control!$C$7*Calculations!$C$84*INDEX('Monthly Data'!P:P,Calculations!$C$116+MOD(CA160,Calculations!$C$118))+Control!$C$7*Calculations!$C$85*INDEX('Monthly Data'!Q:Q,Calculations!$C$116+MOD(CA160,Calculations!$C$118))+(1-Control!$C$7*Calculations!$C$87)*INDEX('Monthly Data'!R:R,Calculations!$C$116+MOD(CA160,Calculations!$C$118))</f>
        <v>1.2954540023127663E-2</v>
      </c>
      <c r="GR160" s="86">
        <f ca="1">Control!$C$7*Calculations!$C$82*INDEX('Monthly Data'!N:N,Calculations!$C$116+MOD(CB160,Calculations!$C$118))+Control!$C$7*Calculations!$C$83*INDEX('Monthly Data'!O:O,Calculations!$C$116+MOD(CB160,Calculations!$C$118))+Control!$C$7*Calculations!$C$84*INDEX('Monthly Data'!P:P,Calculations!$C$116+MOD(CB160,Calculations!$C$118))+Control!$C$7*Calculations!$C$85*INDEX('Monthly Data'!Q:Q,Calculations!$C$116+MOD(CB160,Calculations!$C$118))+(1-Control!$C$7*Calculations!$C$87)*INDEX('Monthly Data'!R:R,Calculations!$C$116+MOD(CB160,Calculations!$C$118))</f>
        <v>4.2795950888382334E-3</v>
      </c>
      <c r="GS160" s="86">
        <f ca="1">Control!$C$7*Calculations!$C$82*INDEX('Monthly Data'!N:N,Calculations!$C$116+MOD(CC160,Calculations!$C$118))+Control!$C$7*Calculations!$C$83*INDEX('Monthly Data'!O:O,Calculations!$C$116+MOD(CC160,Calculations!$C$118))+Control!$C$7*Calculations!$C$84*INDEX('Monthly Data'!P:P,Calculations!$C$116+MOD(CC160,Calculations!$C$118))+Control!$C$7*Calculations!$C$85*INDEX('Monthly Data'!Q:Q,Calculations!$C$116+MOD(CC160,Calculations!$C$118))+(1-Control!$C$7*Calculations!$C$87)*INDEX('Monthly Data'!R:R,Calculations!$C$116+MOD(CC160,Calculations!$C$118))</f>
        <v>1.7472933988537529E-2</v>
      </c>
      <c r="GT160" s="86">
        <f ca="1">Control!$C$7*Calculations!$C$82*INDEX('Monthly Data'!N:N,Calculations!$C$116+MOD(CD160,Calculations!$C$118))+Control!$C$7*Calculations!$C$83*INDEX('Monthly Data'!O:O,Calculations!$C$116+MOD(CD160,Calculations!$C$118))+Control!$C$7*Calculations!$C$84*INDEX('Monthly Data'!P:P,Calculations!$C$116+MOD(CD160,Calculations!$C$118))+Control!$C$7*Calculations!$C$85*INDEX('Monthly Data'!Q:Q,Calculations!$C$116+MOD(CD160,Calculations!$C$118))+(1-Control!$C$7*Calculations!$C$87)*INDEX('Monthly Data'!R:R,Calculations!$C$116+MOD(CD160,Calculations!$C$118))</f>
        <v>1.0627294914941248E-2</v>
      </c>
      <c r="GU160" s="86">
        <f ca="1">Control!$C$7*Calculations!$C$82*INDEX('Monthly Data'!N:N,Calculations!$C$116+MOD(CE160,Calculations!$C$118))+Control!$C$7*Calculations!$C$83*INDEX('Monthly Data'!O:O,Calculations!$C$116+MOD(CE160,Calculations!$C$118))+Control!$C$7*Calculations!$C$84*INDEX('Monthly Data'!P:P,Calculations!$C$116+MOD(CE160,Calculations!$C$118))+Control!$C$7*Calculations!$C$85*INDEX('Monthly Data'!Q:Q,Calculations!$C$116+MOD(CE160,Calculations!$C$118))+(1-Control!$C$7*Calculations!$C$87)*INDEX('Monthly Data'!R:R,Calculations!$C$116+MOD(CE160,Calculations!$C$118))</f>
        <v>1.0921298083007208E-2</v>
      </c>
      <c r="GV160" s="86">
        <f ca="1">Control!$C$7*Calculations!$C$82*INDEX('Monthly Data'!N:N,Calculations!$C$116+MOD(CF160,Calculations!$C$118))+Control!$C$7*Calculations!$C$83*INDEX('Monthly Data'!O:O,Calculations!$C$116+MOD(CF160,Calculations!$C$118))+Control!$C$7*Calculations!$C$84*INDEX('Monthly Data'!P:P,Calculations!$C$116+MOD(CF160,Calculations!$C$118))+Control!$C$7*Calculations!$C$85*INDEX('Monthly Data'!Q:Q,Calculations!$C$116+MOD(CF160,Calculations!$C$118))+(1-Control!$C$7*Calculations!$C$87)*INDEX('Monthly Data'!R:R,Calculations!$C$116+MOD(CF160,Calculations!$C$118))</f>
        <v>1.50127906355989E-2</v>
      </c>
      <c r="GW160" s="86">
        <f ca="1">Control!$C$7*Calculations!$C$82*INDEX('Monthly Data'!N:N,Calculations!$C$116+MOD(CG160,Calculations!$C$118))+Control!$C$7*Calculations!$C$83*INDEX('Monthly Data'!O:O,Calculations!$C$116+MOD(CG160,Calculations!$C$118))+Control!$C$7*Calculations!$C$84*INDEX('Monthly Data'!P:P,Calculations!$C$116+MOD(CG160,Calculations!$C$118))+Control!$C$7*Calculations!$C$85*INDEX('Monthly Data'!Q:Q,Calculations!$C$116+MOD(CG160,Calculations!$C$118))+(1-Control!$C$7*Calculations!$C$87)*INDEX('Monthly Data'!R:R,Calculations!$C$116+MOD(CG160,Calculations!$C$118))</f>
        <v>1.1702576456120543E-2</v>
      </c>
      <c r="GX160" s="86">
        <f ca="1">Control!$C$7*Calculations!$C$82*INDEX('Monthly Data'!N:N,Calculations!$C$116+MOD(CH160,Calculations!$C$118))+Control!$C$7*Calculations!$C$83*INDEX('Monthly Data'!O:O,Calculations!$C$116+MOD(CH160,Calculations!$C$118))+Control!$C$7*Calculations!$C$84*INDEX('Monthly Data'!P:P,Calculations!$C$116+MOD(CH160,Calculations!$C$118))+Control!$C$7*Calculations!$C$85*INDEX('Monthly Data'!Q:Q,Calculations!$C$116+MOD(CH160,Calculations!$C$118))+(1-Control!$C$7*Calculations!$C$87)*INDEX('Monthly Data'!R:R,Calculations!$C$116+MOD(CH160,Calculations!$C$118))</f>
        <v>1.1106855739851785E-2</v>
      </c>
      <c r="GY160" s="86">
        <f ca="1">Control!$C$7*Calculations!$C$82*INDEX('Monthly Data'!N:N,Calculations!$C$116+MOD(CI160,Calculations!$C$118))+Control!$C$7*Calculations!$C$83*INDEX('Monthly Data'!O:O,Calculations!$C$116+MOD(CI160,Calculations!$C$118))+Control!$C$7*Calculations!$C$84*INDEX('Monthly Data'!P:P,Calculations!$C$116+MOD(CI160,Calculations!$C$118))+Control!$C$7*Calculations!$C$85*INDEX('Monthly Data'!Q:Q,Calculations!$C$116+MOD(CI160,Calculations!$C$118))+(1-Control!$C$7*Calculations!$C$87)*INDEX('Monthly Data'!R:R,Calculations!$C$116+MOD(CI160,Calculations!$C$118))</f>
        <v>1.2954540023127663E-2</v>
      </c>
      <c r="GZ160" s="86">
        <f ca="1">Control!$C$7*Calculations!$C$82*INDEX('Monthly Data'!N:N,Calculations!$C$116+MOD(CJ160,Calculations!$C$118))+Control!$C$7*Calculations!$C$83*INDEX('Monthly Data'!O:O,Calculations!$C$116+MOD(CJ160,Calculations!$C$118))+Control!$C$7*Calculations!$C$84*INDEX('Monthly Data'!P:P,Calculations!$C$116+MOD(CJ160,Calculations!$C$118))+Control!$C$7*Calculations!$C$85*INDEX('Monthly Data'!Q:Q,Calculations!$C$116+MOD(CJ160,Calculations!$C$118))+(1-Control!$C$7*Calculations!$C$87)*INDEX('Monthly Data'!R:R,Calculations!$C$116+MOD(CJ160,Calculations!$C$118))</f>
        <v>1.0478379486191123E-2</v>
      </c>
      <c r="HA160" s="86">
        <f ca="1">Control!$C$7*Calculations!$C$82*INDEX('Monthly Data'!N:N,Calculations!$C$116+MOD(CK160,Calculations!$C$118))+Control!$C$7*Calculations!$C$83*INDEX('Monthly Data'!O:O,Calculations!$C$116+MOD(CK160,Calculations!$C$118))+Control!$C$7*Calculations!$C$84*INDEX('Monthly Data'!P:P,Calculations!$C$116+MOD(CK160,Calculations!$C$118))+Control!$C$7*Calculations!$C$85*INDEX('Monthly Data'!Q:Q,Calculations!$C$116+MOD(CK160,Calculations!$C$118))+(1-Control!$C$7*Calculations!$C$87)*INDEX('Monthly Data'!R:R,Calculations!$C$116+MOD(CK160,Calculations!$C$118))</f>
        <v>1.046389543479892E-2</v>
      </c>
      <c r="HB160" s="86">
        <f ca="1">Control!$C$7*Calculations!$C$82*INDEX('Monthly Data'!N:N,Calculations!$C$116+MOD(CL160,Calculations!$C$118))+Control!$C$7*Calculations!$C$83*INDEX('Monthly Data'!O:O,Calculations!$C$116+MOD(CL160,Calculations!$C$118))+Control!$C$7*Calculations!$C$84*INDEX('Monthly Data'!P:P,Calculations!$C$116+MOD(CL160,Calculations!$C$118))+Control!$C$7*Calculations!$C$85*INDEX('Monthly Data'!Q:Q,Calculations!$C$116+MOD(CL160,Calculations!$C$118))+(1-Control!$C$7*Calculations!$C$87)*INDEX('Monthly Data'!R:R,Calculations!$C$116+MOD(CL160,Calculations!$C$118))</f>
        <v>1.046389543479892E-2</v>
      </c>
      <c r="HC160" s="86">
        <f ca="1">Control!$C$7*Calculations!$C$82*INDEX('Monthly Data'!N:N,Calculations!$C$116+MOD(CM160,Calculations!$C$118))+Control!$C$7*Calculations!$C$83*INDEX('Monthly Data'!O:O,Calculations!$C$116+MOD(CM160,Calculations!$C$118))+Control!$C$7*Calculations!$C$84*INDEX('Monthly Data'!P:P,Calculations!$C$116+MOD(CM160,Calculations!$C$118))+Control!$C$7*Calculations!$C$85*INDEX('Monthly Data'!Q:Q,Calculations!$C$116+MOD(CM160,Calculations!$C$118))+(1-Control!$C$7*Calculations!$C$87)*INDEX('Monthly Data'!R:R,Calculations!$C$116+MOD(CM160,Calculations!$C$118))</f>
        <v>1.8665061640915637E-2</v>
      </c>
      <c r="HD160" s="86">
        <f ca="1">Control!$C$7*Calculations!$C$82*INDEX('Monthly Data'!N:N,Calculations!$C$116+MOD(CN160,Calculations!$C$118))+Control!$C$7*Calculations!$C$83*INDEX('Monthly Data'!O:O,Calculations!$C$116+MOD(CN160,Calculations!$C$118))+Control!$C$7*Calculations!$C$84*INDEX('Monthly Data'!P:P,Calculations!$C$116+MOD(CN160,Calculations!$C$118))+Control!$C$7*Calculations!$C$85*INDEX('Monthly Data'!Q:Q,Calculations!$C$116+MOD(CN160,Calculations!$C$118))+(1-Control!$C$7*Calculations!$C$87)*INDEX('Monthly Data'!R:R,Calculations!$C$116+MOD(CN160,Calculations!$C$118))</f>
        <v>-9.839093431862074E-3</v>
      </c>
      <c r="HE160" s="86">
        <f ca="1">Control!$C$7*Calculations!$C$82*INDEX('Monthly Data'!N:N,Calculations!$C$116+MOD(CO160,Calculations!$C$118))+Control!$C$7*Calculations!$C$83*INDEX('Monthly Data'!O:O,Calculations!$C$116+MOD(CO160,Calculations!$C$118))+Control!$C$7*Calculations!$C$84*INDEX('Monthly Data'!P:P,Calculations!$C$116+MOD(CO160,Calculations!$C$118))+Control!$C$7*Calculations!$C$85*INDEX('Monthly Data'!Q:Q,Calculations!$C$116+MOD(CO160,Calculations!$C$118))+(1-Control!$C$7*Calculations!$C$87)*INDEX('Monthly Data'!R:R,Calculations!$C$116+MOD(CO160,Calculations!$C$118))</f>
        <v>-6.1115617667135171E-2</v>
      </c>
      <c r="HF160" s="86">
        <f ca="1">Control!$C$7*Calculations!$C$82*INDEX('Monthly Data'!N:N,Calculations!$C$116+MOD(CP160,Calculations!$C$118))+Control!$C$7*Calculations!$C$83*INDEX('Monthly Data'!O:O,Calculations!$C$116+MOD(CP160,Calculations!$C$118))+Control!$C$7*Calculations!$C$84*INDEX('Monthly Data'!P:P,Calculations!$C$116+MOD(CP160,Calculations!$C$118))+Control!$C$7*Calculations!$C$85*INDEX('Monthly Data'!Q:Q,Calculations!$C$116+MOD(CP160,Calculations!$C$118))+(1-Control!$C$7*Calculations!$C$87)*INDEX('Monthly Data'!R:R,Calculations!$C$116+MOD(CP160,Calculations!$C$118))</f>
        <v>-3.53368065312233E-2</v>
      </c>
      <c r="HG160" s="86">
        <f ca="1">Control!$C$7*Calculations!$C$82*INDEX('Monthly Data'!N:N,Calculations!$C$116+MOD(CQ160,Calculations!$C$118))+Control!$C$7*Calculations!$C$83*INDEX('Monthly Data'!O:O,Calculations!$C$116+MOD(CQ160,Calculations!$C$118))+Control!$C$7*Calculations!$C$84*INDEX('Monthly Data'!P:P,Calculations!$C$116+MOD(CQ160,Calculations!$C$118))+Control!$C$7*Calculations!$C$85*INDEX('Monthly Data'!Q:Q,Calculations!$C$116+MOD(CQ160,Calculations!$C$118))+(1-Control!$C$7*Calculations!$C$87)*INDEX('Monthly Data'!R:R,Calculations!$C$116+MOD(CQ160,Calculations!$C$118))</f>
        <v>-2.0269389991732112E-2</v>
      </c>
      <c r="HH160" s="86">
        <f ca="1">Control!$C$7*Calculations!$C$82*INDEX('Monthly Data'!N:N,Calculations!$C$116+MOD(CR160,Calculations!$C$118))+Control!$C$7*Calculations!$C$83*INDEX('Monthly Data'!O:O,Calculations!$C$116+MOD(CR160,Calculations!$C$118))+Control!$C$7*Calculations!$C$84*INDEX('Monthly Data'!P:P,Calculations!$C$116+MOD(CR160,Calculations!$C$118))+Control!$C$7*Calculations!$C$85*INDEX('Monthly Data'!Q:Q,Calculations!$C$116+MOD(CR160,Calculations!$C$118))+(1-Control!$C$7*Calculations!$C$87)*INDEX('Monthly Data'!R:R,Calculations!$C$116+MOD(CR160,Calculations!$C$118))</f>
        <v>-1.3959200237295809E-2</v>
      </c>
      <c r="HI160" s="86">
        <f ca="1">Control!$C$7*Calculations!$C$82*INDEX('Monthly Data'!N:N,Calculations!$C$116+MOD(CS160,Calculations!$C$118))+Control!$C$7*Calculations!$C$83*INDEX('Monthly Data'!O:O,Calculations!$C$116+MOD(CS160,Calculations!$C$118))+Control!$C$7*Calculations!$C$84*INDEX('Monthly Data'!P:P,Calculations!$C$116+MOD(CS160,Calculations!$C$118))+Control!$C$7*Calculations!$C$85*INDEX('Monthly Data'!Q:Q,Calculations!$C$116+MOD(CS160,Calculations!$C$118))+(1-Control!$C$7*Calculations!$C$87)*INDEX('Monthly Data'!R:R,Calculations!$C$116+MOD(CS160,Calculations!$C$118))</f>
        <v>7.3538285850108537E-3</v>
      </c>
      <c r="HJ160" s="86">
        <f ca="1">Control!$C$7*Calculations!$C$82*INDEX('Monthly Data'!N:N,Calculations!$C$116+MOD(CT160,Calculations!$C$118))+Control!$C$7*Calculations!$C$83*INDEX('Monthly Data'!O:O,Calculations!$C$116+MOD(CT160,Calculations!$C$118))+Control!$C$7*Calculations!$C$84*INDEX('Monthly Data'!P:P,Calculations!$C$116+MOD(CT160,Calculations!$C$118))+Control!$C$7*Calculations!$C$85*INDEX('Monthly Data'!Q:Q,Calculations!$C$116+MOD(CT160,Calculations!$C$118))+(1-Control!$C$7*Calculations!$C$87)*INDEX('Monthly Data'!R:R,Calculations!$C$116+MOD(CT160,Calculations!$C$118))</f>
        <v>2.4842166689046628E-2</v>
      </c>
      <c r="HK160" s="86">
        <f ca="1">Control!$C$7*Calculations!$C$82*INDEX('Monthly Data'!N:N,Calculations!$C$116+MOD(CU160,Calculations!$C$118))+Control!$C$7*Calculations!$C$83*INDEX('Monthly Data'!O:O,Calculations!$C$116+MOD(CU160,Calculations!$C$118))+Control!$C$7*Calculations!$C$84*INDEX('Monthly Data'!P:P,Calculations!$C$116+MOD(CU160,Calculations!$C$118))+Control!$C$7*Calculations!$C$85*INDEX('Monthly Data'!Q:Q,Calculations!$C$116+MOD(CU160,Calculations!$C$118))+(1-Control!$C$7*Calculations!$C$87)*INDEX('Monthly Data'!R:R,Calculations!$C$116+MOD(CU160,Calculations!$C$118))</f>
        <v>-1.1360801645249321E-2</v>
      </c>
      <c r="HL160" s="86">
        <f ca="1">Control!$C$7*Calculations!$C$82*INDEX('Monthly Data'!N:N,Calculations!$C$116+MOD(CV160,Calculations!$C$118))+Control!$C$7*Calculations!$C$83*INDEX('Monthly Data'!O:O,Calculations!$C$116+MOD(CV160,Calculations!$C$118))+Control!$C$7*Calculations!$C$84*INDEX('Monthly Data'!P:P,Calculations!$C$116+MOD(CV160,Calculations!$C$118))+Control!$C$7*Calculations!$C$85*INDEX('Monthly Data'!Q:Q,Calculations!$C$116+MOD(CV160,Calculations!$C$118))+(1-Control!$C$7*Calculations!$C$87)*INDEX('Monthly Data'!R:R,Calculations!$C$116+MOD(CV160,Calculations!$C$118))</f>
        <v>3.127051071655923E-3</v>
      </c>
      <c r="HM160" s="86">
        <f ca="1">Control!$C$7*Calculations!$C$82*INDEX('Monthly Data'!N:N,Calculations!$C$116+MOD(CW160,Calculations!$C$118))+Control!$C$7*Calculations!$C$83*INDEX('Monthly Data'!O:O,Calculations!$C$116+MOD(CW160,Calculations!$C$118))+Control!$C$7*Calculations!$C$84*INDEX('Monthly Data'!P:P,Calculations!$C$116+MOD(CW160,Calculations!$C$118))+Control!$C$7*Calculations!$C$85*INDEX('Monthly Data'!Q:Q,Calculations!$C$116+MOD(CW160,Calculations!$C$118))+(1-Control!$C$7*Calculations!$C$87)*INDEX('Monthly Data'!R:R,Calculations!$C$116+MOD(CW160,Calculations!$C$118))</f>
        <v>-7.5539743260223157E-3</v>
      </c>
      <c r="HN160" s="86">
        <f ca="1">Control!$C$7*Calculations!$C$82*INDEX('Monthly Data'!N:N,Calculations!$C$116+MOD(CX160,Calculations!$C$118))+Control!$C$7*Calculations!$C$83*INDEX('Monthly Data'!O:O,Calculations!$C$116+MOD(CX160,Calculations!$C$118))+Control!$C$7*Calculations!$C$84*INDEX('Monthly Data'!P:P,Calculations!$C$116+MOD(CX160,Calculations!$C$118))+Control!$C$7*Calculations!$C$85*INDEX('Monthly Data'!Q:Q,Calculations!$C$116+MOD(CX160,Calculations!$C$118))+(1-Control!$C$7*Calculations!$C$87)*INDEX('Monthly Data'!R:R,Calculations!$C$116+MOD(CX160,Calculations!$C$118))</f>
        <v>1.0478379486191123E-2</v>
      </c>
      <c r="HO160" s="86">
        <f ca="1">Control!$C$7*Calculations!$C$82*INDEX('Monthly Data'!N:N,Calculations!$C$116+MOD(CY160,Calculations!$C$118))+Control!$C$7*Calculations!$C$83*INDEX('Monthly Data'!O:O,Calculations!$C$116+MOD(CY160,Calculations!$C$118))+Control!$C$7*Calculations!$C$84*INDEX('Monthly Data'!P:P,Calculations!$C$116+MOD(CY160,Calculations!$C$118))+Control!$C$7*Calculations!$C$85*INDEX('Monthly Data'!Q:Q,Calculations!$C$116+MOD(CY160,Calculations!$C$118))+(1-Control!$C$7*Calculations!$C$87)*INDEX('Monthly Data'!R:R,Calculations!$C$116+MOD(CY160,Calculations!$C$118))</f>
        <v>9.9793409618087695E-3</v>
      </c>
      <c r="HP160" s="86">
        <f ca="1">Control!$C$7*Calculations!$C$82*INDEX('Monthly Data'!N:N,Calculations!$C$116+MOD(CZ160,Calculations!$C$118))+Control!$C$7*Calculations!$C$83*INDEX('Monthly Data'!O:O,Calculations!$C$116+MOD(CZ160,Calculations!$C$118))+Control!$C$7*Calculations!$C$84*INDEX('Monthly Data'!P:P,Calculations!$C$116+MOD(CZ160,Calculations!$C$118))+Control!$C$7*Calculations!$C$85*INDEX('Monthly Data'!Q:Q,Calculations!$C$116+MOD(CZ160,Calculations!$C$118))+(1-Control!$C$7*Calculations!$C$87)*INDEX('Monthly Data'!R:R,Calculations!$C$116+MOD(CZ160,Calculations!$C$118))</f>
        <v>1.4915555251167555E-3</v>
      </c>
      <c r="HQ160" s="86">
        <f ca="1">Control!$C$7*Calculations!$C$82*INDEX('Monthly Data'!N:N,Calculations!$C$116+MOD(DA160,Calculations!$C$118))+Control!$C$7*Calculations!$C$83*INDEX('Monthly Data'!O:O,Calculations!$C$116+MOD(DA160,Calculations!$C$118))+Control!$C$7*Calculations!$C$84*INDEX('Monthly Data'!P:P,Calculations!$C$116+MOD(DA160,Calculations!$C$118))+Control!$C$7*Calculations!$C$85*INDEX('Monthly Data'!Q:Q,Calculations!$C$116+MOD(DA160,Calculations!$C$118))+(1-Control!$C$7*Calculations!$C$87)*INDEX('Monthly Data'!R:R,Calculations!$C$116+MOD(DA160,Calculations!$C$118))</f>
        <v>6.3250222980707482E-3</v>
      </c>
      <c r="HR160" s="86">
        <f ca="1">Control!$C$7*Calculations!$C$82*INDEX('Monthly Data'!N:N,Calculations!$C$116+MOD(DB160,Calculations!$C$118))+Control!$C$7*Calculations!$C$83*INDEX('Monthly Data'!O:O,Calculations!$C$116+MOD(DB160,Calculations!$C$118))+Control!$C$7*Calculations!$C$84*INDEX('Monthly Data'!P:P,Calculations!$C$116+MOD(DB160,Calculations!$C$118))+Control!$C$7*Calculations!$C$85*INDEX('Monthly Data'!Q:Q,Calculations!$C$116+MOD(DB160,Calculations!$C$118))+(1-Control!$C$7*Calculations!$C$87)*INDEX('Monthly Data'!R:R,Calculations!$C$116+MOD(DB160,Calculations!$C$118))</f>
        <v>1.2954540023127663E-2</v>
      </c>
      <c r="HS160" s="86">
        <f ca="1">Control!$C$7*Calculations!$C$82*INDEX('Monthly Data'!N:N,Calculations!$C$116+MOD(DC160,Calculations!$C$118))+Control!$C$7*Calculations!$C$83*INDEX('Monthly Data'!O:O,Calculations!$C$116+MOD(DC160,Calculations!$C$118))+Control!$C$7*Calculations!$C$84*INDEX('Monthly Data'!P:P,Calculations!$C$116+MOD(DC160,Calculations!$C$118))+Control!$C$7*Calculations!$C$85*INDEX('Monthly Data'!Q:Q,Calculations!$C$116+MOD(DC160,Calculations!$C$118))+(1-Control!$C$7*Calculations!$C$87)*INDEX('Monthly Data'!R:R,Calculations!$C$116+MOD(DC160,Calculations!$C$118))</f>
        <v>-1.1360801645249321E-2</v>
      </c>
      <c r="HT160" s="86">
        <f ca="1">Control!$C$7*Calculations!$C$82*INDEX('Monthly Data'!N:N,Calculations!$C$116+MOD(DD160,Calculations!$C$118))+Control!$C$7*Calculations!$C$83*INDEX('Monthly Data'!O:O,Calculations!$C$116+MOD(DD160,Calculations!$C$118))+Control!$C$7*Calculations!$C$84*INDEX('Monthly Data'!P:P,Calculations!$C$116+MOD(DD160,Calculations!$C$118))+Control!$C$7*Calculations!$C$85*INDEX('Monthly Data'!Q:Q,Calculations!$C$116+MOD(DD160,Calculations!$C$118))+(1-Control!$C$7*Calculations!$C$87)*INDEX('Monthly Data'!R:R,Calculations!$C$116+MOD(DD160,Calculations!$C$118))</f>
        <v>1.046389543479892E-2</v>
      </c>
      <c r="HU160" s="86">
        <f ca="1">Control!$C$7*Calculations!$C$82*INDEX('Monthly Data'!N:N,Calculations!$C$116+MOD(DE160,Calculations!$C$118))+Control!$C$7*Calculations!$C$83*INDEX('Monthly Data'!O:O,Calculations!$C$116+MOD(DE160,Calculations!$C$118))+Control!$C$7*Calculations!$C$84*INDEX('Monthly Data'!P:P,Calculations!$C$116+MOD(DE160,Calculations!$C$118))+Control!$C$7*Calculations!$C$85*INDEX('Monthly Data'!Q:Q,Calculations!$C$116+MOD(DE160,Calculations!$C$118))+(1-Control!$C$7*Calculations!$C$87)*INDEX('Monthly Data'!R:R,Calculations!$C$116+MOD(DE160,Calculations!$C$118))</f>
        <v>-1.9947061878162777E-2</v>
      </c>
      <c r="HV160" s="86">
        <f ca="1">Control!$C$7*Calculations!$C$82*INDEX('Monthly Data'!N:N,Calculations!$C$116+MOD(DF160,Calculations!$C$118))+Control!$C$7*Calculations!$C$83*INDEX('Monthly Data'!O:O,Calculations!$C$116+MOD(DF160,Calculations!$C$118))+Control!$C$7*Calculations!$C$84*INDEX('Monthly Data'!P:P,Calculations!$C$116+MOD(DF160,Calculations!$C$118))+Control!$C$7*Calculations!$C$85*INDEX('Monthly Data'!Q:Q,Calculations!$C$116+MOD(DF160,Calculations!$C$118))+(1-Control!$C$7*Calculations!$C$87)*INDEX('Monthly Data'!R:R,Calculations!$C$116+MOD(DF160,Calculations!$C$118))</f>
        <v>7.5897487599915015E-3</v>
      </c>
      <c r="HW160" s="86">
        <f ca="1">Control!$C$7*Calculations!$C$82*INDEX('Monthly Data'!N:N,Calculations!$C$116+MOD(DG160,Calculations!$C$118))+Control!$C$7*Calculations!$C$83*INDEX('Monthly Data'!O:O,Calculations!$C$116+MOD(DG160,Calculations!$C$118))+Control!$C$7*Calculations!$C$84*INDEX('Monthly Data'!P:P,Calculations!$C$116+MOD(DG160,Calculations!$C$118))+Control!$C$7*Calculations!$C$85*INDEX('Monthly Data'!Q:Q,Calculations!$C$116+MOD(DG160,Calculations!$C$118))+(1-Control!$C$7*Calculations!$C$87)*INDEX('Monthly Data'!R:R,Calculations!$C$116+MOD(DG160,Calculations!$C$118))</f>
        <v>1.2954540023127663E-2</v>
      </c>
      <c r="HX160" s="86">
        <f ca="1">Control!$C$7*Calculations!$C$82*INDEX('Monthly Data'!N:N,Calculations!$C$116+MOD(DH160,Calculations!$C$118))+Control!$C$7*Calculations!$C$83*INDEX('Monthly Data'!O:O,Calculations!$C$116+MOD(DH160,Calculations!$C$118))+Control!$C$7*Calculations!$C$84*INDEX('Monthly Data'!P:P,Calculations!$C$116+MOD(DH160,Calculations!$C$118))+Control!$C$7*Calculations!$C$85*INDEX('Monthly Data'!Q:Q,Calculations!$C$116+MOD(DH160,Calculations!$C$118))+(1-Control!$C$7*Calculations!$C$87)*INDEX('Monthly Data'!R:R,Calculations!$C$116+MOD(DH160,Calculations!$C$118))</f>
        <v>-1.4213734788548189E-2</v>
      </c>
      <c r="HY160" s="86">
        <f ca="1">Control!$C$7*Calculations!$C$82*INDEX('Monthly Data'!N:N,Calculations!$C$116+MOD(DI160,Calculations!$C$118))+Control!$C$7*Calculations!$C$83*INDEX('Monthly Data'!O:O,Calculations!$C$116+MOD(DI160,Calculations!$C$118))+Control!$C$7*Calculations!$C$84*INDEX('Monthly Data'!P:P,Calculations!$C$116+MOD(DI160,Calculations!$C$118))+Control!$C$7*Calculations!$C$85*INDEX('Monthly Data'!Q:Q,Calculations!$C$116+MOD(DI160,Calculations!$C$118))+(1-Control!$C$7*Calculations!$C$87)*INDEX('Monthly Data'!R:R,Calculations!$C$116+MOD(DI160,Calculations!$C$118))</f>
        <v>7.9764341593600071E-3</v>
      </c>
      <c r="HZ160" s="86">
        <f ca="1">Control!$C$7*Calculations!$C$82*INDEX('Monthly Data'!N:N,Calculations!$C$116+MOD(DJ160,Calculations!$C$118))+Control!$C$7*Calculations!$C$83*INDEX('Monthly Data'!O:O,Calculations!$C$116+MOD(DJ160,Calculations!$C$118))+Control!$C$7*Calculations!$C$84*INDEX('Monthly Data'!P:P,Calculations!$C$116+MOD(DJ160,Calculations!$C$118))+Control!$C$7*Calculations!$C$85*INDEX('Monthly Data'!Q:Q,Calculations!$C$116+MOD(DJ160,Calculations!$C$118))+(1-Control!$C$7*Calculations!$C$87)*INDEX('Monthly Data'!R:R,Calculations!$C$116+MOD(DJ160,Calculations!$C$118))</f>
        <v>1.1702576456120543E-2</v>
      </c>
      <c r="IA160" s="86">
        <f ca="1">Control!$C$7*Calculations!$C$82*INDEX('Monthly Data'!N:N,Calculations!$C$116+MOD(DK160,Calculations!$C$118))+Control!$C$7*Calculations!$C$83*INDEX('Monthly Data'!O:O,Calculations!$C$116+MOD(DK160,Calculations!$C$118))+Control!$C$7*Calculations!$C$84*INDEX('Monthly Data'!P:P,Calculations!$C$116+MOD(DK160,Calculations!$C$118))+Control!$C$7*Calculations!$C$85*INDEX('Monthly Data'!Q:Q,Calculations!$C$116+MOD(DK160,Calculations!$C$118))+(1-Control!$C$7*Calculations!$C$87)*INDEX('Monthly Data'!R:R,Calculations!$C$116+MOD(DK160,Calculations!$C$118))</f>
        <v>1.8695385296339444E-2</v>
      </c>
      <c r="IB160" s="86">
        <f ca="1">Control!$C$7*Calculations!$C$82*INDEX('Monthly Data'!N:N,Calculations!$C$116+MOD(DL160,Calculations!$C$118))+Control!$C$7*Calculations!$C$83*INDEX('Monthly Data'!O:O,Calculations!$C$116+MOD(DL160,Calculations!$C$118))+Control!$C$7*Calculations!$C$84*INDEX('Monthly Data'!P:P,Calculations!$C$116+MOD(DL160,Calculations!$C$118))+Control!$C$7*Calculations!$C$85*INDEX('Monthly Data'!Q:Q,Calculations!$C$116+MOD(DL160,Calculations!$C$118))+(1-Control!$C$7*Calculations!$C$87)*INDEX('Monthly Data'!R:R,Calculations!$C$116+MOD(DL160,Calculations!$C$118))</f>
        <v>-3.8875517825435772E-3</v>
      </c>
      <c r="IC160" s="86">
        <f ca="1">Control!$C$7*Calculations!$C$82*INDEX('Monthly Data'!N:N,Calculations!$C$116+MOD(DM160,Calculations!$C$118))+Control!$C$7*Calculations!$C$83*INDEX('Monthly Data'!O:O,Calculations!$C$116+MOD(DM160,Calculations!$C$118))+Control!$C$7*Calculations!$C$84*INDEX('Monthly Data'!P:P,Calculations!$C$116+MOD(DM160,Calculations!$C$118))+Control!$C$7*Calculations!$C$85*INDEX('Monthly Data'!Q:Q,Calculations!$C$116+MOD(DM160,Calculations!$C$118))+(1-Control!$C$7*Calculations!$C$87)*INDEX('Monthly Data'!R:R,Calculations!$C$116+MOD(DM160,Calculations!$C$118))</f>
        <v>2.3307359621218403E-2</v>
      </c>
      <c r="ID160" s="86">
        <f ca="1">Control!$C$7*Calculations!$C$82*INDEX('Monthly Data'!N:N,Calculations!$C$116+MOD(DN160,Calculations!$C$118))+Control!$C$7*Calculations!$C$83*INDEX('Monthly Data'!O:O,Calculations!$C$116+MOD(DN160,Calculations!$C$118))+Control!$C$7*Calculations!$C$84*INDEX('Monthly Data'!P:P,Calculations!$C$116+MOD(DN160,Calculations!$C$118))+Control!$C$7*Calculations!$C$85*INDEX('Monthly Data'!Q:Q,Calculations!$C$116+MOD(DN160,Calculations!$C$118))+(1-Control!$C$7*Calculations!$C$87)*INDEX('Monthly Data'!R:R,Calculations!$C$116+MOD(DN160,Calculations!$C$118))</f>
        <v>-3.8875517825435772E-3</v>
      </c>
      <c r="IE160" s="86">
        <f ca="1">Control!$C$7*Calculations!$C$82*INDEX('Monthly Data'!N:N,Calculations!$C$116+MOD(DO160,Calculations!$C$118))+Control!$C$7*Calculations!$C$83*INDEX('Monthly Data'!O:O,Calculations!$C$116+MOD(DO160,Calculations!$C$118))+Control!$C$7*Calculations!$C$84*INDEX('Monthly Data'!P:P,Calculations!$C$116+MOD(DO160,Calculations!$C$118))+Control!$C$7*Calculations!$C$85*INDEX('Monthly Data'!Q:Q,Calculations!$C$116+MOD(DO160,Calculations!$C$118))+(1-Control!$C$7*Calculations!$C$87)*INDEX('Monthly Data'!R:R,Calculations!$C$116+MOD(DO160,Calculations!$C$118))</f>
        <v>-3.299557342782896E-2</v>
      </c>
      <c r="IF160" s="86">
        <f ca="1">Control!$C$7*Calculations!$C$82*INDEX('Monthly Data'!N:N,Calculations!$C$116+MOD(DP160,Calculations!$C$118))+Control!$C$7*Calculations!$C$83*INDEX('Monthly Data'!O:O,Calculations!$C$116+MOD(DP160,Calculations!$C$118))+Control!$C$7*Calculations!$C$84*INDEX('Monthly Data'!P:P,Calculations!$C$116+MOD(DP160,Calculations!$C$118))+Control!$C$7*Calculations!$C$85*INDEX('Monthly Data'!Q:Q,Calculations!$C$116+MOD(DP160,Calculations!$C$118))+(1-Control!$C$7*Calculations!$C$87)*INDEX('Monthly Data'!R:R,Calculations!$C$116+MOD(DP160,Calculations!$C$118))</f>
        <v>8.4240675975201049E-3</v>
      </c>
      <c r="IG160" s="88">
        <f ca="1">Control!$C$8*(1+DQ160)*(1+DR160)*(1+DS160)*(1+DT160)*(1+DU160)*(1+DV160)*(1+DW160)*(1+DX160)*(1+DY160)*(1+DZ160)*(1+EA160)*(1+EB160)*(1+EC160)*(1+ED160)*(1+EE160)*(1+EF160)*(1+EG160)*(1+EH160)*(1+EI160)*(1+EJ160)*(1+EK160)*(1+EL160)*(1+EM160)*(1+EN160)*(1+EO160)*(1+EP160)*(1+EQ160)*(1+ER160)*(1+ES160)*(1+ET160)*(1+EU160)*(1+EV160)*(1+EW160)*(1+EX160)*(1+EY160)*(1+EZ160)*(1+FA160)*(1+FB160)*(1+FC160)*(1+FD160)*(1+FE160)*(1+FF160)*(1+FG160)*(1+FH160)*(1+FI160)*(1+FJ160)*(1+FK160)*(1+FL160)*(1+FM160)*(1+FN160)*(1+FO160)*(1+FP160)*(1+FQ160)*(1+FR160)*(1+FS160)*(1+FT160)*(1+FU160)*(1+FV160)*(1+FW160)*(1+FX160)*(1+FY160)*(1+FZ160)*(1+GA160)*(1+GB160)*(1+GC160)*(1+GD160)*(1+GE160)*(1+GF160)*(1+GG160)*(1+GH160)*(1+GI160)*(1+GJ160)*(1+GK160)*(1+GL160)*(1+GM160)*(1+GN160)*(1+GO160)*(1+GP160)*(1+GQ160)*(1+GR160)*(1+GS160)*(1+GT160)*(1+GU160)*(1+GV160)*(1+GW160)*(1+GX160)*(1+GY160)*(1+GZ160)*(1+HA160)*(1+HB160)*(1+HC160)*(1+HD160)*(1+HE160)*(1+HF160)*(1+HG160)*(1+HH160)*(1+HI160)*(1+HJ160)*(1+HK160)*(1+HL160)*(1+HM160)*(1+HN160)*(1+HO160)*(1+HP160)*(1+HQ160)*(1+HR160)*(1+HS160)*(1+HT160)*(1+HU160)*(1+HV160)*(1+HW160)*(1+HX160)*(1+HY160)*(1+HZ160)*(1+IA160)*(1+IB160)*(1+IC160)*(1+ID160)*(1+IE160)*(1+IF160)</f>
        <v>87539.805142389188</v>
      </c>
    </row>
    <row r="161" spans="1:241" x14ac:dyDescent="0.25">
      <c r="A161">
        <v>34</v>
      </c>
      <c r="B161">
        <v>82</v>
      </c>
      <c r="C161">
        <v>1</v>
      </c>
      <c r="D161">
        <v>27</v>
      </c>
      <c r="E161">
        <v>95</v>
      </c>
      <c r="F161">
        <v>25</v>
      </c>
      <c r="G161">
        <v>58</v>
      </c>
      <c r="H161">
        <v>21</v>
      </c>
      <c r="I161">
        <v>78</v>
      </c>
      <c r="J161">
        <v>50</v>
      </c>
      <c r="K161">
        <v>28</v>
      </c>
      <c r="L161">
        <v>59</v>
      </c>
      <c r="M161">
        <v>18</v>
      </c>
      <c r="N161">
        <v>18</v>
      </c>
      <c r="O161">
        <v>10</v>
      </c>
      <c r="P161">
        <v>85</v>
      </c>
      <c r="Q161">
        <v>58</v>
      </c>
      <c r="R161">
        <v>77</v>
      </c>
      <c r="S161">
        <v>5</v>
      </c>
      <c r="T161">
        <v>84</v>
      </c>
      <c r="U161">
        <v>53</v>
      </c>
      <c r="V161">
        <v>43</v>
      </c>
      <c r="W161">
        <v>51</v>
      </c>
      <c r="X161">
        <v>82</v>
      </c>
      <c r="Y161">
        <v>3</v>
      </c>
      <c r="Z161">
        <v>6</v>
      </c>
      <c r="AA161">
        <v>79</v>
      </c>
      <c r="AB161">
        <v>56</v>
      </c>
      <c r="AC161">
        <v>1</v>
      </c>
      <c r="AD161">
        <v>79</v>
      </c>
      <c r="AE161">
        <v>13</v>
      </c>
      <c r="AF161">
        <v>10</v>
      </c>
      <c r="AG161">
        <v>100</v>
      </c>
      <c r="AH161">
        <v>11</v>
      </c>
      <c r="AI161">
        <v>81</v>
      </c>
      <c r="AJ161">
        <v>0</v>
      </c>
      <c r="AK161">
        <v>80</v>
      </c>
      <c r="AL161">
        <v>98</v>
      </c>
      <c r="AM161">
        <v>90</v>
      </c>
      <c r="AN161">
        <v>24</v>
      </c>
      <c r="AO161">
        <v>25</v>
      </c>
      <c r="AP161">
        <v>37</v>
      </c>
      <c r="AQ161">
        <v>7</v>
      </c>
      <c r="AR161">
        <v>40</v>
      </c>
      <c r="AS161">
        <v>46</v>
      </c>
      <c r="AT161">
        <v>24</v>
      </c>
      <c r="AU161">
        <v>15</v>
      </c>
      <c r="AV161">
        <v>104</v>
      </c>
      <c r="AW161">
        <v>6</v>
      </c>
      <c r="AX161">
        <v>79</v>
      </c>
      <c r="AY161">
        <v>65</v>
      </c>
      <c r="AZ161">
        <v>99</v>
      </c>
      <c r="BA161">
        <v>81</v>
      </c>
      <c r="BB161">
        <v>2</v>
      </c>
      <c r="BC161">
        <v>116</v>
      </c>
      <c r="BD161">
        <v>62</v>
      </c>
      <c r="BE161">
        <v>73</v>
      </c>
      <c r="BF161">
        <v>54</v>
      </c>
      <c r="BG161">
        <v>95</v>
      </c>
      <c r="BH161">
        <v>6</v>
      </c>
      <c r="BI161">
        <v>63</v>
      </c>
      <c r="BJ161">
        <v>91</v>
      </c>
      <c r="BK161">
        <v>28</v>
      </c>
      <c r="BL161">
        <v>67</v>
      </c>
      <c r="BM161">
        <v>41</v>
      </c>
      <c r="BN161">
        <v>112</v>
      </c>
      <c r="BO161">
        <v>34</v>
      </c>
      <c r="BP161">
        <v>7</v>
      </c>
      <c r="BQ161">
        <v>56</v>
      </c>
      <c r="BR161">
        <v>45</v>
      </c>
      <c r="BS161">
        <v>38</v>
      </c>
      <c r="BT161">
        <v>74</v>
      </c>
      <c r="BU161">
        <v>74</v>
      </c>
      <c r="BV161">
        <v>81</v>
      </c>
      <c r="BW161">
        <v>100</v>
      </c>
      <c r="BX161">
        <v>26</v>
      </c>
      <c r="BY161">
        <v>61</v>
      </c>
      <c r="BZ161">
        <v>43</v>
      </c>
      <c r="CA161">
        <v>48</v>
      </c>
      <c r="CB161">
        <v>57</v>
      </c>
      <c r="CC161">
        <v>96</v>
      </c>
      <c r="CD161">
        <v>112</v>
      </c>
      <c r="CE161">
        <v>9</v>
      </c>
      <c r="CF161">
        <v>26</v>
      </c>
      <c r="CG161">
        <v>74</v>
      </c>
      <c r="CH161">
        <v>14</v>
      </c>
      <c r="CI161">
        <v>83</v>
      </c>
      <c r="CJ161">
        <v>17</v>
      </c>
      <c r="CK161">
        <v>10</v>
      </c>
      <c r="CL161">
        <v>87</v>
      </c>
      <c r="CM161">
        <v>32</v>
      </c>
      <c r="CN161">
        <v>60</v>
      </c>
      <c r="CO161">
        <v>6</v>
      </c>
      <c r="CP161">
        <v>9</v>
      </c>
      <c r="CQ161">
        <v>59</v>
      </c>
      <c r="CR161">
        <v>95</v>
      </c>
      <c r="CS161">
        <v>1</v>
      </c>
      <c r="CT161">
        <v>52</v>
      </c>
      <c r="CU161">
        <v>16</v>
      </c>
      <c r="CV161">
        <v>112</v>
      </c>
      <c r="CW161">
        <v>91</v>
      </c>
      <c r="CX161">
        <v>71</v>
      </c>
      <c r="CY161">
        <v>25</v>
      </c>
      <c r="CZ161">
        <v>82</v>
      </c>
      <c r="DA161">
        <v>116</v>
      </c>
      <c r="DB161">
        <v>24</v>
      </c>
      <c r="DC161">
        <v>65</v>
      </c>
      <c r="DD161">
        <v>114</v>
      </c>
      <c r="DE161">
        <v>99</v>
      </c>
      <c r="DF161">
        <v>5</v>
      </c>
      <c r="DG161">
        <v>100</v>
      </c>
      <c r="DH161">
        <v>86</v>
      </c>
      <c r="DI161">
        <v>67</v>
      </c>
      <c r="DJ161">
        <v>57</v>
      </c>
      <c r="DK161">
        <v>11</v>
      </c>
      <c r="DL161">
        <v>93</v>
      </c>
      <c r="DM161">
        <v>66</v>
      </c>
      <c r="DN161">
        <v>95</v>
      </c>
      <c r="DO161">
        <v>11</v>
      </c>
      <c r="DP161">
        <v>42</v>
      </c>
      <c r="DQ161" s="86">
        <f ca="1">Control!$C$7*Calculations!$C$82*INDEX('Monthly Data'!N:N,Calculations!$C$116+MOD(A161,Calculations!$C$118))+Control!$C$7*Calculations!$C$83*INDEX('Monthly Data'!O:O,Calculations!$C$116+MOD(A161,Calculations!$C$118))+Control!$C$7*Calculations!$C$84*INDEX('Monthly Data'!P:P,Calculations!$C$116+MOD(A161,Calculations!$C$118))+Control!$C$7*Calculations!$C$85*INDEX('Monthly Data'!Q:Q,Calculations!$C$116+MOD(A161,Calculations!$C$118))+(1-Control!$C$7*Calculations!$C$87)*INDEX('Monthly Data'!R:R,Calculations!$C$116+MOD(A161,Calculations!$C$118))</f>
        <v>5.3309355465453899E-3</v>
      </c>
      <c r="DR161" s="86">
        <f ca="1">Control!$C$7*Calculations!$C$82*INDEX('Monthly Data'!N:N,Calculations!$C$116+MOD(B161,Calculations!$C$118))+Control!$C$7*Calculations!$C$83*INDEX('Monthly Data'!O:O,Calculations!$C$116+MOD(B161,Calculations!$C$118))+Control!$C$7*Calculations!$C$84*INDEX('Monthly Data'!P:P,Calculations!$C$116+MOD(B161,Calculations!$C$118))+Control!$C$7*Calculations!$C$85*INDEX('Monthly Data'!Q:Q,Calculations!$C$116+MOD(B161,Calculations!$C$118))+(1-Control!$C$7*Calculations!$C$87)*INDEX('Monthly Data'!R:R,Calculations!$C$116+MOD(B161,Calculations!$C$118))</f>
        <v>1.7361594973213587E-2</v>
      </c>
      <c r="DS161" s="86">
        <f ca="1">Control!$C$7*Calculations!$C$82*INDEX('Monthly Data'!N:N,Calculations!$C$116+MOD(C161,Calculations!$C$118))+Control!$C$7*Calculations!$C$83*INDEX('Monthly Data'!O:O,Calculations!$C$116+MOD(C161,Calculations!$C$118))+Control!$C$7*Calculations!$C$84*INDEX('Monthly Data'!P:P,Calculations!$C$116+MOD(C161,Calculations!$C$118))+Control!$C$7*Calculations!$C$85*INDEX('Monthly Data'!Q:Q,Calculations!$C$116+MOD(C161,Calculations!$C$118))+(1-Control!$C$7*Calculations!$C$87)*INDEX('Monthly Data'!R:R,Calculations!$C$116+MOD(C161,Calculations!$C$118))</f>
        <v>-9.9526758408448549E-3</v>
      </c>
      <c r="DT161" s="86">
        <f ca="1">Control!$C$7*Calculations!$C$82*INDEX('Monthly Data'!N:N,Calculations!$C$116+MOD(D161,Calculations!$C$118))+Control!$C$7*Calculations!$C$83*INDEX('Monthly Data'!O:O,Calculations!$C$116+MOD(D161,Calculations!$C$118))+Control!$C$7*Calculations!$C$84*INDEX('Monthly Data'!P:P,Calculations!$C$116+MOD(D161,Calculations!$C$118))+Control!$C$7*Calculations!$C$85*INDEX('Monthly Data'!Q:Q,Calculations!$C$116+MOD(D161,Calculations!$C$118))+(1-Control!$C$7*Calculations!$C$87)*INDEX('Monthly Data'!R:R,Calculations!$C$116+MOD(D161,Calculations!$C$118))</f>
        <v>-3.53368065312233E-2</v>
      </c>
      <c r="DU161" s="86">
        <f ca="1">Control!$C$7*Calculations!$C$82*INDEX('Monthly Data'!N:N,Calculations!$C$116+MOD(E161,Calculations!$C$118))+Control!$C$7*Calculations!$C$83*INDEX('Monthly Data'!O:O,Calculations!$C$116+MOD(E161,Calculations!$C$118))+Control!$C$7*Calculations!$C$84*INDEX('Monthly Data'!P:P,Calculations!$C$116+MOD(E161,Calculations!$C$118))+Control!$C$7*Calculations!$C$85*INDEX('Monthly Data'!Q:Q,Calculations!$C$116+MOD(E161,Calculations!$C$118))+(1-Control!$C$7*Calculations!$C$87)*INDEX('Monthly Data'!R:R,Calculations!$C$116+MOD(E161,Calculations!$C$118))</f>
        <v>1.5758278480433856E-2</v>
      </c>
      <c r="DV161" s="86">
        <f ca="1">Control!$C$7*Calculations!$C$82*INDEX('Monthly Data'!N:N,Calculations!$C$116+MOD(F161,Calculations!$C$118))+Control!$C$7*Calculations!$C$83*INDEX('Monthly Data'!O:O,Calculations!$C$116+MOD(F161,Calculations!$C$118))+Control!$C$7*Calculations!$C$84*INDEX('Monthly Data'!P:P,Calculations!$C$116+MOD(F161,Calculations!$C$118))+Control!$C$7*Calculations!$C$85*INDEX('Monthly Data'!Q:Q,Calculations!$C$116+MOD(F161,Calculations!$C$118))+(1-Control!$C$7*Calculations!$C$87)*INDEX('Monthly Data'!R:R,Calculations!$C$116+MOD(F161,Calculations!$C$118))</f>
        <v>-3.299557342782896E-2</v>
      </c>
      <c r="DW161" s="86">
        <f ca="1">Control!$C$7*Calculations!$C$82*INDEX('Monthly Data'!N:N,Calculations!$C$116+MOD(G161,Calculations!$C$118))+Control!$C$7*Calculations!$C$83*INDEX('Monthly Data'!O:O,Calculations!$C$116+MOD(G161,Calculations!$C$118))+Control!$C$7*Calculations!$C$84*INDEX('Monthly Data'!P:P,Calculations!$C$116+MOD(G161,Calculations!$C$118))+Control!$C$7*Calculations!$C$85*INDEX('Monthly Data'!Q:Q,Calculations!$C$116+MOD(G161,Calculations!$C$118))+(1-Control!$C$7*Calculations!$C$87)*INDEX('Monthly Data'!R:R,Calculations!$C$116+MOD(G161,Calculations!$C$118))</f>
        <v>8.4240675975201049E-3</v>
      </c>
      <c r="DX161" s="86">
        <f ca="1">Control!$C$7*Calculations!$C$82*INDEX('Monthly Data'!N:N,Calculations!$C$116+MOD(H161,Calculations!$C$118))+Control!$C$7*Calculations!$C$83*INDEX('Monthly Data'!O:O,Calculations!$C$116+MOD(H161,Calculations!$C$118))+Control!$C$7*Calculations!$C$84*INDEX('Monthly Data'!P:P,Calculations!$C$116+MOD(H161,Calculations!$C$118))+Control!$C$7*Calculations!$C$85*INDEX('Monthly Data'!Q:Q,Calculations!$C$116+MOD(H161,Calculations!$C$118))+(1-Control!$C$7*Calculations!$C$87)*INDEX('Monthly Data'!R:R,Calculations!$C$116+MOD(H161,Calculations!$C$118))</f>
        <v>1.5108777406081684E-3</v>
      </c>
      <c r="DY161" s="86">
        <f ca="1">Control!$C$7*Calculations!$C$82*INDEX('Monthly Data'!N:N,Calculations!$C$116+MOD(I161,Calculations!$C$118))+Control!$C$7*Calculations!$C$83*INDEX('Monthly Data'!O:O,Calculations!$C$116+MOD(I161,Calculations!$C$118))+Control!$C$7*Calculations!$C$84*INDEX('Monthly Data'!P:P,Calculations!$C$116+MOD(I161,Calculations!$C$118))+Control!$C$7*Calculations!$C$85*INDEX('Monthly Data'!Q:Q,Calculations!$C$116+MOD(I161,Calculations!$C$118))+(1-Control!$C$7*Calculations!$C$87)*INDEX('Monthly Data'!R:R,Calculations!$C$116+MOD(I161,Calculations!$C$118))</f>
        <v>1.7472933988537529E-2</v>
      </c>
      <c r="DZ161" s="86">
        <f ca="1">Control!$C$7*Calculations!$C$82*INDEX('Monthly Data'!N:N,Calculations!$C$116+MOD(J161,Calculations!$C$118))+Control!$C$7*Calculations!$C$83*INDEX('Monthly Data'!O:O,Calculations!$C$116+MOD(J161,Calculations!$C$118))+Control!$C$7*Calculations!$C$84*INDEX('Monthly Data'!P:P,Calculations!$C$116+MOD(J161,Calculations!$C$118))+Control!$C$7*Calculations!$C$85*INDEX('Monthly Data'!Q:Q,Calculations!$C$116+MOD(J161,Calculations!$C$118))+(1-Control!$C$7*Calculations!$C$87)*INDEX('Monthly Data'!R:R,Calculations!$C$116+MOD(J161,Calculations!$C$118))</f>
        <v>6.1009361253630504E-2</v>
      </c>
      <c r="EA161" s="86">
        <f ca="1">Control!$C$7*Calculations!$C$82*INDEX('Monthly Data'!N:N,Calculations!$C$116+MOD(K161,Calculations!$C$118))+Control!$C$7*Calculations!$C$83*INDEX('Monthly Data'!O:O,Calculations!$C$116+MOD(K161,Calculations!$C$118))+Control!$C$7*Calculations!$C$84*INDEX('Monthly Data'!P:P,Calculations!$C$116+MOD(K161,Calculations!$C$118))+Control!$C$7*Calculations!$C$85*INDEX('Monthly Data'!Q:Q,Calculations!$C$116+MOD(K161,Calculations!$C$118))+(1-Control!$C$7*Calculations!$C$87)*INDEX('Monthly Data'!R:R,Calculations!$C$116+MOD(K161,Calculations!$C$118))</f>
        <v>3.7596120283497965E-2</v>
      </c>
      <c r="EB161" s="86">
        <f ca="1">Control!$C$7*Calculations!$C$82*INDEX('Monthly Data'!N:N,Calculations!$C$116+MOD(L161,Calculations!$C$118))+Control!$C$7*Calculations!$C$83*INDEX('Monthly Data'!O:O,Calculations!$C$116+MOD(L161,Calculations!$C$118))+Control!$C$7*Calculations!$C$84*INDEX('Monthly Data'!P:P,Calculations!$C$116+MOD(L161,Calculations!$C$118))+Control!$C$7*Calculations!$C$85*INDEX('Monthly Data'!Q:Q,Calculations!$C$116+MOD(L161,Calculations!$C$118))+(1-Control!$C$7*Calculations!$C$87)*INDEX('Monthly Data'!R:R,Calculations!$C$116+MOD(L161,Calculations!$C$118))</f>
        <v>1.1704119272391494E-2</v>
      </c>
      <c r="EC161" s="86">
        <f ca="1">Control!$C$7*Calculations!$C$82*INDEX('Monthly Data'!N:N,Calculations!$C$116+MOD(M161,Calculations!$C$118))+Control!$C$7*Calculations!$C$83*INDEX('Monthly Data'!O:O,Calculations!$C$116+MOD(M161,Calculations!$C$118))+Control!$C$7*Calculations!$C$84*INDEX('Monthly Data'!P:P,Calculations!$C$116+MOD(M161,Calculations!$C$118))+Control!$C$7*Calculations!$C$85*INDEX('Monthly Data'!Q:Q,Calculations!$C$116+MOD(M161,Calculations!$C$118))+(1-Control!$C$7*Calculations!$C$87)*INDEX('Monthly Data'!R:R,Calculations!$C$116+MOD(M161,Calculations!$C$118))</f>
        <v>-7.4084874653726545E-3</v>
      </c>
      <c r="ED161" s="86">
        <f ca="1">Control!$C$7*Calculations!$C$82*INDEX('Monthly Data'!N:N,Calculations!$C$116+MOD(N161,Calculations!$C$118))+Control!$C$7*Calculations!$C$83*INDEX('Monthly Data'!O:O,Calculations!$C$116+MOD(N161,Calculations!$C$118))+Control!$C$7*Calculations!$C$84*INDEX('Monthly Data'!P:P,Calculations!$C$116+MOD(N161,Calculations!$C$118))+Control!$C$7*Calculations!$C$85*INDEX('Monthly Data'!Q:Q,Calculations!$C$116+MOD(N161,Calculations!$C$118))+(1-Control!$C$7*Calculations!$C$87)*INDEX('Monthly Data'!R:R,Calculations!$C$116+MOD(N161,Calculations!$C$118))</f>
        <v>-7.4084874653726545E-3</v>
      </c>
      <c r="EE161" s="86">
        <f ca="1">Control!$C$7*Calculations!$C$82*INDEX('Monthly Data'!N:N,Calculations!$C$116+MOD(O161,Calculations!$C$118))+Control!$C$7*Calculations!$C$83*INDEX('Monthly Data'!O:O,Calculations!$C$116+MOD(O161,Calculations!$C$118))+Control!$C$7*Calculations!$C$84*INDEX('Monthly Data'!P:P,Calculations!$C$116+MOD(O161,Calculations!$C$118))+Control!$C$7*Calculations!$C$85*INDEX('Monthly Data'!Q:Q,Calculations!$C$116+MOD(O161,Calculations!$C$118))+(1-Control!$C$7*Calculations!$C$87)*INDEX('Monthly Data'!R:R,Calculations!$C$116+MOD(O161,Calculations!$C$118))</f>
        <v>1.1702576456120543E-2</v>
      </c>
      <c r="EF161" s="86">
        <f ca="1">Control!$C$7*Calculations!$C$82*INDEX('Monthly Data'!N:N,Calculations!$C$116+MOD(P161,Calculations!$C$118))+Control!$C$7*Calculations!$C$83*INDEX('Monthly Data'!O:O,Calculations!$C$116+MOD(P161,Calculations!$C$118))+Control!$C$7*Calculations!$C$84*INDEX('Monthly Data'!P:P,Calculations!$C$116+MOD(P161,Calculations!$C$118))+Control!$C$7*Calculations!$C$85*INDEX('Monthly Data'!Q:Q,Calculations!$C$116+MOD(P161,Calculations!$C$118))+(1-Control!$C$7*Calculations!$C$87)*INDEX('Monthly Data'!R:R,Calculations!$C$116+MOD(P161,Calculations!$C$118))</f>
        <v>-9.8327855560634558E-3</v>
      </c>
      <c r="EG161" s="86">
        <f ca="1">Control!$C$7*Calculations!$C$82*INDEX('Monthly Data'!N:N,Calculations!$C$116+MOD(Q161,Calculations!$C$118))+Control!$C$7*Calculations!$C$83*INDEX('Monthly Data'!O:O,Calculations!$C$116+MOD(Q161,Calculations!$C$118))+Control!$C$7*Calculations!$C$84*INDEX('Monthly Data'!P:P,Calculations!$C$116+MOD(Q161,Calculations!$C$118))+Control!$C$7*Calculations!$C$85*INDEX('Monthly Data'!Q:Q,Calculations!$C$116+MOD(Q161,Calculations!$C$118))+(1-Control!$C$7*Calculations!$C$87)*INDEX('Monthly Data'!R:R,Calculations!$C$116+MOD(Q161,Calculations!$C$118))</f>
        <v>8.4240675975201049E-3</v>
      </c>
      <c r="EH161" s="86">
        <f ca="1">Control!$C$7*Calculations!$C$82*INDEX('Monthly Data'!N:N,Calculations!$C$116+MOD(R161,Calculations!$C$118))+Control!$C$7*Calculations!$C$83*INDEX('Monthly Data'!O:O,Calculations!$C$116+MOD(R161,Calculations!$C$118))+Control!$C$7*Calculations!$C$84*INDEX('Monthly Data'!P:P,Calculations!$C$116+MOD(R161,Calculations!$C$118))+Control!$C$7*Calculations!$C$85*INDEX('Monthly Data'!Q:Q,Calculations!$C$116+MOD(R161,Calculations!$C$118))+(1-Control!$C$7*Calculations!$C$87)*INDEX('Monthly Data'!R:R,Calculations!$C$116+MOD(R161,Calculations!$C$118))</f>
        <v>-1.0485101266941802E-2</v>
      </c>
      <c r="EI161" s="86">
        <f ca="1">Control!$C$7*Calculations!$C$82*INDEX('Monthly Data'!N:N,Calculations!$C$116+MOD(S161,Calculations!$C$118))+Control!$C$7*Calculations!$C$83*INDEX('Monthly Data'!O:O,Calculations!$C$116+MOD(S161,Calculations!$C$118))+Control!$C$7*Calculations!$C$84*INDEX('Monthly Data'!P:P,Calculations!$C$116+MOD(S161,Calculations!$C$118))+Control!$C$7*Calculations!$C$85*INDEX('Monthly Data'!Q:Q,Calculations!$C$116+MOD(S161,Calculations!$C$118))+(1-Control!$C$7*Calculations!$C$87)*INDEX('Monthly Data'!R:R,Calculations!$C$116+MOD(S161,Calculations!$C$118))</f>
        <v>1.2722494017511032E-2</v>
      </c>
      <c r="EJ161" s="86">
        <f ca="1">Control!$C$7*Calculations!$C$82*INDEX('Monthly Data'!N:N,Calculations!$C$116+MOD(T161,Calculations!$C$118))+Control!$C$7*Calculations!$C$83*INDEX('Monthly Data'!O:O,Calculations!$C$116+MOD(T161,Calculations!$C$118))+Control!$C$7*Calculations!$C$84*INDEX('Monthly Data'!P:P,Calculations!$C$116+MOD(T161,Calculations!$C$118))+Control!$C$7*Calculations!$C$85*INDEX('Monthly Data'!Q:Q,Calculations!$C$116+MOD(T161,Calculations!$C$118))+(1-Control!$C$7*Calculations!$C$87)*INDEX('Monthly Data'!R:R,Calculations!$C$116+MOD(T161,Calculations!$C$118))</f>
        <v>-1.880155173376722E-2</v>
      </c>
      <c r="EK161" s="86">
        <f ca="1">Control!$C$7*Calculations!$C$82*INDEX('Monthly Data'!N:N,Calculations!$C$116+MOD(U161,Calculations!$C$118))+Control!$C$7*Calculations!$C$83*INDEX('Monthly Data'!O:O,Calculations!$C$116+MOD(U161,Calculations!$C$118))+Control!$C$7*Calculations!$C$84*INDEX('Monthly Data'!P:P,Calculations!$C$116+MOD(U161,Calculations!$C$118))+Control!$C$7*Calculations!$C$85*INDEX('Monthly Data'!Q:Q,Calculations!$C$116+MOD(U161,Calculations!$C$118))+(1-Control!$C$7*Calculations!$C$87)*INDEX('Monthly Data'!R:R,Calculations!$C$116+MOD(U161,Calculations!$C$118))</f>
        <v>1.1786765492207996E-2</v>
      </c>
      <c r="EL161" s="86">
        <f ca="1">Control!$C$7*Calculations!$C$82*INDEX('Monthly Data'!N:N,Calculations!$C$116+MOD(V161,Calculations!$C$118))+Control!$C$7*Calculations!$C$83*INDEX('Monthly Data'!O:O,Calculations!$C$116+MOD(V161,Calculations!$C$118))+Control!$C$7*Calculations!$C$84*INDEX('Monthly Data'!P:P,Calculations!$C$116+MOD(V161,Calculations!$C$118))+Control!$C$7*Calculations!$C$85*INDEX('Monthly Data'!Q:Q,Calculations!$C$116+MOD(V161,Calculations!$C$118))+(1-Control!$C$7*Calculations!$C$87)*INDEX('Monthly Data'!R:R,Calculations!$C$116+MOD(V161,Calculations!$C$118))</f>
        <v>5.1279584938936244E-2</v>
      </c>
      <c r="EM161" s="86">
        <f ca="1">Control!$C$7*Calculations!$C$82*INDEX('Monthly Data'!N:N,Calculations!$C$116+MOD(W161,Calculations!$C$118))+Control!$C$7*Calculations!$C$83*INDEX('Monthly Data'!O:O,Calculations!$C$116+MOD(W161,Calculations!$C$118))+Control!$C$7*Calculations!$C$84*INDEX('Monthly Data'!P:P,Calculations!$C$116+MOD(W161,Calculations!$C$118))+Control!$C$7*Calculations!$C$85*INDEX('Monthly Data'!Q:Q,Calculations!$C$116+MOD(W161,Calculations!$C$118))+(1-Control!$C$7*Calculations!$C$87)*INDEX('Monthly Data'!R:R,Calculations!$C$116+MOD(W161,Calculations!$C$118))</f>
        <v>1.8695385296339444E-2</v>
      </c>
      <c r="EN161" s="86">
        <f ca="1">Control!$C$7*Calculations!$C$82*INDEX('Monthly Data'!N:N,Calculations!$C$116+MOD(X161,Calculations!$C$118))+Control!$C$7*Calculations!$C$83*INDEX('Monthly Data'!O:O,Calculations!$C$116+MOD(X161,Calculations!$C$118))+Control!$C$7*Calculations!$C$84*INDEX('Monthly Data'!P:P,Calculations!$C$116+MOD(X161,Calculations!$C$118))+Control!$C$7*Calculations!$C$85*INDEX('Monthly Data'!Q:Q,Calculations!$C$116+MOD(X161,Calculations!$C$118))+(1-Control!$C$7*Calculations!$C$87)*INDEX('Monthly Data'!R:R,Calculations!$C$116+MOD(X161,Calculations!$C$118))</f>
        <v>1.7361594973213587E-2</v>
      </c>
      <c r="EO161" s="86">
        <f ca="1">Control!$C$7*Calculations!$C$82*INDEX('Monthly Data'!N:N,Calculations!$C$116+MOD(Y161,Calculations!$C$118))+Control!$C$7*Calculations!$C$83*INDEX('Monthly Data'!O:O,Calculations!$C$116+MOD(Y161,Calculations!$C$118))+Control!$C$7*Calculations!$C$84*INDEX('Monthly Data'!P:P,Calculations!$C$116+MOD(Y161,Calculations!$C$118))+Control!$C$7*Calculations!$C$85*INDEX('Monthly Data'!Q:Q,Calculations!$C$116+MOD(Y161,Calculations!$C$118))+(1-Control!$C$7*Calculations!$C$87)*INDEX('Monthly Data'!R:R,Calculations!$C$116+MOD(Y161,Calculations!$C$118))</f>
        <v>9.9793409618087695E-3</v>
      </c>
      <c r="EP161" s="86">
        <f ca="1">Control!$C$7*Calculations!$C$82*INDEX('Monthly Data'!N:N,Calculations!$C$116+MOD(Z161,Calculations!$C$118))+Control!$C$7*Calculations!$C$83*INDEX('Monthly Data'!O:O,Calculations!$C$116+MOD(Z161,Calculations!$C$118))+Control!$C$7*Calculations!$C$84*INDEX('Monthly Data'!P:P,Calculations!$C$116+MOD(Z161,Calculations!$C$118))+Control!$C$7*Calculations!$C$85*INDEX('Monthly Data'!Q:Q,Calculations!$C$116+MOD(Z161,Calculations!$C$118))+(1-Control!$C$7*Calculations!$C$87)*INDEX('Monthly Data'!R:R,Calculations!$C$116+MOD(Z161,Calculations!$C$118))</f>
        <v>4.7768166384148329E-3</v>
      </c>
      <c r="EQ161" s="86">
        <f ca="1">Control!$C$7*Calculations!$C$82*INDEX('Monthly Data'!N:N,Calculations!$C$116+MOD(AA161,Calculations!$C$118))+Control!$C$7*Calculations!$C$83*INDEX('Monthly Data'!O:O,Calculations!$C$116+MOD(AA161,Calculations!$C$118))+Control!$C$7*Calculations!$C$84*INDEX('Monthly Data'!P:P,Calculations!$C$116+MOD(AA161,Calculations!$C$118))+Control!$C$7*Calculations!$C$85*INDEX('Monthly Data'!Q:Q,Calculations!$C$116+MOD(AA161,Calculations!$C$118))+(1-Control!$C$7*Calculations!$C$87)*INDEX('Monthly Data'!R:R,Calculations!$C$116+MOD(AA161,Calculations!$C$118))</f>
        <v>1.046389543479892E-2</v>
      </c>
      <c r="ER161" s="86">
        <f ca="1">Control!$C$7*Calculations!$C$82*INDEX('Monthly Data'!N:N,Calculations!$C$116+MOD(AB161,Calculations!$C$118))+Control!$C$7*Calculations!$C$83*INDEX('Monthly Data'!O:O,Calculations!$C$116+MOD(AB161,Calculations!$C$118))+Control!$C$7*Calculations!$C$84*INDEX('Monthly Data'!P:P,Calculations!$C$116+MOD(AB161,Calculations!$C$118))+Control!$C$7*Calculations!$C$85*INDEX('Monthly Data'!Q:Q,Calculations!$C$116+MOD(AB161,Calculations!$C$118))+(1-Control!$C$7*Calculations!$C$87)*INDEX('Monthly Data'!R:R,Calculations!$C$116+MOD(AB161,Calculations!$C$118))</f>
        <v>7.5897487599915015E-3</v>
      </c>
      <c r="ES161" s="86">
        <f ca="1">Control!$C$7*Calculations!$C$82*INDEX('Monthly Data'!N:N,Calculations!$C$116+MOD(AC161,Calculations!$C$118))+Control!$C$7*Calculations!$C$83*INDEX('Monthly Data'!O:O,Calculations!$C$116+MOD(AC161,Calculations!$C$118))+Control!$C$7*Calculations!$C$84*INDEX('Monthly Data'!P:P,Calculations!$C$116+MOD(AC161,Calculations!$C$118))+Control!$C$7*Calculations!$C$85*INDEX('Monthly Data'!Q:Q,Calculations!$C$116+MOD(AC161,Calculations!$C$118))+(1-Control!$C$7*Calculations!$C$87)*INDEX('Monthly Data'!R:R,Calculations!$C$116+MOD(AC161,Calculations!$C$118))</f>
        <v>-9.9526758408448549E-3</v>
      </c>
      <c r="ET161" s="86">
        <f ca="1">Control!$C$7*Calculations!$C$82*INDEX('Monthly Data'!N:N,Calculations!$C$116+MOD(AD161,Calculations!$C$118))+Control!$C$7*Calculations!$C$83*INDEX('Monthly Data'!O:O,Calculations!$C$116+MOD(AD161,Calculations!$C$118))+Control!$C$7*Calculations!$C$84*INDEX('Monthly Data'!P:P,Calculations!$C$116+MOD(AD161,Calculations!$C$118))+Control!$C$7*Calculations!$C$85*INDEX('Monthly Data'!Q:Q,Calculations!$C$116+MOD(AD161,Calculations!$C$118))+(1-Control!$C$7*Calculations!$C$87)*INDEX('Monthly Data'!R:R,Calculations!$C$116+MOD(AD161,Calculations!$C$118))</f>
        <v>1.046389543479892E-2</v>
      </c>
      <c r="EU161" s="86">
        <f ca="1">Control!$C$7*Calculations!$C$82*INDEX('Monthly Data'!N:N,Calculations!$C$116+MOD(AE161,Calculations!$C$118))+Control!$C$7*Calculations!$C$83*INDEX('Monthly Data'!O:O,Calculations!$C$116+MOD(AE161,Calculations!$C$118))+Control!$C$7*Calculations!$C$84*INDEX('Monthly Data'!P:P,Calculations!$C$116+MOD(AE161,Calculations!$C$118))+Control!$C$7*Calculations!$C$85*INDEX('Monthly Data'!Q:Q,Calculations!$C$116+MOD(AE161,Calculations!$C$118))+(1-Control!$C$7*Calculations!$C$87)*INDEX('Monthly Data'!R:R,Calculations!$C$116+MOD(AE161,Calculations!$C$118))</f>
        <v>1.0478379486191123E-2</v>
      </c>
      <c r="EV161" s="86">
        <f ca="1">Control!$C$7*Calculations!$C$82*INDEX('Monthly Data'!N:N,Calculations!$C$116+MOD(AF161,Calculations!$C$118))+Control!$C$7*Calculations!$C$83*INDEX('Monthly Data'!O:O,Calculations!$C$116+MOD(AF161,Calculations!$C$118))+Control!$C$7*Calculations!$C$84*INDEX('Monthly Data'!P:P,Calculations!$C$116+MOD(AF161,Calculations!$C$118))+Control!$C$7*Calculations!$C$85*INDEX('Monthly Data'!Q:Q,Calculations!$C$116+MOD(AF161,Calculations!$C$118))+(1-Control!$C$7*Calculations!$C$87)*INDEX('Monthly Data'!R:R,Calculations!$C$116+MOD(AF161,Calculations!$C$118))</f>
        <v>1.1702576456120543E-2</v>
      </c>
      <c r="EW161" s="86">
        <f ca="1">Control!$C$7*Calculations!$C$82*INDEX('Monthly Data'!N:N,Calculations!$C$116+MOD(AG161,Calculations!$C$118))+Control!$C$7*Calculations!$C$83*INDEX('Monthly Data'!O:O,Calculations!$C$116+MOD(AG161,Calculations!$C$118))+Control!$C$7*Calculations!$C$84*INDEX('Monthly Data'!P:P,Calculations!$C$116+MOD(AG161,Calculations!$C$118))+Control!$C$7*Calculations!$C$85*INDEX('Monthly Data'!Q:Q,Calculations!$C$116+MOD(AG161,Calculations!$C$118))+(1-Control!$C$7*Calculations!$C$87)*INDEX('Monthly Data'!R:R,Calculations!$C$116+MOD(AG161,Calculations!$C$118))</f>
        <v>1.7599621212565995E-2</v>
      </c>
      <c r="EX161" s="86">
        <f ca="1">Control!$C$7*Calculations!$C$82*INDEX('Monthly Data'!N:N,Calculations!$C$116+MOD(AH161,Calculations!$C$118))+Control!$C$7*Calculations!$C$83*INDEX('Monthly Data'!O:O,Calculations!$C$116+MOD(AH161,Calculations!$C$118))+Control!$C$7*Calculations!$C$84*INDEX('Monthly Data'!P:P,Calculations!$C$116+MOD(AH161,Calculations!$C$118))+Control!$C$7*Calculations!$C$85*INDEX('Monthly Data'!Q:Q,Calculations!$C$116+MOD(AH161,Calculations!$C$118))+(1-Control!$C$7*Calculations!$C$87)*INDEX('Monthly Data'!R:R,Calculations!$C$116+MOD(AH161,Calculations!$C$118))</f>
        <v>1.0018681835149534E-3</v>
      </c>
      <c r="EY161" s="86">
        <f ca="1">Control!$C$7*Calculations!$C$82*INDEX('Monthly Data'!N:N,Calculations!$C$116+MOD(AI161,Calculations!$C$118))+Control!$C$7*Calculations!$C$83*INDEX('Monthly Data'!O:O,Calculations!$C$116+MOD(AI161,Calculations!$C$118))+Control!$C$7*Calculations!$C$84*INDEX('Monthly Data'!P:P,Calculations!$C$116+MOD(AI161,Calculations!$C$118))+Control!$C$7*Calculations!$C$85*INDEX('Monthly Data'!Q:Q,Calculations!$C$116+MOD(AI161,Calculations!$C$118))+(1-Control!$C$7*Calculations!$C$87)*INDEX('Monthly Data'!R:R,Calculations!$C$116+MOD(AI161,Calculations!$C$118))</f>
        <v>3.0957942835585645E-2</v>
      </c>
      <c r="EZ161" s="86">
        <f ca="1">Control!$C$7*Calculations!$C$82*INDEX('Monthly Data'!N:N,Calculations!$C$116+MOD(AJ161,Calculations!$C$118))+Control!$C$7*Calculations!$C$83*INDEX('Monthly Data'!O:O,Calculations!$C$116+MOD(AJ161,Calculations!$C$118))+Control!$C$7*Calculations!$C$84*INDEX('Monthly Data'!P:P,Calculations!$C$116+MOD(AJ161,Calculations!$C$118))+Control!$C$7*Calculations!$C$85*INDEX('Monthly Data'!Q:Q,Calculations!$C$116+MOD(AJ161,Calculations!$C$118))+(1-Control!$C$7*Calculations!$C$87)*INDEX('Monthly Data'!R:R,Calculations!$C$116+MOD(AJ161,Calculations!$C$118))</f>
        <v>1.4915555251167555E-3</v>
      </c>
      <c r="FA161" s="86">
        <f ca="1">Control!$C$7*Calculations!$C$82*INDEX('Monthly Data'!N:N,Calculations!$C$116+MOD(AK161,Calculations!$C$118))+Control!$C$7*Calculations!$C$83*INDEX('Monthly Data'!O:O,Calculations!$C$116+MOD(AK161,Calculations!$C$118))+Control!$C$7*Calculations!$C$84*INDEX('Monthly Data'!P:P,Calculations!$C$116+MOD(AK161,Calculations!$C$118))+Control!$C$7*Calculations!$C$85*INDEX('Monthly Data'!Q:Q,Calculations!$C$116+MOD(AK161,Calculations!$C$118))+(1-Control!$C$7*Calculations!$C$87)*INDEX('Monthly Data'!R:R,Calculations!$C$116+MOD(AK161,Calculations!$C$118))</f>
        <v>-2.7490061308214487E-3</v>
      </c>
      <c r="FB161" s="86">
        <f ca="1">Control!$C$7*Calculations!$C$82*INDEX('Monthly Data'!N:N,Calculations!$C$116+MOD(AL161,Calculations!$C$118))+Control!$C$7*Calculations!$C$83*INDEX('Monthly Data'!O:O,Calculations!$C$116+MOD(AL161,Calculations!$C$118))+Control!$C$7*Calculations!$C$84*INDEX('Monthly Data'!P:P,Calculations!$C$116+MOD(AL161,Calculations!$C$118))+Control!$C$7*Calculations!$C$85*INDEX('Monthly Data'!Q:Q,Calculations!$C$116+MOD(AL161,Calculations!$C$118))+(1-Control!$C$7*Calculations!$C$87)*INDEX('Monthly Data'!R:R,Calculations!$C$116+MOD(AL161,Calculations!$C$118))</f>
        <v>2.4842166689046628E-2</v>
      </c>
      <c r="FC161" s="86">
        <f ca="1">Control!$C$7*Calculations!$C$82*INDEX('Monthly Data'!N:N,Calculations!$C$116+MOD(AM161,Calculations!$C$118))+Control!$C$7*Calculations!$C$83*INDEX('Monthly Data'!O:O,Calculations!$C$116+MOD(AM161,Calculations!$C$118))+Control!$C$7*Calculations!$C$84*INDEX('Monthly Data'!P:P,Calculations!$C$116+MOD(AM161,Calculations!$C$118))+Control!$C$7*Calculations!$C$85*INDEX('Monthly Data'!Q:Q,Calculations!$C$116+MOD(AM161,Calculations!$C$118))+(1-Control!$C$7*Calculations!$C$87)*INDEX('Monthly Data'!R:R,Calculations!$C$116+MOD(AM161,Calculations!$C$118))</f>
        <v>1.7831091590102856E-2</v>
      </c>
      <c r="FD161" s="86">
        <f ca="1">Control!$C$7*Calculations!$C$82*INDEX('Monthly Data'!N:N,Calculations!$C$116+MOD(AN161,Calculations!$C$118))+Control!$C$7*Calculations!$C$83*INDEX('Monthly Data'!O:O,Calculations!$C$116+MOD(AN161,Calculations!$C$118))+Control!$C$7*Calculations!$C$84*INDEX('Monthly Data'!P:P,Calculations!$C$116+MOD(AN161,Calculations!$C$118))+Control!$C$7*Calculations!$C$85*INDEX('Monthly Data'!Q:Q,Calculations!$C$116+MOD(AN161,Calculations!$C$118))+(1-Control!$C$7*Calculations!$C$87)*INDEX('Monthly Data'!R:R,Calculations!$C$116+MOD(AN161,Calculations!$C$118))</f>
        <v>4.2795950888382334E-3</v>
      </c>
      <c r="FE161" s="86">
        <f ca="1">Control!$C$7*Calculations!$C$82*INDEX('Monthly Data'!N:N,Calculations!$C$116+MOD(AO161,Calculations!$C$118))+Control!$C$7*Calculations!$C$83*INDEX('Monthly Data'!O:O,Calculations!$C$116+MOD(AO161,Calculations!$C$118))+Control!$C$7*Calculations!$C$84*INDEX('Monthly Data'!P:P,Calculations!$C$116+MOD(AO161,Calculations!$C$118))+Control!$C$7*Calculations!$C$85*INDEX('Monthly Data'!Q:Q,Calculations!$C$116+MOD(AO161,Calculations!$C$118))+(1-Control!$C$7*Calculations!$C$87)*INDEX('Monthly Data'!R:R,Calculations!$C$116+MOD(AO161,Calculations!$C$118))</f>
        <v>-3.299557342782896E-2</v>
      </c>
      <c r="FF161" s="86">
        <f ca="1">Control!$C$7*Calculations!$C$82*INDEX('Monthly Data'!N:N,Calculations!$C$116+MOD(AP161,Calculations!$C$118))+Control!$C$7*Calculations!$C$83*INDEX('Monthly Data'!O:O,Calculations!$C$116+MOD(AP161,Calculations!$C$118))+Control!$C$7*Calculations!$C$84*INDEX('Monthly Data'!P:P,Calculations!$C$116+MOD(AP161,Calculations!$C$118))+Control!$C$7*Calculations!$C$85*INDEX('Monthly Data'!Q:Q,Calculations!$C$116+MOD(AP161,Calculations!$C$118))+(1-Control!$C$7*Calculations!$C$87)*INDEX('Monthly Data'!R:R,Calculations!$C$116+MOD(AP161,Calculations!$C$118))</f>
        <v>1.2954540023127663E-2</v>
      </c>
      <c r="FG161" s="86">
        <f ca="1">Control!$C$7*Calculations!$C$82*INDEX('Monthly Data'!N:N,Calculations!$C$116+MOD(AQ161,Calculations!$C$118))+Control!$C$7*Calculations!$C$83*INDEX('Monthly Data'!O:O,Calculations!$C$116+MOD(AQ161,Calculations!$C$118))+Control!$C$7*Calculations!$C$84*INDEX('Monthly Data'!P:P,Calculations!$C$116+MOD(AQ161,Calculations!$C$118))+Control!$C$7*Calculations!$C$85*INDEX('Monthly Data'!Q:Q,Calculations!$C$116+MOD(AQ161,Calculations!$C$118))+(1-Control!$C$7*Calculations!$C$87)*INDEX('Monthly Data'!R:R,Calculations!$C$116+MOD(AQ161,Calculations!$C$118))</f>
        <v>8.3814116887657771E-3</v>
      </c>
      <c r="FH161" s="86">
        <f ca="1">Control!$C$7*Calculations!$C$82*INDEX('Monthly Data'!N:N,Calculations!$C$116+MOD(AR161,Calculations!$C$118))+Control!$C$7*Calculations!$C$83*INDEX('Monthly Data'!O:O,Calculations!$C$116+MOD(AR161,Calculations!$C$118))+Control!$C$7*Calculations!$C$84*INDEX('Monthly Data'!P:P,Calculations!$C$116+MOD(AR161,Calculations!$C$118))+Control!$C$7*Calculations!$C$85*INDEX('Monthly Data'!Q:Q,Calculations!$C$116+MOD(AR161,Calculations!$C$118))+(1-Control!$C$7*Calculations!$C$87)*INDEX('Monthly Data'!R:R,Calculations!$C$116+MOD(AR161,Calculations!$C$118))</f>
        <v>-4.417423226995453E-3</v>
      </c>
      <c r="FI161" s="86">
        <f ca="1">Control!$C$7*Calculations!$C$82*INDEX('Monthly Data'!N:N,Calculations!$C$116+MOD(AS161,Calculations!$C$118))+Control!$C$7*Calculations!$C$83*INDEX('Monthly Data'!O:O,Calculations!$C$116+MOD(AS161,Calculations!$C$118))+Control!$C$7*Calculations!$C$84*INDEX('Monthly Data'!P:P,Calculations!$C$116+MOD(AS161,Calculations!$C$118))+Control!$C$7*Calculations!$C$85*INDEX('Monthly Data'!Q:Q,Calculations!$C$116+MOD(AS161,Calculations!$C$118))+(1-Control!$C$7*Calculations!$C$87)*INDEX('Monthly Data'!R:R,Calculations!$C$116+MOD(AS161,Calculations!$C$118))</f>
        <v>2.3307359621218403E-2</v>
      </c>
      <c r="FJ161" s="86">
        <f ca="1">Control!$C$7*Calculations!$C$82*INDEX('Monthly Data'!N:N,Calculations!$C$116+MOD(AT161,Calculations!$C$118))+Control!$C$7*Calculations!$C$83*INDEX('Monthly Data'!O:O,Calculations!$C$116+MOD(AT161,Calculations!$C$118))+Control!$C$7*Calculations!$C$84*INDEX('Monthly Data'!P:P,Calculations!$C$116+MOD(AT161,Calculations!$C$118))+Control!$C$7*Calculations!$C$85*INDEX('Monthly Data'!Q:Q,Calculations!$C$116+MOD(AT161,Calculations!$C$118))+(1-Control!$C$7*Calculations!$C$87)*INDEX('Monthly Data'!R:R,Calculations!$C$116+MOD(AT161,Calculations!$C$118))</f>
        <v>4.2795950888382334E-3</v>
      </c>
      <c r="FK161" s="86">
        <f ca="1">Control!$C$7*Calculations!$C$82*INDEX('Monthly Data'!N:N,Calculations!$C$116+MOD(AU161,Calculations!$C$118))+Control!$C$7*Calculations!$C$83*INDEX('Monthly Data'!O:O,Calculations!$C$116+MOD(AU161,Calculations!$C$118))+Control!$C$7*Calculations!$C$84*INDEX('Monthly Data'!P:P,Calculations!$C$116+MOD(AU161,Calculations!$C$118))+Control!$C$7*Calculations!$C$85*INDEX('Monthly Data'!Q:Q,Calculations!$C$116+MOD(AU161,Calculations!$C$118))+(1-Control!$C$7*Calculations!$C$87)*INDEX('Monthly Data'!R:R,Calculations!$C$116+MOD(AU161,Calculations!$C$118))</f>
        <v>7.857567536297622E-3</v>
      </c>
      <c r="FL161" s="86">
        <f ca="1">Control!$C$7*Calculations!$C$82*INDEX('Monthly Data'!N:N,Calculations!$C$116+MOD(AV161,Calculations!$C$118))+Control!$C$7*Calculations!$C$83*INDEX('Monthly Data'!O:O,Calculations!$C$116+MOD(AV161,Calculations!$C$118))+Control!$C$7*Calculations!$C$84*INDEX('Monthly Data'!P:P,Calculations!$C$116+MOD(AV161,Calculations!$C$118))+Control!$C$7*Calculations!$C$85*INDEX('Monthly Data'!Q:Q,Calculations!$C$116+MOD(AV161,Calculations!$C$118))+(1-Control!$C$7*Calculations!$C$87)*INDEX('Monthly Data'!R:R,Calculations!$C$116+MOD(AV161,Calculations!$C$118))</f>
        <v>2.9708469559001142E-2</v>
      </c>
      <c r="FM161" s="86">
        <f ca="1">Control!$C$7*Calculations!$C$82*INDEX('Monthly Data'!N:N,Calculations!$C$116+MOD(AW161,Calculations!$C$118))+Control!$C$7*Calculations!$C$83*INDEX('Monthly Data'!O:O,Calculations!$C$116+MOD(AW161,Calculations!$C$118))+Control!$C$7*Calculations!$C$84*INDEX('Monthly Data'!P:P,Calculations!$C$116+MOD(AW161,Calculations!$C$118))+Control!$C$7*Calculations!$C$85*INDEX('Monthly Data'!Q:Q,Calculations!$C$116+MOD(AW161,Calculations!$C$118))+(1-Control!$C$7*Calculations!$C$87)*INDEX('Monthly Data'!R:R,Calculations!$C$116+MOD(AW161,Calculations!$C$118))</f>
        <v>4.7768166384148329E-3</v>
      </c>
      <c r="FN161" s="86">
        <f ca="1">Control!$C$7*Calculations!$C$82*INDEX('Monthly Data'!N:N,Calculations!$C$116+MOD(AX161,Calculations!$C$118))+Control!$C$7*Calculations!$C$83*INDEX('Monthly Data'!O:O,Calculations!$C$116+MOD(AX161,Calculations!$C$118))+Control!$C$7*Calculations!$C$84*INDEX('Monthly Data'!P:P,Calculations!$C$116+MOD(AX161,Calculations!$C$118))+Control!$C$7*Calculations!$C$85*INDEX('Monthly Data'!Q:Q,Calculations!$C$116+MOD(AX161,Calculations!$C$118))+(1-Control!$C$7*Calculations!$C$87)*INDEX('Monthly Data'!R:R,Calculations!$C$116+MOD(AX161,Calculations!$C$118))</f>
        <v>1.046389543479892E-2</v>
      </c>
      <c r="FO161" s="86">
        <f ca="1">Control!$C$7*Calculations!$C$82*INDEX('Monthly Data'!N:N,Calculations!$C$116+MOD(AY161,Calculations!$C$118))+Control!$C$7*Calculations!$C$83*INDEX('Monthly Data'!O:O,Calculations!$C$116+MOD(AY161,Calculations!$C$118))+Control!$C$7*Calculations!$C$84*INDEX('Monthly Data'!P:P,Calculations!$C$116+MOD(AY161,Calculations!$C$118))+Control!$C$7*Calculations!$C$85*INDEX('Monthly Data'!Q:Q,Calculations!$C$116+MOD(AY161,Calculations!$C$118))+(1-Control!$C$7*Calculations!$C$87)*INDEX('Monthly Data'!R:R,Calculations!$C$116+MOD(AY161,Calculations!$C$118))</f>
        <v>-1.3959200237295809E-2</v>
      </c>
      <c r="FP161" s="86">
        <f ca="1">Control!$C$7*Calculations!$C$82*INDEX('Monthly Data'!N:N,Calculations!$C$116+MOD(AZ161,Calculations!$C$118))+Control!$C$7*Calculations!$C$83*INDEX('Monthly Data'!O:O,Calculations!$C$116+MOD(AZ161,Calculations!$C$118))+Control!$C$7*Calculations!$C$84*INDEX('Monthly Data'!P:P,Calculations!$C$116+MOD(AZ161,Calculations!$C$118))+Control!$C$7*Calculations!$C$85*INDEX('Monthly Data'!Q:Q,Calculations!$C$116+MOD(AZ161,Calculations!$C$118))+(1-Control!$C$7*Calculations!$C$87)*INDEX('Monthly Data'!R:R,Calculations!$C$116+MOD(AZ161,Calculations!$C$118))</f>
        <v>-1.1360801645249321E-2</v>
      </c>
      <c r="FQ161" s="86">
        <f ca="1">Control!$C$7*Calculations!$C$82*INDEX('Monthly Data'!N:N,Calculations!$C$116+MOD(BA161,Calculations!$C$118))+Control!$C$7*Calculations!$C$83*INDEX('Monthly Data'!O:O,Calculations!$C$116+MOD(BA161,Calculations!$C$118))+Control!$C$7*Calculations!$C$84*INDEX('Monthly Data'!P:P,Calculations!$C$116+MOD(BA161,Calculations!$C$118))+Control!$C$7*Calculations!$C$85*INDEX('Monthly Data'!Q:Q,Calculations!$C$116+MOD(BA161,Calculations!$C$118))+(1-Control!$C$7*Calculations!$C$87)*INDEX('Monthly Data'!R:R,Calculations!$C$116+MOD(BA161,Calculations!$C$118))</f>
        <v>3.0957942835585645E-2</v>
      </c>
      <c r="FR161" s="86">
        <f ca="1">Control!$C$7*Calculations!$C$82*INDEX('Monthly Data'!N:N,Calculations!$C$116+MOD(BB161,Calculations!$C$118))+Control!$C$7*Calculations!$C$83*INDEX('Monthly Data'!O:O,Calculations!$C$116+MOD(BB161,Calculations!$C$118))+Control!$C$7*Calculations!$C$84*INDEX('Monthly Data'!P:P,Calculations!$C$116+MOD(BB161,Calculations!$C$118))+Control!$C$7*Calculations!$C$85*INDEX('Monthly Data'!Q:Q,Calculations!$C$116+MOD(BB161,Calculations!$C$118))+(1-Control!$C$7*Calculations!$C$87)*INDEX('Monthly Data'!R:R,Calculations!$C$116+MOD(BB161,Calculations!$C$118))</f>
        <v>7.7184133340106598E-3</v>
      </c>
      <c r="FS161" s="86">
        <f ca="1">Control!$C$7*Calculations!$C$82*INDEX('Monthly Data'!N:N,Calculations!$C$116+MOD(BC161,Calculations!$C$118))+Control!$C$7*Calculations!$C$83*INDEX('Monthly Data'!O:O,Calculations!$C$116+MOD(BC161,Calculations!$C$118))+Control!$C$7*Calculations!$C$84*INDEX('Monthly Data'!P:P,Calculations!$C$116+MOD(BC161,Calculations!$C$118))+Control!$C$7*Calculations!$C$85*INDEX('Monthly Data'!Q:Q,Calculations!$C$116+MOD(BC161,Calculations!$C$118))+(1-Control!$C$7*Calculations!$C$87)*INDEX('Monthly Data'!R:R,Calculations!$C$116+MOD(BC161,Calculations!$C$118))</f>
        <v>2.1918137743539623E-2</v>
      </c>
      <c r="FT161" s="86">
        <f ca="1">Control!$C$7*Calculations!$C$82*INDEX('Monthly Data'!N:N,Calculations!$C$116+MOD(BD161,Calculations!$C$118))+Control!$C$7*Calculations!$C$83*INDEX('Monthly Data'!O:O,Calculations!$C$116+MOD(BD161,Calculations!$C$118))+Control!$C$7*Calculations!$C$84*INDEX('Monthly Data'!P:P,Calculations!$C$116+MOD(BD161,Calculations!$C$118))+Control!$C$7*Calculations!$C$85*INDEX('Monthly Data'!Q:Q,Calculations!$C$116+MOD(BD161,Calculations!$C$118))+(1-Control!$C$7*Calculations!$C$87)*INDEX('Monthly Data'!R:R,Calculations!$C$116+MOD(BD161,Calculations!$C$118))</f>
        <v>-9.839093431862074E-3</v>
      </c>
      <c r="FU161" s="86">
        <f ca="1">Control!$C$7*Calculations!$C$82*INDEX('Monthly Data'!N:N,Calculations!$C$116+MOD(BE161,Calculations!$C$118))+Control!$C$7*Calculations!$C$83*INDEX('Monthly Data'!O:O,Calculations!$C$116+MOD(BE161,Calculations!$C$118))+Control!$C$7*Calculations!$C$84*INDEX('Monthly Data'!P:P,Calculations!$C$116+MOD(BE161,Calculations!$C$118))+Control!$C$7*Calculations!$C$85*INDEX('Monthly Data'!Q:Q,Calculations!$C$116+MOD(BE161,Calculations!$C$118))+(1-Control!$C$7*Calculations!$C$87)*INDEX('Monthly Data'!R:R,Calculations!$C$116+MOD(BE161,Calculations!$C$118))</f>
        <v>3.6332715283247441E-2</v>
      </c>
      <c r="FV161" s="86">
        <f ca="1">Control!$C$7*Calculations!$C$82*INDEX('Monthly Data'!N:N,Calculations!$C$116+MOD(BF161,Calculations!$C$118))+Control!$C$7*Calculations!$C$83*INDEX('Monthly Data'!O:O,Calculations!$C$116+MOD(BF161,Calculations!$C$118))+Control!$C$7*Calculations!$C$84*INDEX('Monthly Data'!P:P,Calculations!$C$116+MOD(BF161,Calculations!$C$118))+Control!$C$7*Calculations!$C$85*INDEX('Monthly Data'!Q:Q,Calculations!$C$116+MOD(BF161,Calculations!$C$118))+(1-Control!$C$7*Calculations!$C$87)*INDEX('Monthly Data'!R:R,Calculations!$C$116+MOD(BF161,Calculations!$C$118))</f>
        <v>1.7484305259657981E-2</v>
      </c>
      <c r="FW161" s="86">
        <f ca="1">Control!$C$7*Calculations!$C$82*INDEX('Monthly Data'!N:N,Calculations!$C$116+MOD(BG161,Calculations!$C$118))+Control!$C$7*Calculations!$C$83*INDEX('Monthly Data'!O:O,Calculations!$C$116+MOD(BG161,Calculations!$C$118))+Control!$C$7*Calculations!$C$84*INDEX('Monthly Data'!P:P,Calculations!$C$116+MOD(BG161,Calculations!$C$118))+Control!$C$7*Calculations!$C$85*INDEX('Monthly Data'!Q:Q,Calculations!$C$116+MOD(BG161,Calculations!$C$118))+(1-Control!$C$7*Calculations!$C$87)*INDEX('Monthly Data'!R:R,Calculations!$C$116+MOD(BG161,Calculations!$C$118))</f>
        <v>1.5758278480433856E-2</v>
      </c>
      <c r="FX161" s="86">
        <f ca="1">Control!$C$7*Calculations!$C$82*INDEX('Monthly Data'!N:N,Calculations!$C$116+MOD(BH161,Calculations!$C$118))+Control!$C$7*Calculations!$C$83*INDEX('Monthly Data'!O:O,Calculations!$C$116+MOD(BH161,Calculations!$C$118))+Control!$C$7*Calculations!$C$84*INDEX('Monthly Data'!P:P,Calculations!$C$116+MOD(BH161,Calculations!$C$118))+Control!$C$7*Calculations!$C$85*INDEX('Monthly Data'!Q:Q,Calculations!$C$116+MOD(BH161,Calculations!$C$118))+(1-Control!$C$7*Calculations!$C$87)*INDEX('Monthly Data'!R:R,Calculations!$C$116+MOD(BH161,Calculations!$C$118))</f>
        <v>4.7768166384148329E-3</v>
      </c>
      <c r="FY161" s="86">
        <f ca="1">Control!$C$7*Calculations!$C$82*INDEX('Monthly Data'!N:N,Calculations!$C$116+MOD(BI161,Calculations!$C$118))+Control!$C$7*Calculations!$C$83*INDEX('Monthly Data'!O:O,Calculations!$C$116+MOD(BI161,Calculations!$C$118))+Control!$C$7*Calculations!$C$84*INDEX('Monthly Data'!P:P,Calculations!$C$116+MOD(BI161,Calculations!$C$118))+Control!$C$7*Calculations!$C$85*INDEX('Monthly Data'!Q:Q,Calculations!$C$116+MOD(BI161,Calculations!$C$118))+(1-Control!$C$7*Calculations!$C$87)*INDEX('Monthly Data'!R:R,Calculations!$C$116+MOD(BI161,Calculations!$C$118))</f>
        <v>1.9073822767906517E-2</v>
      </c>
      <c r="FZ161" s="86">
        <f ca="1">Control!$C$7*Calculations!$C$82*INDEX('Monthly Data'!N:N,Calculations!$C$116+MOD(BJ161,Calculations!$C$118))+Control!$C$7*Calculations!$C$83*INDEX('Monthly Data'!O:O,Calculations!$C$116+MOD(BJ161,Calculations!$C$118))+Control!$C$7*Calculations!$C$84*INDEX('Monthly Data'!P:P,Calculations!$C$116+MOD(BJ161,Calculations!$C$118))+Control!$C$7*Calculations!$C$85*INDEX('Monthly Data'!Q:Q,Calculations!$C$116+MOD(BJ161,Calculations!$C$118))+(1-Control!$C$7*Calculations!$C$87)*INDEX('Monthly Data'!R:R,Calculations!$C$116+MOD(BJ161,Calculations!$C$118))</f>
        <v>-1.6546126717384396E-2</v>
      </c>
      <c r="GA161" s="86">
        <f ca="1">Control!$C$7*Calculations!$C$82*INDEX('Monthly Data'!N:N,Calculations!$C$116+MOD(BK161,Calculations!$C$118))+Control!$C$7*Calculations!$C$83*INDEX('Monthly Data'!O:O,Calculations!$C$116+MOD(BK161,Calculations!$C$118))+Control!$C$7*Calculations!$C$84*INDEX('Monthly Data'!P:P,Calculations!$C$116+MOD(BK161,Calculations!$C$118))+Control!$C$7*Calculations!$C$85*INDEX('Monthly Data'!Q:Q,Calculations!$C$116+MOD(BK161,Calculations!$C$118))+(1-Control!$C$7*Calculations!$C$87)*INDEX('Monthly Data'!R:R,Calculations!$C$116+MOD(BK161,Calculations!$C$118))</f>
        <v>3.7596120283497965E-2</v>
      </c>
      <c r="GB161" s="86">
        <f ca="1">Control!$C$7*Calculations!$C$82*INDEX('Monthly Data'!N:N,Calculations!$C$116+MOD(BL161,Calculations!$C$118))+Control!$C$7*Calculations!$C$83*INDEX('Monthly Data'!O:O,Calculations!$C$116+MOD(BL161,Calculations!$C$118))+Control!$C$7*Calculations!$C$84*INDEX('Monthly Data'!P:P,Calculations!$C$116+MOD(BL161,Calculations!$C$118))+Control!$C$7*Calculations!$C$85*INDEX('Monthly Data'!Q:Q,Calculations!$C$116+MOD(BL161,Calculations!$C$118))+(1-Control!$C$7*Calculations!$C$87)*INDEX('Monthly Data'!R:R,Calculations!$C$116+MOD(BL161,Calculations!$C$118))</f>
        <v>-3.9863250714949353E-2</v>
      </c>
      <c r="GC161" s="86">
        <f ca="1">Control!$C$7*Calculations!$C$82*INDEX('Monthly Data'!N:N,Calculations!$C$116+MOD(BM161,Calculations!$C$118))+Control!$C$7*Calculations!$C$83*INDEX('Monthly Data'!O:O,Calculations!$C$116+MOD(BM161,Calculations!$C$118))+Control!$C$7*Calculations!$C$84*INDEX('Monthly Data'!P:P,Calculations!$C$116+MOD(BM161,Calculations!$C$118))+Control!$C$7*Calculations!$C$85*INDEX('Monthly Data'!Q:Q,Calculations!$C$116+MOD(BM161,Calculations!$C$118))+(1-Control!$C$7*Calculations!$C$87)*INDEX('Monthly Data'!R:R,Calculations!$C$116+MOD(BM161,Calculations!$C$118))</f>
        <v>-3.8554137824290124E-2</v>
      </c>
      <c r="GD161" s="86">
        <f ca="1">Control!$C$7*Calculations!$C$82*INDEX('Monthly Data'!N:N,Calculations!$C$116+MOD(BN161,Calculations!$C$118))+Control!$C$7*Calculations!$C$83*INDEX('Monthly Data'!O:O,Calculations!$C$116+MOD(BN161,Calculations!$C$118))+Control!$C$7*Calculations!$C$84*INDEX('Monthly Data'!P:P,Calculations!$C$116+MOD(BN161,Calculations!$C$118))+Control!$C$7*Calculations!$C$85*INDEX('Monthly Data'!Q:Q,Calculations!$C$116+MOD(BN161,Calculations!$C$118))+(1-Control!$C$7*Calculations!$C$87)*INDEX('Monthly Data'!R:R,Calculations!$C$116+MOD(BN161,Calculations!$C$118))</f>
        <v>1.142101364887867E-2</v>
      </c>
      <c r="GE161" s="86">
        <f ca="1">Control!$C$7*Calculations!$C$82*INDEX('Monthly Data'!N:N,Calculations!$C$116+MOD(BO161,Calculations!$C$118))+Control!$C$7*Calculations!$C$83*INDEX('Monthly Data'!O:O,Calculations!$C$116+MOD(BO161,Calculations!$C$118))+Control!$C$7*Calculations!$C$84*INDEX('Monthly Data'!P:P,Calculations!$C$116+MOD(BO161,Calculations!$C$118))+Control!$C$7*Calculations!$C$85*INDEX('Monthly Data'!Q:Q,Calculations!$C$116+MOD(BO161,Calculations!$C$118))+(1-Control!$C$7*Calculations!$C$87)*INDEX('Monthly Data'!R:R,Calculations!$C$116+MOD(BO161,Calculations!$C$118))</f>
        <v>5.3309355465453899E-3</v>
      </c>
      <c r="GF161" s="86">
        <f ca="1">Control!$C$7*Calculations!$C$82*INDEX('Monthly Data'!N:N,Calculations!$C$116+MOD(BP161,Calculations!$C$118))+Control!$C$7*Calculations!$C$83*INDEX('Monthly Data'!O:O,Calculations!$C$116+MOD(BP161,Calculations!$C$118))+Control!$C$7*Calculations!$C$84*INDEX('Monthly Data'!P:P,Calculations!$C$116+MOD(BP161,Calculations!$C$118))+Control!$C$7*Calculations!$C$85*INDEX('Monthly Data'!Q:Q,Calculations!$C$116+MOD(BP161,Calculations!$C$118))+(1-Control!$C$7*Calculations!$C$87)*INDEX('Monthly Data'!R:R,Calculations!$C$116+MOD(BP161,Calculations!$C$118))</f>
        <v>8.3814116887657771E-3</v>
      </c>
      <c r="GG161" s="86">
        <f ca="1">Control!$C$7*Calculations!$C$82*INDEX('Monthly Data'!N:N,Calculations!$C$116+MOD(BQ161,Calculations!$C$118))+Control!$C$7*Calculations!$C$83*INDEX('Monthly Data'!O:O,Calculations!$C$116+MOD(BQ161,Calculations!$C$118))+Control!$C$7*Calculations!$C$84*INDEX('Monthly Data'!P:P,Calculations!$C$116+MOD(BQ161,Calculations!$C$118))+Control!$C$7*Calculations!$C$85*INDEX('Monthly Data'!Q:Q,Calculations!$C$116+MOD(BQ161,Calculations!$C$118))+(1-Control!$C$7*Calculations!$C$87)*INDEX('Monthly Data'!R:R,Calculations!$C$116+MOD(BQ161,Calculations!$C$118))</f>
        <v>7.5897487599915015E-3</v>
      </c>
      <c r="GH161" s="86">
        <f ca="1">Control!$C$7*Calculations!$C$82*INDEX('Monthly Data'!N:N,Calculations!$C$116+MOD(BR161,Calculations!$C$118))+Control!$C$7*Calculations!$C$83*INDEX('Monthly Data'!O:O,Calculations!$C$116+MOD(BR161,Calculations!$C$118))+Control!$C$7*Calculations!$C$84*INDEX('Monthly Data'!P:P,Calculations!$C$116+MOD(BR161,Calculations!$C$118))+Control!$C$7*Calculations!$C$85*INDEX('Monthly Data'!Q:Q,Calculations!$C$116+MOD(BR161,Calculations!$C$118))+(1-Control!$C$7*Calculations!$C$87)*INDEX('Monthly Data'!R:R,Calculations!$C$116+MOD(BR161,Calculations!$C$118))</f>
        <v>1.2435425892067014E-2</v>
      </c>
      <c r="GI161" s="86">
        <f ca="1">Control!$C$7*Calculations!$C$82*INDEX('Monthly Data'!N:N,Calculations!$C$116+MOD(BS161,Calculations!$C$118))+Control!$C$7*Calculations!$C$83*INDEX('Monthly Data'!O:O,Calculations!$C$116+MOD(BS161,Calculations!$C$118))+Control!$C$7*Calculations!$C$84*INDEX('Monthly Data'!P:P,Calculations!$C$116+MOD(BS161,Calculations!$C$118))+Control!$C$7*Calculations!$C$85*INDEX('Monthly Data'!Q:Q,Calculations!$C$116+MOD(BS161,Calculations!$C$118))+(1-Control!$C$7*Calculations!$C$87)*INDEX('Monthly Data'!R:R,Calculations!$C$116+MOD(BS161,Calculations!$C$118))</f>
        <v>1.3891563624307685E-2</v>
      </c>
      <c r="GJ161" s="86">
        <f ca="1">Control!$C$7*Calculations!$C$82*INDEX('Monthly Data'!N:N,Calculations!$C$116+MOD(BT161,Calculations!$C$118))+Control!$C$7*Calculations!$C$83*INDEX('Monthly Data'!O:O,Calculations!$C$116+MOD(BT161,Calculations!$C$118))+Control!$C$7*Calculations!$C$84*INDEX('Monthly Data'!P:P,Calculations!$C$116+MOD(BT161,Calculations!$C$118))+Control!$C$7*Calculations!$C$85*INDEX('Monthly Data'!Q:Q,Calculations!$C$116+MOD(BT161,Calculations!$C$118))+(1-Control!$C$7*Calculations!$C$87)*INDEX('Monthly Data'!R:R,Calculations!$C$116+MOD(BT161,Calculations!$C$118))</f>
        <v>3.7118215575026904E-2</v>
      </c>
      <c r="GK161" s="86">
        <f ca="1">Control!$C$7*Calculations!$C$82*INDEX('Monthly Data'!N:N,Calculations!$C$116+MOD(BU161,Calculations!$C$118))+Control!$C$7*Calculations!$C$83*INDEX('Monthly Data'!O:O,Calculations!$C$116+MOD(BU161,Calculations!$C$118))+Control!$C$7*Calculations!$C$84*INDEX('Monthly Data'!P:P,Calculations!$C$116+MOD(BU161,Calculations!$C$118))+Control!$C$7*Calculations!$C$85*INDEX('Monthly Data'!Q:Q,Calculations!$C$116+MOD(BU161,Calculations!$C$118))+(1-Control!$C$7*Calculations!$C$87)*INDEX('Monthly Data'!R:R,Calculations!$C$116+MOD(BU161,Calculations!$C$118))</f>
        <v>3.7118215575026904E-2</v>
      </c>
      <c r="GL161" s="86">
        <f ca="1">Control!$C$7*Calculations!$C$82*INDEX('Monthly Data'!N:N,Calculations!$C$116+MOD(BV161,Calculations!$C$118))+Control!$C$7*Calculations!$C$83*INDEX('Monthly Data'!O:O,Calculations!$C$116+MOD(BV161,Calculations!$C$118))+Control!$C$7*Calculations!$C$84*INDEX('Monthly Data'!P:P,Calculations!$C$116+MOD(BV161,Calculations!$C$118))+Control!$C$7*Calculations!$C$85*INDEX('Monthly Data'!Q:Q,Calculations!$C$116+MOD(BV161,Calculations!$C$118))+(1-Control!$C$7*Calculations!$C$87)*INDEX('Monthly Data'!R:R,Calculations!$C$116+MOD(BV161,Calculations!$C$118))</f>
        <v>3.0957942835585645E-2</v>
      </c>
      <c r="GM161" s="86">
        <f ca="1">Control!$C$7*Calculations!$C$82*INDEX('Monthly Data'!N:N,Calculations!$C$116+MOD(BW161,Calculations!$C$118))+Control!$C$7*Calculations!$C$83*INDEX('Monthly Data'!O:O,Calculations!$C$116+MOD(BW161,Calculations!$C$118))+Control!$C$7*Calculations!$C$84*INDEX('Monthly Data'!P:P,Calculations!$C$116+MOD(BW161,Calculations!$C$118))+Control!$C$7*Calculations!$C$85*INDEX('Monthly Data'!Q:Q,Calculations!$C$116+MOD(BW161,Calculations!$C$118))+(1-Control!$C$7*Calculations!$C$87)*INDEX('Monthly Data'!R:R,Calculations!$C$116+MOD(BW161,Calculations!$C$118))</f>
        <v>1.7599621212565995E-2</v>
      </c>
      <c r="GN161" s="86">
        <f ca="1">Control!$C$7*Calculations!$C$82*INDEX('Monthly Data'!N:N,Calculations!$C$116+MOD(BX161,Calculations!$C$118))+Control!$C$7*Calculations!$C$83*INDEX('Monthly Data'!O:O,Calculations!$C$116+MOD(BX161,Calculations!$C$118))+Control!$C$7*Calculations!$C$84*INDEX('Monthly Data'!P:P,Calculations!$C$116+MOD(BX161,Calculations!$C$118))+Control!$C$7*Calculations!$C$85*INDEX('Monthly Data'!Q:Q,Calculations!$C$116+MOD(BX161,Calculations!$C$118))+(1-Control!$C$7*Calculations!$C$87)*INDEX('Monthly Data'!R:R,Calculations!$C$116+MOD(BX161,Calculations!$C$118))</f>
        <v>6.3250222980707482E-3</v>
      </c>
      <c r="GO161" s="86">
        <f ca="1">Control!$C$7*Calculations!$C$82*INDEX('Monthly Data'!N:N,Calculations!$C$116+MOD(BY161,Calculations!$C$118))+Control!$C$7*Calculations!$C$83*INDEX('Monthly Data'!O:O,Calculations!$C$116+MOD(BY161,Calculations!$C$118))+Control!$C$7*Calculations!$C$84*INDEX('Monthly Data'!P:P,Calculations!$C$116+MOD(BY161,Calculations!$C$118))+Control!$C$7*Calculations!$C$85*INDEX('Monthly Data'!Q:Q,Calculations!$C$116+MOD(BY161,Calculations!$C$118))+(1-Control!$C$7*Calculations!$C$87)*INDEX('Monthly Data'!R:R,Calculations!$C$116+MOD(BY161,Calculations!$C$118))</f>
        <v>2.766281641786093E-2</v>
      </c>
      <c r="GP161" s="86">
        <f ca="1">Control!$C$7*Calculations!$C$82*INDEX('Monthly Data'!N:N,Calculations!$C$116+MOD(BZ161,Calculations!$C$118))+Control!$C$7*Calculations!$C$83*INDEX('Monthly Data'!O:O,Calculations!$C$116+MOD(BZ161,Calculations!$C$118))+Control!$C$7*Calculations!$C$84*INDEX('Monthly Data'!P:P,Calculations!$C$116+MOD(BZ161,Calculations!$C$118))+Control!$C$7*Calculations!$C$85*INDEX('Monthly Data'!Q:Q,Calculations!$C$116+MOD(BZ161,Calculations!$C$118))+(1-Control!$C$7*Calculations!$C$87)*INDEX('Monthly Data'!R:R,Calculations!$C$116+MOD(BZ161,Calculations!$C$118))</f>
        <v>5.1279584938936244E-2</v>
      </c>
      <c r="GQ161" s="86">
        <f ca="1">Control!$C$7*Calculations!$C$82*INDEX('Monthly Data'!N:N,Calculations!$C$116+MOD(CA161,Calculations!$C$118))+Control!$C$7*Calculations!$C$83*INDEX('Monthly Data'!O:O,Calculations!$C$116+MOD(CA161,Calculations!$C$118))+Control!$C$7*Calculations!$C$84*INDEX('Monthly Data'!P:P,Calculations!$C$116+MOD(CA161,Calculations!$C$118))+Control!$C$7*Calculations!$C$85*INDEX('Monthly Data'!Q:Q,Calculations!$C$116+MOD(CA161,Calculations!$C$118))+(1-Control!$C$7*Calculations!$C$87)*INDEX('Monthly Data'!R:R,Calculations!$C$116+MOD(CA161,Calculations!$C$118))</f>
        <v>-1.5984879994281095E-2</v>
      </c>
      <c r="GR161" s="86">
        <f ca="1">Control!$C$7*Calculations!$C$82*INDEX('Monthly Data'!N:N,Calculations!$C$116+MOD(CB161,Calculations!$C$118))+Control!$C$7*Calculations!$C$83*INDEX('Monthly Data'!O:O,Calculations!$C$116+MOD(CB161,Calculations!$C$118))+Control!$C$7*Calculations!$C$84*INDEX('Monthly Data'!P:P,Calculations!$C$116+MOD(CB161,Calculations!$C$118))+Control!$C$7*Calculations!$C$85*INDEX('Monthly Data'!Q:Q,Calculations!$C$116+MOD(CB161,Calculations!$C$118))+(1-Control!$C$7*Calculations!$C$87)*INDEX('Monthly Data'!R:R,Calculations!$C$116+MOD(CB161,Calculations!$C$118))</f>
        <v>7.3538285850108537E-3</v>
      </c>
      <c r="GS161" s="86">
        <f ca="1">Control!$C$7*Calculations!$C$82*INDEX('Monthly Data'!N:N,Calculations!$C$116+MOD(CC161,Calculations!$C$118))+Control!$C$7*Calculations!$C$83*INDEX('Monthly Data'!O:O,Calculations!$C$116+MOD(CC161,Calculations!$C$118))+Control!$C$7*Calculations!$C$84*INDEX('Monthly Data'!P:P,Calculations!$C$116+MOD(CC161,Calculations!$C$118))+Control!$C$7*Calculations!$C$85*INDEX('Monthly Data'!Q:Q,Calculations!$C$116+MOD(CC161,Calculations!$C$118))+(1-Control!$C$7*Calculations!$C$87)*INDEX('Monthly Data'!R:R,Calculations!$C$116+MOD(CC161,Calculations!$C$118))</f>
        <v>1.0627294914941248E-2</v>
      </c>
      <c r="GT161" s="86">
        <f ca="1">Control!$C$7*Calculations!$C$82*INDEX('Monthly Data'!N:N,Calculations!$C$116+MOD(CD161,Calculations!$C$118))+Control!$C$7*Calculations!$C$83*INDEX('Monthly Data'!O:O,Calculations!$C$116+MOD(CD161,Calculations!$C$118))+Control!$C$7*Calculations!$C$84*INDEX('Monthly Data'!P:P,Calculations!$C$116+MOD(CD161,Calculations!$C$118))+Control!$C$7*Calculations!$C$85*INDEX('Monthly Data'!Q:Q,Calculations!$C$116+MOD(CD161,Calculations!$C$118))+(1-Control!$C$7*Calculations!$C$87)*INDEX('Monthly Data'!R:R,Calculations!$C$116+MOD(CD161,Calculations!$C$118))</f>
        <v>1.142101364887867E-2</v>
      </c>
      <c r="GU161" s="86">
        <f ca="1">Control!$C$7*Calculations!$C$82*INDEX('Monthly Data'!N:N,Calculations!$C$116+MOD(CE161,Calculations!$C$118))+Control!$C$7*Calculations!$C$83*INDEX('Monthly Data'!O:O,Calculations!$C$116+MOD(CE161,Calculations!$C$118))+Control!$C$7*Calculations!$C$84*INDEX('Monthly Data'!P:P,Calculations!$C$116+MOD(CE161,Calculations!$C$118))+Control!$C$7*Calculations!$C$85*INDEX('Monthly Data'!Q:Q,Calculations!$C$116+MOD(CE161,Calculations!$C$118))+(1-Control!$C$7*Calculations!$C$87)*INDEX('Monthly Data'!R:R,Calculations!$C$116+MOD(CE161,Calculations!$C$118))</f>
        <v>2.4470405846852006E-3</v>
      </c>
      <c r="GV161" s="86">
        <f ca="1">Control!$C$7*Calculations!$C$82*INDEX('Monthly Data'!N:N,Calculations!$C$116+MOD(CF161,Calculations!$C$118))+Control!$C$7*Calculations!$C$83*INDEX('Monthly Data'!O:O,Calculations!$C$116+MOD(CF161,Calculations!$C$118))+Control!$C$7*Calculations!$C$84*INDEX('Monthly Data'!P:P,Calculations!$C$116+MOD(CF161,Calculations!$C$118))+Control!$C$7*Calculations!$C$85*INDEX('Monthly Data'!Q:Q,Calculations!$C$116+MOD(CF161,Calculations!$C$118))+(1-Control!$C$7*Calculations!$C$87)*INDEX('Monthly Data'!R:R,Calculations!$C$116+MOD(CF161,Calculations!$C$118))</f>
        <v>6.3250222980707482E-3</v>
      </c>
      <c r="GW161" s="86">
        <f ca="1">Control!$C$7*Calculations!$C$82*INDEX('Monthly Data'!N:N,Calculations!$C$116+MOD(CG161,Calculations!$C$118))+Control!$C$7*Calculations!$C$83*INDEX('Monthly Data'!O:O,Calculations!$C$116+MOD(CG161,Calculations!$C$118))+Control!$C$7*Calculations!$C$84*INDEX('Monthly Data'!P:P,Calculations!$C$116+MOD(CG161,Calculations!$C$118))+Control!$C$7*Calculations!$C$85*INDEX('Monthly Data'!Q:Q,Calculations!$C$116+MOD(CG161,Calculations!$C$118))+(1-Control!$C$7*Calculations!$C$87)*INDEX('Monthly Data'!R:R,Calculations!$C$116+MOD(CG161,Calculations!$C$118))</f>
        <v>3.7118215575026904E-2</v>
      </c>
      <c r="GX161" s="86">
        <f ca="1">Control!$C$7*Calculations!$C$82*INDEX('Monthly Data'!N:N,Calculations!$C$116+MOD(CH161,Calculations!$C$118))+Control!$C$7*Calculations!$C$83*INDEX('Monthly Data'!O:O,Calculations!$C$116+MOD(CH161,Calculations!$C$118))+Control!$C$7*Calculations!$C$84*INDEX('Monthly Data'!P:P,Calculations!$C$116+MOD(CH161,Calculations!$C$118))+Control!$C$7*Calculations!$C$85*INDEX('Monthly Data'!Q:Q,Calculations!$C$116+MOD(CH161,Calculations!$C$118))+(1-Control!$C$7*Calculations!$C$87)*INDEX('Monthly Data'!R:R,Calculations!$C$116+MOD(CH161,Calculations!$C$118))</f>
        <v>9.5791276036140301E-3</v>
      </c>
      <c r="GY161" s="86">
        <f ca="1">Control!$C$7*Calculations!$C$82*INDEX('Monthly Data'!N:N,Calculations!$C$116+MOD(CI161,Calculations!$C$118))+Control!$C$7*Calculations!$C$83*INDEX('Monthly Data'!O:O,Calculations!$C$116+MOD(CI161,Calculations!$C$118))+Control!$C$7*Calculations!$C$84*INDEX('Monthly Data'!P:P,Calculations!$C$116+MOD(CI161,Calculations!$C$118))+Control!$C$7*Calculations!$C$85*INDEX('Monthly Data'!Q:Q,Calculations!$C$116+MOD(CI161,Calculations!$C$118))+(1-Control!$C$7*Calculations!$C$87)*INDEX('Monthly Data'!R:R,Calculations!$C$116+MOD(CI161,Calculations!$C$118))</f>
        <v>-7.8872955230675015E-3</v>
      </c>
      <c r="GZ161" s="86">
        <f ca="1">Control!$C$7*Calculations!$C$82*INDEX('Monthly Data'!N:N,Calculations!$C$116+MOD(CJ161,Calculations!$C$118))+Control!$C$7*Calculations!$C$83*INDEX('Monthly Data'!O:O,Calculations!$C$116+MOD(CJ161,Calculations!$C$118))+Control!$C$7*Calculations!$C$84*INDEX('Monthly Data'!P:P,Calculations!$C$116+MOD(CJ161,Calculations!$C$118))+Control!$C$7*Calculations!$C$85*INDEX('Monthly Data'!Q:Q,Calculations!$C$116+MOD(CJ161,Calculations!$C$118))+(1-Control!$C$7*Calculations!$C$87)*INDEX('Monthly Data'!R:R,Calculations!$C$116+MOD(CJ161,Calculations!$C$118))</f>
        <v>-2.0269389991732112E-2</v>
      </c>
      <c r="HA161" s="86">
        <f ca="1">Control!$C$7*Calculations!$C$82*INDEX('Monthly Data'!N:N,Calculations!$C$116+MOD(CK161,Calculations!$C$118))+Control!$C$7*Calculations!$C$83*INDEX('Monthly Data'!O:O,Calculations!$C$116+MOD(CK161,Calculations!$C$118))+Control!$C$7*Calculations!$C$84*INDEX('Monthly Data'!P:P,Calculations!$C$116+MOD(CK161,Calculations!$C$118))+Control!$C$7*Calculations!$C$85*INDEX('Monthly Data'!Q:Q,Calculations!$C$116+MOD(CK161,Calculations!$C$118))+(1-Control!$C$7*Calculations!$C$87)*INDEX('Monthly Data'!R:R,Calculations!$C$116+MOD(CK161,Calculations!$C$118))</f>
        <v>1.1702576456120543E-2</v>
      </c>
      <c r="HB161" s="86">
        <f ca="1">Control!$C$7*Calculations!$C$82*INDEX('Monthly Data'!N:N,Calculations!$C$116+MOD(CL161,Calculations!$C$118))+Control!$C$7*Calculations!$C$83*INDEX('Monthly Data'!O:O,Calculations!$C$116+MOD(CL161,Calculations!$C$118))+Control!$C$7*Calculations!$C$84*INDEX('Monthly Data'!P:P,Calculations!$C$116+MOD(CL161,Calculations!$C$118))+Control!$C$7*Calculations!$C$85*INDEX('Monthly Data'!Q:Q,Calculations!$C$116+MOD(CL161,Calculations!$C$118))+(1-Control!$C$7*Calculations!$C$87)*INDEX('Monthly Data'!R:R,Calculations!$C$116+MOD(CL161,Calculations!$C$118))</f>
        <v>2.5790695379256122E-2</v>
      </c>
      <c r="HC161" s="86">
        <f ca="1">Control!$C$7*Calculations!$C$82*INDEX('Monthly Data'!N:N,Calculations!$C$116+MOD(CM161,Calculations!$C$118))+Control!$C$7*Calculations!$C$83*INDEX('Monthly Data'!O:O,Calculations!$C$116+MOD(CM161,Calculations!$C$118))+Control!$C$7*Calculations!$C$84*INDEX('Monthly Data'!P:P,Calculations!$C$116+MOD(CM161,Calculations!$C$118))+Control!$C$7*Calculations!$C$85*INDEX('Monthly Data'!Q:Q,Calculations!$C$116+MOD(CM161,Calculations!$C$118))+(1-Control!$C$7*Calculations!$C$87)*INDEX('Monthly Data'!R:R,Calculations!$C$116+MOD(CM161,Calculations!$C$118))</f>
        <v>-2.6378232493851243E-2</v>
      </c>
      <c r="HD161" s="86">
        <f ca="1">Control!$C$7*Calculations!$C$82*INDEX('Monthly Data'!N:N,Calculations!$C$116+MOD(CN161,Calculations!$C$118))+Control!$C$7*Calculations!$C$83*INDEX('Monthly Data'!O:O,Calculations!$C$116+MOD(CN161,Calculations!$C$118))+Control!$C$7*Calculations!$C$84*INDEX('Monthly Data'!P:P,Calculations!$C$116+MOD(CN161,Calculations!$C$118))+Control!$C$7*Calculations!$C$85*INDEX('Monthly Data'!Q:Q,Calculations!$C$116+MOD(CN161,Calculations!$C$118))+(1-Control!$C$7*Calculations!$C$87)*INDEX('Monthly Data'!R:R,Calculations!$C$116+MOD(CN161,Calculations!$C$118))</f>
        <v>-1.9947061878162777E-2</v>
      </c>
      <c r="HE161" s="86">
        <f ca="1">Control!$C$7*Calculations!$C$82*INDEX('Monthly Data'!N:N,Calculations!$C$116+MOD(CO161,Calculations!$C$118))+Control!$C$7*Calculations!$C$83*INDEX('Monthly Data'!O:O,Calculations!$C$116+MOD(CO161,Calculations!$C$118))+Control!$C$7*Calculations!$C$84*INDEX('Monthly Data'!P:P,Calculations!$C$116+MOD(CO161,Calculations!$C$118))+Control!$C$7*Calculations!$C$85*INDEX('Monthly Data'!Q:Q,Calculations!$C$116+MOD(CO161,Calculations!$C$118))+(1-Control!$C$7*Calculations!$C$87)*INDEX('Monthly Data'!R:R,Calculations!$C$116+MOD(CO161,Calculations!$C$118))</f>
        <v>4.7768166384148329E-3</v>
      </c>
      <c r="HF161" s="86">
        <f ca="1">Control!$C$7*Calculations!$C$82*INDEX('Monthly Data'!N:N,Calculations!$C$116+MOD(CP161,Calculations!$C$118))+Control!$C$7*Calculations!$C$83*INDEX('Monthly Data'!O:O,Calculations!$C$116+MOD(CP161,Calculations!$C$118))+Control!$C$7*Calculations!$C$84*INDEX('Monthly Data'!P:P,Calculations!$C$116+MOD(CP161,Calculations!$C$118))+Control!$C$7*Calculations!$C$85*INDEX('Monthly Data'!Q:Q,Calculations!$C$116+MOD(CP161,Calculations!$C$118))+(1-Control!$C$7*Calculations!$C$87)*INDEX('Monthly Data'!R:R,Calculations!$C$116+MOD(CP161,Calculations!$C$118))</f>
        <v>2.4470405846852006E-3</v>
      </c>
      <c r="HG161" s="86">
        <f ca="1">Control!$C$7*Calculations!$C$82*INDEX('Monthly Data'!N:N,Calculations!$C$116+MOD(CQ161,Calculations!$C$118))+Control!$C$7*Calculations!$C$83*INDEX('Monthly Data'!O:O,Calculations!$C$116+MOD(CQ161,Calculations!$C$118))+Control!$C$7*Calculations!$C$84*INDEX('Monthly Data'!P:P,Calculations!$C$116+MOD(CQ161,Calculations!$C$118))+Control!$C$7*Calculations!$C$85*INDEX('Monthly Data'!Q:Q,Calculations!$C$116+MOD(CQ161,Calculations!$C$118))+(1-Control!$C$7*Calculations!$C$87)*INDEX('Monthly Data'!R:R,Calculations!$C$116+MOD(CQ161,Calculations!$C$118))</f>
        <v>1.1704119272391494E-2</v>
      </c>
      <c r="HH161" s="86">
        <f ca="1">Control!$C$7*Calculations!$C$82*INDEX('Monthly Data'!N:N,Calculations!$C$116+MOD(CR161,Calculations!$C$118))+Control!$C$7*Calculations!$C$83*INDEX('Monthly Data'!O:O,Calculations!$C$116+MOD(CR161,Calculations!$C$118))+Control!$C$7*Calculations!$C$84*INDEX('Monthly Data'!P:P,Calculations!$C$116+MOD(CR161,Calculations!$C$118))+Control!$C$7*Calculations!$C$85*INDEX('Monthly Data'!Q:Q,Calculations!$C$116+MOD(CR161,Calculations!$C$118))+(1-Control!$C$7*Calculations!$C$87)*INDEX('Monthly Data'!R:R,Calculations!$C$116+MOD(CR161,Calculations!$C$118))</f>
        <v>1.5758278480433856E-2</v>
      </c>
      <c r="HI161" s="86">
        <f ca="1">Control!$C$7*Calculations!$C$82*INDEX('Monthly Data'!N:N,Calculations!$C$116+MOD(CS161,Calculations!$C$118))+Control!$C$7*Calculations!$C$83*INDEX('Monthly Data'!O:O,Calculations!$C$116+MOD(CS161,Calculations!$C$118))+Control!$C$7*Calculations!$C$84*INDEX('Monthly Data'!P:P,Calculations!$C$116+MOD(CS161,Calculations!$C$118))+Control!$C$7*Calculations!$C$85*INDEX('Monthly Data'!Q:Q,Calculations!$C$116+MOD(CS161,Calculations!$C$118))+(1-Control!$C$7*Calculations!$C$87)*INDEX('Monthly Data'!R:R,Calculations!$C$116+MOD(CS161,Calculations!$C$118))</f>
        <v>-9.9526758408448549E-3</v>
      </c>
      <c r="HJ161" s="86">
        <f ca="1">Control!$C$7*Calculations!$C$82*INDEX('Monthly Data'!N:N,Calculations!$C$116+MOD(CT161,Calculations!$C$118))+Control!$C$7*Calculations!$C$83*INDEX('Monthly Data'!O:O,Calculations!$C$116+MOD(CT161,Calculations!$C$118))+Control!$C$7*Calculations!$C$84*INDEX('Monthly Data'!P:P,Calculations!$C$116+MOD(CT161,Calculations!$C$118))+Control!$C$7*Calculations!$C$85*INDEX('Monthly Data'!Q:Q,Calculations!$C$116+MOD(CT161,Calculations!$C$118))+(1-Control!$C$7*Calculations!$C$87)*INDEX('Monthly Data'!R:R,Calculations!$C$116+MOD(CT161,Calculations!$C$118))</f>
        <v>-3.8875517825435772E-3</v>
      </c>
      <c r="HK161" s="86">
        <f ca="1">Control!$C$7*Calculations!$C$82*INDEX('Monthly Data'!N:N,Calculations!$C$116+MOD(CU161,Calculations!$C$118))+Control!$C$7*Calculations!$C$83*INDEX('Monthly Data'!O:O,Calculations!$C$116+MOD(CU161,Calculations!$C$118))+Control!$C$7*Calculations!$C$84*INDEX('Monthly Data'!P:P,Calculations!$C$116+MOD(CU161,Calculations!$C$118))+Control!$C$7*Calculations!$C$85*INDEX('Monthly Data'!Q:Q,Calculations!$C$116+MOD(CU161,Calculations!$C$118))+(1-Control!$C$7*Calculations!$C$87)*INDEX('Monthly Data'!R:R,Calculations!$C$116+MOD(CU161,Calculations!$C$118))</f>
        <v>2.5325873776067674E-2</v>
      </c>
      <c r="HL161" s="86">
        <f ca="1">Control!$C$7*Calculations!$C$82*INDEX('Monthly Data'!N:N,Calculations!$C$116+MOD(CV161,Calculations!$C$118))+Control!$C$7*Calculations!$C$83*INDEX('Monthly Data'!O:O,Calculations!$C$116+MOD(CV161,Calculations!$C$118))+Control!$C$7*Calculations!$C$84*INDEX('Monthly Data'!P:P,Calculations!$C$116+MOD(CV161,Calculations!$C$118))+Control!$C$7*Calculations!$C$85*INDEX('Monthly Data'!Q:Q,Calculations!$C$116+MOD(CV161,Calculations!$C$118))+(1-Control!$C$7*Calculations!$C$87)*INDEX('Monthly Data'!R:R,Calculations!$C$116+MOD(CV161,Calculations!$C$118))</f>
        <v>1.142101364887867E-2</v>
      </c>
      <c r="HM161" s="86">
        <f ca="1">Control!$C$7*Calculations!$C$82*INDEX('Monthly Data'!N:N,Calculations!$C$116+MOD(CW161,Calculations!$C$118))+Control!$C$7*Calculations!$C$83*INDEX('Monthly Data'!O:O,Calculations!$C$116+MOD(CW161,Calculations!$C$118))+Control!$C$7*Calculations!$C$84*INDEX('Monthly Data'!P:P,Calculations!$C$116+MOD(CW161,Calculations!$C$118))+Control!$C$7*Calculations!$C$85*INDEX('Monthly Data'!Q:Q,Calculations!$C$116+MOD(CW161,Calculations!$C$118))+(1-Control!$C$7*Calculations!$C$87)*INDEX('Monthly Data'!R:R,Calculations!$C$116+MOD(CW161,Calculations!$C$118))</f>
        <v>-1.6546126717384396E-2</v>
      </c>
      <c r="HN161" s="86">
        <f ca="1">Control!$C$7*Calculations!$C$82*INDEX('Monthly Data'!N:N,Calculations!$C$116+MOD(CX161,Calculations!$C$118))+Control!$C$7*Calculations!$C$83*INDEX('Monthly Data'!O:O,Calculations!$C$116+MOD(CX161,Calculations!$C$118))+Control!$C$7*Calculations!$C$84*INDEX('Monthly Data'!P:P,Calculations!$C$116+MOD(CX161,Calculations!$C$118))+Control!$C$7*Calculations!$C$85*INDEX('Monthly Data'!Q:Q,Calculations!$C$116+MOD(CX161,Calculations!$C$118))+(1-Control!$C$7*Calculations!$C$87)*INDEX('Monthly Data'!R:R,Calculations!$C$116+MOD(CX161,Calculations!$C$118))</f>
        <v>-2.072517756005474E-2</v>
      </c>
      <c r="HO161" s="86">
        <f ca="1">Control!$C$7*Calculations!$C$82*INDEX('Monthly Data'!N:N,Calculations!$C$116+MOD(CY161,Calculations!$C$118))+Control!$C$7*Calculations!$C$83*INDEX('Monthly Data'!O:O,Calculations!$C$116+MOD(CY161,Calculations!$C$118))+Control!$C$7*Calculations!$C$84*INDEX('Monthly Data'!P:P,Calculations!$C$116+MOD(CY161,Calculations!$C$118))+Control!$C$7*Calculations!$C$85*INDEX('Monthly Data'!Q:Q,Calculations!$C$116+MOD(CY161,Calculations!$C$118))+(1-Control!$C$7*Calculations!$C$87)*INDEX('Monthly Data'!R:R,Calculations!$C$116+MOD(CY161,Calculations!$C$118))</f>
        <v>-3.299557342782896E-2</v>
      </c>
      <c r="HP161" s="86">
        <f ca="1">Control!$C$7*Calculations!$C$82*INDEX('Monthly Data'!N:N,Calculations!$C$116+MOD(CZ161,Calculations!$C$118))+Control!$C$7*Calculations!$C$83*INDEX('Monthly Data'!O:O,Calculations!$C$116+MOD(CZ161,Calculations!$C$118))+Control!$C$7*Calculations!$C$84*INDEX('Monthly Data'!P:P,Calculations!$C$116+MOD(CZ161,Calculations!$C$118))+Control!$C$7*Calculations!$C$85*INDEX('Monthly Data'!Q:Q,Calculations!$C$116+MOD(CZ161,Calculations!$C$118))+(1-Control!$C$7*Calculations!$C$87)*INDEX('Monthly Data'!R:R,Calculations!$C$116+MOD(CZ161,Calculations!$C$118))</f>
        <v>1.7361594973213587E-2</v>
      </c>
      <c r="HQ161" s="86">
        <f ca="1">Control!$C$7*Calculations!$C$82*INDEX('Monthly Data'!N:N,Calculations!$C$116+MOD(DA161,Calculations!$C$118))+Control!$C$7*Calculations!$C$83*INDEX('Monthly Data'!O:O,Calculations!$C$116+MOD(DA161,Calculations!$C$118))+Control!$C$7*Calculations!$C$84*INDEX('Monthly Data'!P:P,Calculations!$C$116+MOD(DA161,Calculations!$C$118))+Control!$C$7*Calculations!$C$85*INDEX('Monthly Data'!Q:Q,Calculations!$C$116+MOD(DA161,Calculations!$C$118))+(1-Control!$C$7*Calculations!$C$87)*INDEX('Monthly Data'!R:R,Calculations!$C$116+MOD(DA161,Calculations!$C$118))</f>
        <v>2.1918137743539623E-2</v>
      </c>
      <c r="HR161" s="86">
        <f ca="1">Control!$C$7*Calculations!$C$82*INDEX('Monthly Data'!N:N,Calculations!$C$116+MOD(DB161,Calculations!$C$118))+Control!$C$7*Calculations!$C$83*INDEX('Monthly Data'!O:O,Calculations!$C$116+MOD(DB161,Calculations!$C$118))+Control!$C$7*Calculations!$C$84*INDEX('Monthly Data'!P:P,Calculations!$C$116+MOD(DB161,Calculations!$C$118))+Control!$C$7*Calculations!$C$85*INDEX('Monthly Data'!Q:Q,Calculations!$C$116+MOD(DB161,Calculations!$C$118))+(1-Control!$C$7*Calculations!$C$87)*INDEX('Monthly Data'!R:R,Calculations!$C$116+MOD(DB161,Calculations!$C$118))</f>
        <v>4.2795950888382334E-3</v>
      </c>
      <c r="HS161" s="86">
        <f ca="1">Control!$C$7*Calculations!$C$82*INDEX('Monthly Data'!N:N,Calculations!$C$116+MOD(DC161,Calculations!$C$118))+Control!$C$7*Calculations!$C$83*INDEX('Monthly Data'!O:O,Calculations!$C$116+MOD(DC161,Calculations!$C$118))+Control!$C$7*Calculations!$C$84*INDEX('Monthly Data'!P:P,Calculations!$C$116+MOD(DC161,Calculations!$C$118))+Control!$C$7*Calculations!$C$85*INDEX('Monthly Data'!Q:Q,Calculations!$C$116+MOD(DC161,Calculations!$C$118))+(1-Control!$C$7*Calculations!$C$87)*INDEX('Monthly Data'!R:R,Calculations!$C$116+MOD(DC161,Calculations!$C$118))</f>
        <v>-1.3959200237295809E-2</v>
      </c>
      <c r="HT161" s="86">
        <f ca="1">Control!$C$7*Calculations!$C$82*INDEX('Monthly Data'!N:N,Calculations!$C$116+MOD(DD161,Calculations!$C$118))+Control!$C$7*Calculations!$C$83*INDEX('Monthly Data'!O:O,Calculations!$C$116+MOD(DD161,Calculations!$C$118))+Control!$C$7*Calculations!$C$84*INDEX('Monthly Data'!P:P,Calculations!$C$116+MOD(DD161,Calculations!$C$118))+Control!$C$7*Calculations!$C$85*INDEX('Monthly Data'!Q:Q,Calculations!$C$116+MOD(DD161,Calculations!$C$118))+(1-Control!$C$7*Calculations!$C$87)*INDEX('Monthly Data'!R:R,Calculations!$C$116+MOD(DD161,Calculations!$C$118))</f>
        <v>-2.5419860972892394E-2</v>
      </c>
      <c r="HU161" s="86">
        <f ca="1">Control!$C$7*Calculations!$C$82*INDEX('Monthly Data'!N:N,Calculations!$C$116+MOD(DE161,Calculations!$C$118))+Control!$C$7*Calculations!$C$83*INDEX('Monthly Data'!O:O,Calculations!$C$116+MOD(DE161,Calculations!$C$118))+Control!$C$7*Calculations!$C$84*INDEX('Monthly Data'!P:P,Calculations!$C$116+MOD(DE161,Calculations!$C$118))+Control!$C$7*Calculations!$C$85*INDEX('Monthly Data'!Q:Q,Calculations!$C$116+MOD(DE161,Calculations!$C$118))+(1-Control!$C$7*Calculations!$C$87)*INDEX('Monthly Data'!R:R,Calculations!$C$116+MOD(DE161,Calculations!$C$118))</f>
        <v>-1.1360801645249321E-2</v>
      </c>
      <c r="HV161" s="86">
        <f ca="1">Control!$C$7*Calculations!$C$82*INDEX('Monthly Data'!N:N,Calculations!$C$116+MOD(DF161,Calculations!$C$118))+Control!$C$7*Calculations!$C$83*INDEX('Monthly Data'!O:O,Calculations!$C$116+MOD(DF161,Calculations!$C$118))+Control!$C$7*Calculations!$C$84*INDEX('Monthly Data'!P:P,Calculations!$C$116+MOD(DF161,Calculations!$C$118))+Control!$C$7*Calculations!$C$85*INDEX('Monthly Data'!Q:Q,Calculations!$C$116+MOD(DF161,Calculations!$C$118))+(1-Control!$C$7*Calculations!$C$87)*INDEX('Monthly Data'!R:R,Calculations!$C$116+MOD(DF161,Calculations!$C$118))</f>
        <v>1.2722494017511032E-2</v>
      </c>
      <c r="HW161" s="86">
        <f ca="1">Control!$C$7*Calculations!$C$82*INDEX('Monthly Data'!N:N,Calculations!$C$116+MOD(DG161,Calculations!$C$118))+Control!$C$7*Calculations!$C$83*INDEX('Monthly Data'!O:O,Calculations!$C$116+MOD(DG161,Calculations!$C$118))+Control!$C$7*Calculations!$C$84*INDEX('Monthly Data'!P:P,Calculations!$C$116+MOD(DG161,Calculations!$C$118))+Control!$C$7*Calculations!$C$85*INDEX('Monthly Data'!Q:Q,Calculations!$C$116+MOD(DG161,Calculations!$C$118))+(1-Control!$C$7*Calculations!$C$87)*INDEX('Monthly Data'!R:R,Calculations!$C$116+MOD(DG161,Calculations!$C$118))</f>
        <v>1.7599621212565995E-2</v>
      </c>
      <c r="HX161" s="86">
        <f ca="1">Control!$C$7*Calculations!$C$82*INDEX('Monthly Data'!N:N,Calculations!$C$116+MOD(DH161,Calculations!$C$118))+Control!$C$7*Calculations!$C$83*INDEX('Monthly Data'!O:O,Calculations!$C$116+MOD(DH161,Calculations!$C$118))+Control!$C$7*Calculations!$C$84*INDEX('Monthly Data'!P:P,Calculations!$C$116+MOD(DH161,Calculations!$C$118))+Control!$C$7*Calculations!$C$85*INDEX('Monthly Data'!Q:Q,Calculations!$C$116+MOD(DH161,Calculations!$C$118))+(1-Control!$C$7*Calculations!$C$87)*INDEX('Monthly Data'!R:R,Calculations!$C$116+MOD(DH161,Calculations!$C$118))</f>
        <v>4.5735623984309991E-2</v>
      </c>
      <c r="HY161" s="86">
        <f ca="1">Control!$C$7*Calculations!$C$82*INDEX('Monthly Data'!N:N,Calculations!$C$116+MOD(DI161,Calculations!$C$118))+Control!$C$7*Calculations!$C$83*INDEX('Monthly Data'!O:O,Calculations!$C$116+MOD(DI161,Calculations!$C$118))+Control!$C$7*Calculations!$C$84*INDEX('Monthly Data'!P:P,Calculations!$C$116+MOD(DI161,Calculations!$C$118))+Control!$C$7*Calculations!$C$85*INDEX('Monthly Data'!Q:Q,Calculations!$C$116+MOD(DI161,Calculations!$C$118))+(1-Control!$C$7*Calculations!$C$87)*INDEX('Monthly Data'!R:R,Calculations!$C$116+MOD(DI161,Calculations!$C$118))</f>
        <v>-3.9863250714949353E-2</v>
      </c>
      <c r="HZ161" s="86">
        <f ca="1">Control!$C$7*Calculations!$C$82*INDEX('Monthly Data'!N:N,Calculations!$C$116+MOD(DJ161,Calculations!$C$118))+Control!$C$7*Calculations!$C$83*INDEX('Monthly Data'!O:O,Calculations!$C$116+MOD(DJ161,Calculations!$C$118))+Control!$C$7*Calculations!$C$84*INDEX('Monthly Data'!P:P,Calculations!$C$116+MOD(DJ161,Calculations!$C$118))+Control!$C$7*Calculations!$C$85*INDEX('Monthly Data'!Q:Q,Calculations!$C$116+MOD(DJ161,Calculations!$C$118))+(1-Control!$C$7*Calculations!$C$87)*INDEX('Monthly Data'!R:R,Calculations!$C$116+MOD(DJ161,Calculations!$C$118))</f>
        <v>7.3538285850108537E-3</v>
      </c>
      <c r="IA161" s="86">
        <f ca="1">Control!$C$7*Calculations!$C$82*INDEX('Monthly Data'!N:N,Calculations!$C$116+MOD(DK161,Calculations!$C$118))+Control!$C$7*Calculations!$C$83*INDEX('Monthly Data'!O:O,Calculations!$C$116+MOD(DK161,Calculations!$C$118))+Control!$C$7*Calculations!$C$84*INDEX('Monthly Data'!P:P,Calculations!$C$116+MOD(DK161,Calculations!$C$118))+Control!$C$7*Calculations!$C$85*INDEX('Monthly Data'!Q:Q,Calculations!$C$116+MOD(DK161,Calculations!$C$118))+(1-Control!$C$7*Calculations!$C$87)*INDEX('Monthly Data'!R:R,Calculations!$C$116+MOD(DK161,Calculations!$C$118))</f>
        <v>1.0018681835149534E-3</v>
      </c>
      <c r="IB161" s="86">
        <f ca="1">Control!$C$7*Calculations!$C$82*INDEX('Monthly Data'!N:N,Calculations!$C$116+MOD(DL161,Calculations!$C$118))+Control!$C$7*Calculations!$C$83*INDEX('Monthly Data'!O:O,Calculations!$C$116+MOD(DL161,Calculations!$C$118))+Control!$C$7*Calculations!$C$84*INDEX('Monthly Data'!P:P,Calculations!$C$116+MOD(DL161,Calculations!$C$118))+Control!$C$7*Calculations!$C$85*INDEX('Monthly Data'!Q:Q,Calculations!$C$116+MOD(DL161,Calculations!$C$118))+(1-Control!$C$7*Calculations!$C$87)*INDEX('Monthly Data'!R:R,Calculations!$C$116+MOD(DL161,Calculations!$C$118))</f>
        <v>1.1809891087585166E-2</v>
      </c>
      <c r="IC161" s="86">
        <f ca="1">Control!$C$7*Calculations!$C$82*INDEX('Monthly Data'!N:N,Calculations!$C$116+MOD(DM161,Calculations!$C$118))+Control!$C$7*Calculations!$C$83*INDEX('Monthly Data'!O:O,Calculations!$C$116+MOD(DM161,Calculations!$C$118))+Control!$C$7*Calculations!$C$84*INDEX('Monthly Data'!P:P,Calculations!$C$116+MOD(DM161,Calculations!$C$118))+Control!$C$7*Calculations!$C$85*INDEX('Monthly Data'!Q:Q,Calculations!$C$116+MOD(DM161,Calculations!$C$118))+(1-Control!$C$7*Calculations!$C$87)*INDEX('Monthly Data'!R:R,Calculations!$C$116+MOD(DM161,Calculations!$C$118))</f>
        <v>1.3891304280773396E-2</v>
      </c>
      <c r="ID161" s="86">
        <f ca="1">Control!$C$7*Calculations!$C$82*INDEX('Monthly Data'!N:N,Calculations!$C$116+MOD(DN161,Calculations!$C$118))+Control!$C$7*Calculations!$C$83*INDEX('Monthly Data'!O:O,Calculations!$C$116+MOD(DN161,Calculations!$C$118))+Control!$C$7*Calculations!$C$84*INDEX('Monthly Data'!P:P,Calculations!$C$116+MOD(DN161,Calculations!$C$118))+Control!$C$7*Calculations!$C$85*INDEX('Monthly Data'!Q:Q,Calculations!$C$116+MOD(DN161,Calculations!$C$118))+(1-Control!$C$7*Calculations!$C$87)*INDEX('Monthly Data'!R:R,Calculations!$C$116+MOD(DN161,Calculations!$C$118))</f>
        <v>1.5758278480433856E-2</v>
      </c>
      <c r="IE161" s="86">
        <f ca="1">Control!$C$7*Calculations!$C$82*INDEX('Monthly Data'!N:N,Calculations!$C$116+MOD(DO161,Calculations!$C$118))+Control!$C$7*Calculations!$C$83*INDEX('Monthly Data'!O:O,Calculations!$C$116+MOD(DO161,Calculations!$C$118))+Control!$C$7*Calculations!$C$84*INDEX('Monthly Data'!P:P,Calculations!$C$116+MOD(DO161,Calculations!$C$118))+Control!$C$7*Calculations!$C$85*INDEX('Monthly Data'!Q:Q,Calculations!$C$116+MOD(DO161,Calculations!$C$118))+(1-Control!$C$7*Calculations!$C$87)*INDEX('Monthly Data'!R:R,Calculations!$C$116+MOD(DO161,Calculations!$C$118))</f>
        <v>1.0018681835149534E-3</v>
      </c>
      <c r="IF161" s="86">
        <f ca="1">Control!$C$7*Calculations!$C$82*INDEX('Monthly Data'!N:N,Calculations!$C$116+MOD(DP161,Calculations!$C$118))+Control!$C$7*Calculations!$C$83*INDEX('Monthly Data'!O:O,Calculations!$C$116+MOD(DP161,Calculations!$C$118))+Control!$C$7*Calculations!$C$84*INDEX('Monthly Data'!P:P,Calculations!$C$116+MOD(DP161,Calculations!$C$118))+Control!$C$7*Calculations!$C$85*INDEX('Monthly Data'!Q:Q,Calculations!$C$116+MOD(DP161,Calculations!$C$118))+(1-Control!$C$7*Calculations!$C$87)*INDEX('Monthly Data'!R:R,Calculations!$C$116+MOD(DP161,Calculations!$C$118))</f>
        <v>-6.1115617667135171E-2</v>
      </c>
      <c r="IG161" s="88">
        <f ca="1">Control!$C$8*(1+DQ161)*(1+DR161)*(1+DS161)*(1+DT161)*(1+DU161)*(1+DV161)*(1+DW161)*(1+DX161)*(1+DY161)*(1+DZ161)*(1+EA161)*(1+EB161)*(1+EC161)*(1+ED161)*(1+EE161)*(1+EF161)*(1+EG161)*(1+EH161)*(1+EI161)*(1+EJ161)*(1+EK161)*(1+EL161)*(1+EM161)*(1+EN161)*(1+EO161)*(1+EP161)*(1+EQ161)*(1+ER161)*(1+ES161)*(1+ET161)*(1+EU161)*(1+EV161)*(1+EW161)*(1+EX161)*(1+EY161)*(1+EZ161)*(1+FA161)*(1+FB161)*(1+FC161)*(1+FD161)*(1+FE161)*(1+FF161)*(1+FG161)*(1+FH161)*(1+FI161)*(1+FJ161)*(1+FK161)*(1+FL161)*(1+FM161)*(1+FN161)*(1+FO161)*(1+FP161)*(1+FQ161)*(1+FR161)*(1+FS161)*(1+FT161)*(1+FU161)*(1+FV161)*(1+FW161)*(1+FX161)*(1+FY161)*(1+FZ161)*(1+GA161)*(1+GB161)*(1+GC161)*(1+GD161)*(1+GE161)*(1+GF161)*(1+GG161)*(1+GH161)*(1+GI161)*(1+GJ161)*(1+GK161)*(1+GL161)*(1+GM161)*(1+GN161)*(1+GO161)*(1+GP161)*(1+GQ161)*(1+GR161)*(1+GS161)*(1+GT161)*(1+GU161)*(1+GV161)*(1+GW161)*(1+GX161)*(1+GY161)*(1+GZ161)*(1+HA161)*(1+HB161)*(1+HC161)*(1+HD161)*(1+HE161)*(1+HF161)*(1+HG161)*(1+HH161)*(1+HI161)*(1+HJ161)*(1+HK161)*(1+HL161)*(1+HM161)*(1+HN161)*(1+HO161)*(1+HP161)*(1+HQ161)*(1+HR161)*(1+HS161)*(1+HT161)*(1+HU161)*(1+HV161)*(1+HW161)*(1+HX161)*(1+HY161)*(1+HZ161)*(1+IA161)*(1+IB161)*(1+IC161)*(1+ID161)*(1+IE161)*(1+IF161)</f>
        <v>103830.65290396308</v>
      </c>
    </row>
    <row r="162" spans="1:241" x14ac:dyDescent="0.25">
      <c r="A162">
        <v>113</v>
      </c>
      <c r="B162">
        <v>57</v>
      </c>
      <c r="C162">
        <v>75</v>
      </c>
      <c r="D162">
        <v>60</v>
      </c>
      <c r="E162">
        <v>24</v>
      </c>
      <c r="F162">
        <v>36</v>
      </c>
      <c r="G162">
        <v>78</v>
      </c>
      <c r="H162">
        <v>75</v>
      </c>
      <c r="I162">
        <v>9</v>
      </c>
      <c r="J162">
        <v>83</v>
      </c>
      <c r="K162">
        <v>5</v>
      </c>
      <c r="L162">
        <v>43</v>
      </c>
      <c r="M162">
        <v>99</v>
      </c>
      <c r="N162">
        <v>84</v>
      </c>
      <c r="O162">
        <v>93</v>
      </c>
      <c r="P162">
        <v>64</v>
      </c>
      <c r="Q162">
        <v>87</v>
      </c>
      <c r="R162">
        <v>38</v>
      </c>
      <c r="S162">
        <v>19</v>
      </c>
      <c r="T162">
        <v>102</v>
      </c>
      <c r="U162">
        <v>49</v>
      </c>
      <c r="V162">
        <v>93</v>
      </c>
      <c r="W162">
        <v>104</v>
      </c>
      <c r="X162">
        <v>95</v>
      </c>
      <c r="Y162">
        <v>77</v>
      </c>
      <c r="Z162">
        <v>77</v>
      </c>
      <c r="AA162">
        <v>71</v>
      </c>
      <c r="AB162">
        <v>22</v>
      </c>
      <c r="AC162">
        <v>30</v>
      </c>
      <c r="AD162">
        <v>104</v>
      </c>
      <c r="AE162">
        <v>93</v>
      </c>
      <c r="AF162">
        <v>18</v>
      </c>
      <c r="AG162">
        <v>5</v>
      </c>
      <c r="AH162">
        <v>49</v>
      </c>
      <c r="AI162">
        <v>102</v>
      </c>
      <c r="AJ162">
        <v>101</v>
      </c>
      <c r="AK162">
        <v>38</v>
      </c>
      <c r="AL162">
        <v>85</v>
      </c>
      <c r="AM162">
        <v>61</v>
      </c>
      <c r="AN162">
        <v>111</v>
      </c>
      <c r="AO162">
        <v>80</v>
      </c>
      <c r="AP162">
        <v>92</v>
      </c>
      <c r="AQ162">
        <v>8</v>
      </c>
      <c r="AR162">
        <v>69</v>
      </c>
      <c r="AS162">
        <v>12</v>
      </c>
      <c r="AT162">
        <v>14</v>
      </c>
      <c r="AU162">
        <v>85</v>
      </c>
      <c r="AV162">
        <v>23</v>
      </c>
      <c r="AW162">
        <v>115</v>
      </c>
      <c r="AX162">
        <v>96</v>
      </c>
      <c r="AY162">
        <v>103</v>
      </c>
      <c r="AZ162">
        <v>58</v>
      </c>
      <c r="BA162">
        <v>83</v>
      </c>
      <c r="BB162">
        <v>68</v>
      </c>
      <c r="BC162">
        <v>32</v>
      </c>
      <c r="BD162">
        <v>91</v>
      </c>
      <c r="BE162">
        <v>83</v>
      </c>
      <c r="BF162">
        <v>31</v>
      </c>
      <c r="BG162">
        <v>79</v>
      </c>
      <c r="BH162">
        <v>22</v>
      </c>
      <c r="BI162">
        <v>112</v>
      </c>
      <c r="BJ162">
        <v>100</v>
      </c>
      <c r="BK162">
        <v>103</v>
      </c>
      <c r="BL162">
        <v>111</v>
      </c>
      <c r="BM162">
        <v>56</v>
      </c>
      <c r="BN162">
        <v>75</v>
      </c>
      <c r="BO162">
        <v>50</v>
      </c>
      <c r="BP162">
        <v>34</v>
      </c>
      <c r="BQ162">
        <v>105</v>
      </c>
      <c r="BR162">
        <v>57</v>
      </c>
      <c r="BS162">
        <v>7</v>
      </c>
      <c r="BT162">
        <v>84</v>
      </c>
      <c r="BU162">
        <v>41</v>
      </c>
      <c r="BV162">
        <v>87</v>
      </c>
      <c r="BW162">
        <v>25</v>
      </c>
      <c r="BX162">
        <v>5</v>
      </c>
      <c r="BY162">
        <v>61</v>
      </c>
      <c r="BZ162">
        <v>17</v>
      </c>
      <c r="CA162">
        <v>57</v>
      </c>
      <c r="CB162">
        <v>110</v>
      </c>
      <c r="CC162">
        <v>74</v>
      </c>
      <c r="CD162">
        <v>1</v>
      </c>
      <c r="CE162">
        <v>59</v>
      </c>
      <c r="CF162">
        <v>45</v>
      </c>
      <c r="CG162">
        <v>1</v>
      </c>
      <c r="CH162">
        <v>8</v>
      </c>
      <c r="CI162">
        <v>46</v>
      </c>
      <c r="CJ162">
        <v>16</v>
      </c>
      <c r="CK162">
        <v>3</v>
      </c>
      <c r="CL162">
        <v>87</v>
      </c>
      <c r="CM162">
        <v>95</v>
      </c>
      <c r="CN162">
        <v>92</v>
      </c>
      <c r="CO162">
        <v>38</v>
      </c>
      <c r="CP162">
        <v>44</v>
      </c>
      <c r="CQ162">
        <v>85</v>
      </c>
      <c r="CR162">
        <v>12</v>
      </c>
      <c r="CS162">
        <v>8</v>
      </c>
      <c r="CT162">
        <v>110</v>
      </c>
      <c r="CU162">
        <v>29</v>
      </c>
      <c r="CV162">
        <v>15</v>
      </c>
      <c r="CW162">
        <v>27</v>
      </c>
      <c r="CX162">
        <v>40</v>
      </c>
      <c r="CY162">
        <v>15</v>
      </c>
      <c r="CZ162">
        <v>69</v>
      </c>
      <c r="DA162">
        <v>9</v>
      </c>
      <c r="DB162">
        <v>24</v>
      </c>
      <c r="DC162">
        <v>77</v>
      </c>
      <c r="DD162">
        <v>44</v>
      </c>
      <c r="DE162">
        <v>64</v>
      </c>
      <c r="DF162">
        <v>39</v>
      </c>
      <c r="DG162">
        <v>7</v>
      </c>
      <c r="DH162">
        <v>95</v>
      </c>
      <c r="DI162">
        <v>13</v>
      </c>
      <c r="DJ162">
        <v>63</v>
      </c>
      <c r="DK162">
        <v>69</v>
      </c>
      <c r="DL162">
        <v>66</v>
      </c>
      <c r="DM162">
        <v>40</v>
      </c>
      <c r="DN162">
        <v>79</v>
      </c>
      <c r="DO162">
        <v>68</v>
      </c>
      <c r="DP162">
        <v>61</v>
      </c>
      <c r="DQ162" s="86">
        <f ca="1">Control!$C$7*Calculations!$C$82*INDEX('Monthly Data'!N:N,Calculations!$C$116+MOD(A162,Calculations!$C$118))+Control!$C$7*Calculations!$C$83*INDEX('Monthly Data'!O:O,Calculations!$C$116+MOD(A162,Calculations!$C$118))+Control!$C$7*Calculations!$C$84*INDEX('Monthly Data'!P:P,Calculations!$C$116+MOD(A162,Calculations!$C$118))+Control!$C$7*Calculations!$C$85*INDEX('Monthly Data'!Q:Q,Calculations!$C$116+MOD(A162,Calculations!$C$118))+(1-Control!$C$7*Calculations!$C$87)*INDEX('Monthly Data'!R:R,Calculations!$C$116+MOD(A162,Calculations!$C$118))</f>
        <v>4.4327772793586687E-3</v>
      </c>
      <c r="DR162" s="86">
        <f ca="1">Control!$C$7*Calculations!$C$82*INDEX('Monthly Data'!N:N,Calculations!$C$116+MOD(B162,Calculations!$C$118))+Control!$C$7*Calculations!$C$83*INDEX('Monthly Data'!O:O,Calculations!$C$116+MOD(B162,Calculations!$C$118))+Control!$C$7*Calculations!$C$84*INDEX('Monthly Data'!P:P,Calculations!$C$116+MOD(B162,Calculations!$C$118))+Control!$C$7*Calculations!$C$85*INDEX('Monthly Data'!Q:Q,Calculations!$C$116+MOD(B162,Calculations!$C$118))+(1-Control!$C$7*Calculations!$C$87)*INDEX('Monthly Data'!R:R,Calculations!$C$116+MOD(B162,Calculations!$C$118))</f>
        <v>7.3538285850108537E-3</v>
      </c>
      <c r="DS162" s="86">
        <f ca="1">Control!$C$7*Calculations!$C$82*INDEX('Monthly Data'!N:N,Calculations!$C$116+MOD(C162,Calculations!$C$118))+Control!$C$7*Calculations!$C$83*INDEX('Monthly Data'!O:O,Calculations!$C$116+MOD(C162,Calculations!$C$118))+Control!$C$7*Calculations!$C$84*INDEX('Monthly Data'!P:P,Calculations!$C$116+MOD(C162,Calculations!$C$118))+Control!$C$7*Calculations!$C$85*INDEX('Monthly Data'!Q:Q,Calculations!$C$116+MOD(C162,Calculations!$C$118))+(1-Control!$C$7*Calculations!$C$87)*INDEX('Monthly Data'!R:R,Calculations!$C$116+MOD(C162,Calculations!$C$118))</f>
        <v>-2.0259958308006688E-2</v>
      </c>
      <c r="DT162" s="86">
        <f ca="1">Control!$C$7*Calculations!$C$82*INDEX('Monthly Data'!N:N,Calculations!$C$116+MOD(D162,Calculations!$C$118))+Control!$C$7*Calculations!$C$83*INDEX('Monthly Data'!O:O,Calculations!$C$116+MOD(D162,Calculations!$C$118))+Control!$C$7*Calculations!$C$84*INDEX('Monthly Data'!P:P,Calculations!$C$116+MOD(D162,Calculations!$C$118))+Control!$C$7*Calculations!$C$85*INDEX('Monthly Data'!Q:Q,Calculations!$C$116+MOD(D162,Calculations!$C$118))+(1-Control!$C$7*Calculations!$C$87)*INDEX('Monthly Data'!R:R,Calculations!$C$116+MOD(D162,Calculations!$C$118))</f>
        <v>-1.9947061878162777E-2</v>
      </c>
      <c r="DU162" s="86">
        <f ca="1">Control!$C$7*Calculations!$C$82*INDEX('Monthly Data'!N:N,Calculations!$C$116+MOD(E162,Calculations!$C$118))+Control!$C$7*Calculations!$C$83*INDEX('Monthly Data'!O:O,Calculations!$C$116+MOD(E162,Calculations!$C$118))+Control!$C$7*Calculations!$C$84*INDEX('Monthly Data'!P:P,Calculations!$C$116+MOD(E162,Calculations!$C$118))+Control!$C$7*Calculations!$C$85*INDEX('Monthly Data'!Q:Q,Calculations!$C$116+MOD(E162,Calculations!$C$118))+(1-Control!$C$7*Calculations!$C$87)*INDEX('Monthly Data'!R:R,Calculations!$C$116+MOD(E162,Calculations!$C$118))</f>
        <v>4.2795950888382334E-3</v>
      </c>
      <c r="DV162" s="86">
        <f ca="1">Control!$C$7*Calculations!$C$82*INDEX('Monthly Data'!N:N,Calculations!$C$116+MOD(F162,Calculations!$C$118))+Control!$C$7*Calculations!$C$83*INDEX('Monthly Data'!O:O,Calculations!$C$116+MOD(F162,Calculations!$C$118))+Control!$C$7*Calculations!$C$84*INDEX('Monthly Data'!P:P,Calculations!$C$116+MOD(F162,Calculations!$C$118))+Control!$C$7*Calculations!$C$85*INDEX('Monthly Data'!Q:Q,Calculations!$C$116+MOD(F162,Calculations!$C$118))+(1-Control!$C$7*Calculations!$C$87)*INDEX('Monthly Data'!R:R,Calculations!$C$116+MOD(F162,Calculations!$C$118))</f>
        <v>1.1106855739851785E-2</v>
      </c>
      <c r="DW162" s="86">
        <f ca="1">Control!$C$7*Calculations!$C$82*INDEX('Monthly Data'!N:N,Calculations!$C$116+MOD(G162,Calculations!$C$118))+Control!$C$7*Calculations!$C$83*INDEX('Monthly Data'!O:O,Calculations!$C$116+MOD(G162,Calculations!$C$118))+Control!$C$7*Calculations!$C$84*INDEX('Monthly Data'!P:P,Calculations!$C$116+MOD(G162,Calculations!$C$118))+Control!$C$7*Calculations!$C$85*INDEX('Monthly Data'!Q:Q,Calculations!$C$116+MOD(G162,Calculations!$C$118))+(1-Control!$C$7*Calculations!$C$87)*INDEX('Monthly Data'!R:R,Calculations!$C$116+MOD(G162,Calculations!$C$118))</f>
        <v>1.7472933988537529E-2</v>
      </c>
      <c r="DX162" s="86">
        <f ca="1">Control!$C$7*Calculations!$C$82*INDEX('Monthly Data'!N:N,Calculations!$C$116+MOD(H162,Calculations!$C$118))+Control!$C$7*Calculations!$C$83*INDEX('Monthly Data'!O:O,Calculations!$C$116+MOD(H162,Calculations!$C$118))+Control!$C$7*Calculations!$C$84*INDEX('Monthly Data'!P:P,Calculations!$C$116+MOD(H162,Calculations!$C$118))+Control!$C$7*Calculations!$C$85*INDEX('Monthly Data'!Q:Q,Calculations!$C$116+MOD(H162,Calculations!$C$118))+(1-Control!$C$7*Calculations!$C$87)*INDEX('Monthly Data'!R:R,Calculations!$C$116+MOD(H162,Calculations!$C$118))</f>
        <v>-2.0259958308006688E-2</v>
      </c>
      <c r="DY162" s="86">
        <f ca="1">Control!$C$7*Calculations!$C$82*INDEX('Monthly Data'!N:N,Calculations!$C$116+MOD(I162,Calculations!$C$118))+Control!$C$7*Calculations!$C$83*INDEX('Monthly Data'!O:O,Calculations!$C$116+MOD(I162,Calculations!$C$118))+Control!$C$7*Calculations!$C$84*INDEX('Monthly Data'!P:P,Calculations!$C$116+MOD(I162,Calculations!$C$118))+Control!$C$7*Calculations!$C$85*INDEX('Monthly Data'!Q:Q,Calculations!$C$116+MOD(I162,Calculations!$C$118))+(1-Control!$C$7*Calculations!$C$87)*INDEX('Monthly Data'!R:R,Calculations!$C$116+MOD(I162,Calculations!$C$118))</f>
        <v>2.4470405846852006E-3</v>
      </c>
      <c r="DZ162" s="86">
        <f ca="1">Control!$C$7*Calculations!$C$82*INDEX('Monthly Data'!N:N,Calculations!$C$116+MOD(J162,Calculations!$C$118))+Control!$C$7*Calculations!$C$83*INDEX('Monthly Data'!O:O,Calculations!$C$116+MOD(J162,Calculations!$C$118))+Control!$C$7*Calculations!$C$84*INDEX('Monthly Data'!P:P,Calculations!$C$116+MOD(J162,Calculations!$C$118))+Control!$C$7*Calculations!$C$85*INDEX('Monthly Data'!Q:Q,Calculations!$C$116+MOD(J162,Calculations!$C$118))+(1-Control!$C$7*Calculations!$C$87)*INDEX('Monthly Data'!R:R,Calculations!$C$116+MOD(J162,Calculations!$C$118))</f>
        <v>-7.8872955230675015E-3</v>
      </c>
      <c r="EA162" s="86">
        <f ca="1">Control!$C$7*Calculations!$C$82*INDEX('Monthly Data'!N:N,Calculations!$C$116+MOD(K162,Calculations!$C$118))+Control!$C$7*Calculations!$C$83*INDEX('Monthly Data'!O:O,Calculations!$C$116+MOD(K162,Calculations!$C$118))+Control!$C$7*Calculations!$C$84*INDEX('Monthly Data'!P:P,Calculations!$C$116+MOD(K162,Calculations!$C$118))+Control!$C$7*Calculations!$C$85*INDEX('Monthly Data'!Q:Q,Calculations!$C$116+MOD(K162,Calculations!$C$118))+(1-Control!$C$7*Calculations!$C$87)*INDEX('Monthly Data'!R:R,Calculations!$C$116+MOD(K162,Calculations!$C$118))</f>
        <v>1.2722494017511032E-2</v>
      </c>
      <c r="EB162" s="86">
        <f ca="1">Control!$C$7*Calculations!$C$82*INDEX('Monthly Data'!N:N,Calculations!$C$116+MOD(L162,Calculations!$C$118))+Control!$C$7*Calculations!$C$83*INDEX('Monthly Data'!O:O,Calculations!$C$116+MOD(L162,Calculations!$C$118))+Control!$C$7*Calculations!$C$84*INDEX('Monthly Data'!P:P,Calculations!$C$116+MOD(L162,Calculations!$C$118))+Control!$C$7*Calculations!$C$85*INDEX('Monthly Data'!Q:Q,Calculations!$C$116+MOD(L162,Calculations!$C$118))+(1-Control!$C$7*Calculations!$C$87)*INDEX('Monthly Data'!R:R,Calculations!$C$116+MOD(L162,Calculations!$C$118))</f>
        <v>5.1279584938936244E-2</v>
      </c>
      <c r="EC162" s="86">
        <f ca="1">Control!$C$7*Calculations!$C$82*INDEX('Monthly Data'!N:N,Calculations!$C$116+MOD(M162,Calculations!$C$118))+Control!$C$7*Calculations!$C$83*INDEX('Monthly Data'!O:O,Calculations!$C$116+MOD(M162,Calculations!$C$118))+Control!$C$7*Calculations!$C$84*INDEX('Monthly Data'!P:P,Calculations!$C$116+MOD(M162,Calculations!$C$118))+Control!$C$7*Calculations!$C$85*INDEX('Monthly Data'!Q:Q,Calculations!$C$116+MOD(M162,Calculations!$C$118))+(1-Control!$C$7*Calculations!$C$87)*INDEX('Monthly Data'!R:R,Calculations!$C$116+MOD(M162,Calculations!$C$118))</f>
        <v>-1.1360801645249321E-2</v>
      </c>
      <c r="ED162" s="86">
        <f ca="1">Control!$C$7*Calculations!$C$82*INDEX('Monthly Data'!N:N,Calculations!$C$116+MOD(N162,Calculations!$C$118))+Control!$C$7*Calculations!$C$83*INDEX('Monthly Data'!O:O,Calculations!$C$116+MOD(N162,Calculations!$C$118))+Control!$C$7*Calculations!$C$84*INDEX('Monthly Data'!P:P,Calculations!$C$116+MOD(N162,Calculations!$C$118))+Control!$C$7*Calculations!$C$85*INDEX('Monthly Data'!Q:Q,Calculations!$C$116+MOD(N162,Calculations!$C$118))+(1-Control!$C$7*Calculations!$C$87)*INDEX('Monthly Data'!R:R,Calculations!$C$116+MOD(N162,Calculations!$C$118))</f>
        <v>-1.880155173376722E-2</v>
      </c>
      <c r="EE162" s="86">
        <f ca="1">Control!$C$7*Calculations!$C$82*INDEX('Monthly Data'!N:N,Calculations!$C$116+MOD(O162,Calculations!$C$118))+Control!$C$7*Calculations!$C$83*INDEX('Monthly Data'!O:O,Calculations!$C$116+MOD(O162,Calculations!$C$118))+Control!$C$7*Calculations!$C$84*INDEX('Monthly Data'!P:P,Calculations!$C$116+MOD(O162,Calculations!$C$118))+Control!$C$7*Calculations!$C$85*INDEX('Monthly Data'!Q:Q,Calculations!$C$116+MOD(O162,Calculations!$C$118))+(1-Control!$C$7*Calculations!$C$87)*INDEX('Monthly Data'!R:R,Calculations!$C$116+MOD(O162,Calculations!$C$118))</f>
        <v>1.1809891087585166E-2</v>
      </c>
      <c r="EF162" s="86">
        <f ca="1">Control!$C$7*Calculations!$C$82*INDEX('Monthly Data'!N:N,Calculations!$C$116+MOD(P162,Calculations!$C$118))+Control!$C$7*Calculations!$C$83*INDEX('Monthly Data'!O:O,Calculations!$C$116+MOD(P162,Calculations!$C$118))+Control!$C$7*Calculations!$C$84*INDEX('Monthly Data'!P:P,Calculations!$C$116+MOD(P162,Calculations!$C$118))+Control!$C$7*Calculations!$C$85*INDEX('Monthly Data'!Q:Q,Calculations!$C$116+MOD(P162,Calculations!$C$118))+(1-Control!$C$7*Calculations!$C$87)*INDEX('Monthly Data'!R:R,Calculations!$C$116+MOD(P162,Calculations!$C$118))</f>
        <v>-2.4571433440223247E-2</v>
      </c>
      <c r="EG162" s="86">
        <f ca="1">Control!$C$7*Calculations!$C$82*INDEX('Monthly Data'!N:N,Calculations!$C$116+MOD(Q162,Calculations!$C$118))+Control!$C$7*Calculations!$C$83*INDEX('Monthly Data'!O:O,Calculations!$C$116+MOD(Q162,Calculations!$C$118))+Control!$C$7*Calculations!$C$84*INDEX('Monthly Data'!P:P,Calculations!$C$116+MOD(Q162,Calculations!$C$118))+Control!$C$7*Calculations!$C$85*INDEX('Monthly Data'!Q:Q,Calculations!$C$116+MOD(Q162,Calculations!$C$118))+(1-Control!$C$7*Calculations!$C$87)*INDEX('Monthly Data'!R:R,Calculations!$C$116+MOD(Q162,Calculations!$C$118))</f>
        <v>2.5790695379256122E-2</v>
      </c>
      <c r="EH162" s="86">
        <f ca="1">Control!$C$7*Calculations!$C$82*INDEX('Monthly Data'!N:N,Calculations!$C$116+MOD(R162,Calculations!$C$118))+Control!$C$7*Calculations!$C$83*INDEX('Monthly Data'!O:O,Calculations!$C$116+MOD(R162,Calculations!$C$118))+Control!$C$7*Calculations!$C$84*INDEX('Monthly Data'!P:P,Calculations!$C$116+MOD(R162,Calculations!$C$118))+Control!$C$7*Calculations!$C$85*INDEX('Monthly Data'!Q:Q,Calculations!$C$116+MOD(R162,Calculations!$C$118))+(1-Control!$C$7*Calculations!$C$87)*INDEX('Monthly Data'!R:R,Calculations!$C$116+MOD(R162,Calculations!$C$118))</f>
        <v>1.3891563624307685E-2</v>
      </c>
      <c r="EI162" s="86">
        <f ca="1">Control!$C$7*Calculations!$C$82*INDEX('Monthly Data'!N:N,Calculations!$C$116+MOD(S162,Calculations!$C$118))+Control!$C$7*Calculations!$C$83*INDEX('Monthly Data'!O:O,Calculations!$C$116+MOD(S162,Calculations!$C$118))+Control!$C$7*Calculations!$C$84*INDEX('Monthly Data'!P:P,Calculations!$C$116+MOD(S162,Calculations!$C$118))+Control!$C$7*Calculations!$C$85*INDEX('Monthly Data'!Q:Q,Calculations!$C$116+MOD(S162,Calculations!$C$118))+(1-Control!$C$7*Calculations!$C$87)*INDEX('Monthly Data'!R:R,Calculations!$C$116+MOD(S162,Calculations!$C$118))</f>
        <v>4.089189590407355E-3</v>
      </c>
      <c r="EJ162" s="86">
        <f ca="1">Control!$C$7*Calculations!$C$82*INDEX('Monthly Data'!N:N,Calculations!$C$116+MOD(T162,Calculations!$C$118))+Control!$C$7*Calculations!$C$83*INDEX('Monthly Data'!O:O,Calculations!$C$116+MOD(T162,Calculations!$C$118))+Control!$C$7*Calculations!$C$84*INDEX('Monthly Data'!P:P,Calculations!$C$116+MOD(T162,Calculations!$C$118))+Control!$C$7*Calculations!$C$85*INDEX('Monthly Data'!Q:Q,Calculations!$C$116+MOD(T162,Calculations!$C$118))+(1-Control!$C$7*Calculations!$C$87)*INDEX('Monthly Data'!R:R,Calculations!$C$116+MOD(T162,Calculations!$C$118))</f>
        <v>-1.8530040247387896E-2</v>
      </c>
      <c r="EK162" s="86">
        <f ca="1">Control!$C$7*Calculations!$C$82*INDEX('Monthly Data'!N:N,Calculations!$C$116+MOD(U162,Calculations!$C$118))+Control!$C$7*Calculations!$C$83*INDEX('Monthly Data'!O:O,Calculations!$C$116+MOD(U162,Calculations!$C$118))+Control!$C$7*Calculations!$C$84*INDEX('Monthly Data'!P:P,Calculations!$C$116+MOD(U162,Calculations!$C$118))+Control!$C$7*Calculations!$C$85*INDEX('Monthly Data'!Q:Q,Calculations!$C$116+MOD(U162,Calculations!$C$118))+(1-Control!$C$7*Calculations!$C$87)*INDEX('Monthly Data'!R:R,Calculations!$C$116+MOD(U162,Calculations!$C$118))</f>
        <v>-1.4213734788548189E-2</v>
      </c>
      <c r="EL162" s="86">
        <f ca="1">Control!$C$7*Calculations!$C$82*INDEX('Monthly Data'!N:N,Calculations!$C$116+MOD(V162,Calculations!$C$118))+Control!$C$7*Calculations!$C$83*INDEX('Monthly Data'!O:O,Calculations!$C$116+MOD(V162,Calculations!$C$118))+Control!$C$7*Calculations!$C$84*INDEX('Monthly Data'!P:P,Calculations!$C$116+MOD(V162,Calculations!$C$118))+Control!$C$7*Calculations!$C$85*INDEX('Monthly Data'!Q:Q,Calculations!$C$116+MOD(V162,Calculations!$C$118))+(1-Control!$C$7*Calculations!$C$87)*INDEX('Monthly Data'!R:R,Calculations!$C$116+MOD(V162,Calculations!$C$118))</f>
        <v>1.1809891087585166E-2</v>
      </c>
      <c r="EM162" s="86">
        <f ca="1">Control!$C$7*Calculations!$C$82*INDEX('Monthly Data'!N:N,Calculations!$C$116+MOD(W162,Calculations!$C$118))+Control!$C$7*Calculations!$C$83*INDEX('Monthly Data'!O:O,Calculations!$C$116+MOD(W162,Calculations!$C$118))+Control!$C$7*Calculations!$C$84*INDEX('Monthly Data'!P:P,Calculations!$C$116+MOD(W162,Calculations!$C$118))+Control!$C$7*Calculations!$C$85*INDEX('Monthly Data'!Q:Q,Calculations!$C$116+MOD(W162,Calculations!$C$118))+(1-Control!$C$7*Calculations!$C$87)*INDEX('Monthly Data'!R:R,Calculations!$C$116+MOD(W162,Calculations!$C$118))</f>
        <v>2.9708469559001142E-2</v>
      </c>
      <c r="EN162" s="86">
        <f ca="1">Control!$C$7*Calculations!$C$82*INDEX('Monthly Data'!N:N,Calculations!$C$116+MOD(X162,Calculations!$C$118))+Control!$C$7*Calculations!$C$83*INDEX('Monthly Data'!O:O,Calculations!$C$116+MOD(X162,Calculations!$C$118))+Control!$C$7*Calculations!$C$84*INDEX('Monthly Data'!P:P,Calculations!$C$116+MOD(X162,Calculations!$C$118))+Control!$C$7*Calculations!$C$85*INDEX('Monthly Data'!Q:Q,Calculations!$C$116+MOD(X162,Calculations!$C$118))+(1-Control!$C$7*Calculations!$C$87)*INDEX('Monthly Data'!R:R,Calculations!$C$116+MOD(X162,Calculations!$C$118))</f>
        <v>1.5758278480433856E-2</v>
      </c>
      <c r="EO162" s="86">
        <f ca="1">Control!$C$7*Calculations!$C$82*INDEX('Monthly Data'!N:N,Calculations!$C$116+MOD(Y162,Calculations!$C$118))+Control!$C$7*Calculations!$C$83*INDEX('Monthly Data'!O:O,Calculations!$C$116+MOD(Y162,Calculations!$C$118))+Control!$C$7*Calculations!$C$84*INDEX('Monthly Data'!P:P,Calculations!$C$116+MOD(Y162,Calculations!$C$118))+Control!$C$7*Calculations!$C$85*INDEX('Monthly Data'!Q:Q,Calculations!$C$116+MOD(Y162,Calculations!$C$118))+(1-Control!$C$7*Calculations!$C$87)*INDEX('Monthly Data'!R:R,Calculations!$C$116+MOD(Y162,Calculations!$C$118))</f>
        <v>-1.0485101266941802E-2</v>
      </c>
      <c r="EP162" s="86">
        <f ca="1">Control!$C$7*Calculations!$C$82*INDEX('Monthly Data'!N:N,Calculations!$C$116+MOD(Z162,Calculations!$C$118))+Control!$C$7*Calculations!$C$83*INDEX('Monthly Data'!O:O,Calculations!$C$116+MOD(Z162,Calculations!$C$118))+Control!$C$7*Calculations!$C$84*INDEX('Monthly Data'!P:P,Calculations!$C$116+MOD(Z162,Calculations!$C$118))+Control!$C$7*Calculations!$C$85*INDEX('Monthly Data'!Q:Q,Calculations!$C$116+MOD(Z162,Calculations!$C$118))+(1-Control!$C$7*Calculations!$C$87)*INDEX('Monthly Data'!R:R,Calculations!$C$116+MOD(Z162,Calculations!$C$118))</f>
        <v>-1.0485101266941802E-2</v>
      </c>
      <c r="EQ162" s="86">
        <f ca="1">Control!$C$7*Calculations!$C$82*INDEX('Monthly Data'!N:N,Calculations!$C$116+MOD(AA162,Calculations!$C$118))+Control!$C$7*Calculations!$C$83*INDEX('Monthly Data'!O:O,Calculations!$C$116+MOD(AA162,Calculations!$C$118))+Control!$C$7*Calculations!$C$84*INDEX('Monthly Data'!P:P,Calculations!$C$116+MOD(AA162,Calculations!$C$118))+Control!$C$7*Calculations!$C$85*INDEX('Monthly Data'!Q:Q,Calculations!$C$116+MOD(AA162,Calculations!$C$118))+(1-Control!$C$7*Calculations!$C$87)*INDEX('Monthly Data'!R:R,Calculations!$C$116+MOD(AA162,Calculations!$C$118))</f>
        <v>-2.072517756005474E-2</v>
      </c>
      <c r="ER162" s="86">
        <f ca="1">Control!$C$7*Calculations!$C$82*INDEX('Monthly Data'!N:N,Calculations!$C$116+MOD(AB162,Calculations!$C$118))+Control!$C$7*Calculations!$C$83*INDEX('Monthly Data'!O:O,Calculations!$C$116+MOD(AB162,Calculations!$C$118))+Control!$C$7*Calculations!$C$84*INDEX('Monthly Data'!P:P,Calculations!$C$116+MOD(AB162,Calculations!$C$118))+Control!$C$7*Calculations!$C$85*INDEX('Monthly Data'!Q:Q,Calculations!$C$116+MOD(AB162,Calculations!$C$118))+(1-Control!$C$7*Calculations!$C$87)*INDEX('Monthly Data'!R:R,Calculations!$C$116+MOD(AB162,Calculations!$C$118))</f>
        <v>1.50127906355989E-2</v>
      </c>
      <c r="ES162" s="86">
        <f ca="1">Control!$C$7*Calculations!$C$82*INDEX('Monthly Data'!N:N,Calculations!$C$116+MOD(AC162,Calculations!$C$118))+Control!$C$7*Calculations!$C$83*INDEX('Monthly Data'!O:O,Calculations!$C$116+MOD(AC162,Calculations!$C$118))+Control!$C$7*Calculations!$C$84*INDEX('Monthly Data'!P:P,Calculations!$C$116+MOD(AC162,Calculations!$C$118))+Control!$C$7*Calculations!$C$85*INDEX('Monthly Data'!Q:Q,Calculations!$C$116+MOD(AC162,Calculations!$C$118))+(1-Control!$C$7*Calculations!$C$87)*INDEX('Monthly Data'!R:R,Calculations!$C$116+MOD(AC162,Calculations!$C$118))</f>
        <v>7.9764341593600071E-3</v>
      </c>
      <c r="ET162" s="86">
        <f ca="1">Control!$C$7*Calculations!$C$82*INDEX('Monthly Data'!N:N,Calculations!$C$116+MOD(AD162,Calculations!$C$118))+Control!$C$7*Calculations!$C$83*INDEX('Monthly Data'!O:O,Calculations!$C$116+MOD(AD162,Calculations!$C$118))+Control!$C$7*Calculations!$C$84*INDEX('Monthly Data'!P:P,Calculations!$C$116+MOD(AD162,Calculations!$C$118))+Control!$C$7*Calculations!$C$85*INDEX('Monthly Data'!Q:Q,Calculations!$C$116+MOD(AD162,Calculations!$C$118))+(1-Control!$C$7*Calculations!$C$87)*INDEX('Monthly Data'!R:R,Calculations!$C$116+MOD(AD162,Calculations!$C$118))</f>
        <v>2.9708469559001142E-2</v>
      </c>
      <c r="EU162" s="86">
        <f ca="1">Control!$C$7*Calculations!$C$82*INDEX('Monthly Data'!N:N,Calculations!$C$116+MOD(AE162,Calculations!$C$118))+Control!$C$7*Calculations!$C$83*INDEX('Monthly Data'!O:O,Calculations!$C$116+MOD(AE162,Calculations!$C$118))+Control!$C$7*Calculations!$C$84*INDEX('Monthly Data'!P:P,Calculations!$C$116+MOD(AE162,Calculations!$C$118))+Control!$C$7*Calculations!$C$85*INDEX('Monthly Data'!Q:Q,Calculations!$C$116+MOD(AE162,Calculations!$C$118))+(1-Control!$C$7*Calculations!$C$87)*INDEX('Monthly Data'!R:R,Calculations!$C$116+MOD(AE162,Calculations!$C$118))</f>
        <v>1.1809891087585166E-2</v>
      </c>
      <c r="EV162" s="86">
        <f ca="1">Control!$C$7*Calculations!$C$82*INDEX('Monthly Data'!N:N,Calculations!$C$116+MOD(AF162,Calculations!$C$118))+Control!$C$7*Calculations!$C$83*INDEX('Monthly Data'!O:O,Calculations!$C$116+MOD(AF162,Calculations!$C$118))+Control!$C$7*Calculations!$C$84*INDEX('Monthly Data'!P:P,Calculations!$C$116+MOD(AF162,Calculations!$C$118))+Control!$C$7*Calculations!$C$85*INDEX('Monthly Data'!Q:Q,Calculations!$C$116+MOD(AF162,Calculations!$C$118))+(1-Control!$C$7*Calculations!$C$87)*INDEX('Monthly Data'!R:R,Calculations!$C$116+MOD(AF162,Calculations!$C$118))</f>
        <v>-7.4084874653726545E-3</v>
      </c>
      <c r="EW162" s="86">
        <f ca="1">Control!$C$7*Calculations!$C$82*INDEX('Monthly Data'!N:N,Calculations!$C$116+MOD(AG162,Calculations!$C$118))+Control!$C$7*Calculations!$C$83*INDEX('Monthly Data'!O:O,Calculations!$C$116+MOD(AG162,Calculations!$C$118))+Control!$C$7*Calculations!$C$84*INDEX('Monthly Data'!P:P,Calculations!$C$116+MOD(AG162,Calculations!$C$118))+Control!$C$7*Calculations!$C$85*INDEX('Monthly Data'!Q:Q,Calculations!$C$116+MOD(AG162,Calculations!$C$118))+(1-Control!$C$7*Calculations!$C$87)*INDEX('Monthly Data'!R:R,Calculations!$C$116+MOD(AG162,Calculations!$C$118))</f>
        <v>1.2722494017511032E-2</v>
      </c>
      <c r="EX162" s="86">
        <f ca="1">Control!$C$7*Calculations!$C$82*INDEX('Monthly Data'!N:N,Calculations!$C$116+MOD(AH162,Calculations!$C$118))+Control!$C$7*Calculations!$C$83*INDEX('Monthly Data'!O:O,Calculations!$C$116+MOD(AH162,Calculations!$C$118))+Control!$C$7*Calculations!$C$84*INDEX('Monthly Data'!P:P,Calculations!$C$116+MOD(AH162,Calculations!$C$118))+Control!$C$7*Calculations!$C$85*INDEX('Monthly Data'!Q:Q,Calculations!$C$116+MOD(AH162,Calculations!$C$118))+(1-Control!$C$7*Calculations!$C$87)*INDEX('Monthly Data'!R:R,Calculations!$C$116+MOD(AH162,Calculations!$C$118))</f>
        <v>-1.4213734788548189E-2</v>
      </c>
      <c r="EY162" s="86">
        <f ca="1">Control!$C$7*Calculations!$C$82*INDEX('Monthly Data'!N:N,Calculations!$C$116+MOD(AI162,Calculations!$C$118))+Control!$C$7*Calculations!$C$83*INDEX('Monthly Data'!O:O,Calculations!$C$116+MOD(AI162,Calculations!$C$118))+Control!$C$7*Calculations!$C$84*INDEX('Monthly Data'!P:P,Calculations!$C$116+MOD(AI162,Calculations!$C$118))+Control!$C$7*Calculations!$C$85*INDEX('Monthly Data'!Q:Q,Calculations!$C$116+MOD(AI162,Calculations!$C$118))+(1-Control!$C$7*Calculations!$C$87)*INDEX('Monthly Data'!R:R,Calculations!$C$116+MOD(AI162,Calculations!$C$118))</f>
        <v>-1.8530040247387896E-2</v>
      </c>
      <c r="EZ162" s="86">
        <f ca="1">Control!$C$7*Calculations!$C$82*INDEX('Monthly Data'!N:N,Calculations!$C$116+MOD(AJ162,Calculations!$C$118))+Control!$C$7*Calculations!$C$83*INDEX('Monthly Data'!O:O,Calculations!$C$116+MOD(AJ162,Calculations!$C$118))+Control!$C$7*Calculations!$C$84*INDEX('Monthly Data'!P:P,Calculations!$C$116+MOD(AJ162,Calculations!$C$118))+Control!$C$7*Calculations!$C$85*INDEX('Monthly Data'!Q:Q,Calculations!$C$116+MOD(AJ162,Calculations!$C$118))+(1-Control!$C$7*Calculations!$C$87)*INDEX('Monthly Data'!R:R,Calculations!$C$116+MOD(AJ162,Calculations!$C$118))</f>
        <v>-2.5168357537820856E-4</v>
      </c>
      <c r="FA162" s="86">
        <f ca="1">Control!$C$7*Calculations!$C$82*INDEX('Monthly Data'!N:N,Calculations!$C$116+MOD(AK162,Calculations!$C$118))+Control!$C$7*Calculations!$C$83*INDEX('Monthly Data'!O:O,Calculations!$C$116+MOD(AK162,Calculations!$C$118))+Control!$C$7*Calculations!$C$84*INDEX('Monthly Data'!P:P,Calculations!$C$116+MOD(AK162,Calculations!$C$118))+Control!$C$7*Calculations!$C$85*INDEX('Monthly Data'!Q:Q,Calculations!$C$116+MOD(AK162,Calculations!$C$118))+(1-Control!$C$7*Calculations!$C$87)*INDEX('Monthly Data'!R:R,Calculations!$C$116+MOD(AK162,Calculations!$C$118))</f>
        <v>1.3891563624307685E-2</v>
      </c>
      <c r="FB162" s="86">
        <f ca="1">Control!$C$7*Calculations!$C$82*INDEX('Monthly Data'!N:N,Calculations!$C$116+MOD(AL162,Calculations!$C$118))+Control!$C$7*Calculations!$C$83*INDEX('Monthly Data'!O:O,Calculations!$C$116+MOD(AL162,Calculations!$C$118))+Control!$C$7*Calculations!$C$84*INDEX('Monthly Data'!P:P,Calculations!$C$116+MOD(AL162,Calculations!$C$118))+Control!$C$7*Calculations!$C$85*INDEX('Monthly Data'!Q:Q,Calculations!$C$116+MOD(AL162,Calculations!$C$118))+(1-Control!$C$7*Calculations!$C$87)*INDEX('Monthly Data'!R:R,Calculations!$C$116+MOD(AL162,Calculations!$C$118))</f>
        <v>-9.8327855560634558E-3</v>
      </c>
      <c r="FC162" s="86">
        <f ca="1">Control!$C$7*Calculations!$C$82*INDEX('Monthly Data'!N:N,Calculations!$C$116+MOD(AM162,Calculations!$C$118))+Control!$C$7*Calculations!$C$83*INDEX('Monthly Data'!O:O,Calculations!$C$116+MOD(AM162,Calculations!$C$118))+Control!$C$7*Calculations!$C$84*INDEX('Monthly Data'!P:P,Calculations!$C$116+MOD(AM162,Calculations!$C$118))+Control!$C$7*Calculations!$C$85*INDEX('Monthly Data'!Q:Q,Calculations!$C$116+MOD(AM162,Calculations!$C$118))+(1-Control!$C$7*Calculations!$C$87)*INDEX('Monthly Data'!R:R,Calculations!$C$116+MOD(AM162,Calculations!$C$118))</f>
        <v>2.766281641786093E-2</v>
      </c>
      <c r="FD162" s="86">
        <f ca="1">Control!$C$7*Calculations!$C$82*INDEX('Monthly Data'!N:N,Calculations!$C$116+MOD(AN162,Calculations!$C$118))+Control!$C$7*Calculations!$C$83*INDEX('Monthly Data'!O:O,Calculations!$C$116+MOD(AN162,Calculations!$C$118))+Control!$C$7*Calculations!$C$84*INDEX('Monthly Data'!P:P,Calculations!$C$116+MOD(AN162,Calculations!$C$118))+Control!$C$7*Calculations!$C$85*INDEX('Monthly Data'!Q:Q,Calculations!$C$116+MOD(AN162,Calculations!$C$118))+(1-Control!$C$7*Calculations!$C$87)*INDEX('Monthly Data'!R:R,Calculations!$C$116+MOD(AN162,Calculations!$C$118))</f>
        <v>5.8868730207813358E-3</v>
      </c>
      <c r="FE162" s="86">
        <f ca="1">Control!$C$7*Calculations!$C$82*INDEX('Monthly Data'!N:N,Calculations!$C$116+MOD(AO162,Calculations!$C$118))+Control!$C$7*Calculations!$C$83*INDEX('Monthly Data'!O:O,Calculations!$C$116+MOD(AO162,Calculations!$C$118))+Control!$C$7*Calculations!$C$84*INDEX('Monthly Data'!P:P,Calculations!$C$116+MOD(AO162,Calculations!$C$118))+Control!$C$7*Calculations!$C$85*INDEX('Monthly Data'!Q:Q,Calculations!$C$116+MOD(AO162,Calculations!$C$118))+(1-Control!$C$7*Calculations!$C$87)*INDEX('Monthly Data'!R:R,Calculations!$C$116+MOD(AO162,Calculations!$C$118))</f>
        <v>-2.7490061308214487E-3</v>
      </c>
      <c r="FF162" s="86">
        <f ca="1">Control!$C$7*Calculations!$C$82*INDEX('Monthly Data'!N:N,Calculations!$C$116+MOD(AP162,Calculations!$C$118))+Control!$C$7*Calculations!$C$83*INDEX('Monthly Data'!O:O,Calculations!$C$116+MOD(AP162,Calculations!$C$118))+Control!$C$7*Calculations!$C$84*INDEX('Monthly Data'!P:P,Calculations!$C$116+MOD(AP162,Calculations!$C$118))+Control!$C$7*Calculations!$C$85*INDEX('Monthly Data'!Q:Q,Calculations!$C$116+MOD(AP162,Calculations!$C$118))+(1-Control!$C$7*Calculations!$C$87)*INDEX('Monthly Data'!R:R,Calculations!$C$116+MOD(AP162,Calculations!$C$118))</f>
        <v>2.4722579420195831E-2</v>
      </c>
      <c r="FG162" s="86">
        <f ca="1">Control!$C$7*Calculations!$C$82*INDEX('Monthly Data'!N:N,Calculations!$C$116+MOD(AQ162,Calculations!$C$118))+Control!$C$7*Calculations!$C$83*INDEX('Monthly Data'!O:O,Calculations!$C$116+MOD(AQ162,Calculations!$C$118))+Control!$C$7*Calculations!$C$84*INDEX('Monthly Data'!P:P,Calculations!$C$116+MOD(AQ162,Calculations!$C$118))+Control!$C$7*Calculations!$C$85*INDEX('Monthly Data'!Q:Q,Calculations!$C$116+MOD(AQ162,Calculations!$C$118))+(1-Control!$C$7*Calculations!$C$87)*INDEX('Monthly Data'!R:R,Calculations!$C$116+MOD(AQ162,Calculations!$C$118))</f>
        <v>9.9787204839310462E-3</v>
      </c>
      <c r="FH162" s="86">
        <f ca="1">Control!$C$7*Calculations!$C$82*INDEX('Monthly Data'!N:N,Calculations!$C$116+MOD(AR162,Calculations!$C$118))+Control!$C$7*Calculations!$C$83*INDEX('Monthly Data'!O:O,Calculations!$C$116+MOD(AR162,Calculations!$C$118))+Control!$C$7*Calculations!$C$84*INDEX('Monthly Data'!P:P,Calculations!$C$116+MOD(AR162,Calculations!$C$118))+Control!$C$7*Calculations!$C$85*INDEX('Monthly Data'!Q:Q,Calculations!$C$116+MOD(AR162,Calculations!$C$118))+(1-Control!$C$7*Calculations!$C$87)*INDEX('Monthly Data'!R:R,Calculations!$C$116+MOD(AR162,Calculations!$C$118))</f>
        <v>-4.0413381192162513E-2</v>
      </c>
      <c r="FI162" s="86">
        <f ca="1">Control!$C$7*Calculations!$C$82*INDEX('Monthly Data'!N:N,Calculations!$C$116+MOD(AS162,Calculations!$C$118))+Control!$C$7*Calculations!$C$83*INDEX('Monthly Data'!O:O,Calculations!$C$116+MOD(AS162,Calculations!$C$118))+Control!$C$7*Calculations!$C$84*INDEX('Monthly Data'!P:P,Calculations!$C$116+MOD(AS162,Calculations!$C$118))+Control!$C$7*Calculations!$C$85*INDEX('Monthly Data'!Q:Q,Calculations!$C$116+MOD(AS162,Calculations!$C$118))+(1-Control!$C$7*Calculations!$C$87)*INDEX('Monthly Data'!R:R,Calculations!$C$116+MOD(AS162,Calculations!$C$118))</f>
        <v>1.0415351832335435E-2</v>
      </c>
      <c r="FJ162" s="86">
        <f ca="1">Control!$C$7*Calculations!$C$82*INDEX('Monthly Data'!N:N,Calculations!$C$116+MOD(AT162,Calculations!$C$118))+Control!$C$7*Calculations!$C$83*INDEX('Monthly Data'!O:O,Calculations!$C$116+MOD(AT162,Calculations!$C$118))+Control!$C$7*Calculations!$C$84*INDEX('Monthly Data'!P:P,Calculations!$C$116+MOD(AT162,Calculations!$C$118))+Control!$C$7*Calculations!$C$85*INDEX('Monthly Data'!Q:Q,Calculations!$C$116+MOD(AT162,Calculations!$C$118))+(1-Control!$C$7*Calculations!$C$87)*INDEX('Monthly Data'!R:R,Calculations!$C$116+MOD(AT162,Calculations!$C$118))</f>
        <v>9.5791276036140301E-3</v>
      </c>
      <c r="FK162" s="86">
        <f ca="1">Control!$C$7*Calculations!$C$82*INDEX('Monthly Data'!N:N,Calculations!$C$116+MOD(AU162,Calculations!$C$118))+Control!$C$7*Calculations!$C$83*INDEX('Monthly Data'!O:O,Calculations!$C$116+MOD(AU162,Calculations!$C$118))+Control!$C$7*Calculations!$C$84*INDEX('Monthly Data'!P:P,Calculations!$C$116+MOD(AU162,Calculations!$C$118))+Control!$C$7*Calculations!$C$85*INDEX('Monthly Data'!Q:Q,Calculations!$C$116+MOD(AU162,Calculations!$C$118))+(1-Control!$C$7*Calculations!$C$87)*INDEX('Monthly Data'!R:R,Calculations!$C$116+MOD(AU162,Calculations!$C$118))</f>
        <v>-9.8327855560634558E-3</v>
      </c>
      <c r="FL162" s="86">
        <f ca="1">Control!$C$7*Calculations!$C$82*INDEX('Monthly Data'!N:N,Calculations!$C$116+MOD(AV162,Calculations!$C$118))+Control!$C$7*Calculations!$C$83*INDEX('Monthly Data'!O:O,Calculations!$C$116+MOD(AV162,Calculations!$C$118))+Control!$C$7*Calculations!$C$84*INDEX('Monthly Data'!P:P,Calculations!$C$116+MOD(AV162,Calculations!$C$118))+Control!$C$7*Calculations!$C$85*INDEX('Monthly Data'!Q:Q,Calculations!$C$116+MOD(AV162,Calculations!$C$118))+(1-Control!$C$7*Calculations!$C$87)*INDEX('Monthly Data'!R:R,Calculations!$C$116+MOD(AV162,Calculations!$C$118))</f>
        <v>6.2631896128884862E-3</v>
      </c>
      <c r="FM162" s="86">
        <f ca="1">Control!$C$7*Calculations!$C$82*INDEX('Monthly Data'!N:N,Calculations!$C$116+MOD(AW162,Calculations!$C$118))+Control!$C$7*Calculations!$C$83*INDEX('Monthly Data'!O:O,Calculations!$C$116+MOD(AW162,Calculations!$C$118))+Control!$C$7*Calculations!$C$84*INDEX('Monthly Data'!P:P,Calculations!$C$116+MOD(AW162,Calculations!$C$118))+Control!$C$7*Calculations!$C$85*INDEX('Monthly Data'!Q:Q,Calculations!$C$116+MOD(AW162,Calculations!$C$118))+(1-Control!$C$7*Calculations!$C$87)*INDEX('Monthly Data'!R:R,Calculations!$C$116+MOD(AW162,Calculations!$C$118))</f>
        <v>4.5132804118240749E-2</v>
      </c>
      <c r="FN162" s="86">
        <f ca="1">Control!$C$7*Calculations!$C$82*INDEX('Monthly Data'!N:N,Calculations!$C$116+MOD(AX162,Calculations!$C$118))+Control!$C$7*Calculations!$C$83*INDEX('Monthly Data'!O:O,Calculations!$C$116+MOD(AX162,Calculations!$C$118))+Control!$C$7*Calculations!$C$84*INDEX('Monthly Data'!P:P,Calculations!$C$116+MOD(AX162,Calculations!$C$118))+Control!$C$7*Calculations!$C$85*INDEX('Monthly Data'!Q:Q,Calculations!$C$116+MOD(AX162,Calculations!$C$118))+(1-Control!$C$7*Calculations!$C$87)*INDEX('Monthly Data'!R:R,Calculations!$C$116+MOD(AX162,Calculations!$C$118))</f>
        <v>1.0627294914941248E-2</v>
      </c>
      <c r="FO162" s="86">
        <f ca="1">Control!$C$7*Calculations!$C$82*INDEX('Monthly Data'!N:N,Calculations!$C$116+MOD(AY162,Calculations!$C$118))+Control!$C$7*Calculations!$C$83*INDEX('Monthly Data'!O:O,Calculations!$C$116+MOD(AY162,Calculations!$C$118))+Control!$C$7*Calculations!$C$84*INDEX('Monthly Data'!P:P,Calculations!$C$116+MOD(AY162,Calculations!$C$118))+Control!$C$7*Calculations!$C$85*INDEX('Monthly Data'!Q:Q,Calculations!$C$116+MOD(AY162,Calculations!$C$118))+(1-Control!$C$7*Calculations!$C$87)*INDEX('Monthly Data'!R:R,Calculations!$C$116+MOD(AY162,Calculations!$C$118))</f>
        <v>5.1972609868760735E-3</v>
      </c>
      <c r="FP162" s="86">
        <f ca="1">Control!$C$7*Calculations!$C$82*INDEX('Monthly Data'!N:N,Calculations!$C$116+MOD(AZ162,Calculations!$C$118))+Control!$C$7*Calculations!$C$83*INDEX('Monthly Data'!O:O,Calculations!$C$116+MOD(AZ162,Calculations!$C$118))+Control!$C$7*Calculations!$C$84*INDEX('Monthly Data'!P:P,Calculations!$C$116+MOD(AZ162,Calculations!$C$118))+Control!$C$7*Calculations!$C$85*INDEX('Monthly Data'!Q:Q,Calculations!$C$116+MOD(AZ162,Calculations!$C$118))+(1-Control!$C$7*Calculations!$C$87)*INDEX('Monthly Data'!R:R,Calculations!$C$116+MOD(AZ162,Calculations!$C$118))</f>
        <v>8.4240675975201049E-3</v>
      </c>
      <c r="FQ162" s="86">
        <f ca="1">Control!$C$7*Calculations!$C$82*INDEX('Monthly Data'!N:N,Calculations!$C$116+MOD(BA162,Calculations!$C$118))+Control!$C$7*Calculations!$C$83*INDEX('Monthly Data'!O:O,Calculations!$C$116+MOD(BA162,Calculations!$C$118))+Control!$C$7*Calculations!$C$84*INDEX('Monthly Data'!P:P,Calculations!$C$116+MOD(BA162,Calculations!$C$118))+Control!$C$7*Calculations!$C$85*INDEX('Monthly Data'!Q:Q,Calculations!$C$116+MOD(BA162,Calculations!$C$118))+(1-Control!$C$7*Calculations!$C$87)*INDEX('Monthly Data'!R:R,Calculations!$C$116+MOD(BA162,Calculations!$C$118))</f>
        <v>-7.8872955230675015E-3</v>
      </c>
      <c r="FR162" s="86">
        <f ca="1">Control!$C$7*Calculations!$C$82*INDEX('Monthly Data'!N:N,Calculations!$C$116+MOD(BB162,Calculations!$C$118))+Control!$C$7*Calculations!$C$83*INDEX('Monthly Data'!O:O,Calculations!$C$116+MOD(BB162,Calculations!$C$118))+Control!$C$7*Calculations!$C$84*INDEX('Monthly Data'!P:P,Calculations!$C$116+MOD(BB162,Calculations!$C$118))+Control!$C$7*Calculations!$C$85*INDEX('Monthly Data'!Q:Q,Calculations!$C$116+MOD(BB162,Calculations!$C$118))+(1-Control!$C$7*Calculations!$C$87)*INDEX('Monthly Data'!R:R,Calculations!$C$116+MOD(BB162,Calculations!$C$118))</f>
        <v>2.2757992058453024E-3</v>
      </c>
      <c r="FS162" s="86">
        <f ca="1">Control!$C$7*Calculations!$C$82*INDEX('Monthly Data'!N:N,Calculations!$C$116+MOD(BC162,Calculations!$C$118))+Control!$C$7*Calculations!$C$83*INDEX('Monthly Data'!O:O,Calculations!$C$116+MOD(BC162,Calculations!$C$118))+Control!$C$7*Calculations!$C$84*INDEX('Monthly Data'!P:P,Calculations!$C$116+MOD(BC162,Calculations!$C$118))+Control!$C$7*Calculations!$C$85*INDEX('Monthly Data'!Q:Q,Calculations!$C$116+MOD(BC162,Calculations!$C$118))+(1-Control!$C$7*Calculations!$C$87)*INDEX('Monthly Data'!R:R,Calculations!$C$116+MOD(BC162,Calculations!$C$118))</f>
        <v>-2.6378232493851243E-2</v>
      </c>
      <c r="FT162" s="86">
        <f ca="1">Control!$C$7*Calculations!$C$82*INDEX('Monthly Data'!N:N,Calculations!$C$116+MOD(BD162,Calculations!$C$118))+Control!$C$7*Calculations!$C$83*INDEX('Monthly Data'!O:O,Calculations!$C$116+MOD(BD162,Calculations!$C$118))+Control!$C$7*Calculations!$C$84*INDEX('Monthly Data'!P:P,Calculations!$C$116+MOD(BD162,Calculations!$C$118))+Control!$C$7*Calculations!$C$85*INDEX('Monthly Data'!Q:Q,Calculations!$C$116+MOD(BD162,Calculations!$C$118))+(1-Control!$C$7*Calculations!$C$87)*INDEX('Monthly Data'!R:R,Calculations!$C$116+MOD(BD162,Calculations!$C$118))</f>
        <v>-1.6546126717384396E-2</v>
      </c>
      <c r="FU162" s="86">
        <f ca="1">Control!$C$7*Calculations!$C$82*INDEX('Monthly Data'!N:N,Calculations!$C$116+MOD(BE162,Calculations!$C$118))+Control!$C$7*Calculations!$C$83*INDEX('Monthly Data'!O:O,Calculations!$C$116+MOD(BE162,Calculations!$C$118))+Control!$C$7*Calculations!$C$84*INDEX('Monthly Data'!P:P,Calculations!$C$116+MOD(BE162,Calculations!$C$118))+Control!$C$7*Calculations!$C$85*INDEX('Monthly Data'!Q:Q,Calculations!$C$116+MOD(BE162,Calculations!$C$118))+(1-Control!$C$7*Calculations!$C$87)*INDEX('Monthly Data'!R:R,Calculations!$C$116+MOD(BE162,Calculations!$C$118))</f>
        <v>-7.8872955230675015E-3</v>
      </c>
      <c r="FV162" s="86">
        <f ca="1">Control!$C$7*Calculations!$C$82*INDEX('Monthly Data'!N:N,Calculations!$C$116+MOD(BF162,Calculations!$C$118))+Control!$C$7*Calculations!$C$83*INDEX('Monthly Data'!O:O,Calculations!$C$116+MOD(BF162,Calculations!$C$118))+Control!$C$7*Calculations!$C$84*INDEX('Monthly Data'!P:P,Calculations!$C$116+MOD(BF162,Calculations!$C$118))+Control!$C$7*Calculations!$C$85*INDEX('Monthly Data'!Q:Q,Calculations!$C$116+MOD(BF162,Calculations!$C$118))+(1-Control!$C$7*Calculations!$C$87)*INDEX('Monthly Data'!R:R,Calculations!$C$116+MOD(BF162,Calculations!$C$118))</f>
        <v>1.8665061640915637E-2</v>
      </c>
      <c r="FW162" s="86">
        <f ca="1">Control!$C$7*Calculations!$C$82*INDEX('Monthly Data'!N:N,Calculations!$C$116+MOD(BG162,Calculations!$C$118))+Control!$C$7*Calculations!$C$83*INDEX('Monthly Data'!O:O,Calculations!$C$116+MOD(BG162,Calculations!$C$118))+Control!$C$7*Calculations!$C$84*INDEX('Monthly Data'!P:P,Calculations!$C$116+MOD(BG162,Calculations!$C$118))+Control!$C$7*Calculations!$C$85*INDEX('Monthly Data'!Q:Q,Calculations!$C$116+MOD(BG162,Calculations!$C$118))+(1-Control!$C$7*Calculations!$C$87)*INDEX('Monthly Data'!R:R,Calculations!$C$116+MOD(BG162,Calculations!$C$118))</f>
        <v>1.046389543479892E-2</v>
      </c>
      <c r="FX162" s="86">
        <f ca="1">Control!$C$7*Calculations!$C$82*INDEX('Monthly Data'!N:N,Calculations!$C$116+MOD(BH162,Calculations!$C$118))+Control!$C$7*Calculations!$C$83*INDEX('Monthly Data'!O:O,Calculations!$C$116+MOD(BH162,Calculations!$C$118))+Control!$C$7*Calculations!$C$84*INDEX('Monthly Data'!P:P,Calculations!$C$116+MOD(BH162,Calculations!$C$118))+Control!$C$7*Calculations!$C$85*INDEX('Monthly Data'!Q:Q,Calculations!$C$116+MOD(BH162,Calculations!$C$118))+(1-Control!$C$7*Calculations!$C$87)*INDEX('Monthly Data'!R:R,Calculations!$C$116+MOD(BH162,Calculations!$C$118))</f>
        <v>1.50127906355989E-2</v>
      </c>
      <c r="FY162" s="86">
        <f ca="1">Control!$C$7*Calculations!$C$82*INDEX('Monthly Data'!N:N,Calculations!$C$116+MOD(BI162,Calculations!$C$118))+Control!$C$7*Calculations!$C$83*INDEX('Monthly Data'!O:O,Calculations!$C$116+MOD(BI162,Calculations!$C$118))+Control!$C$7*Calculations!$C$84*INDEX('Monthly Data'!P:P,Calculations!$C$116+MOD(BI162,Calculations!$C$118))+Control!$C$7*Calculations!$C$85*INDEX('Monthly Data'!Q:Q,Calculations!$C$116+MOD(BI162,Calculations!$C$118))+(1-Control!$C$7*Calculations!$C$87)*INDEX('Monthly Data'!R:R,Calculations!$C$116+MOD(BI162,Calculations!$C$118))</f>
        <v>1.142101364887867E-2</v>
      </c>
      <c r="FZ162" s="86">
        <f ca="1">Control!$C$7*Calculations!$C$82*INDEX('Monthly Data'!N:N,Calculations!$C$116+MOD(BJ162,Calculations!$C$118))+Control!$C$7*Calculations!$C$83*INDEX('Monthly Data'!O:O,Calculations!$C$116+MOD(BJ162,Calculations!$C$118))+Control!$C$7*Calculations!$C$84*INDEX('Monthly Data'!P:P,Calculations!$C$116+MOD(BJ162,Calculations!$C$118))+Control!$C$7*Calculations!$C$85*INDEX('Monthly Data'!Q:Q,Calculations!$C$116+MOD(BJ162,Calculations!$C$118))+(1-Control!$C$7*Calculations!$C$87)*INDEX('Monthly Data'!R:R,Calculations!$C$116+MOD(BJ162,Calculations!$C$118))</f>
        <v>1.7599621212565995E-2</v>
      </c>
      <c r="GA162" s="86">
        <f ca="1">Control!$C$7*Calculations!$C$82*INDEX('Monthly Data'!N:N,Calculations!$C$116+MOD(BK162,Calculations!$C$118))+Control!$C$7*Calculations!$C$83*INDEX('Monthly Data'!O:O,Calculations!$C$116+MOD(BK162,Calculations!$C$118))+Control!$C$7*Calculations!$C$84*INDEX('Monthly Data'!P:P,Calculations!$C$116+MOD(BK162,Calculations!$C$118))+Control!$C$7*Calculations!$C$85*INDEX('Monthly Data'!Q:Q,Calculations!$C$116+MOD(BK162,Calculations!$C$118))+(1-Control!$C$7*Calculations!$C$87)*INDEX('Monthly Data'!R:R,Calculations!$C$116+MOD(BK162,Calculations!$C$118))</f>
        <v>5.1972609868760735E-3</v>
      </c>
      <c r="GB162" s="86">
        <f ca="1">Control!$C$7*Calculations!$C$82*INDEX('Monthly Data'!N:N,Calculations!$C$116+MOD(BL162,Calculations!$C$118))+Control!$C$7*Calculations!$C$83*INDEX('Monthly Data'!O:O,Calculations!$C$116+MOD(BL162,Calculations!$C$118))+Control!$C$7*Calculations!$C$84*INDEX('Monthly Data'!P:P,Calculations!$C$116+MOD(BL162,Calculations!$C$118))+Control!$C$7*Calculations!$C$85*INDEX('Monthly Data'!Q:Q,Calculations!$C$116+MOD(BL162,Calculations!$C$118))+(1-Control!$C$7*Calculations!$C$87)*INDEX('Monthly Data'!R:R,Calculations!$C$116+MOD(BL162,Calculations!$C$118))</f>
        <v>5.8868730207813358E-3</v>
      </c>
      <c r="GC162" s="86">
        <f ca="1">Control!$C$7*Calculations!$C$82*INDEX('Monthly Data'!N:N,Calculations!$C$116+MOD(BM162,Calculations!$C$118))+Control!$C$7*Calculations!$C$83*INDEX('Monthly Data'!O:O,Calculations!$C$116+MOD(BM162,Calculations!$C$118))+Control!$C$7*Calculations!$C$84*INDEX('Monthly Data'!P:P,Calculations!$C$116+MOD(BM162,Calculations!$C$118))+Control!$C$7*Calculations!$C$85*INDEX('Monthly Data'!Q:Q,Calculations!$C$116+MOD(BM162,Calculations!$C$118))+(1-Control!$C$7*Calculations!$C$87)*INDEX('Monthly Data'!R:R,Calculations!$C$116+MOD(BM162,Calculations!$C$118))</f>
        <v>7.5897487599915015E-3</v>
      </c>
      <c r="GD162" s="86">
        <f ca="1">Control!$C$7*Calculations!$C$82*INDEX('Monthly Data'!N:N,Calculations!$C$116+MOD(BN162,Calculations!$C$118))+Control!$C$7*Calculations!$C$83*INDEX('Monthly Data'!O:O,Calculations!$C$116+MOD(BN162,Calculations!$C$118))+Control!$C$7*Calculations!$C$84*INDEX('Monthly Data'!P:P,Calculations!$C$116+MOD(BN162,Calculations!$C$118))+Control!$C$7*Calculations!$C$85*INDEX('Monthly Data'!Q:Q,Calculations!$C$116+MOD(BN162,Calculations!$C$118))+(1-Control!$C$7*Calculations!$C$87)*INDEX('Monthly Data'!R:R,Calculations!$C$116+MOD(BN162,Calculations!$C$118))</f>
        <v>-2.0259958308006688E-2</v>
      </c>
      <c r="GE162" s="86">
        <f ca="1">Control!$C$7*Calculations!$C$82*INDEX('Monthly Data'!N:N,Calculations!$C$116+MOD(BO162,Calculations!$C$118))+Control!$C$7*Calculations!$C$83*INDEX('Monthly Data'!O:O,Calculations!$C$116+MOD(BO162,Calculations!$C$118))+Control!$C$7*Calculations!$C$84*INDEX('Monthly Data'!P:P,Calculations!$C$116+MOD(BO162,Calculations!$C$118))+Control!$C$7*Calculations!$C$85*INDEX('Monthly Data'!Q:Q,Calculations!$C$116+MOD(BO162,Calculations!$C$118))+(1-Control!$C$7*Calculations!$C$87)*INDEX('Monthly Data'!R:R,Calculations!$C$116+MOD(BO162,Calculations!$C$118))</f>
        <v>6.1009361253630504E-2</v>
      </c>
      <c r="GF162" s="86">
        <f ca="1">Control!$C$7*Calculations!$C$82*INDEX('Monthly Data'!N:N,Calculations!$C$116+MOD(BP162,Calculations!$C$118))+Control!$C$7*Calculations!$C$83*INDEX('Monthly Data'!O:O,Calculations!$C$116+MOD(BP162,Calculations!$C$118))+Control!$C$7*Calculations!$C$84*INDEX('Monthly Data'!P:P,Calculations!$C$116+MOD(BP162,Calculations!$C$118))+Control!$C$7*Calculations!$C$85*INDEX('Monthly Data'!Q:Q,Calculations!$C$116+MOD(BP162,Calculations!$C$118))+(1-Control!$C$7*Calculations!$C$87)*INDEX('Monthly Data'!R:R,Calculations!$C$116+MOD(BP162,Calculations!$C$118))</f>
        <v>5.3309355465453899E-3</v>
      </c>
      <c r="GG162" s="86">
        <f ca="1">Control!$C$7*Calculations!$C$82*INDEX('Monthly Data'!N:N,Calculations!$C$116+MOD(BQ162,Calculations!$C$118))+Control!$C$7*Calculations!$C$83*INDEX('Monthly Data'!O:O,Calculations!$C$116+MOD(BQ162,Calculations!$C$118))+Control!$C$7*Calculations!$C$84*INDEX('Monthly Data'!P:P,Calculations!$C$116+MOD(BQ162,Calculations!$C$118))+Control!$C$7*Calculations!$C$85*INDEX('Monthly Data'!Q:Q,Calculations!$C$116+MOD(BQ162,Calculations!$C$118))+(1-Control!$C$7*Calculations!$C$87)*INDEX('Monthly Data'!R:R,Calculations!$C$116+MOD(BQ162,Calculations!$C$118))</f>
        <v>2.3206536303657571E-2</v>
      </c>
      <c r="GH162" s="86">
        <f ca="1">Control!$C$7*Calculations!$C$82*INDEX('Monthly Data'!N:N,Calculations!$C$116+MOD(BR162,Calculations!$C$118))+Control!$C$7*Calculations!$C$83*INDEX('Monthly Data'!O:O,Calculations!$C$116+MOD(BR162,Calculations!$C$118))+Control!$C$7*Calculations!$C$84*INDEX('Monthly Data'!P:P,Calculations!$C$116+MOD(BR162,Calculations!$C$118))+Control!$C$7*Calculations!$C$85*INDEX('Monthly Data'!Q:Q,Calculations!$C$116+MOD(BR162,Calculations!$C$118))+(1-Control!$C$7*Calculations!$C$87)*INDEX('Monthly Data'!R:R,Calculations!$C$116+MOD(BR162,Calculations!$C$118))</f>
        <v>7.3538285850108537E-3</v>
      </c>
      <c r="GI162" s="86">
        <f ca="1">Control!$C$7*Calculations!$C$82*INDEX('Monthly Data'!N:N,Calculations!$C$116+MOD(BS162,Calculations!$C$118))+Control!$C$7*Calculations!$C$83*INDEX('Monthly Data'!O:O,Calculations!$C$116+MOD(BS162,Calculations!$C$118))+Control!$C$7*Calculations!$C$84*INDEX('Monthly Data'!P:P,Calculations!$C$116+MOD(BS162,Calculations!$C$118))+Control!$C$7*Calculations!$C$85*INDEX('Monthly Data'!Q:Q,Calculations!$C$116+MOD(BS162,Calculations!$C$118))+(1-Control!$C$7*Calculations!$C$87)*INDEX('Monthly Data'!R:R,Calculations!$C$116+MOD(BS162,Calculations!$C$118))</f>
        <v>8.3814116887657771E-3</v>
      </c>
      <c r="GJ162" s="86">
        <f ca="1">Control!$C$7*Calculations!$C$82*INDEX('Monthly Data'!N:N,Calculations!$C$116+MOD(BT162,Calculations!$C$118))+Control!$C$7*Calculations!$C$83*INDEX('Monthly Data'!O:O,Calculations!$C$116+MOD(BT162,Calculations!$C$118))+Control!$C$7*Calculations!$C$84*INDEX('Monthly Data'!P:P,Calculations!$C$116+MOD(BT162,Calculations!$C$118))+Control!$C$7*Calculations!$C$85*INDEX('Monthly Data'!Q:Q,Calculations!$C$116+MOD(BT162,Calculations!$C$118))+(1-Control!$C$7*Calculations!$C$87)*INDEX('Monthly Data'!R:R,Calculations!$C$116+MOD(BT162,Calculations!$C$118))</f>
        <v>-1.880155173376722E-2</v>
      </c>
      <c r="GK162" s="86">
        <f ca="1">Control!$C$7*Calculations!$C$82*INDEX('Monthly Data'!N:N,Calculations!$C$116+MOD(BU162,Calculations!$C$118))+Control!$C$7*Calculations!$C$83*INDEX('Monthly Data'!O:O,Calculations!$C$116+MOD(BU162,Calculations!$C$118))+Control!$C$7*Calculations!$C$84*INDEX('Monthly Data'!P:P,Calculations!$C$116+MOD(BU162,Calculations!$C$118))+Control!$C$7*Calculations!$C$85*INDEX('Monthly Data'!Q:Q,Calculations!$C$116+MOD(BU162,Calculations!$C$118))+(1-Control!$C$7*Calculations!$C$87)*INDEX('Monthly Data'!R:R,Calculations!$C$116+MOD(BU162,Calculations!$C$118))</f>
        <v>-3.8554137824290124E-2</v>
      </c>
      <c r="GL162" s="86">
        <f ca="1">Control!$C$7*Calculations!$C$82*INDEX('Monthly Data'!N:N,Calculations!$C$116+MOD(BV162,Calculations!$C$118))+Control!$C$7*Calculations!$C$83*INDEX('Monthly Data'!O:O,Calculations!$C$116+MOD(BV162,Calculations!$C$118))+Control!$C$7*Calculations!$C$84*INDEX('Monthly Data'!P:P,Calculations!$C$116+MOD(BV162,Calculations!$C$118))+Control!$C$7*Calculations!$C$85*INDEX('Monthly Data'!Q:Q,Calculations!$C$116+MOD(BV162,Calculations!$C$118))+(1-Control!$C$7*Calculations!$C$87)*INDEX('Monthly Data'!R:R,Calculations!$C$116+MOD(BV162,Calculations!$C$118))</f>
        <v>2.5790695379256122E-2</v>
      </c>
      <c r="GM162" s="86">
        <f ca="1">Control!$C$7*Calculations!$C$82*INDEX('Monthly Data'!N:N,Calculations!$C$116+MOD(BW162,Calculations!$C$118))+Control!$C$7*Calculations!$C$83*INDEX('Monthly Data'!O:O,Calculations!$C$116+MOD(BW162,Calculations!$C$118))+Control!$C$7*Calculations!$C$84*INDEX('Monthly Data'!P:P,Calculations!$C$116+MOD(BW162,Calculations!$C$118))+Control!$C$7*Calculations!$C$85*INDEX('Monthly Data'!Q:Q,Calculations!$C$116+MOD(BW162,Calculations!$C$118))+(1-Control!$C$7*Calculations!$C$87)*INDEX('Monthly Data'!R:R,Calculations!$C$116+MOD(BW162,Calculations!$C$118))</f>
        <v>-3.299557342782896E-2</v>
      </c>
      <c r="GN162" s="86">
        <f ca="1">Control!$C$7*Calculations!$C$82*INDEX('Monthly Data'!N:N,Calculations!$C$116+MOD(BX162,Calculations!$C$118))+Control!$C$7*Calculations!$C$83*INDEX('Monthly Data'!O:O,Calculations!$C$116+MOD(BX162,Calculations!$C$118))+Control!$C$7*Calculations!$C$84*INDEX('Monthly Data'!P:P,Calculations!$C$116+MOD(BX162,Calculations!$C$118))+Control!$C$7*Calculations!$C$85*INDEX('Monthly Data'!Q:Q,Calculations!$C$116+MOD(BX162,Calculations!$C$118))+(1-Control!$C$7*Calculations!$C$87)*INDEX('Monthly Data'!R:R,Calculations!$C$116+MOD(BX162,Calculations!$C$118))</f>
        <v>1.2722494017511032E-2</v>
      </c>
      <c r="GO162" s="86">
        <f ca="1">Control!$C$7*Calculations!$C$82*INDEX('Monthly Data'!N:N,Calculations!$C$116+MOD(BY162,Calculations!$C$118))+Control!$C$7*Calculations!$C$83*INDEX('Monthly Data'!O:O,Calculations!$C$116+MOD(BY162,Calculations!$C$118))+Control!$C$7*Calculations!$C$84*INDEX('Monthly Data'!P:P,Calculations!$C$116+MOD(BY162,Calculations!$C$118))+Control!$C$7*Calculations!$C$85*INDEX('Monthly Data'!Q:Q,Calculations!$C$116+MOD(BY162,Calculations!$C$118))+(1-Control!$C$7*Calculations!$C$87)*INDEX('Monthly Data'!R:R,Calculations!$C$116+MOD(BY162,Calculations!$C$118))</f>
        <v>2.766281641786093E-2</v>
      </c>
      <c r="GP162" s="86">
        <f ca="1">Control!$C$7*Calculations!$C$82*INDEX('Monthly Data'!N:N,Calculations!$C$116+MOD(BZ162,Calculations!$C$118))+Control!$C$7*Calculations!$C$83*INDEX('Monthly Data'!O:O,Calculations!$C$116+MOD(BZ162,Calculations!$C$118))+Control!$C$7*Calculations!$C$84*INDEX('Monthly Data'!P:P,Calculations!$C$116+MOD(BZ162,Calculations!$C$118))+Control!$C$7*Calculations!$C$85*INDEX('Monthly Data'!Q:Q,Calculations!$C$116+MOD(BZ162,Calculations!$C$118))+(1-Control!$C$7*Calculations!$C$87)*INDEX('Monthly Data'!R:R,Calculations!$C$116+MOD(BZ162,Calculations!$C$118))</f>
        <v>-2.0269389991732112E-2</v>
      </c>
      <c r="GQ162" s="86">
        <f ca="1">Control!$C$7*Calculations!$C$82*INDEX('Monthly Data'!N:N,Calculations!$C$116+MOD(CA162,Calculations!$C$118))+Control!$C$7*Calculations!$C$83*INDEX('Monthly Data'!O:O,Calculations!$C$116+MOD(CA162,Calculations!$C$118))+Control!$C$7*Calculations!$C$84*INDEX('Monthly Data'!P:P,Calculations!$C$116+MOD(CA162,Calculations!$C$118))+Control!$C$7*Calculations!$C$85*INDEX('Monthly Data'!Q:Q,Calculations!$C$116+MOD(CA162,Calculations!$C$118))+(1-Control!$C$7*Calculations!$C$87)*INDEX('Monthly Data'!R:R,Calculations!$C$116+MOD(CA162,Calculations!$C$118))</f>
        <v>7.3538285850108537E-3</v>
      </c>
      <c r="GR162" s="86">
        <f ca="1">Control!$C$7*Calculations!$C$82*INDEX('Monthly Data'!N:N,Calculations!$C$116+MOD(CB162,Calculations!$C$118))+Control!$C$7*Calculations!$C$83*INDEX('Monthly Data'!O:O,Calculations!$C$116+MOD(CB162,Calculations!$C$118))+Control!$C$7*Calculations!$C$84*INDEX('Monthly Data'!P:P,Calculations!$C$116+MOD(CB162,Calculations!$C$118))+Control!$C$7*Calculations!$C$85*INDEX('Monthly Data'!Q:Q,Calculations!$C$116+MOD(CB162,Calculations!$C$118))+(1-Control!$C$7*Calculations!$C$87)*INDEX('Monthly Data'!R:R,Calculations!$C$116+MOD(CB162,Calculations!$C$118))</f>
        <v>3.127051071655923E-3</v>
      </c>
      <c r="GS162" s="86">
        <f ca="1">Control!$C$7*Calculations!$C$82*INDEX('Monthly Data'!N:N,Calculations!$C$116+MOD(CC162,Calculations!$C$118))+Control!$C$7*Calculations!$C$83*INDEX('Monthly Data'!O:O,Calculations!$C$116+MOD(CC162,Calculations!$C$118))+Control!$C$7*Calculations!$C$84*INDEX('Monthly Data'!P:P,Calculations!$C$116+MOD(CC162,Calculations!$C$118))+Control!$C$7*Calculations!$C$85*INDEX('Monthly Data'!Q:Q,Calculations!$C$116+MOD(CC162,Calculations!$C$118))+(1-Control!$C$7*Calculations!$C$87)*INDEX('Monthly Data'!R:R,Calculations!$C$116+MOD(CC162,Calculations!$C$118))</f>
        <v>3.7118215575026904E-2</v>
      </c>
      <c r="GT162" s="86">
        <f ca="1">Control!$C$7*Calculations!$C$82*INDEX('Monthly Data'!N:N,Calculations!$C$116+MOD(CD162,Calculations!$C$118))+Control!$C$7*Calculations!$C$83*INDEX('Monthly Data'!O:O,Calculations!$C$116+MOD(CD162,Calculations!$C$118))+Control!$C$7*Calculations!$C$84*INDEX('Monthly Data'!P:P,Calculations!$C$116+MOD(CD162,Calculations!$C$118))+Control!$C$7*Calculations!$C$85*INDEX('Monthly Data'!Q:Q,Calculations!$C$116+MOD(CD162,Calculations!$C$118))+(1-Control!$C$7*Calculations!$C$87)*INDEX('Monthly Data'!R:R,Calculations!$C$116+MOD(CD162,Calculations!$C$118))</f>
        <v>-9.9526758408448549E-3</v>
      </c>
      <c r="GU162" s="86">
        <f ca="1">Control!$C$7*Calculations!$C$82*INDEX('Monthly Data'!N:N,Calculations!$C$116+MOD(CE162,Calculations!$C$118))+Control!$C$7*Calculations!$C$83*INDEX('Monthly Data'!O:O,Calculations!$C$116+MOD(CE162,Calculations!$C$118))+Control!$C$7*Calculations!$C$84*INDEX('Monthly Data'!P:P,Calculations!$C$116+MOD(CE162,Calculations!$C$118))+Control!$C$7*Calculations!$C$85*INDEX('Monthly Data'!Q:Q,Calculations!$C$116+MOD(CE162,Calculations!$C$118))+(1-Control!$C$7*Calculations!$C$87)*INDEX('Monthly Data'!R:R,Calculations!$C$116+MOD(CE162,Calculations!$C$118))</f>
        <v>1.1704119272391494E-2</v>
      </c>
      <c r="GV162" s="86">
        <f ca="1">Control!$C$7*Calculations!$C$82*INDEX('Monthly Data'!N:N,Calculations!$C$116+MOD(CF162,Calculations!$C$118))+Control!$C$7*Calculations!$C$83*INDEX('Monthly Data'!O:O,Calculations!$C$116+MOD(CF162,Calculations!$C$118))+Control!$C$7*Calculations!$C$84*INDEX('Monthly Data'!P:P,Calculations!$C$116+MOD(CF162,Calculations!$C$118))+Control!$C$7*Calculations!$C$85*INDEX('Monthly Data'!Q:Q,Calculations!$C$116+MOD(CF162,Calculations!$C$118))+(1-Control!$C$7*Calculations!$C$87)*INDEX('Monthly Data'!R:R,Calculations!$C$116+MOD(CF162,Calculations!$C$118))</f>
        <v>1.2435425892067014E-2</v>
      </c>
      <c r="GW162" s="86">
        <f ca="1">Control!$C$7*Calculations!$C$82*INDEX('Monthly Data'!N:N,Calculations!$C$116+MOD(CG162,Calculations!$C$118))+Control!$C$7*Calculations!$C$83*INDEX('Monthly Data'!O:O,Calculations!$C$116+MOD(CG162,Calculations!$C$118))+Control!$C$7*Calculations!$C$84*INDEX('Monthly Data'!P:P,Calculations!$C$116+MOD(CG162,Calculations!$C$118))+Control!$C$7*Calculations!$C$85*INDEX('Monthly Data'!Q:Q,Calculations!$C$116+MOD(CG162,Calculations!$C$118))+(1-Control!$C$7*Calculations!$C$87)*INDEX('Monthly Data'!R:R,Calculations!$C$116+MOD(CG162,Calculations!$C$118))</f>
        <v>-9.9526758408448549E-3</v>
      </c>
      <c r="GX162" s="86">
        <f ca="1">Control!$C$7*Calculations!$C$82*INDEX('Monthly Data'!N:N,Calculations!$C$116+MOD(CH162,Calculations!$C$118))+Control!$C$7*Calculations!$C$83*INDEX('Monthly Data'!O:O,Calculations!$C$116+MOD(CH162,Calculations!$C$118))+Control!$C$7*Calculations!$C$84*INDEX('Monthly Data'!P:P,Calculations!$C$116+MOD(CH162,Calculations!$C$118))+Control!$C$7*Calculations!$C$85*INDEX('Monthly Data'!Q:Q,Calculations!$C$116+MOD(CH162,Calculations!$C$118))+(1-Control!$C$7*Calculations!$C$87)*INDEX('Monthly Data'!R:R,Calculations!$C$116+MOD(CH162,Calculations!$C$118))</f>
        <v>9.9787204839310462E-3</v>
      </c>
      <c r="GY162" s="86">
        <f ca="1">Control!$C$7*Calculations!$C$82*INDEX('Monthly Data'!N:N,Calculations!$C$116+MOD(CI162,Calculations!$C$118))+Control!$C$7*Calculations!$C$83*INDEX('Monthly Data'!O:O,Calculations!$C$116+MOD(CI162,Calculations!$C$118))+Control!$C$7*Calculations!$C$84*INDEX('Monthly Data'!P:P,Calculations!$C$116+MOD(CI162,Calculations!$C$118))+Control!$C$7*Calculations!$C$85*INDEX('Monthly Data'!Q:Q,Calculations!$C$116+MOD(CI162,Calculations!$C$118))+(1-Control!$C$7*Calculations!$C$87)*INDEX('Monthly Data'!R:R,Calculations!$C$116+MOD(CI162,Calculations!$C$118))</f>
        <v>2.3307359621218403E-2</v>
      </c>
      <c r="GZ162" s="86">
        <f ca="1">Control!$C$7*Calculations!$C$82*INDEX('Monthly Data'!N:N,Calculations!$C$116+MOD(CJ162,Calculations!$C$118))+Control!$C$7*Calculations!$C$83*INDEX('Monthly Data'!O:O,Calculations!$C$116+MOD(CJ162,Calculations!$C$118))+Control!$C$7*Calculations!$C$84*INDEX('Monthly Data'!P:P,Calculations!$C$116+MOD(CJ162,Calculations!$C$118))+Control!$C$7*Calculations!$C$85*INDEX('Monthly Data'!Q:Q,Calculations!$C$116+MOD(CJ162,Calculations!$C$118))+(1-Control!$C$7*Calculations!$C$87)*INDEX('Monthly Data'!R:R,Calculations!$C$116+MOD(CJ162,Calculations!$C$118))</f>
        <v>2.5325873776067674E-2</v>
      </c>
      <c r="HA162" s="86">
        <f ca="1">Control!$C$7*Calculations!$C$82*INDEX('Monthly Data'!N:N,Calculations!$C$116+MOD(CK162,Calculations!$C$118))+Control!$C$7*Calculations!$C$83*INDEX('Monthly Data'!O:O,Calculations!$C$116+MOD(CK162,Calculations!$C$118))+Control!$C$7*Calculations!$C$84*INDEX('Monthly Data'!P:P,Calculations!$C$116+MOD(CK162,Calculations!$C$118))+Control!$C$7*Calculations!$C$85*INDEX('Monthly Data'!Q:Q,Calculations!$C$116+MOD(CK162,Calculations!$C$118))+(1-Control!$C$7*Calculations!$C$87)*INDEX('Monthly Data'!R:R,Calculations!$C$116+MOD(CK162,Calculations!$C$118))</f>
        <v>9.9793409618087695E-3</v>
      </c>
      <c r="HB162" s="86">
        <f ca="1">Control!$C$7*Calculations!$C$82*INDEX('Monthly Data'!N:N,Calculations!$C$116+MOD(CL162,Calculations!$C$118))+Control!$C$7*Calculations!$C$83*INDEX('Monthly Data'!O:O,Calculations!$C$116+MOD(CL162,Calculations!$C$118))+Control!$C$7*Calculations!$C$84*INDEX('Monthly Data'!P:P,Calculations!$C$116+MOD(CL162,Calculations!$C$118))+Control!$C$7*Calculations!$C$85*INDEX('Monthly Data'!Q:Q,Calculations!$C$116+MOD(CL162,Calculations!$C$118))+(1-Control!$C$7*Calculations!$C$87)*INDEX('Monthly Data'!R:R,Calculations!$C$116+MOD(CL162,Calculations!$C$118))</f>
        <v>2.5790695379256122E-2</v>
      </c>
      <c r="HC162" s="86">
        <f ca="1">Control!$C$7*Calculations!$C$82*INDEX('Monthly Data'!N:N,Calculations!$C$116+MOD(CM162,Calculations!$C$118))+Control!$C$7*Calculations!$C$83*INDEX('Monthly Data'!O:O,Calculations!$C$116+MOD(CM162,Calculations!$C$118))+Control!$C$7*Calculations!$C$84*INDEX('Monthly Data'!P:P,Calculations!$C$116+MOD(CM162,Calculations!$C$118))+Control!$C$7*Calculations!$C$85*INDEX('Monthly Data'!Q:Q,Calculations!$C$116+MOD(CM162,Calculations!$C$118))+(1-Control!$C$7*Calculations!$C$87)*INDEX('Monthly Data'!R:R,Calculations!$C$116+MOD(CM162,Calculations!$C$118))</f>
        <v>1.5758278480433856E-2</v>
      </c>
      <c r="HD162" s="86">
        <f ca="1">Control!$C$7*Calculations!$C$82*INDEX('Monthly Data'!N:N,Calculations!$C$116+MOD(CN162,Calculations!$C$118))+Control!$C$7*Calculations!$C$83*INDEX('Monthly Data'!O:O,Calculations!$C$116+MOD(CN162,Calculations!$C$118))+Control!$C$7*Calculations!$C$84*INDEX('Monthly Data'!P:P,Calculations!$C$116+MOD(CN162,Calculations!$C$118))+Control!$C$7*Calculations!$C$85*INDEX('Monthly Data'!Q:Q,Calculations!$C$116+MOD(CN162,Calculations!$C$118))+(1-Control!$C$7*Calculations!$C$87)*INDEX('Monthly Data'!R:R,Calculations!$C$116+MOD(CN162,Calculations!$C$118))</f>
        <v>2.4722579420195831E-2</v>
      </c>
      <c r="HE162" s="86">
        <f ca="1">Control!$C$7*Calculations!$C$82*INDEX('Monthly Data'!N:N,Calculations!$C$116+MOD(CO162,Calculations!$C$118))+Control!$C$7*Calculations!$C$83*INDEX('Monthly Data'!O:O,Calculations!$C$116+MOD(CO162,Calculations!$C$118))+Control!$C$7*Calculations!$C$84*INDEX('Monthly Data'!P:P,Calculations!$C$116+MOD(CO162,Calculations!$C$118))+Control!$C$7*Calculations!$C$85*INDEX('Monthly Data'!Q:Q,Calculations!$C$116+MOD(CO162,Calculations!$C$118))+(1-Control!$C$7*Calculations!$C$87)*INDEX('Monthly Data'!R:R,Calculations!$C$116+MOD(CO162,Calculations!$C$118))</f>
        <v>1.3891563624307685E-2</v>
      </c>
      <c r="HF162" s="86">
        <f ca="1">Control!$C$7*Calculations!$C$82*INDEX('Monthly Data'!N:N,Calculations!$C$116+MOD(CP162,Calculations!$C$118))+Control!$C$7*Calculations!$C$83*INDEX('Monthly Data'!O:O,Calculations!$C$116+MOD(CP162,Calculations!$C$118))+Control!$C$7*Calculations!$C$84*INDEX('Monthly Data'!P:P,Calculations!$C$116+MOD(CP162,Calculations!$C$118))+Control!$C$7*Calculations!$C$85*INDEX('Monthly Data'!Q:Q,Calculations!$C$116+MOD(CP162,Calculations!$C$118))+(1-Control!$C$7*Calculations!$C$87)*INDEX('Monthly Data'!R:R,Calculations!$C$116+MOD(CP162,Calculations!$C$118))</f>
        <v>2.377894462657602E-2</v>
      </c>
      <c r="HG162" s="86">
        <f ca="1">Control!$C$7*Calculations!$C$82*INDEX('Monthly Data'!N:N,Calculations!$C$116+MOD(CQ162,Calculations!$C$118))+Control!$C$7*Calculations!$C$83*INDEX('Monthly Data'!O:O,Calculations!$C$116+MOD(CQ162,Calculations!$C$118))+Control!$C$7*Calculations!$C$84*INDEX('Monthly Data'!P:P,Calculations!$C$116+MOD(CQ162,Calculations!$C$118))+Control!$C$7*Calculations!$C$85*INDEX('Monthly Data'!Q:Q,Calculations!$C$116+MOD(CQ162,Calculations!$C$118))+(1-Control!$C$7*Calculations!$C$87)*INDEX('Monthly Data'!R:R,Calculations!$C$116+MOD(CQ162,Calculations!$C$118))</f>
        <v>-9.8327855560634558E-3</v>
      </c>
      <c r="HH162" s="86">
        <f ca="1">Control!$C$7*Calculations!$C$82*INDEX('Monthly Data'!N:N,Calculations!$C$116+MOD(CR162,Calculations!$C$118))+Control!$C$7*Calculations!$C$83*INDEX('Monthly Data'!O:O,Calculations!$C$116+MOD(CR162,Calculations!$C$118))+Control!$C$7*Calculations!$C$84*INDEX('Monthly Data'!P:P,Calculations!$C$116+MOD(CR162,Calculations!$C$118))+Control!$C$7*Calculations!$C$85*INDEX('Monthly Data'!Q:Q,Calculations!$C$116+MOD(CR162,Calculations!$C$118))+(1-Control!$C$7*Calculations!$C$87)*INDEX('Monthly Data'!R:R,Calculations!$C$116+MOD(CR162,Calculations!$C$118))</f>
        <v>1.0415351832335435E-2</v>
      </c>
      <c r="HI162" s="86">
        <f ca="1">Control!$C$7*Calculations!$C$82*INDEX('Monthly Data'!N:N,Calculations!$C$116+MOD(CS162,Calculations!$C$118))+Control!$C$7*Calculations!$C$83*INDEX('Monthly Data'!O:O,Calculations!$C$116+MOD(CS162,Calculations!$C$118))+Control!$C$7*Calculations!$C$84*INDEX('Monthly Data'!P:P,Calculations!$C$116+MOD(CS162,Calculations!$C$118))+Control!$C$7*Calculations!$C$85*INDEX('Monthly Data'!Q:Q,Calculations!$C$116+MOD(CS162,Calculations!$C$118))+(1-Control!$C$7*Calculations!$C$87)*INDEX('Monthly Data'!R:R,Calculations!$C$116+MOD(CS162,Calculations!$C$118))</f>
        <v>9.9787204839310462E-3</v>
      </c>
      <c r="HJ162" s="86">
        <f ca="1">Control!$C$7*Calculations!$C$82*INDEX('Monthly Data'!N:N,Calculations!$C$116+MOD(CT162,Calculations!$C$118))+Control!$C$7*Calculations!$C$83*INDEX('Monthly Data'!O:O,Calculations!$C$116+MOD(CT162,Calculations!$C$118))+Control!$C$7*Calculations!$C$84*INDEX('Monthly Data'!P:P,Calculations!$C$116+MOD(CT162,Calculations!$C$118))+Control!$C$7*Calculations!$C$85*INDEX('Monthly Data'!Q:Q,Calculations!$C$116+MOD(CT162,Calculations!$C$118))+(1-Control!$C$7*Calculations!$C$87)*INDEX('Monthly Data'!R:R,Calculations!$C$116+MOD(CT162,Calculations!$C$118))</f>
        <v>3.127051071655923E-3</v>
      </c>
      <c r="HK162" s="86">
        <f ca="1">Control!$C$7*Calculations!$C$82*INDEX('Monthly Data'!N:N,Calculations!$C$116+MOD(CU162,Calculations!$C$118))+Control!$C$7*Calculations!$C$83*INDEX('Monthly Data'!O:O,Calculations!$C$116+MOD(CU162,Calculations!$C$118))+Control!$C$7*Calculations!$C$84*INDEX('Monthly Data'!P:P,Calculations!$C$116+MOD(CU162,Calculations!$C$118))+Control!$C$7*Calculations!$C$85*INDEX('Monthly Data'!Q:Q,Calculations!$C$116+MOD(CU162,Calculations!$C$118))+(1-Control!$C$7*Calculations!$C$87)*INDEX('Monthly Data'!R:R,Calculations!$C$116+MOD(CU162,Calculations!$C$118))</f>
        <v>1.5115046179922851E-2</v>
      </c>
      <c r="HL162" s="86">
        <f ca="1">Control!$C$7*Calculations!$C$82*INDEX('Monthly Data'!N:N,Calculations!$C$116+MOD(CV162,Calculations!$C$118))+Control!$C$7*Calculations!$C$83*INDEX('Monthly Data'!O:O,Calculations!$C$116+MOD(CV162,Calculations!$C$118))+Control!$C$7*Calculations!$C$84*INDEX('Monthly Data'!P:P,Calculations!$C$116+MOD(CV162,Calculations!$C$118))+Control!$C$7*Calculations!$C$85*INDEX('Monthly Data'!Q:Q,Calculations!$C$116+MOD(CV162,Calculations!$C$118))+(1-Control!$C$7*Calculations!$C$87)*INDEX('Monthly Data'!R:R,Calculations!$C$116+MOD(CV162,Calculations!$C$118))</f>
        <v>7.857567536297622E-3</v>
      </c>
      <c r="HM162" s="86">
        <f ca="1">Control!$C$7*Calculations!$C$82*INDEX('Monthly Data'!N:N,Calculations!$C$116+MOD(CW162,Calculations!$C$118))+Control!$C$7*Calculations!$C$83*INDEX('Monthly Data'!O:O,Calculations!$C$116+MOD(CW162,Calculations!$C$118))+Control!$C$7*Calculations!$C$84*INDEX('Monthly Data'!P:P,Calculations!$C$116+MOD(CW162,Calculations!$C$118))+Control!$C$7*Calculations!$C$85*INDEX('Monthly Data'!Q:Q,Calculations!$C$116+MOD(CW162,Calculations!$C$118))+(1-Control!$C$7*Calculations!$C$87)*INDEX('Monthly Data'!R:R,Calculations!$C$116+MOD(CW162,Calculations!$C$118))</f>
        <v>-3.53368065312233E-2</v>
      </c>
      <c r="HN162" s="86">
        <f ca="1">Control!$C$7*Calculations!$C$82*INDEX('Monthly Data'!N:N,Calculations!$C$116+MOD(CX162,Calculations!$C$118))+Control!$C$7*Calculations!$C$83*INDEX('Monthly Data'!O:O,Calculations!$C$116+MOD(CX162,Calculations!$C$118))+Control!$C$7*Calculations!$C$84*INDEX('Monthly Data'!P:P,Calculations!$C$116+MOD(CX162,Calculations!$C$118))+Control!$C$7*Calculations!$C$85*INDEX('Monthly Data'!Q:Q,Calculations!$C$116+MOD(CX162,Calculations!$C$118))+(1-Control!$C$7*Calculations!$C$87)*INDEX('Monthly Data'!R:R,Calculations!$C$116+MOD(CX162,Calculations!$C$118))</f>
        <v>-4.417423226995453E-3</v>
      </c>
      <c r="HO162" s="86">
        <f ca="1">Control!$C$7*Calculations!$C$82*INDEX('Monthly Data'!N:N,Calculations!$C$116+MOD(CY162,Calculations!$C$118))+Control!$C$7*Calculations!$C$83*INDEX('Monthly Data'!O:O,Calculations!$C$116+MOD(CY162,Calculations!$C$118))+Control!$C$7*Calculations!$C$84*INDEX('Monthly Data'!P:P,Calculations!$C$116+MOD(CY162,Calculations!$C$118))+Control!$C$7*Calculations!$C$85*INDEX('Monthly Data'!Q:Q,Calculations!$C$116+MOD(CY162,Calculations!$C$118))+(1-Control!$C$7*Calculations!$C$87)*INDEX('Monthly Data'!R:R,Calculations!$C$116+MOD(CY162,Calculations!$C$118))</f>
        <v>7.857567536297622E-3</v>
      </c>
      <c r="HP162" s="86">
        <f ca="1">Control!$C$7*Calculations!$C$82*INDEX('Monthly Data'!N:N,Calculations!$C$116+MOD(CZ162,Calculations!$C$118))+Control!$C$7*Calculations!$C$83*INDEX('Monthly Data'!O:O,Calculations!$C$116+MOD(CZ162,Calculations!$C$118))+Control!$C$7*Calculations!$C$84*INDEX('Monthly Data'!P:P,Calculations!$C$116+MOD(CZ162,Calculations!$C$118))+Control!$C$7*Calculations!$C$85*INDEX('Monthly Data'!Q:Q,Calculations!$C$116+MOD(CZ162,Calculations!$C$118))+(1-Control!$C$7*Calculations!$C$87)*INDEX('Monthly Data'!R:R,Calculations!$C$116+MOD(CZ162,Calculations!$C$118))</f>
        <v>-4.0413381192162513E-2</v>
      </c>
      <c r="HQ162" s="86">
        <f ca="1">Control!$C$7*Calculations!$C$82*INDEX('Monthly Data'!N:N,Calculations!$C$116+MOD(DA162,Calculations!$C$118))+Control!$C$7*Calculations!$C$83*INDEX('Monthly Data'!O:O,Calculations!$C$116+MOD(DA162,Calculations!$C$118))+Control!$C$7*Calculations!$C$84*INDEX('Monthly Data'!P:P,Calculations!$C$116+MOD(DA162,Calculations!$C$118))+Control!$C$7*Calculations!$C$85*INDEX('Monthly Data'!Q:Q,Calculations!$C$116+MOD(DA162,Calculations!$C$118))+(1-Control!$C$7*Calculations!$C$87)*INDEX('Monthly Data'!R:R,Calculations!$C$116+MOD(DA162,Calculations!$C$118))</f>
        <v>2.4470405846852006E-3</v>
      </c>
      <c r="HR162" s="86">
        <f ca="1">Control!$C$7*Calculations!$C$82*INDEX('Monthly Data'!N:N,Calculations!$C$116+MOD(DB162,Calculations!$C$118))+Control!$C$7*Calculations!$C$83*INDEX('Monthly Data'!O:O,Calculations!$C$116+MOD(DB162,Calculations!$C$118))+Control!$C$7*Calculations!$C$84*INDEX('Monthly Data'!P:P,Calculations!$C$116+MOD(DB162,Calculations!$C$118))+Control!$C$7*Calculations!$C$85*INDEX('Monthly Data'!Q:Q,Calculations!$C$116+MOD(DB162,Calculations!$C$118))+(1-Control!$C$7*Calculations!$C$87)*INDEX('Monthly Data'!R:R,Calculations!$C$116+MOD(DB162,Calculations!$C$118))</f>
        <v>4.2795950888382334E-3</v>
      </c>
      <c r="HS162" s="86">
        <f ca="1">Control!$C$7*Calculations!$C$82*INDEX('Monthly Data'!N:N,Calculations!$C$116+MOD(DC162,Calculations!$C$118))+Control!$C$7*Calculations!$C$83*INDEX('Monthly Data'!O:O,Calculations!$C$116+MOD(DC162,Calculations!$C$118))+Control!$C$7*Calculations!$C$84*INDEX('Monthly Data'!P:P,Calculations!$C$116+MOD(DC162,Calculations!$C$118))+Control!$C$7*Calculations!$C$85*INDEX('Monthly Data'!Q:Q,Calculations!$C$116+MOD(DC162,Calculations!$C$118))+(1-Control!$C$7*Calculations!$C$87)*INDEX('Monthly Data'!R:R,Calculations!$C$116+MOD(DC162,Calculations!$C$118))</f>
        <v>-1.0485101266941802E-2</v>
      </c>
      <c r="HT162" s="86">
        <f ca="1">Control!$C$7*Calculations!$C$82*INDEX('Monthly Data'!N:N,Calculations!$C$116+MOD(DD162,Calculations!$C$118))+Control!$C$7*Calculations!$C$83*INDEX('Monthly Data'!O:O,Calculations!$C$116+MOD(DD162,Calculations!$C$118))+Control!$C$7*Calculations!$C$84*INDEX('Monthly Data'!P:P,Calculations!$C$116+MOD(DD162,Calculations!$C$118))+Control!$C$7*Calculations!$C$85*INDEX('Monthly Data'!Q:Q,Calculations!$C$116+MOD(DD162,Calculations!$C$118))+(1-Control!$C$7*Calculations!$C$87)*INDEX('Monthly Data'!R:R,Calculations!$C$116+MOD(DD162,Calculations!$C$118))</f>
        <v>2.377894462657602E-2</v>
      </c>
      <c r="HU162" s="86">
        <f ca="1">Control!$C$7*Calculations!$C$82*INDEX('Monthly Data'!N:N,Calculations!$C$116+MOD(DE162,Calculations!$C$118))+Control!$C$7*Calculations!$C$83*INDEX('Monthly Data'!O:O,Calculations!$C$116+MOD(DE162,Calculations!$C$118))+Control!$C$7*Calculations!$C$84*INDEX('Monthly Data'!P:P,Calculations!$C$116+MOD(DE162,Calculations!$C$118))+Control!$C$7*Calculations!$C$85*INDEX('Monthly Data'!Q:Q,Calculations!$C$116+MOD(DE162,Calculations!$C$118))+(1-Control!$C$7*Calculations!$C$87)*INDEX('Monthly Data'!R:R,Calculations!$C$116+MOD(DE162,Calculations!$C$118))</f>
        <v>-2.4571433440223247E-2</v>
      </c>
      <c r="HV162" s="86">
        <f ca="1">Control!$C$7*Calculations!$C$82*INDEX('Monthly Data'!N:N,Calculations!$C$116+MOD(DF162,Calculations!$C$118))+Control!$C$7*Calculations!$C$83*INDEX('Monthly Data'!O:O,Calculations!$C$116+MOD(DF162,Calculations!$C$118))+Control!$C$7*Calculations!$C$84*INDEX('Monthly Data'!P:P,Calculations!$C$116+MOD(DF162,Calculations!$C$118))+Control!$C$7*Calculations!$C$85*INDEX('Monthly Data'!Q:Q,Calculations!$C$116+MOD(DF162,Calculations!$C$118))+(1-Control!$C$7*Calculations!$C$87)*INDEX('Monthly Data'!R:R,Calculations!$C$116+MOD(DF162,Calculations!$C$118))</f>
        <v>1.5063457444773597E-2</v>
      </c>
      <c r="HW162" s="86">
        <f ca="1">Control!$C$7*Calculations!$C$82*INDEX('Monthly Data'!N:N,Calculations!$C$116+MOD(DG162,Calculations!$C$118))+Control!$C$7*Calculations!$C$83*INDEX('Monthly Data'!O:O,Calculations!$C$116+MOD(DG162,Calculations!$C$118))+Control!$C$7*Calculations!$C$84*INDEX('Monthly Data'!P:P,Calculations!$C$116+MOD(DG162,Calculations!$C$118))+Control!$C$7*Calculations!$C$85*INDEX('Monthly Data'!Q:Q,Calculations!$C$116+MOD(DG162,Calculations!$C$118))+(1-Control!$C$7*Calculations!$C$87)*INDEX('Monthly Data'!R:R,Calculations!$C$116+MOD(DG162,Calculations!$C$118))</f>
        <v>8.3814116887657771E-3</v>
      </c>
      <c r="HX162" s="86">
        <f ca="1">Control!$C$7*Calculations!$C$82*INDEX('Monthly Data'!N:N,Calculations!$C$116+MOD(DH162,Calculations!$C$118))+Control!$C$7*Calculations!$C$83*INDEX('Monthly Data'!O:O,Calculations!$C$116+MOD(DH162,Calculations!$C$118))+Control!$C$7*Calculations!$C$84*INDEX('Monthly Data'!P:P,Calculations!$C$116+MOD(DH162,Calculations!$C$118))+Control!$C$7*Calculations!$C$85*INDEX('Monthly Data'!Q:Q,Calculations!$C$116+MOD(DH162,Calculations!$C$118))+(1-Control!$C$7*Calculations!$C$87)*INDEX('Monthly Data'!R:R,Calculations!$C$116+MOD(DH162,Calculations!$C$118))</f>
        <v>1.5758278480433856E-2</v>
      </c>
      <c r="HY162" s="86">
        <f ca="1">Control!$C$7*Calculations!$C$82*INDEX('Monthly Data'!N:N,Calculations!$C$116+MOD(DI162,Calculations!$C$118))+Control!$C$7*Calculations!$C$83*INDEX('Monthly Data'!O:O,Calculations!$C$116+MOD(DI162,Calculations!$C$118))+Control!$C$7*Calculations!$C$84*INDEX('Monthly Data'!P:P,Calculations!$C$116+MOD(DI162,Calculations!$C$118))+Control!$C$7*Calculations!$C$85*INDEX('Monthly Data'!Q:Q,Calculations!$C$116+MOD(DI162,Calculations!$C$118))+(1-Control!$C$7*Calculations!$C$87)*INDEX('Monthly Data'!R:R,Calculations!$C$116+MOD(DI162,Calculations!$C$118))</f>
        <v>1.0478379486191123E-2</v>
      </c>
      <c r="HZ162" s="86">
        <f ca="1">Control!$C$7*Calculations!$C$82*INDEX('Monthly Data'!N:N,Calculations!$C$116+MOD(DJ162,Calculations!$C$118))+Control!$C$7*Calculations!$C$83*INDEX('Monthly Data'!O:O,Calculations!$C$116+MOD(DJ162,Calculations!$C$118))+Control!$C$7*Calculations!$C$84*INDEX('Monthly Data'!P:P,Calculations!$C$116+MOD(DJ162,Calculations!$C$118))+Control!$C$7*Calculations!$C$85*INDEX('Monthly Data'!Q:Q,Calculations!$C$116+MOD(DJ162,Calculations!$C$118))+(1-Control!$C$7*Calculations!$C$87)*INDEX('Monthly Data'!R:R,Calculations!$C$116+MOD(DJ162,Calculations!$C$118))</f>
        <v>1.9073822767906517E-2</v>
      </c>
      <c r="IA162" s="86">
        <f ca="1">Control!$C$7*Calculations!$C$82*INDEX('Monthly Data'!N:N,Calculations!$C$116+MOD(DK162,Calculations!$C$118))+Control!$C$7*Calculations!$C$83*INDEX('Monthly Data'!O:O,Calculations!$C$116+MOD(DK162,Calculations!$C$118))+Control!$C$7*Calculations!$C$84*INDEX('Monthly Data'!P:P,Calculations!$C$116+MOD(DK162,Calculations!$C$118))+Control!$C$7*Calculations!$C$85*INDEX('Monthly Data'!Q:Q,Calculations!$C$116+MOD(DK162,Calculations!$C$118))+(1-Control!$C$7*Calculations!$C$87)*INDEX('Monthly Data'!R:R,Calculations!$C$116+MOD(DK162,Calculations!$C$118))</f>
        <v>-4.0413381192162513E-2</v>
      </c>
      <c r="IB162" s="86">
        <f ca="1">Control!$C$7*Calculations!$C$82*INDEX('Monthly Data'!N:N,Calculations!$C$116+MOD(DL162,Calculations!$C$118))+Control!$C$7*Calculations!$C$83*INDEX('Monthly Data'!O:O,Calculations!$C$116+MOD(DL162,Calculations!$C$118))+Control!$C$7*Calculations!$C$84*INDEX('Monthly Data'!P:P,Calculations!$C$116+MOD(DL162,Calculations!$C$118))+Control!$C$7*Calculations!$C$85*INDEX('Monthly Data'!Q:Q,Calculations!$C$116+MOD(DL162,Calculations!$C$118))+(1-Control!$C$7*Calculations!$C$87)*INDEX('Monthly Data'!R:R,Calculations!$C$116+MOD(DL162,Calculations!$C$118))</f>
        <v>1.3891304280773396E-2</v>
      </c>
      <c r="IC162" s="86">
        <f ca="1">Control!$C$7*Calculations!$C$82*INDEX('Monthly Data'!N:N,Calculations!$C$116+MOD(DM162,Calculations!$C$118))+Control!$C$7*Calculations!$C$83*INDEX('Monthly Data'!O:O,Calculations!$C$116+MOD(DM162,Calculations!$C$118))+Control!$C$7*Calculations!$C$84*INDEX('Monthly Data'!P:P,Calculations!$C$116+MOD(DM162,Calculations!$C$118))+Control!$C$7*Calculations!$C$85*INDEX('Monthly Data'!Q:Q,Calculations!$C$116+MOD(DM162,Calculations!$C$118))+(1-Control!$C$7*Calculations!$C$87)*INDEX('Monthly Data'!R:R,Calculations!$C$116+MOD(DM162,Calculations!$C$118))</f>
        <v>-4.417423226995453E-3</v>
      </c>
      <c r="ID162" s="86">
        <f ca="1">Control!$C$7*Calculations!$C$82*INDEX('Monthly Data'!N:N,Calculations!$C$116+MOD(DN162,Calculations!$C$118))+Control!$C$7*Calculations!$C$83*INDEX('Monthly Data'!O:O,Calculations!$C$116+MOD(DN162,Calculations!$C$118))+Control!$C$7*Calculations!$C$84*INDEX('Monthly Data'!P:P,Calculations!$C$116+MOD(DN162,Calculations!$C$118))+Control!$C$7*Calculations!$C$85*INDEX('Monthly Data'!Q:Q,Calculations!$C$116+MOD(DN162,Calculations!$C$118))+(1-Control!$C$7*Calculations!$C$87)*INDEX('Monthly Data'!R:R,Calculations!$C$116+MOD(DN162,Calculations!$C$118))</f>
        <v>1.046389543479892E-2</v>
      </c>
      <c r="IE162" s="86">
        <f ca="1">Control!$C$7*Calculations!$C$82*INDEX('Monthly Data'!N:N,Calculations!$C$116+MOD(DO162,Calculations!$C$118))+Control!$C$7*Calculations!$C$83*INDEX('Monthly Data'!O:O,Calculations!$C$116+MOD(DO162,Calculations!$C$118))+Control!$C$7*Calculations!$C$84*INDEX('Monthly Data'!P:P,Calculations!$C$116+MOD(DO162,Calculations!$C$118))+Control!$C$7*Calculations!$C$85*INDEX('Monthly Data'!Q:Q,Calculations!$C$116+MOD(DO162,Calculations!$C$118))+(1-Control!$C$7*Calculations!$C$87)*INDEX('Monthly Data'!R:R,Calculations!$C$116+MOD(DO162,Calculations!$C$118))</f>
        <v>2.2757992058453024E-3</v>
      </c>
      <c r="IF162" s="86">
        <f ca="1">Control!$C$7*Calculations!$C$82*INDEX('Monthly Data'!N:N,Calculations!$C$116+MOD(DP162,Calculations!$C$118))+Control!$C$7*Calculations!$C$83*INDEX('Monthly Data'!O:O,Calculations!$C$116+MOD(DP162,Calculations!$C$118))+Control!$C$7*Calculations!$C$84*INDEX('Monthly Data'!P:P,Calculations!$C$116+MOD(DP162,Calculations!$C$118))+Control!$C$7*Calculations!$C$85*INDEX('Monthly Data'!Q:Q,Calculations!$C$116+MOD(DP162,Calculations!$C$118))+(1-Control!$C$7*Calculations!$C$87)*INDEX('Monthly Data'!R:R,Calculations!$C$116+MOD(DP162,Calculations!$C$118))</f>
        <v>2.766281641786093E-2</v>
      </c>
      <c r="IG162" s="88">
        <f ca="1">Control!$C$8*(1+DQ162)*(1+DR162)*(1+DS162)*(1+DT162)*(1+DU162)*(1+DV162)*(1+DW162)*(1+DX162)*(1+DY162)*(1+DZ162)*(1+EA162)*(1+EB162)*(1+EC162)*(1+ED162)*(1+EE162)*(1+EF162)*(1+EG162)*(1+EH162)*(1+EI162)*(1+EJ162)*(1+EK162)*(1+EL162)*(1+EM162)*(1+EN162)*(1+EO162)*(1+EP162)*(1+EQ162)*(1+ER162)*(1+ES162)*(1+ET162)*(1+EU162)*(1+EV162)*(1+EW162)*(1+EX162)*(1+EY162)*(1+EZ162)*(1+FA162)*(1+FB162)*(1+FC162)*(1+FD162)*(1+FE162)*(1+FF162)*(1+FG162)*(1+FH162)*(1+FI162)*(1+FJ162)*(1+FK162)*(1+FL162)*(1+FM162)*(1+FN162)*(1+FO162)*(1+FP162)*(1+FQ162)*(1+FR162)*(1+FS162)*(1+FT162)*(1+FU162)*(1+FV162)*(1+FW162)*(1+FX162)*(1+FY162)*(1+FZ162)*(1+GA162)*(1+GB162)*(1+GC162)*(1+GD162)*(1+GE162)*(1+GF162)*(1+GG162)*(1+GH162)*(1+GI162)*(1+GJ162)*(1+GK162)*(1+GL162)*(1+GM162)*(1+GN162)*(1+GO162)*(1+GP162)*(1+GQ162)*(1+GR162)*(1+GS162)*(1+GT162)*(1+GU162)*(1+GV162)*(1+GW162)*(1+GX162)*(1+GY162)*(1+GZ162)*(1+HA162)*(1+HB162)*(1+HC162)*(1+HD162)*(1+HE162)*(1+HF162)*(1+HG162)*(1+HH162)*(1+HI162)*(1+HJ162)*(1+HK162)*(1+HL162)*(1+HM162)*(1+HN162)*(1+HO162)*(1+HP162)*(1+HQ162)*(1+HR162)*(1+HS162)*(1+HT162)*(1+HU162)*(1+HV162)*(1+HW162)*(1+HX162)*(1+HY162)*(1+HZ162)*(1+IA162)*(1+IB162)*(1+IC162)*(1+ID162)*(1+IE162)*(1+IF162)</f>
        <v>82017.48379072074</v>
      </c>
    </row>
    <row r="163" spans="1:241" x14ac:dyDescent="0.25">
      <c r="A163">
        <v>23</v>
      </c>
      <c r="B163">
        <v>93</v>
      </c>
      <c r="C163">
        <v>80</v>
      </c>
      <c r="D163">
        <v>68</v>
      </c>
      <c r="E163">
        <v>11</v>
      </c>
      <c r="F163">
        <v>27</v>
      </c>
      <c r="G163">
        <v>43</v>
      </c>
      <c r="H163">
        <v>66</v>
      </c>
      <c r="I163">
        <v>75</v>
      </c>
      <c r="J163">
        <v>10</v>
      </c>
      <c r="K163">
        <v>68</v>
      </c>
      <c r="L163">
        <v>16</v>
      </c>
      <c r="M163">
        <v>35</v>
      </c>
      <c r="N163">
        <v>59</v>
      </c>
      <c r="O163">
        <v>50</v>
      </c>
      <c r="P163">
        <v>30</v>
      </c>
      <c r="Q163">
        <v>84</v>
      </c>
      <c r="R163">
        <v>37</v>
      </c>
      <c r="S163">
        <v>110</v>
      </c>
      <c r="T163">
        <v>67</v>
      </c>
      <c r="U163">
        <v>77</v>
      </c>
      <c r="V163">
        <v>87</v>
      </c>
      <c r="W163">
        <v>104</v>
      </c>
      <c r="X163">
        <v>112</v>
      </c>
      <c r="Y163">
        <v>68</v>
      </c>
      <c r="Z163">
        <v>82</v>
      </c>
      <c r="AA163">
        <v>33</v>
      </c>
      <c r="AB163">
        <v>1</v>
      </c>
      <c r="AC163">
        <v>61</v>
      </c>
      <c r="AD163">
        <v>25</v>
      </c>
      <c r="AE163">
        <v>42</v>
      </c>
      <c r="AF163">
        <v>36</v>
      </c>
      <c r="AG163">
        <v>56</v>
      </c>
      <c r="AH163">
        <v>46</v>
      </c>
      <c r="AI163">
        <v>67</v>
      </c>
      <c r="AJ163">
        <v>12</v>
      </c>
      <c r="AK163">
        <v>70</v>
      </c>
      <c r="AL163">
        <v>32</v>
      </c>
      <c r="AM163">
        <v>55</v>
      </c>
      <c r="AN163">
        <v>6</v>
      </c>
      <c r="AO163">
        <v>2</v>
      </c>
      <c r="AP163">
        <v>18</v>
      </c>
      <c r="AQ163">
        <v>93</v>
      </c>
      <c r="AR163">
        <v>11</v>
      </c>
      <c r="AS163">
        <v>97</v>
      </c>
      <c r="AT163">
        <v>68</v>
      </c>
      <c r="AU163">
        <v>18</v>
      </c>
      <c r="AV163">
        <v>111</v>
      </c>
      <c r="AW163">
        <v>67</v>
      </c>
      <c r="AX163">
        <v>19</v>
      </c>
      <c r="AY163">
        <v>92</v>
      </c>
      <c r="AZ163">
        <v>24</v>
      </c>
      <c r="BA163">
        <v>117</v>
      </c>
      <c r="BB163">
        <v>91</v>
      </c>
      <c r="BC163">
        <v>57</v>
      </c>
      <c r="BD163">
        <v>106</v>
      </c>
      <c r="BE163">
        <v>60</v>
      </c>
      <c r="BF163">
        <v>66</v>
      </c>
      <c r="BG163">
        <v>51</v>
      </c>
      <c r="BH163">
        <v>52</v>
      </c>
      <c r="BI163">
        <v>82</v>
      </c>
      <c r="BJ163">
        <v>19</v>
      </c>
      <c r="BK163">
        <v>60</v>
      </c>
      <c r="BL163">
        <v>99</v>
      </c>
      <c r="BM163">
        <v>115</v>
      </c>
      <c r="BN163">
        <v>74</v>
      </c>
      <c r="BO163">
        <v>105</v>
      </c>
      <c r="BP163">
        <v>19</v>
      </c>
      <c r="BQ163">
        <v>64</v>
      </c>
      <c r="BR163">
        <v>83</v>
      </c>
      <c r="BS163">
        <v>53</v>
      </c>
      <c r="BT163">
        <v>43</v>
      </c>
      <c r="BU163">
        <v>73</v>
      </c>
      <c r="BV163">
        <v>2</v>
      </c>
      <c r="BW163">
        <v>20</v>
      </c>
      <c r="BX163">
        <v>61</v>
      </c>
      <c r="BY163">
        <v>42</v>
      </c>
      <c r="BZ163">
        <v>98</v>
      </c>
      <c r="CA163">
        <v>34</v>
      </c>
      <c r="CB163">
        <v>80</v>
      </c>
      <c r="CC163">
        <v>44</v>
      </c>
      <c r="CD163">
        <v>6</v>
      </c>
      <c r="CE163">
        <v>15</v>
      </c>
      <c r="CF163">
        <v>57</v>
      </c>
      <c r="CG163">
        <v>17</v>
      </c>
      <c r="CH163">
        <v>68</v>
      </c>
      <c r="CI163">
        <v>114</v>
      </c>
      <c r="CJ163">
        <v>105</v>
      </c>
      <c r="CK163">
        <v>88</v>
      </c>
      <c r="CL163">
        <v>114</v>
      </c>
      <c r="CM163">
        <v>39</v>
      </c>
      <c r="CN163">
        <v>46</v>
      </c>
      <c r="CO163">
        <v>63</v>
      </c>
      <c r="CP163">
        <v>28</v>
      </c>
      <c r="CQ163">
        <v>48</v>
      </c>
      <c r="CR163">
        <v>80</v>
      </c>
      <c r="CS163">
        <v>63</v>
      </c>
      <c r="CT163">
        <v>67</v>
      </c>
      <c r="CU163">
        <v>87</v>
      </c>
      <c r="CV163">
        <v>53</v>
      </c>
      <c r="CW163">
        <v>64</v>
      </c>
      <c r="CX163">
        <v>66</v>
      </c>
      <c r="CY163">
        <v>64</v>
      </c>
      <c r="CZ163">
        <v>9</v>
      </c>
      <c r="DA163">
        <v>14</v>
      </c>
      <c r="DB163">
        <v>111</v>
      </c>
      <c r="DC163">
        <v>65</v>
      </c>
      <c r="DD163">
        <v>3</v>
      </c>
      <c r="DE163">
        <v>32</v>
      </c>
      <c r="DF163">
        <v>75</v>
      </c>
      <c r="DG163">
        <v>95</v>
      </c>
      <c r="DH163">
        <v>8</v>
      </c>
      <c r="DI163">
        <v>75</v>
      </c>
      <c r="DJ163">
        <v>38</v>
      </c>
      <c r="DK163">
        <v>72</v>
      </c>
      <c r="DL163">
        <v>88</v>
      </c>
      <c r="DM163">
        <v>50</v>
      </c>
      <c r="DN163">
        <v>95</v>
      </c>
      <c r="DO163">
        <v>12</v>
      </c>
      <c r="DP163">
        <v>67</v>
      </c>
      <c r="DQ163" s="86">
        <f ca="1">Control!$C$7*Calculations!$C$82*INDEX('Monthly Data'!N:N,Calculations!$C$116+MOD(A163,Calculations!$C$118))+Control!$C$7*Calculations!$C$83*INDEX('Monthly Data'!O:O,Calculations!$C$116+MOD(A163,Calculations!$C$118))+Control!$C$7*Calculations!$C$84*INDEX('Monthly Data'!P:P,Calculations!$C$116+MOD(A163,Calculations!$C$118))+Control!$C$7*Calculations!$C$85*INDEX('Monthly Data'!Q:Q,Calculations!$C$116+MOD(A163,Calculations!$C$118))+(1-Control!$C$7*Calculations!$C$87)*INDEX('Monthly Data'!R:R,Calculations!$C$116+MOD(A163,Calculations!$C$118))</f>
        <v>6.2631896128884862E-3</v>
      </c>
      <c r="DR163" s="86">
        <f ca="1">Control!$C$7*Calculations!$C$82*INDEX('Monthly Data'!N:N,Calculations!$C$116+MOD(B163,Calculations!$C$118))+Control!$C$7*Calculations!$C$83*INDEX('Monthly Data'!O:O,Calculations!$C$116+MOD(B163,Calculations!$C$118))+Control!$C$7*Calculations!$C$84*INDEX('Monthly Data'!P:P,Calculations!$C$116+MOD(B163,Calculations!$C$118))+Control!$C$7*Calculations!$C$85*INDEX('Monthly Data'!Q:Q,Calculations!$C$116+MOD(B163,Calculations!$C$118))+(1-Control!$C$7*Calculations!$C$87)*INDEX('Monthly Data'!R:R,Calculations!$C$116+MOD(B163,Calculations!$C$118))</f>
        <v>1.1809891087585166E-2</v>
      </c>
      <c r="DS163" s="86">
        <f ca="1">Control!$C$7*Calculations!$C$82*INDEX('Monthly Data'!N:N,Calculations!$C$116+MOD(C163,Calculations!$C$118))+Control!$C$7*Calculations!$C$83*INDEX('Monthly Data'!O:O,Calculations!$C$116+MOD(C163,Calculations!$C$118))+Control!$C$7*Calculations!$C$84*INDEX('Monthly Data'!P:P,Calculations!$C$116+MOD(C163,Calculations!$C$118))+Control!$C$7*Calculations!$C$85*INDEX('Monthly Data'!Q:Q,Calculations!$C$116+MOD(C163,Calculations!$C$118))+(1-Control!$C$7*Calculations!$C$87)*INDEX('Monthly Data'!R:R,Calculations!$C$116+MOD(C163,Calculations!$C$118))</f>
        <v>-2.7490061308214487E-3</v>
      </c>
      <c r="DT163" s="86">
        <f ca="1">Control!$C$7*Calculations!$C$82*INDEX('Monthly Data'!N:N,Calculations!$C$116+MOD(D163,Calculations!$C$118))+Control!$C$7*Calculations!$C$83*INDEX('Monthly Data'!O:O,Calculations!$C$116+MOD(D163,Calculations!$C$118))+Control!$C$7*Calculations!$C$84*INDEX('Monthly Data'!P:P,Calculations!$C$116+MOD(D163,Calculations!$C$118))+Control!$C$7*Calculations!$C$85*INDEX('Monthly Data'!Q:Q,Calculations!$C$116+MOD(D163,Calculations!$C$118))+(1-Control!$C$7*Calculations!$C$87)*INDEX('Monthly Data'!R:R,Calculations!$C$116+MOD(D163,Calculations!$C$118))</f>
        <v>2.2757992058453024E-3</v>
      </c>
      <c r="DU163" s="86">
        <f ca="1">Control!$C$7*Calculations!$C$82*INDEX('Monthly Data'!N:N,Calculations!$C$116+MOD(E163,Calculations!$C$118))+Control!$C$7*Calculations!$C$83*INDEX('Monthly Data'!O:O,Calculations!$C$116+MOD(E163,Calculations!$C$118))+Control!$C$7*Calculations!$C$84*INDEX('Monthly Data'!P:P,Calculations!$C$116+MOD(E163,Calculations!$C$118))+Control!$C$7*Calculations!$C$85*INDEX('Monthly Data'!Q:Q,Calculations!$C$116+MOD(E163,Calculations!$C$118))+(1-Control!$C$7*Calculations!$C$87)*INDEX('Monthly Data'!R:R,Calculations!$C$116+MOD(E163,Calculations!$C$118))</f>
        <v>1.0018681835149534E-3</v>
      </c>
      <c r="DV163" s="86">
        <f ca="1">Control!$C$7*Calculations!$C$82*INDEX('Monthly Data'!N:N,Calculations!$C$116+MOD(F163,Calculations!$C$118))+Control!$C$7*Calculations!$C$83*INDEX('Monthly Data'!O:O,Calculations!$C$116+MOD(F163,Calculations!$C$118))+Control!$C$7*Calculations!$C$84*INDEX('Monthly Data'!P:P,Calculations!$C$116+MOD(F163,Calculations!$C$118))+Control!$C$7*Calculations!$C$85*INDEX('Monthly Data'!Q:Q,Calculations!$C$116+MOD(F163,Calculations!$C$118))+(1-Control!$C$7*Calculations!$C$87)*INDEX('Monthly Data'!R:R,Calculations!$C$116+MOD(F163,Calculations!$C$118))</f>
        <v>-3.53368065312233E-2</v>
      </c>
      <c r="DW163" s="86">
        <f ca="1">Control!$C$7*Calculations!$C$82*INDEX('Monthly Data'!N:N,Calculations!$C$116+MOD(G163,Calculations!$C$118))+Control!$C$7*Calculations!$C$83*INDEX('Monthly Data'!O:O,Calculations!$C$116+MOD(G163,Calculations!$C$118))+Control!$C$7*Calculations!$C$84*INDEX('Monthly Data'!P:P,Calculations!$C$116+MOD(G163,Calculations!$C$118))+Control!$C$7*Calculations!$C$85*INDEX('Monthly Data'!Q:Q,Calculations!$C$116+MOD(G163,Calculations!$C$118))+(1-Control!$C$7*Calculations!$C$87)*INDEX('Monthly Data'!R:R,Calculations!$C$116+MOD(G163,Calculations!$C$118))</f>
        <v>5.1279584938936244E-2</v>
      </c>
      <c r="DX163" s="86">
        <f ca="1">Control!$C$7*Calculations!$C$82*INDEX('Monthly Data'!N:N,Calculations!$C$116+MOD(H163,Calculations!$C$118))+Control!$C$7*Calculations!$C$83*INDEX('Monthly Data'!O:O,Calculations!$C$116+MOD(H163,Calculations!$C$118))+Control!$C$7*Calculations!$C$84*INDEX('Monthly Data'!P:P,Calculations!$C$116+MOD(H163,Calculations!$C$118))+Control!$C$7*Calculations!$C$85*INDEX('Monthly Data'!Q:Q,Calculations!$C$116+MOD(H163,Calculations!$C$118))+(1-Control!$C$7*Calculations!$C$87)*INDEX('Monthly Data'!R:R,Calculations!$C$116+MOD(H163,Calculations!$C$118))</f>
        <v>1.3891304280773396E-2</v>
      </c>
      <c r="DY163" s="86">
        <f ca="1">Control!$C$7*Calculations!$C$82*INDEX('Monthly Data'!N:N,Calculations!$C$116+MOD(I163,Calculations!$C$118))+Control!$C$7*Calculations!$C$83*INDEX('Monthly Data'!O:O,Calculations!$C$116+MOD(I163,Calculations!$C$118))+Control!$C$7*Calculations!$C$84*INDEX('Monthly Data'!P:P,Calculations!$C$116+MOD(I163,Calculations!$C$118))+Control!$C$7*Calculations!$C$85*INDEX('Monthly Data'!Q:Q,Calculations!$C$116+MOD(I163,Calculations!$C$118))+(1-Control!$C$7*Calculations!$C$87)*INDEX('Monthly Data'!R:R,Calculations!$C$116+MOD(I163,Calculations!$C$118))</f>
        <v>-2.0259958308006688E-2</v>
      </c>
      <c r="DZ163" s="86">
        <f ca="1">Control!$C$7*Calculations!$C$82*INDEX('Monthly Data'!N:N,Calculations!$C$116+MOD(J163,Calculations!$C$118))+Control!$C$7*Calculations!$C$83*INDEX('Monthly Data'!O:O,Calculations!$C$116+MOD(J163,Calculations!$C$118))+Control!$C$7*Calculations!$C$84*INDEX('Monthly Data'!P:P,Calculations!$C$116+MOD(J163,Calculations!$C$118))+Control!$C$7*Calculations!$C$85*INDEX('Monthly Data'!Q:Q,Calculations!$C$116+MOD(J163,Calculations!$C$118))+(1-Control!$C$7*Calculations!$C$87)*INDEX('Monthly Data'!R:R,Calculations!$C$116+MOD(J163,Calculations!$C$118))</f>
        <v>1.1702576456120543E-2</v>
      </c>
      <c r="EA163" s="86">
        <f ca="1">Control!$C$7*Calculations!$C$82*INDEX('Monthly Data'!N:N,Calculations!$C$116+MOD(K163,Calculations!$C$118))+Control!$C$7*Calculations!$C$83*INDEX('Monthly Data'!O:O,Calculations!$C$116+MOD(K163,Calculations!$C$118))+Control!$C$7*Calculations!$C$84*INDEX('Monthly Data'!P:P,Calculations!$C$116+MOD(K163,Calculations!$C$118))+Control!$C$7*Calculations!$C$85*INDEX('Monthly Data'!Q:Q,Calculations!$C$116+MOD(K163,Calculations!$C$118))+(1-Control!$C$7*Calculations!$C$87)*INDEX('Monthly Data'!R:R,Calculations!$C$116+MOD(K163,Calculations!$C$118))</f>
        <v>2.2757992058453024E-3</v>
      </c>
      <c r="EB163" s="86">
        <f ca="1">Control!$C$7*Calculations!$C$82*INDEX('Monthly Data'!N:N,Calculations!$C$116+MOD(L163,Calculations!$C$118))+Control!$C$7*Calculations!$C$83*INDEX('Monthly Data'!O:O,Calculations!$C$116+MOD(L163,Calculations!$C$118))+Control!$C$7*Calculations!$C$84*INDEX('Monthly Data'!P:P,Calculations!$C$116+MOD(L163,Calculations!$C$118))+Control!$C$7*Calculations!$C$85*INDEX('Monthly Data'!Q:Q,Calculations!$C$116+MOD(L163,Calculations!$C$118))+(1-Control!$C$7*Calculations!$C$87)*INDEX('Monthly Data'!R:R,Calculations!$C$116+MOD(L163,Calculations!$C$118))</f>
        <v>2.5325873776067674E-2</v>
      </c>
      <c r="EC163" s="86">
        <f ca="1">Control!$C$7*Calculations!$C$82*INDEX('Monthly Data'!N:N,Calculations!$C$116+MOD(M163,Calculations!$C$118))+Control!$C$7*Calculations!$C$83*INDEX('Monthly Data'!O:O,Calculations!$C$116+MOD(M163,Calculations!$C$118))+Control!$C$7*Calculations!$C$84*INDEX('Monthly Data'!P:P,Calculations!$C$116+MOD(M163,Calculations!$C$118))+Control!$C$7*Calculations!$C$85*INDEX('Monthly Data'!Q:Q,Calculations!$C$116+MOD(M163,Calculations!$C$118))+(1-Control!$C$7*Calculations!$C$87)*INDEX('Monthly Data'!R:R,Calculations!$C$116+MOD(M163,Calculations!$C$118))</f>
        <v>-9.5555592256394619E-3</v>
      </c>
      <c r="ED163" s="86">
        <f ca="1">Control!$C$7*Calculations!$C$82*INDEX('Monthly Data'!N:N,Calculations!$C$116+MOD(N163,Calculations!$C$118))+Control!$C$7*Calculations!$C$83*INDEX('Monthly Data'!O:O,Calculations!$C$116+MOD(N163,Calculations!$C$118))+Control!$C$7*Calculations!$C$84*INDEX('Monthly Data'!P:P,Calculations!$C$116+MOD(N163,Calculations!$C$118))+Control!$C$7*Calculations!$C$85*INDEX('Monthly Data'!Q:Q,Calculations!$C$116+MOD(N163,Calculations!$C$118))+(1-Control!$C$7*Calculations!$C$87)*INDEX('Monthly Data'!R:R,Calculations!$C$116+MOD(N163,Calculations!$C$118))</f>
        <v>1.1704119272391494E-2</v>
      </c>
      <c r="EE163" s="86">
        <f ca="1">Control!$C$7*Calculations!$C$82*INDEX('Monthly Data'!N:N,Calculations!$C$116+MOD(O163,Calculations!$C$118))+Control!$C$7*Calculations!$C$83*INDEX('Monthly Data'!O:O,Calculations!$C$116+MOD(O163,Calculations!$C$118))+Control!$C$7*Calculations!$C$84*INDEX('Monthly Data'!P:P,Calculations!$C$116+MOD(O163,Calculations!$C$118))+Control!$C$7*Calculations!$C$85*INDEX('Monthly Data'!Q:Q,Calculations!$C$116+MOD(O163,Calculations!$C$118))+(1-Control!$C$7*Calculations!$C$87)*INDEX('Monthly Data'!R:R,Calculations!$C$116+MOD(O163,Calculations!$C$118))</f>
        <v>6.1009361253630504E-2</v>
      </c>
      <c r="EF163" s="86">
        <f ca="1">Control!$C$7*Calculations!$C$82*INDEX('Monthly Data'!N:N,Calculations!$C$116+MOD(P163,Calculations!$C$118))+Control!$C$7*Calculations!$C$83*INDEX('Monthly Data'!O:O,Calculations!$C$116+MOD(P163,Calculations!$C$118))+Control!$C$7*Calculations!$C$84*INDEX('Monthly Data'!P:P,Calculations!$C$116+MOD(P163,Calculations!$C$118))+Control!$C$7*Calculations!$C$85*INDEX('Monthly Data'!Q:Q,Calculations!$C$116+MOD(P163,Calculations!$C$118))+(1-Control!$C$7*Calculations!$C$87)*INDEX('Monthly Data'!R:R,Calculations!$C$116+MOD(P163,Calculations!$C$118))</f>
        <v>7.9764341593600071E-3</v>
      </c>
      <c r="EG163" s="86">
        <f ca="1">Control!$C$7*Calculations!$C$82*INDEX('Monthly Data'!N:N,Calculations!$C$116+MOD(Q163,Calculations!$C$118))+Control!$C$7*Calculations!$C$83*INDEX('Monthly Data'!O:O,Calculations!$C$116+MOD(Q163,Calculations!$C$118))+Control!$C$7*Calculations!$C$84*INDEX('Monthly Data'!P:P,Calculations!$C$116+MOD(Q163,Calculations!$C$118))+Control!$C$7*Calculations!$C$85*INDEX('Monthly Data'!Q:Q,Calculations!$C$116+MOD(Q163,Calculations!$C$118))+(1-Control!$C$7*Calculations!$C$87)*INDEX('Monthly Data'!R:R,Calculations!$C$116+MOD(Q163,Calculations!$C$118))</f>
        <v>-1.880155173376722E-2</v>
      </c>
      <c r="EH163" s="86">
        <f ca="1">Control!$C$7*Calculations!$C$82*INDEX('Monthly Data'!N:N,Calculations!$C$116+MOD(R163,Calculations!$C$118))+Control!$C$7*Calculations!$C$83*INDEX('Monthly Data'!O:O,Calculations!$C$116+MOD(R163,Calculations!$C$118))+Control!$C$7*Calculations!$C$84*INDEX('Monthly Data'!P:P,Calculations!$C$116+MOD(R163,Calculations!$C$118))+Control!$C$7*Calculations!$C$85*INDEX('Monthly Data'!Q:Q,Calculations!$C$116+MOD(R163,Calculations!$C$118))+(1-Control!$C$7*Calculations!$C$87)*INDEX('Monthly Data'!R:R,Calculations!$C$116+MOD(R163,Calculations!$C$118))</f>
        <v>1.2954540023127663E-2</v>
      </c>
      <c r="EI163" s="86">
        <f ca="1">Control!$C$7*Calculations!$C$82*INDEX('Monthly Data'!N:N,Calculations!$C$116+MOD(S163,Calculations!$C$118))+Control!$C$7*Calculations!$C$83*INDEX('Monthly Data'!O:O,Calculations!$C$116+MOD(S163,Calculations!$C$118))+Control!$C$7*Calculations!$C$84*INDEX('Monthly Data'!P:P,Calculations!$C$116+MOD(S163,Calculations!$C$118))+Control!$C$7*Calculations!$C$85*INDEX('Monthly Data'!Q:Q,Calculations!$C$116+MOD(S163,Calculations!$C$118))+(1-Control!$C$7*Calculations!$C$87)*INDEX('Monthly Data'!R:R,Calculations!$C$116+MOD(S163,Calculations!$C$118))</f>
        <v>3.127051071655923E-3</v>
      </c>
      <c r="EJ163" s="86">
        <f ca="1">Control!$C$7*Calculations!$C$82*INDEX('Monthly Data'!N:N,Calculations!$C$116+MOD(T163,Calculations!$C$118))+Control!$C$7*Calculations!$C$83*INDEX('Monthly Data'!O:O,Calculations!$C$116+MOD(T163,Calculations!$C$118))+Control!$C$7*Calculations!$C$84*INDEX('Monthly Data'!P:P,Calculations!$C$116+MOD(T163,Calculations!$C$118))+Control!$C$7*Calculations!$C$85*INDEX('Monthly Data'!Q:Q,Calculations!$C$116+MOD(T163,Calculations!$C$118))+(1-Control!$C$7*Calculations!$C$87)*INDEX('Monthly Data'!R:R,Calculations!$C$116+MOD(T163,Calculations!$C$118))</f>
        <v>-3.9863250714949353E-2</v>
      </c>
      <c r="EK163" s="86">
        <f ca="1">Control!$C$7*Calculations!$C$82*INDEX('Monthly Data'!N:N,Calculations!$C$116+MOD(U163,Calculations!$C$118))+Control!$C$7*Calculations!$C$83*INDEX('Monthly Data'!O:O,Calculations!$C$116+MOD(U163,Calculations!$C$118))+Control!$C$7*Calculations!$C$84*INDEX('Monthly Data'!P:P,Calculations!$C$116+MOD(U163,Calculations!$C$118))+Control!$C$7*Calculations!$C$85*INDEX('Monthly Data'!Q:Q,Calculations!$C$116+MOD(U163,Calculations!$C$118))+(1-Control!$C$7*Calculations!$C$87)*INDEX('Monthly Data'!R:R,Calculations!$C$116+MOD(U163,Calculations!$C$118))</f>
        <v>-1.0485101266941802E-2</v>
      </c>
      <c r="EL163" s="86">
        <f ca="1">Control!$C$7*Calculations!$C$82*INDEX('Monthly Data'!N:N,Calculations!$C$116+MOD(V163,Calculations!$C$118))+Control!$C$7*Calculations!$C$83*INDEX('Monthly Data'!O:O,Calculations!$C$116+MOD(V163,Calculations!$C$118))+Control!$C$7*Calculations!$C$84*INDEX('Monthly Data'!P:P,Calculations!$C$116+MOD(V163,Calculations!$C$118))+Control!$C$7*Calculations!$C$85*INDEX('Monthly Data'!Q:Q,Calculations!$C$116+MOD(V163,Calculations!$C$118))+(1-Control!$C$7*Calculations!$C$87)*INDEX('Monthly Data'!R:R,Calculations!$C$116+MOD(V163,Calculations!$C$118))</f>
        <v>2.5790695379256122E-2</v>
      </c>
      <c r="EM163" s="86">
        <f ca="1">Control!$C$7*Calculations!$C$82*INDEX('Monthly Data'!N:N,Calculations!$C$116+MOD(W163,Calculations!$C$118))+Control!$C$7*Calculations!$C$83*INDEX('Monthly Data'!O:O,Calculations!$C$116+MOD(W163,Calculations!$C$118))+Control!$C$7*Calculations!$C$84*INDEX('Monthly Data'!P:P,Calculations!$C$116+MOD(W163,Calculations!$C$118))+Control!$C$7*Calculations!$C$85*INDEX('Monthly Data'!Q:Q,Calculations!$C$116+MOD(W163,Calculations!$C$118))+(1-Control!$C$7*Calculations!$C$87)*INDEX('Monthly Data'!R:R,Calculations!$C$116+MOD(W163,Calculations!$C$118))</f>
        <v>2.9708469559001142E-2</v>
      </c>
      <c r="EN163" s="86">
        <f ca="1">Control!$C$7*Calculations!$C$82*INDEX('Monthly Data'!N:N,Calculations!$C$116+MOD(X163,Calculations!$C$118))+Control!$C$7*Calculations!$C$83*INDEX('Monthly Data'!O:O,Calculations!$C$116+MOD(X163,Calculations!$C$118))+Control!$C$7*Calculations!$C$84*INDEX('Monthly Data'!P:P,Calculations!$C$116+MOD(X163,Calculations!$C$118))+Control!$C$7*Calculations!$C$85*INDEX('Monthly Data'!Q:Q,Calculations!$C$116+MOD(X163,Calculations!$C$118))+(1-Control!$C$7*Calculations!$C$87)*INDEX('Monthly Data'!R:R,Calculations!$C$116+MOD(X163,Calculations!$C$118))</f>
        <v>1.142101364887867E-2</v>
      </c>
      <c r="EO163" s="86">
        <f ca="1">Control!$C$7*Calculations!$C$82*INDEX('Monthly Data'!N:N,Calculations!$C$116+MOD(Y163,Calculations!$C$118))+Control!$C$7*Calculations!$C$83*INDEX('Monthly Data'!O:O,Calculations!$C$116+MOD(Y163,Calculations!$C$118))+Control!$C$7*Calculations!$C$84*INDEX('Monthly Data'!P:P,Calculations!$C$116+MOD(Y163,Calculations!$C$118))+Control!$C$7*Calculations!$C$85*INDEX('Monthly Data'!Q:Q,Calculations!$C$116+MOD(Y163,Calculations!$C$118))+(1-Control!$C$7*Calculations!$C$87)*INDEX('Monthly Data'!R:R,Calculations!$C$116+MOD(Y163,Calculations!$C$118))</f>
        <v>2.2757992058453024E-3</v>
      </c>
      <c r="EP163" s="86">
        <f ca="1">Control!$C$7*Calculations!$C$82*INDEX('Monthly Data'!N:N,Calculations!$C$116+MOD(Z163,Calculations!$C$118))+Control!$C$7*Calculations!$C$83*INDEX('Monthly Data'!O:O,Calculations!$C$116+MOD(Z163,Calculations!$C$118))+Control!$C$7*Calculations!$C$84*INDEX('Monthly Data'!P:P,Calculations!$C$116+MOD(Z163,Calculations!$C$118))+Control!$C$7*Calculations!$C$85*INDEX('Monthly Data'!Q:Q,Calculations!$C$116+MOD(Z163,Calculations!$C$118))+(1-Control!$C$7*Calculations!$C$87)*INDEX('Monthly Data'!R:R,Calculations!$C$116+MOD(Z163,Calculations!$C$118))</f>
        <v>1.7361594973213587E-2</v>
      </c>
      <c r="EQ163" s="86">
        <f ca="1">Control!$C$7*Calculations!$C$82*INDEX('Monthly Data'!N:N,Calculations!$C$116+MOD(AA163,Calculations!$C$118))+Control!$C$7*Calculations!$C$83*INDEX('Monthly Data'!O:O,Calculations!$C$116+MOD(AA163,Calculations!$C$118))+Control!$C$7*Calculations!$C$84*INDEX('Monthly Data'!P:P,Calculations!$C$116+MOD(AA163,Calculations!$C$118))+Control!$C$7*Calculations!$C$85*INDEX('Monthly Data'!Q:Q,Calculations!$C$116+MOD(AA163,Calculations!$C$118))+(1-Control!$C$7*Calculations!$C$87)*INDEX('Monthly Data'!R:R,Calculations!$C$116+MOD(AA163,Calculations!$C$118))</f>
        <v>3.1070573055362403E-2</v>
      </c>
      <c r="ER163" s="86">
        <f ca="1">Control!$C$7*Calculations!$C$82*INDEX('Monthly Data'!N:N,Calculations!$C$116+MOD(AB163,Calculations!$C$118))+Control!$C$7*Calculations!$C$83*INDEX('Monthly Data'!O:O,Calculations!$C$116+MOD(AB163,Calculations!$C$118))+Control!$C$7*Calculations!$C$84*INDEX('Monthly Data'!P:P,Calculations!$C$116+MOD(AB163,Calculations!$C$118))+Control!$C$7*Calculations!$C$85*INDEX('Monthly Data'!Q:Q,Calculations!$C$116+MOD(AB163,Calculations!$C$118))+(1-Control!$C$7*Calculations!$C$87)*INDEX('Monthly Data'!R:R,Calculations!$C$116+MOD(AB163,Calculations!$C$118))</f>
        <v>-9.9526758408448549E-3</v>
      </c>
      <c r="ES163" s="86">
        <f ca="1">Control!$C$7*Calculations!$C$82*INDEX('Monthly Data'!N:N,Calculations!$C$116+MOD(AC163,Calculations!$C$118))+Control!$C$7*Calculations!$C$83*INDEX('Monthly Data'!O:O,Calculations!$C$116+MOD(AC163,Calculations!$C$118))+Control!$C$7*Calculations!$C$84*INDEX('Monthly Data'!P:P,Calculations!$C$116+MOD(AC163,Calculations!$C$118))+Control!$C$7*Calculations!$C$85*INDEX('Monthly Data'!Q:Q,Calculations!$C$116+MOD(AC163,Calculations!$C$118))+(1-Control!$C$7*Calculations!$C$87)*INDEX('Monthly Data'!R:R,Calculations!$C$116+MOD(AC163,Calculations!$C$118))</f>
        <v>2.766281641786093E-2</v>
      </c>
      <c r="ET163" s="86">
        <f ca="1">Control!$C$7*Calculations!$C$82*INDEX('Monthly Data'!N:N,Calculations!$C$116+MOD(AD163,Calculations!$C$118))+Control!$C$7*Calculations!$C$83*INDEX('Monthly Data'!O:O,Calculations!$C$116+MOD(AD163,Calculations!$C$118))+Control!$C$7*Calculations!$C$84*INDEX('Monthly Data'!P:P,Calculations!$C$116+MOD(AD163,Calculations!$C$118))+Control!$C$7*Calculations!$C$85*INDEX('Monthly Data'!Q:Q,Calculations!$C$116+MOD(AD163,Calculations!$C$118))+(1-Control!$C$7*Calculations!$C$87)*INDEX('Monthly Data'!R:R,Calculations!$C$116+MOD(AD163,Calculations!$C$118))</f>
        <v>-3.299557342782896E-2</v>
      </c>
      <c r="EU163" s="86">
        <f ca="1">Control!$C$7*Calculations!$C$82*INDEX('Monthly Data'!N:N,Calculations!$C$116+MOD(AE163,Calculations!$C$118))+Control!$C$7*Calculations!$C$83*INDEX('Monthly Data'!O:O,Calculations!$C$116+MOD(AE163,Calculations!$C$118))+Control!$C$7*Calculations!$C$84*INDEX('Monthly Data'!P:P,Calculations!$C$116+MOD(AE163,Calculations!$C$118))+Control!$C$7*Calculations!$C$85*INDEX('Monthly Data'!Q:Q,Calculations!$C$116+MOD(AE163,Calculations!$C$118))+(1-Control!$C$7*Calculations!$C$87)*INDEX('Monthly Data'!R:R,Calculations!$C$116+MOD(AE163,Calculations!$C$118))</f>
        <v>-6.1115617667135171E-2</v>
      </c>
      <c r="EV163" s="86">
        <f ca="1">Control!$C$7*Calculations!$C$82*INDEX('Monthly Data'!N:N,Calculations!$C$116+MOD(AF163,Calculations!$C$118))+Control!$C$7*Calculations!$C$83*INDEX('Monthly Data'!O:O,Calculations!$C$116+MOD(AF163,Calculations!$C$118))+Control!$C$7*Calculations!$C$84*INDEX('Monthly Data'!P:P,Calculations!$C$116+MOD(AF163,Calculations!$C$118))+Control!$C$7*Calculations!$C$85*INDEX('Monthly Data'!Q:Q,Calculations!$C$116+MOD(AF163,Calculations!$C$118))+(1-Control!$C$7*Calculations!$C$87)*INDEX('Monthly Data'!R:R,Calculations!$C$116+MOD(AF163,Calculations!$C$118))</f>
        <v>1.1106855739851785E-2</v>
      </c>
      <c r="EW163" s="86">
        <f ca="1">Control!$C$7*Calculations!$C$82*INDEX('Monthly Data'!N:N,Calculations!$C$116+MOD(AG163,Calculations!$C$118))+Control!$C$7*Calculations!$C$83*INDEX('Monthly Data'!O:O,Calculations!$C$116+MOD(AG163,Calculations!$C$118))+Control!$C$7*Calculations!$C$84*INDEX('Monthly Data'!P:P,Calculations!$C$116+MOD(AG163,Calculations!$C$118))+Control!$C$7*Calculations!$C$85*INDEX('Monthly Data'!Q:Q,Calculations!$C$116+MOD(AG163,Calculations!$C$118))+(1-Control!$C$7*Calculations!$C$87)*INDEX('Monthly Data'!R:R,Calculations!$C$116+MOD(AG163,Calculations!$C$118))</f>
        <v>7.5897487599915015E-3</v>
      </c>
      <c r="EX163" s="86">
        <f ca="1">Control!$C$7*Calculations!$C$82*INDEX('Monthly Data'!N:N,Calculations!$C$116+MOD(AH163,Calculations!$C$118))+Control!$C$7*Calculations!$C$83*INDEX('Monthly Data'!O:O,Calculations!$C$116+MOD(AH163,Calculations!$C$118))+Control!$C$7*Calculations!$C$84*INDEX('Monthly Data'!P:P,Calculations!$C$116+MOD(AH163,Calculations!$C$118))+Control!$C$7*Calculations!$C$85*INDEX('Monthly Data'!Q:Q,Calculations!$C$116+MOD(AH163,Calculations!$C$118))+(1-Control!$C$7*Calculations!$C$87)*INDEX('Monthly Data'!R:R,Calculations!$C$116+MOD(AH163,Calculations!$C$118))</f>
        <v>2.3307359621218403E-2</v>
      </c>
      <c r="EY163" s="86">
        <f ca="1">Control!$C$7*Calculations!$C$82*INDEX('Monthly Data'!N:N,Calculations!$C$116+MOD(AI163,Calculations!$C$118))+Control!$C$7*Calculations!$C$83*INDEX('Monthly Data'!O:O,Calculations!$C$116+MOD(AI163,Calculations!$C$118))+Control!$C$7*Calculations!$C$84*INDEX('Monthly Data'!P:P,Calculations!$C$116+MOD(AI163,Calculations!$C$118))+Control!$C$7*Calculations!$C$85*INDEX('Monthly Data'!Q:Q,Calculations!$C$116+MOD(AI163,Calculations!$C$118))+(1-Control!$C$7*Calculations!$C$87)*INDEX('Monthly Data'!R:R,Calculations!$C$116+MOD(AI163,Calculations!$C$118))</f>
        <v>-3.9863250714949353E-2</v>
      </c>
      <c r="EZ163" s="86">
        <f ca="1">Control!$C$7*Calculations!$C$82*INDEX('Monthly Data'!N:N,Calculations!$C$116+MOD(AJ163,Calculations!$C$118))+Control!$C$7*Calculations!$C$83*INDEX('Monthly Data'!O:O,Calculations!$C$116+MOD(AJ163,Calculations!$C$118))+Control!$C$7*Calculations!$C$84*INDEX('Monthly Data'!P:P,Calculations!$C$116+MOD(AJ163,Calculations!$C$118))+Control!$C$7*Calculations!$C$85*INDEX('Monthly Data'!Q:Q,Calculations!$C$116+MOD(AJ163,Calculations!$C$118))+(1-Control!$C$7*Calculations!$C$87)*INDEX('Monthly Data'!R:R,Calculations!$C$116+MOD(AJ163,Calculations!$C$118))</f>
        <v>1.0415351832335435E-2</v>
      </c>
      <c r="FA163" s="86">
        <f ca="1">Control!$C$7*Calculations!$C$82*INDEX('Monthly Data'!N:N,Calculations!$C$116+MOD(AK163,Calculations!$C$118))+Control!$C$7*Calculations!$C$83*INDEX('Monthly Data'!O:O,Calculations!$C$116+MOD(AK163,Calculations!$C$118))+Control!$C$7*Calculations!$C$84*INDEX('Monthly Data'!P:P,Calculations!$C$116+MOD(AK163,Calculations!$C$118))+Control!$C$7*Calculations!$C$85*INDEX('Monthly Data'!Q:Q,Calculations!$C$116+MOD(AK163,Calculations!$C$118))+(1-Control!$C$7*Calculations!$C$87)*INDEX('Monthly Data'!R:R,Calculations!$C$116+MOD(AK163,Calculations!$C$118))</f>
        <v>3.8809817903524786E-2</v>
      </c>
      <c r="FB163" s="86">
        <f ca="1">Control!$C$7*Calculations!$C$82*INDEX('Monthly Data'!N:N,Calculations!$C$116+MOD(AL163,Calculations!$C$118))+Control!$C$7*Calculations!$C$83*INDEX('Monthly Data'!O:O,Calculations!$C$116+MOD(AL163,Calculations!$C$118))+Control!$C$7*Calculations!$C$84*INDEX('Monthly Data'!P:P,Calculations!$C$116+MOD(AL163,Calculations!$C$118))+Control!$C$7*Calculations!$C$85*INDEX('Monthly Data'!Q:Q,Calculations!$C$116+MOD(AL163,Calculations!$C$118))+(1-Control!$C$7*Calculations!$C$87)*INDEX('Monthly Data'!R:R,Calculations!$C$116+MOD(AL163,Calculations!$C$118))</f>
        <v>-2.6378232493851243E-2</v>
      </c>
      <c r="FC163" s="86">
        <f ca="1">Control!$C$7*Calculations!$C$82*INDEX('Monthly Data'!N:N,Calculations!$C$116+MOD(AM163,Calculations!$C$118))+Control!$C$7*Calculations!$C$83*INDEX('Monthly Data'!O:O,Calculations!$C$116+MOD(AM163,Calculations!$C$118))+Control!$C$7*Calculations!$C$84*INDEX('Monthly Data'!P:P,Calculations!$C$116+MOD(AM163,Calculations!$C$118))+Control!$C$7*Calculations!$C$85*INDEX('Monthly Data'!Q:Q,Calculations!$C$116+MOD(AM163,Calculations!$C$118))+(1-Control!$C$7*Calculations!$C$87)*INDEX('Monthly Data'!R:R,Calculations!$C$116+MOD(AM163,Calculations!$C$118))</f>
        <v>2.0524935548016137E-2</v>
      </c>
      <c r="FD163" s="86">
        <f ca="1">Control!$C$7*Calculations!$C$82*INDEX('Monthly Data'!N:N,Calculations!$C$116+MOD(AN163,Calculations!$C$118))+Control!$C$7*Calculations!$C$83*INDEX('Monthly Data'!O:O,Calculations!$C$116+MOD(AN163,Calculations!$C$118))+Control!$C$7*Calculations!$C$84*INDEX('Monthly Data'!P:P,Calculations!$C$116+MOD(AN163,Calculations!$C$118))+Control!$C$7*Calculations!$C$85*INDEX('Monthly Data'!Q:Q,Calculations!$C$116+MOD(AN163,Calculations!$C$118))+(1-Control!$C$7*Calculations!$C$87)*INDEX('Monthly Data'!R:R,Calculations!$C$116+MOD(AN163,Calculations!$C$118))</f>
        <v>4.7768166384148329E-3</v>
      </c>
      <c r="FE163" s="86">
        <f ca="1">Control!$C$7*Calculations!$C$82*INDEX('Monthly Data'!N:N,Calculations!$C$116+MOD(AO163,Calculations!$C$118))+Control!$C$7*Calculations!$C$83*INDEX('Monthly Data'!O:O,Calculations!$C$116+MOD(AO163,Calculations!$C$118))+Control!$C$7*Calculations!$C$84*INDEX('Monthly Data'!P:P,Calculations!$C$116+MOD(AO163,Calculations!$C$118))+Control!$C$7*Calculations!$C$85*INDEX('Monthly Data'!Q:Q,Calculations!$C$116+MOD(AO163,Calculations!$C$118))+(1-Control!$C$7*Calculations!$C$87)*INDEX('Monthly Data'!R:R,Calculations!$C$116+MOD(AO163,Calculations!$C$118))</f>
        <v>7.7184133340106598E-3</v>
      </c>
      <c r="FF163" s="86">
        <f ca="1">Control!$C$7*Calculations!$C$82*INDEX('Monthly Data'!N:N,Calculations!$C$116+MOD(AP163,Calculations!$C$118))+Control!$C$7*Calculations!$C$83*INDEX('Monthly Data'!O:O,Calculations!$C$116+MOD(AP163,Calculations!$C$118))+Control!$C$7*Calculations!$C$84*INDEX('Monthly Data'!P:P,Calculations!$C$116+MOD(AP163,Calculations!$C$118))+Control!$C$7*Calculations!$C$85*INDEX('Monthly Data'!Q:Q,Calculations!$C$116+MOD(AP163,Calculations!$C$118))+(1-Control!$C$7*Calculations!$C$87)*INDEX('Monthly Data'!R:R,Calculations!$C$116+MOD(AP163,Calculations!$C$118))</f>
        <v>-7.4084874653726545E-3</v>
      </c>
      <c r="FG163" s="86">
        <f ca="1">Control!$C$7*Calculations!$C$82*INDEX('Monthly Data'!N:N,Calculations!$C$116+MOD(AQ163,Calculations!$C$118))+Control!$C$7*Calculations!$C$83*INDEX('Monthly Data'!O:O,Calculations!$C$116+MOD(AQ163,Calculations!$C$118))+Control!$C$7*Calculations!$C$84*INDEX('Monthly Data'!P:P,Calculations!$C$116+MOD(AQ163,Calculations!$C$118))+Control!$C$7*Calculations!$C$85*INDEX('Monthly Data'!Q:Q,Calculations!$C$116+MOD(AQ163,Calculations!$C$118))+(1-Control!$C$7*Calculations!$C$87)*INDEX('Monthly Data'!R:R,Calculations!$C$116+MOD(AQ163,Calculations!$C$118))</f>
        <v>1.1809891087585166E-2</v>
      </c>
      <c r="FH163" s="86">
        <f ca="1">Control!$C$7*Calculations!$C$82*INDEX('Monthly Data'!N:N,Calculations!$C$116+MOD(AR163,Calculations!$C$118))+Control!$C$7*Calculations!$C$83*INDEX('Monthly Data'!O:O,Calculations!$C$116+MOD(AR163,Calculations!$C$118))+Control!$C$7*Calculations!$C$84*INDEX('Monthly Data'!P:P,Calculations!$C$116+MOD(AR163,Calculations!$C$118))+Control!$C$7*Calculations!$C$85*INDEX('Monthly Data'!Q:Q,Calculations!$C$116+MOD(AR163,Calculations!$C$118))+(1-Control!$C$7*Calculations!$C$87)*INDEX('Monthly Data'!R:R,Calculations!$C$116+MOD(AR163,Calculations!$C$118))</f>
        <v>1.0018681835149534E-3</v>
      </c>
      <c r="FI163" s="86">
        <f ca="1">Control!$C$7*Calculations!$C$82*INDEX('Monthly Data'!N:N,Calculations!$C$116+MOD(AS163,Calculations!$C$118))+Control!$C$7*Calculations!$C$83*INDEX('Monthly Data'!O:O,Calculations!$C$116+MOD(AS163,Calculations!$C$118))+Control!$C$7*Calculations!$C$84*INDEX('Monthly Data'!P:P,Calculations!$C$116+MOD(AS163,Calculations!$C$118))+Control!$C$7*Calculations!$C$85*INDEX('Monthly Data'!Q:Q,Calculations!$C$116+MOD(AS163,Calculations!$C$118))+(1-Control!$C$7*Calculations!$C$87)*INDEX('Monthly Data'!R:R,Calculations!$C$116+MOD(AS163,Calculations!$C$118))</f>
        <v>-7.5539743260223157E-3</v>
      </c>
      <c r="FJ163" s="86">
        <f ca="1">Control!$C$7*Calculations!$C$82*INDEX('Monthly Data'!N:N,Calculations!$C$116+MOD(AT163,Calculations!$C$118))+Control!$C$7*Calculations!$C$83*INDEX('Monthly Data'!O:O,Calculations!$C$116+MOD(AT163,Calculations!$C$118))+Control!$C$7*Calculations!$C$84*INDEX('Monthly Data'!P:P,Calculations!$C$116+MOD(AT163,Calculations!$C$118))+Control!$C$7*Calculations!$C$85*INDEX('Monthly Data'!Q:Q,Calculations!$C$116+MOD(AT163,Calculations!$C$118))+(1-Control!$C$7*Calculations!$C$87)*INDEX('Monthly Data'!R:R,Calculations!$C$116+MOD(AT163,Calculations!$C$118))</f>
        <v>2.2757992058453024E-3</v>
      </c>
      <c r="FK163" s="86">
        <f ca="1">Control!$C$7*Calculations!$C$82*INDEX('Monthly Data'!N:N,Calculations!$C$116+MOD(AU163,Calculations!$C$118))+Control!$C$7*Calculations!$C$83*INDEX('Monthly Data'!O:O,Calculations!$C$116+MOD(AU163,Calculations!$C$118))+Control!$C$7*Calculations!$C$84*INDEX('Monthly Data'!P:P,Calculations!$C$116+MOD(AU163,Calculations!$C$118))+Control!$C$7*Calculations!$C$85*INDEX('Monthly Data'!Q:Q,Calculations!$C$116+MOD(AU163,Calculations!$C$118))+(1-Control!$C$7*Calculations!$C$87)*INDEX('Monthly Data'!R:R,Calculations!$C$116+MOD(AU163,Calculations!$C$118))</f>
        <v>-7.4084874653726545E-3</v>
      </c>
      <c r="FL163" s="86">
        <f ca="1">Control!$C$7*Calculations!$C$82*INDEX('Monthly Data'!N:N,Calculations!$C$116+MOD(AV163,Calculations!$C$118))+Control!$C$7*Calculations!$C$83*INDEX('Monthly Data'!O:O,Calculations!$C$116+MOD(AV163,Calculations!$C$118))+Control!$C$7*Calculations!$C$84*INDEX('Monthly Data'!P:P,Calculations!$C$116+MOD(AV163,Calculations!$C$118))+Control!$C$7*Calculations!$C$85*INDEX('Monthly Data'!Q:Q,Calculations!$C$116+MOD(AV163,Calculations!$C$118))+(1-Control!$C$7*Calculations!$C$87)*INDEX('Monthly Data'!R:R,Calculations!$C$116+MOD(AV163,Calculations!$C$118))</f>
        <v>5.8868730207813358E-3</v>
      </c>
      <c r="FM163" s="86">
        <f ca="1">Control!$C$7*Calculations!$C$82*INDEX('Monthly Data'!N:N,Calculations!$C$116+MOD(AW163,Calculations!$C$118))+Control!$C$7*Calculations!$C$83*INDEX('Monthly Data'!O:O,Calculations!$C$116+MOD(AW163,Calculations!$C$118))+Control!$C$7*Calculations!$C$84*INDEX('Monthly Data'!P:P,Calculations!$C$116+MOD(AW163,Calculations!$C$118))+Control!$C$7*Calculations!$C$85*INDEX('Monthly Data'!Q:Q,Calculations!$C$116+MOD(AW163,Calculations!$C$118))+(1-Control!$C$7*Calculations!$C$87)*INDEX('Monthly Data'!R:R,Calculations!$C$116+MOD(AW163,Calculations!$C$118))</f>
        <v>-3.9863250714949353E-2</v>
      </c>
      <c r="FN163" s="86">
        <f ca="1">Control!$C$7*Calculations!$C$82*INDEX('Monthly Data'!N:N,Calculations!$C$116+MOD(AX163,Calculations!$C$118))+Control!$C$7*Calculations!$C$83*INDEX('Monthly Data'!O:O,Calculations!$C$116+MOD(AX163,Calculations!$C$118))+Control!$C$7*Calculations!$C$84*INDEX('Monthly Data'!P:P,Calculations!$C$116+MOD(AX163,Calculations!$C$118))+Control!$C$7*Calculations!$C$85*INDEX('Monthly Data'!Q:Q,Calculations!$C$116+MOD(AX163,Calculations!$C$118))+(1-Control!$C$7*Calculations!$C$87)*INDEX('Monthly Data'!R:R,Calculations!$C$116+MOD(AX163,Calculations!$C$118))</f>
        <v>4.089189590407355E-3</v>
      </c>
      <c r="FO163" s="86">
        <f ca="1">Control!$C$7*Calculations!$C$82*INDEX('Monthly Data'!N:N,Calculations!$C$116+MOD(AY163,Calculations!$C$118))+Control!$C$7*Calculations!$C$83*INDEX('Monthly Data'!O:O,Calculations!$C$116+MOD(AY163,Calculations!$C$118))+Control!$C$7*Calculations!$C$84*INDEX('Monthly Data'!P:P,Calculations!$C$116+MOD(AY163,Calculations!$C$118))+Control!$C$7*Calculations!$C$85*INDEX('Monthly Data'!Q:Q,Calculations!$C$116+MOD(AY163,Calculations!$C$118))+(1-Control!$C$7*Calculations!$C$87)*INDEX('Monthly Data'!R:R,Calculations!$C$116+MOD(AY163,Calculations!$C$118))</f>
        <v>2.4722579420195831E-2</v>
      </c>
      <c r="FP163" s="86">
        <f ca="1">Control!$C$7*Calculations!$C$82*INDEX('Monthly Data'!N:N,Calculations!$C$116+MOD(AZ163,Calculations!$C$118))+Control!$C$7*Calculations!$C$83*INDEX('Monthly Data'!O:O,Calculations!$C$116+MOD(AZ163,Calculations!$C$118))+Control!$C$7*Calculations!$C$84*INDEX('Monthly Data'!P:P,Calculations!$C$116+MOD(AZ163,Calculations!$C$118))+Control!$C$7*Calculations!$C$85*INDEX('Monthly Data'!Q:Q,Calculations!$C$116+MOD(AZ163,Calculations!$C$118))+(1-Control!$C$7*Calculations!$C$87)*INDEX('Monthly Data'!R:R,Calculations!$C$116+MOD(AZ163,Calculations!$C$118))</f>
        <v>4.2795950888382334E-3</v>
      </c>
      <c r="FQ163" s="86">
        <f ca="1">Control!$C$7*Calculations!$C$82*INDEX('Monthly Data'!N:N,Calculations!$C$116+MOD(BA163,Calculations!$C$118))+Control!$C$7*Calculations!$C$83*INDEX('Monthly Data'!O:O,Calculations!$C$116+MOD(BA163,Calculations!$C$118))+Control!$C$7*Calculations!$C$84*INDEX('Monthly Data'!P:P,Calculations!$C$116+MOD(BA163,Calculations!$C$118))+Control!$C$7*Calculations!$C$85*INDEX('Monthly Data'!Q:Q,Calculations!$C$116+MOD(BA163,Calculations!$C$118))+(1-Control!$C$7*Calculations!$C$87)*INDEX('Monthly Data'!R:R,Calculations!$C$116+MOD(BA163,Calculations!$C$118))</f>
        <v>-7.3651264633385334E-4</v>
      </c>
      <c r="FR163" s="86">
        <f ca="1">Control!$C$7*Calculations!$C$82*INDEX('Monthly Data'!N:N,Calculations!$C$116+MOD(BB163,Calculations!$C$118))+Control!$C$7*Calculations!$C$83*INDEX('Monthly Data'!O:O,Calculations!$C$116+MOD(BB163,Calculations!$C$118))+Control!$C$7*Calculations!$C$84*INDEX('Monthly Data'!P:P,Calculations!$C$116+MOD(BB163,Calculations!$C$118))+Control!$C$7*Calculations!$C$85*INDEX('Monthly Data'!Q:Q,Calculations!$C$116+MOD(BB163,Calculations!$C$118))+(1-Control!$C$7*Calculations!$C$87)*INDEX('Monthly Data'!R:R,Calculations!$C$116+MOD(BB163,Calculations!$C$118))</f>
        <v>-1.6546126717384396E-2</v>
      </c>
      <c r="FS163" s="86">
        <f ca="1">Control!$C$7*Calculations!$C$82*INDEX('Monthly Data'!N:N,Calculations!$C$116+MOD(BC163,Calculations!$C$118))+Control!$C$7*Calculations!$C$83*INDEX('Monthly Data'!O:O,Calculations!$C$116+MOD(BC163,Calculations!$C$118))+Control!$C$7*Calculations!$C$84*INDEX('Monthly Data'!P:P,Calculations!$C$116+MOD(BC163,Calculations!$C$118))+Control!$C$7*Calculations!$C$85*INDEX('Monthly Data'!Q:Q,Calculations!$C$116+MOD(BC163,Calculations!$C$118))+(1-Control!$C$7*Calculations!$C$87)*INDEX('Monthly Data'!R:R,Calculations!$C$116+MOD(BC163,Calculations!$C$118))</f>
        <v>7.3538285850108537E-3</v>
      </c>
      <c r="FT163" s="86">
        <f ca="1">Control!$C$7*Calculations!$C$82*INDEX('Monthly Data'!N:N,Calculations!$C$116+MOD(BD163,Calculations!$C$118))+Control!$C$7*Calculations!$C$83*INDEX('Monthly Data'!O:O,Calculations!$C$116+MOD(BD163,Calculations!$C$118))+Control!$C$7*Calculations!$C$84*INDEX('Monthly Data'!P:P,Calculations!$C$116+MOD(BD163,Calculations!$C$118))+Control!$C$7*Calculations!$C$85*INDEX('Monthly Data'!Q:Q,Calculations!$C$116+MOD(BD163,Calculations!$C$118))+(1-Control!$C$7*Calculations!$C$87)*INDEX('Monthly Data'!R:R,Calculations!$C$116+MOD(BD163,Calculations!$C$118))</f>
        <v>6.6954569943530936E-3</v>
      </c>
      <c r="FU163" s="86">
        <f ca="1">Control!$C$7*Calculations!$C$82*INDEX('Monthly Data'!N:N,Calculations!$C$116+MOD(BE163,Calculations!$C$118))+Control!$C$7*Calculations!$C$83*INDEX('Monthly Data'!O:O,Calculations!$C$116+MOD(BE163,Calculations!$C$118))+Control!$C$7*Calculations!$C$84*INDEX('Monthly Data'!P:P,Calculations!$C$116+MOD(BE163,Calculations!$C$118))+Control!$C$7*Calculations!$C$85*INDEX('Monthly Data'!Q:Q,Calculations!$C$116+MOD(BE163,Calculations!$C$118))+(1-Control!$C$7*Calculations!$C$87)*INDEX('Monthly Data'!R:R,Calculations!$C$116+MOD(BE163,Calculations!$C$118))</f>
        <v>-1.9947061878162777E-2</v>
      </c>
      <c r="FV163" s="86">
        <f ca="1">Control!$C$7*Calculations!$C$82*INDEX('Monthly Data'!N:N,Calculations!$C$116+MOD(BF163,Calculations!$C$118))+Control!$C$7*Calculations!$C$83*INDEX('Monthly Data'!O:O,Calculations!$C$116+MOD(BF163,Calculations!$C$118))+Control!$C$7*Calculations!$C$84*INDEX('Monthly Data'!P:P,Calculations!$C$116+MOD(BF163,Calculations!$C$118))+Control!$C$7*Calculations!$C$85*INDEX('Monthly Data'!Q:Q,Calculations!$C$116+MOD(BF163,Calculations!$C$118))+(1-Control!$C$7*Calculations!$C$87)*INDEX('Monthly Data'!R:R,Calculations!$C$116+MOD(BF163,Calculations!$C$118))</f>
        <v>1.3891304280773396E-2</v>
      </c>
      <c r="FW163" s="86">
        <f ca="1">Control!$C$7*Calculations!$C$82*INDEX('Monthly Data'!N:N,Calculations!$C$116+MOD(BG163,Calculations!$C$118))+Control!$C$7*Calculations!$C$83*INDEX('Monthly Data'!O:O,Calculations!$C$116+MOD(BG163,Calculations!$C$118))+Control!$C$7*Calculations!$C$84*INDEX('Monthly Data'!P:P,Calculations!$C$116+MOD(BG163,Calculations!$C$118))+Control!$C$7*Calculations!$C$85*INDEX('Monthly Data'!Q:Q,Calculations!$C$116+MOD(BG163,Calculations!$C$118))+(1-Control!$C$7*Calculations!$C$87)*INDEX('Monthly Data'!R:R,Calculations!$C$116+MOD(BG163,Calculations!$C$118))</f>
        <v>1.8695385296339444E-2</v>
      </c>
      <c r="FX163" s="86">
        <f ca="1">Control!$C$7*Calculations!$C$82*INDEX('Monthly Data'!N:N,Calculations!$C$116+MOD(BH163,Calculations!$C$118))+Control!$C$7*Calculations!$C$83*INDEX('Monthly Data'!O:O,Calculations!$C$116+MOD(BH163,Calculations!$C$118))+Control!$C$7*Calculations!$C$84*INDEX('Monthly Data'!P:P,Calculations!$C$116+MOD(BH163,Calculations!$C$118))+Control!$C$7*Calculations!$C$85*INDEX('Monthly Data'!Q:Q,Calculations!$C$116+MOD(BH163,Calculations!$C$118))+(1-Control!$C$7*Calculations!$C$87)*INDEX('Monthly Data'!R:R,Calculations!$C$116+MOD(BH163,Calculations!$C$118))</f>
        <v>-3.8875517825435772E-3</v>
      </c>
      <c r="FY163" s="86">
        <f ca="1">Control!$C$7*Calculations!$C$82*INDEX('Monthly Data'!N:N,Calculations!$C$116+MOD(BI163,Calculations!$C$118))+Control!$C$7*Calculations!$C$83*INDEX('Monthly Data'!O:O,Calculations!$C$116+MOD(BI163,Calculations!$C$118))+Control!$C$7*Calculations!$C$84*INDEX('Monthly Data'!P:P,Calculations!$C$116+MOD(BI163,Calculations!$C$118))+Control!$C$7*Calculations!$C$85*INDEX('Monthly Data'!Q:Q,Calculations!$C$116+MOD(BI163,Calculations!$C$118))+(1-Control!$C$7*Calculations!$C$87)*INDEX('Monthly Data'!R:R,Calculations!$C$116+MOD(BI163,Calculations!$C$118))</f>
        <v>1.7361594973213587E-2</v>
      </c>
      <c r="FZ163" s="86">
        <f ca="1">Control!$C$7*Calculations!$C$82*INDEX('Monthly Data'!N:N,Calculations!$C$116+MOD(BJ163,Calculations!$C$118))+Control!$C$7*Calculations!$C$83*INDEX('Monthly Data'!O:O,Calculations!$C$116+MOD(BJ163,Calculations!$C$118))+Control!$C$7*Calculations!$C$84*INDEX('Monthly Data'!P:P,Calculations!$C$116+MOD(BJ163,Calculations!$C$118))+Control!$C$7*Calculations!$C$85*INDEX('Monthly Data'!Q:Q,Calculations!$C$116+MOD(BJ163,Calculations!$C$118))+(1-Control!$C$7*Calculations!$C$87)*INDEX('Monthly Data'!R:R,Calculations!$C$116+MOD(BJ163,Calculations!$C$118))</f>
        <v>4.089189590407355E-3</v>
      </c>
      <c r="GA163" s="86">
        <f ca="1">Control!$C$7*Calculations!$C$82*INDEX('Monthly Data'!N:N,Calculations!$C$116+MOD(BK163,Calculations!$C$118))+Control!$C$7*Calculations!$C$83*INDEX('Monthly Data'!O:O,Calculations!$C$116+MOD(BK163,Calculations!$C$118))+Control!$C$7*Calculations!$C$84*INDEX('Monthly Data'!P:P,Calculations!$C$116+MOD(BK163,Calculations!$C$118))+Control!$C$7*Calculations!$C$85*INDEX('Monthly Data'!Q:Q,Calculations!$C$116+MOD(BK163,Calculations!$C$118))+(1-Control!$C$7*Calculations!$C$87)*INDEX('Monthly Data'!R:R,Calculations!$C$116+MOD(BK163,Calculations!$C$118))</f>
        <v>-1.9947061878162777E-2</v>
      </c>
      <c r="GB163" s="86">
        <f ca="1">Control!$C$7*Calculations!$C$82*INDEX('Monthly Data'!N:N,Calculations!$C$116+MOD(BL163,Calculations!$C$118))+Control!$C$7*Calculations!$C$83*INDEX('Monthly Data'!O:O,Calculations!$C$116+MOD(BL163,Calculations!$C$118))+Control!$C$7*Calculations!$C$84*INDEX('Monthly Data'!P:P,Calculations!$C$116+MOD(BL163,Calculations!$C$118))+Control!$C$7*Calculations!$C$85*INDEX('Monthly Data'!Q:Q,Calculations!$C$116+MOD(BL163,Calculations!$C$118))+(1-Control!$C$7*Calculations!$C$87)*INDEX('Monthly Data'!R:R,Calculations!$C$116+MOD(BL163,Calculations!$C$118))</f>
        <v>-1.1360801645249321E-2</v>
      </c>
      <c r="GC163" s="86">
        <f ca="1">Control!$C$7*Calculations!$C$82*INDEX('Monthly Data'!N:N,Calculations!$C$116+MOD(BM163,Calculations!$C$118))+Control!$C$7*Calculations!$C$83*INDEX('Monthly Data'!O:O,Calculations!$C$116+MOD(BM163,Calculations!$C$118))+Control!$C$7*Calculations!$C$84*INDEX('Monthly Data'!P:P,Calculations!$C$116+MOD(BM163,Calculations!$C$118))+Control!$C$7*Calculations!$C$85*INDEX('Monthly Data'!Q:Q,Calculations!$C$116+MOD(BM163,Calculations!$C$118))+(1-Control!$C$7*Calculations!$C$87)*INDEX('Monthly Data'!R:R,Calculations!$C$116+MOD(BM163,Calculations!$C$118))</f>
        <v>4.5132804118240749E-2</v>
      </c>
      <c r="GD163" s="86">
        <f ca="1">Control!$C$7*Calculations!$C$82*INDEX('Monthly Data'!N:N,Calculations!$C$116+MOD(BN163,Calculations!$C$118))+Control!$C$7*Calculations!$C$83*INDEX('Monthly Data'!O:O,Calculations!$C$116+MOD(BN163,Calculations!$C$118))+Control!$C$7*Calculations!$C$84*INDEX('Monthly Data'!P:P,Calculations!$C$116+MOD(BN163,Calculations!$C$118))+Control!$C$7*Calculations!$C$85*INDEX('Monthly Data'!Q:Q,Calculations!$C$116+MOD(BN163,Calculations!$C$118))+(1-Control!$C$7*Calculations!$C$87)*INDEX('Monthly Data'!R:R,Calculations!$C$116+MOD(BN163,Calculations!$C$118))</f>
        <v>3.7118215575026904E-2</v>
      </c>
      <c r="GE163" s="86">
        <f ca="1">Control!$C$7*Calculations!$C$82*INDEX('Monthly Data'!N:N,Calculations!$C$116+MOD(BO163,Calculations!$C$118))+Control!$C$7*Calculations!$C$83*INDEX('Monthly Data'!O:O,Calculations!$C$116+MOD(BO163,Calculations!$C$118))+Control!$C$7*Calculations!$C$84*INDEX('Monthly Data'!P:P,Calculations!$C$116+MOD(BO163,Calculations!$C$118))+Control!$C$7*Calculations!$C$85*INDEX('Monthly Data'!Q:Q,Calculations!$C$116+MOD(BO163,Calculations!$C$118))+(1-Control!$C$7*Calculations!$C$87)*INDEX('Monthly Data'!R:R,Calculations!$C$116+MOD(BO163,Calculations!$C$118))</f>
        <v>2.3206536303657571E-2</v>
      </c>
      <c r="GF163" s="86">
        <f ca="1">Control!$C$7*Calculations!$C$82*INDEX('Monthly Data'!N:N,Calculations!$C$116+MOD(BP163,Calculations!$C$118))+Control!$C$7*Calculations!$C$83*INDEX('Monthly Data'!O:O,Calculations!$C$116+MOD(BP163,Calculations!$C$118))+Control!$C$7*Calculations!$C$84*INDEX('Monthly Data'!P:P,Calculations!$C$116+MOD(BP163,Calculations!$C$118))+Control!$C$7*Calculations!$C$85*INDEX('Monthly Data'!Q:Q,Calculations!$C$116+MOD(BP163,Calculations!$C$118))+(1-Control!$C$7*Calculations!$C$87)*INDEX('Monthly Data'!R:R,Calculations!$C$116+MOD(BP163,Calculations!$C$118))</f>
        <v>4.089189590407355E-3</v>
      </c>
      <c r="GG163" s="86">
        <f ca="1">Control!$C$7*Calculations!$C$82*INDEX('Monthly Data'!N:N,Calculations!$C$116+MOD(BQ163,Calculations!$C$118))+Control!$C$7*Calculations!$C$83*INDEX('Monthly Data'!O:O,Calculations!$C$116+MOD(BQ163,Calculations!$C$118))+Control!$C$7*Calculations!$C$84*INDEX('Monthly Data'!P:P,Calculations!$C$116+MOD(BQ163,Calculations!$C$118))+Control!$C$7*Calculations!$C$85*INDEX('Monthly Data'!Q:Q,Calculations!$C$116+MOD(BQ163,Calculations!$C$118))+(1-Control!$C$7*Calculations!$C$87)*INDEX('Monthly Data'!R:R,Calculations!$C$116+MOD(BQ163,Calculations!$C$118))</f>
        <v>-2.4571433440223247E-2</v>
      </c>
      <c r="GH163" s="86">
        <f ca="1">Control!$C$7*Calculations!$C$82*INDEX('Monthly Data'!N:N,Calculations!$C$116+MOD(BR163,Calculations!$C$118))+Control!$C$7*Calculations!$C$83*INDEX('Monthly Data'!O:O,Calculations!$C$116+MOD(BR163,Calculations!$C$118))+Control!$C$7*Calculations!$C$84*INDEX('Monthly Data'!P:P,Calculations!$C$116+MOD(BR163,Calculations!$C$118))+Control!$C$7*Calculations!$C$85*INDEX('Monthly Data'!Q:Q,Calculations!$C$116+MOD(BR163,Calculations!$C$118))+(1-Control!$C$7*Calculations!$C$87)*INDEX('Monthly Data'!R:R,Calculations!$C$116+MOD(BR163,Calculations!$C$118))</f>
        <v>-7.8872955230675015E-3</v>
      </c>
      <c r="GI163" s="86">
        <f ca="1">Control!$C$7*Calculations!$C$82*INDEX('Monthly Data'!N:N,Calculations!$C$116+MOD(BS163,Calculations!$C$118))+Control!$C$7*Calculations!$C$83*INDEX('Monthly Data'!O:O,Calculations!$C$116+MOD(BS163,Calculations!$C$118))+Control!$C$7*Calculations!$C$84*INDEX('Monthly Data'!P:P,Calculations!$C$116+MOD(BS163,Calculations!$C$118))+Control!$C$7*Calculations!$C$85*INDEX('Monthly Data'!Q:Q,Calculations!$C$116+MOD(BS163,Calculations!$C$118))+(1-Control!$C$7*Calculations!$C$87)*INDEX('Monthly Data'!R:R,Calculations!$C$116+MOD(BS163,Calculations!$C$118))</f>
        <v>1.1786765492207996E-2</v>
      </c>
      <c r="GJ163" s="86">
        <f ca="1">Control!$C$7*Calculations!$C$82*INDEX('Monthly Data'!N:N,Calculations!$C$116+MOD(BT163,Calculations!$C$118))+Control!$C$7*Calculations!$C$83*INDEX('Monthly Data'!O:O,Calculations!$C$116+MOD(BT163,Calculations!$C$118))+Control!$C$7*Calculations!$C$84*INDEX('Monthly Data'!P:P,Calculations!$C$116+MOD(BT163,Calculations!$C$118))+Control!$C$7*Calculations!$C$85*INDEX('Monthly Data'!Q:Q,Calculations!$C$116+MOD(BT163,Calculations!$C$118))+(1-Control!$C$7*Calculations!$C$87)*INDEX('Monthly Data'!R:R,Calculations!$C$116+MOD(BT163,Calculations!$C$118))</f>
        <v>5.1279584938936244E-2</v>
      </c>
      <c r="GK163" s="86">
        <f ca="1">Control!$C$7*Calculations!$C$82*INDEX('Monthly Data'!N:N,Calculations!$C$116+MOD(BU163,Calculations!$C$118))+Control!$C$7*Calculations!$C$83*INDEX('Monthly Data'!O:O,Calculations!$C$116+MOD(BU163,Calculations!$C$118))+Control!$C$7*Calculations!$C$84*INDEX('Monthly Data'!P:P,Calculations!$C$116+MOD(BU163,Calculations!$C$118))+Control!$C$7*Calculations!$C$85*INDEX('Monthly Data'!Q:Q,Calculations!$C$116+MOD(BU163,Calculations!$C$118))+(1-Control!$C$7*Calculations!$C$87)*INDEX('Monthly Data'!R:R,Calculations!$C$116+MOD(BU163,Calculations!$C$118))</f>
        <v>3.6332715283247441E-2</v>
      </c>
      <c r="GL163" s="86">
        <f ca="1">Control!$C$7*Calculations!$C$82*INDEX('Monthly Data'!N:N,Calculations!$C$116+MOD(BV163,Calculations!$C$118))+Control!$C$7*Calculations!$C$83*INDEX('Monthly Data'!O:O,Calculations!$C$116+MOD(BV163,Calculations!$C$118))+Control!$C$7*Calculations!$C$84*INDEX('Monthly Data'!P:P,Calculations!$C$116+MOD(BV163,Calculations!$C$118))+Control!$C$7*Calculations!$C$85*INDEX('Monthly Data'!Q:Q,Calculations!$C$116+MOD(BV163,Calculations!$C$118))+(1-Control!$C$7*Calculations!$C$87)*INDEX('Monthly Data'!R:R,Calculations!$C$116+MOD(BV163,Calculations!$C$118))</f>
        <v>7.7184133340106598E-3</v>
      </c>
      <c r="GM163" s="86">
        <f ca="1">Control!$C$7*Calculations!$C$82*INDEX('Monthly Data'!N:N,Calculations!$C$116+MOD(BW163,Calculations!$C$118))+Control!$C$7*Calculations!$C$83*INDEX('Monthly Data'!O:O,Calculations!$C$116+MOD(BW163,Calculations!$C$118))+Control!$C$7*Calculations!$C$84*INDEX('Monthly Data'!P:P,Calculations!$C$116+MOD(BW163,Calculations!$C$118))+Control!$C$7*Calculations!$C$85*INDEX('Monthly Data'!Q:Q,Calculations!$C$116+MOD(BW163,Calculations!$C$118))+(1-Control!$C$7*Calculations!$C$87)*INDEX('Monthly Data'!R:R,Calculations!$C$116+MOD(BW163,Calculations!$C$118))</f>
        <v>3.9251937367756782E-3</v>
      </c>
      <c r="GN163" s="86">
        <f ca="1">Control!$C$7*Calculations!$C$82*INDEX('Monthly Data'!N:N,Calculations!$C$116+MOD(BX163,Calculations!$C$118))+Control!$C$7*Calculations!$C$83*INDEX('Monthly Data'!O:O,Calculations!$C$116+MOD(BX163,Calculations!$C$118))+Control!$C$7*Calculations!$C$84*INDEX('Monthly Data'!P:P,Calculations!$C$116+MOD(BX163,Calculations!$C$118))+Control!$C$7*Calculations!$C$85*INDEX('Monthly Data'!Q:Q,Calculations!$C$116+MOD(BX163,Calculations!$C$118))+(1-Control!$C$7*Calculations!$C$87)*INDEX('Monthly Data'!R:R,Calculations!$C$116+MOD(BX163,Calculations!$C$118))</f>
        <v>2.766281641786093E-2</v>
      </c>
      <c r="GO163" s="86">
        <f ca="1">Control!$C$7*Calculations!$C$82*INDEX('Monthly Data'!N:N,Calculations!$C$116+MOD(BY163,Calculations!$C$118))+Control!$C$7*Calculations!$C$83*INDEX('Monthly Data'!O:O,Calculations!$C$116+MOD(BY163,Calculations!$C$118))+Control!$C$7*Calculations!$C$84*INDEX('Monthly Data'!P:P,Calculations!$C$116+MOD(BY163,Calculations!$C$118))+Control!$C$7*Calculations!$C$85*INDEX('Monthly Data'!Q:Q,Calculations!$C$116+MOD(BY163,Calculations!$C$118))+(1-Control!$C$7*Calculations!$C$87)*INDEX('Monthly Data'!R:R,Calculations!$C$116+MOD(BY163,Calculations!$C$118))</f>
        <v>-6.1115617667135171E-2</v>
      </c>
      <c r="GP163" s="86">
        <f ca="1">Control!$C$7*Calculations!$C$82*INDEX('Monthly Data'!N:N,Calculations!$C$116+MOD(BZ163,Calculations!$C$118))+Control!$C$7*Calculations!$C$83*INDEX('Monthly Data'!O:O,Calculations!$C$116+MOD(BZ163,Calculations!$C$118))+Control!$C$7*Calculations!$C$84*INDEX('Monthly Data'!P:P,Calculations!$C$116+MOD(BZ163,Calculations!$C$118))+Control!$C$7*Calculations!$C$85*INDEX('Monthly Data'!Q:Q,Calculations!$C$116+MOD(BZ163,Calculations!$C$118))+(1-Control!$C$7*Calculations!$C$87)*INDEX('Monthly Data'!R:R,Calculations!$C$116+MOD(BZ163,Calculations!$C$118))</f>
        <v>2.4842166689046628E-2</v>
      </c>
      <c r="GQ163" s="86">
        <f ca="1">Control!$C$7*Calculations!$C$82*INDEX('Monthly Data'!N:N,Calculations!$C$116+MOD(CA163,Calculations!$C$118))+Control!$C$7*Calculations!$C$83*INDEX('Monthly Data'!O:O,Calculations!$C$116+MOD(CA163,Calculations!$C$118))+Control!$C$7*Calculations!$C$84*INDEX('Monthly Data'!P:P,Calculations!$C$116+MOD(CA163,Calculations!$C$118))+Control!$C$7*Calculations!$C$85*INDEX('Monthly Data'!Q:Q,Calculations!$C$116+MOD(CA163,Calculations!$C$118))+(1-Control!$C$7*Calculations!$C$87)*INDEX('Monthly Data'!R:R,Calculations!$C$116+MOD(CA163,Calculations!$C$118))</f>
        <v>5.3309355465453899E-3</v>
      </c>
      <c r="GR163" s="86">
        <f ca="1">Control!$C$7*Calculations!$C$82*INDEX('Monthly Data'!N:N,Calculations!$C$116+MOD(CB163,Calculations!$C$118))+Control!$C$7*Calculations!$C$83*INDEX('Monthly Data'!O:O,Calculations!$C$116+MOD(CB163,Calculations!$C$118))+Control!$C$7*Calculations!$C$84*INDEX('Monthly Data'!P:P,Calculations!$C$116+MOD(CB163,Calculations!$C$118))+Control!$C$7*Calculations!$C$85*INDEX('Monthly Data'!Q:Q,Calculations!$C$116+MOD(CB163,Calculations!$C$118))+(1-Control!$C$7*Calculations!$C$87)*INDEX('Monthly Data'!R:R,Calculations!$C$116+MOD(CB163,Calculations!$C$118))</f>
        <v>-2.7490061308214487E-3</v>
      </c>
      <c r="GS163" s="86">
        <f ca="1">Control!$C$7*Calculations!$C$82*INDEX('Monthly Data'!N:N,Calculations!$C$116+MOD(CC163,Calculations!$C$118))+Control!$C$7*Calculations!$C$83*INDEX('Monthly Data'!O:O,Calculations!$C$116+MOD(CC163,Calculations!$C$118))+Control!$C$7*Calculations!$C$84*INDEX('Monthly Data'!P:P,Calculations!$C$116+MOD(CC163,Calculations!$C$118))+Control!$C$7*Calculations!$C$85*INDEX('Monthly Data'!Q:Q,Calculations!$C$116+MOD(CC163,Calculations!$C$118))+(1-Control!$C$7*Calculations!$C$87)*INDEX('Monthly Data'!R:R,Calculations!$C$116+MOD(CC163,Calculations!$C$118))</f>
        <v>2.377894462657602E-2</v>
      </c>
      <c r="GT163" s="86">
        <f ca="1">Control!$C$7*Calculations!$C$82*INDEX('Monthly Data'!N:N,Calculations!$C$116+MOD(CD163,Calculations!$C$118))+Control!$C$7*Calculations!$C$83*INDEX('Monthly Data'!O:O,Calculations!$C$116+MOD(CD163,Calculations!$C$118))+Control!$C$7*Calculations!$C$84*INDEX('Monthly Data'!P:P,Calculations!$C$116+MOD(CD163,Calculations!$C$118))+Control!$C$7*Calculations!$C$85*INDEX('Monthly Data'!Q:Q,Calculations!$C$116+MOD(CD163,Calculations!$C$118))+(1-Control!$C$7*Calculations!$C$87)*INDEX('Monthly Data'!R:R,Calculations!$C$116+MOD(CD163,Calculations!$C$118))</f>
        <v>4.7768166384148329E-3</v>
      </c>
      <c r="GU163" s="86">
        <f ca="1">Control!$C$7*Calculations!$C$82*INDEX('Monthly Data'!N:N,Calculations!$C$116+MOD(CE163,Calculations!$C$118))+Control!$C$7*Calculations!$C$83*INDEX('Monthly Data'!O:O,Calculations!$C$116+MOD(CE163,Calculations!$C$118))+Control!$C$7*Calculations!$C$84*INDEX('Monthly Data'!P:P,Calculations!$C$116+MOD(CE163,Calculations!$C$118))+Control!$C$7*Calculations!$C$85*INDEX('Monthly Data'!Q:Q,Calculations!$C$116+MOD(CE163,Calculations!$C$118))+(1-Control!$C$7*Calculations!$C$87)*INDEX('Monthly Data'!R:R,Calculations!$C$116+MOD(CE163,Calculations!$C$118))</f>
        <v>7.857567536297622E-3</v>
      </c>
      <c r="GV163" s="86">
        <f ca="1">Control!$C$7*Calculations!$C$82*INDEX('Monthly Data'!N:N,Calculations!$C$116+MOD(CF163,Calculations!$C$118))+Control!$C$7*Calculations!$C$83*INDEX('Monthly Data'!O:O,Calculations!$C$116+MOD(CF163,Calculations!$C$118))+Control!$C$7*Calculations!$C$84*INDEX('Monthly Data'!P:P,Calculations!$C$116+MOD(CF163,Calculations!$C$118))+Control!$C$7*Calculations!$C$85*INDEX('Monthly Data'!Q:Q,Calculations!$C$116+MOD(CF163,Calculations!$C$118))+(1-Control!$C$7*Calculations!$C$87)*INDEX('Monthly Data'!R:R,Calculations!$C$116+MOD(CF163,Calculations!$C$118))</f>
        <v>7.3538285850108537E-3</v>
      </c>
      <c r="GW163" s="86">
        <f ca="1">Control!$C$7*Calculations!$C$82*INDEX('Monthly Data'!N:N,Calculations!$C$116+MOD(CG163,Calculations!$C$118))+Control!$C$7*Calculations!$C$83*INDEX('Monthly Data'!O:O,Calculations!$C$116+MOD(CG163,Calculations!$C$118))+Control!$C$7*Calculations!$C$84*INDEX('Monthly Data'!P:P,Calculations!$C$116+MOD(CG163,Calculations!$C$118))+Control!$C$7*Calculations!$C$85*INDEX('Monthly Data'!Q:Q,Calculations!$C$116+MOD(CG163,Calculations!$C$118))+(1-Control!$C$7*Calculations!$C$87)*INDEX('Monthly Data'!R:R,Calculations!$C$116+MOD(CG163,Calculations!$C$118))</f>
        <v>-2.0269389991732112E-2</v>
      </c>
      <c r="GX163" s="86">
        <f ca="1">Control!$C$7*Calculations!$C$82*INDEX('Monthly Data'!N:N,Calculations!$C$116+MOD(CH163,Calculations!$C$118))+Control!$C$7*Calculations!$C$83*INDEX('Monthly Data'!O:O,Calculations!$C$116+MOD(CH163,Calculations!$C$118))+Control!$C$7*Calculations!$C$84*INDEX('Monthly Data'!P:P,Calculations!$C$116+MOD(CH163,Calculations!$C$118))+Control!$C$7*Calculations!$C$85*INDEX('Monthly Data'!Q:Q,Calculations!$C$116+MOD(CH163,Calculations!$C$118))+(1-Control!$C$7*Calculations!$C$87)*INDEX('Monthly Data'!R:R,Calculations!$C$116+MOD(CH163,Calculations!$C$118))</f>
        <v>2.2757992058453024E-3</v>
      </c>
      <c r="GY163" s="86">
        <f ca="1">Control!$C$7*Calculations!$C$82*INDEX('Monthly Data'!N:N,Calculations!$C$116+MOD(CI163,Calculations!$C$118))+Control!$C$7*Calculations!$C$83*INDEX('Monthly Data'!O:O,Calculations!$C$116+MOD(CI163,Calculations!$C$118))+Control!$C$7*Calculations!$C$84*INDEX('Monthly Data'!P:P,Calculations!$C$116+MOD(CI163,Calculations!$C$118))+Control!$C$7*Calculations!$C$85*INDEX('Monthly Data'!Q:Q,Calculations!$C$116+MOD(CI163,Calculations!$C$118))+(1-Control!$C$7*Calculations!$C$87)*INDEX('Monthly Data'!R:R,Calculations!$C$116+MOD(CI163,Calculations!$C$118))</f>
        <v>-2.5419860972892394E-2</v>
      </c>
      <c r="GZ163" s="86">
        <f ca="1">Control!$C$7*Calculations!$C$82*INDEX('Monthly Data'!N:N,Calculations!$C$116+MOD(CJ163,Calculations!$C$118))+Control!$C$7*Calculations!$C$83*INDEX('Monthly Data'!O:O,Calculations!$C$116+MOD(CJ163,Calculations!$C$118))+Control!$C$7*Calculations!$C$84*INDEX('Monthly Data'!P:P,Calculations!$C$116+MOD(CJ163,Calculations!$C$118))+Control!$C$7*Calculations!$C$85*INDEX('Monthly Data'!Q:Q,Calculations!$C$116+MOD(CJ163,Calculations!$C$118))+(1-Control!$C$7*Calculations!$C$87)*INDEX('Monthly Data'!R:R,Calculations!$C$116+MOD(CJ163,Calculations!$C$118))</f>
        <v>2.3206536303657571E-2</v>
      </c>
      <c r="HA163" s="86">
        <f ca="1">Control!$C$7*Calculations!$C$82*INDEX('Monthly Data'!N:N,Calculations!$C$116+MOD(CK163,Calculations!$C$118))+Control!$C$7*Calculations!$C$83*INDEX('Monthly Data'!O:O,Calculations!$C$116+MOD(CK163,Calculations!$C$118))+Control!$C$7*Calculations!$C$84*INDEX('Monthly Data'!P:P,Calculations!$C$116+MOD(CK163,Calculations!$C$118))+Control!$C$7*Calculations!$C$85*INDEX('Monthly Data'!Q:Q,Calculations!$C$116+MOD(CK163,Calculations!$C$118))+(1-Control!$C$7*Calculations!$C$87)*INDEX('Monthly Data'!R:R,Calculations!$C$116+MOD(CK163,Calculations!$C$118))</f>
        <v>6.4539397490030407E-3</v>
      </c>
      <c r="HB163" s="86">
        <f ca="1">Control!$C$7*Calculations!$C$82*INDEX('Monthly Data'!N:N,Calculations!$C$116+MOD(CL163,Calculations!$C$118))+Control!$C$7*Calculations!$C$83*INDEX('Monthly Data'!O:O,Calculations!$C$116+MOD(CL163,Calculations!$C$118))+Control!$C$7*Calculations!$C$84*INDEX('Monthly Data'!P:P,Calculations!$C$116+MOD(CL163,Calculations!$C$118))+Control!$C$7*Calculations!$C$85*INDEX('Monthly Data'!Q:Q,Calculations!$C$116+MOD(CL163,Calculations!$C$118))+(1-Control!$C$7*Calculations!$C$87)*INDEX('Monthly Data'!R:R,Calculations!$C$116+MOD(CL163,Calculations!$C$118))</f>
        <v>-2.5419860972892394E-2</v>
      </c>
      <c r="HC163" s="86">
        <f ca="1">Control!$C$7*Calculations!$C$82*INDEX('Monthly Data'!N:N,Calculations!$C$116+MOD(CM163,Calculations!$C$118))+Control!$C$7*Calculations!$C$83*INDEX('Monthly Data'!O:O,Calculations!$C$116+MOD(CM163,Calculations!$C$118))+Control!$C$7*Calculations!$C$84*INDEX('Monthly Data'!P:P,Calculations!$C$116+MOD(CM163,Calculations!$C$118))+Control!$C$7*Calculations!$C$85*INDEX('Monthly Data'!Q:Q,Calculations!$C$116+MOD(CM163,Calculations!$C$118))+(1-Control!$C$7*Calculations!$C$87)*INDEX('Monthly Data'!R:R,Calculations!$C$116+MOD(CM163,Calculations!$C$118))</f>
        <v>1.5063457444773597E-2</v>
      </c>
      <c r="HD163" s="86">
        <f ca="1">Control!$C$7*Calculations!$C$82*INDEX('Monthly Data'!N:N,Calculations!$C$116+MOD(CN163,Calculations!$C$118))+Control!$C$7*Calculations!$C$83*INDEX('Monthly Data'!O:O,Calculations!$C$116+MOD(CN163,Calculations!$C$118))+Control!$C$7*Calculations!$C$84*INDEX('Monthly Data'!P:P,Calculations!$C$116+MOD(CN163,Calculations!$C$118))+Control!$C$7*Calculations!$C$85*INDEX('Monthly Data'!Q:Q,Calculations!$C$116+MOD(CN163,Calculations!$C$118))+(1-Control!$C$7*Calculations!$C$87)*INDEX('Monthly Data'!R:R,Calculations!$C$116+MOD(CN163,Calculations!$C$118))</f>
        <v>2.3307359621218403E-2</v>
      </c>
      <c r="HE163" s="86">
        <f ca="1">Control!$C$7*Calculations!$C$82*INDEX('Monthly Data'!N:N,Calculations!$C$116+MOD(CO163,Calculations!$C$118))+Control!$C$7*Calculations!$C$83*INDEX('Monthly Data'!O:O,Calculations!$C$116+MOD(CO163,Calculations!$C$118))+Control!$C$7*Calculations!$C$84*INDEX('Monthly Data'!P:P,Calculations!$C$116+MOD(CO163,Calculations!$C$118))+Control!$C$7*Calculations!$C$85*INDEX('Monthly Data'!Q:Q,Calculations!$C$116+MOD(CO163,Calculations!$C$118))+(1-Control!$C$7*Calculations!$C$87)*INDEX('Monthly Data'!R:R,Calculations!$C$116+MOD(CO163,Calculations!$C$118))</f>
        <v>1.9073822767906517E-2</v>
      </c>
      <c r="HF163" s="86">
        <f ca="1">Control!$C$7*Calculations!$C$82*INDEX('Monthly Data'!N:N,Calculations!$C$116+MOD(CP163,Calculations!$C$118))+Control!$C$7*Calculations!$C$83*INDEX('Monthly Data'!O:O,Calculations!$C$116+MOD(CP163,Calculations!$C$118))+Control!$C$7*Calculations!$C$84*INDEX('Monthly Data'!P:P,Calculations!$C$116+MOD(CP163,Calculations!$C$118))+Control!$C$7*Calculations!$C$85*INDEX('Monthly Data'!Q:Q,Calculations!$C$116+MOD(CP163,Calculations!$C$118))+(1-Control!$C$7*Calculations!$C$87)*INDEX('Monthly Data'!R:R,Calculations!$C$116+MOD(CP163,Calculations!$C$118))</f>
        <v>3.7596120283497965E-2</v>
      </c>
      <c r="HG163" s="86">
        <f ca="1">Control!$C$7*Calculations!$C$82*INDEX('Monthly Data'!N:N,Calculations!$C$116+MOD(CQ163,Calculations!$C$118))+Control!$C$7*Calculations!$C$83*INDEX('Monthly Data'!O:O,Calculations!$C$116+MOD(CQ163,Calculations!$C$118))+Control!$C$7*Calculations!$C$84*INDEX('Monthly Data'!P:P,Calculations!$C$116+MOD(CQ163,Calculations!$C$118))+Control!$C$7*Calculations!$C$85*INDEX('Monthly Data'!Q:Q,Calculations!$C$116+MOD(CQ163,Calculations!$C$118))+(1-Control!$C$7*Calculations!$C$87)*INDEX('Monthly Data'!R:R,Calculations!$C$116+MOD(CQ163,Calculations!$C$118))</f>
        <v>-1.5984879994281095E-2</v>
      </c>
      <c r="HH163" s="86">
        <f ca="1">Control!$C$7*Calculations!$C$82*INDEX('Monthly Data'!N:N,Calculations!$C$116+MOD(CR163,Calculations!$C$118))+Control!$C$7*Calculations!$C$83*INDEX('Monthly Data'!O:O,Calculations!$C$116+MOD(CR163,Calculations!$C$118))+Control!$C$7*Calculations!$C$84*INDEX('Monthly Data'!P:P,Calculations!$C$116+MOD(CR163,Calculations!$C$118))+Control!$C$7*Calculations!$C$85*INDEX('Monthly Data'!Q:Q,Calculations!$C$116+MOD(CR163,Calculations!$C$118))+(1-Control!$C$7*Calculations!$C$87)*INDEX('Monthly Data'!R:R,Calculations!$C$116+MOD(CR163,Calculations!$C$118))</f>
        <v>-2.7490061308214487E-3</v>
      </c>
      <c r="HI163" s="86">
        <f ca="1">Control!$C$7*Calculations!$C$82*INDEX('Monthly Data'!N:N,Calculations!$C$116+MOD(CS163,Calculations!$C$118))+Control!$C$7*Calculations!$C$83*INDEX('Monthly Data'!O:O,Calculations!$C$116+MOD(CS163,Calculations!$C$118))+Control!$C$7*Calculations!$C$84*INDEX('Monthly Data'!P:P,Calculations!$C$116+MOD(CS163,Calculations!$C$118))+Control!$C$7*Calculations!$C$85*INDEX('Monthly Data'!Q:Q,Calculations!$C$116+MOD(CS163,Calculations!$C$118))+(1-Control!$C$7*Calculations!$C$87)*INDEX('Monthly Data'!R:R,Calculations!$C$116+MOD(CS163,Calculations!$C$118))</f>
        <v>1.9073822767906517E-2</v>
      </c>
      <c r="HJ163" s="86">
        <f ca="1">Control!$C$7*Calculations!$C$82*INDEX('Monthly Data'!N:N,Calculations!$C$116+MOD(CT163,Calculations!$C$118))+Control!$C$7*Calculations!$C$83*INDEX('Monthly Data'!O:O,Calculations!$C$116+MOD(CT163,Calculations!$C$118))+Control!$C$7*Calculations!$C$84*INDEX('Monthly Data'!P:P,Calculations!$C$116+MOD(CT163,Calculations!$C$118))+Control!$C$7*Calculations!$C$85*INDEX('Monthly Data'!Q:Q,Calculations!$C$116+MOD(CT163,Calculations!$C$118))+(1-Control!$C$7*Calculations!$C$87)*INDEX('Monthly Data'!R:R,Calculations!$C$116+MOD(CT163,Calculations!$C$118))</f>
        <v>-3.9863250714949353E-2</v>
      </c>
      <c r="HK163" s="86">
        <f ca="1">Control!$C$7*Calculations!$C$82*INDEX('Monthly Data'!N:N,Calculations!$C$116+MOD(CU163,Calculations!$C$118))+Control!$C$7*Calculations!$C$83*INDEX('Monthly Data'!O:O,Calculations!$C$116+MOD(CU163,Calculations!$C$118))+Control!$C$7*Calculations!$C$84*INDEX('Monthly Data'!P:P,Calculations!$C$116+MOD(CU163,Calculations!$C$118))+Control!$C$7*Calculations!$C$85*INDEX('Monthly Data'!Q:Q,Calculations!$C$116+MOD(CU163,Calculations!$C$118))+(1-Control!$C$7*Calculations!$C$87)*INDEX('Monthly Data'!R:R,Calculations!$C$116+MOD(CU163,Calculations!$C$118))</f>
        <v>2.5790695379256122E-2</v>
      </c>
      <c r="HL163" s="86">
        <f ca="1">Control!$C$7*Calculations!$C$82*INDEX('Monthly Data'!N:N,Calculations!$C$116+MOD(CV163,Calculations!$C$118))+Control!$C$7*Calculations!$C$83*INDEX('Monthly Data'!O:O,Calculations!$C$116+MOD(CV163,Calculations!$C$118))+Control!$C$7*Calculations!$C$84*INDEX('Monthly Data'!P:P,Calculations!$C$116+MOD(CV163,Calculations!$C$118))+Control!$C$7*Calculations!$C$85*INDEX('Monthly Data'!Q:Q,Calculations!$C$116+MOD(CV163,Calculations!$C$118))+(1-Control!$C$7*Calculations!$C$87)*INDEX('Monthly Data'!R:R,Calculations!$C$116+MOD(CV163,Calculations!$C$118))</f>
        <v>1.1786765492207996E-2</v>
      </c>
      <c r="HM163" s="86">
        <f ca="1">Control!$C$7*Calculations!$C$82*INDEX('Monthly Data'!N:N,Calculations!$C$116+MOD(CW163,Calculations!$C$118))+Control!$C$7*Calculations!$C$83*INDEX('Monthly Data'!O:O,Calculations!$C$116+MOD(CW163,Calculations!$C$118))+Control!$C$7*Calculations!$C$84*INDEX('Monthly Data'!P:P,Calculations!$C$116+MOD(CW163,Calculations!$C$118))+Control!$C$7*Calculations!$C$85*INDEX('Monthly Data'!Q:Q,Calculations!$C$116+MOD(CW163,Calculations!$C$118))+(1-Control!$C$7*Calculations!$C$87)*INDEX('Monthly Data'!R:R,Calculations!$C$116+MOD(CW163,Calculations!$C$118))</f>
        <v>-2.4571433440223247E-2</v>
      </c>
      <c r="HN163" s="86">
        <f ca="1">Control!$C$7*Calculations!$C$82*INDEX('Monthly Data'!N:N,Calculations!$C$116+MOD(CX163,Calculations!$C$118))+Control!$C$7*Calculations!$C$83*INDEX('Monthly Data'!O:O,Calculations!$C$116+MOD(CX163,Calculations!$C$118))+Control!$C$7*Calculations!$C$84*INDEX('Monthly Data'!P:P,Calculations!$C$116+MOD(CX163,Calculations!$C$118))+Control!$C$7*Calculations!$C$85*INDEX('Monthly Data'!Q:Q,Calculations!$C$116+MOD(CX163,Calculations!$C$118))+(1-Control!$C$7*Calculations!$C$87)*INDEX('Monthly Data'!R:R,Calculations!$C$116+MOD(CX163,Calculations!$C$118))</f>
        <v>1.3891304280773396E-2</v>
      </c>
      <c r="HO163" s="86">
        <f ca="1">Control!$C$7*Calculations!$C$82*INDEX('Monthly Data'!N:N,Calculations!$C$116+MOD(CY163,Calculations!$C$118))+Control!$C$7*Calculations!$C$83*INDEX('Monthly Data'!O:O,Calculations!$C$116+MOD(CY163,Calculations!$C$118))+Control!$C$7*Calculations!$C$84*INDEX('Monthly Data'!P:P,Calculations!$C$116+MOD(CY163,Calculations!$C$118))+Control!$C$7*Calculations!$C$85*INDEX('Monthly Data'!Q:Q,Calculations!$C$116+MOD(CY163,Calculations!$C$118))+(1-Control!$C$7*Calculations!$C$87)*INDEX('Monthly Data'!R:R,Calculations!$C$116+MOD(CY163,Calculations!$C$118))</f>
        <v>-2.4571433440223247E-2</v>
      </c>
      <c r="HP163" s="86">
        <f ca="1">Control!$C$7*Calculations!$C$82*INDEX('Monthly Data'!N:N,Calculations!$C$116+MOD(CZ163,Calculations!$C$118))+Control!$C$7*Calculations!$C$83*INDEX('Monthly Data'!O:O,Calculations!$C$116+MOD(CZ163,Calculations!$C$118))+Control!$C$7*Calculations!$C$84*INDEX('Monthly Data'!P:P,Calculations!$C$116+MOD(CZ163,Calculations!$C$118))+Control!$C$7*Calculations!$C$85*INDEX('Monthly Data'!Q:Q,Calculations!$C$116+MOD(CZ163,Calculations!$C$118))+(1-Control!$C$7*Calculations!$C$87)*INDEX('Monthly Data'!R:R,Calculations!$C$116+MOD(CZ163,Calculations!$C$118))</f>
        <v>2.4470405846852006E-3</v>
      </c>
      <c r="HQ163" s="86">
        <f ca="1">Control!$C$7*Calculations!$C$82*INDEX('Monthly Data'!N:N,Calculations!$C$116+MOD(DA163,Calculations!$C$118))+Control!$C$7*Calculations!$C$83*INDEX('Monthly Data'!O:O,Calculations!$C$116+MOD(DA163,Calculations!$C$118))+Control!$C$7*Calculations!$C$84*INDEX('Monthly Data'!P:P,Calculations!$C$116+MOD(DA163,Calculations!$C$118))+Control!$C$7*Calculations!$C$85*INDEX('Monthly Data'!Q:Q,Calculations!$C$116+MOD(DA163,Calculations!$C$118))+(1-Control!$C$7*Calculations!$C$87)*INDEX('Monthly Data'!R:R,Calculations!$C$116+MOD(DA163,Calculations!$C$118))</f>
        <v>9.5791276036140301E-3</v>
      </c>
      <c r="HR163" s="86">
        <f ca="1">Control!$C$7*Calculations!$C$82*INDEX('Monthly Data'!N:N,Calculations!$C$116+MOD(DB163,Calculations!$C$118))+Control!$C$7*Calculations!$C$83*INDEX('Monthly Data'!O:O,Calculations!$C$116+MOD(DB163,Calculations!$C$118))+Control!$C$7*Calculations!$C$84*INDEX('Monthly Data'!P:P,Calculations!$C$116+MOD(DB163,Calculations!$C$118))+Control!$C$7*Calculations!$C$85*INDEX('Monthly Data'!Q:Q,Calculations!$C$116+MOD(DB163,Calculations!$C$118))+(1-Control!$C$7*Calculations!$C$87)*INDEX('Monthly Data'!R:R,Calculations!$C$116+MOD(DB163,Calculations!$C$118))</f>
        <v>5.8868730207813358E-3</v>
      </c>
      <c r="HS163" s="86">
        <f ca="1">Control!$C$7*Calculations!$C$82*INDEX('Monthly Data'!N:N,Calculations!$C$116+MOD(DC163,Calculations!$C$118))+Control!$C$7*Calculations!$C$83*INDEX('Monthly Data'!O:O,Calculations!$C$116+MOD(DC163,Calculations!$C$118))+Control!$C$7*Calculations!$C$84*INDEX('Monthly Data'!P:P,Calculations!$C$116+MOD(DC163,Calculations!$C$118))+Control!$C$7*Calculations!$C$85*INDEX('Monthly Data'!Q:Q,Calculations!$C$116+MOD(DC163,Calculations!$C$118))+(1-Control!$C$7*Calculations!$C$87)*INDEX('Monthly Data'!R:R,Calculations!$C$116+MOD(DC163,Calculations!$C$118))</f>
        <v>-1.3959200237295809E-2</v>
      </c>
      <c r="HT163" s="86">
        <f ca="1">Control!$C$7*Calculations!$C$82*INDEX('Monthly Data'!N:N,Calculations!$C$116+MOD(DD163,Calculations!$C$118))+Control!$C$7*Calculations!$C$83*INDEX('Monthly Data'!O:O,Calculations!$C$116+MOD(DD163,Calculations!$C$118))+Control!$C$7*Calculations!$C$84*INDEX('Monthly Data'!P:P,Calculations!$C$116+MOD(DD163,Calculations!$C$118))+Control!$C$7*Calculations!$C$85*INDEX('Monthly Data'!Q:Q,Calculations!$C$116+MOD(DD163,Calculations!$C$118))+(1-Control!$C$7*Calculations!$C$87)*INDEX('Monthly Data'!R:R,Calculations!$C$116+MOD(DD163,Calculations!$C$118))</f>
        <v>9.9793409618087695E-3</v>
      </c>
      <c r="HU163" s="86">
        <f ca="1">Control!$C$7*Calculations!$C$82*INDEX('Monthly Data'!N:N,Calculations!$C$116+MOD(DE163,Calculations!$C$118))+Control!$C$7*Calculations!$C$83*INDEX('Monthly Data'!O:O,Calculations!$C$116+MOD(DE163,Calculations!$C$118))+Control!$C$7*Calculations!$C$84*INDEX('Monthly Data'!P:P,Calculations!$C$116+MOD(DE163,Calculations!$C$118))+Control!$C$7*Calculations!$C$85*INDEX('Monthly Data'!Q:Q,Calculations!$C$116+MOD(DE163,Calculations!$C$118))+(1-Control!$C$7*Calculations!$C$87)*INDEX('Monthly Data'!R:R,Calculations!$C$116+MOD(DE163,Calculations!$C$118))</f>
        <v>-2.6378232493851243E-2</v>
      </c>
      <c r="HV163" s="86">
        <f ca="1">Control!$C$7*Calculations!$C$82*INDEX('Monthly Data'!N:N,Calculations!$C$116+MOD(DF163,Calculations!$C$118))+Control!$C$7*Calculations!$C$83*INDEX('Monthly Data'!O:O,Calculations!$C$116+MOD(DF163,Calculations!$C$118))+Control!$C$7*Calculations!$C$84*INDEX('Monthly Data'!P:P,Calculations!$C$116+MOD(DF163,Calculations!$C$118))+Control!$C$7*Calculations!$C$85*INDEX('Monthly Data'!Q:Q,Calculations!$C$116+MOD(DF163,Calculations!$C$118))+(1-Control!$C$7*Calculations!$C$87)*INDEX('Monthly Data'!R:R,Calculations!$C$116+MOD(DF163,Calculations!$C$118))</f>
        <v>-2.0259958308006688E-2</v>
      </c>
      <c r="HW163" s="86">
        <f ca="1">Control!$C$7*Calculations!$C$82*INDEX('Monthly Data'!N:N,Calculations!$C$116+MOD(DG163,Calculations!$C$118))+Control!$C$7*Calculations!$C$83*INDEX('Monthly Data'!O:O,Calculations!$C$116+MOD(DG163,Calculations!$C$118))+Control!$C$7*Calculations!$C$84*INDEX('Monthly Data'!P:P,Calculations!$C$116+MOD(DG163,Calculations!$C$118))+Control!$C$7*Calculations!$C$85*INDEX('Monthly Data'!Q:Q,Calculations!$C$116+MOD(DG163,Calculations!$C$118))+(1-Control!$C$7*Calculations!$C$87)*INDEX('Monthly Data'!R:R,Calculations!$C$116+MOD(DG163,Calculations!$C$118))</f>
        <v>1.5758278480433856E-2</v>
      </c>
      <c r="HX163" s="86">
        <f ca="1">Control!$C$7*Calculations!$C$82*INDEX('Monthly Data'!N:N,Calculations!$C$116+MOD(DH163,Calculations!$C$118))+Control!$C$7*Calculations!$C$83*INDEX('Monthly Data'!O:O,Calculations!$C$116+MOD(DH163,Calculations!$C$118))+Control!$C$7*Calculations!$C$84*INDEX('Monthly Data'!P:P,Calculations!$C$116+MOD(DH163,Calculations!$C$118))+Control!$C$7*Calculations!$C$85*INDEX('Monthly Data'!Q:Q,Calculations!$C$116+MOD(DH163,Calculations!$C$118))+(1-Control!$C$7*Calculations!$C$87)*INDEX('Monthly Data'!R:R,Calculations!$C$116+MOD(DH163,Calculations!$C$118))</f>
        <v>9.9787204839310462E-3</v>
      </c>
      <c r="HY163" s="86">
        <f ca="1">Control!$C$7*Calculations!$C$82*INDEX('Monthly Data'!N:N,Calculations!$C$116+MOD(DI163,Calculations!$C$118))+Control!$C$7*Calculations!$C$83*INDEX('Monthly Data'!O:O,Calculations!$C$116+MOD(DI163,Calculations!$C$118))+Control!$C$7*Calculations!$C$84*INDEX('Monthly Data'!P:P,Calculations!$C$116+MOD(DI163,Calculations!$C$118))+Control!$C$7*Calculations!$C$85*INDEX('Monthly Data'!Q:Q,Calculations!$C$116+MOD(DI163,Calculations!$C$118))+(1-Control!$C$7*Calculations!$C$87)*INDEX('Monthly Data'!R:R,Calculations!$C$116+MOD(DI163,Calculations!$C$118))</f>
        <v>-2.0259958308006688E-2</v>
      </c>
      <c r="HZ163" s="86">
        <f ca="1">Control!$C$7*Calculations!$C$82*INDEX('Monthly Data'!N:N,Calculations!$C$116+MOD(DJ163,Calculations!$C$118))+Control!$C$7*Calculations!$C$83*INDEX('Monthly Data'!O:O,Calculations!$C$116+MOD(DJ163,Calculations!$C$118))+Control!$C$7*Calculations!$C$84*INDEX('Monthly Data'!P:P,Calculations!$C$116+MOD(DJ163,Calculations!$C$118))+Control!$C$7*Calculations!$C$85*INDEX('Monthly Data'!Q:Q,Calculations!$C$116+MOD(DJ163,Calculations!$C$118))+(1-Control!$C$7*Calculations!$C$87)*INDEX('Monthly Data'!R:R,Calculations!$C$116+MOD(DJ163,Calculations!$C$118))</f>
        <v>1.3891563624307685E-2</v>
      </c>
      <c r="IA163" s="86">
        <f ca="1">Control!$C$7*Calculations!$C$82*INDEX('Monthly Data'!N:N,Calculations!$C$116+MOD(DK163,Calculations!$C$118))+Control!$C$7*Calculations!$C$83*INDEX('Monthly Data'!O:O,Calculations!$C$116+MOD(DK163,Calculations!$C$118))+Control!$C$7*Calculations!$C$84*INDEX('Monthly Data'!P:P,Calculations!$C$116+MOD(DK163,Calculations!$C$118))+Control!$C$7*Calculations!$C$85*INDEX('Monthly Data'!Q:Q,Calculations!$C$116+MOD(DK163,Calculations!$C$118))+(1-Control!$C$7*Calculations!$C$87)*INDEX('Monthly Data'!R:R,Calculations!$C$116+MOD(DK163,Calculations!$C$118))</f>
        <v>-4.3408051735618014E-2</v>
      </c>
      <c r="IB163" s="86">
        <f ca="1">Control!$C$7*Calculations!$C$82*INDEX('Monthly Data'!N:N,Calculations!$C$116+MOD(DL163,Calculations!$C$118))+Control!$C$7*Calculations!$C$83*INDEX('Monthly Data'!O:O,Calculations!$C$116+MOD(DL163,Calculations!$C$118))+Control!$C$7*Calculations!$C$84*INDEX('Monthly Data'!P:P,Calculations!$C$116+MOD(DL163,Calculations!$C$118))+Control!$C$7*Calculations!$C$85*INDEX('Monthly Data'!Q:Q,Calculations!$C$116+MOD(DL163,Calculations!$C$118))+(1-Control!$C$7*Calculations!$C$87)*INDEX('Monthly Data'!R:R,Calculations!$C$116+MOD(DL163,Calculations!$C$118))</f>
        <v>6.4539397490030407E-3</v>
      </c>
      <c r="IC163" s="86">
        <f ca="1">Control!$C$7*Calculations!$C$82*INDEX('Monthly Data'!N:N,Calculations!$C$116+MOD(DM163,Calculations!$C$118))+Control!$C$7*Calculations!$C$83*INDEX('Monthly Data'!O:O,Calculations!$C$116+MOD(DM163,Calculations!$C$118))+Control!$C$7*Calculations!$C$84*INDEX('Monthly Data'!P:P,Calculations!$C$116+MOD(DM163,Calculations!$C$118))+Control!$C$7*Calculations!$C$85*INDEX('Monthly Data'!Q:Q,Calculations!$C$116+MOD(DM163,Calculations!$C$118))+(1-Control!$C$7*Calculations!$C$87)*INDEX('Monthly Data'!R:R,Calculations!$C$116+MOD(DM163,Calculations!$C$118))</f>
        <v>6.1009361253630504E-2</v>
      </c>
      <c r="ID163" s="86">
        <f ca="1">Control!$C$7*Calculations!$C$82*INDEX('Monthly Data'!N:N,Calculations!$C$116+MOD(DN163,Calculations!$C$118))+Control!$C$7*Calculations!$C$83*INDEX('Monthly Data'!O:O,Calculations!$C$116+MOD(DN163,Calculations!$C$118))+Control!$C$7*Calculations!$C$84*INDEX('Monthly Data'!P:P,Calculations!$C$116+MOD(DN163,Calculations!$C$118))+Control!$C$7*Calculations!$C$85*INDEX('Monthly Data'!Q:Q,Calculations!$C$116+MOD(DN163,Calculations!$C$118))+(1-Control!$C$7*Calculations!$C$87)*INDEX('Monthly Data'!R:R,Calculations!$C$116+MOD(DN163,Calculations!$C$118))</f>
        <v>1.5758278480433856E-2</v>
      </c>
      <c r="IE163" s="86">
        <f ca="1">Control!$C$7*Calculations!$C$82*INDEX('Monthly Data'!N:N,Calculations!$C$116+MOD(DO163,Calculations!$C$118))+Control!$C$7*Calculations!$C$83*INDEX('Monthly Data'!O:O,Calculations!$C$116+MOD(DO163,Calculations!$C$118))+Control!$C$7*Calculations!$C$84*INDEX('Monthly Data'!P:P,Calculations!$C$116+MOD(DO163,Calculations!$C$118))+Control!$C$7*Calculations!$C$85*INDEX('Monthly Data'!Q:Q,Calculations!$C$116+MOD(DO163,Calculations!$C$118))+(1-Control!$C$7*Calculations!$C$87)*INDEX('Monthly Data'!R:R,Calculations!$C$116+MOD(DO163,Calculations!$C$118))</f>
        <v>1.0415351832335435E-2</v>
      </c>
      <c r="IF163" s="86">
        <f ca="1">Control!$C$7*Calculations!$C$82*INDEX('Monthly Data'!N:N,Calculations!$C$116+MOD(DP163,Calculations!$C$118))+Control!$C$7*Calculations!$C$83*INDEX('Monthly Data'!O:O,Calculations!$C$116+MOD(DP163,Calculations!$C$118))+Control!$C$7*Calculations!$C$84*INDEX('Monthly Data'!P:P,Calculations!$C$116+MOD(DP163,Calculations!$C$118))+Control!$C$7*Calculations!$C$85*INDEX('Monthly Data'!Q:Q,Calculations!$C$116+MOD(DP163,Calculations!$C$118))+(1-Control!$C$7*Calculations!$C$87)*INDEX('Monthly Data'!R:R,Calculations!$C$116+MOD(DP163,Calculations!$C$118))</f>
        <v>-3.9863250714949353E-2</v>
      </c>
      <c r="IG163" s="88">
        <f ca="1">Control!$C$8*(1+DQ163)*(1+DR163)*(1+DS163)*(1+DT163)*(1+DU163)*(1+DV163)*(1+DW163)*(1+DX163)*(1+DY163)*(1+DZ163)*(1+EA163)*(1+EB163)*(1+EC163)*(1+ED163)*(1+EE163)*(1+EF163)*(1+EG163)*(1+EH163)*(1+EI163)*(1+EJ163)*(1+EK163)*(1+EL163)*(1+EM163)*(1+EN163)*(1+EO163)*(1+EP163)*(1+EQ163)*(1+ER163)*(1+ES163)*(1+ET163)*(1+EU163)*(1+EV163)*(1+EW163)*(1+EX163)*(1+EY163)*(1+EZ163)*(1+FA163)*(1+FB163)*(1+FC163)*(1+FD163)*(1+FE163)*(1+FF163)*(1+FG163)*(1+FH163)*(1+FI163)*(1+FJ163)*(1+FK163)*(1+FL163)*(1+FM163)*(1+FN163)*(1+FO163)*(1+FP163)*(1+FQ163)*(1+FR163)*(1+FS163)*(1+FT163)*(1+FU163)*(1+FV163)*(1+FW163)*(1+FX163)*(1+FY163)*(1+FZ163)*(1+GA163)*(1+GB163)*(1+GC163)*(1+GD163)*(1+GE163)*(1+GF163)*(1+GG163)*(1+GH163)*(1+GI163)*(1+GJ163)*(1+GK163)*(1+GL163)*(1+GM163)*(1+GN163)*(1+GO163)*(1+GP163)*(1+GQ163)*(1+GR163)*(1+GS163)*(1+GT163)*(1+GU163)*(1+GV163)*(1+GW163)*(1+GX163)*(1+GY163)*(1+GZ163)*(1+HA163)*(1+HB163)*(1+HC163)*(1+HD163)*(1+HE163)*(1+HF163)*(1+HG163)*(1+HH163)*(1+HI163)*(1+HJ163)*(1+HK163)*(1+HL163)*(1+HM163)*(1+HN163)*(1+HO163)*(1+HP163)*(1+HQ163)*(1+HR163)*(1+HS163)*(1+HT163)*(1+HU163)*(1+HV163)*(1+HW163)*(1+HX163)*(1+HY163)*(1+HZ163)*(1+IA163)*(1+IB163)*(1+IC163)*(1+ID163)*(1+IE163)*(1+IF163)</f>
        <v>73244.871012115196</v>
      </c>
    </row>
    <row r="164" spans="1:241" x14ac:dyDescent="0.25">
      <c r="A164">
        <v>77</v>
      </c>
      <c r="B164">
        <v>75</v>
      </c>
      <c r="C164">
        <v>102</v>
      </c>
      <c r="D164">
        <v>22</v>
      </c>
      <c r="E164">
        <v>59</v>
      </c>
      <c r="F164">
        <v>77</v>
      </c>
      <c r="G164">
        <v>106</v>
      </c>
      <c r="H164">
        <v>12</v>
      </c>
      <c r="I164">
        <v>47</v>
      </c>
      <c r="J164">
        <v>18</v>
      </c>
      <c r="K164">
        <v>79</v>
      </c>
      <c r="L164">
        <v>22</v>
      </c>
      <c r="M164">
        <v>64</v>
      </c>
      <c r="N164">
        <v>74</v>
      </c>
      <c r="O164">
        <v>61</v>
      </c>
      <c r="P164">
        <v>52</v>
      </c>
      <c r="Q164">
        <v>98</v>
      </c>
      <c r="R164">
        <v>43</v>
      </c>
      <c r="S164">
        <v>118</v>
      </c>
      <c r="T164">
        <v>61</v>
      </c>
      <c r="U164">
        <v>85</v>
      </c>
      <c r="V164">
        <v>60</v>
      </c>
      <c r="W164">
        <v>94</v>
      </c>
      <c r="X164">
        <v>25</v>
      </c>
      <c r="Y164">
        <v>4</v>
      </c>
      <c r="Z164">
        <v>71</v>
      </c>
      <c r="AA164">
        <v>6</v>
      </c>
      <c r="AB164">
        <v>31</v>
      </c>
      <c r="AC164">
        <v>113</v>
      </c>
      <c r="AD164">
        <v>88</v>
      </c>
      <c r="AE164">
        <v>57</v>
      </c>
      <c r="AF164">
        <v>54</v>
      </c>
      <c r="AG164">
        <v>14</v>
      </c>
      <c r="AH164">
        <v>71</v>
      </c>
      <c r="AI164">
        <v>79</v>
      </c>
      <c r="AJ164">
        <v>54</v>
      </c>
      <c r="AK164">
        <v>86</v>
      </c>
      <c r="AL164">
        <v>39</v>
      </c>
      <c r="AM164">
        <v>12</v>
      </c>
      <c r="AN164">
        <v>57</v>
      </c>
      <c r="AO164">
        <v>110</v>
      </c>
      <c r="AP164">
        <v>83</v>
      </c>
      <c r="AQ164">
        <v>50</v>
      </c>
      <c r="AR164">
        <v>40</v>
      </c>
      <c r="AS164">
        <v>106</v>
      </c>
      <c r="AT164">
        <v>95</v>
      </c>
      <c r="AU164">
        <v>108</v>
      </c>
      <c r="AV164">
        <v>12</v>
      </c>
      <c r="AW164">
        <v>78</v>
      </c>
      <c r="AX164">
        <v>83</v>
      </c>
      <c r="AY164">
        <v>18</v>
      </c>
      <c r="AZ164">
        <v>46</v>
      </c>
      <c r="BA164">
        <v>48</v>
      </c>
      <c r="BB164">
        <v>0</v>
      </c>
      <c r="BC164">
        <v>79</v>
      </c>
      <c r="BD164">
        <v>3</v>
      </c>
      <c r="BE164">
        <v>117</v>
      </c>
      <c r="BF164">
        <v>8</v>
      </c>
      <c r="BG164">
        <v>102</v>
      </c>
      <c r="BH164">
        <v>8</v>
      </c>
      <c r="BI164">
        <v>84</v>
      </c>
      <c r="BJ164">
        <v>80</v>
      </c>
      <c r="BK164">
        <v>80</v>
      </c>
      <c r="BL164">
        <v>8</v>
      </c>
      <c r="BM164">
        <v>2</v>
      </c>
      <c r="BN164">
        <v>21</v>
      </c>
      <c r="BO164">
        <v>83</v>
      </c>
      <c r="BP164">
        <v>29</v>
      </c>
      <c r="BQ164">
        <v>61</v>
      </c>
      <c r="BR164">
        <v>12</v>
      </c>
      <c r="BS164">
        <v>93</v>
      </c>
      <c r="BT164">
        <v>116</v>
      </c>
      <c r="BU164">
        <v>81</v>
      </c>
      <c r="BV164">
        <v>117</v>
      </c>
      <c r="BW164">
        <v>70</v>
      </c>
      <c r="BX164">
        <v>37</v>
      </c>
      <c r="BY164">
        <v>32</v>
      </c>
      <c r="BZ164">
        <v>54</v>
      </c>
      <c r="CA164">
        <v>63</v>
      </c>
      <c r="CB164">
        <v>22</v>
      </c>
      <c r="CC164">
        <v>56</v>
      </c>
      <c r="CD164">
        <v>42</v>
      </c>
      <c r="CE164">
        <v>97</v>
      </c>
      <c r="CF164">
        <v>39</v>
      </c>
      <c r="CG164">
        <v>81</v>
      </c>
      <c r="CH164">
        <v>84</v>
      </c>
      <c r="CI164">
        <v>64</v>
      </c>
      <c r="CJ164">
        <v>104</v>
      </c>
      <c r="CK164">
        <v>72</v>
      </c>
      <c r="CL164">
        <v>113</v>
      </c>
      <c r="CM164">
        <v>61</v>
      </c>
      <c r="CN164">
        <v>11</v>
      </c>
      <c r="CO164">
        <v>35</v>
      </c>
      <c r="CP164">
        <v>95</v>
      </c>
      <c r="CQ164">
        <v>62</v>
      </c>
      <c r="CR164">
        <v>88</v>
      </c>
      <c r="CS164">
        <v>116</v>
      </c>
      <c r="CT164">
        <v>63</v>
      </c>
      <c r="CU164">
        <v>10</v>
      </c>
      <c r="CV164">
        <v>38</v>
      </c>
      <c r="CW164">
        <v>34</v>
      </c>
      <c r="CX164">
        <v>91</v>
      </c>
      <c r="CY164">
        <v>107</v>
      </c>
      <c r="CZ164">
        <v>96</v>
      </c>
      <c r="DA164">
        <v>44</v>
      </c>
      <c r="DB164">
        <v>60</v>
      </c>
      <c r="DC164">
        <v>65</v>
      </c>
      <c r="DD164">
        <v>64</v>
      </c>
      <c r="DE164">
        <v>45</v>
      </c>
      <c r="DF164">
        <v>90</v>
      </c>
      <c r="DG164">
        <v>42</v>
      </c>
      <c r="DH164">
        <v>71</v>
      </c>
      <c r="DI164">
        <v>20</v>
      </c>
      <c r="DJ164">
        <v>62</v>
      </c>
      <c r="DK164">
        <v>11</v>
      </c>
      <c r="DL164">
        <v>58</v>
      </c>
      <c r="DM164">
        <v>100</v>
      </c>
      <c r="DN164">
        <v>98</v>
      </c>
      <c r="DO164">
        <v>35</v>
      </c>
      <c r="DP164">
        <v>67</v>
      </c>
      <c r="DQ164" s="86">
        <f ca="1">Control!$C$7*Calculations!$C$82*INDEX('Monthly Data'!N:N,Calculations!$C$116+MOD(A164,Calculations!$C$118))+Control!$C$7*Calculations!$C$83*INDEX('Monthly Data'!O:O,Calculations!$C$116+MOD(A164,Calculations!$C$118))+Control!$C$7*Calculations!$C$84*INDEX('Monthly Data'!P:P,Calculations!$C$116+MOD(A164,Calculations!$C$118))+Control!$C$7*Calculations!$C$85*INDEX('Monthly Data'!Q:Q,Calculations!$C$116+MOD(A164,Calculations!$C$118))+(1-Control!$C$7*Calculations!$C$87)*INDEX('Monthly Data'!R:R,Calculations!$C$116+MOD(A164,Calculations!$C$118))</f>
        <v>-1.0485101266941802E-2</v>
      </c>
      <c r="DR164" s="86">
        <f ca="1">Control!$C$7*Calculations!$C$82*INDEX('Monthly Data'!N:N,Calculations!$C$116+MOD(B164,Calculations!$C$118))+Control!$C$7*Calculations!$C$83*INDEX('Monthly Data'!O:O,Calculations!$C$116+MOD(B164,Calculations!$C$118))+Control!$C$7*Calculations!$C$84*INDEX('Monthly Data'!P:P,Calculations!$C$116+MOD(B164,Calculations!$C$118))+Control!$C$7*Calculations!$C$85*INDEX('Monthly Data'!Q:Q,Calculations!$C$116+MOD(B164,Calculations!$C$118))+(1-Control!$C$7*Calculations!$C$87)*INDEX('Monthly Data'!R:R,Calculations!$C$116+MOD(B164,Calculations!$C$118))</f>
        <v>-2.0259958308006688E-2</v>
      </c>
      <c r="DS164" s="86">
        <f ca="1">Control!$C$7*Calculations!$C$82*INDEX('Monthly Data'!N:N,Calculations!$C$116+MOD(C164,Calculations!$C$118))+Control!$C$7*Calculations!$C$83*INDEX('Monthly Data'!O:O,Calculations!$C$116+MOD(C164,Calculations!$C$118))+Control!$C$7*Calculations!$C$84*INDEX('Monthly Data'!P:P,Calculations!$C$116+MOD(C164,Calculations!$C$118))+Control!$C$7*Calculations!$C$85*INDEX('Monthly Data'!Q:Q,Calculations!$C$116+MOD(C164,Calculations!$C$118))+(1-Control!$C$7*Calculations!$C$87)*INDEX('Monthly Data'!R:R,Calculations!$C$116+MOD(C164,Calculations!$C$118))</f>
        <v>-1.8530040247387896E-2</v>
      </c>
      <c r="DT164" s="86">
        <f ca="1">Control!$C$7*Calculations!$C$82*INDEX('Monthly Data'!N:N,Calculations!$C$116+MOD(D164,Calculations!$C$118))+Control!$C$7*Calculations!$C$83*INDEX('Monthly Data'!O:O,Calculations!$C$116+MOD(D164,Calculations!$C$118))+Control!$C$7*Calculations!$C$84*INDEX('Monthly Data'!P:P,Calculations!$C$116+MOD(D164,Calculations!$C$118))+Control!$C$7*Calculations!$C$85*INDEX('Monthly Data'!Q:Q,Calculations!$C$116+MOD(D164,Calculations!$C$118))+(1-Control!$C$7*Calculations!$C$87)*INDEX('Monthly Data'!R:R,Calculations!$C$116+MOD(D164,Calculations!$C$118))</f>
        <v>1.50127906355989E-2</v>
      </c>
      <c r="DU164" s="86">
        <f ca="1">Control!$C$7*Calculations!$C$82*INDEX('Monthly Data'!N:N,Calculations!$C$116+MOD(E164,Calculations!$C$118))+Control!$C$7*Calculations!$C$83*INDEX('Monthly Data'!O:O,Calculations!$C$116+MOD(E164,Calculations!$C$118))+Control!$C$7*Calculations!$C$84*INDEX('Monthly Data'!P:P,Calculations!$C$116+MOD(E164,Calculations!$C$118))+Control!$C$7*Calculations!$C$85*INDEX('Monthly Data'!Q:Q,Calculations!$C$116+MOD(E164,Calculations!$C$118))+(1-Control!$C$7*Calculations!$C$87)*INDEX('Monthly Data'!R:R,Calculations!$C$116+MOD(E164,Calculations!$C$118))</f>
        <v>1.1704119272391494E-2</v>
      </c>
      <c r="DV164" s="86">
        <f ca="1">Control!$C$7*Calculations!$C$82*INDEX('Monthly Data'!N:N,Calculations!$C$116+MOD(F164,Calculations!$C$118))+Control!$C$7*Calculations!$C$83*INDEX('Monthly Data'!O:O,Calculations!$C$116+MOD(F164,Calculations!$C$118))+Control!$C$7*Calculations!$C$84*INDEX('Monthly Data'!P:P,Calculations!$C$116+MOD(F164,Calculations!$C$118))+Control!$C$7*Calculations!$C$85*INDEX('Monthly Data'!Q:Q,Calculations!$C$116+MOD(F164,Calculations!$C$118))+(1-Control!$C$7*Calculations!$C$87)*INDEX('Monthly Data'!R:R,Calculations!$C$116+MOD(F164,Calculations!$C$118))</f>
        <v>-1.0485101266941802E-2</v>
      </c>
      <c r="DW164" s="86">
        <f ca="1">Control!$C$7*Calculations!$C$82*INDEX('Monthly Data'!N:N,Calculations!$C$116+MOD(G164,Calculations!$C$118))+Control!$C$7*Calculations!$C$83*INDEX('Monthly Data'!O:O,Calculations!$C$116+MOD(G164,Calculations!$C$118))+Control!$C$7*Calculations!$C$84*INDEX('Monthly Data'!P:P,Calculations!$C$116+MOD(G164,Calculations!$C$118))+Control!$C$7*Calculations!$C$85*INDEX('Monthly Data'!Q:Q,Calculations!$C$116+MOD(G164,Calculations!$C$118))+(1-Control!$C$7*Calculations!$C$87)*INDEX('Monthly Data'!R:R,Calculations!$C$116+MOD(G164,Calculations!$C$118))</f>
        <v>6.6954569943530936E-3</v>
      </c>
      <c r="DX164" s="86">
        <f ca="1">Control!$C$7*Calculations!$C$82*INDEX('Monthly Data'!N:N,Calculations!$C$116+MOD(H164,Calculations!$C$118))+Control!$C$7*Calculations!$C$83*INDEX('Monthly Data'!O:O,Calculations!$C$116+MOD(H164,Calculations!$C$118))+Control!$C$7*Calculations!$C$84*INDEX('Monthly Data'!P:P,Calculations!$C$116+MOD(H164,Calculations!$C$118))+Control!$C$7*Calculations!$C$85*INDEX('Monthly Data'!Q:Q,Calculations!$C$116+MOD(H164,Calculations!$C$118))+(1-Control!$C$7*Calculations!$C$87)*INDEX('Monthly Data'!R:R,Calculations!$C$116+MOD(H164,Calculations!$C$118))</f>
        <v>1.0415351832335435E-2</v>
      </c>
      <c r="DY164" s="86">
        <f ca="1">Control!$C$7*Calculations!$C$82*INDEX('Monthly Data'!N:N,Calculations!$C$116+MOD(I164,Calculations!$C$118))+Control!$C$7*Calculations!$C$83*INDEX('Monthly Data'!O:O,Calculations!$C$116+MOD(I164,Calculations!$C$118))+Control!$C$7*Calculations!$C$84*INDEX('Monthly Data'!P:P,Calculations!$C$116+MOD(I164,Calculations!$C$118))+Control!$C$7*Calculations!$C$85*INDEX('Monthly Data'!Q:Q,Calculations!$C$116+MOD(I164,Calculations!$C$118))+(1-Control!$C$7*Calculations!$C$87)*INDEX('Monthly Data'!R:R,Calculations!$C$116+MOD(I164,Calculations!$C$118))</f>
        <v>3.1011313347584085E-2</v>
      </c>
      <c r="DZ164" s="86">
        <f ca="1">Control!$C$7*Calculations!$C$82*INDEX('Monthly Data'!N:N,Calculations!$C$116+MOD(J164,Calculations!$C$118))+Control!$C$7*Calculations!$C$83*INDEX('Monthly Data'!O:O,Calculations!$C$116+MOD(J164,Calculations!$C$118))+Control!$C$7*Calculations!$C$84*INDEX('Monthly Data'!P:P,Calculations!$C$116+MOD(J164,Calculations!$C$118))+Control!$C$7*Calculations!$C$85*INDEX('Monthly Data'!Q:Q,Calculations!$C$116+MOD(J164,Calculations!$C$118))+(1-Control!$C$7*Calculations!$C$87)*INDEX('Monthly Data'!R:R,Calculations!$C$116+MOD(J164,Calculations!$C$118))</f>
        <v>-7.4084874653726545E-3</v>
      </c>
      <c r="EA164" s="86">
        <f ca="1">Control!$C$7*Calculations!$C$82*INDEX('Monthly Data'!N:N,Calculations!$C$116+MOD(K164,Calculations!$C$118))+Control!$C$7*Calculations!$C$83*INDEX('Monthly Data'!O:O,Calculations!$C$116+MOD(K164,Calculations!$C$118))+Control!$C$7*Calculations!$C$84*INDEX('Monthly Data'!P:P,Calculations!$C$116+MOD(K164,Calculations!$C$118))+Control!$C$7*Calculations!$C$85*INDEX('Monthly Data'!Q:Q,Calculations!$C$116+MOD(K164,Calculations!$C$118))+(1-Control!$C$7*Calculations!$C$87)*INDEX('Monthly Data'!R:R,Calculations!$C$116+MOD(K164,Calculations!$C$118))</f>
        <v>1.046389543479892E-2</v>
      </c>
      <c r="EB164" s="86">
        <f ca="1">Control!$C$7*Calculations!$C$82*INDEX('Monthly Data'!N:N,Calculations!$C$116+MOD(L164,Calculations!$C$118))+Control!$C$7*Calculations!$C$83*INDEX('Monthly Data'!O:O,Calculations!$C$116+MOD(L164,Calculations!$C$118))+Control!$C$7*Calculations!$C$84*INDEX('Monthly Data'!P:P,Calculations!$C$116+MOD(L164,Calculations!$C$118))+Control!$C$7*Calculations!$C$85*INDEX('Monthly Data'!Q:Q,Calculations!$C$116+MOD(L164,Calculations!$C$118))+(1-Control!$C$7*Calculations!$C$87)*INDEX('Monthly Data'!R:R,Calculations!$C$116+MOD(L164,Calculations!$C$118))</f>
        <v>1.50127906355989E-2</v>
      </c>
      <c r="EC164" s="86">
        <f ca="1">Control!$C$7*Calculations!$C$82*INDEX('Monthly Data'!N:N,Calculations!$C$116+MOD(M164,Calculations!$C$118))+Control!$C$7*Calculations!$C$83*INDEX('Monthly Data'!O:O,Calculations!$C$116+MOD(M164,Calculations!$C$118))+Control!$C$7*Calculations!$C$84*INDEX('Monthly Data'!P:P,Calculations!$C$116+MOD(M164,Calculations!$C$118))+Control!$C$7*Calculations!$C$85*INDEX('Monthly Data'!Q:Q,Calculations!$C$116+MOD(M164,Calculations!$C$118))+(1-Control!$C$7*Calculations!$C$87)*INDEX('Monthly Data'!R:R,Calculations!$C$116+MOD(M164,Calculations!$C$118))</f>
        <v>-2.4571433440223247E-2</v>
      </c>
      <c r="ED164" s="86">
        <f ca="1">Control!$C$7*Calculations!$C$82*INDEX('Monthly Data'!N:N,Calculations!$C$116+MOD(N164,Calculations!$C$118))+Control!$C$7*Calculations!$C$83*INDEX('Monthly Data'!O:O,Calculations!$C$116+MOD(N164,Calculations!$C$118))+Control!$C$7*Calculations!$C$84*INDEX('Monthly Data'!P:P,Calculations!$C$116+MOD(N164,Calculations!$C$118))+Control!$C$7*Calculations!$C$85*INDEX('Monthly Data'!Q:Q,Calculations!$C$116+MOD(N164,Calculations!$C$118))+(1-Control!$C$7*Calculations!$C$87)*INDEX('Monthly Data'!R:R,Calculations!$C$116+MOD(N164,Calculations!$C$118))</f>
        <v>3.7118215575026904E-2</v>
      </c>
      <c r="EE164" s="86">
        <f ca="1">Control!$C$7*Calculations!$C$82*INDEX('Monthly Data'!N:N,Calculations!$C$116+MOD(O164,Calculations!$C$118))+Control!$C$7*Calculations!$C$83*INDEX('Monthly Data'!O:O,Calculations!$C$116+MOD(O164,Calculations!$C$118))+Control!$C$7*Calculations!$C$84*INDEX('Monthly Data'!P:P,Calculations!$C$116+MOD(O164,Calculations!$C$118))+Control!$C$7*Calculations!$C$85*INDEX('Monthly Data'!Q:Q,Calculations!$C$116+MOD(O164,Calculations!$C$118))+(1-Control!$C$7*Calculations!$C$87)*INDEX('Monthly Data'!R:R,Calculations!$C$116+MOD(O164,Calculations!$C$118))</f>
        <v>2.766281641786093E-2</v>
      </c>
      <c r="EF164" s="86">
        <f ca="1">Control!$C$7*Calculations!$C$82*INDEX('Monthly Data'!N:N,Calculations!$C$116+MOD(P164,Calculations!$C$118))+Control!$C$7*Calculations!$C$83*INDEX('Monthly Data'!O:O,Calculations!$C$116+MOD(P164,Calculations!$C$118))+Control!$C$7*Calculations!$C$84*INDEX('Monthly Data'!P:P,Calculations!$C$116+MOD(P164,Calculations!$C$118))+Control!$C$7*Calculations!$C$85*INDEX('Monthly Data'!Q:Q,Calculations!$C$116+MOD(P164,Calculations!$C$118))+(1-Control!$C$7*Calculations!$C$87)*INDEX('Monthly Data'!R:R,Calculations!$C$116+MOD(P164,Calculations!$C$118))</f>
        <v>-3.8875517825435772E-3</v>
      </c>
      <c r="EG164" s="86">
        <f ca="1">Control!$C$7*Calculations!$C$82*INDEX('Monthly Data'!N:N,Calculations!$C$116+MOD(Q164,Calculations!$C$118))+Control!$C$7*Calculations!$C$83*INDEX('Monthly Data'!O:O,Calculations!$C$116+MOD(Q164,Calculations!$C$118))+Control!$C$7*Calculations!$C$84*INDEX('Monthly Data'!P:P,Calculations!$C$116+MOD(Q164,Calculations!$C$118))+Control!$C$7*Calculations!$C$85*INDEX('Monthly Data'!Q:Q,Calculations!$C$116+MOD(Q164,Calculations!$C$118))+(1-Control!$C$7*Calculations!$C$87)*INDEX('Monthly Data'!R:R,Calculations!$C$116+MOD(Q164,Calculations!$C$118))</f>
        <v>2.4842166689046628E-2</v>
      </c>
      <c r="EH164" s="86">
        <f ca="1">Control!$C$7*Calculations!$C$82*INDEX('Monthly Data'!N:N,Calculations!$C$116+MOD(R164,Calculations!$C$118))+Control!$C$7*Calculations!$C$83*INDEX('Monthly Data'!O:O,Calculations!$C$116+MOD(R164,Calculations!$C$118))+Control!$C$7*Calculations!$C$84*INDEX('Monthly Data'!P:P,Calculations!$C$116+MOD(R164,Calculations!$C$118))+Control!$C$7*Calculations!$C$85*INDEX('Monthly Data'!Q:Q,Calculations!$C$116+MOD(R164,Calculations!$C$118))+(1-Control!$C$7*Calculations!$C$87)*INDEX('Monthly Data'!R:R,Calculations!$C$116+MOD(R164,Calculations!$C$118))</f>
        <v>5.1279584938936244E-2</v>
      </c>
      <c r="EI164" s="86">
        <f ca="1">Control!$C$7*Calculations!$C$82*INDEX('Monthly Data'!N:N,Calculations!$C$116+MOD(S164,Calculations!$C$118))+Control!$C$7*Calculations!$C$83*INDEX('Monthly Data'!O:O,Calculations!$C$116+MOD(S164,Calculations!$C$118))+Control!$C$7*Calculations!$C$84*INDEX('Monthly Data'!P:P,Calculations!$C$116+MOD(S164,Calculations!$C$118))+Control!$C$7*Calculations!$C$85*INDEX('Monthly Data'!Q:Q,Calculations!$C$116+MOD(S164,Calculations!$C$118))+(1-Control!$C$7*Calculations!$C$87)*INDEX('Monthly Data'!R:R,Calculations!$C$116+MOD(S164,Calculations!$C$118))</f>
        <v>3.4808428836917149E-3</v>
      </c>
      <c r="EJ164" s="86">
        <f ca="1">Control!$C$7*Calculations!$C$82*INDEX('Monthly Data'!N:N,Calculations!$C$116+MOD(T164,Calculations!$C$118))+Control!$C$7*Calculations!$C$83*INDEX('Monthly Data'!O:O,Calculations!$C$116+MOD(T164,Calculations!$C$118))+Control!$C$7*Calculations!$C$84*INDEX('Monthly Data'!P:P,Calculations!$C$116+MOD(T164,Calculations!$C$118))+Control!$C$7*Calculations!$C$85*INDEX('Monthly Data'!Q:Q,Calculations!$C$116+MOD(T164,Calculations!$C$118))+(1-Control!$C$7*Calculations!$C$87)*INDEX('Monthly Data'!R:R,Calculations!$C$116+MOD(T164,Calculations!$C$118))</f>
        <v>2.766281641786093E-2</v>
      </c>
      <c r="EK164" s="86">
        <f ca="1">Control!$C$7*Calculations!$C$82*INDEX('Monthly Data'!N:N,Calculations!$C$116+MOD(U164,Calculations!$C$118))+Control!$C$7*Calculations!$C$83*INDEX('Monthly Data'!O:O,Calculations!$C$116+MOD(U164,Calculations!$C$118))+Control!$C$7*Calculations!$C$84*INDEX('Monthly Data'!P:P,Calculations!$C$116+MOD(U164,Calculations!$C$118))+Control!$C$7*Calculations!$C$85*INDEX('Monthly Data'!Q:Q,Calculations!$C$116+MOD(U164,Calculations!$C$118))+(1-Control!$C$7*Calculations!$C$87)*INDEX('Monthly Data'!R:R,Calculations!$C$116+MOD(U164,Calculations!$C$118))</f>
        <v>-9.8327855560634558E-3</v>
      </c>
      <c r="EL164" s="86">
        <f ca="1">Control!$C$7*Calculations!$C$82*INDEX('Monthly Data'!N:N,Calculations!$C$116+MOD(V164,Calculations!$C$118))+Control!$C$7*Calculations!$C$83*INDEX('Monthly Data'!O:O,Calculations!$C$116+MOD(V164,Calculations!$C$118))+Control!$C$7*Calculations!$C$84*INDEX('Monthly Data'!P:P,Calculations!$C$116+MOD(V164,Calculations!$C$118))+Control!$C$7*Calculations!$C$85*INDEX('Monthly Data'!Q:Q,Calculations!$C$116+MOD(V164,Calculations!$C$118))+(1-Control!$C$7*Calculations!$C$87)*INDEX('Monthly Data'!R:R,Calculations!$C$116+MOD(V164,Calculations!$C$118))</f>
        <v>-1.9947061878162777E-2</v>
      </c>
      <c r="EM164" s="86">
        <f ca="1">Control!$C$7*Calculations!$C$82*INDEX('Monthly Data'!N:N,Calculations!$C$116+MOD(W164,Calculations!$C$118))+Control!$C$7*Calculations!$C$83*INDEX('Monthly Data'!O:O,Calculations!$C$116+MOD(W164,Calculations!$C$118))+Control!$C$7*Calculations!$C$84*INDEX('Monthly Data'!P:P,Calculations!$C$116+MOD(W164,Calculations!$C$118))+Control!$C$7*Calculations!$C$85*INDEX('Monthly Data'!Q:Q,Calculations!$C$116+MOD(W164,Calculations!$C$118))+(1-Control!$C$7*Calculations!$C$87)*INDEX('Monthly Data'!R:R,Calculations!$C$116+MOD(W164,Calculations!$C$118))</f>
        <v>1.0353752315110615E-2</v>
      </c>
      <c r="EN164" s="86">
        <f ca="1">Control!$C$7*Calculations!$C$82*INDEX('Monthly Data'!N:N,Calculations!$C$116+MOD(X164,Calculations!$C$118))+Control!$C$7*Calculations!$C$83*INDEX('Monthly Data'!O:O,Calculations!$C$116+MOD(X164,Calculations!$C$118))+Control!$C$7*Calculations!$C$84*INDEX('Monthly Data'!P:P,Calculations!$C$116+MOD(X164,Calculations!$C$118))+Control!$C$7*Calculations!$C$85*INDEX('Monthly Data'!Q:Q,Calculations!$C$116+MOD(X164,Calculations!$C$118))+(1-Control!$C$7*Calculations!$C$87)*INDEX('Monthly Data'!R:R,Calculations!$C$116+MOD(X164,Calculations!$C$118))</f>
        <v>-3.299557342782896E-2</v>
      </c>
      <c r="EO164" s="86">
        <f ca="1">Control!$C$7*Calculations!$C$82*INDEX('Monthly Data'!N:N,Calculations!$C$116+MOD(Y164,Calculations!$C$118))+Control!$C$7*Calculations!$C$83*INDEX('Monthly Data'!O:O,Calculations!$C$116+MOD(Y164,Calculations!$C$118))+Control!$C$7*Calculations!$C$84*INDEX('Monthly Data'!P:P,Calculations!$C$116+MOD(Y164,Calculations!$C$118))+Control!$C$7*Calculations!$C$85*INDEX('Monthly Data'!Q:Q,Calculations!$C$116+MOD(Y164,Calculations!$C$118))+(1-Control!$C$7*Calculations!$C$87)*INDEX('Monthly Data'!R:R,Calculations!$C$116+MOD(Y164,Calculations!$C$118))</f>
        <v>1.3423979074716584E-2</v>
      </c>
      <c r="EP164" s="86">
        <f ca="1">Control!$C$7*Calculations!$C$82*INDEX('Monthly Data'!N:N,Calculations!$C$116+MOD(Z164,Calculations!$C$118))+Control!$C$7*Calculations!$C$83*INDEX('Monthly Data'!O:O,Calculations!$C$116+MOD(Z164,Calculations!$C$118))+Control!$C$7*Calculations!$C$84*INDEX('Monthly Data'!P:P,Calculations!$C$116+MOD(Z164,Calculations!$C$118))+Control!$C$7*Calculations!$C$85*INDEX('Monthly Data'!Q:Q,Calculations!$C$116+MOD(Z164,Calculations!$C$118))+(1-Control!$C$7*Calculations!$C$87)*INDEX('Monthly Data'!R:R,Calculations!$C$116+MOD(Z164,Calculations!$C$118))</f>
        <v>-2.072517756005474E-2</v>
      </c>
      <c r="EQ164" s="86">
        <f ca="1">Control!$C$7*Calculations!$C$82*INDEX('Monthly Data'!N:N,Calculations!$C$116+MOD(AA164,Calculations!$C$118))+Control!$C$7*Calculations!$C$83*INDEX('Monthly Data'!O:O,Calculations!$C$116+MOD(AA164,Calculations!$C$118))+Control!$C$7*Calculations!$C$84*INDEX('Monthly Data'!P:P,Calculations!$C$116+MOD(AA164,Calculations!$C$118))+Control!$C$7*Calculations!$C$85*INDEX('Monthly Data'!Q:Q,Calculations!$C$116+MOD(AA164,Calculations!$C$118))+(1-Control!$C$7*Calculations!$C$87)*INDEX('Monthly Data'!R:R,Calculations!$C$116+MOD(AA164,Calculations!$C$118))</f>
        <v>4.7768166384148329E-3</v>
      </c>
      <c r="ER164" s="86">
        <f ca="1">Control!$C$7*Calculations!$C$82*INDEX('Monthly Data'!N:N,Calculations!$C$116+MOD(AB164,Calculations!$C$118))+Control!$C$7*Calculations!$C$83*INDEX('Monthly Data'!O:O,Calculations!$C$116+MOD(AB164,Calculations!$C$118))+Control!$C$7*Calculations!$C$84*INDEX('Monthly Data'!P:P,Calculations!$C$116+MOD(AB164,Calculations!$C$118))+Control!$C$7*Calculations!$C$85*INDEX('Monthly Data'!Q:Q,Calculations!$C$116+MOD(AB164,Calculations!$C$118))+(1-Control!$C$7*Calculations!$C$87)*INDEX('Monthly Data'!R:R,Calculations!$C$116+MOD(AB164,Calculations!$C$118))</f>
        <v>1.8665061640915637E-2</v>
      </c>
      <c r="ES164" s="86">
        <f ca="1">Control!$C$7*Calculations!$C$82*INDEX('Monthly Data'!N:N,Calculations!$C$116+MOD(AC164,Calculations!$C$118))+Control!$C$7*Calculations!$C$83*INDEX('Monthly Data'!O:O,Calculations!$C$116+MOD(AC164,Calculations!$C$118))+Control!$C$7*Calculations!$C$84*INDEX('Monthly Data'!P:P,Calculations!$C$116+MOD(AC164,Calculations!$C$118))+Control!$C$7*Calculations!$C$85*INDEX('Monthly Data'!Q:Q,Calculations!$C$116+MOD(AC164,Calculations!$C$118))+(1-Control!$C$7*Calculations!$C$87)*INDEX('Monthly Data'!R:R,Calculations!$C$116+MOD(AC164,Calculations!$C$118))</f>
        <v>4.4327772793586687E-3</v>
      </c>
      <c r="ET164" s="86">
        <f ca="1">Control!$C$7*Calculations!$C$82*INDEX('Monthly Data'!N:N,Calculations!$C$116+MOD(AD164,Calculations!$C$118))+Control!$C$7*Calculations!$C$83*INDEX('Monthly Data'!O:O,Calculations!$C$116+MOD(AD164,Calculations!$C$118))+Control!$C$7*Calculations!$C$84*INDEX('Monthly Data'!P:P,Calculations!$C$116+MOD(AD164,Calculations!$C$118))+Control!$C$7*Calculations!$C$85*INDEX('Monthly Data'!Q:Q,Calculations!$C$116+MOD(AD164,Calculations!$C$118))+(1-Control!$C$7*Calculations!$C$87)*INDEX('Monthly Data'!R:R,Calculations!$C$116+MOD(AD164,Calculations!$C$118))</f>
        <v>6.4539397490030407E-3</v>
      </c>
      <c r="EU164" s="86">
        <f ca="1">Control!$C$7*Calculations!$C$82*INDEX('Monthly Data'!N:N,Calculations!$C$116+MOD(AE164,Calculations!$C$118))+Control!$C$7*Calculations!$C$83*INDEX('Monthly Data'!O:O,Calculations!$C$116+MOD(AE164,Calculations!$C$118))+Control!$C$7*Calculations!$C$84*INDEX('Monthly Data'!P:P,Calculations!$C$116+MOD(AE164,Calculations!$C$118))+Control!$C$7*Calculations!$C$85*INDEX('Monthly Data'!Q:Q,Calculations!$C$116+MOD(AE164,Calculations!$C$118))+(1-Control!$C$7*Calculations!$C$87)*INDEX('Monthly Data'!R:R,Calculations!$C$116+MOD(AE164,Calculations!$C$118))</f>
        <v>7.3538285850108537E-3</v>
      </c>
      <c r="EV164" s="86">
        <f ca="1">Control!$C$7*Calculations!$C$82*INDEX('Monthly Data'!N:N,Calculations!$C$116+MOD(AF164,Calculations!$C$118))+Control!$C$7*Calculations!$C$83*INDEX('Monthly Data'!O:O,Calculations!$C$116+MOD(AF164,Calculations!$C$118))+Control!$C$7*Calculations!$C$84*INDEX('Monthly Data'!P:P,Calculations!$C$116+MOD(AF164,Calculations!$C$118))+Control!$C$7*Calculations!$C$85*INDEX('Monthly Data'!Q:Q,Calculations!$C$116+MOD(AF164,Calculations!$C$118))+(1-Control!$C$7*Calculations!$C$87)*INDEX('Monthly Data'!R:R,Calculations!$C$116+MOD(AF164,Calculations!$C$118))</f>
        <v>1.7484305259657981E-2</v>
      </c>
      <c r="EW164" s="86">
        <f ca="1">Control!$C$7*Calculations!$C$82*INDEX('Monthly Data'!N:N,Calculations!$C$116+MOD(AG164,Calculations!$C$118))+Control!$C$7*Calculations!$C$83*INDEX('Monthly Data'!O:O,Calculations!$C$116+MOD(AG164,Calculations!$C$118))+Control!$C$7*Calculations!$C$84*INDEX('Monthly Data'!P:P,Calculations!$C$116+MOD(AG164,Calculations!$C$118))+Control!$C$7*Calculations!$C$85*INDEX('Monthly Data'!Q:Q,Calculations!$C$116+MOD(AG164,Calculations!$C$118))+(1-Control!$C$7*Calculations!$C$87)*INDEX('Monthly Data'!R:R,Calculations!$C$116+MOD(AG164,Calculations!$C$118))</f>
        <v>9.5791276036140301E-3</v>
      </c>
      <c r="EX164" s="86">
        <f ca="1">Control!$C$7*Calculations!$C$82*INDEX('Monthly Data'!N:N,Calculations!$C$116+MOD(AH164,Calculations!$C$118))+Control!$C$7*Calculations!$C$83*INDEX('Monthly Data'!O:O,Calculations!$C$116+MOD(AH164,Calculations!$C$118))+Control!$C$7*Calculations!$C$84*INDEX('Monthly Data'!P:P,Calculations!$C$116+MOD(AH164,Calculations!$C$118))+Control!$C$7*Calculations!$C$85*INDEX('Monthly Data'!Q:Q,Calculations!$C$116+MOD(AH164,Calculations!$C$118))+(1-Control!$C$7*Calculations!$C$87)*INDEX('Monthly Data'!R:R,Calculations!$C$116+MOD(AH164,Calculations!$C$118))</f>
        <v>-2.072517756005474E-2</v>
      </c>
      <c r="EY164" s="86">
        <f ca="1">Control!$C$7*Calculations!$C$82*INDEX('Monthly Data'!N:N,Calculations!$C$116+MOD(AI164,Calculations!$C$118))+Control!$C$7*Calculations!$C$83*INDEX('Monthly Data'!O:O,Calculations!$C$116+MOD(AI164,Calculations!$C$118))+Control!$C$7*Calculations!$C$84*INDEX('Monthly Data'!P:P,Calculations!$C$116+MOD(AI164,Calculations!$C$118))+Control!$C$7*Calculations!$C$85*INDEX('Monthly Data'!Q:Q,Calculations!$C$116+MOD(AI164,Calculations!$C$118))+(1-Control!$C$7*Calculations!$C$87)*INDEX('Monthly Data'!R:R,Calculations!$C$116+MOD(AI164,Calculations!$C$118))</f>
        <v>1.046389543479892E-2</v>
      </c>
      <c r="EZ164" s="86">
        <f ca="1">Control!$C$7*Calculations!$C$82*INDEX('Monthly Data'!N:N,Calculations!$C$116+MOD(AJ164,Calculations!$C$118))+Control!$C$7*Calculations!$C$83*INDEX('Monthly Data'!O:O,Calculations!$C$116+MOD(AJ164,Calculations!$C$118))+Control!$C$7*Calculations!$C$84*INDEX('Monthly Data'!P:P,Calculations!$C$116+MOD(AJ164,Calculations!$C$118))+Control!$C$7*Calculations!$C$85*INDEX('Monthly Data'!Q:Q,Calculations!$C$116+MOD(AJ164,Calculations!$C$118))+(1-Control!$C$7*Calculations!$C$87)*INDEX('Monthly Data'!R:R,Calculations!$C$116+MOD(AJ164,Calculations!$C$118))</f>
        <v>1.7484305259657981E-2</v>
      </c>
      <c r="FA164" s="86">
        <f ca="1">Control!$C$7*Calculations!$C$82*INDEX('Monthly Data'!N:N,Calculations!$C$116+MOD(AK164,Calculations!$C$118))+Control!$C$7*Calculations!$C$83*INDEX('Monthly Data'!O:O,Calculations!$C$116+MOD(AK164,Calculations!$C$118))+Control!$C$7*Calculations!$C$84*INDEX('Monthly Data'!P:P,Calculations!$C$116+MOD(AK164,Calculations!$C$118))+Control!$C$7*Calculations!$C$85*INDEX('Monthly Data'!Q:Q,Calculations!$C$116+MOD(AK164,Calculations!$C$118))+(1-Control!$C$7*Calculations!$C$87)*INDEX('Monthly Data'!R:R,Calculations!$C$116+MOD(AK164,Calculations!$C$118))</f>
        <v>4.5735623984309991E-2</v>
      </c>
      <c r="FB164" s="86">
        <f ca="1">Control!$C$7*Calculations!$C$82*INDEX('Monthly Data'!N:N,Calculations!$C$116+MOD(AL164,Calculations!$C$118))+Control!$C$7*Calculations!$C$83*INDEX('Monthly Data'!O:O,Calculations!$C$116+MOD(AL164,Calculations!$C$118))+Control!$C$7*Calculations!$C$84*INDEX('Monthly Data'!P:P,Calculations!$C$116+MOD(AL164,Calculations!$C$118))+Control!$C$7*Calculations!$C$85*INDEX('Monthly Data'!Q:Q,Calculations!$C$116+MOD(AL164,Calculations!$C$118))+(1-Control!$C$7*Calculations!$C$87)*INDEX('Monthly Data'!R:R,Calculations!$C$116+MOD(AL164,Calculations!$C$118))</f>
        <v>1.5063457444773597E-2</v>
      </c>
      <c r="FC164" s="86">
        <f ca="1">Control!$C$7*Calculations!$C$82*INDEX('Monthly Data'!N:N,Calculations!$C$116+MOD(AM164,Calculations!$C$118))+Control!$C$7*Calculations!$C$83*INDEX('Monthly Data'!O:O,Calculations!$C$116+MOD(AM164,Calculations!$C$118))+Control!$C$7*Calculations!$C$84*INDEX('Monthly Data'!P:P,Calculations!$C$116+MOD(AM164,Calculations!$C$118))+Control!$C$7*Calculations!$C$85*INDEX('Monthly Data'!Q:Q,Calculations!$C$116+MOD(AM164,Calculations!$C$118))+(1-Control!$C$7*Calculations!$C$87)*INDEX('Monthly Data'!R:R,Calculations!$C$116+MOD(AM164,Calculations!$C$118))</f>
        <v>1.0415351832335435E-2</v>
      </c>
      <c r="FD164" s="86">
        <f ca="1">Control!$C$7*Calculations!$C$82*INDEX('Monthly Data'!N:N,Calculations!$C$116+MOD(AN164,Calculations!$C$118))+Control!$C$7*Calculations!$C$83*INDEX('Monthly Data'!O:O,Calculations!$C$116+MOD(AN164,Calculations!$C$118))+Control!$C$7*Calculations!$C$84*INDEX('Monthly Data'!P:P,Calculations!$C$116+MOD(AN164,Calculations!$C$118))+Control!$C$7*Calculations!$C$85*INDEX('Monthly Data'!Q:Q,Calculations!$C$116+MOD(AN164,Calculations!$C$118))+(1-Control!$C$7*Calculations!$C$87)*INDEX('Monthly Data'!R:R,Calculations!$C$116+MOD(AN164,Calculations!$C$118))</f>
        <v>7.3538285850108537E-3</v>
      </c>
      <c r="FE164" s="86">
        <f ca="1">Control!$C$7*Calculations!$C$82*INDEX('Monthly Data'!N:N,Calculations!$C$116+MOD(AO164,Calculations!$C$118))+Control!$C$7*Calculations!$C$83*INDEX('Monthly Data'!O:O,Calculations!$C$116+MOD(AO164,Calculations!$C$118))+Control!$C$7*Calculations!$C$84*INDEX('Monthly Data'!P:P,Calculations!$C$116+MOD(AO164,Calculations!$C$118))+Control!$C$7*Calculations!$C$85*INDEX('Monthly Data'!Q:Q,Calculations!$C$116+MOD(AO164,Calculations!$C$118))+(1-Control!$C$7*Calculations!$C$87)*INDEX('Monthly Data'!R:R,Calculations!$C$116+MOD(AO164,Calculations!$C$118))</f>
        <v>3.127051071655923E-3</v>
      </c>
      <c r="FF164" s="86">
        <f ca="1">Control!$C$7*Calculations!$C$82*INDEX('Monthly Data'!N:N,Calculations!$C$116+MOD(AP164,Calculations!$C$118))+Control!$C$7*Calculations!$C$83*INDEX('Monthly Data'!O:O,Calculations!$C$116+MOD(AP164,Calculations!$C$118))+Control!$C$7*Calculations!$C$84*INDEX('Monthly Data'!P:P,Calculations!$C$116+MOD(AP164,Calculations!$C$118))+Control!$C$7*Calculations!$C$85*INDEX('Monthly Data'!Q:Q,Calculations!$C$116+MOD(AP164,Calculations!$C$118))+(1-Control!$C$7*Calculations!$C$87)*INDEX('Monthly Data'!R:R,Calculations!$C$116+MOD(AP164,Calculations!$C$118))</f>
        <v>-7.8872955230675015E-3</v>
      </c>
      <c r="FG164" s="86">
        <f ca="1">Control!$C$7*Calculations!$C$82*INDEX('Monthly Data'!N:N,Calculations!$C$116+MOD(AQ164,Calculations!$C$118))+Control!$C$7*Calculations!$C$83*INDEX('Monthly Data'!O:O,Calculations!$C$116+MOD(AQ164,Calculations!$C$118))+Control!$C$7*Calculations!$C$84*INDEX('Monthly Data'!P:P,Calculations!$C$116+MOD(AQ164,Calculations!$C$118))+Control!$C$7*Calculations!$C$85*INDEX('Monthly Data'!Q:Q,Calculations!$C$116+MOD(AQ164,Calculations!$C$118))+(1-Control!$C$7*Calculations!$C$87)*INDEX('Monthly Data'!R:R,Calculations!$C$116+MOD(AQ164,Calculations!$C$118))</f>
        <v>6.1009361253630504E-2</v>
      </c>
      <c r="FH164" s="86">
        <f ca="1">Control!$C$7*Calculations!$C$82*INDEX('Monthly Data'!N:N,Calculations!$C$116+MOD(AR164,Calculations!$C$118))+Control!$C$7*Calculations!$C$83*INDEX('Monthly Data'!O:O,Calculations!$C$116+MOD(AR164,Calculations!$C$118))+Control!$C$7*Calculations!$C$84*INDEX('Monthly Data'!P:P,Calculations!$C$116+MOD(AR164,Calculations!$C$118))+Control!$C$7*Calculations!$C$85*INDEX('Monthly Data'!Q:Q,Calculations!$C$116+MOD(AR164,Calculations!$C$118))+(1-Control!$C$7*Calculations!$C$87)*INDEX('Monthly Data'!R:R,Calculations!$C$116+MOD(AR164,Calculations!$C$118))</f>
        <v>-4.417423226995453E-3</v>
      </c>
      <c r="FI164" s="86">
        <f ca="1">Control!$C$7*Calculations!$C$82*INDEX('Monthly Data'!N:N,Calculations!$C$116+MOD(AS164,Calculations!$C$118))+Control!$C$7*Calculations!$C$83*INDEX('Monthly Data'!O:O,Calculations!$C$116+MOD(AS164,Calculations!$C$118))+Control!$C$7*Calculations!$C$84*INDEX('Monthly Data'!P:P,Calculations!$C$116+MOD(AS164,Calculations!$C$118))+Control!$C$7*Calculations!$C$85*INDEX('Monthly Data'!Q:Q,Calculations!$C$116+MOD(AS164,Calculations!$C$118))+(1-Control!$C$7*Calculations!$C$87)*INDEX('Monthly Data'!R:R,Calculations!$C$116+MOD(AS164,Calculations!$C$118))</f>
        <v>6.6954569943530936E-3</v>
      </c>
      <c r="FJ164" s="86">
        <f ca="1">Control!$C$7*Calculations!$C$82*INDEX('Monthly Data'!N:N,Calculations!$C$116+MOD(AT164,Calculations!$C$118))+Control!$C$7*Calculations!$C$83*INDEX('Monthly Data'!O:O,Calculations!$C$116+MOD(AT164,Calculations!$C$118))+Control!$C$7*Calculations!$C$84*INDEX('Monthly Data'!P:P,Calculations!$C$116+MOD(AT164,Calculations!$C$118))+Control!$C$7*Calculations!$C$85*INDEX('Monthly Data'!Q:Q,Calculations!$C$116+MOD(AT164,Calculations!$C$118))+(1-Control!$C$7*Calculations!$C$87)*INDEX('Monthly Data'!R:R,Calculations!$C$116+MOD(AT164,Calculations!$C$118))</f>
        <v>1.5758278480433856E-2</v>
      </c>
      <c r="FK164" s="86">
        <f ca="1">Control!$C$7*Calculations!$C$82*INDEX('Monthly Data'!N:N,Calculations!$C$116+MOD(AU164,Calculations!$C$118))+Control!$C$7*Calculations!$C$83*INDEX('Monthly Data'!O:O,Calculations!$C$116+MOD(AU164,Calculations!$C$118))+Control!$C$7*Calculations!$C$84*INDEX('Monthly Data'!P:P,Calculations!$C$116+MOD(AU164,Calculations!$C$118))+Control!$C$7*Calculations!$C$85*INDEX('Monthly Data'!Q:Q,Calculations!$C$116+MOD(AU164,Calculations!$C$118))+(1-Control!$C$7*Calculations!$C$87)*INDEX('Monthly Data'!R:R,Calculations!$C$116+MOD(AU164,Calculations!$C$118))</f>
        <v>1.7073665854433945E-2</v>
      </c>
      <c r="FL164" s="86">
        <f ca="1">Control!$C$7*Calculations!$C$82*INDEX('Monthly Data'!N:N,Calculations!$C$116+MOD(AV164,Calculations!$C$118))+Control!$C$7*Calculations!$C$83*INDEX('Monthly Data'!O:O,Calculations!$C$116+MOD(AV164,Calculations!$C$118))+Control!$C$7*Calculations!$C$84*INDEX('Monthly Data'!P:P,Calculations!$C$116+MOD(AV164,Calculations!$C$118))+Control!$C$7*Calculations!$C$85*INDEX('Monthly Data'!Q:Q,Calculations!$C$116+MOD(AV164,Calculations!$C$118))+(1-Control!$C$7*Calculations!$C$87)*INDEX('Monthly Data'!R:R,Calculations!$C$116+MOD(AV164,Calculations!$C$118))</f>
        <v>1.0415351832335435E-2</v>
      </c>
      <c r="FM164" s="86">
        <f ca="1">Control!$C$7*Calculations!$C$82*INDEX('Monthly Data'!N:N,Calculations!$C$116+MOD(AW164,Calculations!$C$118))+Control!$C$7*Calculations!$C$83*INDEX('Monthly Data'!O:O,Calculations!$C$116+MOD(AW164,Calculations!$C$118))+Control!$C$7*Calculations!$C$84*INDEX('Monthly Data'!P:P,Calculations!$C$116+MOD(AW164,Calculations!$C$118))+Control!$C$7*Calculations!$C$85*INDEX('Monthly Data'!Q:Q,Calculations!$C$116+MOD(AW164,Calculations!$C$118))+(1-Control!$C$7*Calculations!$C$87)*INDEX('Monthly Data'!R:R,Calculations!$C$116+MOD(AW164,Calculations!$C$118))</f>
        <v>1.7472933988537529E-2</v>
      </c>
      <c r="FN164" s="86">
        <f ca="1">Control!$C$7*Calculations!$C$82*INDEX('Monthly Data'!N:N,Calculations!$C$116+MOD(AX164,Calculations!$C$118))+Control!$C$7*Calculations!$C$83*INDEX('Monthly Data'!O:O,Calculations!$C$116+MOD(AX164,Calculations!$C$118))+Control!$C$7*Calculations!$C$84*INDEX('Monthly Data'!P:P,Calculations!$C$116+MOD(AX164,Calculations!$C$118))+Control!$C$7*Calculations!$C$85*INDEX('Monthly Data'!Q:Q,Calculations!$C$116+MOD(AX164,Calculations!$C$118))+(1-Control!$C$7*Calculations!$C$87)*INDEX('Monthly Data'!R:R,Calculations!$C$116+MOD(AX164,Calculations!$C$118))</f>
        <v>-7.8872955230675015E-3</v>
      </c>
      <c r="FO164" s="86">
        <f ca="1">Control!$C$7*Calculations!$C$82*INDEX('Monthly Data'!N:N,Calculations!$C$116+MOD(AY164,Calculations!$C$118))+Control!$C$7*Calculations!$C$83*INDEX('Monthly Data'!O:O,Calculations!$C$116+MOD(AY164,Calculations!$C$118))+Control!$C$7*Calculations!$C$84*INDEX('Monthly Data'!P:P,Calculations!$C$116+MOD(AY164,Calculations!$C$118))+Control!$C$7*Calculations!$C$85*INDEX('Monthly Data'!Q:Q,Calculations!$C$116+MOD(AY164,Calculations!$C$118))+(1-Control!$C$7*Calculations!$C$87)*INDEX('Monthly Data'!R:R,Calculations!$C$116+MOD(AY164,Calculations!$C$118))</f>
        <v>-7.4084874653726545E-3</v>
      </c>
      <c r="FP164" s="86">
        <f ca="1">Control!$C$7*Calculations!$C$82*INDEX('Monthly Data'!N:N,Calculations!$C$116+MOD(AZ164,Calculations!$C$118))+Control!$C$7*Calculations!$C$83*INDEX('Monthly Data'!O:O,Calculations!$C$116+MOD(AZ164,Calculations!$C$118))+Control!$C$7*Calculations!$C$84*INDEX('Monthly Data'!P:P,Calculations!$C$116+MOD(AZ164,Calculations!$C$118))+Control!$C$7*Calculations!$C$85*INDEX('Monthly Data'!Q:Q,Calculations!$C$116+MOD(AZ164,Calculations!$C$118))+(1-Control!$C$7*Calculations!$C$87)*INDEX('Monthly Data'!R:R,Calculations!$C$116+MOD(AZ164,Calculations!$C$118))</f>
        <v>2.3307359621218403E-2</v>
      </c>
      <c r="FQ164" s="86">
        <f ca="1">Control!$C$7*Calculations!$C$82*INDEX('Monthly Data'!N:N,Calculations!$C$116+MOD(BA164,Calculations!$C$118))+Control!$C$7*Calculations!$C$83*INDEX('Monthly Data'!O:O,Calculations!$C$116+MOD(BA164,Calculations!$C$118))+Control!$C$7*Calculations!$C$84*INDEX('Monthly Data'!P:P,Calculations!$C$116+MOD(BA164,Calculations!$C$118))+Control!$C$7*Calculations!$C$85*INDEX('Monthly Data'!Q:Q,Calculations!$C$116+MOD(BA164,Calculations!$C$118))+(1-Control!$C$7*Calculations!$C$87)*INDEX('Monthly Data'!R:R,Calculations!$C$116+MOD(BA164,Calculations!$C$118))</f>
        <v>-1.5984879994281095E-2</v>
      </c>
      <c r="FR164" s="86">
        <f ca="1">Control!$C$7*Calculations!$C$82*INDEX('Monthly Data'!N:N,Calculations!$C$116+MOD(BB164,Calculations!$C$118))+Control!$C$7*Calculations!$C$83*INDEX('Monthly Data'!O:O,Calculations!$C$116+MOD(BB164,Calculations!$C$118))+Control!$C$7*Calculations!$C$84*INDEX('Monthly Data'!P:P,Calculations!$C$116+MOD(BB164,Calculations!$C$118))+Control!$C$7*Calculations!$C$85*INDEX('Monthly Data'!Q:Q,Calculations!$C$116+MOD(BB164,Calculations!$C$118))+(1-Control!$C$7*Calculations!$C$87)*INDEX('Monthly Data'!R:R,Calculations!$C$116+MOD(BB164,Calculations!$C$118))</f>
        <v>1.4915555251167555E-3</v>
      </c>
      <c r="FS164" s="86">
        <f ca="1">Control!$C$7*Calculations!$C$82*INDEX('Monthly Data'!N:N,Calculations!$C$116+MOD(BC164,Calculations!$C$118))+Control!$C$7*Calculations!$C$83*INDEX('Monthly Data'!O:O,Calculations!$C$116+MOD(BC164,Calculations!$C$118))+Control!$C$7*Calculations!$C$84*INDEX('Monthly Data'!P:P,Calculations!$C$116+MOD(BC164,Calculations!$C$118))+Control!$C$7*Calculations!$C$85*INDEX('Monthly Data'!Q:Q,Calculations!$C$116+MOD(BC164,Calculations!$C$118))+(1-Control!$C$7*Calculations!$C$87)*INDEX('Monthly Data'!R:R,Calculations!$C$116+MOD(BC164,Calculations!$C$118))</f>
        <v>1.046389543479892E-2</v>
      </c>
      <c r="FT164" s="86">
        <f ca="1">Control!$C$7*Calculations!$C$82*INDEX('Monthly Data'!N:N,Calculations!$C$116+MOD(BD164,Calculations!$C$118))+Control!$C$7*Calculations!$C$83*INDEX('Monthly Data'!O:O,Calculations!$C$116+MOD(BD164,Calculations!$C$118))+Control!$C$7*Calculations!$C$84*INDEX('Monthly Data'!P:P,Calculations!$C$116+MOD(BD164,Calculations!$C$118))+Control!$C$7*Calculations!$C$85*INDEX('Monthly Data'!Q:Q,Calculations!$C$116+MOD(BD164,Calculations!$C$118))+(1-Control!$C$7*Calculations!$C$87)*INDEX('Monthly Data'!R:R,Calculations!$C$116+MOD(BD164,Calculations!$C$118))</f>
        <v>9.9793409618087695E-3</v>
      </c>
      <c r="FU164" s="86">
        <f ca="1">Control!$C$7*Calculations!$C$82*INDEX('Monthly Data'!N:N,Calculations!$C$116+MOD(BE164,Calculations!$C$118))+Control!$C$7*Calculations!$C$83*INDEX('Monthly Data'!O:O,Calculations!$C$116+MOD(BE164,Calculations!$C$118))+Control!$C$7*Calculations!$C$84*INDEX('Monthly Data'!P:P,Calculations!$C$116+MOD(BE164,Calculations!$C$118))+Control!$C$7*Calculations!$C$85*INDEX('Monthly Data'!Q:Q,Calculations!$C$116+MOD(BE164,Calculations!$C$118))+(1-Control!$C$7*Calculations!$C$87)*INDEX('Monthly Data'!R:R,Calculations!$C$116+MOD(BE164,Calculations!$C$118))</f>
        <v>-7.3651264633385334E-4</v>
      </c>
      <c r="FV164" s="86">
        <f ca="1">Control!$C$7*Calculations!$C$82*INDEX('Monthly Data'!N:N,Calculations!$C$116+MOD(BF164,Calculations!$C$118))+Control!$C$7*Calculations!$C$83*INDEX('Monthly Data'!O:O,Calculations!$C$116+MOD(BF164,Calculations!$C$118))+Control!$C$7*Calculations!$C$84*INDEX('Monthly Data'!P:P,Calculations!$C$116+MOD(BF164,Calculations!$C$118))+Control!$C$7*Calculations!$C$85*INDEX('Monthly Data'!Q:Q,Calculations!$C$116+MOD(BF164,Calculations!$C$118))+(1-Control!$C$7*Calculations!$C$87)*INDEX('Monthly Data'!R:R,Calculations!$C$116+MOD(BF164,Calculations!$C$118))</f>
        <v>9.9787204839310462E-3</v>
      </c>
      <c r="FW164" s="86">
        <f ca="1">Control!$C$7*Calculations!$C$82*INDEX('Monthly Data'!N:N,Calculations!$C$116+MOD(BG164,Calculations!$C$118))+Control!$C$7*Calculations!$C$83*INDEX('Monthly Data'!O:O,Calculations!$C$116+MOD(BG164,Calculations!$C$118))+Control!$C$7*Calculations!$C$84*INDEX('Monthly Data'!P:P,Calculations!$C$116+MOD(BG164,Calculations!$C$118))+Control!$C$7*Calculations!$C$85*INDEX('Monthly Data'!Q:Q,Calculations!$C$116+MOD(BG164,Calculations!$C$118))+(1-Control!$C$7*Calculations!$C$87)*INDEX('Monthly Data'!R:R,Calculations!$C$116+MOD(BG164,Calculations!$C$118))</f>
        <v>-1.8530040247387896E-2</v>
      </c>
      <c r="FX164" s="86">
        <f ca="1">Control!$C$7*Calculations!$C$82*INDEX('Monthly Data'!N:N,Calculations!$C$116+MOD(BH164,Calculations!$C$118))+Control!$C$7*Calculations!$C$83*INDEX('Monthly Data'!O:O,Calculations!$C$116+MOD(BH164,Calculations!$C$118))+Control!$C$7*Calculations!$C$84*INDEX('Monthly Data'!P:P,Calculations!$C$116+MOD(BH164,Calculations!$C$118))+Control!$C$7*Calculations!$C$85*INDEX('Monthly Data'!Q:Q,Calculations!$C$116+MOD(BH164,Calculations!$C$118))+(1-Control!$C$7*Calculations!$C$87)*INDEX('Monthly Data'!R:R,Calculations!$C$116+MOD(BH164,Calculations!$C$118))</f>
        <v>9.9787204839310462E-3</v>
      </c>
      <c r="FY164" s="86">
        <f ca="1">Control!$C$7*Calculations!$C$82*INDEX('Monthly Data'!N:N,Calculations!$C$116+MOD(BI164,Calculations!$C$118))+Control!$C$7*Calculations!$C$83*INDEX('Monthly Data'!O:O,Calculations!$C$116+MOD(BI164,Calculations!$C$118))+Control!$C$7*Calculations!$C$84*INDEX('Monthly Data'!P:P,Calculations!$C$116+MOD(BI164,Calculations!$C$118))+Control!$C$7*Calculations!$C$85*INDEX('Monthly Data'!Q:Q,Calculations!$C$116+MOD(BI164,Calculations!$C$118))+(1-Control!$C$7*Calculations!$C$87)*INDEX('Monthly Data'!R:R,Calculations!$C$116+MOD(BI164,Calculations!$C$118))</f>
        <v>-1.880155173376722E-2</v>
      </c>
      <c r="FZ164" s="86">
        <f ca="1">Control!$C$7*Calculations!$C$82*INDEX('Monthly Data'!N:N,Calculations!$C$116+MOD(BJ164,Calculations!$C$118))+Control!$C$7*Calculations!$C$83*INDEX('Monthly Data'!O:O,Calculations!$C$116+MOD(BJ164,Calculations!$C$118))+Control!$C$7*Calculations!$C$84*INDEX('Monthly Data'!P:P,Calculations!$C$116+MOD(BJ164,Calculations!$C$118))+Control!$C$7*Calculations!$C$85*INDEX('Monthly Data'!Q:Q,Calculations!$C$116+MOD(BJ164,Calculations!$C$118))+(1-Control!$C$7*Calculations!$C$87)*INDEX('Monthly Data'!R:R,Calculations!$C$116+MOD(BJ164,Calculations!$C$118))</f>
        <v>-2.7490061308214487E-3</v>
      </c>
      <c r="GA164" s="86">
        <f ca="1">Control!$C$7*Calculations!$C$82*INDEX('Monthly Data'!N:N,Calculations!$C$116+MOD(BK164,Calculations!$C$118))+Control!$C$7*Calculations!$C$83*INDEX('Monthly Data'!O:O,Calculations!$C$116+MOD(BK164,Calculations!$C$118))+Control!$C$7*Calculations!$C$84*INDEX('Monthly Data'!P:P,Calculations!$C$116+MOD(BK164,Calculations!$C$118))+Control!$C$7*Calculations!$C$85*INDEX('Monthly Data'!Q:Q,Calculations!$C$116+MOD(BK164,Calculations!$C$118))+(1-Control!$C$7*Calculations!$C$87)*INDEX('Monthly Data'!R:R,Calculations!$C$116+MOD(BK164,Calculations!$C$118))</f>
        <v>-2.7490061308214487E-3</v>
      </c>
      <c r="GB164" s="86">
        <f ca="1">Control!$C$7*Calculations!$C$82*INDEX('Monthly Data'!N:N,Calculations!$C$116+MOD(BL164,Calculations!$C$118))+Control!$C$7*Calculations!$C$83*INDEX('Monthly Data'!O:O,Calculations!$C$116+MOD(BL164,Calculations!$C$118))+Control!$C$7*Calculations!$C$84*INDEX('Monthly Data'!P:P,Calculations!$C$116+MOD(BL164,Calculations!$C$118))+Control!$C$7*Calculations!$C$85*INDEX('Monthly Data'!Q:Q,Calculations!$C$116+MOD(BL164,Calculations!$C$118))+(1-Control!$C$7*Calculations!$C$87)*INDEX('Monthly Data'!R:R,Calculations!$C$116+MOD(BL164,Calculations!$C$118))</f>
        <v>9.9787204839310462E-3</v>
      </c>
      <c r="GC164" s="86">
        <f ca="1">Control!$C$7*Calculations!$C$82*INDEX('Monthly Data'!N:N,Calculations!$C$116+MOD(BM164,Calculations!$C$118))+Control!$C$7*Calculations!$C$83*INDEX('Monthly Data'!O:O,Calculations!$C$116+MOD(BM164,Calculations!$C$118))+Control!$C$7*Calculations!$C$84*INDEX('Monthly Data'!P:P,Calculations!$C$116+MOD(BM164,Calculations!$C$118))+Control!$C$7*Calculations!$C$85*INDEX('Monthly Data'!Q:Q,Calculations!$C$116+MOD(BM164,Calculations!$C$118))+(1-Control!$C$7*Calculations!$C$87)*INDEX('Monthly Data'!R:R,Calculations!$C$116+MOD(BM164,Calculations!$C$118))</f>
        <v>7.7184133340106598E-3</v>
      </c>
      <c r="GD164" s="86">
        <f ca="1">Control!$C$7*Calculations!$C$82*INDEX('Monthly Data'!N:N,Calculations!$C$116+MOD(BN164,Calculations!$C$118))+Control!$C$7*Calculations!$C$83*INDEX('Monthly Data'!O:O,Calculations!$C$116+MOD(BN164,Calculations!$C$118))+Control!$C$7*Calculations!$C$84*INDEX('Monthly Data'!P:P,Calculations!$C$116+MOD(BN164,Calculations!$C$118))+Control!$C$7*Calculations!$C$85*INDEX('Monthly Data'!Q:Q,Calculations!$C$116+MOD(BN164,Calculations!$C$118))+(1-Control!$C$7*Calculations!$C$87)*INDEX('Monthly Data'!R:R,Calculations!$C$116+MOD(BN164,Calculations!$C$118))</f>
        <v>1.5108777406081684E-3</v>
      </c>
      <c r="GE164" s="86">
        <f ca="1">Control!$C$7*Calculations!$C$82*INDEX('Monthly Data'!N:N,Calculations!$C$116+MOD(BO164,Calculations!$C$118))+Control!$C$7*Calculations!$C$83*INDEX('Monthly Data'!O:O,Calculations!$C$116+MOD(BO164,Calculations!$C$118))+Control!$C$7*Calculations!$C$84*INDEX('Monthly Data'!P:P,Calculations!$C$116+MOD(BO164,Calculations!$C$118))+Control!$C$7*Calculations!$C$85*INDEX('Monthly Data'!Q:Q,Calculations!$C$116+MOD(BO164,Calculations!$C$118))+(1-Control!$C$7*Calculations!$C$87)*INDEX('Monthly Data'!R:R,Calculations!$C$116+MOD(BO164,Calculations!$C$118))</f>
        <v>-7.8872955230675015E-3</v>
      </c>
      <c r="GF164" s="86">
        <f ca="1">Control!$C$7*Calculations!$C$82*INDEX('Monthly Data'!N:N,Calculations!$C$116+MOD(BP164,Calculations!$C$118))+Control!$C$7*Calculations!$C$83*INDEX('Monthly Data'!O:O,Calculations!$C$116+MOD(BP164,Calculations!$C$118))+Control!$C$7*Calculations!$C$84*INDEX('Monthly Data'!P:P,Calculations!$C$116+MOD(BP164,Calculations!$C$118))+Control!$C$7*Calculations!$C$85*INDEX('Monthly Data'!Q:Q,Calculations!$C$116+MOD(BP164,Calculations!$C$118))+(1-Control!$C$7*Calculations!$C$87)*INDEX('Monthly Data'!R:R,Calculations!$C$116+MOD(BP164,Calculations!$C$118))</f>
        <v>1.5115046179922851E-2</v>
      </c>
      <c r="GG164" s="86">
        <f ca="1">Control!$C$7*Calculations!$C$82*INDEX('Monthly Data'!N:N,Calculations!$C$116+MOD(BQ164,Calculations!$C$118))+Control!$C$7*Calculations!$C$83*INDEX('Monthly Data'!O:O,Calculations!$C$116+MOD(BQ164,Calculations!$C$118))+Control!$C$7*Calculations!$C$84*INDEX('Monthly Data'!P:P,Calculations!$C$116+MOD(BQ164,Calculations!$C$118))+Control!$C$7*Calculations!$C$85*INDEX('Monthly Data'!Q:Q,Calculations!$C$116+MOD(BQ164,Calculations!$C$118))+(1-Control!$C$7*Calculations!$C$87)*INDEX('Monthly Data'!R:R,Calculations!$C$116+MOD(BQ164,Calculations!$C$118))</f>
        <v>2.766281641786093E-2</v>
      </c>
      <c r="GH164" s="86">
        <f ca="1">Control!$C$7*Calculations!$C$82*INDEX('Monthly Data'!N:N,Calculations!$C$116+MOD(BR164,Calculations!$C$118))+Control!$C$7*Calculations!$C$83*INDEX('Monthly Data'!O:O,Calculations!$C$116+MOD(BR164,Calculations!$C$118))+Control!$C$7*Calculations!$C$84*INDEX('Monthly Data'!P:P,Calculations!$C$116+MOD(BR164,Calculations!$C$118))+Control!$C$7*Calculations!$C$85*INDEX('Monthly Data'!Q:Q,Calculations!$C$116+MOD(BR164,Calculations!$C$118))+(1-Control!$C$7*Calculations!$C$87)*INDEX('Monthly Data'!R:R,Calculations!$C$116+MOD(BR164,Calculations!$C$118))</f>
        <v>1.0415351832335435E-2</v>
      </c>
      <c r="GI164" s="86">
        <f ca="1">Control!$C$7*Calculations!$C$82*INDEX('Monthly Data'!N:N,Calculations!$C$116+MOD(BS164,Calculations!$C$118))+Control!$C$7*Calculations!$C$83*INDEX('Monthly Data'!O:O,Calculations!$C$116+MOD(BS164,Calculations!$C$118))+Control!$C$7*Calculations!$C$84*INDEX('Monthly Data'!P:P,Calculations!$C$116+MOD(BS164,Calculations!$C$118))+Control!$C$7*Calculations!$C$85*INDEX('Monthly Data'!Q:Q,Calculations!$C$116+MOD(BS164,Calculations!$C$118))+(1-Control!$C$7*Calculations!$C$87)*INDEX('Monthly Data'!R:R,Calculations!$C$116+MOD(BS164,Calculations!$C$118))</f>
        <v>1.1809891087585166E-2</v>
      </c>
      <c r="GJ164" s="86">
        <f ca="1">Control!$C$7*Calculations!$C$82*INDEX('Monthly Data'!N:N,Calculations!$C$116+MOD(BT164,Calculations!$C$118))+Control!$C$7*Calculations!$C$83*INDEX('Monthly Data'!O:O,Calculations!$C$116+MOD(BT164,Calculations!$C$118))+Control!$C$7*Calculations!$C$84*INDEX('Monthly Data'!P:P,Calculations!$C$116+MOD(BT164,Calculations!$C$118))+Control!$C$7*Calculations!$C$85*INDEX('Monthly Data'!Q:Q,Calculations!$C$116+MOD(BT164,Calculations!$C$118))+(1-Control!$C$7*Calculations!$C$87)*INDEX('Monthly Data'!R:R,Calculations!$C$116+MOD(BT164,Calculations!$C$118))</f>
        <v>2.1918137743539623E-2</v>
      </c>
      <c r="GK164" s="86">
        <f ca="1">Control!$C$7*Calculations!$C$82*INDEX('Monthly Data'!N:N,Calculations!$C$116+MOD(BU164,Calculations!$C$118))+Control!$C$7*Calculations!$C$83*INDEX('Monthly Data'!O:O,Calculations!$C$116+MOD(BU164,Calculations!$C$118))+Control!$C$7*Calculations!$C$84*INDEX('Monthly Data'!P:P,Calculations!$C$116+MOD(BU164,Calculations!$C$118))+Control!$C$7*Calculations!$C$85*INDEX('Monthly Data'!Q:Q,Calculations!$C$116+MOD(BU164,Calculations!$C$118))+(1-Control!$C$7*Calculations!$C$87)*INDEX('Monthly Data'!R:R,Calculations!$C$116+MOD(BU164,Calculations!$C$118))</f>
        <v>3.0957942835585645E-2</v>
      </c>
      <c r="GL164" s="86">
        <f ca="1">Control!$C$7*Calculations!$C$82*INDEX('Monthly Data'!N:N,Calculations!$C$116+MOD(BV164,Calculations!$C$118))+Control!$C$7*Calculations!$C$83*INDEX('Monthly Data'!O:O,Calculations!$C$116+MOD(BV164,Calculations!$C$118))+Control!$C$7*Calculations!$C$84*INDEX('Monthly Data'!P:P,Calculations!$C$116+MOD(BV164,Calculations!$C$118))+Control!$C$7*Calculations!$C$85*INDEX('Monthly Data'!Q:Q,Calculations!$C$116+MOD(BV164,Calculations!$C$118))+(1-Control!$C$7*Calculations!$C$87)*INDEX('Monthly Data'!R:R,Calculations!$C$116+MOD(BV164,Calculations!$C$118))</f>
        <v>-7.3651264633385334E-4</v>
      </c>
      <c r="GM164" s="86">
        <f ca="1">Control!$C$7*Calculations!$C$82*INDEX('Monthly Data'!N:N,Calculations!$C$116+MOD(BW164,Calculations!$C$118))+Control!$C$7*Calculations!$C$83*INDEX('Monthly Data'!O:O,Calculations!$C$116+MOD(BW164,Calculations!$C$118))+Control!$C$7*Calculations!$C$84*INDEX('Monthly Data'!P:P,Calculations!$C$116+MOD(BW164,Calculations!$C$118))+Control!$C$7*Calculations!$C$85*INDEX('Monthly Data'!Q:Q,Calculations!$C$116+MOD(BW164,Calculations!$C$118))+(1-Control!$C$7*Calculations!$C$87)*INDEX('Monthly Data'!R:R,Calculations!$C$116+MOD(BW164,Calculations!$C$118))</f>
        <v>3.8809817903524786E-2</v>
      </c>
      <c r="GN164" s="86">
        <f ca="1">Control!$C$7*Calculations!$C$82*INDEX('Monthly Data'!N:N,Calculations!$C$116+MOD(BX164,Calculations!$C$118))+Control!$C$7*Calculations!$C$83*INDEX('Monthly Data'!O:O,Calculations!$C$116+MOD(BX164,Calculations!$C$118))+Control!$C$7*Calculations!$C$84*INDEX('Monthly Data'!P:P,Calculations!$C$116+MOD(BX164,Calculations!$C$118))+Control!$C$7*Calculations!$C$85*INDEX('Monthly Data'!Q:Q,Calculations!$C$116+MOD(BX164,Calculations!$C$118))+(1-Control!$C$7*Calculations!$C$87)*INDEX('Monthly Data'!R:R,Calculations!$C$116+MOD(BX164,Calculations!$C$118))</f>
        <v>1.2954540023127663E-2</v>
      </c>
      <c r="GO164" s="86">
        <f ca="1">Control!$C$7*Calculations!$C$82*INDEX('Monthly Data'!N:N,Calculations!$C$116+MOD(BY164,Calculations!$C$118))+Control!$C$7*Calculations!$C$83*INDEX('Monthly Data'!O:O,Calculations!$C$116+MOD(BY164,Calculations!$C$118))+Control!$C$7*Calculations!$C$84*INDEX('Monthly Data'!P:P,Calculations!$C$116+MOD(BY164,Calculations!$C$118))+Control!$C$7*Calculations!$C$85*INDEX('Monthly Data'!Q:Q,Calculations!$C$116+MOD(BY164,Calculations!$C$118))+(1-Control!$C$7*Calculations!$C$87)*INDEX('Monthly Data'!R:R,Calculations!$C$116+MOD(BY164,Calculations!$C$118))</f>
        <v>-2.6378232493851243E-2</v>
      </c>
      <c r="GP164" s="86">
        <f ca="1">Control!$C$7*Calculations!$C$82*INDEX('Monthly Data'!N:N,Calculations!$C$116+MOD(BZ164,Calculations!$C$118))+Control!$C$7*Calculations!$C$83*INDEX('Monthly Data'!O:O,Calculations!$C$116+MOD(BZ164,Calculations!$C$118))+Control!$C$7*Calculations!$C$84*INDEX('Monthly Data'!P:P,Calculations!$C$116+MOD(BZ164,Calculations!$C$118))+Control!$C$7*Calculations!$C$85*INDEX('Monthly Data'!Q:Q,Calculations!$C$116+MOD(BZ164,Calculations!$C$118))+(1-Control!$C$7*Calculations!$C$87)*INDEX('Monthly Data'!R:R,Calculations!$C$116+MOD(BZ164,Calculations!$C$118))</f>
        <v>1.7484305259657981E-2</v>
      </c>
      <c r="GQ164" s="86">
        <f ca="1">Control!$C$7*Calculations!$C$82*INDEX('Monthly Data'!N:N,Calculations!$C$116+MOD(CA164,Calculations!$C$118))+Control!$C$7*Calculations!$C$83*INDEX('Monthly Data'!O:O,Calculations!$C$116+MOD(CA164,Calculations!$C$118))+Control!$C$7*Calculations!$C$84*INDEX('Monthly Data'!P:P,Calculations!$C$116+MOD(CA164,Calculations!$C$118))+Control!$C$7*Calculations!$C$85*INDEX('Monthly Data'!Q:Q,Calculations!$C$116+MOD(CA164,Calculations!$C$118))+(1-Control!$C$7*Calculations!$C$87)*INDEX('Monthly Data'!R:R,Calculations!$C$116+MOD(CA164,Calculations!$C$118))</f>
        <v>1.9073822767906517E-2</v>
      </c>
      <c r="GR164" s="86">
        <f ca="1">Control!$C$7*Calculations!$C$82*INDEX('Monthly Data'!N:N,Calculations!$C$116+MOD(CB164,Calculations!$C$118))+Control!$C$7*Calculations!$C$83*INDEX('Monthly Data'!O:O,Calculations!$C$116+MOD(CB164,Calculations!$C$118))+Control!$C$7*Calculations!$C$84*INDEX('Monthly Data'!P:P,Calculations!$C$116+MOD(CB164,Calculations!$C$118))+Control!$C$7*Calculations!$C$85*INDEX('Monthly Data'!Q:Q,Calculations!$C$116+MOD(CB164,Calculations!$C$118))+(1-Control!$C$7*Calculations!$C$87)*INDEX('Monthly Data'!R:R,Calculations!$C$116+MOD(CB164,Calculations!$C$118))</f>
        <v>1.50127906355989E-2</v>
      </c>
      <c r="GS164" s="86">
        <f ca="1">Control!$C$7*Calculations!$C$82*INDEX('Monthly Data'!N:N,Calculations!$C$116+MOD(CC164,Calculations!$C$118))+Control!$C$7*Calculations!$C$83*INDEX('Monthly Data'!O:O,Calculations!$C$116+MOD(CC164,Calculations!$C$118))+Control!$C$7*Calculations!$C$84*INDEX('Monthly Data'!P:P,Calculations!$C$116+MOD(CC164,Calculations!$C$118))+Control!$C$7*Calculations!$C$85*INDEX('Monthly Data'!Q:Q,Calculations!$C$116+MOD(CC164,Calculations!$C$118))+(1-Control!$C$7*Calculations!$C$87)*INDEX('Monthly Data'!R:R,Calculations!$C$116+MOD(CC164,Calculations!$C$118))</f>
        <v>7.5897487599915015E-3</v>
      </c>
      <c r="GT164" s="86">
        <f ca="1">Control!$C$7*Calculations!$C$82*INDEX('Monthly Data'!N:N,Calculations!$C$116+MOD(CD164,Calculations!$C$118))+Control!$C$7*Calculations!$C$83*INDEX('Monthly Data'!O:O,Calculations!$C$116+MOD(CD164,Calculations!$C$118))+Control!$C$7*Calculations!$C$84*INDEX('Monthly Data'!P:P,Calculations!$C$116+MOD(CD164,Calculations!$C$118))+Control!$C$7*Calculations!$C$85*INDEX('Monthly Data'!Q:Q,Calculations!$C$116+MOD(CD164,Calculations!$C$118))+(1-Control!$C$7*Calculations!$C$87)*INDEX('Monthly Data'!R:R,Calculations!$C$116+MOD(CD164,Calculations!$C$118))</f>
        <v>-6.1115617667135171E-2</v>
      </c>
      <c r="GU164" s="86">
        <f ca="1">Control!$C$7*Calculations!$C$82*INDEX('Monthly Data'!N:N,Calculations!$C$116+MOD(CE164,Calculations!$C$118))+Control!$C$7*Calculations!$C$83*INDEX('Monthly Data'!O:O,Calculations!$C$116+MOD(CE164,Calculations!$C$118))+Control!$C$7*Calculations!$C$84*INDEX('Monthly Data'!P:P,Calculations!$C$116+MOD(CE164,Calculations!$C$118))+Control!$C$7*Calculations!$C$85*INDEX('Monthly Data'!Q:Q,Calculations!$C$116+MOD(CE164,Calculations!$C$118))+(1-Control!$C$7*Calculations!$C$87)*INDEX('Monthly Data'!R:R,Calculations!$C$116+MOD(CE164,Calculations!$C$118))</f>
        <v>-7.5539743260223157E-3</v>
      </c>
      <c r="GV164" s="86">
        <f ca="1">Control!$C$7*Calculations!$C$82*INDEX('Monthly Data'!N:N,Calculations!$C$116+MOD(CF164,Calculations!$C$118))+Control!$C$7*Calculations!$C$83*INDEX('Monthly Data'!O:O,Calculations!$C$116+MOD(CF164,Calculations!$C$118))+Control!$C$7*Calculations!$C$84*INDEX('Monthly Data'!P:P,Calculations!$C$116+MOD(CF164,Calculations!$C$118))+Control!$C$7*Calculations!$C$85*INDEX('Monthly Data'!Q:Q,Calculations!$C$116+MOD(CF164,Calculations!$C$118))+(1-Control!$C$7*Calculations!$C$87)*INDEX('Monthly Data'!R:R,Calculations!$C$116+MOD(CF164,Calculations!$C$118))</f>
        <v>1.5063457444773597E-2</v>
      </c>
      <c r="GW164" s="86">
        <f ca="1">Control!$C$7*Calculations!$C$82*INDEX('Monthly Data'!N:N,Calculations!$C$116+MOD(CG164,Calculations!$C$118))+Control!$C$7*Calculations!$C$83*INDEX('Monthly Data'!O:O,Calculations!$C$116+MOD(CG164,Calculations!$C$118))+Control!$C$7*Calculations!$C$84*INDEX('Monthly Data'!P:P,Calculations!$C$116+MOD(CG164,Calculations!$C$118))+Control!$C$7*Calculations!$C$85*INDEX('Monthly Data'!Q:Q,Calculations!$C$116+MOD(CG164,Calculations!$C$118))+(1-Control!$C$7*Calculations!$C$87)*INDEX('Monthly Data'!R:R,Calculations!$C$116+MOD(CG164,Calculations!$C$118))</f>
        <v>3.0957942835585645E-2</v>
      </c>
      <c r="GX164" s="86">
        <f ca="1">Control!$C$7*Calculations!$C$82*INDEX('Monthly Data'!N:N,Calculations!$C$116+MOD(CH164,Calculations!$C$118))+Control!$C$7*Calculations!$C$83*INDEX('Monthly Data'!O:O,Calculations!$C$116+MOD(CH164,Calculations!$C$118))+Control!$C$7*Calculations!$C$84*INDEX('Monthly Data'!P:P,Calculations!$C$116+MOD(CH164,Calculations!$C$118))+Control!$C$7*Calculations!$C$85*INDEX('Monthly Data'!Q:Q,Calculations!$C$116+MOD(CH164,Calculations!$C$118))+(1-Control!$C$7*Calculations!$C$87)*INDEX('Monthly Data'!R:R,Calculations!$C$116+MOD(CH164,Calculations!$C$118))</f>
        <v>-1.880155173376722E-2</v>
      </c>
      <c r="GY164" s="86">
        <f ca="1">Control!$C$7*Calculations!$C$82*INDEX('Monthly Data'!N:N,Calculations!$C$116+MOD(CI164,Calculations!$C$118))+Control!$C$7*Calculations!$C$83*INDEX('Monthly Data'!O:O,Calculations!$C$116+MOD(CI164,Calculations!$C$118))+Control!$C$7*Calculations!$C$84*INDEX('Monthly Data'!P:P,Calculations!$C$116+MOD(CI164,Calculations!$C$118))+Control!$C$7*Calculations!$C$85*INDEX('Monthly Data'!Q:Q,Calculations!$C$116+MOD(CI164,Calculations!$C$118))+(1-Control!$C$7*Calculations!$C$87)*INDEX('Monthly Data'!R:R,Calculations!$C$116+MOD(CI164,Calculations!$C$118))</f>
        <v>-2.4571433440223247E-2</v>
      </c>
      <c r="GZ164" s="86">
        <f ca="1">Control!$C$7*Calculations!$C$82*INDEX('Monthly Data'!N:N,Calculations!$C$116+MOD(CJ164,Calculations!$C$118))+Control!$C$7*Calculations!$C$83*INDEX('Monthly Data'!O:O,Calculations!$C$116+MOD(CJ164,Calculations!$C$118))+Control!$C$7*Calculations!$C$84*INDEX('Monthly Data'!P:P,Calculations!$C$116+MOD(CJ164,Calculations!$C$118))+Control!$C$7*Calculations!$C$85*INDEX('Monthly Data'!Q:Q,Calculations!$C$116+MOD(CJ164,Calculations!$C$118))+(1-Control!$C$7*Calculations!$C$87)*INDEX('Monthly Data'!R:R,Calculations!$C$116+MOD(CJ164,Calculations!$C$118))</f>
        <v>2.9708469559001142E-2</v>
      </c>
      <c r="HA164" s="86">
        <f ca="1">Control!$C$7*Calculations!$C$82*INDEX('Monthly Data'!N:N,Calculations!$C$116+MOD(CK164,Calculations!$C$118))+Control!$C$7*Calculations!$C$83*INDEX('Monthly Data'!O:O,Calculations!$C$116+MOD(CK164,Calculations!$C$118))+Control!$C$7*Calculations!$C$84*INDEX('Monthly Data'!P:P,Calculations!$C$116+MOD(CK164,Calculations!$C$118))+Control!$C$7*Calculations!$C$85*INDEX('Monthly Data'!Q:Q,Calculations!$C$116+MOD(CK164,Calculations!$C$118))+(1-Control!$C$7*Calculations!$C$87)*INDEX('Monthly Data'!R:R,Calculations!$C$116+MOD(CK164,Calculations!$C$118))</f>
        <v>-4.3408051735618014E-2</v>
      </c>
      <c r="HB164" s="86">
        <f ca="1">Control!$C$7*Calculations!$C$82*INDEX('Monthly Data'!N:N,Calculations!$C$116+MOD(CL164,Calculations!$C$118))+Control!$C$7*Calculations!$C$83*INDEX('Monthly Data'!O:O,Calculations!$C$116+MOD(CL164,Calculations!$C$118))+Control!$C$7*Calculations!$C$84*INDEX('Monthly Data'!P:P,Calculations!$C$116+MOD(CL164,Calculations!$C$118))+Control!$C$7*Calculations!$C$85*INDEX('Monthly Data'!Q:Q,Calculations!$C$116+MOD(CL164,Calculations!$C$118))+(1-Control!$C$7*Calculations!$C$87)*INDEX('Monthly Data'!R:R,Calculations!$C$116+MOD(CL164,Calculations!$C$118))</f>
        <v>4.4327772793586687E-3</v>
      </c>
      <c r="HC164" s="86">
        <f ca="1">Control!$C$7*Calculations!$C$82*INDEX('Monthly Data'!N:N,Calculations!$C$116+MOD(CM164,Calculations!$C$118))+Control!$C$7*Calculations!$C$83*INDEX('Monthly Data'!O:O,Calculations!$C$116+MOD(CM164,Calculations!$C$118))+Control!$C$7*Calculations!$C$84*INDEX('Monthly Data'!P:P,Calculations!$C$116+MOD(CM164,Calculations!$C$118))+Control!$C$7*Calculations!$C$85*INDEX('Monthly Data'!Q:Q,Calculations!$C$116+MOD(CM164,Calculations!$C$118))+(1-Control!$C$7*Calculations!$C$87)*INDEX('Monthly Data'!R:R,Calculations!$C$116+MOD(CM164,Calculations!$C$118))</f>
        <v>2.766281641786093E-2</v>
      </c>
      <c r="HD164" s="86">
        <f ca="1">Control!$C$7*Calculations!$C$82*INDEX('Monthly Data'!N:N,Calculations!$C$116+MOD(CN164,Calculations!$C$118))+Control!$C$7*Calculations!$C$83*INDEX('Monthly Data'!O:O,Calculations!$C$116+MOD(CN164,Calculations!$C$118))+Control!$C$7*Calculations!$C$84*INDEX('Monthly Data'!P:P,Calculations!$C$116+MOD(CN164,Calculations!$C$118))+Control!$C$7*Calculations!$C$85*INDEX('Monthly Data'!Q:Q,Calculations!$C$116+MOD(CN164,Calculations!$C$118))+(1-Control!$C$7*Calculations!$C$87)*INDEX('Monthly Data'!R:R,Calculations!$C$116+MOD(CN164,Calculations!$C$118))</f>
        <v>1.0018681835149534E-3</v>
      </c>
      <c r="HE164" s="86">
        <f ca="1">Control!$C$7*Calculations!$C$82*INDEX('Monthly Data'!N:N,Calculations!$C$116+MOD(CO164,Calculations!$C$118))+Control!$C$7*Calculations!$C$83*INDEX('Monthly Data'!O:O,Calculations!$C$116+MOD(CO164,Calculations!$C$118))+Control!$C$7*Calculations!$C$84*INDEX('Monthly Data'!P:P,Calculations!$C$116+MOD(CO164,Calculations!$C$118))+Control!$C$7*Calculations!$C$85*INDEX('Monthly Data'!Q:Q,Calculations!$C$116+MOD(CO164,Calculations!$C$118))+(1-Control!$C$7*Calculations!$C$87)*INDEX('Monthly Data'!R:R,Calculations!$C$116+MOD(CO164,Calculations!$C$118))</f>
        <v>-9.5555592256394619E-3</v>
      </c>
      <c r="HF164" s="86">
        <f ca="1">Control!$C$7*Calculations!$C$82*INDEX('Monthly Data'!N:N,Calculations!$C$116+MOD(CP164,Calculations!$C$118))+Control!$C$7*Calculations!$C$83*INDEX('Monthly Data'!O:O,Calculations!$C$116+MOD(CP164,Calculations!$C$118))+Control!$C$7*Calculations!$C$84*INDEX('Monthly Data'!P:P,Calculations!$C$116+MOD(CP164,Calculations!$C$118))+Control!$C$7*Calculations!$C$85*INDEX('Monthly Data'!Q:Q,Calculations!$C$116+MOD(CP164,Calculations!$C$118))+(1-Control!$C$7*Calculations!$C$87)*INDEX('Monthly Data'!R:R,Calculations!$C$116+MOD(CP164,Calculations!$C$118))</f>
        <v>1.5758278480433856E-2</v>
      </c>
      <c r="HG164" s="86">
        <f ca="1">Control!$C$7*Calculations!$C$82*INDEX('Monthly Data'!N:N,Calculations!$C$116+MOD(CQ164,Calculations!$C$118))+Control!$C$7*Calculations!$C$83*INDEX('Monthly Data'!O:O,Calculations!$C$116+MOD(CQ164,Calculations!$C$118))+Control!$C$7*Calculations!$C$84*INDEX('Monthly Data'!P:P,Calculations!$C$116+MOD(CQ164,Calculations!$C$118))+Control!$C$7*Calculations!$C$85*INDEX('Monthly Data'!Q:Q,Calculations!$C$116+MOD(CQ164,Calculations!$C$118))+(1-Control!$C$7*Calculations!$C$87)*INDEX('Monthly Data'!R:R,Calculations!$C$116+MOD(CQ164,Calculations!$C$118))</f>
        <v>-9.839093431862074E-3</v>
      </c>
      <c r="HH164" s="86">
        <f ca="1">Control!$C$7*Calculations!$C$82*INDEX('Monthly Data'!N:N,Calculations!$C$116+MOD(CR164,Calculations!$C$118))+Control!$C$7*Calculations!$C$83*INDEX('Monthly Data'!O:O,Calculations!$C$116+MOD(CR164,Calculations!$C$118))+Control!$C$7*Calculations!$C$84*INDEX('Monthly Data'!P:P,Calculations!$C$116+MOD(CR164,Calculations!$C$118))+Control!$C$7*Calculations!$C$85*INDEX('Monthly Data'!Q:Q,Calculations!$C$116+MOD(CR164,Calculations!$C$118))+(1-Control!$C$7*Calculations!$C$87)*INDEX('Monthly Data'!R:R,Calculations!$C$116+MOD(CR164,Calculations!$C$118))</f>
        <v>6.4539397490030407E-3</v>
      </c>
      <c r="HI164" s="86">
        <f ca="1">Control!$C$7*Calculations!$C$82*INDEX('Monthly Data'!N:N,Calculations!$C$116+MOD(CS164,Calculations!$C$118))+Control!$C$7*Calculations!$C$83*INDEX('Monthly Data'!O:O,Calculations!$C$116+MOD(CS164,Calculations!$C$118))+Control!$C$7*Calculations!$C$84*INDEX('Monthly Data'!P:P,Calculations!$C$116+MOD(CS164,Calculations!$C$118))+Control!$C$7*Calculations!$C$85*INDEX('Monthly Data'!Q:Q,Calculations!$C$116+MOD(CS164,Calculations!$C$118))+(1-Control!$C$7*Calculations!$C$87)*INDEX('Monthly Data'!R:R,Calculations!$C$116+MOD(CS164,Calculations!$C$118))</f>
        <v>2.1918137743539623E-2</v>
      </c>
      <c r="HJ164" s="86">
        <f ca="1">Control!$C$7*Calculations!$C$82*INDEX('Monthly Data'!N:N,Calculations!$C$116+MOD(CT164,Calculations!$C$118))+Control!$C$7*Calculations!$C$83*INDEX('Monthly Data'!O:O,Calculations!$C$116+MOD(CT164,Calculations!$C$118))+Control!$C$7*Calculations!$C$84*INDEX('Monthly Data'!P:P,Calculations!$C$116+MOD(CT164,Calculations!$C$118))+Control!$C$7*Calculations!$C$85*INDEX('Monthly Data'!Q:Q,Calculations!$C$116+MOD(CT164,Calculations!$C$118))+(1-Control!$C$7*Calculations!$C$87)*INDEX('Monthly Data'!R:R,Calculations!$C$116+MOD(CT164,Calculations!$C$118))</f>
        <v>1.9073822767906517E-2</v>
      </c>
      <c r="HK164" s="86">
        <f ca="1">Control!$C$7*Calculations!$C$82*INDEX('Monthly Data'!N:N,Calculations!$C$116+MOD(CU164,Calculations!$C$118))+Control!$C$7*Calculations!$C$83*INDEX('Monthly Data'!O:O,Calculations!$C$116+MOD(CU164,Calculations!$C$118))+Control!$C$7*Calculations!$C$84*INDEX('Monthly Data'!P:P,Calculations!$C$116+MOD(CU164,Calculations!$C$118))+Control!$C$7*Calculations!$C$85*INDEX('Monthly Data'!Q:Q,Calculations!$C$116+MOD(CU164,Calculations!$C$118))+(1-Control!$C$7*Calculations!$C$87)*INDEX('Monthly Data'!R:R,Calculations!$C$116+MOD(CU164,Calculations!$C$118))</f>
        <v>1.1702576456120543E-2</v>
      </c>
      <c r="HL164" s="86">
        <f ca="1">Control!$C$7*Calculations!$C$82*INDEX('Monthly Data'!N:N,Calculations!$C$116+MOD(CV164,Calculations!$C$118))+Control!$C$7*Calculations!$C$83*INDEX('Monthly Data'!O:O,Calculations!$C$116+MOD(CV164,Calculations!$C$118))+Control!$C$7*Calculations!$C$84*INDEX('Monthly Data'!P:P,Calculations!$C$116+MOD(CV164,Calculations!$C$118))+Control!$C$7*Calculations!$C$85*INDEX('Monthly Data'!Q:Q,Calculations!$C$116+MOD(CV164,Calculations!$C$118))+(1-Control!$C$7*Calculations!$C$87)*INDEX('Monthly Data'!R:R,Calculations!$C$116+MOD(CV164,Calculations!$C$118))</f>
        <v>1.3891563624307685E-2</v>
      </c>
      <c r="HM164" s="86">
        <f ca="1">Control!$C$7*Calculations!$C$82*INDEX('Monthly Data'!N:N,Calculations!$C$116+MOD(CW164,Calculations!$C$118))+Control!$C$7*Calculations!$C$83*INDEX('Monthly Data'!O:O,Calculations!$C$116+MOD(CW164,Calculations!$C$118))+Control!$C$7*Calculations!$C$84*INDEX('Monthly Data'!P:P,Calculations!$C$116+MOD(CW164,Calculations!$C$118))+Control!$C$7*Calculations!$C$85*INDEX('Monthly Data'!Q:Q,Calculations!$C$116+MOD(CW164,Calculations!$C$118))+(1-Control!$C$7*Calculations!$C$87)*INDEX('Monthly Data'!R:R,Calculations!$C$116+MOD(CW164,Calculations!$C$118))</f>
        <v>5.3309355465453899E-3</v>
      </c>
      <c r="HN164" s="86">
        <f ca="1">Control!$C$7*Calculations!$C$82*INDEX('Monthly Data'!N:N,Calculations!$C$116+MOD(CX164,Calculations!$C$118))+Control!$C$7*Calculations!$C$83*INDEX('Monthly Data'!O:O,Calculations!$C$116+MOD(CX164,Calculations!$C$118))+Control!$C$7*Calculations!$C$84*INDEX('Monthly Data'!P:P,Calculations!$C$116+MOD(CX164,Calculations!$C$118))+Control!$C$7*Calculations!$C$85*INDEX('Monthly Data'!Q:Q,Calculations!$C$116+MOD(CX164,Calculations!$C$118))+(1-Control!$C$7*Calculations!$C$87)*INDEX('Monthly Data'!R:R,Calculations!$C$116+MOD(CX164,Calculations!$C$118))</f>
        <v>-1.6546126717384396E-2</v>
      </c>
      <c r="HO164" s="86">
        <f ca="1">Control!$C$7*Calculations!$C$82*INDEX('Monthly Data'!N:N,Calculations!$C$116+MOD(CY164,Calculations!$C$118))+Control!$C$7*Calculations!$C$83*INDEX('Monthly Data'!O:O,Calculations!$C$116+MOD(CY164,Calculations!$C$118))+Control!$C$7*Calculations!$C$84*INDEX('Monthly Data'!P:P,Calculations!$C$116+MOD(CY164,Calculations!$C$118))+Control!$C$7*Calculations!$C$85*INDEX('Monthly Data'!Q:Q,Calculations!$C$116+MOD(CY164,Calculations!$C$118))+(1-Control!$C$7*Calculations!$C$87)*INDEX('Monthly Data'!R:R,Calculations!$C$116+MOD(CY164,Calculations!$C$118))</f>
        <v>1.5216630695380906E-2</v>
      </c>
      <c r="HP164" s="86">
        <f ca="1">Control!$C$7*Calculations!$C$82*INDEX('Monthly Data'!N:N,Calculations!$C$116+MOD(CZ164,Calculations!$C$118))+Control!$C$7*Calculations!$C$83*INDEX('Monthly Data'!O:O,Calculations!$C$116+MOD(CZ164,Calculations!$C$118))+Control!$C$7*Calculations!$C$84*INDEX('Monthly Data'!P:P,Calculations!$C$116+MOD(CZ164,Calculations!$C$118))+Control!$C$7*Calculations!$C$85*INDEX('Monthly Data'!Q:Q,Calculations!$C$116+MOD(CZ164,Calculations!$C$118))+(1-Control!$C$7*Calculations!$C$87)*INDEX('Monthly Data'!R:R,Calculations!$C$116+MOD(CZ164,Calculations!$C$118))</f>
        <v>1.0627294914941248E-2</v>
      </c>
      <c r="HQ164" s="86">
        <f ca="1">Control!$C$7*Calculations!$C$82*INDEX('Monthly Data'!N:N,Calculations!$C$116+MOD(DA164,Calculations!$C$118))+Control!$C$7*Calculations!$C$83*INDEX('Monthly Data'!O:O,Calculations!$C$116+MOD(DA164,Calculations!$C$118))+Control!$C$7*Calculations!$C$84*INDEX('Monthly Data'!P:P,Calculations!$C$116+MOD(DA164,Calculations!$C$118))+Control!$C$7*Calculations!$C$85*INDEX('Monthly Data'!Q:Q,Calculations!$C$116+MOD(DA164,Calculations!$C$118))+(1-Control!$C$7*Calculations!$C$87)*INDEX('Monthly Data'!R:R,Calculations!$C$116+MOD(DA164,Calculations!$C$118))</f>
        <v>2.377894462657602E-2</v>
      </c>
      <c r="HR164" s="86">
        <f ca="1">Control!$C$7*Calculations!$C$82*INDEX('Monthly Data'!N:N,Calculations!$C$116+MOD(DB164,Calculations!$C$118))+Control!$C$7*Calculations!$C$83*INDEX('Monthly Data'!O:O,Calculations!$C$116+MOD(DB164,Calculations!$C$118))+Control!$C$7*Calculations!$C$84*INDEX('Monthly Data'!P:P,Calculations!$C$116+MOD(DB164,Calculations!$C$118))+Control!$C$7*Calculations!$C$85*INDEX('Monthly Data'!Q:Q,Calculations!$C$116+MOD(DB164,Calculations!$C$118))+(1-Control!$C$7*Calculations!$C$87)*INDEX('Monthly Data'!R:R,Calculations!$C$116+MOD(DB164,Calculations!$C$118))</f>
        <v>-1.9947061878162777E-2</v>
      </c>
      <c r="HS164" s="86">
        <f ca="1">Control!$C$7*Calculations!$C$82*INDEX('Monthly Data'!N:N,Calculations!$C$116+MOD(DC164,Calculations!$C$118))+Control!$C$7*Calculations!$C$83*INDEX('Monthly Data'!O:O,Calculations!$C$116+MOD(DC164,Calculations!$C$118))+Control!$C$7*Calculations!$C$84*INDEX('Monthly Data'!P:P,Calculations!$C$116+MOD(DC164,Calculations!$C$118))+Control!$C$7*Calculations!$C$85*INDEX('Monthly Data'!Q:Q,Calculations!$C$116+MOD(DC164,Calculations!$C$118))+(1-Control!$C$7*Calculations!$C$87)*INDEX('Monthly Data'!R:R,Calculations!$C$116+MOD(DC164,Calculations!$C$118))</f>
        <v>-1.3959200237295809E-2</v>
      </c>
      <c r="HT164" s="86">
        <f ca="1">Control!$C$7*Calculations!$C$82*INDEX('Monthly Data'!N:N,Calculations!$C$116+MOD(DD164,Calculations!$C$118))+Control!$C$7*Calculations!$C$83*INDEX('Monthly Data'!O:O,Calculations!$C$116+MOD(DD164,Calculations!$C$118))+Control!$C$7*Calculations!$C$84*INDEX('Monthly Data'!P:P,Calculations!$C$116+MOD(DD164,Calculations!$C$118))+Control!$C$7*Calculations!$C$85*INDEX('Monthly Data'!Q:Q,Calculations!$C$116+MOD(DD164,Calculations!$C$118))+(1-Control!$C$7*Calculations!$C$87)*INDEX('Monthly Data'!R:R,Calculations!$C$116+MOD(DD164,Calculations!$C$118))</f>
        <v>-2.4571433440223247E-2</v>
      </c>
      <c r="HU164" s="86">
        <f ca="1">Control!$C$7*Calculations!$C$82*INDEX('Monthly Data'!N:N,Calculations!$C$116+MOD(DE164,Calculations!$C$118))+Control!$C$7*Calculations!$C$83*INDEX('Monthly Data'!O:O,Calculations!$C$116+MOD(DE164,Calculations!$C$118))+Control!$C$7*Calculations!$C$84*INDEX('Monthly Data'!P:P,Calculations!$C$116+MOD(DE164,Calculations!$C$118))+Control!$C$7*Calculations!$C$85*INDEX('Monthly Data'!Q:Q,Calculations!$C$116+MOD(DE164,Calculations!$C$118))+(1-Control!$C$7*Calculations!$C$87)*INDEX('Monthly Data'!R:R,Calculations!$C$116+MOD(DE164,Calculations!$C$118))</f>
        <v>1.2435425892067014E-2</v>
      </c>
      <c r="HV164" s="86">
        <f ca="1">Control!$C$7*Calculations!$C$82*INDEX('Monthly Data'!N:N,Calculations!$C$116+MOD(DF164,Calculations!$C$118))+Control!$C$7*Calculations!$C$83*INDEX('Monthly Data'!O:O,Calculations!$C$116+MOD(DF164,Calculations!$C$118))+Control!$C$7*Calculations!$C$84*INDEX('Monthly Data'!P:P,Calculations!$C$116+MOD(DF164,Calculations!$C$118))+Control!$C$7*Calculations!$C$85*INDEX('Monthly Data'!Q:Q,Calculations!$C$116+MOD(DF164,Calculations!$C$118))+(1-Control!$C$7*Calculations!$C$87)*INDEX('Monthly Data'!R:R,Calculations!$C$116+MOD(DF164,Calculations!$C$118))</f>
        <v>1.7831091590102856E-2</v>
      </c>
      <c r="HW164" s="86">
        <f ca="1">Control!$C$7*Calculations!$C$82*INDEX('Monthly Data'!N:N,Calculations!$C$116+MOD(DG164,Calculations!$C$118))+Control!$C$7*Calculations!$C$83*INDEX('Monthly Data'!O:O,Calculations!$C$116+MOD(DG164,Calculations!$C$118))+Control!$C$7*Calculations!$C$84*INDEX('Monthly Data'!P:P,Calculations!$C$116+MOD(DG164,Calculations!$C$118))+Control!$C$7*Calculations!$C$85*INDEX('Monthly Data'!Q:Q,Calculations!$C$116+MOD(DG164,Calculations!$C$118))+(1-Control!$C$7*Calculations!$C$87)*INDEX('Monthly Data'!R:R,Calculations!$C$116+MOD(DG164,Calculations!$C$118))</f>
        <v>-6.1115617667135171E-2</v>
      </c>
      <c r="HX164" s="86">
        <f ca="1">Control!$C$7*Calculations!$C$82*INDEX('Monthly Data'!N:N,Calculations!$C$116+MOD(DH164,Calculations!$C$118))+Control!$C$7*Calculations!$C$83*INDEX('Monthly Data'!O:O,Calculations!$C$116+MOD(DH164,Calculations!$C$118))+Control!$C$7*Calculations!$C$84*INDEX('Monthly Data'!P:P,Calculations!$C$116+MOD(DH164,Calculations!$C$118))+Control!$C$7*Calculations!$C$85*INDEX('Monthly Data'!Q:Q,Calculations!$C$116+MOD(DH164,Calculations!$C$118))+(1-Control!$C$7*Calculations!$C$87)*INDEX('Monthly Data'!R:R,Calculations!$C$116+MOD(DH164,Calculations!$C$118))</f>
        <v>-2.072517756005474E-2</v>
      </c>
      <c r="HY164" s="86">
        <f ca="1">Control!$C$7*Calculations!$C$82*INDEX('Monthly Data'!N:N,Calculations!$C$116+MOD(DI164,Calculations!$C$118))+Control!$C$7*Calculations!$C$83*INDEX('Monthly Data'!O:O,Calculations!$C$116+MOD(DI164,Calculations!$C$118))+Control!$C$7*Calculations!$C$84*INDEX('Monthly Data'!P:P,Calculations!$C$116+MOD(DI164,Calculations!$C$118))+Control!$C$7*Calculations!$C$85*INDEX('Monthly Data'!Q:Q,Calculations!$C$116+MOD(DI164,Calculations!$C$118))+(1-Control!$C$7*Calculations!$C$87)*INDEX('Monthly Data'!R:R,Calculations!$C$116+MOD(DI164,Calculations!$C$118))</f>
        <v>3.9251937367756782E-3</v>
      </c>
      <c r="HZ164" s="86">
        <f ca="1">Control!$C$7*Calculations!$C$82*INDEX('Monthly Data'!N:N,Calculations!$C$116+MOD(DJ164,Calculations!$C$118))+Control!$C$7*Calculations!$C$83*INDEX('Monthly Data'!O:O,Calculations!$C$116+MOD(DJ164,Calculations!$C$118))+Control!$C$7*Calculations!$C$84*INDEX('Monthly Data'!P:P,Calculations!$C$116+MOD(DJ164,Calculations!$C$118))+Control!$C$7*Calculations!$C$85*INDEX('Monthly Data'!Q:Q,Calculations!$C$116+MOD(DJ164,Calculations!$C$118))+(1-Control!$C$7*Calculations!$C$87)*INDEX('Monthly Data'!R:R,Calculations!$C$116+MOD(DJ164,Calculations!$C$118))</f>
        <v>-9.839093431862074E-3</v>
      </c>
      <c r="IA164" s="86">
        <f ca="1">Control!$C$7*Calculations!$C$82*INDEX('Monthly Data'!N:N,Calculations!$C$116+MOD(DK164,Calculations!$C$118))+Control!$C$7*Calculations!$C$83*INDEX('Monthly Data'!O:O,Calculations!$C$116+MOD(DK164,Calculations!$C$118))+Control!$C$7*Calculations!$C$84*INDEX('Monthly Data'!P:P,Calculations!$C$116+MOD(DK164,Calculations!$C$118))+Control!$C$7*Calculations!$C$85*INDEX('Monthly Data'!Q:Q,Calculations!$C$116+MOD(DK164,Calculations!$C$118))+(1-Control!$C$7*Calculations!$C$87)*INDEX('Monthly Data'!R:R,Calculations!$C$116+MOD(DK164,Calculations!$C$118))</f>
        <v>1.0018681835149534E-3</v>
      </c>
      <c r="IB164" s="86">
        <f ca="1">Control!$C$7*Calculations!$C$82*INDEX('Monthly Data'!N:N,Calculations!$C$116+MOD(DL164,Calculations!$C$118))+Control!$C$7*Calculations!$C$83*INDEX('Monthly Data'!O:O,Calculations!$C$116+MOD(DL164,Calculations!$C$118))+Control!$C$7*Calculations!$C$84*INDEX('Monthly Data'!P:P,Calculations!$C$116+MOD(DL164,Calculations!$C$118))+Control!$C$7*Calculations!$C$85*INDEX('Monthly Data'!Q:Q,Calculations!$C$116+MOD(DL164,Calculations!$C$118))+(1-Control!$C$7*Calculations!$C$87)*INDEX('Monthly Data'!R:R,Calculations!$C$116+MOD(DL164,Calculations!$C$118))</f>
        <v>8.4240675975201049E-3</v>
      </c>
      <c r="IC164" s="86">
        <f ca="1">Control!$C$7*Calculations!$C$82*INDEX('Monthly Data'!N:N,Calculations!$C$116+MOD(DM164,Calculations!$C$118))+Control!$C$7*Calculations!$C$83*INDEX('Monthly Data'!O:O,Calculations!$C$116+MOD(DM164,Calculations!$C$118))+Control!$C$7*Calculations!$C$84*INDEX('Monthly Data'!P:P,Calculations!$C$116+MOD(DM164,Calculations!$C$118))+Control!$C$7*Calculations!$C$85*INDEX('Monthly Data'!Q:Q,Calculations!$C$116+MOD(DM164,Calculations!$C$118))+(1-Control!$C$7*Calculations!$C$87)*INDEX('Monthly Data'!R:R,Calculations!$C$116+MOD(DM164,Calculations!$C$118))</f>
        <v>1.7599621212565995E-2</v>
      </c>
      <c r="ID164" s="86">
        <f ca="1">Control!$C$7*Calculations!$C$82*INDEX('Monthly Data'!N:N,Calculations!$C$116+MOD(DN164,Calculations!$C$118))+Control!$C$7*Calculations!$C$83*INDEX('Monthly Data'!O:O,Calculations!$C$116+MOD(DN164,Calculations!$C$118))+Control!$C$7*Calculations!$C$84*INDEX('Monthly Data'!P:P,Calculations!$C$116+MOD(DN164,Calculations!$C$118))+Control!$C$7*Calculations!$C$85*INDEX('Monthly Data'!Q:Q,Calculations!$C$116+MOD(DN164,Calculations!$C$118))+(1-Control!$C$7*Calculations!$C$87)*INDEX('Monthly Data'!R:R,Calculations!$C$116+MOD(DN164,Calculations!$C$118))</f>
        <v>2.4842166689046628E-2</v>
      </c>
      <c r="IE164" s="86">
        <f ca="1">Control!$C$7*Calculations!$C$82*INDEX('Monthly Data'!N:N,Calculations!$C$116+MOD(DO164,Calculations!$C$118))+Control!$C$7*Calculations!$C$83*INDEX('Monthly Data'!O:O,Calculations!$C$116+MOD(DO164,Calculations!$C$118))+Control!$C$7*Calculations!$C$84*INDEX('Monthly Data'!P:P,Calculations!$C$116+MOD(DO164,Calculations!$C$118))+Control!$C$7*Calculations!$C$85*INDEX('Monthly Data'!Q:Q,Calculations!$C$116+MOD(DO164,Calculations!$C$118))+(1-Control!$C$7*Calculations!$C$87)*INDEX('Monthly Data'!R:R,Calculations!$C$116+MOD(DO164,Calculations!$C$118))</f>
        <v>-9.5555592256394619E-3</v>
      </c>
      <c r="IF164" s="86">
        <f ca="1">Control!$C$7*Calculations!$C$82*INDEX('Monthly Data'!N:N,Calculations!$C$116+MOD(DP164,Calculations!$C$118))+Control!$C$7*Calculations!$C$83*INDEX('Monthly Data'!O:O,Calculations!$C$116+MOD(DP164,Calculations!$C$118))+Control!$C$7*Calculations!$C$84*INDEX('Monthly Data'!P:P,Calculations!$C$116+MOD(DP164,Calculations!$C$118))+Control!$C$7*Calculations!$C$85*INDEX('Monthly Data'!Q:Q,Calculations!$C$116+MOD(DP164,Calculations!$C$118))+(1-Control!$C$7*Calculations!$C$87)*INDEX('Monthly Data'!R:R,Calculations!$C$116+MOD(DP164,Calculations!$C$118))</f>
        <v>-3.9863250714949353E-2</v>
      </c>
      <c r="IG164" s="88">
        <f ca="1">Control!$C$8*(1+DQ164)*(1+DR164)*(1+DS164)*(1+DT164)*(1+DU164)*(1+DV164)*(1+DW164)*(1+DX164)*(1+DY164)*(1+DZ164)*(1+EA164)*(1+EB164)*(1+EC164)*(1+ED164)*(1+EE164)*(1+EF164)*(1+EG164)*(1+EH164)*(1+EI164)*(1+EJ164)*(1+EK164)*(1+EL164)*(1+EM164)*(1+EN164)*(1+EO164)*(1+EP164)*(1+EQ164)*(1+ER164)*(1+ES164)*(1+ET164)*(1+EU164)*(1+EV164)*(1+EW164)*(1+EX164)*(1+EY164)*(1+EZ164)*(1+FA164)*(1+FB164)*(1+FC164)*(1+FD164)*(1+FE164)*(1+FF164)*(1+FG164)*(1+FH164)*(1+FI164)*(1+FJ164)*(1+FK164)*(1+FL164)*(1+FM164)*(1+FN164)*(1+FO164)*(1+FP164)*(1+FQ164)*(1+FR164)*(1+FS164)*(1+FT164)*(1+FU164)*(1+FV164)*(1+FW164)*(1+FX164)*(1+FY164)*(1+FZ164)*(1+GA164)*(1+GB164)*(1+GC164)*(1+GD164)*(1+GE164)*(1+GF164)*(1+GG164)*(1+GH164)*(1+GI164)*(1+GJ164)*(1+GK164)*(1+GL164)*(1+GM164)*(1+GN164)*(1+GO164)*(1+GP164)*(1+GQ164)*(1+GR164)*(1+GS164)*(1+GT164)*(1+GU164)*(1+GV164)*(1+GW164)*(1+GX164)*(1+GY164)*(1+GZ164)*(1+HA164)*(1+HB164)*(1+HC164)*(1+HD164)*(1+HE164)*(1+HF164)*(1+HG164)*(1+HH164)*(1+HI164)*(1+HJ164)*(1+HK164)*(1+HL164)*(1+HM164)*(1+HN164)*(1+HO164)*(1+HP164)*(1+HQ164)*(1+HR164)*(1+HS164)*(1+HT164)*(1+HU164)*(1+HV164)*(1+HW164)*(1+HX164)*(1+HY164)*(1+HZ164)*(1+IA164)*(1+IB164)*(1+IC164)*(1+ID164)*(1+IE164)*(1+IF164)</f>
        <v>83830.281853675508</v>
      </c>
    </row>
    <row r="165" spans="1:241" x14ac:dyDescent="0.25">
      <c r="A165">
        <v>61</v>
      </c>
      <c r="B165">
        <v>62</v>
      </c>
      <c r="C165">
        <v>27</v>
      </c>
      <c r="D165">
        <v>39</v>
      </c>
      <c r="E165">
        <v>69</v>
      </c>
      <c r="F165">
        <v>53</v>
      </c>
      <c r="G165">
        <v>11</v>
      </c>
      <c r="H165">
        <v>8</v>
      </c>
      <c r="I165">
        <v>36</v>
      </c>
      <c r="J165">
        <v>54</v>
      </c>
      <c r="K165">
        <v>15</v>
      </c>
      <c r="L165">
        <v>59</v>
      </c>
      <c r="M165">
        <v>36</v>
      </c>
      <c r="N165">
        <v>89</v>
      </c>
      <c r="O165">
        <v>116</v>
      </c>
      <c r="P165">
        <v>57</v>
      </c>
      <c r="Q165">
        <v>112</v>
      </c>
      <c r="R165">
        <v>114</v>
      </c>
      <c r="S165">
        <v>74</v>
      </c>
      <c r="T165">
        <v>49</v>
      </c>
      <c r="U165">
        <v>6</v>
      </c>
      <c r="V165">
        <v>30</v>
      </c>
      <c r="W165">
        <v>12</v>
      </c>
      <c r="X165">
        <v>3</v>
      </c>
      <c r="Y165">
        <v>114</v>
      </c>
      <c r="Z165">
        <v>72</v>
      </c>
      <c r="AA165">
        <v>87</v>
      </c>
      <c r="AB165">
        <v>48</v>
      </c>
      <c r="AC165">
        <v>51</v>
      </c>
      <c r="AD165">
        <v>43</v>
      </c>
      <c r="AE165">
        <v>58</v>
      </c>
      <c r="AF165">
        <v>5</v>
      </c>
      <c r="AG165">
        <v>99</v>
      </c>
      <c r="AH165">
        <v>10</v>
      </c>
      <c r="AI165">
        <v>92</v>
      </c>
      <c r="AJ165">
        <v>101</v>
      </c>
      <c r="AK165">
        <v>67</v>
      </c>
      <c r="AL165">
        <v>105</v>
      </c>
      <c r="AM165">
        <v>48</v>
      </c>
      <c r="AN165">
        <v>97</v>
      </c>
      <c r="AO165">
        <v>6</v>
      </c>
      <c r="AP165">
        <v>115</v>
      </c>
      <c r="AQ165">
        <v>107</v>
      </c>
      <c r="AR165">
        <v>110</v>
      </c>
      <c r="AS165">
        <v>18</v>
      </c>
      <c r="AT165">
        <v>27</v>
      </c>
      <c r="AU165">
        <v>30</v>
      </c>
      <c r="AV165">
        <v>42</v>
      </c>
      <c r="AW165">
        <v>116</v>
      </c>
      <c r="AX165">
        <v>67</v>
      </c>
      <c r="AY165">
        <v>64</v>
      </c>
      <c r="AZ165">
        <v>5</v>
      </c>
      <c r="BA165">
        <v>68</v>
      </c>
      <c r="BB165">
        <v>61</v>
      </c>
      <c r="BC165">
        <v>96</v>
      </c>
      <c r="BD165">
        <v>22</v>
      </c>
      <c r="BE165">
        <v>102</v>
      </c>
      <c r="BF165">
        <v>101</v>
      </c>
      <c r="BG165">
        <v>45</v>
      </c>
      <c r="BH165">
        <v>41</v>
      </c>
      <c r="BI165">
        <v>56</v>
      </c>
      <c r="BJ165">
        <v>92</v>
      </c>
      <c r="BK165">
        <v>99</v>
      </c>
      <c r="BL165">
        <v>96</v>
      </c>
      <c r="BM165">
        <v>50</v>
      </c>
      <c r="BN165">
        <v>65</v>
      </c>
      <c r="BO165">
        <v>31</v>
      </c>
      <c r="BP165">
        <v>6</v>
      </c>
      <c r="BQ165">
        <v>15</v>
      </c>
      <c r="BR165">
        <v>90</v>
      </c>
      <c r="BS165">
        <v>24</v>
      </c>
      <c r="BT165">
        <v>8</v>
      </c>
      <c r="BU165">
        <v>81</v>
      </c>
      <c r="BV165">
        <v>53</v>
      </c>
      <c r="BW165">
        <v>26</v>
      </c>
      <c r="BX165">
        <v>6</v>
      </c>
      <c r="BY165">
        <v>43</v>
      </c>
      <c r="BZ165">
        <v>65</v>
      </c>
      <c r="CA165">
        <v>29</v>
      </c>
      <c r="CB165">
        <v>54</v>
      </c>
      <c r="CC165">
        <v>106</v>
      </c>
      <c r="CD165">
        <v>21</v>
      </c>
      <c r="CE165">
        <v>2</v>
      </c>
      <c r="CF165">
        <v>37</v>
      </c>
      <c r="CG165">
        <v>16</v>
      </c>
      <c r="CH165">
        <v>87</v>
      </c>
      <c r="CI165">
        <v>68</v>
      </c>
      <c r="CJ165">
        <v>84</v>
      </c>
      <c r="CK165">
        <v>96</v>
      </c>
      <c r="CL165">
        <v>34</v>
      </c>
      <c r="CM165">
        <v>87</v>
      </c>
      <c r="CN165">
        <v>9</v>
      </c>
      <c r="CO165">
        <v>1</v>
      </c>
      <c r="CP165">
        <v>93</v>
      </c>
      <c r="CQ165">
        <v>48</v>
      </c>
      <c r="CR165">
        <v>48</v>
      </c>
      <c r="CS165">
        <v>67</v>
      </c>
      <c r="CT165">
        <v>19</v>
      </c>
      <c r="CU165">
        <v>19</v>
      </c>
      <c r="CV165">
        <v>92</v>
      </c>
      <c r="CW165">
        <v>29</v>
      </c>
      <c r="CX165">
        <v>108</v>
      </c>
      <c r="CY165">
        <v>57</v>
      </c>
      <c r="CZ165">
        <v>105</v>
      </c>
      <c r="DA165">
        <v>69</v>
      </c>
      <c r="DB165">
        <v>111</v>
      </c>
      <c r="DC165">
        <v>107</v>
      </c>
      <c r="DD165">
        <v>99</v>
      </c>
      <c r="DE165">
        <v>26</v>
      </c>
      <c r="DF165">
        <v>105</v>
      </c>
      <c r="DG165">
        <v>6</v>
      </c>
      <c r="DH165">
        <v>94</v>
      </c>
      <c r="DI165">
        <v>97</v>
      </c>
      <c r="DJ165">
        <v>75</v>
      </c>
      <c r="DK165">
        <v>36</v>
      </c>
      <c r="DL165">
        <v>46</v>
      </c>
      <c r="DM165">
        <v>10</v>
      </c>
      <c r="DN165">
        <v>37</v>
      </c>
      <c r="DO165">
        <v>61</v>
      </c>
      <c r="DP165">
        <v>68</v>
      </c>
      <c r="DQ165" s="86">
        <f ca="1">Control!$C$7*Calculations!$C$82*INDEX('Monthly Data'!N:N,Calculations!$C$116+MOD(A165,Calculations!$C$118))+Control!$C$7*Calculations!$C$83*INDEX('Monthly Data'!O:O,Calculations!$C$116+MOD(A165,Calculations!$C$118))+Control!$C$7*Calculations!$C$84*INDEX('Monthly Data'!P:P,Calculations!$C$116+MOD(A165,Calculations!$C$118))+Control!$C$7*Calculations!$C$85*INDEX('Monthly Data'!Q:Q,Calculations!$C$116+MOD(A165,Calculations!$C$118))+(1-Control!$C$7*Calculations!$C$87)*INDEX('Monthly Data'!R:R,Calculations!$C$116+MOD(A165,Calculations!$C$118))</f>
        <v>2.766281641786093E-2</v>
      </c>
      <c r="DR165" s="86">
        <f ca="1">Control!$C$7*Calculations!$C$82*INDEX('Monthly Data'!N:N,Calculations!$C$116+MOD(B165,Calculations!$C$118))+Control!$C$7*Calculations!$C$83*INDEX('Monthly Data'!O:O,Calculations!$C$116+MOD(B165,Calculations!$C$118))+Control!$C$7*Calculations!$C$84*INDEX('Monthly Data'!P:P,Calculations!$C$116+MOD(B165,Calculations!$C$118))+Control!$C$7*Calculations!$C$85*INDEX('Monthly Data'!Q:Q,Calculations!$C$116+MOD(B165,Calculations!$C$118))+(1-Control!$C$7*Calculations!$C$87)*INDEX('Monthly Data'!R:R,Calculations!$C$116+MOD(B165,Calculations!$C$118))</f>
        <v>-9.839093431862074E-3</v>
      </c>
      <c r="DS165" s="86">
        <f ca="1">Control!$C$7*Calculations!$C$82*INDEX('Monthly Data'!N:N,Calculations!$C$116+MOD(C165,Calculations!$C$118))+Control!$C$7*Calculations!$C$83*INDEX('Monthly Data'!O:O,Calculations!$C$116+MOD(C165,Calculations!$C$118))+Control!$C$7*Calculations!$C$84*INDEX('Monthly Data'!P:P,Calculations!$C$116+MOD(C165,Calculations!$C$118))+Control!$C$7*Calculations!$C$85*INDEX('Monthly Data'!Q:Q,Calculations!$C$116+MOD(C165,Calculations!$C$118))+(1-Control!$C$7*Calculations!$C$87)*INDEX('Monthly Data'!R:R,Calculations!$C$116+MOD(C165,Calculations!$C$118))</f>
        <v>-3.53368065312233E-2</v>
      </c>
      <c r="DT165" s="86">
        <f ca="1">Control!$C$7*Calculations!$C$82*INDEX('Monthly Data'!N:N,Calculations!$C$116+MOD(D165,Calculations!$C$118))+Control!$C$7*Calculations!$C$83*INDEX('Monthly Data'!O:O,Calculations!$C$116+MOD(D165,Calculations!$C$118))+Control!$C$7*Calculations!$C$84*INDEX('Monthly Data'!P:P,Calculations!$C$116+MOD(D165,Calculations!$C$118))+Control!$C$7*Calculations!$C$85*INDEX('Monthly Data'!Q:Q,Calculations!$C$116+MOD(D165,Calculations!$C$118))+(1-Control!$C$7*Calculations!$C$87)*INDEX('Monthly Data'!R:R,Calculations!$C$116+MOD(D165,Calculations!$C$118))</f>
        <v>1.5063457444773597E-2</v>
      </c>
      <c r="DU165" s="86">
        <f ca="1">Control!$C$7*Calculations!$C$82*INDEX('Monthly Data'!N:N,Calculations!$C$116+MOD(E165,Calculations!$C$118))+Control!$C$7*Calculations!$C$83*INDEX('Monthly Data'!O:O,Calculations!$C$116+MOD(E165,Calculations!$C$118))+Control!$C$7*Calculations!$C$84*INDEX('Monthly Data'!P:P,Calculations!$C$116+MOD(E165,Calculations!$C$118))+Control!$C$7*Calculations!$C$85*INDEX('Monthly Data'!Q:Q,Calculations!$C$116+MOD(E165,Calculations!$C$118))+(1-Control!$C$7*Calculations!$C$87)*INDEX('Monthly Data'!R:R,Calculations!$C$116+MOD(E165,Calculations!$C$118))</f>
        <v>-4.0413381192162513E-2</v>
      </c>
      <c r="DV165" s="86">
        <f ca="1">Control!$C$7*Calculations!$C$82*INDEX('Monthly Data'!N:N,Calculations!$C$116+MOD(F165,Calculations!$C$118))+Control!$C$7*Calculations!$C$83*INDEX('Monthly Data'!O:O,Calculations!$C$116+MOD(F165,Calculations!$C$118))+Control!$C$7*Calculations!$C$84*INDEX('Monthly Data'!P:P,Calculations!$C$116+MOD(F165,Calculations!$C$118))+Control!$C$7*Calculations!$C$85*INDEX('Monthly Data'!Q:Q,Calculations!$C$116+MOD(F165,Calculations!$C$118))+(1-Control!$C$7*Calculations!$C$87)*INDEX('Monthly Data'!R:R,Calculations!$C$116+MOD(F165,Calculations!$C$118))</f>
        <v>1.1786765492207996E-2</v>
      </c>
      <c r="DW165" s="86">
        <f ca="1">Control!$C$7*Calculations!$C$82*INDEX('Monthly Data'!N:N,Calculations!$C$116+MOD(G165,Calculations!$C$118))+Control!$C$7*Calculations!$C$83*INDEX('Monthly Data'!O:O,Calculations!$C$116+MOD(G165,Calculations!$C$118))+Control!$C$7*Calculations!$C$84*INDEX('Monthly Data'!P:P,Calculations!$C$116+MOD(G165,Calculations!$C$118))+Control!$C$7*Calculations!$C$85*INDEX('Monthly Data'!Q:Q,Calculations!$C$116+MOD(G165,Calculations!$C$118))+(1-Control!$C$7*Calculations!$C$87)*INDEX('Monthly Data'!R:R,Calculations!$C$116+MOD(G165,Calculations!$C$118))</f>
        <v>1.0018681835149534E-3</v>
      </c>
      <c r="DX165" s="86">
        <f ca="1">Control!$C$7*Calculations!$C$82*INDEX('Monthly Data'!N:N,Calculations!$C$116+MOD(H165,Calculations!$C$118))+Control!$C$7*Calculations!$C$83*INDEX('Monthly Data'!O:O,Calculations!$C$116+MOD(H165,Calculations!$C$118))+Control!$C$7*Calculations!$C$84*INDEX('Monthly Data'!P:P,Calculations!$C$116+MOD(H165,Calculations!$C$118))+Control!$C$7*Calculations!$C$85*INDEX('Monthly Data'!Q:Q,Calculations!$C$116+MOD(H165,Calculations!$C$118))+(1-Control!$C$7*Calculations!$C$87)*INDEX('Monthly Data'!R:R,Calculations!$C$116+MOD(H165,Calculations!$C$118))</f>
        <v>9.9787204839310462E-3</v>
      </c>
      <c r="DY165" s="86">
        <f ca="1">Control!$C$7*Calculations!$C$82*INDEX('Monthly Data'!N:N,Calculations!$C$116+MOD(I165,Calculations!$C$118))+Control!$C$7*Calculations!$C$83*INDEX('Monthly Data'!O:O,Calculations!$C$116+MOD(I165,Calculations!$C$118))+Control!$C$7*Calculations!$C$84*INDEX('Monthly Data'!P:P,Calculations!$C$116+MOD(I165,Calculations!$C$118))+Control!$C$7*Calculations!$C$85*INDEX('Monthly Data'!Q:Q,Calculations!$C$116+MOD(I165,Calculations!$C$118))+(1-Control!$C$7*Calculations!$C$87)*INDEX('Monthly Data'!R:R,Calculations!$C$116+MOD(I165,Calculations!$C$118))</f>
        <v>1.1106855739851785E-2</v>
      </c>
      <c r="DZ165" s="86">
        <f ca="1">Control!$C$7*Calculations!$C$82*INDEX('Monthly Data'!N:N,Calculations!$C$116+MOD(J165,Calculations!$C$118))+Control!$C$7*Calculations!$C$83*INDEX('Monthly Data'!O:O,Calculations!$C$116+MOD(J165,Calculations!$C$118))+Control!$C$7*Calculations!$C$84*INDEX('Monthly Data'!P:P,Calculations!$C$116+MOD(J165,Calculations!$C$118))+Control!$C$7*Calculations!$C$85*INDEX('Monthly Data'!Q:Q,Calculations!$C$116+MOD(J165,Calculations!$C$118))+(1-Control!$C$7*Calculations!$C$87)*INDEX('Monthly Data'!R:R,Calculations!$C$116+MOD(J165,Calculations!$C$118))</f>
        <v>1.7484305259657981E-2</v>
      </c>
      <c r="EA165" s="86">
        <f ca="1">Control!$C$7*Calculations!$C$82*INDEX('Monthly Data'!N:N,Calculations!$C$116+MOD(K165,Calculations!$C$118))+Control!$C$7*Calculations!$C$83*INDEX('Monthly Data'!O:O,Calculations!$C$116+MOD(K165,Calculations!$C$118))+Control!$C$7*Calculations!$C$84*INDEX('Monthly Data'!P:P,Calculations!$C$116+MOD(K165,Calculations!$C$118))+Control!$C$7*Calculations!$C$85*INDEX('Monthly Data'!Q:Q,Calculations!$C$116+MOD(K165,Calculations!$C$118))+(1-Control!$C$7*Calculations!$C$87)*INDEX('Monthly Data'!R:R,Calculations!$C$116+MOD(K165,Calculations!$C$118))</f>
        <v>7.857567536297622E-3</v>
      </c>
      <c r="EB165" s="86">
        <f ca="1">Control!$C$7*Calculations!$C$82*INDEX('Monthly Data'!N:N,Calculations!$C$116+MOD(L165,Calculations!$C$118))+Control!$C$7*Calculations!$C$83*INDEX('Monthly Data'!O:O,Calculations!$C$116+MOD(L165,Calculations!$C$118))+Control!$C$7*Calculations!$C$84*INDEX('Monthly Data'!P:P,Calculations!$C$116+MOD(L165,Calculations!$C$118))+Control!$C$7*Calculations!$C$85*INDEX('Monthly Data'!Q:Q,Calculations!$C$116+MOD(L165,Calculations!$C$118))+(1-Control!$C$7*Calculations!$C$87)*INDEX('Monthly Data'!R:R,Calculations!$C$116+MOD(L165,Calculations!$C$118))</f>
        <v>1.1704119272391494E-2</v>
      </c>
      <c r="EC165" s="86">
        <f ca="1">Control!$C$7*Calculations!$C$82*INDEX('Monthly Data'!N:N,Calculations!$C$116+MOD(M165,Calculations!$C$118))+Control!$C$7*Calculations!$C$83*INDEX('Monthly Data'!O:O,Calculations!$C$116+MOD(M165,Calculations!$C$118))+Control!$C$7*Calculations!$C$84*INDEX('Monthly Data'!P:P,Calculations!$C$116+MOD(M165,Calculations!$C$118))+Control!$C$7*Calculations!$C$85*INDEX('Monthly Data'!Q:Q,Calculations!$C$116+MOD(M165,Calculations!$C$118))+(1-Control!$C$7*Calculations!$C$87)*INDEX('Monthly Data'!R:R,Calculations!$C$116+MOD(M165,Calculations!$C$118))</f>
        <v>1.1106855739851785E-2</v>
      </c>
      <c r="ED165" s="86">
        <f ca="1">Control!$C$7*Calculations!$C$82*INDEX('Monthly Data'!N:N,Calculations!$C$116+MOD(N165,Calculations!$C$118))+Control!$C$7*Calculations!$C$83*INDEX('Monthly Data'!O:O,Calculations!$C$116+MOD(N165,Calculations!$C$118))+Control!$C$7*Calculations!$C$84*INDEX('Monthly Data'!P:P,Calculations!$C$116+MOD(N165,Calculations!$C$118))+Control!$C$7*Calculations!$C$85*INDEX('Monthly Data'!Q:Q,Calculations!$C$116+MOD(N165,Calculations!$C$118))+(1-Control!$C$7*Calculations!$C$87)*INDEX('Monthly Data'!R:R,Calculations!$C$116+MOD(N165,Calculations!$C$118))</f>
        <v>2.3852824346838646E-2</v>
      </c>
      <c r="EE165" s="86">
        <f ca="1">Control!$C$7*Calculations!$C$82*INDEX('Monthly Data'!N:N,Calculations!$C$116+MOD(O165,Calculations!$C$118))+Control!$C$7*Calculations!$C$83*INDEX('Monthly Data'!O:O,Calculations!$C$116+MOD(O165,Calculations!$C$118))+Control!$C$7*Calculations!$C$84*INDEX('Monthly Data'!P:P,Calculations!$C$116+MOD(O165,Calculations!$C$118))+Control!$C$7*Calculations!$C$85*INDEX('Monthly Data'!Q:Q,Calculations!$C$116+MOD(O165,Calculations!$C$118))+(1-Control!$C$7*Calculations!$C$87)*INDEX('Monthly Data'!R:R,Calculations!$C$116+MOD(O165,Calculations!$C$118))</f>
        <v>2.1918137743539623E-2</v>
      </c>
      <c r="EF165" s="86">
        <f ca="1">Control!$C$7*Calculations!$C$82*INDEX('Monthly Data'!N:N,Calculations!$C$116+MOD(P165,Calculations!$C$118))+Control!$C$7*Calculations!$C$83*INDEX('Monthly Data'!O:O,Calculations!$C$116+MOD(P165,Calculations!$C$118))+Control!$C$7*Calculations!$C$84*INDEX('Monthly Data'!P:P,Calculations!$C$116+MOD(P165,Calculations!$C$118))+Control!$C$7*Calculations!$C$85*INDEX('Monthly Data'!Q:Q,Calculations!$C$116+MOD(P165,Calculations!$C$118))+(1-Control!$C$7*Calculations!$C$87)*INDEX('Monthly Data'!R:R,Calculations!$C$116+MOD(P165,Calculations!$C$118))</f>
        <v>7.3538285850108537E-3</v>
      </c>
      <c r="EG165" s="86">
        <f ca="1">Control!$C$7*Calculations!$C$82*INDEX('Monthly Data'!N:N,Calculations!$C$116+MOD(Q165,Calculations!$C$118))+Control!$C$7*Calculations!$C$83*INDEX('Monthly Data'!O:O,Calculations!$C$116+MOD(Q165,Calculations!$C$118))+Control!$C$7*Calculations!$C$84*INDEX('Monthly Data'!P:P,Calculations!$C$116+MOD(Q165,Calculations!$C$118))+Control!$C$7*Calculations!$C$85*INDEX('Monthly Data'!Q:Q,Calculations!$C$116+MOD(Q165,Calculations!$C$118))+(1-Control!$C$7*Calculations!$C$87)*INDEX('Monthly Data'!R:R,Calculations!$C$116+MOD(Q165,Calculations!$C$118))</f>
        <v>1.142101364887867E-2</v>
      </c>
      <c r="EH165" s="86">
        <f ca="1">Control!$C$7*Calculations!$C$82*INDEX('Monthly Data'!N:N,Calculations!$C$116+MOD(R165,Calculations!$C$118))+Control!$C$7*Calculations!$C$83*INDEX('Monthly Data'!O:O,Calculations!$C$116+MOD(R165,Calculations!$C$118))+Control!$C$7*Calculations!$C$84*INDEX('Monthly Data'!P:P,Calculations!$C$116+MOD(R165,Calculations!$C$118))+Control!$C$7*Calculations!$C$85*INDEX('Monthly Data'!Q:Q,Calculations!$C$116+MOD(R165,Calculations!$C$118))+(1-Control!$C$7*Calculations!$C$87)*INDEX('Monthly Data'!R:R,Calculations!$C$116+MOD(R165,Calculations!$C$118))</f>
        <v>-2.5419860972892394E-2</v>
      </c>
      <c r="EI165" s="86">
        <f ca="1">Control!$C$7*Calculations!$C$82*INDEX('Monthly Data'!N:N,Calculations!$C$116+MOD(S165,Calculations!$C$118))+Control!$C$7*Calculations!$C$83*INDEX('Monthly Data'!O:O,Calculations!$C$116+MOD(S165,Calculations!$C$118))+Control!$C$7*Calculations!$C$84*INDEX('Monthly Data'!P:P,Calculations!$C$116+MOD(S165,Calculations!$C$118))+Control!$C$7*Calculations!$C$85*INDEX('Monthly Data'!Q:Q,Calculations!$C$116+MOD(S165,Calculations!$C$118))+(1-Control!$C$7*Calculations!$C$87)*INDEX('Monthly Data'!R:R,Calculations!$C$116+MOD(S165,Calculations!$C$118))</f>
        <v>3.7118215575026904E-2</v>
      </c>
      <c r="EJ165" s="86">
        <f ca="1">Control!$C$7*Calculations!$C$82*INDEX('Monthly Data'!N:N,Calculations!$C$116+MOD(T165,Calculations!$C$118))+Control!$C$7*Calculations!$C$83*INDEX('Monthly Data'!O:O,Calculations!$C$116+MOD(T165,Calculations!$C$118))+Control!$C$7*Calculations!$C$84*INDEX('Monthly Data'!P:P,Calculations!$C$116+MOD(T165,Calculations!$C$118))+Control!$C$7*Calculations!$C$85*INDEX('Monthly Data'!Q:Q,Calculations!$C$116+MOD(T165,Calculations!$C$118))+(1-Control!$C$7*Calculations!$C$87)*INDEX('Monthly Data'!R:R,Calculations!$C$116+MOD(T165,Calculations!$C$118))</f>
        <v>-1.4213734788548189E-2</v>
      </c>
      <c r="EK165" s="86">
        <f ca="1">Control!$C$7*Calculations!$C$82*INDEX('Monthly Data'!N:N,Calculations!$C$116+MOD(U165,Calculations!$C$118))+Control!$C$7*Calculations!$C$83*INDEX('Monthly Data'!O:O,Calculations!$C$116+MOD(U165,Calculations!$C$118))+Control!$C$7*Calculations!$C$84*INDEX('Monthly Data'!P:P,Calculations!$C$116+MOD(U165,Calculations!$C$118))+Control!$C$7*Calculations!$C$85*INDEX('Monthly Data'!Q:Q,Calculations!$C$116+MOD(U165,Calculations!$C$118))+(1-Control!$C$7*Calculations!$C$87)*INDEX('Monthly Data'!R:R,Calculations!$C$116+MOD(U165,Calculations!$C$118))</f>
        <v>4.7768166384148329E-3</v>
      </c>
      <c r="EL165" s="86">
        <f ca="1">Control!$C$7*Calculations!$C$82*INDEX('Monthly Data'!N:N,Calculations!$C$116+MOD(V165,Calculations!$C$118))+Control!$C$7*Calculations!$C$83*INDEX('Monthly Data'!O:O,Calculations!$C$116+MOD(V165,Calculations!$C$118))+Control!$C$7*Calculations!$C$84*INDEX('Monthly Data'!P:P,Calculations!$C$116+MOD(V165,Calculations!$C$118))+Control!$C$7*Calculations!$C$85*INDEX('Monthly Data'!Q:Q,Calculations!$C$116+MOD(V165,Calculations!$C$118))+(1-Control!$C$7*Calculations!$C$87)*INDEX('Monthly Data'!R:R,Calculations!$C$116+MOD(V165,Calculations!$C$118))</f>
        <v>7.9764341593600071E-3</v>
      </c>
      <c r="EM165" s="86">
        <f ca="1">Control!$C$7*Calculations!$C$82*INDEX('Monthly Data'!N:N,Calculations!$C$116+MOD(W165,Calculations!$C$118))+Control!$C$7*Calculations!$C$83*INDEX('Monthly Data'!O:O,Calculations!$C$116+MOD(W165,Calculations!$C$118))+Control!$C$7*Calculations!$C$84*INDEX('Monthly Data'!P:P,Calculations!$C$116+MOD(W165,Calculations!$C$118))+Control!$C$7*Calculations!$C$85*INDEX('Monthly Data'!Q:Q,Calculations!$C$116+MOD(W165,Calculations!$C$118))+(1-Control!$C$7*Calculations!$C$87)*INDEX('Monthly Data'!R:R,Calculations!$C$116+MOD(W165,Calculations!$C$118))</f>
        <v>1.0415351832335435E-2</v>
      </c>
      <c r="EN165" s="86">
        <f ca="1">Control!$C$7*Calculations!$C$82*INDEX('Monthly Data'!N:N,Calculations!$C$116+MOD(X165,Calculations!$C$118))+Control!$C$7*Calculations!$C$83*INDEX('Monthly Data'!O:O,Calculations!$C$116+MOD(X165,Calculations!$C$118))+Control!$C$7*Calculations!$C$84*INDEX('Monthly Data'!P:P,Calculations!$C$116+MOD(X165,Calculations!$C$118))+Control!$C$7*Calculations!$C$85*INDEX('Monthly Data'!Q:Q,Calculations!$C$116+MOD(X165,Calculations!$C$118))+(1-Control!$C$7*Calculations!$C$87)*INDEX('Monthly Data'!R:R,Calculations!$C$116+MOD(X165,Calculations!$C$118))</f>
        <v>9.9793409618087695E-3</v>
      </c>
      <c r="EO165" s="86">
        <f ca="1">Control!$C$7*Calculations!$C$82*INDEX('Monthly Data'!N:N,Calculations!$C$116+MOD(Y165,Calculations!$C$118))+Control!$C$7*Calculations!$C$83*INDEX('Monthly Data'!O:O,Calculations!$C$116+MOD(Y165,Calculations!$C$118))+Control!$C$7*Calculations!$C$84*INDEX('Monthly Data'!P:P,Calculations!$C$116+MOD(Y165,Calculations!$C$118))+Control!$C$7*Calculations!$C$85*INDEX('Monthly Data'!Q:Q,Calculations!$C$116+MOD(Y165,Calculations!$C$118))+(1-Control!$C$7*Calculations!$C$87)*INDEX('Monthly Data'!R:R,Calculations!$C$116+MOD(Y165,Calculations!$C$118))</f>
        <v>-2.5419860972892394E-2</v>
      </c>
      <c r="EP165" s="86">
        <f ca="1">Control!$C$7*Calculations!$C$82*INDEX('Monthly Data'!N:N,Calculations!$C$116+MOD(Z165,Calculations!$C$118))+Control!$C$7*Calculations!$C$83*INDEX('Monthly Data'!O:O,Calculations!$C$116+MOD(Z165,Calculations!$C$118))+Control!$C$7*Calculations!$C$84*INDEX('Monthly Data'!P:P,Calculations!$C$116+MOD(Z165,Calculations!$C$118))+Control!$C$7*Calculations!$C$85*INDEX('Monthly Data'!Q:Q,Calculations!$C$116+MOD(Z165,Calculations!$C$118))+(1-Control!$C$7*Calculations!$C$87)*INDEX('Monthly Data'!R:R,Calculations!$C$116+MOD(Z165,Calculations!$C$118))</f>
        <v>-4.3408051735618014E-2</v>
      </c>
      <c r="EQ165" s="86">
        <f ca="1">Control!$C$7*Calculations!$C$82*INDEX('Monthly Data'!N:N,Calculations!$C$116+MOD(AA165,Calculations!$C$118))+Control!$C$7*Calculations!$C$83*INDEX('Monthly Data'!O:O,Calculations!$C$116+MOD(AA165,Calculations!$C$118))+Control!$C$7*Calculations!$C$84*INDEX('Monthly Data'!P:P,Calculations!$C$116+MOD(AA165,Calculations!$C$118))+Control!$C$7*Calculations!$C$85*INDEX('Monthly Data'!Q:Q,Calculations!$C$116+MOD(AA165,Calculations!$C$118))+(1-Control!$C$7*Calculations!$C$87)*INDEX('Monthly Data'!R:R,Calculations!$C$116+MOD(AA165,Calculations!$C$118))</f>
        <v>2.5790695379256122E-2</v>
      </c>
      <c r="ER165" s="86">
        <f ca="1">Control!$C$7*Calculations!$C$82*INDEX('Monthly Data'!N:N,Calculations!$C$116+MOD(AB165,Calculations!$C$118))+Control!$C$7*Calculations!$C$83*INDEX('Monthly Data'!O:O,Calculations!$C$116+MOD(AB165,Calculations!$C$118))+Control!$C$7*Calculations!$C$84*INDEX('Monthly Data'!P:P,Calculations!$C$116+MOD(AB165,Calculations!$C$118))+Control!$C$7*Calculations!$C$85*INDEX('Monthly Data'!Q:Q,Calculations!$C$116+MOD(AB165,Calculations!$C$118))+(1-Control!$C$7*Calculations!$C$87)*INDEX('Monthly Data'!R:R,Calculations!$C$116+MOD(AB165,Calculations!$C$118))</f>
        <v>-1.5984879994281095E-2</v>
      </c>
      <c r="ES165" s="86">
        <f ca="1">Control!$C$7*Calculations!$C$82*INDEX('Monthly Data'!N:N,Calculations!$C$116+MOD(AC165,Calculations!$C$118))+Control!$C$7*Calculations!$C$83*INDEX('Monthly Data'!O:O,Calculations!$C$116+MOD(AC165,Calculations!$C$118))+Control!$C$7*Calculations!$C$84*INDEX('Monthly Data'!P:P,Calculations!$C$116+MOD(AC165,Calculations!$C$118))+Control!$C$7*Calculations!$C$85*INDEX('Monthly Data'!Q:Q,Calculations!$C$116+MOD(AC165,Calculations!$C$118))+(1-Control!$C$7*Calculations!$C$87)*INDEX('Monthly Data'!R:R,Calculations!$C$116+MOD(AC165,Calculations!$C$118))</f>
        <v>1.8695385296339444E-2</v>
      </c>
      <c r="ET165" s="86">
        <f ca="1">Control!$C$7*Calculations!$C$82*INDEX('Monthly Data'!N:N,Calculations!$C$116+MOD(AD165,Calculations!$C$118))+Control!$C$7*Calculations!$C$83*INDEX('Monthly Data'!O:O,Calculations!$C$116+MOD(AD165,Calculations!$C$118))+Control!$C$7*Calculations!$C$84*INDEX('Monthly Data'!P:P,Calculations!$C$116+MOD(AD165,Calculations!$C$118))+Control!$C$7*Calculations!$C$85*INDEX('Monthly Data'!Q:Q,Calculations!$C$116+MOD(AD165,Calculations!$C$118))+(1-Control!$C$7*Calculations!$C$87)*INDEX('Monthly Data'!R:R,Calculations!$C$116+MOD(AD165,Calculations!$C$118))</f>
        <v>5.1279584938936244E-2</v>
      </c>
      <c r="EU165" s="86">
        <f ca="1">Control!$C$7*Calculations!$C$82*INDEX('Monthly Data'!N:N,Calculations!$C$116+MOD(AE165,Calculations!$C$118))+Control!$C$7*Calculations!$C$83*INDEX('Monthly Data'!O:O,Calculations!$C$116+MOD(AE165,Calculations!$C$118))+Control!$C$7*Calculations!$C$84*INDEX('Monthly Data'!P:P,Calculations!$C$116+MOD(AE165,Calculations!$C$118))+Control!$C$7*Calculations!$C$85*INDEX('Monthly Data'!Q:Q,Calculations!$C$116+MOD(AE165,Calculations!$C$118))+(1-Control!$C$7*Calculations!$C$87)*INDEX('Monthly Data'!R:R,Calculations!$C$116+MOD(AE165,Calculations!$C$118))</f>
        <v>8.4240675975201049E-3</v>
      </c>
      <c r="EV165" s="86">
        <f ca="1">Control!$C$7*Calculations!$C$82*INDEX('Monthly Data'!N:N,Calculations!$C$116+MOD(AF165,Calculations!$C$118))+Control!$C$7*Calculations!$C$83*INDEX('Monthly Data'!O:O,Calculations!$C$116+MOD(AF165,Calculations!$C$118))+Control!$C$7*Calculations!$C$84*INDEX('Monthly Data'!P:P,Calculations!$C$116+MOD(AF165,Calculations!$C$118))+Control!$C$7*Calculations!$C$85*INDEX('Monthly Data'!Q:Q,Calculations!$C$116+MOD(AF165,Calculations!$C$118))+(1-Control!$C$7*Calculations!$C$87)*INDEX('Monthly Data'!R:R,Calculations!$C$116+MOD(AF165,Calculations!$C$118))</f>
        <v>1.2722494017511032E-2</v>
      </c>
      <c r="EW165" s="86">
        <f ca="1">Control!$C$7*Calculations!$C$82*INDEX('Monthly Data'!N:N,Calculations!$C$116+MOD(AG165,Calculations!$C$118))+Control!$C$7*Calculations!$C$83*INDEX('Monthly Data'!O:O,Calculations!$C$116+MOD(AG165,Calculations!$C$118))+Control!$C$7*Calculations!$C$84*INDEX('Monthly Data'!P:P,Calculations!$C$116+MOD(AG165,Calculations!$C$118))+Control!$C$7*Calculations!$C$85*INDEX('Monthly Data'!Q:Q,Calculations!$C$116+MOD(AG165,Calculations!$C$118))+(1-Control!$C$7*Calculations!$C$87)*INDEX('Monthly Data'!R:R,Calculations!$C$116+MOD(AG165,Calculations!$C$118))</f>
        <v>-1.1360801645249321E-2</v>
      </c>
      <c r="EX165" s="86">
        <f ca="1">Control!$C$7*Calculations!$C$82*INDEX('Monthly Data'!N:N,Calculations!$C$116+MOD(AH165,Calculations!$C$118))+Control!$C$7*Calculations!$C$83*INDEX('Monthly Data'!O:O,Calculations!$C$116+MOD(AH165,Calculations!$C$118))+Control!$C$7*Calculations!$C$84*INDEX('Monthly Data'!P:P,Calculations!$C$116+MOD(AH165,Calculations!$C$118))+Control!$C$7*Calculations!$C$85*INDEX('Monthly Data'!Q:Q,Calculations!$C$116+MOD(AH165,Calculations!$C$118))+(1-Control!$C$7*Calculations!$C$87)*INDEX('Monthly Data'!R:R,Calculations!$C$116+MOD(AH165,Calculations!$C$118))</f>
        <v>1.1702576456120543E-2</v>
      </c>
      <c r="EY165" s="86">
        <f ca="1">Control!$C$7*Calculations!$C$82*INDEX('Monthly Data'!N:N,Calculations!$C$116+MOD(AI165,Calculations!$C$118))+Control!$C$7*Calculations!$C$83*INDEX('Monthly Data'!O:O,Calculations!$C$116+MOD(AI165,Calculations!$C$118))+Control!$C$7*Calculations!$C$84*INDEX('Monthly Data'!P:P,Calculations!$C$116+MOD(AI165,Calculations!$C$118))+Control!$C$7*Calculations!$C$85*INDEX('Monthly Data'!Q:Q,Calculations!$C$116+MOD(AI165,Calculations!$C$118))+(1-Control!$C$7*Calculations!$C$87)*INDEX('Monthly Data'!R:R,Calculations!$C$116+MOD(AI165,Calculations!$C$118))</f>
        <v>2.4722579420195831E-2</v>
      </c>
      <c r="EZ165" s="86">
        <f ca="1">Control!$C$7*Calculations!$C$82*INDEX('Monthly Data'!N:N,Calculations!$C$116+MOD(AJ165,Calculations!$C$118))+Control!$C$7*Calculations!$C$83*INDEX('Monthly Data'!O:O,Calculations!$C$116+MOD(AJ165,Calculations!$C$118))+Control!$C$7*Calculations!$C$84*INDEX('Monthly Data'!P:P,Calculations!$C$116+MOD(AJ165,Calculations!$C$118))+Control!$C$7*Calculations!$C$85*INDEX('Monthly Data'!Q:Q,Calculations!$C$116+MOD(AJ165,Calculations!$C$118))+(1-Control!$C$7*Calculations!$C$87)*INDEX('Monthly Data'!R:R,Calculations!$C$116+MOD(AJ165,Calculations!$C$118))</f>
        <v>-2.5168357537820856E-4</v>
      </c>
      <c r="FA165" s="86">
        <f ca="1">Control!$C$7*Calculations!$C$82*INDEX('Monthly Data'!N:N,Calculations!$C$116+MOD(AK165,Calculations!$C$118))+Control!$C$7*Calculations!$C$83*INDEX('Monthly Data'!O:O,Calculations!$C$116+MOD(AK165,Calculations!$C$118))+Control!$C$7*Calculations!$C$84*INDEX('Monthly Data'!P:P,Calculations!$C$116+MOD(AK165,Calculations!$C$118))+Control!$C$7*Calculations!$C$85*INDEX('Monthly Data'!Q:Q,Calculations!$C$116+MOD(AK165,Calculations!$C$118))+(1-Control!$C$7*Calculations!$C$87)*INDEX('Monthly Data'!R:R,Calculations!$C$116+MOD(AK165,Calculations!$C$118))</f>
        <v>-3.9863250714949353E-2</v>
      </c>
      <c r="FB165" s="86">
        <f ca="1">Control!$C$7*Calculations!$C$82*INDEX('Monthly Data'!N:N,Calculations!$C$116+MOD(AL165,Calculations!$C$118))+Control!$C$7*Calculations!$C$83*INDEX('Monthly Data'!O:O,Calculations!$C$116+MOD(AL165,Calculations!$C$118))+Control!$C$7*Calculations!$C$84*INDEX('Monthly Data'!P:P,Calculations!$C$116+MOD(AL165,Calculations!$C$118))+Control!$C$7*Calculations!$C$85*INDEX('Monthly Data'!Q:Q,Calculations!$C$116+MOD(AL165,Calculations!$C$118))+(1-Control!$C$7*Calculations!$C$87)*INDEX('Monthly Data'!R:R,Calculations!$C$116+MOD(AL165,Calculations!$C$118))</f>
        <v>2.3206536303657571E-2</v>
      </c>
      <c r="FC165" s="86">
        <f ca="1">Control!$C$7*Calculations!$C$82*INDEX('Monthly Data'!N:N,Calculations!$C$116+MOD(AM165,Calculations!$C$118))+Control!$C$7*Calculations!$C$83*INDEX('Monthly Data'!O:O,Calculations!$C$116+MOD(AM165,Calculations!$C$118))+Control!$C$7*Calculations!$C$84*INDEX('Monthly Data'!P:P,Calculations!$C$116+MOD(AM165,Calculations!$C$118))+Control!$C$7*Calculations!$C$85*INDEX('Monthly Data'!Q:Q,Calculations!$C$116+MOD(AM165,Calculations!$C$118))+(1-Control!$C$7*Calculations!$C$87)*INDEX('Monthly Data'!R:R,Calculations!$C$116+MOD(AM165,Calculations!$C$118))</f>
        <v>-1.5984879994281095E-2</v>
      </c>
      <c r="FD165" s="86">
        <f ca="1">Control!$C$7*Calculations!$C$82*INDEX('Monthly Data'!N:N,Calculations!$C$116+MOD(AN165,Calculations!$C$118))+Control!$C$7*Calculations!$C$83*INDEX('Monthly Data'!O:O,Calculations!$C$116+MOD(AN165,Calculations!$C$118))+Control!$C$7*Calculations!$C$84*INDEX('Monthly Data'!P:P,Calculations!$C$116+MOD(AN165,Calculations!$C$118))+Control!$C$7*Calculations!$C$85*INDEX('Monthly Data'!Q:Q,Calculations!$C$116+MOD(AN165,Calculations!$C$118))+(1-Control!$C$7*Calculations!$C$87)*INDEX('Monthly Data'!R:R,Calculations!$C$116+MOD(AN165,Calculations!$C$118))</f>
        <v>-7.5539743260223157E-3</v>
      </c>
      <c r="FE165" s="86">
        <f ca="1">Control!$C$7*Calculations!$C$82*INDEX('Monthly Data'!N:N,Calculations!$C$116+MOD(AO165,Calculations!$C$118))+Control!$C$7*Calculations!$C$83*INDEX('Monthly Data'!O:O,Calculations!$C$116+MOD(AO165,Calculations!$C$118))+Control!$C$7*Calculations!$C$84*INDEX('Monthly Data'!P:P,Calculations!$C$116+MOD(AO165,Calculations!$C$118))+Control!$C$7*Calculations!$C$85*INDEX('Monthly Data'!Q:Q,Calculations!$C$116+MOD(AO165,Calculations!$C$118))+(1-Control!$C$7*Calculations!$C$87)*INDEX('Monthly Data'!R:R,Calculations!$C$116+MOD(AO165,Calculations!$C$118))</f>
        <v>4.7768166384148329E-3</v>
      </c>
      <c r="FF165" s="86">
        <f ca="1">Control!$C$7*Calculations!$C$82*INDEX('Monthly Data'!N:N,Calculations!$C$116+MOD(AP165,Calculations!$C$118))+Control!$C$7*Calculations!$C$83*INDEX('Monthly Data'!O:O,Calculations!$C$116+MOD(AP165,Calculations!$C$118))+Control!$C$7*Calculations!$C$84*INDEX('Monthly Data'!P:P,Calculations!$C$116+MOD(AP165,Calculations!$C$118))+Control!$C$7*Calculations!$C$85*INDEX('Monthly Data'!Q:Q,Calculations!$C$116+MOD(AP165,Calculations!$C$118))+(1-Control!$C$7*Calculations!$C$87)*INDEX('Monthly Data'!R:R,Calculations!$C$116+MOD(AP165,Calculations!$C$118))</f>
        <v>4.5132804118240749E-2</v>
      </c>
      <c r="FG165" s="86">
        <f ca="1">Control!$C$7*Calculations!$C$82*INDEX('Monthly Data'!N:N,Calculations!$C$116+MOD(AQ165,Calculations!$C$118))+Control!$C$7*Calculations!$C$83*INDEX('Monthly Data'!O:O,Calculations!$C$116+MOD(AQ165,Calculations!$C$118))+Control!$C$7*Calculations!$C$84*INDEX('Monthly Data'!P:P,Calculations!$C$116+MOD(AQ165,Calculations!$C$118))+Control!$C$7*Calculations!$C$85*INDEX('Monthly Data'!Q:Q,Calculations!$C$116+MOD(AQ165,Calculations!$C$118))+(1-Control!$C$7*Calculations!$C$87)*INDEX('Monthly Data'!R:R,Calculations!$C$116+MOD(AQ165,Calculations!$C$118))</f>
        <v>1.5216630695380906E-2</v>
      </c>
      <c r="FH165" s="86">
        <f ca="1">Control!$C$7*Calculations!$C$82*INDEX('Monthly Data'!N:N,Calculations!$C$116+MOD(AR165,Calculations!$C$118))+Control!$C$7*Calculations!$C$83*INDEX('Monthly Data'!O:O,Calculations!$C$116+MOD(AR165,Calculations!$C$118))+Control!$C$7*Calculations!$C$84*INDEX('Monthly Data'!P:P,Calculations!$C$116+MOD(AR165,Calculations!$C$118))+Control!$C$7*Calculations!$C$85*INDEX('Monthly Data'!Q:Q,Calculations!$C$116+MOD(AR165,Calculations!$C$118))+(1-Control!$C$7*Calculations!$C$87)*INDEX('Monthly Data'!R:R,Calculations!$C$116+MOD(AR165,Calculations!$C$118))</f>
        <v>3.127051071655923E-3</v>
      </c>
      <c r="FI165" s="86">
        <f ca="1">Control!$C$7*Calculations!$C$82*INDEX('Monthly Data'!N:N,Calculations!$C$116+MOD(AS165,Calculations!$C$118))+Control!$C$7*Calculations!$C$83*INDEX('Monthly Data'!O:O,Calculations!$C$116+MOD(AS165,Calculations!$C$118))+Control!$C$7*Calculations!$C$84*INDEX('Monthly Data'!P:P,Calculations!$C$116+MOD(AS165,Calculations!$C$118))+Control!$C$7*Calculations!$C$85*INDEX('Monthly Data'!Q:Q,Calculations!$C$116+MOD(AS165,Calculations!$C$118))+(1-Control!$C$7*Calculations!$C$87)*INDEX('Monthly Data'!R:R,Calculations!$C$116+MOD(AS165,Calculations!$C$118))</f>
        <v>-7.4084874653726545E-3</v>
      </c>
      <c r="FJ165" s="86">
        <f ca="1">Control!$C$7*Calculations!$C$82*INDEX('Monthly Data'!N:N,Calculations!$C$116+MOD(AT165,Calculations!$C$118))+Control!$C$7*Calculations!$C$83*INDEX('Monthly Data'!O:O,Calculations!$C$116+MOD(AT165,Calculations!$C$118))+Control!$C$7*Calculations!$C$84*INDEX('Monthly Data'!P:P,Calculations!$C$116+MOD(AT165,Calculations!$C$118))+Control!$C$7*Calculations!$C$85*INDEX('Monthly Data'!Q:Q,Calculations!$C$116+MOD(AT165,Calculations!$C$118))+(1-Control!$C$7*Calculations!$C$87)*INDEX('Monthly Data'!R:R,Calculations!$C$116+MOD(AT165,Calculations!$C$118))</f>
        <v>-3.53368065312233E-2</v>
      </c>
      <c r="FK165" s="86">
        <f ca="1">Control!$C$7*Calculations!$C$82*INDEX('Monthly Data'!N:N,Calculations!$C$116+MOD(AU165,Calculations!$C$118))+Control!$C$7*Calculations!$C$83*INDEX('Monthly Data'!O:O,Calculations!$C$116+MOD(AU165,Calculations!$C$118))+Control!$C$7*Calculations!$C$84*INDEX('Monthly Data'!P:P,Calculations!$C$116+MOD(AU165,Calculations!$C$118))+Control!$C$7*Calculations!$C$85*INDEX('Monthly Data'!Q:Q,Calculations!$C$116+MOD(AU165,Calculations!$C$118))+(1-Control!$C$7*Calculations!$C$87)*INDEX('Monthly Data'!R:R,Calculations!$C$116+MOD(AU165,Calculations!$C$118))</f>
        <v>7.9764341593600071E-3</v>
      </c>
      <c r="FL165" s="86">
        <f ca="1">Control!$C$7*Calculations!$C$82*INDEX('Monthly Data'!N:N,Calculations!$C$116+MOD(AV165,Calculations!$C$118))+Control!$C$7*Calculations!$C$83*INDEX('Monthly Data'!O:O,Calculations!$C$116+MOD(AV165,Calculations!$C$118))+Control!$C$7*Calculations!$C$84*INDEX('Monthly Data'!P:P,Calculations!$C$116+MOD(AV165,Calculations!$C$118))+Control!$C$7*Calculations!$C$85*INDEX('Monthly Data'!Q:Q,Calculations!$C$116+MOD(AV165,Calculations!$C$118))+(1-Control!$C$7*Calculations!$C$87)*INDEX('Monthly Data'!R:R,Calculations!$C$116+MOD(AV165,Calculations!$C$118))</f>
        <v>-6.1115617667135171E-2</v>
      </c>
      <c r="FM165" s="86">
        <f ca="1">Control!$C$7*Calculations!$C$82*INDEX('Monthly Data'!N:N,Calculations!$C$116+MOD(AW165,Calculations!$C$118))+Control!$C$7*Calculations!$C$83*INDEX('Monthly Data'!O:O,Calculations!$C$116+MOD(AW165,Calculations!$C$118))+Control!$C$7*Calculations!$C$84*INDEX('Monthly Data'!P:P,Calculations!$C$116+MOD(AW165,Calculations!$C$118))+Control!$C$7*Calculations!$C$85*INDEX('Monthly Data'!Q:Q,Calculations!$C$116+MOD(AW165,Calculations!$C$118))+(1-Control!$C$7*Calculations!$C$87)*INDEX('Monthly Data'!R:R,Calculations!$C$116+MOD(AW165,Calculations!$C$118))</f>
        <v>2.1918137743539623E-2</v>
      </c>
      <c r="FN165" s="86">
        <f ca="1">Control!$C$7*Calculations!$C$82*INDEX('Monthly Data'!N:N,Calculations!$C$116+MOD(AX165,Calculations!$C$118))+Control!$C$7*Calculations!$C$83*INDEX('Monthly Data'!O:O,Calculations!$C$116+MOD(AX165,Calculations!$C$118))+Control!$C$7*Calculations!$C$84*INDEX('Monthly Data'!P:P,Calculations!$C$116+MOD(AX165,Calculations!$C$118))+Control!$C$7*Calculations!$C$85*INDEX('Monthly Data'!Q:Q,Calculations!$C$116+MOD(AX165,Calculations!$C$118))+(1-Control!$C$7*Calculations!$C$87)*INDEX('Monthly Data'!R:R,Calculations!$C$116+MOD(AX165,Calculations!$C$118))</f>
        <v>-3.9863250714949353E-2</v>
      </c>
      <c r="FO165" s="86">
        <f ca="1">Control!$C$7*Calculations!$C$82*INDEX('Monthly Data'!N:N,Calculations!$C$116+MOD(AY165,Calculations!$C$118))+Control!$C$7*Calculations!$C$83*INDEX('Monthly Data'!O:O,Calculations!$C$116+MOD(AY165,Calculations!$C$118))+Control!$C$7*Calculations!$C$84*INDEX('Monthly Data'!P:P,Calculations!$C$116+MOD(AY165,Calculations!$C$118))+Control!$C$7*Calculations!$C$85*INDEX('Monthly Data'!Q:Q,Calculations!$C$116+MOD(AY165,Calculations!$C$118))+(1-Control!$C$7*Calculations!$C$87)*INDEX('Monthly Data'!R:R,Calculations!$C$116+MOD(AY165,Calculations!$C$118))</f>
        <v>-2.4571433440223247E-2</v>
      </c>
      <c r="FP165" s="86">
        <f ca="1">Control!$C$7*Calculations!$C$82*INDEX('Monthly Data'!N:N,Calculations!$C$116+MOD(AZ165,Calculations!$C$118))+Control!$C$7*Calculations!$C$83*INDEX('Monthly Data'!O:O,Calculations!$C$116+MOD(AZ165,Calculations!$C$118))+Control!$C$7*Calculations!$C$84*INDEX('Monthly Data'!P:P,Calculations!$C$116+MOD(AZ165,Calculations!$C$118))+Control!$C$7*Calculations!$C$85*INDEX('Monthly Data'!Q:Q,Calculations!$C$116+MOD(AZ165,Calculations!$C$118))+(1-Control!$C$7*Calculations!$C$87)*INDEX('Monthly Data'!R:R,Calculations!$C$116+MOD(AZ165,Calculations!$C$118))</f>
        <v>1.2722494017511032E-2</v>
      </c>
      <c r="FQ165" s="86">
        <f ca="1">Control!$C$7*Calculations!$C$82*INDEX('Monthly Data'!N:N,Calculations!$C$116+MOD(BA165,Calculations!$C$118))+Control!$C$7*Calculations!$C$83*INDEX('Monthly Data'!O:O,Calculations!$C$116+MOD(BA165,Calculations!$C$118))+Control!$C$7*Calculations!$C$84*INDEX('Monthly Data'!P:P,Calculations!$C$116+MOD(BA165,Calculations!$C$118))+Control!$C$7*Calculations!$C$85*INDEX('Monthly Data'!Q:Q,Calculations!$C$116+MOD(BA165,Calculations!$C$118))+(1-Control!$C$7*Calculations!$C$87)*INDEX('Monthly Data'!R:R,Calculations!$C$116+MOD(BA165,Calculations!$C$118))</f>
        <v>2.2757992058453024E-3</v>
      </c>
      <c r="FR165" s="86">
        <f ca="1">Control!$C$7*Calculations!$C$82*INDEX('Monthly Data'!N:N,Calculations!$C$116+MOD(BB165,Calculations!$C$118))+Control!$C$7*Calculations!$C$83*INDEX('Monthly Data'!O:O,Calculations!$C$116+MOD(BB165,Calculations!$C$118))+Control!$C$7*Calculations!$C$84*INDEX('Monthly Data'!P:P,Calculations!$C$116+MOD(BB165,Calculations!$C$118))+Control!$C$7*Calculations!$C$85*INDEX('Monthly Data'!Q:Q,Calculations!$C$116+MOD(BB165,Calculations!$C$118))+(1-Control!$C$7*Calculations!$C$87)*INDEX('Monthly Data'!R:R,Calculations!$C$116+MOD(BB165,Calculations!$C$118))</f>
        <v>2.766281641786093E-2</v>
      </c>
      <c r="FS165" s="86">
        <f ca="1">Control!$C$7*Calculations!$C$82*INDEX('Monthly Data'!N:N,Calculations!$C$116+MOD(BC165,Calculations!$C$118))+Control!$C$7*Calculations!$C$83*INDEX('Monthly Data'!O:O,Calculations!$C$116+MOD(BC165,Calculations!$C$118))+Control!$C$7*Calculations!$C$84*INDEX('Monthly Data'!P:P,Calculations!$C$116+MOD(BC165,Calculations!$C$118))+Control!$C$7*Calculations!$C$85*INDEX('Monthly Data'!Q:Q,Calculations!$C$116+MOD(BC165,Calculations!$C$118))+(1-Control!$C$7*Calculations!$C$87)*INDEX('Monthly Data'!R:R,Calculations!$C$116+MOD(BC165,Calculations!$C$118))</f>
        <v>1.0627294914941248E-2</v>
      </c>
      <c r="FT165" s="86">
        <f ca="1">Control!$C$7*Calculations!$C$82*INDEX('Monthly Data'!N:N,Calculations!$C$116+MOD(BD165,Calculations!$C$118))+Control!$C$7*Calculations!$C$83*INDEX('Monthly Data'!O:O,Calculations!$C$116+MOD(BD165,Calculations!$C$118))+Control!$C$7*Calculations!$C$84*INDEX('Monthly Data'!P:P,Calculations!$C$116+MOD(BD165,Calculations!$C$118))+Control!$C$7*Calculations!$C$85*INDEX('Monthly Data'!Q:Q,Calculations!$C$116+MOD(BD165,Calculations!$C$118))+(1-Control!$C$7*Calculations!$C$87)*INDEX('Monthly Data'!R:R,Calculations!$C$116+MOD(BD165,Calculations!$C$118))</f>
        <v>1.50127906355989E-2</v>
      </c>
      <c r="FU165" s="86">
        <f ca="1">Control!$C$7*Calculations!$C$82*INDEX('Monthly Data'!N:N,Calculations!$C$116+MOD(BE165,Calculations!$C$118))+Control!$C$7*Calculations!$C$83*INDEX('Monthly Data'!O:O,Calculations!$C$116+MOD(BE165,Calculations!$C$118))+Control!$C$7*Calculations!$C$84*INDEX('Monthly Data'!P:P,Calculations!$C$116+MOD(BE165,Calculations!$C$118))+Control!$C$7*Calculations!$C$85*INDEX('Monthly Data'!Q:Q,Calculations!$C$116+MOD(BE165,Calculations!$C$118))+(1-Control!$C$7*Calculations!$C$87)*INDEX('Monthly Data'!R:R,Calculations!$C$116+MOD(BE165,Calculations!$C$118))</f>
        <v>-1.8530040247387896E-2</v>
      </c>
      <c r="FV165" s="86">
        <f ca="1">Control!$C$7*Calculations!$C$82*INDEX('Monthly Data'!N:N,Calculations!$C$116+MOD(BF165,Calculations!$C$118))+Control!$C$7*Calculations!$C$83*INDEX('Monthly Data'!O:O,Calculations!$C$116+MOD(BF165,Calculations!$C$118))+Control!$C$7*Calculations!$C$84*INDEX('Monthly Data'!P:P,Calculations!$C$116+MOD(BF165,Calculations!$C$118))+Control!$C$7*Calculations!$C$85*INDEX('Monthly Data'!Q:Q,Calculations!$C$116+MOD(BF165,Calculations!$C$118))+(1-Control!$C$7*Calculations!$C$87)*INDEX('Monthly Data'!R:R,Calculations!$C$116+MOD(BF165,Calculations!$C$118))</f>
        <v>-2.5168357537820856E-4</v>
      </c>
      <c r="FW165" s="86">
        <f ca="1">Control!$C$7*Calculations!$C$82*INDEX('Monthly Data'!N:N,Calculations!$C$116+MOD(BG165,Calculations!$C$118))+Control!$C$7*Calculations!$C$83*INDEX('Monthly Data'!O:O,Calculations!$C$116+MOD(BG165,Calculations!$C$118))+Control!$C$7*Calculations!$C$84*INDEX('Monthly Data'!P:P,Calculations!$C$116+MOD(BG165,Calculations!$C$118))+Control!$C$7*Calculations!$C$85*INDEX('Monthly Data'!Q:Q,Calculations!$C$116+MOD(BG165,Calculations!$C$118))+(1-Control!$C$7*Calculations!$C$87)*INDEX('Monthly Data'!R:R,Calculations!$C$116+MOD(BG165,Calculations!$C$118))</f>
        <v>1.2435425892067014E-2</v>
      </c>
      <c r="FX165" s="86">
        <f ca="1">Control!$C$7*Calculations!$C$82*INDEX('Monthly Data'!N:N,Calculations!$C$116+MOD(BH165,Calculations!$C$118))+Control!$C$7*Calculations!$C$83*INDEX('Monthly Data'!O:O,Calculations!$C$116+MOD(BH165,Calculations!$C$118))+Control!$C$7*Calculations!$C$84*INDEX('Monthly Data'!P:P,Calculations!$C$116+MOD(BH165,Calculations!$C$118))+Control!$C$7*Calculations!$C$85*INDEX('Monthly Data'!Q:Q,Calculations!$C$116+MOD(BH165,Calculations!$C$118))+(1-Control!$C$7*Calculations!$C$87)*INDEX('Monthly Data'!R:R,Calculations!$C$116+MOD(BH165,Calculations!$C$118))</f>
        <v>-3.8554137824290124E-2</v>
      </c>
      <c r="FY165" s="86">
        <f ca="1">Control!$C$7*Calculations!$C$82*INDEX('Monthly Data'!N:N,Calculations!$C$116+MOD(BI165,Calculations!$C$118))+Control!$C$7*Calculations!$C$83*INDEX('Monthly Data'!O:O,Calculations!$C$116+MOD(BI165,Calculations!$C$118))+Control!$C$7*Calculations!$C$84*INDEX('Monthly Data'!P:P,Calculations!$C$116+MOD(BI165,Calculations!$C$118))+Control!$C$7*Calculations!$C$85*INDEX('Monthly Data'!Q:Q,Calculations!$C$116+MOD(BI165,Calculations!$C$118))+(1-Control!$C$7*Calculations!$C$87)*INDEX('Monthly Data'!R:R,Calculations!$C$116+MOD(BI165,Calculations!$C$118))</f>
        <v>7.5897487599915015E-3</v>
      </c>
      <c r="FZ165" s="86">
        <f ca="1">Control!$C$7*Calculations!$C$82*INDEX('Monthly Data'!N:N,Calculations!$C$116+MOD(BJ165,Calculations!$C$118))+Control!$C$7*Calculations!$C$83*INDEX('Monthly Data'!O:O,Calculations!$C$116+MOD(BJ165,Calculations!$C$118))+Control!$C$7*Calculations!$C$84*INDEX('Monthly Data'!P:P,Calculations!$C$116+MOD(BJ165,Calculations!$C$118))+Control!$C$7*Calculations!$C$85*INDEX('Monthly Data'!Q:Q,Calculations!$C$116+MOD(BJ165,Calculations!$C$118))+(1-Control!$C$7*Calculations!$C$87)*INDEX('Monthly Data'!R:R,Calculations!$C$116+MOD(BJ165,Calculations!$C$118))</f>
        <v>2.4722579420195831E-2</v>
      </c>
      <c r="GA165" s="86">
        <f ca="1">Control!$C$7*Calculations!$C$82*INDEX('Monthly Data'!N:N,Calculations!$C$116+MOD(BK165,Calculations!$C$118))+Control!$C$7*Calculations!$C$83*INDEX('Monthly Data'!O:O,Calculations!$C$116+MOD(BK165,Calculations!$C$118))+Control!$C$7*Calculations!$C$84*INDEX('Monthly Data'!P:P,Calculations!$C$116+MOD(BK165,Calculations!$C$118))+Control!$C$7*Calculations!$C$85*INDEX('Monthly Data'!Q:Q,Calculations!$C$116+MOD(BK165,Calculations!$C$118))+(1-Control!$C$7*Calculations!$C$87)*INDEX('Monthly Data'!R:R,Calculations!$C$116+MOD(BK165,Calculations!$C$118))</f>
        <v>-1.1360801645249321E-2</v>
      </c>
      <c r="GB165" s="86">
        <f ca="1">Control!$C$7*Calculations!$C$82*INDEX('Monthly Data'!N:N,Calculations!$C$116+MOD(BL165,Calculations!$C$118))+Control!$C$7*Calculations!$C$83*INDEX('Monthly Data'!O:O,Calculations!$C$116+MOD(BL165,Calculations!$C$118))+Control!$C$7*Calculations!$C$84*INDEX('Monthly Data'!P:P,Calculations!$C$116+MOD(BL165,Calculations!$C$118))+Control!$C$7*Calculations!$C$85*INDEX('Monthly Data'!Q:Q,Calculations!$C$116+MOD(BL165,Calculations!$C$118))+(1-Control!$C$7*Calculations!$C$87)*INDEX('Monthly Data'!R:R,Calculations!$C$116+MOD(BL165,Calculations!$C$118))</f>
        <v>1.0627294914941248E-2</v>
      </c>
      <c r="GC165" s="86">
        <f ca="1">Control!$C$7*Calculations!$C$82*INDEX('Monthly Data'!N:N,Calculations!$C$116+MOD(BM165,Calculations!$C$118))+Control!$C$7*Calculations!$C$83*INDEX('Monthly Data'!O:O,Calculations!$C$116+MOD(BM165,Calculations!$C$118))+Control!$C$7*Calculations!$C$84*INDEX('Monthly Data'!P:P,Calculations!$C$116+MOD(BM165,Calculations!$C$118))+Control!$C$7*Calculations!$C$85*INDEX('Monthly Data'!Q:Q,Calculations!$C$116+MOD(BM165,Calculations!$C$118))+(1-Control!$C$7*Calculations!$C$87)*INDEX('Monthly Data'!R:R,Calculations!$C$116+MOD(BM165,Calculations!$C$118))</f>
        <v>6.1009361253630504E-2</v>
      </c>
      <c r="GD165" s="86">
        <f ca="1">Control!$C$7*Calculations!$C$82*INDEX('Monthly Data'!N:N,Calculations!$C$116+MOD(BN165,Calculations!$C$118))+Control!$C$7*Calculations!$C$83*INDEX('Monthly Data'!O:O,Calculations!$C$116+MOD(BN165,Calculations!$C$118))+Control!$C$7*Calculations!$C$84*INDEX('Monthly Data'!P:P,Calculations!$C$116+MOD(BN165,Calculations!$C$118))+Control!$C$7*Calculations!$C$85*INDEX('Monthly Data'!Q:Q,Calculations!$C$116+MOD(BN165,Calculations!$C$118))+(1-Control!$C$7*Calculations!$C$87)*INDEX('Monthly Data'!R:R,Calculations!$C$116+MOD(BN165,Calculations!$C$118))</f>
        <v>-1.3959200237295809E-2</v>
      </c>
      <c r="GE165" s="86">
        <f ca="1">Control!$C$7*Calculations!$C$82*INDEX('Monthly Data'!N:N,Calculations!$C$116+MOD(BO165,Calculations!$C$118))+Control!$C$7*Calculations!$C$83*INDEX('Monthly Data'!O:O,Calculations!$C$116+MOD(BO165,Calculations!$C$118))+Control!$C$7*Calculations!$C$84*INDEX('Monthly Data'!P:P,Calculations!$C$116+MOD(BO165,Calculations!$C$118))+Control!$C$7*Calculations!$C$85*INDEX('Monthly Data'!Q:Q,Calculations!$C$116+MOD(BO165,Calculations!$C$118))+(1-Control!$C$7*Calculations!$C$87)*INDEX('Monthly Data'!R:R,Calculations!$C$116+MOD(BO165,Calculations!$C$118))</f>
        <v>1.8665061640915637E-2</v>
      </c>
      <c r="GF165" s="86">
        <f ca="1">Control!$C$7*Calculations!$C$82*INDEX('Monthly Data'!N:N,Calculations!$C$116+MOD(BP165,Calculations!$C$118))+Control!$C$7*Calculations!$C$83*INDEX('Monthly Data'!O:O,Calculations!$C$116+MOD(BP165,Calculations!$C$118))+Control!$C$7*Calculations!$C$84*INDEX('Monthly Data'!P:P,Calculations!$C$116+MOD(BP165,Calculations!$C$118))+Control!$C$7*Calculations!$C$85*INDEX('Monthly Data'!Q:Q,Calculations!$C$116+MOD(BP165,Calculations!$C$118))+(1-Control!$C$7*Calculations!$C$87)*INDEX('Monthly Data'!R:R,Calculations!$C$116+MOD(BP165,Calculations!$C$118))</f>
        <v>4.7768166384148329E-3</v>
      </c>
      <c r="GG165" s="86">
        <f ca="1">Control!$C$7*Calculations!$C$82*INDEX('Monthly Data'!N:N,Calculations!$C$116+MOD(BQ165,Calculations!$C$118))+Control!$C$7*Calculations!$C$83*INDEX('Monthly Data'!O:O,Calculations!$C$116+MOD(BQ165,Calculations!$C$118))+Control!$C$7*Calculations!$C$84*INDEX('Monthly Data'!P:P,Calculations!$C$116+MOD(BQ165,Calculations!$C$118))+Control!$C$7*Calculations!$C$85*INDEX('Monthly Data'!Q:Q,Calculations!$C$116+MOD(BQ165,Calculations!$C$118))+(1-Control!$C$7*Calculations!$C$87)*INDEX('Monthly Data'!R:R,Calculations!$C$116+MOD(BQ165,Calculations!$C$118))</f>
        <v>7.857567536297622E-3</v>
      </c>
      <c r="GH165" s="86">
        <f ca="1">Control!$C$7*Calculations!$C$82*INDEX('Monthly Data'!N:N,Calculations!$C$116+MOD(BR165,Calculations!$C$118))+Control!$C$7*Calculations!$C$83*INDEX('Monthly Data'!O:O,Calculations!$C$116+MOD(BR165,Calculations!$C$118))+Control!$C$7*Calculations!$C$84*INDEX('Monthly Data'!P:P,Calculations!$C$116+MOD(BR165,Calculations!$C$118))+Control!$C$7*Calculations!$C$85*INDEX('Monthly Data'!Q:Q,Calculations!$C$116+MOD(BR165,Calculations!$C$118))+(1-Control!$C$7*Calculations!$C$87)*INDEX('Monthly Data'!R:R,Calculations!$C$116+MOD(BR165,Calculations!$C$118))</f>
        <v>1.7831091590102856E-2</v>
      </c>
      <c r="GI165" s="86">
        <f ca="1">Control!$C$7*Calculations!$C$82*INDEX('Monthly Data'!N:N,Calculations!$C$116+MOD(BS165,Calculations!$C$118))+Control!$C$7*Calculations!$C$83*INDEX('Monthly Data'!O:O,Calculations!$C$116+MOD(BS165,Calculations!$C$118))+Control!$C$7*Calculations!$C$84*INDEX('Monthly Data'!P:P,Calculations!$C$116+MOD(BS165,Calculations!$C$118))+Control!$C$7*Calculations!$C$85*INDEX('Monthly Data'!Q:Q,Calculations!$C$116+MOD(BS165,Calculations!$C$118))+(1-Control!$C$7*Calculations!$C$87)*INDEX('Monthly Data'!R:R,Calculations!$C$116+MOD(BS165,Calculations!$C$118))</f>
        <v>4.2795950888382334E-3</v>
      </c>
      <c r="GJ165" s="86">
        <f ca="1">Control!$C$7*Calculations!$C$82*INDEX('Monthly Data'!N:N,Calculations!$C$116+MOD(BT165,Calculations!$C$118))+Control!$C$7*Calculations!$C$83*INDEX('Monthly Data'!O:O,Calculations!$C$116+MOD(BT165,Calculations!$C$118))+Control!$C$7*Calculations!$C$84*INDEX('Monthly Data'!P:P,Calculations!$C$116+MOD(BT165,Calculations!$C$118))+Control!$C$7*Calculations!$C$85*INDEX('Monthly Data'!Q:Q,Calculations!$C$116+MOD(BT165,Calculations!$C$118))+(1-Control!$C$7*Calculations!$C$87)*INDEX('Monthly Data'!R:R,Calculations!$C$116+MOD(BT165,Calculations!$C$118))</f>
        <v>9.9787204839310462E-3</v>
      </c>
      <c r="GK165" s="86">
        <f ca="1">Control!$C$7*Calculations!$C$82*INDEX('Monthly Data'!N:N,Calculations!$C$116+MOD(BU165,Calculations!$C$118))+Control!$C$7*Calculations!$C$83*INDEX('Monthly Data'!O:O,Calculations!$C$116+MOD(BU165,Calculations!$C$118))+Control!$C$7*Calculations!$C$84*INDEX('Monthly Data'!P:P,Calculations!$C$116+MOD(BU165,Calculations!$C$118))+Control!$C$7*Calculations!$C$85*INDEX('Monthly Data'!Q:Q,Calculations!$C$116+MOD(BU165,Calculations!$C$118))+(1-Control!$C$7*Calculations!$C$87)*INDEX('Monthly Data'!R:R,Calculations!$C$116+MOD(BU165,Calculations!$C$118))</f>
        <v>3.0957942835585645E-2</v>
      </c>
      <c r="GL165" s="86">
        <f ca="1">Control!$C$7*Calculations!$C$82*INDEX('Monthly Data'!N:N,Calculations!$C$116+MOD(BV165,Calculations!$C$118))+Control!$C$7*Calculations!$C$83*INDEX('Monthly Data'!O:O,Calculations!$C$116+MOD(BV165,Calculations!$C$118))+Control!$C$7*Calculations!$C$84*INDEX('Monthly Data'!P:P,Calculations!$C$116+MOD(BV165,Calculations!$C$118))+Control!$C$7*Calculations!$C$85*INDEX('Monthly Data'!Q:Q,Calculations!$C$116+MOD(BV165,Calculations!$C$118))+(1-Control!$C$7*Calculations!$C$87)*INDEX('Monthly Data'!R:R,Calculations!$C$116+MOD(BV165,Calculations!$C$118))</f>
        <v>1.1786765492207996E-2</v>
      </c>
      <c r="GM165" s="86">
        <f ca="1">Control!$C$7*Calculations!$C$82*INDEX('Monthly Data'!N:N,Calculations!$C$116+MOD(BW165,Calculations!$C$118))+Control!$C$7*Calculations!$C$83*INDEX('Monthly Data'!O:O,Calculations!$C$116+MOD(BW165,Calculations!$C$118))+Control!$C$7*Calculations!$C$84*INDEX('Monthly Data'!P:P,Calculations!$C$116+MOD(BW165,Calculations!$C$118))+Control!$C$7*Calculations!$C$85*INDEX('Monthly Data'!Q:Q,Calculations!$C$116+MOD(BW165,Calculations!$C$118))+(1-Control!$C$7*Calculations!$C$87)*INDEX('Monthly Data'!R:R,Calculations!$C$116+MOD(BW165,Calculations!$C$118))</f>
        <v>6.3250222980707482E-3</v>
      </c>
      <c r="GN165" s="86">
        <f ca="1">Control!$C$7*Calculations!$C$82*INDEX('Monthly Data'!N:N,Calculations!$C$116+MOD(BX165,Calculations!$C$118))+Control!$C$7*Calculations!$C$83*INDEX('Monthly Data'!O:O,Calculations!$C$116+MOD(BX165,Calculations!$C$118))+Control!$C$7*Calculations!$C$84*INDEX('Monthly Data'!P:P,Calculations!$C$116+MOD(BX165,Calculations!$C$118))+Control!$C$7*Calculations!$C$85*INDEX('Monthly Data'!Q:Q,Calculations!$C$116+MOD(BX165,Calculations!$C$118))+(1-Control!$C$7*Calculations!$C$87)*INDEX('Monthly Data'!R:R,Calculations!$C$116+MOD(BX165,Calculations!$C$118))</f>
        <v>4.7768166384148329E-3</v>
      </c>
      <c r="GO165" s="86">
        <f ca="1">Control!$C$7*Calculations!$C$82*INDEX('Monthly Data'!N:N,Calculations!$C$116+MOD(BY165,Calculations!$C$118))+Control!$C$7*Calculations!$C$83*INDEX('Monthly Data'!O:O,Calculations!$C$116+MOD(BY165,Calculations!$C$118))+Control!$C$7*Calculations!$C$84*INDEX('Monthly Data'!P:P,Calculations!$C$116+MOD(BY165,Calculations!$C$118))+Control!$C$7*Calculations!$C$85*INDEX('Monthly Data'!Q:Q,Calculations!$C$116+MOD(BY165,Calculations!$C$118))+(1-Control!$C$7*Calculations!$C$87)*INDEX('Monthly Data'!R:R,Calculations!$C$116+MOD(BY165,Calculations!$C$118))</f>
        <v>5.1279584938936244E-2</v>
      </c>
      <c r="GP165" s="86">
        <f ca="1">Control!$C$7*Calculations!$C$82*INDEX('Monthly Data'!N:N,Calculations!$C$116+MOD(BZ165,Calculations!$C$118))+Control!$C$7*Calculations!$C$83*INDEX('Monthly Data'!O:O,Calculations!$C$116+MOD(BZ165,Calculations!$C$118))+Control!$C$7*Calculations!$C$84*INDEX('Monthly Data'!P:P,Calculations!$C$116+MOD(BZ165,Calculations!$C$118))+Control!$C$7*Calculations!$C$85*INDEX('Monthly Data'!Q:Q,Calculations!$C$116+MOD(BZ165,Calculations!$C$118))+(1-Control!$C$7*Calculations!$C$87)*INDEX('Monthly Data'!R:R,Calculations!$C$116+MOD(BZ165,Calculations!$C$118))</f>
        <v>-1.3959200237295809E-2</v>
      </c>
      <c r="GQ165" s="86">
        <f ca="1">Control!$C$7*Calculations!$C$82*INDEX('Monthly Data'!N:N,Calculations!$C$116+MOD(CA165,Calculations!$C$118))+Control!$C$7*Calculations!$C$83*INDEX('Monthly Data'!O:O,Calculations!$C$116+MOD(CA165,Calculations!$C$118))+Control!$C$7*Calculations!$C$84*INDEX('Monthly Data'!P:P,Calculations!$C$116+MOD(CA165,Calculations!$C$118))+Control!$C$7*Calculations!$C$85*INDEX('Monthly Data'!Q:Q,Calculations!$C$116+MOD(CA165,Calculations!$C$118))+(1-Control!$C$7*Calculations!$C$87)*INDEX('Monthly Data'!R:R,Calculations!$C$116+MOD(CA165,Calculations!$C$118))</f>
        <v>1.5115046179922851E-2</v>
      </c>
      <c r="GR165" s="86">
        <f ca="1">Control!$C$7*Calculations!$C$82*INDEX('Monthly Data'!N:N,Calculations!$C$116+MOD(CB165,Calculations!$C$118))+Control!$C$7*Calculations!$C$83*INDEX('Monthly Data'!O:O,Calculations!$C$116+MOD(CB165,Calculations!$C$118))+Control!$C$7*Calculations!$C$84*INDEX('Monthly Data'!P:P,Calculations!$C$116+MOD(CB165,Calculations!$C$118))+Control!$C$7*Calculations!$C$85*INDEX('Monthly Data'!Q:Q,Calculations!$C$116+MOD(CB165,Calculations!$C$118))+(1-Control!$C$7*Calculations!$C$87)*INDEX('Monthly Data'!R:R,Calculations!$C$116+MOD(CB165,Calculations!$C$118))</f>
        <v>1.7484305259657981E-2</v>
      </c>
      <c r="GS165" s="86">
        <f ca="1">Control!$C$7*Calculations!$C$82*INDEX('Monthly Data'!N:N,Calculations!$C$116+MOD(CC165,Calculations!$C$118))+Control!$C$7*Calculations!$C$83*INDEX('Monthly Data'!O:O,Calculations!$C$116+MOD(CC165,Calculations!$C$118))+Control!$C$7*Calculations!$C$84*INDEX('Monthly Data'!P:P,Calculations!$C$116+MOD(CC165,Calculations!$C$118))+Control!$C$7*Calculations!$C$85*INDEX('Monthly Data'!Q:Q,Calculations!$C$116+MOD(CC165,Calculations!$C$118))+(1-Control!$C$7*Calculations!$C$87)*INDEX('Monthly Data'!R:R,Calculations!$C$116+MOD(CC165,Calculations!$C$118))</f>
        <v>6.6954569943530936E-3</v>
      </c>
      <c r="GT165" s="86">
        <f ca="1">Control!$C$7*Calculations!$C$82*INDEX('Monthly Data'!N:N,Calculations!$C$116+MOD(CD165,Calculations!$C$118))+Control!$C$7*Calculations!$C$83*INDEX('Monthly Data'!O:O,Calculations!$C$116+MOD(CD165,Calculations!$C$118))+Control!$C$7*Calculations!$C$84*INDEX('Monthly Data'!P:P,Calculations!$C$116+MOD(CD165,Calculations!$C$118))+Control!$C$7*Calculations!$C$85*INDEX('Monthly Data'!Q:Q,Calculations!$C$116+MOD(CD165,Calculations!$C$118))+(1-Control!$C$7*Calculations!$C$87)*INDEX('Monthly Data'!R:R,Calculations!$C$116+MOD(CD165,Calculations!$C$118))</f>
        <v>1.5108777406081684E-3</v>
      </c>
      <c r="GU165" s="86">
        <f ca="1">Control!$C$7*Calculations!$C$82*INDEX('Monthly Data'!N:N,Calculations!$C$116+MOD(CE165,Calculations!$C$118))+Control!$C$7*Calculations!$C$83*INDEX('Monthly Data'!O:O,Calculations!$C$116+MOD(CE165,Calculations!$C$118))+Control!$C$7*Calculations!$C$84*INDEX('Monthly Data'!P:P,Calculations!$C$116+MOD(CE165,Calculations!$C$118))+Control!$C$7*Calculations!$C$85*INDEX('Monthly Data'!Q:Q,Calculations!$C$116+MOD(CE165,Calculations!$C$118))+(1-Control!$C$7*Calculations!$C$87)*INDEX('Monthly Data'!R:R,Calculations!$C$116+MOD(CE165,Calculations!$C$118))</f>
        <v>7.7184133340106598E-3</v>
      </c>
      <c r="GV165" s="86">
        <f ca="1">Control!$C$7*Calculations!$C$82*INDEX('Monthly Data'!N:N,Calculations!$C$116+MOD(CF165,Calculations!$C$118))+Control!$C$7*Calculations!$C$83*INDEX('Monthly Data'!O:O,Calculations!$C$116+MOD(CF165,Calculations!$C$118))+Control!$C$7*Calculations!$C$84*INDEX('Monthly Data'!P:P,Calculations!$C$116+MOD(CF165,Calculations!$C$118))+Control!$C$7*Calculations!$C$85*INDEX('Monthly Data'!Q:Q,Calculations!$C$116+MOD(CF165,Calculations!$C$118))+(1-Control!$C$7*Calculations!$C$87)*INDEX('Monthly Data'!R:R,Calculations!$C$116+MOD(CF165,Calculations!$C$118))</f>
        <v>1.2954540023127663E-2</v>
      </c>
      <c r="GW165" s="86">
        <f ca="1">Control!$C$7*Calculations!$C$82*INDEX('Monthly Data'!N:N,Calculations!$C$116+MOD(CG165,Calculations!$C$118))+Control!$C$7*Calculations!$C$83*INDEX('Monthly Data'!O:O,Calculations!$C$116+MOD(CG165,Calculations!$C$118))+Control!$C$7*Calculations!$C$84*INDEX('Monthly Data'!P:P,Calculations!$C$116+MOD(CG165,Calculations!$C$118))+Control!$C$7*Calculations!$C$85*INDEX('Monthly Data'!Q:Q,Calculations!$C$116+MOD(CG165,Calculations!$C$118))+(1-Control!$C$7*Calculations!$C$87)*INDEX('Monthly Data'!R:R,Calculations!$C$116+MOD(CG165,Calculations!$C$118))</f>
        <v>2.5325873776067674E-2</v>
      </c>
      <c r="GX165" s="86">
        <f ca="1">Control!$C$7*Calculations!$C$82*INDEX('Monthly Data'!N:N,Calculations!$C$116+MOD(CH165,Calculations!$C$118))+Control!$C$7*Calculations!$C$83*INDEX('Monthly Data'!O:O,Calculations!$C$116+MOD(CH165,Calculations!$C$118))+Control!$C$7*Calculations!$C$84*INDEX('Monthly Data'!P:P,Calculations!$C$116+MOD(CH165,Calculations!$C$118))+Control!$C$7*Calculations!$C$85*INDEX('Monthly Data'!Q:Q,Calculations!$C$116+MOD(CH165,Calculations!$C$118))+(1-Control!$C$7*Calculations!$C$87)*INDEX('Monthly Data'!R:R,Calculations!$C$116+MOD(CH165,Calculations!$C$118))</f>
        <v>2.5790695379256122E-2</v>
      </c>
      <c r="GY165" s="86">
        <f ca="1">Control!$C$7*Calculations!$C$82*INDEX('Monthly Data'!N:N,Calculations!$C$116+MOD(CI165,Calculations!$C$118))+Control!$C$7*Calculations!$C$83*INDEX('Monthly Data'!O:O,Calculations!$C$116+MOD(CI165,Calculations!$C$118))+Control!$C$7*Calculations!$C$84*INDEX('Monthly Data'!P:P,Calculations!$C$116+MOD(CI165,Calculations!$C$118))+Control!$C$7*Calculations!$C$85*INDEX('Monthly Data'!Q:Q,Calculations!$C$116+MOD(CI165,Calculations!$C$118))+(1-Control!$C$7*Calculations!$C$87)*INDEX('Monthly Data'!R:R,Calculations!$C$116+MOD(CI165,Calculations!$C$118))</f>
        <v>2.2757992058453024E-3</v>
      </c>
      <c r="GZ165" s="86">
        <f ca="1">Control!$C$7*Calculations!$C$82*INDEX('Monthly Data'!N:N,Calculations!$C$116+MOD(CJ165,Calculations!$C$118))+Control!$C$7*Calculations!$C$83*INDEX('Monthly Data'!O:O,Calculations!$C$116+MOD(CJ165,Calculations!$C$118))+Control!$C$7*Calculations!$C$84*INDEX('Monthly Data'!P:P,Calculations!$C$116+MOD(CJ165,Calculations!$C$118))+Control!$C$7*Calculations!$C$85*INDEX('Monthly Data'!Q:Q,Calculations!$C$116+MOD(CJ165,Calculations!$C$118))+(1-Control!$C$7*Calculations!$C$87)*INDEX('Monthly Data'!R:R,Calculations!$C$116+MOD(CJ165,Calculations!$C$118))</f>
        <v>-1.880155173376722E-2</v>
      </c>
      <c r="HA165" s="86">
        <f ca="1">Control!$C$7*Calculations!$C$82*INDEX('Monthly Data'!N:N,Calculations!$C$116+MOD(CK165,Calculations!$C$118))+Control!$C$7*Calculations!$C$83*INDEX('Monthly Data'!O:O,Calculations!$C$116+MOD(CK165,Calculations!$C$118))+Control!$C$7*Calculations!$C$84*INDEX('Monthly Data'!P:P,Calculations!$C$116+MOD(CK165,Calculations!$C$118))+Control!$C$7*Calculations!$C$85*INDEX('Monthly Data'!Q:Q,Calculations!$C$116+MOD(CK165,Calculations!$C$118))+(1-Control!$C$7*Calculations!$C$87)*INDEX('Monthly Data'!R:R,Calculations!$C$116+MOD(CK165,Calculations!$C$118))</f>
        <v>1.0627294914941248E-2</v>
      </c>
      <c r="HB165" s="86">
        <f ca="1">Control!$C$7*Calculations!$C$82*INDEX('Monthly Data'!N:N,Calculations!$C$116+MOD(CL165,Calculations!$C$118))+Control!$C$7*Calculations!$C$83*INDEX('Monthly Data'!O:O,Calculations!$C$116+MOD(CL165,Calculations!$C$118))+Control!$C$7*Calculations!$C$84*INDEX('Monthly Data'!P:P,Calculations!$C$116+MOD(CL165,Calculations!$C$118))+Control!$C$7*Calculations!$C$85*INDEX('Monthly Data'!Q:Q,Calculations!$C$116+MOD(CL165,Calculations!$C$118))+(1-Control!$C$7*Calculations!$C$87)*INDEX('Monthly Data'!R:R,Calculations!$C$116+MOD(CL165,Calculations!$C$118))</f>
        <v>5.3309355465453899E-3</v>
      </c>
      <c r="HC165" s="86">
        <f ca="1">Control!$C$7*Calculations!$C$82*INDEX('Monthly Data'!N:N,Calculations!$C$116+MOD(CM165,Calculations!$C$118))+Control!$C$7*Calculations!$C$83*INDEX('Monthly Data'!O:O,Calculations!$C$116+MOD(CM165,Calculations!$C$118))+Control!$C$7*Calculations!$C$84*INDEX('Monthly Data'!P:P,Calculations!$C$116+MOD(CM165,Calculations!$C$118))+Control!$C$7*Calculations!$C$85*INDEX('Monthly Data'!Q:Q,Calculations!$C$116+MOD(CM165,Calculations!$C$118))+(1-Control!$C$7*Calculations!$C$87)*INDEX('Monthly Data'!R:R,Calculations!$C$116+MOD(CM165,Calculations!$C$118))</f>
        <v>2.5790695379256122E-2</v>
      </c>
      <c r="HD165" s="86">
        <f ca="1">Control!$C$7*Calculations!$C$82*INDEX('Monthly Data'!N:N,Calculations!$C$116+MOD(CN165,Calculations!$C$118))+Control!$C$7*Calculations!$C$83*INDEX('Monthly Data'!O:O,Calculations!$C$116+MOD(CN165,Calculations!$C$118))+Control!$C$7*Calculations!$C$84*INDEX('Monthly Data'!P:P,Calculations!$C$116+MOD(CN165,Calculations!$C$118))+Control!$C$7*Calculations!$C$85*INDEX('Monthly Data'!Q:Q,Calculations!$C$116+MOD(CN165,Calculations!$C$118))+(1-Control!$C$7*Calculations!$C$87)*INDEX('Monthly Data'!R:R,Calculations!$C$116+MOD(CN165,Calculations!$C$118))</f>
        <v>2.4470405846852006E-3</v>
      </c>
      <c r="HE165" s="86">
        <f ca="1">Control!$C$7*Calculations!$C$82*INDEX('Monthly Data'!N:N,Calculations!$C$116+MOD(CO165,Calculations!$C$118))+Control!$C$7*Calculations!$C$83*INDEX('Monthly Data'!O:O,Calculations!$C$116+MOD(CO165,Calculations!$C$118))+Control!$C$7*Calculations!$C$84*INDEX('Monthly Data'!P:P,Calculations!$C$116+MOD(CO165,Calculations!$C$118))+Control!$C$7*Calculations!$C$85*INDEX('Monthly Data'!Q:Q,Calculations!$C$116+MOD(CO165,Calculations!$C$118))+(1-Control!$C$7*Calculations!$C$87)*INDEX('Monthly Data'!R:R,Calculations!$C$116+MOD(CO165,Calculations!$C$118))</f>
        <v>-9.9526758408448549E-3</v>
      </c>
      <c r="HF165" s="86">
        <f ca="1">Control!$C$7*Calculations!$C$82*INDEX('Monthly Data'!N:N,Calculations!$C$116+MOD(CP165,Calculations!$C$118))+Control!$C$7*Calculations!$C$83*INDEX('Monthly Data'!O:O,Calculations!$C$116+MOD(CP165,Calculations!$C$118))+Control!$C$7*Calculations!$C$84*INDEX('Monthly Data'!P:P,Calculations!$C$116+MOD(CP165,Calculations!$C$118))+Control!$C$7*Calculations!$C$85*INDEX('Monthly Data'!Q:Q,Calculations!$C$116+MOD(CP165,Calculations!$C$118))+(1-Control!$C$7*Calculations!$C$87)*INDEX('Monthly Data'!R:R,Calculations!$C$116+MOD(CP165,Calculations!$C$118))</f>
        <v>1.1809891087585166E-2</v>
      </c>
      <c r="HG165" s="86">
        <f ca="1">Control!$C$7*Calculations!$C$82*INDEX('Monthly Data'!N:N,Calculations!$C$116+MOD(CQ165,Calculations!$C$118))+Control!$C$7*Calculations!$C$83*INDEX('Monthly Data'!O:O,Calculations!$C$116+MOD(CQ165,Calculations!$C$118))+Control!$C$7*Calculations!$C$84*INDEX('Monthly Data'!P:P,Calculations!$C$116+MOD(CQ165,Calculations!$C$118))+Control!$C$7*Calculations!$C$85*INDEX('Monthly Data'!Q:Q,Calculations!$C$116+MOD(CQ165,Calculations!$C$118))+(1-Control!$C$7*Calculations!$C$87)*INDEX('Monthly Data'!R:R,Calculations!$C$116+MOD(CQ165,Calculations!$C$118))</f>
        <v>-1.5984879994281095E-2</v>
      </c>
      <c r="HH165" s="86">
        <f ca="1">Control!$C$7*Calculations!$C$82*INDEX('Monthly Data'!N:N,Calculations!$C$116+MOD(CR165,Calculations!$C$118))+Control!$C$7*Calculations!$C$83*INDEX('Monthly Data'!O:O,Calculations!$C$116+MOD(CR165,Calculations!$C$118))+Control!$C$7*Calculations!$C$84*INDEX('Monthly Data'!P:P,Calculations!$C$116+MOD(CR165,Calculations!$C$118))+Control!$C$7*Calculations!$C$85*INDEX('Monthly Data'!Q:Q,Calculations!$C$116+MOD(CR165,Calculations!$C$118))+(1-Control!$C$7*Calculations!$C$87)*INDEX('Monthly Data'!R:R,Calculations!$C$116+MOD(CR165,Calculations!$C$118))</f>
        <v>-1.5984879994281095E-2</v>
      </c>
      <c r="HI165" s="86">
        <f ca="1">Control!$C$7*Calculations!$C$82*INDEX('Monthly Data'!N:N,Calculations!$C$116+MOD(CS165,Calculations!$C$118))+Control!$C$7*Calculations!$C$83*INDEX('Monthly Data'!O:O,Calculations!$C$116+MOD(CS165,Calculations!$C$118))+Control!$C$7*Calculations!$C$84*INDEX('Monthly Data'!P:P,Calculations!$C$116+MOD(CS165,Calculations!$C$118))+Control!$C$7*Calculations!$C$85*INDEX('Monthly Data'!Q:Q,Calculations!$C$116+MOD(CS165,Calculations!$C$118))+(1-Control!$C$7*Calculations!$C$87)*INDEX('Monthly Data'!R:R,Calculations!$C$116+MOD(CS165,Calculations!$C$118))</f>
        <v>-3.9863250714949353E-2</v>
      </c>
      <c r="HJ165" s="86">
        <f ca="1">Control!$C$7*Calculations!$C$82*INDEX('Monthly Data'!N:N,Calculations!$C$116+MOD(CT165,Calculations!$C$118))+Control!$C$7*Calculations!$C$83*INDEX('Monthly Data'!O:O,Calculations!$C$116+MOD(CT165,Calculations!$C$118))+Control!$C$7*Calculations!$C$84*INDEX('Monthly Data'!P:P,Calculations!$C$116+MOD(CT165,Calculations!$C$118))+Control!$C$7*Calculations!$C$85*INDEX('Monthly Data'!Q:Q,Calculations!$C$116+MOD(CT165,Calculations!$C$118))+(1-Control!$C$7*Calculations!$C$87)*INDEX('Monthly Data'!R:R,Calculations!$C$116+MOD(CT165,Calculations!$C$118))</f>
        <v>4.089189590407355E-3</v>
      </c>
      <c r="HK165" s="86">
        <f ca="1">Control!$C$7*Calculations!$C$82*INDEX('Monthly Data'!N:N,Calculations!$C$116+MOD(CU165,Calculations!$C$118))+Control!$C$7*Calculations!$C$83*INDEX('Monthly Data'!O:O,Calculations!$C$116+MOD(CU165,Calculations!$C$118))+Control!$C$7*Calculations!$C$84*INDEX('Monthly Data'!P:P,Calculations!$C$116+MOD(CU165,Calculations!$C$118))+Control!$C$7*Calculations!$C$85*INDEX('Monthly Data'!Q:Q,Calculations!$C$116+MOD(CU165,Calculations!$C$118))+(1-Control!$C$7*Calculations!$C$87)*INDEX('Monthly Data'!R:R,Calculations!$C$116+MOD(CU165,Calculations!$C$118))</f>
        <v>4.089189590407355E-3</v>
      </c>
      <c r="HL165" s="86">
        <f ca="1">Control!$C$7*Calculations!$C$82*INDEX('Monthly Data'!N:N,Calculations!$C$116+MOD(CV165,Calculations!$C$118))+Control!$C$7*Calculations!$C$83*INDEX('Monthly Data'!O:O,Calculations!$C$116+MOD(CV165,Calculations!$C$118))+Control!$C$7*Calculations!$C$84*INDEX('Monthly Data'!P:P,Calculations!$C$116+MOD(CV165,Calculations!$C$118))+Control!$C$7*Calculations!$C$85*INDEX('Monthly Data'!Q:Q,Calculations!$C$116+MOD(CV165,Calculations!$C$118))+(1-Control!$C$7*Calculations!$C$87)*INDEX('Monthly Data'!R:R,Calculations!$C$116+MOD(CV165,Calculations!$C$118))</f>
        <v>2.4722579420195831E-2</v>
      </c>
      <c r="HM165" s="86">
        <f ca="1">Control!$C$7*Calculations!$C$82*INDEX('Monthly Data'!N:N,Calculations!$C$116+MOD(CW165,Calculations!$C$118))+Control!$C$7*Calculations!$C$83*INDEX('Monthly Data'!O:O,Calculations!$C$116+MOD(CW165,Calculations!$C$118))+Control!$C$7*Calculations!$C$84*INDEX('Monthly Data'!P:P,Calculations!$C$116+MOD(CW165,Calculations!$C$118))+Control!$C$7*Calculations!$C$85*INDEX('Monthly Data'!Q:Q,Calculations!$C$116+MOD(CW165,Calculations!$C$118))+(1-Control!$C$7*Calculations!$C$87)*INDEX('Monthly Data'!R:R,Calculations!$C$116+MOD(CW165,Calculations!$C$118))</f>
        <v>1.5115046179922851E-2</v>
      </c>
      <c r="HN165" s="86">
        <f ca="1">Control!$C$7*Calculations!$C$82*INDEX('Monthly Data'!N:N,Calculations!$C$116+MOD(CX165,Calculations!$C$118))+Control!$C$7*Calculations!$C$83*INDEX('Monthly Data'!O:O,Calculations!$C$116+MOD(CX165,Calculations!$C$118))+Control!$C$7*Calculations!$C$84*INDEX('Monthly Data'!P:P,Calculations!$C$116+MOD(CX165,Calculations!$C$118))+Control!$C$7*Calculations!$C$85*INDEX('Monthly Data'!Q:Q,Calculations!$C$116+MOD(CX165,Calculations!$C$118))+(1-Control!$C$7*Calculations!$C$87)*INDEX('Monthly Data'!R:R,Calculations!$C$116+MOD(CX165,Calculations!$C$118))</f>
        <v>1.7073665854433945E-2</v>
      </c>
      <c r="HO165" s="86">
        <f ca="1">Control!$C$7*Calculations!$C$82*INDEX('Monthly Data'!N:N,Calculations!$C$116+MOD(CY165,Calculations!$C$118))+Control!$C$7*Calculations!$C$83*INDEX('Monthly Data'!O:O,Calculations!$C$116+MOD(CY165,Calculations!$C$118))+Control!$C$7*Calculations!$C$84*INDEX('Monthly Data'!P:P,Calculations!$C$116+MOD(CY165,Calculations!$C$118))+Control!$C$7*Calculations!$C$85*INDEX('Monthly Data'!Q:Q,Calculations!$C$116+MOD(CY165,Calculations!$C$118))+(1-Control!$C$7*Calculations!$C$87)*INDEX('Monthly Data'!R:R,Calculations!$C$116+MOD(CY165,Calculations!$C$118))</f>
        <v>7.3538285850108537E-3</v>
      </c>
      <c r="HP165" s="86">
        <f ca="1">Control!$C$7*Calculations!$C$82*INDEX('Monthly Data'!N:N,Calculations!$C$116+MOD(CZ165,Calculations!$C$118))+Control!$C$7*Calculations!$C$83*INDEX('Monthly Data'!O:O,Calculations!$C$116+MOD(CZ165,Calculations!$C$118))+Control!$C$7*Calculations!$C$84*INDEX('Monthly Data'!P:P,Calculations!$C$116+MOD(CZ165,Calculations!$C$118))+Control!$C$7*Calculations!$C$85*INDEX('Monthly Data'!Q:Q,Calculations!$C$116+MOD(CZ165,Calculations!$C$118))+(1-Control!$C$7*Calculations!$C$87)*INDEX('Monthly Data'!R:R,Calculations!$C$116+MOD(CZ165,Calculations!$C$118))</f>
        <v>2.3206536303657571E-2</v>
      </c>
      <c r="HQ165" s="86">
        <f ca="1">Control!$C$7*Calculations!$C$82*INDEX('Monthly Data'!N:N,Calculations!$C$116+MOD(DA165,Calculations!$C$118))+Control!$C$7*Calculations!$C$83*INDEX('Monthly Data'!O:O,Calculations!$C$116+MOD(DA165,Calculations!$C$118))+Control!$C$7*Calculations!$C$84*INDEX('Monthly Data'!P:P,Calculations!$C$116+MOD(DA165,Calculations!$C$118))+Control!$C$7*Calculations!$C$85*INDEX('Monthly Data'!Q:Q,Calculations!$C$116+MOD(DA165,Calculations!$C$118))+(1-Control!$C$7*Calculations!$C$87)*INDEX('Monthly Data'!R:R,Calculations!$C$116+MOD(DA165,Calculations!$C$118))</f>
        <v>-4.0413381192162513E-2</v>
      </c>
      <c r="HR165" s="86">
        <f ca="1">Control!$C$7*Calculations!$C$82*INDEX('Monthly Data'!N:N,Calculations!$C$116+MOD(DB165,Calculations!$C$118))+Control!$C$7*Calculations!$C$83*INDEX('Monthly Data'!O:O,Calculations!$C$116+MOD(DB165,Calculations!$C$118))+Control!$C$7*Calculations!$C$84*INDEX('Monthly Data'!P:P,Calculations!$C$116+MOD(DB165,Calculations!$C$118))+Control!$C$7*Calculations!$C$85*INDEX('Monthly Data'!Q:Q,Calculations!$C$116+MOD(DB165,Calculations!$C$118))+(1-Control!$C$7*Calculations!$C$87)*INDEX('Monthly Data'!R:R,Calculations!$C$116+MOD(DB165,Calculations!$C$118))</f>
        <v>5.8868730207813358E-3</v>
      </c>
      <c r="HS165" s="86">
        <f ca="1">Control!$C$7*Calculations!$C$82*INDEX('Monthly Data'!N:N,Calculations!$C$116+MOD(DC165,Calculations!$C$118))+Control!$C$7*Calculations!$C$83*INDEX('Monthly Data'!O:O,Calculations!$C$116+MOD(DC165,Calculations!$C$118))+Control!$C$7*Calculations!$C$84*INDEX('Monthly Data'!P:P,Calculations!$C$116+MOD(DC165,Calculations!$C$118))+Control!$C$7*Calculations!$C$85*INDEX('Monthly Data'!Q:Q,Calculations!$C$116+MOD(DC165,Calculations!$C$118))+(1-Control!$C$7*Calculations!$C$87)*INDEX('Monthly Data'!R:R,Calculations!$C$116+MOD(DC165,Calculations!$C$118))</f>
        <v>1.5216630695380906E-2</v>
      </c>
      <c r="HT165" s="86">
        <f ca="1">Control!$C$7*Calculations!$C$82*INDEX('Monthly Data'!N:N,Calculations!$C$116+MOD(DD165,Calculations!$C$118))+Control!$C$7*Calculations!$C$83*INDEX('Monthly Data'!O:O,Calculations!$C$116+MOD(DD165,Calculations!$C$118))+Control!$C$7*Calculations!$C$84*INDEX('Monthly Data'!P:P,Calculations!$C$116+MOD(DD165,Calculations!$C$118))+Control!$C$7*Calculations!$C$85*INDEX('Monthly Data'!Q:Q,Calculations!$C$116+MOD(DD165,Calculations!$C$118))+(1-Control!$C$7*Calculations!$C$87)*INDEX('Monthly Data'!R:R,Calculations!$C$116+MOD(DD165,Calculations!$C$118))</f>
        <v>-1.1360801645249321E-2</v>
      </c>
      <c r="HU165" s="86">
        <f ca="1">Control!$C$7*Calculations!$C$82*INDEX('Monthly Data'!N:N,Calculations!$C$116+MOD(DE165,Calculations!$C$118))+Control!$C$7*Calculations!$C$83*INDEX('Monthly Data'!O:O,Calculations!$C$116+MOD(DE165,Calculations!$C$118))+Control!$C$7*Calculations!$C$84*INDEX('Monthly Data'!P:P,Calculations!$C$116+MOD(DE165,Calculations!$C$118))+Control!$C$7*Calculations!$C$85*INDEX('Monthly Data'!Q:Q,Calculations!$C$116+MOD(DE165,Calculations!$C$118))+(1-Control!$C$7*Calculations!$C$87)*INDEX('Monthly Data'!R:R,Calculations!$C$116+MOD(DE165,Calculations!$C$118))</f>
        <v>6.3250222980707482E-3</v>
      </c>
      <c r="HV165" s="86">
        <f ca="1">Control!$C$7*Calculations!$C$82*INDEX('Monthly Data'!N:N,Calculations!$C$116+MOD(DF165,Calculations!$C$118))+Control!$C$7*Calculations!$C$83*INDEX('Monthly Data'!O:O,Calculations!$C$116+MOD(DF165,Calculations!$C$118))+Control!$C$7*Calculations!$C$84*INDEX('Monthly Data'!P:P,Calculations!$C$116+MOD(DF165,Calculations!$C$118))+Control!$C$7*Calculations!$C$85*INDEX('Monthly Data'!Q:Q,Calculations!$C$116+MOD(DF165,Calculations!$C$118))+(1-Control!$C$7*Calculations!$C$87)*INDEX('Monthly Data'!R:R,Calculations!$C$116+MOD(DF165,Calculations!$C$118))</f>
        <v>2.3206536303657571E-2</v>
      </c>
      <c r="HW165" s="86">
        <f ca="1">Control!$C$7*Calculations!$C$82*INDEX('Monthly Data'!N:N,Calculations!$C$116+MOD(DG165,Calculations!$C$118))+Control!$C$7*Calculations!$C$83*INDEX('Monthly Data'!O:O,Calculations!$C$116+MOD(DG165,Calculations!$C$118))+Control!$C$7*Calculations!$C$84*INDEX('Monthly Data'!P:P,Calculations!$C$116+MOD(DG165,Calculations!$C$118))+Control!$C$7*Calculations!$C$85*INDEX('Monthly Data'!Q:Q,Calculations!$C$116+MOD(DG165,Calculations!$C$118))+(1-Control!$C$7*Calculations!$C$87)*INDEX('Monthly Data'!R:R,Calculations!$C$116+MOD(DG165,Calculations!$C$118))</f>
        <v>4.7768166384148329E-3</v>
      </c>
      <c r="HX165" s="86">
        <f ca="1">Control!$C$7*Calculations!$C$82*INDEX('Monthly Data'!N:N,Calculations!$C$116+MOD(DH165,Calculations!$C$118))+Control!$C$7*Calculations!$C$83*INDEX('Monthly Data'!O:O,Calculations!$C$116+MOD(DH165,Calculations!$C$118))+Control!$C$7*Calculations!$C$84*INDEX('Monthly Data'!P:P,Calculations!$C$116+MOD(DH165,Calculations!$C$118))+Control!$C$7*Calculations!$C$85*INDEX('Monthly Data'!Q:Q,Calculations!$C$116+MOD(DH165,Calculations!$C$118))+(1-Control!$C$7*Calculations!$C$87)*INDEX('Monthly Data'!R:R,Calculations!$C$116+MOD(DH165,Calculations!$C$118))</f>
        <v>1.0353752315110615E-2</v>
      </c>
      <c r="HY165" s="86">
        <f ca="1">Control!$C$7*Calculations!$C$82*INDEX('Monthly Data'!N:N,Calculations!$C$116+MOD(DI165,Calculations!$C$118))+Control!$C$7*Calculations!$C$83*INDEX('Monthly Data'!O:O,Calculations!$C$116+MOD(DI165,Calculations!$C$118))+Control!$C$7*Calculations!$C$84*INDEX('Monthly Data'!P:P,Calculations!$C$116+MOD(DI165,Calculations!$C$118))+Control!$C$7*Calculations!$C$85*INDEX('Monthly Data'!Q:Q,Calculations!$C$116+MOD(DI165,Calculations!$C$118))+(1-Control!$C$7*Calculations!$C$87)*INDEX('Monthly Data'!R:R,Calculations!$C$116+MOD(DI165,Calculations!$C$118))</f>
        <v>-7.5539743260223157E-3</v>
      </c>
      <c r="HZ165" s="86">
        <f ca="1">Control!$C$7*Calculations!$C$82*INDEX('Monthly Data'!N:N,Calculations!$C$116+MOD(DJ165,Calculations!$C$118))+Control!$C$7*Calculations!$C$83*INDEX('Monthly Data'!O:O,Calculations!$C$116+MOD(DJ165,Calculations!$C$118))+Control!$C$7*Calculations!$C$84*INDEX('Monthly Data'!P:P,Calculations!$C$116+MOD(DJ165,Calculations!$C$118))+Control!$C$7*Calculations!$C$85*INDEX('Monthly Data'!Q:Q,Calculations!$C$116+MOD(DJ165,Calculations!$C$118))+(1-Control!$C$7*Calculations!$C$87)*INDEX('Monthly Data'!R:R,Calculations!$C$116+MOD(DJ165,Calculations!$C$118))</f>
        <v>-2.0259958308006688E-2</v>
      </c>
      <c r="IA165" s="86">
        <f ca="1">Control!$C$7*Calculations!$C$82*INDEX('Monthly Data'!N:N,Calculations!$C$116+MOD(DK165,Calculations!$C$118))+Control!$C$7*Calculations!$C$83*INDEX('Monthly Data'!O:O,Calculations!$C$116+MOD(DK165,Calculations!$C$118))+Control!$C$7*Calculations!$C$84*INDEX('Monthly Data'!P:P,Calculations!$C$116+MOD(DK165,Calculations!$C$118))+Control!$C$7*Calculations!$C$85*INDEX('Monthly Data'!Q:Q,Calculations!$C$116+MOD(DK165,Calculations!$C$118))+(1-Control!$C$7*Calculations!$C$87)*INDEX('Monthly Data'!R:R,Calculations!$C$116+MOD(DK165,Calculations!$C$118))</f>
        <v>1.1106855739851785E-2</v>
      </c>
      <c r="IB165" s="86">
        <f ca="1">Control!$C$7*Calculations!$C$82*INDEX('Monthly Data'!N:N,Calculations!$C$116+MOD(DL165,Calculations!$C$118))+Control!$C$7*Calculations!$C$83*INDEX('Monthly Data'!O:O,Calculations!$C$116+MOD(DL165,Calculations!$C$118))+Control!$C$7*Calculations!$C$84*INDEX('Monthly Data'!P:P,Calculations!$C$116+MOD(DL165,Calculations!$C$118))+Control!$C$7*Calculations!$C$85*INDEX('Monthly Data'!Q:Q,Calculations!$C$116+MOD(DL165,Calculations!$C$118))+(1-Control!$C$7*Calculations!$C$87)*INDEX('Monthly Data'!R:R,Calculations!$C$116+MOD(DL165,Calculations!$C$118))</f>
        <v>2.3307359621218403E-2</v>
      </c>
      <c r="IC165" s="86">
        <f ca="1">Control!$C$7*Calculations!$C$82*INDEX('Monthly Data'!N:N,Calculations!$C$116+MOD(DM165,Calculations!$C$118))+Control!$C$7*Calculations!$C$83*INDEX('Monthly Data'!O:O,Calculations!$C$116+MOD(DM165,Calculations!$C$118))+Control!$C$7*Calculations!$C$84*INDEX('Monthly Data'!P:P,Calculations!$C$116+MOD(DM165,Calculations!$C$118))+Control!$C$7*Calculations!$C$85*INDEX('Monthly Data'!Q:Q,Calculations!$C$116+MOD(DM165,Calculations!$C$118))+(1-Control!$C$7*Calculations!$C$87)*INDEX('Monthly Data'!R:R,Calculations!$C$116+MOD(DM165,Calculations!$C$118))</f>
        <v>1.1702576456120543E-2</v>
      </c>
      <c r="ID165" s="86">
        <f ca="1">Control!$C$7*Calculations!$C$82*INDEX('Monthly Data'!N:N,Calculations!$C$116+MOD(DN165,Calculations!$C$118))+Control!$C$7*Calculations!$C$83*INDEX('Monthly Data'!O:O,Calculations!$C$116+MOD(DN165,Calculations!$C$118))+Control!$C$7*Calculations!$C$84*INDEX('Monthly Data'!P:P,Calculations!$C$116+MOD(DN165,Calculations!$C$118))+Control!$C$7*Calculations!$C$85*INDEX('Monthly Data'!Q:Q,Calculations!$C$116+MOD(DN165,Calculations!$C$118))+(1-Control!$C$7*Calculations!$C$87)*INDEX('Monthly Data'!R:R,Calculations!$C$116+MOD(DN165,Calculations!$C$118))</f>
        <v>1.2954540023127663E-2</v>
      </c>
      <c r="IE165" s="86">
        <f ca="1">Control!$C$7*Calculations!$C$82*INDEX('Monthly Data'!N:N,Calculations!$C$116+MOD(DO165,Calculations!$C$118))+Control!$C$7*Calculations!$C$83*INDEX('Monthly Data'!O:O,Calculations!$C$116+MOD(DO165,Calculations!$C$118))+Control!$C$7*Calculations!$C$84*INDEX('Monthly Data'!P:P,Calculations!$C$116+MOD(DO165,Calculations!$C$118))+Control!$C$7*Calculations!$C$85*INDEX('Monthly Data'!Q:Q,Calculations!$C$116+MOD(DO165,Calculations!$C$118))+(1-Control!$C$7*Calculations!$C$87)*INDEX('Monthly Data'!R:R,Calculations!$C$116+MOD(DO165,Calculations!$C$118))</f>
        <v>2.766281641786093E-2</v>
      </c>
      <c r="IF165" s="86">
        <f ca="1">Control!$C$7*Calculations!$C$82*INDEX('Monthly Data'!N:N,Calculations!$C$116+MOD(DP165,Calculations!$C$118))+Control!$C$7*Calculations!$C$83*INDEX('Monthly Data'!O:O,Calculations!$C$116+MOD(DP165,Calculations!$C$118))+Control!$C$7*Calculations!$C$84*INDEX('Monthly Data'!P:P,Calculations!$C$116+MOD(DP165,Calculations!$C$118))+Control!$C$7*Calculations!$C$85*INDEX('Monthly Data'!Q:Q,Calculations!$C$116+MOD(DP165,Calculations!$C$118))+(1-Control!$C$7*Calculations!$C$87)*INDEX('Monthly Data'!R:R,Calculations!$C$116+MOD(DP165,Calculations!$C$118))</f>
        <v>2.2757992058453024E-3</v>
      </c>
      <c r="IG165" s="88">
        <f ca="1">Control!$C$8*(1+DQ165)*(1+DR165)*(1+DS165)*(1+DT165)*(1+DU165)*(1+DV165)*(1+DW165)*(1+DX165)*(1+DY165)*(1+DZ165)*(1+EA165)*(1+EB165)*(1+EC165)*(1+ED165)*(1+EE165)*(1+EF165)*(1+EG165)*(1+EH165)*(1+EI165)*(1+EJ165)*(1+EK165)*(1+EL165)*(1+EM165)*(1+EN165)*(1+EO165)*(1+EP165)*(1+EQ165)*(1+ER165)*(1+ES165)*(1+ET165)*(1+EU165)*(1+EV165)*(1+EW165)*(1+EX165)*(1+EY165)*(1+EZ165)*(1+FA165)*(1+FB165)*(1+FC165)*(1+FD165)*(1+FE165)*(1+FF165)*(1+FG165)*(1+FH165)*(1+FI165)*(1+FJ165)*(1+FK165)*(1+FL165)*(1+FM165)*(1+FN165)*(1+FO165)*(1+FP165)*(1+FQ165)*(1+FR165)*(1+FS165)*(1+FT165)*(1+FU165)*(1+FV165)*(1+FW165)*(1+FX165)*(1+FY165)*(1+FZ165)*(1+GA165)*(1+GB165)*(1+GC165)*(1+GD165)*(1+GE165)*(1+GF165)*(1+GG165)*(1+GH165)*(1+GI165)*(1+GJ165)*(1+GK165)*(1+GL165)*(1+GM165)*(1+GN165)*(1+GO165)*(1+GP165)*(1+GQ165)*(1+GR165)*(1+GS165)*(1+GT165)*(1+GU165)*(1+GV165)*(1+GW165)*(1+GX165)*(1+GY165)*(1+GZ165)*(1+HA165)*(1+HB165)*(1+HC165)*(1+HD165)*(1+HE165)*(1+HF165)*(1+HG165)*(1+HH165)*(1+HI165)*(1+HJ165)*(1+HK165)*(1+HL165)*(1+HM165)*(1+HN165)*(1+HO165)*(1+HP165)*(1+HQ165)*(1+HR165)*(1+HS165)*(1+HT165)*(1+HU165)*(1+HV165)*(1+HW165)*(1+HX165)*(1+HY165)*(1+HZ165)*(1+IA165)*(1+IB165)*(1+IC165)*(1+ID165)*(1+IE165)*(1+IF165)</f>
        <v>86804.379150661596</v>
      </c>
    </row>
    <row r="166" spans="1:241" x14ac:dyDescent="0.25">
      <c r="A166">
        <v>104</v>
      </c>
      <c r="B166">
        <v>91</v>
      </c>
      <c r="C166">
        <v>78</v>
      </c>
      <c r="D166">
        <v>18</v>
      </c>
      <c r="E166">
        <v>48</v>
      </c>
      <c r="F166">
        <v>82</v>
      </c>
      <c r="G166">
        <v>110</v>
      </c>
      <c r="H166">
        <v>109</v>
      </c>
      <c r="I166">
        <v>31</v>
      </c>
      <c r="J166">
        <v>11</v>
      </c>
      <c r="K166">
        <v>71</v>
      </c>
      <c r="L166">
        <v>118</v>
      </c>
      <c r="M166">
        <v>7</v>
      </c>
      <c r="N166">
        <v>80</v>
      </c>
      <c r="O166">
        <v>72</v>
      </c>
      <c r="P166">
        <v>73</v>
      </c>
      <c r="Q166">
        <v>33</v>
      </c>
      <c r="R166">
        <v>23</v>
      </c>
      <c r="S166">
        <v>95</v>
      </c>
      <c r="T166">
        <v>105</v>
      </c>
      <c r="U166">
        <v>57</v>
      </c>
      <c r="V166">
        <v>30</v>
      </c>
      <c r="W166">
        <v>12</v>
      </c>
      <c r="X166">
        <v>89</v>
      </c>
      <c r="Y166">
        <v>9</v>
      </c>
      <c r="Z166">
        <v>83</v>
      </c>
      <c r="AA166">
        <v>78</v>
      </c>
      <c r="AB166">
        <v>12</v>
      </c>
      <c r="AC166">
        <v>66</v>
      </c>
      <c r="AD166">
        <v>90</v>
      </c>
      <c r="AE166">
        <v>118</v>
      </c>
      <c r="AF166">
        <v>116</v>
      </c>
      <c r="AG166">
        <v>110</v>
      </c>
      <c r="AH166">
        <v>80</v>
      </c>
      <c r="AI166">
        <v>40</v>
      </c>
      <c r="AJ166">
        <v>103</v>
      </c>
      <c r="AK166">
        <v>0</v>
      </c>
      <c r="AL166">
        <v>99</v>
      </c>
      <c r="AM166">
        <v>4</v>
      </c>
      <c r="AN166">
        <v>74</v>
      </c>
      <c r="AO166">
        <v>75</v>
      </c>
      <c r="AP166">
        <v>107</v>
      </c>
      <c r="AQ166">
        <v>51</v>
      </c>
      <c r="AR166">
        <v>118</v>
      </c>
      <c r="AS166">
        <v>12</v>
      </c>
      <c r="AT166">
        <v>53</v>
      </c>
      <c r="AU166">
        <v>109</v>
      </c>
      <c r="AV166">
        <v>105</v>
      </c>
      <c r="AW166">
        <v>26</v>
      </c>
      <c r="AX166">
        <v>59</v>
      </c>
      <c r="AY166">
        <v>34</v>
      </c>
      <c r="AZ166">
        <v>95</v>
      </c>
      <c r="BA166">
        <v>63</v>
      </c>
      <c r="BB166">
        <v>16</v>
      </c>
      <c r="BC166">
        <v>20</v>
      </c>
      <c r="BD166">
        <v>49</v>
      </c>
      <c r="BE166">
        <v>86</v>
      </c>
      <c r="BF166">
        <v>91</v>
      </c>
      <c r="BG166">
        <v>64</v>
      </c>
      <c r="BH166">
        <v>90</v>
      </c>
      <c r="BI166">
        <v>83</v>
      </c>
      <c r="BJ166">
        <v>1</v>
      </c>
      <c r="BK166">
        <v>43</v>
      </c>
      <c r="BL166">
        <v>0</v>
      </c>
      <c r="BM166">
        <v>89</v>
      </c>
      <c r="BN166">
        <v>68</v>
      </c>
      <c r="BO166">
        <v>64</v>
      </c>
      <c r="BP166">
        <v>29</v>
      </c>
      <c r="BQ166">
        <v>87</v>
      </c>
      <c r="BR166">
        <v>104</v>
      </c>
      <c r="BS166">
        <v>54</v>
      </c>
      <c r="BT166">
        <v>41</v>
      </c>
      <c r="BU166">
        <v>27</v>
      </c>
      <c r="BV166">
        <v>35</v>
      </c>
      <c r="BW166">
        <v>25</v>
      </c>
      <c r="BX166">
        <v>83</v>
      </c>
      <c r="BY166">
        <v>110</v>
      </c>
      <c r="BZ166">
        <v>89</v>
      </c>
      <c r="CA166">
        <v>64</v>
      </c>
      <c r="CB166">
        <v>70</v>
      </c>
      <c r="CC166">
        <v>89</v>
      </c>
      <c r="CD166">
        <v>49</v>
      </c>
      <c r="CE166">
        <v>1</v>
      </c>
      <c r="CF166">
        <v>97</v>
      </c>
      <c r="CG166">
        <v>99</v>
      </c>
      <c r="CH166">
        <v>72</v>
      </c>
      <c r="CI166">
        <v>109</v>
      </c>
      <c r="CJ166">
        <v>45</v>
      </c>
      <c r="CK166">
        <v>20</v>
      </c>
      <c r="CL166">
        <v>0</v>
      </c>
      <c r="CM166">
        <v>68</v>
      </c>
      <c r="CN166">
        <v>84</v>
      </c>
      <c r="CO166">
        <v>7</v>
      </c>
      <c r="CP166">
        <v>75</v>
      </c>
      <c r="CQ166">
        <v>106</v>
      </c>
      <c r="CR166">
        <v>21</v>
      </c>
      <c r="CS166">
        <v>91</v>
      </c>
      <c r="CT166">
        <v>65</v>
      </c>
      <c r="CU166">
        <v>16</v>
      </c>
      <c r="CV166">
        <v>48</v>
      </c>
      <c r="CW166">
        <v>72</v>
      </c>
      <c r="CX166">
        <v>30</v>
      </c>
      <c r="CY166">
        <v>66</v>
      </c>
      <c r="CZ166">
        <v>68</v>
      </c>
      <c r="DA166">
        <v>95</v>
      </c>
      <c r="DB166">
        <v>112</v>
      </c>
      <c r="DC166">
        <v>26</v>
      </c>
      <c r="DD166">
        <v>13</v>
      </c>
      <c r="DE166">
        <v>54</v>
      </c>
      <c r="DF166">
        <v>76</v>
      </c>
      <c r="DG166">
        <v>60</v>
      </c>
      <c r="DH166">
        <v>110</v>
      </c>
      <c r="DI166">
        <v>44</v>
      </c>
      <c r="DJ166">
        <v>77</v>
      </c>
      <c r="DK166">
        <v>55</v>
      </c>
      <c r="DL166">
        <v>102</v>
      </c>
      <c r="DM166">
        <v>1</v>
      </c>
      <c r="DN166">
        <v>58</v>
      </c>
      <c r="DO166">
        <v>39</v>
      </c>
      <c r="DP166">
        <v>110</v>
      </c>
      <c r="DQ166" s="86">
        <f ca="1">Control!$C$7*Calculations!$C$82*INDEX('Monthly Data'!N:N,Calculations!$C$116+MOD(A166,Calculations!$C$118))+Control!$C$7*Calculations!$C$83*INDEX('Monthly Data'!O:O,Calculations!$C$116+MOD(A166,Calculations!$C$118))+Control!$C$7*Calculations!$C$84*INDEX('Monthly Data'!P:P,Calculations!$C$116+MOD(A166,Calculations!$C$118))+Control!$C$7*Calculations!$C$85*INDEX('Monthly Data'!Q:Q,Calculations!$C$116+MOD(A166,Calculations!$C$118))+(1-Control!$C$7*Calculations!$C$87)*INDEX('Monthly Data'!R:R,Calculations!$C$116+MOD(A166,Calculations!$C$118))</f>
        <v>2.9708469559001142E-2</v>
      </c>
      <c r="DR166" s="86">
        <f ca="1">Control!$C$7*Calculations!$C$82*INDEX('Monthly Data'!N:N,Calculations!$C$116+MOD(B166,Calculations!$C$118))+Control!$C$7*Calculations!$C$83*INDEX('Monthly Data'!O:O,Calculations!$C$116+MOD(B166,Calculations!$C$118))+Control!$C$7*Calculations!$C$84*INDEX('Monthly Data'!P:P,Calculations!$C$116+MOD(B166,Calculations!$C$118))+Control!$C$7*Calculations!$C$85*INDEX('Monthly Data'!Q:Q,Calculations!$C$116+MOD(B166,Calculations!$C$118))+(1-Control!$C$7*Calculations!$C$87)*INDEX('Monthly Data'!R:R,Calculations!$C$116+MOD(B166,Calculations!$C$118))</f>
        <v>-1.6546126717384396E-2</v>
      </c>
      <c r="DS166" s="86">
        <f ca="1">Control!$C$7*Calculations!$C$82*INDEX('Monthly Data'!N:N,Calculations!$C$116+MOD(C166,Calculations!$C$118))+Control!$C$7*Calculations!$C$83*INDEX('Monthly Data'!O:O,Calculations!$C$116+MOD(C166,Calculations!$C$118))+Control!$C$7*Calculations!$C$84*INDEX('Monthly Data'!P:P,Calculations!$C$116+MOD(C166,Calculations!$C$118))+Control!$C$7*Calculations!$C$85*INDEX('Monthly Data'!Q:Q,Calculations!$C$116+MOD(C166,Calculations!$C$118))+(1-Control!$C$7*Calculations!$C$87)*INDEX('Monthly Data'!R:R,Calculations!$C$116+MOD(C166,Calculations!$C$118))</f>
        <v>1.7472933988537529E-2</v>
      </c>
      <c r="DT166" s="86">
        <f ca="1">Control!$C$7*Calculations!$C$82*INDEX('Monthly Data'!N:N,Calculations!$C$116+MOD(D166,Calculations!$C$118))+Control!$C$7*Calculations!$C$83*INDEX('Monthly Data'!O:O,Calculations!$C$116+MOD(D166,Calculations!$C$118))+Control!$C$7*Calculations!$C$84*INDEX('Monthly Data'!P:P,Calculations!$C$116+MOD(D166,Calculations!$C$118))+Control!$C$7*Calculations!$C$85*INDEX('Monthly Data'!Q:Q,Calculations!$C$116+MOD(D166,Calculations!$C$118))+(1-Control!$C$7*Calculations!$C$87)*INDEX('Monthly Data'!R:R,Calculations!$C$116+MOD(D166,Calculations!$C$118))</f>
        <v>-7.4084874653726545E-3</v>
      </c>
      <c r="DU166" s="86">
        <f ca="1">Control!$C$7*Calculations!$C$82*INDEX('Monthly Data'!N:N,Calculations!$C$116+MOD(E166,Calculations!$C$118))+Control!$C$7*Calculations!$C$83*INDEX('Monthly Data'!O:O,Calculations!$C$116+MOD(E166,Calculations!$C$118))+Control!$C$7*Calculations!$C$84*INDEX('Monthly Data'!P:P,Calculations!$C$116+MOD(E166,Calculations!$C$118))+Control!$C$7*Calculations!$C$85*INDEX('Monthly Data'!Q:Q,Calculations!$C$116+MOD(E166,Calculations!$C$118))+(1-Control!$C$7*Calculations!$C$87)*INDEX('Monthly Data'!R:R,Calculations!$C$116+MOD(E166,Calculations!$C$118))</f>
        <v>-1.5984879994281095E-2</v>
      </c>
      <c r="DV166" s="86">
        <f ca="1">Control!$C$7*Calculations!$C$82*INDEX('Monthly Data'!N:N,Calculations!$C$116+MOD(F166,Calculations!$C$118))+Control!$C$7*Calculations!$C$83*INDEX('Monthly Data'!O:O,Calculations!$C$116+MOD(F166,Calculations!$C$118))+Control!$C$7*Calculations!$C$84*INDEX('Monthly Data'!P:P,Calculations!$C$116+MOD(F166,Calculations!$C$118))+Control!$C$7*Calculations!$C$85*INDEX('Monthly Data'!Q:Q,Calculations!$C$116+MOD(F166,Calculations!$C$118))+(1-Control!$C$7*Calculations!$C$87)*INDEX('Monthly Data'!R:R,Calculations!$C$116+MOD(F166,Calculations!$C$118))</f>
        <v>1.7361594973213587E-2</v>
      </c>
      <c r="DW166" s="86">
        <f ca="1">Control!$C$7*Calculations!$C$82*INDEX('Monthly Data'!N:N,Calculations!$C$116+MOD(G166,Calculations!$C$118))+Control!$C$7*Calculations!$C$83*INDEX('Monthly Data'!O:O,Calculations!$C$116+MOD(G166,Calculations!$C$118))+Control!$C$7*Calculations!$C$84*INDEX('Monthly Data'!P:P,Calculations!$C$116+MOD(G166,Calculations!$C$118))+Control!$C$7*Calculations!$C$85*INDEX('Monthly Data'!Q:Q,Calculations!$C$116+MOD(G166,Calculations!$C$118))+(1-Control!$C$7*Calculations!$C$87)*INDEX('Monthly Data'!R:R,Calculations!$C$116+MOD(G166,Calculations!$C$118))</f>
        <v>3.127051071655923E-3</v>
      </c>
      <c r="DX166" s="86">
        <f ca="1">Control!$C$7*Calculations!$C$82*INDEX('Monthly Data'!N:N,Calculations!$C$116+MOD(H166,Calculations!$C$118))+Control!$C$7*Calculations!$C$83*INDEX('Monthly Data'!O:O,Calculations!$C$116+MOD(H166,Calculations!$C$118))+Control!$C$7*Calculations!$C$84*INDEX('Monthly Data'!P:P,Calculations!$C$116+MOD(H166,Calculations!$C$118))+Control!$C$7*Calculations!$C$85*INDEX('Monthly Data'!Q:Q,Calculations!$C$116+MOD(H166,Calculations!$C$118))+(1-Control!$C$7*Calculations!$C$87)*INDEX('Monthly Data'!R:R,Calculations!$C$116+MOD(H166,Calculations!$C$118))</f>
        <v>1.0921298083007208E-2</v>
      </c>
      <c r="DY166" s="86">
        <f ca="1">Control!$C$7*Calculations!$C$82*INDEX('Monthly Data'!N:N,Calculations!$C$116+MOD(I166,Calculations!$C$118))+Control!$C$7*Calculations!$C$83*INDEX('Monthly Data'!O:O,Calculations!$C$116+MOD(I166,Calculations!$C$118))+Control!$C$7*Calculations!$C$84*INDEX('Monthly Data'!P:P,Calculations!$C$116+MOD(I166,Calculations!$C$118))+Control!$C$7*Calculations!$C$85*INDEX('Monthly Data'!Q:Q,Calculations!$C$116+MOD(I166,Calculations!$C$118))+(1-Control!$C$7*Calculations!$C$87)*INDEX('Monthly Data'!R:R,Calculations!$C$116+MOD(I166,Calculations!$C$118))</f>
        <v>1.8665061640915637E-2</v>
      </c>
      <c r="DZ166" s="86">
        <f ca="1">Control!$C$7*Calculations!$C$82*INDEX('Monthly Data'!N:N,Calculations!$C$116+MOD(J166,Calculations!$C$118))+Control!$C$7*Calculations!$C$83*INDEX('Monthly Data'!O:O,Calculations!$C$116+MOD(J166,Calculations!$C$118))+Control!$C$7*Calculations!$C$84*INDEX('Monthly Data'!P:P,Calculations!$C$116+MOD(J166,Calculations!$C$118))+Control!$C$7*Calculations!$C$85*INDEX('Monthly Data'!Q:Q,Calculations!$C$116+MOD(J166,Calculations!$C$118))+(1-Control!$C$7*Calculations!$C$87)*INDEX('Monthly Data'!R:R,Calculations!$C$116+MOD(J166,Calculations!$C$118))</f>
        <v>1.0018681835149534E-3</v>
      </c>
      <c r="EA166" s="86">
        <f ca="1">Control!$C$7*Calculations!$C$82*INDEX('Monthly Data'!N:N,Calculations!$C$116+MOD(K166,Calculations!$C$118))+Control!$C$7*Calculations!$C$83*INDEX('Monthly Data'!O:O,Calculations!$C$116+MOD(K166,Calculations!$C$118))+Control!$C$7*Calculations!$C$84*INDEX('Monthly Data'!P:P,Calculations!$C$116+MOD(K166,Calculations!$C$118))+Control!$C$7*Calculations!$C$85*INDEX('Monthly Data'!Q:Q,Calculations!$C$116+MOD(K166,Calculations!$C$118))+(1-Control!$C$7*Calculations!$C$87)*INDEX('Monthly Data'!R:R,Calculations!$C$116+MOD(K166,Calculations!$C$118))</f>
        <v>-2.072517756005474E-2</v>
      </c>
      <c r="EB166" s="86">
        <f ca="1">Control!$C$7*Calculations!$C$82*INDEX('Monthly Data'!N:N,Calculations!$C$116+MOD(L166,Calculations!$C$118))+Control!$C$7*Calculations!$C$83*INDEX('Monthly Data'!O:O,Calculations!$C$116+MOD(L166,Calculations!$C$118))+Control!$C$7*Calculations!$C$84*INDEX('Monthly Data'!P:P,Calculations!$C$116+MOD(L166,Calculations!$C$118))+Control!$C$7*Calculations!$C$85*INDEX('Monthly Data'!Q:Q,Calculations!$C$116+MOD(L166,Calculations!$C$118))+(1-Control!$C$7*Calculations!$C$87)*INDEX('Monthly Data'!R:R,Calculations!$C$116+MOD(L166,Calculations!$C$118))</f>
        <v>3.4808428836917149E-3</v>
      </c>
      <c r="EC166" s="86">
        <f ca="1">Control!$C$7*Calculations!$C$82*INDEX('Monthly Data'!N:N,Calculations!$C$116+MOD(M166,Calculations!$C$118))+Control!$C$7*Calculations!$C$83*INDEX('Monthly Data'!O:O,Calculations!$C$116+MOD(M166,Calculations!$C$118))+Control!$C$7*Calculations!$C$84*INDEX('Monthly Data'!P:P,Calculations!$C$116+MOD(M166,Calculations!$C$118))+Control!$C$7*Calculations!$C$85*INDEX('Monthly Data'!Q:Q,Calculations!$C$116+MOD(M166,Calculations!$C$118))+(1-Control!$C$7*Calculations!$C$87)*INDEX('Monthly Data'!R:R,Calculations!$C$116+MOD(M166,Calculations!$C$118))</f>
        <v>8.3814116887657771E-3</v>
      </c>
      <c r="ED166" s="86">
        <f ca="1">Control!$C$7*Calculations!$C$82*INDEX('Monthly Data'!N:N,Calculations!$C$116+MOD(N166,Calculations!$C$118))+Control!$C$7*Calculations!$C$83*INDEX('Monthly Data'!O:O,Calculations!$C$116+MOD(N166,Calculations!$C$118))+Control!$C$7*Calculations!$C$84*INDEX('Monthly Data'!P:P,Calculations!$C$116+MOD(N166,Calculations!$C$118))+Control!$C$7*Calculations!$C$85*INDEX('Monthly Data'!Q:Q,Calculations!$C$116+MOD(N166,Calculations!$C$118))+(1-Control!$C$7*Calculations!$C$87)*INDEX('Monthly Data'!R:R,Calculations!$C$116+MOD(N166,Calculations!$C$118))</f>
        <v>-2.7490061308214487E-3</v>
      </c>
      <c r="EE166" s="86">
        <f ca="1">Control!$C$7*Calculations!$C$82*INDEX('Monthly Data'!N:N,Calculations!$C$116+MOD(O166,Calculations!$C$118))+Control!$C$7*Calculations!$C$83*INDEX('Monthly Data'!O:O,Calculations!$C$116+MOD(O166,Calculations!$C$118))+Control!$C$7*Calculations!$C$84*INDEX('Monthly Data'!P:P,Calculations!$C$116+MOD(O166,Calculations!$C$118))+Control!$C$7*Calculations!$C$85*INDEX('Monthly Data'!Q:Q,Calculations!$C$116+MOD(O166,Calculations!$C$118))+(1-Control!$C$7*Calculations!$C$87)*INDEX('Monthly Data'!R:R,Calculations!$C$116+MOD(O166,Calculations!$C$118))</f>
        <v>-4.3408051735618014E-2</v>
      </c>
      <c r="EF166" s="86">
        <f ca="1">Control!$C$7*Calculations!$C$82*INDEX('Monthly Data'!N:N,Calculations!$C$116+MOD(P166,Calculations!$C$118))+Control!$C$7*Calculations!$C$83*INDEX('Monthly Data'!O:O,Calculations!$C$116+MOD(P166,Calculations!$C$118))+Control!$C$7*Calculations!$C$84*INDEX('Monthly Data'!P:P,Calculations!$C$116+MOD(P166,Calculations!$C$118))+Control!$C$7*Calculations!$C$85*INDEX('Monthly Data'!Q:Q,Calculations!$C$116+MOD(P166,Calculations!$C$118))+(1-Control!$C$7*Calculations!$C$87)*INDEX('Monthly Data'!R:R,Calculations!$C$116+MOD(P166,Calculations!$C$118))</f>
        <v>3.6332715283247441E-2</v>
      </c>
      <c r="EG166" s="86">
        <f ca="1">Control!$C$7*Calculations!$C$82*INDEX('Monthly Data'!N:N,Calculations!$C$116+MOD(Q166,Calculations!$C$118))+Control!$C$7*Calculations!$C$83*INDEX('Monthly Data'!O:O,Calculations!$C$116+MOD(Q166,Calculations!$C$118))+Control!$C$7*Calculations!$C$84*INDEX('Monthly Data'!P:P,Calculations!$C$116+MOD(Q166,Calculations!$C$118))+Control!$C$7*Calculations!$C$85*INDEX('Monthly Data'!Q:Q,Calculations!$C$116+MOD(Q166,Calculations!$C$118))+(1-Control!$C$7*Calculations!$C$87)*INDEX('Monthly Data'!R:R,Calculations!$C$116+MOD(Q166,Calculations!$C$118))</f>
        <v>3.1070573055362403E-2</v>
      </c>
      <c r="EH166" s="86">
        <f ca="1">Control!$C$7*Calculations!$C$82*INDEX('Monthly Data'!N:N,Calculations!$C$116+MOD(R166,Calculations!$C$118))+Control!$C$7*Calculations!$C$83*INDEX('Monthly Data'!O:O,Calculations!$C$116+MOD(R166,Calculations!$C$118))+Control!$C$7*Calculations!$C$84*INDEX('Monthly Data'!P:P,Calculations!$C$116+MOD(R166,Calculations!$C$118))+Control!$C$7*Calculations!$C$85*INDEX('Monthly Data'!Q:Q,Calculations!$C$116+MOD(R166,Calculations!$C$118))+(1-Control!$C$7*Calculations!$C$87)*INDEX('Monthly Data'!R:R,Calculations!$C$116+MOD(R166,Calculations!$C$118))</f>
        <v>6.2631896128884862E-3</v>
      </c>
      <c r="EI166" s="86">
        <f ca="1">Control!$C$7*Calculations!$C$82*INDEX('Monthly Data'!N:N,Calculations!$C$116+MOD(S166,Calculations!$C$118))+Control!$C$7*Calculations!$C$83*INDEX('Monthly Data'!O:O,Calculations!$C$116+MOD(S166,Calculations!$C$118))+Control!$C$7*Calculations!$C$84*INDEX('Monthly Data'!P:P,Calculations!$C$116+MOD(S166,Calculations!$C$118))+Control!$C$7*Calculations!$C$85*INDEX('Monthly Data'!Q:Q,Calculations!$C$116+MOD(S166,Calculations!$C$118))+(1-Control!$C$7*Calculations!$C$87)*INDEX('Monthly Data'!R:R,Calculations!$C$116+MOD(S166,Calculations!$C$118))</f>
        <v>1.5758278480433856E-2</v>
      </c>
      <c r="EJ166" s="86">
        <f ca="1">Control!$C$7*Calculations!$C$82*INDEX('Monthly Data'!N:N,Calculations!$C$116+MOD(T166,Calculations!$C$118))+Control!$C$7*Calculations!$C$83*INDEX('Monthly Data'!O:O,Calculations!$C$116+MOD(T166,Calculations!$C$118))+Control!$C$7*Calculations!$C$84*INDEX('Monthly Data'!P:P,Calculations!$C$116+MOD(T166,Calculations!$C$118))+Control!$C$7*Calculations!$C$85*INDEX('Monthly Data'!Q:Q,Calculations!$C$116+MOD(T166,Calculations!$C$118))+(1-Control!$C$7*Calculations!$C$87)*INDEX('Monthly Data'!R:R,Calculations!$C$116+MOD(T166,Calculations!$C$118))</f>
        <v>2.3206536303657571E-2</v>
      </c>
      <c r="EK166" s="86">
        <f ca="1">Control!$C$7*Calculations!$C$82*INDEX('Monthly Data'!N:N,Calculations!$C$116+MOD(U166,Calculations!$C$118))+Control!$C$7*Calculations!$C$83*INDEX('Monthly Data'!O:O,Calculations!$C$116+MOD(U166,Calculations!$C$118))+Control!$C$7*Calculations!$C$84*INDEX('Monthly Data'!P:P,Calculations!$C$116+MOD(U166,Calculations!$C$118))+Control!$C$7*Calculations!$C$85*INDEX('Monthly Data'!Q:Q,Calculations!$C$116+MOD(U166,Calculations!$C$118))+(1-Control!$C$7*Calculations!$C$87)*INDEX('Monthly Data'!R:R,Calculations!$C$116+MOD(U166,Calculations!$C$118))</f>
        <v>7.3538285850108537E-3</v>
      </c>
      <c r="EL166" s="86">
        <f ca="1">Control!$C$7*Calculations!$C$82*INDEX('Monthly Data'!N:N,Calculations!$C$116+MOD(V166,Calculations!$C$118))+Control!$C$7*Calculations!$C$83*INDEX('Monthly Data'!O:O,Calculations!$C$116+MOD(V166,Calculations!$C$118))+Control!$C$7*Calculations!$C$84*INDEX('Monthly Data'!P:P,Calculations!$C$116+MOD(V166,Calculations!$C$118))+Control!$C$7*Calculations!$C$85*INDEX('Monthly Data'!Q:Q,Calculations!$C$116+MOD(V166,Calculations!$C$118))+(1-Control!$C$7*Calculations!$C$87)*INDEX('Monthly Data'!R:R,Calculations!$C$116+MOD(V166,Calculations!$C$118))</f>
        <v>7.9764341593600071E-3</v>
      </c>
      <c r="EM166" s="86">
        <f ca="1">Control!$C$7*Calculations!$C$82*INDEX('Monthly Data'!N:N,Calculations!$C$116+MOD(W166,Calculations!$C$118))+Control!$C$7*Calculations!$C$83*INDEX('Monthly Data'!O:O,Calculations!$C$116+MOD(W166,Calculations!$C$118))+Control!$C$7*Calculations!$C$84*INDEX('Monthly Data'!P:P,Calculations!$C$116+MOD(W166,Calculations!$C$118))+Control!$C$7*Calculations!$C$85*INDEX('Monthly Data'!Q:Q,Calculations!$C$116+MOD(W166,Calculations!$C$118))+(1-Control!$C$7*Calculations!$C$87)*INDEX('Monthly Data'!R:R,Calculations!$C$116+MOD(W166,Calculations!$C$118))</f>
        <v>1.0415351832335435E-2</v>
      </c>
      <c r="EN166" s="86">
        <f ca="1">Control!$C$7*Calculations!$C$82*INDEX('Monthly Data'!N:N,Calculations!$C$116+MOD(X166,Calculations!$C$118))+Control!$C$7*Calculations!$C$83*INDEX('Monthly Data'!O:O,Calculations!$C$116+MOD(X166,Calculations!$C$118))+Control!$C$7*Calculations!$C$84*INDEX('Monthly Data'!P:P,Calculations!$C$116+MOD(X166,Calculations!$C$118))+Control!$C$7*Calculations!$C$85*INDEX('Monthly Data'!Q:Q,Calculations!$C$116+MOD(X166,Calculations!$C$118))+(1-Control!$C$7*Calculations!$C$87)*INDEX('Monthly Data'!R:R,Calculations!$C$116+MOD(X166,Calculations!$C$118))</f>
        <v>2.3852824346838646E-2</v>
      </c>
      <c r="EO166" s="86">
        <f ca="1">Control!$C$7*Calculations!$C$82*INDEX('Monthly Data'!N:N,Calculations!$C$116+MOD(Y166,Calculations!$C$118))+Control!$C$7*Calculations!$C$83*INDEX('Monthly Data'!O:O,Calculations!$C$116+MOD(Y166,Calculations!$C$118))+Control!$C$7*Calculations!$C$84*INDEX('Monthly Data'!P:P,Calculations!$C$116+MOD(Y166,Calculations!$C$118))+Control!$C$7*Calculations!$C$85*INDEX('Monthly Data'!Q:Q,Calculations!$C$116+MOD(Y166,Calculations!$C$118))+(1-Control!$C$7*Calculations!$C$87)*INDEX('Monthly Data'!R:R,Calculations!$C$116+MOD(Y166,Calculations!$C$118))</f>
        <v>2.4470405846852006E-3</v>
      </c>
      <c r="EP166" s="86">
        <f ca="1">Control!$C$7*Calculations!$C$82*INDEX('Monthly Data'!N:N,Calculations!$C$116+MOD(Z166,Calculations!$C$118))+Control!$C$7*Calculations!$C$83*INDEX('Monthly Data'!O:O,Calculations!$C$116+MOD(Z166,Calculations!$C$118))+Control!$C$7*Calculations!$C$84*INDEX('Monthly Data'!P:P,Calculations!$C$116+MOD(Z166,Calculations!$C$118))+Control!$C$7*Calculations!$C$85*INDEX('Monthly Data'!Q:Q,Calculations!$C$116+MOD(Z166,Calculations!$C$118))+(1-Control!$C$7*Calculations!$C$87)*INDEX('Monthly Data'!R:R,Calculations!$C$116+MOD(Z166,Calculations!$C$118))</f>
        <v>-7.8872955230675015E-3</v>
      </c>
      <c r="EQ166" s="86">
        <f ca="1">Control!$C$7*Calculations!$C$82*INDEX('Monthly Data'!N:N,Calculations!$C$116+MOD(AA166,Calculations!$C$118))+Control!$C$7*Calculations!$C$83*INDEX('Monthly Data'!O:O,Calculations!$C$116+MOD(AA166,Calculations!$C$118))+Control!$C$7*Calculations!$C$84*INDEX('Monthly Data'!P:P,Calculations!$C$116+MOD(AA166,Calculations!$C$118))+Control!$C$7*Calculations!$C$85*INDEX('Monthly Data'!Q:Q,Calculations!$C$116+MOD(AA166,Calculations!$C$118))+(1-Control!$C$7*Calculations!$C$87)*INDEX('Monthly Data'!R:R,Calculations!$C$116+MOD(AA166,Calculations!$C$118))</f>
        <v>1.7472933988537529E-2</v>
      </c>
      <c r="ER166" s="86">
        <f ca="1">Control!$C$7*Calculations!$C$82*INDEX('Monthly Data'!N:N,Calculations!$C$116+MOD(AB166,Calculations!$C$118))+Control!$C$7*Calculations!$C$83*INDEX('Monthly Data'!O:O,Calculations!$C$116+MOD(AB166,Calculations!$C$118))+Control!$C$7*Calculations!$C$84*INDEX('Monthly Data'!P:P,Calculations!$C$116+MOD(AB166,Calculations!$C$118))+Control!$C$7*Calculations!$C$85*INDEX('Monthly Data'!Q:Q,Calculations!$C$116+MOD(AB166,Calculations!$C$118))+(1-Control!$C$7*Calculations!$C$87)*INDEX('Monthly Data'!R:R,Calculations!$C$116+MOD(AB166,Calculations!$C$118))</f>
        <v>1.0415351832335435E-2</v>
      </c>
      <c r="ES166" s="86">
        <f ca="1">Control!$C$7*Calculations!$C$82*INDEX('Monthly Data'!N:N,Calculations!$C$116+MOD(AC166,Calculations!$C$118))+Control!$C$7*Calculations!$C$83*INDEX('Monthly Data'!O:O,Calculations!$C$116+MOD(AC166,Calculations!$C$118))+Control!$C$7*Calculations!$C$84*INDEX('Monthly Data'!P:P,Calculations!$C$116+MOD(AC166,Calculations!$C$118))+Control!$C$7*Calculations!$C$85*INDEX('Monthly Data'!Q:Q,Calculations!$C$116+MOD(AC166,Calculations!$C$118))+(1-Control!$C$7*Calculations!$C$87)*INDEX('Monthly Data'!R:R,Calculations!$C$116+MOD(AC166,Calculations!$C$118))</f>
        <v>1.3891304280773396E-2</v>
      </c>
      <c r="ET166" s="86">
        <f ca="1">Control!$C$7*Calculations!$C$82*INDEX('Monthly Data'!N:N,Calculations!$C$116+MOD(AD166,Calculations!$C$118))+Control!$C$7*Calculations!$C$83*INDEX('Monthly Data'!O:O,Calculations!$C$116+MOD(AD166,Calculations!$C$118))+Control!$C$7*Calculations!$C$84*INDEX('Monthly Data'!P:P,Calculations!$C$116+MOD(AD166,Calculations!$C$118))+Control!$C$7*Calculations!$C$85*INDEX('Monthly Data'!Q:Q,Calculations!$C$116+MOD(AD166,Calculations!$C$118))+(1-Control!$C$7*Calculations!$C$87)*INDEX('Monthly Data'!R:R,Calculations!$C$116+MOD(AD166,Calculations!$C$118))</f>
        <v>1.7831091590102856E-2</v>
      </c>
      <c r="EU166" s="86">
        <f ca="1">Control!$C$7*Calculations!$C$82*INDEX('Monthly Data'!N:N,Calculations!$C$116+MOD(AE166,Calculations!$C$118))+Control!$C$7*Calculations!$C$83*INDEX('Monthly Data'!O:O,Calculations!$C$116+MOD(AE166,Calculations!$C$118))+Control!$C$7*Calculations!$C$84*INDEX('Monthly Data'!P:P,Calculations!$C$116+MOD(AE166,Calculations!$C$118))+Control!$C$7*Calculations!$C$85*INDEX('Monthly Data'!Q:Q,Calculations!$C$116+MOD(AE166,Calculations!$C$118))+(1-Control!$C$7*Calculations!$C$87)*INDEX('Monthly Data'!R:R,Calculations!$C$116+MOD(AE166,Calculations!$C$118))</f>
        <v>3.4808428836917149E-3</v>
      </c>
      <c r="EV166" s="86">
        <f ca="1">Control!$C$7*Calculations!$C$82*INDEX('Monthly Data'!N:N,Calculations!$C$116+MOD(AF166,Calculations!$C$118))+Control!$C$7*Calculations!$C$83*INDEX('Monthly Data'!O:O,Calculations!$C$116+MOD(AF166,Calculations!$C$118))+Control!$C$7*Calculations!$C$84*INDEX('Monthly Data'!P:P,Calculations!$C$116+MOD(AF166,Calculations!$C$118))+Control!$C$7*Calculations!$C$85*INDEX('Monthly Data'!Q:Q,Calculations!$C$116+MOD(AF166,Calculations!$C$118))+(1-Control!$C$7*Calculations!$C$87)*INDEX('Monthly Data'!R:R,Calculations!$C$116+MOD(AF166,Calculations!$C$118))</f>
        <v>2.1918137743539623E-2</v>
      </c>
      <c r="EW166" s="86">
        <f ca="1">Control!$C$7*Calculations!$C$82*INDEX('Monthly Data'!N:N,Calculations!$C$116+MOD(AG166,Calculations!$C$118))+Control!$C$7*Calculations!$C$83*INDEX('Monthly Data'!O:O,Calculations!$C$116+MOD(AG166,Calculations!$C$118))+Control!$C$7*Calculations!$C$84*INDEX('Monthly Data'!P:P,Calculations!$C$116+MOD(AG166,Calculations!$C$118))+Control!$C$7*Calculations!$C$85*INDEX('Monthly Data'!Q:Q,Calculations!$C$116+MOD(AG166,Calculations!$C$118))+(1-Control!$C$7*Calculations!$C$87)*INDEX('Monthly Data'!R:R,Calculations!$C$116+MOD(AG166,Calculations!$C$118))</f>
        <v>3.127051071655923E-3</v>
      </c>
      <c r="EX166" s="86">
        <f ca="1">Control!$C$7*Calculations!$C$82*INDEX('Monthly Data'!N:N,Calculations!$C$116+MOD(AH166,Calculations!$C$118))+Control!$C$7*Calculations!$C$83*INDEX('Monthly Data'!O:O,Calculations!$C$116+MOD(AH166,Calculations!$C$118))+Control!$C$7*Calculations!$C$84*INDEX('Monthly Data'!P:P,Calculations!$C$116+MOD(AH166,Calculations!$C$118))+Control!$C$7*Calculations!$C$85*INDEX('Monthly Data'!Q:Q,Calculations!$C$116+MOD(AH166,Calculations!$C$118))+(1-Control!$C$7*Calculations!$C$87)*INDEX('Monthly Data'!R:R,Calculations!$C$116+MOD(AH166,Calculations!$C$118))</f>
        <v>-2.7490061308214487E-3</v>
      </c>
      <c r="EY166" s="86">
        <f ca="1">Control!$C$7*Calculations!$C$82*INDEX('Monthly Data'!N:N,Calculations!$C$116+MOD(AI166,Calculations!$C$118))+Control!$C$7*Calculations!$C$83*INDEX('Monthly Data'!O:O,Calculations!$C$116+MOD(AI166,Calculations!$C$118))+Control!$C$7*Calculations!$C$84*INDEX('Monthly Data'!P:P,Calculations!$C$116+MOD(AI166,Calculations!$C$118))+Control!$C$7*Calculations!$C$85*INDEX('Monthly Data'!Q:Q,Calculations!$C$116+MOD(AI166,Calculations!$C$118))+(1-Control!$C$7*Calculations!$C$87)*INDEX('Monthly Data'!R:R,Calculations!$C$116+MOD(AI166,Calculations!$C$118))</f>
        <v>-4.417423226995453E-3</v>
      </c>
      <c r="EZ166" s="86">
        <f ca="1">Control!$C$7*Calculations!$C$82*INDEX('Monthly Data'!N:N,Calculations!$C$116+MOD(AJ166,Calculations!$C$118))+Control!$C$7*Calculations!$C$83*INDEX('Monthly Data'!O:O,Calculations!$C$116+MOD(AJ166,Calculations!$C$118))+Control!$C$7*Calculations!$C$84*INDEX('Monthly Data'!P:P,Calculations!$C$116+MOD(AJ166,Calculations!$C$118))+Control!$C$7*Calculations!$C$85*INDEX('Monthly Data'!Q:Q,Calculations!$C$116+MOD(AJ166,Calculations!$C$118))+(1-Control!$C$7*Calculations!$C$87)*INDEX('Monthly Data'!R:R,Calculations!$C$116+MOD(AJ166,Calculations!$C$118))</f>
        <v>5.1972609868760735E-3</v>
      </c>
      <c r="FA166" s="86">
        <f ca="1">Control!$C$7*Calculations!$C$82*INDEX('Monthly Data'!N:N,Calculations!$C$116+MOD(AK166,Calculations!$C$118))+Control!$C$7*Calculations!$C$83*INDEX('Monthly Data'!O:O,Calculations!$C$116+MOD(AK166,Calculations!$C$118))+Control!$C$7*Calculations!$C$84*INDEX('Monthly Data'!P:P,Calculations!$C$116+MOD(AK166,Calculations!$C$118))+Control!$C$7*Calculations!$C$85*INDEX('Monthly Data'!Q:Q,Calculations!$C$116+MOD(AK166,Calculations!$C$118))+(1-Control!$C$7*Calculations!$C$87)*INDEX('Monthly Data'!R:R,Calculations!$C$116+MOD(AK166,Calculations!$C$118))</f>
        <v>1.4915555251167555E-3</v>
      </c>
      <c r="FB166" s="86">
        <f ca="1">Control!$C$7*Calculations!$C$82*INDEX('Monthly Data'!N:N,Calculations!$C$116+MOD(AL166,Calculations!$C$118))+Control!$C$7*Calculations!$C$83*INDEX('Monthly Data'!O:O,Calculations!$C$116+MOD(AL166,Calculations!$C$118))+Control!$C$7*Calculations!$C$84*INDEX('Monthly Data'!P:P,Calculations!$C$116+MOD(AL166,Calculations!$C$118))+Control!$C$7*Calculations!$C$85*INDEX('Monthly Data'!Q:Q,Calculations!$C$116+MOD(AL166,Calculations!$C$118))+(1-Control!$C$7*Calculations!$C$87)*INDEX('Monthly Data'!R:R,Calculations!$C$116+MOD(AL166,Calculations!$C$118))</f>
        <v>-1.1360801645249321E-2</v>
      </c>
      <c r="FC166" s="86">
        <f ca="1">Control!$C$7*Calculations!$C$82*INDEX('Monthly Data'!N:N,Calculations!$C$116+MOD(AM166,Calculations!$C$118))+Control!$C$7*Calculations!$C$83*INDEX('Monthly Data'!O:O,Calculations!$C$116+MOD(AM166,Calculations!$C$118))+Control!$C$7*Calculations!$C$84*INDEX('Monthly Data'!P:P,Calculations!$C$116+MOD(AM166,Calculations!$C$118))+Control!$C$7*Calculations!$C$85*INDEX('Monthly Data'!Q:Q,Calculations!$C$116+MOD(AM166,Calculations!$C$118))+(1-Control!$C$7*Calculations!$C$87)*INDEX('Monthly Data'!R:R,Calculations!$C$116+MOD(AM166,Calculations!$C$118))</f>
        <v>1.3423979074716584E-2</v>
      </c>
      <c r="FD166" s="86">
        <f ca="1">Control!$C$7*Calculations!$C$82*INDEX('Monthly Data'!N:N,Calculations!$C$116+MOD(AN166,Calculations!$C$118))+Control!$C$7*Calculations!$C$83*INDEX('Monthly Data'!O:O,Calculations!$C$116+MOD(AN166,Calculations!$C$118))+Control!$C$7*Calculations!$C$84*INDEX('Monthly Data'!P:P,Calculations!$C$116+MOD(AN166,Calculations!$C$118))+Control!$C$7*Calculations!$C$85*INDEX('Monthly Data'!Q:Q,Calculations!$C$116+MOD(AN166,Calculations!$C$118))+(1-Control!$C$7*Calculations!$C$87)*INDEX('Monthly Data'!R:R,Calculations!$C$116+MOD(AN166,Calculations!$C$118))</f>
        <v>3.7118215575026904E-2</v>
      </c>
      <c r="FE166" s="86">
        <f ca="1">Control!$C$7*Calculations!$C$82*INDEX('Monthly Data'!N:N,Calculations!$C$116+MOD(AO166,Calculations!$C$118))+Control!$C$7*Calculations!$C$83*INDEX('Monthly Data'!O:O,Calculations!$C$116+MOD(AO166,Calculations!$C$118))+Control!$C$7*Calculations!$C$84*INDEX('Monthly Data'!P:P,Calculations!$C$116+MOD(AO166,Calculations!$C$118))+Control!$C$7*Calculations!$C$85*INDEX('Monthly Data'!Q:Q,Calculations!$C$116+MOD(AO166,Calculations!$C$118))+(1-Control!$C$7*Calculations!$C$87)*INDEX('Monthly Data'!R:R,Calculations!$C$116+MOD(AO166,Calculations!$C$118))</f>
        <v>-2.0259958308006688E-2</v>
      </c>
      <c r="FF166" s="86">
        <f ca="1">Control!$C$7*Calculations!$C$82*INDEX('Monthly Data'!N:N,Calculations!$C$116+MOD(AP166,Calculations!$C$118))+Control!$C$7*Calculations!$C$83*INDEX('Monthly Data'!O:O,Calculations!$C$116+MOD(AP166,Calculations!$C$118))+Control!$C$7*Calculations!$C$84*INDEX('Monthly Data'!P:P,Calculations!$C$116+MOD(AP166,Calculations!$C$118))+Control!$C$7*Calculations!$C$85*INDEX('Monthly Data'!Q:Q,Calculations!$C$116+MOD(AP166,Calculations!$C$118))+(1-Control!$C$7*Calculations!$C$87)*INDEX('Monthly Data'!R:R,Calculations!$C$116+MOD(AP166,Calculations!$C$118))</f>
        <v>1.5216630695380906E-2</v>
      </c>
      <c r="FG166" s="86">
        <f ca="1">Control!$C$7*Calculations!$C$82*INDEX('Monthly Data'!N:N,Calculations!$C$116+MOD(AQ166,Calculations!$C$118))+Control!$C$7*Calculations!$C$83*INDEX('Monthly Data'!O:O,Calculations!$C$116+MOD(AQ166,Calculations!$C$118))+Control!$C$7*Calculations!$C$84*INDEX('Monthly Data'!P:P,Calculations!$C$116+MOD(AQ166,Calculations!$C$118))+Control!$C$7*Calculations!$C$85*INDEX('Monthly Data'!Q:Q,Calculations!$C$116+MOD(AQ166,Calculations!$C$118))+(1-Control!$C$7*Calculations!$C$87)*INDEX('Monthly Data'!R:R,Calculations!$C$116+MOD(AQ166,Calculations!$C$118))</f>
        <v>1.8695385296339444E-2</v>
      </c>
      <c r="FH166" s="86">
        <f ca="1">Control!$C$7*Calculations!$C$82*INDEX('Monthly Data'!N:N,Calculations!$C$116+MOD(AR166,Calculations!$C$118))+Control!$C$7*Calculations!$C$83*INDEX('Monthly Data'!O:O,Calculations!$C$116+MOD(AR166,Calculations!$C$118))+Control!$C$7*Calculations!$C$84*INDEX('Monthly Data'!P:P,Calculations!$C$116+MOD(AR166,Calculations!$C$118))+Control!$C$7*Calculations!$C$85*INDEX('Monthly Data'!Q:Q,Calculations!$C$116+MOD(AR166,Calculations!$C$118))+(1-Control!$C$7*Calculations!$C$87)*INDEX('Monthly Data'!R:R,Calculations!$C$116+MOD(AR166,Calculations!$C$118))</f>
        <v>3.4808428836917149E-3</v>
      </c>
      <c r="FI166" s="86">
        <f ca="1">Control!$C$7*Calculations!$C$82*INDEX('Monthly Data'!N:N,Calculations!$C$116+MOD(AS166,Calculations!$C$118))+Control!$C$7*Calculations!$C$83*INDEX('Monthly Data'!O:O,Calculations!$C$116+MOD(AS166,Calculations!$C$118))+Control!$C$7*Calculations!$C$84*INDEX('Monthly Data'!P:P,Calculations!$C$116+MOD(AS166,Calculations!$C$118))+Control!$C$7*Calculations!$C$85*INDEX('Monthly Data'!Q:Q,Calculations!$C$116+MOD(AS166,Calculations!$C$118))+(1-Control!$C$7*Calculations!$C$87)*INDEX('Monthly Data'!R:R,Calculations!$C$116+MOD(AS166,Calculations!$C$118))</f>
        <v>1.0415351832335435E-2</v>
      </c>
      <c r="FJ166" s="86">
        <f ca="1">Control!$C$7*Calculations!$C$82*INDEX('Monthly Data'!N:N,Calculations!$C$116+MOD(AT166,Calculations!$C$118))+Control!$C$7*Calculations!$C$83*INDEX('Monthly Data'!O:O,Calculations!$C$116+MOD(AT166,Calculations!$C$118))+Control!$C$7*Calculations!$C$84*INDEX('Monthly Data'!P:P,Calculations!$C$116+MOD(AT166,Calculations!$C$118))+Control!$C$7*Calculations!$C$85*INDEX('Monthly Data'!Q:Q,Calculations!$C$116+MOD(AT166,Calculations!$C$118))+(1-Control!$C$7*Calculations!$C$87)*INDEX('Monthly Data'!R:R,Calculations!$C$116+MOD(AT166,Calculations!$C$118))</f>
        <v>1.1786765492207996E-2</v>
      </c>
      <c r="FK166" s="86">
        <f ca="1">Control!$C$7*Calculations!$C$82*INDEX('Monthly Data'!N:N,Calculations!$C$116+MOD(AU166,Calculations!$C$118))+Control!$C$7*Calculations!$C$83*INDEX('Monthly Data'!O:O,Calculations!$C$116+MOD(AU166,Calculations!$C$118))+Control!$C$7*Calculations!$C$84*INDEX('Monthly Data'!P:P,Calculations!$C$116+MOD(AU166,Calculations!$C$118))+Control!$C$7*Calculations!$C$85*INDEX('Monthly Data'!Q:Q,Calculations!$C$116+MOD(AU166,Calculations!$C$118))+(1-Control!$C$7*Calculations!$C$87)*INDEX('Monthly Data'!R:R,Calculations!$C$116+MOD(AU166,Calculations!$C$118))</f>
        <v>1.0921298083007208E-2</v>
      </c>
      <c r="FL166" s="86">
        <f ca="1">Control!$C$7*Calculations!$C$82*INDEX('Monthly Data'!N:N,Calculations!$C$116+MOD(AV166,Calculations!$C$118))+Control!$C$7*Calculations!$C$83*INDEX('Monthly Data'!O:O,Calculations!$C$116+MOD(AV166,Calculations!$C$118))+Control!$C$7*Calculations!$C$84*INDEX('Monthly Data'!P:P,Calculations!$C$116+MOD(AV166,Calculations!$C$118))+Control!$C$7*Calculations!$C$85*INDEX('Monthly Data'!Q:Q,Calculations!$C$116+MOD(AV166,Calculations!$C$118))+(1-Control!$C$7*Calculations!$C$87)*INDEX('Monthly Data'!R:R,Calculations!$C$116+MOD(AV166,Calculations!$C$118))</f>
        <v>2.3206536303657571E-2</v>
      </c>
      <c r="FM166" s="86">
        <f ca="1">Control!$C$7*Calculations!$C$82*INDEX('Monthly Data'!N:N,Calculations!$C$116+MOD(AW166,Calculations!$C$118))+Control!$C$7*Calculations!$C$83*INDEX('Monthly Data'!O:O,Calculations!$C$116+MOD(AW166,Calculations!$C$118))+Control!$C$7*Calculations!$C$84*INDEX('Monthly Data'!P:P,Calculations!$C$116+MOD(AW166,Calculations!$C$118))+Control!$C$7*Calculations!$C$85*INDEX('Monthly Data'!Q:Q,Calculations!$C$116+MOD(AW166,Calculations!$C$118))+(1-Control!$C$7*Calculations!$C$87)*INDEX('Monthly Data'!R:R,Calculations!$C$116+MOD(AW166,Calculations!$C$118))</f>
        <v>6.3250222980707482E-3</v>
      </c>
      <c r="FN166" s="86">
        <f ca="1">Control!$C$7*Calculations!$C$82*INDEX('Monthly Data'!N:N,Calculations!$C$116+MOD(AX166,Calculations!$C$118))+Control!$C$7*Calculations!$C$83*INDEX('Monthly Data'!O:O,Calculations!$C$116+MOD(AX166,Calculations!$C$118))+Control!$C$7*Calculations!$C$84*INDEX('Monthly Data'!P:P,Calculations!$C$116+MOD(AX166,Calculations!$C$118))+Control!$C$7*Calculations!$C$85*INDEX('Monthly Data'!Q:Q,Calculations!$C$116+MOD(AX166,Calculations!$C$118))+(1-Control!$C$7*Calculations!$C$87)*INDEX('Monthly Data'!R:R,Calculations!$C$116+MOD(AX166,Calculations!$C$118))</f>
        <v>1.1704119272391494E-2</v>
      </c>
      <c r="FO166" s="86">
        <f ca="1">Control!$C$7*Calculations!$C$82*INDEX('Monthly Data'!N:N,Calculations!$C$116+MOD(AY166,Calculations!$C$118))+Control!$C$7*Calculations!$C$83*INDEX('Monthly Data'!O:O,Calculations!$C$116+MOD(AY166,Calculations!$C$118))+Control!$C$7*Calculations!$C$84*INDEX('Monthly Data'!P:P,Calculations!$C$116+MOD(AY166,Calculations!$C$118))+Control!$C$7*Calculations!$C$85*INDEX('Monthly Data'!Q:Q,Calculations!$C$116+MOD(AY166,Calculations!$C$118))+(1-Control!$C$7*Calculations!$C$87)*INDEX('Monthly Data'!R:R,Calculations!$C$116+MOD(AY166,Calculations!$C$118))</f>
        <v>5.3309355465453899E-3</v>
      </c>
      <c r="FP166" s="86">
        <f ca="1">Control!$C$7*Calculations!$C$82*INDEX('Monthly Data'!N:N,Calculations!$C$116+MOD(AZ166,Calculations!$C$118))+Control!$C$7*Calculations!$C$83*INDEX('Monthly Data'!O:O,Calculations!$C$116+MOD(AZ166,Calculations!$C$118))+Control!$C$7*Calculations!$C$84*INDEX('Monthly Data'!P:P,Calculations!$C$116+MOD(AZ166,Calculations!$C$118))+Control!$C$7*Calculations!$C$85*INDEX('Monthly Data'!Q:Q,Calculations!$C$116+MOD(AZ166,Calculations!$C$118))+(1-Control!$C$7*Calculations!$C$87)*INDEX('Monthly Data'!R:R,Calculations!$C$116+MOD(AZ166,Calculations!$C$118))</f>
        <v>1.5758278480433856E-2</v>
      </c>
      <c r="FQ166" s="86">
        <f ca="1">Control!$C$7*Calculations!$C$82*INDEX('Monthly Data'!N:N,Calculations!$C$116+MOD(BA166,Calculations!$C$118))+Control!$C$7*Calculations!$C$83*INDEX('Monthly Data'!O:O,Calculations!$C$116+MOD(BA166,Calculations!$C$118))+Control!$C$7*Calculations!$C$84*INDEX('Monthly Data'!P:P,Calculations!$C$116+MOD(BA166,Calculations!$C$118))+Control!$C$7*Calculations!$C$85*INDEX('Monthly Data'!Q:Q,Calculations!$C$116+MOD(BA166,Calculations!$C$118))+(1-Control!$C$7*Calculations!$C$87)*INDEX('Monthly Data'!R:R,Calculations!$C$116+MOD(BA166,Calculations!$C$118))</f>
        <v>1.9073822767906517E-2</v>
      </c>
      <c r="FR166" s="86">
        <f ca="1">Control!$C$7*Calculations!$C$82*INDEX('Monthly Data'!N:N,Calculations!$C$116+MOD(BB166,Calculations!$C$118))+Control!$C$7*Calculations!$C$83*INDEX('Monthly Data'!O:O,Calculations!$C$116+MOD(BB166,Calculations!$C$118))+Control!$C$7*Calculations!$C$84*INDEX('Monthly Data'!P:P,Calculations!$C$116+MOD(BB166,Calculations!$C$118))+Control!$C$7*Calculations!$C$85*INDEX('Monthly Data'!Q:Q,Calculations!$C$116+MOD(BB166,Calculations!$C$118))+(1-Control!$C$7*Calculations!$C$87)*INDEX('Monthly Data'!R:R,Calculations!$C$116+MOD(BB166,Calculations!$C$118))</f>
        <v>2.5325873776067674E-2</v>
      </c>
      <c r="FS166" s="86">
        <f ca="1">Control!$C$7*Calculations!$C$82*INDEX('Monthly Data'!N:N,Calculations!$C$116+MOD(BC166,Calculations!$C$118))+Control!$C$7*Calculations!$C$83*INDEX('Monthly Data'!O:O,Calculations!$C$116+MOD(BC166,Calculations!$C$118))+Control!$C$7*Calculations!$C$84*INDEX('Monthly Data'!P:P,Calculations!$C$116+MOD(BC166,Calculations!$C$118))+Control!$C$7*Calculations!$C$85*INDEX('Monthly Data'!Q:Q,Calculations!$C$116+MOD(BC166,Calculations!$C$118))+(1-Control!$C$7*Calculations!$C$87)*INDEX('Monthly Data'!R:R,Calculations!$C$116+MOD(BC166,Calculations!$C$118))</f>
        <v>3.9251937367756782E-3</v>
      </c>
      <c r="FT166" s="86">
        <f ca="1">Control!$C$7*Calculations!$C$82*INDEX('Monthly Data'!N:N,Calculations!$C$116+MOD(BD166,Calculations!$C$118))+Control!$C$7*Calculations!$C$83*INDEX('Monthly Data'!O:O,Calculations!$C$116+MOD(BD166,Calculations!$C$118))+Control!$C$7*Calculations!$C$84*INDEX('Monthly Data'!P:P,Calculations!$C$116+MOD(BD166,Calculations!$C$118))+Control!$C$7*Calculations!$C$85*INDEX('Monthly Data'!Q:Q,Calculations!$C$116+MOD(BD166,Calculations!$C$118))+(1-Control!$C$7*Calculations!$C$87)*INDEX('Monthly Data'!R:R,Calculations!$C$116+MOD(BD166,Calculations!$C$118))</f>
        <v>-1.4213734788548189E-2</v>
      </c>
      <c r="FU166" s="86">
        <f ca="1">Control!$C$7*Calculations!$C$82*INDEX('Monthly Data'!N:N,Calculations!$C$116+MOD(BE166,Calculations!$C$118))+Control!$C$7*Calculations!$C$83*INDEX('Monthly Data'!O:O,Calculations!$C$116+MOD(BE166,Calculations!$C$118))+Control!$C$7*Calculations!$C$84*INDEX('Monthly Data'!P:P,Calculations!$C$116+MOD(BE166,Calculations!$C$118))+Control!$C$7*Calculations!$C$85*INDEX('Monthly Data'!Q:Q,Calculations!$C$116+MOD(BE166,Calculations!$C$118))+(1-Control!$C$7*Calculations!$C$87)*INDEX('Monthly Data'!R:R,Calculations!$C$116+MOD(BE166,Calculations!$C$118))</f>
        <v>4.5735623984309991E-2</v>
      </c>
      <c r="FV166" s="86">
        <f ca="1">Control!$C$7*Calculations!$C$82*INDEX('Monthly Data'!N:N,Calculations!$C$116+MOD(BF166,Calculations!$C$118))+Control!$C$7*Calculations!$C$83*INDEX('Monthly Data'!O:O,Calculations!$C$116+MOD(BF166,Calculations!$C$118))+Control!$C$7*Calculations!$C$84*INDEX('Monthly Data'!P:P,Calculations!$C$116+MOD(BF166,Calculations!$C$118))+Control!$C$7*Calculations!$C$85*INDEX('Monthly Data'!Q:Q,Calculations!$C$116+MOD(BF166,Calculations!$C$118))+(1-Control!$C$7*Calculations!$C$87)*INDEX('Monthly Data'!R:R,Calculations!$C$116+MOD(BF166,Calculations!$C$118))</f>
        <v>-1.6546126717384396E-2</v>
      </c>
      <c r="FW166" s="86">
        <f ca="1">Control!$C$7*Calculations!$C$82*INDEX('Monthly Data'!N:N,Calculations!$C$116+MOD(BG166,Calculations!$C$118))+Control!$C$7*Calculations!$C$83*INDEX('Monthly Data'!O:O,Calculations!$C$116+MOD(BG166,Calculations!$C$118))+Control!$C$7*Calculations!$C$84*INDEX('Monthly Data'!P:P,Calculations!$C$116+MOD(BG166,Calculations!$C$118))+Control!$C$7*Calculations!$C$85*INDEX('Monthly Data'!Q:Q,Calculations!$C$116+MOD(BG166,Calculations!$C$118))+(1-Control!$C$7*Calculations!$C$87)*INDEX('Monthly Data'!R:R,Calculations!$C$116+MOD(BG166,Calculations!$C$118))</f>
        <v>-2.4571433440223247E-2</v>
      </c>
      <c r="FX166" s="86">
        <f ca="1">Control!$C$7*Calculations!$C$82*INDEX('Monthly Data'!N:N,Calculations!$C$116+MOD(BH166,Calculations!$C$118))+Control!$C$7*Calculations!$C$83*INDEX('Monthly Data'!O:O,Calculations!$C$116+MOD(BH166,Calculations!$C$118))+Control!$C$7*Calculations!$C$84*INDEX('Monthly Data'!P:P,Calculations!$C$116+MOD(BH166,Calculations!$C$118))+Control!$C$7*Calculations!$C$85*INDEX('Monthly Data'!Q:Q,Calculations!$C$116+MOD(BH166,Calculations!$C$118))+(1-Control!$C$7*Calculations!$C$87)*INDEX('Monthly Data'!R:R,Calculations!$C$116+MOD(BH166,Calculations!$C$118))</f>
        <v>1.7831091590102856E-2</v>
      </c>
      <c r="FY166" s="86">
        <f ca="1">Control!$C$7*Calculations!$C$82*INDEX('Monthly Data'!N:N,Calculations!$C$116+MOD(BI166,Calculations!$C$118))+Control!$C$7*Calculations!$C$83*INDEX('Monthly Data'!O:O,Calculations!$C$116+MOD(BI166,Calculations!$C$118))+Control!$C$7*Calculations!$C$84*INDEX('Monthly Data'!P:P,Calculations!$C$116+MOD(BI166,Calculations!$C$118))+Control!$C$7*Calculations!$C$85*INDEX('Monthly Data'!Q:Q,Calculations!$C$116+MOD(BI166,Calculations!$C$118))+(1-Control!$C$7*Calculations!$C$87)*INDEX('Monthly Data'!R:R,Calculations!$C$116+MOD(BI166,Calculations!$C$118))</f>
        <v>-7.8872955230675015E-3</v>
      </c>
      <c r="FZ166" s="86">
        <f ca="1">Control!$C$7*Calculations!$C$82*INDEX('Monthly Data'!N:N,Calculations!$C$116+MOD(BJ166,Calculations!$C$118))+Control!$C$7*Calculations!$C$83*INDEX('Monthly Data'!O:O,Calculations!$C$116+MOD(BJ166,Calculations!$C$118))+Control!$C$7*Calculations!$C$84*INDEX('Monthly Data'!P:P,Calculations!$C$116+MOD(BJ166,Calculations!$C$118))+Control!$C$7*Calculations!$C$85*INDEX('Monthly Data'!Q:Q,Calculations!$C$116+MOD(BJ166,Calculations!$C$118))+(1-Control!$C$7*Calculations!$C$87)*INDEX('Monthly Data'!R:R,Calculations!$C$116+MOD(BJ166,Calculations!$C$118))</f>
        <v>-9.9526758408448549E-3</v>
      </c>
      <c r="GA166" s="86">
        <f ca="1">Control!$C$7*Calculations!$C$82*INDEX('Monthly Data'!N:N,Calculations!$C$116+MOD(BK166,Calculations!$C$118))+Control!$C$7*Calculations!$C$83*INDEX('Monthly Data'!O:O,Calculations!$C$116+MOD(BK166,Calculations!$C$118))+Control!$C$7*Calculations!$C$84*INDEX('Monthly Data'!P:P,Calculations!$C$116+MOD(BK166,Calculations!$C$118))+Control!$C$7*Calculations!$C$85*INDEX('Monthly Data'!Q:Q,Calculations!$C$116+MOD(BK166,Calculations!$C$118))+(1-Control!$C$7*Calculations!$C$87)*INDEX('Monthly Data'!R:R,Calculations!$C$116+MOD(BK166,Calculations!$C$118))</f>
        <v>5.1279584938936244E-2</v>
      </c>
      <c r="GB166" s="86">
        <f ca="1">Control!$C$7*Calculations!$C$82*INDEX('Monthly Data'!N:N,Calculations!$C$116+MOD(BL166,Calculations!$C$118))+Control!$C$7*Calculations!$C$83*INDEX('Monthly Data'!O:O,Calculations!$C$116+MOD(BL166,Calculations!$C$118))+Control!$C$7*Calculations!$C$84*INDEX('Monthly Data'!P:P,Calculations!$C$116+MOD(BL166,Calculations!$C$118))+Control!$C$7*Calculations!$C$85*INDEX('Monthly Data'!Q:Q,Calculations!$C$116+MOD(BL166,Calculations!$C$118))+(1-Control!$C$7*Calculations!$C$87)*INDEX('Monthly Data'!R:R,Calculations!$C$116+MOD(BL166,Calculations!$C$118))</f>
        <v>1.4915555251167555E-3</v>
      </c>
      <c r="GC166" s="86">
        <f ca="1">Control!$C$7*Calculations!$C$82*INDEX('Monthly Data'!N:N,Calculations!$C$116+MOD(BM166,Calculations!$C$118))+Control!$C$7*Calculations!$C$83*INDEX('Monthly Data'!O:O,Calculations!$C$116+MOD(BM166,Calculations!$C$118))+Control!$C$7*Calculations!$C$84*INDEX('Monthly Data'!P:P,Calculations!$C$116+MOD(BM166,Calculations!$C$118))+Control!$C$7*Calculations!$C$85*INDEX('Monthly Data'!Q:Q,Calculations!$C$116+MOD(BM166,Calculations!$C$118))+(1-Control!$C$7*Calculations!$C$87)*INDEX('Monthly Data'!R:R,Calculations!$C$116+MOD(BM166,Calculations!$C$118))</f>
        <v>2.3852824346838646E-2</v>
      </c>
      <c r="GD166" s="86">
        <f ca="1">Control!$C$7*Calculations!$C$82*INDEX('Monthly Data'!N:N,Calculations!$C$116+MOD(BN166,Calculations!$C$118))+Control!$C$7*Calculations!$C$83*INDEX('Monthly Data'!O:O,Calculations!$C$116+MOD(BN166,Calculations!$C$118))+Control!$C$7*Calculations!$C$84*INDEX('Monthly Data'!P:P,Calculations!$C$116+MOD(BN166,Calculations!$C$118))+Control!$C$7*Calculations!$C$85*INDEX('Monthly Data'!Q:Q,Calculations!$C$116+MOD(BN166,Calculations!$C$118))+(1-Control!$C$7*Calculations!$C$87)*INDEX('Monthly Data'!R:R,Calculations!$C$116+MOD(BN166,Calculations!$C$118))</f>
        <v>2.2757992058453024E-3</v>
      </c>
      <c r="GE166" s="86">
        <f ca="1">Control!$C$7*Calculations!$C$82*INDEX('Monthly Data'!N:N,Calculations!$C$116+MOD(BO166,Calculations!$C$118))+Control!$C$7*Calculations!$C$83*INDEX('Monthly Data'!O:O,Calculations!$C$116+MOD(BO166,Calculations!$C$118))+Control!$C$7*Calculations!$C$84*INDEX('Monthly Data'!P:P,Calculations!$C$116+MOD(BO166,Calculations!$C$118))+Control!$C$7*Calculations!$C$85*INDEX('Monthly Data'!Q:Q,Calculations!$C$116+MOD(BO166,Calculations!$C$118))+(1-Control!$C$7*Calculations!$C$87)*INDEX('Monthly Data'!R:R,Calculations!$C$116+MOD(BO166,Calculations!$C$118))</f>
        <v>-2.4571433440223247E-2</v>
      </c>
      <c r="GF166" s="86">
        <f ca="1">Control!$C$7*Calculations!$C$82*INDEX('Monthly Data'!N:N,Calculations!$C$116+MOD(BP166,Calculations!$C$118))+Control!$C$7*Calculations!$C$83*INDEX('Monthly Data'!O:O,Calculations!$C$116+MOD(BP166,Calculations!$C$118))+Control!$C$7*Calculations!$C$84*INDEX('Monthly Data'!P:P,Calculations!$C$116+MOD(BP166,Calculations!$C$118))+Control!$C$7*Calculations!$C$85*INDEX('Monthly Data'!Q:Q,Calculations!$C$116+MOD(BP166,Calculations!$C$118))+(1-Control!$C$7*Calculations!$C$87)*INDEX('Monthly Data'!R:R,Calculations!$C$116+MOD(BP166,Calculations!$C$118))</f>
        <v>1.5115046179922851E-2</v>
      </c>
      <c r="GG166" s="86">
        <f ca="1">Control!$C$7*Calculations!$C$82*INDEX('Monthly Data'!N:N,Calculations!$C$116+MOD(BQ166,Calculations!$C$118))+Control!$C$7*Calculations!$C$83*INDEX('Monthly Data'!O:O,Calculations!$C$116+MOD(BQ166,Calculations!$C$118))+Control!$C$7*Calculations!$C$84*INDEX('Monthly Data'!P:P,Calculations!$C$116+MOD(BQ166,Calculations!$C$118))+Control!$C$7*Calculations!$C$85*INDEX('Monthly Data'!Q:Q,Calculations!$C$116+MOD(BQ166,Calculations!$C$118))+(1-Control!$C$7*Calculations!$C$87)*INDEX('Monthly Data'!R:R,Calculations!$C$116+MOD(BQ166,Calculations!$C$118))</f>
        <v>2.5790695379256122E-2</v>
      </c>
      <c r="GH166" s="86">
        <f ca="1">Control!$C$7*Calculations!$C$82*INDEX('Monthly Data'!N:N,Calculations!$C$116+MOD(BR166,Calculations!$C$118))+Control!$C$7*Calculations!$C$83*INDEX('Monthly Data'!O:O,Calculations!$C$116+MOD(BR166,Calculations!$C$118))+Control!$C$7*Calculations!$C$84*INDEX('Monthly Data'!P:P,Calculations!$C$116+MOD(BR166,Calculations!$C$118))+Control!$C$7*Calculations!$C$85*INDEX('Monthly Data'!Q:Q,Calculations!$C$116+MOD(BR166,Calculations!$C$118))+(1-Control!$C$7*Calculations!$C$87)*INDEX('Monthly Data'!R:R,Calculations!$C$116+MOD(BR166,Calculations!$C$118))</f>
        <v>2.9708469559001142E-2</v>
      </c>
      <c r="GI166" s="86">
        <f ca="1">Control!$C$7*Calculations!$C$82*INDEX('Monthly Data'!N:N,Calculations!$C$116+MOD(BS166,Calculations!$C$118))+Control!$C$7*Calculations!$C$83*INDEX('Monthly Data'!O:O,Calculations!$C$116+MOD(BS166,Calculations!$C$118))+Control!$C$7*Calculations!$C$84*INDEX('Monthly Data'!P:P,Calculations!$C$116+MOD(BS166,Calculations!$C$118))+Control!$C$7*Calculations!$C$85*INDEX('Monthly Data'!Q:Q,Calculations!$C$116+MOD(BS166,Calculations!$C$118))+(1-Control!$C$7*Calculations!$C$87)*INDEX('Monthly Data'!R:R,Calculations!$C$116+MOD(BS166,Calculations!$C$118))</f>
        <v>1.7484305259657981E-2</v>
      </c>
      <c r="GJ166" s="86">
        <f ca="1">Control!$C$7*Calculations!$C$82*INDEX('Monthly Data'!N:N,Calculations!$C$116+MOD(BT166,Calculations!$C$118))+Control!$C$7*Calculations!$C$83*INDEX('Monthly Data'!O:O,Calculations!$C$116+MOD(BT166,Calculations!$C$118))+Control!$C$7*Calculations!$C$84*INDEX('Monthly Data'!P:P,Calculations!$C$116+MOD(BT166,Calculations!$C$118))+Control!$C$7*Calculations!$C$85*INDEX('Monthly Data'!Q:Q,Calculations!$C$116+MOD(BT166,Calculations!$C$118))+(1-Control!$C$7*Calculations!$C$87)*INDEX('Monthly Data'!R:R,Calculations!$C$116+MOD(BT166,Calculations!$C$118))</f>
        <v>-3.8554137824290124E-2</v>
      </c>
      <c r="GK166" s="86">
        <f ca="1">Control!$C$7*Calculations!$C$82*INDEX('Monthly Data'!N:N,Calculations!$C$116+MOD(BU166,Calculations!$C$118))+Control!$C$7*Calculations!$C$83*INDEX('Monthly Data'!O:O,Calculations!$C$116+MOD(BU166,Calculations!$C$118))+Control!$C$7*Calculations!$C$84*INDEX('Monthly Data'!P:P,Calculations!$C$116+MOD(BU166,Calculations!$C$118))+Control!$C$7*Calculations!$C$85*INDEX('Monthly Data'!Q:Q,Calculations!$C$116+MOD(BU166,Calculations!$C$118))+(1-Control!$C$7*Calculations!$C$87)*INDEX('Monthly Data'!R:R,Calculations!$C$116+MOD(BU166,Calculations!$C$118))</f>
        <v>-3.53368065312233E-2</v>
      </c>
      <c r="GL166" s="86">
        <f ca="1">Control!$C$7*Calculations!$C$82*INDEX('Monthly Data'!N:N,Calculations!$C$116+MOD(BV166,Calculations!$C$118))+Control!$C$7*Calculations!$C$83*INDEX('Monthly Data'!O:O,Calculations!$C$116+MOD(BV166,Calculations!$C$118))+Control!$C$7*Calculations!$C$84*INDEX('Monthly Data'!P:P,Calculations!$C$116+MOD(BV166,Calculations!$C$118))+Control!$C$7*Calculations!$C$85*INDEX('Monthly Data'!Q:Q,Calculations!$C$116+MOD(BV166,Calculations!$C$118))+(1-Control!$C$7*Calculations!$C$87)*INDEX('Monthly Data'!R:R,Calculations!$C$116+MOD(BV166,Calculations!$C$118))</f>
        <v>-9.5555592256394619E-3</v>
      </c>
      <c r="GM166" s="86">
        <f ca="1">Control!$C$7*Calculations!$C$82*INDEX('Monthly Data'!N:N,Calculations!$C$116+MOD(BW166,Calculations!$C$118))+Control!$C$7*Calculations!$C$83*INDEX('Monthly Data'!O:O,Calculations!$C$116+MOD(BW166,Calculations!$C$118))+Control!$C$7*Calculations!$C$84*INDEX('Monthly Data'!P:P,Calculations!$C$116+MOD(BW166,Calculations!$C$118))+Control!$C$7*Calculations!$C$85*INDEX('Monthly Data'!Q:Q,Calculations!$C$116+MOD(BW166,Calculations!$C$118))+(1-Control!$C$7*Calculations!$C$87)*INDEX('Monthly Data'!R:R,Calculations!$C$116+MOD(BW166,Calculations!$C$118))</f>
        <v>-3.299557342782896E-2</v>
      </c>
      <c r="GN166" s="86">
        <f ca="1">Control!$C$7*Calculations!$C$82*INDEX('Monthly Data'!N:N,Calculations!$C$116+MOD(BX166,Calculations!$C$118))+Control!$C$7*Calculations!$C$83*INDEX('Monthly Data'!O:O,Calculations!$C$116+MOD(BX166,Calculations!$C$118))+Control!$C$7*Calculations!$C$84*INDEX('Monthly Data'!P:P,Calculations!$C$116+MOD(BX166,Calculations!$C$118))+Control!$C$7*Calculations!$C$85*INDEX('Monthly Data'!Q:Q,Calculations!$C$116+MOD(BX166,Calculations!$C$118))+(1-Control!$C$7*Calculations!$C$87)*INDEX('Monthly Data'!R:R,Calculations!$C$116+MOD(BX166,Calculations!$C$118))</f>
        <v>-7.8872955230675015E-3</v>
      </c>
      <c r="GO166" s="86">
        <f ca="1">Control!$C$7*Calculations!$C$82*INDEX('Monthly Data'!N:N,Calculations!$C$116+MOD(BY166,Calculations!$C$118))+Control!$C$7*Calculations!$C$83*INDEX('Monthly Data'!O:O,Calculations!$C$116+MOD(BY166,Calculations!$C$118))+Control!$C$7*Calculations!$C$84*INDEX('Monthly Data'!P:P,Calculations!$C$116+MOD(BY166,Calculations!$C$118))+Control!$C$7*Calculations!$C$85*INDEX('Monthly Data'!Q:Q,Calculations!$C$116+MOD(BY166,Calculations!$C$118))+(1-Control!$C$7*Calculations!$C$87)*INDEX('Monthly Data'!R:R,Calculations!$C$116+MOD(BY166,Calculations!$C$118))</f>
        <v>3.127051071655923E-3</v>
      </c>
      <c r="GP166" s="86">
        <f ca="1">Control!$C$7*Calculations!$C$82*INDEX('Monthly Data'!N:N,Calculations!$C$116+MOD(BZ166,Calculations!$C$118))+Control!$C$7*Calculations!$C$83*INDEX('Monthly Data'!O:O,Calculations!$C$116+MOD(BZ166,Calculations!$C$118))+Control!$C$7*Calculations!$C$84*INDEX('Monthly Data'!P:P,Calculations!$C$116+MOD(BZ166,Calculations!$C$118))+Control!$C$7*Calculations!$C$85*INDEX('Monthly Data'!Q:Q,Calculations!$C$116+MOD(BZ166,Calculations!$C$118))+(1-Control!$C$7*Calculations!$C$87)*INDEX('Monthly Data'!R:R,Calculations!$C$116+MOD(BZ166,Calculations!$C$118))</f>
        <v>2.3852824346838646E-2</v>
      </c>
      <c r="GQ166" s="86">
        <f ca="1">Control!$C$7*Calculations!$C$82*INDEX('Monthly Data'!N:N,Calculations!$C$116+MOD(CA166,Calculations!$C$118))+Control!$C$7*Calculations!$C$83*INDEX('Monthly Data'!O:O,Calculations!$C$116+MOD(CA166,Calculations!$C$118))+Control!$C$7*Calculations!$C$84*INDEX('Monthly Data'!P:P,Calculations!$C$116+MOD(CA166,Calculations!$C$118))+Control!$C$7*Calculations!$C$85*INDEX('Monthly Data'!Q:Q,Calculations!$C$116+MOD(CA166,Calculations!$C$118))+(1-Control!$C$7*Calculations!$C$87)*INDEX('Monthly Data'!R:R,Calculations!$C$116+MOD(CA166,Calculations!$C$118))</f>
        <v>-2.4571433440223247E-2</v>
      </c>
      <c r="GR166" s="86">
        <f ca="1">Control!$C$7*Calculations!$C$82*INDEX('Monthly Data'!N:N,Calculations!$C$116+MOD(CB166,Calculations!$C$118))+Control!$C$7*Calculations!$C$83*INDEX('Monthly Data'!O:O,Calculations!$C$116+MOD(CB166,Calculations!$C$118))+Control!$C$7*Calculations!$C$84*INDEX('Monthly Data'!P:P,Calculations!$C$116+MOD(CB166,Calculations!$C$118))+Control!$C$7*Calculations!$C$85*INDEX('Monthly Data'!Q:Q,Calculations!$C$116+MOD(CB166,Calculations!$C$118))+(1-Control!$C$7*Calculations!$C$87)*INDEX('Monthly Data'!R:R,Calculations!$C$116+MOD(CB166,Calculations!$C$118))</f>
        <v>3.8809817903524786E-2</v>
      </c>
      <c r="GS166" s="86">
        <f ca="1">Control!$C$7*Calculations!$C$82*INDEX('Monthly Data'!N:N,Calculations!$C$116+MOD(CC166,Calculations!$C$118))+Control!$C$7*Calculations!$C$83*INDEX('Monthly Data'!O:O,Calculations!$C$116+MOD(CC166,Calculations!$C$118))+Control!$C$7*Calculations!$C$84*INDEX('Monthly Data'!P:P,Calculations!$C$116+MOD(CC166,Calculations!$C$118))+Control!$C$7*Calculations!$C$85*INDEX('Monthly Data'!Q:Q,Calculations!$C$116+MOD(CC166,Calculations!$C$118))+(1-Control!$C$7*Calculations!$C$87)*INDEX('Monthly Data'!R:R,Calculations!$C$116+MOD(CC166,Calculations!$C$118))</f>
        <v>2.3852824346838646E-2</v>
      </c>
      <c r="GT166" s="86">
        <f ca="1">Control!$C$7*Calculations!$C$82*INDEX('Monthly Data'!N:N,Calculations!$C$116+MOD(CD166,Calculations!$C$118))+Control!$C$7*Calculations!$C$83*INDEX('Monthly Data'!O:O,Calculations!$C$116+MOD(CD166,Calculations!$C$118))+Control!$C$7*Calculations!$C$84*INDEX('Monthly Data'!P:P,Calculations!$C$116+MOD(CD166,Calculations!$C$118))+Control!$C$7*Calculations!$C$85*INDEX('Monthly Data'!Q:Q,Calculations!$C$116+MOD(CD166,Calculations!$C$118))+(1-Control!$C$7*Calculations!$C$87)*INDEX('Monthly Data'!R:R,Calculations!$C$116+MOD(CD166,Calculations!$C$118))</f>
        <v>-1.4213734788548189E-2</v>
      </c>
      <c r="GU166" s="86">
        <f ca="1">Control!$C$7*Calculations!$C$82*INDEX('Monthly Data'!N:N,Calculations!$C$116+MOD(CE166,Calculations!$C$118))+Control!$C$7*Calculations!$C$83*INDEX('Monthly Data'!O:O,Calculations!$C$116+MOD(CE166,Calculations!$C$118))+Control!$C$7*Calculations!$C$84*INDEX('Monthly Data'!P:P,Calculations!$C$116+MOD(CE166,Calculations!$C$118))+Control!$C$7*Calculations!$C$85*INDEX('Monthly Data'!Q:Q,Calculations!$C$116+MOD(CE166,Calculations!$C$118))+(1-Control!$C$7*Calculations!$C$87)*INDEX('Monthly Data'!R:R,Calculations!$C$116+MOD(CE166,Calculations!$C$118))</f>
        <v>-9.9526758408448549E-3</v>
      </c>
      <c r="GV166" s="86">
        <f ca="1">Control!$C$7*Calculations!$C$82*INDEX('Monthly Data'!N:N,Calculations!$C$116+MOD(CF166,Calculations!$C$118))+Control!$C$7*Calculations!$C$83*INDEX('Monthly Data'!O:O,Calculations!$C$116+MOD(CF166,Calculations!$C$118))+Control!$C$7*Calculations!$C$84*INDEX('Monthly Data'!P:P,Calculations!$C$116+MOD(CF166,Calculations!$C$118))+Control!$C$7*Calculations!$C$85*INDEX('Monthly Data'!Q:Q,Calculations!$C$116+MOD(CF166,Calculations!$C$118))+(1-Control!$C$7*Calculations!$C$87)*INDEX('Monthly Data'!R:R,Calculations!$C$116+MOD(CF166,Calculations!$C$118))</f>
        <v>-7.5539743260223157E-3</v>
      </c>
      <c r="GW166" s="86">
        <f ca="1">Control!$C$7*Calculations!$C$82*INDEX('Monthly Data'!N:N,Calculations!$C$116+MOD(CG166,Calculations!$C$118))+Control!$C$7*Calculations!$C$83*INDEX('Monthly Data'!O:O,Calculations!$C$116+MOD(CG166,Calculations!$C$118))+Control!$C$7*Calculations!$C$84*INDEX('Monthly Data'!P:P,Calculations!$C$116+MOD(CG166,Calculations!$C$118))+Control!$C$7*Calculations!$C$85*INDEX('Monthly Data'!Q:Q,Calculations!$C$116+MOD(CG166,Calculations!$C$118))+(1-Control!$C$7*Calculations!$C$87)*INDEX('Monthly Data'!R:R,Calculations!$C$116+MOD(CG166,Calculations!$C$118))</f>
        <v>-1.1360801645249321E-2</v>
      </c>
      <c r="GX166" s="86">
        <f ca="1">Control!$C$7*Calculations!$C$82*INDEX('Monthly Data'!N:N,Calculations!$C$116+MOD(CH166,Calculations!$C$118))+Control!$C$7*Calculations!$C$83*INDEX('Monthly Data'!O:O,Calculations!$C$116+MOD(CH166,Calculations!$C$118))+Control!$C$7*Calculations!$C$84*INDEX('Monthly Data'!P:P,Calculations!$C$116+MOD(CH166,Calculations!$C$118))+Control!$C$7*Calculations!$C$85*INDEX('Monthly Data'!Q:Q,Calculations!$C$116+MOD(CH166,Calculations!$C$118))+(1-Control!$C$7*Calculations!$C$87)*INDEX('Monthly Data'!R:R,Calculations!$C$116+MOD(CH166,Calculations!$C$118))</f>
        <v>-4.3408051735618014E-2</v>
      </c>
      <c r="GY166" s="86">
        <f ca="1">Control!$C$7*Calculations!$C$82*INDEX('Monthly Data'!N:N,Calculations!$C$116+MOD(CI166,Calculations!$C$118))+Control!$C$7*Calculations!$C$83*INDEX('Monthly Data'!O:O,Calculations!$C$116+MOD(CI166,Calculations!$C$118))+Control!$C$7*Calculations!$C$84*INDEX('Monthly Data'!P:P,Calculations!$C$116+MOD(CI166,Calculations!$C$118))+Control!$C$7*Calculations!$C$85*INDEX('Monthly Data'!Q:Q,Calculations!$C$116+MOD(CI166,Calculations!$C$118))+(1-Control!$C$7*Calculations!$C$87)*INDEX('Monthly Data'!R:R,Calculations!$C$116+MOD(CI166,Calculations!$C$118))</f>
        <v>1.0921298083007208E-2</v>
      </c>
      <c r="GZ166" s="86">
        <f ca="1">Control!$C$7*Calculations!$C$82*INDEX('Monthly Data'!N:N,Calculations!$C$116+MOD(CJ166,Calculations!$C$118))+Control!$C$7*Calculations!$C$83*INDEX('Monthly Data'!O:O,Calculations!$C$116+MOD(CJ166,Calculations!$C$118))+Control!$C$7*Calculations!$C$84*INDEX('Monthly Data'!P:P,Calculations!$C$116+MOD(CJ166,Calculations!$C$118))+Control!$C$7*Calculations!$C$85*INDEX('Monthly Data'!Q:Q,Calculations!$C$116+MOD(CJ166,Calculations!$C$118))+(1-Control!$C$7*Calculations!$C$87)*INDEX('Monthly Data'!R:R,Calculations!$C$116+MOD(CJ166,Calculations!$C$118))</f>
        <v>1.2435425892067014E-2</v>
      </c>
      <c r="HA166" s="86">
        <f ca="1">Control!$C$7*Calculations!$C$82*INDEX('Monthly Data'!N:N,Calculations!$C$116+MOD(CK166,Calculations!$C$118))+Control!$C$7*Calculations!$C$83*INDEX('Monthly Data'!O:O,Calculations!$C$116+MOD(CK166,Calculations!$C$118))+Control!$C$7*Calculations!$C$84*INDEX('Monthly Data'!P:P,Calculations!$C$116+MOD(CK166,Calculations!$C$118))+Control!$C$7*Calculations!$C$85*INDEX('Monthly Data'!Q:Q,Calculations!$C$116+MOD(CK166,Calculations!$C$118))+(1-Control!$C$7*Calculations!$C$87)*INDEX('Monthly Data'!R:R,Calculations!$C$116+MOD(CK166,Calculations!$C$118))</f>
        <v>3.9251937367756782E-3</v>
      </c>
      <c r="HB166" s="86">
        <f ca="1">Control!$C$7*Calculations!$C$82*INDEX('Monthly Data'!N:N,Calculations!$C$116+MOD(CL166,Calculations!$C$118))+Control!$C$7*Calculations!$C$83*INDEX('Monthly Data'!O:O,Calculations!$C$116+MOD(CL166,Calculations!$C$118))+Control!$C$7*Calculations!$C$84*INDEX('Monthly Data'!P:P,Calculations!$C$116+MOD(CL166,Calculations!$C$118))+Control!$C$7*Calculations!$C$85*INDEX('Monthly Data'!Q:Q,Calculations!$C$116+MOD(CL166,Calculations!$C$118))+(1-Control!$C$7*Calculations!$C$87)*INDEX('Monthly Data'!R:R,Calculations!$C$116+MOD(CL166,Calculations!$C$118))</f>
        <v>1.4915555251167555E-3</v>
      </c>
      <c r="HC166" s="86">
        <f ca="1">Control!$C$7*Calculations!$C$82*INDEX('Monthly Data'!N:N,Calculations!$C$116+MOD(CM166,Calculations!$C$118))+Control!$C$7*Calculations!$C$83*INDEX('Monthly Data'!O:O,Calculations!$C$116+MOD(CM166,Calculations!$C$118))+Control!$C$7*Calculations!$C$84*INDEX('Monthly Data'!P:P,Calculations!$C$116+MOD(CM166,Calculations!$C$118))+Control!$C$7*Calculations!$C$85*INDEX('Monthly Data'!Q:Q,Calculations!$C$116+MOD(CM166,Calculations!$C$118))+(1-Control!$C$7*Calculations!$C$87)*INDEX('Monthly Data'!R:R,Calculations!$C$116+MOD(CM166,Calculations!$C$118))</f>
        <v>2.2757992058453024E-3</v>
      </c>
      <c r="HD166" s="86">
        <f ca="1">Control!$C$7*Calculations!$C$82*INDEX('Monthly Data'!N:N,Calculations!$C$116+MOD(CN166,Calculations!$C$118))+Control!$C$7*Calculations!$C$83*INDEX('Monthly Data'!O:O,Calculations!$C$116+MOD(CN166,Calculations!$C$118))+Control!$C$7*Calculations!$C$84*INDEX('Monthly Data'!P:P,Calculations!$C$116+MOD(CN166,Calculations!$C$118))+Control!$C$7*Calculations!$C$85*INDEX('Monthly Data'!Q:Q,Calculations!$C$116+MOD(CN166,Calculations!$C$118))+(1-Control!$C$7*Calculations!$C$87)*INDEX('Monthly Data'!R:R,Calculations!$C$116+MOD(CN166,Calculations!$C$118))</f>
        <v>-1.880155173376722E-2</v>
      </c>
      <c r="HE166" s="86">
        <f ca="1">Control!$C$7*Calculations!$C$82*INDEX('Monthly Data'!N:N,Calculations!$C$116+MOD(CO166,Calculations!$C$118))+Control!$C$7*Calculations!$C$83*INDEX('Monthly Data'!O:O,Calculations!$C$116+MOD(CO166,Calculations!$C$118))+Control!$C$7*Calculations!$C$84*INDEX('Monthly Data'!P:P,Calculations!$C$116+MOD(CO166,Calculations!$C$118))+Control!$C$7*Calculations!$C$85*INDEX('Monthly Data'!Q:Q,Calculations!$C$116+MOD(CO166,Calculations!$C$118))+(1-Control!$C$7*Calculations!$C$87)*INDEX('Monthly Data'!R:R,Calculations!$C$116+MOD(CO166,Calculations!$C$118))</f>
        <v>8.3814116887657771E-3</v>
      </c>
      <c r="HF166" s="86">
        <f ca="1">Control!$C$7*Calculations!$C$82*INDEX('Monthly Data'!N:N,Calculations!$C$116+MOD(CP166,Calculations!$C$118))+Control!$C$7*Calculations!$C$83*INDEX('Monthly Data'!O:O,Calculations!$C$116+MOD(CP166,Calculations!$C$118))+Control!$C$7*Calculations!$C$84*INDEX('Monthly Data'!P:P,Calculations!$C$116+MOD(CP166,Calculations!$C$118))+Control!$C$7*Calculations!$C$85*INDEX('Monthly Data'!Q:Q,Calculations!$C$116+MOD(CP166,Calculations!$C$118))+(1-Control!$C$7*Calculations!$C$87)*INDEX('Monthly Data'!R:R,Calculations!$C$116+MOD(CP166,Calculations!$C$118))</f>
        <v>-2.0259958308006688E-2</v>
      </c>
      <c r="HG166" s="86">
        <f ca="1">Control!$C$7*Calculations!$C$82*INDEX('Monthly Data'!N:N,Calculations!$C$116+MOD(CQ166,Calculations!$C$118))+Control!$C$7*Calculations!$C$83*INDEX('Monthly Data'!O:O,Calculations!$C$116+MOD(CQ166,Calculations!$C$118))+Control!$C$7*Calculations!$C$84*INDEX('Monthly Data'!P:P,Calculations!$C$116+MOD(CQ166,Calculations!$C$118))+Control!$C$7*Calculations!$C$85*INDEX('Monthly Data'!Q:Q,Calculations!$C$116+MOD(CQ166,Calculations!$C$118))+(1-Control!$C$7*Calculations!$C$87)*INDEX('Monthly Data'!R:R,Calculations!$C$116+MOD(CQ166,Calculations!$C$118))</f>
        <v>6.6954569943530936E-3</v>
      </c>
      <c r="HH166" s="86">
        <f ca="1">Control!$C$7*Calculations!$C$82*INDEX('Monthly Data'!N:N,Calculations!$C$116+MOD(CR166,Calculations!$C$118))+Control!$C$7*Calculations!$C$83*INDEX('Monthly Data'!O:O,Calculations!$C$116+MOD(CR166,Calculations!$C$118))+Control!$C$7*Calculations!$C$84*INDEX('Monthly Data'!P:P,Calculations!$C$116+MOD(CR166,Calculations!$C$118))+Control!$C$7*Calculations!$C$85*INDEX('Monthly Data'!Q:Q,Calculations!$C$116+MOD(CR166,Calculations!$C$118))+(1-Control!$C$7*Calculations!$C$87)*INDEX('Monthly Data'!R:R,Calculations!$C$116+MOD(CR166,Calculations!$C$118))</f>
        <v>1.5108777406081684E-3</v>
      </c>
      <c r="HI166" s="86">
        <f ca="1">Control!$C$7*Calculations!$C$82*INDEX('Monthly Data'!N:N,Calculations!$C$116+MOD(CS166,Calculations!$C$118))+Control!$C$7*Calculations!$C$83*INDEX('Monthly Data'!O:O,Calculations!$C$116+MOD(CS166,Calculations!$C$118))+Control!$C$7*Calculations!$C$84*INDEX('Monthly Data'!P:P,Calculations!$C$116+MOD(CS166,Calculations!$C$118))+Control!$C$7*Calculations!$C$85*INDEX('Monthly Data'!Q:Q,Calculations!$C$116+MOD(CS166,Calculations!$C$118))+(1-Control!$C$7*Calculations!$C$87)*INDEX('Monthly Data'!R:R,Calculations!$C$116+MOD(CS166,Calculations!$C$118))</f>
        <v>-1.6546126717384396E-2</v>
      </c>
      <c r="HJ166" s="86">
        <f ca="1">Control!$C$7*Calculations!$C$82*INDEX('Monthly Data'!N:N,Calculations!$C$116+MOD(CT166,Calculations!$C$118))+Control!$C$7*Calculations!$C$83*INDEX('Monthly Data'!O:O,Calculations!$C$116+MOD(CT166,Calculations!$C$118))+Control!$C$7*Calculations!$C$84*INDEX('Monthly Data'!P:P,Calculations!$C$116+MOD(CT166,Calculations!$C$118))+Control!$C$7*Calculations!$C$85*INDEX('Monthly Data'!Q:Q,Calculations!$C$116+MOD(CT166,Calculations!$C$118))+(1-Control!$C$7*Calculations!$C$87)*INDEX('Monthly Data'!R:R,Calculations!$C$116+MOD(CT166,Calculations!$C$118))</f>
        <v>-1.3959200237295809E-2</v>
      </c>
      <c r="HK166" s="86">
        <f ca="1">Control!$C$7*Calculations!$C$82*INDEX('Monthly Data'!N:N,Calculations!$C$116+MOD(CU166,Calculations!$C$118))+Control!$C$7*Calculations!$C$83*INDEX('Monthly Data'!O:O,Calculations!$C$116+MOD(CU166,Calculations!$C$118))+Control!$C$7*Calculations!$C$84*INDEX('Monthly Data'!P:P,Calculations!$C$116+MOD(CU166,Calculations!$C$118))+Control!$C$7*Calculations!$C$85*INDEX('Monthly Data'!Q:Q,Calculations!$C$116+MOD(CU166,Calculations!$C$118))+(1-Control!$C$7*Calculations!$C$87)*INDEX('Monthly Data'!R:R,Calculations!$C$116+MOD(CU166,Calculations!$C$118))</f>
        <v>2.5325873776067674E-2</v>
      </c>
      <c r="HL166" s="86">
        <f ca="1">Control!$C$7*Calculations!$C$82*INDEX('Monthly Data'!N:N,Calculations!$C$116+MOD(CV166,Calculations!$C$118))+Control!$C$7*Calculations!$C$83*INDEX('Monthly Data'!O:O,Calculations!$C$116+MOD(CV166,Calculations!$C$118))+Control!$C$7*Calculations!$C$84*INDEX('Monthly Data'!P:P,Calculations!$C$116+MOD(CV166,Calculations!$C$118))+Control!$C$7*Calculations!$C$85*INDEX('Monthly Data'!Q:Q,Calculations!$C$116+MOD(CV166,Calculations!$C$118))+(1-Control!$C$7*Calculations!$C$87)*INDEX('Monthly Data'!R:R,Calculations!$C$116+MOD(CV166,Calculations!$C$118))</f>
        <v>-1.5984879994281095E-2</v>
      </c>
      <c r="HM166" s="86">
        <f ca="1">Control!$C$7*Calculations!$C$82*INDEX('Monthly Data'!N:N,Calculations!$C$116+MOD(CW166,Calculations!$C$118))+Control!$C$7*Calculations!$C$83*INDEX('Monthly Data'!O:O,Calculations!$C$116+MOD(CW166,Calculations!$C$118))+Control!$C$7*Calculations!$C$84*INDEX('Monthly Data'!P:P,Calculations!$C$116+MOD(CW166,Calculations!$C$118))+Control!$C$7*Calculations!$C$85*INDEX('Monthly Data'!Q:Q,Calculations!$C$116+MOD(CW166,Calculations!$C$118))+(1-Control!$C$7*Calculations!$C$87)*INDEX('Monthly Data'!R:R,Calculations!$C$116+MOD(CW166,Calculations!$C$118))</f>
        <v>-4.3408051735618014E-2</v>
      </c>
      <c r="HN166" s="86">
        <f ca="1">Control!$C$7*Calculations!$C$82*INDEX('Monthly Data'!N:N,Calculations!$C$116+MOD(CX166,Calculations!$C$118))+Control!$C$7*Calculations!$C$83*INDEX('Monthly Data'!O:O,Calculations!$C$116+MOD(CX166,Calculations!$C$118))+Control!$C$7*Calculations!$C$84*INDEX('Monthly Data'!P:P,Calculations!$C$116+MOD(CX166,Calculations!$C$118))+Control!$C$7*Calculations!$C$85*INDEX('Monthly Data'!Q:Q,Calculations!$C$116+MOD(CX166,Calculations!$C$118))+(1-Control!$C$7*Calculations!$C$87)*INDEX('Monthly Data'!R:R,Calculations!$C$116+MOD(CX166,Calculations!$C$118))</f>
        <v>7.9764341593600071E-3</v>
      </c>
      <c r="HO166" s="86">
        <f ca="1">Control!$C$7*Calculations!$C$82*INDEX('Monthly Data'!N:N,Calculations!$C$116+MOD(CY166,Calculations!$C$118))+Control!$C$7*Calculations!$C$83*INDEX('Monthly Data'!O:O,Calculations!$C$116+MOD(CY166,Calculations!$C$118))+Control!$C$7*Calculations!$C$84*INDEX('Monthly Data'!P:P,Calculations!$C$116+MOD(CY166,Calculations!$C$118))+Control!$C$7*Calculations!$C$85*INDEX('Monthly Data'!Q:Q,Calculations!$C$116+MOD(CY166,Calculations!$C$118))+(1-Control!$C$7*Calculations!$C$87)*INDEX('Monthly Data'!R:R,Calculations!$C$116+MOD(CY166,Calculations!$C$118))</f>
        <v>1.3891304280773396E-2</v>
      </c>
      <c r="HP166" s="86">
        <f ca="1">Control!$C$7*Calculations!$C$82*INDEX('Monthly Data'!N:N,Calculations!$C$116+MOD(CZ166,Calculations!$C$118))+Control!$C$7*Calculations!$C$83*INDEX('Monthly Data'!O:O,Calculations!$C$116+MOD(CZ166,Calculations!$C$118))+Control!$C$7*Calculations!$C$84*INDEX('Monthly Data'!P:P,Calculations!$C$116+MOD(CZ166,Calculations!$C$118))+Control!$C$7*Calculations!$C$85*INDEX('Monthly Data'!Q:Q,Calculations!$C$116+MOD(CZ166,Calculations!$C$118))+(1-Control!$C$7*Calculations!$C$87)*INDEX('Monthly Data'!R:R,Calculations!$C$116+MOD(CZ166,Calculations!$C$118))</f>
        <v>2.2757992058453024E-3</v>
      </c>
      <c r="HQ166" s="86">
        <f ca="1">Control!$C$7*Calculations!$C$82*INDEX('Monthly Data'!N:N,Calculations!$C$116+MOD(DA166,Calculations!$C$118))+Control!$C$7*Calculations!$C$83*INDEX('Monthly Data'!O:O,Calculations!$C$116+MOD(DA166,Calculations!$C$118))+Control!$C$7*Calculations!$C$84*INDEX('Monthly Data'!P:P,Calculations!$C$116+MOD(DA166,Calculations!$C$118))+Control!$C$7*Calculations!$C$85*INDEX('Monthly Data'!Q:Q,Calculations!$C$116+MOD(DA166,Calculations!$C$118))+(1-Control!$C$7*Calculations!$C$87)*INDEX('Monthly Data'!R:R,Calculations!$C$116+MOD(DA166,Calculations!$C$118))</f>
        <v>1.5758278480433856E-2</v>
      </c>
      <c r="HR166" s="86">
        <f ca="1">Control!$C$7*Calculations!$C$82*INDEX('Monthly Data'!N:N,Calculations!$C$116+MOD(DB166,Calculations!$C$118))+Control!$C$7*Calculations!$C$83*INDEX('Monthly Data'!O:O,Calculations!$C$116+MOD(DB166,Calculations!$C$118))+Control!$C$7*Calculations!$C$84*INDEX('Monthly Data'!P:P,Calculations!$C$116+MOD(DB166,Calculations!$C$118))+Control!$C$7*Calculations!$C$85*INDEX('Monthly Data'!Q:Q,Calculations!$C$116+MOD(DB166,Calculations!$C$118))+(1-Control!$C$7*Calculations!$C$87)*INDEX('Monthly Data'!R:R,Calculations!$C$116+MOD(DB166,Calculations!$C$118))</f>
        <v>1.142101364887867E-2</v>
      </c>
      <c r="HS166" s="86">
        <f ca="1">Control!$C$7*Calculations!$C$82*INDEX('Monthly Data'!N:N,Calculations!$C$116+MOD(DC166,Calculations!$C$118))+Control!$C$7*Calculations!$C$83*INDEX('Monthly Data'!O:O,Calculations!$C$116+MOD(DC166,Calculations!$C$118))+Control!$C$7*Calculations!$C$84*INDEX('Monthly Data'!P:P,Calculations!$C$116+MOD(DC166,Calculations!$C$118))+Control!$C$7*Calculations!$C$85*INDEX('Monthly Data'!Q:Q,Calculations!$C$116+MOD(DC166,Calculations!$C$118))+(1-Control!$C$7*Calculations!$C$87)*INDEX('Monthly Data'!R:R,Calculations!$C$116+MOD(DC166,Calculations!$C$118))</f>
        <v>6.3250222980707482E-3</v>
      </c>
      <c r="HT166" s="86">
        <f ca="1">Control!$C$7*Calculations!$C$82*INDEX('Monthly Data'!N:N,Calculations!$C$116+MOD(DD166,Calculations!$C$118))+Control!$C$7*Calculations!$C$83*INDEX('Monthly Data'!O:O,Calculations!$C$116+MOD(DD166,Calculations!$C$118))+Control!$C$7*Calculations!$C$84*INDEX('Monthly Data'!P:P,Calculations!$C$116+MOD(DD166,Calculations!$C$118))+Control!$C$7*Calculations!$C$85*INDEX('Monthly Data'!Q:Q,Calculations!$C$116+MOD(DD166,Calculations!$C$118))+(1-Control!$C$7*Calculations!$C$87)*INDEX('Monthly Data'!R:R,Calculations!$C$116+MOD(DD166,Calculations!$C$118))</f>
        <v>1.0478379486191123E-2</v>
      </c>
      <c r="HU166" s="86">
        <f ca="1">Control!$C$7*Calculations!$C$82*INDEX('Monthly Data'!N:N,Calculations!$C$116+MOD(DE166,Calculations!$C$118))+Control!$C$7*Calculations!$C$83*INDEX('Monthly Data'!O:O,Calculations!$C$116+MOD(DE166,Calculations!$C$118))+Control!$C$7*Calculations!$C$84*INDEX('Monthly Data'!P:P,Calculations!$C$116+MOD(DE166,Calculations!$C$118))+Control!$C$7*Calculations!$C$85*INDEX('Monthly Data'!Q:Q,Calculations!$C$116+MOD(DE166,Calculations!$C$118))+(1-Control!$C$7*Calculations!$C$87)*INDEX('Monthly Data'!R:R,Calculations!$C$116+MOD(DE166,Calculations!$C$118))</f>
        <v>1.7484305259657981E-2</v>
      </c>
      <c r="HV166" s="86">
        <f ca="1">Control!$C$7*Calculations!$C$82*INDEX('Monthly Data'!N:N,Calculations!$C$116+MOD(DF166,Calculations!$C$118))+Control!$C$7*Calculations!$C$83*INDEX('Monthly Data'!O:O,Calculations!$C$116+MOD(DF166,Calculations!$C$118))+Control!$C$7*Calculations!$C$84*INDEX('Monthly Data'!P:P,Calculations!$C$116+MOD(DF166,Calculations!$C$118))+Control!$C$7*Calculations!$C$85*INDEX('Monthly Data'!Q:Q,Calculations!$C$116+MOD(DF166,Calculations!$C$118))+(1-Control!$C$7*Calculations!$C$87)*INDEX('Monthly Data'!R:R,Calculations!$C$116+MOD(DF166,Calculations!$C$118))</f>
        <v>3.5231336013669103E-2</v>
      </c>
      <c r="HW166" s="86">
        <f ca="1">Control!$C$7*Calculations!$C$82*INDEX('Monthly Data'!N:N,Calculations!$C$116+MOD(DG166,Calculations!$C$118))+Control!$C$7*Calculations!$C$83*INDEX('Monthly Data'!O:O,Calculations!$C$116+MOD(DG166,Calculations!$C$118))+Control!$C$7*Calculations!$C$84*INDEX('Monthly Data'!P:P,Calculations!$C$116+MOD(DG166,Calculations!$C$118))+Control!$C$7*Calculations!$C$85*INDEX('Monthly Data'!Q:Q,Calculations!$C$116+MOD(DG166,Calculations!$C$118))+(1-Control!$C$7*Calculations!$C$87)*INDEX('Monthly Data'!R:R,Calculations!$C$116+MOD(DG166,Calculations!$C$118))</f>
        <v>-1.9947061878162777E-2</v>
      </c>
      <c r="HX166" s="86">
        <f ca="1">Control!$C$7*Calculations!$C$82*INDEX('Monthly Data'!N:N,Calculations!$C$116+MOD(DH166,Calculations!$C$118))+Control!$C$7*Calculations!$C$83*INDEX('Monthly Data'!O:O,Calculations!$C$116+MOD(DH166,Calculations!$C$118))+Control!$C$7*Calculations!$C$84*INDEX('Monthly Data'!P:P,Calculations!$C$116+MOD(DH166,Calculations!$C$118))+Control!$C$7*Calculations!$C$85*INDEX('Monthly Data'!Q:Q,Calculations!$C$116+MOD(DH166,Calculations!$C$118))+(1-Control!$C$7*Calculations!$C$87)*INDEX('Monthly Data'!R:R,Calculations!$C$116+MOD(DH166,Calculations!$C$118))</f>
        <v>3.127051071655923E-3</v>
      </c>
      <c r="HY166" s="86">
        <f ca="1">Control!$C$7*Calculations!$C$82*INDEX('Monthly Data'!N:N,Calculations!$C$116+MOD(DI166,Calculations!$C$118))+Control!$C$7*Calculations!$C$83*INDEX('Monthly Data'!O:O,Calculations!$C$116+MOD(DI166,Calculations!$C$118))+Control!$C$7*Calculations!$C$84*INDEX('Monthly Data'!P:P,Calculations!$C$116+MOD(DI166,Calculations!$C$118))+Control!$C$7*Calculations!$C$85*INDEX('Monthly Data'!Q:Q,Calculations!$C$116+MOD(DI166,Calculations!$C$118))+(1-Control!$C$7*Calculations!$C$87)*INDEX('Monthly Data'!R:R,Calculations!$C$116+MOD(DI166,Calculations!$C$118))</f>
        <v>2.377894462657602E-2</v>
      </c>
      <c r="HZ166" s="86">
        <f ca="1">Control!$C$7*Calculations!$C$82*INDEX('Monthly Data'!N:N,Calculations!$C$116+MOD(DJ166,Calculations!$C$118))+Control!$C$7*Calculations!$C$83*INDEX('Monthly Data'!O:O,Calculations!$C$116+MOD(DJ166,Calculations!$C$118))+Control!$C$7*Calculations!$C$84*INDEX('Monthly Data'!P:P,Calculations!$C$116+MOD(DJ166,Calculations!$C$118))+Control!$C$7*Calculations!$C$85*INDEX('Monthly Data'!Q:Q,Calculations!$C$116+MOD(DJ166,Calculations!$C$118))+(1-Control!$C$7*Calculations!$C$87)*INDEX('Monthly Data'!R:R,Calculations!$C$116+MOD(DJ166,Calculations!$C$118))</f>
        <v>-1.0485101266941802E-2</v>
      </c>
      <c r="IA166" s="86">
        <f ca="1">Control!$C$7*Calculations!$C$82*INDEX('Monthly Data'!N:N,Calculations!$C$116+MOD(DK166,Calculations!$C$118))+Control!$C$7*Calculations!$C$83*INDEX('Monthly Data'!O:O,Calculations!$C$116+MOD(DK166,Calculations!$C$118))+Control!$C$7*Calculations!$C$84*INDEX('Monthly Data'!P:P,Calculations!$C$116+MOD(DK166,Calculations!$C$118))+Control!$C$7*Calculations!$C$85*INDEX('Monthly Data'!Q:Q,Calculations!$C$116+MOD(DK166,Calculations!$C$118))+(1-Control!$C$7*Calculations!$C$87)*INDEX('Monthly Data'!R:R,Calculations!$C$116+MOD(DK166,Calculations!$C$118))</f>
        <v>2.0524935548016137E-2</v>
      </c>
      <c r="IB166" s="86">
        <f ca="1">Control!$C$7*Calculations!$C$82*INDEX('Monthly Data'!N:N,Calculations!$C$116+MOD(DL166,Calculations!$C$118))+Control!$C$7*Calculations!$C$83*INDEX('Monthly Data'!O:O,Calculations!$C$116+MOD(DL166,Calculations!$C$118))+Control!$C$7*Calculations!$C$84*INDEX('Monthly Data'!P:P,Calculations!$C$116+MOD(DL166,Calculations!$C$118))+Control!$C$7*Calculations!$C$85*INDEX('Monthly Data'!Q:Q,Calculations!$C$116+MOD(DL166,Calculations!$C$118))+(1-Control!$C$7*Calculations!$C$87)*INDEX('Monthly Data'!R:R,Calculations!$C$116+MOD(DL166,Calculations!$C$118))</f>
        <v>-1.8530040247387896E-2</v>
      </c>
      <c r="IC166" s="86">
        <f ca="1">Control!$C$7*Calculations!$C$82*INDEX('Monthly Data'!N:N,Calculations!$C$116+MOD(DM166,Calculations!$C$118))+Control!$C$7*Calculations!$C$83*INDEX('Monthly Data'!O:O,Calculations!$C$116+MOD(DM166,Calculations!$C$118))+Control!$C$7*Calculations!$C$84*INDEX('Monthly Data'!P:P,Calculations!$C$116+MOD(DM166,Calculations!$C$118))+Control!$C$7*Calculations!$C$85*INDEX('Monthly Data'!Q:Q,Calculations!$C$116+MOD(DM166,Calculations!$C$118))+(1-Control!$C$7*Calculations!$C$87)*INDEX('Monthly Data'!R:R,Calculations!$C$116+MOD(DM166,Calculations!$C$118))</f>
        <v>-9.9526758408448549E-3</v>
      </c>
      <c r="ID166" s="86">
        <f ca="1">Control!$C$7*Calculations!$C$82*INDEX('Monthly Data'!N:N,Calculations!$C$116+MOD(DN166,Calculations!$C$118))+Control!$C$7*Calculations!$C$83*INDEX('Monthly Data'!O:O,Calculations!$C$116+MOD(DN166,Calculations!$C$118))+Control!$C$7*Calculations!$C$84*INDEX('Monthly Data'!P:P,Calculations!$C$116+MOD(DN166,Calculations!$C$118))+Control!$C$7*Calculations!$C$85*INDEX('Monthly Data'!Q:Q,Calculations!$C$116+MOD(DN166,Calculations!$C$118))+(1-Control!$C$7*Calculations!$C$87)*INDEX('Monthly Data'!R:R,Calculations!$C$116+MOD(DN166,Calculations!$C$118))</f>
        <v>8.4240675975201049E-3</v>
      </c>
      <c r="IE166" s="86">
        <f ca="1">Control!$C$7*Calculations!$C$82*INDEX('Monthly Data'!N:N,Calculations!$C$116+MOD(DO166,Calculations!$C$118))+Control!$C$7*Calculations!$C$83*INDEX('Monthly Data'!O:O,Calculations!$C$116+MOD(DO166,Calculations!$C$118))+Control!$C$7*Calculations!$C$84*INDEX('Monthly Data'!P:P,Calculations!$C$116+MOD(DO166,Calculations!$C$118))+Control!$C$7*Calculations!$C$85*INDEX('Monthly Data'!Q:Q,Calculations!$C$116+MOD(DO166,Calculations!$C$118))+(1-Control!$C$7*Calculations!$C$87)*INDEX('Monthly Data'!R:R,Calculations!$C$116+MOD(DO166,Calculations!$C$118))</f>
        <v>1.5063457444773597E-2</v>
      </c>
      <c r="IF166" s="86">
        <f ca="1">Control!$C$7*Calculations!$C$82*INDEX('Monthly Data'!N:N,Calculations!$C$116+MOD(DP166,Calculations!$C$118))+Control!$C$7*Calculations!$C$83*INDEX('Monthly Data'!O:O,Calculations!$C$116+MOD(DP166,Calculations!$C$118))+Control!$C$7*Calculations!$C$84*INDEX('Monthly Data'!P:P,Calculations!$C$116+MOD(DP166,Calculations!$C$118))+Control!$C$7*Calculations!$C$85*INDEX('Monthly Data'!Q:Q,Calculations!$C$116+MOD(DP166,Calculations!$C$118))+(1-Control!$C$7*Calculations!$C$87)*INDEX('Monthly Data'!R:R,Calculations!$C$116+MOD(DP166,Calculations!$C$118))</f>
        <v>3.127051071655923E-3</v>
      </c>
      <c r="IG166" s="88">
        <f ca="1">Control!$C$8*(1+DQ166)*(1+DR166)*(1+DS166)*(1+DT166)*(1+DU166)*(1+DV166)*(1+DW166)*(1+DX166)*(1+DY166)*(1+DZ166)*(1+EA166)*(1+EB166)*(1+EC166)*(1+ED166)*(1+EE166)*(1+EF166)*(1+EG166)*(1+EH166)*(1+EI166)*(1+EJ166)*(1+EK166)*(1+EL166)*(1+EM166)*(1+EN166)*(1+EO166)*(1+EP166)*(1+EQ166)*(1+ER166)*(1+ES166)*(1+ET166)*(1+EU166)*(1+EV166)*(1+EW166)*(1+EX166)*(1+EY166)*(1+EZ166)*(1+FA166)*(1+FB166)*(1+FC166)*(1+FD166)*(1+FE166)*(1+FF166)*(1+FG166)*(1+FH166)*(1+FI166)*(1+FJ166)*(1+FK166)*(1+FL166)*(1+FM166)*(1+FN166)*(1+FO166)*(1+FP166)*(1+FQ166)*(1+FR166)*(1+FS166)*(1+FT166)*(1+FU166)*(1+FV166)*(1+FW166)*(1+FX166)*(1+FY166)*(1+FZ166)*(1+GA166)*(1+GB166)*(1+GC166)*(1+GD166)*(1+GE166)*(1+GF166)*(1+GG166)*(1+GH166)*(1+GI166)*(1+GJ166)*(1+GK166)*(1+GL166)*(1+GM166)*(1+GN166)*(1+GO166)*(1+GP166)*(1+GQ166)*(1+GR166)*(1+GS166)*(1+GT166)*(1+GU166)*(1+GV166)*(1+GW166)*(1+GX166)*(1+GY166)*(1+GZ166)*(1+HA166)*(1+HB166)*(1+HC166)*(1+HD166)*(1+HE166)*(1+HF166)*(1+HG166)*(1+HH166)*(1+HI166)*(1+HJ166)*(1+HK166)*(1+HL166)*(1+HM166)*(1+HN166)*(1+HO166)*(1+HP166)*(1+HQ166)*(1+HR166)*(1+HS166)*(1+HT166)*(1+HU166)*(1+HV166)*(1+HW166)*(1+HX166)*(1+HY166)*(1+HZ166)*(1+IA166)*(1+IB166)*(1+IC166)*(1+ID166)*(1+IE166)*(1+IF166)</f>
        <v>81872.303994966147</v>
      </c>
    </row>
    <row r="167" spans="1:241" x14ac:dyDescent="0.25">
      <c r="A167">
        <v>31</v>
      </c>
      <c r="B167">
        <v>10</v>
      </c>
      <c r="C167">
        <v>110</v>
      </c>
      <c r="D167">
        <v>48</v>
      </c>
      <c r="E167">
        <v>39</v>
      </c>
      <c r="F167">
        <v>39</v>
      </c>
      <c r="G167">
        <v>58</v>
      </c>
      <c r="H167">
        <v>17</v>
      </c>
      <c r="I167">
        <v>81</v>
      </c>
      <c r="J167">
        <v>105</v>
      </c>
      <c r="K167">
        <v>35</v>
      </c>
      <c r="L167">
        <v>112</v>
      </c>
      <c r="M167">
        <v>94</v>
      </c>
      <c r="N167">
        <v>84</v>
      </c>
      <c r="O167">
        <v>82</v>
      </c>
      <c r="P167">
        <v>93</v>
      </c>
      <c r="Q167">
        <v>71</v>
      </c>
      <c r="R167">
        <v>98</v>
      </c>
      <c r="S167">
        <v>32</v>
      </c>
      <c r="T167">
        <v>25</v>
      </c>
      <c r="U167">
        <v>57</v>
      </c>
      <c r="V167">
        <v>74</v>
      </c>
      <c r="W167">
        <v>16</v>
      </c>
      <c r="X167">
        <v>39</v>
      </c>
      <c r="Y167">
        <v>52</v>
      </c>
      <c r="Z167">
        <v>81</v>
      </c>
      <c r="AA167">
        <v>34</v>
      </c>
      <c r="AB167">
        <v>84</v>
      </c>
      <c r="AC167">
        <v>73</v>
      </c>
      <c r="AD167">
        <v>8</v>
      </c>
      <c r="AE167">
        <v>5</v>
      </c>
      <c r="AF167">
        <v>34</v>
      </c>
      <c r="AG167">
        <v>96</v>
      </c>
      <c r="AH167">
        <v>60</v>
      </c>
      <c r="AI167">
        <v>73</v>
      </c>
      <c r="AJ167">
        <v>4</v>
      </c>
      <c r="AK167">
        <v>8</v>
      </c>
      <c r="AL167">
        <v>91</v>
      </c>
      <c r="AM167">
        <v>55</v>
      </c>
      <c r="AN167">
        <v>27</v>
      </c>
      <c r="AO167">
        <v>16</v>
      </c>
      <c r="AP167">
        <v>1</v>
      </c>
      <c r="AQ167">
        <v>89</v>
      </c>
      <c r="AR167">
        <v>88</v>
      </c>
      <c r="AS167">
        <v>24</v>
      </c>
      <c r="AT167">
        <v>9</v>
      </c>
      <c r="AU167">
        <v>12</v>
      </c>
      <c r="AV167">
        <v>104</v>
      </c>
      <c r="AW167">
        <v>41</v>
      </c>
      <c r="AX167">
        <v>86</v>
      </c>
      <c r="AY167">
        <v>20</v>
      </c>
      <c r="AZ167">
        <v>104</v>
      </c>
      <c r="BA167">
        <v>38</v>
      </c>
      <c r="BB167">
        <v>29</v>
      </c>
      <c r="BC167">
        <v>23</v>
      </c>
      <c r="BD167">
        <v>61</v>
      </c>
      <c r="BE167">
        <v>81</v>
      </c>
      <c r="BF167">
        <v>1</v>
      </c>
      <c r="BG167">
        <v>56</v>
      </c>
      <c r="BH167">
        <v>17</v>
      </c>
      <c r="BI167">
        <v>87</v>
      </c>
      <c r="BJ167">
        <v>34</v>
      </c>
      <c r="BK167">
        <v>110</v>
      </c>
      <c r="BL167">
        <v>23</v>
      </c>
      <c r="BM167">
        <v>114</v>
      </c>
      <c r="BN167">
        <v>113</v>
      </c>
      <c r="BO167">
        <v>34</v>
      </c>
      <c r="BP167">
        <v>41</v>
      </c>
      <c r="BQ167">
        <v>42</v>
      </c>
      <c r="BR167">
        <v>91</v>
      </c>
      <c r="BS167">
        <v>5</v>
      </c>
      <c r="BT167">
        <v>85</v>
      </c>
      <c r="BU167">
        <v>23</v>
      </c>
      <c r="BV167">
        <v>19</v>
      </c>
      <c r="BW167">
        <v>64</v>
      </c>
      <c r="BX167">
        <v>27</v>
      </c>
      <c r="BY167">
        <v>48</v>
      </c>
      <c r="BZ167">
        <v>110</v>
      </c>
      <c r="CA167">
        <v>113</v>
      </c>
      <c r="CB167">
        <v>54</v>
      </c>
      <c r="CC167">
        <v>103</v>
      </c>
      <c r="CD167">
        <v>63</v>
      </c>
      <c r="CE167">
        <v>5</v>
      </c>
      <c r="CF167">
        <v>34</v>
      </c>
      <c r="CG167">
        <v>52</v>
      </c>
      <c r="CH167">
        <v>47</v>
      </c>
      <c r="CI167">
        <v>2</v>
      </c>
      <c r="CJ167">
        <v>25</v>
      </c>
      <c r="CK167">
        <v>21</v>
      </c>
      <c r="CL167">
        <v>56</v>
      </c>
      <c r="CM167">
        <v>48</v>
      </c>
      <c r="CN167">
        <v>1</v>
      </c>
      <c r="CO167">
        <v>21</v>
      </c>
      <c r="CP167">
        <v>97</v>
      </c>
      <c r="CQ167">
        <v>9</v>
      </c>
      <c r="CR167">
        <v>9</v>
      </c>
      <c r="CS167">
        <v>51</v>
      </c>
      <c r="CT167">
        <v>101</v>
      </c>
      <c r="CU167">
        <v>59</v>
      </c>
      <c r="CV167">
        <v>39</v>
      </c>
      <c r="CW167">
        <v>68</v>
      </c>
      <c r="CX167">
        <v>96</v>
      </c>
      <c r="CY167">
        <v>41</v>
      </c>
      <c r="CZ167">
        <v>80</v>
      </c>
      <c r="DA167">
        <v>0</v>
      </c>
      <c r="DB167">
        <v>98</v>
      </c>
      <c r="DC167">
        <v>102</v>
      </c>
      <c r="DD167">
        <v>34</v>
      </c>
      <c r="DE167">
        <v>106</v>
      </c>
      <c r="DF167">
        <v>106</v>
      </c>
      <c r="DG167">
        <v>73</v>
      </c>
      <c r="DH167">
        <v>20</v>
      </c>
      <c r="DI167">
        <v>24</v>
      </c>
      <c r="DJ167">
        <v>116</v>
      </c>
      <c r="DK167">
        <v>101</v>
      </c>
      <c r="DL167">
        <v>31</v>
      </c>
      <c r="DM167">
        <v>88</v>
      </c>
      <c r="DN167">
        <v>101</v>
      </c>
      <c r="DO167">
        <v>59</v>
      </c>
      <c r="DP167">
        <v>64</v>
      </c>
      <c r="DQ167" s="86">
        <f ca="1">Control!$C$7*Calculations!$C$82*INDEX('Monthly Data'!N:N,Calculations!$C$116+MOD(A167,Calculations!$C$118))+Control!$C$7*Calculations!$C$83*INDEX('Monthly Data'!O:O,Calculations!$C$116+MOD(A167,Calculations!$C$118))+Control!$C$7*Calculations!$C$84*INDEX('Monthly Data'!P:P,Calculations!$C$116+MOD(A167,Calculations!$C$118))+Control!$C$7*Calculations!$C$85*INDEX('Monthly Data'!Q:Q,Calculations!$C$116+MOD(A167,Calculations!$C$118))+(1-Control!$C$7*Calculations!$C$87)*INDEX('Monthly Data'!R:R,Calculations!$C$116+MOD(A167,Calculations!$C$118))</f>
        <v>1.8665061640915637E-2</v>
      </c>
      <c r="DR167" s="86">
        <f ca="1">Control!$C$7*Calculations!$C$82*INDEX('Monthly Data'!N:N,Calculations!$C$116+MOD(B167,Calculations!$C$118))+Control!$C$7*Calculations!$C$83*INDEX('Monthly Data'!O:O,Calculations!$C$116+MOD(B167,Calculations!$C$118))+Control!$C$7*Calculations!$C$84*INDEX('Monthly Data'!P:P,Calculations!$C$116+MOD(B167,Calculations!$C$118))+Control!$C$7*Calculations!$C$85*INDEX('Monthly Data'!Q:Q,Calculations!$C$116+MOD(B167,Calculations!$C$118))+(1-Control!$C$7*Calculations!$C$87)*INDEX('Monthly Data'!R:R,Calculations!$C$116+MOD(B167,Calculations!$C$118))</f>
        <v>1.1702576456120543E-2</v>
      </c>
      <c r="DS167" s="86">
        <f ca="1">Control!$C$7*Calculations!$C$82*INDEX('Monthly Data'!N:N,Calculations!$C$116+MOD(C167,Calculations!$C$118))+Control!$C$7*Calculations!$C$83*INDEX('Monthly Data'!O:O,Calculations!$C$116+MOD(C167,Calculations!$C$118))+Control!$C$7*Calculations!$C$84*INDEX('Monthly Data'!P:P,Calculations!$C$116+MOD(C167,Calculations!$C$118))+Control!$C$7*Calculations!$C$85*INDEX('Monthly Data'!Q:Q,Calculations!$C$116+MOD(C167,Calculations!$C$118))+(1-Control!$C$7*Calculations!$C$87)*INDEX('Monthly Data'!R:R,Calculations!$C$116+MOD(C167,Calculations!$C$118))</f>
        <v>3.127051071655923E-3</v>
      </c>
      <c r="DT167" s="86">
        <f ca="1">Control!$C$7*Calculations!$C$82*INDEX('Monthly Data'!N:N,Calculations!$C$116+MOD(D167,Calculations!$C$118))+Control!$C$7*Calculations!$C$83*INDEX('Monthly Data'!O:O,Calculations!$C$116+MOD(D167,Calculations!$C$118))+Control!$C$7*Calculations!$C$84*INDEX('Monthly Data'!P:P,Calculations!$C$116+MOD(D167,Calculations!$C$118))+Control!$C$7*Calculations!$C$85*INDEX('Monthly Data'!Q:Q,Calculations!$C$116+MOD(D167,Calculations!$C$118))+(1-Control!$C$7*Calculations!$C$87)*INDEX('Monthly Data'!R:R,Calculations!$C$116+MOD(D167,Calculations!$C$118))</f>
        <v>-1.5984879994281095E-2</v>
      </c>
      <c r="DU167" s="86">
        <f ca="1">Control!$C$7*Calculations!$C$82*INDEX('Monthly Data'!N:N,Calculations!$C$116+MOD(E167,Calculations!$C$118))+Control!$C$7*Calculations!$C$83*INDEX('Monthly Data'!O:O,Calculations!$C$116+MOD(E167,Calculations!$C$118))+Control!$C$7*Calculations!$C$84*INDEX('Monthly Data'!P:P,Calculations!$C$116+MOD(E167,Calculations!$C$118))+Control!$C$7*Calculations!$C$85*INDEX('Monthly Data'!Q:Q,Calculations!$C$116+MOD(E167,Calculations!$C$118))+(1-Control!$C$7*Calculations!$C$87)*INDEX('Monthly Data'!R:R,Calculations!$C$116+MOD(E167,Calculations!$C$118))</f>
        <v>1.5063457444773597E-2</v>
      </c>
      <c r="DV167" s="86">
        <f ca="1">Control!$C$7*Calculations!$C$82*INDEX('Monthly Data'!N:N,Calculations!$C$116+MOD(F167,Calculations!$C$118))+Control!$C$7*Calculations!$C$83*INDEX('Monthly Data'!O:O,Calculations!$C$116+MOD(F167,Calculations!$C$118))+Control!$C$7*Calculations!$C$84*INDEX('Monthly Data'!P:P,Calculations!$C$116+MOD(F167,Calculations!$C$118))+Control!$C$7*Calculations!$C$85*INDEX('Monthly Data'!Q:Q,Calculations!$C$116+MOD(F167,Calculations!$C$118))+(1-Control!$C$7*Calculations!$C$87)*INDEX('Monthly Data'!R:R,Calculations!$C$116+MOD(F167,Calculations!$C$118))</f>
        <v>1.5063457444773597E-2</v>
      </c>
      <c r="DW167" s="86">
        <f ca="1">Control!$C$7*Calculations!$C$82*INDEX('Monthly Data'!N:N,Calculations!$C$116+MOD(G167,Calculations!$C$118))+Control!$C$7*Calculations!$C$83*INDEX('Monthly Data'!O:O,Calculations!$C$116+MOD(G167,Calculations!$C$118))+Control!$C$7*Calculations!$C$84*INDEX('Monthly Data'!P:P,Calculations!$C$116+MOD(G167,Calculations!$C$118))+Control!$C$7*Calculations!$C$85*INDEX('Monthly Data'!Q:Q,Calculations!$C$116+MOD(G167,Calculations!$C$118))+(1-Control!$C$7*Calculations!$C$87)*INDEX('Monthly Data'!R:R,Calculations!$C$116+MOD(G167,Calculations!$C$118))</f>
        <v>8.4240675975201049E-3</v>
      </c>
      <c r="DX167" s="86">
        <f ca="1">Control!$C$7*Calculations!$C$82*INDEX('Monthly Data'!N:N,Calculations!$C$116+MOD(H167,Calculations!$C$118))+Control!$C$7*Calculations!$C$83*INDEX('Monthly Data'!O:O,Calculations!$C$116+MOD(H167,Calculations!$C$118))+Control!$C$7*Calculations!$C$84*INDEX('Monthly Data'!P:P,Calculations!$C$116+MOD(H167,Calculations!$C$118))+Control!$C$7*Calculations!$C$85*INDEX('Monthly Data'!Q:Q,Calculations!$C$116+MOD(H167,Calculations!$C$118))+(1-Control!$C$7*Calculations!$C$87)*INDEX('Monthly Data'!R:R,Calculations!$C$116+MOD(H167,Calculations!$C$118))</f>
        <v>-2.0269389991732112E-2</v>
      </c>
      <c r="DY167" s="86">
        <f ca="1">Control!$C$7*Calculations!$C$82*INDEX('Monthly Data'!N:N,Calculations!$C$116+MOD(I167,Calculations!$C$118))+Control!$C$7*Calculations!$C$83*INDEX('Monthly Data'!O:O,Calculations!$C$116+MOD(I167,Calculations!$C$118))+Control!$C$7*Calculations!$C$84*INDEX('Monthly Data'!P:P,Calculations!$C$116+MOD(I167,Calculations!$C$118))+Control!$C$7*Calculations!$C$85*INDEX('Monthly Data'!Q:Q,Calculations!$C$116+MOD(I167,Calculations!$C$118))+(1-Control!$C$7*Calculations!$C$87)*INDEX('Monthly Data'!R:R,Calculations!$C$116+MOD(I167,Calculations!$C$118))</f>
        <v>3.0957942835585645E-2</v>
      </c>
      <c r="DZ167" s="86">
        <f ca="1">Control!$C$7*Calculations!$C$82*INDEX('Monthly Data'!N:N,Calculations!$C$116+MOD(J167,Calculations!$C$118))+Control!$C$7*Calculations!$C$83*INDEX('Monthly Data'!O:O,Calculations!$C$116+MOD(J167,Calculations!$C$118))+Control!$C$7*Calculations!$C$84*INDEX('Monthly Data'!P:P,Calculations!$C$116+MOD(J167,Calculations!$C$118))+Control!$C$7*Calculations!$C$85*INDEX('Monthly Data'!Q:Q,Calculations!$C$116+MOD(J167,Calculations!$C$118))+(1-Control!$C$7*Calculations!$C$87)*INDEX('Monthly Data'!R:R,Calculations!$C$116+MOD(J167,Calculations!$C$118))</f>
        <v>2.3206536303657571E-2</v>
      </c>
      <c r="EA167" s="86">
        <f ca="1">Control!$C$7*Calculations!$C$82*INDEX('Monthly Data'!N:N,Calculations!$C$116+MOD(K167,Calculations!$C$118))+Control!$C$7*Calculations!$C$83*INDEX('Monthly Data'!O:O,Calculations!$C$116+MOD(K167,Calculations!$C$118))+Control!$C$7*Calculations!$C$84*INDEX('Monthly Data'!P:P,Calculations!$C$116+MOD(K167,Calculations!$C$118))+Control!$C$7*Calculations!$C$85*INDEX('Monthly Data'!Q:Q,Calculations!$C$116+MOD(K167,Calculations!$C$118))+(1-Control!$C$7*Calculations!$C$87)*INDEX('Monthly Data'!R:R,Calculations!$C$116+MOD(K167,Calculations!$C$118))</f>
        <v>-9.5555592256394619E-3</v>
      </c>
      <c r="EB167" s="86">
        <f ca="1">Control!$C$7*Calculations!$C$82*INDEX('Monthly Data'!N:N,Calculations!$C$116+MOD(L167,Calculations!$C$118))+Control!$C$7*Calculations!$C$83*INDEX('Monthly Data'!O:O,Calculations!$C$116+MOD(L167,Calculations!$C$118))+Control!$C$7*Calculations!$C$84*INDEX('Monthly Data'!P:P,Calculations!$C$116+MOD(L167,Calculations!$C$118))+Control!$C$7*Calculations!$C$85*INDEX('Monthly Data'!Q:Q,Calculations!$C$116+MOD(L167,Calculations!$C$118))+(1-Control!$C$7*Calculations!$C$87)*INDEX('Monthly Data'!R:R,Calculations!$C$116+MOD(L167,Calculations!$C$118))</f>
        <v>1.142101364887867E-2</v>
      </c>
      <c r="EC167" s="86">
        <f ca="1">Control!$C$7*Calculations!$C$82*INDEX('Monthly Data'!N:N,Calculations!$C$116+MOD(M167,Calculations!$C$118))+Control!$C$7*Calculations!$C$83*INDEX('Monthly Data'!O:O,Calculations!$C$116+MOD(M167,Calculations!$C$118))+Control!$C$7*Calculations!$C$84*INDEX('Monthly Data'!P:P,Calculations!$C$116+MOD(M167,Calculations!$C$118))+Control!$C$7*Calculations!$C$85*INDEX('Monthly Data'!Q:Q,Calculations!$C$116+MOD(M167,Calculations!$C$118))+(1-Control!$C$7*Calculations!$C$87)*INDEX('Monthly Data'!R:R,Calculations!$C$116+MOD(M167,Calculations!$C$118))</f>
        <v>1.0353752315110615E-2</v>
      </c>
      <c r="ED167" s="86">
        <f ca="1">Control!$C$7*Calculations!$C$82*INDEX('Monthly Data'!N:N,Calculations!$C$116+MOD(N167,Calculations!$C$118))+Control!$C$7*Calculations!$C$83*INDEX('Monthly Data'!O:O,Calculations!$C$116+MOD(N167,Calculations!$C$118))+Control!$C$7*Calculations!$C$84*INDEX('Monthly Data'!P:P,Calculations!$C$116+MOD(N167,Calculations!$C$118))+Control!$C$7*Calculations!$C$85*INDEX('Monthly Data'!Q:Q,Calculations!$C$116+MOD(N167,Calculations!$C$118))+(1-Control!$C$7*Calculations!$C$87)*INDEX('Monthly Data'!R:R,Calculations!$C$116+MOD(N167,Calculations!$C$118))</f>
        <v>-1.880155173376722E-2</v>
      </c>
      <c r="EE167" s="86">
        <f ca="1">Control!$C$7*Calculations!$C$82*INDEX('Monthly Data'!N:N,Calculations!$C$116+MOD(O167,Calculations!$C$118))+Control!$C$7*Calculations!$C$83*INDEX('Monthly Data'!O:O,Calculations!$C$116+MOD(O167,Calculations!$C$118))+Control!$C$7*Calculations!$C$84*INDEX('Monthly Data'!P:P,Calculations!$C$116+MOD(O167,Calculations!$C$118))+Control!$C$7*Calculations!$C$85*INDEX('Monthly Data'!Q:Q,Calculations!$C$116+MOD(O167,Calculations!$C$118))+(1-Control!$C$7*Calculations!$C$87)*INDEX('Monthly Data'!R:R,Calculations!$C$116+MOD(O167,Calculations!$C$118))</f>
        <v>1.7361594973213587E-2</v>
      </c>
      <c r="EF167" s="86">
        <f ca="1">Control!$C$7*Calculations!$C$82*INDEX('Monthly Data'!N:N,Calculations!$C$116+MOD(P167,Calculations!$C$118))+Control!$C$7*Calculations!$C$83*INDEX('Monthly Data'!O:O,Calculations!$C$116+MOD(P167,Calculations!$C$118))+Control!$C$7*Calculations!$C$84*INDEX('Monthly Data'!P:P,Calculations!$C$116+MOD(P167,Calculations!$C$118))+Control!$C$7*Calculations!$C$85*INDEX('Monthly Data'!Q:Q,Calculations!$C$116+MOD(P167,Calculations!$C$118))+(1-Control!$C$7*Calculations!$C$87)*INDEX('Monthly Data'!R:R,Calculations!$C$116+MOD(P167,Calculations!$C$118))</f>
        <v>1.1809891087585166E-2</v>
      </c>
      <c r="EG167" s="86">
        <f ca="1">Control!$C$7*Calculations!$C$82*INDEX('Monthly Data'!N:N,Calculations!$C$116+MOD(Q167,Calculations!$C$118))+Control!$C$7*Calculations!$C$83*INDEX('Monthly Data'!O:O,Calculations!$C$116+MOD(Q167,Calculations!$C$118))+Control!$C$7*Calculations!$C$84*INDEX('Monthly Data'!P:P,Calculations!$C$116+MOD(Q167,Calculations!$C$118))+Control!$C$7*Calculations!$C$85*INDEX('Monthly Data'!Q:Q,Calculations!$C$116+MOD(Q167,Calculations!$C$118))+(1-Control!$C$7*Calculations!$C$87)*INDEX('Monthly Data'!R:R,Calculations!$C$116+MOD(Q167,Calculations!$C$118))</f>
        <v>-2.072517756005474E-2</v>
      </c>
      <c r="EH167" s="86">
        <f ca="1">Control!$C$7*Calculations!$C$82*INDEX('Monthly Data'!N:N,Calculations!$C$116+MOD(R167,Calculations!$C$118))+Control!$C$7*Calculations!$C$83*INDEX('Monthly Data'!O:O,Calculations!$C$116+MOD(R167,Calculations!$C$118))+Control!$C$7*Calculations!$C$84*INDEX('Monthly Data'!P:P,Calculations!$C$116+MOD(R167,Calculations!$C$118))+Control!$C$7*Calculations!$C$85*INDEX('Monthly Data'!Q:Q,Calculations!$C$116+MOD(R167,Calculations!$C$118))+(1-Control!$C$7*Calculations!$C$87)*INDEX('Monthly Data'!R:R,Calculations!$C$116+MOD(R167,Calculations!$C$118))</f>
        <v>2.4842166689046628E-2</v>
      </c>
      <c r="EI167" s="86">
        <f ca="1">Control!$C$7*Calculations!$C$82*INDEX('Monthly Data'!N:N,Calculations!$C$116+MOD(S167,Calculations!$C$118))+Control!$C$7*Calculations!$C$83*INDEX('Monthly Data'!O:O,Calculations!$C$116+MOD(S167,Calculations!$C$118))+Control!$C$7*Calculations!$C$84*INDEX('Monthly Data'!P:P,Calculations!$C$116+MOD(S167,Calculations!$C$118))+Control!$C$7*Calculations!$C$85*INDEX('Monthly Data'!Q:Q,Calculations!$C$116+MOD(S167,Calculations!$C$118))+(1-Control!$C$7*Calculations!$C$87)*INDEX('Monthly Data'!R:R,Calculations!$C$116+MOD(S167,Calculations!$C$118))</f>
        <v>-2.6378232493851243E-2</v>
      </c>
      <c r="EJ167" s="86">
        <f ca="1">Control!$C$7*Calculations!$C$82*INDEX('Monthly Data'!N:N,Calculations!$C$116+MOD(T167,Calculations!$C$118))+Control!$C$7*Calculations!$C$83*INDEX('Monthly Data'!O:O,Calculations!$C$116+MOD(T167,Calculations!$C$118))+Control!$C$7*Calculations!$C$84*INDEX('Monthly Data'!P:P,Calculations!$C$116+MOD(T167,Calculations!$C$118))+Control!$C$7*Calculations!$C$85*INDEX('Monthly Data'!Q:Q,Calculations!$C$116+MOD(T167,Calculations!$C$118))+(1-Control!$C$7*Calculations!$C$87)*INDEX('Monthly Data'!R:R,Calculations!$C$116+MOD(T167,Calculations!$C$118))</f>
        <v>-3.299557342782896E-2</v>
      </c>
      <c r="EK167" s="86">
        <f ca="1">Control!$C$7*Calculations!$C$82*INDEX('Monthly Data'!N:N,Calculations!$C$116+MOD(U167,Calculations!$C$118))+Control!$C$7*Calculations!$C$83*INDEX('Monthly Data'!O:O,Calculations!$C$116+MOD(U167,Calculations!$C$118))+Control!$C$7*Calculations!$C$84*INDEX('Monthly Data'!P:P,Calculations!$C$116+MOD(U167,Calculations!$C$118))+Control!$C$7*Calculations!$C$85*INDEX('Monthly Data'!Q:Q,Calculations!$C$116+MOD(U167,Calculations!$C$118))+(1-Control!$C$7*Calculations!$C$87)*INDEX('Monthly Data'!R:R,Calculations!$C$116+MOD(U167,Calculations!$C$118))</f>
        <v>7.3538285850108537E-3</v>
      </c>
      <c r="EL167" s="86">
        <f ca="1">Control!$C$7*Calculations!$C$82*INDEX('Monthly Data'!N:N,Calculations!$C$116+MOD(V167,Calculations!$C$118))+Control!$C$7*Calculations!$C$83*INDEX('Monthly Data'!O:O,Calculations!$C$116+MOD(V167,Calculations!$C$118))+Control!$C$7*Calculations!$C$84*INDEX('Monthly Data'!P:P,Calculations!$C$116+MOD(V167,Calculations!$C$118))+Control!$C$7*Calculations!$C$85*INDEX('Monthly Data'!Q:Q,Calculations!$C$116+MOD(V167,Calculations!$C$118))+(1-Control!$C$7*Calculations!$C$87)*INDEX('Monthly Data'!R:R,Calculations!$C$116+MOD(V167,Calculations!$C$118))</f>
        <v>3.7118215575026904E-2</v>
      </c>
      <c r="EM167" s="86">
        <f ca="1">Control!$C$7*Calculations!$C$82*INDEX('Monthly Data'!N:N,Calculations!$C$116+MOD(W167,Calculations!$C$118))+Control!$C$7*Calculations!$C$83*INDEX('Monthly Data'!O:O,Calculations!$C$116+MOD(W167,Calculations!$C$118))+Control!$C$7*Calculations!$C$84*INDEX('Monthly Data'!P:P,Calculations!$C$116+MOD(W167,Calculations!$C$118))+Control!$C$7*Calculations!$C$85*INDEX('Monthly Data'!Q:Q,Calculations!$C$116+MOD(W167,Calculations!$C$118))+(1-Control!$C$7*Calculations!$C$87)*INDEX('Monthly Data'!R:R,Calculations!$C$116+MOD(W167,Calculations!$C$118))</f>
        <v>2.5325873776067674E-2</v>
      </c>
      <c r="EN167" s="86">
        <f ca="1">Control!$C$7*Calculations!$C$82*INDEX('Monthly Data'!N:N,Calculations!$C$116+MOD(X167,Calculations!$C$118))+Control!$C$7*Calculations!$C$83*INDEX('Monthly Data'!O:O,Calculations!$C$116+MOD(X167,Calculations!$C$118))+Control!$C$7*Calculations!$C$84*INDEX('Monthly Data'!P:P,Calculations!$C$116+MOD(X167,Calculations!$C$118))+Control!$C$7*Calculations!$C$85*INDEX('Monthly Data'!Q:Q,Calculations!$C$116+MOD(X167,Calculations!$C$118))+(1-Control!$C$7*Calculations!$C$87)*INDEX('Monthly Data'!R:R,Calculations!$C$116+MOD(X167,Calculations!$C$118))</f>
        <v>1.5063457444773597E-2</v>
      </c>
      <c r="EO167" s="86">
        <f ca="1">Control!$C$7*Calculations!$C$82*INDEX('Monthly Data'!N:N,Calculations!$C$116+MOD(Y167,Calculations!$C$118))+Control!$C$7*Calculations!$C$83*INDEX('Monthly Data'!O:O,Calculations!$C$116+MOD(Y167,Calculations!$C$118))+Control!$C$7*Calculations!$C$84*INDEX('Monthly Data'!P:P,Calculations!$C$116+MOD(Y167,Calculations!$C$118))+Control!$C$7*Calculations!$C$85*INDEX('Monthly Data'!Q:Q,Calculations!$C$116+MOD(Y167,Calculations!$C$118))+(1-Control!$C$7*Calculations!$C$87)*INDEX('Monthly Data'!R:R,Calculations!$C$116+MOD(Y167,Calculations!$C$118))</f>
        <v>-3.8875517825435772E-3</v>
      </c>
      <c r="EP167" s="86">
        <f ca="1">Control!$C$7*Calculations!$C$82*INDEX('Monthly Data'!N:N,Calculations!$C$116+MOD(Z167,Calculations!$C$118))+Control!$C$7*Calculations!$C$83*INDEX('Monthly Data'!O:O,Calculations!$C$116+MOD(Z167,Calculations!$C$118))+Control!$C$7*Calculations!$C$84*INDEX('Monthly Data'!P:P,Calculations!$C$116+MOD(Z167,Calculations!$C$118))+Control!$C$7*Calculations!$C$85*INDEX('Monthly Data'!Q:Q,Calculations!$C$116+MOD(Z167,Calculations!$C$118))+(1-Control!$C$7*Calculations!$C$87)*INDEX('Monthly Data'!R:R,Calculations!$C$116+MOD(Z167,Calculations!$C$118))</f>
        <v>3.0957942835585645E-2</v>
      </c>
      <c r="EQ167" s="86">
        <f ca="1">Control!$C$7*Calculations!$C$82*INDEX('Monthly Data'!N:N,Calculations!$C$116+MOD(AA167,Calculations!$C$118))+Control!$C$7*Calculations!$C$83*INDEX('Monthly Data'!O:O,Calculations!$C$116+MOD(AA167,Calculations!$C$118))+Control!$C$7*Calculations!$C$84*INDEX('Monthly Data'!P:P,Calculations!$C$116+MOD(AA167,Calculations!$C$118))+Control!$C$7*Calculations!$C$85*INDEX('Monthly Data'!Q:Q,Calculations!$C$116+MOD(AA167,Calculations!$C$118))+(1-Control!$C$7*Calculations!$C$87)*INDEX('Monthly Data'!R:R,Calculations!$C$116+MOD(AA167,Calculations!$C$118))</f>
        <v>5.3309355465453899E-3</v>
      </c>
      <c r="ER167" s="86">
        <f ca="1">Control!$C$7*Calculations!$C$82*INDEX('Monthly Data'!N:N,Calculations!$C$116+MOD(AB167,Calculations!$C$118))+Control!$C$7*Calculations!$C$83*INDEX('Monthly Data'!O:O,Calculations!$C$116+MOD(AB167,Calculations!$C$118))+Control!$C$7*Calculations!$C$84*INDEX('Monthly Data'!P:P,Calculations!$C$116+MOD(AB167,Calculations!$C$118))+Control!$C$7*Calculations!$C$85*INDEX('Monthly Data'!Q:Q,Calculations!$C$116+MOD(AB167,Calculations!$C$118))+(1-Control!$C$7*Calculations!$C$87)*INDEX('Monthly Data'!R:R,Calculations!$C$116+MOD(AB167,Calculations!$C$118))</f>
        <v>-1.880155173376722E-2</v>
      </c>
      <c r="ES167" s="86">
        <f ca="1">Control!$C$7*Calculations!$C$82*INDEX('Monthly Data'!N:N,Calculations!$C$116+MOD(AC167,Calculations!$C$118))+Control!$C$7*Calculations!$C$83*INDEX('Monthly Data'!O:O,Calculations!$C$116+MOD(AC167,Calculations!$C$118))+Control!$C$7*Calculations!$C$84*INDEX('Monthly Data'!P:P,Calculations!$C$116+MOD(AC167,Calculations!$C$118))+Control!$C$7*Calculations!$C$85*INDEX('Monthly Data'!Q:Q,Calculations!$C$116+MOD(AC167,Calculations!$C$118))+(1-Control!$C$7*Calculations!$C$87)*INDEX('Monthly Data'!R:R,Calculations!$C$116+MOD(AC167,Calculations!$C$118))</f>
        <v>3.6332715283247441E-2</v>
      </c>
      <c r="ET167" s="86">
        <f ca="1">Control!$C$7*Calculations!$C$82*INDEX('Monthly Data'!N:N,Calculations!$C$116+MOD(AD167,Calculations!$C$118))+Control!$C$7*Calculations!$C$83*INDEX('Monthly Data'!O:O,Calculations!$C$116+MOD(AD167,Calculations!$C$118))+Control!$C$7*Calculations!$C$84*INDEX('Monthly Data'!P:P,Calculations!$C$116+MOD(AD167,Calculations!$C$118))+Control!$C$7*Calculations!$C$85*INDEX('Monthly Data'!Q:Q,Calculations!$C$116+MOD(AD167,Calculations!$C$118))+(1-Control!$C$7*Calculations!$C$87)*INDEX('Monthly Data'!R:R,Calculations!$C$116+MOD(AD167,Calculations!$C$118))</f>
        <v>9.9787204839310462E-3</v>
      </c>
      <c r="EU167" s="86">
        <f ca="1">Control!$C$7*Calculations!$C$82*INDEX('Monthly Data'!N:N,Calculations!$C$116+MOD(AE167,Calculations!$C$118))+Control!$C$7*Calculations!$C$83*INDEX('Monthly Data'!O:O,Calculations!$C$116+MOD(AE167,Calculations!$C$118))+Control!$C$7*Calculations!$C$84*INDEX('Monthly Data'!P:P,Calculations!$C$116+MOD(AE167,Calculations!$C$118))+Control!$C$7*Calculations!$C$85*INDEX('Monthly Data'!Q:Q,Calculations!$C$116+MOD(AE167,Calculations!$C$118))+(1-Control!$C$7*Calculations!$C$87)*INDEX('Monthly Data'!R:R,Calculations!$C$116+MOD(AE167,Calculations!$C$118))</f>
        <v>1.2722494017511032E-2</v>
      </c>
      <c r="EV167" s="86">
        <f ca="1">Control!$C$7*Calculations!$C$82*INDEX('Monthly Data'!N:N,Calculations!$C$116+MOD(AF167,Calculations!$C$118))+Control!$C$7*Calculations!$C$83*INDEX('Monthly Data'!O:O,Calculations!$C$116+MOD(AF167,Calculations!$C$118))+Control!$C$7*Calculations!$C$84*INDEX('Monthly Data'!P:P,Calculations!$C$116+MOD(AF167,Calculations!$C$118))+Control!$C$7*Calculations!$C$85*INDEX('Monthly Data'!Q:Q,Calculations!$C$116+MOD(AF167,Calculations!$C$118))+(1-Control!$C$7*Calculations!$C$87)*INDEX('Monthly Data'!R:R,Calculations!$C$116+MOD(AF167,Calculations!$C$118))</f>
        <v>5.3309355465453899E-3</v>
      </c>
      <c r="EW167" s="86">
        <f ca="1">Control!$C$7*Calculations!$C$82*INDEX('Monthly Data'!N:N,Calculations!$C$116+MOD(AG167,Calculations!$C$118))+Control!$C$7*Calculations!$C$83*INDEX('Monthly Data'!O:O,Calculations!$C$116+MOD(AG167,Calculations!$C$118))+Control!$C$7*Calculations!$C$84*INDEX('Monthly Data'!P:P,Calculations!$C$116+MOD(AG167,Calculations!$C$118))+Control!$C$7*Calculations!$C$85*INDEX('Monthly Data'!Q:Q,Calculations!$C$116+MOD(AG167,Calculations!$C$118))+(1-Control!$C$7*Calculations!$C$87)*INDEX('Monthly Data'!R:R,Calculations!$C$116+MOD(AG167,Calculations!$C$118))</f>
        <v>1.0627294914941248E-2</v>
      </c>
      <c r="EX167" s="86">
        <f ca="1">Control!$C$7*Calculations!$C$82*INDEX('Monthly Data'!N:N,Calculations!$C$116+MOD(AH167,Calculations!$C$118))+Control!$C$7*Calculations!$C$83*INDEX('Monthly Data'!O:O,Calculations!$C$116+MOD(AH167,Calculations!$C$118))+Control!$C$7*Calculations!$C$84*INDEX('Monthly Data'!P:P,Calculations!$C$116+MOD(AH167,Calculations!$C$118))+Control!$C$7*Calculations!$C$85*INDEX('Monthly Data'!Q:Q,Calculations!$C$116+MOD(AH167,Calculations!$C$118))+(1-Control!$C$7*Calculations!$C$87)*INDEX('Monthly Data'!R:R,Calculations!$C$116+MOD(AH167,Calculations!$C$118))</f>
        <v>-1.9947061878162777E-2</v>
      </c>
      <c r="EY167" s="86">
        <f ca="1">Control!$C$7*Calculations!$C$82*INDEX('Monthly Data'!N:N,Calculations!$C$116+MOD(AI167,Calculations!$C$118))+Control!$C$7*Calculations!$C$83*INDEX('Monthly Data'!O:O,Calculations!$C$116+MOD(AI167,Calculations!$C$118))+Control!$C$7*Calculations!$C$84*INDEX('Monthly Data'!P:P,Calculations!$C$116+MOD(AI167,Calculations!$C$118))+Control!$C$7*Calculations!$C$85*INDEX('Monthly Data'!Q:Q,Calculations!$C$116+MOD(AI167,Calculations!$C$118))+(1-Control!$C$7*Calculations!$C$87)*INDEX('Monthly Data'!R:R,Calculations!$C$116+MOD(AI167,Calculations!$C$118))</f>
        <v>3.6332715283247441E-2</v>
      </c>
      <c r="EZ167" s="86">
        <f ca="1">Control!$C$7*Calculations!$C$82*INDEX('Monthly Data'!N:N,Calculations!$C$116+MOD(AJ167,Calculations!$C$118))+Control!$C$7*Calculations!$C$83*INDEX('Monthly Data'!O:O,Calculations!$C$116+MOD(AJ167,Calculations!$C$118))+Control!$C$7*Calculations!$C$84*INDEX('Monthly Data'!P:P,Calculations!$C$116+MOD(AJ167,Calculations!$C$118))+Control!$C$7*Calculations!$C$85*INDEX('Monthly Data'!Q:Q,Calculations!$C$116+MOD(AJ167,Calculations!$C$118))+(1-Control!$C$7*Calculations!$C$87)*INDEX('Monthly Data'!R:R,Calculations!$C$116+MOD(AJ167,Calculations!$C$118))</f>
        <v>1.3423979074716584E-2</v>
      </c>
      <c r="FA167" s="86">
        <f ca="1">Control!$C$7*Calculations!$C$82*INDEX('Monthly Data'!N:N,Calculations!$C$116+MOD(AK167,Calculations!$C$118))+Control!$C$7*Calculations!$C$83*INDEX('Monthly Data'!O:O,Calculations!$C$116+MOD(AK167,Calculations!$C$118))+Control!$C$7*Calculations!$C$84*INDEX('Monthly Data'!P:P,Calculations!$C$116+MOD(AK167,Calculations!$C$118))+Control!$C$7*Calculations!$C$85*INDEX('Monthly Data'!Q:Q,Calculations!$C$116+MOD(AK167,Calculations!$C$118))+(1-Control!$C$7*Calculations!$C$87)*INDEX('Monthly Data'!R:R,Calculations!$C$116+MOD(AK167,Calculations!$C$118))</f>
        <v>9.9787204839310462E-3</v>
      </c>
      <c r="FB167" s="86">
        <f ca="1">Control!$C$7*Calculations!$C$82*INDEX('Monthly Data'!N:N,Calculations!$C$116+MOD(AL167,Calculations!$C$118))+Control!$C$7*Calculations!$C$83*INDEX('Monthly Data'!O:O,Calculations!$C$116+MOD(AL167,Calculations!$C$118))+Control!$C$7*Calculations!$C$84*INDEX('Monthly Data'!P:P,Calculations!$C$116+MOD(AL167,Calculations!$C$118))+Control!$C$7*Calculations!$C$85*INDEX('Monthly Data'!Q:Q,Calculations!$C$116+MOD(AL167,Calculations!$C$118))+(1-Control!$C$7*Calculations!$C$87)*INDEX('Monthly Data'!R:R,Calculations!$C$116+MOD(AL167,Calculations!$C$118))</f>
        <v>-1.6546126717384396E-2</v>
      </c>
      <c r="FC167" s="86">
        <f ca="1">Control!$C$7*Calculations!$C$82*INDEX('Monthly Data'!N:N,Calculations!$C$116+MOD(AM167,Calculations!$C$118))+Control!$C$7*Calculations!$C$83*INDEX('Monthly Data'!O:O,Calculations!$C$116+MOD(AM167,Calculations!$C$118))+Control!$C$7*Calculations!$C$84*INDEX('Monthly Data'!P:P,Calculations!$C$116+MOD(AM167,Calculations!$C$118))+Control!$C$7*Calculations!$C$85*INDEX('Monthly Data'!Q:Q,Calculations!$C$116+MOD(AM167,Calculations!$C$118))+(1-Control!$C$7*Calculations!$C$87)*INDEX('Monthly Data'!R:R,Calculations!$C$116+MOD(AM167,Calculations!$C$118))</f>
        <v>2.0524935548016137E-2</v>
      </c>
      <c r="FD167" s="86">
        <f ca="1">Control!$C$7*Calculations!$C$82*INDEX('Monthly Data'!N:N,Calculations!$C$116+MOD(AN167,Calculations!$C$118))+Control!$C$7*Calculations!$C$83*INDEX('Monthly Data'!O:O,Calculations!$C$116+MOD(AN167,Calculations!$C$118))+Control!$C$7*Calculations!$C$84*INDEX('Monthly Data'!P:P,Calculations!$C$116+MOD(AN167,Calculations!$C$118))+Control!$C$7*Calculations!$C$85*INDEX('Monthly Data'!Q:Q,Calculations!$C$116+MOD(AN167,Calculations!$C$118))+(1-Control!$C$7*Calculations!$C$87)*INDEX('Monthly Data'!R:R,Calculations!$C$116+MOD(AN167,Calculations!$C$118))</f>
        <v>-3.53368065312233E-2</v>
      </c>
      <c r="FE167" s="86">
        <f ca="1">Control!$C$7*Calculations!$C$82*INDEX('Monthly Data'!N:N,Calculations!$C$116+MOD(AO167,Calculations!$C$118))+Control!$C$7*Calculations!$C$83*INDEX('Monthly Data'!O:O,Calculations!$C$116+MOD(AO167,Calculations!$C$118))+Control!$C$7*Calculations!$C$84*INDEX('Monthly Data'!P:P,Calculations!$C$116+MOD(AO167,Calculations!$C$118))+Control!$C$7*Calculations!$C$85*INDEX('Monthly Data'!Q:Q,Calculations!$C$116+MOD(AO167,Calculations!$C$118))+(1-Control!$C$7*Calculations!$C$87)*INDEX('Monthly Data'!R:R,Calculations!$C$116+MOD(AO167,Calculations!$C$118))</f>
        <v>2.5325873776067674E-2</v>
      </c>
      <c r="FF167" s="86">
        <f ca="1">Control!$C$7*Calculations!$C$82*INDEX('Monthly Data'!N:N,Calculations!$C$116+MOD(AP167,Calculations!$C$118))+Control!$C$7*Calculations!$C$83*INDEX('Monthly Data'!O:O,Calculations!$C$116+MOD(AP167,Calculations!$C$118))+Control!$C$7*Calculations!$C$84*INDEX('Monthly Data'!P:P,Calculations!$C$116+MOD(AP167,Calculations!$C$118))+Control!$C$7*Calculations!$C$85*INDEX('Monthly Data'!Q:Q,Calculations!$C$116+MOD(AP167,Calculations!$C$118))+(1-Control!$C$7*Calculations!$C$87)*INDEX('Monthly Data'!R:R,Calculations!$C$116+MOD(AP167,Calculations!$C$118))</f>
        <v>-9.9526758408448549E-3</v>
      </c>
      <c r="FG167" s="86">
        <f ca="1">Control!$C$7*Calculations!$C$82*INDEX('Monthly Data'!N:N,Calculations!$C$116+MOD(AQ167,Calculations!$C$118))+Control!$C$7*Calculations!$C$83*INDEX('Monthly Data'!O:O,Calculations!$C$116+MOD(AQ167,Calculations!$C$118))+Control!$C$7*Calculations!$C$84*INDEX('Monthly Data'!P:P,Calculations!$C$116+MOD(AQ167,Calculations!$C$118))+Control!$C$7*Calculations!$C$85*INDEX('Monthly Data'!Q:Q,Calculations!$C$116+MOD(AQ167,Calculations!$C$118))+(1-Control!$C$7*Calculations!$C$87)*INDEX('Monthly Data'!R:R,Calculations!$C$116+MOD(AQ167,Calculations!$C$118))</f>
        <v>2.3852824346838646E-2</v>
      </c>
      <c r="FH167" s="86">
        <f ca="1">Control!$C$7*Calculations!$C$82*INDEX('Monthly Data'!N:N,Calculations!$C$116+MOD(AR167,Calculations!$C$118))+Control!$C$7*Calculations!$C$83*INDEX('Monthly Data'!O:O,Calculations!$C$116+MOD(AR167,Calculations!$C$118))+Control!$C$7*Calculations!$C$84*INDEX('Monthly Data'!P:P,Calculations!$C$116+MOD(AR167,Calculations!$C$118))+Control!$C$7*Calculations!$C$85*INDEX('Monthly Data'!Q:Q,Calculations!$C$116+MOD(AR167,Calculations!$C$118))+(1-Control!$C$7*Calculations!$C$87)*INDEX('Monthly Data'!R:R,Calculations!$C$116+MOD(AR167,Calculations!$C$118))</f>
        <v>6.4539397490030407E-3</v>
      </c>
      <c r="FI167" s="86">
        <f ca="1">Control!$C$7*Calculations!$C$82*INDEX('Monthly Data'!N:N,Calculations!$C$116+MOD(AS167,Calculations!$C$118))+Control!$C$7*Calculations!$C$83*INDEX('Monthly Data'!O:O,Calculations!$C$116+MOD(AS167,Calculations!$C$118))+Control!$C$7*Calculations!$C$84*INDEX('Monthly Data'!P:P,Calculations!$C$116+MOD(AS167,Calculations!$C$118))+Control!$C$7*Calculations!$C$85*INDEX('Monthly Data'!Q:Q,Calculations!$C$116+MOD(AS167,Calculations!$C$118))+(1-Control!$C$7*Calculations!$C$87)*INDEX('Monthly Data'!R:R,Calculations!$C$116+MOD(AS167,Calculations!$C$118))</f>
        <v>4.2795950888382334E-3</v>
      </c>
      <c r="FJ167" s="86">
        <f ca="1">Control!$C$7*Calculations!$C$82*INDEX('Monthly Data'!N:N,Calculations!$C$116+MOD(AT167,Calculations!$C$118))+Control!$C$7*Calculations!$C$83*INDEX('Monthly Data'!O:O,Calculations!$C$116+MOD(AT167,Calculations!$C$118))+Control!$C$7*Calculations!$C$84*INDEX('Monthly Data'!P:P,Calculations!$C$116+MOD(AT167,Calculations!$C$118))+Control!$C$7*Calculations!$C$85*INDEX('Monthly Data'!Q:Q,Calculations!$C$116+MOD(AT167,Calculations!$C$118))+(1-Control!$C$7*Calculations!$C$87)*INDEX('Monthly Data'!R:R,Calculations!$C$116+MOD(AT167,Calculations!$C$118))</f>
        <v>2.4470405846852006E-3</v>
      </c>
      <c r="FK167" s="86">
        <f ca="1">Control!$C$7*Calculations!$C$82*INDEX('Monthly Data'!N:N,Calculations!$C$116+MOD(AU167,Calculations!$C$118))+Control!$C$7*Calculations!$C$83*INDEX('Monthly Data'!O:O,Calculations!$C$116+MOD(AU167,Calculations!$C$118))+Control!$C$7*Calculations!$C$84*INDEX('Monthly Data'!P:P,Calculations!$C$116+MOD(AU167,Calculations!$C$118))+Control!$C$7*Calculations!$C$85*INDEX('Monthly Data'!Q:Q,Calculations!$C$116+MOD(AU167,Calculations!$C$118))+(1-Control!$C$7*Calculations!$C$87)*INDEX('Monthly Data'!R:R,Calculations!$C$116+MOD(AU167,Calculations!$C$118))</f>
        <v>1.0415351832335435E-2</v>
      </c>
      <c r="FL167" s="86">
        <f ca="1">Control!$C$7*Calculations!$C$82*INDEX('Monthly Data'!N:N,Calculations!$C$116+MOD(AV167,Calculations!$C$118))+Control!$C$7*Calculations!$C$83*INDEX('Monthly Data'!O:O,Calculations!$C$116+MOD(AV167,Calculations!$C$118))+Control!$C$7*Calculations!$C$84*INDEX('Monthly Data'!P:P,Calculations!$C$116+MOD(AV167,Calculations!$C$118))+Control!$C$7*Calculations!$C$85*INDEX('Monthly Data'!Q:Q,Calculations!$C$116+MOD(AV167,Calculations!$C$118))+(1-Control!$C$7*Calculations!$C$87)*INDEX('Monthly Data'!R:R,Calculations!$C$116+MOD(AV167,Calculations!$C$118))</f>
        <v>2.9708469559001142E-2</v>
      </c>
      <c r="FM167" s="86">
        <f ca="1">Control!$C$7*Calculations!$C$82*INDEX('Monthly Data'!N:N,Calculations!$C$116+MOD(AW167,Calculations!$C$118))+Control!$C$7*Calculations!$C$83*INDEX('Monthly Data'!O:O,Calculations!$C$116+MOD(AW167,Calculations!$C$118))+Control!$C$7*Calculations!$C$84*INDEX('Monthly Data'!P:P,Calculations!$C$116+MOD(AW167,Calculations!$C$118))+Control!$C$7*Calculations!$C$85*INDEX('Monthly Data'!Q:Q,Calculations!$C$116+MOD(AW167,Calculations!$C$118))+(1-Control!$C$7*Calculations!$C$87)*INDEX('Monthly Data'!R:R,Calculations!$C$116+MOD(AW167,Calculations!$C$118))</f>
        <v>-3.8554137824290124E-2</v>
      </c>
      <c r="FN167" s="86">
        <f ca="1">Control!$C$7*Calculations!$C$82*INDEX('Monthly Data'!N:N,Calculations!$C$116+MOD(AX167,Calculations!$C$118))+Control!$C$7*Calculations!$C$83*INDEX('Monthly Data'!O:O,Calculations!$C$116+MOD(AX167,Calculations!$C$118))+Control!$C$7*Calculations!$C$84*INDEX('Monthly Data'!P:P,Calculations!$C$116+MOD(AX167,Calculations!$C$118))+Control!$C$7*Calculations!$C$85*INDEX('Monthly Data'!Q:Q,Calculations!$C$116+MOD(AX167,Calculations!$C$118))+(1-Control!$C$7*Calculations!$C$87)*INDEX('Monthly Data'!R:R,Calculations!$C$116+MOD(AX167,Calculations!$C$118))</f>
        <v>4.5735623984309991E-2</v>
      </c>
      <c r="FO167" s="86">
        <f ca="1">Control!$C$7*Calculations!$C$82*INDEX('Monthly Data'!N:N,Calculations!$C$116+MOD(AY167,Calculations!$C$118))+Control!$C$7*Calculations!$C$83*INDEX('Monthly Data'!O:O,Calculations!$C$116+MOD(AY167,Calculations!$C$118))+Control!$C$7*Calculations!$C$84*INDEX('Monthly Data'!P:P,Calculations!$C$116+MOD(AY167,Calculations!$C$118))+Control!$C$7*Calculations!$C$85*INDEX('Monthly Data'!Q:Q,Calculations!$C$116+MOD(AY167,Calculations!$C$118))+(1-Control!$C$7*Calculations!$C$87)*INDEX('Monthly Data'!R:R,Calculations!$C$116+MOD(AY167,Calculations!$C$118))</f>
        <v>3.9251937367756782E-3</v>
      </c>
      <c r="FP167" s="86">
        <f ca="1">Control!$C$7*Calculations!$C$82*INDEX('Monthly Data'!N:N,Calculations!$C$116+MOD(AZ167,Calculations!$C$118))+Control!$C$7*Calculations!$C$83*INDEX('Monthly Data'!O:O,Calculations!$C$116+MOD(AZ167,Calculations!$C$118))+Control!$C$7*Calculations!$C$84*INDEX('Monthly Data'!P:P,Calculations!$C$116+MOD(AZ167,Calculations!$C$118))+Control!$C$7*Calculations!$C$85*INDEX('Monthly Data'!Q:Q,Calculations!$C$116+MOD(AZ167,Calculations!$C$118))+(1-Control!$C$7*Calculations!$C$87)*INDEX('Monthly Data'!R:R,Calculations!$C$116+MOD(AZ167,Calculations!$C$118))</f>
        <v>2.9708469559001142E-2</v>
      </c>
      <c r="FQ167" s="86">
        <f ca="1">Control!$C$7*Calculations!$C$82*INDEX('Monthly Data'!N:N,Calculations!$C$116+MOD(BA167,Calculations!$C$118))+Control!$C$7*Calculations!$C$83*INDEX('Monthly Data'!O:O,Calculations!$C$116+MOD(BA167,Calculations!$C$118))+Control!$C$7*Calculations!$C$84*INDEX('Monthly Data'!P:P,Calculations!$C$116+MOD(BA167,Calculations!$C$118))+Control!$C$7*Calculations!$C$85*INDEX('Monthly Data'!Q:Q,Calculations!$C$116+MOD(BA167,Calculations!$C$118))+(1-Control!$C$7*Calculations!$C$87)*INDEX('Monthly Data'!R:R,Calculations!$C$116+MOD(BA167,Calculations!$C$118))</f>
        <v>1.3891563624307685E-2</v>
      </c>
      <c r="FR167" s="86">
        <f ca="1">Control!$C$7*Calculations!$C$82*INDEX('Monthly Data'!N:N,Calculations!$C$116+MOD(BB167,Calculations!$C$118))+Control!$C$7*Calculations!$C$83*INDEX('Monthly Data'!O:O,Calculations!$C$116+MOD(BB167,Calculations!$C$118))+Control!$C$7*Calculations!$C$84*INDEX('Monthly Data'!P:P,Calculations!$C$116+MOD(BB167,Calculations!$C$118))+Control!$C$7*Calculations!$C$85*INDEX('Monthly Data'!Q:Q,Calculations!$C$116+MOD(BB167,Calculations!$C$118))+(1-Control!$C$7*Calculations!$C$87)*INDEX('Monthly Data'!R:R,Calculations!$C$116+MOD(BB167,Calculations!$C$118))</f>
        <v>1.5115046179922851E-2</v>
      </c>
      <c r="FS167" s="86">
        <f ca="1">Control!$C$7*Calculations!$C$82*INDEX('Monthly Data'!N:N,Calculations!$C$116+MOD(BC167,Calculations!$C$118))+Control!$C$7*Calculations!$C$83*INDEX('Monthly Data'!O:O,Calculations!$C$116+MOD(BC167,Calculations!$C$118))+Control!$C$7*Calculations!$C$84*INDEX('Monthly Data'!P:P,Calculations!$C$116+MOD(BC167,Calculations!$C$118))+Control!$C$7*Calculations!$C$85*INDEX('Monthly Data'!Q:Q,Calculations!$C$116+MOD(BC167,Calculations!$C$118))+(1-Control!$C$7*Calculations!$C$87)*INDEX('Monthly Data'!R:R,Calculations!$C$116+MOD(BC167,Calculations!$C$118))</f>
        <v>6.2631896128884862E-3</v>
      </c>
      <c r="FT167" s="86">
        <f ca="1">Control!$C$7*Calculations!$C$82*INDEX('Monthly Data'!N:N,Calculations!$C$116+MOD(BD167,Calculations!$C$118))+Control!$C$7*Calculations!$C$83*INDEX('Monthly Data'!O:O,Calculations!$C$116+MOD(BD167,Calculations!$C$118))+Control!$C$7*Calculations!$C$84*INDEX('Monthly Data'!P:P,Calculations!$C$116+MOD(BD167,Calculations!$C$118))+Control!$C$7*Calculations!$C$85*INDEX('Monthly Data'!Q:Q,Calculations!$C$116+MOD(BD167,Calculations!$C$118))+(1-Control!$C$7*Calculations!$C$87)*INDEX('Monthly Data'!R:R,Calculations!$C$116+MOD(BD167,Calculations!$C$118))</f>
        <v>2.766281641786093E-2</v>
      </c>
      <c r="FU167" s="86">
        <f ca="1">Control!$C$7*Calculations!$C$82*INDEX('Monthly Data'!N:N,Calculations!$C$116+MOD(BE167,Calculations!$C$118))+Control!$C$7*Calculations!$C$83*INDEX('Monthly Data'!O:O,Calculations!$C$116+MOD(BE167,Calculations!$C$118))+Control!$C$7*Calculations!$C$84*INDEX('Monthly Data'!P:P,Calculations!$C$116+MOD(BE167,Calculations!$C$118))+Control!$C$7*Calculations!$C$85*INDEX('Monthly Data'!Q:Q,Calculations!$C$116+MOD(BE167,Calculations!$C$118))+(1-Control!$C$7*Calculations!$C$87)*INDEX('Monthly Data'!R:R,Calculations!$C$116+MOD(BE167,Calculations!$C$118))</f>
        <v>3.0957942835585645E-2</v>
      </c>
      <c r="FV167" s="86">
        <f ca="1">Control!$C$7*Calculations!$C$82*INDEX('Monthly Data'!N:N,Calculations!$C$116+MOD(BF167,Calculations!$C$118))+Control!$C$7*Calculations!$C$83*INDEX('Monthly Data'!O:O,Calculations!$C$116+MOD(BF167,Calculations!$C$118))+Control!$C$7*Calculations!$C$84*INDEX('Monthly Data'!P:P,Calculations!$C$116+MOD(BF167,Calculations!$C$118))+Control!$C$7*Calculations!$C$85*INDEX('Monthly Data'!Q:Q,Calculations!$C$116+MOD(BF167,Calculations!$C$118))+(1-Control!$C$7*Calculations!$C$87)*INDEX('Monthly Data'!R:R,Calculations!$C$116+MOD(BF167,Calculations!$C$118))</f>
        <v>-9.9526758408448549E-3</v>
      </c>
      <c r="FW167" s="86">
        <f ca="1">Control!$C$7*Calculations!$C$82*INDEX('Monthly Data'!N:N,Calculations!$C$116+MOD(BG167,Calculations!$C$118))+Control!$C$7*Calculations!$C$83*INDEX('Monthly Data'!O:O,Calculations!$C$116+MOD(BG167,Calculations!$C$118))+Control!$C$7*Calculations!$C$84*INDEX('Monthly Data'!P:P,Calculations!$C$116+MOD(BG167,Calculations!$C$118))+Control!$C$7*Calculations!$C$85*INDEX('Monthly Data'!Q:Q,Calculations!$C$116+MOD(BG167,Calculations!$C$118))+(1-Control!$C$7*Calculations!$C$87)*INDEX('Monthly Data'!R:R,Calculations!$C$116+MOD(BG167,Calculations!$C$118))</f>
        <v>7.5897487599915015E-3</v>
      </c>
      <c r="FX167" s="86">
        <f ca="1">Control!$C$7*Calculations!$C$82*INDEX('Monthly Data'!N:N,Calculations!$C$116+MOD(BH167,Calculations!$C$118))+Control!$C$7*Calculations!$C$83*INDEX('Monthly Data'!O:O,Calculations!$C$116+MOD(BH167,Calculations!$C$118))+Control!$C$7*Calculations!$C$84*INDEX('Monthly Data'!P:P,Calculations!$C$116+MOD(BH167,Calculations!$C$118))+Control!$C$7*Calculations!$C$85*INDEX('Monthly Data'!Q:Q,Calculations!$C$116+MOD(BH167,Calculations!$C$118))+(1-Control!$C$7*Calculations!$C$87)*INDEX('Monthly Data'!R:R,Calculations!$C$116+MOD(BH167,Calculations!$C$118))</f>
        <v>-2.0269389991732112E-2</v>
      </c>
      <c r="FY167" s="86">
        <f ca="1">Control!$C$7*Calculations!$C$82*INDEX('Monthly Data'!N:N,Calculations!$C$116+MOD(BI167,Calculations!$C$118))+Control!$C$7*Calculations!$C$83*INDEX('Monthly Data'!O:O,Calculations!$C$116+MOD(BI167,Calculations!$C$118))+Control!$C$7*Calculations!$C$84*INDEX('Monthly Data'!P:P,Calculations!$C$116+MOD(BI167,Calculations!$C$118))+Control!$C$7*Calculations!$C$85*INDEX('Monthly Data'!Q:Q,Calculations!$C$116+MOD(BI167,Calculations!$C$118))+(1-Control!$C$7*Calculations!$C$87)*INDEX('Monthly Data'!R:R,Calculations!$C$116+MOD(BI167,Calculations!$C$118))</f>
        <v>2.5790695379256122E-2</v>
      </c>
      <c r="FZ167" s="86">
        <f ca="1">Control!$C$7*Calculations!$C$82*INDEX('Monthly Data'!N:N,Calculations!$C$116+MOD(BJ167,Calculations!$C$118))+Control!$C$7*Calculations!$C$83*INDEX('Monthly Data'!O:O,Calculations!$C$116+MOD(BJ167,Calculations!$C$118))+Control!$C$7*Calculations!$C$84*INDEX('Monthly Data'!P:P,Calculations!$C$116+MOD(BJ167,Calculations!$C$118))+Control!$C$7*Calculations!$C$85*INDEX('Monthly Data'!Q:Q,Calculations!$C$116+MOD(BJ167,Calculations!$C$118))+(1-Control!$C$7*Calculations!$C$87)*INDEX('Monthly Data'!R:R,Calculations!$C$116+MOD(BJ167,Calculations!$C$118))</f>
        <v>5.3309355465453899E-3</v>
      </c>
      <c r="GA167" s="86">
        <f ca="1">Control!$C$7*Calculations!$C$82*INDEX('Monthly Data'!N:N,Calculations!$C$116+MOD(BK167,Calculations!$C$118))+Control!$C$7*Calculations!$C$83*INDEX('Monthly Data'!O:O,Calculations!$C$116+MOD(BK167,Calculations!$C$118))+Control!$C$7*Calculations!$C$84*INDEX('Monthly Data'!P:P,Calculations!$C$116+MOD(BK167,Calculations!$C$118))+Control!$C$7*Calculations!$C$85*INDEX('Monthly Data'!Q:Q,Calculations!$C$116+MOD(BK167,Calculations!$C$118))+(1-Control!$C$7*Calculations!$C$87)*INDEX('Monthly Data'!R:R,Calculations!$C$116+MOD(BK167,Calculations!$C$118))</f>
        <v>3.127051071655923E-3</v>
      </c>
      <c r="GB167" s="86">
        <f ca="1">Control!$C$7*Calculations!$C$82*INDEX('Monthly Data'!N:N,Calculations!$C$116+MOD(BL167,Calculations!$C$118))+Control!$C$7*Calculations!$C$83*INDEX('Monthly Data'!O:O,Calculations!$C$116+MOD(BL167,Calculations!$C$118))+Control!$C$7*Calculations!$C$84*INDEX('Monthly Data'!P:P,Calculations!$C$116+MOD(BL167,Calculations!$C$118))+Control!$C$7*Calculations!$C$85*INDEX('Monthly Data'!Q:Q,Calculations!$C$116+MOD(BL167,Calculations!$C$118))+(1-Control!$C$7*Calculations!$C$87)*INDEX('Monthly Data'!R:R,Calculations!$C$116+MOD(BL167,Calculations!$C$118))</f>
        <v>6.2631896128884862E-3</v>
      </c>
      <c r="GC167" s="86">
        <f ca="1">Control!$C$7*Calculations!$C$82*INDEX('Monthly Data'!N:N,Calculations!$C$116+MOD(BM167,Calculations!$C$118))+Control!$C$7*Calculations!$C$83*INDEX('Monthly Data'!O:O,Calculations!$C$116+MOD(BM167,Calculations!$C$118))+Control!$C$7*Calculations!$C$84*INDEX('Monthly Data'!P:P,Calculations!$C$116+MOD(BM167,Calculations!$C$118))+Control!$C$7*Calculations!$C$85*INDEX('Monthly Data'!Q:Q,Calculations!$C$116+MOD(BM167,Calculations!$C$118))+(1-Control!$C$7*Calculations!$C$87)*INDEX('Monthly Data'!R:R,Calculations!$C$116+MOD(BM167,Calculations!$C$118))</f>
        <v>-2.5419860972892394E-2</v>
      </c>
      <c r="GD167" s="86">
        <f ca="1">Control!$C$7*Calculations!$C$82*INDEX('Monthly Data'!N:N,Calculations!$C$116+MOD(BN167,Calculations!$C$118))+Control!$C$7*Calculations!$C$83*INDEX('Monthly Data'!O:O,Calculations!$C$116+MOD(BN167,Calculations!$C$118))+Control!$C$7*Calculations!$C$84*INDEX('Monthly Data'!P:P,Calculations!$C$116+MOD(BN167,Calculations!$C$118))+Control!$C$7*Calculations!$C$85*INDEX('Monthly Data'!Q:Q,Calculations!$C$116+MOD(BN167,Calculations!$C$118))+(1-Control!$C$7*Calculations!$C$87)*INDEX('Monthly Data'!R:R,Calculations!$C$116+MOD(BN167,Calculations!$C$118))</f>
        <v>4.4327772793586687E-3</v>
      </c>
      <c r="GE167" s="86">
        <f ca="1">Control!$C$7*Calculations!$C$82*INDEX('Monthly Data'!N:N,Calculations!$C$116+MOD(BO167,Calculations!$C$118))+Control!$C$7*Calculations!$C$83*INDEX('Monthly Data'!O:O,Calculations!$C$116+MOD(BO167,Calculations!$C$118))+Control!$C$7*Calculations!$C$84*INDEX('Monthly Data'!P:P,Calculations!$C$116+MOD(BO167,Calculations!$C$118))+Control!$C$7*Calculations!$C$85*INDEX('Monthly Data'!Q:Q,Calculations!$C$116+MOD(BO167,Calculations!$C$118))+(1-Control!$C$7*Calculations!$C$87)*INDEX('Monthly Data'!R:R,Calculations!$C$116+MOD(BO167,Calculations!$C$118))</f>
        <v>5.3309355465453899E-3</v>
      </c>
      <c r="GF167" s="86">
        <f ca="1">Control!$C$7*Calculations!$C$82*INDEX('Monthly Data'!N:N,Calculations!$C$116+MOD(BP167,Calculations!$C$118))+Control!$C$7*Calculations!$C$83*INDEX('Monthly Data'!O:O,Calculations!$C$116+MOD(BP167,Calculations!$C$118))+Control!$C$7*Calculations!$C$84*INDEX('Monthly Data'!P:P,Calculations!$C$116+MOD(BP167,Calculations!$C$118))+Control!$C$7*Calculations!$C$85*INDEX('Monthly Data'!Q:Q,Calculations!$C$116+MOD(BP167,Calculations!$C$118))+(1-Control!$C$7*Calculations!$C$87)*INDEX('Monthly Data'!R:R,Calculations!$C$116+MOD(BP167,Calculations!$C$118))</f>
        <v>-3.8554137824290124E-2</v>
      </c>
      <c r="GG167" s="86">
        <f ca="1">Control!$C$7*Calculations!$C$82*INDEX('Monthly Data'!N:N,Calculations!$C$116+MOD(BQ167,Calculations!$C$118))+Control!$C$7*Calculations!$C$83*INDEX('Monthly Data'!O:O,Calculations!$C$116+MOD(BQ167,Calculations!$C$118))+Control!$C$7*Calculations!$C$84*INDEX('Monthly Data'!P:P,Calculations!$C$116+MOD(BQ167,Calculations!$C$118))+Control!$C$7*Calculations!$C$85*INDEX('Monthly Data'!Q:Q,Calculations!$C$116+MOD(BQ167,Calculations!$C$118))+(1-Control!$C$7*Calculations!$C$87)*INDEX('Monthly Data'!R:R,Calculations!$C$116+MOD(BQ167,Calculations!$C$118))</f>
        <v>-6.1115617667135171E-2</v>
      </c>
      <c r="GH167" s="86">
        <f ca="1">Control!$C$7*Calculations!$C$82*INDEX('Monthly Data'!N:N,Calculations!$C$116+MOD(BR167,Calculations!$C$118))+Control!$C$7*Calculations!$C$83*INDEX('Monthly Data'!O:O,Calculations!$C$116+MOD(BR167,Calculations!$C$118))+Control!$C$7*Calculations!$C$84*INDEX('Monthly Data'!P:P,Calculations!$C$116+MOD(BR167,Calculations!$C$118))+Control!$C$7*Calculations!$C$85*INDEX('Monthly Data'!Q:Q,Calculations!$C$116+MOD(BR167,Calculations!$C$118))+(1-Control!$C$7*Calculations!$C$87)*INDEX('Monthly Data'!R:R,Calculations!$C$116+MOD(BR167,Calculations!$C$118))</f>
        <v>-1.6546126717384396E-2</v>
      </c>
      <c r="GI167" s="86">
        <f ca="1">Control!$C$7*Calculations!$C$82*INDEX('Monthly Data'!N:N,Calculations!$C$116+MOD(BS167,Calculations!$C$118))+Control!$C$7*Calculations!$C$83*INDEX('Monthly Data'!O:O,Calculations!$C$116+MOD(BS167,Calculations!$C$118))+Control!$C$7*Calculations!$C$84*INDEX('Monthly Data'!P:P,Calculations!$C$116+MOD(BS167,Calculations!$C$118))+Control!$C$7*Calculations!$C$85*INDEX('Monthly Data'!Q:Q,Calculations!$C$116+MOD(BS167,Calculations!$C$118))+(1-Control!$C$7*Calculations!$C$87)*INDEX('Monthly Data'!R:R,Calculations!$C$116+MOD(BS167,Calculations!$C$118))</f>
        <v>1.2722494017511032E-2</v>
      </c>
      <c r="GJ167" s="86">
        <f ca="1">Control!$C$7*Calculations!$C$82*INDEX('Monthly Data'!N:N,Calculations!$C$116+MOD(BT167,Calculations!$C$118))+Control!$C$7*Calculations!$C$83*INDEX('Monthly Data'!O:O,Calculations!$C$116+MOD(BT167,Calculations!$C$118))+Control!$C$7*Calculations!$C$84*INDEX('Monthly Data'!P:P,Calculations!$C$116+MOD(BT167,Calculations!$C$118))+Control!$C$7*Calculations!$C$85*INDEX('Monthly Data'!Q:Q,Calculations!$C$116+MOD(BT167,Calculations!$C$118))+(1-Control!$C$7*Calculations!$C$87)*INDEX('Monthly Data'!R:R,Calculations!$C$116+MOD(BT167,Calculations!$C$118))</f>
        <v>-9.8327855560634558E-3</v>
      </c>
      <c r="GK167" s="86">
        <f ca="1">Control!$C$7*Calculations!$C$82*INDEX('Monthly Data'!N:N,Calculations!$C$116+MOD(BU167,Calculations!$C$118))+Control!$C$7*Calculations!$C$83*INDEX('Monthly Data'!O:O,Calculations!$C$116+MOD(BU167,Calculations!$C$118))+Control!$C$7*Calculations!$C$84*INDEX('Monthly Data'!P:P,Calculations!$C$116+MOD(BU167,Calculations!$C$118))+Control!$C$7*Calculations!$C$85*INDEX('Monthly Data'!Q:Q,Calculations!$C$116+MOD(BU167,Calculations!$C$118))+(1-Control!$C$7*Calculations!$C$87)*INDEX('Monthly Data'!R:R,Calculations!$C$116+MOD(BU167,Calculations!$C$118))</f>
        <v>6.2631896128884862E-3</v>
      </c>
      <c r="GL167" s="86">
        <f ca="1">Control!$C$7*Calculations!$C$82*INDEX('Monthly Data'!N:N,Calculations!$C$116+MOD(BV167,Calculations!$C$118))+Control!$C$7*Calculations!$C$83*INDEX('Monthly Data'!O:O,Calculations!$C$116+MOD(BV167,Calculations!$C$118))+Control!$C$7*Calculations!$C$84*INDEX('Monthly Data'!P:P,Calculations!$C$116+MOD(BV167,Calculations!$C$118))+Control!$C$7*Calculations!$C$85*INDEX('Monthly Data'!Q:Q,Calculations!$C$116+MOD(BV167,Calculations!$C$118))+(1-Control!$C$7*Calculations!$C$87)*INDEX('Monthly Data'!R:R,Calculations!$C$116+MOD(BV167,Calculations!$C$118))</f>
        <v>4.089189590407355E-3</v>
      </c>
      <c r="GM167" s="86">
        <f ca="1">Control!$C$7*Calculations!$C$82*INDEX('Monthly Data'!N:N,Calculations!$C$116+MOD(BW167,Calculations!$C$118))+Control!$C$7*Calculations!$C$83*INDEX('Monthly Data'!O:O,Calculations!$C$116+MOD(BW167,Calculations!$C$118))+Control!$C$7*Calculations!$C$84*INDEX('Monthly Data'!P:P,Calculations!$C$116+MOD(BW167,Calculations!$C$118))+Control!$C$7*Calculations!$C$85*INDEX('Monthly Data'!Q:Q,Calculations!$C$116+MOD(BW167,Calculations!$C$118))+(1-Control!$C$7*Calculations!$C$87)*INDEX('Monthly Data'!R:R,Calculations!$C$116+MOD(BW167,Calculations!$C$118))</f>
        <v>-2.4571433440223247E-2</v>
      </c>
      <c r="GN167" s="86">
        <f ca="1">Control!$C$7*Calculations!$C$82*INDEX('Monthly Data'!N:N,Calculations!$C$116+MOD(BX167,Calculations!$C$118))+Control!$C$7*Calculations!$C$83*INDEX('Monthly Data'!O:O,Calculations!$C$116+MOD(BX167,Calculations!$C$118))+Control!$C$7*Calculations!$C$84*INDEX('Monthly Data'!P:P,Calculations!$C$116+MOD(BX167,Calculations!$C$118))+Control!$C$7*Calculations!$C$85*INDEX('Monthly Data'!Q:Q,Calculations!$C$116+MOD(BX167,Calculations!$C$118))+(1-Control!$C$7*Calculations!$C$87)*INDEX('Monthly Data'!R:R,Calculations!$C$116+MOD(BX167,Calculations!$C$118))</f>
        <v>-3.53368065312233E-2</v>
      </c>
      <c r="GO167" s="86">
        <f ca="1">Control!$C$7*Calculations!$C$82*INDEX('Monthly Data'!N:N,Calculations!$C$116+MOD(BY167,Calculations!$C$118))+Control!$C$7*Calculations!$C$83*INDEX('Monthly Data'!O:O,Calculations!$C$116+MOD(BY167,Calculations!$C$118))+Control!$C$7*Calculations!$C$84*INDEX('Monthly Data'!P:P,Calculations!$C$116+MOD(BY167,Calculations!$C$118))+Control!$C$7*Calculations!$C$85*INDEX('Monthly Data'!Q:Q,Calculations!$C$116+MOD(BY167,Calculations!$C$118))+(1-Control!$C$7*Calculations!$C$87)*INDEX('Monthly Data'!R:R,Calculations!$C$116+MOD(BY167,Calculations!$C$118))</f>
        <v>-1.5984879994281095E-2</v>
      </c>
      <c r="GP167" s="86">
        <f ca="1">Control!$C$7*Calculations!$C$82*INDEX('Monthly Data'!N:N,Calculations!$C$116+MOD(BZ167,Calculations!$C$118))+Control!$C$7*Calculations!$C$83*INDEX('Monthly Data'!O:O,Calculations!$C$116+MOD(BZ167,Calculations!$C$118))+Control!$C$7*Calculations!$C$84*INDEX('Monthly Data'!P:P,Calculations!$C$116+MOD(BZ167,Calculations!$C$118))+Control!$C$7*Calculations!$C$85*INDEX('Monthly Data'!Q:Q,Calculations!$C$116+MOD(BZ167,Calculations!$C$118))+(1-Control!$C$7*Calculations!$C$87)*INDEX('Monthly Data'!R:R,Calculations!$C$116+MOD(BZ167,Calculations!$C$118))</f>
        <v>3.127051071655923E-3</v>
      </c>
      <c r="GQ167" s="86">
        <f ca="1">Control!$C$7*Calculations!$C$82*INDEX('Monthly Data'!N:N,Calculations!$C$116+MOD(CA167,Calculations!$C$118))+Control!$C$7*Calculations!$C$83*INDEX('Monthly Data'!O:O,Calculations!$C$116+MOD(CA167,Calculations!$C$118))+Control!$C$7*Calculations!$C$84*INDEX('Monthly Data'!P:P,Calculations!$C$116+MOD(CA167,Calculations!$C$118))+Control!$C$7*Calculations!$C$85*INDEX('Monthly Data'!Q:Q,Calculations!$C$116+MOD(CA167,Calculations!$C$118))+(1-Control!$C$7*Calculations!$C$87)*INDEX('Monthly Data'!R:R,Calculations!$C$116+MOD(CA167,Calculations!$C$118))</f>
        <v>4.4327772793586687E-3</v>
      </c>
      <c r="GR167" s="86">
        <f ca="1">Control!$C$7*Calculations!$C$82*INDEX('Monthly Data'!N:N,Calculations!$C$116+MOD(CB167,Calculations!$C$118))+Control!$C$7*Calculations!$C$83*INDEX('Monthly Data'!O:O,Calculations!$C$116+MOD(CB167,Calculations!$C$118))+Control!$C$7*Calculations!$C$84*INDEX('Monthly Data'!P:P,Calculations!$C$116+MOD(CB167,Calculations!$C$118))+Control!$C$7*Calculations!$C$85*INDEX('Monthly Data'!Q:Q,Calculations!$C$116+MOD(CB167,Calculations!$C$118))+(1-Control!$C$7*Calculations!$C$87)*INDEX('Monthly Data'!R:R,Calculations!$C$116+MOD(CB167,Calculations!$C$118))</f>
        <v>1.7484305259657981E-2</v>
      </c>
      <c r="GS167" s="86">
        <f ca="1">Control!$C$7*Calculations!$C$82*INDEX('Monthly Data'!N:N,Calculations!$C$116+MOD(CC167,Calculations!$C$118))+Control!$C$7*Calculations!$C$83*INDEX('Monthly Data'!O:O,Calculations!$C$116+MOD(CC167,Calculations!$C$118))+Control!$C$7*Calculations!$C$84*INDEX('Monthly Data'!P:P,Calculations!$C$116+MOD(CC167,Calculations!$C$118))+Control!$C$7*Calculations!$C$85*INDEX('Monthly Data'!Q:Q,Calculations!$C$116+MOD(CC167,Calculations!$C$118))+(1-Control!$C$7*Calculations!$C$87)*INDEX('Monthly Data'!R:R,Calculations!$C$116+MOD(CC167,Calculations!$C$118))</f>
        <v>5.1972609868760735E-3</v>
      </c>
      <c r="GT167" s="86">
        <f ca="1">Control!$C$7*Calculations!$C$82*INDEX('Monthly Data'!N:N,Calculations!$C$116+MOD(CD167,Calculations!$C$118))+Control!$C$7*Calculations!$C$83*INDEX('Monthly Data'!O:O,Calculations!$C$116+MOD(CD167,Calculations!$C$118))+Control!$C$7*Calculations!$C$84*INDEX('Monthly Data'!P:P,Calculations!$C$116+MOD(CD167,Calculations!$C$118))+Control!$C$7*Calculations!$C$85*INDEX('Monthly Data'!Q:Q,Calculations!$C$116+MOD(CD167,Calculations!$C$118))+(1-Control!$C$7*Calculations!$C$87)*INDEX('Monthly Data'!R:R,Calculations!$C$116+MOD(CD167,Calculations!$C$118))</f>
        <v>1.9073822767906517E-2</v>
      </c>
      <c r="GU167" s="86">
        <f ca="1">Control!$C$7*Calculations!$C$82*INDEX('Monthly Data'!N:N,Calculations!$C$116+MOD(CE167,Calculations!$C$118))+Control!$C$7*Calculations!$C$83*INDEX('Monthly Data'!O:O,Calculations!$C$116+MOD(CE167,Calculations!$C$118))+Control!$C$7*Calculations!$C$84*INDEX('Monthly Data'!P:P,Calculations!$C$116+MOD(CE167,Calculations!$C$118))+Control!$C$7*Calculations!$C$85*INDEX('Monthly Data'!Q:Q,Calculations!$C$116+MOD(CE167,Calculations!$C$118))+(1-Control!$C$7*Calculations!$C$87)*INDEX('Monthly Data'!R:R,Calculations!$C$116+MOD(CE167,Calculations!$C$118))</f>
        <v>1.2722494017511032E-2</v>
      </c>
      <c r="GV167" s="86">
        <f ca="1">Control!$C$7*Calculations!$C$82*INDEX('Monthly Data'!N:N,Calculations!$C$116+MOD(CF167,Calculations!$C$118))+Control!$C$7*Calculations!$C$83*INDEX('Monthly Data'!O:O,Calculations!$C$116+MOD(CF167,Calculations!$C$118))+Control!$C$7*Calculations!$C$84*INDEX('Monthly Data'!P:P,Calculations!$C$116+MOD(CF167,Calculations!$C$118))+Control!$C$7*Calculations!$C$85*INDEX('Monthly Data'!Q:Q,Calculations!$C$116+MOD(CF167,Calculations!$C$118))+(1-Control!$C$7*Calculations!$C$87)*INDEX('Monthly Data'!R:R,Calculations!$C$116+MOD(CF167,Calculations!$C$118))</f>
        <v>5.3309355465453899E-3</v>
      </c>
      <c r="GW167" s="86">
        <f ca="1">Control!$C$7*Calculations!$C$82*INDEX('Monthly Data'!N:N,Calculations!$C$116+MOD(CG167,Calculations!$C$118))+Control!$C$7*Calculations!$C$83*INDEX('Monthly Data'!O:O,Calculations!$C$116+MOD(CG167,Calculations!$C$118))+Control!$C$7*Calculations!$C$84*INDEX('Monthly Data'!P:P,Calculations!$C$116+MOD(CG167,Calculations!$C$118))+Control!$C$7*Calculations!$C$85*INDEX('Monthly Data'!Q:Q,Calculations!$C$116+MOD(CG167,Calculations!$C$118))+(1-Control!$C$7*Calculations!$C$87)*INDEX('Monthly Data'!R:R,Calculations!$C$116+MOD(CG167,Calculations!$C$118))</f>
        <v>-3.8875517825435772E-3</v>
      </c>
      <c r="GX167" s="86">
        <f ca="1">Control!$C$7*Calculations!$C$82*INDEX('Monthly Data'!N:N,Calculations!$C$116+MOD(CH167,Calculations!$C$118))+Control!$C$7*Calculations!$C$83*INDEX('Monthly Data'!O:O,Calculations!$C$116+MOD(CH167,Calculations!$C$118))+Control!$C$7*Calculations!$C$84*INDEX('Monthly Data'!P:P,Calculations!$C$116+MOD(CH167,Calculations!$C$118))+Control!$C$7*Calculations!$C$85*INDEX('Monthly Data'!Q:Q,Calculations!$C$116+MOD(CH167,Calculations!$C$118))+(1-Control!$C$7*Calculations!$C$87)*INDEX('Monthly Data'!R:R,Calculations!$C$116+MOD(CH167,Calculations!$C$118))</f>
        <v>3.1011313347584085E-2</v>
      </c>
      <c r="GY167" s="86">
        <f ca="1">Control!$C$7*Calculations!$C$82*INDEX('Monthly Data'!N:N,Calculations!$C$116+MOD(CI167,Calculations!$C$118))+Control!$C$7*Calculations!$C$83*INDEX('Monthly Data'!O:O,Calculations!$C$116+MOD(CI167,Calculations!$C$118))+Control!$C$7*Calculations!$C$84*INDEX('Monthly Data'!P:P,Calculations!$C$116+MOD(CI167,Calculations!$C$118))+Control!$C$7*Calculations!$C$85*INDEX('Monthly Data'!Q:Q,Calculations!$C$116+MOD(CI167,Calculations!$C$118))+(1-Control!$C$7*Calculations!$C$87)*INDEX('Monthly Data'!R:R,Calculations!$C$116+MOD(CI167,Calculations!$C$118))</f>
        <v>7.7184133340106598E-3</v>
      </c>
      <c r="GZ167" s="86">
        <f ca="1">Control!$C$7*Calculations!$C$82*INDEX('Monthly Data'!N:N,Calculations!$C$116+MOD(CJ167,Calculations!$C$118))+Control!$C$7*Calculations!$C$83*INDEX('Monthly Data'!O:O,Calculations!$C$116+MOD(CJ167,Calculations!$C$118))+Control!$C$7*Calculations!$C$84*INDEX('Monthly Data'!P:P,Calculations!$C$116+MOD(CJ167,Calculations!$C$118))+Control!$C$7*Calculations!$C$85*INDEX('Monthly Data'!Q:Q,Calculations!$C$116+MOD(CJ167,Calculations!$C$118))+(1-Control!$C$7*Calculations!$C$87)*INDEX('Monthly Data'!R:R,Calculations!$C$116+MOD(CJ167,Calculations!$C$118))</f>
        <v>-3.299557342782896E-2</v>
      </c>
      <c r="HA167" s="86">
        <f ca="1">Control!$C$7*Calculations!$C$82*INDEX('Monthly Data'!N:N,Calculations!$C$116+MOD(CK167,Calculations!$C$118))+Control!$C$7*Calculations!$C$83*INDEX('Monthly Data'!O:O,Calculations!$C$116+MOD(CK167,Calculations!$C$118))+Control!$C$7*Calculations!$C$84*INDEX('Monthly Data'!P:P,Calculations!$C$116+MOD(CK167,Calculations!$C$118))+Control!$C$7*Calculations!$C$85*INDEX('Monthly Data'!Q:Q,Calculations!$C$116+MOD(CK167,Calculations!$C$118))+(1-Control!$C$7*Calculations!$C$87)*INDEX('Monthly Data'!R:R,Calculations!$C$116+MOD(CK167,Calculations!$C$118))</f>
        <v>1.5108777406081684E-3</v>
      </c>
      <c r="HB167" s="86">
        <f ca="1">Control!$C$7*Calculations!$C$82*INDEX('Monthly Data'!N:N,Calculations!$C$116+MOD(CL167,Calculations!$C$118))+Control!$C$7*Calculations!$C$83*INDEX('Monthly Data'!O:O,Calculations!$C$116+MOD(CL167,Calculations!$C$118))+Control!$C$7*Calculations!$C$84*INDEX('Monthly Data'!P:P,Calculations!$C$116+MOD(CL167,Calculations!$C$118))+Control!$C$7*Calculations!$C$85*INDEX('Monthly Data'!Q:Q,Calculations!$C$116+MOD(CL167,Calculations!$C$118))+(1-Control!$C$7*Calculations!$C$87)*INDEX('Monthly Data'!R:R,Calculations!$C$116+MOD(CL167,Calculations!$C$118))</f>
        <v>7.5897487599915015E-3</v>
      </c>
      <c r="HC167" s="86">
        <f ca="1">Control!$C$7*Calculations!$C$82*INDEX('Monthly Data'!N:N,Calculations!$C$116+MOD(CM167,Calculations!$C$118))+Control!$C$7*Calculations!$C$83*INDEX('Monthly Data'!O:O,Calculations!$C$116+MOD(CM167,Calculations!$C$118))+Control!$C$7*Calculations!$C$84*INDEX('Monthly Data'!P:P,Calculations!$C$116+MOD(CM167,Calculations!$C$118))+Control!$C$7*Calculations!$C$85*INDEX('Monthly Data'!Q:Q,Calculations!$C$116+MOD(CM167,Calculations!$C$118))+(1-Control!$C$7*Calculations!$C$87)*INDEX('Monthly Data'!R:R,Calculations!$C$116+MOD(CM167,Calculations!$C$118))</f>
        <v>-1.5984879994281095E-2</v>
      </c>
      <c r="HD167" s="86">
        <f ca="1">Control!$C$7*Calculations!$C$82*INDEX('Monthly Data'!N:N,Calculations!$C$116+MOD(CN167,Calculations!$C$118))+Control!$C$7*Calculations!$C$83*INDEX('Monthly Data'!O:O,Calculations!$C$116+MOD(CN167,Calculations!$C$118))+Control!$C$7*Calculations!$C$84*INDEX('Monthly Data'!P:P,Calculations!$C$116+MOD(CN167,Calculations!$C$118))+Control!$C$7*Calculations!$C$85*INDEX('Monthly Data'!Q:Q,Calculations!$C$116+MOD(CN167,Calculations!$C$118))+(1-Control!$C$7*Calculations!$C$87)*INDEX('Monthly Data'!R:R,Calculations!$C$116+MOD(CN167,Calculations!$C$118))</f>
        <v>-9.9526758408448549E-3</v>
      </c>
      <c r="HE167" s="86">
        <f ca="1">Control!$C$7*Calculations!$C$82*INDEX('Monthly Data'!N:N,Calculations!$C$116+MOD(CO167,Calculations!$C$118))+Control!$C$7*Calculations!$C$83*INDEX('Monthly Data'!O:O,Calculations!$C$116+MOD(CO167,Calculations!$C$118))+Control!$C$7*Calculations!$C$84*INDEX('Monthly Data'!P:P,Calculations!$C$116+MOD(CO167,Calculations!$C$118))+Control!$C$7*Calculations!$C$85*INDEX('Monthly Data'!Q:Q,Calculations!$C$116+MOD(CO167,Calculations!$C$118))+(1-Control!$C$7*Calculations!$C$87)*INDEX('Monthly Data'!R:R,Calculations!$C$116+MOD(CO167,Calculations!$C$118))</f>
        <v>1.5108777406081684E-3</v>
      </c>
      <c r="HF167" s="86">
        <f ca="1">Control!$C$7*Calculations!$C$82*INDEX('Monthly Data'!N:N,Calculations!$C$116+MOD(CP167,Calculations!$C$118))+Control!$C$7*Calculations!$C$83*INDEX('Monthly Data'!O:O,Calculations!$C$116+MOD(CP167,Calculations!$C$118))+Control!$C$7*Calculations!$C$84*INDEX('Monthly Data'!P:P,Calculations!$C$116+MOD(CP167,Calculations!$C$118))+Control!$C$7*Calculations!$C$85*INDEX('Monthly Data'!Q:Q,Calculations!$C$116+MOD(CP167,Calculations!$C$118))+(1-Control!$C$7*Calculations!$C$87)*INDEX('Monthly Data'!R:R,Calculations!$C$116+MOD(CP167,Calculations!$C$118))</f>
        <v>-7.5539743260223157E-3</v>
      </c>
      <c r="HG167" s="86">
        <f ca="1">Control!$C$7*Calculations!$C$82*INDEX('Monthly Data'!N:N,Calculations!$C$116+MOD(CQ167,Calculations!$C$118))+Control!$C$7*Calculations!$C$83*INDEX('Monthly Data'!O:O,Calculations!$C$116+MOD(CQ167,Calculations!$C$118))+Control!$C$7*Calculations!$C$84*INDEX('Monthly Data'!P:P,Calculations!$C$116+MOD(CQ167,Calculations!$C$118))+Control!$C$7*Calculations!$C$85*INDEX('Monthly Data'!Q:Q,Calculations!$C$116+MOD(CQ167,Calculations!$C$118))+(1-Control!$C$7*Calculations!$C$87)*INDEX('Monthly Data'!R:R,Calculations!$C$116+MOD(CQ167,Calculations!$C$118))</f>
        <v>2.4470405846852006E-3</v>
      </c>
      <c r="HH167" s="86">
        <f ca="1">Control!$C$7*Calculations!$C$82*INDEX('Monthly Data'!N:N,Calculations!$C$116+MOD(CR167,Calculations!$C$118))+Control!$C$7*Calculations!$C$83*INDEX('Monthly Data'!O:O,Calculations!$C$116+MOD(CR167,Calculations!$C$118))+Control!$C$7*Calculations!$C$84*INDEX('Monthly Data'!P:P,Calculations!$C$116+MOD(CR167,Calculations!$C$118))+Control!$C$7*Calculations!$C$85*INDEX('Monthly Data'!Q:Q,Calculations!$C$116+MOD(CR167,Calculations!$C$118))+(1-Control!$C$7*Calculations!$C$87)*INDEX('Monthly Data'!R:R,Calculations!$C$116+MOD(CR167,Calculations!$C$118))</f>
        <v>2.4470405846852006E-3</v>
      </c>
      <c r="HI167" s="86">
        <f ca="1">Control!$C$7*Calculations!$C$82*INDEX('Monthly Data'!N:N,Calculations!$C$116+MOD(CS167,Calculations!$C$118))+Control!$C$7*Calculations!$C$83*INDEX('Monthly Data'!O:O,Calculations!$C$116+MOD(CS167,Calculations!$C$118))+Control!$C$7*Calculations!$C$84*INDEX('Monthly Data'!P:P,Calculations!$C$116+MOD(CS167,Calculations!$C$118))+Control!$C$7*Calculations!$C$85*INDEX('Monthly Data'!Q:Q,Calculations!$C$116+MOD(CS167,Calculations!$C$118))+(1-Control!$C$7*Calculations!$C$87)*INDEX('Monthly Data'!R:R,Calculations!$C$116+MOD(CS167,Calculations!$C$118))</f>
        <v>1.8695385296339444E-2</v>
      </c>
      <c r="HJ167" s="86">
        <f ca="1">Control!$C$7*Calculations!$C$82*INDEX('Monthly Data'!N:N,Calculations!$C$116+MOD(CT167,Calculations!$C$118))+Control!$C$7*Calculations!$C$83*INDEX('Monthly Data'!O:O,Calculations!$C$116+MOD(CT167,Calculations!$C$118))+Control!$C$7*Calculations!$C$84*INDEX('Monthly Data'!P:P,Calculations!$C$116+MOD(CT167,Calculations!$C$118))+Control!$C$7*Calculations!$C$85*INDEX('Monthly Data'!Q:Q,Calculations!$C$116+MOD(CT167,Calculations!$C$118))+(1-Control!$C$7*Calculations!$C$87)*INDEX('Monthly Data'!R:R,Calculations!$C$116+MOD(CT167,Calculations!$C$118))</f>
        <v>-2.5168357537820856E-4</v>
      </c>
      <c r="HK167" s="86">
        <f ca="1">Control!$C$7*Calculations!$C$82*INDEX('Monthly Data'!N:N,Calculations!$C$116+MOD(CU167,Calculations!$C$118))+Control!$C$7*Calculations!$C$83*INDEX('Monthly Data'!O:O,Calculations!$C$116+MOD(CU167,Calculations!$C$118))+Control!$C$7*Calculations!$C$84*INDEX('Monthly Data'!P:P,Calculations!$C$116+MOD(CU167,Calculations!$C$118))+Control!$C$7*Calculations!$C$85*INDEX('Monthly Data'!Q:Q,Calculations!$C$116+MOD(CU167,Calculations!$C$118))+(1-Control!$C$7*Calculations!$C$87)*INDEX('Monthly Data'!R:R,Calculations!$C$116+MOD(CU167,Calculations!$C$118))</f>
        <v>1.1704119272391494E-2</v>
      </c>
      <c r="HL167" s="86">
        <f ca="1">Control!$C$7*Calculations!$C$82*INDEX('Monthly Data'!N:N,Calculations!$C$116+MOD(CV167,Calculations!$C$118))+Control!$C$7*Calculations!$C$83*INDEX('Monthly Data'!O:O,Calculations!$C$116+MOD(CV167,Calculations!$C$118))+Control!$C$7*Calculations!$C$84*INDEX('Monthly Data'!P:P,Calculations!$C$116+MOD(CV167,Calculations!$C$118))+Control!$C$7*Calculations!$C$85*INDEX('Monthly Data'!Q:Q,Calculations!$C$116+MOD(CV167,Calculations!$C$118))+(1-Control!$C$7*Calculations!$C$87)*INDEX('Monthly Data'!R:R,Calculations!$C$116+MOD(CV167,Calculations!$C$118))</f>
        <v>1.5063457444773597E-2</v>
      </c>
      <c r="HM167" s="86">
        <f ca="1">Control!$C$7*Calculations!$C$82*INDEX('Monthly Data'!N:N,Calculations!$C$116+MOD(CW167,Calculations!$C$118))+Control!$C$7*Calculations!$C$83*INDEX('Monthly Data'!O:O,Calculations!$C$116+MOD(CW167,Calculations!$C$118))+Control!$C$7*Calculations!$C$84*INDEX('Monthly Data'!P:P,Calculations!$C$116+MOD(CW167,Calculations!$C$118))+Control!$C$7*Calculations!$C$85*INDEX('Monthly Data'!Q:Q,Calculations!$C$116+MOD(CW167,Calculations!$C$118))+(1-Control!$C$7*Calculations!$C$87)*INDEX('Monthly Data'!R:R,Calculations!$C$116+MOD(CW167,Calculations!$C$118))</f>
        <v>2.2757992058453024E-3</v>
      </c>
      <c r="HN167" s="86">
        <f ca="1">Control!$C$7*Calculations!$C$82*INDEX('Monthly Data'!N:N,Calculations!$C$116+MOD(CX167,Calculations!$C$118))+Control!$C$7*Calculations!$C$83*INDEX('Monthly Data'!O:O,Calculations!$C$116+MOD(CX167,Calculations!$C$118))+Control!$C$7*Calculations!$C$84*INDEX('Monthly Data'!P:P,Calculations!$C$116+MOD(CX167,Calculations!$C$118))+Control!$C$7*Calculations!$C$85*INDEX('Monthly Data'!Q:Q,Calculations!$C$116+MOD(CX167,Calculations!$C$118))+(1-Control!$C$7*Calculations!$C$87)*INDEX('Monthly Data'!R:R,Calculations!$C$116+MOD(CX167,Calculations!$C$118))</f>
        <v>1.0627294914941248E-2</v>
      </c>
      <c r="HO167" s="86">
        <f ca="1">Control!$C$7*Calculations!$C$82*INDEX('Monthly Data'!N:N,Calculations!$C$116+MOD(CY167,Calculations!$C$118))+Control!$C$7*Calculations!$C$83*INDEX('Monthly Data'!O:O,Calculations!$C$116+MOD(CY167,Calculations!$C$118))+Control!$C$7*Calculations!$C$84*INDEX('Monthly Data'!P:P,Calculations!$C$116+MOD(CY167,Calculations!$C$118))+Control!$C$7*Calculations!$C$85*INDEX('Monthly Data'!Q:Q,Calculations!$C$116+MOD(CY167,Calculations!$C$118))+(1-Control!$C$7*Calculations!$C$87)*INDEX('Monthly Data'!R:R,Calculations!$C$116+MOD(CY167,Calculations!$C$118))</f>
        <v>-3.8554137824290124E-2</v>
      </c>
      <c r="HP167" s="86">
        <f ca="1">Control!$C$7*Calculations!$C$82*INDEX('Monthly Data'!N:N,Calculations!$C$116+MOD(CZ167,Calculations!$C$118))+Control!$C$7*Calculations!$C$83*INDEX('Monthly Data'!O:O,Calculations!$C$116+MOD(CZ167,Calculations!$C$118))+Control!$C$7*Calculations!$C$84*INDEX('Monthly Data'!P:P,Calculations!$C$116+MOD(CZ167,Calculations!$C$118))+Control!$C$7*Calculations!$C$85*INDEX('Monthly Data'!Q:Q,Calculations!$C$116+MOD(CZ167,Calculations!$C$118))+(1-Control!$C$7*Calculations!$C$87)*INDEX('Monthly Data'!R:R,Calculations!$C$116+MOD(CZ167,Calculations!$C$118))</f>
        <v>-2.7490061308214487E-3</v>
      </c>
      <c r="HQ167" s="86">
        <f ca="1">Control!$C$7*Calculations!$C$82*INDEX('Monthly Data'!N:N,Calculations!$C$116+MOD(DA167,Calculations!$C$118))+Control!$C$7*Calculations!$C$83*INDEX('Monthly Data'!O:O,Calculations!$C$116+MOD(DA167,Calculations!$C$118))+Control!$C$7*Calculations!$C$84*INDEX('Monthly Data'!P:P,Calculations!$C$116+MOD(DA167,Calculations!$C$118))+Control!$C$7*Calculations!$C$85*INDEX('Monthly Data'!Q:Q,Calculations!$C$116+MOD(DA167,Calculations!$C$118))+(1-Control!$C$7*Calculations!$C$87)*INDEX('Monthly Data'!R:R,Calculations!$C$116+MOD(DA167,Calculations!$C$118))</f>
        <v>1.4915555251167555E-3</v>
      </c>
      <c r="HR167" s="86">
        <f ca="1">Control!$C$7*Calculations!$C$82*INDEX('Monthly Data'!N:N,Calculations!$C$116+MOD(DB167,Calculations!$C$118))+Control!$C$7*Calculations!$C$83*INDEX('Monthly Data'!O:O,Calculations!$C$116+MOD(DB167,Calculations!$C$118))+Control!$C$7*Calculations!$C$84*INDEX('Monthly Data'!P:P,Calculations!$C$116+MOD(DB167,Calculations!$C$118))+Control!$C$7*Calculations!$C$85*INDEX('Monthly Data'!Q:Q,Calculations!$C$116+MOD(DB167,Calculations!$C$118))+(1-Control!$C$7*Calculations!$C$87)*INDEX('Monthly Data'!R:R,Calculations!$C$116+MOD(DB167,Calculations!$C$118))</f>
        <v>2.4842166689046628E-2</v>
      </c>
      <c r="HS167" s="86">
        <f ca="1">Control!$C$7*Calculations!$C$82*INDEX('Monthly Data'!N:N,Calculations!$C$116+MOD(DC167,Calculations!$C$118))+Control!$C$7*Calculations!$C$83*INDEX('Monthly Data'!O:O,Calculations!$C$116+MOD(DC167,Calculations!$C$118))+Control!$C$7*Calculations!$C$84*INDEX('Monthly Data'!P:P,Calculations!$C$116+MOD(DC167,Calculations!$C$118))+Control!$C$7*Calculations!$C$85*INDEX('Monthly Data'!Q:Q,Calculations!$C$116+MOD(DC167,Calculations!$C$118))+(1-Control!$C$7*Calculations!$C$87)*INDEX('Monthly Data'!R:R,Calculations!$C$116+MOD(DC167,Calculations!$C$118))</f>
        <v>-1.8530040247387896E-2</v>
      </c>
      <c r="HT167" s="86">
        <f ca="1">Control!$C$7*Calculations!$C$82*INDEX('Monthly Data'!N:N,Calculations!$C$116+MOD(DD167,Calculations!$C$118))+Control!$C$7*Calculations!$C$83*INDEX('Monthly Data'!O:O,Calculations!$C$116+MOD(DD167,Calculations!$C$118))+Control!$C$7*Calculations!$C$84*INDEX('Monthly Data'!P:P,Calculations!$C$116+MOD(DD167,Calculations!$C$118))+Control!$C$7*Calculations!$C$85*INDEX('Monthly Data'!Q:Q,Calculations!$C$116+MOD(DD167,Calculations!$C$118))+(1-Control!$C$7*Calculations!$C$87)*INDEX('Monthly Data'!R:R,Calculations!$C$116+MOD(DD167,Calculations!$C$118))</f>
        <v>5.3309355465453899E-3</v>
      </c>
      <c r="HU167" s="86">
        <f ca="1">Control!$C$7*Calculations!$C$82*INDEX('Monthly Data'!N:N,Calculations!$C$116+MOD(DE167,Calculations!$C$118))+Control!$C$7*Calculations!$C$83*INDEX('Monthly Data'!O:O,Calculations!$C$116+MOD(DE167,Calculations!$C$118))+Control!$C$7*Calculations!$C$84*INDEX('Monthly Data'!P:P,Calculations!$C$116+MOD(DE167,Calculations!$C$118))+Control!$C$7*Calculations!$C$85*INDEX('Monthly Data'!Q:Q,Calculations!$C$116+MOD(DE167,Calculations!$C$118))+(1-Control!$C$7*Calculations!$C$87)*INDEX('Monthly Data'!R:R,Calculations!$C$116+MOD(DE167,Calculations!$C$118))</f>
        <v>6.6954569943530936E-3</v>
      </c>
      <c r="HV167" s="86">
        <f ca="1">Control!$C$7*Calculations!$C$82*INDEX('Monthly Data'!N:N,Calculations!$C$116+MOD(DF167,Calculations!$C$118))+Control!$C$7*Calculations!$C$83*INDEX('Monthly Data'!O:O,Calculations!$C$116+MOD(DF167,Calculations!$C$118))+Control!$C$7*Calculations!$C$84*INDEX('Monthly Data'!P:P,Calculations!$C$116+MOD(DF167,Calculations!$C$118))+Control!$C$7*Calculations!$C$85*INDEX('Monthly Data'!Q:Q,Calculations!$C$116+MOD(DF167,Calculations!$C$118))+(1-Control!$C$7*Calculations!$C$87)*INDEX('Monthly Data'!R:R,Calculations!$C$116+MOD(DF167,Calculations!$C$118))</f>
        <v>6.6954569943530936E-3</v>
      </c>
      <c r="HW167" s="86">
        <f ca="1">Control!$C$7*Calculations!$C$82*INDEX('Monthly Data'!N:N,Calculations!$C$116+MOD(DG167,Calculations!$C$118))+Control!$C$7*Calculations!$C$83*INDEX('Monthly Data'!O:O,Calculations!$C$116+MOD(DG167,Calculations!$C$118))+Control!$C$7*Calculations!$C$84*INDEX('Monthly Data'!P:P,Calculations!$C$116+MOD(DG167,Calculations!$C$118))+Control!$C$7*Calculations!$C$85*INDEX('Monthly Data'!Q:Q,Calculations!$C$116+MOD(DG167,Calculations!$C$118))+(1-Control!$C$7*Calculations!$C$87)*INDEX('Monthly Data'!R:R,Calculations!$C$116+MOD(DG167,Calculations!$C$118))</f>
        <v>3.6332715283247441E-2</v>
      </c>
      <c r="HX167" s="86">
        <f ca="1">Control!$C$7*Calculations!$C$82*INDEX('Monthly Data'!N:N,Calculations!$C$116+MOD(DH167,Calculations!$C$118))+Control!$C$7*Calculations!$C$83*INDEX('Monthly Data'!O:O,Calculations!$C$116+MOD(DH167,Calculations!$C$118))+Control!$C$7*Calculations!$C$84*INDEX('Monthly Data'!P:P,Calculations!$C$116+MOD(DH167,Calculations!$C$118))+Control!$C$7*Calculations!$C$85*INDEX('Monthly Data'!Q:Q,Calculations!$C$116+MOD(DH167,Calculations!$C$118))+(1-Control!$C$7*Calculations!$C$87)*INDEX('Monthly Data'!R:R,Calculations!$C$116+MOD(DH167,Calculations!$C$118))</f>
        <v>3.9251937367756782E-3</v>
      </c>
      <c r="HY167" s="86">
        <f ca="1">Control!$C$7*Calculations!$C$82*INDEX('Monthly Data'!N:N,Calculations!$C$116+MOD(DI167,Calculations!$C$118))+Control!$C$7*Calculations!$C$83*INDEX('Monthly Data'!O:O,Calculations!$C$116+MOD(DI167,Calculations!$C$118))+Control!$C$7*Calculations!$C$84*INDEX('Monthly Data'!P:P,Calculations!$C$116+MOD(DI167,Calculations!$C$118))+Control!$C$7*Calculations!$C$85*INDEX('Monthly Data'!Q:Q,Calculations!$C$116+MOD(DI167,Calculations!$C$118))+(1-Control!$C$7*Calculations!$C$87)*INDEX('Monthly Data'!R:R,Calculations!$C$116+MOD(DI167,Calculations!$C$118))</f>
        <v>4.2795950888382334E-3</v>
      </c>
      <c r="HZ167" s="86">
        <f ca="1">Control!$C$7*Calculations!$C$82*INDEX('Monthly Data'!N:N,Calculations!$C$116+MOD(DJ167,Calculations!$C$118))+Control!$C$7*Calculations!$C$83*INDEX('Monthly Data'!O:O,Calculations!$C$116+MOD(DJ167,Calculations!$C$118))+Control!$C$7*Calculations!$C$84*INDEX('Monthly Data'!P:P,Calculations!$C$116+MOD(DJ167,Calculations!$C$118))+Control!$C$7*Calculations!$C$85*INDEX('Monthly Data'!Q:Q,Calculations!$C$116+MOD(DJ167,Calculations!$C$118))+(1-Control!$C$7*Calculations!$C$87)*INDEX('Monthly Data'!R:R,Calculations!$C$116+MOD(DJ167,Calculations!$C$118))</f>
        <v>2.1918137743539623E-2</v>
      </c>
      <c r="IA167" s="86">
        <f ca="1">Control!$C$7*Calculations!$C$82*INDEX('Monthly Data'!N:N,Calculations!$C$116+MOD(DK167,Calculations!$C$118))+Control!$C$7*Calculations!$C$83*INDEX('Monthly Data'!O:O,Calculations!$C$116+MOD(DK167,Calculations!$C$118))+Control!$C$7*Calculations!$C$84*INDEX('Monthly Data'!P:P,Calculations!$C$116+MOD(DK167,Calculations!$C$118))+Control!$C$7*Calculations!$C$85*INDEX('Monthly Data'!Q:Q,Calculations!$C$116+MOD(DK167,Calculations!$C$118))+(1-Control!$C$7*Calculations!$C$87)*INDEX('Monthly Data'!R:R,Calculations!$C$116+MOD(DK167,Calculations!$C$118))</f>
        <v>-2.5168357537820856E-4</v>
      </c>
      <c r="IB167" s="86">
        <f ca="1">Control!$C$7*Calculations!$C$82*INDEX('Monthly Data'!N:N,Calculations!$C$116+MOD(DL167,Calculations!$C$118))+Control!$C$7*Calculations!$C$83*INDEX('Monthly Data'!O:O,Calculations!$C$116+MOD(DL167,Calculations!$C$118))+Control!$C$7*Calculations!$C$84*INDEX('Monthly Data'!P:P,Calculations!$C$116+MOD(DL167,Calculations!$C$118))+Control!$C$7*Calculations!$C$85*INDEX('Monthly Data'!Q:Q,Calculations!$C$116+MOD(DL167,Calculations!$C$118))+(1-Control!$C$7*Calculations!$C$87)*INDEX('Monthly Data'!R:R,Calculations!$C$116+MOD(DL167,Calculations!$C$118))</f>
        <v>1.8665061640915637E-2</v>
      </c>
      <c r="IC167" s="86">
        <f ca="1">Control!$C$7*Calculations!$C$82*INDEX('Monthly Data'!N:N,Calculations!$C$116+MOD(DM167,Calculations!$C$118))+Control!$C$7*Calculations!$C$83*INDEX('Monthly Data'!O:O,Calculations!$C$116+MOD(DM167,Calculations!$C$118))+Control!$C$7*Calculations!$C$84*INDEX('Monthly Data'!P:P,Calculations!$C$116+MOD(DM167,Calculations!$C$118))+Control!$C$7*Calculations!$C$85*INDEX('Monthly Data'!Q:Q,Calculations!$C$116+MOD(DM167,Calculations!$C$118))+(1-Control!$C$7*Calculations!$C$87)*INDEX('Monthly Data'!R:R,Calculations!$C$116+MOD(DM167,Calculations!$C$118))</f>
        <v>6.4539397490030407E-3</v>
      </c>
      <c r="ID167" s="86">
        <f ca="1">Control!$C$7*Calculations!$C$82*INDEX('Monthly Data'!N:N,Calculations!$C$116+MOD(DN167,Calculations!$C$118))+Control!$C$7*Calculations!$C$83*INDEX('Monthly Data'!O:O,Calculations!$C$116+MOD(DN167,Calculations!$C$118))+Control!$C$7*Calculations!$C$84*INDEX('Monthly Data'!P:P,Calculations!$C$116+MOD(DN167,Calculations!$C$118))+Control!$C$7*Calculations!$C$85*INDEX('Monthly Data'!Q:Q,Calculations!$C$116+MOD(DN167,Calculations!$C$118))+(1-Control!$C$7*Calculations!$C$87)*INDEX('Monthly Data'!R:R,Calculations!$C$116+MOD(DN167,Calculations!$C$118))</f>
        <v>-2.5168357537820856E-4</v>
      </c>
      <c r="IE167" s="86">
        <f ca="1">Control!$C$7*Calculations!$C$82*INDEX('Monthly Data'!N:N,Calculations!$C$116+MOD(DO167,Calculations!$C$118))+Control!$C$7*Calculations!$C$83*INDEX('Monthly Data'!O:O,Calculations!$C$116+MOD(DO167,Calculations!$C$118))+Control!$C$7*Calculations!$C$84*INDEX('Monthly Data'!P:P,Calculations!$C$116+MOD(DO167,Calculations!$C$118))+Control!$C$7*Calculations!$C$85*INDEX('Monthly Data'!Q:Q,Calculations!$C$116+MOD(DO167,Calculations!$C$118))+(1-Control!$C$7*Calculations!$C$87)*INDEX('Monthly Data'!R:R,Calculations!$C$116+MOD(DO167,Calculations!$C$118))</f>
        <v>1.1704119272391494E-2</v>
      </c>
      <c r="IF167" s="86">
        <f ca="1">Control!$C$7*Calculations!$C$82*INDEX('Monthly Data'!N:N,Calculations!$C$116+MOD(DP167,Calculations!$C$118))+Control!$C$7*Calculations!$C$83*INDEX('Monthly Data'!O:O,Calculations!$C$116+MOD(DP167,Calculations!$C$118))+Control!$C$7*Calculations!$C$84*INDEX('Monthly Data'!P:P,Calculations!$C$116+MOD(DP167,Calculations!$C$118))+Control!$C$7*Calculations!$C$85*INDEX('Monthly Data'!Q:Q,Calculations!$C$116+MOD(DP167,Calculations!$C$118))+(1-Control!$C$7*Calculations!$C$87)*INDEX('Monthly Data'!R:R,Calculations!$C$116+MOD(DP167,Calculations!$C$118))</f>
        <v>-2.4571433440223247E-2</v>
      </c>
      <c r="IG167" s="88">
        <f ca="1">Control!$C$8*(1+DQ167)*(1+DR167)*(1+DS167)*(1+DT167)*(1+DU167)*(1+DV167)*(1+DW167)*(1+DX167)*(1+DY167)*(1+DZ167)*(1+EA167)*(1+EB167)*(1+EC167)*(1+ED167)*(1+EE167)*(1+EF167)*(1+EG167)*(1+EH167)*(1+EI167)*(1+EJ167)*(1+EK167)*(1+EL167)*(1+EM167)*(1+EN167)*(1+EO167)*(1+EP167)*(1+EQ167)*(1+ER167)*(1+ES167)*(1+ET167)*(1+EU167)*(1+EV167)*(1+EW167)*(1+EX167)*(1+EY167)*(1+EZ167)*(1+FA167)*(1+FB167)*(1+FC167)*(1+FD167)*(1+FE167)*(1+FF167)*(1+FG167)*(1+FH167)*(1+FI167)*(1+FJ167)*(1+FK167)*(1+FL167)*(1+FM167)*(1+FN167)*(1+FO167)*(1+FP167)*(1+FQ167)*(1+FR167)*(1+FS167)*(1+FT167)*(1+FU167)*(1+FV167)*(1+FW167)*(1+FX167)*(1+FY167)*(1+FZ167)*(1+GA167)*(1+GB167)*(1+GC167)*(1+GD167)*(1+GE167)*(1+GF167)*(1+GG167)*(1+GH167)*(1+GI167)*(1+GJ167)*(1+GK167)*(1+GL167)*(1+GM167)*(1+GN167)*(1+GO167)*(1+GP167)*(1+GQ167)*(1+GR167)*(1+GS167)*(1+GT167)*(1+GU167)*(1+GV167)*(1+GW167)*(1+GX167)*(1+GY167)*(1+GZ167)*(1+HA167)*(1+HB167)*(1+HC167)*(1+HD167)*(1+HE167)*(1+HF167)*(1+HG167)*(1+HH167)*(1+HI167)*(1+HJ167)*(1+HK167)*(1+HL167)*(1+HM167)*(1+HN167)*(1+HO167)*(1+HP167)*(1+HQ167)*(1+HR167)*(1+HS167)*(1+HT167)*(1+HU167)*(1+HV167)*(1+HW167)*(1+HX167)*(1+HY167)*(1+HZ167)*(1+IA167)*(1+IB167)*(1+IC167)*(1+ID167)*(1+IE167)*(1+IF167)</f>
        <v>77624.940203981736</v>
      </c>
    </row>
    <row r="168" spans="1:241" x14ac:dyDescent="0.25">
      <c r="A168">
        <v>12</v>
      </c>
      <c r="B168">
        <v>62</v>
      </c>
      <c r="C168">
        <v>27</v>
      </c>
      <c r="D168">
        <v>93</v>
      </c>
      <c r="E168">
        <v>6</v>
      </c>
      <c r="F168">
        <v>86</v>
      </c>
      <c r="G168">
        <v>0</v>
      </c>
      <c r="H168">
        <v>3</v>
      </c>
      <c r="I168">
        <v>28</v>
      </c>
      <c r="J168">
        <v>74</v>
      </c>
      <c r="K168">
        <v>67</v>
      </c>
      <c r="L168">
        <v>10</v>
      </c>
      <c r="M168">
        <v>2</v>
      </c>
      <c r="N168">
        <v>60</v>
      </c>
      <c r="O168">
        <v>67</v>
      </c>
      <c r="P168">
        <v>39</v>
      </c>
      <c r="Q168">
        <v>101</v>
      </c>
      <c r="R168">
        <v>113</v>
      </c>
      <c r="S168">
        <v>77</v>
      </c>
      <c r="T168">
        <v>89</v>
      </c>
      <c r="U168">
        <v>80</v>
      </c>
      <c r="V168">
        <v>86</v>
      </c>
      <c r="W168">
        <v>9</v>
      </c>
      <c r="X168">
        <v>21</v>
      </c>
      <c r="Y168">
        <v>97</v>
      </c>
      <c r="Z168">
        <v>66</v>
      </c>
      <c r="AA168">
        <v>71</v>
      </c>
      <c r="AB168">
        <v>28</v>
      </c>
      <c r="AC168">
        <v>118</v>
      </c>
      <c r="AD168">
        <v>30</v>
      </c>
      <c r="AE168">
        <v>53</v>
      </c>
      <c r="AF168">
        <v>104</v>
      </c>
      <c r="AG168">
        <v>26</v>
      </c>
      <c r="AH168">
        <v>26</v>
      </c>
      <c r="AI168">
        <v>67</v>
      </c>
      <c r="AJ168">
        <v>27</v>
      </c>
      <c r="AK168">
        <v>45</v>
      </c>
      <c r="AL168">
        <v>93</v>
      </c>
      <c r="AM168">
        <v>88</v>
      </c>
      <c r="AN168">
        <v>3</v>
      </c>
      <c r="AO168">
        <v>57</v>
      </c>
      <c r="AP168">
        <v>107</v>
      </c>
      <c r="AQ168">
        <v>21</v>
      </c>
      <c r="AR168">
        <v>26</v>
      </c>
      <c r="AS168">
        <v>15</v>
      </c>
      <c r="AT168">
        <v>15</v>
      </c>
      <c r="AU168">
        <v>8</v>
      </c>
      <c r="AV168">
        <v>78</v>
      </c>
      <c r="AW168">
        <v>115</v>
      </c>
      <c r="AX168">
        <v>18</v>
      </c>
      <c r="AY168">
        <v>82</v>
      </c>
      <c r="AZ168">
        <v>43</v>
      </c>
      <c r="BA168">
        <v>55</v>
      </c>
      <c r="BB168">
        <v>91</v>
      </c>
      <c r="BC168">
        <v>5</v>
      </c>
      <c r="BD168">
        <v>28</v>
      </c>
      <c r="BE168">
        <v>34</v>
      </c>
      <c r="BF168">
        <v>109</v>
      </c>
      <c r="BG168">
        <v>98</v>
      </c>
      <c r="BH168">
        <v>102</v>
      </c>
      <c r="BI168">
        <v>42</v>
      </c>
      <c r="BJ168">
        <v>68</v>
      </c>
      <c r="BK168">
        <v>104</v>
      </c>
      <c r="BL168">
        <v>64</v>
      </c>
      <c r="BM168">
        <v>102</v>
      </c>
      <c r="BN168">
        <v>93</v>
      </c>
      <c r="BO168">
        <v>96</v>
      </c>
      <c r="BP168">
        <v>101</v>
      </c>
      <c r="BQ168">
        <v>62</v>
      </c>
      <c r="BR168">
        <v>48</v>
      </c>
      <c r="BS168">
        <v>20</v>
      </c>
      <c r="BT168">
        <v>50</v>
      </c>
      <c r="BU168">
        <v>70</v>
      </c>
      <c r="BV168">
        <v>40</v>
      </c>
      <c r="BW168">
        <v>50</v>
      </c>
      <c r="BX168">
        <v>84</v>
      </c>
      <c r="BY168">
        <v>112</v>
      </c>
      <c r="BZ168">
        <v>8</v>
      </c>
      <c r="CA168">
        <v>94</v>
      </c>
      <c r="CB168">
        <v>29</v>
      </c>
      <c r="CC168">
        <v>7</v>
      </c>
      <c r="CD168">
        <v>56</v>
      </c>
      <c r="CE168">
        <v>7</v>
      </c>
      <c r="CF168">
        <v>41</v>
      </c>
      <c r="CG168">
        <v>108</v>
      </c>
      <c r="CH168">
        <v>114</v>
      </c>
      <c r="CI168">
        <v>36</v>
      </c>
      <c r="CJ168">
        <v>98</v>
      </c>
      <c r="CK168">
        <v>19</v>
      </c>
      <c r="CL168">
        <v>24</v>
      </c>
      <c r="CM168">
        <v>117</v>
      </c>
      <c r="CN168">
        <v>95</v>
      </c>
      <c r="CO168">
        <v>97</v>
      </c>
      <c r="CP168">
        <v>2</v>
      </c>
      <c r="CQ168">
        <v>1</v>
      </c>
      <c r="CR168">
        <v>36</v>
      </c>
      <c r="CS168">
        <v>12</v>
      </c>
      <c r="CT168">
        <v>102</v>
      </c>
      <c r="CU168">
        <v>81</v>
      </c>
      <c r="CV168">
        <v>31</v>
      </c>
      <c r="CW168">
        <v>38</v>
      </c>
      <c r="CX168">
        <v>21</v>
      </c>
      <c r="CY168">
        <v>87</v>
      </c>
      <c r="CZ168">
        <v>80</v>
      </c>
      <c r="DA168">
        <v>115</v>
      </c>
      <c r="DB168">
        <v>96</v>
      </c>
      <c r="DC168">
        <v>6</v>
      </c>
      <c r="DD168">
        <v>59</v>
      </c>
      <c r="DE168">
        <v>65</v>
      </c>
      <c r="DF168">
        <v>107</v>
      </c>
      <c r="DG168">
        <v>49</v>
      </c>
      <c r="DH168">
        <v>102</v>
      </c>
      <c r="DI168">
        <v>3</v>
      </c>
      <c r="DJ168">
        <v>116</v>
      </c>
      <c r="DK168">
        <v>43</v>
      </c>
      <c r="DL168">
        <v>35</v>
      </c>
      <c r="DM168">
        <v>76</v>
      </c>
      <c r="DN168">
        <v>118</v>
      </c>
      <c r="DO168">
        <v>38</v>
      </c>
      <c r="DP168">
        <v>85</v>
      </c>
      <c r="DQ168" s="86">
        <f ca="1">Control!$C$7*Calculations!$C$82*INDEX('Monthly Data'!N:N,Calculations!$C$116+MOD(A168,Calculations!$C$118))+Control!$C$7*Calculations!$C$83*INDEX('Monthly Data'!O:O,Calculations!$C$116+MOD(A168,Calculations!$C$118))+Control!$C$7*Calculations!$C$84*INDEX('Monthly Data'!P:P,Calculations!$C$116+MOD(A168,Calculations!$C$118))+Control!$C$7*Calculations!$C$85*INDEX('Monthly Data'!Q:Q,Calculations!$C$116+MOD(A168,Calculations!$C$118))+(1-Control!$C$7*Calculations!$C$87)*INDEX('Monthly Data'!R:R,Calculations!$C$116+MOD(A168,Calculations!$C$118))</f>
        <v>1.0415351832335435E-2</v>
      </c>
      <c r="DR168" s="86">
        <f ca="1">Control!$C$7*Calculations!$C$82*INDEX('Monthly Data'!N:N,Calculations!$C$116+MOD(B168,Calculations!$C$118))+Control!$C$7*Calculations!$C$83*INDEX('Monthly Data'!O:O,Calculations!$C$116+MOD(B168,Calculations!$C$118))+Control!$C$7*Calculations!$C$84*INDEX('Monthly Data'!P:P,Calculations!$C$116+MOD(B168,Calculations!$C$118))+Control!$C$7*Calculations!$C$85*INDEX('Monthly Data'!Q:Q,Calculations!$C$116+MOD(B168,Calculations!$C$118))+(1-Control!$C$7*Calculations!$C$87)*INDEX('Monthly Data'!R:R,Calculations!$C$116+MOD(B168,Calculations!$C$118))</f>
        <v>-9.839093431862074E-3</v>
      </c>
      <c r="DS168" s="86">
        <f ca="1">Control!$C$7*Calculations!$C$82*INDEX('Monthly Data'!N:N,Calculations!$C$116+MOD(C168,Calculations!$C$118))+Control!$C$7*Calculations!$C$83*INDEX('Monthly Data'!O:O,Calculations!$C$116+MOD(C168,Calculations!$C$118))+Control!$C$7*Calculations!$C$84*INDEX('Monthly Data'!P:P,Calculations!$C$116+MOD(C168,Calculations!$C$118))+Control!$C$7*Calculations!$C$85*INDEX('Monthly Data'!Q:Q,Calculations!$C$116+MOD(C168,Calculations!$C$118))+(1-Control!$C$7*Calculations!$C$87)*INDEX('Monthly Data'!R:R,Calculations!$C$116+MOD(C168,Calculations!$C$118))</f>
        <v>-3.53368065312233E-2</v>
      </c>
      <c r="DT168" s="86">
        <f ca="1">Control!$C$7*Calculations!$C$82*INDEX('Monthly Data'!N:N,Calculations!$C$116+MOD(D168,Calculations!$C$118))+Control!$C$7*Calculations!$C$83*INDEX('Monthly Data'!O:O,Calculations!$C$116+MOD(D168,Calculations!$C$118))+Control!$C$7*Calculations!$C$84*INDEX('Monthly Data'!P:P,Calculations!$C$116+MOD(D168,Calculations!$C$118))+Control!$C$7*Calculations!$C$85*INDEX('Monthly Data'!Q:Q,Calculations!$C$116+MOD(D168,Calculations!$C$118))+(1-Control!$C$7*Calculations!$C$87)*INDEX('Monthly Data'!R:R,Calculations!$C$116+MOD(D168,Calculations!$C$118))</f>
        <v>1.1809891087585166E-2</v>
      </c>
      <c r="DU168" s="86">
        <f ca="1">Control!$C$7*Calculations!$C$82*INDEX('Monthly Data'!N:N,Calculations!$C$116+MOD(E168,Calculations!$C$118))+Control!$C$7*Calculations!$C$83*INDEX('Monthly Data'!O:O,Calculations!$C$116+MOD(E168,Calculations!$C$118))+Control!$C$7*Calculations!$C$84*INDEX('Monthly Data'!P:P,Calculations!$C$116+MOD(E168,Calculations!$C$118))+Control!$C$7*Calculations!$C$85*INDEX('Monthly Data'!Q:Q,Calculations!$C$116+MOD(E168,Calculations!$C$118))+(1-Control!$C$7*Calculations!$C$87)*INDEX('Monthly Data'!R:R,Calculations!$C$116+MOD(E168,Calculations!$C$118))</f>
        <v>4.7768166384148329E-3</v>
      </c>
      <c r="DV168" s="86">
        <f ca="1">Control!$C$7*Calculations!$C$82*INDEX('Monthly Data'!N:N,Calculations!$C$116+MOD(F168,Calculations!$C$118))+Control!$C$7*Calculations!$C$83*INDEX('Monthly Data'!O:O,Calculations!$C$116+MOD(F168,Calculations!$C$118))+Control!$C$7*Calculations!$C$84*INDEX('Monthly Data'!P:P,Calculations!$C$116+MOD(F168,Calculations!$C$118))+Control!$C$7*Calculations!$C$85*INDEX('Monthly Data'!Q:Q,Calculations!$C$116+MOD(F168,Calculations!$C$118))+(1-Control!$C$7*Calculations!$C$87)*INDEX('Monthly Data'!R:R,Calculations!$C$116+MOD(F168,Calculations!$C$118))</f>
        <v>4.5735623984309991E-2</v>
      </c>
      <c r="DW168" s="86">
        <f ca="1">Control!$C$7*Calculations!$C$82*INDEX('Monthly Data'!N:N,Calculations!$C$116+MOD(G168,Calculations!$C$118))+Control!$C$7*Calculations!$C$83*INDEX('Monthly Data'!O:O,Calculations!$C$116+MOD(G168,Calculations!$C$118))+Control!$C$7*Calculations!$C$84*INDEX('Monthly Data'!P:P,Calculations!$C$116+MOD(G168,Calculations!$C$118))+Control!$C$7*Calculations!$C$85*INDEX('Monthly Data'!Q:Q,Calculations!$C$116+MOD(G168,Calculations!$C$118))+(1-Control!$C$7*Calculations!$C$87)*INDEX('Monthly Data'!R:R,Calculations!$C$116+MOD(G168,Calculations!$C$118))</f>
        <v>1.4915555251167555E-3</v>
      </c>
      <c r="DX168" s="86">
        <f ca="1">Control!$C$7*Calculations!$C$82*INDEX('Monthly Data'!N:N,Calculations!$C$116+MOD(H168,Calculations!$C$118))+Control!$C$7*Calculations!$C$83*INDEX('Monthly Data'!O:O,Calculations!$C$116+MOD(H168,Calculations!$C$118))+Control!$C$7*Calculations!$C$84*INDEX('Monthly Data'!P:P,Calculations!$C$116+MOD(H168,Calculations!$C$118))+Control!$C$7*Calculations!$C$85*INDEX('Monthly Data'!Q:Q,Calculations!$C$116+MOD(H168,Calculations!$C$118))+(1-Control!$C$7*Calculations!$C$87)*INDEX('Monthly Data'!R:R,Calculations!$C$116+MOD(H168,Calculations!$C$118))</f>
        <v>9.9793409618087695E-3</v>
      </c>
      <c r="DY168" s="86">
        <f ca="1">Control!$C$7*Calculations!$C$82*INDEX('Monthly Data'!N:N,Calculations!$C$116+MOD(I168,Calculations!$C$118))+Control!$C$7*Calculations!$C$83*INDEX('Monthly Data'!O:O,Calculations!$C$116+MOD(I168,Calculations!$C$118))+Control!$C$7*Calculations!$C$84*INDEX('Monthly Data'!P:P,Calculations!$C$116+MOD(I168,Calculations!$C$118))+Control!$C$7*Calculations!$C$85*INDEX('Monthly Data'!Q:Q,Calculations!$C$116+MOD(I168,Calculations!$C$118))+(1-Control!$C$7*Calculations!$C$87)*INDEX('Monthly Data'!R:R,Calculations!$C$116+MOD(I168,Calculations!$C$118))</f>
        <v>3.7596120283497965E-2</v>
      </c>
      <c r="DZ168" s="86">
        <f ca="1">Control!$C$7*Calculations!$C$82*INDEX('Monthly Data'!N:N,Calculations!$C$116+MOD(J168,Calculations!$C$118))+Control!$C$7*Calculations!$C$83*INDEX('Monthly Data'!O:O,Calculations!$C$116+MOD(J168,Calculations!$C$118))+Control!$C$7*Calculations!$C$84*INDEX('Monthly Data'!P:P,Calculations!$C$116+MOD(J168,Calculations!$C$118))+Control!$C$7*Calculations!$C$85*INDEX('Monthly Data'!Q:Q,Calculations!$C$116+MOD(J168,Calculations!$C$118))+(1-Control!$C$7*Calculations!$C$87)*INDEX('Monthly Data'!R:R,Calculations!$C$116+MOD(J168,Calculations!$C$118))</f>
        <v>3.7118215575026904E-2</v>
      </c>
      <c r="EA168" s="86">
        <f ca="1">Control!$C$7*Calculations!$C$82*INDEX('Monthly Data'!N:N,Calculations!$C$116+MOD(K168,Calculations!$C$118))+Control!$C$7*Calculations!$C$83*INDEX('Monthly Data'!O:O,Calculations!$C$116+MOD(K168,Calculations!$C$118))+Control!$C$7*Calculations!$C$84*INDEX('Monthly Data'!P:P,Calculations!$C$116+MOD(K168,Calculations!$C$118))+Control!$C$7*Calculations!$C$85*INDEX('Monthly Data'!Q:Q,Calculations!$C$116+MOD(K168,Calculations!$C$118))+(1-Control!$C$7*Calculations!$C$87)*INDEX('Monthly Data'!R:R,Calculations!$C$116+MOD(K168,Calculations!$C$118))</f>
        <v>-3.9863250714949353E-2</v>
      </c>
      <c r="EB168" s="86">
        <f ca="1">Control!$C$7*Calculations!$C$82*INDEX('Monthly Data'!N:N,Calculations!$C$116+MOD(L168,Calculations!$C$118))+Control!$C$7*Calculations!$C$83*INDEX('Monthly Data'!O:O,Calculations!$C$116+MOD(L168,Calculations!$C$118))+Control!$C$7*Calculations!$C$84*INDEX('Monthly Data'!P:P,Calculations!$C$116+MOD(L168,Calculations!$C$118))+Control!$C$7*Calculations!$C$85*INDEX('Monthly Data'!Q:Q,Calculations!$C$116+MOD(L168,Calculations!$C$118))+(1-Control!$C$7*Calculations!$C$87)*INDEX('Monthly Data'!R:R,Calculations!$C$116+MOD(L168,Calculations!$C$118))</f>
        <v>1.1702576456120543E-2</v>
      </c>
      <c r="EC168" s="86">
        <f ca="1">Control!$C$7*Calculations!$C$82*INDEX('Monthly Data'!N:N,Calculations!$C$116+MOD(M168,Calculations!$C$118))+Control!$C$7*Calculations!$C$83*INDEX('Monthly Data'!O:O,Calculations!$C$116+MOD(M168,Calculations!$C$118))+Control!$C$7*Calculations!$C$84*INDEX('Monthly Data'!P:P,Calculations!$C$116+MOD(M168,Calculations!$C$118))+Control!$C$7*Calculations!$C$85*INDEX('Monthly Data'!Q:Q,Calculations!$C$116+MOD(M168,Calculations!$C$118))+(1-Control!$C$7*Calculations!$C$87)*INDEX('Monthly Data'!R:R,Calculations!$C$116+MOD(M168,Calculations!$C$118))</f>
        <v>7.7184133340106598E-3</v>
      </c>
      <c r="ED168" s="86">
        <f ca="1">Control!$C$7*Calculations!$C$82*INDEX('Monthly Data'!N:N,Calculations!$C$116+MOD(N168,Calculations!$C$118))+Control!$C$7*Calculations!$C$83*INDEX('Monthly Data'!O:O,Calculations!$C$116+MOD(N168,Calculations!$C$118))+Control!$C$7*Calculations!$C$84*INDEX('Monthly Data'!P:P,Calculations!$C$116+MOD(N168,Calculations!$C$118))+Control!$C$7*Calculations!$C$85*INDEX('Monthly Data'!Q:Q,Calculations!$C$116+MOD(N168,Calculations!$C$118))+(1-Control!$C$7*Calculations!$C$87)*INDEX('Monthly Data'!R:R,Calculations!$C$116+MOD(N168,Calculations!$C$118))</f>
        <v>-1.9947061878162777E-2</v>
      </c>
      <c r="EE168" s="86">
        <f ca="1">Control!$C$7*Calculations!$C$82*INDEX('Monthly Data'!N:N,Calculations!$C$116+MOD(O168,Calculations!$C$118))+Control!$C$7*Calculations!$C$83*INDEX('Monthly Data'!O:O,Calculations!$C$116+MOD(O168,Calculations!$C$118))+Control!$C$7*Calculations!$C$84*INDEX('Monthly Data'!P:P,Calculations!$C$116+MOD(O168,Calculations!$C$118))+Control!$C$7*Calculations!$C$85*INDEX('Monthly Data'!Q:Q,Calculations!$C$116+MOD(O168,Calculations!$C$118))+(1-Control!$C$7*Calculations!$C$87)*INDEX('Monthly Data'!R:R,Calculations!$C$116+MOD(O168,Calculations!$C$118))</f>
        <v>-3.9863250714949353E-2</v>
      </c>
      <c r="EF168" s="86">
        <f ca="1">Control!$C$7*Calculations!$C$82*INDEX('Monthly Data'!N:N,Calculations!$C$116+MOD(P168,Calculations!$C$118))+Control!$C$7*Calculations!$C$83*INDEX('Monthly Data'!O:O,Calculations!$C$116+MOD(P168,Calculations!$C$118))+Control!$C$7*Calculations!$C$84*INDEX('Monthly Data'!P:P,Calculations!$C$116+MOD(P168,Calculations!$C$118))+Control!$C$7*Calculations!$C$85*INDEX('Monthly Data'!Q:Q,Calculations!$C$116+MOD(P168,Calculations!$C$118))+(1-Control!$C$7*Calculations!$C$87)*INDEX('Monthly Data'!R:R,Calculations!$C$116+MOD(P168,Calculations!$C$118))</f>
        <v>1.5063457444773597E-2</v>
      </c>
      <c r="EG168" s="86">
        <f ca="1">Control!$C$7*Calculations!$C$82*INDEX('Monthly Data'!N:N,Calculations!$C$116+MOD(Q168,Calculations!$C$118))+Control!$C$7*Calculations!$C$83*INDEX('Monthly Data'!O:O,Calculations!$C$116+MOD(Q168,Calculations!$C$118))+Control!$C$7*Calculations!$C$84*INDEX('Monthly Data'!P:P,Calculations!$C$116+MOD(Q168,Calculations!$C$118))+Control!$C$7*Calculations!$C$85*INDEX('Monthly Data'!Q:Q,Calculations!$C$116+MOD(Q168,Calculations!$C$118))+(1-Control!$C$7*Calculations!$C$87)*INDEX('Monthly Data'!R:R,Calculations!$C$116+MOD(Q168,Calculations!$C$118))</f>
        <v>-2.5168357537820856E-4</v>
      </c>
      <c r="EH168" s="86">
        <f ca="1">Control!$C$7*Calculations!$C$82*INDEX('Monthly Data'!N:N,Calculations!$C$116+MOD(R168,Calculations!$C$118))+Control!$C$7*Calculations!$C$83*INDEX('Monthly Data'!O:O,Calculations!$C$116+MOD(R168,Calculations!$C$118))+Control!$C$7*Calculations!$C$84*INDEX('Monthly Data'!P:P,Calculations!$C$116+MOD(R168,Calculations!$C$118))+Control!$C$7*Calculations!$C$85*INDEX('Monthly Data'!Q:Q,Calculations!$C$116+MOD(R168,Calculations!$C$118))+(1-Control!$C$7*Calculations!$C$87)*INDEX('Monthly Data'!R:R,Calculations!$C$116+MOD(R168,Calculations!$C$118))</f>
        <v>4.4327772793586687E-3</v>
      </c>
      <c r="EI168" s="86">
        <f ca="1">Control!$C$7*Calculations!$C$82*INDEX('Monthly Data'!N:N,Calculations!$C$116+MOD(S168,Calculations!$C$118))+Control!$C$7*Calculations!$C$83*INDEX('Monthly Data'!O:O,Calculations!$C$116+MOD(S168,Calculations!$C$118))+Control!$C$7*Calculations!$C$84*INDEX('Monthly Data'!P:P,Calculations!$C$116+MOD(S168,Calculations!$C$118))+Control!$C$7*Calculations!$C$85*INDEX('Monthly Data'!Q:Q,Calculations!$C$116+MOD(S168,Calculations!$C$118))+(1-Control!$C$7*Calculations!$C$87)*INDEX('Monthly Data'!R:R,Calculations!$C$116+MOD(S168,Calculations!$C$118))</f>
        <v>-1.0485101266941802E-2</v>
      </c>
      <c r="EJ168" s="86">
        <f ca="1">Control!$C$7*Calculations!$C$82*INDEX('Monthly Data'!N:N,Calculations!$C$116+MOD(T168,Calculations!$C$118))+Control!$C$7*Calculations!$C$83*INDEX('Monthly Data'!O:O,Calculations!$C$116+MOD(T168,Calculations!$C$118))+Control!$C$7*Calculations!$C$84*INDEX('Monthly Data'!P:P,Calculations!$C$116+MOD(T168,Calculations!$C$118))+Control!$C$7*Calculations!$C$85*INDEX('Monthly Data'!Q:Q,Calculations!$C$116+MOD(T168,Calculations!$C$118))+(1-Control!$C$7*Calculations!$C$87)*INDEX('Monthly Data'!R:R,Calculations!$C$116+MOD(T168,Calculations!$C$118))</f>
        <v>2.3852824346838646E-2</v>
      </c>
      <c r="EK168" s="86">
        <f ca="1">Control!$C$7*Calculations!$C$82*INDEX('Monthly Data'!N:N,Calculations!$C$116+MOD(U168,Calculations!$C$118))+Control!$C$7*Calculations!$C$83*INDEX('Monthly Data'!O:O,Calculations!$C$116+MOD(U168,Calculations!$C$118))+Control!$C$7*Calculations!$C$84*INDEX('Monthly Data'!P:P,Calculations!$C$116+MOD(U168,Calculations!$C$118))+Control!$C$7*Calculations!$C$85*INDEX('Monthly Data'!Q:Q,Calculations!$C$116+MOD(U168,Calculations!$C$118))+(1-Control!$C$7*Calculations!$C$87)*INDEX('Monthly Data'!R:R,Calculations!$C$116+MOD(U168,Calculations!$C$118))</f>
        <v>-2.7490061308214487E-3</v>
      </c>
      <c r="EL168" s="86">
        <f ca="1">Control!$C$7*Calculations!$C$82*INDEX('Monthly Data'!N:N,Calculations!$C$116+MOD(V168,Calculations!$C$118))+Control!$C$7*Calculations!$C$83*INDEX('Monthly Data'!O:O,Calculations!$C$116+MOD(V168,Calculations!$C$118))+Control!$C$7*Calculations!$C$84*INDEX('Monthly Data'!P:P,Calculations!$C$116+MOD(V168,Calculations!$C$118))+Control!$C$7*Calculations!$C$85*INDEX('Monthly Data'!Q:Q,Calculations!$C$116+MOD(V168,Calculations!$C$118))+(1-Control!$C$7*Calculations!$C$87)*INDEX('Monthly Data'!R:R,Calculations!$C$116+MOD(V168,Calculations!$C$118))</f>
        <v>4.5735623984309991E-2</v>
      </c>
      <c r="EM168" s="86">
        <f ca="1">Control!$C$7*Calculations!$C$82*INDEX('Monthly Data'!N:N,Calculations!$C$116+MOD(W168,Calculations!$C$118))+Control!$C$7*Calculations!$C$83*INDEX('Monthly Data'!O:O,Calculations!$C$116+MOD(W168,Calculations!$C$118))+Control!$C$7*Calculations!$C$84*INDEX('Monthly Data'!P:P,Calculations!$C$116+MOD(W168,Calculations!$C$118))+Control!$C$7*Calculations!$C$85*INDEX('Monthly Data'!Q:Q,Calculations!$C$116+MOD(W168,Calculations!$C$118))+(1-Control!$C$7*Calculations!$C$87)*INDEX('Monthly Data'!R:R,Calculations!$C$116+MOD(W168,Calculations!$C$118))</f>
        <v>2.4470405846852006E-3</v>
      </c>
      <c r="EN168" s="86">
        <f ca="1">Control!$C$7*Calculations!$C$82*INDEX('Monthly Data'!N:N,Calculations!$C$116+MOD(X168,Calculations!$C$118))+Control!$C$7*Calculations!$C$83*INDEX('Monthly Data'!O:O,Calculations!$C$116+MOD(X168,Calculations!$C$118))+Control!$C$7*Calculations!$C$84*INDEX('Monthly Data'!P:P,Calculations!$C$116+MOD(X168,Calculations!$C$118))+Control!$C$7*Calculations!$C$85*INDEX('Monthly Data'!Q:Q,Calculations!$C$116+MOD(X168,Calculations!$C$118))+(1-Control!$C$7*Calculations!$C$87)*INDEX('Monthly Data'!R:R,Calculations!$C$116+MOD(X168,Calculations!$C$118))</f>
        <v>1.5108777406081684E-3</v>
      </c>
      <c r="EO168" s="86">
        <f ca="1">Control!$C$7*Calculations!$C$82*INDEX('Monthly Data'!N:N,Calculations!$C$116+MOD(Y168,Calculations!$C$118))+Control!$C$7*Calculations!$C$83*INDEX('Monthly Data'!O:O,Calculations!$C$116+MOD(Y168,Calculations!$C$118))+Control!$C$7*Calculations!$C$84*INDEX('Monthly Data'!P:P,Calculations!$C$116+MOD(Y168,Calculations!$C$118))+Control!$C$7*Calculations!$C$85*INDEX('Monthly Data'!Q:Q,Calculations!$C$116+MOD(Y168,Calculations!$C$118))+(1-Control!$C$7*Calculations!$C$87)*INDEX('Monthly Data'!R:R,Calculations!$C$116+MOD(Y168,Calculations!$C$118))</f>
        <v>-7.5539743260223157E-3</v>
      </c>
      <c r="EP168" s="86">
        <f ca="1">Control!$C$7*Calculations!$C$82*INDEX('Monthly Data'!N:N,Calculations!$C$116+MOD(Z168,Calculations!$C$118))+Control!$C$7*Calculations!$C$83*INDEX('Monthly Data'!O:O,Calculations!$C$116+MOD(Z168,Calculations!$C$118))+Control!$C$7*Calculations!$C$84*INDEX('Monthly Data'!P:P,Calculations!$C$116+MOD(Z168,Calculations!$C$118))+Control!$C$7*Calculations!$C$85*INDEX('Monthly Data'!Q:Q,Calculations!$C$116+MOD(Z168,Calculations!$C$118))+(1-Control!$C$7*Calculations!$C$87)*INDEX('Monthly Data'!R:R,Calculations!$C$116+MOD(Z168,Calculations!$C$118))</f>
        <v>1.3891304280773396E-2</v>
      </c>
      <c r="EQ168" s="86">
        <f ca="1">Control!$C$7*Calculations!$C$82*INDEX('Monthly Data'!N:N,Calculations!$C$116+MOD(AA168,Calculations!$C$118))+Control!$C$7*Calculations!$C$83*INDEX('Monthly Data'!O:O,Calculations!$C$116+MOD(AA168,Calculations!$C$118))+Control!$C$7*Calculations!$C$84*INDEX('Monthly Data'!P:P,Calculations!$C$116+MOD(AA168,Calculations!$C$118))+Control!$C$7*Calculations!$C$85*INDEX('Monthly Data'!Q:Q,Calculations!$C$116+MOD(AA168,Calculations!$C$118))+(1-Control!$C$7*Calculations!$C$87)*INDEX('Monthly Data'!R:R,Calculations!$C$116+MOD(AA168,Calculations!$C$118))</f>
        <v>-2.072517756005474E-2</v>
      </c>
      <c r="ER168" s="86">
        <f ca="1">Control!$C$7*Calculations!$C$82*INDEX('Monthly Data'!N:N,Calculations!$C$116+MOD(AB168,Calculations!$C$118))+Control!$C$7*Calculations!$C$83*INDEX('Monthly Data'!O:O,Calculations!$C$116+MOD(AB168,Calculations!$C$118))+Control!$C$7*Calculations!$C$84*INDEX('Monthly Data'!P:P,Calculations!$C$116+MOD(AB168,Calculations!$C$118))+Control!$C$7*Calculations!$C$85*INDEX('Monthly Data'!Q:Q,Calculations!$C$116+MOD(AB168,Calculations!$C$118))+(1-Control!$C$7*Calculations!$C$87)*INDEX('Monthly Data'!R:R,Calculations!$C$116+MOD(AB168,Calculations!$C$118))</f>
        <v>3.7596120283497965E-2</v>
      </c>
      <c r="ES168" s="86">
        <f ca="1">Control!$C$7*Calculations!$C$82*INDEX('Monthly Data'!N:N,Calculations!$C$116+MOD(AC168,Calculations!$C$118))+Control!$C$7*Calculations!$C$83*INDEX('Monthly Data'!O:O,Calculations!$C$116+MOD(AC168,Calculations!$C$118))+Control!$C$7*Calculations!$C$84*INDEX('Monthly Data'!P:P,Calculations!$C$116+MOD(AC168,Calculations!$C$118))+Control!$C$7*Calculations!$C$85*INDEX('Monthly Data'!Q:Q,Calculations!$C$116+MOD(AC168,Calculations!$C$118))+(1-Control!$C$7*Calculations!$C$87)*INDEX('Monthly Data'!R:R,Calculations!$C$116+MOD(AC168,Calculations!$C$118))</f>
        <v>3.4808428836917149E-3</v>
      </c>
      <c r="ET168" s="86">
        <f ca="1">Control!$C$7*Calculations!$C$82*INDEX('Monthly Data'!N:N,Calculations!$C$116+MOD(AD168,Calculations!$C$118))+Control!$C$7*Calculations!$C$83*INDEX('Monthly Data'!O:O,Calculations!$C$116+MOD(AD168,Calculations!$C$118))+Control!$C$7*Calculations!$C$84*INDEX('Monthly Data'!P:P,Calculations!$C$116+MOD(AD168,Calculations!$C$118))+Control!$C$7*Calculations!$C$85*INDEX('Monthly Data'!Q:Q,Calculations!$C$116+MOD(AD168,Calculations!$C$118))+(1-Control!$C$7*Calculations!$C$87)*INDEX('Monthly Data'!R:R,Calculations!$C$116+MOD(AD168,Calculations!$C$118))</f>
        <v>7.9764341593600071E-3</v>
      </c>
      <c r="EU168" s="86">
        <f ca="1">Control!$C$7*Calculations!$C$82*INDEX('Monthly Data'!N:N,Calculations!$C$116+MOD(AE168,Calculations!$C$118))+Control!$C$7*Calculations!$C$83*INDEX('Monthly Data'!O:O,Calculations!$C$116+MOD(AE168,Calculations!$C$118))+Control!$C$7*Calculations!$C$84*INDEX('Monthly Data'!P:P,Calculations!$C$116+MOD(AE168,Calculations!$C$118))+Control!$C$7*Calculations!$C$85*INDEX('Monthly Data'!Q:Q,Calculations!$C$116+MOD(AE168,Calculations!$C$118))+(1-Control!$C$7*Calculations!$C$87)*INDEX('Monthly Data'!R:R,Calculations!$C$116+MOD(AE168,Calculations!$C$118))</f>
        <v>1.1786765492207996E-2</v>
      </c>
      <c r="EV168" s="86">
        <f ca="1">Control!$C$7*Calculations!$C$82*INDEX('Monthly Data'!N:N,Calculations!$C$116+MOD(AF168,Calculations!$C$118))+Control!$C$7*Calculations!$C$83*INDEX('Monthly Data'!O:O,Calculations!$C$116+MOD(AF168,Calculations!$C$118))+Control!$C$7*Calculations!$C$84*INDEX('Monthly Data'!P:P,Calculations!$C$116+MOD(AF168,Calculations!$C$118))+Control!$C$7*Calculations!$C$85*INDEX('Monthly Data'!Q:Q,Calculations!$C$116+MOD(AF168,Calculations!$C$118))+(1-Control!$C$7*Calculations!$C$87)*INDEX('Monthly Data'!R:R,Calculations!$C$116+MOD(AF168,Calculations!$C$118))</f>
        <v>2.9708469559001142E-2</v>
      </c>
      <c r="EW168" s="86">
        <f ca="1">Control!$C$7*Calculations!$C$82*INDEX('Monthly Data'!N:N,Calculations!$C$116+MOD(AG168,Calculations!$C$118))+Control!$C$7*Calculations!$C$83*INDEX('Monthly Data'!O:O,Calculations!$C$116+MOD(AG168,Calculations!$C$118))+Control!$C$7*Calculations!$C$84*INDEX('Monthly Data'!P:P,Calculations!$C$116+MOD(AG168,Calculations!$C$118))+Control!$C$7*Calculations!$C$85*INDEX('Monthly Data'!Q:Q,Calculations!$C$116+MOD(AG168,Calculations!$C$118))+(1-Control!$C$7*Calculations!$C$87)*INDEX('Monthly Data'!R:R,Calculations!$C$116+MOD(AG168,Calculations!$C$118))</f>
        <v>6.3250222980707482E-3</v>
      </c>
      <c r="EX168" s="86">
        <f ca="1">Control!$C$7*Calculations!$C$82*INDEX('Monthly Data'!N:N,Calculations!$C$116+MOD(AH168,Calculations!$C$118))+Control!$C$7*Calculations!$C$83*INDEX('Monthly Data'!O:O,Calculations!$C$116+MOD(AH168,Calculations!$C$118))+Control!$C$7*Calculations!$C$84*INDEX('Monthly Data'!P:P,Calculations!$C$116+MOD(AH168,Calculations!$C$118))+Control!$C$7*Calculations!$C$85*INDEX('Monthly Data'!Q:Q,Calculations!$C$116+MOD(AH168,Calculations!$C$118))+(1-Control!$C$7*Calculations!$C$87)*INDEX('Monthly Data'!R:R,Calculations!$C$116+MOD(AH168,Calculations!$C$118))</f>
        <v>6.3250222980707482E-3</v>
      </c>
      <c r="EY168" s="86">
        <f ca="1">Control!$C$7*Calculations!$C$82*INDEX('Monthly Data'!N:N,Calculations!$C$116+MOD(AI168,Calculations!$C$118))+Control!$C$7*Calculations!$C$83*INDEX('Monthly Data'!O:O,Calculations!$C$116+MOD(AI168,Calculations!$C$118))+Control!$C$7*Calculations!$C$84*INDEX('Monthly Data'!P:P,Calculations!$C$116+MOD(AI168,Calculations!$C$118))+Control!$C$7*Calculations!$C$85*INDEX('Monthly Data'!Q:Q,Calculations!$C$116+MOD(AI168,Calculations!$C$118))+(1-Control!$C$7*Calculations!$C$87)*INDEX('Monthly Data'!R:R,Calculations!$C$116+MOD(AI168,Calculations!$C$118))</f>
        <v>-3.9863250714949353E-2</v>
      </c>
      <c r="EZ168" s="86">
        <f ca="1">Control!$C$7*Calculations!$C$82*INDEX('Monthly Data'!N:N,Calculations!$C$116+MOD(AJ168,Calculations!$C$118))+Control!$C$7*Calculations!$C$83*INDEX('Monthly Data'!O:O,Calculations!$C$116+MOD(AJ168,Calculations!$C$118))+Control!$C$7*Calculations!$C$84*INDEX('Monthly Data'!P:P,Calculations!$C$116+MOD(AJ168,Calculations!$C$118))+Control!$C$7*Calculations!$C$85*INDEX('Monthly Data'!Q:Q,Calculations!$C$116+MOD(AJ168,Calculations!$C$118))+(1-Control!$C$7*Calculations!$C$87)*INDEX('Monthly Data'!R:R,Calculations!$C$116+MOD(AJ168,Calculations!$C$118))</f>
        <v>-3.53368065312233E-2</v>
      </c>
      <c r="FA168" s="86">
        <f ca="1">Control!$C$7*Calculations!$C$82*INDEX('Monthly Data'!N:N,Calculations!$C$116+MOD(AK168,Calculations!$C$118))+Control!$C$7*Calculations!$C$83*INDEX('Monthly Data'!O:O,Calculations!$C$116+MOD(AK168,Calculations!$C$118))+Control!$C$7*Calculations!$C$84*INDEX('Monthly Data'!P:P,Calculations!$C$116+MOD(AK168,Calculations!$C$118))+Control!$C$7*Calculations!$C$85*INDEX('Monthly Data'!Q:Q,Calculations!$C$116+MOD(AK168,Calculations!$C$118))+(1-Control!$C$7*Calculations!$C$87)*INDEX('Monthly Data'!R:R,Calculations!$C$116+MOD(AK168,Calculations!$C$118))</f>
        <v>1.2435425892067014E-2</v>
      </c>
      <c r="FB168" s="86">
        <f ca="1">Control!$C$7*Calculations!$C$82*INDEX('Monthly Data'!N:N,Calculations!$C$116+MOD(AL168,Calculations!$C$118))+Control!$C$7*Calculations!$C$83*INDEX('Monthly Data'!O:O,Calculations!$C$116+MOD(AL168,Calculations!$C$118))+Control!$C$7*Calculations!$C$84*INDEX('Monthly Data'!P:P,Calculations!$C$116+MOD(AL168,Calculations!$C$118))+Control!$C$7*Calculations!$C$85*INDEX('Monthly Data'!Q:Q,Calculations!$C$116+MOD(AL168,Calculations!$C$118))+(1-Control!$C$7*Calculations!$C$87)*INDEX('Monthly Data'!R:R,Calculations!$C$116+MOD(AL168,Calculations!$C$118))</f>
        <v>1.1809891087585166E-2</v>
      </c>
      <c r="FC168" s="86">
        <f ca="1">Control!$C$7*Calculations!$C$82*INDEX('Monthly Data'!N:N,Calculations!$C$116+MOD(AM168,Calculations!$C$118))+Control!$C$7*Calculations!$C$83*INDEX('Monthly Data'!O:O,Calculations!$C$116+MOD(AM168,Calculations!$C$118))+Control!$C$7*Calculations!$C$84*INDEX('Monthly Data'!P:P,Calculations!$C$116+MOD(AM168,Calculations!$C$118))+Control!$C$7*Calculations!$C$85*INDEX('Monthly Data'!Q:Q,Calculations!$C$116+MOD(AM168,Calculations!$C$118))+(1-Control!$C$7*Calculations!$C$87)*INDEX('Monthly Data'!R:R,Calculations!$C$116+MOD(AM168,Calculations!$C$118))</f>
        <v>6.4539397490030407E-3</v>
      </c>
      <c r="FD168" s="86">
        <f ca="1">Control!$C$7*Calculations!$C$82*INDEX('Monthly Data'!N:N,Calculations!$C$116+MOD(AN168,Calculations!$C$118))+Control!$C$7*Calculations!$C$83*INDEX('Monthly Data'!O:O,Calculations!$C$116+MOD(AN168,Calculations!$C$118))+Control!$C$7*Calculations!$C$84*INDEX('Monthly Data'!P:P,Calculations!$C$116+MOD(AN168,Calculations!$C$118))+Control!$C$7*Calculations!$C$85*INDEX('Monthly Data'!Q:Q,Calculations!$C$116+MOD(AN168,Calculations!$C$118))+(1-Control!$C$7*Calculations!$C$87)*INDEX('Monthly Data'!R:R,Calculations!$C$116+MOD(AN168,Calculations!$C$118))</f>
        <v>9.9793409618087695E-3</v>
      </c>
      <c r="FE168" s="86">
        <f ca="1">Control!$C$7*Calculations!$C$82*INDEX('Monthly Data'!N:N,Calculations!$C$116+MOD(AO168,Calculations!$C$118))+Control!$C$7*Calculations!$C$83*INDEX('Monthly Data'!O:O,Calculations!$C$116+MOD(AO168,Calculations!$C$118))+Control!$C$7*Calculations!$C$84*INDEX('Monthly Data'!P:P,Calculations!$C$116+MOD(AO168,Calculations!$C$118))+Control!$C$7*Calculations!$C$85*INDEX('Monthly Data'!Q:Q,Calculations!$C$116+MOD(AO168,Calculations!$C$118))+(1-Control!$C$7*Calculations!$C$87)*INDEX('Monthly Data'!R:R,Calculations!$C$116+MOD(AO168,Calculations!$C$118))</f>
        <v>7.3538285850108537E-3</v>
      </c>
      <c r="FF168" s="86">
        <f ca="1">Control!$C$7*Calculations!$C$82*INDEX('Monthly Data'!N:N,Calculations!$C$116+MOD(AP168,Calculations!$C$118))+Control!$C$7*Calculations!$C$83*INDEX('Monthly Data'!O:O,Calculations!$C$116+MOD(AP168,Calculations!$C$118))+Control!$C$7*Calculations!$C$84*INDEX('Monthly Data'!P:P,Calculations!$C$116+MOD(AP168,Calculations!$C$118))+Control!$C$7*Calculations!$C$85*INDEX('Monthly Data'!Q:Q,Calculations!$C$116+MOD(AP168,Calculations!$C$118))+(1-Control!$C$7*Calculations!$C$87)*INDEX('Monthly Data'!R:R,Calculations!$C$116+MOD(AP168,Calculations!$C$118))</f>
        <v>1.5216630695380906E-2</v>
      </c>
      <c r="FG168" s="86">
        <f ca="1">Control!$C$7*Calculations!$C$82*INDEX('Monthly Data'!N:N,Calculations!$C$116+MOD(AQ168,Calculations!$C$118))+Control!$C$7*Calculations!$C$83*INDEX('Monthly Data'!O:O,Calculations!$C$116+MOD(AQ168,Calculations!$C$118))+Control!$C$7*Calculations!$C$84*INDEX('Monthly Data'!P:P,Calculations!$C$116+MOD(AQ168,Calculations!$C$118))+Control!$C$7*Calculations!$C$85*INDEX('Monthly Data'!Q:Q,Calculations!$C$116+MOD(AQ168,Calculations!$C$118))+(1-Control!$C$7*Calculations!$C$87)*INDEX('Monthly Data'!R:R,Calculations!$C$116+MOD(AQ168,Calculations!$C$118))</f>
        <v>1.5108777406081684E-3</v>
      </c>
      <c r="FH168" s="86">
        <f ca="1">Control!$C$7*Calculations!$C$82*INDEX('Monthly Data'!N:N,Calculations!$C$116+MOD(AR168,Calculations!$C$118))+Control!$C$7*Calculations!$C$83*INDEX('Monthly Data'!O:O,Calculations!$C$116+MOD(AR168,Calculations!$C$118))+Control!$C$7*Calculations!$C$84*INDEX('Monthly Data'!P:P,Calculations!$C$116+MOD(AR168,Calculations!$C$118))+Control!$C$7*Calculations!$C$85*INDEX('Monthly Data'!Q:Q,Calculations!$C$116+MOD(AR168,Calculations!$C$118))+(1-Control!$C$7*Calculations!$C$87)*INDEX('Monthly Data'!R:R,Calculations!$C$116+MOD(AR168,Calculations!$C$118))</f>
        <v>6.3250222980707482E-3</v>
      </c>
      <c r="FI168" s="86">
        <f ca="1">Control!$C$7*Calculations!$C$82*INDEX('Monthly Data'!N:N,Calculations!$C$116+MOD(AS168,Calculations!$C$118))+Control!$C$7*Calculations!$C$83*INDEX('Monthly Data'!O:O,Calculations!$C$116+MOD(AS168,Calculations!$C$118))+Control!$C$7*Calculations!$C$84*INDEX('Monthly Data'!P:P,Calculations!$C$116+MOD(AS168,Calculations!$C$118))+Control!$C$7*Calculations!$C$85*INDEX('Monthly Data'!Q:Q,Calculations!$C$116+MOD(AS168,Calculations!$C$118))+(1-Control!$C$7*Calculations!$C$87)*INDEX('Monthly Data'!R:R,Calculations!$C$116+MOD(AS168,Calculations!$C$118))</f>
        <v>7.857567536297622E-3</v>
      </c>
      <c r="FJ168" s="86">
        <f ca="1">Control!$C$7*Calculations!$C$82*INDEX('Monthly Data'!N:N,Calculations!$C$116+MOD(AT168,Calculations!$C$118))+Control!$C$7*Calculations!$C$83*INDEX('Monthly Data'!O:O,Calculations!$C$116+MOD(AT168,Calculations!$C$118))+Control!$C$7*Calculations!$C$84*INDEX('Monthly Data'!P:P,Calculations!$C$116+MOD(AT168,Calculations!$C$118))+Control!$C$7*Calculations!$C$85*INDEX('Monthly Data'!Q:Q,Calculations!$C$116+MOD(AT168,Calculations!$C$118))+(1-Control!$C$7*Calculations!$C$87)*INDEX('Monthly Data'!R:R,Calculations!$C$116+MOD(AT168,Calculations!$C$118))</f>
        <v>7.857567536297622E-3</v>
      </c>
      <c r="FK168" s="86">
        <f ca="1">Control!$C$7*Calculations!$C$82*INDEX('Monthly Data'!N:N,Calculations!$C$116+MOD(AU168,Calculations!$C$118))+Control!$C$7*Calculations!$C$83*INDEX('Monthly Data'!O:O,Calculations!$C$116+MOD(AU168,Calculations!$C$118))+Control!$C$7*Calculations!$C$84*INDEX('Monthly Data'!P:P,Calculations!$C$116+MOD(AU168,Calculations!$C$118))+Control!$C$7*Calculations!$C$85*INDEX('Monthly Data'!Q:Q,Calculations!$C$116+MOD(AU168,Calculations!$C$118))+(1-Control!$C$7*Calculations!$C$87)*INDEX('Monthly Data'!R:R,Calculations!$C$116+MOD(AU168,Calculations!$C$118))</f>
        <v>9.9787204839310462E-3</v>
      </c>
      <c r="FL168" s="86">
        <f ca="1">Control!$C$7*Calculations!$C$82*INDEX('Monthly Data'!N:N,Calculations!$C$116+MOD(AV168,Calculations!$C$118))+Control!$C$7*Calculations!$C$83*INDEX('Monthly Data'!O:O,Calculations!$C$116+MOD(AV168,Calculations!$C$118))+Control!$C$7*Calculations!$C$84*INDEX('Monthly Data'!P:P,Calculations!$C$116+MOD(AV168,Calculations!$C$118))+Control!$C$7*Calculations!$C$85*INDEX('Monthly Data'!Q:Q,Calculations!$C$116+MOD(AV168,Calculations!$C$118))+(1-Control!$C$7*Calculations!$C$87)*INDEX('Monthly Data'!R:R,Calculations!$C$116+MOD(AV168,Calculations!$C$118))</f>
        <v>1.7472933988537529E-2</v>
      </c>
      <c r="FM168" s="86">
        <f ca="1">Control!$C$7*Calculations!$C$82*INDEX('Monthly Data'!N:N,Calculations!$C$116+MOD(AW168,Calculations!$C$118))+Control!$C$7*Calculations!$C$83*INDEX('Monthly Data'!O:O,Calculations!$C$116+MOD(AW168,Calculations!$C$118))+Control!$C$7*Calculations!$C$84*INDEX('Monthly Data'!P:P,Calculations!$C$116+MOD(AW168,Calculations!$C$118))+Control!$C$7*Calculations!$C$85*INDEX('Monthly Data'!Q:Q,Calculations!$C$116+MOD(AW168,Calculations!$C$118))+(1-Control!$C$7*Calculations!$C$87)*INDEX('Monthly Data'!R:R,Calculations!$C$116+MOD(AW168,Calculations!$C$118))</f>
        <v>4.5132804118240749E-2</v>
      </c>
      <c r="FN168" s="86">
        <f ca="1">Control!$C$7*Calculations!$C$82*INDEX('Monthly Data'!N:N,Calculations!$C$116+MOD(AX168,Calculations!$C$118))+Control!$C$7*Calculations!$C$83*INDEX('Monthly Data'!O:O,Calculations!$C$116+MOD(AX168,Calculations!$C$118))+Control!$C$7*Calculations!$C$84*INDEX('Monthly Data'!P:P,Calculations!$C$116+MOD(AX168,Calculations!$C$118))+Control!$C$7*Calculations!$C$85*INDEX('Monthly Data'!Q:Q,Calculations!$C$116+MOD(AX168,Calculations!$C$118))+(1-Control!$C$7*Calculations!$C$87)*INDEX('Monthly Data'!R:R,Calculations!$C$116+MOD(AX168,Calculations!$C$118))</f>
        <v>-7.4084874653726545E-3</v>
      </c>
      <c r="FO168" s="86">
        <f ca="1">Control!$C$7*Calculations!$C$82*INDEX('Monthly Data'!N:N,Calculations!$C$116+MOD(AY168,Calculations!$C$118))+Control!$C$7*Calculations!$C$83*INDEX('Monthly Data'!O:O,Calculations!$C$116+MOD(AY168,Calculations!$C$118))+Control!$C$7*Calculations!$C$84*INDEX('Monthly Data'!P:P,Calculations!$C$116+MOD(AY168,Calculations!$C$118))+Control!$C$7*Calculations!$C$85*INDEX('Monthly Data'!Q:Q,Calculations!$C$116+MOD(AY168,Calculations!$C$118))+(1-Control!$C$7*Calculations!$C$87)*INDEX('Monthly Data'!R:R,Calculations!$C$116+MOD(AY168,Calculations!$C$118))</f>
        <v>1.7361594973213587E-2</v>
      </c>
      <c r="FP168" s="86">
        <f ca="1">Control!$C$7*Calculations!$C$82*INDEX('Monthly Data'!N:N,Calculations!$C$116+MOD(AZ168,Calculations!$C$118))+Control!$C$7*Calculations!$C$83*INDEX('Monthly Data'!O:O,Calculations!$C$116+MOD(AZ168,Calculations!$C$118))+Control!$C$7*Calculations!$C$84*INDEX('Monthly Data'!P:P,Calculations!$C$116+MOD(AZ168,Calculations!$C$118))+Control!$C$7*Calculations!$C$85*INDEX('Monthly Data'!Q:Q,Calculations!$C$116+MOD(AZ168,Calculations!$C$118))+(1-Control!$C$7*Calculations!$C$87)*INDEX('Monthly Data'!R:R,Calculations!$C$116+MOD(AZ168,Calculations!$C$118))</f>
        <v>5.1279584938936244E-2</v>
      </c>
      <c r="FQ168" s="86">
        <f ca="1">Control!$C$7*Calculations!$C$82*INDEX('Monthly Data'!N:N,Calculations!$C$116+MOD(BA168,Calculations!$C$118))+Control!$C$7*Calculations!$C$83*INDEX('Monthly Data'!O:O,Calculations!$C$116+MOD(BA168,Calculations!$C$118))+Control!$C$7*Calculations!$C$84*INDEX('Monthly Data'!P:P,Calculations!$C$116+MOD(BA168,Calculations!$C$118))+Control!$C$7*Calculations!$C$85*INDEX('Monthly Data'!Q:Q,Calculations!$C$116+MOD(BA168,Calculations!$C$118))+(1-Control!$C$7*Calculations!$C$87)*INDEX('Monthly Data'!R:R,Calculations!$C$116+MOD(BA168,Calculations!$C$118))</f>
        <v>2.0524935548016137E-2</v>
      </c>
      <c r="FR168" s="86">
        <f ca="1">Control!$C$7*Calculations!$C$82*INDEX('Monthly Data'!N:N,Calculations!$C$116+MOD(BB168,Calculations!$C$118))+Control!$C$7*Calculations!$C$83*INDEX('Monthly Data'!O:O,Calculations!$C$116+MOD(BB168,Calculations!$C$118))+Control!$C$7*Calculations!$C$84*INDEX('Monthly Data'!P:P,Calculations!$C$116+MOD(BB168,Calculations!$C$118))+Control!$C$7*Calculations!$C$85*INDEX('Monthly Data'!Q:Q,Calculations!$C$116+MOD(BB168,Calculations!$C$118))+(1-Control!$C$7*Calculations!$C$87)*INDEX('Monthly Data'!R:R,Calculations!$C$116+MOD(BB168,Calculations!$C$118))</f>
        <v>-1.6546126717384396E-2</v>
      </c>
      <c r="FS168" s="86">
        <f ca="1">Control!$C$7*Calculations!$C$82*INDEX('Monthly Data'!N:N,Calculations!$C$116+MOD(BC168,Calculations!$C$118))+Control!$C$7*Calculations!$C$83*INDEX('Monthly Data'!O:O,Calculations!$C$116+MOD(BC168,Calculations!$C$118))+Control!$C$7*Calculations!$C$84*INDEX('Monthly Data'!P:P,Calculations!$C$116+MOD(BC168,Calculations!$C$118))+Control!$C$7*Calculations!$C$85*INDEX('Monthly Data'!Q:Q,Calculations!$C$116+MOD(BC168,Calculations!$C$118))+(1-Control!$C$7*Calculations!$C$87)*INDEX('Monthly Data'!R:R,Calculations!$C$116+MOD(BC168,Calculations!$C$118))</f>
        <v>1.2722494017511032E-2</v>
      </c>
      <c r="FT168" s="86">
        <f ca="1">Control!$C$7*Calculations!$C$82*INDEX('Monthly Data'!N:N,Calculations!$C$116+MOD(BD168,Calculations!$C$118))+Control!$C$7*Calculations!$C$83*INDEX('Monthly Data'!O:O,Calculations!$C$116+MOD(BD168,Calculations!$C$118))+Control!$C$7*Calculations!$C$84*INDEX('Monthly Data'!P:P,Calculations!$C$116+MOD(BD168,Calculations!$C$118))+Control!$C$7*Calculations!$C$85*INDEX('Monthly Data'!Q:Q,Calculations!$C$116+MOD(BD168,Calculations!$C$118))+(1-Control!$C$7*Calculations!$C$87)*INDEX('Monthly Data'!R:R,Calculations!$C$116+MOD(BD168,Calculations!$C$118))</f>
        <v>3.7596120283497965E-2</v>
      </c>
      <c r="FU168" s="86">
        <f ca="1">Control!$C$7*Calculations!$C$82*INDEX('Monthly Data'!N:N,Calculations!$C$116+MOD(BE168,Calculations!$C$118))+Control!$C$7*Calculations!$C$83*INDEX('Monthly Data'!O:O,Calculations!$C$116+MOD(BE168,Calculations!$C$118))+Control!$C$7*Calculations!$C$84*INDEX('Monthly Data'!P:P,Calculations!$C$116+MOD(BE168,Calculations!$C$118))+Control!$C$7*Calculations!$C$85*INDEX('Monthly Data'!Q:Q,Calculations!$C$116+MOD(BE168,Calculations!$C$118))+(1-Control!$C$7*Calculations!$C$87)*INDEX('Monthly Data'!R:R,Calculations!$C$116+MOD(BE168,Calculations!$C$118))</f>
        <v>5.3309355465453899E-3</v>
      </c>
      <c r="FV168" s="86">
        <f ca="1">Control!$C$7*Calculations!$C$82*INDEX('Monthly Data'!N:N,Calculations!$C$116+MOD(BF168,Calculations!$C$118))+Control!$C$7*Calculations!$C$83*INDEX('Monthly Data'!O:O,Calculations!$C$116+MOD(BF168,Calculations!$C$118))+Control!$C$7*Calculations!$C$84*INDEX('Monthly Data'!P:P,Calculations!$C$116+MOD(BF168,Calculations!$C$118))+Control!$C$7*Calculations!$C$85*INDEX('Monthly Data'!Q:Q,Calculations!$C$116+MOD(BF168,Calculations!$C$118))+(1-Control!$C$7*Calculations!$C$87)*INDEX('Monthly Data'!R:R,Calculations!$C$116+MOD(BF168,Calculations!$C$118))</f>
        <v>1.0921298083007208E-2</v>
      </c>
      <c r="FW168" s="86">
        <f ca="1">Control!$C$7*Calculations!$C$82*INDEX('Monthly Data'!N:N,Calculations!$C$116+MOD(BG168,Calculations!$C$118))+Control!$C$7*Calculations!$C$83*INDEX('Monthly Data'!O:O,Calculations!$C$116+MOD(BG168,Calculations!$C$118))+Control!$C$7*Calculations!$C$84*INDEX('Monthly Data'!P:P,Calculations!$C$116+MOD(BG168,Calculations!$C$118))+Control!$C$7*Calculations!$C$85*INDEX('Monthly Data'!Q:Q,Calculations!$C$116+MOD(BG168,Calculations!$C$118))+(1-Control!$C$7*Calculations!$C$87)*INDEX('Monthly Data'!R:R,Calculations!$C$116+MOD(BG168,Calculations!$C$118))</f>
        <v>2.4842166689046628E-2</v>
      </c>
      <c r="FX168" s="86">
        <f ca="1">Control!$C$7*Calculations!$C$82*INDEX('Monthly Data'!N:N,Calculations!$C$116+MOD(BH168,Calculations!$C$118))+Control!$C$7*Calculations!$C$83*INDEX('Monthly Data'!O:O,Calculations!$C$116+MOD(BH168,Calculations!$C$118))+Control!$C$7*Calculations!$C$84*INDEX('Monthly Data'!P:P,Calculations!$C$116+MOD(BH168,Calculations!$C$118))+Control!$C$7*Calculations!$C$85*INDEX('Monthly Data'!Q:Q,Calculations!$C$116+MOD(BH168,Calculations!$C$118))+(1-Control!$C$7*Calculations!$C$87)*INDEX('Monthly Data'!R:R,Calculations!$C$116+MOD(BH168,Calculations!$C$118))</f>
        <v>-1.8530040247387896E-2</v>
      </c>
      <c r="FY168" s="86">
        <f ca="1">Control!$C$7*Calculations!$C$82*INDEX('Monthly Data'!N:N,Calculations!$C$116+MOD(BI168,Calculations!$C$118))+Control!$C$7*Calculations!$C$83*INDEX('Monthly Data'!O:O,Calculations!$C$116+MOD(BI168,Calculations!$C$118))+Control!$C$7*Calculations!$C$84*INDEX('Monthly Data'!P:P,Calculations!$C$116+MOD(BI168,Calculations!$C$118))+Control!$C$7*Calculations!$C$85*INDEX('Monthly Data'!Q:Q,Calculations!$C$116+MOD(BI168,Calculations!$C$118))+(1-Control!$C$7*Calculations!$C$87)*INDEX('Monthly Data'!R:R,Calculations!$C$116+MOD(BI168,Calculations!$C$118))</f>
        <v>-6.1115617667135171E-2</v>
      </c>
      <c r="FZ168" s="86">
        <f ca="1">Control!$C$7*Calculations!$C$82*INDEX('Monthly Data'!N:N,Calculations!$C$116+MOD(BJ168,Calculations!$C$118))+Control!$C$7*Calculations!$C$83*INDEX('Monthly Data'!O:O,Calculations!$C$116+MOD(BJ168,Calculations!$C$118))+Control!$C$7*Calculations!$C$84*INDEX('Monthly Data'!P:P,Calculations!$C$116+MOD(BJ168,Calculations!$C$118))+Control!$C$7*Calculations!$C$85*INDEX('Monthly Data'!Q:Q,Calculations!$C$116+MOD(BJ168,Calculations!$C$118))+(1-Control!$C$7*Calculations!$C$87)*INDEX('Monthly Data'!R:R,Calculations!$C$116+MOD(BJ168,Calculations!$C$118))</f>
        <v>2.2757992058453024E-3</v>
      </c>
      <c r="GA168" s="86">
        <f ca="1">Control!$C$7*Calculations!$C$82*INDEX('Monthly Data'!N:N,Calculations!$C$116+MOD(BK168,Calculations!$C$118))+Control!$C$7*Calculations!$C$83*INDEX('Monthly Data'!O:O,Calculations!$C$116+MOD(BK168,Calculations!$C$118))+Control!$C$7*Calculations!$C$84*INDEX('Monthly Data'!P:P,Calculations!$C$116+MOD(BK168,Calculations!$C$118))+Control!$C$7*Calculations!$C$85*INDEX('Monthly Data'!Q:Q,Calculations!$C$116+MOD(BK168,Calculations!$C$118))+(1-Control!$C$7*Calculations!$C$87)*INDEX('Monthly Data'!R:R,Calculations!$C$116+MOD(BK168,Calculations!$C$118))</f>
        <v>2.9708469559001142E-2</v>
      </c>
      <c r="GB168" s="86">
        <f ca="1">Control!$C$7*Calculations!$C$82*INDEX('Monthly Data'!N:N,Calculations!$C$116+MOD(BL168,Calculations!$C$118))+Control!$C$7*Calculations!$C$83*INDEX('Monthly Data'!O:O,Calculations!$C$116+MOD(BL168,Calculations!$C$118))+Control!$C$7*Calculations!$C$84*INDEX('Monthly Data'!P:P,Calculations!$C$116+MOD(BL168,Calculations!$C$118))+Control!$C$7*Calculations!$C$85*INDEX('Monthly Data'!Q:Q,Calculations!$C$116+MOD(BL168,Calculations!$C$118))+(1-Control!$C$7*Calculations!$C$87)*INDEX('Monthly Data'!R:R,Calculations!$C$116+MOD(BL168,Calculations!$C$118))</f>
        <v>-2.4571433440223247E-2</v>
      </c>
      <c r="GC168" s="86">
        <f ca="1">Control!$C$7*Calculations!$C$82*INDEX('Monthly Data'!N:N,Calculations!$C$116+MOD(BM168,Calculations!$C$118))+Control!$C$7*Calculations!$C$83*INDEX('Monthly Data'!O:O,Calculations!$C$116+MOD(BM168,Calculations!$C$118))+Control!$C$7*Calculations!$C$84*INDEX('Monthly Data'!P:P,Calculations!$C$116+MOD(BM168,Calculations!$C$118))+Control!$C$7*Calculations!$C$85*INDEX('Monthly Data'!Q:Q,Calculations!$C$116+MOD(BM168,Calculations!$C$118))+(1-Control!$C$7*Calculations!$C$87)*INDEX('Monthly Data'!R:R,Calculations!$C$116+MOD(BM168,Calculations!$C$118))</f>
        <v>-1.8530040247387896E-2</v>
      </c>
      <c r="GD168" s="86">
        <f ca="1">Control!$C$7*Calculations!$C$82*INDEX('Monthly Data'!N:N,Calculations!$C$116+MOD(BN168,Calculations!$C$118))+Control!$C$7*Calculations!$C$83*INDEX('Monthly Data'!O:O,Calculations!$C$116+MOD(BN168,Calculations!$C$118))+Control!$C$7*Calculations!$C$84*INDEX('Monthly Data'!P:P,Calculations!$C$116+MOD(BN168,Calculations!$C$118))+Control!$C$7*Calculations!$C$85*INDEX('Monthly Data'!Q:Q,Calculations!$C$116+MOD(BN168,Calculations!$C$118))+(1-Control!$C$7*Calculations!$C$87)*INDEX('Monthly Data'!R:R,Calculations!$C$116+MOD(BN168,Calculations!$C$118))</f>
        <v>1.1809891087585166E-2</v>
      </c>
      <c r="GE168" s="86">
        <f ca="1">Control!$C$7*Calculations!$C$82*INDEX('Monthly Data'!N:N,Calculations!$C$116+MOD(BO168,Calculations!$C$118))+Control!$C$7*Calculations!$C$83*INDEX('Monthly Data'!O:O,Calculations!$C$116+MOD(BO168,Calculations!$C$118))+Control!$C$7*Calculations!$C$84*INDEX('Monthly Data'!P:P,Calculations!$C$116+MOD(BO168,Calculations!$C$118))+Control!$C$7*Calculations!$C$85*INDEX('Monthly Data'!Q:Q,Calculations!$C$116+MOD(BO168,Calculations!$C$118))+(1-Control!$C$7*Calculations!$C$87)*INDEX('Monthly Data'!R:R,Calculations!$C$116+MOD(BO168,Calculations!$C$118))</f>
        <v>1.0627294914941248E-2</v>
      </c>
      <c r="GF168" s="86">
        <f ca="1">Control!$C$7*Calculations!$C$82*INDEX('Monthly Data'!N:N,Calculations!$C$116+MOD(BP168,Calculations!$C$118))+Control!$C$7*Calculations!$C$83*INDEX('Monthly Data'!O:O,Calculations!$C$116+MOD(BP168,Calculations!$C$118))+Control!$C$7*Calculations!$C$84*INDEX('Monthly Data'!P:P,Calculations!$C$116+MOD(BP168,Calculations!$C$118))+Control!$C$7*Calculations!$C$85*INDEX('Monthly Data'!Q:Q,Calculations!$C$116+MOD(BP168,Calculations!$C$118))+(1-Control!$C$7*Calculations!$C$87)*INDEX('Monthly Data'!R:R,Calculations!$C$116+MOD(BP168,Calculations!$C$118))</f>
        <v>-2.5168357537820856E-4</v>
      </c>
      <c r="GG168" s="86">
        <f ca="1">Control!$C$7*Calculations!$C$82*INDEX('Monthly Data'!N:N,Calculations!$C$116+MOD(BQ168,Calculations!$C$118))+Control!$C$7*Calculations!$C$83*INDEX('Monthly Data'!O:O,Calculations!$C$116+MOD(BQ168,Calculations!$C$118))+Control!$C$7*Calculations!$C$84*INDEX('Monthly Data'!P:P,Calculations!$C$116+MOD(BQ168,Calculations!$C$118))+Control!$C$7*Calculations!$C$85*INDEX('Monthly Data'!Q:Q,Calculations!$C$116+MOD(BQ168,Calculations!$C$118))+(1-Control!$C$7*Calculations!$C$87)*INDEX('Monthly Data'!R:R,Calculations!$C$116+MOD(BQ168,Calculations!$C$118))</f>
        <v>-9.839093431862074E-3</v>
      </c>
      <c r="GH168" s="86">
        <f ca="1">Control!$C$7*Calculations!$C$82*INDEX('Monthly Data'!N:N,Calculations!$C$116+MOD(BR168,Calculations!$C$118))+Control!$C$7*Calculations!$C$83*INDEX('Monthly Data'!O:O,Calculations!$C$116+MOD(BR168,Calculations!$C$118))+Control!$C$7*Calculations!$C$84*INDEX('Monthly Data'!P:P,Calculations!$C$116+MOD(BR168,Calculations!$C$118))+Control!$C$7*Calculations!$C$85*INDEX('Monthly Data'!Q:Q,Calculations!$C$116+MOD(BR168,Calculations!$C$118))+(1-Control!$C$7*Calculations!$C$87)*INDEX('Monthly Data'!R:R,Calculations!$C$116+MOD(BR168,Calculations!$C$118))</f>
        <v>-1.5984879994281095E-2</v>
      </c>
      <c r="GI168" s="86">
        <f ca="1">Control!$C$7*Calculations!$C$82*INDEX('Monthly Data'!N:N,Calculations!$C$116+MOD(BS168,Calculations!$C$118))+Control!$C$7*Calculations!$C$83*INDEX('Monthly Data'!O:O,Calculations!$C$116+MOD(BS168,Calculations!$C$118))+Control!$C$7*Calculations!$C$84*INDEX('Monthly Data'!P:P,Calculations!$C$116+MOD(BS168,Calculations!$C$118))+Control!$C$7*Calculations!$C$85*INDEX('Monthly Data'!Q:Q,Calculations!$C$116+MOD(BS168,Calculations!$C$118))+(1-Control!$C$7*Calculations!$C$87)*INDEX('Monthly Data'!R:R,Calculations!$C$116+MOD(BS168,Calculations!$C$118))</f>
        <v>3.9251937367756782E-3</v>
      </c>
      <c r="GJ168" s="86">
        <f ca="1">Control!$C$7*Calculations!$C$82*INDEX('Monthly Data'!N:N,Calculations!$C$116+MOD(BT168,Calculations!$C$118))+Control!$C$7*Calculations!$C$83*INDEX('Monthly Data'!O:O,Calculations!$C$116+MOD(BT168,Calculations!$C$118))+Control!$C$7*Calculations!$C$84*INDEX('Monthly Data'!P:P,Calculations!$C$116+MOD(BT168,Calculations!$C$118))+Control!$C$7*Calculations!$C$85*INDEX('Monthly Data'!Q:Q,Calculations!$C$116+MOD(BT168,Calculations!$C$118))+(1-Control!$C$7*Calculations!$C$87)*INDEX('Monthly Data'!R:R,Calculations!$C$116+MOD(BT168,Calculations!$C$118))</f>
        <v>6.1009361253630504E-2</v>
      </c>
      <c r="GK168" s="86">
        <f ca="1">Control!$C$7*Calculations!$C$82*INDEX('Monthly Data'!N:N,Calculations!$C$116+MOD(BU168,Calculations!$C$118))+Control!$C$7*Calculations!$C$83*INDEX('Monthly Data'!O:O,Calculations!$C$116+MOD(BU168,Calculations!$C$118))+Control!$C$7*Calculations!$C$84*INDEX('Monthly Data'!P:P,Calculations!$C$116+MOD(BU168,Calculations!$C$118))+Control!$C$7*Calculations!$C$85*INDEX('Monthly Data'!Q:Q,Calculations!$C$116+MOD(BU168,Calculations!$C$118))+(1-Control!$C$7*Calculations!$C$87)*INDEX('Monthly Data'!R:R,Calculations!$C$116+MOD(BU168,Calculations!$C$118))</f>
        <v>3.8809817903524786E-2</v>
      </c>
      <c r="GL168" s="86">
        <f ca="1">Control!$C$7*Calculations!$C$82*INDEX('Monthly Data'!N:N,Calculations!$C$116+MOD(BV168,Calculations!$C$118))+Control!$C$7*Calculations!$C$83*INDEX('Monthly Data'!O:O,Calculations!$C$116+MOD(BV168,Calculations!$C$118))+Control!$C$7*Calculations!$C$84*INDEX('Monthly Data'!P:P,Calculations!$C$116+MOD(BV168,Calculations!$C$118))+Control!$C$7*Calculations!$C$85*INDEX('Monthly Data'!Q:Q,Calculations!$C$116+MOD(BV168,Calculations!$C$118))+(1-Control!$C$7*Calculations!$C$87)*INDEX('Monthly Data'!R:R,Calculations!$C$116+MOD(BV168,Calculations!$C$118))</f>
        <v>-4.417423226995453E-3</v>
      </c>
      <c r="GM168" s="86">
        <f ca="1">Control!$C$7*Calculations!$C$82*INDEX('Monthly Data'!N:N,Calculations!$C$116+MOD(BW168,Calculations!$C$118))+Control!$C$7*Calculations!$C$83*INDEX('Monthly Data'!O:O,Calculations!$C$116+MOD(BW168,Calculations!$C$118))+Control!$C$7*Calculations!$C$84*INDEX('Monthly Data'!P:P,Calculations!$C$116+MOD(BW168,Calculations!$C$118))+Control!$C$7*Calculations!$C$85*INDEX('Monthly Data'!Q:Q,Calculations!$C$116+MOD(BW168,Calculations!$C$118))+(1-Control!$C$7*Calculations!$C$87)*INDEX('Monthly Data'!R:R,Calculations!$C$116+MOD(BW168,Calculations!$C$118))</f>
        <v>6.1009361253630504E-2</v>
      </c>
      <c r="GN168" s="86">
        <f ca="1">Control!$C$7*Calculations!$C$82*INDEX('Monthly Data'!N:N,Calculations!$C$116+MOD(BX168,Calculations!$C$118))+Control!$C$7*Calculations!$C$83*INDEX('Monthly Data'!O:O,Calculations!$C$116+MOD(BX168,Calculations!$C$118))+Control!$C$7*Calculations!$C$84*INDEX('Monthly Data'!P:P,Calculations!$C$116+MOD(BX168,Calculations!$C$118))+Control!$C$7*Calculations!$C$85*INDEX('Monthly Data'!Q:Q,Calculations!$C$116+MOD(BX168,Calculations!$C$118))+(1-Control!$C$7*Calculations!$C$87)*INDEX('Monthly Data'!R:R,Calculations!$C$116+MOD(BX168,Calculations!$C$118))</f>
        <v>-1.880155173376722E-2</v>
      </c>
      <c r="GO168" s="86">
        <f ca="1">Control!$C$7*Calculations!$C$82*INDEX('Monthly Data'!N:N,Calculations!$C$116+MOD(BY168,Calculations!$C$118))+Control!$C$7*Calculations!$C$83*INDEX('Monthly Data'!O:O,Calculations!$C$116+MOD(BY168,Calculations!$C$118))+Control!$C$7*Calculations!$C$84*INDEX('Monthly Data'!P:P,Calculations!$C$116+MOD(BY168,Calculations!$C$118))+Control!$C$7*Calculations!$C$85*INDEX('Monthly Data'!Q:Q,Calculations!$C$116+MOD(BY168,Calculations!$C$118))+(1-Control!$C$7*Calculations!$C$87)*INDEX('Monthly Data'!R:R,Calculations!$C$116+MOD(BY168,Calculations!$C$118))</f>
        <v>1.142101364887867E-2</v>
      </c>
      <c r="GP168" s="86">
        <f ca="1">Control!$C$7*Calculations!$C$82*INDEX('Monthly Data'!N:N,Calculations!$C$116+MOD(BZ168,Calculations!$C$118))+Control!$C$7*Calculations!$C$83*INDEX('Monthly Data'!O:O,Calculations!$C$116+MOD(BZ168,Calculations!$C$118))+Control!$C$7*Calculations!$C$84*INDEX('Monthly Data'!P:P,Calculations!$C$116+MOD(BZ168,Calculations!$C$118))+Control!$C$7*Calculations!$C$85*INDEX('Monthly Data'!Q:Q,Calculations!$C$116+MOD(BZ168,Calculations!$C$118))+(1-Control!$C$7*Calculations!$C$87)*INDEX('Monthly Data'!R:R,Calculations!$C$116+MOD(BZ168,Calculations!$C$118))</f>
        <v>9.9787204839310462E-3</v>
      </c>
      <c r="GQ168" s="86">
        <f ca="1">Control!$C$7*Calculations!$C$82*INDEX('Monthly Data'!N:N,Calculations!$C$116+MOD(CA168,Calculations!$C$118))+Control!$C$7*Calculations!$C$83*INDEX('Monthly Data'!O:O,Calculations!$C$116+MOD(CA168,Calculations!$C$118))+Control!$C$7*Calculations!$C$84*INDEX('Monthly Data'!P:P,Calculations!$C$116+MOD(CA168,Calculations!$C$118))+Control!$C$7*Calculations!$C$85*INDEX('Monthly Data'!Q:Q,Calculations!$C$116+MOD(CA168,Calculations!$C$118))+(1-Control!$C$7*Calculations!$C$87)*INDEX('Monthly Data'!R:R,Calculations!$C$116+MOD(CA168,Calculations!$C$118))</f>
        <v>1.0353752315110615E-2</v>
      </c>
      <c r="GR168" s="86">
        <f ca="1">Control!$C$7*Calculations!$C$82*INDEX('Monthly Data'!N:N,Calculations!$C$116+MOD(CB168,Calculations!$C$118))+Control!$C$7*Calculations!$C$83*INDEX('Monthly Data'!O:O,Calculations!$C$116+MOD(CB168,Calculations!$C$118))+Control!$C$7*Calculations!$C$84*INDEX('Monthly Data'!P:P,Calculations!$C$116+MOD(CB168,Calculations!$C$118))+Control!$C$7*Calculations!$C$85*INDEX('Monthly Data'!Q:Q,Calculations!$C$116+MOD(CB168,Calculations!$C$118))+(1-Control!$C$7*Calculations!$C$87)*INDEX('Monthly Data'!R:R,Calculations!$C$116+MOD(CB168,Calculations!$C$118))</f>
        <v>1.5115046179922851E-2</v>
      </c>
      <c r="GS168" s="86">
        <f ca="1">Control!$C$7*Calculations!$C$82*INDEX('Monthly Data'!N:N,Calculations!$C$116+MOD(CC168,Calculations!$C$118))+Control!$C$7*Calculations!$C$83*INDEX('Monthly Data'!O:O,Calculations!$C$116+MOD(CC168,Calculations!$C$118))+Control!$C$7*Calculations!$C$84*INDEX('Monthly Data'!P:P,Calculations!$C$116+MOD(CC168,Calculations!$C$118))+Control!$C$7*Calculations!$C$85*INDEX('Monthly Data'!Q:Q,Calculations!$C$116+MOD(CC168,Calculations!$C$118))+(1-Control!$C$7*Calculations!$C$87)*INDEX('Monthly Data'!R:R,Calculations!$C$116+MOD(CC168,Calculations!$C$118))</f>
        <v>8.3814116887657771E-3</v>
      </c>
      <c r="GT168" s="86">
        <f ca="1">Control!$C$7*Calculations!$C$82*INDEX('Monthly Data'!N:N,Calculations!$C$116+MOD(CD168,Calculations!$C$118))+Control!$C$7*Calculations!$C$83*INDEX('Monthly Data'!O:O,Calculations!$C$116+MOD(CD168,Calculations!$C$118))+Control!$C$7*Calculations!$C$84*INDEX('Monthly Data'!P:P,Calculations!$C$116+MOD(CD168,Calculations!$C$118))+Control!$C$7*Calculations!$C$85*INDEX('Monthly Data'!Q:Q,Calculations!$C$116+MOD(CD168,Calculations!$C$118))+(1-Control!$C$7*Calculations!$C$87)*INDEX('Monthly Data'!R:R,Calculations!$C$116+MOD(CD168,Calculations!$C$118))</f>
        <v>7.5897487599915015E-3</v>
      </c>
      <c r="GU168" s="86">
        <f ca="1">Control!$C$7*Calculations!$C$82*INDEX('Monthly Data'!N:N,Calculations!$C$116+MOD(CE168,Calculations!$C$118))+Control!$C$7*Calculations!$C$83*INDEX('Monthly Data'!O:O,Calculations!$C$116+MOD(CE168,Calculations!$C$118))+Control!$C$7*Calculations!$C$84*INDEX('Monthly Data'!P:P,Calculations!$C$116+MOD(CE168,Calculations!$C$118))+Control!$C$7*Calculations!$C$85*INDEX('Monthly Data'!Q:Q,Calculations!$C$116+MOD(CE168,Calculations!$C$118))+(1-Control!$C$7*Calculations!$C$87)*INDEX('Monthly Data'!R:R,Calculations!$C$116+MOD(CE168,Calculations!$C$118))</f>
        <v>8.3814116887657771E-3</v>
      </c>
      <c r="GV168" s="86">
        <f ca="1">Control!$C$7*Calculations!$C$82*INDEX('Monthly Data'!N:N,Calculations!$C$116+MOD(CF168,Calculations!$C$118))+Control!$C$7*Calculations!$C$83*INDEX('Monthly Data'!O:O,Calculations!$C$116+MOD(CF168,Calculations!$C$118))+Control!$C$7*Calculations!$C$84*INDEX('Monthly Data'!P:P,Calculations!$C$116+MOD(CF168,Calculations!$C$118))+Control!$C$7*Calculations!$C$85*INDEX('Monthly Data'!Q:Q,Calculations!$C$116+MOD(CF168,Calculations!$C$118))+(1-Control!$C$7*Calculations!$C$87)*INDEX('Monthly Data'!R:R,Calculations!$C$116+MOD(CF168,Calculations!$C$118))</f>
        <v>-3.8554137824290124E-2</v>
      </c>
      <c r="GW168" s="86">
        <f ca="1">Control!$C$7*Calculations!$C$82*INDEX('Monthly Data'!N:N,Calculations!$C$116+MOD(CG168,Calculations!$C$118))+Control!$C$7*Calculations!$C$83*INDEX('Monthly Data'!O:O,Calculations!$C$116+MOD(CG168,Calculations!$C$118))+Control!$C$7*Calculations!$C$84*INDEX('Monthly Data'!P:P,Calculations!$C$116+MOD(CG168,Calculations!$C$118))+Control!$C$7*Calculations!$C$85*INDEX('Monthly Data'!Q:Q,Calculations!$C$116+MOD(CG168,Calculations!$C$118))+(1-Control!$C$7*Calculations!$C$87)*INDEX('Monthly Data'!R:R,Calculations!$C$116+MOD(CG168,Calculations!$C$118))</f>
        <v>1.7073665854433945E-2</v>
      </c>
      <c r="GX168" s="86">
        <f ca="1">Control!$C$7*Calculations!$C$82*INDEX('Monthly Data'!N:N,Calculations!$C$116+MOD(CH168,Calculations!$C$118))+Control!$C$7*Calculations!$C$83*INDEX('Monthly Data'!O:O,Calculations!$C$116+MOD(CH168,Calculations!$C$118))+Control!$C$7*Calculations!$C$84*INDEX('Monthly Data'!P:P,Calculations!$C$116+MOD(CH168,Calculations!$C$118))+Control!$C$7*Calculations!$C$85*INDEX('Monthly Data'!Q:Q,Calculations!$C$116+MOD(CH168,Calculations!$C$118))+(1-Control!$C$7*Calculations!$C$87)*INDEX('Monthly Data'!R:R,Calculations!$C$116+MOD(CH168,Calculations!$C$118))</f>
        <v>-2.5419860972892394E-2</v>
      </c>
      <c r="GY168" s="86">
        <f ca="1">Control!$C$7*Calculations!$C$82*INDEX('Monthly Data'!N:N,Calculations!$C$116+MOD(CI168,Calculations!$C$118))+Control!$C$7*Calculations!$C$83*INDEX('Monthly Data'!O:O,Calculations!$C$116+MOD(CI168,Calculations!$C$118))+Control!$C$7*Calculations!$C$84*INDEX('Monthly Data'!P:P,Calculations!$C$116+MOD(CI168,Calculations!$C$118))+Control!$C$7*Calculations!$C$85*INDEX('Monthly Data'!Q:Q,Calculations!$C$116+MOD(CI168,Calculations!$C$118))+(1-Control!$C$7*Calculations!$C$87)*INDEX('Monthly Data'!R:R,Calculations!$C$116+MOD(CI168,Calculations!$C$118))</f>
        <v>1.1106855739851785E-2</v>
      </c>
      <c r="GZ168" s="86">
        <f ca="1">Control!$C$7*Calculations!$C$82*INDEX('Monthly Data'!N:N,Calculations!$C$116+MOD(CJ168,Calculations!$C$118))+Control!$C$7*Calculations!$C$83*INDEX('Monthly Data'!O:O,Calculations!$C$116+MOD(CJ168,Calculations!$C$118))+Control!$C$7*Calculations!$C$84*INDEX('Monthly Data'!P:P,Calculations!$C$116+MOD(CJ168,Calculations!$C$118))+Control!$C$7*Calculations!$C$85*INDEX('Monthly Data'!Q:Q,Calculations!$C$116+MOD(CJ168,Calculations!$C$118))+(1-Control!$C$7*Calculations!$C$87)*INDEX('Monthly Data'!R:R,Calculations!$C$116+MOD(CJ168,Calculations!$C$118))</f>
        <v>2.4842166689046628E-2</v>
      </c>
      <c r="HA168" s="86">
        <f ca="1">Control!$C$7*Calculations!$C$82*INDEX('Monthly Data'!N:N,Calculations!$C$116+MOD(CK168,Calculations!$C$118))+Control!$C$7*Calculations!$C$83*INDEX('Monthly Data'!O:O,Calculations!$C$116+MOD(CK168,Calculations!$C$118))+Control!$C$7*Calculations!$C$84*INDEX('Monthly Data'!P:P,Calculations!$C$116+MOD(CK168,Calculations!$C$118))+Control!$C$7*Calculations!$C$85*INDEX('Monthly Data'!Q:Q,Calculations!$C$116+MOD(CK168,Calculations!$C$118))+(1-Control!$C$7*Calculations!$C$87)*INDEX('Monthly Data'!R:R,Calculations!$C$116+MOD(CK168,Calculations!$C$118))</f>
        <v>4.089189590407355E-3</v>
      </c>
      <c r="HB168" s="86">
        <f ca="1">Control!$C$7*Calculations!$C$82*INDEX('Monthly Data'!N:N,Calculations!$C$116+MOD(CL168,Calculations!$C$118))+Control!$C$7*Calculations!$C$83*INDEX('Monthly Data'!O:O,Calculations!$C$116+MOD(CL168,Calculations!$C$118))+Control!$C$7*Calculations!$C$84*INDEX('Monthly Data'!P:P,Calculations!$C$116+MOD(CL168,Calculations!$C$118))+Control!$C$7*Calculations!$C$85*INDEX('Monthly Data'!Q:Q,Calculations!$C$116+MOD(CL168,Calculations!$C$118))+(1-Control!$C$7*Calculations!$C$87)*INDEX('Monthly Data'!R:R,Calculations!$C$116+MOD(CL168,Calculations!$C$118))</f>
        <v>4.2795950888382334E-3</v>
      </c>
      <c r="HC168" s="86">
        <f ca="1">Control!$C$7*Calculations!$C$82*INDEX('Monthly Data'!N:N,Calculations!$C$116+MOD(CM168,Calculations!$C$118))+Control!$C$7*Calculations!$C$83*INDEX('Monthly Data'!O:O,Calculations!$C$116+MOD(CM168,Calculations!$C$118))+Control!$C$7*Calculations!$C$84*INDEX('Monthly Data'!P:P,Calculations!$C$116+MOD(CM168,Calculations!$C$118))+Control!$C$7*Calculations!$C$85*INDEX('Monthly Data'!Q:Q,Calculations!$C$116+MOD(CM168,Calculations!$C$118))+(1-Control!$C$7*Calculations!$C$87)*INDEX('Monthly Data'!R:R,Calculations!$C$116+MOD(CM168,Calculations!$C$118))</f>
        <v>-7.3651264633385334E-4</v>
      </c>
      <c r="HD168" s="86">
        <f ca="1">Control!$C$7*Calculations!$C$82*INDEX('Monthly Data'!N:N,Calculations!$C$116+MOD(CN168,Calculations!$C$118))+Control!$C$7*Calculations!$C$83*INDEX('Monthly Data'!O:O,Calculations!$C$116+MOD(CN168,Calculations!$C$118))+Control!$C$7*Calculations!$C$84*INDEX('Monthly Data'!P:P,Calculations!$C$116+MOD(CN168,Calculations!$C$118))+Control!$C$7*Calculations!$C$85*INDEX('Monthly Data'!Q:Q,Calculations!$C$116+MOD(CN168,Calculations!$C$118))+(1-Control!$C$7*Calculations!$C$87)*INDEX('Monthly Data'!R:R,Calculations!$C$116+MOD(CN168,Calculations!$C$118))</f>
        <v>1.5758278480433856E-2</v>
      </c>
      <c r="HE168" s="86">
        <f ca="1">Control!$C$7*Calculations!$C$82*INDEX('Monthly Data'!N:N,Calculations!$C$116+MOD(CO168,Calculations!$C$118))+Control!$C$7*Calculations!$C$83*INDEX('Monthly Data'!O:O,Calculations!$C$116+MOD(CO168,Calculations!$C$118))+Control!$C$7*Calculations!$C$84*INDEX('Monthly Data'!P:P,Calculations!$C$116+MOD(CO168,Calculations!$C$118))+Control!$C$7*Calculations!$C$85*INDEX('Monthly Data'!Q:Q,Calculations!$C$116+MOD(CO168,Calculations!$C$118))+(1-Control!$C$7*Calculations!$C$87)*INDEX('Monthly Data'!R:R,Calculations!$C$116+MOD(CO168,Calculations!$C$118))</f>
        <v>-7.5539743260223157E-3</v>
      </c>
      <c r="HF168" s="86">
        <f ca="1">Control!$C$7*Calculations!$C$82*INDEX('Monthly Data'!N:N,Calculations!$C$116+MOD(CP168,Calculations!$C$118))+Control!$C$7*Calculations!$C$83*INDEX('Monthly Data'!O:O,Calculations!$C$116+MOD(CP168,Calculations!$C$118))+Control!$C$7*Calculations!$C$84*INDEX('Monthly Data'!P:P,Calculations!$C$116+MOD(CP168,Calculations!$C$118))+Control!$C$7*Calculations!$C$85*INDEX('Monthly Data'!Q:Q,Calculations!$C$116+MOD(CP168,Calculations!$C$118))+(1-Control!$C$7*Calculations!$C$87)*INDEX('Monthly Data'!R:R,Calculations!$C$116+MOD(CP168,Calculations!$C$118))</f>
        <v>7.7184133340106598E-3</v>
      </c>
      <c r="HG168" s="86">
        <f ca="1">Control!$C$7*Calculations!$C$82*INDEX('Monthly Data'!N:N,Calculations!$C$116+MOD(CQ168,Calculations!$C$118))+Control!$C$7*Calculations!$C$83*INDEX('Monthly Data'!O:O,Calculations!$C$116+MOD(CQ168,Calculations!$C$118))+Control!$C$7*Calculations!$C$84*INDEX('Monthly Data'!P:P,Calculations!$C$116+MOD(CQ168,Calculations!$C$118))+Control!$C$7*Calculations!$C$85*INDEX('Monthly Data'!Q:Q,Calculations!$C$116+MOD(CQ168,Calculations!$C$118))+(1-Control!$C$7*Calculations!$C$87)*INDEX('Monthly Data'!R:R,Calculations!$C$116+MOD(CQ168,Calculations!$C$118))</f>
        <v>-9.9526758408448549E-3</v>
      </c>
      <c r="HH168" s="86">
        <f ca="1">Control!$C$7*Calculations!$C$82*INDEX('Monthly Data'!N:N,Calculations!$C$116+MOD(CR168,Calculations!$C$118))+Control!$C$7*Calculations!$C$83*INDEX('Monthly Data'!O:O,Calculations!$C$116+MOD(CR168,Calculations!$C$118))+Control!$C$7*Calculations!$C$84*INDEX('Monthly Data'!P:P,Calculations!$C$116+MOD(CR168,Calculations!$C$118))+Control!$C$7*Calculations!$C$85*INDEX('Monthly Data'!Q:Q,Calculations!$C$116+MOD(CR168,Calculations!$C$118))+(1-Control!$C$7*Calculations!$C$87)*INDEX('Monthly Data'!R:R,Calculations!$C$116+MOD(CR168,Calculations!$C$118))</f>
        <v>1.1106855739851785E-2</v>
      </c>
      <c r="HI168" s="86">
        <f ca="1">Control!$C$7*Calculations!$C$82*INDEX('Monthly Data'!N:N,Calculations!$C$116+MOD(CS168,Calculations!$C$118))+Control!$C$7*Calculations!$C$83*INDEX('Monthly Data'!O:O,Calculations!$C$116+MOD(CS168,Calculations!$C$118))+Control!$C$7*Calculations!$C$84*INDEX('Monthly Data'!P:P,Calculations!$C$116+MOD(CS168,Calculations!$C$118))+Control!$C$7*Calculations!$C$85*INDEX('Monthly Data'!Q:Q,Calculations!$C$116+MOD(CS168,Calculations!$C$118))+(1-Control!$C$7*Calculations!$C$87)*INDEX('Monthly Data'!R:R,Calculations!$C$116+MOD(CS168,Calculations!$C$118))</f>
        <v>1.0415351832335435E-2</v>
      </c>
      <c r="HJ168" s="86">
        <f ca="1">Control!$C$7*Calculations!$C$82*INDEX('Monthly Data'!N:N,Calculations!$C$116+MOD(CT168,Calculations!$C$118))+Control!$C$7*Calculations!$C$83*INDEX('Monthly Data'!O:O,Calculations!$C$116+MOD(CT168,Calculations!$C$118))+Control!$C$7*Calculations!$C$84*INDEX('Monthly Data'!P:P,Calculations!$C$116+MOD(CT168,Calculations!$C$118))+Control!$C$7*Calculations!$C$85*INDEX('Monthly Data'!Q:Q,Calculations!$C$116+MOD(CT168,Calculations!$C$118))+(1-Control!$C$7*Calculations!$C$87)*INDEX('Monthly Data'!R:R,Calculations!$C$116+MOD(CT168,Calculations!$C$118))</f>
        <v>-1.8530040247387896E-2</v>
      </c>
      <c r="HK168" s="86">
        <f ca="1">Control!$C$7*Calculations!$C$82*INDEX('Monthly Data'!N:N,Calculations!$C$116+MOD(CU168,Calculations!$C$118))+Control!$C$7*Calculations!$C$83*INDEX('Monthly Data'!O:O,Calculations!$C$116+MOD(CU168,Calculations!$C$118))+Control!$C$7*Calculations!$C$84*INDEX('Monthly Data'!P:P,Calculations!$C$116+MOD(CU168,Calculations!$C$118))+Control!$C$7*Calculations!$C$85*INDEX('Monthly Data'!Q:Q,Calculations!$C$116+MOD(CU168,Calculations!$C$118))+(1-Control!$C$7*Calculations!$C$87)*INDEX('Monthly Data'!R:R,Calculations!$C$116+MOD(CU168,Calculations!$C$118))</f>
        <v>3.0957942835585645E-2</v>
      </c>
      <c r="HL168" s="86">
        <f ca="1">Control!$C$7*Calculations!$C$82*INDEX('Monthly Data'!N:N,Calculations!$C$116+MOD(CV168,Calculations!$C$118))+Control!$C$7*Calculations!$C$83*INDEX('Monthly Data'!O:O,Calculations!$C$116+MOD(CV168,Calculations!$C$118))+Control!$C$7*Calculations!$C$84*INDEX('Monthly Data'!P:P,Calculations!$C$116+MOD(CV168,Calculations!$C$118))+Control!$C$7*Calculations!$C$85*INDEX('Monthly Data'!Q:Q,Calculations!$C$116+MOD(CV168,Calculations!$C$118))+(1-Control!$C$7*Calculations!$C$87)*INDEX('Monthly Data'!R:R,Calculations!$C$116+MOD(CV168,Calculations!$C$118))</f>
        <v>1.8665061640915637E-2</v>
      </c>
      <c r="HM168" s="86">
        <f ca="1">Control!$C$7*Calculations!$C$82*INDEX('Monthly Data'!N:N,Calculations!$C$116+MOD(CW168,Calculations!$C$118))+Control!$C$7*Calculations!$C$83*INDEX('Monthly Data'!O:O,Calculations!$C$116+MOD(CW168,Calculations!$C$118))+Control!$C$7*Calculations!$C$84*INDEX('Monthly Data'!P:P,Calculations!$C$116+MOD(CW168,Calculations!$C$118))+Control!$C$7*Calculations!$C$85*INDEX('Monthly Data'!Q:Q,Calculations!$C$116+MOD(CW168,Calculations!$C$118))+(1-Control!$C$7*Calculations!$C$87)*INDEX('Monthly Data'!R:R,Calculations!$C$116+MOD(CW168,Calculations!$C$118))</f>
        <v>1.3891563624307685E-2</v>
      </c>
      <c r="HN168" s="86">
        <f ca="1">Control!$C$7*Calculations!$C$82*INDEX('Monthly Data'!N:N,Calculations!$C$116+MOD(CX168,Calculations!$C$118))+Control!$C$7*Calculations!$C$83*INDEX('Monthly Data'!O:O,Calculations!$C$116+MOD(CX168,Calculations!$C$118))+Control!$C$7*Calculations!$C$84*INDEX('Monthly Data'!P:P,Calculations!$C$116+MOD(CX168,Calculations!$C$118))+Control!$C$7*Calculations!$C$85*INDEX('Monthly Data'!Q:Q,Calculations!$C$116+MOD(CX168,Calculations!$C$118))+(1-Control!$C$7*Calculations!$C$87)*INDEX('Monthly Data'!R:R,Calculations!$C$116+MOD(CX168,Calculations!$C$118))</f>
        <v>1.5108777406081684E-3</v>
      </c>
      <c r="HO168" s="86">
        <f ca="1">Control!$C$7*Calculations!$C$82*INDEX('Monthly Data'!N:N,Calculations!$C$116+MOD(CY168,Calculations!$C$118))+Control!$C$7*Calculations!$C$83*INDEX('Monthly Data'!O:O,Calculations!$C$116+MOD(CY168,Calculations!$C$118))+Control!$C$7*Calculations!$C$84*INDEX('Monthly Data'!P:P,Calculations!$C$116+MOD(CY168,Calculations!$C$118))+Control!$C$7*Calculations!$C$85*INDEX('Monthly Data'!Q:Q,Calculations!$C$116+MOD(CY168,Calculations!$C$118))+(1-Control!$C$7*Calculations!$C$87)*INDEX('Monthly Data'!R:R,Calculations!$C$116+MOD(CY168,Calculations!$C$118))</f>
        <v>2.5790695379256122E-2</v>
      </c>
      <c r="HP168" s="86">
        <f ca="1">Control!$C$7*Calculations!$C$82*INDEX('Monthly Data'!N:N,Calculations!$C$116+MOD(CZ168,Calculations!$C$118))+Control!$C$7*Calculations!$C$83*INDEX('Monthly Data'!O:O,Calculations!$C$116+MOD(CZ168,Calculations!$C$118))+Control!$C$7*Calculations!$C$84*INDEX('Monthly Data'!P:P,Calculations!$C$116+MOD(CZ168,Calculations!$C$118))+Control!$C$7*Calculations!$C$85*INDEX('Monthly Data'!Q:Q,Calculations!$C$116+MOD(CZ168,Calculations!$C$118))+(1-Control!$C$7*Calculations!$C$87)*INDEX('Monthly Data'!R:R,Calculations!$C$116+MOD(CZ168,Calculations!$C$118))</f>
        <v>-2.7490061308214487E-3</v>
      </c>
      <c r="HQ168" s="86">
        <f ca="1">Control!$C$7*Calculations!$C$82*INDEX('Monthly Data'!N:N,Calculations!$C$116+MOD(DA168,Calculations!$C$118))+Control!$C$7*Calculations!$C$83*INDEX('Monthly Data'!O:O,Calculations!$C$116+MOD(DA168,Calculations!$C$118))+Control!$C$7*Calculations!$C$84*INDEX('Monthly Data'!P:P,Calculations!$C$116+MOD(DA168,Calculations!$C$118))+Control!$C$7*Calculations!$C$85*INDEX('Monthly Data'!Q:Q,Calculations!$C$116+MOD(DA168,Calculations!$C$118))+(1-Control!$C$7*Calculations!$C$87)*INDEX('Monthly Data'!R:R,Calculations!$C$116+MOD(DA168,Calculations!$C$118))</f>
        <v>4.5132804118240749E-2</v>
      </c>
      <c r="HR168" s="86">
        <f ca="1">Control!$C$7*Calculations!$C$82*INDEX('Monthly Data'!N:N,Calculations!$C$116+MOD(DB168,Calculations!$C$118))+Control!$C$7*Calculations!$C$83*INDEX('Monthly Data'!O:O,Calculations!$C$116+MOD(DB168,Calculations!$C$118))+Control!$C$7*Calculations!$C$84*INDEX('Monthly Data'!P:P,Calculations!$C$116+MOD(DB168,Calculations!$C$118))+Control!$C$7*Calculations!$C$85*INDEX('Monthly Data'!Q:Q,Calculations!$C$116+MOD(DB168,Calculations!$C$118))+(1-Control!$C$7*Calculations!$C$87)*INDEX('Monthly Data'!R:R,Calculations!$C$116+MOD(DB168,Calculations!$C$118))</f>
        <v>1.0627294914941248E-2</v>
      </c>
      <c r="HS168" s="86">
        <f ca="1">Control!$C$7*Calculations!$C$82*INDEX('Monthly Data'!N:N,Calculations!$C$116+MOD(DC168,Calculations!$C$118))+Control!$C$7*Calculations!$C$83*INDEX('Monthly Data'!O:O,Calculations!$C$116+MOD(DC168,Calculations!$C$118))+Control!$C$7*Calculations!$C$84*INDEX('Monthly Data'!P:P,Calculations!$C$116+MOD(DC168,Calculations!$C$118))+Control!$C$7*Calculations!$C$85*INDEX('Monthly Data'!Q:Q,Calculations!$C$116+MOD(DC168,Calculations!$C$118))+(1-Control!$C$7*Calculations!$C$87)*INDEX('Monthly Data'!R:R,Calculations!$C$116+MOD(DC168,Calculations!$C$118))</f>
        <v>4.7768166384148329E-3</v>
      </c>
      <c r="HT168" s="86">
        <f ca="1">Control!$C$7*Calculations!$C$82*INDEX('Monthly Data'!N:N,Calculations!$C$116+MOD(DD168,Calculations!$C$118))+Control!$C$7*Calculations!$C$83*INDEX('Monthly Data'!O:O,Calculations!$C$116+MOD(DD168,Calculations!$C$118))+Control!$C$7*Calculations!$C$84*INDEX('Monthly Data'!P:P,Calculations!$C$116+MOD(DD168,Calculations!$C$118))+Control!$C$7*Calculations!$C$85*INDEX('Monthly Data'!Q:Q,Calculations!$C$116+MOD(DD168,Calculations!$C$118))+(1-Control!$C$7*Calculations!$C$87)*INDEX('Monthly Data'!R:R,Calculations!$C$116+MOD(DD168,Calculations!$C$118))</f>
        <v>1.1704119272391494E-2</v>
      </c>
      <c r="HU168" s="86">
        <f ca="1">Control!$C$7*Calculations!$C$82*INDEX('Monthly Data'!N:N,Calculations!$C$116+MOD(DE168,Calculations!$C$118))+Control!$C$7*Calculations!$C$83*INDEX('Monthly Data'!O:O,Calculations!$C$116+MOD(DE168,Calculations!$C$118))+Control!$C$7*Calculations!$C$84*INDEX('Monthly Data'!P:P,Calculations!$C$116+MOD(DE168,Calculations!$C$118))+Control!$C$7*Calculations!$C$85*INDEX('Monthly Data'!Q:Q,Calculations!$C$116+MOD(DE168,Calculations!$C$118))+(1-Control!$C$7*Calculations!$C$87)*INDEX('Monthly Data'!R:R,Calculations!$C$116+MOD(DE168,Calculations!$C$118))</f>
        <v>-1.3959200237295809E-2</v>
      </c>
      <c r="HV168" s="86">
        <f ca="1">Control!$C$7*Calculations!$C$82*INDEX('Monthly Data'!N:N,Calculations!$C$116+MOD(DF168,Calculations!$C$118))+Control!$C$7*Calculations!$C$83*INDEX('Monthly Data'!O:O,Calculations!$C$116+MOD(DF168,Calculations!$C$118))+Control!$C$7*Calculations!$C$84*INDEX('Monthly Data'!P:P,Calculations!$C$116+MOD(DF168,Calculations!$C$118))+Control!$C$7*Calculations!$C$85*INDEX('Monthly Data'!Q:Q,Calculations!$C$116+MOD(DF168,Calculations!$C$118))+(1-Control!$C$7*Calculations!$C$87)*INDEX('Monthly Data'!R:R,Calculations!$C$116+MOD(DF168,Calculations!$C$118))</f>
        <v>1.5216630695380906E-2</v>
      </c>
      <c r="HW168" s="86">
        <f ca="1">Control!$C$7*Calculations!$C$82*INDEX('Monthly Data'!N:N,Calculations!$C$116+MOD(DG168,Calculations!$C$118))+Control!$C$7*Calculations!$C$83*INDEX('Monthly Data'!O:O,Calculations!$C$116+MOD(DG168,Calculations!$C$118))+Control!$C$7*Calculations!$C$84*INDEX('Monthly Data'!P:P,Calculations!$C$116+MOD(DG168,Calculations!$C$118))+Control!$C$7*Calculations!$C$85*INDEX('Monthly Data'!Q:Q,Calculations!$C$116+MOD(DG168,Calculations!$C$118))+(1-Control!$C$7*Calculations!$C$87)*INDEX('Monthly Data'!R:R,Calculations!$C$116+MOD(DG168,Calculations!$C$118))</f>
        <v>-1.4213734788548189E-2</v>
      </c>
      <c r="HX168" s="86">
        <f ca="1">Control!$C$7*Calculations!$C$82*INDEX('Monthly Data'!N:N,Calculations!$C$116+MOD(DH168,Calculations!$C$118))+Control!$C$7*Calculations!$C$83*INDEX('Monthly Data'!O:O,Calculations!$C$116+MOD(DH168,Calculations!$C$118))+Control!$C$7*Calculations!$C$84*INDEX('Monthly Data'!P:P,Calculations!$C$116+MOD(DH168,Calculations!$C$118))+Control!$C$7*Calculations!$C$85*INDEX('Monthly Data'!Q:Q,Calculations!$C$116+MOD(DH168,Calculations!$C$118))+(1-Control!$C$7*Calculations!$C$87)*INDEX('Monthly Data'!R:R,Calculations!$C$116+MOD(DH168,Calculations!$C$118))</f>
        <v>-1.8530040247387896E-2</v>
      </c>
      <c r="HY168" s="86">
        <f ca="1">Control!$C$7*Calculations!$C$82*INDEX('Monthly Data'!N:N,Calculations!$C$116+MOD(DI168,Calculations!$C$118))+Control!$C$7*Calculations!$C$83*INDEX('Monthly Data'!O:O,Calculations!$C$116+MOD(DI168,Calculations!$C$118))+Control!$C$7*Calculations!$C$84*INDEX('Monthly Data'!P:P,Calculations!$C$116+MOD(DI168,Calculations!$C$118))+Control!$C$7*Calculations!$C$85*INDEX('Monthly Data'!Q:Q,Calculations!$C$116+MOD(DI168,Calculations!$C$118))+(1-Control!$C$7*Calculations!$C$87)*INDEX('Monthly Data'!R:R,Calculations!$C$116+MOD(DI168,Calculations!$C$118))</f>
        <v>9.9793409618087695E-3</v>
      </c>
      <c r="HZ168" s="86">
        <f ca="1">Control!$C$7*Calculations!$C$82*INDEX('Monthly Data'!N:N,Calculations!$C$116+MOD(DJ168,Calculations!$C$118))+Control!$C$7*Calculations!$C$83*INDEX('Monthly Data'!O:O,Calculations!$C$116+MOD(DJ168,Calculations!$C$118))+Control!$C$7*Calculations!$C$84*INDEX('Monthly Data'!P:P,Calculations!$C$116+MOD(DJ168,Calculations!$C$118))+Control!$C$7*Calculations!$C$85*INDEX('Monthly Data'!Q:Q,Calculations!$C$116+MOD(DJ168,Calculations!$C$118))+(1-Control!$C$7*Calculations!$C$87)*INDEX('Monthly Data'!R:R,Calculations!$C$116+MOD(DJ168,Calculations!$C$118))</f>
        <v>2.1918137743539623E-2</v>
      </c>
      <c r="IA168" s="86">
        <f ca="1">Control!$C$7*Calculations!$C$82*INDEX('Monthly Data'!N:N,Calculations!$C$116+MOD(DK168,Calculations!$C$118))+Control!$C$7*Calculations!$C$83*INDEX('Monthly Data'!O:O,Calculations!$C$116+MOD(DK168,Calculations!$C$118))+Control!$C$7*Calculations!$C$84*INDEX('Monthly Data'!P:P,Calculations!$C$116+MOD(DK168,Calculations!$C$118))+Control!$C$7*Calculations!$C$85*INDEX('Monthly Data'!Q:Q,Calculations!$C$116+MOD(DK168,Calculations!$C$118))+(1-Control!$C$7*Calculations!$C$87)*INDEX('Monthly Data'!R:R,Calculations!$C$116+MOD(DK168,Calculations!$C$118))</f>
        <v>5.1279584938936244E-2</v>
      </c>
      <c r="IB168" s="86">
        <f ca="1">Control!$C$7*Calculations!$C$82*INDEX('Monthly Data'!N:N,Calculations!$C$116+MOD(DL168,Calculations!$C$118))+Control!$C$7*Calculations!$C$83*INDEX('Monthly Data'!O:O,Calculations!$C$116+MOD(DL168,Calculations!$C$118))+Control!$C$7*Calculations!$C$84*INDEX('Monthly Data'!P:P,Calculations!$C$116+MOD(DL168,Calculations!$C$118))+Control!$C$7*Calculations!$C$85*INDEX('Monthly Data'!Q:Q,Calculations!$C$116+MOD(DL168,Calculations!$C$118))+(1-Control!$C$7*Calculations!$C$87)*INDEX('Monthly Data'!R:R,Calculations!$C$116+MOD(DL168,Calculations!$C$118))</f>
        <v>-9.5555592256394619E-3</v>
      </c>
      <c r="IC168" s="86">
        <f ca="1">Control!$C$7*Calculations!$C$82*INDEX('Monthly Data'!N:N,Calculations!$C$116+MOD(DM168,Calculations!$C$118))+Control!$C$7*Calculations!$C$83*INDEX('Monthly Data'!O:O,Calculations!$C$116+MOD(DM168,Calculations!$C$118))+Control!$C$7*Calculations!$C$84*INDEX('Monthly Data'!P:P,Calculations!$C$116+MOD(DM168,Calculations!$C$118))+Control!$C$7*Calculations!$C$85*INDEX('Monthly Data'!Q:Q,Calculations!$C$116+MOD(DM168,Calculations!$C$118))+(1-Control!$C$7*Calculations!$C$87)*INDEX('Monthly Data'!R:R,Calculations!$C$116+MOD(DM168,Calculations!$C$118))</f>
        <v>3.5231336013669103E-2</v>
      </c>
      <c r="ID168" s="86">
        <f ca="1">Control!$C$7*Calculations!$C$82*INDEX('Monthly Data'!N:N,Calculations!$C$116+MOD(DN168,Calculations!$C$118))+Control!$C$7*Calculations!$C$83*INDEX('Monthly Data'!O:O,Calculations!$C$116+MOD(DN168,Calculations!$C$118))+Control!$C$7*Calculations!$C$84*INDEX('Monthly Data'!P:P,Calculations!$C$116+MOD(DN168,Calculations!$C$118))+Control!$C$7*Calculations!$C$85*INDEX('Monthly Data'!Q:Q,Calculations!$C$116+MOD(DN168,Calculations!$C$118))+(1-Control!$C$7*Calculations!$C$87)*INDEX('Monthly Data'!R:R,Calculations!$C$116+MOD(DN168,Calculations!$C$118))</f>
        <v>3.4808428836917149E-3</v>
      </c>
      <c r="IE168" s="86">
        <f ca="1">Control!$C$7*Calculations!$C$82*INDEX('Monthly Data'!N:N,Calculations!$C$116+MOD(DO168,Calculations!$C$118))+Control!$C$7*Calculations!$C$83*INDEX('Monthly Data'!O:O,Calculations!$C$116+MOD(DO168,Calculations!$C$118))+Control!$C$7*Calculations!$C$84*INDEX('Monthly Data'!P:P,Calculations!$C$116+MOD(DO168,Calculations!$C$118))+Control!$C$7*Calculations!$C$85*INDEX('Monthly Data'!Q:Q,Calculations!$C$116+MOD(DO168,Calculations!$C$118))+(1-Control!$C$7*Calculations!$C$87)*INDEX('Monthly Data'!R:R,Calculations!$C$116+MOD(DO168,Calculations!$C$118))</f>
        <v>1.3891563624307685E-2</v>
      </c>
      <c r="IF168" s="86">
        <f ca="1">Control!$C$7*Calculations!$C$82*INDEX('Monthly Data'!N:N,Calculations!$C$116+MOD(DP168,Calculations!$C$118))+Control!$C$7*Calculations!$C$83*INDEX('Monthly Data'!O:O,Calculations!$C$116+MOD(DP168,Calculations!$C$118))+Control!$C$7*Calculations!$C$84*INDEX('Monthly Data'!P:P,Calculations!$C$116+MOD(DP168,Calculations!$C$118))+Control!$C$7*Calculations!$C$85*INDEX('Monthly Data'!Q:Q,Calculations!$C$116+MOD(DP168,Calculations!$C$118))+(1-Control!$C$7*Calculations!$C$87)*INDEX('Monthly Data'!R:R,Calculations!$C$116+MOD(DP168,Calculations!$C$118))</f>
        <v>-9.8327855560634558E-3</v>
      </c>
      <c r="IG168" s="88">
        <f ca="1">Control!$C$8*(1+DQ168)*(1+DR168)*(1+DS168)*(1+DT168)*(1+DU168)*(1+DV168)*(1+DW168)*(1+DX168)*(1+DY168)*(1+DZ168)*(1+EA168)*(1+EB168)*(1+EC168)*(1+ED168)*(1+EE168)*(1+EF168)*(1+EG168)*(1+EH168)*(1+EI168)*(1+EJ168)*(1+EK168)*(1+EL168)*(1+EM168)*(1+EN168)*(1+EO168)*(1+EP168)*(1+EQ168)*(1+ER168)*(1+ES168)*(1+ET168)*(1+EU168)*(1+EV168)*(1+EW168)*(1+EX168)*(1+EY168)*(1+EZ168)*(1+FA168)*(1+FB168)*(1+FC168)*(1+FD168)*(1+FE168)*(1+FF168)*(1+FG168)*(1+FH168)*(1+FI168)*(1+FJ168)*(1+FK168)*(1+FL168)*(1+FM168)*(1+FN168)*(1+FO168)*(1+FP168)*(1+FQ168)*(1+FR168)*(1+FS168)*(1+FT168)*(1+FU168)*(1+FV168)*(1+FW168)*(1+FX168)*(1+FY168)*(1+FZ168)*(1+GA168)*(1+GB168)*(1+GC168)*(1+GD168)*(1+GE168)*(1+GF168)*(1+GG168)*(1+GH168)*(1+GI168)*(1+GJ168)*(1+GK168)*(1+GL168)*(1+GM168)*(1+GN168)*(1+GO168)*(1+GP168)*(1+GQ168)*(1+GR168)*(1+GS168)*(1+GT168)*(1+GU168)*(1+GV168)*(1+GW168)*(1+GX168)*(1+GY168)*(1+GZ168)*(1+HA168)*(1+HB168)*(1+HC168)*(1+HD168)*(1+HE168)*(1+HF168)*(1+HG168)*(1+HH168)*(1+HI168)*(1+HJ168)*(1+HK168)*(1+HL168)*(1+HM168)*(1+HN168)*(1+HO168)*(1+HP168)*(1+HQ168)*(1+HR168)*(1+HS168)*(1+HT168)*(1+HU168)*(1+HV168)*(1+HW168)*(1+HX168)*(1+HY168)*(1+HZ168)*(1+IA168)*(1+IB168)*(1+IC168)*(1+ID168)*(1+IE168)*(1+IF168)</f>
        <v>109311.20558885937</v>
      </c>
    </row>
    <row r="169" spans="1:241" x14ac:dyDescent="0.25">
      <c r="A169">
        <v>68</v>
      </c>
      <c r="B169">
        <v>107</v>
      </c>
      <c r="C169">
        <v>85</v>
      </c>
      <c r="D169">
        <v>28</v>
      </c>
      <c r="E169">
        <v>93</v>
      </c>
      <c r="F169">
        <v>84</v>
      </c>
      <c r="G169">
        <v>9</v>
      </c>
      <c r="H169">
        <v>39</v>
      </c>
      <c r="I169">
        <v>102</v>
      </c>
      <c r="J169">
        <v>17</v>
      </c>
      <c r="K169">
        <v>103</v>
      </c>
      <c r="L169">
        <v>11</v>
      </c>
      <c r="M169">
        <v>66</v>
      </c>
      <c r="N169">
        <v>69</v>
      </c>
      <c r="O169">
        <v>95</v>
      </c>
      <c r="P169">
        <v>101</v>
      </c>
      <c r="Q169">
        <v>103</v>
      </c>
      <c r="R169">
        <v>97</v>
      </c>
      <c r="S169">
        <v>74</v>
      </c>
      <c r="T169">
        <v>109</v>
      </c>
      <c r="U169">
        <v>37</v>
      </c>
      <c r="V169">
        <v>72</v>
      </c>
      <c r="W169">
        <v>118</v>
      </c>
      <c r="X169">
        <v>62</v>
      </c>
      <c r="Y169">
        <v>101</v>
      </c>
      <c r="Z169">
        <v>6</v>
      </c>
      <c r="AA169">
        <v>54</v>
      </c>
      <c r="AB169">
        <v>65</v>
      </c>
      <c r="AC169">
        <v>116</v>
      </c>
      <c r="AD169">
        <v>96</v>
      </c>
      <c r="AE169">
        <v>16</v>
      </c>
      <c r="AF169">
        <v>18</v>
      </c>
      <c r="AG169">
        <v>11</v>
      </c>
      <c r="AH169">
        <v>81</v>
      </c>
      <c r="AI169">
        <v>105</v>
      </c>
      <c r="AJ169">
        <v>36</v>
      </c>
      <c r="AK169">
        <v>25</v>
      </c>
      <c r="AL169">
        <v>0</v>
      </c>
      <c r="AM169">
        <v>67</v>
      </c>
      <c r="AN169">
        <v>32</v>
      </c>
      <c r="AO169">
        <v>81</v>
      </c>
      <c r="AP169">
        <v>56</v>
      </c>
      <c r="AQ169">
        <v>91</v>
      </c>
      <c r="AR169">
        <v>102</v>
      </c>
      <c r="AS169">
        <v>21</v>
      </c>
      <c r="AT169">
        <v>76</v>
      </c>
      <c r="AU169">
        <v>73</v>
      </c>
      <c r="AV169">
        <v>105</v>
      </c>
      <c r="AW169">
        <v>32</v>
      </c>
      <c r="AX169">
        <v>32</v>
      </c>
      <c r="AY169">
        <v>66</v>
      </c>
      <c r="AZ169">
        <v>61</v>
      </c>
      <c r="BA169">
        <v>118</v>
      </c>
      <c r="BB169">
        <v>10</v>
      </c>
      <c r="BC169">
        <v>76</v>
      </c>
      <c r="BD169">
        <v>101</v>
      </c>
      <c r="BE169">
        <v>68</v>
      </c>
      <c r="BF169">
        <v>110</v>
      </c>
      <c r="BG169">
        <v>51</v>
      </c>
      <c r="BH169">
        <v>44</v>
      </c>
      <c r="BI169">
        <v>40</v>
      </c>
      <c r="BJ169">
        <v>82</v>
      </c>
      <c r="BK169">
        <v>103</v>
      </c>
      <c r="BL169">
        <v>10</v>
      </c>
      <c r="BM169">
        <v>48</v>
      </c>
      <c r="BN169">
        <v>78</v>
      </c>
      <c r="BO169">
        <v>63</v>
      </c>
      <c r="BP169">
        <v>105</v>
      </c>
      <c r="BQ169">
        <v>54</v>
      </c>
      <c r="BR169">
        <v>0</v>
      </c>
      <c r="BS169">
        <v>103</v>
      </c>
      <c r="BT169">
        <v>53</v>
      </c>
      <c r="BU169">
        <v>50</v>
      </c>
      <c r="BV169">
        <v>24</v>
      </c>
      <c r="BW169">
        <v>98</v>
      </c>
      <c r="BX169">
        <v>21</v>
      </c>
      <c r="BY169">
        <v>89</v>
      </c>
      <c r="BZ169">
        <v>94</v>
      </c>
      <c r="CA169">
        <v>99</v>
      </c>
      <c r="CB169">
        <v>53</v>
      </c>
      <c r="CC169">
        <v>55</v>
      </c>
      <c r="CD169">
        <v>90</v>
      </c>
      <c r="CE169">
        <v>113</v>
      </c>
      <c r="CF169">
        <v>19</v>
      </c>
      <c r="CG169">
        <v>69</v>
      </c>
      <c r="CH169">
        <v>61</v>
      </c>
      <c r="CI169">
        <v>21</v>
      </c>
      <c r="CJ169">
        <v>58</v>
      </c>
      <c r="CK169">
        <v>59</v>
      </c>
      <c r="CL169">
        <v>107</v>
      </c>
      <c r="CM169">
        <v>1</v>
      </c>
      <c r="CN169">
        <v>75</v>
      </c>
      <c r="CO169">
        <v>92</v>
      </c>
      <c r="CP169">
        <v>18</v>
      </c>
      <c r="CQ169">
        <v>89</v>
      </c>
      <c r="CR169">
        <v>64</v>
      </c>
      <c r="CS169">
        <v>64</v>
      </c>
      <c r="CT169">
        <v>92</v>
      </c>
      <c r="CU169">
        <v>100</v>
      </c>
      <c r="CV169">
        <v>1</v>
      </c>
      <c r="CW169">
        <v>56</v>
      </c>
      <c r="CX169">
        <v>66</v>
      </c>
      <c r="CY169">
        <v>105</v>
      </c>
      <c r="CZ169">
        <v>61</v>
      </c>
      <c r="DA169">
        <v>34</v>
      </c>
      <c r="DB169">
        <v>33</v>
      </c>
      <c r="DC169">
        <v>23</v>
      </c>
      <c r="DD169">
        <v>58</v>
      </c>
      <c r="DE169">
        <v>73</v>
      </c>
      <c r="DF169">
        <v>64</v>
      </c>
      <c r="DG169">
        <v>46</v>
      </c>
      <c r="DH169">
        <v>100</v>
      </c>
      <c r="DI169">
        <v>58</v>
      </c>
      <c r="DJ169">
        <v>48</v>
      </c>
      <c r="DK169">
        <v>42</v>
      </c>
      <c r="DL169">
        <v>9</v>
      </c>
      <c r="DM169">
        <v>5</v>
      </c>
      <c r="DN169">
        <v>93</v>
      </c>
      <c r="DO169">
        <v>76</v>
      </c>
      <c r="DP169">
        <v>96</v>
      </c>
      <c r="DQ169" s="86">
        <f ca="1">Control!$C$7*Calculations!$C$82*INDEX('Monthly Data'!N:N,Calculations!$C$116+MOD(A169,Calculations!$C$118))+Control!$C$7*Calculations!$C$83*INDEX('Monthly Data'!O:O,Calculations!$C$116+MOD(A169,Calculations!$C$118))+Control!$C$7*Calculations!$C$84*INDEX('Monthly Data'!P:P,Calculations!$C$116+MOD(A169,Calculations!$C$118))+Control!$C$7*Calculations!$C$85*INDEX('Monthly Data'!Q:Q,Calculations!$C$116+MOD(A169,Calculations!$C$118))+(1-Control!$C$7*Calculations!$C$87)*INDEX('Monthly Data'!R:R,Calculations!$C$116+MOD(A169,Calculations!$C$118))</f>
        <v>2.2757992058453024E-3</v>
      </c>
      <c r="DR169" s="86">
        <f ca="1">Control!$C$7*Calculations!$C$82*INDEX('Monthly Data'!N:N,Calculations!$C$116+MOD(B169,Calculations!$C$118))+Control!$C$7*Calculations!$C$83*INDEX('Monthly Data'!O:O,Calculations!$C$116+MOD(B169,Calculations!$C$118))+Control!$C$7*Calculations!$C$84*INDEX('Monthly Data'!P:P,Calculations!$C$116+MOD(B169,Calculations!$C$118))+Control!$C$7*Calculations!$C$85*INDEX('Monthly Data'!Q:Q,Calculations!$C$116+MOD(B169,Calculations!$C$118))+(1-Control!$C$7*Calculations!$C$87)*INDEX('Monthly Data'!R:R,Calculations!$C$116+MOD(B169,Calculations!$C$118))</f>
        <v>1.5216630695380906E-2</v>
      </c>
      <c r="DS169" s="86">
        <f ca="1">Control!$C$7*Calculations!$C$82*INDEX('Monthly Data'!N:N,Calculations!$C$116+MOD(C169,Calculations!$C$118))+Control!$C$7*Calculations!$C$83*INDEX('Monthly Data'!O:O,Calculations!$C$116+MOD(C169,Calculations!$C$118))+Control!$C$7*Calculations!$C$84*INDEX('Monthly Data'!P:P,Calculations!$C$116+MOD(C169,Calculations!$C$118))+Control!$C$7*Calculations!$C$85*INDEX('Monthly Data'!Q:Q,Calculations!$C$116+MOD(C169,Calculations!$C$118))+(1-Control!$C$7*Calculations!$C$87)*INDEX('Monthly Data'!R:R,Calculations!$C$116+MOD(C169,Calculations!$C$118))</f>
        <v>-9.8327855560634558E-3</v>
      </c>
      <c r="DT169" s="86">
        <f ca="1">Control!$C$7*Calculations!$C$82*INDEX('Monthly Data'!N:N,Calculations!$C$116+MOD(D169,Calculations!$C$118))+Control!$C$7*Calculations!$C$83*INDEX('Monthly Data'!O:O,Calculations!$C$116+MOD(D169,Calculations!$C$118))+Control!$C$7*Calculations!$C$84*INDEX('Monthly Data'!P:P,Calculations!$C$116+MOD(D169,Calculations!$C$118))+Control!$C$7*Calculations!$C$85*INDEX('Monthly Data'!Q:Q,Calculations!$C$116+MOD(D169,Calculations!$C$118))+(1-Control!$C$7*Calculations!$C$87)*INDEX('Monthly Data'!R:R,Calculations!$C$116+MOD(D169,Calculations!$C$118))</f>
        <v>3.7596120283497965E-2</v>
      </c>
      <c r="DU169" s="86">
        <f ca="1">Control!$C$7*Calculations!$C$82*INDEX('Monthly Data'!N:N,Calculations!$C$116+MOD(E169,Calculations!$C$118))+Control!$C$7*Calculations!$C$83*INDEX('Monthly Data'!O:O,Calculations!$C$116+MOD(E169,Calculations!$C$118))+Control!$C$7*Calculations!$C$84*INDEX('Monthly Data'!P:P,Calculations!$C$116+MOD(E169,Calculations!$C$118))+Control!$C$7*Calculations!$C$85*INDEX('Monthly Data'!Q:Q,Calculations!$C$116+MOD(E169,Calculations!$C$118))+(1-Control!$C$7*Calculations!$C$87)*INDEX('Monthly Data'!R:R,Calculations!$C$116+MOD(E169,Calculations!$C$118))</f>
        <v>1.1809891087585166E-2</v>
      </c>
      <c r="DV169" s="86">
        <f ca="1">Control!$C$7*Calculations!$C$82*INDEX('Monthly Data'!N:N,Calculations!$C$116+MOD(F169,Calculations!$C$118))+Control!$C$7*Calculations!$C$83*INDEX('Monthly Data'!O:O,Calculations!$C$116+MOD(F169,Calculations!$C$118))+Control!$C$7*Calculations!$C$84*INDEX('Monthly Data'!P:P,Calculations!$C$116+MOD(F169,Calculations!$C$118))+Control!$C$7*Calculations!$C$85*INDEX('Monthly Data'!Q:Q,Calculations!$C$116+MOD(F169,Calculations!$C$118))+(1-Control!$C$7*Calculations!$C$87)*INDEX('Monthly Data'!R:R,Calculations!$C$116+MOD(F169,Calculations!$C$118))</f>
        <v>-1.880155173376722E-2</v>
      </c>
      <c r="DW169" s="86">
        <f ca="1">Control!$C$7*Calculations!$C$82*INDEX('Monthly Data'!N:N,Calculations!$C$116+MOD(G169,Calculations!$C$118))+Control!$C$7*Calculations!$C$83*INDEX('Monthly Data'!O:O,Calculations!$C$116+MOD(G169,Calculations!$C$118))+Control!$C$7*Calculations!$C$84*INDEX('Monthly Data'!P:P,Calculations!$C$116+MOD(G169,Calculations!$C$118))+Control!$C$7*Calculations!$C$85*INDEX('Monthly Data'!Q:Q,Calculations!$C$116+MOD(G169,Calculations!$C$118))+(1-Control!$C$7*Calculations!$C$87)*INDEX('Monthly Data'!R:R,Calculations!$C$116+MOD(G169,Calculations!$C$118))</f>
        <v>2.4470405846852006E-3</v>
      </c>
      <c r="DX169" s="86">
        <f ca="1">Control!$C$7*Calculations!$C$82*INDEX('Monthly Data'!N:N,Calculations!$C$116+MOD(H169,Calculations!$C$118))+Control!$C$7*Calculations!$C$83*INDEX('Monthly Data'!O:O,Calculations!$C$116+MOD(H169,Calculations!$C$118))+Control!$C$7*Calculations!$C$84*INDEX('Monthly Data'!P:P,Calculations!$C$116+MOD(H169,Calculations!$C$118))+Control!$C$7*Calculations!$C$85*INDEX('Monthly Data'!Q:Q,Calculations!$C$116+MOD(H169,Calculations!$C$118))+(1-Control!$C$7*Calculations!$C$87)*INDEX('Monthly Data'!R:R,Calculations!$C$116+MOD(H169,Calculations!$C$118))</f>
        <v>1.5063457444773597E-2</v>
      </c>
      <c r="DY169" s="86">
        <f ca="1">Control!$C$7*Calculations!$C$82*INDEX('Monthly Data'!N:N,Calculations!$C$116+MOD(I169,Calculations!$C$118))+Control!$C$7*Calculations!$C$83*INDEX('Monthly Data'!O:O,Calculations!$C$116+MOD(I169,Calculations!$C$118))+Control!$C$7*Calculations!$C$84*INDEX('Monthly Data'!P:P,Calculations!$C$116+MOD(I169,Calculations!$C$118))+Control!$C$7*Calculations!$C$85*INDEX('Monthly Data'!Q:Q,Calculations!$C$116+MOD(I169,Calculations!$C$118))+(1-Control!$C$7*Calculations!$C$87)*INDEX('Monthly Data'!R:R,Calculations!$C$116+MOD(I169,Calculations!$C$118))</f>
        <v>-1.8530040247387896E-2</v>
      </c>
      <c r="DZ169" s="86">
        <f ca="1">Control!$C$7*Calculations!$C$82*INDEX('Monthly Data'!N:N,Calculations!$C$116+MOD(J169,Calculations!$C$118))+Control!$C$7*Calculations!$C$83*INDEX('Monthly Data'!O:O,Calculations!$C$116+MOD(J169,Calculations!$C$118))+Control!$C$7*Calculations!$C$84*INDEX('Monthly Data'!P:P,Calculations!$C$116+MOD(J169,Calculations!$C$118))+Control!$C$7*Calculations!$C$85*INDEX('Monthly Data'!Q:Q,Calculations!$C$116+MOD(J169,Calculations!$C$118))+(1-Control!$C$7*Calculations!$C$87)*INDEX('Monthly Data'!R:R,Calculations!$C$116+MOD(J169,Calculations!$C$118))</f>
        <v>-2.0269389991732112E-2</v>
      </c>
      <c r="EA169" s="86">
        <f ca="1">Control!$C$7*Calculations!$C$82*INDEX('Monthly Data'!N:N,Calculations!$C$116+MOD(K169,Calculations!$C$118))+Control!$C$7*Calculations!$C$83*INDEX('Monthly Data'!O:O,Calculations!$C$116+MOD(K169,Calculations!$C$118))+Control!$C$7*Calculations!$C$84*INDEX('Monthly Data'!P:P,Calculations!$C$116+MOD(K169,Calculations!$C$118))+Control!$C$7*Calculations!$C$85*INDEX('Monthly Data'!Q:Q,Calculations!$C$116+MOD(K169,Calculations!$C$118))+(1-Control!$C$7*Calculations!$C$87)*INDEX('Monthly Data'!R:R,Calculations!$C$116+MOD(K169,Calculations!$C$118))</f>
        <v>5.1972609868760735E-3</v>
      </c>
      <c r="EB169" s="86">
        <f ca="1">Control!$C$7*Calculations!$C$82*INDEX('Monthly Data'!N:N,Calculations!$C$116+MOD(L169,Calculations!$C$118))+Control!$C$7*Calculations!$C$83*INDEX('Monthly Data'!O:O,Calculations!$C$116+MOD(L169,Calculations!$C$118))+Control!$C$7*Calculations!$C$84*INDEX('Monthly Data'!P:P,Calculations!$C$116+MOD(L169,Calculations!$C$118))+Control!$C$7*Calculations!$C$85*INDEX('Monthly Data'!Q:Q,Calculations!$C$116+MOD(L169,Calculations!$C$118))+(1-Control!$C$7*Calculations!$C$87)*INDEX('Monthly Data'!R:R,Calculations!$C$116+MOD(L169,Calculations!$C$118))</f>
        <v>1.0018681835149534E-3</v>
      </c>
      <c r="EC169" s="86">
        <f ca="1">Control!$C$7*Calculations!$C$82*INDEX('Monthly Data'!N:N,Calculations!$C$116+MOD(M169,Calculations!$C$118))+Control!$C$7*Calculations!$C$83*INDEX('Monthly Data'!O:O,Calculations!$C$116+MOD(M169,Calculations!$C$118))+Control!$C$7*Calculations!$C$84*INDEX('Monthly Data'!P:P,Calculations!$C$116+MOD(M169,Calculations!$C$118))+Control!$C$7*Calculations!$C$85*INDEX('Monthly Data'!Q:Q,Calculations!$C$116+MOD(M169,Calculations!$C$118))+(1-Control!$C$7*Calculations!$C$87)*INDEX('Monthly Data'!R:R,Calculations!$C$116+MOD(M169,Calculations!$C$118))</f>
        <v>1.3891304280773396E-2</v>
      </c>
      <c r="ED169" s="86">
        <f ca="1">Control!$C$7*Calculations!$C$82*INDEX('Monthly Data'!N:N,Calculations!$C$116+MOD(N169,Calculations!$C$118))+Control!$C$7*Calculations!$C$83*INDEX('Monthly Data'!O:O,Calculations!$C$116+MOD(N169,Calculations!$C$118))+Control!$C$7*Calculations!$C$84*INDEX('Monthly Data'!P:P,Calculations!$C$116+MOD(N169,Calculations!$C$118))+Control!$C$7*Calculations!$C$85*INDEX('Monthly Data'!Q:Q,Calculations!$C$116+MOD(N169,Calculations!$C$118))+(1-Control!$C$7*Calculations!$C$87)*INDEX('Monthly Data'!R:R,Calculations!$C$116+MOD(N169,Calculations!$C$118))</f>
        <v>-4.0413381192162513E-2</v>
      </c>
      <c r="EE169" s="86">
        <f ca="1">Control!$C$7*Calculations!$C$82*INDEX('Monthly Data'!N:N,Calculations!$C$116+MOD(O169,Calculations!$C$118))+Control!$C$7*Calculations!$C$83*INDEX('Monthly Data'!O:O,Calculations!$C$116+MOD(O169,Calculations!$C$118))+Control!$C$7*Calculations!$C$84*INDEX('Monthly Data'!P:P,Calculations!$C$116+MOD(O169,Calculations!$C$118))+Control!$C$7*Calculations!$C$85*INDEX('Monthly Data'!Q:Q,Calculations!$C$116+MOD(O169,Calculations!$C$118))+(1-Control!$C$7*Calculations!$C$87)*INDEX('Monthly Data'!R:R,Calculations!$C$116+MOD(O169,Calculations!$C$118))</f>
        <v>1.5758278480433856E-2</v>
      </c>
      <c r="EF169" s="86">
        <f ca="1">Control!$C$7*Calculations!$C$82*INDEX('Monthly Data'!N:N,Calculations!$C$116+MOD(P169,Calculations!$C$118))+Control!$C$7*Calculations!$C$83*INDEX('Monthly Data'!O:O,Calculations!$C$116+MOD(P169,Calculations!$C$118))+Control!$C$7*Calculations!$C$84*INDEX('Monthly Data'!P:P,Calculations!$C$116+MOD(P169,Calculations!$C$118))+Control!$C$7*Calculations!$C$85*INDEX('Monthly Data'!Q:Q,Calculations!$C$116+MOD(P169,Calculations!$C$118))+(1-Control!$C$7*Calculations!$C$87)*INDEX('Monthly Data'!R:R,Calculations!$C$116+MOD(P169,Calculations!$C$118))</f>
        <v>-2.5168357537820856E-4</v>
      </c>
      <c r="EG169" s="86">
        <f ca="1">Control!$C$7*Calculations!$C$82*INDEX('Monthly Data'!N:N,Calculations!$C$116+MOD(Q169,Calculations!$C$118))+Control!$C$7*Calculations!$C$83*INDEX('Monthly Data'!O:O,Calculations!$C$116+MOD(Q169,Calculations!$C$118))+Control!$C$7*Calculations!$C$84*INDEX('Monthly Data'!P:P,Calculations!$C$116+MOD(Q169,Calculations!$C$118))+Control!$C$7*Calculations!$C$85*INDEX('Monthly Data'!Q:Q,Calculations!$C$116+MOD(Q169,Calculations!$C$118))+(1-Control!$C$7*Calculations!$C$87)*INDEX('Monthly Data'!R:R,Calculations!$C$116+MOD(Q169,Calculations!$C$118))</f>
        <v>5.1972609868760735E-3</v>
      </c>
      <c r="EH169" s="86">
        <f ca="1">Control!$C$7*Calculations!$C$82*INDEX('Monthly Data'!N:N,Calculations!$C$116+MOD(R169,Calculations!$C$118))+Control!$C$7*Calculations!$C$83*INDEX('Monthly Data'!O:O,Calculations!$C$116+MOD(R169,Calculations!$C$118))+Control!$C$7*Calculations!$C$84*INDEX('Monthly Data'!P:P,Calculations!$C$116+MOD(R169,Calculations!$C$118))+Control!$C$7*Calculations!$C$85*INDEX('Monthly Data'!Q:Q,Calculations!$C$116+MOD(R169,Calculations!$C$118))+(1-Control!$C$7*Calculations!$C$87)*INDEX('Monthly Data'!R:R,Calculations!$C$116+MOD(R169,Calculations!$C$118))</f>
        <v>-7.5539743260223157E-3</v>
      </c>
      <c r="EI169" s="86">
        <f ca="1">Control!$C$7*Calculations!$C$82*INDEX('Monthly Data'!N:N,Calculations!$C$116+MOD(S169,Calculations!$C$118))+Control!$C$7*Calculations!$C$83*INDEX('Monthly Data'!O:O,Calculations!$C$116+MOD(S169,Calculations!$C$118))+Control!$C$7*Calculations!$C$84*INDEX('Monthly Data'!P:P,Calculations!$C$116+MOD(S169,Calculations!$C$118))+Control!$C$7*Calculations!$C$85*INDEX('Monthly Data'!Q:Q,Calculations!$C$116+MOD(S169,Calculations!$C$118))+(1-Control!$C$7*Calculations!$C$87)*INDEX('Monthly Data'!R:R,Calculations!$C$116+MOD(S169,Calculations!$C$118))</f>
        <v>3.7118215575026904E-2</v>
      </c>
      <c r="EJ169" s="86">
        <f ca="1">Control!$C$7*Calculations!$C$82*INDEX('Monthly Data'!N:N,Calculations!$C$116+MOD(T169,Calculations!$C$118))+Control!$C$7*Calculations!$C$83*INDEX('Monthly Data'!O:O,Calculations!$C$116+MOD(T169,Calculations!$C$118))+Control!$C$7*Calculations!$C$84*INDEX('Monthly Data'!P:P,Calculations!$C$116+MOD(T169,Calculations!$C$118))+Control!$C$7*Calculations!$C$85*INDEX('Monthly Data'!Q:Q,Calculations!$C$116+MOD(T169,Calculations!$C$118))+(1-Control!$C$7*Calculations!$C$87)*INDEX('Monthly Data'!R:R,Calculations!$C$116+MOD(T169,Calculations!$C$118))</f>
        <v>1.0921298083007208E-2</v>
      </c>
      <c r="EK169" s="86">
        <f ca="1">Control!$C$7*Calculations!$C$82*INDEX('Monthly Data'!N:N,Calculations!$C$116+MOD(U169,Calculations!$C$118))+Control!$C$7*Calculations!$C$83*INDEX('Monthly Data'!O:O,Calculations!$C$116+MOD(U169,Calculations!$C$118))+Control!$C$7*Calculations!$C$84*INDEX('Monthly Data'!P:P,Calculations!$C$116+MOD(U169,Calculations!$C$118))+Control!$C$7*Calculations!$C$85*INDEX('Monthly Data'!Q:Q,Calculations!$C$116+MOD(U169,Calculations!$C$118))+(1-Control!$C$7*Calculations!$C$87)*INDEX('Monthly Data'!R:R,Calculations!$C$116+MOD(U169,Calculations!$C$118))</f>
        <v>1.2954540023127663E-2</v>
      </c>
      <c r="EL169" s="86">
        <f ca="1">Control!$C$7*Calculations!$C$82*INDEX('Monthly Data'!N:N,Calculations!$C$116+MOD(V169,Calculations!$C$118))+Control!$C$7*Calculations!$C$83*INDEX('Monthly Data'!O:O,Calculations!$C$116+MOD(V169,Calculations!$C$118))+Control!$C$7*Calculations!$C$84*INDEX('Monthly Data'!P:P,Calculations!$C$116+MOD(V169,Calculations!$C$118))+Control!$C$7*Calculations!$C$85*INDEX('Monthly Data'!Q:Q,Calculations!$C$116+MOD(V169,Calculations!$C$118))+(1-Control!$C$7*Calculations!$C$87)*INDEX('Monthly Data'!R:R,Calculations!$C$116+MOD(V169,Calculations!$C$118))</f>
        <v>-4.3408051735618014E-2</v>
      </c>
      <c r="EM169" s="86">
        <f ca="1">Control!$C$7*Calculations!$C$82*INDEX('Monthly Data'!N:N,Calculations!$C$116+MOD(W169,Calculations!$C$118))+Control!$C$7*Calculations!$C$83*INDEX('Monthly Data'!O:O,Calculations!$C$116+MOD(W169,Calculations!$C$118))+Control!$C$7*Calculations!$C$84*INDEX('Monthly Data'!P:P,Calculations!$C$116+MOD(W169,Calculations!$C$118))+Control!$C$7*Calculations!$C$85*INDEX('Monthly Data'!Q:Q,Calculations!$C$116+MOD(W169,Calculations!$C$118))+(1-Control!$C$7*Calculations!$C$87)*INDEX('Monthly Data'!R:R,Calculations!$C$116+MOD(W169,Calculations!$C$118))</f>
        <v>3.4808428836917149E-3</v>
      </c>
      <c r="EN169" s="86">
        <f ca="1">Control!$C$7*Calculations!$C$82*INDEX('Monthly Data'!N:N,Calculations!$C$116+MOD(X169,Calculations!$C$118))+Control!$C$7*Calculations!$C$83*INDEX('Monthly Data'!O:O,Calculations!$C$116+MOD(X169,Calculations!$C$118))+Control!$C$7*Calculations!$C$84*INDEX('Monthly Data'!P:P,Calculations!$C$116+MOD(X169,Calculations!$C$118))+Control!$C$7*Calculations!$C$85*INDEX('Monthly Data'!Q:Q,Calculations!$C$116+MOD(X169,Calculations!$C$118))+(1-Control!$C$7*Calculations!$C$87)*INDEX('Monthly Data'!R:R,Calculations!$C$116+MOD(X169,Calculations!$C$118))</f>
        <v>-9.839093431862074E-3</v>
      </c>
      <c r="EO169" s="86">
        <f ca="1">Control!$C$7*Calculations!$C$82*INDEX('Monthly Data'!N:N,Calculations!$C$116+MOD(Y169,Calculations!$C$118))+Control!$C$7*Calculations!$C$83*INDEX('Monthly Data'!O:O,Calculations!$C$116+MOD(Y169,Calculations!$C$118))+Control!$C$7*Calculations!$C$84*INDEX('Monthly Data'!P:P,Calculations!$C$116+MOD(Y169,Calculations!$C$118))+Control!$C$7*Calculations!$C$85*INDEX('Monthly Data'!Q:Q,Calculations!$C$116+MOD(Y169,Calculations!$C$118))+(1-Control!$C$7*Calculations!$C$87)*INDEX('Monthly Data'!R:R,Calculations!$C$116+MOD(Y169,Calculations!$C$118))</f>
        <v>-2.5168357537820856E-4</v>
      </c>
      <c r="EP169" s="86">
        <f ca="1">Control!$C$7*Calculations!$C$82*INDEX('Monthly Data'!N:N,Calculations!$C$116+MOD(Z169,Calculations!$C$118))+Control!$C$7*Calculations!$C$83*INDEX('Monthly Data'!O:O,Calculations!$C$116+MOD(Z169,Calculations!$C$118))+Control!$C$7*Calculations!$C$84*INDEX('Monthly Data'!P:P,Calculations!$C$116+MOD(Z169,Calculations!$C$118))+Control!$C$7*Calculations!$C$85*INDEX('Monthly Data'!Q:Q,Calculations!$C$116+MOD(Z169,Calculations!$C$118))+(1-Control!$C$7*Calculations!$C$87)*INDEX('Monthly Data'!R:R,Calculations!$C$116+MOD(Z169,Calculations!$C$118))</f>
        <v>4.7768166384148329E-3</v>
      </c>
      <c r="EQ169" s="86">
        <f ca="1">Control!$C$7*Calculations!$C$82*INDEX('Monthly Data'!N:N,Calculations!$C$116+MOD(AA169,Calculations!$C$118))+Control!$C$7*Calculations!$C$83*INDEX('Monthly Data'!O:O,Calculations!$C$116+MOD(AA169,Calculations!$C$118))+Control!$C$7*Calculations!$C$84*INDEX('Monthly Data'!P:P,Calculations!$C$116+MOD(AA169,Calculations!$C$118))+Control!$C$7*Calculations!$C$85*INDEX('Monthly Data'!Q:Q,Calculations!$C$116+MOD(AA169,Calculations!$C$118))+(1-Control!$C$7*Calculations!$C$87)*INDEX('Monthly Data'!R:R,Calculations!$C$116+MOD(AA169,Calculations!$C$118))</f>
        <v>1.7484305259657981E-2</v>
      </c>
      <c r="ER169" s="86">
        <f ca="1">Control!$C$7*Calculations!$C$82*INDEX('Monthly Data'!N:N,Calculations!$C$116+MOD(AB169,Calculations!$C$118))+Control!$C$7*Calculations!$C$83*INDEX('Monthly Data'!O:O,Calculations!$C$116+MOD(AB169,Calculations!$C$118))+Control!$C$7*Calculations!$C$84*INDEX('Monthly Data'!P:P,Calculations!$C$116+MOD(AB169,Calculations!$C$118))+Control!$C$7*Calculations!$C$85*INDEX('Monthly Data'!Q:Q,Calculations!$C$116+MOD(AB169,Calculations!$C$118))+(1-Control!$C$7*Calculations!$C$87)*INDEX('Monthly Data'!R:R,Calculations!$C$116+MOD(AB169,Calculations!$C$118))</f>
        <v>-1.3959200237295809E-2</v>
      </c>
      <c r="ES169" s="86">
        <f ca="1">Control!$C$7*Calculations!$C$82*INDEX('Monthly Data'!N:N,Calculations!$C$116+MOD(AC169,Calculations!$C$118))+Control!$C$7*Calculations!$C$83*INDEX('Monthly Data'!O:O,Calculations!$C$116+MOD(AC169,Calculations!$C$118))+Control!$C$7*Calculations!$C$84*INDEX('Monthly Data'!P:P,Calculations!$C$116+MOD(AC169,Calculations!$C$118))+Control!$C$7*Calculations!$C$85*INDEX('Monthly Data'!Q:Q,Calculations!$C$116+MOD(AC169,Calculations!$C$118))+(1-Control!$C$7*Calculations!$C$87)*INDEX('Monthly Data'!R:R,Calculations!$C$116+MOD(AC169,Calculations!$C$118))</f>
        <v>2.1918137743539623E-2</v>
      </c>
      <c r="ET169" s="86">
        <f ca="1">Control!$C$7*Calculations!$C$82*INDEX('Monthly Data'!N:N,Calculations!$C$116+MOD(AD169,Calculations!$C$118))+Control!$C$7*Calculations!$C$83*INDEX('Monthly Data'!O:O,Calculations!$C$116+MOD(AD169,Calculations!$C$118))+Control!$C$7*Calculations!$C$84*INDEX('Monthly Data'!P:P,Calculations!$C$116+MOD(AD169,Calculations!$C$118))+Control!$C$7*Calculations!$C$85*INDEX('Monthly Data'!Q:Q,Calculations!$C$116+MOD(AD169,Calculations!$C$118))+(1-Control!$C$7*Calculations!$C$87)*INDEX('Monthly Data'!R:R,Calculations!$C$116+MOD(AD169,Calculations!$C$118))</f>
        <v>1.0627294914941248E-2</v>
      </c>
      <c r="EU169" s="86">
        <f ca="1">Control!$C$7*Calculations!$C$82*INDEX('Monthly Data'!N:N,Calculations!$C$116+MOD(AE169,Calculations!$C$118))+Control!$C$7*Calculations!$C$83*INDEX('Monthly Data'!O:O,Calculations!$C$116+MOD(AE169,Calculations!$C$118))+Control!$C$7*Calculations!$C$84*INDEX('Monthly Data'!P:P,Calculations!$C$116+MOD(AE169,Calculations!$C$118))+Control!$C$7*Calculations!$C$85*INDEX('Monthly Data'!Q:Q,Calculations!$C$116+MOD(AE169,Calculations!$C$118))+(1-Control!$C$7*Calculations!$C$87)*INDEX('Monthly Data'!R:R,Calculations!$C$116+MOD(AE169,Calculations!$C$118))</f>
        <v>2.5325873776067674E-2</v>
      </c>
      <c r="EV169" s="86">
        <f ca="1">Control!$C$7*Calculations!$C$82*INDEX('Monthly Data'!N:N,Calculations!$C$116+MOD(AF169,Calculations!$C$118))+Control!$C$7*Calculations!$C$83*INDEX('Monthly Data'!O:O,Calculations!$C$116+MOD(AF169,Calculations!$C$118))+Control!$C$7*Calculations!$C$84*INDEX('Monthly Data'!P:P,Calculations!$C$116+MOD(AF169,Calculations!$C$118))+Control!$C$7*Calculations!$C$85*INDEX('Monthly Data'!Q:Q,Calculations!$C$116+MOD(AF169,Calculations!$C$118))+(1-Control!$C$7*Calculations!$C$87)*INDEX('Monthly Data'!R:R,Calculations!$C$116+MOD(AF169,Calculations!$C$118))</f>
        <v>-7.4084874653726545E-3</v>
      </c>
      <c r="EW169" s="86">
        <f ca="1">Control!$C$7*Calculations!$C$82*INDEX('Monthly Data'!N:N,Calculations!$C$116+MOD(AG169,Calculations!$C$118))+Control!$C$7*Calculations!$C$83*INDEX('Monthly Data'!O:O,Calculations!$C$116+MOD(AG169,Calculations!$C$118))+Control!$C$7*Calculations!$C$84*INDEX('Monthly Data'!P:P,Calculations!$C$116+MOD(AG169,Calculations!$C$118))+Control!$C$7*Calculations!$C$85*INDEX('Monthly Data'!Q:Q,Calculations!$C$116+MOD(AG169,Calculations!$C$118))+(1-Control!$C$7*Calculations!$C$87)*INDEX('Monthly Data'!R:R,Calculations!$C$116+MOD(AG169,Calculations!$C$118))</f>
        <v>1.0018681835149534E-3</v>
      </c>
      <c r="EX169" s="86">
        <f ca="1">Control!$C$7*Calculations!$C$82*INDEX('Monthly Data'!N:N,Calculations!$C$116+MOD(AH169,Calculations!$C$118))+Control!$C$7*Calculations!$C$83*INDEX('Monthly Data'!O:O,Calculations!$C$116+MOD(AH169,Calculations!$C$118))+Control!$C$7*Calculations!$C$84*INDEX('Monthly Data'!P:P,Calculations!$C$116+MOD(AH169,Calculations!$C$118))+Control!$C$7*Calculations!$C$85*INDEX('Monthly Data'!Q:Q,Calculations!$C$116+MOD(AH169,Calculations!$C$118))+(1-Control!$C$7*Calculations!$C$87)*INDEX('Monthly Data'!R:R,Calculations!$C$116+MOD(AH169,Calculations!$C$118))</f>
        <v>3.0957942835585645E-2</v>
      </c>
      <c r="EY169" s="86">
        <f ca="1">Control!$C$7*Calculations!$C$82*INDEX('Monthly Data'!N:N,Calculations!$C$116+MOD(AI169,Calculations!$C$118))+Control!$C$7*Calculations!$C$83*INDEX('Monthly Data'!O:O,Calculations!$C$116+MOD(AI169,Calculations!$C$118))+Control!$C$7*Calculations!$C$84*INDEX('Monthly Data'!P:P,Calculations!$C$116+MOD(AI169,Calculations!$C$118))+Control!$C$7*Calculations!$C$85*INDEX('Monthly Data'!Q:Q,Calculations!$C$116+MOD(AI169,Calculations!$C$118))+(1-Control!$C$7*Calculations!$C$87)*INDEX('Monthly Data'!R:R,Calculations!$C$116+MOD(AI169,Calculations!$C$118))</f>
        <v>2.3206536303657571E-2</v>
      </c>
      <c r="EZ169" s="86">
        <f ca="1">Control!$C$7*Calculations!$C$82*INDEX('Monthly Data'!N:N,Calculations!$C$116+MOD(AJ169,Calculations!$C$118))+Control!$C$7*Calculations!$C$83*INDEX('Monthly Data'!O:O,Calculations!$C$116+MOD(AJ169,Calculations!$C$118))+Control!$C$7*Calculations!$C$84*INDEX('Monthly Data'!P:P,Calculations!$C$116+MOD(AJ169,Calculations!$C$118))+Control!$C$7*Calculations!$C$85*INDEX('Monthly Data'!Q:Q,Calculations!$C$116+MOD(AJ169,Calculations!$C$118))+(1-Control!$C$7*Calculations!$C$87)*INDEX('Monthly Data'!R:R,Calculations!$C$116+MOD(AJ169,Calculations!$C$118))</f>
        <v>1.1106855739851785E-2</v>
      </c>
      <c r="FA169" s="86">
        <f ca="1">Control!$C$7*Calculations!$C$82*INDEX('Monthly Data'!N:N,Calculations!$C$116+MOD(AK169,Calculations!$C$118))+Control!$C$7*Calculations!$C$83*INDEX('Monthly Data'!O:O,Calculations!$C$116+MOD(AK169,Calculations!$C$118))+Control!$C$7*Calculations!$C$84*INDEX('Monthly Data'!P:P,Calculations!$C$116+MOD(AK169,Calculations!$C$118))+Control!$C$7*Calculations!$C$85*INDEX('Monthly Data'!Q:Q,Calculations!$C$116+MOD(AK169,Calculations!$C$118))+(1-Control!$C$7*Calculations!$C$87)*INDEX('Monthly Data'!R:R,Calculations!$C$116+MOD(AK169,Calculations!$C$118))</f>
        <v>-3.299557342782896E-2</v>
      </c>
      <c r="FB169" s="86">
        <f ca="1">Control!$C$7*Calculations!$C$82*INDEX('Monthly Data'!N:N,Calculations!$C$116+MOD(AL169,Calculations!$C$118))+Control!$C$7*Calculations!$C$83*INDEX('Monthly Data'!O:O,Calculations!$C$116+MOD(AL169,Calculations!$C$118))+Control!$C$7*Calculations!$C$84*INDEX('Monthly Data'!P:P,Calculations!$C$116+MOD(AL169,Calculations!$C$118))+Control!$C$7*Calculations!$C$85*INDEX('Monthly Data'!Q:Q,Calculations!$C$116+MOD(AL169,Calculations!$C$118))+(1-Control!$C$7*Calculations!$C$87)*INDEX('Monthly Data'!R:R,Calculations!$C$116+MOD(AL169,Calculations!$C$118))</f>
        <v>1.4915555251167555E-3</v>
      </c>
      <c r="FC169" s="86">
        <f ca="1">Control!$C$7*Calculations!$C$82*INDEX('Monthly Data'!N:N,Calculations!$C$116+MOD(AM169,Calculations!$C$118))+Control!$C$7*Calculations!$C$83*INDEX('Monthly Data'!O:O,Calculations!$C$116+MOD(AM169,Calculations!$C$118))+Control!$C$7*Calculations!$C$84*INDEX('Monthly Data'!P:P,Calculations!$C$116+MOD(AM169,Calculations!$C$118))+Control!$C$7*Calculations!$C$85*INDEX('Monthly Data'!Q:Q,Calculations!$C$116+MOD(AM169,Calculations!$C$118))+(1-Control!$C$7*Calculations!$C$87)*INDEX('Monthly Data'!R:R,Calculations!$C$116+MOD(AM169,Calculations!$C$118))</f>
        <v>-3.9863250714949353E-2</v>
      </c>
      <c r="FD169" s="86">
        <f ca="1">Control!$C$7*Calculations!$C$82*INDEX('Monthly Data'!N:N,Calculations!$C$116+MOD(AN169,Calculations!$C$118))+Control!$C$7*Calculations!$C$83*INDEX('Monthly Data'!O:O,Calculations!$C$116+MOD(AN169,Calculations!$C$118))+Control!$C$7*Calculations!$C$84*INDEX('Monthly Data'!P:P,Calculations!$C$116+MOD(AN169,Calculations!$C$118))+Control!$C$7*Calculations!$C$85*INDEX('Monthly Data'!Q:Q,Calculations!$C$116+MOD(AN169,Calculations!$C$118))+(1-Control!$C$7*Calculations!$C$87)*INDEX('Monthly Data'!R:R,Calculations!$C$116+MOD(AN169,Calculations!$C$118))</f>
        <v>-2.6378232493851243E-2</v>
      </c>
      <c r="FE169" s="86">
        <f ca="1">Control!$C$7*Calculations!$C$82*INDEX('Monthly Data'!N:N,Calculations!$C$116+MOD(AO169,Calculations!$C$118))+Control!$C$7*Calculations!$C$83*INDEX('Monthly Data'!O:O,Calculations!$C$116+MOD(AO169,Calculations!$C$118))+Control!$C$7*Calculations!$C$84*INDEX('Monthly Data'!P:P,Calculations!$C$116+MOD(AO169,Calculations!$C$118))+Control!$C$7*Calculations!$C$85*INDEX('Monthly Data'!Q:Q,Calculations!$C$116+MOD(AO169,Calculations!$C$118))+(1-Control!$C$7*Calculations!$C$87)*INDEX('Monthly Data'!R:R,Calculations!$C$116+MOD(AO169,Calculations!$C$118))</f>
        <v>3.0957942835585645E-2</v>
      </c>
      <c r="FF169" s="86">
        <f ca="1">Control!$C$7*Calculations!$C$82*INDEX('Monthly Data'!N:N,Calculations!$C$116+MOD(AP169,Calculations!$C$118))+Control!$C$7*Calculations!$C$83*INDEX('Monthly Data'!O:O,Calculations!$C$116+MOD(AP169,Calculations!$C$118))+Control!$C$7*Calculations!$C$84*INDEX('Monthly Data'!P:P,Calculations!$C$116+MOD(AP169,Calculations!$C$118))+Control!$C$7*Calculations!$C$85*INDEX('Monthly Data'!Q:Q,Calculations!$C$116+MOD(AP169,Calculations!$C$118))+(1-Control!$C$7*Calculations!$C$87)*INDEX('Monthly Data'!R:R,Calculations!$C$116+MOD(AP169,Calculations!$C$118))</f>
        <v>7.5897487599915015E-3</v>
      </c>
      <c r="FG169" s="86">
        <f ca="1">Control!$C$7*Calculations!$C$82*INDEX('Monthly Data'!N:N,Calculations!$C$116+MOD(AQ169,Calculations!$C$118))+Control!$C$7*Calculations!$C$83*INDEX('Monthly Data'!O:O,Calculations!$C$116+MOD(AQ169,Calculations!$C$118))+Control!$C$7*Calculations!$C$84*INDEX('Monthly Data'!P:P,Calculations!$C$116+MOD(AQ169,Calculations!$C$118))+Control!$C$7*Calculations!$C$85*INDEX('Monthly Data'!Q:Q,Calculations!$C$116+MOD(AQ169,Calculations!$C$118))+(1-Control!$C$7*Calculations!$C$87)*INDEX('Monthly Data'!R:R,Calculations!$C$116+MOD(AQ169,Calculations!$C$118))</f>
        <v>-1.6546126717384396E-2</v>
      </c>
      <c r="FH169" s="86">
        <f ca="1">Control!$C$7*Calculations!$C$82*INDEX('Monthly Data'!N:N,Calculations!$C$116+MOD(AR169,Calculations!$C$118))+Control!$C$7*Calculations!$C$83*INDEX('Monthly Data'!O:O,Calculations!$C$116+MOD(AR169,Calculations!$C$118))+Control!$C$7*Calculations!$C$84*INDEX('Monthly Data'!P:P,Calculations!$C$116+MOD(AR169,Calculations!$C$118))+Control!$C$7*Calculations!$C$85*INDEX('Monthly Data'!Q:Q,Calculations!$C$116+MOD(AR169,Calculations!$C$118))+(1-Control!$C$7*Calculations!$C$87)*INDEX('Monthly Data'!R:R,Calculations!$C$116+MOD(AR169,Calculations!$C$118))</f>
        <v>-1.8530040247387896E-2</v>
      </c>
      <c r="FI169" s="86">
        <f ca="1">Control!$C$7*Calculations!$C$82*INDEX('Monthly Data'!N:N,Calculations!$C$116+MOD(AS169,Calculations!$C$118))+Control!$C$7*Calculations!$C$83*INDEX('Monthly Data'!O:O,Calculations!$C$116+MOD(AS169,Calculations!$C$118))+Control!$C$7*Calculations!$C$84*INDEX('Monthly Data'!P:P,Calculations!$C$116+MOD(AS169,Calculations!$C$118))+Control!$C$7*Calculations!$C$85*INDEX('Monthly Data'!Q:Q,Calculations!$C$116+MOD(AS169,Calculations!$C$118))+(1-Control!$C$7*Calculations!$C$87)*INDEX('Monthly Data'!R:R,Calculations!$C$116+MOD(AS169,Calculations!$C$118))</f>
        <v>1.5108777406081684E-3</v>
      </c>
      <c r="FJ169" s="86">
        <f ca="1">Control!$C$7*Calculations!$C$82*INDEX('Monthly Data'!N:N,Calculations!$C$116+MOD(AT169,Calculations!$C$118))+Control!$C$7*Calculations!$C$83*INDEX('Monthly Data'!O:O,Calculations!$C$116+MOD(AT169,Calculations!$C$118))+Control!$C$7*Calculations!$C$84*INDEX('Monthly Data'!P:P,Calculations!$C$116+MOD(AT169,Calculations!$C$118))+Control!$C$7*Calculations!$C$85*INDEX('Monthly Data'!Q:Q,Calculations!$C$116+MOD(AT169,Calculations!$C$118))+(1-Control!$C$7*Calculations!$C$87)*INDEX('Monthly Data'!R:R,Calculations!$C$116+MOD(AT169,Calculations!$C$118))</f>
        <v>3.5231336013669103E-2</v>
      </c>
      <c r="FK169" s="86">
        <f ca="1">Control!$C$7*Calculations!$C$82*INDEX('Monthly Data'!N:N,Calculations!$C$116+MOD(AU169,Calculations!$C$118))+Control!$C$7*Calculations!$C$83*INDEX('Monthly Data'!O:O,Calculations!$C$116+MOD(AU169,Calculations!$C$118))+Control!$C$7*Calculations!$C$84*INDEX('Monthly Data'!P:P,Calculations!$C$116+MOD(AU169,Calculations!$C$118))+Control!$C$7*Calculations!$C$85*INDEX('Monthly Data'!Q:Q,Calculations!$C$116+MOD(AU169,Calculations!$C$118))+(1-Control!$C$7*Calculations!$C$87)*INDEX('Monthly Data'!R:R,Calculations!$C$116+MOD(AU169,Calculations!$C$118))</f>
        <v>3.6332715283247441E-2</v>
      </c>
      <c r="FL169" s="86">
        <f ca="1">Control!$C$7*Calculations!$C$82*INDEX('Monthly Data'!N:N,Calculations!$C$116+MOD(AV169,Calculations!$C$118))+Control!$C$7*Calculations!$C$83*INDEX('Monthly Data'!O:O,Calculations!$C$116+MOD(AV169,Calculations!$C$118))+Control!$C$7*Calculations!$C$84*INDEX('Monthly Data'!P:P,Calculations!$C$116+MOD(AV169,Calculations!$C$118))+Control!$C$7*Calculations!$C$85*INDEX('Monthly Data'!Q:Q,Calculations!$C$116+MOD(AV169,Calculations!$C$118))+(1-Control!$C$7*Calculations!$C$87)*INDEX('Monthly Data'!R:R,Calculations!$C$116+MOD(AV169,Calculations!$C$118))</f>
        <v>2.3206536303657571E-2</v>
      </c>
      <c r="FM169" s="86">
        <f ca="1">Control!$C$7*Calculations!$C$82*INDEX('Monthly Data'!N:N,Calculations!$C$116+MOD(AW169,Calculations!$C$118))+Control!$C$7*Calculations!$C$83*INDEX('Monthly Data'!O:O,Calculations!$C$116+MOD(AW169,Calculations!$C$118))+Control!$C$7*Calculations!$C$84*INDEX('Monthly Data'!P:P,Calculations!$C$116+MOD(AW169,Calculations!$C$118))+Control!$C$7*Calculations!$C$85*INDEX('Monthly Data'!Q:Q,Calculations!$C$116+MOD(AW169,Calculations!$C$118))+(1-Control!$C$7*Calculations!$C$87)*INDEX('Monthly Data'!R:R,Calculations!$C$116+MOD(AW169,Calculations!$C$118))</f>
        <v>-2.6378232493851243E-2</v>
      </c>
      <c r="FN169" s="86">
        <f ca="1">Control!$C$7*Calculations!$C$82*INDEX('Monthly Data'!N:N,Calculations!$C$116+MOD(AX169,Calculations!$C$118))+Control!$C$7*Calculations!$C$83*INDEX('Monthly Data'!O:O,Calculations!$C$116+MOD(AX169,Calculations!$C$118))+Control!$C$7*Calculations!$C$84*INDEX('Monthly Data'!P:P,Calculations!$C$116+MOD(AX169,Calculations!$C$118))+Control!$C$7*Calculations!$C$85*INDEX('Monthly Data'!Q:Q,Calculations!$C$116+MOD(AX169,Calculations!$C$118))+(1-Control!$C$7*Calculations!$C$87)*INDEX('Monthly Data'!R:R,Calculations!$C$116+MOD(AX169,Calculations!$C$118))</f>
        <v>-2.6378232493851243E-2</v>
      </c>
      <c r="FO169" s="86">
        <f ca="1">Control!$C$7*Calculations!$C$82*INDEX('Monthly Data'!N:N,Calculations!$C$116+MOD(AY169,Calculations!$C$118))+Control!$C$7*Calculations!$C$83*INDEX('Monthly Data'!O:O,Calculations!$C$116+MOD(AY169,Calculations!$C$118))+Control!$C$7*Calculations!$C$84*INDEX('Monthly Data'!P:P,Calculations!$C$116+MOD(AY169,Calculations!$C$118))+Control!$C$7*Calculations!$C$85*INDEX('Monthly Data'!Q:Q,Calculations!$C$116+MOD(AY169,Calculations!$C$118))+(1-Control!$C$7*Calculations!$C$87)*INDEX('Monthly Data'!R:R,Calculations!$C$116+MOD(AY169,Calculations!$C$118))</f>
        <v>1.3891304280773396E-2</v>
      </c>
      <c r="FP169" s="86">
        <f ca="1">Control!$C$7*Calculations!$C$82*INDEX('Monthly Data'!N:N,Calculations!$C$116+MOD(AZ169,Calculations!$C$118))+Control!$C$7*Calculations!$C$83*INDEX('Monthly Data'!O:O,Calculations!$C$116+MOD(AZ169,Calculations!$C$118))+Control!$C$7*Calculations!$C$84*INDEX('Monthly Data'!P:P,Calculations!$C$116+MOD(AZ169,Calculations!$C$118))+Control!$C$7*Calculations!$C$85*INDEX('Monthly Data'!Q:Q,Calculations!$C$116+MOD(AZ169,Calculations!$C$118))+(1-Control!$C$7*Calculations!$C$87)*INDEX('Monthly Data'!R:R,Calculations!$C$116+MOD(AZ169,Calculations!$C$118))</f>
        <v>2.766281641786093E-2</v>
      </c>
      <c r="FQ169" s="86">
        <f ca="1">Control!$C$7*Calculations!$C$82*INDEX('Monthly Data'!N:N,Calculations!$C$116+MOD(BA169,Calculations!$C$118))+Control!$C$7*Calculations!$C$83*INDEX('Monthly Data'!O:O,Calculations!$C$116+MOD(BA169,Calculations!$C$118))+Control!$C$7*Calculations!$C$84*INDEX('Monthly Data'!P:P,Calculations!$C$116+MOD(BA169,Calculations!$C$118))+Control!$C$7*Calculations!$C$85*INDEX('Monthly Data'!Q:Q,Calculations!$C$116+MOD(BA169,Calculations!$C$118))+(1-Control!$C$7*Calculations!$C$87)*INDEX('Monthly Data'!R:R,Calculations!$C$116+MOD(BA169,Calculations!$C$118))</f>
        <v>3.4808428836917149E-3</v>
      </c>
      <c r="FR169" s="86">
        <f ca="1">Control!$C$7*Calculations!$C$82*INDEX('Monthly Data'!N:N,Calculations!$C$116+MOD(BB169,Calculations!$C$118))+Control!$C$7*Calculations!$C$83*INDEX('Monthly Data'!O:O,Calculations!$C$116+MOD(BB169,Calculations!$C$118))+Control!$C$7*Calculations!$C$84*INDEX('Monthly Data'!P:P,Calculations!$C$116+MOD(BB169,Calculations!$C$118))+Control!$C$7*Calculations!$C$85*INDEX('Monthly Data'!Q:Q,Calculations!$C$116+MOD(BB169,Calculations!$C$118))+(1-Control!$C$7*Calculations!$C$87)*INDEX('Monthly Data'!R:R,Calculations!$C$116+MOD(BB169,Calculations!$C$118))</f>
        <v>1.1702576456120543E-2</v>
      </c>
      <c r="FS169" s="86">
        <f ca="1">Control!$C$7*Calculations!$C$82*INDEX('Monthly Data'!N:N,Calculations!$C$116+MOD(BC169,Calculations!$C$118))+Control!$C$7*Calculations!$C$83*INDEX('Monthly Data'!O:O,Calculations!$C$116+MOD(BC169,Calculations!$C$118))+Control!$C$7*Calculations!$C$84*INDEX('Monthly Data'!P:P,Calculations!$C$116+MOD(BC169,Calculations!$C$118))+Control!$C$7*Calculations!$C$85*INDEX('Monthly Data'!Q:Q,Calculations!$C$116+MOD(BC169,Calculations!$C$118))+(1-Control!$C$7*Calculations!$C$87)*INDEX('Monthly Data'!R:R,Calculations!$C$116+MOD(BC169,Calculations!$C$118))</f>
        <v>3.5231336013669103E-2</v>
      </c>
      <c r="FT169" s="86">
        <f ca="1">Control!$C$7*Calculations!$C$82*INDEX('Monthly Data'!N:N,Calculations!$C$116+MOD(BD169,Calculations!$C$118))+Control!$C$7*Calculations!$C$83*INDEX('Monthly Data'!O:O,Calculations!$C$116+MOD(BD169,Calculations!$C$118))+Control!$C$7*Calculations!$C$84*INDEX('Monthly Data'!P:P,Calculations!$C$116+MOD(BD169,Calculations!$C$118))+Control!$C$7*Calculations!$C$85*INDEX('Monthly Data'!Q:Q,Calculations!$C$116+MOD(BD169,Calculations!$C$118))+(1-Control!$C$7*Calculations!$C$87)*INDEX('Monthly Data'!R:R,Calculations!$C$116+MOD(BD169,Calculations!$C$118))</f>
        <v>-2.5168357537820856E-4</v>
      </c>
      <c r="FU169" s="86">
        <f ca="1">Control!$C$7*Calculations!$C$82*INDEX('Monthly Data'!N:N,Calculations!$C$116+MOD(BE169,Calculations!$C$118))+Control!$C$7*Calculations!$C$83*INDEX('Monthly Data'!O:O,Calculations!$C$116+MOD(BE169,Calculations!$C$118))+Control!$C$7*Calculations!$C$84*INDEX('Monthly Data'!P:P,Calculations!$C$116+MOD(BE169,Calculations!$C$118))+Control!$C$7*Calculations!$C$85*INDEX('Monthly Data'!Q:Q,Calculations!$C$116+MOD(BE169,Calculations!$C$118))+(1-Control!$C$7*Calculations!$C$87)*INDEX('Monthly Data'!R:R,Calculations!$C$116+MOD(BE169,Calculations!$C$118))</f>
        <v>2.2757992058453024E-3</v>
      </c>
      <c r="FV169" s="86">
        <f ca="1">Control!$C$7*Calculations!$C$82*INDEX('Monthly Data'!N:N,Calculations!$C$116+MOD(BF169,Calculations!$C$118))+Control!$C$7*Calculations!$C$83*INDEX('Monthly Data'!O:O,Calculations!$C$116+MOD(BF169,Calculations!$C$118))+Control!$C$7*Calculations!$C$84*INDEX('Monthly Data'!P:P,Calculations!$C$116+MOD(BF169,Calculations!$C$118))+Control!$C$7*Calculations!$C$85*INDEX('Monthly Data'!Q:Q,Calculations!$C$116+MOD(BF169,Calculations!$C$118))+(1-Control!$C$7*Calculations!$C$87)*INDEX('Monthly Data'!R:R,Calculations!$C$116+MOD(BF169,Calculations!$C$118))</f>
        <v>3.127051071655923E-3</v>
      </c>
      <c r="FW169" s="86">
        <f ca="1">Control!$C$7*Calculations!$C$82*INDEX('Monthly Data'!N:N,Calculations!$C$116+MOD(BG169,Calculations!$C$118))+Control!$C$7*Calculations!$C$83*INDEX('Monthly Data'!O:O,Calculations!$C$116+MOD(BG169,Calculations!$C$118))+Control!$C$7*Calculations!$C$84*INDEX('Monthly Data'!P:P,Calculations!$C$116+MOD(BG169,Calculations!$C$118))+Control!$C$7*Calculations!$C$85*INDEX('Monthly Data'!Q:Q,Calculations!$C$116+MOD(BG169,Calculations!$C$118))+(1-Control!$C$7*Calculations!$C$87)*INDEX('Monthly Data'!R:R,Calculations!$C$116+MOD(BG169,Calculations!$C$118))</f>
        <v>1.8695385296339444E-2</v>
      </c>
      <c r="FX169" s="86">
        <f ca="1">Control!$C$7*Calculations!$C$82*INDEX('Monthly Data'!N:N,Calculations!$C$116+MOD(BH169,Calculations!$C$118))+Control!$C$7*Calculations!$C$83*INDEX('Monthly Data'!O:O,Calculations!$C$116+MOD(BH169,Calculations!$C$118))+Control!$C$7*Calculations!$C$84*INDEX('Monthly Data'!P:P,Calculations!$C$116+MOD(BH169,Calculations!$C$118))+Control!$C$7*Calculations!$C$85*INDEX('Monthly Data'!Q:Q,Calculations!$C$116+MOD(BH169,Calculations!$C$118))+(1-Control!$C$7*Calculations!$C$87)*INDEX('Monthly Data'!R:R,Calculations!$C$116+MOD(BH169,Calculations!$C$118))</f>
        <v>2.377894462657602E-2</v>
      </c>
      <c r="FY169" s="86">
        <f ca="1">Control!$C$7*Calculations!$C$82*INDEX('Monthly Data'!N:N,Calculations!$C$116+MOD(BI169,Calculations!$C$118))+Control!$C$7*Calculations!$C$83*INDEX('Monthly Data'!O:O,Calculations!$C$116+MOD(BI169,Calculations!$C$118))+Control!$C$7*Calculations!$C$84*INDEX('Monthly Data'!P:P,Calculations!$C$116+MOD(BI169,Calculations!$C$118))+Control!$C$7*Calculations!$C$85*INDEX('Monthly Data'!Q:Q,Calculations!$C$116+MOD(BI169,Calculations!$C$118))+(1-Control!$C$7*Calculations!$C$87)*INDEX('Monthly Data'!R:R,Calculations!$C$116+MOD(BI169,Calculations!$C$118))</f>
        <v>-4.417423226995453E-3</v>
      </c>
      <c r="FZ169" s="86">
        <f ca="1">Control!$C$7*Calculations!$C$82*INDEX('Monthly Data'!N:N,Calculations!$C$116+MOD(BJ169,Calculations!$C$118))+Control!$C$7*Calculations!$C$83*INDEX('Monthly Data'!O:O,Calculations!$C$116+MOD(BJ169,Calculations!$C$118))+Control!$C$7*Calculations!$C$84*INDEX('Monthly Data'!P:P,Calculations!$C$116+MOD(BJ169,Calculations!$C$118))+Control!$C$7*Calculations!$C$85*INDEX('Monthly Data'!Q:Q,Calculations!$C$116+MOD(BJ169,Calculations!$C$118))+(1-Control!$C$7*Calculations!$C$87)*INDEX('Monthly Data'!R:R,Calculations!$C$116+MOD(BJ169,Calculations!$C$118))</f>
        <v>1.7361594973213587E-2</v>
      </c>
      <c r="GA169" s="86">
        <f ca="1">Control!$C$7*Calculations!$C$82*INDEX('Monthly Data'!N:N,Calculations!$C$116+MOD(BK169,Calculations!$C$118))+Control!$C$7*Calculations!$C$83*INDEX('Monthly Data'!O:O,Calculations!$C$116+MOD(BK169,Calculations!$C$118))+Control!$C$7*Calculations!$C$84*INDEX('Monthly Data'!P:P,Calculations!$C$116+MOD(BK169,Calculations!$C$118))+Control!$C$7*Calculations!$C$85*INDEX('Monthly Data'!Q:Q,Calculations!$C$116+MOD(BK169,Calculations!$C$118))+(1-Control!$C$7*Calculations!$C$87)*INDEX('Monthly Data'!R:R,Calculations!$C$116+MOD(BK169,Calculations!$C$118))</f>
        <v>5.1972609868760735E-3</v>
      </c>
      <c r="GB169" s="86">
        <f ca="1">Control!$C$7*Calculations!$C$82*INDEX('Monthly Data'!N:N,Calculations!$C$116+MOD(BL169,Calculations!$C$118))+Control!$C$7*Calculations!$C$83*INDEX('Monthly Data'!O:O,Calculations!$C$116+MOD(BL169,Calculations!$C$118))+Control!$C$7*Calculations!$C$84*INDEX('Monthly Data'!P:P,Calculations!$C$116+MOD(BL169,Calculations!$C$118))+Control!$C$7*Calculations!$C$85*INDEX('Monthly Data'!Q:Q,Calculations!$C$116+MOD(BL169,Calculations!$C$118))+(1-Control!$C$7*Calculations!$C$87)*INDEX('Monthly Data'!R:R,Calculations!$C$116+MOD(BL169,Calculations!$C$118))</f>
        <v>1.1702576456120543E-2</v>
      </c>
      <c r="GC169" s="86">
        <f ca="1">Control!$C$7*Calculations!$C$82*INDEX('Monthly Data'!N:N,Calculations!$C$116+MOD(BM169,Calculations!$C$118))+Control!$C$7*Calculations!$C$83*INDEX('Monthly Data'!O:O,Calculations!$C$116+MOD(BM169,Calculations!$C$118))+Control!$C$7*Calculations!$C$84*INDEX('Monthly Data'!P:P,Calculations!$C$116+MOD(BM169,Calculations!$C$118))+Control!$C$7*Calculations!$C$85*INDEX('Monthly Data'!Q:Q,Calculations!$C$116+MOD(BM169,Calculations!$C$118))+(1-Control!$C$7*Calculations!$C$87)*INDEX('Monthly Data'!R:R,Calculations!$C$116+MOD(BM169,Calculations!$C$118))</f>
        <v>-1.5984879994281095E-2</v>
      </c>
      <c r="GD169" s="86">
        <f ca="1">Control!$C$7*Calculations!$C$82*INDEX('Monthly Data'!N:N,Calculations!$C$116+MOD(BN169,Calculations!$C$118))+Control!$C$7*Calculations!$C$83*INDEX('Monthly Data'!O:O,Calculations!$C$116+MOD(BN169,Calculations!$C$118))+Control!$C$7*Calculations!$C$84*INDEX('Monthly Data'!P:P,Calculations!$C$116+MOD(BN169,Calculations!$C$118))+Control!$C$7*Calculations!$C$85*INDEX('Monthly Data'!Q:Q,Calculations!$C$116+MOD(BN169,Calculations!$C$118))+(1-Control!$C$7*Calculations!$C$87)*INDEX('Monthly Data'!R:R,Calculations!$C$116+MOD(BN169,Calculations!$C$118))</f>
        <v>1.7472933988537529E-2</v>
      </c>
      <c r="GE169" s="86">
        <f ca="1">Control!$C$7*Calculations!$C$82*INDEX('Monthly Data'!N:N,Calculations!$C$116+MOD(BO169,Calculations!$C$118))+Control!$C$7*Calculations!$C$83*INDEX('Monthly Data'!O:O,Calculations!$C$116+MOD(BO169,Calculations!$C$118))+Control!$C$7*Calculations!$C$84*INDEX('Monthly Data'!P:P,Calculations!$C$116+MOD(BO169,Calculations!$C$118))+Control!$C$7*Calculations!$C$85*INDEX('Monthly Data'!Q:Q,Calculations!$C$116+MOD(BO169,Calculations!$C$118))+(1-Control!$C$7*Calculations!$C$87)*INDEX('Monthly Data'!R:R,Calculations!$C$116+MOD(BO169,Calculations!$C$118))</f>
        <v>1.9073822767906517E-2</v>
      </c>
      <c r="GF169" s="86">
        <f ca="1">Control!$C$7*Calculations!$C$82*INDEX('Monthly Data'!N:N,Calculations!$C$116+MOD(BP169,Calculations!$C$118))+Control!$C$7*Calculations!$C$83*INDEX('Monthly Data'!O:O,Calculations!$C$116+MOD(BP169,Calculations!$C$118))+Control!$C$7*Calculations!$C$84*INDEX('Monthly Data'!P:P,Calculations!$C$116+MOD(BP169,Calculations!$C$118))+Control!$C$7*Calculations!$C$85*INDEX('Monthly Data'!Q:Q,Calculations!$C$116+MOD(BP169,Calculations!$C$118))+(1-Control!$C$7*Calculations!$C$87)*INDEX('Monthly Data'!R:R,Calculations!$C$116+MOD(BP169,Calculations!$C$118))</f>
        <v>2.3206536303657571E-2</v>
      </c>
      <c r="GG169" s="86">
        <f ca="1">Control!$C$7*Calculations!$C$82*INDEX('Monthly Data'!N:N,Calculations!$C$116+MOD(BQ169,Calculations!$C$118))+Control!$C$7*Calculations!$C$83*INDEX('Monthly Data'!O:O,Calculations!$C$116+MOD(BQ169,Calculations!$C$118))+Control!$C$7*Calculations!$C$84*INDEX('Monthly Data'!P:P,Calculations!$C$116+MOD(BQ169,Calculations!$C$118))+Control!$C$7*Calculations!$C$85*INDEX('Monthly Data'!Q:Q,Calculations!$C$116+MOD(BQ169,Calculations!$C$118))+(1-Control!$C$7*Calculations!$C$87)*INDEX('Monthly Data'!R:R,Calculations!$C$116+MOD(BQ169,Calculations!$C$118))</f>
        <v>1.7484305259657981E-2</v>
      </c>
      <c r="GH169" s="86">
        <f ca="1">Control!$C$7*Calculations!$C$82*INDEX('Monthly Data'!N:N,Calculations!$C$116+MOD(BR169,Calculations!$C$118))+Control!$C$7*Calculations!$C$83*INDEX('Monthly Data'!O:O,Calculations!$C$116+MOD(BR169,Calculations!$C$118))+Control!$C$7*Calculations!$C$84*INDEX('Monthly Data'!P:P,Calculations!$C$116+MOD(BR169,Calculations!$C$118))+Control!$C$7*Calculations!$C$85*INDEX('Monthly Data'!Q:Q,Calculations!$C$116+MOD(BR169,Calculations!$C$118))+(1-Control!$C$7*Calculations!$C$87)*INDEX('Monthly Data'!R:R,Calculations!$C$116+MOD(BR169,Calculations!$C$118))</f>
        <v>1.4915555251167555E-3</v>
      </c>
      <c r="GI169" s="86">
        <f ca="1">Control!$C$7*Calculations!$C$82*INDEX('Monthly Data'!N:N,Calculations!$C$116+MOD(BS169,Calculations!$C$118))+Control!$C$7*Calculations!$C$83*INDEX('Monthly Data'!O:O,Calculations!$C$116+MOD(BS169,Calculations!$C$118))+Control!$C$7*Calculations!$C$84*INDEX('Monthly Data'!P:P,Calculations!$C$116+MOD(BS169,Calculations!$C$118))+Control!$C$7*Calculations!$C$85*INDEX('Monthly Data'!Q:Q,Calculations!$C$116+MOD(BS169,Calculations!$C$118))+(1-Control!$C$7*Calculations!$C$87)*INDEX('Monthly Data'!R:R,Calculations!$C$116+MOD(BS169,Calculations!$C$118))</f>
        <v>5.1972609868760735E-3</v>
      </c>
      <c r="GJ169" s="86">
        <f ca="1">Control!$C$7*Calculations!$C$82*INDEX('Monthly Data'!N:N,Calculations!$C$116+MOD(BT169,Calculations!$C$118))+Control!$C$7*Calculations!$C$83*INDEX('Monthly Data'!O:O,Calculations!$C$116+MOD(BT169,Calculations!$C$118))+Control!$C$7*Calculations!$C$84*INDEX('Monthly Data'!P:P,Calculations!$C$116+MOD(BT169,Calculations!$C$118))+Control!$C$7*Calculations!$C$85*INDEX('Monthly Data'!Q:Q,Calculations!$C$116+MOD(BT169,Calculations!$C$118))+(1-Control!$C$7*Calculations!$C$87)*INDEX('Monthly Data'!R:R,Calculations!$C$116+MOD(BT169,Calculations!$C$118))</f>
        <v>1.1786765492207996E-2</v>
      </c>
      <c r="GK169" s="86">
        <f ca="1">Control!$C$7*Calculations!$C$82*INDEX('Monthly Data'!N:N,Calculations!$C$116+MOD(BU169,Calculations!$C$118))+Control!$C$7*Calculations!$C$83*INDEX('Monthly Data'!O:O,Calculations!$C$116+MOD(BU169,Calculations!$C$118))+Control!$C$7*Calculations!$C$84*INDEX('Monthly Data'!P:P,Calculations!$C$116+MOD(BU169,Calculations!$C$118))+Control!$C$7*Calculations!$C$85*INDEX('Monthly Data'!Q:Q,Calculations!$C$116+MOD(BU169,Calculations!$C$118))+(1-Control!$C$7*Calculations!$C$87)*INDEX('Monthly Data'!R:R,Calculations!$C$116+MOD(BU169,Calculations!$C$118))</f>
        <v>6.1009361253630504E-2</v>
      </c>
      <c r="GL169" s="86">
        <f ca="1">Control!$C$7*Calculations!$C$82*INDEX('Monthly Data'!N:N,Calculations!$C$116+MOD(BV169,Calculations!$C$118))+Control!$C$7*Calculations!$C$83*INDEX('Monthly Data'!O:O,Calculations!$C$116+MOD(BV169,Calculations!$C$118))+Control!$C$7*Calculations!$C$84*INDEX('Monthly Data'!P:P,Calculations!$C$116+MOD(BV169,Calculations!$C$118))+Control!$C$7*Calculations!$C$85*INDEX('Monthly Data'!Q:Q,Calculations!$C$116+MOD(BV169,Calculations!$C$118))+(1-Control!$C$7*Calculations!$C$87)*INDEX('Monthly Data'!R:R,Calculations!$C$116+MOD(BV169,Calculations!$C$118))</f>
        <v>4.2795950888382334E-3</v>
      </c>
      <c r="GM169" s="86">
        <f ca="1">Control!$C$7*Calculations!$C$82*INDEX('Monthly Data'!N:N,Calculations!$C$116+MOD(BW169,Calculations!$C$118))+Control!$C$7*Calculations!$C$83*INDEX('Monthly Data'!O:O,Calculations!$C$116+MOD(BW169,Calculations!$C$118))+Control!$C$7*Calculations!$C$84*INDEX('Monthly Data'!P:P,Calculations!$C$116+MOD(BW169,Calculations!$C$118))+Control!$C$7*Calculations!$C$85*INDEX('Monthly Data'!Q:Q,Calculations!$C$116+MOD(BW169,Calculations!$C$118))+(1-Control!$C$7*Calculations!$C$87)*INDEX('Monthly Data'!R:R,Calculations!$C$116+MOD(BW169,Calculations!$C$118))</f>
        <v>2.4842166689046628E-2</v>
      </c>
      <c r="GN169" s="86">
        <f ca="1">Control!$C$7*Calculations!$C$82*INDEX('Monthly Data'!N:N,Calculations!$C$116+MOD(BX169,Calculations!$C$118))+Control!$C$7*Calculations!$C$83*INDEX('Monthly Data'!O:O,Calculations!$C$116+MOD(BX169,Calculations!$C$118))+Control!$C$7*Calculations!$C$84*INDEX('Monthly Data'!P:P,Calculations!$C$116+MOD(BX169,Calculations!$C$118))+Control!$C$7*Calculations!$C$85*INDEX('Monthly Data'!Q:Q,Calculations!$C$116+MOD(BX169,Calculations!$C$118))+(1-Control!$C$7*Calculations!$C$87)*INDEX('Monthly Data'!R:R,Calculations!$C$116+MOD(BX169,Calculations!$C$118))</f>
        <v>1.5108777406081684E-3</v>
      </c>
      <c r="GO169" s="86">
        <f ca="1">Control!$C$7*Calculations!$C$82*INDEX('Monthly Data'!N:N,Calculations!$C$116+MOD(BY169,Calculations!$C$118))+Control!$C$7*Calculations!$C$83*INDEX('Monthly Data'!O:O,Calculations!$C$116+MOD(BY169,Calculations!$C$118))+Control!$C$7*Calculations!$C$84*INDEX('Monthly Data'!P:P,Calculations!$C$116+MOD(BY169,Calculations!$C$118))+Control!$C$7*Calculations!$C$85*INDEX('Monthly Data'!Q:Q,Calculations!$C$116+MOD(BY169,Calculations!$C$118))+(1-Control!$C$7*Calculations!$C$87)*INDEX('Monthly Data'!R:R,Calculations!$C$116+MOD(BY169,Calculations!$C$118))</f>
        <v>2.3852824346838646E-2</v>
      </c>
      <c r="GP169" s="86">
        <f ca="1">Control!$C$7*Calculations!$C$82*INDEX('Monthly Data'!N:N,Calculations!$C$116+MOD(BZ169,Calculations!$C$118))+Control!$C$7*Calculations!$C$83*INDEX('Monthly Data'!O:O,Calculations!$C$116+MOD(BZ169,Calculations!$C$118))+Control!$C$7*Calculations!$C$84*INDEX('Monthly Data'!P:P,Calculations!$C$116+MOD(BZ169,Calculations!$C$118))+Control!$C$7*Calculations!$C$85*INDEX('Monthly Data'!Q:Q,Calculations!$C$116+MOD(BZ169,Calculations!$C$118))+(1-Control!$C$7*Calculations!$C$87)*INDEX('Monthly Data'!R:R,Calculations!$C$116+MOD(BZ169,Calculations!$C$118))</f>
        <v>1.0353752315110615E-2</v>
      </c>
      <c r="GQ169" s="86">
        <f ca="1">Control!$C$7*Calculations!$C$82*INDEX('Monthly Data'!N:N,Calculations!$C$116+MOD(CA169,Calculations!$C$118))+Control!$C$7*Calculations!$C$83*INDEX('Monthly Data'!O:O,Calculations!$C$116+MOD(CA169,Calculations!$C$118))+Control!$C$7*Calculations!$C$84*INDEX('Monthly Data'!P:P,Calculations!$C$116+MOD(CA169,Calculations!$C$118))+Control!$C$7*Calculations!$C$85*INDEX('Monthly Data'!Q:Q,Calculations!$C$116+MOD(CA169,Calculations!$C$118))+(1-Control!$C$7*Calculations!$C$87)*INDEX('Monthly Data'!R:R,Calculations!$C$116+MOD(CA169,Calculations!$C$118))</f>
        <v>-1.1360801645249321E-2</v>
      </c>
      <c r="GR169" s="86">
        <f ca="1">Control!$C$7*Calculations!$C$82*INDEX('Monthly Data'!N:N,Calculations!$C$116+MOD(CB169,Calculations!$C$118))+Control!$C$7*Calculations!$C$83*INDEX('Monthly Data'!O:O,Calculations!$C$116+MOD(CB169,Calculations!$C$118))+Control!$C$7*Calculations!$C$84*INDEX('Monthly Data'!P:P,Calculations!$C$116+MOD(CB169,Calculations!$C$118))+Control!$C$7*Calculations!$C$85*INDEX('Monthly Data'!Q:Q,Calculations!$C$116+MOD(CB169,Calculations!$C$118))+(1-Control!$C$7*Calculations!$C$87)*INDEX('Monthly Data'!R:R,Calculations!$C$116+MOD(CB169,Calculations!$C$118))</f>
        <v>1.1786765492207996E-2</v>
      </c>
      <c r="GS169" s="86">
        <f ca="1">Control!$C$7*Calculations!$C$82*INDEX('Monthly Data'!N:N,Calculations!$C$116+MOD(CC169,Calculations!$C$118))+Control!$C$7*Calculations!$C$83*INDEX('Monthly Data'!O:O,Calculations!$C$116+MOD(CC169,Calculations!$C$118))+Control!$C$7*Calculations!$C$84*INDEX('Monthly Data'!P:P,Calculations!$C$116+MOD(CC169,Calculations!$C$118))+Control!$C$7*Calculations!$C$85*INDEX('Monthly Data'!Q:Q,Calculations!$C$116+MOD(CC169,Calculations!$C$118))+(1-Control!$C$7*Calculations!$C$87)*INDEX('Monthly Data'!R:R,Calculations!$C$116+MOD(CC169,Calculations!$C$118))</f>
        <v>2.0524935548016137E-2</v>
      </c>
      <c r="GT169" s="86">
        <f ca="1">Control!$C$7*Calculations!$C$82*INDEX('Monthly Data'!N:N,Calculations!$C$116+MOD(CD169,Calculations!$C$118))+Control!$C$7*Calculations!$C$83*INDEX('Monthly Data'!O:O,Calculations!$C$116+MOD(CD169,Calculations!$C$118))+Control!$C$7*Calculations!$C$84*INDEX('Monthly Data'!P:P,Calculations!$C$116+MOD(CD169,Calculations!$C$118))+Control!$C$7*Calculations!$C$85*INDEX('Monthly Data'!Q:Q,Calculations!$C$116+MOD(CD169,Calculations!$C$118))+(1-Control!$C$7*Calculations!$C$87)*INDEX('Monthly Data'!R:R,Calculations!$C$116+MOD(CD169,Calculations!$C$118))</f>
        <v>1.7831091590102856E-2</v>
      </c>
      <c r="GU169" s="86">
        <f ca="1">Control!$C$7*Calculations!$C$82*INDEX('Monthly Data'!N:N,Calculations!$C$116+MOD(CE169,Calculations!$C$118))+Control!$C$7*Calculations!$C$83*INDEX('Monthly Data'!O:O,Calculations!$C$116+MOD(CE169,Calculations!$C$118))+Control!$C$7*Calculations!$C$84*INDEX('Monthly Data'!P:P,Calculations!$C$116+MOD(CE169,Calculations!$C$118))+Control!$C$7*Calculations!$C$85*INDEX('Monthly Data'!Q:Q,Calculations!$C$116+MOD(CE169,Calculations!$C$118))+(1-Control!$C$7*Calculations!$C$87)*INDEX('Monthly Data'!R:R,Calculations!$C$116+MOD(CE169,Calculations!$C$118))</f>
        <v>4.4327772793586687E-3</v>
      </c>
      <c r="GV169" s="86">
        <f ca="1">Control!$C$7*Calculations!$C$82*INDEX('Monthly Data'!N:N,Calculations!$C$116+MOD(CF169,Calculations!$C$118))+Control!$C$7*Calculations!$C$83*INDEX('Monthly Data'!O:O,Calculations!$C$116+MOD(CF169,Calculations!$C$118))+Control!$C$7*Calculations!$C$84*INDEX('Monthly Data'!P:P,Calculations!$C$116+MOD(CF169,Calculations!$C$118))+Control!$C$7*Calculations!$C$85*INDEX('Monthly Data'!Q:Q,Calculations!$C$116+MOD(CF169,Calculations!$C$118))+(1-Control!$C$7*Calculations!$C$87)*INDEX('Monthly Data'!R:R,Calculations!$C$116+MOD(CF169,Calculations!$C$118))</f>
        <v>4.089189590407355E-3</v>
      </c>
      <c r="GW169" s="86">
        <f ca="1">Control!$C$7*Calculations!$C$82*INDEX('Monthly Data'!N:N,Calculations!$C$116+MOD(CG169,Calculations!$C$118))+Control!$C$7*Calculations!$C$83*INDEX('Monthly Data'!O:O,Calculations!$C$116+MOD(CG169,Calculations!$C$118))+Control!$C$7*Calculations!$C$84*INDEX('Monthly Data'!P:P,Calculations!$C$116+MOD(CG169,Calculations!$C$118))+Control!$C$7*Calculations!$C$85*INDEX('Monthly Data'!Q:Q,Calculations!$C$116+MOD(CG169,Calculations!$C$118))+(1-Control!$C$7*Calculations!$C$87)*INDEX('Monthly Data'!R:R,Calculations!$C$116+MOD(CG169,Calculations!$C$118))</f>
        <v>-4.0413381192162513E-2</v>
      </c>
      <c r="GX169" s="86">
        <f ca="1">Control!$C$7*Calculations!$C$82*INDEX('Monthly Data'!N:N,Calculations!$C$116+MOD(CH169,Calculations!$C$118))+Control!$C$7*Calculations!$C$83*INDEX('Monthly Data'!O:O,Calculations!$C$116+MOD(CH169,Calculations!$C$118))+Control!$C$7*Calculations!$C$84*INDEX('Monthly Data'!P:P,Calculations!$C$116+MOD(CH169,Calculations!$C$118))+Control!$C$7*Calculations!$C$85*INDEX('Monthly Data'!Q:Q,Calculations!$C$116+MOD(CH169,Calculations!$C$118))+(1-Control!$C$7*Calculations!$C$87)*INDEX('Monthly Data'!R:R,Calculations!$C$116+MOD(CH169,Calculations!$C$118))</f>
        <v>2.766281641786093E-2</v>
      </c>
      <c r="GY169" s="86">
        <f ca="1">Control!$C$7*Calculations!$C$82*INDEX('Monthly Data'!N:N,Calculations!$C$116+MOD(CI169,Calculations!$C$118))+Control!$C$7*Calculations!$C$83*INDEX('Monthly Data'!O:O,Calculations!$C$116+MOD(CI169,Calculations!$C$118))+Control!$C$7*Calculations!$C$84*INDEX('Monthly Data'!P:P,Calculations!$C$116+MOD(CI169,Calculations!$C$118))+Control!$C$7*Calculations!$C$85*INDEX('Monthly Data'!Q:Q,Calculations!$C$116+MOD(CI169,Calculations!$C$118))+(1-Control!$C$7*Calculations!$C$87)*INDEX('Monthly Data'!R:R,Calculations!$C$116+MOD(CI169,Calculations!$C$118))</f>
        <v>1.5108777406081684E-3</v>
      </c>
      <c r="GZ169" s="86">
        <f ca="1">Control!$C$7*Calculations!$C$82*INDEX('Monthly Data'!N:N,Calculations!$C$116+MOD(CJ169,Calculations!$C$118))+Control!$C$7*Calculations!$C$83*INDEX('Monthly Data'!O:O,Calculations!$C$116+MOD(CJ169,Calculations!$C$118))+Control!$C$7*Calculations!$C$84*INDEX('Monthly Data'!P:P,Calculations!$C$116+MOD(CJ169,Calculations!$C$118))+Control!$C$7*Calculations!$C$85*INDEX('Monthly Data'!Q:Q,Calculations!$C$116+MOD(CJ169,Calculations!$C$118))+(1-Control!$C$7*Calculations!$C$87)*INDEX('Monthly Data'!R:R,Calculations!$C$116+MOD(CJ169,Calculations!$C$118))</f>
        <v>8.4240675975201049E-3</v>
      </c>
      <c r="HA169" s="86">
        <f ca="1">Control!$C$7*Calculations!$C$82*INDEX('Monthly Data'!N:N,Calculations!$C$116+MOD(CK169,Calculations!$C$118))+Control!$C$7*Calculations!$C$83*INDEX('Monthly Data'!O:O,Calculations!$C$116+MOD(CK169,Calculations!$C$118))+Control!$C$7*Calculations!$C$84*INDEX('Monthly Data'!P:P,Calculations!$C$116+MOD(CK169,Calculations!$C$118))+Control!$C$7*Calculations!$C$85*INDEX('Monthly Data'!Q:Q,Calculations!$C$116+MOD(CK169,Calculations!$C$118))+(1-Control!$C$7*Calculations!$C$87)*INDEX('Monthly Data'!R:R,Calculations!$C$116+MOD(CK169,Calculations!$C$118))</f>
        <v>1.1704119272391494E-2</v>
      </c>
      <c r="HB169" s="86">
        <f ca="1">Control!$C$7*Calculations!$C$82*INDEX('Monthly Data'!N:N,Calculations!$C$116+MOD(CL169,Calculations!$C$118))+Control!$C$7*Calculations!$C$83*INDEX('Monthly Data'!O:O,Calculations!$C$116+MOD(CL169,Calculations!$C$118))+Control!$C$7*Calculations!$C$84*INDEX('Monthly Data'!P:P,Calculations!$C$116+MOD(CL169,Calculations!$C$118))+Control!$C$7*Calculations!$C$85*INDEX('Monthly Data'!Q:Q,Calculations!$C$116+MOD(CL169,Calculations!$C$118))+(1-Control!$C$7*Calculations!$C$87)*INDEX('Monthly Data'!R:R,Calculations!$C$116+MOD(CL169,Calculations!$C$118))</f>
        <v>1.5216630695380906E-2</v>
      </c>
      <c r="HC169" s="86">
        <f ca="1">Control!$C$7*Calculations!$C$82*INDEX('Monthly Data'!N:N,Calculations!$C$116+MOD(CM169,Calculations!$C$118))+Control!$C$7*Calculations!$C$83*INDEX('Monthly Data'!O:O,Calculations!$C$116+MOD(CM169,Calculations!$C$118))+Control!$C$7*Calculations!$C$84*INDEX('Monthly Data'!P:P,Calculations!$C$116+MOD(CM169,Calculations!$C$118))+Control!$C$7*Calculations!$C$85*INDEX('Monthly Data'!Q:Q,Calculations!$C$116+MOD(CM169,Calculations!$C$118))+(1-Control!$C$7*Calculations!$C$87)*INDEX('Monthly Data'!R:R,Calculations!$C$116+MOD(CM169,Calculations!$C$118))</f>
        <v>-9.9526758408448549E-3</v>
      </c>
      <c r="HD169" s="86">
        <f ca="1">Control!$C$7*Calculations!$C$82*INDEX('Monthly Data'!N:N,Calculations!$C$116+MOD(CN169,Calculations!$C$118))+Control!$C$7*Calculations!$C$83*INDEX('Monthly Data'!O:O,Calculations!$C$116+MOD(CN169,Calculations!$C$118))+Control!$C$7*Calculations!$C$84*INDEX('Monthly Data'!P:P,Calculations!$C$116+MOD(CN169,Calculations!$C$118))+Control!$C$7*Calculations!$C$85*INDEX('Monthly Data'!Q:Q,Calculations!$C$116+MOD(CN169,Calculations!$C$118))+(1-Control!$C$7*Calculations!$C$87)*INDEX('Monthly Data'!R:R,Calculations!$C$116+MOD(CN169,Calculations!$C$118))</f>
        <v>-2.0259958308006688E-2</v>
      </c>
      <c r="HE169" s="86">
        <f ca="1">Control!$C$7*Calculations!$C$82*INDEX('Monthly Data'!N:N,Calculations!$C$116+MOD(CO169,Calculations!$C$118))+Control!$C$7*Calculations!$C$83*INDEX('Monthly Data'!O:O,Calculations!$C$116+MOD(CO169,Calculations!$C$118))+Control!$C$7*Calculations!$C$84*INDEX('Monthly Data'!P:P,Calculations!$C$116+MOD(CO169,Calculations!$C$118))+Control!$C$7*Calculations!$C$85*INDEX('Monthly Data'!Q:Q,Calculations!$C$116+MOD(CO169,Calculations!$C$118))+(1-Control!$C$7*Calculations!$C$87)*INDEX('Monthly Data'!R:R,Calculations!$C$116+MOD(CO169,Calculations!$C$118))</f>
        <v>2.4722579420195831E-2</v>
      </c>
      <c r="HF169" s="86">
        <f ca="1">Control!$C$7*Calculations!$C$82*INDEX('Monthly Data'!N:N,Calculations!$C$116+MOD(CP169,Calculations!$C$118))+Control!$C$7*Calculations!$C$83*INDEX('Monthly Data'!O:O,Calculations!$C$116+MOD(CP169,Calculations!$C$118))+Control!$C$7*Calculations!$C$84*INDEX('Monthly Data'!P:P,Calculations!$C$116+MOD(CP169,Calculations!$C$118))+Control!$C$7*Calculations!$C$85*INDEX('Monthly Data'!Q:Q,Calculations!$C$116+MOD(CP169,Calculations!$C$118))+(1-Control!$C$7*Calculations!$C$87)*INDEX('Monthly Data'!R:R,Calculations!$C$116+MOD(CP169,Calculations!$C$118))</f>
        <v>-7.4084874653726545E-3</v>
      </c>
      <c r="HG169" s="86">
        <f ca="1">Control!$C$7*Calculations!$C$82*INDEX('Monthly Data'!N:N,Calculations!$C$116+MOD(CQ169,Calculations!$C$118))+Control!$C$7*Calculations!$C$83*INDEX('Monthly Data'!O:O,Calculations!$C$116+MOD(CQ169,Calculations!$C$118))+Control!$C$7*Calculations!$C$84*INDEX('Monthly Data'!P:P,Calculations!$C$116+MOD(CQ169,Calculations!$C$118))+Control!$C$7*Calculations!$C$85*INDEX('Monthly Data'!Q:Q,Calculations!$C$116+MOD(CQ169,Calculations!$C$118))+(1-Control!$C$7*Calculations!$C$87)*INDEX('Monthly Data'!R:R,Calculations!$C$116+MOD(CQ169,Calculations!$C$118))</f>
        <v>2.3852824346838646E-2</v>
      </c>
      <c r="HH169" s="86">
        <f ca="1">Control!$C$7*Calculations!$C$82*INDEX('Monthly Data'!N:N,Calculations!$C$116+MOD(CR169,Calculations!$C$118))+Control!$C$7*Calculations!$C$83*INDEX('Monthly Data'!O:O,Calculations!$C$116+MOD(CR169,Calculations!$C$118))+Control!$C$7*Calculations!$C$84*INDEX('Monthly Data'!P:P,Calculations!$C$116+MOD(CR169,Calculations!$C$118))+Control!$C$7*Calculations!$C$85*INDEX('Monthly Data'!Q:Q,Calculations!$C$116+MOD(CR169,Calculations!$C$118))+(1-Control!$C$7*Calculations!$C$87)*INDEX('Monthly Data'!R:R,Calculations!$C$116+MOD(CR169,Calculations!$C$118))</f>
        <v>-2.4571433440223247E-2</v>
      </c>
      <c r="HI169" s="86">
        <f ca="1">Control!$C$7*Calculations!$C$82*INDEX('Monthly Data'!N:N,Calculations!$C$116+MOD(CS169,Calculations!$C$118))+Control!$C$7*Calculations!$C$83*INDEX('Monthly Data'!O:O,Calculations!$C$116+MOD(CS169,Calculations!$C$118))+Control!$C$7*Calculations!$C$84*INDEX('Monthly Data'!P:P,Calculations!$C$116+MOD(CS169,Calculations!$C$118))+Control!$C$7*Calculations!$C$85*INDEX('Monthly Data'!Q:Q,Calculations!$C$116+MOD(CS169,Calculations!$C$118))+(1-Control!$C$7*Calculations!$C$87)*INDEX('Monthly Data'!R:R,Calculations!$C$116+MOD(CS169,Calculations!$C$118))</f>
        <v>-2.4571433440223247E-2</v>
      </c>
      <c r="HJ169" s="86">
        <f ca="1">Control!$C$7*Calculations!$C$82*INDEX('Monthly Data'!N:N,Calculations!$C$116+MOD(CT169,Calculations!$C$118))+Control!$C$7*Calculations!$C$83*INDEX('Monthly Data'!O:O,Calculations!$C$116+MOD(CT169,Calculations!$C$118))+Control!$C$7*Calculations!$C$84*INDEX('Monthly Data'!P:P,Calculations!$C$116+MOD(CT169,Calculations!$C$118))+Control!$C$7*Calculations!$C$85*INDEX('Monthly Data'!Q:Q,Calculations!$C$116+MOD(CT169,Calculations!$C$118))+(1-Control!$C$7*Calculations!$C$87)*INDEX('Monthly Data'!R:R,Calculations!$C$116+MOD(CT169,Calculations!$C$118))</f>
        <v>2.4722579420195831E-2</v>
      </c>
      <c r="HK169" s="86">
        <f ca="1">Control!$C$7*Calculations!$C$82*INDEX('Monthly Data'!N:N,Calculations!$C$116+MOD(CU169,Calculations!$C$118))+Control!$C$7*Calculations!$C$83*INDEX('Monthly Data'!O:O,Calculations!$C$116+MOD(CU169,Calculations!$C$118))+Control!$C$7*Calculations!$C$84*INDEX('Monthly Data'!P:P,Calculations!$C$116+MOD(CU169,Calculations!$C$118))+Control!$C$7*Calculations!$C$85*INDEX('Monthly Data'!Q:Q,Calculations!$C$116+MOD(CU169,Calculations!$C$118))+(1-Control!$C$7*Calculations!$C$87)*INDEX('Monthly Data'!R:R,Calculations!$C$116+MOD(CU169,Calculations!$C$118))</f>
        <v>1.7599621212565995E-2</v>
      </c>
      <c r="HL169" s="86">
        <f ca="1">Control!$C$7*Calculations!$C$82*INDEX('Monthly Data'!N:N,Calculations!$C$116+MOD(CV169,Calculations!$C$118))+Control!$C$7*Calculations!$C$83*INDEX('Monthly Data'!O:O,Calculations!$C$116+MOD(CV169,Calculations!$C$118))+Control!$C$7*Calculations!$C$84*INDEX('Monthly Data'!P:P,Calculations!$C$116+MOD(CV169,Calculations!$C$118))+Control!$C$7*Calculations!$C$85*INDEX('Monthly Data'!Q:Q,Calculations!$C$116+MOD(CV169,Calculations!$C$118))+(1-Control!$C$7*Calculations!$C$87)*INDEX('Monthly Data'!R:R,Calculations!$C$116+MOD(CV169,Calculations!$C$118))</f>
        <v>-9.9526758408448549E-3</v>
      </c>
      <c r="HM169" s="86">
        <f ca="1">Control!$C$7*Calculations!$C$82*INDEX('Monthly Data'!N:N,Calculations!$C$116+MOD(CW169,Calculations!$C$118))+Control!$C$7*Calculations!$C$83*INDEX('Monthly Data'!O:O,Calculations!$C$116+MOD(CW169,Calculations!$C$118))+Control!$C$7*Calculations!$C$84*INDEX('Monthly Data'!P:P,Calculations!$C$116+MOD(CW169,Calculations!$C$118))+Control!$C$7*Calculations!$C$85*INDEX('Monthly Data'!Q:Q,Calculations!$C$116+MOD(CW169,Calculations!$C$118))+(1-Control!$C$7*Calculations!$C$87)*INDEX('Monthly Data'!R:R,Calculations!$C$116+MOD(CW169,Calculations!$C$118))</f>
        <v>7.5897487599915015E-3</v>
      </c>
      <c r="HN169" s="86">
        <f ca="1">Control!$C$7*Calculations!$C$82*INDEX('Monthly Data'!N:N,Calculations!$C$116+MOD(CX169,Calculations!$C$118))+Control!$C$7*Calculations!$C$83*INDEX('Monthly Data'!O:O,Calculations!$C$116+MOD(CX169,Calculations!$C$118))+Control!$C$7*Calculations!$C$84*INDEX('Monthly Data'!P:P,Calculations!$C$116+MOD(CX169,Calculations!$C$118))+Control!$C$7*Calculations!$C$85*INDEX('Monthly Data'!Q:Q,Calculations!$C$116+MOD(CX169,Calculations!$C$118))+(1-Control!$C$7*Calculations!$C$87)*INDEX('Monthly Data'!R:R,Calculations!$C$116+MOD(CX169,Calculations!$C$118))</f>
        <v>1.3891304280773396E-2</v>
      </c>
      <c r="HO169" s="86">
        <f ca="1">Control!$C$7*Calculations!$C$82*INDEX('Monthly Data'!N:N,Calculations!$C$116+MOD(CY169,Calculations!$C$118))+Control!$C$7*Calculations!$C$83*INDEX('Monthly Data'!O:O,Calculations!$C$116+MOD(CY169,Calculations!$C$118))+Control!$C$7*Calculations!$C$84*INDEX('Monthly Data'!P:P,Calculations!$C$116+MOD(CY169,Calculations!$C$118))+Control!$C$7*Calculations!$C$85*INDEX('Monthly Data'!Q:Q,Calculations!$C$116+MOD(CY169,Calculations!$C$118))+(1-Control!$C$7*Calculations!$C$87)*INDEX('Monthly Data'!R:R,Calculations!$C$116+MOD(CY169,Calculations!$C$118))</f>
        <v>2.3206536303657571E-2</v>
      </c>
      <c r="HP169" s="86">
        <f ca="1">Control!$C$7*Calculations!$C$82*INDEX('Monthly Data'!N:N,Calculations!$C$116+MOD(CZ169,Calculations!$C$118))+Control!$C$7*Calculations!$C$83*INDEX('Monthly Data'!O:O,Calculations!$C$116+MOD(CZ169,Calculations!$C$118))+Control!$C$7*Calculations!$C$84*INDEX('Monthly Data'!P:P,Calculations!$C$116+MOD(CZ169,Calculations!$C$118))+Control!$C$7*Calculations!$C$85*INDEX('Monthly Data'!Q:Q,Calculations!$C$116+MOD(CZ169,Calculations!$C$118))+(1-Control!$C$7*Calculations!$C$87)*INDEX('Monthly Data'!R:R,Calculations!$C$116+MOD(CZ169,Calculations!$C$118))</f>
        <v>2.766281641786093E-2</v>
      </c>
      <c r="HQ169" s="86">
        <f ca="1">Control!$C$7*Calculations!$C$82*INDEX('Monthly Data'!N:N,Calculations!$C$116+MOD(DA169,Calculations!$C$118))+Control!$C$7*Calculations!$C$83*INDEX('Monthly Data'!O:O,Calculations!$C$116+MOD(DA169,Calculations!$C$118))+Control!$C$7*Calculations!$C$84*INDEX('Monthly Data'!P:P,Calculations!$C$116+MOD(DA169,Calculations!$C$118))+Control!$C$7*Calculations!$C$85*INDEX('Monthly Data'!Q:Q,Calculations!$C$116+MOD(DA169,Calculations!$C$118))+(1-Control!$C$7*Calculations!$C$87)*INDEX('Monthly Data'!R:R,Calculations!$C$116+MOD(DA169,Calculations!$C$118))</f>
        <v>5.3309355465453899E-3</v>
      </c>
      <c r="HR169" s="86">
        <f ca="1">Control!$C$7*Calculations!$C$82*INDEX('Monthly Data'!N:N,Calculations!$C$116+MOD(DB169,Calculations!$C$118))+Control!$C$7*Calculations!$C$83*INDEX('Monthly Data'!O:O,Calculations!$C$116+MOD(DB169,Calculations!$C$118))+Control!$C$7*Calculations!$C$84*INDEX('Monthly Data'!P:P,Calculations!$C$116+MOD(DB169,Calculations!$C$118))+Control!$C$7*Calculations!$C$85*INDEX('Monthly Data'!Q:Q,Calculations!$C$116+MOD(DB169,Calculations!$C$118))+(1-Control!$C$7*Calculations!$C$87)*INDEX('Monthly Data'!R:R,Calculations!$C$116+MOD(DB169,Calculations!$C$118))</f>
        <v>3.1070573055362403E-2</v>
      </c>
      <c r="HS169" s="86">
        <f ca="1">Control!$C$7*Calculations!$C$82*INDEX('Monthly Data'!N:N,Calculations!$C$116+MOD(DC169,Calculations!$C$118))+Control!$C$7*Calculations!$C$83*INDEX('Monthly Data'!O:O,Calculations!$C$116+MOD(DC169,Calculations!$C$118))+Control!$C$7*Calculations!$C$84*INDEX('Monthly Data'!P:P,Calculations!$C$116+MOD(DC169,Calculations!$C$118))+Control!$C$7*Calculations!$C$85*INDEX('Monthly Data'!Q:Q,Calculations!$C$116+MOD(DC169,Calculations!$C$118))+(1-Control!$C$7*Calculations!$C$87)*INDEX('Monthly Data'!R:R,Calculations!$C$116+MOD(DC169,Calculations!$C$118))</f>
        <v>6.2631896128884862E-3</v>
      </c>
      <c r="HT169" s="86">
        <f ca="1">Control!$C$7*Calculations!$C$82*INDEX('Monthly Data'!N:N,Calculations!$C$116+MOD(DD169,Calculations!$C$118))+Control!$C$7*Calculations!$C$83*INDEX('Monthly Data'!O:O,Calculations!$C$116+MOD(DD169,Calculations!$C$118))+Control!$C$7*Calculations!$C$84*INDEX('Monthly Data'!P:P,Calculations!$C$116+MOD(DD169,Calculations!$C$118))+Control!$C$7*Calculations!$C$85*INDEX('Monthly Data'!Q:Q,Calculations!$C$116+MOD(DD169,Calculations!$C$118))+(1-Control!$C$7*Calculations!$C$87)*INDEX('Monthly Data'!R:R,Calculations!$C$116+MOD(DD169,Calculations!$C$118))</f>
        <v>8.4240675975201049E-3</v>
      </c>
      <c r="HU169" s="86">
        <f ca="1">Control!$C$7*Calculations!$C$82*INDEX('Monthly Data'!N:N,Calculations!$C$116+MOD(DE169,Calculations!$C$118))+Control!$C$7*Calculations!$C$83*INDEX('Monthly Data'!O:O,Calculations!$C$116+MOD(DE169,Calculations!$C$118))+Control!$C$7*Calculations!$C$84*INDEX('Monthly Data'!P:P,Calculations!$C$116+MOD(DE169,Calculations!$C$118))+Control!$C$7*Calculations!$C$85*INDEX('Monthly Data'!Q:Q,Calculations!$C$116+MOD(DE169,Calculations!$C$118))+(1-Control!$C$7*Calculations!$C$87)*INDEX('Monthly Data'!R:R,Calculations!$C$116+MOD(DE169,Calculations!$C$118))</f>
        <v>3.6332715283247441E-2</v>
      </c>
      <c r="HV169" s="86">
        <f ca="1">Control!$C$7*Calculations!$C$82*INDEX('Monthly Data'!N:N,Calculations!$C$116+MOD(DF169,Calculations!$C$118))+Control!$C$7*Calculations!$C$83*INDEX('Monthly Data'!O:O,Calculations!$C$116+MOD(DF169,Calculations!$C$118))+Control!$C$7*Calculations!$C$84*INDEX('Monthly Data'!P:P,Calculations!$C$116+MOD(DF169,Calculations!$C$118))+Control!$C$7*Calculations!$C$85*INDEX('Monthly Data'!Q:Q,Calculations!$C$116+MOD(DF169,Calculations!$C$118))+(1-Control!$C$7*Calculations!$C$87)*INDEX('Monthly Data'!R:R,Calculations!$C$116+MOD(DF169,Calculations!$C$118))</f>
        <v>-2.4571433440223247E-2</v>
      </c>
      <c r="HW169" s="86">
        <f ca="1">Control!$C$7*Calculations!$C$82*INDEX('Monthly Data'!N:N,Calculations!$C$116+MOD(DG169,Calculations!$C$118))+Control!$C$7*Calculations!$C$83*INDEX('Monthly Data'!O:O,Calculations!$C$116+MOD(DG169,Calculations!$C$118))+Control!$C$7*Calculations!$C$84*INDEX('Monthly Data'!P:P,Calculations!$C$116+MOD(DG169,Calculations!$C$118))+Control!$C$7*Calculations!$C$85*INDEX('Monthly Data'!Q:Q,Calculations!$C$116+MOD(DG169,Calculations!$C$118))+(1-Control!$C$7*Calculations!$C$87)*INDEX('Monthly Data'!R:R,Calculations!$C$116+MOD(DG169,Calculations!$C$118))</f>
        <v>2.3307359621218403E-2</v>
      </c>
      <c r="HX169" s="86">
        <f ca="1">Control!$C$7*Calculations!$C$82*INDEX('Monthly Data'!N:N,Calculations!$C$116+MOD(DH169,Calculations!$C$118))+Control!$C$7*Calculations!$C$83*INDEX('Monthly Data'!O:O,Calculations!$C$116+MOD(DH169,Calculations!$C$118))+Control!$C$7*Calculations!$C$84*INDEX('Monthly Data'!P:P,Calculations!$C$116+MOD(DH169,Calculations!$C$118))+Control!$C$7*Calculations!$C$85*INDEX('Monthly Data'!Q:Q,Calculations!$C$116+MOD(DH169,Calculations!$C$118))+(1-Control!$C$7*Calculations!$C$87)*INDEX('Monthly Data'!R:R,Calculations!$C$116+MOD(DH169,Calculations!$C$118))</f>
        <v>1.7599621212565995E-2</v>
      </c>
      <c r="HY169" s="86">
        <f ca="1">Control!$C$7*Calculations!$C$82*INDEX('Monthly Data'!N:N,Calculations!$C$116+MOD(DI169,Calculations!$C$118))+Control!$C$7*Calculations!$C$83*INDEX('Monthly Data'!O:O,Calculations!$C$116+MOD(DI169,Calculations!$C$118))+Control!$C$7*Calculations!$C$84*INDEX('Monthly Data'!P:P,Calculations!$C$116+MOD(DI169,Calculations!$C$118))+Control!$C$7*Calculations!$C$85*INDEX('Monthly Data'!Q:Q,Calculations!$C$116+MOD(DI169,Calculations!$C$118))+(1-Control!$C$7*Calculations!$C$87)*INDEX('Monthly Data'!R:R,Calculations!$C$116+MOD(DI169,Calculations!$C$118))</f>
        <v>8.4240675975201049E-3</v>
      </c>
      <c r="HZ169" s="86">
        <f ca="1">Control!$C$7*Calculations!$C$82*INDEX('Monthly Data'!N:N,Calculations!$C$116+MOD(DJ169,Calculations!$C$118))+Control!$C$7*Calculations!$C$83*INDEX('Monthly Data'!O:O,Calculations!$C$116+MOD(DJ169,Calculations!$C$118))+Control!$C$7*Calculations!$C$84*INDEX('Monthly Data'!P:P,Calculations!$C$116+MOD(DJ169,Calculations!$C$118))+Control!$C$7*Calculations!$C$85*INDEX('Monthly Data'!Q:Q,Calculations!$C$116+MOD(DJ169,Calculations!$C$118))+(1-Control!$C$7*Calculations!$C$87)*INDEX('Monthly Data'!R:R,Calculations!$C$116+MOD(DJ169,Calculations!$C$118))</f>
        <v>-1.5984879994281095E-2</v>
      </c>
      <c r="IA169" s="86">
        <f ca="1">Control!$C$7*Calculations!$C$82*INDEX('Monthly Data'!N:N,Calculations!$C$116+MOD(DK169,Calculations!$C$118))+Control!$C$7*Calculations!$C$83*INDEX('Monthly Data'!O:O,Calculations!$C$116+MOD(DK169,Calculations!$C$118))+Control!$C$7*Calculations!$C$84*INDEX('Monthly Data'!P:P,Calculations!$C$116+MOD(DK169,Calculations!$C$118))+Control!$C$7*Calculations!$C$85*INDEX('Monthly Data'!Q:Q,Calculations!$C$116+MOD(DK169,Calculations!$C$118))+(1-Control!$C$7*Calculations!$C$87)*INDEX('Monthly Data'!R:R,Calculations!$C$116+MOD(DK169,Calculations!$C$118))</f>
        <v>-6.1115617667135171E-2</v>
      </c>
      <c r="IB169" s="86">
        <f ca="1">Control!$C$7*Calculations!$C$82*INDEX('Monthly Data'!N:N,Calculations!$C$116+MOD(DL169,Calculations!$C$118))+Control!$C$7*Calculations!$C$83*INDEX('Monthly Data'!O:O,Calculations!$C$116+MOD(DL169,Calculations!$C$118))+Control!$C$7*Calculations!$C$84*INDEX('Monthly Data'!P:P,Calculations!$C$116+MOD(DL169,Calculations!$C$118))+Control!$C$7*Calculations!$C$85*INDEX('Monthly Data'!Q:Q,Calculations!$C$116+MOD(DL169,Calculations!$C$118))+(1-Control!$C$7*Calculations!$C$87)*INDEX('Monthly Data'!R:R,Calculations!$C$116+MOD(DL169,Calculations!$C$118))</f>
        <v>2.4470405846852006E-3</v>
      </c>
      <c r="IC169" s="86">
        <f ca="1">Control!$C$7*Calculations!$C$82*INDEX('Monthly Data'!N:N,Calculations!$C$116+MOD(DM169,Calculations!$C$118))+Control!$C$7*Calculations!$C$83*INDEX('Monthly Data'!O:O,Calculations!$C$116+MOD(DM169,Calculations!$C$118))+Control!$C$7*Calculations!$C$84*INDEX('Monthly Data'!P:P,Calculations!$C$116+MOD(DM169,Calculations!$C$118))+Control!$C$7*Calculations!$C$85*INDEX('Monthly Data'!Q:Q,Calculations!$C$116+MOD(DM169,Calculations!$C$118))+(1-Control!$C$7*Calculations!$C$87)*INDEX('Monthly Data'!R:R,Calculations!$C$116+MOD(DM169,Calculations!$C$118))</f>
        <v>1.2722494017511032E-2</v>
      </c>
      <c r="ID169" s="86">
        <f ca="1">Control!$C$7*Calculations!$C$82*INDEX('Monthly Data'!N:N,Calculations!$C$116+MOD(DN169,Calculations!$C$118))+Control!$C$7*Calculations!$C$83*INDEX('Monthly Data'!O:O,Calculations!$C$116+MOD(DN169,Calculations!$C$118))+Control!$C$7*Calculations!$C$84*INDEX('Monthly Data'!P:P,Calculations!$C$116+MOD(DN169,Calculations!$C$118))+Control!$C$7*Calculations!$C$85*INDEX('Monthly Data'!Q:Q,Calculations!$C$116+MOD(DN169,Calculations!$C$118))+(1-Control!$C$7*Calculations!$C$87)*INDEX('Monthly Data'!R:R,Calculations!$C$116+MOD(DN169,Calculations!$C$118))</f>
        <v>1.1809891087585166E-2</v>
      </c>
      <c r="IE169" s="86">
        <f ca="1">Control!$C$7*Calculations!$C$82*INDEX('Monthly Data'!N:N,Calculations!$C$116+MOD(DO169,Calculations!$C$118))+Control!$C$7*Calculations!$C$83*INDEX('Monthly Data'!O:O,Calculations!$C$116+MOD(DO169,Calculations!$C$118))+Control!$C$7*Calculations!$C$84*INDEX('Monthly Data'!P:P,Calculations!$C$116+MOD(DO169,Calculations!$C$118))+Control!$C$7*Calculations!$C$85*INDEX('Monthly Data'!Q:Q,Calculations!$C$116+MOD(DO169,Calculations!$C$118))+(1-Control!$C$7*Calculations!$C$87)*INDEX('Monthly Data'!R:R,Calculations!$C$116+MOD(DO169,Calculations!$C$118))</f>
        <v>3.5231336013669103E-2</v>
      </c>
      <c r="IF169" s="86">
        <f ca="1">Control!$C$7*Calculations!$C$82*INDEX('Monthly Data'!N:N,Calculations!$C$116+MOD(DP169,Calculations!$C$118))+Control!$C$7*Calculations!$C$83*INDEX('Monthly Data'!O:O,Calculations!$C$116+MOD(DP169,Calculations!$C$118))+Control!$C$7*Calculations!$C$84*INDEX('Monthly Data'!P:P,Calculations!$C$116+MOD(DP169,Calculations!$C$118))+Control!$C$7*Calculations!$C$85*INDEX('Monthly Data'!Q:Q,Calculations!$C$116+MOD(DP169,Calculations!$C$118))+(1-Control!$C$7*Calculations!$C$87)*INDEX('Monthly Data'!R:R,Calculations!$C$116+MOD(DP169,Calculations!$C$118))</f>
        <v>1.0627294914941248E-2</v>
      </c>
      <c r="IG169" s="88">
        <f ca="1">Control!$C$8*(1+DQ169)*(1+DR169)*(1+DS169)*(1+DT169)*(1+DU169)*(1+DV169)*(1+DW169)*(1+DX169)*(1+DY169)*(1+DZ169)*(1+EA169)*(1+EB169)*(1+EC169)*(1+ED169)*(1+EE169)*(1+EF169)*(1+EG169)*(1+EH169)*(1+EI169)*(1+EJ169)*(1+EK169)*(1+EL169)*(1+EM169)*(1+EN169)*(1+EO169)*(1+EP169)*(1+EQ169)*(1+ER169)*(1+ES169)*(1+ET169)*(1+EU169)*(1+EV169)*(1+EW169)*(1+EX169)*(1+EY169)*(1+EZ169)*(1+FA169)*(1+FB169)*(1+FC169)*(1+FD169)*(1+FE169)*(1+FF169)*(1+FG169)*(1+FH169)*(1+FI169)*(1+FJ169)*(1+FK169)*(1+FL169)*(1+FM169)*(1+FN169)*(1+FO169)*(1+FP169)*(1+FQ169)*(1+FR169)*(1+FS169)*(1+FT169)*(1+FU169)*(1+FV169)*(1+FW169)*(1+FX169)*(1+FY169)*(1+FZ169)*(1+GA169)*(1+GB169)*(1+GC169)*(1+GD169)*(1+GE169)*(1+GF169)*(1+GG169)*(1+GH169)*(1+GI169)*(1+GJ169)*(1+GK169)*(1+GL169)*(1+GM169)*(1+GN169)*(1+GO169)*(1+GP169)*(1+GQ169)*(1+GR169)*(1+GS169)*(1+GT169)*(1+GU169)*(1+GV169)*(1+GW169)*(1+GX169)*(1+GY169)*(1+GZ169)*(1+HA169)*(1+HB169)*(1+HC169)*(1+HD169)*(1+HE169)*(1+HF169)*(1+HG169)*(1+HH169)*(1+HI169)*(1+HJ169)*(1+HK169)*(1+HL169)*(1+HM169)*(1+HN169)*(1+HO169)*(1+HP169)*(1+HQ169)*(1+HR169)*(1+HS169)*(1+HT169)*(1+HU169)*(1+HV169)*(1+HW169)*(1+HX169)*(1+HY169)*(1+HZ169)*(1+IA169)*(1+IB169)*(1+IC169)*(1+ID169)*(1+IE169)*(1+IF169)</f>
        <v>99700.123544534988</v>
      </c>
    </row>
    <row r="170" spans="1:241" x14ac:dyDescent="0.25">
      <c r="A170">
        <v>15</v>
      </c>
      <c r="B170">
        <v>58</v>
      </c>
      <c r="C170">
        <v>90</v>
      </c>
      <c r="D170">
        <v>54</v>
      </c>
      <c r="E170">
        <v>10</v>
      </c>
      <c r="F170">
        <v>56</v>
      </c>
      <c r="G170">
        <v>80</v>
      </c>
      <c r="H170">
        <v>114</v>
      </c>
      <c r="I170">
        <v>14</v>
      </c>
      <c r="J170">
        <v>41</v>
      </c>
      <c r="K170">
        <v>109</v>
      </c>
      <c r="L170">
        <v>30</v>
      </c>
      <c r="M170">
        <v>55</v>
      </c>
      <c r="N170">
        <v>11</v>
      </c>
      <c r="O170">
        <v>53</v>
      </c>
      <c r="P170">
        <v>103</v>
      </c>
      <c r="Q170">
        <v>72</v>
      </c>
      <c r="R170">
        <v>17</v>
      </c>
      <c r="S170">
        <v>87</v>
      </c>
      <c r="T170">
        <v>75</v>
      </c>
      <c r="U170">
        <v>7</v>
      </c>
      <c r="V170">
        <v>70</v>
      </c>
      <c r="W170">
        <v>42</v>
      </c>
      <c r="X170">
        <v>112</v>
      </c>
      <c r="Y170">
        <v>54</v>
      </c>
      <c r="Z170">
        <v>21</v>
      </c>
      <c r="AA170">
        <v>10</v>
      </c>
      <c r="AB170">
        <v>55</v>
      </c>
      <c r="AC170">
        <v>111</v>
      </c>
      <c r="AD170">
        <v>116</v>
      </c>
      <c r="AE170">
        <v>83</v>
      </c>
      <c r="AF170">
        <v>98</v>
      </c>
      <c r="AG170">
        <v>82</v>
      </c>
      <c r="AH170">
        <v>37</v>
      </c>
      <c r="AI170">
        <v>21</v>
      </c>
      <c r="AJ170">
        <v>24</v>
      </c>
      <c r="AK170">
        <v>58</v>
      </c>
      <c r="AL170">
        <v>94</v>
      </c>
      <c r="AM170">
        <v>18</v>
      </c>
      <c r="AN170">
        <v>100</v>
      </c>
      <c r="AO170">
        <v>33</v>
      </c>
      <c r="AP170">
        <v>83</v>
      </c>
      <c r="AQ170">
        <v>5</v>
      </c>
      <c r="AR170">
        <v>38</v>
      </c>
      <c r="AS170">
        <v>21</v>
      </c>
      <c r="AT170">
        <v>6</v>
      </c>
      <c r="AU170">
        <v>112</v>
      </c>
      <c r="AV170">
        <v>30</v>
      </c>
      <c r="AW170">
        <v>51</v>
      </c>
      <c r="AX170">
        <v>69</v>
      </c>
      <c r="AY170">
        <v>113</v>
      </c>
      <c r="AZ170">
        <v>112</v>
      </c>
      <c r="BA170">
        <v>26</v>
      </c>
      <c r="BB170">
        <v>7</v>
      </c>
      <c r="BC170">
        <v>89</v>
      </c>
      <c r="BD170">
        <v>84</v>
      </c>
      <c r="BE170">
        <v>101</v>
      </c>
      <c r="BF170">
        <v>25</v>
      </c>
      <c r="BG170">
        <v>66</v>
      </c>
      <c r="BH170">
        <v>45</v>
      </c>
      <c r="BI170">
        <v>12</v>
      </c>
      <c r="BJ170">
        <v>24</v>
      </c>
      <c r="BK170">
        <v>61</v>
      </c>
      <c r="BL170">
        <v>107</v>
      </c>
      <c r="BM170">
        <v>94</v>
      </c>
      <c r="BN170">
        <v>26</v>
      </c>
      <c r="BO170">
        <v>89</v>
      </c>
      <c r="BP170">
        <v>47</v>
      </c>
      <c r="BQ170">
        <v>21</v>
      </c>
      <c r="BR170">
        <v>58</v>
      </c>
      <c r="BS170">
        <v>40</v>
      </c>
      <c r="BT170">
        <v>1</v>
      </c>
      <c r="BU170">
        <v>16</v>
      </c>
      <c r="BV170">
        <v>80</v>
      </c>
      <c r="BW170">
        <v>74</v>
      </c>
      <c r="BX170">
        <v>59</v>
      </c>
      <c r="BY170">
        <v>61</v>
      </c>
      <c r="BZ170">
        <v>9</v>
      </c>
      <c r="CA170">
        <v>9</v>
      </c>
      <c r="CB170">
        <v>83</v>
      </c>
      <c r="CC170">
        <v>40</v>
      </c>
      <c r="CD170">
        <v>41</v>
      </c>
      <c r="CE170">
        <v>28</v>
      </c>
      <c r="CF170">
        <v>62</v>
      </c>
      <c r="CG170">
        <v>16</v>
      </c>
      <c r="CH170">
        <v>24</v>
      </c>
      <c r="CI170">
        <v>9</v>
      </c>
      <c r="CJ170">
        <v>57</v>
      </c>
      <c r="CK170">
        <v>114</v>
      </c>
      <c r="CL170">
        <v>59</v>
      </c>
      <c r="CM170">
        <v>71</v>
      </c>
      <c r="CN170">
        <v>73</v>
      </c>
      <c r="CO170">
        <v>85</v>
      </c>
      <c r="CP170">
        <v>5</v>
      </c>
      <c r="CQ170">
        <v>15</v>
      </c>
      <c r="CR170">
        <v>28</v>
      </c>
      <c r="CS170">
        <v>11</v>
      </c>
      <c r="CT170">
        <v>54</v>
      </c>
      <c r="CU170">
        <v>104</v>
      </c>
      <c r="CV170">
        <v>88</v>
      </c>
      <c r="CW170">
        <v>88</v>
      </c>
      <c r="CX170">
        <v>57</v>
      </c>
      <c r="CY170">
        <v>9</v>
      </c>
      <c r="CZ170">
        <v>64</v>
      </c>
      <c r="DA170">
        <v>118</v>
      </c>
      <c r="DB170">
        <v>86</v>
      </c>
      <c r="DC170">
        <v>93</v>
      </c>
      <c r="DD170">
        <v>109</v>
      </c>
      <c r="DE170">
        <v>10</v>
      </c>
      <c r="DF170">
        <v>5</v>
      </c>
      <c r="DG170">
        <v>78</v>
      </c>
      <c r="DH170">
        <v>84</v>
      </c>
      <c r="DI170">
        <v>3</v>
      </c>
      <c r="DJ170">
        <v>83</v>
      </c>
      <c r="DK170">
        <v>1</v>
      </c>
      <c r="DL170">
        <v>33</v>
      </c>
      <c r="DM170">
        <v>5</v>
      </c>
      <c r="DN170">
        <v>63</v>
      </c>
      <c r="DO170">
        <v>87</v>
      </c>
      <c r="DP170">
        <v>43</v>
      </c>
      <c r="DQ170" s="86">
        <f ca="1">Control!$C$7*Calculations!$C$82*INDEX('Monthly Data'!N:N,Calculations!$C$116+MOD(A170,Calculations!$C$118))+Control!$C$7*Calculations!$C$83*INDEX('Monthly Data'!O:O,Calculations!$C$116+MOD(A170,Calculations!$C$118))+Control!$C$7*Calculations!$C$84*INDEX('Monthly Data'!P:P,Calculations!$C$116+MOD(A170,Calculations!$C$118))+Control!$C$7*Calculations!$C$85*INDEX('Monthly Data'!Q:Q,Calculations!$C$116+MOD(A170,Calculations!$C$118))+(1-Control!$C$7*Calculations!$C$87)*INDEX('Monthly Data'!R:R,Calculations!$C$116+MOD(A170,Calculations!$C$118))</f>
        <v>7.857567536297622E-3</v>
      </c>
      <c r="DR170" s="86">
        <f ca="1">Control!$C$7*Calculations!$C$82*INDEX('Monthly Data'!N:N,Calculations!$C$116+MOD(B170,Calculations!$C$118))+Control!$C$7*Calculations!$C$83*INDEX('Monthly Data'!O:O,Calculations!$C$116+MOD(B170,Calculations!$C$118))+Control!$C$7*Calculations!$C$84*INDEX('Monthly Data'!P:P,Calculations!$C$116+MOD(B170,Calculations!$C$118))+Control!$C$7*Calculations!$C$85*INDEX('Monthly Data'!Q:Q,Calculations!$C$116+MOD(B170,Calculations!$C$118))+(1-Control!$C$7*Calculations!$C$87)*INDEX('Monthly Data'!R:R,Calculations!$C$116+MOD(B170,Calculations!$C$118))</f>
        <v>8.4240675975201049E-3</v>
      </c>
      <c r="DS170" s="86">
        <f ca="1">Control!$C$7*Calculations!$C$82*INDEX('Monthly Data'!N:N,Calculations!$C$116+MOD(C170,Calculations!$C$118))+Control!$C$7*Calculations!$C$83*INDEX('Monthly Data'!O:O,Calculations!$C$116+MOD(C170,Calculations!$C$118))+Control!$C$7*Calculations!$C$84*INDEX('Monthly Data'!P:P,Calculations!$C$116+MOD(C170,Calculations!$C$118))+Control!$C$7*Calculations!$C$85*INDEX('Monthly Data'!Q:Q,Calculations!$C$116+MOD(C170,Calculations!$C$118))+(1-Control!$C$7*Calculations!$C$87)*INDEX('Monthly Data'!R:R,Calculations!$C$116+MOD(C170,Calculations!$C$118))</f>
        <v>1.7831091590102856E-2</v>
      </c>
      <c r="DT170" s="86">
        <f ca="1">Control!$C$7*Calculations!$C$82*INDEX('Monthly Data'!N:N,Calculations!$C$116+MOD(D170,Calculations!$C$118))+Control!$C$7*Calculations!$C$83*INDEX('Monthly Data'!O:O,Calculations!$C$116+MOD(D170,Calculations!$C$118))+Control!$C$7*Calculations!$C$84*INDEX('Monthly Data'!P:P,Calculations!$C$116+MOD(D170,Calculations!$C$118))+Control!$C$7*Calculations!$C$85*INDEX('Monthly Data'!Q:Q,Calculations!$C$116+MOD(D170,Calculations!$C$118))+(1-Control!$C$7*Calculations!$C$87)*INDEX('Monthly Data'!R:R,Calculations!$C$116+MOD(D170,Calculations!$C$118))</f>
        <v>1.7484305259657981E-2</v>
      </c>
      <c r="DU170" s="86">
        <f ca="1">Control!$C$7*Calculations!$C$82*INDEX('Monthly Data'!N:N,Calculations!$C$116+MOD(E170,Calculations!$C$118))+Control!$C$7*Calculations!$C$83*INDEX('Monthly Data'!O:O,Calculations!$C$116+MOD(E170,Calculations!$C$118))+Control!$C$7*Calculations!$C$84*INDEX('Monthly Data'!P:P,Calculations!$C$116+MOD(E170,Calculations!$C$118))+Control!$C$7*Calculations!$C$85*INDEX('Monthly Data'!Q:Q,Calculations!$C$116+MOD(E170,Calculations!$C$118))+(1-Control!$C$7*Calculations!$C$87)*INDEX('Monthly Data'!R:R,Calculations!$C$116+MOD(E170,Calculations!$C$118))</f>
        <v>1.1702576456120543E-2</v>
      </c>
      <c r="DV170" s="86">
        <f ca="1">Control!$C$7*Calculations!$C$82*INDEX('Monthly Data'!N:N,Calculations!$C$116+MOD(F170,Calculations!$C$118))+Control!$C$7*Calculations!$C$83*INDEX('Monthly Data'!O:O,Calculations!$C$116+MOD(F170,Calculations!$C$118))+Control!$C$7*Calculations!$C$84*INDEX('Monthly Data'!P:P,Calculations!$C$116+MOD(F170,Calculations!$C$118))+Control!$C$7*Calculations!$C$85*INDEX('Monthly Data'!Q:Q,Calculations!$C$116+MOD(F170,Calculations!$C$118))+(1-Control!$C$7*Calculations!$C$87)*INDEX('Monthly Data'!R:R,Calculations!$C$116+MOD(F170,Calculations!$C$118))</f>
        <v>7.5897487599915015E-3</v>
      </c>
      <c r="DW170" s="86">
        <f ca="1">Control!$C$7*Calculations!$C$82*INDEX('Monthly Data'!N:N,Calculations!$C$116+MOD(G170,Calculations!$C$118))+Control!$C$7*Calculations!$C$83*INDEX('Monthly Data'!O:O,Calculations!$C$116+MOD(G170,Calculations!$C$118))+Control!$C$7*Calculations!$C$84*INDEX('Monthly Data'!P:P,Calculations!$C$116+MOD(G170,Calculations!$C$118))+Control!$C$7*Calculations!$C$85*INDEX('Monthly Data'!Q:Q,Calculations!$C$116+MOD(G170,Calculations!$C$118))+(1-Control!$C$7*Calculations!$C$87)*INDEX('Monthly Data'!R:R,Calculations!$C$116+MOD(G170,Calculations!$C$118))</f>
        <v>-2.7490061308214487E-3</v>
      </c>
      <c r="DX170" s="86">
        <f ca="1">Control!$C$7*Calculations!$C$82*INDEX('Monthly Data'!N:N,Calculations!$C$116+MOD(H170,Calculations!$C$118))+Control!$C$7*Calculations!$C$83*INDEX('Monthly Data'!O:O,Calculations!$C$116+MOD(H170,Calculations!$C$118))+Control!$C$7*Calculations!$C$84*INDEX('Monthly Data'!P:P,Calculations!$C$116+MOD(H170,Calculations!$C$118))+Control!$C$7*Calculations!$C$85*INDEX('Monthly Data'!Q:Q,Calculations!$C$116+MOD(H170,Calculations!$C$118))+(1-Control!$C$7*Calculations!$C$87)*INDEX('Monthly Data'!R:R,Calculations!$C$116+MOD(H170,Calculations!$C$118))</f>
        <v>-2.5419860972892394E-2</v>
      </c>
      <c r="DY170" s="86">
        <f ca="1">Control!$C$7*Calculations!$C$82*INDEX('Monthly Data'!N:N,Calculations!$C$116+MOD(I170,Calculations!$C$118))+Control!$C$7*Calculations!$C$83*INDEX('Monthly Data'!O:O,Calculations!$C$116+MOD(I170,Calculations!$C$118))+Control!$C$7*Calculations!$C$84*INDEX('Monthly Data'!P:P,Calculations!$C$116+MOD(I170,Calculations!$C$118))+Control!$C$7*Calculations!$C$85*INDEX('Monthly Data'!Q:Q,Calculations!$C$116+MOD(I170,Calculations!$C$118))+(1-Control!$C$7*Calculations!$C$87)*INDEX('Monthly Data'!R:R,Calculations!$C$116+MOD(I170,Calculations!$C$118))</f>
        <v>9.5791276036140301E-3</v>
      </c>
      <c r="DZ170" s="86">
        <f ca="1">Control!$C$7*Calculations!$C$82*INDEX('Monthly Data'!N:N,Calculations!$C$116+MOD(J170,Calculations!$C$118))+Control!$C$7*Calculations!$C$83*INDEX('Monthly Data'!O:O,Calculations!$C$116+MOD(J170,Calculations!$C$118))+Control!$C$7*Calculations!$C$84*INDEX('Monthly Data'!P:P,Calculations!$C$116+MOD(J170,Calculations!$C$118))+Control!$C$7*Calculations!$C$85*INDEX('Monthly Data'!Q:Q,Calculations!$C$116+MOD(J170,Calculations!$C$118))+(1-Control!$C$7*Calculations!$C$87)*INDEX('Monthly Data'!R:R,Calculations!$C$116+MOD(J170,Calculations!$C$118))</f>
        <v>-3.8554137824290124E-2</v>
      </c>
      <c r="EA170" s="86">
        <f ca="1">Control!$C$7*Calculations!$C$82*INDEX('Monthly Data'!N:N,Calculations!$C$116+MOD(K170,Calculations!$C$118))+Control!$C$7*Calculations!$C$83*INDEX('Monthly Data'!O:O,Calculations!$C$116+MOD(K170,Calculations!$C$118))+Control!$C$7*Calculations!$C$84*INDEX('Monthly Data'!P:P,Calculations!$C$116+MOD(K170,Calculations!$C$118))+Control!$C$7*Calculations!$C$85*INDEX('Monthly Data'!Q:Q,Calculations!$C$116+MOD(K170,Calculations!$C$118))+(1-Control!$C$7*Calculations!$C$87)*INDEX('Monthly Data'!R:R,Calculations!$C$116+MOD(K170,Calculations!$C$118))</f>
        <v>1.0921298083007208E-2</v>
      </c>
      <c r="EB170" s="86">
        <f ca="1">Control!$C$7*Calculations!$C$82*INDEX('Monthly Data'!N:N,Calculations!$C$116+MOD(L170,Calculations!$C$118))+Control!$C$7*Calculations!$C$83*INDEX('Monthly Data'!O:O,Calculations!$C$116+MOD(L170,Calculations!$C$118))+Control!$C$7*Calculations!$C$84*INDEX('Monthly Data'!P:P,Calculations!$C$116+MOD(L170,Calculations!$C$118))+Control!$C$7*Calculations!$C$85*INDEX('Monthly Data'!Q:Q,Calculations!$C$116+MOD(L170,Calculations!$C$118))+(1-Control!$C$7*Calculations!$C$87)*INDEX('Monthly Data'!R:R,Calculations!$C$116+MOD(L170,Calculations!$C$118))</f>
        <v>7.9764341593600071E-3</v>
      </c>
      <c r="EC170" s="86">
        <f ca="1">Control!$C$7*Calculations!$C$82*INDEX('Monthly Data'!N:N,Calculations!$C$116+MOD(M170,Calculations!$C$118))+Control!$C$7*Calculations!$C$83*INDEX('Monthly Data'!O:O,Calculations!$C$116+MOD(M170,Calculations!$C$118))+Control!$C$7*Calculations!$C$84*INDEX('Monthly Data'!P:P,Calculations!$C$116+MOD(M170,Calculations!$C$118))+Control!$C$7*Calculations!$C$85*INDEX('Monthly Data'!Q:Q,Calculations!$C$116+MOD(M170,Calculations!$C$118))+(1-Control!$C$7*Calculations!$C$87)*INDEX('Monthly Data'!R:R,Calculations!$C$116+MOD(M170,Calculations!$C$118))</f>
        <v>2.0524935548016137E-2</v>
      </c>
      <c r="ED170" s="86">
        <f ca="1">Control!$C$7*Calculations!$C$82*INDEX('Monthly Data'!N:N,Calculations!$C$116+MOD(N170,Calculations!$C$118))+Control!$C$7*Calculations!$C$83*INDEX('Monthly Data'!O:O,Calculations!$C$116+MOD(N170,Calculations!$C$118))+Control!$C$7*Calculations!$C$84*INDEX('Monthly Data'!P:P,Calculations!$C$116+MOD(N170,Calculations!$C$118))+Control!$C$7*Calculations!$C$85*INDEX('Monthly Data'!Q:Q,Calculations!$C$116+MOD(N170,Calculations!$C$118))+(1-Control!$C$7*Calculations!$C$87)*INDEX('Monthly Data'!R:R,Calculations!$C$116+MOD(N170,Calculations!$C$118))</f>
        <v>1.0018681835149534E-3</v>
      </c>
      <c r="EE170" s="86">
        <f ca="1">Control!$C$7*Calculations!$C$82*INDEX('Monthly Data'!N:N,Calculations!$C$116+MOD(O170,Calculations!$C$118))+Control!$C$7*Calculations!$C$83*INDEX('Monthly Data'!O:O,Calculations!$C$116+MOD(O170,Calculations!$C$118))+Control!$C$7*Calculations!$C$84*INDEX('Monthly Data'!P:P,Calculations!$C$116+MOD(O170,Calculations!$C$118))+Control!$C$7*Calculations!$C$85*INDEX('Monthly Data'!Q:Q,Calculations!$C$116+MOD(O170,Calculations!$C$118))+(1-Control!$C$7*Calculations!$C$87)*INDEX('Monthly Data'!R:R,Calculations!$C$116+MOD(O170,Calculations!$C$118))</f>
        <v>1.1786765492207996E-2</v>
      </c>
      <c r="EF170" s="86">
        <f ca="1">Control!$C$7*Calculations!$C$82*INDEX('Monthly Data'!N:N,Calculations!$C$116+MOD(P170,Calculations!$C$118))+Control!$C$7*Calculations!$C$83*INDEX('Monthly Data'!O:O,Calculations!$C$116+MOD(P170,Calculations!$C$118))+Control!$C$7*Calculations!$C$84*INDEX('Monthly Data'!P:P,Calculations!$C$116+MOD(P170,Calculations!$C$118))+Control!$C$7*Calculations!$C$85*INDEX('Monthly Data'!Q:Q,Calculations!$C$116+MOD(P170,Calculations!$C$118))+(1-Control!$C$7*Calculations!$C$87)*INDEX('Monthly Data'!R:R,Calculations!$C$116+MOD(P170,Calculations!$C$118))</f>
        <v>5.1972609868760735E-3</v>
      </c>
      <c r="EG170" s="86">
        <f ca="1">Control!$C$7*Calculations!$C$82*INDEX('Monthly Data'!N:N,Calculations!$C$116+MOD(Q170,Calculations!$C$118))+Control!$C$7*Calculations!$C$83*INDEX('Monthly Data'!O:O,Calculations!$C$116+MOD(Q170,Calculations!$C$118))+Control!$C$7*Calculations!$C$84*INDEX('Monthly Data'!P:P,Calculations!$C$116+MOD(Q170,Calculations!$C$118))+Control!$C$7*Calculations!$C$85*INDEX('Monthly Data'!Q:Q,Calculations!$C$116+MOD(Q170,Calculations!$C$118))+(1-Control!$C$7*Calculations!$C$87)*INDEX('Monthly Data'!R:R,Calculations!$C$116+MOD(Q170,Calculations!$C$118))</f>
        <v>-4.3408051735618014E-2</v>
      </c>
      <c r="EH170" s="86">
        <f ca="1">Control!$C$7*Calculations!$C$82*INDEX('Monthly Data'!N:N,Calculations!$C$116+MOD(R170,Calculations!$C$118))+Control!$C$7*Calculations!$C$83*INDEX('Monthly Data'!O:O,Calculations!$C$116+MOD(R170,Calculations!$C$118))+Control!$C$7*Calculations!$C$84*INDEX('Monthly Data'!P:P,Calculations!$C$116+MOD(R170,Calculations!$C$118))+Control!$C$7*Calculations!$C$85*INDEX('Monthly Data'!Q:Q,Calculations!$C$116+MOD(R170,Calculations!$C$118))+(1-Control!$C$7*Calculations!$C$87)*INDEX('Monthly Data'!R:R,Calculations!$C$116+MOD(R170,Calculations!$C$118))</f>
        <v>-2.0269389991732112E-2</v>
      </c>
      <c r="EI170" s="86">
        <f ca="1">Control!$C$7*Calculations!$C$82*INDEX('Monthly Data'!N:N,Calculations!$C$116+MOD(S170,Calculations!$C$118))+Control!$C$7*Calculations!$C$83*INDEX('Monthly Data'!O:O,Calculations!$C$116+MOD(S170,Calculations!$C$118))+Control!$C$7*Calculations!$C$84*INDEX('Monthly Data'!P:P,Calculations!$C$116+MOD(S170,Calculations!$C$118))+Control!$C$7*Calculations!$C$85*INDEX('Monthly Data'!Q:Q,Calculations!$C$116+MOD(S170,Calculations!$C$118))+(1-Control!$C$7*Calculations!$C$87)*INDEX('Monthly Data'!R:R,Calculations!$C$116+MOD(S170,Calculations!$C$118))</f>
        <v>2.5790695379256122E-2</v>
      </c>
      <c r="EJ170" s="86">
        <f ca="1">Control!$C$7*Calculations!$C$82*INDEX('Monthly Data'!N:N,Calculations!$C$116+MOD(T170,Calculations!$C$118))+Control!$C$7*Calculations!$C$83*INDEX('Monthly Data'!O:O,Calculations!$C$116+MOD(T170,Calculations!$C$118))+Control!$C$7*Calculations!$C$84*INDEX('Monthly Data'!P:P,Calculations!$C$116+MOD(T170,Calculations!$C$118))+Control!$C$7*Calculations!$C$85*INDEX('Monthly Data'!Q:Q,Calculations!$C$116+MOD(T170,Calculations!$C$118))+(1-Control!$C$7*Calculations!$C$87)*INDEX('Monthly Data'!R:R,Calculations!$C$116+MOD(T170,Calculations!$C$118))</f>
        <v>-2.0259958308006688E-2</v>
      </c>
      <c r="EK170" s="86">
        <f ca="1">Control!$C$7*Calculations!$C$82*INDEX('Monthly Data'!N:N,Calculations!$C$116+MOD(U170,Calculations!$C$118))+Control!$C$7*Calculations!$C$83*INDEX('Monthly Data'!O:O,Calculations!$C$116+MOD(U170,Calculations!$C$118))+Control!$C$7*Calculations!$C$84*INDEX('Monthly Data'!P:P,Calculations!$C$116+MOD(U170,Calculations!$C$118))+Control!$C$7*Calculations!$C$85*INDEX('Monthly Data'!Q:Q,Calculations!$C$116+MOD(U170,Calculations!$C$118))+(1-Control!$C$7*Calculations!$C$87)*INDEX('Monthly Data'!R:R,Calculations!$C$116+MOD(U170,Calculations!$C$118))</f>
        <v>8.3814116887657771E-3</v>
      </c>
      <c r="EL170" s="86">
        <f ca="1">Control!$C$7*Calculations!$C$82*INDEX('Monthly Data'!N:N,Calculations!$C$116+MOD(V170,Calculations!$C$118))+Control!$C$7*Calculations!$C$83*INDEX('Monthly Data'!O:O,Calculations!$C$116+MOD(V170,Calculations!$C$118))+Control!$C$7*Calculations!$C$84*INDEX('Monthly Data'!P:P,Calculations!$C$116+MOD(V170,Calculations!$C$118))+Control!$C$7*Calculations!$C$85*INDEX('Monthly Data'!Q:Q,Calculations!$C$116+MOD(V170,Calculations!$C$118))+(1-Control!$C$7*Calculations!$C$87)*INDEX('Monthly Data'!R:R,Calculations!$C$116+MOD(V170,Calculations!$C$118))</f>
        <v>3.8809817903524786E-2</v>
      </c>
      <c r="EM170" s="86">
        <f ca="1">Control!$C$7*Calculations!$C$82*INDEX('Monthly Data'!N:N,Calculations!$C$116+MOD(W170,Calculations!$C$118))+Control!$C$7*Calculations!$C$83*INDEX('Monthly Data'!O:O,Calculations!$C$116+MOD(W170,Calculations!$C$118))+Control!$C$7*Calculations!$C$84*INDEX('Monthly Data'!P:P,Calculations!$C$116+MOD(W170,Calculations!$C$118))+Control!$C$7*Calculations!$C$85*INDEX('Monthly Data'!Q:Q,Calculations!$C$116+MOD(W170,Calculations!$C$118))+(1-Control!$C$7*Calculations!$C$87)*INDEX('Monthly Data'!R:R,Calculations!$C$116+MOD(W170,Calculations!$C$118))</f>
        <v>-6.1115617667135171E-2</v>
      </c>
      <c r="EN170" s="86">
        <f ca="1">Control!$C$7*Calculations!$C$82*INDEX('Monthly Data'!N:N,Calculations!$C$116+MOD(X170,Calculations!$C$118))+Control!$C$7*Calculations!$C$83*INDEX('Monthly Data'!O:O,Calculations!$C$116+MOD(X170,Calculations!$C$118))+Control!$C$7*Calculations!$C$84*INDEX('Monthly Data'!P:P,Calculations!$C$116+MOD(X170,Calculations!$C$118))+Control!$C$7*Calculations!$C$85*INDEX('Monthly Data'!Q:Q,Calculations!$C$116+MOD(X170,Calculations!$C$118))+(1-Control!$C$7*Calculations!$C$87)*INDEX('Monthly Data'!R:R,Calculations!$C$116+MOD(X170,Calculations!$C$118))</f>
        <v>1.142101364887867E-2</v>
      </c>
      <c r="EO170" s="86">
        <f ca="1">Control!$C$7*Calculations!$C$82*INDEX('Monthly Data'!N:N,Calculations!$C$116+MOD(Y170,Calculations!$C$118))+Control!$C$7*Calculations!$C$83*INDEX('Monthly Data'!O:O,Calculations!$C$116+MOD(Y170,Calculations!$C$118))+Control!$C$7*Calculations!$C$84*INDEX('Monthly Data'!P:P,Calculations!$C$116+MOD(Y170,Calculations!$C$118))+Control!$C$7*Calculations!$C$85*INDEX('Monthly Data'!Q:Q,Calculations!$C$116+MOD(Y170,Calculations!$C$118))+(1-Control!$C$7*Calculations!$C$87)*INDEX('Monthly Data'!R:R,Calculations!$C$116+MOD(Y170,Calculations!$C$118))</f>
        <v>1.7484305259657981E-2</v>
      </c>
      <c r="EP170" s="86">
        <f ca="1">Control!$C$7*Calculations!$C$82*INDEX('Monthly Data'!N:N,Calculations!$C$116+MOD(Z170,Calculations!$C$118))+Control!$C$7*Calculations!$C$83*INDEX('Monthly Data'!O:O,Calculations!$C$116+MOD(Z170,Calculations!$C$118))+Control!$C$7*Calculations!$C$84*INDEX('Monthly Data'!P:P,Calculations!$C$116+MOD(Z170,Calculations!$C$118))+Control!$C$7*Calculations!$C$85*INDEX('Monthly Data'!Q:Q,Calculations!$C$116+MOD(Z170,Calculations!$C$118))+(1-Control!$C$7*Calculations!$C$87)*INDEX('Monthly Data'!R:R,Calculations!$C$116+MOD(Z170,Calculations!$C$118))</f>
        <v>1.5108777406081684E-3</v>
      </c>
      <c r="EQ170" s="86">
        <f ca="1">Control!$C$7*Calculations!$C$82*INDEX('Monthly Data'!N:N,Calculations!$C$116+MOD(AA170,Calculations!$C$118))+Control!$C$7*Calculations!$C$83*INDEX('Monthly Data'!O:O,Calculations!$C$116+MOD(AA170,Calculations!$C$118))+Control!$C$7*Calculations!$C$84*INDEX('Monthly Data'!P:P,Calculations!$C$116+MOD(AA170,Calculations!$C$118))+Control!$C$7*Calculations!$C$85*INDEX('Monthly Data'!Q:Q,Calculations!$C$116+MOD(AA170,Calculations!$C$118))+(1-Control!$C$7*Calculations!$C$87)*INDEX('Monthly Data'!R:R,Calculations!$C$116+MOD(AA170,Calculations!$C$118))</f>
        <v>1.1702576456120543E-2</v>
      </c>
      <c r="ER170" s="86">
        <f ca="1">Control!$C$7*Calculations!$C$82*INDEX('Monthly Data'!N:N,Calculations!$C$116+MOD(AB170,Calculations!$C$118))+Control!$C$7*Calculations!$C$83*INDEX('Monthly Data'!O:O,Calculations!$C$116+MOD(AB170,Calculations!$C$118))+Control!$C$7*Calculations!$C$84*INDEX('Monthly Data'!P:P,Calculations!$C$116+MOD(AB170,Calculations!$C$118))+Control!$C$7*Calculations!$C$85*INDEX('Monthly Data'!Q:Q,Calculations!$C$116+MOD(AB170,Calculations!$C$118))+(1-Control!$C$7*Calculations!$C$87)*INDEX('Monthly Data'!R:R,Calculations!$C$116+MOD(AB170,Calculations!$C$118))</f>
        <v>2.0524935548016137E-2</v>
      </c>
      <c r="ES170" s="86">
        <f ca="1">Control!$C$7*Calculations!$C$82*INDEX('Monthly Data'!N:N,Calculations!$C$116+MOD(AC170,Calculations!$C$118))+Control!$C$7*Calculations!$C$83*INDEX('Monthly Data'!O:O,Calculations!$C$116+MOD(AC170,Calculations!$C$118))+Control!$C$7*Calculations!$C$84*INDEX('Monthly Data'!P:P,Calculations!$C$116+MOD(AC170,Calculations!$C$118))+Control!$C$7*Calculations!$C$85*INDEX('Monthly Data'!Q:Q,Calculations!$C$116+MOD(AC170,Calculations!$C$118))+(1-Control!$C$7*Calculations!$C$87)*INDEX('Monthly Data'!R:R,Calculations!$C$116+MOD(AC170,Calculations!$C$118))</f>
        <v>5.8868730207813358E-3</v>
      </c>
      <c r="ET170" s="86">
        <f ca="1">Control!$C$7*Calculations!$C$82*INDEX('Monthly Data'!N:N,Calculations!$C$116+MOD(AD170,Calculations!$C$118))+Control!$C$7*Calculations!$C$83*INDEX('Monthly Data'!O:O,Calculations!$C$116+MOD(AD170,Calculations!$C$118))+Control!$C$7*Calculations!$C$84*INDEX('Monthly Data'!P:P,Calculations!$C$116+MOD(AD170,Calculations!$C$118))+Control!$C$7*Calculations!$C$85*INDEX('Monthly Data'!Q:Q,Calculations!$C$116+MOD(AD170,Calculations!$C$118))+(1-Control!$C$7*Calculations!$C$87)*INDEX('Monthly Data'!R:R,Calculations!$C$116+MOD(AD170,Calculations!$C$118))</f>
        <v>2.1918137743539623E-2</v>
      </c>
      <c r="EU170" s="86">
        <f ca="1">Control!$C$7*Calculations!$C$82*INDEX('Monthly Data'!N:N,Calculations!$C$116+MOD(AE170,Calculations!$C$118))+Control!$C$7*Calculations!$C$83*INDEX('Monthly Data'!O:O,Calculations!$C$116+MOD(AE170,Calculations!$C$118))+Control!$C$7*Calculations!$C$84*INDEX('Monthly Data'!P:P,Calculations!$C$116+MOD(AE170,Calculations!$C$118))+Control!$C$7*Calculations!$C$85*INDEX('Monthly Data'!Q:Q,Calculations!$C$116+MOD(AE170,Calculations!$C$118))+(1-Control!$C$7*Calculations!$C$87)*INDEX('Monthly Data'!R:R,Calculations!$C$116+MOD(AE170,Calculations!$C$118))</f>
        <v>-7.8872955230675015E-3</v>
      </c>
      <c r="EV170" s="86">
        <f ca="1">Control!$C$7*Calculations!$C$82*INDEX('Monthly Data'!N:N,Calculations!$C$116+MOD(AF170,Calculations!$C$118))+Control!$C$7*Calculations!$C$83*INDEX('Monthly Data'!O:O,Calculations!$C$116+MOD(AF170,Calculations!$C$118))+Control!$C$7*Calculations!$C$84*INDEX('Monthly Data'!P:P,Calculations!$C$116+MOD(AF170,Calculations!$C$118))+Control!$C$7*Calculations!$C$85*INDEX('Monthly Data'!Q:Q,Calculations!$C$116+MOD(AF170,Calculations!$C$118))+(1-Control!$C$7*Calculations!$C$87)*INDEX('Monthly Data'!R:R,Calculations!$C$116+MOD(AF170,Calculations!$C$118))</f>
        <v>2.4842166689046628E-2</v>
      </c>
      <c r="EW170" s="86">
        <f ca="1">Control!$C$7*Calculations!$C$82*INDEX('Monthly Data'!N:N,Calculations!$C$116+MOD(AG170,Calculations!$C$118))+Control!$C$7*Calculations!$C$83*INDEX('Monthly Data'!O:O,Calculations!$C$116+MOD(AG170,Calculations!$C$118))+Control!$C$7*Calculations!$C$84*INDEX('Monthly Data'!P:P,Calculations!$C$116+MOD(AG170,Calculations!$C$118))+Control!$C$7*Calculations!$C$85*INDEX('Monthly Data'!Q:Q,Calculations!$C$116+MOD(AG170,Calculations!$C$118))+(1-Control!$C$7*Calculations!$C$87)*INDEX('Monthly Data'!R:R,Calculations!$C$116+MOD(AG170,Calculations!$C$118))</f>
        <v>1.7361594973213587E-2</v>
      </c>
      <c r="EX170" s="86">
        <f ca="1">Control!$C$7*Calculations!$C$82*INDEX('Monthly Data'!N:N,Calculations!$C$116+MOD(AH170,Calculations!$C$118))+Control!$C$7*Calculations!$C$83*INDEX('Monthly Data'!O:O,Calculations!$C$116+MOD(AH170,Calculations!$C$118))+Control!$C$7*Calculations!$C$84*INDEX('Monthly Data'!P:P,Calculations!$C$116+MOD(AH170,Calculations!$C$118))+Control!$C$7*Calculations!$C$85*INDEX('Monthly Data'!Q:Q,Calculations!$C$116+MOD(AH170,Calculations!$C$118))+(1-Control!$C$7*Calculations!$C$87)*INDEX('Monthly Data'!R:R,Calculations!$C$116+MOD(AH170,Calculations!$C$118))</f>
        <v>1.2954540023127663E-2</v>
      </c>
      <c r="EY170" s="86">
        <f ca="1">Control!$C$7*Calculations!$C$82*INDEX('Monthly Data'!N:N,Calculations!$C$116+MOD(AI170,Calculations!$C$118))+Control!$C$7*Calculations!$C$83*INDEX('Monthly Data'!O:O,Calculations!$C$116+MOD(AI170,Calculations!$C$118))+Control!$C$7*Calculations!$C$84*INDEX('Monthly Data'!P:P,Calculations!$C$116+MOD(AI170,Calculations!$C$118))+Control!$C$7*Calculations!$C$85*INDEX('Monthly Data'!Q:Q,Calculations!$C$116+MOD(AI170,Calculations!$C$118))+(1-Control!$C$7*Calculations!$C$87)*INDEX('Monthly Data'!R:R,Calculations!$C$116+MOD(AI170,Calculations!$C$118))</f>
        <v>1.5108777406081684E-3</v>
      </c>
      <c r="EZ170" s="86">
        <f ca="1">Control!$C$7*Calculations!$C$82*INDEX('Monthly Data'!N:N,Calculations!$C$116+MOD(AJ170,Calculations!$C$118))+Control!$C$7*Calculations!$C$83*INDEX('Monthly Data'!O:O,Calculations!$C$116+MOD(AJ170,Calculations!$C$118))+Control!$C$7*Calculations!$C$84*INDEX('Monthly Data'!P:P,Calculations!$C$116+MOD(AJ170,Calculations!$C$118))+Control!$C$7*Calculations!$C$85*INDEX('Monthly Data'!Q:Q,Calculations!$C$116+MOD(AJ170,Calculations!$C$118))+(1-Control!$C$7*Calculations!$C$87)*INDEX('Monthly Data'!R:R,Calculations!$C$116+MOD(AJ170,Calculations!$C$118))</f>
        <v>4.2795950888382334E-3</v>
      </c>
      <c r="FA170" s="86">
        <f ca="1">Control!$C$7*Calculations!$C$82*INDEX('Monthly Data'!N:N,Calculations!$C$116+MOD(AK170,Calculations!$C$118))+Control!$C$7*Calculations!$C$83*INDEX('Monthly Data'!O:O,Calculations!$C$116+MOD(AK170,Calculations!$C$118))+Control!$C$7*Calculations!$C$84*INDEX('Monthly Data'!P:P,Calculations!$C$116+MOD(AK170,Calculations!$C$118))+Control!$C$7*Calculations!$C$85*INDEX('Monthly Data'!Q:Q,Calculations!$C$116+MOD(AK170,Calculations!$C$118))+(1-Control!$C$7*Calculations!$C$87)*INDEX('Monthly Data'!R:R,Calculations!$C$116+MOD(AK170,Calculations!$C$118))</f>
        <v>8.4240675975201049E-3</v>
      </c>
      <c r="FB170" s="86">
        <f ca="1">Control!$C$7*Calculations!$C$82*INDEX('Monthly Data'!N:N,Calculations!$C$116+MOD(AL170,Calculations!$C$118))+Control!$C$7*Calculations!$C$83*INDEX('Monthly Data'!O:O,Calculations!$C$116+MOD(AL170,Calculations!$C$118))+Control!$C$7*Calculations!$C$84*INDEX('Monthly Data'!P:P,Calculations!$C$116+MOD(AL170,Calculations!$C$118))+Control!$C$7*Calculations!$C$85*INDEX('Monthly Data'!Q:Q,Calculations!$C$116+MOD(AL170,Calculations!$C$118))+(1-Control!$C$7*Calculations!$C$87)*INDEX('Monthly Data'!R:R,Calculations!$C$116+MOD(AL170,Calculations!$C$118))</f>
        <v>1.0353752315110615E-2</v>
      </c>
      <c r="FC170" s="86">
        <f ca="1">Control!$C$7*Calculations!$C$82*INDEX('Monthly Data'!N:N,Calculations!$C$116+MOD(AM170,Calculations!$C$118))+Control!$C$7*Calculations!$C$83*INDEX('Monthly Data'!O:O,Calculations!$C$116+MOD(AM170,Calculations!$C$118))+Control!$C$7*Calculations!$C$84*INDEX('Monthly Data'!P:P,Calculations!$C$116+MOD(AM170,Calculations!$C$118))+Control!$C$7*Calculations!$C$85*INDEX('Monthly Data'!Q:Q,Calculations!$C$116+MOD(AM170,Calculations!$C$118))+(1-Control!$C$7*Calculations!$C$87)*INDEX('Monthly Data'!R:R,Calculations!$C$116+MOD(AM170,Calculations!$C$118))</f>
        <v>-7.4084874653726545E-3</v>
      </c>
      <c r="FD170" s="86">
        <f ca="1">Control!$C$7*Calculations!$C$82*INDEX('Monthly Data'!N:N,Calculations!$C$116+MOD(AN170,Calculations!$C$118))+Control!$C$7*Calculations!$C$83*INDEX('Monthly Data'!O:O,Calculations!$C$116+MOD(AN170,Calculations!$C$118))+Control!$C$7*Calculations!$C$84*INDEX('Monthly Data'!P:P,Calculations!$C$116+MOD(AN170,Calculations!$C$118))+Control!$C$7*Calculations!$C$85*INDEX('Monthly Data'!Q:Q,Calculations!$C$116+MOD(AN170,Calculations!$C$118))+(1-Control!$C$7*Calculations!$C$87)*INDEX('Monthly Data'!R:R,Calculations!$C$116+MOD(AN170,Calculations!$C$118))</f>
        <v>1.7599621212565995E-2</v>
      </c>
      <c r="FE170" s="86">
        <f ca="1">Control!$C$7*Calculations!$C$82*INDEX('Monthly Data'!N:N,Calculations!$C$116+MOD(AO170,Calculations!$C$118))+Control!$C$7*Calculations!$C$83*INDEX('Monthly Data'!O:O,Calculations!$C$116+MOD(AO170,Calculations!$C$118))+Control!$C$7*Calculations!$C$84*INDEX('Monthly Data'!P:P,Calculations!$C$116+MOD(AO170,Calculations!$C$118))+Control!$C$7*Calculations!$C$85*INDEX('Monthly Data'!Q:Q,Calculations!$C$116+MOD(AO170,Calculations!$C$118))+(1-Control!$C$7*Calculations!$C$87)*INDEX('Monthly Data'!R:R,Calculations!$C$116+MOD(AO170,Calculations!$C$118))</f>
        <v>3.1070573055362403E-2</v>
      </c>
      <c r="FF170" s="86">
        <f ca="1">Control!$C$7*Calculations!$C$82*INDEX('Monthly Data'!N:N,Calculations!$C$116+MOD(AP170,Calculations!$C$118))+Control!$C$7*Calculations!$C$83*INDEX('Monthly Data'!O:O,Calculations!$C$116+MOD(AP170,Calculations!$C$118))+Control!$C$7*Calculations!$C$84*INDEX('Monthly Data'!P:P,Calculations!$C$116+MOD(AP170,Calculations!$C$118))+Control!$C$7*Calculations!$C$85*INDEX('Monthly Data'!Q:Q,Calculations!$C$116+MOD(AP170,Calculations!$C$118))+(1-Control!$C$7*Calculations!$C$87)*INDEX('Monthly Data'!R:R,Calculations!$C$116+MOD(AP170,Calculations!$C$118))</f>
        <v>-7.8872955230675015E-3</v>
      </c>
      <c r="FG170" s="86">
        <f ca="1">Control!$C$7*Calculations!$C$82*INDEX('Monthly Data'!N:N,Calculations!$C$116+MOD(AQ170,Calculations!$C$118))+Control!$C$7*Calculations!$C$83*INDEX('Monthly Data'!O:O,Calculations!$C$116+MOD(AQ170,Calculations!$C$118))+Control!$C$7*Calculations!$C$84*INDEX('Monthly Data'!P:P,Calculations!$C$116+MOD(AQ170,Calculations!$C$118))+Control!$C$7*Calculations!$C$85*INDEX('Monthly Data'!Q:Q,Calculations!$C$116+MOD(AQ170,Calculations!$C$118))+(1-Control!$C$7*Calculations!$C$87)*INDEX('Monthly Data'!R:R,Calculations!$C$116+MOD(AQ170,Calculations!$C$118))</f>
        <v>1.2722494017511032E-2</v>
      </c>
      <c r="FH170" s="86">
        <f ca="1">Control!$C$7*Calculations!$C$82*INDEX('Monthly Data'!N:N,Calculations!$C$116+MOD(AR170,Calculations!$C$118))+Control!$C$7*Calculations!$C$83*INDEX('Monthly Data'!O:O,Calculations!$C$116+MOD(AR170,Calculations!$C$118))+Control!$C$7*Calculations!$C$84*INDEX('Monthly Data'!P:P,Calculations!$C$116+MOD(AR170,Calculations!$C$118))+Control!$C$7*Calculations!$C$85*INDEX('Monthly Data'!Q:Q,Calculations!$C$116+MOD(AR170,Calculations!$C$118))+(1-Control!$C$7*Calculations!$C$87)*INDEX('Monthly Data'!R:R,Calculations!$C$116+MOD(AR170,Calculations!$C$118))</f>
        <v>1.3891563624307685E-2</v>
      </c>
      <c r="FI170" s="86">
        <f ca="1">Control!$C$7*Calculations!$C$82*INDEX('Monthly Data'!N:N,Calculations!$C$116+MOD(AS170,Calculations!$C$118))+Control!$C$7*Calculations!$C$83*INDEX('Monthly Data'!O:O,Calculations!$C$116+MOD(AS170,Calculations!$C$118))+Control!$C$7*Calculations!$C$84*INDEX('Monthly Data'!P:P,Calculations!$C$116+MOD(AS170,Calculations!$C$118))+Control!$C$7*Calculations!$C$85*INDEX('Monthly Data'!Q:Q,Calculations!$C$116+MOD(AS170,Calculations!$C$118))+(1-Control!$C$7*Calculations!$C$87)*INDEX('Monthly Data'!R:R,Calculations!$C$116+MOD(AS170,Calculations!$C$118))</f>
        <v>1.5108777406081684E-3</v>
      </c>
      <c r="FJ170" s="86">
        <f ca="1">Control!$C$7*Calculations!$C$82*INDEX('Monthly Data'!N:N,Calculations!$C$116+MOD(AT170,Calculations!$C$118))+Control!$C$7*Calculations!$C$83*INDEX('Monthly Data'!O:O,Calculations!$C$116+MOD(AT170,Calculations!$C$118))+Control!$C$7*Calculations!$C$84*INDEX('Monthly Data'!P:P,Calculations!$C$116+MOD(AT170,Calculations!$C$118))+Control!$C$7*Calculations!$C$85*INDEX('Monthly Data'!Q:Q,Calculations!$C$116+MOD(AT170,Calculations!$C$118))+(1-Control!$C$7*Calculations!$C$87)*INDEX('Monthly Data'!R:R,Calculations!$C$116+MOD(AT170,Calculations!$C$118))</f>
        <v>4.7768166384148329E-3</v>
      </c>
      <c r="FK170" s="86">
        <f ca="1">Control!$C$7*Calculations!$C$82*INDEX('Monthly Data'!N:N,Calculations!$C$116+MOD(AU170,Calculations!$C$118))+Control!$C$7*Calculations!$C$83*INDEX('Monthly Data'!O:O,Calculations!$C$116+MOD(AU170,Calculations!$C$118))+Control!$C$7*Calculations!$C$84*INDEX('Monthly Data'!P:P,Calculations!$C$116+MOD(AU170,Calculations!$C$118))+Control!$C$7*Calculations!$C$85*INDEX('Monthly Data'!Q:Q,Calculations!$C$116+MOD(AU170,Calculations!$C$118))+(1-Control!$C$7*Calculations!$C$87)*INDEX('Monthly Data'!R:R,Calculations!$C$116+MOD(AU170,Calculations!$C$118))</f>
        <v>1.142101364887867E-2</v>
      </c>
      <c r="FL170" s="86">
        <f ca="1">Control!$C$7*Calculations!$C$82*INDEX('Monthly Data'!N:N,Calculations!$C$116+MOD(AV170,Calculations!$C$118))+Control!$C$7*Calculations!$C$83*INDEX('Monthly Data'!O:O,Calculations!$C$116+MOD(AV170,Calculations!$C$118))+Control!$C$7*Calculations!$C$84*INDEX('Monthly Data'!P:P,Calculations!$C$116+MOD(AV170,Calculations!$C$118))+Control!$C$7*Calculations!$C$85*INDEX('Monthly Data'!Q:Q,Calculations!$C$116+MOD(AV170,Calculations!$C$118))+(1-Control!$C$7*Calculations!$C$87)*INDEX('Monthly Data'!R:R,Calculations!$C$116+MOD(AV170,Calculations!$C$118))</f>
        <v>7.9764341593600071E-3</v>
      </c>
      <c r="FM170" s="86">
        <f ca="1">Control!$C$7*Calculations!$C$82*INDEX('Monthly Data'!N:N,Calculations!$C$116+MOD(AW170,Calculations!$C$118))+Control!$C$7*Calculations!$C$83*INDEX('Monthly Data'!O:O,Calculations!$C$116+MOD(AW170,Calculations!$C$118))+Control!$C$7*Calculations!$C$84*INDEX('Monthly Data'!P:P,Calculations!$C$116+MOD(AW170,Calculations!$C$118))+Control!$C$7*Calculations!$C$85*INDEX('Monthly Data'!Q:Q,Calculations!$C$116+MOD(AW170,Calculations!$C$118))+(1-Control!$C$7*Calculations!$C$87)*INDEX('Monthly Data'!R:R,Calculations!$C$116+MOD(AW170,Calculations!$C$118))</f>
        <v>1.8695385296339444E-2</v>
      </c>
      <c r="FN170" s="86">
        <f ca="1">Control!$C$7*Calculations!$C$82*INDEX('Monthly Data'!N:N,Calculations!$C$116+MOD(AX170,Calculations!$C$118))+Control!$C$7*Calculations!$C$83*INDEX('Monthly Data'!O:O,Calculations!$C$116+MOD(AX170,Calculations!$C$118))+Control!$C$7*Calculations!$C$84*INDEX('Monthly Data'!P:P,Calculations!$C$116+MOD(AX170,Calculations!$C$118))+Control!$C$7*Calculations!$C$85*INDEX('Monthly Data'!Q:Q,Calculations!$C$116+MOD(AX170,Calculations!$C$118))+(1-Control!$C$7*Calculations!$C$87)*INDEX('Monthly Data'!R:R,Calculations!$C$116+MOD(AX170,Calculations!$C$118))</f>
        <v>-4.0413381192162513E-2</v>
      </c>
      <c r="FO170" s="86">
        <f ca="1">Control!$C$7*Calculations!$C$82*INDEX('Monthly Data'!N:N,Calculations!$C$116+MOD(AY170,Calculations!$C$118))+Control!$C$7*Calculations!$C$83*INDEX('Monthly Data'!O:O,Calculations!$C$116+MOD(AY170,Calculations!$C$118))+Control!$C$7*Calculations!$C$84*INDEX('Monthly Data'!P:P,Calculations!$C$116+MOD(AY170,Calculations!$C$118))+Control!$C$7*Calculations!$C$85*INDEX('Monthly Data'!Q:Q,Calculations!$C$116+MOD(AY170,Calculations!$C$118))+(1-Control!$C$7*Calculations!$C$87)*INDEX('Monthly Data'!R:R,Calculations!$C$116+MOD(AY170,Calculations!$C$118))</f>
        <v>4.4327772793586687E-3</v>
      </c>
      <c r="FP170" s="86">
        <f ca="1">Control!$C$7*Calculations!$C$82*INDEX('Monthly Data'!N:N,Calculations!$C$116+MOD(AZ170,Calculations!$C$118))+Control!$C$7*Calculations!$C$83*INDEX('Monthly Data'!O:O,Calculations!$C$116+MOD(AZ170,Calculations!$C$118))+Control!$C$7*Calculations!$C$84*INDEX('Monthly Data'!P:P,Calculations!$C$116+MOD(AZ170,Calculations!$C$118))+Control!$C$7*Calculations!$C$85*INDEX('Monthly Data'!Q:Q,Calculations!$C$116+MOD(AZ170,Calculations!$C$118))+(1-Control!$C$7*Calculations!$C$87)*INDEX('Monthly Data'!R:R,Calculations!$C$116+MOD(AZ170,Calculations!$C$118))</f>
        <v>1.142101364887867E-2</v>
      </c>
      <c r="FQ170" s="86">
        <f ca="1">Control!$C$7*Calculations!$C$82*INDEX('Monthly Data'!N:N,Calculations!$C$116+MOD(BA170,Calculations!$C$118))+Control!$C$7*Calculations!$C$83*INDEX('Monthly Data'!O:O,Calculations!$C$116+MOD(BA170,Calculations!$C$118))+Control!$C$7*Calculations!$C$84*INDEX('Monthly Data'!P:P,Calculations!$C$116+MOD(BA170,Calculations!$C$118))+Control!$C$7*Calculations!$C$85*INDEX('Monthly Data'!Q:Q,Calculations!$C$116+MOD(BA170,Calculations!$C$118))+(1-Control!$C$7*Calculations!$C$87)*INDEX('Monthly Data'!R:R,Calculations!$C$116+MOD(BA170,Calculations!$C$118))</f>
        <v>6.3250222980707482E-3</v>
      </c>
      <c r="FR170" s="86">
        <f ca="1">Control!$C$7*Calculations!$C$82*INDEX('Monthly Data'!N:N,Calculations!$C$116+MOD(BB170,Calculations!$C$118))+Control!$C$7*Calculations!$C$83*INDEX('Monthly Data'!O:O,Calculations!$C$116+MOD(BB170,Calculations!$C$118))+Control!$C$7*Calculations!$C$84*INDEX('Monthly Data'!P:P,Calculations!$C$116+MOD(BB170,Calculations!$C$118))+Control!$C$7*Calculations!$C$85*INDEX('Monthly Data'!Q:Q,Calculations!$C$116+MOD(BB170,Calculations!$C$118))+(1-Control!$C$7*Calculations!$C$87)*INDEX('Monthly Data'!R:R,Calculations!$C$116+MOD(BB170,Calculations!$C$118))</f>
        <v>8.3814116887657771E-3</v>
      </c>
      <c r="FS170" s="86">
        <f ca="1">Control!$C$7*Calculations!$C$82*INDEX('Monthly Data'!N:N,Calculations!$C$116+MOD(BC170,Calculations!$C$118))+Control!$C$7*Calculations!$C$83*INDEX('Monthly Data'!O:O,Calculations!$C$116+MOD(BC170,Calculations!$C$118))+Control!$C$7*Calculations!$C$84*INDEX('Monthly Data'!P:P,Calculations!$C$116+MOD(BC170,Calculations!$C$118))+Control!$C$7*Calculations!$C$85*INDEX('Monthly Data'!Q:Q,Calculations!$C$116+MOD(BC170,Calculations!$C$118))+(1-Control!$C$7*Calculations!$C$87)*INDEX('Monthly Data'!R:R,Calculations!$C$116+MOD(BC170,Calculations!$C$118))</f>
        <v>2.3852824346838646E-2</v>
      </c>
      <c r="FT170" s="86">
        <f ca="1">Control!$C$7*Calculations!$C$82*INDEX('Monthly Data'!N:N,Calculations!$C$116+MOD(BD170,Calculations!$C$118))+Control!$C$7*Calculations!$C$83*INDEX('Monthly Data'!O:O,Calculations!$C$116+MOD(BD170,Calculations!$C$118))+Control!$C$7*Calculations!$C$84*INDEX('Monthly Data'!P:P,Calculations!$C$116+MOD(BD170,Calculations!$C$118))+Control!$C$7*Calculations!$C$85*INDEX('Monthly Data'!Q:Q,Calculations!$C$116+MOD(BD170,Calculations!$C$118))+(1-Control!$C$7*Calculations!$C$87)*INDEX('Monthly Data'!R:R,Calculations!$C$116+MOD(BD170,Calculations!$C$118))</f>
        <v>-1.880155173376722E-2</v>
      </c>
      <c r="FU170" s="86">
        <f ca="1">Control!$C$7*Calculations!$C$82*INDEX('Monthly Data'!N:N,Calculations!$C$116+MOD(BE170,Calculations!$C$118))+Control!$C$7*Calculations!$C$83*INDEX('Monthly Data'!O:O,Calculations!$C$116+MOD(BE170,Calculations!$C$118))+Control!$C$7*Calculations!$C$84*INDEX('Monthly Data'!P:P,Calculations!$C$116+MOD(BE170,Calculations!$C$118))+Control!$C$7*Calculations!$C$85*INDEX('Monthly Data'!Q:Q,Calculations!$C$116+MOD(BE170,Calculations!$C$118))+(1-Control!$C$7*Calculations!$C$87)*INDEX('Monthly Data'!R:R,Calculations!$C$116+MOD(BE170,Calculations!$C$118))</f>
        <v>-2.5168357537820856E-4</v>
      </c>
      <c r="FV170" s="86">
        <f ca="1">Control!$C$7*Calculations!$C$82*INDEX('Monthly Data'!N:N,Calculations!$C$116+MOD(BF170,Calculations!$C$118))+Control!$C$7*Calculations!$C$83*INDEX('Monthly Data'!O:O,Calculations!$C$116+MOD(BF170,Calculations!$C$118))+Control!$C$7*Calculations!$C$84*INDEX('Monthly Data'!P:P,Calculations!$C$116+MOD(BF170,Calculations!$C$118))+Control!$C$7*Calculations!$C$85*INDEX('Monthly Data'!Q:Q,Calculations!$C$116+MOD(BF170,Calculations!$C$118))+(1-Control!$C$7*Calculations!$C$87)*INDEX('Monthly Data'!R:R,Calculations!$C$116+MOD(BF170,Calculations!$C$118))</f>
        <v>-3.299557342782896E-2</v>
      </c>
      <c r="FW170" s="86">
        <f ca="1">Control!$C$7*Calculations!$C$82*INDEX('Monthly Data'!N:N,Calculations!$C$116+MOD(BG170,Calculations!$C$118))+Control!$C$7*Calculations!$C$83*INDEX('Monthly Data'!O:O,Calculations!$C$116+MOD(BG170,Calculations!$C$118))+Control!$C$7*Calculations!$C$84*INDEX('Monthly Data'!P:P,Calculations!$C$116+MOD(BG170,Calculations!$C$118))+Control!$C$7*Calculations!$C$85*INDEX('Monthly Data'!Q:Q,Calculations!$C$116+MOD(BG170,Calculations!$C$118))+(1-Control!$C$7*Calculations!$C$87)*INDEX('Monthly Data'!R:R,Calculations!$C$116+MOD(BG170,Calculations!$C$118))</f>
        <v>1.3891304280773396E-2</v>
      </c>
      <c r="FX170" s="86">
        <f ca="1">Control!$C$7*Calculations!$C$82*INDEX('Monthly Data'!N:N,Calculations!$C$116+MOD(BH170,Calculations!$C$118))+Control!$C$7*Calculations!$C$83*INDEX('Monthly Data'!O:O,Calculations!$C$116+MOD(BH170,Calculations!$C$118))+Control!$C$7*Calculations!$C$84*INDEX('Monthly Data'!P:P,Calculations!$C$116+MOD(BH170,Calculations!$C$118))+Control!$C$7*Calculations!$C$85*INDEX('Monthly Data'!Q:Q,Calculations!$C$116+MOD(BH170,Calculations!$C$118))+(1-Control!$C$7*Calculations!$C$87)*INDEX('Monthly Data'!R:R,Calculations!$C$116+MOD(BH170,Calculations!$C$118))</f>
        <v>1.2435425892067014E-2</v>
      </c>
      <c r="FY170" s="86">
        <f ca="1">Control!$C$7*Calculations!$C$82*INDEX('Monthly Data'!N:N,Calculations!$C$116+MOD(BI170,Calculations!$C$118))+Control!$C$7*Calculations!$C$83*INDEX('Monthly Data'!O:O,Calculations!$C$116+MOD(BI170,Calculations!$C$118))+Control!$C$7*Calculations!$C$84*INDEX('Monthly Data'!P:P,Calculations!$C$116+MOD(BI170,Calculations!$C$118))+Control!$C$7*Calculations!$C$85*INDEX('Monthly Data'!Q:Q,Calculations!$C$116+MOD(BI170,Calculations!$C$118))+(1-Control!$C$7*Calculations!$C$87)*INDEX('Monthly Data'!R:R,Calculations!$C$116+MOD(BI170,Calculations!$C$118))</f>
        <v>1.0415351832335435E-2</v>
      </c>
      <c r="FZ170" s="86">
        <f ca="1">Control!$C$7*Calculations!$C$82*INDEX('Monthly Data'!N:N,Calculations!$C$116+MOD(BJ170,Calculations!$C$118))+Control!$C$7*Calculations!$C$83*INDEX('Monthly Data'!O:O,Calculations!$C$116+MOD(BJ170,Calculations!$C$118))+Control!$C$7*Calculations!$C$84*INDEX('Monthly Data'!P:P,Calculations!$C$116+MOD(BJ170,Calculations!$C$118))+Control!$C$7*Calculations!$C$85*INDEX('Monthly Data'!Q:Q,Calculations!$C$116+MOD(BJ170,Calculations!$C$118))+(1-Control!$C$7*Calculations!$C$87)*INDEX('Monthly Data'!R:R,Calculations!$C$116+MOD(BJ170,Calculations!$C$118))</f>
        <v>4.2795950888382334E-3</v>
      </c>
      <c r="GA170" s="86">
        <f ca="1">Control!$C$7*Calculations!$C$82*INDEX('Monthly Data'!N:N,Calculations!$C$116+MOD(BK170,Calculations!$C$118))+Control!$C$7*Calculations!$C$83*INDEX('Monthly Data'!O:O,Calculations!$C$116+MOD(BK170,Calculations!$C$118))+Control!$C$7*Calculations!$C$84*INDEX('Monthly Data'!P:P,Calculations!$C$116+MOD(BK170,Calculations!$C$118))+Control!$C$7*Calculations!$C$85*INDEX('Monthly Data'!Q:Q,Calculations!$C$116+MOD(BK170,Calculations!$C$118))+(1-Control!$C$7*Calculations!$C$87)*INDEX('Monthly Data'!R:R,Calculations!$C$116+MOD(BK170,Calculations!$C$118))</f>
        <v>2.766281641786093E-2</v>
      </c>
      <c r="GB170" s="86">
        <f ca="1">Control!$C$7*Calculations!$C$82*INDEX('Monthly Data'!N:N,Calculations!$C$116+MOD(BL170,Calculations!$C$118))+Control!$C$7*Calculations!$C$83*INDEX('Monthly Data'!O:O,Calculations!$C$116+MOD(BL170,Calculations!$C$118))+Control!$C$7*Calculations!$C$84*INDEX('Monthly Data'!P:P,Calculations!$C$116+MOD(BL170,Calculations!$C$118))+Control!$C$7*Calculations!$C$85*INDEX('Monthly Data'!Q:Q,Calculations!$C$116+MOD(BL170,Calculations!$C$118))+(1-Control!$C$7*Calculations!$C$87)*INDEX('Monthly Data'!R:R,Calculations!$C$116+MOD(BL170,Calculations!$C$118))</f>
        <v>1.5216630695380906E-2</v>
      </c>
      <c r="GC170" s="86">
        <f ca="1">Control!$C$7*Calculations!$C$82*INDEX('Monthly Data'!N:N,Calculations!$C$116+MOD(BM170,Calculations!$C$118))+Control!$C$7*Calculations!$C$83*INDEX('Monthly Data'!O:O,Calculations!$C$116+MOD(BM170,Calculations!$C$118))+Control!$C$7*Calculations!$C$84*INDEX('Monthly Data'!P:P,Calculations!$C$116+MOD(BM170,Calculations!$C$118))+Control!$C$7*Calculations!$C$85*INDEX('Monthly Data'!Q:Q,Calculations!$C$116+MOD(BM170,Calculations!$C$118))+(1-Control!$C$7*Calculations!$C$87)*INDEX('Monthly Data'!R:R,Calculations!$C$116+MOD(BM170,Calculations!$C$118))</f>
        <v>1.0353752315110615E-2</v>
      </c>
      <c r="GD170" s="86">
        <f ca="1">Control!$C$7*Calculations!$C$82*INDEX('Monthly Data'!N:N,Calculations!$C$116+MOD(BN170,Calculations!$C$118))+Control!$C$7*Calculations!$C$83*INDEX('Monthly Data'!O:O,Calculations!$C$116+MOD(BN170,Calculations!$C$118))+Control!$C$7*Calculations!$C$84*INDEX('Monthly Data'!P:P,Calculations!$C$116+MOD(BN170,Calculations!$C$118))+Control!$C$7*Calculations!$C$85*INDEX('Monthly Data'!Q:Q,Calculations!$C$116+MOD(BN170,Calculations!$C$118))+(1-Control!$C$7*Calculations!$C$87)*INDEX('Monthly Data'!R:R,Calculations!$C$116+MOD(BN170,Calculations!$C$118))</f>
        <v>6.3250222980707482E-3</v>
      </c>
      <c r="GE170" s="86">
        <f ca="1">Control!$C$7*Calculations!$C$82*INDEX('Monthly Data'!N:N,Calculations!$C$116+MOD(BO170,Calculations!$C$118))+Control!$C$7*Calculations!$C$83*INDEX('Monthly Data'!O:O,Calculations!$C$116+MOD(BO170,Calculations!$C$118))+Control!$C$7*Calculations!$C$84*INDEX('Monthly Data'!P:P,Calculations!$C$116+MOD(BO170,Calculations!$C$118))+Control!$C$7*Calculations!$C$85*INDEX('Monthly Data'!Q:Q,Calculations!$C$116+MOD(BO170,Calculations!$C$118))+(1-Control!$C$7*Calculations!$C$87)*INDEX('Monthly Data'!R:R,Calculations!$C$116+MOD(BO170,Calculations!$C$118))</f>
        <v>2.3852824346838646E-2</v>
      </c>
      <c r="GF170" s="86">
        <f ca="1">Control!$C$7*Calculations!$C$82*INDEX('Monthly Data'!N:N,Calculations!$C$116+MOD(BP170,Calculations!$C$118))+Control!$C$7*Calculations!$C$83*INDEX('Monthly Data'!O:O,Calculations!$C$116+MOD(BP170,Calculations!$C$118))+Control!$C$7*Calculations!$C$84*INDEX('Monthly Data'!P:P,Calculations!$C$116+MOD(BP170,Calculations!$C$118))+Control!$C$7*Calculations!$C$85*INDEX('Monthly Data'!Q:Q,Calculations!$C$116+MOD(BP170,Calculations!$C$118))+(1-Control!$C$7*Calculations!$C$87)*INDEX('Monthly Data'!R:R,Calculations!$C$116+MOD(BP170,Calculations!$C$118))</f>
        <v>3.1011313347584085E-2</v>
      </c>
      <c r="GG170" s="86">
        <f ca="1">Control!$C$7*Calculations!$C$82*INDEX('Monthly Data'!N:N,Calculations!$C$116+MOD(BQ170,Calculations!$C$118))+Control!$C$7*Calculations!$C$83*INDEX('Monthly Data'!O:O,Calculations!$C$116+MOD(BQ170,Calculations!$C$118))+Control!$C$7*Calculations!$C$84*INDEX('Monthly Data'!P:P,Calculations!$C$116+MOD(BQ170,Calculations!$C$118))+Control!$C$7*Calculations!$C$85*INDEX('Monthly Data'!Q:Q,Calculations!$C$116+MOD(BQ170,Calculations!$C$118))+(1-Control!$C$7*Calculations!$C$87)*INDEX('Monthly Data'!R:R,Calculations!$C$116+MOD(BQ170,Calculations!$C$118))</f>
        <v>1.5108777406081684E-3</v>
      </c>
      <c r="GH170" s="86">
        <f ca="1">Control!$C$7*Calculations!$C$82*INDEX('Monthly Data'!N:N,Calculations!$C$116+MOD(BR170,Calculations!$C$118))+Control!$C$7*Calculations!$C$83*INDEX('Monthly Data'!O:O,Calculations!$C$116+MOD(BR170,Calculations!$C$118))+Control!$C$7*Calculations!$C$84*INDEX('Monthly Data'!P:P,Calculations!$C$116+MOD(BR170,Calculations!$C$118))+Control!$C$7*Calculations!$C$85*INDEX('Monthly Data'!Q:Q,Calculations!$C$116+MOD(BR170,Calculations!$C$118))+(1-Control!$C$7*Calculations!$C$87)*INDEX('Monthly Data'!R:R,Calculations!$C$116+MOD(BR170,Calculations!$C$118))</f>
        <v>8.4240675975201049E-3</v>
      </c>
      <c r="GI170" s="86">
        <f ca="1">Control!$C$7*Calculations!$C$82*INDEX('Monthly Data'!N:N,Calculations!$C$116+MOD(BS170,Calculations!$C$118))+Control!$C$7*Calculations!$C$83*INDEX('Monthly Data'!O:O,Calculations!$C$116+MOD(BS170,Calculations!$C$118))+Control!$C$7*Calculations!$C$84*INDEX('Monthly Data'!P:P,Calculations!$C$116+MOD(BS170,Calculations!$C$118))+Control!$C$7*Calculations!$C$85*INDEX('Monthly Data'!Q:Q,Calculations!$C$116+MOD(BS170,Calculations!$C$118))+(1-Control!$C$7*Calculations!$C$87)*INDEX('Monthly Data'!R:R,Calculations!$C$116+MOD(BS170,Calculations!$C$118))</f>
        <v>-4.417423226995453E-3</v>
      </c>
      <c r="GJ170" s="86">
        <f ca="1">Control!$C$7*Calculations!$C$82*INDEX('Monthly Data'!N:N,Calculations!$C$116+MOD(BT170,Calculations!$C$118))+Control!$C$7*Calculations!$C$83*INDEX('Monthly Data'!O:O,Calculations!$C$116+MOD(BT170,Calculations!$C$118))+Control!$C$7*Calculations!$C$84*INDEX('Monthly Data'!P:P,Calculations!$C$116+MOD(BT170,Calculations!$C$118))+Control!$C$7*Calculations!$C$85*INDEX('Monthly Data'!Q:Q,Calculations!$C$116+MOD(BT170,Calculations!$C$118))+(1-Control!$C$7*Calculations!$C$87)*INDEX('Monthly Data'!R:R,Calculations!$C$116+MOD(BT170,Calculations!$C$118))</f>
        <v>-9.9526758408448549E-3</v>
      </c>
      <c r="GK170" s="86">
        <f ca="1">Control!$C$7*Calculations!$C$82*INDEX('Monthly Data'!N:N,Calculations!$C$116+MOD(BU170,Calculations!$C$118))+Control!$C$7*Calculations!$C$83*INDEX('Monthly Data'!O:O,Calculations!$C$116+MOD(BU170,Calculations!$C$118))+Control!$C$7*Calculations!$C$84*INDEX('Monthly Data'!P:P,Calculations!$C$116+MOD(BU170,Calculations!$C$118))+Control!$C$7*Calculations!$C$85*INDEX('Monthly Data'!Q:Q,Calculations!$C$116+MOD(BU170,Calculations!$C$118))+(1-Control!$C$7*Calculations!$C$87)*INDEX('Monthly Data'!R:R,Calculations!$C$116+MOD(BU170,Calculations!$C$118))</f>
        <v>2.5325873776067674E-2</v>
      </c>
      <c r="GL170" s="86">
        <f ca="1">Control!$C$7*Calculations!$C$82*INDEX('Monthly Data'!N:N,Calculations!$C$116+MOD(BV170,Calculations!$C$118))+Control!$C$7*Calculations!$C$83*INDEX('Monthly Data'!O:O,Calculations!$C$116+MOD(BV170,Calculations!$C$118))+Control!$C$7*Calculations!$C$84*INDEX('Monthly Data'!P:P,Calculations!$C$116+MOD(BV170,Calculations!$C$118))+Control!$C$7*Calculations!$C$85*INDEX('Monthly Data'!Q:Q,Calculations!$C$116+MOD(BV170,Calculations!$C$118))+(1-Control!$C$7*Calculations!$C$87)*INDEX('Monthly Data'!R:R,Calculations!$C$116+MOD(BV170,Calculations!$C$118))</f>
        <v>-2.7490061308214487E-3</v>
      </c>
      <c r="GM170" s="86">
        <f ca="1">Control!$C$7*Calculations!$C$82*INDEX('Monthly Data'!N:N,Calculations!$C$116+MOD(BW170,Calculations!$C$118))+Control!$C$7*Calculations!$C$83*INDEX('Monthly Data'!O:O,Calculations!$C$116+MOD(BW170,Calculations!$C$118))+Control!$C$7*Calculations!$C$84*INDEX('Monthly Data'!P:P,Calculations!$C$116+MOD(BW170,Calculations!$C$118))+Control!$C$7*Calculations!$C$85*INDEX('Monthly Data'!Q:Q,Calculations!$C$116+MOD(BW170,Calculations!$C$118))+(1-Control!$C$7*Calculations!$C$87)*INDEX('Monthly Data'!R:R,Calculations!$C$116+MOD(BW170,Calculations!$C$118))</f>
        <v>3.7118215575026904E-2</v>
      </c>
      <c r="GN170" s="86">
        <f ca="1">Control!$C$7*Calculations!$C$82*INDEX('Monthly Data'!N:N,Calculations!$C$116+MOD(BX170,Calculations!$C$118))+Control!$C$7*Calculations!$C$83*INDEX('Monthly Data'!O:O,Calculations!$C$116+MOD(BX170,Calculations!$C$118))+Control!$C$7*Calculations!$C$84*INDEX('Monthly Data'!P:P,Calculations!$C$116+MOD(BX170,Calculations!$C$118))+Control!$C$7*Calculations!$C$85*INDEX('Monthly Data'!Q:Q,Calculations!$C$116+MOD(BX170,Calculations!$C$118))+(1-Control!$C$7*Calculations!$C$87)*INDEX('Monthly Data'!R:R,Calculations!$C$116+MOD(BX170,Calculations!$C$118))</f>
        <v>1.1704119272391494E-2</v>
      </c>
      <c r="GO170" s="86">
        <f ca="1">Control!$C$7*Calculations!$C$82*INDEX('Monthly Data'!N:N,Calculations!$C$116+MOD(BY170,Calculations!$C$118))+Control!$C$7*Calculations!$C$83*INDEX('Monthly Data'!O:O,Calculations!$C$116+MOD(BY170,Calculations!$C$118))+Control!$C$7*Calculations!$C$84*INDEX('Monthly Data'!P:P,Calculations!$C$116+MOD(BY170,Calculations!$C$118))+Control!$C$7*Calculations!$C$85*INDEX('Monthly Data'!Q:Q,Calculations!$C$116+MOD(BY170,Calculations!$C$118))+(1-Control!$C$7*Calculations!$C$87)*INDEX('Monthly Data'!R:R,Calculations!$C$116+MOD(BY170,Calculations!$C$118))</f>
        <v>2.766281641786093E-2</v>
      </c>
      <c r="GP170" s="86">
        <f ca="1">Control!$C$7*Calculations!$C$82*INDEX('Monthly Data'!N:N,Calculations!$C$116+MOD(BZ170,Calculations!$C$118))+Control!$C$7*Calculations!$C$83*INDEX('Monthly Data'!O:O,Calculations!$C$116+MOD(BZ170,Calculations!$C$118))+Control!$C$7*Calculations!$C$84*INDEX('Monthly Data'!P:P,Calculations!$C$116+MOD(BZ170,Calculations!$C$118))+Control!$C$7*Calculations!$C$85*INDEX('Monthly Data'!Q:Q,Calculations!$C$116+MOD(BZ170,Calculations!$C$118))+(1-Control!$C$7*Calculations!$C$87)*INDEX('Monthly Data'!R:R,Calculations!$C$116+MOD(BZ170,Calculations!$C$118))</f>
        <v>2.4470405846852006E-3</v>
      </c>
      <c r="GQ170" s="86">
        <f ca="1">Control!$C$7*Calculations!$C$82*INDEX('Monthly Data'!N:N,Calculations!$C$116+MOD(CA170,Calculations!$C$118))+Control!$C$7*Calculations!$C$83*INDEX('Monthly Data'!O:O,Calculations!$C$116+MOD(CA170,Calculations!$C$118))+Control!$C$7*Calculations!$C$84*INDEX('Monthly Data'!P:P,Calculations!$C$116+MOD(CA170,Calculations!$C$118))+Control!$C$7*Calculations!$C$85*INDEX('Monthly Data'!Q:Q,Calculations!$C$116+MOD(CA170,Calculations!$C$118))+(1-Control!$C$7*Calculations!$C$87)*INDEX('Monthly Data'!R:R,Calculations!$C$116+MOD(CA170,Calculations!$C$118))</f>
        <v>2.4470405846852006E-3</v>
      </c>
      <c r="GR170" s="86">
        <f ca="1">Control!$C$7*Calculations!$C$82*INDEX('Monthly Data'!N:N,Calculations!$C$116+MOD(CB170,Calculations!$C$118))+Control!$C$7*Calculations!$C$83*INDEX('Monthly Data'!O:O,Calculations!$C$116+MOD(CB170,Calculations!$C$118))+Control!$C$7*Calculations!$C$84*INDEX('Monthly Data'!P:P,Calculations!$C$116+MOD(CB170,Calculations!$C$118))+Control!$C$7*Calculations!$C$85*INDEX('Monthly Data'!Q:Q,Calculations!$C$116+MOD(CB170,Calculations!$C$118))+(1-Control!$C$7*Calculations!$C$87)*INDEX('Monthly Data'!R:R,Calculations!$C$116+MOD(CB170,Calculations!$C$118))</f>
        <v>-7.8872955230675015E-3</v>
      </c>
      <c r="GS170" s="86">
        <f ca="1">Control!$C$7*Calculations!$C$82*INDEX('Monthly Data'!N:N,Calculations!$C$116+MOD(CC170,Calculations!$C$118))+Control!$C$7*Calculations!$C$83*INDEX('Monthly Data'!O:O,Calculations!$C$116+MOD(CC170,Calculations!$C$118))+Control!$C$7*Calculations!$C$84*INDEX('Monthly Data'!P:P,Calculations!$C$116+MOD(CC170,Calculations!$C$118))+Control!$C$7*Calculations!$C$85*INDEX('Monthly Data'!Q:Q,Calculations!$C$116+MOD(CC170,Calculations!$C$118))+(1-Control!$C$7*Calculations!$C$87)*INDEX('Monthly Data'!R:R,Calculations!$C$116+MOD(CC170,Calculations!$C$118))</f>
        <v>-4.417423226995453E-3</v>
      </c>
      <c r="GT170" s="86">
        <f ca="1">Control!$C$7*Calculations!$C$82*INDEX('Monthly Data'!N:N,Calculations!$C$116+MOD(CD170,Calculations!$C$118))+Control!$C$7*Calculations!$C$83*INDEX('Monthly Data'!O:O,Calculations!$C$116+MOD(CD170,Calculations!$C$118))+Control!$C$7*Calculations!$C$84*INDEX('Monthly Data'!P:P,Calculations!$C$116+MOD(CD170,Calculations!$C$118))+Control!$C$7*Calculations!$C$85*INDEX('Monthly Data'!Q:Q,Calculations!$C$116+MOD(CD170,Calculations!$C$118))+(1-Control!$C$7*Calculations!$C$87)*INDEX('Monthly Data'!R:R,Calculations!$C$116+MOD(CD170,Calculations!$C$118))</f>
        <v>-3.8554137824290124E-2</v>
      </c>
      <c r="GU170" s="86">
        <f ca="1">Control!$C$7*Calculations!$C$82*INDEX('Monthly Data'!N:N,Calculations!$C$116+MOD(CE170,Calculations!$C$118))+Control!$C$7*Calculations!$C$83*INDEX('Monthly Data'!O:O,Calculations!$C$116+MOD(CE170,Calculations!$C$118))+Control!$C$7*Calculations!$C$84*INDEX('Monthly Data'!P:P,Calculations!$C$116+MOD(CE170,Calculations!$C$118))+Control!$C$7*Calculations!$C$85*INDEX('Monthly Data'!Q:Q,Calculations!$C$116+MOD(CE170,Calculations!$C$118))+(1-Control!$C$7*Calculations!$C$87)*INDEX('Monthly Data'!R:R,Calculations!$C$116+MOD(CE170,Calculations!$C$118))</f>
        <v>3.7596120283497965E-2</v>
      </c>
      <c r="GV170" s="86">
        <f ca="1">Control!$C$7*Calculations!$C$82*INDEX('Monthly Data'!N:N,Calculations!$C$116+MOD(CF170,Calculations!$C$118))+Control!$C$7*Calculations!$C$83*INDEX('Monthly Data'!O:O,Calculations!$C$116+MOD(CF170,Calculations!$C$118))+Control!$C$7*Calculations!$C$84*INDEX('Monthly Data'!P:P,Calculations!$C$116+MOD(CF170,Calculations!$C$118))+Control!$C$7*Calculations!$C$85*INDEX('Monthly Data'!Q:Q,Calculations!$C$116+MOD(CF170,Calculations!$C$118))+(1-Control!$C$7*Calculations!$C$87)*INDEX('Monthly Data'!R:R,Calculations!$C$116+MOD(CF170,Calculations!$C$118))</f>
        <v>-9.839093431862074E-3</v>
      </c>
      <c r="GW170" s="86">
        <f ca="1">Control!$C$7*Calculations!$C$82*INDEX('Monthly Data'!N:N,Calculations!$C$116+MOD(CG170,Calculations!$C$118))+Control!$C$7*Calculations!$C$83*INDEX('Monthly Data'!O:O,Calculations!$C$116+MOD(CG170,Calculations!$C$118))+Control!$C$7*Calculations!$C$84*INDEX('Monthly Data'!P:P,Calculations!$C$116+MOD(CG170,Calculations!$C$118))+Control!$C$7*Calculations!$C$85*INDEX('Monthly Data'!Q:Q,Calculations!$C$116+MOD(CG170,Calculations!$C$118))+(1-Control!$C$7*Calculations!$C$87)*INDEX('Monthly Data'!R:R,Calculations!$C$116+MOD(CG170,Calculations!$C$118))</f>
        <v>2.5325873776067674E-2</v>
      </c>
      <c r="GX170" s="86">
        <f ca="1">Control!$C$7*Calculations!$C$82*INDEX('Monthly Data'!N:N,Calculations!$C$116+MOD(CH170,Calculations!$C$118))+Control!$C$7*Calculations!$C$83*INDEX('Monthly Data'!O:O,Calculations!$C$116+MOD(CH170,Calculations!$C$118))+Control!$C$7*Calculations!$C$84*INDEX('Monthly Data'!P:P,Calculations!$C$116+MOD(CH170,Calculations!$C$118))+Control!$C$7*Calculations!$C$85*INDEX('Monthly Data'!Q:Q,Calculations!$C$116+MOD(CH170,Calculations!$C$118))+(1-Control!$C$7*Calculations!$C$87)*INDEX('Monthly Data'!R:R,Calculations!$C$116+MOD(CH170,Calculations!$C$118))</f>
        <v>4.2795950888382334E-3</v>
      </c>
      <c r="GY170" s="86">
        <f ca="1">Control!$C$7*Calculations!$C$82*INDEX('Monthly Data'!N:N,Calculations!$C$116+MOD(CI170,Calculations!$C$118))+Control!$C$7*Calculations!$C$83*INDEX('Monthly Data'!O:O,Calculations!$C$116+MOD(CI170,Calculations!$C$118))+Control!$C$7*Calculations!$C$84*INDEX('Monthly Data'!P:P,Calculations!$C$116+MOD(CI170,Calculations!$C$118))+Control!$C$7*Calculations!$C$85*INDEX('Monthly Data'!Q:Q,Calculations!$C$116+MOD(CI170,Calculations!$C$118))+(1-Control!$C$7*Calculations!$C$87)*INDEX('Monthly Data'!R:R,Calculations!$C$116+MOD(CI170,Calculations!$C$118))</f>
        <v>2.4470405846852006E-3</v>
      </c>
      <c r="GZ170" s="86">
        <f ca="1">Control!$C$7*Calculations!$C$82*INDEX('Monthly Data'!N:N,Calculations!$C$116+MOD(CJ170,Calculations!$C$118))+Control!$C$7*Calculations!$C$83*INDEX('Monthly Data'!O:O,Calculations!$C$116+MOD(CJ170,Calculations!$C$118))+Control!$C$7*Calculations!$C$84*INDEX('Monthly Data'!P:P,Calculations!$C$116+MOD(CJ170,Calculations!$C$118))+Control!$C$7*Calculations!$C$85*INDEX('Monthly Data'!Q:Q,Calculations!$C$116+MOD(CJ170,Calculations!$C$118))+(1-Control!$C$7*Calculations!$C$87)*INDEX('Monthly Data'!R:R,Calculations!$C$116+MOD(CJ170,Calculations!$C$118))</f>
        <v>7.3538285850108537E-3</v>
      </c>
      <c r="HA170" s="86">
        <f ca="1">Control!$C$7*Calculations!$C$82*INDEX('Monthly Data'!N:N,Calculations!$C$116+MOD(CK170,Calculations!$C$118))+Control!$C$7*Calculations!$C$83*INDEX('Monthly Data'!O:O,Calculations!$C$116+MOD(CK170,Calculations!$C$118))+Control!$C$7*Calculations!$C$84*INDEX('Monthly Data'!P:P,Calculations!$C$116+MOD(CK170,Calculations!$C$118))+Control!$C$7*Calculations!$C$85*INDEX('Monthly Data'!Q:Q,Calculations!$C$116+MOD(CK170,Calculations!$C$118))+(1-Control!$C$7*Calculations!$C$87)*INDEX('Monthly Data'!R:R,Calculations!$C$116+MOD(CK170,Calculations!$C$118))</f>
        <v>-2.5419860972892394E-2</v>
      </c>
      <c r="HB170" s="86">
        <f ca="1">Control!$C$7*Calculations!$C$82*INDEX('Monthly Data'!N:N,Calculations!$C$116+MOD(CL170,Calculations!$C$118))+Control!$C$7*Calculations!$C$83*INDEX('Monthly Data'!O:O,Calculations!$C$116+MOD(CL170,Calculations!$C$118))+Control!$C$7*Calculations!$C$84*INDEX('Monthly Data'!P:P,Calculations!$C$116+MOD(CL170,Calculations!$C$118))+Control!$C$7*Calculations!$C$85*INDEX('Monthly Data'!Q:Q,Calculations!$C$116+MOD(CL170,Calculations!$C$118))+(1-Control!$C$7*Calculations!$C$87)*INDEX('Monthly Data'!R:R,Calculations!$C$116+MOD(CL170,Calculations!$C$118))</f>
        <v>1.1704119272391494E-2</v>
      </c>
      <c r="HC170" s="86">
        <f ca="1">Control!$C$7*Calculations!$C$82*INDEX('Monthly Data'!N:N,Calculations!$C$116+MOD(CM170,Calculations!$C$118))+Control!$C$7*Calculations!$C$83*INDEX('Monthly Data'!O:O,Calculations!$C$116+MOD(CM170,Calculations!$C$118))+Control!$C$7*Calculations!$C$84*INDEX('Monthly Data'!P:P,Calculations!$C$116+MOD(CM170,Calculations!$C$118))+Control!$C$7*Calculations!$C$85*INDEX('Monthly Data'!Q:Q,Calculations!$C$116+MOD(CM170,Calculations!$C$118))+(1-Control!$C$7*Calculations!$C$87)*INDEX('Monthly Data'!R:R,Calculations!$C$116+MOD(CM170,Calculations!$C$118))</f>
        <v>-2.072517756005474E-2</v>
      </c>
      <c r="HD170" s="86">
        <f ca="1">Control!$C$7*Calculations!$C$82*INDEX('Monthly Data'!N:N,Calculations!$C$116+MOD(CN170,Calculations!$C$118))+Control!$C$7*Calculations!$C$83*INDEX('Monthly Data'!O:O,Calculations!$C$116+MOD(CN170,Calculations!$C$118))+Control!$C$7*Calculations!$C$84*INDEX('Monthly Data'!P:P,Calculations!$C$116+MOD(CN170,Calculations!$C$118))+Control!$C$7*Calculations!$C$85*INDEX('Monthly Data'!Q:Q,Calculations!$C$116+MOD(CN170,Calculations!$C$118))+(1-Control!$C$7*Calculations!$C$87)*INDEX('Monthly Data'!R:R,Calculations!$C$116+MOD(CN170,Calculations!$C$118))</f>
        <v>3.6332715283247441E-2</v>
      </c>
      <c r="HE170" s="86">
        <f ca="1">Control!$C$7*Calculations!$C$82*INDEX('Monthly Data'!N:N,Calculations!$C$116+MOD(CO170,Calculations!$C$118))+Control!$C$7*Calculations!$C$83*INDEX('Monthly Data'!O:O,Calculations!$C$116+MOD(CO170,Calculations!$C$118))+Control!$C$7*Calculations!$C$84*INDEX('Monthly Data'!P:P,Calculations!$C$116+MOD(CO170,Calculations!$C$118))+Control!$C$7*Calculations!$C$85*INDEX('Monthly Data'!Q:Q,Calculations!$C$116+MOD(CO170,Calculations!$C$118))+(1-Control!$C$7*Calculations!$C$87)*INDEX('Monthly Data'!R:R,Calculations!$C$116+MOD(CO170,Calculations!$C$118))</f>
        <v>-9.8327855560634558E-3</v>
      </c>
      <c r="HF170" s="86">
        <f ca="1">Control!$C$7*Calculations!$C$82*INDEX('Monthly Data'!N:N,Calculations!$C$116+MOD(CP170,Calculations!$C$118))+Control!$C$7*Calculations!$C$83*INDEX('Monthly Data'!O:O,Calculations!$C$116+MOD(CP170,Calculations!$C$118))+Control!$C$7*Calculations!$C$84*INDEX('Monthly Data'!P:P,Calculations!$C$116+MOD(CP170,Calculations!$C$118))+Control!$C$7*Calculations!$C$85*INDEX('Monthly Data'!Q:Q,Calculations!$C$116+MOD(CP170,Calculations!$C$118))+(1-Control!$C$7*Calculations!$C$87)*INDEX('Monthly Data'!R:R,Calculations!$C$116+MOD(CP170,Calculations!$C$118))</f>
        <v>1.2722494017511032E-2</v>
      </c>
      <c r="HG170" s="86">
        <f ca="1">Control!$C$7*Calculations!$C$82*INDEX('Monthly Data'!N:N,Calculations!$C$116+MOD(CQ170,Calculations!$C$118))+Control!$C$7*Calculations!$C$83*INDEX('Monthly Data'!O:O,Calculations!$C$116+MOD(CQ170,Calculations!$C$118))+Control!$C$7*Calculations!$C$84*INDEX('Monthly Data'!P:P,Calculations!$C$116+MOD(CQ170,Calculations!$C$118))+Control!$C$7*Calculations!$C$85*INDEX('Monthly Data'!Q:Q,Calculations!$C$116+MOD(CQ170,Calculations!$C$118))+(1-Control!$C$7*Calculations!$C$87)*INDEX('Monthly Data'!R:R,Calculations!$C$116+MOD(CQ170,Calculations!$C$118))</f>
        <v>7.857567536297622E-3</v>
      </c>
      <c r="HH170" s="86">
        <f ca="1">Control!$C$7*Calculations!$C$82*INDEX('Monthly Data'!N:N,Calculations!$C$116+MOD(CR170,Calculations!$C$118))+Control!$C$7*Calculations!$C$83*INDEX('Monthly Data'!O:O,Calculations!$C$116+MOD(CR170,Calculations!$C$118))+Control!$C$7*Calculations!$C$84*INDEX('Monthly Data'!P:P,Calculations!$C$116+MOD(CR170,Calculations!$C$118))+Control!$C$7*Calculations!$C$85*INDEX('Monthly Data'!Q:Q,Calculations!$C$116+MOD(CR170,Calculations!$C$118))+(1-Control!$C$7*Calculations!$C$87)*INDEX('Monthly Data'!R:R,Calculations!$C$116+MOD(CR170,Calculations!$C$118))</f>
        <v>3.7596120283497965E-2</v>
      </c>
      <c r="HI170" s="86">
        <f ca="1">Control!$C$7*Calculations!$C$82*INDEX('Monthly Data'!N:N,Calculations!$C$116+MOD(CS170,Calculations!$C$118))+Control!$C$7*Calculations!$C$83*INDEX('Monthly Data'!O:O,Calculations!$C$116+MOD(CS170,Calculations!$C$118))+Control!$C$7*Calculations!$C$84*INDEX('Monthly Data'!P:P,Calculations!$C$116+MOD(CS170,Calculations!$C$118))+Control!$C$7*Calculations!$C$85*INDEX('Monthly Data'!Q:Q,Calculations!$C$116+MOD(CS170,Calculations!$C$118))+(1-Control!$C$7*Calculations!$C$87)*INDEX('Monthly Data'!R:R,Calculations!$C$116+MOD(CS170,Calculations!$C$118))</f>
        <v>1.0018681835149534E-3</v>
      </c>
      <c r="HJ170" s="86">
        <f ca="1">Control!$C$7*Calculations!$C$82*INDEX('Monthly Data'!N:N,Calculations!$C$116+MOD(CT170,Calculations!$C$118))+Control!$C$7*Calculations!$C$83*INDEX('Monthly Data'!O:O,Calculations!$C$116+MOD(CT170,Calculations!$C$118))+Control!$C$7*Calculations!$C$84*INDEX('Monthly Data'!P:P,Calculations!$C$116+MOD(CT170,Calculations!$C$118))+Control!$C$7*Calculations!$C$85*INDEX('Monthly Data'!Q:Q,Calculations!$C$116+MOD(CT170,Calculations!$C$118))+(1-Control!$C$7*Calculations!$C$87)*INDEX('Monthly Data'!R:R,Calculations!$C$116+MOD(CT170,Calculations!$C$118))</f>
        <v>1.7484305259657981E-2</v>
      </c>
      <c r="HK170" s="86">
        <f ca="1">Control!$C$7*Calculations!$C$82*INDEX('Monthly Data'!N:N,Calculations!$C$116+MOD(CU170,Calculations!$C$118))+Control!$C$7*Calculations!$C$83*INDEX('Monthly Data'!O:O,Calculations!$C$116+MOD(CU170,Calculations!$C$118))+Control!$C$7*Calculations!$C$84*INDEX('Monthly Data'!P:P,Calculations!$C$116+MOD(CU170,Calculations!$C$118))+Control!$C$7*Calculations!$C$85*INDEX('Monthly Data'!Q:Q,Calculations!$C$116+MOD(CU170,Calculations!$C$118))+(1-Control!$C$7*Calculations!$C$87)*INDEX('Monthly Data'!R:R,Calculations!$C$116+MOD(CU170,Calculations!$C$118))</f>
        <v>2.9708469559001142E-2</v>
      </c>
      <c r="HL170" s="86">
        <f ca="1">Control!$C$7*Calculations!$C$82*INDEX('Monthly Data'!N:N,Calculations!$C$116+MOD(CV170,Calculations!$C$118))+Control!$C$7*Calculations!$C$83*INDEX('Monthly Data'!O:O,Calculations!$C$116+MOD(CV170,Calculations!$C$118))+Control!$C$7*Calculations!$C$84*INDEX('Monthly Data'!P:P,Calculations!$C$116+MOD(CV170,Calculations!$C$118))+Control!$C$7*Calculations!$C$85*INDEX('Monthly Data'!Q:Q,Calculations!$C$116+MOD(CV170,Calculations!$C$118))+(1-Control!$C$7*Calculations!$C$87)*INDEX('Monthly Data'!R:R,Calculations!$C$116+MOD(CV170,Calculations!$C$118))</f>
        <v>6.4539397490030407E-3</v>
      </c>
      <c r="HM170" s="86">
        <f ca="1">Control!$C$7*Calculations!$C$82*INDEX('Monthly Data'!N:N,Calculations!$C$116+MOD(CW170,Calculations!$C$118))+Control!$C$7*Calculations!$C$83*INDEX('Monthly Data'!O:O,Calculations!$C$116+MOD(CW170,Calculations!$C$118))+Control!$C$7*Calculations!$C$84*INDEX('Monthly Data'!P:P,Calculations!$C$116+MOD(CW170,Calculations!$C$118))+Control!$C$7*Calculations!$C$85*INDEX('Monthly Data'!Q:Q,Calculations!$C$116+MOD(CW170,Calculations!$C$118))+(1-Control!$C$7*Calculations!$C$87)*INDEX('Monthly Data'!R:R,Calculations!$C$116+MOD(CW170,Calculations!$C$118))</f>
        <v>6.4539397490030407E-3</v>
      </c>
      <c r="HN170" s="86">
        <f ca="1">Control!$C$7*Calculations!$C$82*INDEX('Monthly Data'!N:N,Calculations!$C$116+MOD(CX170,Calculations!$C$118))+Control!$C$7*Calculations!$C$83*INDEX('Monthly Data'!O:O,Calculations!$C$116+MOD(CX170,Calculations!$C$118))+Control!$C$7*Calculations!$C$84*INDEX('Monthly Data'!P:P,Calculations!$C$116+MOD(CX170,Calculations!$C$118))+Control!$C$7*Calculations!$C$85*INDEX('Monthly Data'!Q:Q,Calculations!$C$116+MOD(CX170,Calculations!$C$118))+(1-Control!$C$7*Calculations!$C$87)*INDEX('Monthly Data'!R:R,Calculations!$C$116+MOD(CX170,Calculations!$C$118))</f>
        <v>7.3538285850108537E-3</v>
      </c>
      <c r="HO170" s="86">
        <f ca="1">Control!$C$7*Calculations!$C$82*INDEX('Monthly Data'!N:N,Calculations!$C$116+MOD(CY170,Calculations!$C$118))+Control!$C$7*Calculations!$C$83*INDEX('Monthly Data'!O:O,Calculations!$C$116+MOD(CY170,Calculations!$C$118))+Control!$C$7*Calculations!$C$84*INDEX('Monthly Data'!P:P,Calculations!$C$116+MOD(CY170,Calculations!$C$118))+Control!$C$7*Calculations!$C$85*INDEX('Monthly Data'!Q:Q,Calculations!$C$116+MOD(CY170,Calculations!$C$118))+(1-Control!$C$7*Calculations!$C$87)*INDEX('Monthly Data'!R:R,Calculations!$C$116+MOD(CY170,Calculations!$C$118))</f>
        <v>2.4470405846852006E-3</v>
      </c>
      <c r="HP170" s="86">
        <f ca="1">Control!$C$7*Calculations!$C$82*INDEX('Monthly Data'!N:N,Calculations!$C$116+MOD(CZ170,Calculations!$C$118))+Control!$C$7*Calculations!$C$83*INDEX('Monthly Data'!O:O,Calculations!$C$116+MOD(CZ170,Calculations!$C$118))+Control!$C$7*Calculations!$C$84*INDEX('Monthly Data'!P:P,Calculations!$C$116+MOD(CZ170,Calculations!$C$118))+Control!$C$7*Calculations!$C$85*INDEX('Monthly Data'!Q:Q,Calculations!$C$116+MOD(CZ170,Calculations!$C$118))+(1-Control!$C$7*Calculations!$C$87)*INDEX('Monthly Data'!R:R,Calculations!$C$116+MOD(CZ170,Calculations!$C$118))</f>
        <v>-2.4571433440223247E-2</v>
      </c>
      <c r="HQ170" s="86">
        <f ca="1">Control!$C$7*Calculations!$C$82*INDEX('Monthly Data'!N:N,Calculations!$C$116+MOD(DA170,Calculations!$C$118))+Control!$C$7*Calculations!$C$83*INDEX('Monthly Data'!O:O,Calculations!$C$116+MOD(DA170,Calculations!$C$118))+Control!$C$7*Calculations!$C$84*INDEX('Monthly Data'!P:P,Calculations!$C$116+MOD(DA170,Calculations!$C$118))+Control!$C$7*Calculations!$C$85*INDEX('Monthly Data'!Q:Q,Calculations!$C$116+MOD(DA170,Calculations!$C$118))+(1-Control!$C$7*Calculations!$C$87)*INDEX('Monthly Data'!R:R,Calculations!$C$116+MOD(DA170,Calculations!$C$118))</f>
        <v>3.4808428836917149E-3</v>
      </c>
      <c r="HR170" s="86">
        <f ca="1">Control!$C$7*Calculations!$C$82*INDEX('Monthly Data'!N:N,Calculations!$C$116+MOD(DB170,Calculations!$C$118))+Control!$C$7*Calculations!$C$83*INDEX('Monthly Data'!O:O,Calculations!$C$116+MOD(DB170,Calculations!$C$118))+Control!$C$7*Calculations!$C$84*INDEX('Monthly Data'!P:P,Calculations!$C$116+MOD(DB170,Calculations!$C$118))+Control!$C$7*Calculations!$C$85*INDEX('Monthly Data'!Q:Q,Calculations!$C$116+MOD(DB170,Calculations!$C$118))+(1-Control!$C$7*Calculations!$C$87)*INDEX('Monthly Data'!R:R,Calculations!$C$116+MOD(DB170,Calculations!$C$118))</f>
        <v>4.5735623984309991E-2</v>
      </c>
      <c r="HS170" s="86">
        <f ca="1">Control!$C$7*Calculations!$C$82*INDEX('Monthly Data'!N:N,Calculations!$C$116+MOD(DC170,Calculations!$C$118))+Control!$C$7*Calculations!$C$83*INDEX('Monthly Data'!O:O,Calculations!$C$116+MOD(DC170,Calculations!$C$118))+Control!$C$7*Calculations!$C$84*INDEX('Monthly Data'!P:P,Calculations!$C$116+MOD(DC170,Calculations!$C$118))+Control!$C$7*Calculations!$C$85*INDEX('Monthly Data'!Q:Q,Calculations!$C$116+MOD(DC170,Calculations!$C$118))+(1-Control!$C$7*Calculations!$C$87)*INDEX('Monthly Data'!R:R,Calculations!$C$116+MOD(DC170,Calculations!$C$118))</f>
        <v>1.1809891087585166E-2</v>
      </c>
      <c r="HT170" s="86">
        <f ca="1">Control!$C$7*Calculations!$C$82*INDEX('Monthly Data'!N:N,Calculations!$C$116+MOD(DD170,Calculations!$C$118))+Control!$C$7*Calculations!$C$83*INDEX('Monthly Data'!O:O,Calculations!$C$116+MOD(DD170,Calculations!$C$118))+Control!$C$7*Calculations!$C$84*INDEX('Monthly Data'!P:P,Calculations!$C$116+MOD(DD170,Calculations!$C$118))+Control!$C$7*Calculations!$C$85*INDEX('Monthly Data'!Q:Q,Calculations!$C$116+MOD(DD170,Calculations!$C$118))+(1-Control!$C$7*Calculations!$C$87)*INDEX('Monthly Data'!R:R,Calculations!$C$116+MOD(DD170,Calculations!$C$118))</f>
        <v>1.0921298083007208E-2</v>
      </c>
      <c r="HU170" s="86">
        <f ca="1">Control!$C$7*Calculations!$C$82*INDEX('Monthly Data'!N:N,Calculations!$C$116+MOD(DE170,Calculations!$C$118))+Control!$C$7*Calculations!$C$83*INDEX('Monthly Data'!O:O,Calculations!$C$116+MOD(DE170,Calculations!$C$118))+Control!$C$7*Calculations!$C$84*INDEX('Monthly Data'!P:P,Calculations!$C$116+MOD(DE170,Calculations!$C$118))+Control!$C$7*Calculations!$C$85*INDEX('Monthly Data'!Q:Q,Calculations!$C$116+MOD(DE170,Calculations!$C$118))+(1-Control!$C$7*Calculations!$C$87)*INDEX('Monthly Data'!R:R,Calculations!$C$116+MOD(DE170,Calculations!$C$118))</f>
        <v>1.1702576456120543E-2</v>
      </c>
      <c r="HV170" s="86">
        <f ca="1">Control!$C$7*Calculations!$C$82*INDEX('Monthly Data'!N:N,Calculations!$C$116+MOD(DF170,Calculations!$C$118))+Control!$C$7*Calculations!$C$83*INDEX('Monthly Data'!O:O,Calculations!$C$116+MOD(DF170,Calculations!$C$118))+Control!$C$7*Calculations!$C$84*INDEX('Monthly Data'!P:P,Calculations!$C$116+MOD(DF170,Calculations!$C$118))+Control!$C$7*Calculations!$C$85*INDEX('Monthly Data'!Q:Q,Calculations!$C$116+MOD(DF170,Calculations!$C$118))+(1-Control!$C$7*Calculations!$C$87)*INDEX('Monthly Data'!R:R,Calculations!$C$116+MOD(DF170,Calculations!$C$118))</f>
        <v>1.2722494017511032E-2</v>
      </c>
      <c r="HW170" s="86">
        <f ca="1">Control!$C$7*Calculations!$C$82*INDEX('Monthly Data'!N:N,Calculations!$C$116+MOD(DG170,Calculations!$C$118))+Control!$C$7*Calculations!$C$83*INDEX('Monthly Data'!O:O,Calculations!$C$116+MOD(DG170,Calculations!$C$118))+Control!$C$7*Calculations!$C$84*INDEX('Monthly Data'!P:P,Calculations!$C$116+MOD(DG170,Calculations!$C$118))+Control!$C$7*Calculations!$C$85*INDEX('Monthly Data'!Q:Q,Calculations!$C$116+MOD(DG170,Calculations!$C$118))+(1-Control!$C$7*Calculations!$C$87)*INDEX('Monthly Data'!R:R,Calculations!$C$116+MOD(DG170,Calculations!$C$118))</f>
        <v>1.7472933988537529E-2</v>
      </c>
      <c r="HX170" s="86">
        <f ca="1">Control!$C$7*Calculations!$C$82*INDEX('Monthly Data'!N:N,Calculations!$C$116+MOD(DH170,Calculations!$C$118))+Control!$C$7*Calculations!$C$83*INDEX('Monthly Data'!O:O,Calculations!$C$116+MOD(DH170,Calculations!$C$118))+Control!$C$7*Calculations!$C$84*INDEX('Monthly Data'!P:P,Calculations!$C$116+MOD(DH170,Calculations!$C$118))+Control!$C$7*Calculations!$C$85*INDEX('Monthly Data'!Q:Q,Calculations!$C$116+MOD(DH170,Calculations!$C$118))+(1-Control!$C$7*Calculations!$C$87)*INDEX('Monthly Data'!R:R,Calculations!$C$116+MOD(DH170,Calculations!$C$118))</f>
        <v>-1.880155173376722E-2</v>
      </c>
      <c r="HY170" s="86">
        <f ca="1">Control!$C$7*Calculations!$C$82*INDEX('Monthly Data'!N:N,Calculations!$C$116+MOD(DI170,Calculations!$C$118))+Control!$C$7*Calculations!$C$83*INDEX('Monthly Data'!O:O,Calculations!$C$116+MOD(DI170,Calculations!$C$118))+Control!$C$7*Calculations!$C$84*INDEX('Monthly Data'!P:P,Calculations!$C$116+MOD(DI170,Calculations!$C$118))+Control!$C$7*Calculations!$C$85*INDEX('Monthly Data'!Q:Q,Calculations!$C$116+MOD(DI170,Calculations!$C$118))+(1-Control!$C$7*Calculations!$C$87)*INDEX('Monthly Data'!R:R,Calculations!$C$116+MOD(DI170,Calculations!$C$118))</f>
        <v>9.9793409618087695E-3</v>
      </c>
      <c r="HZ170" s="86">
        <f ca="1">Control!$C$7*Calculations!$C$82*INDEX('Monthly Data'!N:N,Calculations!$C$116+MOD(DJ170,Calculations!$C$118))+Control!$C$7*Calculations!$C$83*INDEX('Monthly Data'!O:O,Calculations!$C$116+MOD(DJ170,Calculations!$C$118))+Control!$C$7*Calculations!$C$84*INDEX('Monthly Data'!P:P,Calculations!$C$116+MOD(DJ170,Calculations!$C$118))+Control!$C$7*Calculations!$C$85*INDEX('Monthly Data'!Q:Q,Calculations!$C$116+MOD(DJ170,Calculations!$C$118))+(1-Control!$C$7*Calculations!$C$87)*INDEX('Monthly Data'!R:R,Calculations!$C$116+MOD(DJ170,Calculations!$C$118))</f>
        <v>-7.8872955230675015E-3</v>
      </c>
      <c r="IA170" s="86">
        <f ca="1">Control!$C$7*Calculations!$C$82*INDEX('Monthly Data'!N:N,Calculations!$C$116+MOD(DK170,Calculations!$C$118))+Control!$C$7*Calculations!$C$83*INDEX('Monthly Data'!O:O,Calculations!$C$116+MOD(DK170,Calculations!$C$118))+Control!$C$7*Calculations!$C$84*INDEX('Monthly Data'!P:P,Calculations!$C$116+MOD(DK170,Calculations!$C$118))+Control!$C$7*Calculations!$C$85*INDEX('Monthly Data'!Q:Q,Calculations!$C$116+MOD(DK170,Calculations!$C$118))+(1-Control!$C$7*Calculations!$C$87)*INDEX('Monthly Data'!R:R,Calculations!$C$116+MOD(DK170,Calculations!$C$118))</f>
        <v>-9.9526758408448549E-3</v>
      </c>
      <c r="IB170" s="86">
        <f ca="1">Control!$C$7*Calculations!$C$82*INDEX('Monthly Data'!N:N,Calculations!$C$116+MOD(DL170,Calculations!$C$118))+Control!$C$7*Calculations!$C$83*INDEX('Monthly Data'!O:O,Calculations!$C$116+MOD(DL170,Calculations!$C$118))+Control!$C$7*Calculations!$C$84*INDEX('Monthly Data'!P:P,Calculations!$C$116+MOD(DL170,Calculations!$C$118))+Control!$C$7*Calculations!$C$85*INDEX('Monthly Data'!Q:Q,Calculations!$C$116+MOD(DL170,Calculations!$C$118))+(1-Control!$C$7*Calculations!$C$87)*INDEX('Monthly Data'!R:R,Calculations!$C$116+MOD(DL170,Calculations!$C$118))</f>
        <v>3.1070573055362403E-2</v>
      </c>
      <c r="IC170" s="86">
        <f ca="1">Control!$C$7*Calculations!$C$82*INDEX('Monthly Data'!N:N,Calculations!$C$116+MOD(DM170,Calculations!$C$118))+Control!$C$7*Calculations!$C$83*INDEX('Monthly Data'!O:O,Calculations!$C$116+MOD(DM170,Calculations!$C$118))+Control!$C$7*Calculations!$C$84*INDEX('Monthly Data'!P:P,Calculations!$C$116+MOD(DM170,Calculations!$C$118))+Control!$C$7*Calculations!$C$85*INDEX('Monthly Data'!Q:Q,Calculations!$C$116+MOD(DM170,Calculations!$C$118))+(1-Control!$C$7*Calculations!$C$87)*INDEX('Monthly Data'!R:R,Calculations!$C$116+MOD(DM170,Calculations!$C$118))</f>
        <v>1.2722494017511032E-2</v>
      </c>
      <c r="ID170" s="86">
        <f ca="1">Control!$C$7*Calculations!$C$82*INDEX('Monthly Data'!N:N,Calculations!$C$116+MOD(DN170,Calculations!$C$118))+Control!$C$7*Calculations!$C$83*INDEX('Monthly Data'!O:O,Calculations!$C$116+MOD(DN170,Calculations!$C$118))+Control!$C$7*Calculations!$C$84*INDEX('Monthly Data'!P:P,Calculations!$C$116+MOD(DN170,Calculations!$C$118))+Control!$C$7*Calculations!$C$85*INDEX('Monthly Data'!Q:Q,Calculations!$C$116+MOD(DN170,Calculations!$C$118))+(1-Control!$C$7*Calculations!$C$87)*INDEX('Monthly Data'!R:R,Calculations!$C$116+MOD(DN170,Calculations!$C$118))</f>
        <v>1.9073822767906517E-2</v>
      </c>
      <c r="IE170" s="86">
        <f ca="1">Control!$C$7*Calculations!$C$82*INDEX('Monthly Data'!N:N,Calculations!$C$116+MOD(DO170,Calculations!$C$118))+Control!$C$7*Calculations!$C$83*INDEX('Monthly Data'!O:O,Calculations!$C$116+MOD(DO170,Calculations!$C$118))+Control!$C$7*Calculations!$C$84*INDEX('Monthly Data'!P:P,Calculations!$C$116+MOD(DO170,Calculations!$C$118))+Control!$C$7*Calculations!$C$85*INDEX('Monthly Data'!Q:Q,Calculations!$C$116+MOD(DO170,Calculations!$C$118))+(1-Control!$C$7*Calculations!$C$87)*INDEX('Monthly Data'!R:R,Calculations!$C$116+MOD(DO170,Calculations!$C$118))</f>
        <v>2.5790695379256122E-2</v>
      </c>
      <c r="IF170" s="86">
        <f ca="1">Control!$C$7*Calculations!$C$82*INDEX('Monthly Data'!N:N,Calculations!$C$116+MOD(DP170,Calculations!$C$118))+Control!$C$7*Calculations!$C$83*INDEX('Monthly Data'!O:O,Calculations!$C$116+MOD(DP170,Calculations!$C$118))+Control!$C$7*Calculations!$C$84*INDEX('Monthly Data'!P:P,Calculations!$C$116+MOD(DP170,Calculations!$C$118))+Control!$C$7*Calculations!$C$85*INDEX('Monthly Data'!Q:Q,Calculations!$C$116+MOD(DP170,Calculations!$C$118))+(1-Control!$C$7*Calculations!$C$87)*INDEX('Monthly Data'!R:R,Calculations!$C$116+MOD(DP170,Calculations!$C$118))</f>
        <v>5.1279584938936244E-2</v>
      </c>
      <c r="IG170" s="88">
        <f ca="1">Control!$C$8*(1+DQ170)*(1+DR170)*(1+DS170)*(1+DT170)*(1+DU170)*(1+DV170)*(1+DW170)*(1+DX170)*(1+DY170)*(1+DZ170)*(1+EA170)*(1+EB170)*(1+EC170)*(1+ED170)*(1+EE170)*(1+EF170)*(1+EG170)*(1+EH170)*(1+EI170)*(1+EJ170)*(1+EK170)*(1+EL170)*(1+EM170)*(1+EN170)*(1+EO170)*(1+EP170)*(1+EQ170)*(1+ER170)*(1+ES170)*(1+ET170)*(1+EU170)*(1+EV170)*(1+EW170)*(1+EX170)*(1+EY170)*(1+EZ170)*(1+FA170)*(1+FB170)*(1+FC170)*(1+FD170)*(1+FE170)*(1+FF170)*(1+FG170)*(1+FH170)*(1+FI170)*(1+FJ170)*(1+FK170)*(1+FL170)*(1+FM170)*(1+FN170)*(1+FO170)*(1+FP170)*(1+FQ170)*(1+FR170)*(1+FS170)*(1+FT170)*(1+FU170)*(1+FV170)*(1+FW170)*(1+FX170)*(1+FY170)*(1+FZ170)*(1+GA170)*(1+GB170)*(1+GC170)*(1+GD170)*(1+GE170)*(1+GF170)*(1+GG170)*(1+GH170)*(1+GI170)*(1+GJ170)*(1+GK170)*(1+GL170)*(1+GM170)*(1+GN170)*(1+GO170)*(1+GP170)*(1+GQ170)*(1+GR170)*(1+GS170)*(1+GT170)*(1+GU170)*(1+GV170)*(1+GW170)*(1+GX170)*(1+GY170)*(1+GZ170)*(1+HA170)*(1+HB170)*(1+HC170)*(1+HD170)*(1+HE170)*(1+HF170)*(1+HG170)*(1+HH170)*(1+HI170)*(1+HJ170)*(1+HK170)*(1+HL170)*(1+HM170)*(1+HN170)*(1+HO170)*(1+HP170)*(1+HQ170)*(1+HR170)*(1+HS170)*(1+HT170)*(1+HU170)*(1+HV170)*(1+HW170)*(1+HX170)*(1+HY170)*(1+HZ170)*(1+IA170)*(1+IB170)*(1+IC170)*(1+ID170)*(1+IE170)*(1+IF170)</f>
        <v>111226.09767883371</v>
      </c>
    </row>
    <row r="171" spans="1:241" x14ac:dyDescent="0.25">
      <c r="A171">
        <v>60</v>
      </c>
      <c r="B171">
        <v>43</v>
      </c>
      <c r="C171">
        <v>96</v>
      </c>
      <c r="D171">
        <v>11</v>
      </c>
      <c r="E171">
        <v>97</v>
      </c>
      <c r="F171">
        <v>93</v>
      </c>
      <c r="G171">
        <v>18</v>
      </c>
      <c r="H171">
        <v>117</v>
      </c>
      <c r="I171">
        <v>70</v>
      </c>
      <c r="J171">
        <v>97</v>
      </c>
      <c r="K171">
        <v>80</v>
      </c>
      <c r="L171">
        <v>98</v>
      </c>
      <c r="M171">
        <v>9</v>
      </c>
      <c r="N171">
        <v>68</v>
      </c>
      <c r="O171">
        <v>33</v>
      </c>
      <c r="P171">
        <v>53</v>
      </c>
      <c r="Q171">
        <v>11</v>
      </c>
      <c r="R171">
        <v>89</v>
      </c>
      <c r="S171">
        <v>43</v>
      </c>
      <c r="T171">
        <v>74</v>
      </c>
      <c r="U171">
        <v>75</v>
      </c>
      <c r="V171">
        <v>81</v>
      </c>
      <c r="W171">
        <v>3</v>
      </c>
      <c r="X171">
        <v>94</v>
      </c>
      <c r="Y171">
        <v>40</v>
      </c>
      <c r="Z171">
        <v>85</v>
      </c>
      <c r="AA171">
        <v>95</v>
      </c>
      <c r="AB171">
        <v>112</v>
      </c>
      <c r="AC171">
        <v>43</v>
      </c>
      <c r="AD171">
        <v>53</v>
      </c>
      <c r="AE171">
        <v>100</v>
      </c>
      <c r="AF171">
        <v>80</v>
      </c>
      <c r="AG171">
        <v>25</v>
      </c>
      <c r="AH171">
        <v>25</v>
      </c>
      <c r="AI171">
        <v>115</v>
      </c>
      <c r="AJ171">
        <v>90</v>
      </c>
      <c r="AK171">
        <v>85</v>
      </c>
      <c r="AL171">
        <v>105</v>
      </c>
      <c r="AM171">
        <v>39</v>
      </c>
      <c r="AN171">
        <v>24</v>
      </c>
      <c r="AO171">
        <v>63</v>
      </c>
      <c r="AP171">
        <v>13</v>
      </c>
      <c r="AQ171">
        <v>46</v>
      </c>
      <c r="AR171">
        <v>15</v>
      </c>
      <c r="AS171">
        <v>107</v>
      </c>
      <c r="AT171">
        <v>111</v>
      </c>
      <c r="AU171">
        <v>15</v>
      </c>
      <c r="AV171">
        <v>75</v>
      </c>
      <c r="AW171">
        <v>109</v>
      </c>
      <c r="AX171">
        <v>34</v>
      </c>
      <c r="AY171">
        <v>118</v>
      </c>
      <c r="AZ171">
        <v>6</v>
      </c>
      <c r="BA171">
        <v>42</v>
      </c>
      <c r="BB171">
        <v>48</v>
      </c>
      <c r="BC171">
        <v>24</v>
      </c>
      <c r="BD171">
        <v>74</v>
      </c>
      <c r="BE171">
        <v>69</v>
      </c>
      <c r="BF171">
        <v>91</v>
      </c>
      <c r="BG171">
        <v>75</v>
      </c>
      <c r="BH171">
        <v>59</v>
      </c>
      <c r="BI171">
        <v>80</v>
      </c>
      <c r="BJ171">
        <v>101</v>
      </c>
      <c r="BK171">
        <v>53</v>
      </c>
      <c r="BL171">
        <v>118</v>
      </c>
      <c r="BM171">
        <v>19</v>
      </c>
      <c r="BN171">
        <v>73</v>
      </c>
      <c r="BO171">
        <v>89</v>
      </c>
      <c r="BP171">
        <v>3</v>
      </c>
      <c r="BQ171">
        <v>103</v>
      </c>
      <c r="BR171">
        <v>16</v>
      </c>
      <c r="BS171">
        <v>30</v>
      </c>
      <c r="BT171">
        <v>58</v>
      </c>
      <c r="BU171">
        <v>36</v>
      </c>
      <c r="BV171">
        <v>31</v>
      </c>
      <c r="BW171">
        <v>2</v>
      </c>
      <c r="BX171">
        <v>86</v>
      </c>
      <c r="BY171">
        <v>51</v>
      </c>
      <c r="BZ171">
        <v>58</v>
      </c>
      <c r="CA171">
        <v>113</v>
      </c>
      <c r="CB171">
        <v>18</v>
      </c>
      <c r="CC171">
        <v>95</v>
      </c>
      <c r="CD171">
        <v>29</v>
      </c>
      <c r="CE171">
        <v>11</v>
      </c>
      <c r="CF171">
        <v>8</v>
      </c>
      <c r="CG171">
        <v>107</v>
      </c>
      <c r="CH171">
        <v>75</v>
      </c>
      <c r="CI171">
        <v>78</v>
      </c>
      <c r="CJ171">
        <v>42</v>
      </c>
      <c r="CK171">
        <v>77</v>
      </c>
      <c r="CL171">
        <v>70</v>
      </c>
      <c r="CM171">
        <v>101</v>
      </c>
      <c r="CN171">
        <v>76</v>
      </c>
      <c r="CO171">
        <v>25</v>
      </c>
      <c r="CP171">
        <v>70</v>
      </c>
      <c r="CQ171">
        <v>112</v>
      </c>
      <c r="CR171">
        <v>37</v>
      </c>
      <c r="CS171">
        <v>40</v>
      </c>
      <c r="CT171">
        <v>35</v>
      </c>
      <c r="CU171">
        <v>103</v>
      </c>
      <c r="CV171">
        <v>27</v>
      </c>
      <c r="CW171">
        <v>65</v>
      </c>
      <c r="CX171">
        <v>104</v>
      </c>
      <c r="CY171">
        <v>3</v>
      </c>
      <c r="CZ171">
        <v>57</v>
      </c>
      <c r="DA171">
        <v>59</v>
      </c>
      <c r="DB171">
        <v>13</v>
      </c>
      <c r="DC171">
        <v>9</v>
      </c>
      <c r="DD171">
        <v>30</v>
      </c>
      <c r="DE171">
        <v>39</v>
      </c>
      <c r="DF171">
        <v>96</v>
      </c>
      <c r="DG171">
        <v>57</v>
      </c>
      <c r="DH171">
        <v>77</v>
      </c>
      <c r="DI171">
        <v>74</v>
      </c>
      <c r="DJ171">
        <v>69</v>
      </c>
      <c r="DK171">
        <v>33</v>
      </c>
      <c r="DL171">
        <v>99</v>
      </c>
      <c r="DM171">
        <v>73</v>
      </c>
      <c r="DN171">
        <v>76</v>
      </c>
      <c r="DO171">
        <v>67</v>
      </c>
      <c r="DP171">
        <v>36</v>
      </c>
      <c r="DQ171" s="86">
        <f ca="1">Control!$C$7*Calculations!$C$82*INDEX('Monthly Data'!N:N,Calculations!$C$116+MOD(A171,Calculations!$C$118))+Control!$C$7*Calculations!$C$83*INDEX('Monthly Data'!O:O,Calculations!$C$116+MOD(A171,Calculations!$C$118))+Control!$C$7*Calculations!$C$84*INDEX('Monthly Data'!P:P,Calculations!$C$116+MOD(A171,Calculations!$C$118))+Control!$C$7*Calculations!$C$85*INDEX('Monthly Data'!Q:Q,Calculations!$C$116+MOD(A171,Calculations!$C$118))+(1-Control!$C$7*Calculations!$C$87)*INDEX('Monthly Data'!R:R,Calculations!$C$116+MOD(A171,Calculations!$C$118))</f>
        <v>-1.9947061878162777E-2</v>
      </c>
      <c r="DR171" s="86">
        <f ca="1">Control!$C$7*Calculations!$C$82*INDEX('Monthly Data'!N:N,Calculations!$C$116+MOD(B171,Calculations!$C$118))+Control!$C$7*Calculations!$C$83*INDEX('Monthly Data'!O:O,Calculations!$C$116+MOD(B171,Calculations!$C$118))+Control!$C$7*Calculations!$C$84*INDEX('Monthly Data'!P:P,Calculations!$C$116+MOD(B171,Calculations!$C$118))+Control!$C$7*Calculations!$C$85*INDEX('Monthly Data'!Q:Q,Calculations!$C$116+MOD(B171,Calculations!$C$118))+(1-Control!$C$7*Calculations!$C$87)*INDEX('Monthly Data'!R:R,Calculations!$C$116+MOD(B171,Calculations!$C$118))</f>
        <v>5.1279584938936244E-2</v>
      </c>
      <c r="DS171" s="86">
        <f ca="1">Control!$C$7*Calculations!$C$82*INDEX('Monthly Data'!N:N,Calculations!$C$116+MOD(C171,Calculations!$C$118))+Control!$C$7*Calculations!$C$83*INDEX('Monthly Data'!O:O,Calculations!$C$116+MOD(C171,Calculations!$C$118))+Control!$C$7*Calculations!$C$84*INDEX('Monthly Data'!P:P,Calculations!$C$116+MOD(C171,Calculations!$C$118))+Control!$C$7*Calculations!$C$85*INDEX('Monthly Data'!Q:Q,Calculations!$C$116+MOD(C171,Calculations!$C$118))+(1-Control!$C$7*Calculations!$C$87)*INDEX('Monthly Data'!R:R,Calculations!$C$116+MOD(C171,Calculations!$C$118))</f>
        <v>1.0627294914941248E-2</v>
      </c>
      <c r="DT171" s="86">
        <f ca="1">Control!$C$7*Calculations!$C$82*INDEX('Monthly Data'!N:N,Calculations!$C$116+MOD(D171,Calculations!$C$118))+Control!$C$7*Calculations!$C$83*INDEX('Monthly Data'!O:O,Calculations!$C$116+MOD(D171,Calculations!$C$118))+Control!$C$7*Calculations!$C$84*INDEX('Monthly Data'!P:P,Calculations!$C$116+MOD(D171,Calculations!$C$118))+Control!$C$7*Calculations!$C$85*INDEX('Monthly Data'!Q:Q,Calculations!$C$116+MOD(D171,Calculations!$C$118))+(1-Control!$C$7*Calculations!$C$87)*INDEX('Monthly Data'!R:R,Calculations!$C$116+MOD(D171,Calculations!$C$118))</f>
        <v>1.0018681835149534E-3</v>
      </c>
      <c r="DU171" s="86">
        <f ca="1">Control!$C$7*Calculations!$C$82*INDEX('Monthly Data'!N:N,Calculations!$C$116+MOD(E171,Calculations!$C$118))+Control!$C$7*Calculations!$C$83*INDEX('Monthly Data'!O:O,Calculations!$C$116+MOD(E171,Calculations!$C$118))+Control!$C$7*Calculations!$C$84*INDEX('Monthly Data'!P:P,Calculations!$C$116+MOD(E171,Calculations!$C$118))+Control!$C$7*Calculations!$C$85*INDEX('Monthly Data'!Q:Q,Calculations!$C$116+MOD(E171,Calculations!$C$118))+(1-Control!$C$7*Calculations!$C$87)*INDEX('Monthly Data'!R:R,Calculations!$C$116+MOD(E171,Calculations!$C$118))</f>
        <v>-7.5539743260223157E-3</v>
      </c>
      <c r="DV171" s="86">
        <f ca="1">Control!$C$7*Calculations!$C$82*INDEX('Monthly Data'!N:N,Calculations!$C$116+MOD(F171,Calculations!$C$118))+Control!$C$7*Calculations!$C$83*INDEX('Monthly Data'!O:O,Calculations!$C$116+MOD(F171,Calculations!$C$118))+Control!$C$7*Calculations!$C$84*INDEX('Monthly Data'!P:P,Calculations!$C$116+MOD(F171,Calculations!$C$118))+Control!$C$7*Calculations!$C$85*INDEX('Monthly Data'!Q:Q,Calculations!$C$116+MOD(F171,Calculations!$C$118))+(1-Control!$C$7*Calculations!$C$87)*INDEX('Monthly Data'!R:R,Calculations!$C$116+MOD(F171,Calculations!$C$118))</f>
        <v>1.1809891087585166E-2</v>
      </c>
      <c r="DW171" s="86">
        <f ca="1">Control!$C$7*Calculations!$C$82*INDEX('Monthly Data'!N:N,Calculations!$C$116+MOD(G171,Calculations!$C$118))+Control!$C$7*Calculations!$C$83*INDEX('Monthly Data'!O:O,Calculations!$C$116+MOD(G171,Calculations!$C$118))+Control!$C$7*Calculations!$C$84*INDEX('Monthly Data'!P:P,Calculations!$C$116+MOD(G171,Calculations!$C$118))+Control!$C$7*Calculations!$C$85*INDEX('Monthly Data'!Q:Q,Calculations!$C$116+MOD(G171,Calculations!$C$118))+(1-Control!$C$7*Calculations!$C$87)*INDEX('Monthly Data'!R:R,Calculations!$C$116+MOD(G171,Calculations!$C$118))</f>
        <v>-7.4084874653726545E-3</v>
      </c>
      <c r="DX171" s="86">
        <f ca="1">Control!$C$7*Calculations!$C$82*INDEX('Monthly Data'!N:N,Calculations!$C$116+MOD(H171,Calculations!$C$118))+Control!$C$7*Calculations!$C$83*INDEX('Monthly Data'!O:O,Calculations!$C$116+MOD(H171,Calculations!$C$118))+Control!$C$7*Calculations!$C$84*INDEX('Monthly Data'!P:P,Calculations!$C$116+MOD(H171,Calculations!$C$118))+Control!$C$7*Calculations!$C$85*INDEX('Monthly Data'!Q:Q,Calculations!$C$116+MOD(H171,Calculations!$C$118))+(1-Control!$C$7*Calculations!$C$87)*INDEX('Monthly Data'!R:R,Calculations!$C$116+MOD(H171,Calculations!$C$118))</f>
        <v>-7.3651264633385334E-4</v>
      </c>
      <c r="DY171" s="86">
        <f ca="1">Control!$C$7*Calculations!$C$82*INDEX('Monthly Data'!N:N,Calculations!$C$116+MOD(I171,Calculations!$C$118))+Control!$C$7*Calculations!$C$83*INDEX('Monthly Data'!O:O,Calculations!$C$116+MOD(I171,Calculations!$C$118))+Control!$C$7*Calculations!$C$84*INDEX('Monthly Data'!P:P,Calculations!$C$116+MOD(I171,Calculations!$C$118))+Control!$C$7*Calculations!$C$85*INDEX('Monthly Data'!Q:Q,Calculations!$C$116+MOD(I171,Calculations!$C$118))+(1-Control!$C$7*Calculations!$C$87)*INDEX('Monthly Data'!R:R,Calculations!$C$116+MOD(I171,Calculations!$C$118))</f>
        <v>3.8809817903524786E-2</v>
      </c>
      <c r="DZ171" s="86">
        <f ca="1">Control!$C$7*Calculations!$C$82*INDEX('Monthly Data'!N:N,Calculations!$C$116+MOD(J171,Calculations!$C$118))+Control!$C$7*Calculations!$C$83*INDEX('Monthly Data'!O:O,Calculations!$C$116+MOD(J171,Calculations!$C$118))+Control!$C$7*Calculations!$C$84*INDEX('Monthly Data'!P:P,Calculations!$C$116+MOD(J171,Calculations!$C$118))+Control!$C$7*Calculations!$C$85*INDEX('Monthly Data'!Q:Q,Calculations!$C$116+MOD(J171,Calculations!$C$118))+(1-Control!$C$7*Calculations!$C$87)*INDEX('Monthly Data'!R:R,Calculations!$C$116+MOD(J171,Calculations!$C$118))</f>
        <v>-7.5539743260223157E-3</v>
      </c>
      <c r="EA171" s="86">
        <f ca="1">Control!$C$7*Calculations!$C$82*INDEX('Monthly Data'!N:N,Calculations!$C$116+MOD(K171,Calculations!$C$118))+Control!$C$7*Calculations!$C$83*INDEX('Monthly Data'!O:O,Calculations!$C$116+MOD(K171,Calculations!$C$118))+Control!$C$7*Calculations!$C$84*INDEX('Monthly Data'!P:P,Calculations!$C$116+MOD(K171,Calculations!$C$118))+Control!$C$7*Calculations!$C$85*INDEX('Monthly Data'!Q:Q,Calculations!$C$116+MOD(K171,Calculations!$C$118))+(1-Control!$C$7*Calculations!$C$87)*INDEX('Monthly Data'!R:R,Calculations!$C$116+MOD(K171,Calculations!$C$118))</f>
        <v>-2.7490061308214487E-3</v>
      </c>
      <c r="EB171" s="86">
        <f ca="1">Control!$C$7*Calculations!$C$82*INDEX('Monthly Data'!N:N,Calculations!$C$116+MOD(L171,Calculations!$C$118))+Control!$C$7*Calculations!$C$83*INDEX('Monthly Data'!O:O,Calculations!$C$116+MOD(L171,Calculations!$C$118))+Control!$C$7*Calculations!$C$84*INDEX('Monthly Data'!P:P,Calculations!$C$116+MOD(L171,Calculations!$C$118))+Control!$C$7*Calculations!$C$85*INDEX('Monthly Data'!Q:Q,Calculations!$C$116+MOD(L171,Calculations!$C$118))+(1-Control!$C$7*Calculations!$C$87)*INDEX('Monthly Data'!R:R,Calculations!$C$116+MOD(L171,Calculations!$C$118))</f>
        <v>2.4842166689046628E-2</v>
      </c>
      <c r="EC171" s="86">
        <f ca="1">Control!$C$7*Calculations!$C$82*INDEX('Monthly Data'!N:N,Calculations!$C$116+MOD(M171,Calculations!$C$118))+Control!$C$7*Calculations!$C$83*INDEX('Monthly Data'!O:O,Calculations!$C$116+MOD(M171,Calculations!$C$118))+Control!$C$7*Calculations!$C$84*INDEX('Monthly Data'!P:P,Calculations!$C$116+MOD(M171,Calculations!$C$118))+Control!$C$7*Calculations!$C$85*INDEX('Monthly Data'!Q:Q,Calculations!$C$116+MOD(M171,Calculations!$C$118))+(1-Control!$C$7*Calculations!$C$87)*INDEX('Monthly Data'!R:R,Calculations!$C$116+MOD(M171,Calculations!$C$118))</f>
        <v>2.4470405846852006E-3</v>
      </c>
      <c r="ED171" s="86">
        <f ca="1">Control!$C$7*Calculations!$C$82*INDEX('Monthly Data'!N:N,Calculations!$C$116+MOD(N171,Calculations!$C$118))+Control!$C$7*Calculations!$C$83*INDEX('Monthly Data'!O:O,Calculations!$C$116+MOD(N171,Calculations!$C$118))+Control!$C$7*Calculations!$C$84*INDEX('Monthly Data'!P:P,Calculations!$C$116+MOD(N171,Calculations!$C$118))+Control!$C$7*Calculations!$C$85*INDEX('Monthly Data'!Q:Q,Calculations!$C$116+MOD(N171,Calculations!$C$118))+(1-Control!$C$7*Calculations!$C$87)*INDEX('Monthly Data'!R:R,Calculations!$C$116+MOD(N171,Calculations!$C$118))</f>
        <v>2.2757992058453024E-3</v>
      </c>
      <c r="EE171" s="86">
        <f ca="1">Control!$C$7*Calculations!$C$82*INDEX('Monthly Data'!N:N,Calculations!$C$116+MOD(O171,Calculations!$C$118))+Control!$C$7*Calculations!$C$83*INDEX('Monthly Data'!O:O,Calculations!$C$116+MOD(O171,Calculations!$C$118))+Control!$C$7*Calculations!$C$84*INDEX('Monthly Data'!P:P,Calculations!$C$116+MOD(O171,Calculations!$C$118))+Control!$C$7*Calculations!$C$85*INDEX('Monthly Data'!Q:Q,Calculations!$C$116+MOD(O171,Calculations!$C$118))+(1-Control!$C$7*Calculations!$C$87)*INDEX('Monthly Data'!R:R,Calculations!$C$116+MOD(O171,Calculations!$C$118))</f>
        <v>3.1070573055362403E-2</v>
      </c>
      <c r="EF171" s="86">
        <f ca="1">Control!$C$7*Calculations!$C$82*INDEX('Monthly Data'!N:N,Calculations!$C$116+MOD(P171,Calculations!$C$118))+Control!$C$7*Calculations!$C$83*INDEX('Monthly Data'!O:O,Calculations!$C$116+MOD(P171,Calculations!$C$118))+Control!$C$7*Calculations!$C$84*INDEX('Monthly Data'!P:P,Calculations!$C$116+MOD(P171,Calculations!$C$118))+Control!$C$7*Calculations!$C$85*INDEX('Monthly Data'!Q:Q,Calculations!$C$116+MOD(P171,Calculations!$C$118))+(1-Control!$C$7*Calculations!$C$87)*INDEX('Monthly Data'!R:R,Calculations!$C$116+MOD(P171,Calculations!$C$118))</f>
        <v>1.1786765492207996E-2</v>
      </c>
      <c r="EG171" s="86">
        <f ca="1">Control!$C$7*Calculations!$C$82*INDEX('Monthly Data'!N:N,Calculations!$C$116+MOD(Q171,Calculations!$C$118))+Control!$C$7*Calculations!$C$83*INDEX('Monthly Data'!O:O,Calculations!$C$116+MOD(Q171,Calculations!$C$118))+Control!$C$7*Calculations!$C$84*INDEX('Monthly Data'!P:P,Calculations!$C$116+MOD(Q171,Calculations!$C$118))+Control!$C$7*Calculations!$C$85*INDEX('Monthly Data'!Q:Q,Calculations!$C$116+MOD(Q171,Calculations!$C$118))+(1-Control!$C$7*Calculations!$C$87)*INDEX('Monthly Data'!R:R,Calculations!$C$116+MOD(Q171,Calculations!$C$118))</f>
        <v>1.0018681835149534E-3</v>
      </c>
      <c r="EH171" s="86">
        <f ca="1">Control!$C$7*Calculations!$C$82*INDEX('Monthly Data'!N:N,Calculations!$C$116+MOD(R171,Calculations!$C$118))+Control!$C$7*Calculations!$C$83*INDEX('Monthly Data'!O:O,Calculations!$C$116+MOD(R171,Calculations!$C$118))+Control!$C$7*Calculations!$C$84*INDEX('Monthly Data'!P:P,Calculations!$C$116+MOD(R171,Calculations!$C$118))+Control!$C$7*Calculations!$C$85*INDEX('Monthly Data'!Q:Q,Calculations!$C$116+MOD(R171,Calculations!$C$118))+(1-Control!$C$7*Calculations!$C$87)*INDEX('Monthly Data'!R:R,Calculations!$C$116+MOD(R171,Calculations!$C$118))</f>
        <v>2.3852824346838646E-2</v>
      </c>
      <c r="EI171" s="86">
        <f ca="1">Control!$C$7*Calculations!$C$82*INDEX('Monthly Data'!N:N,Calculations!$C$116+MOD(S171,Calculations!$C$118))+Control!$C$7*Calculations!$C$83*INDEX('Monthly Data'!O:O,Calculations!$C$116+MOD(S171,Calculations!$C$118))+Control!$C$7*Calculations!$C$84*INDEX('Monthly Data'!P:P,Calculations!$C$116+MOD(S171,Calculations!$C$118))+Control!$C$7*Calculations!$C$85*INDEX('Monthly Data'!Q:Q,Calculations!$C$116+MOD(S171,Calculations!$C$118))+(1-Control!$C$7*Calculations!$C$87)*INDEX('Monthly Data'!R:R,Calculations!$C$116+MOD(S171,Calculations!$C$118))</f>
        <v>5.1279584938936244E-2</v>
      </c>
      <c r="EJ171" s="86">
        <f ca="1">Control!$C$7*Calculations!$C$82*INDEX('Monthly Data'!N:N,Calculations!$C$116+MOD(T171,Calculations!$C$118))+Control!$C$7*Calculations!$C$83*INDEX('Monthly Data'!O:O,Calculations!$C$116+MOD(T171,Calculations!$C$118))+Control!$C$7*Calculations!$C$84*INDEX('Monthly Data'!P:P,Calculations!$C$116+MOD(T171,Calculations!$C$118))+Control!$C$7*Calculations!$C$85*INDEX('Monthly Data'!Q:Q,Calculations!$C$116+MOD(T171,Calculations!$C$118))+(1-Control!$C$7*Calculations!$C$87)*INDEX('Monthly Data'!R:R,Calculations!$C$116+MOD(T171,Calculations!$C$118))</f>
        <v>3.7118215575026904E-2</v>
      </c>
      <c r="EK171" s="86">
        <f ca="1">Control!$C$7*Calculations!$C$82*INDEX('Monthly Data'!N:N,Calculations!$C$116+MOD(U171,Calculations!$C$118))+Control!$C$7*Calculations!$C$83*INDEX('Monthly Data'!O:O,Calculations!$C$116+MOD(U171,Calculations!$C$118))+Control!$C$7*Calculations!$C$84*INDEX('Monthly Data'!P:P,Calculations!$C$116+MOD(U171,Calculations!$C$118))+Control!$C$7*Calculations!$C$85*INDEX('Monthly Data'!Q:Q,Calculations!$C$116+MOD(U171,Calculations!$C$118))+(1-Control!$C$7*Calculations!$C$87)*INDEX('Monthly Data'!R:R,Calculations!$C$116+MOD(U171,Calculations!$C$118))</f>
        <v>-2.0259958308006688E-2</v>
      </c>
      <c r="EL171" s="86">
        <f ca="1">Control!$C$7*Calculations!$C$82*INDEX('Monthly Data'!N:N,Calculations!$C$116+MOD(V171,Calculations!$C$118))+Control!$C$7*Calculations!$C$83*INDEX('Monthly Data'!O:O,Calculations!$C$116+MOD(V171,Calculations!$C$118))+Control!$C$7*Calculations!$C$84*INDEX('Monthly Data'!P:P,Calculations!$C$116+MOD(V171,Calculations!$C$118))+Control!$C$7*Calculations!$C$85*INDEX('Monthly Data'!Q:Q,Calculations!$C$116+MOD(V171,Calculations!$C$118))+(1-Control!$C$7*Calculations!$C$87)*INDEX('Monthly Data'!R:R,Calculations!$C$116+MOD(V171,Calculations!$C$118))</f>
        <v>3.0957942835585645E-2</v>
      </c>
      <c r="EM171" s="86">
        <f ca="1">Control!$C$7*Calculations!$C$82*INDEX('Monthly Data'!N:N,Calculations!$C$116+MOD(W171,Calculations!$C$118))+Control!$C$7*Calculations!$C$83*INDEX('Monthly Data'!O:O,Calculations!$C$116+MOD(W171,Calculations!$C$118))+Control!$C$7*Calculations!$C$84*INDEX('Monthly Data'!P:P,Calculations!$C$116+MOD(W171,Calculations!$C$118))+Control!$C$7*Calculations!$C$85*INDEX('Monthly Data'!Q:Q,Calculations!$C$116+MOD(W171,Calculations!$C$118))+(1-Control!$C$7*Calculations!$C$87)*INDEX('Monthly Data'!R:R,Calculations!$C$116+MOD(W171,Calculations!$C$118))</f>
        <v>9.9793409618087695E-3</v>
      </c>
      <c r="EN171" s="86">
        <f ca="1">Control!$C$7*Calculations!$C$82*INDEX('Monthly Data'!N:N,Calculations!$C$116+MOD(X171,Calculations!$C$118))+Control!$C$7*Calculations!$C$83*INDEX('Monthly Data'!O:O,Calculations!$C$116+MOD(X171,Calculations!$C$118))+Control!$C$7*Calculations!$C$84*INDEX('Monthly Data'!P:P,Calculations!$C$116+MOD(X171,Calculations!$C$118))+Control!$C$7*Calculations!$C$85*INDEX('Monthly Data'!Q:Q,Calculations!$C$116+MOD(X171,Calculations!$C$118))+(1-Control!$C$7*Calculations!$C$87)*INDEX('Monthly Data'!R:R,Calculations!$C$116+MOD(X171,Calculations!$C$118))</f>
        <v>1.0353752315110615E-2</v>
      </c>
      <c r="EO171" s="86">
        <f ca="1">Control!$C$7*Calculations!$C$82*INDEX('Monthly Data'!N:N,Calculations!$C$116+MOD(Y171,Calculations!$C$118))+Control!$C$7*Calculations!$C$83*INDEX('Monthly Data'!O:O,Calculations!$C$116+MOD(Y171,Calculations!$C$118))+Control!$C$7*Calculations!$C$84*INDEX('Monthly Data'!P:P,Calculations!$C$116+MOD(Y171,Calculations!$C$118))+Control!$C$7*Calculations!$C$85*INDEX('Monthly Data'!Q:Q,Calculations!$C$116+MOD(Y171,Calculations!$C$118))+(1-Control!$C$7*Calculations!$C$87)*INDEX('Monthly Data'!R:R,Calculations!$C$116+MOD(Y171,Calculations!$C$118))</f>
        <v>-4.417423226995453E-3</v>
      </c>
      <c r="EP171" s="86">
        <f ca="1">Control!$C$7*Calculations!$C$82*INDEX('Monthly Data'!N:N,Calculations!$C$116+MOD(Z171,Calculations!$C$118))+Control!$C$7*Calculations!$C$83*INDEX('Monthly Data'!O:O,Calculations!$C$116+MOD(Z171,Calculations!$C$118))+Control!$C$7*Calculations!$C$84*INDEX('Monthly Data'!P:P,Calculations!$C$116+MOD(Z171,Calculations!$C$118))+Control!$C$7*Calculations!$C$85*INDEX('Monthly Data'!Q:Q,Calculations!$C$116+MOD(Z171,Calculations!$C$118))+(1-Control!$C$7*Calculations!$C$87)*INDEX('Monthly Data'!R:R,Calculations!$C$116+MOD(Z171,Calculations!$C$118))</f>
        <v>-9.8327855560634558E-3</v>
      </c>
      <c r="EQ171" s="86">
        <f ca="1">Control!$C$7*Calculations!$C$82*INDEX('Monthly Data'!N:N,Calculations!$C$116+MOD(AA171,Calculations!$C$118))+Control!$C$7*Calculations!$C$83*INDEX('Monthly Data'!O:O,Calculations!$C$116+MOD(AA171,Calculations!$C$118))+Control!$C$7*Calculations!$C$84*INDEX('Monthly Data'!P:P,Calculations!$C$116+MOD(AA171,Calculations!$C$118))+Control!$C$7*Calculations!$C$85*INDEX('Monthly Data'!Q:Q,Calculations!$C$116+MOD(AA171,Calculations!$C$118))+(1-Control!$C$7*Calculations!$C$87)*INDEX('Monthly Data'!R:R,Calculations!$C$116+MOD(AA171,Calculations!$C$118))</f>
        <v>1.5758278480433856E-2</v>
      </c>
      <c r="ER171" s="86">
        <f ca="1">Control!$C$7*Calculations!$C$82*INDEX('Monthly Data'!N:N,Calculations!$C$116+MOD(AB171,Calculations!$C$118))+Control!$C$7*Calculations!$C$83*INDEX('Monthly Data'!O:O,Calculations!$C$116+MOD(AB171,Calculations!$C$118))+Control!$C$7*Calculations!$C$84*INDEX('Monthly Data'!P:P,Calculations!$C$116+MOD(AB171,Calculations!$C$118))+Control!$C$7*Calculations!$C$85*INDEX('Monthly Data'!Q:Q,Calculations!$C$116+MOD(AB171,Calculations!$C$118))+(1-Control!$C$7*Calculations!$C$87)*INDEX('Monthly Data'!R:R,Calculations!$C$116+MOD(AB171,Calculations!$C$118))</f>
        <v>1.142101364887867E-2</v>
      </c>
      <c r="ES171" s="86">
        <f ca="1">Control!$C$7*Calculations!$C$82*INDEX('Monthly Data'!N:N,Calculations!$C$116+MOD(AC171,Calculations!$C$118))+Control!$C$7*Calculations!$C$83*INDEX('Monthly Data'!O:O,Calculations!$C$116+MOD(AC171,Calculations!$C$118))+Control!$C$7*Calculations!$C$84*INDEX('Monthly Data'!P:P,Calculations!$C$116+MOD(AC171,Calculations!$C$118))+Control!$C$7*Calculations!$C$85*INDEX('Monthly Data'!Q:Q,Calculations!$C$116+MOD(AC171,Calculations!$C$118))+(1-Control!$C$7*Calculations!$C$87)*INDEX('Monthly Data'!R:R,Calculations!$C$116+MOD(AC171,Calculations!$C$118))</f>
        <v>5.1279584938936244E-2</v>
      </c>
      <c r="ET171" s="86">
        <f ca="1">Control!$C$7*Calculations!$C$82*INDEX('Monthly Data'!N:N,Calculations!$C$116+MOD(AD171,Calculations!$C$118))+Control!$C$7*Calculations!$C$83*INDEX('Monthly Data'!O:O,Calculations!$C$116+MOD(AD171,Calculations!$C$118))+Control!$C$7*Calculations!$C$84*INDEX('Monthly Data'!P:P,Calculations!$C$116+MOD(AD171,Calculations!$C$118))+Control!$C$7*Calculations!$C$85*INDEX('Monthly Data'!Q:Q,Calculations!$C$116+MOD(AD171,Calculations!$C$118))+(1-Control!$C$7*Calculations!$C$87)*INDEX('Monthly Data'!R:R,Calculations!$C$116+MOD(AD171,Calculations!$C$118))</f>
        <v>1.1786765492207996E-2</v>
      </c>
      <c r="EU171" s="86">
        <f ca="1">Control!$C$7*Calculations!$C$82*INDEX('Monthly Data'!N:N,Calculations!$C$116+MOD(AE171,Calculations!$C$118))+Control!$C$7*Calculations!$C$83*INDEX('Monthly Data'!O:O,Calculations!$C$116+MOD(AE171,Calculations!$C$118))+Control!$C$7*Calculations!$C$84*INDEX('Monthly Data'!P:P,Calculations!$C$116+MOD(AE171,Calculations!$C$118))+Control!$C$7*Calculations!$C$85*INDEX('Monthly Data'!Q:Q,Calculations!$C$116+MOD(AE171,Calculations!$C$118))+(1-Control!$C$7*Calculations!$C$87)*INDEX('Monthly Data'!R:R,Calculations!$C$116+MOD(AE171,Calculations!$C$118))</f>
        <v>1.7599621212565995E-2</v>
      </c>
      <c r="EV171" s="86">
        <f ca="1">Control!$C$7*Calculations!$C$82*INDEX('Monthly Data'!N:N,Calculations!$C$116+MOD(AF171,Calculations!$C$118))+Control!$C$7*Calculations!$C$83*INDEX('Monthly Data'!O:O,Calculations!$C$116+MOD(AF171,Calculations!$C$118))+Control!$C$7*Calculations!$C$84*INDEX('Monthly Data'!P:P,Calculations!$C$116+MOD(AF171,Calculations!$C$118))+Control!$C$7*Calculations!$C$85*INDEX('Monthly Data'!Q:Q,Calculations!$C$116+MOD(AF171,Calculations!$C$118))+(1-Control!$C$7*Calculations!$C$87)*INDEX('Monthly Data'!R:R,Calculations!$C$116+MOD(AF171,Calculations!$C$118))</f>
        <v>-2.7490061308214487E-3</v>
      </c>
      <c r="EW171" s="86">
        <f ca="1">Control!$C$7*Calculations!$C$82*INDEX('Monthly Data'!N:N,Calculations!$C$116+MOD(AG171,Calculations!$C$118))+Control!$C$7*Calculations!$C$83*INDEX('Monthly Data'!O:O,Calculations!$C$116+MOD(AG171,Calculations!$C$118))+Control!$C$7*Calculations!$C$84*INDEX('Monthly Data'!P:P,Calculations!$C$116+MOD(AG171,Calculations!$C$118))+Control!$C$7*Calculations!$C$85*INDEX('Monthly Data'!Q:Q,Calculations!$C$116+MOD(AG171,Calculations!$C$118))+(1-Control!$C$7*Calculations!$C$87)*INDEX('Monthly Data'!R:R,Calculations!$C$116+MOD(AG171,Calculations!$C$118))</f>
        <v>-3.299557342782896E-2</v>
      </c>
      <c r="EX171" s="86">
        <f ca="1">Control!$C$7*Calculations!$C$82*INDEX('Monthly Data'!N:N,Calculations!$C$116+MOD(AH171,Calculations!$C$118))+Control!$C$7*Calculations!$C$83*INDEX('Monthly Data'!O:O,Calculations!$C$116+MOD(AH171,Calculations!$C$118))+Control!$C$7*Calculations!$C$84*INDEX('Monthly Data'!P:P,Calculations!$C$116+MOD(AH171,Calculations!$C$118))+Control!$C$7*Calculations!$C$85*INDEX('Monthly Data'!Q:Q,Calculations!$C$116+MOD(AH171,Calculations!$C$118))+(1-Control!$C$7*Calculations!$C$87)*INDEX('Monthly Data'!R:R,Calculations!$C$116+MOD(AH171,Calculations!$C$118))</f>
        <v>-3.299557342782896E-2</v>
      </c>
      <c r="EY171" s="86">
        <f ca="1">Control!$C$7*Calculations!$C$82*INDEX('Monthly Data'!N:N,Calculations!$C$116+MOD(AI171,Calculations!$C$118))+Control!$C$7*Calculations!$C$83*INDEX('Monthly Data'!O:O,Calculations!$C$116+MOD(AI171,Calculations!$C$118))+Control!$C$7*Calculations!$C$84*INDEX('Monthly Data'!P:P,Calculations!$C$116+MOD(AI171,Calculations!$C$118))+Control!$C$7*Calculations!$C$85*INDEX('Monthly Data'!Q:Q,Calculations!$C$116+MOD(AI171,Calculations!$C$118))+(1-Control!$C$7*Calculations!$C$87)*INDEX('Monthly Data'!R:R,Calculations!$C$116+MOD(AI171,Calculations!$C$118))</f>
        <v>4.5132804118240749E-2</v>
      </c>
      <c r="EZ171" s="86">
        <f ca="1">Control!$C$7*Calculations!$C$82*INDEX('Monthly Data'!N:N,Calculations!$C$116+MOD(AJ171,Calculations!$C$118))+Control!$C$7*Calculations!$C$83*INDEX('Monthly Data'!O:O,Calculations!$C$116+MOD(AJ171,Calculations!$C$118))+Control!$C$7*Calculations!$C$84*INDEX('Monthly Data'!P:P,Calculations!$C$116+MOD(AJ171,Calculations!$C$118))+Control!$C$7*Calculations!$C$85*INDEX('Monthly Data'!Q:Q,Calculations!$C$116+MOD(AJ171,Calculations!$C$118))+(1-Control!$C$7*Calculations!$C$87)*INDEX('Monthly Data'!R:R,Calculations!$C$116+MOD(AJ171,Calculations!$C$118))</f>
        <v>1.7831091590102856E-2</v>
      </c>
      <c r="FA171" s="86">
        <f ca="1">Control!$C$7*Calculations!$C$82*INDEX('Monthly Data'!N:N,Calculations!$C$116+MOD(AK171,Calculations!$C$118))+Control!$C$7*Calculations!$C$83*INDEX('Monthly Data'!O:O,Calculations!$C$116+MOD(AK171,Calculations!$C$118))+Control!$C$7*Calculations!$C$84*INDEX('Monthly Data'!P:P,Calculations!$C$116+MOD(AK171,Calculations!$C$118))+Control!$C$7*Calculations!$C$85*INDEX('Monthly Data'!Q:Q,Calculations!$C$116+MOD(AK171,Calculations!$C$118))+(1-Control!$C$7*Calculations!$C$87)*INDEX('Monthly Data'!R:R,Calculations!$C$116+MOD(AK171,Calculations!$C$118))</f>
        <v>-9.8327855560634558E-3</v>
      </c>
      <c r="FB171" s="86">
        <f ca="1">Control!$C$7*Calculations!$C$82*INDEX('Monthly Data'!N:N,Calculations!$C$116+MOD(AL171,Calculations!$C$118))+Control!$C$7*Calculations!$C$83*INDEX('Monthly Data'!O:O,Calculations!$C$116+MOD(AL171,Calculations!$C$118))+Control!$C$7*Calculations!$C$84*INDEX('Monthly Data'!P:P,Calculations!$C$116+MOD(AL171,Calculations!$C$118))+Control!$C$7*Calculations!$C$85*INDEX('Monthly Data'!Q:Q,Calculations!$C$116+MOD(AL171,Calculations!$C$118))+(1-Control!$C$7*Calculations!$C$87)*INDEX('Monthly Data'!R:R,Calculations!$C$116+MOD(AL171,Calculations!$C$118))</f>
        <v>2.3206536303657571E-2</v>
      </c>
      <c r="FC171" s="86">
        <f ca="1">Control!$C$7*Calculations!$C$82*INDEX('Monthly Data'!N:N,Calculations!$C$116+MOD(AM171,Calculations!$C$118))+Control!$C$7*Calculations!$C$83*INDEX('Monthly Data'!O:O,Calculations!$C$116+MOD(AM171,Calculations!$C$118))+Control!$C$7*Calculations!$C$84*INDEX('Monthly Data'!P:P,Calculations!$C$116+MOD(AM171,Calculations!$C$118))+Control!$C$7*Calculations!$C$85*INDEX('Monthly Data'!Q:Q,Calculations!$C$116+MOD(AM171,Calculations!$C$118))+(1-Control!$C$7*Calculations!$C$87)*INDEX('Monthly Data'!R:R,Calculations!$C$116+MOD(AM171,Calculations!$C$118))</f>
        <v>1.5063457444773597E-2</v>
      </c>
      <c r="FD171" s="86">
        <f ca="1">Control!$C$7*Calculations!$C$82*INDEX('Monthly Data'!N:N,Calculations!$C$116+MOD(AN171,Calculations!$C$118))+Control!$C$7*Calculations!$C$83*INDEX('Monthly Data'!O:O,Calculations!$C$116+MOD(AN171,Calculations!$C$118))+Control!$C$7*Calculations!$C$84*INDEX('Monthly Data'!P:P,Calculations!$C$116+MOD(AN171,Calculations!$C$118))+Control!$C$7*Calculations!$C$85*INDEX('Monthly Data'!Q:Q,Calculations!$C$116+MOD(AN171,Calculations!$C$118))+(1-Control!$C$7*Calculations!$C$87)*INDEX('Monthly Data'!R:R,Calculations!$C$116+MOD(AN171,Calculations!$C$118))</f>
        <v>4.2795950888382334E-3</v>
      </c>
      <c r="FE171" s="86">
        <f ca="1">Control!$C$7*Calculations!$C$82*INDEX('Monthly Data'!N:N,Calculations!$C$116+MOD(AO171,Calculations!$C$118))+Control!$C$7*Calculations!$C$83*INDEX('Monthly Data'!O:O,Calculations!$C$116+MOD(AO171,Calculations!$C$118))+Control!$C$7*Calculations!$C$84*INDEX('Monthly Data'!P:P,Calculations!$C$116+MOD(AO171,Calculations!$C$118))+Control!$C$7*Calculations!$C$85*INDEX('Monthly Data'!Q:Q,Calculations!$C$116+MOD(AO171,Calculations!$C$118))+(1-Control!$C$7*Calculations!$C$87)*INDEX('Monthly Data'!R:R,Calculations!$C$116+MOD(AO171,Calculations!$C$118))</f>
        <v>1.9073822767906517E-2</v>
      </c>
      <c r="FF171" s="86">
        <f ca="1">Control!$C$7*Calculations!$C$82*INDEX('Monthly Data'!N:N,Calculations!$C$116+MOD(AP171,Calculations!$C$118))+Control!$C$7*Calculations!$C$83*INDEX('Monthly Data'!O:O,Calculations!$C$116+MOD(AP171,Calculations!$C$118))+Control!$C$7*Calculations!$C$84*INDEX('Monthly Data'!P:P,Calculations!$C$116+MOD(AP171,Calculations!$C$118))+Control!$C$7*Calculations!$C$85*INDEX('Monthly Data'!Q:Q,Calculations!$C$116+MOD(AP171,Calculations!$C$118))+(1-Control!$C$7*Calculations!$C$87)*INDEX('Monthly Data'!R:R,Calculations!$C$116+MOD(AP171,Calculations!$C$118))</f>
        <v>1.0478379486191123E-2</v>
      </c>
      <c r="FG171" s="86">
        <f ca="1">Control!$C$7*Calculations!$C$82*INDEX('Monthly Data'!N:N,Calculations!$C$116+MOD(AQ171,Calculations!$C$118))+Control!$C$7*Calculations!$C$83*INDEX('Monthly Data'!O:O,Calculations!$C$116+MOD(AQ171,Calculations!$C$118))+Control!$C$7*Calculations!$C$84*INDEX('Monthly Data'!P:P,Calculations!$C$116+MOD(AQ171,Calculations!$C$118))+Control!$C$7*Calculations!$C$85*INDEX('Monthly Data'!Q:Q,Calculations!$C$116+MOD(AQ171,Calculations!$C$118))+(1-Control!$C$7*Calculations!$C$87)*INDEX('Monthly Data'!R:R,Calculations!$C$116+MOD(AQ171,Calculations!$C$118))</f>
        <v>2.3307359621218403E-2</v>
      </c>
      <c r="FH171" s="86">
        <f ca="1">Control!$C$7*Calculations!$C$82*INDEX('Monthly Data'!N:N,Calculations!$C$116+MOD(AR171,Calculations!$C$118))+Control!$C$7*Calculations!$C$83*INDEX('Monthly Data'!O:O,Calculations!$C$116+MOD(AR171,Calculations!$C$118))+Control!$C$7*Calculations!$C$84*INDEX('Monthly Data'!P:P,Calculations!$C$116+MOD(AR171,Calculations!$C$118))+Control!$C$7*Calculations!$C$85*INDEX('Monthly Data'!Q:Q,Calculations!$C$116+MOD(AR171,Calculations!$C$118))+(1-Control!$C$7*Calculations!$C$87)*INDEX('Monthly Data'!R:R,Calculations!$C$116+MOD(AR171,Calculations!$C$118))</f>
        <v>7.857567536297622E-3</v>
      </c>
      <c r="FI171" s="86">
        <f ca="1">Control!$C$7*Calculations!$C$82*INDEX('Monthly Data'!N:N,Calculations!$C$116+MOD(AS171,Calculations!$C$118))+Control!$C$7*Calculations!$C$83*INDEX('Monthly Data'!O:O,Calculations!$C$116+MOD(AS171,Calculations!$C$118))+Control!$C$7*Calculations!$C$84*INDEX('Monthly Data'!P:P,Calculations!$C$116+MOD(AS171,Calculations!$C$118))+Control!$C$7*Calculations!$C$85*INDEX('Monthly Data'!Q:Q,Calculations!$C$116+MOD(AS171,Calculations!$C$118))+(1-Control!$C$7*Calculations!$C$87)*INDEX('Monthly Data'!R:R,Calculations!$C$116+MOD(AS171,Calculations!$C$118))</f>
        <v>1.5216630695380906E-2</v>
      </c>
      <c r="FJ171" s="86">
        <f ca="1">Control!$C$7*Calculations!$C$82*INDEX('Monthly Data'!N:N,Calculations!$C$116+MOD(AT171,Calculations!$C$118))+Control!$C$7*Calculations!$C$83*INDEX('Monthly Data'!O:O,Calculations!$C$116+MOD(AT171,Calculations!$C$118))+Control!$C$7*Calculations!$C$84*INDEX('Monthly Data'!P:P,Calculations!$C$116+MOD(AT171,Calculations!$C$118))+Control!$C$7*Calculations!$C$85*INDEX('Monthly Data'!Q:Q,Calculations!$C$116+MOD(AT171,Calculations!$C$118))+(1-Control!$C$7*Calculations!$C$87)*INDEX('Monthly Data'!R:R,Calculations!$C$116+MOD(AT171,Calculations!$C$118))</f>
        <v>5.8868730207813358E-3</v>
      </c>
      <c r="FK171" s="86">
        <f ca="1">Control!$C$7*Calculations!$C$82*INDEX('Monthly Data'!N:N,Calculations!$C$116+MOD(AU171,Calculations!$C$118))+Control!$C$7*Calculations!$C$83*INDEX('Monthly Data'!O:O,Calculations!$C$116+MOD(AU171,Calculations!$C$118))+Control!$C$7*Calculations!$C$84*INDEX('Monthly Data'!P:P,Calculations!$C$116+MOD(AU171,Calculations!$C$118))+Control!$C$7*Calculations!$C$85*INDEX('Monthly Data'!Q:Q,Calculations!$C$116+MOD(AU171,Calculations!$C$118))+(1-Control!$C$7*Calculations!$C$87)*INDEX('Monthly Data'!R:R,Calculations!$C$116+MOD(AU171,Calculations!$C$118))</f>
        <v>7.857567536297622E-3</v>
      </c>
      <c r="FL171" s="86">
        <f ca="1">Control!$C$7*Calculations!$C$82*INDEX('Monthly Data'!N:N,Calculations!$C$116+MOD(AV171,Calculations!$C$118))+Control!$C$7*Calculations!$C$83*INDEX('Monthly Data'!O:O,Calculations!$C$116+MOD(AV171,Calculations!$C$118))+Control!$C$7*Calculations!$C$84*INDEX('Monthly Data'!P:P,Calculations!$C$116+MOD(AV171,Calculations!$C$118))+Control!$C$7*Calculations!$C$85*INDEX('Monthly Data'!Q:Q,Calculations!$C$116+MOD(AV171,Calculations!$C$118))+(1-Control!$C$7*Calculations!$C$87)*INDEX('Monthly Data'!R:R,Calculations!$C$116+MOD(AV171,Calculations!$C$118))</f>
        <v>-2.0259958308006688E-2</v>
      </c>
      <c r="FM171" s="86">
        <f ca="1">Control!$C$7*Calculations!$C$82*INDEX('Monthly Data'!N:N,Calculations!$C$116+MOD(AW171,Calculations!$C$118))+Control!$C$7*Calculations!$C$83*INDEX('Monthly Data'!O:O,Calculations!$C$116+MOD(AW171,Calculations!$C$118))+Control!$C$7*Calculations!$C$84*INDEX('Monthly Data'!P:P,Calculations!$C$116+MOD(AW171,Calculations!$C$118))+Control!$C$7*Calculations!$C$85*INDEX('Monthly Data'!Q:Q,Calculations!$C$116+MOD(AW171,Calculations!$C$118))+(1-Control!$C$7*Calculations!$C$87)*INDEX('Monthly Data'!R:R,Calculations!$C$116+MOD(AW171,Calculations!$C$118))</f>
        <v>1.0921298083007208E-2</v>
      </c>
      <c r="FN171" s="86">
        <f ca="1">Control!$C$7*Calculations!$C$82*INDEX('Monthly Data'!N:N,Calculations!$C$116+MOD(AX171,Calculations!$C$118))+Control!$C$7*Calculations!$C$83*INDEX('Monthly Data'!O:O,Calculations!$C$116+MOD(AX171,Calculations!$C$118))+Control!$C$7*Calculations!$C$84*INDEX('Monthly Data'!P:P,Calculations!$C$116+MOD(AX171,Calculations!$C$118))+Control!$C$7*Calculations!$C$85*INDEX('Monthly Data'!Q:Q,Calculations!$C$116+MOD(AX171,Calculations!$C$118))+(1-Control!$C$7*Calculations!$C$87)*INDEX('Monthly Data'!R:R,Calculations!$C$116+MOD(AX171,Calculations!$C$118))</f>
        <v>5.3309355465453899E-3</v>
      </c>
      <c r="FO171" s="86">
        <f ca="1">Control!$C$7*Calculations!$C$82*INDEX('Monthly Data'!N:N,Calculations!$C$116+MOD(AY171,Calculations!$C$118))+Control!$C$7*Calculations!$C$83*INDEX('Monthly Data'!O:O,Calculations!$C$116+MOD(AY171,Calculations!$C$118))+Control!$C$7*Calculations!$C$84*INDEX('Monthly Data'!P:P,Calculations!$C$116+MOD(AY171,Calculations!$C$118))+Control!$C$7*Calculations!$C$85*INDEX('Monthly Data'!Q:Q,Calculations!$C$116+MOD(AY171,Calculations!$C$118))+(1-Control!$C$7*Calculations!$C$87)*INDEX('Monthly Data'!R:R,Calculations!$C$116+MOD(AY171,Calculations!$C$118))</f>
        <v>3.4808428836917149E-3</v>
      </c>
      <c r="FP171" s="86">
        <f ca="1">Control!$C$7*Calculations!$C$82*INDEX('Monthly Data'!N:N,Calculations!$C$116+MOD(AZ171,Calculations!$C$118))+Control!$C$7*Calculations!$C$83*INDEX('Monthly Data'!O:O,Calculations!$C$116+MOD(AZ171,Calculations!$C$118))+Control!$C$7*Calculations!$C$84*INDEX('Monthly Data'!P:P,Calculations!$C$116+MOD(AZ171,Calculations!$C$118))+Control!$C$7*Calculations!$C$85*INDEX('Monthly Data'!Q:Q,Calculations!$C$116+MOD(AZ171,Calculations!$C$118))+(1-Control!$C$7*Calculations!$C$87)*INDEX('Monthly Data'!R:R,Calculations!$C$116+MOD(AZ171,Calculations!$C$118))</f>
        <v>4.7768166384148329E-3</v>
      </c>
      <c r="FQ171" s="86">
        <f ca="1">Control!$C$7*Calculations!$C$82*INDEX('Monthly Data'!N:N,Calculations!$C$116+MOD(BA171,Calculations!$C$118))+Control!$C$7*Calculations!$C$83*INDEX('Monthly Data'!O:O,Calculations!$C$116+MOD(BA171,Calculations!$C$118))+Control!$C$7*Calculations!$C$84*INDEX('Monthly Data'!P:P,Calculations!$C$116+MOD(BA171,Calculations!$C$118))+Control!$C$7*Calculations!$C$85*INDEX('Monthly Data'!Q:Q,Calculations!$C$116+MOD(BA171,Calculations!$C$118))+(1-Control!$C$7*Calculations!$C$87)*INDEX('Monthly Data'!R:R,Calculations!$C$116+MOD(BA171,Calculations!$C$118))</f>
        <v>-6.1115617667135171E-2</v>
      </c>
      <c r="FR171" s="86">
        <f ca="1">Control!$C$7*Calculations!$C$82*INDEX('Monthly Data'!N:N,Calculations!$C$116+MOD(BB171,Calculations!$C$118))+Control!$C$7*Calculations!$C$83*INDEX('Monthly Data'!O:O,Calculations!$C$116+MOD(BB171,Calculations!$C$118))+Control!$C$7*Calculations!$C$84*INDEX('Monthly Data'!P:P,Calculations!$C$116+MOD(BB171,Calculations!$C$118))+Control!$C$7*Calculations!$C$85*INDEX('Monthly Data'!Q:Q,Calculations!$C$116+MOD(BB171,Calculations!$C$118))+(1-Control!$C$7*Calculations!$C$87)*INDEX('Monthly Data'!R:R,Calculations!$C$116+MOD(BB171,Calculations!$C$118))</f>
        <v>-1.5984879994281095E-2</v>
      </c>
      <c r="FS171" s="86">
        <f ca="1">Control!$C$7*Calculations!$C$82*INDEX('Monthly Data'!N:N,Calculations!$C$116+MOD(BC171,Calculations!$C$118))+Control!$C$7*Calculations!$C$83*INDEX('Monthly Data'!O:O,Calculations!$C$116+MOD(BC171,Calculations!$C$118))+Control!$C$7*Calculations!$C$84*INDEX('Monthly Data'!P:P,Calculations!$C$116+MOD(BC171,Calculations!$C$118))+Control!$C$7*Calculations!$C$85*INDEX('Monthly Data'!Q:Q,Calculations!$C$116+MOD(BC171,Calculations!$C$118))+(1-Control!$C$7*Calculations!$C$87)*INDEX('Monthly Data'!R:R,Calculations!$C$116+MOD(BC171,Calculations!$C$118))</f>
        <v>4.2795950888382334E-3</v>
      </c>
      <c r="FT171" s="86">
        <f ca="1">Control!$C$7*Calculations!$C$82*INDEX('Monthly Data'!N:N,Calculations!$C$116+MOD(BD171,Calculations!$C$118))+Control!$C$7*Calculations!$C$83*INDEX('Monthly Data'!O:O,Calculations!$C$116+MOD(BD171,Calculations!$C$118))+Control!$C$7*Calculations!$C$84*INDEX('Monthly Data'!P:P,Calculations!$C$116+MOD(BD171,Calculations!$C$118))+Control!$C$7*Calculations!$C$85*INDEX('Monthly Data'!Q:Q,Calculations!$C$116+MOD(BD171,Calculations!$C$118))+(1-Control!$C$7*Calculations!$C$87)*INDEX('Monthly Data'!R:R,Calculations!$C$116+MOD(BD171,Calculations!$C$118))</f>
        <v>3.7118215575026904E-2</v>
      </c>
      <c r="FU171" s="86">
        <f ca="1">Control!$C$7*Calculations!$C$82*INDEX('Monthly Data'!N:N,Calculations!$C$116+MOD(BE171,Calculations!$C$118))+Control!$C$7*Calculations!$C$83*INDEX('Monthly Data'!O:O,Calculations!$C$116+MOD(BE171,Calculations!$C$118))+Control!$C$7*Calculations!$C$84*INDEX('Monthly Data'!P:P,Calculations!$C$116+MOD(BE171,Calculations!$C$118))+Control!$C$7*Calculations!$C$85*INDEX('Monthly Data'!Q:Q,Calculations!$C$116+MOD(BE171,Calculations!$C$118))+(1-Control!$C$7*Calculations!$C$87)*INDEX('Monthly Data'!R:R,Calculations!$C$116+MOD(BE171,Calculations!$C$118))</f>
        <v>-4.0413381192162513E-2</v>
      </c>
      <c r="FV171" s="86">
        <f ca="1">Control!$C$7*Calculations!$C$82*INDEX('Monthly Data'!N:N,Calculations!$C$116+MOD(BF171,Calculations!$C$118))+Control!$C$7*Calculations!$C$83*INDEX('Monthly Data'!O:O,Calculations!$C$116+MOD(BF171,Calculations!$C$118))+Control!$C$7*Calculations!$C$84*INDEX('Monthly Data'!P:P,Calculations!$C$116+MOD(BF171,Calculations!$C$118))+Control!$C$7*Calculations!$C$85*INDEX('Monthly Data'!Q:Q,Calculations!$C$116+MOD(BF171,Calculations!$C$118))+(1-Control!$C$7*Calculations!$C$87)*INDEX('Monthly Data'!R:R,Calculations!$C$116+MOD(BF171,Calculations!$C$118))</f>
        <v>-1.6546126717384396E-2</v>
      </c>
      <c r="FW171" s="86">
        <f ca="1">Control!$C$7*Calculations!$C$82*INDEX('Monthly Data'!N:N,Calculations!$C$116+MOD(BG171,Calculations!$C$118))+Control!$C$7*Calculations!$C$83*INDEX('Monthly Data'!O:O,Calculations!$C$116+MOD(BG171,Calculations!$C$118))+Control!$C$7*Calculations!$C$84*INDEX('Monthly Data'!P:P,Calculations!$C$116+MOD(BG171,Calculations!$C$118))+Control!$C$7*Calculations!$C$85*INDEX('Monthly Data'!Q:Q,Calculations!$C$116+MOD(BG171,Calculations!$C$118))+(1-Control!$C$7*Calculations!$C$87)*INDEX('Monthly Data'!R:R,Calculations!$C$116+MOD(BG171,Calculations!$C$118))</f>
        <v>-2.0259958308006688E-2</v>
      </c>
      <c r="FX171" s="86">
        <f ca="1">Control!$C$7*Calculations!$C$82*INDEX('Monthly Data'!N:N,Calculations!$C$116+MOD(BH171,Calculations!$C$118))+Control!$C$7*Calculations!$C$83*INDEX('Monthly Data'!O:O,Calculations!$C$116+MOD(BH171,Calculations!$C$118))+Control!$C$7*Calculations!$C$84*INDEX('Monthly Data'!P:P,Calculations!$C$116+MOD(BH171,Calculations!$C$118))+Control!$C$7*Calculations!$C$85*INDEX('Monthly Data'!Q:Q,Calculations!$C$116+MOD(BH171,Calculations!$C$118))+(1-Control!$C$7*Calculations!$C$87)*INDEX('Monthly Data'!R:R,Calculations!$C$116+MOD(BH171,Calculations!$C$118))</f>
        <v>1.1704119272391494E-2</v>
      </c>
      <c r="FY171" s="86">
        <f ca="1">Control!$C$7*Calculations!$C$82*INDEX('Monthly Data'!N:N,Calculations!$C$116+MOD(BI171,Calculations!$C$118))+Control!$C$7*Calculations!$C$83*INDEX('Monthly Data'!O:O,Calculations!$C$116+MOD(BI171,Calculations!$C$118))+Control!$C$7*Calculations!$C$84*INDEX('Monthly Data'!P:P,Calculations!$C$116+MOD(BI171,Calculations!$C$118))+Control!$C$7*Calculations!$C$85*INDEX('Monthly Data'!Q:Q,Calculations!$C$116+MOD(BI171,Calculations!$C$118))+(1-Control!$C$7*Calculations!$C$87)*INDEX('Monthly Data'!R:R,Calculations!$C$116+MOD(BI171,Calculations!$C$118))</f>
        <v>-2.7490061308214487E-3</v>
      </c>
      <c r="FZ171" s="86">
        <f ca="1">Control!$C$7*Calculations!$C$82*INDEX('Monthly Data'!N:N,Calculations!$C$116+MOD(BJ171,Calculations!$C$118))+Control!$C$7*Calculations!$C$83*INDEX('Monthly Data'!O:O,Calculations!$C$116+MOD(BJ171,Calculations!$C$118))+Control!$C$7*Calculations!$C$84*INDEX('Monthly Data'!P:P,Calculations!$C$116+MOD(BJ171,Calculations!$C$118))+Control!$C$7*Calculations!$C$85*INDEX('Monthly Data'!Q:Q,Calculations!$C$116+MOD(BJ171,Calculations!$C$118))+(1-Control!$C$7*Calculations!$C$87)*INDEX('Monthly Data'!R:R,Calculations!$C$116+MOD(BJ171,Calculations!$C$118))</f>
        <v>-2.5168357537820856E-4</v>
      </c>
      <c r="GA171" s="86">
        <f ca="1">Control!$C$7*Calculations!$C$82*INDEX('Monthly Data'!N:N,Calculations!$C$116+MOD(BK171,Calculations!$C$118))+Control!$C$7*Calculations!$C$83*INDEX('Monthly Data'!O:O,Calculations!$C$116+MOD(BK171,Calculations!$C$118))+Control!$C$7*Calculations!$C$84*INDEX('Monthly Data'!P:P,Calculations!$C$116+MOD(BK171,Calculations!$C$118))+Control!$C$7*Calculations!$C$85*INDEX('Monthly Data'!Q:Q,Calculations!$C$116+MOD(BK171,Calculations!$C$118))+(1-Control!$C$7*Calculations!$C$87)*INDEX('Monthly Data'!R:R,Calculations!$C$116+MOD(BK171,Calculations!$C$118))</f>
        <v>1.1786765492207996E-2</v>
      </c>
      <c r="GB171" s="86">
        <f ca="1">Control!$C$7*Calculations!$C$82*INDEX('Monthly Data'!N:N,Calculations!$C$116+MOD(BL171,Calculations!$C$118))+Control!$C$7*Calculations!$C$83*INDEX('Monthly Data'!O:O,Calculations!$C$116+MOD(BL171,Calculations!$C$118))+Control!$C$7*Calculations!$C$84*INDEX('Monthly Data'!P:P,Calculations!$C$116+MOD(BL171,Calculations!$C$118))+Control!$C$7*Calculations!$C$85*INDEX('Monthly Data'!Q:Q,Calculations!$C$116+MOD(BL171,Calculations!$C$118))+(1-Control!$C$7*Calculations!$C$87)*INDEX('Monthly Data'!R:R,Calculations!$C$116+MOD(BL171,Calculations!$C$118))</f>
        <v>3.4808428836917149E-3</v>
      </c>
      <c r="GC171" s="86">
        <f ca="1">Control!$C$7*Calculations!$C$82*INDEX('Monthly Data'!N:N,Calculations!$C$116+MOD(BM171,Calculations!$C$118))+Control!$C$7*Calculations!$C$83*INDEX('Monthly Data'!O:O,Calculations!$C$116+MOD(BM171,Calculations!$C$118))+Control!$C$7*Calculations!$C$84*INDEX('Monthly Data'!P:P,Calculations!$C$116+MOD(BM171,Calculations!$C$118))+Control!$C$7*Calculations!$C$85*INDEX('Monthly Data'!Q:Q,Calculations!$C$116+MOD(BM171,Calculations!$C$118))+(1-Control!$C$7*Calculations!$C$87)*INDEX('Monthly Data'!R:R,Calculations!$C$116+MOD(BM171,Calculations!$C$118))</f>
        <v>4.089189590407355E-3</v>
      </c>
      <c r="GD171" s="86">
        <f ca="1">Control!$C$7*Calculations!$C$82*INDEX('Monthly Data'!N:N,Calculations!$C$116+MOD(BN171,Calculations!$C$118))+Control!$C$7*Calculations!$C$83*INDEX('Monthly Data'!O:O,Calculations!$C$116+MOD(BN171,Calculations!$C$118))+Control!$C$7*Calculations!$C$84*INDEX('Monthly Data'!P:P,Calculations!$C$116+MOD(BN171,Calculations!$C$118))+Control!$C$7*Calculations!$C$85*INDEX('Monthly Data'!Q:Q,Calculations!$C$116+MOD(BN171,Calculations!$C$118))+(1-Control!$C$7*Calculations!$C$87)*INDEX('Monthly Data'!R:R,Calculations!$C$116+MOD(BN171,Calculations!$C$118))</f>
        <v>3.6332715283247441E-2</v>
      </c>
      <c r="GE171" s="86">
        <f ca="1">Control!$C$7*Calculations!$C$82*INDEX('Monthly Data'!N:N,Calculations!$C$116+MOD(BO171,Calculations!$C$118))+Control!$C$7*Calculations!$C$83*INDEX('Monthly Data'!O:O,Calculations!$C$116+MOD(BO171,Calculations!$C$118))+Control!$C$7*Calculations!$C$84*INDEX('Monthly Data'!P:P,Calculations!$C$116+MOD(BO171,Calculations!$C$118))+Control!$C$7*Calculations!$C$85*INDEX('Monthly Data'!Q:Q,Calculations!$C$116+MOD(BO171,Calculations!$C$118))+(1-Control!$C$7*Calculations!$C$87)*INDEX('Monthly Data'!R:R,Calculations!$C$116+MOD(BO171,Calculations!$C$118))</f>
        <v>2.3852824346838646E-2</v>
      </c>
      <c r="GF171" s="86">
        <f ca="1">Control!$C$7*Calculations!$C$82*INDEX('Monthly Data'!N:N,Calculations!$C$116+MOD(BP171,Calculations!$C$118))+Control!$C$7*Calculations!$C$83*INDEX('Monthly Data'!O:O,Calculations!$C$116+MOD(BP171,Calculations!$C$118))+Control!$C$7*Calculations!$C$84*INDEX('Monthly Data'!P:P,Calculations!$C$116+MOD(BP171,Calculations!$C$118))+Control!$C$7*Calculations!$C$85*INDEX('Monthly Data'!Q:Q,Calculations!$C$116+MOD(BP171,Calculations!$C$118))+(1-Control!$C$7*Calculations!$C$87)*INDEX('Monthly Data'!R:R,Calculations!$C$116+MOD(BP171,Calculations!$C$118))</f>
        <v>9.9793409618087695E-3</v>
      </c>
      <c r="GG171" s="86">
        <f ca="1">Control!$C$7*Calculations!$C$82*INDEX('Monthly Data'!N:N,Calculations!$C$116+MOD(BQ171,Calculations!$C$118))+Control!$C$7*Calculations!$C$83*INDEX('Monthly Data'!O:O,Calculations!$C$116+MOD(BQ171,Calculations!$C$118))+Control!$C$7*Calculations!$C$84*INDEX('Monthly Data'!P:P,Calculations!$C$116+MOD(BQ171,Calculations!$C$118))+Control!$C$7*Calculations!$C$85*INDEX('Monthly Data'!Q:Q,Calculations!$C$116+MOD(BQ171,Calculations!$C$118))+(1-Control!$C$7*Calculations!$C$87)*INDEX('Monthly Data'!R:R,Calculations!$C$116+MOD(BQ171,Calculations!$C$118))</f>
        <v>5.1972609868760735E-3</v>
      </c>
      <c r="GH171" s="86">
        <f ca="1">Control!$C$7*Calculations!$C$82*INDEX('Monthly Data'!N:N,Calculations!$C$116+MOD(BR171,Calculations!$C$118))+Control!$C$7*Calculations!$C$83*INDEX('Monthly Data'!O:O,Calculations!$C$116+MOD(BR171,Calculations!$C$118))+Control!$C$7*Calculations!$C$84*INDEX('Monthly Data'!P:P,Calculations!$C$116+MOD(BR171,Calculations!$C$118))+Control!$C$7*Calculations!$C$85*INDEX('Monthly Data'!Q:Q,Calculations!$C$116+MOD(BR171,Calculations!$C$118))+(1-Control!$C$7*Calculations!$C$87)*INDEX('Monthly Data'!R:R,Calculations!$C$116+MOD(BR171,Calculations!$C$118))</f>
        <v>2.5325873776067674E-2</v>
      </c>
      <c r="GI171" s="86">
        <f ca="1">Control!$C$7*Calculations!$C$82*INDEX('Monthly Data'!N:N,Calculations!$C$116+MOD(BS171,Calculations!$C$118))+Control!$C$7*Calculations!$C$83*INDEX('Monthly Data'!O:O,Calculations!$C$116+MOD(BS171,Calculations!$C$118))+Control!$C$7*Calculations!$C$84*INDEX('Monthly Data'!P:P,Calculations!$C$116+MOD(BS171,Calculations!$C$118))+Control!$C$7*Calculations!$C$85*INDEX('Monthly Data'!Q:Q,Calculations!$C$116+MOD(BS171,Calculations!$C$118))+(1-Control!$C$7*Calculations!$C$87)*INDEX('Monthly Data'!R:R,Calculations!$C$116+MOD(BS171,Calculations!$C$118))</f>
        <v>7.9764341593600071E-3</v>
      </c>
      <c r="GJ171" s="86">
        <f ca="1">Control!$C$7*Calculations!$C$82*INDEX('Monthly Data'!N:N,Calculations!$C$116+MOD(BT171,Calculations!$C$118))+Control!$C$7*Calculations!$C$83*INDEX('Monthly Data'!O:O,Calculations!$C$116+MOD(BT171,Calculations!$C$118))+Control!$C$7*Calculations!$C$84*INDEX('Monthly Data'!P:P,Calculations!$C$116+MOD(BT171,Calculations!$C$118))+Control!$C$7*Calculations!$C$85*INDEX('Monthly Data'!Q:Q,Calculations!$C$116+MOD(BT171,Calculations!$C$118))+(1-Control!$C$7*Calculations!$C$87)*INDEX('Monthly Data'!R:R,Calculations!$C$116+MOD(BT171,Calculations!$C$118))</f>
        <v>8.4240675975201049E-3</v>
      </c>
      <c r="GK171" s="86">
        <f ca="1">Control!$C$7*Calculations!$C$82*INDEX('Monthly Data'!N:N,Calculations!$C$116+MOD(BU171,Calculations!$C$118))+Control!$C$7*Calculations!$C$83*INDEX('Monthly Data'!O:O,Calculations!$C$116+MOD(BU171,Calculations!$C$118))+Control!$C$7*Calculations!$C$84*INDEX('Monthly Data'!P:P,Calculations!$C$116+MOD(BU171,Calculations!$C$118))+Control!$C$7*Calculations!$C$85*INDEX('Monthly Data'!Q:Q,Calculations!$C$116+MOD(BU171,Calculations!$C$118))+(1-Control!$C$7*Calculations!$C$87)*INDEX('Monthly Data'!R:R,Calculations!$C$116+MOD(BU171,Calculations!$C$118))</f>
        <v>1.1106855739851785E-2</v>
      </c>
      <c r="GL171" s="86">
        <f ca="1">Control!$C$7*Calculations!$C$82*INDEX('Monthly Data'!N:N,Calculations!$C$116+MOD(BV171,Calculations!$C$118))+Control!$C$7*Calculations!$C$83*INDEX('Monthly Data'!O:O,Calculations!$C$116+MOD(BV171,Calculations!$C$118))+Control!$C$7*Calculations!$C$84*INDEX('Monthly Data'!P:P,Calculations!$C$116+MOD(BV171,Calculations!$C$118))+Control!$C$7*Calculations!$C$85*INDEX('Monthly Data'!Q:Q,Calculations!$C$116+MOD(BV171,Calculations!$C$118))+(1-Control!$C$7*Calculations!$C$87)*INDEX('Monthly Data'!R:R,Calculations!$C$116+MOD(BV171,Calculations!$C$118))</f>
        <v>1.8665061640915637E-2</v>
      </c>
      <c r="GM171" s="86">
        <f ca="1">Control!$C$7*Calculations!$C$82*INDEX('Monthly Data'!N:N,Calculations!$C$116+MOD(BW171,Calculations!$C$118))+Control!$C$7*Calculations!$C$83*INDEX('Monthly Data'!O:O,Calculations!$C$116+MOD(BW171,Calculations!$C$118))+Control!$C$7*Calculations!$C$84*INDEX('Monthly Data'!P:P,Calculations!$C$116+MOD(BW171,Calculations!$C$118))+Control!$C$7*Calculations!$C$85*INDEX('Monthly Data'!Q:Q,Calculations!$C$116+MOD(BW171,Calculations!$C$118))+(1-Control!$C$7*Calculations!$C$87)*INDEX('Monthly Data'!R:R,Calculations!$C$116+MOD(BW171,Calculations!$C$118))</f>
        <v>7.7184133340106598E-3</v>
      </c>
      <c r="GN171" s="86">
        <f ca="1">Control!$C$7*Calculations!$C$82*INDEX('Monthly Data'!N:N,Calculations!$C$116+MOD(BX171,Calculations!$C$118))+Control!$C$7*Calculations!$C$83*INDEX('Monthly Data'!O:O,Calculations!$C$116+MOD(BX171,Calculations!$C$118))+Control!$C$7*Calculations!$C$84*INDEX('Monthly Data'!P:P,Calculations!$C$116+MOD(BX171,Calculations!$C$118))+Control!$C$7*Calculations!$C$85*INDEX('Monthly Data'!Q:Q,Calculations!$C$116+MOD(BX171,Calculations!$C$118))+(1-Control!$C$7*Calculations!$C$87)*INDEX('Monthly Data'!R:R,Calculations!$C$116+MOD(BX171,Calculations!$C$118))</f>
        <v>4.5735623984309991E-2</v>
      </c>
      <c r="GO171" s="86">
        <f ca="1">Control!$C$7*Calculations!$C$82*INDEX('Monthly Data'!N:N,Calculations!$C$116+MOD(BY171,Calculations!$C$118))+Control!$C$7*Calculations!$C$83*INDEX('Monthly Data'!O:O,Calculations!$C$116+MOD(BY171,Calculations!$C$118))+Control!$C$7*Calculations!$C$84*INDEX('Monthly Data'!P:P,Calculations!$C$116+MOD(BY171,Calculations!$C$118))+Control!$C$7*Calculations!$C$85*INDEX('Monthly Data'!Q:Q,Calculations!$C$116+MOD(BY171,Calculations!$C$118))+(1-Control!$C$7*Calculations!$C$87)*INDEX('Monthly Data'!R:R,Calculations!$C$116+MOD(BY171,Calculations!$C$118))</f>
        <v>1.8695385296339444E-2</v>
      </c>
      <c r="GP171" s="86">
        <f ca="1">Control!$C$7*Calculations!$C$82*INDEX('Monthly Data'!N:N,Calculations!$C$116+MOD(BZ171,Calculations!$C$118))+Control!$C$7*Calculations!$C$83*INDEX('Monthly Data'!O:O,Calculations!$C$116+MOD(BZ171,Calculations!$C$118))+Control!$C$7*Calculations!$C$84*INDEX('Monthly Data'!P:P,Calculations!$C$116+MOD(BZ171,Calculations!$C$118))+Control!$C$7*Calculations!$C$85*INDEX('Monthly Data'!Q:Q,Calculations!$C$116+MOD(BZ171,Calculations!$C$118))+(1-Control!$C$7*Calculations!$C$87)*INDEX('Monthly Data'!R:R,Calculations!$C$116+MOD(BZ171,Calculations!$C$118))</f>
        <v>8.4240675975201049E-3</v>
      </c>
      <c r="GQ171" s="86">
        <f ca="1">Control!$C$7*Calculations!$C$82*INDEX('Monthly Data'!N:N,Calculations!$C$116+MOD(CA171,Calculations!$C$118))+Control!$C$7*Calculations!$C$83*INDEX('Monthly Data'!O:O,Calculations!$C$116+MOD(CA171,Calculations!$C$118))+Control!$C$7*Calculations!$C$84*INDEX('Monthly Data'!P:P,Calculations!$C$116+MOD(CA171,Calculations!$C$118))+Control!$C$7*Calculations!$C$85*INDEX('Monthly Data'!Q:Q,Calculations!$C$116+MOD(CA171,Calculations!$C$118))+(1-Control!$C$7*Calculations!$C$87)*INDEX('Monthly Data'!R:R,Calculations!$C$116+MOD(CA171,Calculations!$C$118))</f>
        <v>4.4327772793586687E-3</v>
      </c>
      <c r="GR171" s="86">
        <f ca="1">Control!$C$7*Calculations!$C$82*INDEX('Monthly Data'!N:N,Calculations!$C$116+MOD(CB171,Calculations!$C$118))+Control!$C$7*Calculations!$C$83*INDEX('Monthly Data'!O:O,Calculations!$C$116+MOD(CB171,Calculations!$C$118))+Control!$C$7*Calculations!$C$84*INDEX('Monthly Data'!P:P,Calculations!$C$116+MOD(CB171,Calculations!$C$118))+Control!$C$7*Calculations!$C$85*INDEX('Monthly Data'!Q:Q,Calculations!$C$116+MOD(CB171,Calculations!$C$118))+(1-Control!$C$7*Calculations!$C$87)*INDEX('Monthly Data'!R:R,Calculations!$C$116+MOD(CB171,Calculations!$C$118))</f>
        <v>-7.4084874653726545E-3</v>
      </c>
      <c r="GS171" s="86">
        <f ca="1">Control!$C$7*Calculations!$C$82*INDEX('Monthly Data'!N:N,Calculations!$C$116+MOD(CC171,Calculations!$C$118))+Control!$C$7*Calculations!$C$83*INDEX('Monthly Data'!O:O,Calculations!$C$116+MOD(CC171,Calculations!$C$118))+Control!$C$7*Calculations!$C$84*INDEX('Monthly Data'!P:P,Calculations!$C$116+MOD(CC171,Calculations!$C$118))+Control!$C$7*Calculations!$C$85*INDEX('Monthly Data'!Q:Q,Calculations!$C$116+MOD(CC171,Calculations!$C$118))+(1-Control!$C$7*Calculations!$C$87)*INDEX('Monthly Data'!R:R,Calculations!$C$116+MOD(CC171,Calculations!$C$118))</f>
        <v>1.5758278480433856E-2</v>
      </c>
      <c r="GT171" s="86">
        <f ca="1">Control!$C$7*Calculations!$C$82*INDEX('Monthly Data'!N:N,Calculations!$C$116+MOD(CD171,Calculations!$C$118))+Control!$C$7*Calculations!$C$83*INDEX('Monthly Data'!O:O,Calculations!$C$116+MOD(CD171,Calculations!$C$118))+Control!$C$7*Calculations!$C$84*INDEX('Monthly Data'!P:P,Calculations!$C$116+MOD(CD171,Calculations!$C$118))+Control!$C$7*Calculations!$C$85*INDEX('Monthly Data'!Q:Q,Calculations!$C$116+MOD(CD171,Calculations!$C$118))+(1-Control!$C$7*Calculations!$C$87)*INDEX('Monthly Data'!R:R,Calculations!$C$116+MOD(CD171,Calculations!$C$118))</f>
        <v>1.5115046179922851E-2</v>
      </c>
      <c r="GU171" s="86">
        <f ca="1">Control!$C$7*Calculations!$C$82*INDEX('Monthly Data'!N:N,Calculations!$C$116+MOD(CE171,Calculations!$C$118))+Control!$C$7*Calculations!$C$83*INDEX('Monthly Data'!O:O,Calculations!$C$116+MOD(CE171,Calculations!$C$118))+Control!$C$7*Calculations!$C$84*INDEX('Monthly Data'!P:P,Calculations!$C$116+MOD(CE171,Calculations!$C$118))+Control!$C$7*Calculations!$C$85*INDEX('Monthly Data'!Q:Q,Calculations!$C$116+MOD(CE171,Calculations!$C$118))+(1-Control!$C$7*Calculations!$C$87)*INDEX('Monthly Data'!R:R,Calculations!$C$116+MOD(CE171,Calculations!$C$118))</f>
        <v>1.0018681835149534E-3</v>
      </c>
      <c r="GV171" s="86">
        <f ca="1">Control!$C$7*Calculations!$C$82*INDEX('Monthly Data'!N:N,Calculations!$C$116+MOD(CF171,Calculations!$C$118))+Control!$C$7*Calculations!$C$83*INDEX('Monthly Data'!O:O,Calculations!$C$116+MOD(CF171,Calculations!$C$118))+Control!$C$7*Calculations!$C$84*INDEX('Monthly Data'!P:P,Calculations!$C$116+MOD(CF171,Calculations!$C$118))+Control!$C$7*Calculations!$C$85*INDEX('Monthly Data'!Q:Q,Calculations!$C$116+MOD(CF171,Calculations!$C$118))+(1-Control!$C$7*Calculations!$C$87)*INDEX('Monthly Data'!R:R,Calculations!$C$116+MOD(CF171,Calculations!$C$118))</f>
        <v>9.9787204839310462E-3</v>
      </c>
      <c r="GW171" s="86">
        <f ca="1">Control!$C$7*Calculations!$C$82*INDEX('Monthly Data'!N:N,Calculations!$C$116+MOD(CG171,Calculations!$C$118))+Control!$C$7*Calculations!$C$83*INDEX('Monthly Data'!O:O,Calculations!$C$116+MOD(CG171,Calculations!$C$118))+Control!$C$7*Calculations!$C$84*INDEX('Monthly Data'!P:P,Calculations!$C$116+MOD(CG171,Calculations!$C$118))+Control!$C$7*Calculations!$C$85*INDEX('Monthly Data'!Q:Q,Calculations!$C$116+MOD(CG171,Calculations!$C$118))+(1-Control!$C$7*Calculations!$C$87)*INDEX('Monthly Data'!R:R,Calculations!$C$116+MOD(CG171,Calculations!$C$118))</f>
        <v>1.5216630695380906E-2</v>
      </c>
      <c r="GX171" s="86">
        <f ca="1">Control!$C$7*Calculations!$C$82*INDEX('Monthly Data'!N:N,Calculations!$C$116+MOD(CH171,Calculations!$C$118))+Control!$C$7*Calculations!$C$83*INDEX('Monthly Data'!O:O,Calculations!$C$116+MOD(CH171,Calculations!$C$118))+Control!$C$7*Calculations!$C$84*INDEX('Monthly Data'!P:P,Calculations!$C$116+MOD(CH171,Calculations!$C$118))+Control!$C$7*Calculations!$C$85*INDEX('Monthly Data'!Q:Q,Calculations!$C$116+MOD(CH171,Calculations!$C$118))+(1-Control!$C$7*Calculations!$C$87)*INDEX('Monthly Data'!R:R,Calculations!$C$116+MOD(CH171,Calculations!$C$118))</f>
        <v>-2.0259958308006688E-2</v>
      </c>
      <c r="GY171" s="86">
        <f ca="1">Control!$C$7*Calculations!$C$82*INDEX('Monthly Data'!N:N,Calculations!$C$116+MOD(CI171,Calculations!$C$118))+Control!$C$7*Calculations!$C$83*INDEX('Monthly Data'!O:O,Calculations!$C$116+MOD(CI171,Calculations!$C$118))+Control!$C$7*Calculations!$C$84*INDEX('Monthly Data'!P:P,Calculations!$C$116+MOD(CI171,Calculations!$C$118))+Control!$C$7*Calculations!$C$85*INDEX('Monthly Data'!Q:Q,Calculations!$C$116+MOD(CI171,Calculations!$C$118))+(1-Control!$C$7*Calculations!$C$87)*INDEX('Monthly Data'!R:R,Calculations!$C$116+MOD(CI171,Calculations!$C$118))</f>
        <v>1.7472933988537529E-2</v>
      </c>
      <c r="GZ171" s="86">
        <f ca="1">Control!$C$7*Calculations!$C$82*INDEX('Monthly Data'!N:N,Calculations!$C$116+MOD(CJ171,Calculations!$C$118))+Control!$C$7*Calculations!$C$83*INDEX('Monthly Data'!O:O,Calculations!$C$116+MOD(CJ171,Calculations!$C$118))+Control!$C$7*Calculations!$C$84*INDEX('Monthly Data'!P:P,Calculations!$C$116+MOD(CJ171,Calculations!$C$118))+Control!$C$7*Calculations!$C$85*INDEX('Monthly Data'!Q:Q,Calculations!$C$116+MOD(CJ171,Calculations!$C$118))+(1-Control!$C$7*Calculations!$C$87)*INDEX('Monthly Data'!R:R,Calculations!$C$116+MOD(CJ171,Calculations!$C$118))</f>
        <v>-6.1115617667135171E-2</v>
      </c>
      <c r="HA171" s="86">
        <f ca="1">Control!$C$7*Calculations!$C$82*INDEX('Monthly Data'!N:N,Calculations!$C$116+MOD(CK171,Calculations!$C$118))+Control!$C$7*Calculations!$C$83*INDEX('Monthly Data'!O:O,Calculations!$C$116+MOD(CK171,Calculations!$C$118))+Control!$C$7*Calculations!$C$84*INDEX('Monthly Data'!P:P,Calculations!$C$116+MOD(CK171,Calculations!$C$118))+Control!$C$7*Calculations!$C$85*INDEX('Monthly Data'!Q:Q,Calculations!$C$116+MOD(CK171,Calculations!$C$118))+(1-Control!$C$7*Calculations!$C$87)*INDEX('Monthly Data'!R:R,Calculations!$C$116+MOD(CK171,Calculations!$C$118))</f>
        <v>-1.0485101266941802E-2</v>
      </c>
      <c r="HB171" s="86">
        <f ca="1">Control!$C$7*Calculations!$C$82*INDEX('Monthly Data'!N:N,Calculations!$C$116+MOD(CL171,Calculations!$C$118))+Control!$C$7*Calculations!$C$83*INDEX('Monthly Data'!O:O,Calculations!$C$116+MOD(CL171,Calculations!$C$118))+Control!$C$7*Calculations!$C$84*INDEX('Monthly Data'!P:P,Calculations!$C$116+MOD(CL171,Calculations!$C$118))+Control!$C$7*Calculations!$C$85*INDEX('Monthly Data'!Q:Q,Calculations!$C$116+MOD(CL171,Calculations!$C$118))+(1-Control!$C$7*Calculations!$C$87)*INDEX('Monthly Data'!R:R,Calculations!$C$116+MOD(CL171,Calculations!$C$118))</f>
        <v>3.8809817903524786E-2</v>
      </c>
      <c r="HC171" s="86">
        <f ca="1">Control!$C$7*Calculations!$C$82*INDEX('Monthly Data'!N:N,Calculations!$C$116+MOD(CM171,Calculations!$C$118))+Control!$C$7*Calculations!$C$83*INDEX('Monthly Data'!O:O,Calculations!$C$116+MOD(CM171,Calculations!$C$118))+Control!$C$7*Calculations!$C$84*INDEX('Monthly Data'!P:P,Calculations!$C$116+MOD(CM171,Calculations!$C$118))+Control!$C$7*Calculations!$C$85*INDEX('Monthly Data'!Q:Q,Calculations!$C$116+MOD(CM171,Calculations!$C$118))+(1-Control!$C$7*Calculations!$C$87)*INDEX('Monthly Data'!R:R,Calculations!$C$116+MOD(CM171,Calculations!$C$118))</f>
        <v>-2.5168357537820856E-4</v>
      </c>
      <c r="HD171" s="86">
        <f ca="1">Control!$C$7*Calculations!$C$82*INDEX('Monthly Data'!N:N,Calculations!$C$116+MOD(CN171,Calculations!$C$118))+Control!$C$7*Calculations!$C$83*INDEX('Monthly Data'!O:O,Calculations!$C$116+MOD(CN171,Calculations!$C$118))+Control!$C$7*Calculations!$C$84*INDEX('Monthly Data'!P:P,Calculations!$C$116+MOD(CN171,Calculations!$C$118))+Control!$C$7*Calculations!$C$85*INDEX('Monthly Data'!Q:Q,Calculations!$C$116+MOD(CN171,Calculations!$C$118))+(1-Control!$C$7*Calculations!$C$87)*INDEX('Monthly Data'!R:R,Calculations!$C$116+MOD(CN171,Calculations!$C$118))</f>
        <v>3.5231336013669103E-2</v>
      </c>
      <c r="HE171" s="86">
        <f ca="1">Control!$C$7*Calculations!$C$82*INDEX('Monthly Data'!N:N,Calculations!$C$116+MOD(CO171,Calculations!$C$118))+Control!$C$7*Calculations!$C$83*INDEX('Monthly Data'!O:O,Calculations!$C$116+MOD(CO171,Calculations!$C$118))+Control!$C$7*Calculations!$C$84*INDEX('Monthly Data'!P:P,Calculations!$C$116+MOD(CO171,Calculations!$C$118))+Control!$C$7*Calculations!$C$85*INDEX('Monthly Data'!Q:Q,Calculations!$C$116+MOD(CO171,Calculations!$C$118))+(1-Control!$C$7*Calculations!$C$87)*INDEX('Monthly Data'!R:R,Calculations!$C$116+MOD(CO171,Calculations!$C$118))</f>
        <v>-3.299557342782896E-2</v>
      </c>
      <c r="HF171" s="86">
        <f ca="1">Control!$C$7*Calculations!$C$82*INDEX('Monthly Data'!N:N,Calculations!$C$116+MOD(CP171,Calculations!$C$118))+Control!$C$7*Calculations!$C$83*INDEX('Monthly Data'!O:O,Calculations!$C$116+MOD(CP171,Calculations!$C$118))+Control!$C$7*Calculations!$C$84*INDEX('Monthly Data'!P:P,Calculations!$C$116+MOD(CP171,Calculations!$C$118))+Control!$C$7*Calculations!$C$85*INDEX('Monthly Data'!Q:Q,Calculations!$C$116+MOD(CP171,Calculations!$C$118))+(1-Control!$C$7*Calculations!$C$87)*INDEX('Monthly Data'!R:R,Calculations!$C$116+MOD(CP171,Calculations!$C$118))</f>
        <v>3.8809817903524786E-2</v>
      </c>
      <c r="HG171" s="86">
        <f ca="1">Control!$C$7*Calculations!$C$82*INDEX('Monthly Data'!N:N,Calculations!$C$116+MOD(CQ171,Calculations!$C$118))+Control!$C$7*Calculations!$C$83*INDEX('Monthly Data'!O:O,Calculations!$C$116+MOD(CQ171,Calculations!$C$118))+Control!$C$7*Calculations!$C$84*INDEX('Monthly Data'!P:P,Calculations!$C$116+MOD(CQ171,Calculations!$C$118))+Control!$C$7*Calculations!$C$85*INDEX('Monthly Data'!Q:Q,Calculations!$C$116+MOD(CQ171,Calculations!$C$118))+(1-Control!$C$7*Calculations!$C$87)*INDEX('Monthly Data'!R:R,Calculations!$C$116+MOD(CQ171,Calculations!$C$118))</f>
        <v>1.142101364887867E-2</v>
      </c>
      <c r="HH171" s="86">
        <f ca="1">Control!$C$7*Calculations!$C$82*INDEX('Monthly Data'!N:N,Calculations!$C$116+MOD(CR171,Calculations!$C$118))+Control!$C$7*Calculations!$C$83*INDEX('Monthly Data'!O:O,Calculations!$C$116+MOD(CR171,Calculations!$C$118))+Control!$C$7*Calculations!$C$84*INDEX('Monthly Data'!P:P,Calculations!$C$116+MOD(CR171,Calculations!$C$118))+Control!$C$7*Calculations!$C$85*INDEX('Monthly Data'!Q:Q,Calculations!$C$116+MOD(CR171,Calculations!$C$118))+(1-Control!$C$7*Calculations!$C$87)*INDEX('Monthly Data'!R:R,Calculations!$C$116+MOD(CR171,Calculations!$C$118))</f>
        <v>1.2954540023127663E-2</v>
      </c>
      <c r="HI171" s="86">
        <f ca="1">Control!$C$7*Calculations!$C$82*INDEX('Monthly Data'!N:N,Calculations!$C$116+MOD(CS171,Calculations!$C$118))+Control!$C$7*Calculations!$C$83*INDEX('Monthly Data'!O:O,Calculations!$C$116+MOD(CS171,Calculations!$C$118))+Control!$C$7*Calculations!$C$84*INDEX('Monthly Data'!P:P,Calculations!$C$116+MOD(CS171,Calculations!$C$118))+Control!$C$7*Calculations!$C$85*INDEX('Monthly Data'!Q:Q,Calculations!$C$116+MOD(CS171,Calculations!$C$118))+(1-Control!$C$7*Calculations!$C$87)*INDEX('Monthly Data'!R:R,Calculations!$C$116+MOD(CS171,Calculations!$C$118))</f>
        <v>-4.417423226995453E-3</v>
      </c>
      <c r="HJ171" s="86">
        <f ca="1">Control!$C$7*Calculations!$C$82*INDEX('Monthly Data'!N:N,Calculations!$C$116+MOD(CT171,Calculations!$C$118))+Control!$C$7*Calculations!$C$83*INDEX('Monthly Data'!O:O,Calculations!$C$116+MOD(CT171,Calculations!$C$118))+Control!$C$7*Calculations!$C$84*INDEX('Monthly Data'!P:P,Calculations!$C$116+MOD(CT171,Calculations!$C$118))+Control!$C$7*Calculations!$C$85*INDEX('Monthly Data'!Q:Q,Calculations!$C$116+MOD(CT171,Calculations!$C$118))+(1-Control!$C$7*Calculations!$C$87)*INDEX('Monthly Data'!R:R,Calculations!$C$116+MOD(CT171,Calculations!$C$118))</f>
        <v>-9.5555592256394619E-3</v>
      </c>
      <c r="HK171" s="86">
        <f ca="1">Control!$C$7*Calculations!$C$82*INDEX('Monthly Data'!N:N,Calculations!$C$116+MOD(CU171,Calculations!$C$118))+Control!$C$7*Calculations!$C$83*INDEX('Monthly Data'!O:O,Calculations!$C$116+MOD(CU171,Calculations!$C$118))+Control!$C$7*Calculations!$C$84*INDEX('Monthly Data'!P:P,Calculations!$C$116+MOD(CU171,Calculations!$C$118))+Control!$C$7*Calculations!$C$85*INDEX('Monthly Data'!Q:Q,Calculations!$C$116+MOD(CU171,Calculations!$C$118))+(1-Control!$C$7*Calculations!$C$87)*INDEX('Monthly Data'!R:R,Calculations!$C$116+MOD(CU171,Calculations!$C$118))</f>
        <v>5.1972609868760735E-3</v>
      </c>
      <c r="HL171" s="86">
        <f ca="1">Control!$C$7*Calculations!$C$82*INDEX('Monthly Data'!N:N,Calculations!$C$116+MOD(CV171,Calculations!$C$118))+Control!$C$7*Calculations!$C$83*INDEX('Monthly Data'!O:O,Calculations!$C$116+MOD(CV171,Calculations!$C$118))+Control!$C$7*Calculations!$C$84*INDEX('Monthly Data'!P:P,Calculations!$C$116+MOD(CV171,Calculations!$C$118))+Control!$C$7*Calculations!$C$85*INDEX('Monthly Data'!Q:Q,Calculations!$C$116+MOD(CV171,Calculations!$C$118))+(1-Control!$C$7*Calculations!$C$87)*INDEX('Monthly Data'!R:R,Calculations!$C$116+MOD(CV171,Calculations!$C$118))</f>
        <v>-3.53368065312233E-2</v>
      </c>
      <c r="HM171" s="86">
        <f ca="1">Control!$C$7*Calculations!$C$82*INDEX('Monthly Data'!N:N,Calculations!$C$116+MOD(CW171,Calculations!$C$118))+Control!$C$7*Calculations!$C$83*INDEX('Monthly Data'!O:O,Calculations!$C$116+MOD(CW171,Calculations!$C$118))+Control!$C$7*Calculations!$C$84*INDEX('Monthly Data'!P:P,Calculations!$C$116+MOD(CW171,Calculations!$C$118))+Control!$C$7*Calculations!$C$85*INDEX('Monthly Data'!Q:Q,Calculations!$C$116+MOD(CW171,Calculations!$C$118))+(1-Control!$C$7*Calculations!$C$87)*INDEX('Monthly Data'!R:R,Calculations!$C$116+MOD(CW171,Calculations!$C$118))</f>
        <v>-1.3959200237295809E-2</v>
      </c>
      <c r="HN171" s="86">
        <f ca="1">Control!$C$7*Calculations!$C$82*INDEX('Monthly Data'!N:N,Calculations!$C$116+MOD(CX171,Calculations!$C$118))+Control!$C$7*Calculations!$C$83*INDEX('Monthly Data'!O:O,Calculations!$C$116+MOD(CX171,Calculations!$C$118))+Control!$C$7*Calculations!$C$84*INDEX('Monthly Data'!P:P,Calculations!$C$116+MOD(CX171,Calculations!$C$118))+Control!$C$7*Calculations!$C$85*INDEX('Monthly Data'!Q:Q,Calculations!$C$116+MOD(CX171,Calculations!$C$118))+(1-Control!$C$7*Calculations!$C$87)*INDEX('Monthly Data'!R:R,Calculations!$C$116+MOD(CX171,Calculations!$C$118))</f>
        <v>2.9708469559001142E-2</v>
      </c>
      <c r="HO171" s="86">
        <f ca="1">Control!$C$7*Calculations!$C$82*INDEX('Monthly Data'!N:N,Calculations!$C$116+MOD(CY171,Calculations!$C$118))+Control!$C$7*Calculations!$C$83*INDEX('Monthly Data'!O:O,Calculations!$C$116+MOD(CY171,Calculations!$C$118))+Control!$C$7*Calculations!$C$84*INDEX('Monthly Data'!P:P,Calculations!$C$116+MOD(CY171,Calculations!$C$118))+Control!$C$7*Calculations!$C$85*INDEX('Monthly Data'!Q:Q,Calculations!$C$116+MOD(CY171,Calculations!$C$118))+(1-Control!$C$7*Calculations!$C$87)*INDEX('Monthly Data'!R:R,Calculations!$C$116+MOD(CY171,Calculations!$C$118))</f>
        <v>9.9793409618087695E-3</v>
      </c>
      <c r="HP171" s="86">
        <f ca="1">Control!$C$7*Calculations!$C$82*INDEX('Monthly Data'!N:N,Calculations!$C$116+MOD(CZ171,Calculations!$C$118))+Control!$C$7*Calculations!$C$83*INDEX('Monthly Data'!O:O,Calculations!$C$116+MOD(CZ171,Calculations!$C$118))+Control!$C$7*Calculations!$C$84*INDEX('Monthly Data'!P:P,Calculations!$C$116+MOD(CZ171,Calculations!$C$118))+Control!$C$7*Calculations!$C$85*INDEX('Monthly Data'!Q:Q,Calculations!$C$116+MOD(CZ171,Calculations!$C$118))+(1-Control!$C$7*Calculations!$C$87)*INDEX('Monthly Data'!R:R,Calculations!$C$116+MOD(CZ171,Calculations!$C$118))</f>
        <v>7.3538285850108537E-3</v>
      </c>
      <c r="HQ171" s="86">
        <f ca="1">Control!$C$7*Calculations!$C$82*INDEX('Monthly Data'!N:N,Calculations!$C$116+MOD(DA171,Calculations!$C$118))+Control!$C$7*Calculations!$C$83*INDEX('Monthly Data'!O:O,Calculations!$C$116+MOD(DA171,Calculations!$C$118))+Control!$C$7*Calculations!$C$84*INDEX('Monthly Data'!P:P,Calculations!$C$116+MOD(DA171,Calculations!$C$118))+Control!$C$7*Calculations!$C$85*INDEX('Monthly Data'!Q:Q,Calculations!$C$116+MOD(DA171,Calculations!$C$118))+(1-Control!$C$7*Calculations!$C$87)*INDEX('Monthly Data'!R:R,Calculations!$C$116+MOD(DA171,Calculations!$C$118))</f>
        <v>1.1704119272391494E-2</v>
      </c>
      <c r="HR171" s="86">
        <f ca="1">Control!$C$7*Calculations!$C$82*INDEX('Monthly Data'!N:N,Calculations!$C$116+MOD(DB171,Calculations!$C$118))+Control!$C$7*Calculations!$C$83*INDEX('Monthly Data'!O:O,Calculations!$C$116+MOD(DB171,Calculations!$C$118))+Control!$C$7*Calculations!$C$84*INDEX('Monthly Data'!P:P,Calculations!$C$116+MOD(DB171,Calculations!$C$118))+Control!$C$7*Calculations!$C$85*INDEX('Monthly Data'!Q:Q,Calculations!$C$116+MOD(DB171,Calculations!$C$118))+(1-Control!$C$7*Calculations!$C$87)*INDEX('Monthly Data'!R:R,Calculations!$C$116+MOD(DB171,Calculations!$C$118))</f>
        <v>1.0478379486191123E-2</v>
      </c>
      <c r="HS171" s="86">
        <f ca="1">Control!$C$7*Calculations!$C$82*INDEX('Monthly Data'!N:N,Calculations!$C$116+MOD(DC171,Calculations!$C$118))+Control!$C$7*Calculations!$C$83*INDEX('Monthly Data'!O:O,Calculations!$C$116+MOD(DC171,Calculations!$C$118))+Control!$C$7*Calculations!$C$84*INDEX('Monthly Data'!P:P,Calculations!$C$116+MOD(DC171,Calculations!$C$118))+Control!$C$7*Calculations!$C$85*INDEX('Monthly Data'!Q:Q,Calculations!$C$116+MOD(DC171,Calculations!$C$118))+(1-Control!$C$7*Calculations!$C$87)*INDEX('Monthly Data'!R:R,Calculations!$C$116+MOD(DC171,Calculations!$C$118))</f>
        <v>2.4470405846852006E-3</v>
      </c>
      <c r="HT171" s="86">
        <f ca="1">Control!$C$7*Calculations!$C$82*INDEX('Monthly Data'!N:N,Calculations!$C$116+MOD(DD171,Calculations!$C$118))+Control!$C$7*Calculations!$C$83*INDEX('Monthly Data'!O:O,Calculations!$C$116+MOD(DD171,Calculations!$C$118))+Control!$C$7*Calculations!$C$84*INDEX('Monthly Data'!P:P,Calculations!$C$116+MOD(DD171,Calculations!$C$118))+Control!$C$7*Calculations!$C$85*INDEX('Monthly Data'!Q:Q,Calculations!$C$116+MOD(DD171,Calculations!$C$118))+(1-Control!$C$7*Calculations!$C$87)*INDEX('Monthly Data'!R:R,Calculations!$C$116+MOD(DD171,Calculations!$C$118))</f>
        <v>7.9764341593600071E-3</v>
      </c>
      <c r="HU171" s="86">
        <f ca="1">Control!$C$7*Calculations!$C$82*INDEX('Monthly Data'!N:N,Calculations!$C$116+MOD(DE171,Calculations!$C$118))+Control!$C$7*Calculations!$C$83*INDEX('Monthly Data'!O:O,Calculations!$C$116+MOD(DE171,Calculations!$C$118))+Control!$C$7*Calculations!$C$84*INDEX('Monthly Data'!P:P,Calculations!$C$116+MOD(DE171,Calculations!$C$118))+Control!$C$7*Calculations!$C$85*INDEX('Monthly Data'!Q:Q,Calculations!$C$116+MOD(DE171,Calculations!$C$118))+(1-Control!$C$7*Calculations!$C$87)*INDEX('Monthly Data'!R:R,Calculations!$C$116+MOD(DE171,Calculations!$C$118))</f>
        <v>1.5063457444773597E-2</v>
      </c>
      <c r="HV171" s="86">
        <f ca="1">Control!$C$7*Calculations!$C$82*INDEX('Monthly Data'!N:N,Calculations!$C$116+MOD(DF171,Calculations!$C$118))+Control!$C$7*Calculations!$C$83*INDEX('Monthly Data'!O:O,Calculations!$C$116+MOD(DF171,Calculations!$C$118))+Control!$C$7*Calculations!$C$84*INDEX('Monthly Data'!P:P,Calculations!$C$116+MOD(DF171,Calculations!$C$118))+Control!$C$7*Calculations!$C$85*INDEX('Monthly Data'!Q:Q,Calculations!$C$116+MOD(DF171,Calculations!$C$118))+(1-Control!$C$7*Calculations!$C$87)*INDEX('Monthly Data'!R:R,Calculations!$C$116+MOD(DF171,Calculations!$C$118))</f>
        <v>1.0627294914941248E-2</v>
      </c>
      <c r="HW171" s="86">
        <f ca="1">Control!$C$7*Calculations!$C$82*INDEX('Monthly Data'!N:N,Calculations!$C$116+MOD(DG171,Calculations!$C$118))+Control!$C$7*Calculations!$C$83*INDEX('Monthly Data'!O:O,Calculations!$C$116+MOD(DG171,Calculations!$C$118))+Control!$C$7*Calculations!$C$84*INDEX('Monthly Data'!P:P,Calculations!$C$116+MOD(DG171,Calculations!$C$118))+Control!$C$7*Calculations!$C$85*INDEX('Monthly Data'!Q:Q,Calculations!$C$116+MOD(DG171,Calculations!$C$118))+(1-Control!$C$7*Calculations!$C$87)*INDEX('Monthly Data'!R:R,Calculations!$C$116+MOD(DG171,Calculations!$C$118))</f>
        <v>7.3538285850108537E-3</v>
      </c>
      <c r="HX171" s="86">
        <f ca="1">Control!$C$7*Calculations!$C$82*INDEX('Monthly Data'!N:N,Calculations!$C$116+MOD(DH171,Calculations!$C$118))+Control!$C$7*Calculations!$C$83*INDEX('Monthly Data'!O:O,Calculations!$C$116+MOD(DH171,Calculations!$C$118))+Control!$C$7*Calculations!$C$84*INDEX('Monthly Data'!P:P,Calculations!$C$116+MOD(DH171,Calculations!$C$118))+Control!$C$7*Calculations!$C$85*INDEX('Monthly Data'!Q:Q,Calculations!$C$116+MOD(DH171,Calculations!$C$118))+(1-Control!$C$7*Calculations!$C$87)*INDEX('Monthly Data'!R:R,Calculations!$C$116+MOD(DH171,Calculations!$C$118))</f>
        <v>-1.0485101266941802E-2</v>
      </c>
      <c r="HY171" s="86">
        <f ca="1">Control!$C$7*Calculations!$C$82*INDEX('Monthly Data'!N:N,Calculations!$C$116+MOD(DI171,Calculations!$C$118))+Control!$C$7*Calculations!$C$83*INDEX('Monthly Data'!O:O,Calculations!$C$116+MOD(DI171,Calculations!$C$118))+Control!$C$7*Calculations!$C$84*INDEX('Monthly Data'!P:P,Calculations!$C$116+MOD(DI171,Calculations!$C$118))+Control!$C$7*Calculations!$C$85*INDEX('Monthly Data'!Q:Q,Calculations!$C$116+MOD(DI171,Calculations!$C$118))+(1-Control!$C$7*Calculations!$C$87)*INDEX('Monthly Data'!R:R,Calculations!$C$116+MOD(DI171,Calculations!$C$118))</f>
        <v>3.7118215575026904E-2</v>
      </c>
      <c r="HZ171" s="86">
        <f ca="1">Control!$C$7*Calculations!$C$82*INDEX('Monthly Data'!N:N,Calculations!$C$116+MOD(DJ171,Calculations!$C$118))+Control!$C$7*Calculations!$C$83*INDEX('Monthly Data'!O:O,Calculations!$C$116+MOD(DJ171,Calculations!$C$118))+Control!$C$7*Calculations!$C$84*INDEX('Monthly Data'!P:P,Calculations!$C$116+MOD(DJ171,Calculations!$C$118))+Control!$C$7*Calculations!$C$85*INDEX('Monthly Data'!Q:Q,Calculations!$C$116+MOD(DJ171,Calculations!$C$118))+(1-Control!$C$7*Calculations!$C$87)*INDEX('Monthly Data'!R:R,Calculations!$C$116+MOD(DJ171,Calculations!$C$118))</f>
        <v>-4.0413381192162513E-2</v>
      </c>
      <c r="IA171" s="86">
        <f ca="1">Control!$C$7*Calculations!$C$82*INDEX('Monthly Data'!N:N,Calculations!$C$116+MOD(DK171,Calculations!$C$118))+Control!$C$7*Calculations!$C$83*INDEX('Monthly Data'!O:O,Calculations!$C$116+MOD(DK171,Calculations!$C$118))+Control!$C$7*Calculations!$C$84*INDEX('Monthly Data'!P:P,Calculations!$C$116+MOD(DK171,Calculations!$C$118))+Control!$C$7*Calculations!$C$85*INDEX('Monthly Data'!Q:Q,Calculations!$C$116+MOD(DK171,Calculations!$C$118))+(1-Control!$C$7*Calculations!$C$87)*INDEX('Monthly Data'!R:R,Calculations!$C$116+MOD(DK171,Calculations!$C$118))</f>
        <v>3.1070573055362403E-2</v>
      </c>
      <c r="IB171" s="86">
        <f ca="1">Control!$C$7*Calculations!$C$82*INDEX('Monthly Data'!N:N,Calculations!$C$116+MOD(DL171,Calculations!$C$118))+Control!$C$7*Calculations!$C$83*INDEX('Monthly Data'!O:O,Calculations!$C$116+MOD(DL171,Calculations!$C$118))+Control!$C$7*Calculations!$C$84*INDEX('Monthly Data'!P:P,Calculations!$C$116+MOD(DL171,Calculations!$C$118))+Control!$C$7*Calculations!$C$85*INDEX('Monthly Data'!Q:Q,Calculations!$C$116+MOD(DL171,Calculations!$C$118))+(1-Control!$C$7*Calculations!$C$87)*INDEX('Monthly Data'!R:R,Calculations!$C$116+MOD(DL171,Calculations!$C$118))</f>
        <v>-1.1360801645249321E-2</v>
      </c>
      <c r="IC171" s="86">
        <f ca="1">Control!$C$7*Calculations!$C$82*INDEX('Monthly Data'!N:N,Calculations!$C$116+MOD(DM171,Calculations!$C$118))+Control!$C$7*Calculations!$C$83*INDEX('Monthly Data'!O:O,Calculations!$C$116+MOD(DM171,Calculations!$C$118))+Control!$C$7*Calculations!$C$84*INDEX('Monthly Data'!P:P,Calculations!$C$116+MOD(DM171,Calculations!$C$118))+Control!$C$7*Calculations!$C$85*INDEX('Monthly Data'!Q:Q,Calculations!$C$116+MOD(DM171,Calculations!$C$118))+(1-Control!$C$7*Calculations!$C$87)*INDEX('Monthly Data'!R:R,Calculations!$C$116+MOD(DM171,Calculations!$C$118))</f>
        <v>3.6332715283247441E-2</v>
      </c>
      <c r="ID171" s="86">
        <f ca="1">Control!$C$7*Calculations!$C$82*INDEX('Monthly Data'!N:N,Calculations!$C$116+MOD(DN171,Calculations!$C$118))+Control!$C$7*Calculations!$C$83*INDEX('Monthly Data'!O:O,Calculations!$C$116+MOD(DN171,Calculations!$C$118))+Control!$C$7*Calculations!$C$84*INDEX('Monthly Data'!P:P,Calculations!$C$116+MOD(DN171,Calculations!$C$118))+Control!$C$7*Calculations!$C$85*INDEX('Monthly Data'!Q:Q,Calculations!$C$116+MOD(DN171,Calculations!$C$118))+(1-Control!$C$7*Calculations!$C$87)*INDEX('Monthly Data'!R:R,Calculations!$C$116+MOD(DN171,Calculations!$C$118))</f>
        <v>3.5231336013669103E-2</v>
      </c>
      <c r="IE171" s="86">
        <f ca="1">Control!$C$7*Calculations!$C$82*INDEX('Monthly Data'!N:N,Calculations!$C$116+MOD(DO171,Calculations!$C$118))+Control!$C$7*Calculations!$C$83*INDEX('Monthly Data'!O:O,Calculations!$C$116+MOD(DO171,Calculations!$C$118))+Control!$C$7*Calculations!$C$84*INDEX('Monthly Data'!P:P,Calculations!$C$116+MOD(DO171,Calculations!$C$118))+Control!$C$7*Calculations!$C$85*INDEX('Monthly Data'!Q:Q,Calculations!$C$116+MOD(DO171,Calculations!$C$118))+(1-Control!$C$7*Calculations!$C$87)*INDEX('Monthly Data'!R:R,Calculations!$C$116+MOD(DO171,Calculations!$C$118))</f>
        <v>-3.9863250714949353E-2</v>
      </c>
      <c r="IF171" s="86">
        <f ca="1">Control!$C$7*Calculations!$C$82*INDEX('Monthly Data'!N:N,Calculations!$C$116+MOD(DP171,Calculations!$C$118))+Control!$C$7*Calculations!$C$83*INDEX('Monthly Data'!O:O,Calculations!$C$116+MOD(DP171,Calculations!$C$118))+Control!$C$7*Calculations!$C$84*INDEX('Monthly Data'!P:P,Calculations!$C$116+MOD(DP171,Calculations!$C$118))+Control!$C$7*Calculations!$C$85*INDEX('Monthly Data'!Q:Q,Calculations!$C$116+MOD(DP171,Calculations!$C$118))+(1-Control!$C$7*Calculations!$C$87)*INDEX('Monthly Data'!R:R,Calculations!$C$116+MOD(DP171,Calculations!$C$118))</f>
        <v>1.1106855739851785E-2</v>
      </c>
      <c r="IG171" s="88">
        <f ca="1">Control!$C$8*(1+DQ171)*(1+DR171)*(1+DS171)*(1+DT171)*(1+DU171)*(1+DV171)*(1+DW171)*(1+DX171)*(1+DY171)*(1+DZ171)*(1+EA171)*(1+EB171)*(1+EC171)*(1+ED171)*(1+EE171)*(1+EF171)*(1+EG171)*(1+EH171)*(1+EI171)*(1+EJ171)*(1+EK171)*(1+EL171)*(1+EM171)*(1+EN171)*(1+EO171)*(1+EP171)*(1+EQ171)*(1+ER171)*(1+ES171)*(1+ET171)*(1+EU171)*(1+EV171)*(1+EW171)*(1+EX171)*(1+EY171)*(1+EZ171)*(1+FA171)*(1+FB171)*(1+FC171)*(1+FD171)*(1+FE171)*(1+FF171)*(1+FG171)*(1+FH171)*(1+FI171)*(1+FJ171)*(1+FK171)*(1+FL171)*(1+FM171)*(1+FN171)*(1+FO171)*(1+FP171)*(1+FQ171)*(1+FR171)*(1+FS171)*(1+FT171)*(1+FU171)*(1+FV171)*(1+FW171)*(1+FX171)*(1+FY171)*(1+FZ171)*(1+GA171)*(1+GB171)*(1+GC171)*(1+GD171)*(1+GE171)*(1+GF171)*(1+GG171)*(1+GH171)*(1+GI171)*(1+GJ171)*(1+GK171)*(1+GL171)*(1+GM171)*(1+GN171)*(1+GO171)*(1+GP171)*(1+GQ171)*(1+GR171)*(1+GS171)*(1+GT171)*(1+GU171)*(1+GV171)*(1+GW171)*(1+GX171)*(1+GY171)*(1+GZ171)*(1+HA171)*(1+HB171)*(1+HC171)*(1+HD171)*(1+HE171)*(1+HF171)*(1+HG171)*(1+HH171)*(1+HI171)*(1+HJ171)*(1+HK171)*(1+HL171)*(1+HM171)*(1+HN171)*(1+HO171)*(1+HP171)*(1+HQ171)*(1+HR171)*(1+HS171)*(1+HT171)*(1+HU171)*(1+HV171)*(1+HW171)*(1+HX171)*(1+HY171)*(1+HZ171)*(1+IA171)*(1+IB171)*(1+IC171)*(1+ID171)*(1+IE171)*(1+IF171)</f>
        <v>111079.23507705807</v>
      </c>
    </row>
    <row r="172" spans="1:241" x14ac:dyDescent="0.25">
      <c r="A172">
        <v>46</v>
      </c>
      <c r="B172">
        <v>86</v>
      </c>
      <c r="C172">
        <v>20</v>
      </c>
      <c r="D172">
        <v>79</v>
      </c>
      <c r="E172">
        <v>20</v>
      </c>
      <c r="F172">
        <v>20</v>
      </c>
      <c r="G172">
        <v>100</v>
      </c>
      <c r="H172">
        <v>75</v>
      </c>
      <c r="I172">
        <v>45</v>
      </c>
      <c r="J172">
        <v>113</v>
      </c>
      <c r="K172">
        <v>69</v>
      </c>
      <c r="L172">
        <v>17</v>
      </c>
      <c r="M172">
        <v>16</v>
      </c>
      <c r="N172">
        <v>17</v>
      </c>
      <c r="O172">
        <v>93</v>
      </c>
      <c r="P172">
        <v>88</v>
      </c>
      <c r="Q172">
        <v>23</v>
      </c>
      <c r="R172">
        <v>4</v>
      </c>
      <c r="S172">
        <v>48</v>
      </c>
      <c r="T172">
        <v>48</v>
      </c>
      <c r="U172">
        <v>23</v>
      </c>
      <c r="V172">
        <v>40</v>
      </c>
      <c r="W172">
        <v>24</v>
      </c>
      <c r="X172">
        <v>73</v>
      </c>
      <c r="Y172">
        <v>97</v>
      </c>
      <c r="Z172">
        <v>94</v>
      </c>
      <c r="AA172">
        <v>103</v>
      </c>
      <c r="AB172">
        <v>2</v>
      </c>
      <c r="AC172">
        <v>82</v>
      </c>
      <c r="AD172">
        <v>29</v>
      </c>
      <c r="AE172">
        <v>10</v>
      </c>
      <c r="AF172">
        <v>94</v>
      </c>
      <c r="AG172">
        <v>57</v>
      </c>
      <c r="AH172">
        <v>80</v>
      </c>
      <c r="AI172">
        <v>51</v>
      </c>
      <c r="AJ172">
        <v>49</v>
      </c>
      <c r="AK172">
        <v>116</v>
      </c>
      <c r="AL172">
        <v>60</v>
      </c>
      <c r="AM172">
        <v>106</v>
      </c>
      <c r="AN172">
        <v>77</v>
      </c>
      <c r="AO172">
        <v>39</v>
      </c>
      <c r="AP172">
        <v>80</v>
      </c>
      <c r="AQ172">
        <v>13</v>
      </c>
      <c r="AR172">
        <v>27</v>
      </c>
      <c r="AS172">
        <v>45</v>
      </c>
      <c r="AT172">
        <v>52</v>
      </c>
      <c r="AU172">
        <v>95</v>
      </c>
      <c r="AV172">
        <v>107</v>
      </c>
      <c r="AW172">
        <v>28</v>
      </c>
      <c r="AX172">
        <v>111</v>
      </c>
      <c r="AY172">
        <v>102</v>
      </c>
      <c r="AZ172">
        <v>36</v>
      </c>
      <c r="BA172">
        <v>81</v>
      </c>
      <c r="BB172">
        <v>103</v>
      </c>
      <c r="BC172">
        <v>3</v>
      </c>
      <c r="BD172">
        <v>11</v>
      </c>
      <c r="BE172">
        <v>71</v>
      </c>
      <c r="BF172">
        <v>56</v>
      </c>
      <c r="BG172">
        <v>116</v>
      </c>
      <c r="BH172">
        <v>69</v>
      </c>
      <c r="BI172">
        <v>17</v>
      </c>
      <c r="BJ172">
        <v>10</v>
      </c>
      <c r="BK172">
        <v>73</v>
      </c>
      <c r="BL172">
        <v>117</v>
      </c>
      <c r="BM172">
        <v>64</v>
      </c>
      <c r="BN172">
        <v>111</v>
      </c>
      <c r="BO172">
        <v>1</v>
      </c>
      <c r="BP172">
        <v>18</v>
      </c>
      <c r="BQ172">
        <v>32</v>
      </c>
      <c r="BR172">
        <v>39</v>
      </c>
      <c r="BS172">
        <v>31</v>
      </c>
      <c r="BT172">
        <v>105</v>
      </c>
      <c r="BU172">
        <v>52</v>
      </c>
      <c r="BV172">
        <v>108</v>
      </c>
      <c r="BW172">
        <v>57</v>
      </c>
      <c r="BX172">
        <v>51</v>
      </c>
      <c r="BY172">
        <v>101</v>
      </c>
      <c r="BZ172">
        <v>117</v>
      </c>
      <c r="CA172">
        <v>111</v>
      </c>
      <c r="CB172">
        <v>84</v>
      </c>
      <c r="CC172">
        <v>83</v>
      </c>
      <c r="CD172">
        <v>97</v>
      </c>
      <c r="CE172">
        <v>79</v>
      </c>
      <c r="CF172">
        <v>41</v>
      </c>
      <c r="CG172">
        <v>109</v>
      </c>
      <c r="CH172">
        <v>59</v>
      </c>
      <c r="CI172">
        <v>80</v>
      </c>
      <c r="CJ172">
        <v>117</v>
      </c>
      <c r="CK172">
        <v>41</v>
      </c>
      <c r="CL172">
        <v>57</v>
      </c>
      <c r="CM172">
        <v>30</v>
      </c>
      <c r="CN172">
        <v>7</v>
      </c>
      <c r="CO172">
        <v>2</v>
      </c>
      <c r="CP172">
        <v>98</v>
      </c>
      <c r="CQ172">
        <v>61</v>
      </c>
      <c r="CR172">
        <v>12</v>
      </c>
      <c r="CS172">
        <v>76</v>
      </c>
      <c r="CT172">
        <v>74</v>
      </c>
      <c r="CU172">
        <v>10</v>
      </c>
      <c r="CV172">
        <v>56</v>
      </c>
      <c r="CW172">
        <v>19</v>
      </c>
      <c r="CX172">
        <v>33</v>
      </c>
      <c r="CY172">
        <v>42</v>
      </c>
      <c r="CZ172">
        <v>82</v>
      </c>
      <c r="DA172">
        <v>49</v>
      </c>
      <c r="DB172">
        <v>58</v>
      </c>
      <c r="DC172">
        <v>7</v>
      </c>
      <c r="DD172">
        <v>111</v>
      </c>
      <c r="DE172">
        <v>106</v>
      </c>
      <c r="DF172">
        <v>42</v>
      </c>
      <c r="DG172">
        <v>104</v>
      </c>
      <c r="DH172">
        <v>108</v>
      </c>
      <c r="DI172">
        <v>89</v>
      </c>
      <c r="DJ172">
        <v>99</v>
      </c>
      <c r="DK172">
        <v>29</v>
      </c>
      <c r="DL172">
        <v>36</v>
      </c>
      <c r="DM172">
        <v>4</v>
      </c>
      <c r="DN172">
        <v>26</v>
      </c>
      <c r="DO172">
        <v>4</v>
      </c>
      <c r="DP172">
        <v>31</v>
      </c>
      <c r="DQ172" s="86">
        <f ca="1">Control!$C$7*Calculations!$C$82*INDEX('Monthly Data'!N:N,Calculations!$C$116+MOD(A172,Calculations!$C$118))+Control!$C$7*Calculations!$C$83*INDEX('Monthly Data'!O:O,Calculations!$C$116+MOD(A172,Calculations!$C$118))+Control!$C$7*Calculations!$C$84*INDEX('Monthly Data'!P:P,Calculations!$C$116+MOD(A172,Calculations!$C$118))+Control!$C$7*Calculations!$C$85*INDEX('Monthly Data'!Q:Q,Calculations!$C$116+MOD(A172,Calculations!$C$118))+(1-Control!$C$7*Calculations!$C$87)*INDEX('Monthly Data'!R:R,Calculations!$C$116+MOD(A172,Calculations!$C$118))</f>
        <v>2.3307359621218403E-2</v>
      </c>
      <c r="DR172" s="86">
        <f ca="1">Control!$C$7*Calculations!$C$82*INDEX('Monthly Data'!N:N,Calculations!$C$116+MOD(B172,Calculations!$C$118))+Control!$C$7*Calculations!$C$83*INDEX('Monthly Data'!O:O,Calculations!$C$116+MOD(B172,Calculations!$C$118))+Control!$C$7*Calculations!$C$84*INDEX('Monthly Data'!P:P,Calculations!$C$116+MOD(B172,Calculations!$C$118))+Control!$C$7*Calculations!$C$85*INDEX('Monthly Data'!Q:Q,Calculations!$C$116+MOD(B172,Calculations!$C$118))+(1-Control!$C$7*Calculations!$C$87)*INDEX('Monthly Data'!R:R,Calculations!$C$116+MOD(B172,Calculations!$C$118))</f>
        <v>4.5735623984309991E-2</v>
      </c>
      <c r="DS172" s="86">
        <f ca="1">Control!$C$7*Calculations!$C$82*INDEX('Monthly Data'!N:N,Calculations!$C$116+MOD(C172,Calculations!$C$118))+Control!$C$7*Calculations!$C$83*INDEX('Monthly Data'!O:O,Calculations!$C$116+MOD(C172,Calculations!$C$118))+Control!$C$7*Calculations!$C$84*INDEX('Monthly Data'!P:P,Calculations!$C$116+MOD(C172,Calculations!$C$118))+Control!$C$7*Calculations!$C$85*INDEX('Monthly Data'!Q:Q,Calculations!$C$116+MOD(C172,Calculations!$C$118))+(1-Control!$C$7*Calculations!$C$87)*INDEX('Monthly Data'!R:R,Calculations!$C$116+MOD(C172,Calculations!$C$118))</f>
        <v>3.9251937367756782E-3</v>
      </c>
      <c r="DT172" s="86">
        <f ca="1">Control!$C$7*Calculations!$C$82*INDEX('Monthly Data'!N:N,Calculations!$C$116+MOD(D172,Calculations!$C$118))+Control!$C$7*Calculations!$C$83*INDEX('Monthly Data'!O:O,Calculations!$C$116+MOD(D172,Calculations!$C$118))+Control!$C$7*Calculations!$C$84*INDEX('Monthly Data'!P:P,Calculations!$C$116+MOD(D172,Calculations!$C$118))+Control!$C$7*Calculations!$C$85*INDEX('Monthly Data'!Q:Q,Calculations!$C$116+MOD(D172,Calculations!$C$118))+(1-Control!$C$7*Calculations!$C$87)*INDEX('Monthly Data'!R:R,Calculations!$C$116+MOD(D172,Calculations!$C$118))</f>
        <v>1.046389543479892E-2</v>
      </c>
      <c r="DU172" s="86">
        <f ca="1">Control!$C$7*Calculations!$C$82*INDEX('Monthly Data'!N:N,Calculations!$C$116+MOD(E172,Calculations!$C$118))+Control!$C$7*Calculations!$C$83*INDEX('Monthly Data'!O:O,Calculations!$C$116+MOD(E172,Calculations!$C$118))+Control!$C$7*Calculations!$C$84*INDEX('Monthly Data'!P:P,Calculations!$C$116+MOD(E172,Calculations!$C$118))+Control!$C$7*Calculations!$C$85*INDEX('Monthly Data'!Q:Q,Calculations!$C$116+MOD(E172,Calculations!$C$118))+(1-Control!$C$7*Calculations!$C$87)*INDEX('Monthly Data'!R:R,Calculations!$C$116+MOD(E172,Calculations!$C$118))</f>
        <v>3.9251937367756782E-3</v>
      </c>
      <c r="DV172" s="86">
        <f ca="1">Control!$C$7*Calculations!$C$82*INDEX('Monthly Data'!N:N,Calculations!$C$116+MOD(F172,Calculations!$C$118))+Control!$C$7*Calculations!$C$83*INDEX('Monthly Data'!O:O,Calculations!$C$116+MOD(F172,Calculations!$C$118))+Control!$C$7*Calculations!$C$84*INDEX('Monthly Data'!P:P,Calculations!$C$116+MOD(F172,Calculations!$C$118))+Control!$C$7*Calculations!$C$85*INDEX('Monthly Data'!Q:Q,Calculations!$C$116+MOD(F172,Calculations!$C$118))+(1-Control!$C$7*Calculations!$C$87)*INDEX('Monthly Data'!R:R,Calculations!$C$116+MOD(F172,Calculations!$C$118))</f>
        <v>3.9251937367756782E-3</v>
      </c>
      <c r="DW172" s="86">
        <f ca="1">Control!$C$7*Calculations!$C$82*INDEX('Monthly Data'!N:N,Calculations!$C$116+MOD(G172,Calculations!$C$118))+Control!$C$7*Calculations!$C$83*INDEX('Monthly Data'!O:O,Calculations!$C$116+MOD(G172,Calculations!$C$118))+Control!$C$7*Calculations!$C$84*INDEX('Monthly Data'!P:P,Calculations!$C$116+MOD(G172,Calculations!$C$118))+Control!$C$7*Calculations!$C$85*INDEX('Monthly Data'!Q:Q,Calculations!$C$116+MOD(G172,Calculations!$C$118))+(1-Control!$C$7*Calculations!$C$87)*INDEX('Monthly Data'!R:R,Calculations!$C$116+MOD(G172,Calculations!$C$118))</f>
        <v>1.7599621212565995E-2</v>
      </c>
      <c r="DX172" s="86">
        <f ca="1">Control!$C$7*Calculations!$C$82*INDEX('Monthly Data'!N:N,Calculations!$C$116+MOD(H172,Calculations!$C$118))+Control!$C$7*Calculations!$C$83*INDEX('Monthly Data'!O:O,Calculations!$C$116+MOD(H172,Calculations!$C$118))+Control!$C$7*Calculations!$C$84*INDEX('Monthly Data'!P:P,Calculations!$C$116+MOD(H172,Calculations!$C$118))+Control!$C$7*Calculations!$C$85*INDEX('Monthly Data'!Q:Q,Calculations!$C$116+MOD(H172,Calculations!$C$118))+(1-Control!$C$7*Calculations!$C$87)*INDEX('Monthly Data'!R:R,Calculations!$C$116+MOD(H172,Calculations!$C$118))</f>
        <v>-2.0259958308006688E-2</v>
      </c>
      <c r="DY172" s="86">
        <f ca="1">Control!$C$7*Calculations!$C$82*INDEX('Monthly Data'!N:N,Calculations!$C$116+MOD(I172,Calculations!$C$118))+Control!$C$7*Calculations!$C$83*INDEX('Monthly Data'!O:O,Calculations!$C$116+MOD(I172,Calculations!$C$118))+Control!$C$7*Calculations!$C$84*INDEX('Monthly Data'!P:P,Calculations!$C$116+MOD(I172,Calculations!$C$118))+Control!$C$7*Calculations!$C$85*INDEX('Monthly Data'!Q:Q,Calculations!$C$116+MOD(I172,Calculations!$C$118))+(1-Control!$C$7*Calculations!$C$87)*INDEX('Monthly Data'!R:R,Calculations!$C$116+MOD(I172,Calculations!$C$118))</f>
        <v>1.2435425892067014E-2</v>
      </c>
      <c r="DZ172" s="86">
        <f ca="1">Control!$C$7*Calculations!$C$82*INDEX('Monthly Data'!N:N,Calculations!$C$116+MOD(J172,Calculations!$C$118))+Control!$C$7*Calculations!$C$83*INDEX('Monthly Data'!O:O,Calculations!$C$116+MOD(J172,Calculations!$C$118))+Control!$C$7*Calculations!$C$84*INDEX('Monthly Data'!P:P,Calculations!$C$116+MOD(J172,Calculations!$C$118))+Control!$C$7*Calculations!$C$85*INDEX('Monthly Data'!Q:Q,Calculations!$C$116+MOD(J172,Calculations!$C$118))+(1-Control!$C$7*Calculations!$C$87)*INDEX('Monthly Data'!R:R,Calculations!$C$116+MOD(J172,Calculations!$C$118))</f>
        <v>4.4327772793586687E-3</v>
      </c>
      <c r="EA172" s="86">
        <f ca="1">Control!$C$7*Calculations!$C$82*INDEX('Monthly Data'!N:N,Calculations!$C$116+MOD(K172,Calculations!$C$118))+Control!$C$7*Calculations!$C$83*INDEX('Monthly Data'!O:O,Calculations!$C$116+MOD(K172,Calculations!$C$118))+Control!$C$7*Calculations!$C$84*INDEX('Monthly Data'!P:P,Calculations!$C$116+MOD(K172,Calculations!$C$118))+Control!$C$7*Calculations!$C$85*INDEX('Monthly Data'!Q:Q,Calculations!$C$116+MOD(K172,Calculations!$C$118))+(1-Control!$C$7*Calculations!$C$87)*INDEX('Monthly Data'!R:R,Calculations!$C$116+MOD(K172,Calculations!$C$118))</f>
        <v>-4.0413381192162513E-2</v>
      </c>
      <c r="EB172" s="86">
        <f ca="1">Control!$C$7*Calculations!$C$82*INDEX('Monthly Data'!N:N,Calculations!$C$116+MOD(L172,Calculations!$C$118))+Control!$C$7*Calculations!$C$83*INDEX('Monthly Data'!O:O,Calculations!$C$116+MOD(L172,Calculations!$C$118))+Control!$C$7*Calculations!$C$84*INDEX('Monthly Data'!P:P,Calculations!$C$116+MOD(L172,Calculations!$C$118))+Control!$C$7*Calculations!$C$85*INDEX('Monthly Data'!Q:Q,Calculations!$C$116+MOD(L172,Calculations!$C$118))+(1-Control!$C$7*Calculations!$C$87)*INDEX('Monthly Data'!R:R,Calculations!$C$116+MOD(L172,Calculations!$C$118))</f>
        <v>-2.0269389991732112E-2</v>
      </c>
      <c r="EC172" s="86">
        <f ca="1">Control!$C$7*Calculations!$C$82*INDEX('Monthly Data'!N:N,Calculations!$C$116+MOD(M172,Calculations!$C$118))+Control!$C$7*Calculations!$C$83*INDEX('Monthly Data'!O:O,Calculations!$C$116+MOD(M172,Calculations!$C$118))+Control!$C$7*Calculations!$C$84*INDEX('Monthly Data'!P:P,Calculations!$C$116+MOD(M172,Calculations!$C$118))+Control!$C$7*Calculations!$C$85*INDEX('Monthly Data'!Q:Q,Calculations!$C$116+MOD(M172,Calculations!$C$118))+(1-Control!$C$7*Calculations!$C$87)*INDEX('Monthly Data'!R:R,Calculations!$C$116+MOD(M172,Calculations!$C$118))</f>
        <v>2.5325873776067674E-2</v>
      </c>
      <c r="ED172" s="86">
        <f ca="1">Control!$C$7*Calculations!$C$82*INDEX('Monthly Data'!N:N,Calculations!$C$116+MOD(N172,Calculations!$C$118))+Control!$C$7*Calculations!$C$83*INDEX('Monthly Data'!O:O,Calculations!$C$116+MOD(N172,Calculations!$C$118))+Control!$C$7*Calculations!$C$84*INDEX('Monthly Data'!P:P,Calculations!$C$116+MOD(N172,Calculations!$C$118))+Control!$C$7*Calculations!$C$85*INDEX('Monthly Data'!Q:Q,Calculations!$C$116+MOD(N172,Calculations!$C$118))+(1-Control!$C$7*Calculations!$C$87)*INDEX('Monthly Data'!R:R,Calculations!$C$116+MOD(N172,Calculations!$C$118))</f>
        <v>-2.0269389991732112E-2</v>
      </c>
      <c r="EE172" s="86">
        <f ca="1">Control!$C$7*Calculations!$C$82*INDEX('Monthly Data'!N:N,Calculations!$C$116+MOD(O172,Calculations!$C$118))+Control!$C$7*Calculations!$C$83*INDEX('Monthly Data'!O:O,Calculations!$C$116+MOD(O172,Calculations!$C$118))+Control!$C$7*Calculations!$C$84*INDEX('Monthly Data'!P:P,Calculations!$C$116+MOD(O172,Calculations!$C$118))+Control!$C$7*Calculations!$C$85*INDEX('Monthly Data'!Q:Q,Calculations!$C$116+MOD(O172,Calculations!$C$118))+(1-Control!$C$7*Calculations!$C$87)*INDEX('Monthly Data'!R:R,Calculations!$C$116+MOD(O172,Calculations!$C$118))</f>
        <v>1.1809891087585166E-2</v>
      </c>
      <c r="EF172" s="86">
        <f ca="1">Control!$C$7*Calculations!$C$82*INDEX('Monthly Data'!N:N,Calculations!$C$116+MOD(P172,Calculations!$C$118))+Control!$C$7*Calculations!$C$83*INDEX('Monthly Data'!O:O,Calculations!$C$116+MOD(P172,Calculations!$C$118))+Control!$C$7*Calculations!$C$84*INDEX('Monthly Data'!P:P,Calculations!$C$116+MOD(P172,Calculations!$C$118))+Control!$C$7*Calculations!$C$85*INDEX('Monthly Data'!Q:Q,Calculations!$C$116+MOD(P172,Calculations!$C$118))+(1-Control!$C$7*Calculations!$C$87)*INDEX('Monthly Data'!R:R,Calculations!$C$116+MOD(P172,Calculations!$C$118))</f>
        <v>6.4539397490030407E-3</v>
      </c>
      <c r="EG172" s="86">
        <f ca="1">Control!$C$7*Calculations!$C$82*INDEX('Monthly Data'!N:N,Calculations!$C$116+MOD(Q172,Calculations!$C$118))+Control!$C$7*Calculations!$C$83*INDEX('Monthly Data'!O:O,Calculations!$C$116+MOD(Q172,Calculations!$C$118))+Control!$C$7*Calculations!$C$84*INDEX('Monthly Data'!P:P,Calculations!$C$116+MOD(Q172,Calculations!$C$118))+Control!$C$7*Calculations!$C$85*INDEX('Monthly Data'!Q:Q,Calculations!$C$116+MOD(Q172,Calculations!$C$118))+(1-Control!$C$7*Calculations!$C$87)*INDEX('Monthly Data'!R:R,Calculations!$C$116+MOD(Q172,Calculations!$C$118))</f>
        <v>6.2631896128884862E-3</v>
      </c>
      <c r="EH172" s="86">
        <f ca="1">Control!$C$7*Calculations!$C$82*INDEX('Monthly Data'!N:N,Calculations!$C$116+MOD(R172,Calculations!$C$118))+Control!$C$7*Calculations!$C$83*INDEX('Monthly Data'!O:O,Calculations!$C$116+MOD(R172,Calculations!$C$118))+Control!$C$7*Calculations!$C$84*INDEX('Monthly Data'!P:P,Calculations!$C$116+MOD(R172,Calculations!$C$118))+Control!$C$7*Calculations!$C$85*INDEX('Monthly Data'!Q:Q,Calculations!$C$116+MOD(R172,Calculations!$C$118))+(1-Control!$C$7*Calculations!$C$87)*INDEX('Monthly Data'!R:R,Calculations!$C$116+MOD(R172,Calculations!$C$118))</f>
        <v>1.3423979074716584E-2</v>
      </c>
      <c r="EI172" s="86">
        <f ca="1">Control!$C$7*Calculations!$C$82*INDEX('Monthly Data'!N:N,Calculations!$C$116+MOD(S172,Calculations!$C$118))+Control!$C$7*Calculations!$C$83*INDEX('Monthly Data'!O:O,Calculations!$C$116+MOD(S172,Calculations!$C$118))+Control!$C$7*Calculations!$C$84*INDEX('Monthly Data'!P:P,Calculations!$C$116+MOD(S172,Calculations!$C$118))+Control!$C$7*Calculations!$C$85*INDEX('Monthly Data'!Q:Q,Calculations!$C$116+MOD(S172,Calculations!$C$118))+(1-Control!$C$7*Calculations!$C$87)*INDEX('Monthly Data'!R:R,Calculations!$C$116+MOD(S172,Calculations!$C$118))</f>
        <v>-1.5984879994281095E-2</v>
      </c>
      <c r="EJ172" s="86">
        <f ca="1">Control!$C$7*Calculations!$C$82*INDEX('Monthly Data'!N:N,Calculations!$C$116+MOD(T172,Calculations!$C$118))+Control!$C$7*Calculations!$C$83*INDEX('Monthly Data'!O:O,Calculations!$C$116+MOD(T172,Calculations!$C$118))+Control!$C$7*Calculations!$C$84*INDEX('Monthly Data'!P:P,Calculations!$C$116+MOD(T172,Calculations!$C$118))+Control!$C$7*Calculations!$C$85*INDEX('Monthly Data'!Q:Q,Calculations!$C$116+MOD(T172,Calculations!$C$118))+(1-Control!$C$7*Calculations!$C$87)*INDEX('Monthly Data'!R:R,Calculations!$C$116+MOD(T172,Calculations!$C$118))</f>
        <v>-1.5984879994281095E-2</v>
      </c>
      <c r="EK172" s="86">
        <f ca="1">Control!$C$7*Calculations!$C$82*INDEX('Monthly Data'!N:N,Calculations!$C$116+MOD(U172,Calculations!$C$118))+Control!$C$7*Calculations!$C$83*INDEX('Monthly Data'!O:O,Calculations!$C$116+MOD(U172,Calculations!$C$118))+Control!$C$7*Calculations!$C$84*INDEX('Monthly Data'!P:P,Calculations!$C$116+MOD(U172,Calculations!$C$118))+Control!$C$7*Calculations!$C$85*INDEX('Monthly Data'!Q:Q,Calculations!$C$116+MOD(U172,Calculations!$C$118))+(1-Control!$C$7*Calculations!$C$87)*INDEX('Monthly Data'!R:R,Calculations!$C$116+MOD(U172,Calculations!$C$118))</f>
        <v>6.2631896128884862E-3</v>
      </c>
      <c r="EL172" s="86">
        <f ca="1">Control!$C$7*Calculations!$C$82*INDEX('Monthly Data'!N:N,Calculations!$C$116+MOD(V172,Calculations!$C$118))+Control!$C$7*Calculations!$C$83*INDEX('Monthly Data'!O:O,Calculations!$C$116+MOD(V172,Calculations!$C$118))+Control!$C$7*Calculations!$C$84*INDEX('Monthly Data'!P:P,Calculations!$C$116+MOD(V172,Calculations!$C$118))+Control!$C$7*Calculations!$C$85*INDEX('Monthly Data'!Q:Q,Calculations!$C$116+MOD(V172,Calculations!$C$118))+(1-Control!$C$7*Calculations!$C$87)*INDEX('Monthly Data'!R:R,Calculations!$C$116+MOD(V172,Calculations!$C$118))</f>
        <v>-4.417423226995453E-3</v>
      </c>
      <c r="EM172" s="86">
        <f ca="1">Control!$C$7*Calculations!$C$82*INDEX('Monthly Data'!N:N,Calculations!$C$116+MOD(W172,Calculations!$C$118))+Control!$C$7*Calculations!$C$83*INDEX('Monthly Data'!O:O,Calculations!$C$116+MOD(W172,Calculations!$C$118))+Control!$C$7*Calculations!$C$84*INDEX('Monthly Data'!P:P,Calculations!$C$116+MOD(W172,Calculations!$C$118))+Control!$C$7*Calculations!$C$85*INDEX('Monthly Data'!Q:Q,Calculations!$C$116+MOD(W172,Calculations!$C$118))+(1-Control!$C$7*Calculations!$C$87)*INDEX('Monthly Data'!R:R,Calculations!$C$116+MOD(W172,Calculations!$C$118))</f>
        <v>4.2795950888382334E-3</v>
      </c>
      <c r="EN172" s="86">
        <f ca="1">Control!$C$7*Calculations!$C$82*INDEX('Monthly Data'!N:N,Calculations!$C$116+MOD(X172,Calculations!$C$118))+Control!$C$7*Calculations!$C$83*INDEX('Monthly Data'!O:O,Calculations!$C$116+MOD(X172,Calculations!$C$118))+Control!$C$7*Calculations!$C$84*INDEX('Monthly Data'!P:P,Calculations!$C$116+MOD(X172,Calculations!$C$118))+Control!$C$7*Calculations!$C$85*INDEX('Monthly Data'!Q:Q,Calculations!$C$116+MOD(X172,Calculations!$C$118))+(1-Control!$C$7*Calculations!$C$87)*INDEX('Monthly Data'!R:R,Calculations!$C$116+MOD(X172,Calculations!$C$118))</f>
        <v>3.6332715283247441E-2</v>
      </c>
      <c r="EO172" s="86">
        <f ca="1">Control!$C$7*Calculations!$C$82*INDEX('Monthly Data'!N:N,Calculations!$C$116+MOD(Y172,Calculations!$C$118))+Control!$C$7*Calculations!$C$83*INDEX('Monthly Data'!O:O,Calculations!$C$116+MOD(Y172,Calculations!$C$118))+Control!$C$7*Calculations!$C$84*INDEX('Monthly Data'!P:P,Calculations!$C$116+MOD(Y172,Calculations!$C$118))+Control!$C$7*Calculations!$C$85*INDEX('Monthly Data'!Q:Q,Calculations!$C$116+MOD(Y172,Calculations!$C$118))+(1-Control!$C$7*Calculations!$C$87)*INDEX('Monthly Data'!R:R,Calculations!$C$116+MOD(Y172,Calculations!$C$118))</f>
        <v>-7.5539743260223157E-3</v>
      </c>
      <c r="EP172" s="86">
        <f ca="1">Control!$C$7*Calculations!$C$82*INDEX('Monthly Data'!N:N,Calculations!$C$116+MOD(Z172,Calculations!$C$118))+Control!$C$7*Calculations!$C$83*INDEX('Monthly Data'!O:O,Calculations!$C$116+MOD(Z172,Calculations!$C$118))+Control!$C$7*Calculations!$C$84*INDEX('Monthly Data'!P:P,Calculations!$C$116+MOD(Z172,Calculations!$C$118))+Control!$C$7*Calculations!$C$85*INDEX('Monthly Data'!Q:Q,Calculations!$C$116+MOD(Z172,Calculations!$C$118))+(1-Control!$C$7*Calculations!$C$87)*INDEX('Monthly Data'!R:R,Calculations!$C$116+MOD(Z172,Calculations!$C$118))</f>
        <v>1.0353752315110615E-2</v>
      </c>
      <c r="EQ172" s="86">
        <f ca="1">Control!$C$7*Calculations!$C$82*INDEX('Monthly Data'!N:N,Calculations!$C$116+MOD(AA172,Calculations!$C$118))+Control!$C$7*Calculations!$C$83*INDEX('Monthly Data'!O:O,Calculations!$C$116+MOD(AA172,Calculations!$C$118))+Control!$C$7*Calculations!$C$84*INDEX('Monthly Data'!P:P,Calculations!$C$116+MOD(AA172,Calculations!$C$118))+Control!$C$7*Calculations!$C$85*INDEX('Monthly Data'!Q:Q,Calculations!$C$116+MOD(AA172,Calculations!$C$118))+(1-Control!$C$7*Calculations!$C$87)*INDEX('Monthly Data'!R:R,Calculations!$C$116+MOD(AA172,Calculations!$C$118))</f>
        <v>5.1972609868760735E-3</v>
      </c>
      <c r="ER172" s="86">
        <f ca="1">Control!$C$7*Calculations!$C$82*INDEX('Monthly Data'!N:N,Calculations!$C$116+MOD(AB172,Calculations!$C$118))+Control!$C$7*Calculations!$C$83*INDEX('Monthly Data'!O:O,Calculations!$C$116+MOD(AB172,Calculations!$C$118))+Control!$C$7*Calculations!$C$84*INDEX('Monthly Data'!P:P,Calculations!$C$116+MOD(AB172,Calculations!$C$118))+Control!$C$7*Calculations!$C$85*INDEX('Monthly Data'!Q:Q,Calculations!$C$116+MOD(AB172,Calculations!$C$118))+(1-Control!$C$7*Calculations!$C$87)*INDEX('Monthly Data'!R:R,Calculations!$C$116+MOD(AB172,Calculations!$C$118))</f>
        <v>7.7184133340106598E-3</v>
      </c>
      <c r="ES172" s="86">
        <f ca="1">Control!$C$7*Calculations!$C$82*INDEX('Monthly Data'!N:N,Calculations!$C$116+MOD(AC172,Calculations!$C$118))+Control!$C$7*Calculations!$C$83*INDEX('Monthly Data'!O:O,Calculations!$C$116+MOD(AC172,Calculations!$C$118))+Control!$C$7*Calculations!$C$84*INDEX('Monthly Data'!P:P,Calculations!$C$116+MOD(AC172,Calculations!$C$118))+Control!$C$7*Calculations!$C$85*INDEX('Monthly Data'!Q:Q,Calculations!$C$116+MOD(AC172,Calculations!$C$118))+(1-Control!$C$7*Calculations!$C$87)*INDEX('Monthly Data'!R:R,Calculations!$C$116+MOD(AC172,Calculations!$C$118))</f>
        <v>1.7361594973213587E-2</v>
      </c>
      <c r="ET172" s="86">
        <f ca="1">Control!$C$7*Calculations!$C$82*INDEX('Monthly Data'!N:N,Calculations!$C$116+MOD(AD172,Calculations!$C$118))+Control!$C$7*Calculations!$C$83*INDEX('Monthly Data'!O:O,Calculations!$C$116+MOD(AD172,Calculations!$C$118))+Control!$C$7*Calculations!$C$84*INDEX('Monthly Data'!P:P,Calculations!$C$116+MOD(AD172,Calculations!$C$118))+Control!$C$7*Calculations!$C$85*INDEX('Monthly Data'!Q:Q,Calculations!$C$116+MOD(AD172,Calculations!$C$118))+(1-Control!$C$7*Calculations!$C$87)*INDEX('Monthly Data'!R:R,Calculations!$C$116+MOD(AD172,Calculations!$C$118))</f>
        <v>1.5115046179922851E-2</v>
      </c>
      <c r="EU172" s="86">
        <f ca="1">Control!$C$7*Calculations!$C$82*INDEX('Monthly Data'!N:N,Calculations!$C$116+MOD(AE172,Calculations!$C$118))+Control!$C$7*Calculations!$C$83*INDEX('Monthly Data'!O:O,Calculations!$C$116+MOD(AE172,Calculations!$C$118))+Control!$C$7*Calculations!$C$84*INDEX('Monthly Data'!P:P,Calculations!$C$116+MOD(AE172,Calculations!$C$118))+Control!$C$7*Calculations!$C$85*INDEX('Monthly Data'!Q:Q,Calculations!$C$116+MOD(AE172,Calculations!$C$118))+(1-Control!$C$7*Calculations!$C$87)*INDEX('Monthly Data'!R:R,Calculations!$C$116+MOD(AE172,Calculations!$C$118))</f>
        <v>1.1702576456120543E-2</v>
      </c>
      <c r="EV172" s="86">
        <f ca="1">Control!$C$7*Calculations!$C$82*INDEX('Monthly Data'!N:N,Calculations!$C$116+MOD(AF172,Calculations!$C$118))+Control!$C$7*Calculations!$C$83*INDEX('Monthly Data'!O:O,Calculations!$C$116+MOD(AF172,Calculations!$C$118))+Control!$C$7*Calculations!$C$84*INDEX('Monthly Data'!P:P,Calculations!$C$116+MOD(AF172,Calculations!$C$118))+Control!$C$7*Calculations!$C$85*INDEX('Monthly Data'!Q:Q,Calculations!$C$116+MOD(AF172,Calculations!$C$118))+(1-Control!$C$7*Calculations!$C$87)*INDEX('Monthly Data'!R:R,Calculations!$C$116+MOD(AF172,Calculations!$C$118))</f>
        <v>1.0353752315110615E-2</v>
      </c>
      <c r="EW172" s="86">
        <f ca="1">Control!$C$7*Calculations!$C$82*INDEX('Monthly Data'!N:N,Calculations!$C$116+MOD(AG172,Calculations!$C$118))+Control!$C$7*Calculations!$C$83*INDEX('Monthly Data'!O:O,Calculations!$C$116+MOD(AG172,Calculations!$C$118))+Control!$C$7*Calculations!$C$84*INDEX('Monthly Data'!P:P,Calculations!$C$116+MOD(AG172,Calculations!$C$118))+Control!$C$7*Calculations!$C$85*INDEX('Monthly Data'!Q:Q,Calculations!$C$116+MOD(AG172,Calculations!$C$118))+(1-Control!$C$7*Calculations!$C$87)*INDEX('Monthly Data'!R:R,Calculations!$C$116+MOD(AG172,Calculations!$C$118))</f>
        <v>7.3538285850108537E-3</v>
      </c>
      <c r="EX172" s="86">
        <f ca="1">Control!$C$7*Calculations!$C$82*INDEX('Monthly Data'!N:N,Calculations!$C$116+MOD(AH172,Calculations!$C$118))+Control!$C$7*Calculations!$C$83*INDEX('Monthly Data'!O:O,Calculations!$C$116+MOD(AH172,Calculations!$C$118))+Control!$C$7*Calculations!$C$84*INDEX('Monthly Data'!P:P,Calculations!$C$116+MOD(AH172,Calculations!$C$118))+Control!$C$7*Calculations!$C$85*INDEX('Monthly Data'!Q:Q,Calculations!$C$116+MOD(AH172,Calculations!$C$118))+(1-Control!$C$7*Calculations!$C$87)*INDEX('Monthly Data'!R:R,Calculations!$C$116+MOD(AH172,Calculations!$C$118))</f>
        <v>-2.7490061308214487E-3</v>
      </c>
      <c r="EY172" s="86">
        <f ca="1">Control!$C$7*Calculations!$C$82*INDEX('Monthly Data'!N:N,Calculations!$C$116+MOD(AI172,Calculations!$C$118))+Control!$C$7*Calculations!$C$83*INDEX('Monthly Data'!O:O,Calculations!$C$116+MOD(AI172,Calculations!$C$118))+Control!$C$7*Calculations!$C$84*INDEX('Monthly Data'!P:P,Calculations!$C$116+MOD(AI172,Calculations!$C$118))+Control!$C$7*Calculations!$C$85*INDEX('Monthly Data'!Q:Q,Calculations!$C$116+MOD(AI172,Calculations!$C$118))+(1-Control!$C$7*Calculations!$C$87)*INDEX('Monthly Data'!R:R,Calculations!$C$116+MOD(AI172,Calculations!$C$118))</f>
        <v>1.8695385296339444E-2</v>
      </c>
      <c r="EZ172" s="86">
        <f ca="1">Control!$C$7*Calculations!$C$82*INDEX('Monthly Data'!N:N,Calculations!$C$116+MOD(AJ172,Calculations!$C$118))+Control!$C$7*Calculations!$C$83*INDEX('Monthly Data'!O:O,Calculations!$C$116+MOD(AJ172,Calculations!$C$118))+Control!$C$7*Calculations!$C$84*INDEX('Monthly Data'!P:P,Calculations!$C$116+MOD(AJ172,Calculations!$C$118))+Control!$C$7*Calculations!$C$85*INDEX('Monthly Data'!Q:Q,Calculations!$C$116+MOD(AJ172,Calculations!$C$118))+(1-Control!$C$7*Calculations!$C$87)*INDEX('Monthly Data'!R:R,Calculations!$C$116+MOD(AJ172,Calculations!$C$118))</f>
        <v>-1.4213734788548189E-2</v>
      </c>
      <c r="FA172" s="86">
        <f ca="1">Control!$C$7*Calculations!$C$82*INDEX('Monthly Data'!N:N,Calculations!$C$116+MOD(AK172,Calculations!$C$118))+Control!$C$7*Calculations!$C$83*INDEX('Monthly Data'!O:O,Calculations!$C$116+MOD(AK172,Calculations!$C$118))+Control!$C$7*Calculations!$C$84*INDEX('Monthly Data'!P:P,Calculations!$C$116+MOD(AK172,Calculations!$C$118))+Control!$C$7*Calculations!$C$85*INDEX('Monthly Data'!Q:Q,Calculations!$C$116+MOD(AK172,Calculations!$C$118))+(1-Control!$C$7*Calculations!$C$87)*INDEX('Monthly Data'!R:R,Calculations!$C$116+MOD(AK172,Calculations!$C$118))</f>
        <v>2.1918137743539623E-2</v>
      </c>
      <c r="FB172" s="86">
        <f ca="1">Control!$C$7*Calculations!$C$82*INDEX('Monthly Data'!N:N,Calculations!$C$116+MOD(AL172,Calculations!$C$118))+Control!$C$7*Calculations!$C$83*INDEX('Monthly Data'!O:O,Calculations!$C$116+MOD(AL172,Calculations!$C$118))+Control!$C$7*Calculations!$C$84*INDEX('Monthly Data'!P:P,Calculations!$C$116+MOD(AL172,Calculations!$C$118))+Control!$C$7*Calculations!$C$85*INDEX('Monthly Data'!Q:Q,Calculations!$C$116+MOD(AL172,Calculations!$C$118))+(1-Control!$C$7*Calculations!$C$87)*INDEX('Monthly Data'!R:R,Calculations!$C$116+MOD(AL172,Calculations!$C$118))</f>
        <v>-1.9947061878162777E-2</v>
      </c>
      <c r="FC172" s="86">
        <f ca="1">Control!$C$7*Calculations!$C$82*INDEX('Monthly Data'!N:N,Calculations!$C$116+MOD(AM172,Calculations!$C$118))+Control!$C$7*Calculations!$C$83*INDEX('Monthly Data'!O:O,Calculations!$C$116+MOD(AM172,Calculations!$C$118))+Control!$C$7*Calculations!$C$84*INDEX('Monthly Data'!P:P,Calculations!$C$116+MOD(AM172,Calculations!$C$118))+Control!$C$7*Calculations!$C$85*INDEX('Monthly Data'!Q:Q,Calculations!$C$116+MOD(AM172,Calculations!$C$118))+(1-Control!$C$7*Calculations!$C$87)*INDEX('Monthly Data'!R:R,Calculations!$C$116+MOD(AM172,Calculations!$C$118))</f>
        <v>6.6954569943530936E-3</v>
      </c>
      <c r="FD172" s="86">
        <f ca="1">Control!$C$7*Calculations!$C$82*INDEX('Monthly Data'!N:N,Calculations!$C$116+MOD(AN172,Calculations!$C$118))+Control!$C$7*Calculations!$C$83*INDEX('Monthly Data'!O:O,Calculations!$C$116+MOD(AN172,Calculations!$C$118))+Control!$C$7*Calculations!$C$84*INDEX('Monthly Data'!P:P,Calculations!$C$116+MOD(AN172,Calculations!$C$118))+Control!$C$7*Calculations!$C$85*INDEX('Monthly Data'!Q:Q,Calculations!$C$116+MOD(AN172,Calculations!$C$118))+(1-Control!$C$7*Calculations!$C$87)*INDEX('Monthly Data'!R:R,Calculations!$C$116+MOD(AN172,Calculations!$C$118))</f>
        <v>-1.0485101266941802E-2</v>
      </c>
      <c r="FE172" s="86">
        <f ca="1">Control!$C$7*Calculations!$C$82*INDEX('Monthly Data'!N:N,Calculations!$C$116+MOD(AO172,Calculations!$C$118))+Control!$C$7*Calculations!$C$83*INDEX('Monthly Data'!O:O,Calculations!$C$116+MOD(AO172,Calculations!$C$118))+Control!$C$7*Calculations!$C$84*INDEX('Monthly Data'!P:P,Calculations!$C$116+MOD(AO172,Calculations!$C$118))+Control!$C$7*Calculations!$C$85*INDEX('Monthly Data'!Q:Q,Calculations!$C$116+MOD(AO172,Calculations!$C$118))+(1-Control!$C$7*Calculations!$C$87)*INDEX('Monthly Data'!R:R,Calculations!$C$116+MOD(AO172,Calculations!$C$118))</f>
        <v>1.5063457444773597E-2</v>
      </c>
      <c r="FF172" s="86">
        <f ca="1">Control!$C$7*Calculations!$C$82*INDEX('Monthly Data'!N:N,Calculations!$C$116+MOD(AP172,Calculations!$C$118))+Control!$C$7*Calculations!$C$83*INDEX('Monthly Data'!O:O,Calculations!$C$116+MOD(AP172,Calculations!$C$118))+Control!$C$7*Calculations!$C$84*INDEX('Monthly Data'!P:P,Calculations!$C$116+MOD(AP172,Calculations!$C$118))+Control!$C$7*Calculations!$C$85*INDEX('Monthly Data'!Q:Q,Calculations!$C$116+MOD(AP172,Calculations!$C$118))+(1-Control!$C$7*Calculations!$C$87)*INDEX('Monthly Data'!R:R,Calculations!$C$116+MOD(AP172,Calculations!$C$118))</f>
        <v>-2.7490061308214487E-3</v>
      </c>
      <c r="FG172" s="86">
        <f ca="1">Control!$C$7*Calculations!$C$82*INDEX('Monthly Data'!N:N,Calculations!$C$116+MOD(AQ172,Calculations!$C$118))+Control!$C$7*Calculations!$C$83*INDEX('Monthly Data'!O:O,Calculations!$C$116+MOD(AQ172,Calculations!$C$118))+Control!$C$7*Calculations!$C$84*INDEX('Monthly Data'!P:P,Calculations!$C$116+MOD(AQ172,Calculations!$C$118))+Control!$C$7*Calculations!$C$85*INDEX('Monthly Data'!Q:Q,Calculations!$C$116+MOD(AQ172,Calculations!$C$118))+(1-Control!$C$7*Calculations!$C$87)*INDEX('Monthly Data'!R:R,Calculations!$C$116+MOD(AQ172,Calculations!$C$118))</f>
        <v>1.0478379486191123E-2</v>
      </c>
      <c r="FH172" s="86">
        <f ca="1">Control!$C$7*Calculations!$C$82*INDEX('Monthly Data'!N:N,Calculations!$C$116+MOD(AR172,Calculations!$C$118))+Control!$C$7*Calculations!$C$83*INDEX('Monthly Data'!O:O,Calculations!$C$116+MOD(AR172,Calculations!$C$118))+Control!$C$7*Calculations!$C$84*INDEX('Monthly Data'!P:P,Calculations!$C$116+MOD(AR172,Calculations!$C$118))+Control!$C$7*Calculations!$C$85*INDEX('Monthly Data'!Q:Q,Calculations!$C$116+MOD(AR172,Calculations!$C$118))+(1-Control!$C$7*Calculations!$C$87)*INDEX('Monthly Data'!R:R,Calculations!$C$116+MOD(AR172,Calculations!$C$118))</f>
        <v>-3.53368065312233E-2</v>
      </c>
      <c r="FI172" s="86">
        <f ca="1">Control!$C$7*Calculations!$C$82*INDEX('Monthly Data'!N:N,Calculations!$C$116+MOD(AS172,Calculations!$C$118))+Control!$C$7*Calculations!$C$83*INDEX('Monthly Data'!O:O,Calculations!$C$116+MOD(AS172,Calculations!$C$118))+Control!$C$7*Calculations!$C$84*INDEX('Monthly Data'!P:P,Calculations!$C$116+MOD(AS172,Calculations!$C$118))+Control!$C$7*Calculations!$C$85*INDEX('Monthly Data'!Q:Q,Calculations!$C$116+MOD(AS172,Calculations!$C$118))+(1-Control!$C$7*Calculations!$C$87)*INDEX('Monthly Data'!R:R,Calculations!$C$116+MOD(AS172,Calculations!$C$118))</f>
        <v>1.2435425892067014E-2</v>
      </c>
      <c r="FJ172" s="86">
        <f ca="1">Control!$C$7*Calculations!$C$82*INDEX('Monthly Data'!N:N,Calculations!$C$116+MOD(AT172,Calculations!$C$118))+Control!$C$7*Calculations!$C$83*INDEX('Monthly Data'!O:O,Calculations!$C$116+MOD(AT172,Calculations!$C$118))+Control!$C$7*Calculations!$C$84*INDEX('Monthly Data'!P:P,Calculations!$C$116+MOD(AT172,Calculations!$C$118))+Control!$C$7*Calculations!$C$85*INDEX('Monthly Data'!Q:Q,Calculations!$C$116+MOD(AT172,Calculations!$C$118))+(1-Control!$C$7*Calculations!$C$87)*INDEX('Monthly Data'!R:R,Calculations!$C$116+MOD(AT172,Calculations!$C$118))</f>
        <v>-3.8875517825435772E-3</v>
      </c>
      <c r="FK172" s="86">
        <f ca="1">Control!$C$7*Calculations!$C$82*INDEX('Monthly Data'!N:N,Calculations!$C$116+MOD(AU172,Calculations!$C$118))+Control!$C$7*Calculations!$C$83*INDEX('Monthly Data'!O:O,Calculations!$C$116+MOD(AU172,Calculations!$C$118))+Control!$C$7*Calculations!$C$84*INDEX('Monthly Data'!P:P,Calculations!$C$116+MOD(AU172,Calculations!$C$118))+Control!$C$7*Calculations!$C$85*INDEX('Monthly Data'!Q:Q,Calculations!$C$116+MOD(AU172,Calculations!$C$118))+(1-Control!$C$7*Calculations!$C$87)*INDEX('Monthly Data'!R:R,Calculations!$C$116+MOD(AU172,Calculations!$C$118))</f>
        <v>1.5758278480433856E-2</v>
      </c>
      <c r="FL172" s="86">
        <f ca="1">Control!$C$7*Calculations!$C$82*INDEX('Monthly Data'!N:N,Calculations!$C$116+MOD(AV172,Calculations!$C$118))+Control!$C$7*Calculations!$C$83*INDEX('Monthly Data'!O:O,Calculations!$C$116+MOD(AV172,Calculations!$C$118))+Control!$C$7*Calculations!$C$84*INDEX('Monthly Data'!P:P,Calculations!$C$116+MOD(AV172,Calculations!$C$118))+Control!$C$7*Calculations!$C$85*INDEX('Monthly Data'!Q:Q,Calculations!$C$116+MOD(AV172,Calculations!$C$118))+(1-Control!$C$7*Calculations!$C$87)*INDEX('Monthly Data'!R:R,Calculations!$C$116+MOD(AV172,Calculations!$C$118))</f>
        <v>1.5216630695380906E-2</v>
      </c>
      <c r="FM172" s="86">
        <f ca="1">Control!$C$7*Calculations!$C$82*INDEX('Monthly Data'!N:N,Calculations!$C$116+MOD(AW172,Calculations!$C$118))+Control!$C$7*Calculations!$C$83*INDEX('Monthly Data'!O:O,Calculations!$C$116+MOD(AW172,Calculations!$C$118))+Control!$C$7*Calculations!$C$84*INDEX('Monthly Data'!P:P,Calculations!$C$116+MOD(AW172,Calculations!$C$118))+Control!$C$7*Calculations!$C$85*INDEX('Monthly Data'!Q:Q,Calculations!$C$116+MOD(AW172,Calculations!$C$118))+(1-Control!$C$7*Calculations!$C$87)*INDEX('Monthly Data'!R:R,Calculations!$C$116+MOD(AW172,Calculations!$C$118))</f>
        <v>3.7596120283497965E-2</v>
      </c>
      <c r="FN172" s="86">
        <f ca="1">Control!$C$7*Calculations!$C$82*INDEX('Monthly Data'!N:N,Calculations!$C$116+MOD(AX172,Calculations!$C$118))+Control!$C$7*Calculations!$C$83*INDEX('Monthly Data'!O:O,Calculations!$C$116+MOD(AX172,Calculations!$C$118))+Control!$C$7*Calculations!$C$84*INDEX('Monthly Data'!P:P,Calculations!$C$116+MOD(AX172,Calculations!$C$118))+Control!$C$7*Calculations!$C$85*INDEX('Monthly Data'!Q:Q,Calculations!$C$116+MOD(AX172,Calculations!$C$118))+(1-Control!$C$7*Calculations!$C$87)*INDEX('Monthly Data'!R:R,Calculations!$C$116+MOD(AX172,Calculations!$C$118))</f>
        <v>5.8868730207813358E-3</v>
      </c>
      <c r="FO172" s="86">
        <f ca="1">Control!$C$7*Calculations!$C$82*INDEX('Monthly Data'!N:N,Calculations!$C$116+MOD(AY172,Calculations!$C$118))+Control!$C$7*Calculations!$C$83*INDEX('Monthly Data'!O:O,Calculations!$C$116+MOD(AY172,Calculations!$C$118))+Control!$C$7*Calculations!$C$84*INDEX('Monthly Data'!P:P,Calculations!$C$116+MOD(AY172,Calculations!$C$118))+Control!$C$7*Calculations!$C$85*INDEX('Monthly Data'!Q:Q,Calculations!$C$116+MOD(AY172,Calculations!$C$118))+(1-Control!$C$7*Calculations!$C$87)*INDEX('Monthly Data'!R:R,Calculations!$C$116+MOD(AY172,Calculations!$C$118))</f>
        <v>-1.8530040247387896E-2</v>
      </c>
      <c r="FP172" s="86">
        <f ca="1">Control!$C$7*Calculations!$C$82*INDEX('Monthly Data'!N:N,Calculations!$C$116+MOD(AZ172,Calculations!$C$118))+Control!$C$7*Calculations!$C$83*INDEX('Monthly Data'!O:O,Calculations!$C$116+MOD(AZ172,Calculations!$C$118))+Control!$C$7*Calculations!$C$84*INDEX('Monthly Data'!P:P,Calculations!$C$116+MOD(AZ172,Calculations!$C$118))+Control!$C$7*Calculations!$C$85*INDEX('Monthly Data'!Q:Q,Calculations!$C$116+MOD(AZ172,Calculations!$C$118))+(1-Control!$C$7*Calculations!$C$87)*INDEX('Monthly Data'!R:R,Calculations!$C$116+MOD(AZ172,Calculations!$C$118))</f>
        <v>1.1106855739851785E-2</v>
      </c>
      <c r="FQ172" s="86">
        <f ca="1">Control!$C$7*Calculations!$C$82*INDEX('Monthly Data'!N:N,Calculations!$C$116+MOD(BA172,Calculations!$C$118))+Control!$C$7*Calculations!$C$83*INDEX('Monthly Data'!O:O,Calculations!$C$116+MOD(BA172,Calculations!$C$118))+Control!$C$7*Calculations!$C$84*INDEX('Monthly Data'!P:P,Calculations!$C$116+MOD(BA172,Calculations!$C$118))+Control!$C$7*Calculations!$C$85*INDEX('Monthly Data'!Q:Q,Calculations!$C$116+MOD(BA172,Calculations!$C$118))+(1-Control!$C$7*Calculations!$C$87)*INDEX('Monthly Data'!R:R,Calculations!$C$116+MOD(BA172,Calculations!$C$118))</f>
        <v>3.0957942835585645E-2</v>
      </c>
      <c r="FR172" s="86">
        <f ca="1">Control!$C$7*Calculations!$C$82*INDEX('Monthly Data'!N:N,Calculations!$C$116+MOD(BB172,Calculations!$C$118))+Control!$C$7*Calculations!$C$83*INDEX('Monthly Data'!O:O,Calculations!$C$116+MOD(BB172,Calculations!$C$118))+Control!$C$7*Calculations!$C$84*INDEX('Monthly Data'!P:P,Calculations!$C$116+MOD(BB172,Calculations!$C$118))+Control!$C$7*Calculations!$C$85*INDEX('Monthly Data'!Q:Q,Calculations!$C$116+MOD(BB172,Calculations!$C$118))+(1-Control!$C$7*Calculations!$C$87)*INDEX('Monthly Data'!R:R,Calculations!$C$116+MOD(BB172,Calculations!$C$118))</f>
        <v>5.1972609868760735E-3</v>
      </c>
      <c r="FS172" s="86">
        <f ca="1">Control!$C$7*Calculations!$C$82*INDEX('Monthly Data'!N:N,Calculations!$C$116+MOD(BC172,Calculations!$C$118))+Control!$C$7*Calculations!$C$83*INDEX('Monthly Data'!O:O,Calculations!$C$116+MOD(BC172,Calculations!$C$118))+Control!$C$7*Calculations!$C$84*INDEX('Monthly Data'!P:P,Calculations!$C$116+MOD(BC172,Calculations!$C$118))+Control!$C$7*Calculations!$C$85*INDEX('Monthly Data'!Q:Q,Calculations!$C$116+MOD(BC172,Calculations!$C$118))+(1-Control!$C$7*Calculations!$C$87)*INDEX('Monthly Data'!R:R,Calculations!$C$116+MOD(BC172,Calculations!$C$118))</f>
        <v>9.9793409618087695E-3</v>
      </c>
      <c r="FT172" s="86">
        <f ca="1">Control!$C$7*Calculations!$C$82*INDEX('Monthly Data'!N:N,Calculations!$C$116+MOD(BD172,Calculations!$C$118))+Control!$C$7*Calculations!$C$83*INDEX('Monthly Data'!O:O,Calculations!$C$116+MOD(BD172,Calculations!$C$118))+Control!$C$7*Calculations!$C$84*INDEX('Monthly Data'!P:P,Calculations!$C$116+MOD(BD172,Calculations!$C$118))+Control!$C$7*Calculations!$C$85*INDEX('Monthly Data'!Q:Q,Calculations!$C$116+MOD(BD172,Calculations!$C$118))+(1-Control!$C$7*Calculations!$C$87)*INDEX('Monthly Data'!R:R,Calculations!$C$116+MOD(BD172,Calculations!$C$118))</f>
        <v>1.0018681835149534E-3</v>
      </c>
      <c r="FU172" s="86">
        <f ca="1">Control!$C$7*Calculations!$C$82*INDEX('Monthly Data'!N:N,Calculations!$C$116+MOD(BE172,Calculations!$C$118))+Control!$C$7*Calculations!$C$83*INDEX('Monthly Data'!O:O,Calculations!$C$116+MOD(BE172,Calculations!$C$118))+Control!$C$7*Calculations!$C$84*INDEX('Monthly Data'!P:P,Calculations!$C$116+MOD(BE172,Calculations!$C$118))+Control!$C$7*Calculations!$C$85*INDEX('Monthly Data'!Q:Q,Calculations!$C$116+MOD(BE172,Calculations!$C$118))+(1-Control!$C$7*Calculations!$C$87)*INDEX('Monthly Data'!R:R,Calculations!$C$116+MOD(BE172,Calculations!$C$118))</f>
        <v>-2.072517756005474E-2</v>
      </c>
      <c r="FV172" s="86">
        <f ca="1">Control!$C$7*Calculations!$C$82*INDEX('Monthly Data'!N:N,Calculations!$C$116+MOD(BF172,Calculations!$C$118))+Control!$C$7*Calculations!$C$83*INDEX('Monthly Data'!O:O,Calculations!$C$116+MOD(BF172,Calculations!$C$118))+Control!$C$7*Calculations!$C$84*INDEX('Monthly Data'!P:P,Calculations!$C$116+MOD(BF172,Calculations!$C$118))+Control!$C$7*Calculations!$C$85*INDEX('Monthly Data'!Q:Q,Calculations!$C$116+MOD(BF172,Calculations!$C$118))+(1-Control!$C$7*Calculations!$C$87)*INDEX('Monthly Data'!R:R,Calculations!$C$116+MOD(BF172,Calculations!$C$118))</f>
        <v>7.5897487599915015E-3</v>
      </c>
      <c r="FW172" s="86">
        <f ca="1">Control!$C$7*Calculations!$C$82*INDEX('Monthly Data'!N:N,Calculations!$C$116+MOD(BG172,Calculations!$C$118))+Control!$C$7*Calculations!$C$83*INDEX('Monthly Data'!O:O,Calculations!$C$116+MOD(BG172,Calculations!$C$118))+Control!$C$7*Calculations!$C$84*INDEX('Monthly Data'!P:P,Calculations!$C$116+MOD(BG172,Calculations!$C$118))+Control!$C$7*Calculations!$C$85*INDEX('Monthly Data'!Q:Q,Calculations!$C$116+MOD(BG172,Calculations!$C$118))+(1-Control!$C$7*Calculations!$C$87)*INDEX('Monthly Data'!R:R,Calculations!$C$116+MOD(BG172,Calculations!$C$118))</f>
        <v>2.1918137743539623E-2</v>
      </c>
      <c r="FX172" s="86">
        <f ca="1">Control!$C$7*Calculations!$C$82*INDEX('Monthly Data'!N:N,Calculations!$C$116+MOD(BH172,Calculations!$C$118))+Control!$C$7*Calculations!$C$83*INDEX('Monthly Data'!O:O,Calculations!$C$116+MOD(BH172,Calculations!$C$118))+Control!$C$7*Calculations!$C$84*INDEX('Monthly Data'!P:P,Calculations!$C$116+MOD(BH172,Calculations!$C$118))+Control!$C$7*Calculations!$C$85*INDEX('Monthly Data'!Q:Q,Calculations!$C$116+MOD(BH172,Calculations!$C$118))+(1-Control!$C$7*Calculations!$C$87)*INDEX('Monthly Data'!R:R,Calculations!$C$116+MOD(BH172,Calculations!$C$118))</f>
        <v>-4.0413381192162513E-2</v>
      </c>
      <c r="FY172" s="86">
        <f ca="1">Control!$C$7*Calculations!$C$82*INDEX('Monthly Data'!N:N,Calculations!$C$116+MOD(BI172,Calculations!$C$118))+Control!$C$7*Calculations!$C$83*INDEX('Monthly Data'!O:O,Calculations!$C$116+MOD(BI172,Calculations!$C$118))+Control!$C$7*Calculations!$C$84*INDEX('Monthly Data'!P:P,Calculations!$C$116+MOD(BI172,Calculations!$C$118))+Control!$C$7*Calculations!$C$85*INDEX('Monthly Data'!Q:Q,Calculations!$C$116+MOD(BI172,Calculations!$C$118))+(1-Control!$C$7*Calculations!$C$87)*INDEX('Monthly Data'!R:R,Calculations!$C$116+MOD(BI172,Calculations!$C$118))</f>
        <v>-2.0269389991732112E-2</v>
      </c>
      <c r="FZ172" s="86">
        <f ca="1">Control!$C$7*Calculations!$C$82*INDEX('Monthly Data'!N:N,Calculations!$C$116+MOD(BJ172,Calculations!$C$118))+Control!$C$7*Calculations!$C$83*INDEX('Monthly Data'!O:O,Calculations!$C$116+MOD(BJ172,Calculations!$C$118))+Control!$C$7*Calculations!$C$84*INDEX('Monthly Data'!P:P,Calculations!$C$116+MOD(BJ172,Calculations!$C$118))+Control!$C$7*Calculations!$C$85*INDEX('Monthly Data'!Q:Q,Calculations!$C$116+MOD(BJ172,Calculations!$C$118))+(1-Control!$C$7*Calculations!$C$87)*INDEX('Monthly Data'!R:R,Calculations!$C$116+MOD(BJ172,Calculations!$C$118))</f>
        <v>1.1702576456120543E-2</v>
      </c>
      <c r="GA172" s="86">
        <f ca="1">Control!$C$7*Calculations!$C$82*INDEX('Monthly Data'!N:N,Calculations!$C$116+MOD(BK172,Calculations!$C$118))+Control!$C$7*Calculations!$C$83*INDEX('Monthly Data'!O:O,Calculations!$C$116+MOD(BK172,Calculations!$C$118))+Control!$C$7*Calculations!$C$84*INDEX('Monthly Data'!P:P,Calculations!$C$116+MOD(BK172,Calculations!$C$118))+Control!$C$7*Calculations!$C$85*INDEX('Monthly Data'!Q:Q,Calculations!$C$116+MOD(BK172,Calculations!$C$118))+(1-Control!$C$7*Calculations!$C$87)*INDEX('Monthly Data'!R:R,Calculations!$C$116+MOD(BK172,Calculations!$C$118))</f>
        <v>3.6332715283247441E-2</v>
      </c>
      <c r="GB172" s="86">
        <f ca="1">Control!$C$7*Calculations!$C$82*INDEX('Monthly Data'!N:N,Calculations!$C$116+MOD(BL172,Calculations!$C$118))+Control!$C$7*Calculations!$C$83*INDEX('Monthly Data'!O:O,Calculations!$C$116+MOD(BL172,Calculations!$C$118))+Control!$C$7*Calculations!$C$84*INDEX('Monthly Data'!P:P,Calculations!$C$116+MOD(BL172,Calculations!$C$118))+Control!$C$7*Calculations!$C$85*INDEX('Monthly Data'!Q:Q,Calculations!$C$116+MOD(BL172,Calculations!$C$118))+(1-Control!$C$7*Calculations!$C$87)*INDEX('Monthly Data'!R:R,Calculations!$C$116+MOD(BL172,Calculations!$C$118))</f>
        <v>-7.3651264633385334E-4</v>
      </c>
      <c r="GC172" s="86">
        <f ca="1">Control!$C$7*Calculations!$C$82*INDEX('Monthly Data'!N:N,Calculations!$C$116+MOD(BM172,Calculations!$C$118))+Control!$C$7*Calculations!$C$83*INDEX('Monthly Data'!O:O,Calculations!$C$116+MOD(BM172,Calculations!$C$118))+Control!$C$7*Calculations!$C$84*INDEX('Monthly Data'!P:P,Calculations!$C$116+MOD(BM172,Calculations!$C$118))+Control!$C$7*Calculations!$C$85*INDEX('Monthly Data'!Q:Q,Calculations!$C$116+MOD(BM172,Calculations!$C$118))+(1-Control!$C$7*Calculations!$C$87)*INDEX('Monthly Data'!R:R,Calculations!$C$116+MOD(BM172,Calculations!$C$118))</f>
        <v>-2.4571433440223247E-2</v>
      </c>
      <c r="GD172" s="86">
        <f ca="1">Control!$C$7*Calculations!$C$82*INDEX('Monthly Data'!N:N,Calculations!$C$116+MOD(BN172,Calculations!$C$118))+Control!$C$7*Calculations!$C$83*INDEX('Monthly Data'!O:O,Calculations!$C$116+MOD(BN172,Calculations!$C$118))+Control!$C$7*Calculations!$C$84*INDEX('Monthly Data'!P:P,Calculations!$C$116+MOD(BN172,Calculations!$C$118))+Control!$C$7*Calculations!$C$85*INDEX('Monthly Data'!Q:Q,Calculations!$C$116+MOD(BN172,Calculations!$C$118))+(1-Control!$C$7*Calculations!$C$87)*INDEX('Monthly Data'!R:R,Calculations!$C$116+MOD(BN172,Calculations!$C$118))</f>
        <v>5.8868730207813358E-3</v>
      </c>
      <c r="GE172" s="86">
        <f ca="1">Control!$C$7*Calculations!$C$82*INDEX('Monthly Data'!N:N,Calculations!$C$116+MOD(BO172,Calculations!$C$118))+Control!$C$7*Calculations!$C$83*INDEX('Monthly Data'!O:O,Calculations!$C$116+MOD(BO172,Calculations!$C$118))+Control!$C$7*Calculations!$C$84*INDEX('Monthly Data'!P:P,Calculations!$C$116+MOD(BO172,Calculations!$C$118))+Control!$C$7*Calculations!$C$85*INDEX('Monthly Data'!Q:Q,Calculations!$C$116+MOD(BO172,Calculations!$C$118))+(1-Control!$C$7*Calculations!$C$87)*INDEX('Monthly Data'!R:R,Calculations!$C$116+MOD(BO172,Calculations!$C$118))</f>
        <v>-9.9526758408448549E-3</v>
      </c>
      <c r="GF172" s="86">
        <f ca="1">Control!$C$7*Calculations!$C$82*INDEX('Monthly Data'!N:N,Calculations!$C$116+MOD(BP172,Calculations!$C$118))+Control!$C$7*Calculations!$C$83*INDEX('Monthly Data'!O:O,Calculations!$C$116+MOD(BP172,Calculations!$C$118))+Control!$C$7*Calculations!$C$84*INDEX('Monthly Data'!P:P,Calculations!$C$116+MOD(BP172,Calculations!$C$118))+Control!$C$7*Calculations!$C$85*INDEX('Monthly Data'!Q:Q,Calculations!$C$116+MOD(BP172,Calculations!$C$118))+(1-Control!$C$7*Calculations!$C$87)*INDEX('Monthly Data'!R:R,Calculations!$C$116+MOD(BP172,Calculations!$C$118))</f>
        <v>-7.4084874653726545E-3</v>
      </c>
      <c r="GG172" s="86">
        <f ca="1">Control!$C$7*Calculations!$C$82*INDEX('Monthly Data'!N:N,Calculations!$C$116+MOD(BQ172,Calculations!$C$118))+Control!$C$7*Calculations!$C$83*INDEX('Monthly Data'!O:O,Calculations!$C$116+MOD(BQ172,Calculations!$C$118))+Control!$C$7*Calculations!$C$84*INDEX('Monthly Data'!P:P,Calculations!$C$116+MOD(BQ172,Calculations!$C$118))+Control!$C$7*Calculations!$C$85*INDEX('Monthly Data'!Q:Q,Calculations!$C$116+MOD(BQ172,Calculations!$C$118))+(1-Control!$C$7*Calculations!$C$87)*INDEX('Monthly Data'!R:R,Calculations!$C$116+MOD(BQ172,Calculations!$C$118))</f>
        <v>-2.6378232493851243E-2</v>
      </c>
      <c r="GH172" s="86">
        <f ca="1">Control!$C$7*Calculations!$C$82*INDEX('Monthly Data'!N:N,Calculations!$C$116+MOD(BR172,Calculations!$C$118))+Control!$C$7*Calculations!$C$83*INDEX('Monthly Data'!O:O,Calculations!$C$116+MOD(BR172,Calculations!$C$118))+Control!$C$7*Calculations!$C$84*INDEX('Monthly Data'!P:P,Calculations!$C$116+MOD(BR172,Calculations!$C$118))+Control!$C$7*Calculations!$C$85*INDEX('Monthly Data'!Q:Q,Calculations!$C$116+MOD(BR172,Calculations!$C$118))+(1-Control!$C$7*Calculations!$C$87)*INDEX('Monthly Data'!R:R,Calculations!$C$116+MOD(BR172,Calculations!$C$118))</f>
        <v>1.5063457444773597E-2</v>
      </c>
      <c r="GI172" s="86">
        <f ca="1">Control!$C$7*Calculations!$C$82*INDEX('Monthly Data'!N:N,Calculations!$C$116+MOD(BS172,Calculations!$C$118))+Control!$C$7*Calculations!$C$83*INDEX('Monthly Data'!O:O,Calculations!$C$116+MOD(BS172,Calculations!$C$118))+Control!$C$7*Calculations!$C$84*INDEX('Monthly Data'!P:P,Calculations!$C$116+MOD(BS172,Calculations!$C$118))+Control!$C$7*Calculations!$C$85*INDEX('Monthly Data'!Q:Q,Calculations!$C$116+MOD(BS172,Calculations!$C$118))+(1-Control!$C$7*Calculations!$C$87)*INDEX('Monthly Data'!R:R,Calculations!$C$116+MOD(BS172,Calculations!$C$118))</f>
        <v>1.8665061640915637E-2</v>
      </c>
      <c r="GJ172" s="86">
        <f ca="1">Control!$C$7*Calculations!$C$82*INDEX('Monthly Data'!N:N,Calculations!$C$116+MOD(BT172,Calculations!$C$118))+Control!$C$7*Calculations!$C$83*INDEX('Monthly Data'!O:O,Calculations!$C$116+MOD(BT172,Calculations!$C$118))+Control!$C$7*Calculations!$C$84*INDEX('Monthly Data'!P:P,Calculations!$C$116+MOD(BT172,Calculations!$C$118))+Control!$C$7*Calculations!$C$85*INDEX('Monthly Data'!Q:Q,Calculations!$C$116+MOD(BT172,Calculations!$C$118))+(1-Control!$C$7*Calculations!$C$87)*INDEX('Monthly Data'!R:R,Calculations!$C$116+MOD(BT172,Calculations!$C$118))</f>
        <v>2.3206536303657571E-2</v>
      </c>
      <c r="GK172" s="86">
        <f ca="1">Control!$C$7*Calculations!$C$82*INDEX('Monthly Data'!N:N,Calculations!$C$116+MOD(BU172,Calculations!$C$118))+Control!$C$7*Calculations!$C$83*INDEX('Monthly Data'!O:O,Calculations!$C$116+MOD(BU172,Calculations!$C$118))+Control!$C$7*Calculations!$C$84*INDEX('Monthly Data'!P:P,Calculations!$C$116+MOD(BU172,Calculations!$C$118))+Control!$C$7*Calculations!$C$85*INDEX('Monthly Data'!Q:Q,Calculations!$C$116+MOD(BU172,Calculations!$C$118))+(1-Control!$C$7*Calculations!$C$87)*INDEX('Monthly Data'!R:R,Calculations!$C$116+MOD(BU172,Calculations!$C$118))</f>
        <v>-3.8875517825435772E-3</v>
      </c>
      <c r="GL172" s="86">
        <f ca="1">Control!$C$7*Calculations!$C$82*INDEX('Monthly Data'!N:N,Calculations!$C$116+MOD(BV172,Calculations!$C$118))+Control!$C$7*Calculations!$C$83*INDEX('Monthly Data'!O:O,Calculations!$C$116+MOD(BV172,Calculations!$C$118))+Control!$C$7*Calculations!$C$84*INDEX('Monthly Data'!P:P,Calculations!$C$116+MOD(BV172,Calculations!$C$118))+Control!$C$7*Calculations!$C$85*INDEX('Monthly Data'!Q:Q,Calculations!$C$116+MOD(BV172,Calculations!$C$118))+(1-Control!$C$7*Calculations!$C$87)*INDEX('Monthly Data'!R:R,Calculations!$C$116+MOD(BV172,Calculations!$C$118))</f>
        <v>1.7073665854433945E-2</v>
      </c>
      <c r="GM172" s="86">
        <f ca="1">Control!$C$7*Calculations!$C$82*INDEX('Monthly Data'!N:N,Calculations!$C$116+MOD(BW172,Calculations!$C$118))+Control!$C$7*Calculations!$C$83*INDEX('Monthly Data'!O:O,Calculations!$C$116+MOD(BW172,Calculations!$C$118))+Control!$C$7*Calculations!$C$84*INDEX('Monthly Data'!P:P,Calculations!$C$116+MOD(BW172,Calculations!$C$118))+Control!$C$7*Calculations!$C$85*INDEX('Monthly Data'!Q:Q,Calculations!$C$116+MOD(BW172,Calculations!$C$118))+(1-Control!$C$7*Calculations!$C$87)*INDEX('Monthly Data'!R:R,Calculations!$C$116+MOD(BW172,Calculations!$C$118))</f>
        <v>7.3538285850108537E-3</v>
      </c>
      <c r="GN172" s="86">
        <f ca="1">Control!$C$7*Calculations!$C$82*INDEX('Monthly Data'!N:N,Calculations!$C$116+MOD(BX172,Calculations!$C$118))+Control!$C$7*Calculations!$C$83*INDEX('Monthly Data'!O:O,Calculations!$C$116+MOD(BX172,Calculations!$C$118))+Control!$C$7*Calculations!$C$84*INDEX('Monthly Data'!P:P,Calculations!$C$116+MOD(BX172,Calculations!$C$118))+Control!$C$7*Calculations!$C$85*INDEX('Monthly Data'!Q:Q,Calculations!$C$116+MOD(BX172,Calculations!$C$118))+(1-Control!$C$7*Calculations!$C$87)*INDEX('Monthly Data'!R:R,Calculations!$C$116+MOD(BX172,Calculations!$C$118))</f>
        <v>1.8695385296339444E-2</v>
      </c>
      <c r="GO172" s="86">
        <f ca="1">Control!$C$7*Calculations!$C$82*INDEX('Monthly Data'!N:N,Calculations!$C$116+MOD(BY172,Calculations!$C$118))+Control!$C$7*Calculations!$C$83*INDEX('Monthly Data'!O:O,Calculations!$C$116+MOD(BY172,Calculations!$C$118))+Control!$C$7*Calculations!$C$84*INDEX('Monthly Data'!P:P,Calculations!$C$116+MOD(BY172,Calculations!$C$118))+Control!$C$7*Calculations!$C$85*INDEX('Monthly Data'!Q:Q,Calculations!$C$116+MOD(BY172,Calculations!$C$118))+(1-Control!$C$7*Calculations!$C$87)*INDEX('Monthly Data'!R:R,Calculations!$C$116+MOD(BY172,Calculations!$C$118))</f>
        <v>-2.5168357537820856E-4</v>
      </c>
      <c r="GP172" s="86">
        <f ca="1">Control!$C$7*Calculations!$C$82*INDEX('Monthly Data'!N:N,Calculations!$C$116+MOD(BZ172,Calculations!$C$118))+Control!$C$7*Calculations!$C$83*INDEX('Monthly Data'!O:O,Calculations!$C$116+MOD(BZ172,Calculations!$C$118))+Control!$C$7*Calculations!$C$84*INDEX('Monthly Data'!P:P,Calculations!$C$116+MOD(BZ172,Calculations!$C$118))+Control!$C$7*Calculations!$C$85*INDEX('Monthly Data'!Q:Q,Calculations!$C$116+MOD(BZ172,Calculations!$C$118))+(1-Control!$C$7*Calculations!$C$87)*INDEX('Monthly Data'!R:R,Calculations!$C$116+MOD(BZ172,Calculations!$C$118))</f>
        <v>-7.3651264633385334E-4</v>
      </c>
      <c r="GQ172" s="86">
        <f ca="1">Control!$C$7*Calculations!$C$82*INDEX('Monthly Data'!N:N,Calculations!$C$116+MOD(CA172,Calculations!$C$118))+Control!$C$7*Calculations!$C$83*INDEX('Monthly Data'!O:O,Calculations!$C$116+MOD(CA172,Calculations!$C$118))+Control!$C$7*Calculations!$C$84*INDEX('Monthly Data'!P:P,Calculations!$C$116+MOD(CA172,Calculations!$C$118))+Control!$C$7*Calculations!$C$85*INDEX('Monthly Data'!Q:Q,Calculations!$C$116+MOD(CA172,Calculations!$C$118))+(1-Control!$C$7*Calculations!$C$87)*INDEX('Monthly Data'!R:R,Calculations!$C$116+MOD(CA172,Calculations!$C$118))</f>
        <v>5.8868730207813358E-3</v>
      </c>
      <c r="GR172" s="86">
        <f ca="1">Control!$C$7*Calculations!$C$82*INDEX('Monthly Data'!N:N,Calculations!$C$116+MOD(CB172,Calculations!$C$118))+Control!$C$7*Calculations!$C$83*INDEX('Monthly Data'!O:O,Calculations!$C$116+MOD(CB172,Calculations!$C$118))+Control!$C$7*Calculations!$C$84*INDEX('Monthly Data'!P:P,Calculations!$C$116+MOD(CB172,Calculations!$C$118))+Control!$C$7*Calculations!$C$85*INDEX('Monthly Data'!Q:Q,Calculations!$C$116+MOD(CB172,Calculations!$C$118))+(1-Control!$C$7*Calculations!$C$87)*INDEX('Monthly Data'!R:R,Calculations!$C$116+MOD(CB172,Calculations!$C$118))</f>
        <v>-1.880155173376722E-2</v>
      </c>
      <c r="GS172" s="86">
        <f ca="1">Control!$C$7*Calculations!$C$82*INDEX('Monthly Data'!N:N,Calculations!$C$116+MOD(CC172,Calculations!$C$118))+Control!$C$7*Calculations!$C$83*INDEX('Monthly Data'!O:O,Calculations!$C$116+MOD(CC172,Calculations!$C$118))+Control!$C$7*Calculations!$C$84*INDEX('Monthly Data'!P:P,Calculations!$C$116+MOD(CC172,Calculations!$C$118))+Control!$C$7*Calculations!$C$85*INDEX('Monthly Data'!Q:Q,Calculations!$C$116+MOD(CC172,Calculations!$C$118))+(1-Control!$C$7*Calculations!$C$87)*INDEX('Monthly Data'!R:R,Calculations!$C$116+MOD(CC172,Calculations!$C$118))</f>
        <v>-7.8872955230675015E-3</v>
      </c>
      <c r="GT172" s="86">
        <f ca="1">Control!$C$7*Calculations!$C$82*INDEX('Monthly Data'!N:N,Calculations!$C$116+MOD(CD172,Calculations!$C$118))+Control!$C$7*Calculations!$C$83*INDEX('Monthly Data'!O:O,Calculations!$C$116+MOD(CD172,Calculations!$C$118))+Control!$C$7*Calculations!$C$84*INDEX('Monthly Data'!P:P,Calculations!$C$116+MOD(CD172,Calculations!$C$118))+Control!$C$7*Calculations!$C$85*INDEX('Monthly Data'!Q:Q,Calculations!$C$116+MOD(CD172,Calculations!$C$118))+(1-Control!$C$7*Calculations!$C$87)*INDEX('Monthly Data'!R:R,Calculations!$C$116+MOD(CD172,Calculations!$C$118))</f>
        <v>-7.5539743260223157E-3</v>
      </c>
      <c r="GU172" s="86">
        <f ca="1">Control!$C$7*Calculations!$C$82*INDEX('Monthly Data'!N:N,Calculations!$C$116+MOD(CE172,Calculations!$C$118))+Control!$C$7*Calculations!$C$83*INDEX('Monthly Data'!O:O,Calculations!$C$116+MOD(CE172,Calculations!$C$118))+Control!$C$7*Calculations!$C$84*INDEX('Monthly Data'!P:P,Calculations!$C$116+MOD(CE172,Calculations!$C$118))+Control!$C$7*Calculations!$C$85*INDEX('Monthly Data'!Q:Q,Calculations!$C$116+MOD(CE172,Calculations!$C$118))+(1-Control!$C$7*Calculations!$C$87)*INDEX('Monthly Data'!R:R,Calculations!$C$116+MOD(CE172,Calculations!$C$118))</f>
        <v>1.046389543479892E-2</v>
      </c>
      <c r="GV172" s="86">
        <f ca="1">Control!$C$7*Calculations!$C$82*INDEX('Monthly Data'!N:N,Calculations!$C$116+MOD(CF172,Calculations!$C$118))+Control!$C$7*Calculations!$C$83*INDEX('Monthly Data'!O:O,Calculations!$C$116+MOD(CF172,Calculations!$C$118))+Control!$C$7*Calculations!$C$84*INDEX('Monthly Data'!P:P,Calculations!$C$116+MOD(CF172,Calculations!$C$118))+Control!$C$7*Calculations!$C$85*INDEX('Monthly Data'!Q:Q,Calculations!$C$116+MOD(CF172,Calculations!$C$118))+(1-Control!$C$7*Calculations!$C$87)*INDEX('Monthly Data'!R:R,Calculations!$C$116+MOD(CF172,Calculations!$C$118))</f>
        <v>-3.8554137824290124E-2</v>
      </c>
      <c r="GW172" s="86">
        <f ca="1">Control!$C$7*Calculations!$C$82*INDEX('Monthly Data'!N:N,Calculations!$C$116+MOD(CG172,Calculations!$C$118))+Control!$C$7*Calculations!$C$83*INDEX('Monthly Data'!O:O,Calculations!$C$116+MOD(CG172,Calculations!$C$118))+Control!$C$7*Calculations!$C$84*INDEX('Monthly Data'!P:P,Calculations!$C$116+MOD(CG172,Calculations!$C$118))+Control!$C$7*Calculations!$C$85*INDEX('Monthly Data'!Q:Q,Calculations!$C$116+MOD(CG172,Calculations!$C$118))+(1-Control!$C$7*Calculations!$C$87)*INDEX('Monthly Data'!R:R,Calculations!$C$116+MOD(CG172,Calculations!$C$118))</f>
        <v>1.0921298083007208E-2</v>
      </c>
      <c r="GX172" s="86">
        <f ca="1">Control!$C$7*Calculations!$C$82*INDEX('Monthly Data'!N:N,Calculations!$C$116+MOD(CH172,Calculations!$C$118))+Control!$C$7*Calculations!$C$83*INDEX('Monthly Data'!O:O,Calculations!$C$116+MOD(CH172,Calculations!$C$118))+Control!$C$7*Calculations!$C$84*INDEX('Monthly Data'!P:P,Calculations!$C$116+MOD(CH172,Calculations!$C$118))+Control!$C$7*Calculations!$C$85*INDEX('Monthly Data'!Q:Q,Calculations!$C$116+MOD(CH172,Calculations!$C$118))+(1-Control!$C$7*Calculations!$C$87)*INDEX('Monthly Data'!R:R,Calculations!$C$116+MOD(CH172,Calculations!$C$118))</f>
        <v>1.1704119272391494E-2</v>
      </c>
      <c r="GY172" s="86">
        <f ca="1">Control!$C$7*Calculations!$C$82*INDEX('Monthly Data'!N:N,Calculations!$C$116+MOD(CI172,Calculations!$C$118))+Control!$C$7*Calculations!$C$83*INDEX('Monthly Data'!O:O,Calculations!$C$116+MOD(CI172,Calculations!$C$118))+Control!$C$7*Calculations!$C$84*INDEX('Monthly Data'!P:P,Calculations!$C$116+MOD(CI172,Calculations!$C$118))+Control!$C$7*Calculations!$C$85*INDEX('Monthly Data'!Q:Q,Calculations!$C$116+MOD(CI172,Calculations!$C$118))+(1-Control!$C$7*Calculations!$C$87)*INDEX('Monthly Data'!R:R,Calculations!$C$116+MOD(CI172,Calculations!$C$118))</f>
        <v>-2.7490061308214487E-3</v>
      </c>
      <c r="GZ172" s="86">
        <f ca="1">Control!$C$7*Calculations!$C$82*INDEX('Monthly Data'!N:N,Calculations!$C$116+MOD(CJ172,Calculations!$C$118))+Control!$C$7*Calculations!$C$83*INDEX('Monthly Data'!O:O,Calculations!$C$116+MOD(CJ172,Calculations!$C$118))+Control!$C$7*Calculations!$C$84*INDEX('Monthly Data'!P:P,Calculations!$C$116+MOD(CJ172,Calculations!$C$118))+Control!$C$7*Calculations!$C$85*INDEX('Monthly Data'!Q:Q,Calculations!$C$116+MOD(CJ172,Calculations!$C$118))+(1-Control!$C$7*Calculations!$C$87)*INDEX('Monthly Data'!R:R,Calculations!$C$116+MOD(CJ172,Calculations!$C$118))</f>
        <v>-7.3651264633385334E-4</v>
      </c>
      <c r="HA172" s="86">
        <f ca="1">Control!$C$7*Calculations!$C$82*INDEX('Monthly Data'!N:N,Calculations!$C$116+MOD(CK172,Calculations!$C$118))+Control!$C$7*Calculations!$C$83*INDEX('Monthly Data'!O:O,Calculations!$C$116+MOD(CK172,Calculations!$C$118))+Control!$C$7*Calculations!$C$84*INDEX('Monthly Data'!P:P,Calculations!$C$116+MOD(CK172,Calculations!$C$118))+Control!$C$7*Calculations!$C$85*INDEX('Monthly Data'!Q:Q,Calculations!$C$116+MOD(CK172,Calculations!$C$118))+(1-Control!$C$7*Calculations!$C$87)*INDEX('Monthly Data'!R:R,Calculations!$C$116+MOD(CK172,Calculations!$C$118))</f>
        <v>-3.8554137824290124E-2</v>
      </c>
      <c r="HB172" s="86">
        <f ca="1">Control!$C$7*Calculations!$C$82*INDEX('Monthly Data'!N:N,Calculations!$C$116+MOD(CL172,Calculations!$C$118))+Control!$C$7*Calculations!$C$83*INDEX('Monthly Data'!O:O,Calculations!$C$116+MOD(CL172,Calculations!$C$118))+Control!$C$7*Calculations!$C$84*INDEX('Monthly Data'!P:P,Calculations!$C$116+MOD(CL172,Calculations!$C$118))+Control!$C$7*Calculations!$C$85*INDEX('Monthly Data'!Q:Q,Calculations!$C$116+MOD(CL172,Calculations!$C$118))+(1-Control!$C$7*Calculations!$C$87)*INDEX('Monthly Data'!R:R,Calculations!$C$116+MOD(CL172,Calculations!$C$118))</f>
        <v>7.3538285850108537E-3</v>
      </c>
      <c r="HC172" s="86">
        <f ca="1">Control!$C$7*Calculations!$C$82*INDEX('Monthly Data'!N:N,Calculations!$C$116+MOD(CM172,Calculations!$C$118))+Control!$C$7*Calculations!$C$83*INDEX('Monthly Data'!O:O,Calculations!$C$116+MOD(CM172,Calculations!$C$118))+Control!$C$7*Calculations!$C$84*INDEX('Monthly Data'!P:P,Calculations!$C$116+MOD(CM172,Calculations!$C$118))+Control!$C$7*Calculations!$C$85*INDEX('Monthly Data'!Q:Q,Calculations!$C$116+MOD(CM172,Calculations!$C$118))+(1-Control!$C$7*Calculations!$C$87)*INDEX('Monthly Data'!R:R,Calculations!$C$116+MOD(CM172,Calculations!$C$118))</f>
        <v>7.9764341593600071E-3</v>
      </c>
      <c r="HD172" s="86">
        <f ca="1">Control!$C$7*Calculations!$C$82*INDEX('Monthly Data'!N:N,Calculations!$C$116+MOD(CN172,Calculations!$C$118))+Control!$C$7*Calculations!$C$83*INDEX('Monthly Data'!O:O,Calculations!$C$116+MOD(CN172,Calculations!$C$118))+Control!$C$7*Calculations!$C$84*INDEX('Monthly Data'!P:P,Calculations!$C$116+MOD(CN172,Calculations!$C$118))+Control!$C$7*Calculations!$C$85*INDEX('Monthly Data'!Q:Q,Calculations!$C$116+MOD(CN172,Calculations!$C$118))+(1-Control!$C$7*Calculations!$C$87)*INDEX('Monthly Data'!R:R,Calculations!$C$116+MOD(CN172,Calculations!$C$118))</f>
        <v>8.3814116887657771E-3</v>
      </c>
      <c r="HE172" s="86">
        <f ca="1">Control!$C$7*Calculations!$C$82*INDEX('Monthly Data'!N:N,Calculations!$C$116+MOD(CO172,Calculations!$C$118))+Control!$C$7*Calculations!$C$83*INDEX('Monthly Data'!O:O,Calculations!$C$116+MOD(CO172,Calculations!$C$118))+Control!$C$7*Calculations!$C$84*INDEX('Monthly Data'!P:P,Calculations!$C$116+MOD(CO172,Calculations!$C$118))+Control!$C$7*Calculations!$C$85*INDEX('Monthly Data'!Q:Q,Calculations!$C$116+MOD(CO172,Calculations!$C$118))+(1-Control!$C$7*Calculations!$C$87)*INDEX('Monthly Data'!R:R,Calculations!$C$116+MOD(CO172,Calculations!$C$118))</f>
        <v>7.7184133340106598E-3</v>
      </c>
      <c r="HF172" s="86">
        <f ca="1">Control!$C$7*Calculations!$C$82*INDEX('Monthly Data'!N:N,Calculations!$C$116+MOD(CP172,Calculations!$C$118))+Control!$C$7*Calculations!$C$83*INDEX('Monthly Data'!O:O,Calculations!$C$116+MOD(CP172,Calculations!$C$118))+Control!$C$7*Calculations!$C$84*INDEX('Monthly Data'!P:P,Calculations!$C$116+MOD(CP172,Calculations!$C$118))+Control!$C$7*Calculations!$C$85*INDEX('Monthly Data'!Q:Q,Calculations!$C$116+MOD(CP172,Calculations!$C$118))+(1-Control!$C$7*Calculations!$C$87)*INDEX('Monthly Data'!R:R,Calculations!$C$116+MOD(CP172,Calculations!$C$118))</f>
        <v>2.4842166689046628E-2</v>
      </c>
      <c r="HG172" s="86">
        <f ca="1">Control!$C$7*Calculations!$C$82*INDEX('Monthly Data'!N:N,Calculations!$C$116+MOD(CQ172,Calculations!$C$118))+Control!$C$7*Calculations!$C$83*INDEX('Monthly Data'!O:O,Calculations!$C$116+MOD(CQ172,Calculations!$C$118))+Control!$C$7*Calculations!$C$84*INDEX('Monthly Data'!P:P,Calculations!$C$116+MOD(CQ172,Calculations!$C$118))+Control!$C$7*Calculations!$C$85*INDEX('Monthly Data'!Q:Q,Calculations!$C$116+MOD(CQ172,Calculations!$C$118))+(1-Control!$C$7*Calculations!$C$87)*INDEX('Monthly Data'!R:R,Calculations!$C$116+MOD(CQ172,Calculations!$C$118))</f>
        <v>2.766281641786093E-2</v>
      </c>
      <c r="HH172" s="86">
        <f ca="1">Control!$C$7*Calculations!$C$82*INDEX('Monthly Data'!N:N,Calculations!$C$116+MOD(CR172,Calculations!$C$118))+Control!$C$7*Calculations!$C$83*INDEX('Monthly Data'!O:O,Calculations!$C$116+MOD(CR172,Calculations!$C$118))+Control!$C$7*Calculations!$C$84*INDEX('Monthly Data'!P:P,Calculations!$C$116+MOD(CR172,Calculations!$C$118))+Control!$C$7*Calculations!$C$85*INDEX('Monthly Data'!Q:Q,Calculations!$C$116+MOD(CR172,Calculations!$C$118))+(1-Control!$C$7*Calculations!$C$87)*INDEX('Monthly Data'!R:R,Calculations!$C$116+MOD(CR172,Calculations!$C$118))</f>
        <v>1.0415351832335435E-2</v>
      </c>
      <c r="HI172" s="86">
        <f ca="1">Control!$C$7*Calculations!$C$82*INDEX('Monthly Data'!N:N,Calculations!$C$116+MOD(CS172,Calculations!$C$118))+Control!$C$7*Calculations!$C$83*INDEX('Monthly Data'!O:O,Calculations!$C$116+MOD(CS172,Calculations!$C$118))+Control!$C$7*Calculations!$C$84*INDEX('Monthly Data'!P:P,Calculations!$C$116+MOD(CS172,Calculations!$C$118))+Control!$C$7*Calculations!$C$85*INDEX('Monthly Data'!Q:Q,Calculations!$C$116+MOD(CS172,Calculations!$C$118))+(1-Control!$C$7*Calculations!$C$87)*INDEX('Monthly Data'!R:R,Calculations!$C$116+MOD(CS172,Calculations!$C$118))</f>
        <v>3.5231336013669103E-2</v>
      </c>
      <c r="HJ172" s="86">
        <f ca="1">Control!$C$7*Calculations!$C$82*INDEX('Monthly Data'!N:N,Calculations!$C$116+MOD(CT172,Calculations!$C$118))+Control!$C$7*Calculations!$C$83*INDEX('Monthly Data'!O:O,Calculations!$C$116+MOD(CT172,Calculations!$C$118))+Control!$C$7*Calculations!$C$84*INDEX('Monthly Data'!P:P,Calculations!$C$116+MOD(CT172,Calculations!$C$118))+Control!$C$7*Calculations!$C$85*INDEX('Monthly Data'!Q:Q,Calculations!$C$116+MOD(CT172,Calculations!$C$118))+(1-Control!$C$7*Calculations!$C$87)*INDEX('Monthly Data'!R:R,Calculations!$C$116+MOD(CT172,Calculations!$C$118))</f>
        <v>3.7118215575026904E-2</v>
      </c>
      <c r="HK172" s="86">
        <f ca="1">Control!$C$7*Calculations!$C$82*INDEX('Monthly Data'!N:N,Calculations!$C$116+MOD(CU172,Calculations!$C$118))+Control!$C$7*Calculations!$C$83*INDEX('Monthly Data'!O:O,Calculations!$C$116+MOD(CU172,Calculations!$C$118))+Control!$C$7*Calculations!$C$84*INDEX('Monthly Data'!P:P,Calculations!$C$116+MOD(CU172,Calculations!$C$118))+Control!$C$7*Calculations!$C$85*INDEX('Monthly Data'!Q:Q,Calculations!$C$116+MOD(CU172,Calculations!$C$118))+(1-Control!$C$7*Calculations!$C$87)*INDEX('Monthly Data'!R:R,Calculations!$C$116+MOD(CU172,Calculations!$C$118))</f>
        <v>1.1702576456120543E-2</v>
      </c>
      <c r="HL172" s="86">
        <f ca="1">Control!$C$7*Calculations!$C$82*INDEX('Monthly Data'!N:N,Calculations!$C$116+MOD(CV172,Calculations!$C$118))+Control!$C$7*Calculations!$C$83*INDEX('Monthly Data'!O:O,Calculations!$C$116+MOD(CV172,Calculations!$C$118))+Control!$C$7*Calculations!$C$84*INDEX('Monthly Data'!P:P,Calculations!$C$116+MOD(CV172,Calculations!$C$118))+Control!$C$7*Calculations!$C$85*INDEX('Monthly Data'!Q:Q,Calculations!$C$116+MOD(CV172,Calculations!$C$118))+(1-Control!$C$7*Calculations!$C$87)*INDEX('Monthly Data'!R:R,Calculations!$C$116+MOD(CV172,Calculations!$C$118))</f>
        <v>7.5897487599915015E-3</v>
      </c>
      <c r="HM172" s="86">
        <f ca="1">Control!$C$7*Calculations!$C$82*INDEX('Monthly Data'!N:N,Calculations!$C$116+MOD(CW172,Calculations!$C$118))+Control!$C$7*Calculations!$C$83*INDEX('Monthly Data'!O:O,Calculations!$C$116+MOD(CW172,Calculations!$C$118))+Control!$C$7*Calculations!$C$84*INDEX('Monthly Data'!P:P,Calculations!$C$116+MOD(CW172,Calculations!$C$118))+Control!$C$7*Calculations!$C$85*INDEX('Monthly Data'!Q:Q,Calculations!$C$116+MOD(CW172,Calculations!$C$118))+(1-Control!$C$7*Calculations!$C$87)*INDEX('Monthly Data'!R:R,Calculations!$C$116+MOD(CW172,Calculations!$C$118))</f>
        <v>4.089189590407355E-3</v>
      </c>
      <c r="HN172" s="86">
        <f ca="1">Control!$C$7*Calculations!$C$82*INDEX('Monthly Data'!N:N,Calculations!$C$116+MOD(CX172,Calculations!$C$118))+Control!$C$7*Calculations!$C$83*INDEX('Monthly Data'!O:O,Calculations!$C$116+MOD(CX172,Calculations!$C$118))+Control!$C$7*Calculations!$C$84*INDEX('Monthly Data'!P:P,Calculations!$C$116+MOD(CX172,Calculations!$C$118))+Control!$C$7*Calculations!$C$85*INDEX('Monthly Data'!Q:Q,Calculations!$C$116+MOD(CX172,Calculations!$C$118))+(1-Control!$C$7*Calculations!$C$87)*INDEX('Monthly Data'!R:R,Calculations!$C$116+MOD(CX172,Calculations!$C$118))</f>
        <v>3.1070573055362403E-2</v>
      </c>
      <c r="HO172" s="86">
        <f ca="1">Control!$C$7*Calculations!$C$82*INDEX('Monthly Data'!N:N,Calculations!$C$116+MOD(CY172,Calculations!$C$118))+Control!$C$7*Calculations!$C$83*INDEX('Monthly Data'!O:O,Calculations!$C$116+MOD(CY172,Calculations!$C$118))+Control!$C$7*Calculations!$C$84*INDEX('Monthly Data'!P:P,Calculations!$C$116+MOD(CY172,Calculations!$C$118))+Control!$C$7*Calculations!$C$85*INDEX('Monthly Data'!Q:Q,Calculations!$C$116+MOD(CY172,Calculations!$C$118))+(1-Control!$C$7*Calculations!$C$87)*INDEX('Monthly Data'!R:R,Calculations!$C$116+MOD(CY172,Calculations!$C$118))</f>
        <v>-6.1115617667135171E-2</v>
      </c>
      <c r="HP172" s="86">
        <f ca="1">Control!$C$7*Calculations!$C$82*INDEX('Monthly Data'!N:N,Calculations!$C$116+MOD(CZ172,Calculations!$C$118))+Control!$C$7*Calculations!$C$83*INDEX('Monthly Data'!O:O,Calculations!$C$116+MOD(CZ172,Calculations!$C$118))+Control!$C$7*Calculations!$C$84*INDEX('Monthly Data'!P:P,Calculations!$C$116+MOD(CZ172,Calculations!$C$118))+Control!$C$7*Calculations!$C$85*INDEX('Monthly Data'!Q:Q,Calculations!$C$116+MOD(CZ172,Calculations!$C$118))+(1-Control!$C$7*Calculations!$C$87)*INDEX('Monthly Data'!R:R,Calculations!$C$116+MOD(CZ172,Calculations!$C$118))</f>
        <v>1.7361594973213587E-2</v>
      </c>
      <c r="HQ172" s="86">
        <f ca="1">Control!$C$7*Calculations!$C$82*INDEX('Monthly Data'!N:N,Calculations!$C$116+MOD(DA172,Calculations!$C$118))+Control!$C$7*Calculations!$C$83*INDEX('Monthly Data'!O:O,Calculations!$C$116+MOD(DA172,Calculations!$C$118))+Control!$C$7*Calculations!$C$84*INDEX('Monthly Data'!P:P,Calculations!$C$116+MOD(DA172,Calculations!$C$118))+Control!$C$7*Calculations!$C$85*INDEX('Monthly Data'!Q:Q,Calculations!$C$116+MOD(DA172,Calculations!$C$118))+(1-Control!$C$7*Calculations!$C$87)*INDEX('Monthly Data'!R:R,Calculations!$C$116+MOD(DA172,Calculations!$C$118))</f>
        <v>-1.4213734788548189E-2</v>
      </c>
      <c r="HR172" s="86">
        <f ca="1">Control!$C$7*Calculations!$C$82*INDEX('Monthly Data'!N:N,Calculations!$C$116+MOD(DB172,Calculations!$C$118))+Control!$C$7*Calculations!$C$83*INDEX('Monthly Data'!O:O,Calculations!$C$116+MOD(DB172,Calculations!$C$118))+Control!$C$7*Calculations!$C$84*INDEX('Monthly Data'!P:P,Calculations!$C$116+MOD(DB172,Calculations!$C$118))+Control!$C$7*Calculations!$C$85*INDEX('Monthly Data'!Q:Q,Calculations!$C$116+MOD(DB172,Calculations!$C$118))+(1-Control!$C$7*Calculations!$C$87)*INDEX('Monthly Data'!R:R,Calculations!$C$116+MOD(DB172,Calculations!$C$118))</f>
        <v>8.4240675975201049E-3</v>
      </c>
      <c r="HS172" s="86">
        <f ca="1">Control!$C$7*Calculations!$C$82*INDEX('Monthly Data'!N:N,Calculations!$C$116+MOD(DC172,Calculations!$C$118))+Control!$C$7*Calculations!$C$83*INDEX('Monthly Data'!O:O,Calculations!$C$116+MOD(DC172,Calculations!$C$118))+Control!$C$7*Calculations!$C$84*INDEX('Monthly Data'!P:P,Calculations!$C$116+MOD(DC172,Calculations!$C$118))+Control!$C$7*Calculations!$C$85*INDEX('Monthly Data'!Q:Q,Calculations!$C$116+MOD(DC172,Calculations!$C$118))+(1-Control!$C$7*Calculations!$C$87)*INDEX('Monthly Data'!R:R,Calculations!$C$116+MOD(DC172,Calculations!$C$118))</f>
        <v>8.3814116887657771E-3</v>
      </c>
      <c r="HT172" s="86">
        <f ca="1">Control!$C$7*Calculations!$C$82*INDEX('Monthly Data'!N:N,Calculations!$C$116+MOD(DD172,Calculations!$C$118))+Control!$C$7*Calculations!$C$83*INDEX('Monthly Data'!O:O,Calculations!$C$116+MOD(DD172,Calculations!$C$118))+Control!$C$7*Calculations!$C$84*INDEX('Monthly Data'!P:P,Calculations!$C$116+MOD(DD172,Calculations!$C$118))+Control!$C$7*Calculations!$C$85*INDEX('Monthly Data'!Q:Q,Calculations!$C$116+MOD(DD172,Calculations!$C$118))+(1-Control!$C$7*Calculations!$C$87)*INDEX('Monthly Data'!R:R,Calculations!$C$116+MOD(DD172,Calculations!$C$118))</f>
        <v>5.8868730207813358E-3</v>
      </c>
      <c r="HU172" s="86">
        <f ca="1">Control!$C$7*Calculations!$C$82*INDEX('Monthly Data'!N:N,Calculations!$C$116+MOD(DE172,Calculations!$C$118))+Control!$C$7*Calculations!$C$83*INDEX('Monthly Data'!O:O,Calculations!$C$116+MOD(DE172,Calculations!$C$118))+Control!$C$7*Calculations!$C$84*INDEX('Monthly Data'!P:P,Calculations!$C$116+MOD(DE172,Calculations!$C$118))+Control!$C$7*Calculations!$C$85*INDEX('Monthly Data'!Q:Q,Calculations!$C$116+MOD(DE172,Calculations!$C$118))+(1-Control!$C$7*Calculations!$C$87)*INDEX('Monthly Data'!R:R,Calculations!$C$116+MOD(DE172,Calculations!$C$118))</f>
        <v>6.6954569943530936E-3</v>
      </c>
      <c r="HV172" s="86">
        <f ca="1">Control!$C$7*Calculations!$C$82*INDEX('Monthly Data'!N:N,Calculations!$C$116+MOD(DF172,Calculations!$C$118))+Control!$C$7*Calculations!$C$83*INDEX('Monthly Data'!O:O,Calculations!$C$116+MOD(DF172,Calculations!$C$118))+Control!$C$7*Calculations!$C$84*INDEX('Monthly Data'!P:P,Calculations!$C$116+MOD(DF172,Calculations!$C$118))+Control!$C$7*Calculations!$C$85*INDEX('Monthly Data'!Q:Q,Calculations!$C$116+MOD(DF172,Calculations!$C$118))+(1-Control!$C$7*Calculations!$C$87)*INDEX('Monthly Data'!R:R,Calculations!$C$116+MOD(DF172,Calculations!$C$118))</f>
        <v>-6.1115617667135171E-2</v>
      </c>
      <c r="HW172" s="86">
        <f ca="1">Control!$C$7*Calculations!$C$82*INDEX('Monthly Data'!N:N,Calculations!$C$116+MOD(DG172,Calculations!$C$118))+Control!$C$7*Calculations!$C$83*INDEX('Monthly Data'!O:O,Calculations!$C$116+MOD(DG172,Calculations!$C$118))+Control!$C$7*Calculations!$C$84*INDEX('Monthly Data'!P:P,Calculations!$C$116+MOD(DG172,Calculations!$C$118))+Control!$C$7*Calculations!$C$85*INDEX('Monthly Data'!Q:Q,Calculations!$C$116+MOD(DG172,Calculations!$C$118))+(1-Control!$C$7*Calculations!$C$87)*INDEX('Monthly Data'!R:R,Calculations!$C$116+MOD(DG172,Calculations!$C$118))</f>
        <v>2.9708469559001142E-2</v>
      </c>
      <c r="HX172" s="86">
        <f ca="1">Control!$C$7*Calculations!$C$82*INDEX('Monthly Data'!N:N,Calculations!$C$116+MOD(DH172,Calculations!$C$118))+Control!$C$7*Calculations!$C$83*INDEX('Monthly Data'!O:O,Calculations!$C$116+MOD(DH172,Calculations!$C$118))+Control!$C$7*Calculations!$C$84*INDEX('Monthly Data'!P:P,Calculations!$C$116+MOD(DH172,Calculations!$C$118))+Control!$C$7*Calculations!$C$85*INDEX('Monthly Data'!Q:Q,Calculations!$C$116+MOD(DH172,Calculations!$C$118))+(1-Control!$C$7*Calculations!$C$87)*INDEX('Monthly Data'!R:R,Calculations!$C$116+MOD(DH172,Calculations!$C$118))</f>
        <v>1.7073665854433945E-2</v>
      </c>
      <c r="HY172" s="86">
        <f ca="1">Control!$C$7*Calculations!$C$82*INDEX('Monthly Data'!N:N,Calculations!$C$116+MOD(DI172,Calculations!$C$118))+Control!$C$7*Calculations!$C$83*INDEX('Monthly Data'!O:O,Calculations!$C$116+MOD(DI172,Calculations!$C$118))+Control!$C$7*Calculations!$C$84*INDEX('Monthly Data'!P:P,Calculations!$C$116+MOD(DI172,Calculations!$C$118))+Control!$C$7*Calculations!$C$85*INDEX('Monthly Data'!Q:Q,Calculations!$C$116+MOD(DI172,Calculations!$C$118))+(1-Control!$C$7*Calculations!$C$87)*INDEX('Monthly Data'!R:R,Calculations!$C$116+MOD(DI172,Calculations!$C$118))</f>
        <v>2.3852824346838646E-2</v>
      </c>
      <c r="HZ172" s="86">
        <f ca="1">Control!$C$7*Calculations!$C$82*INDEX('Monthly Data'!N:N,Calculations!$C$116+MOD(DJ172,Calculations!$C$118))+Control!$C$7*Calculations!$C$83*INDEX('Monthly Data'!O:O,Calculations!$C$116+MOD(DJ172,Calculations!$C$118))+Control!$C$7*Calculations!$C$84*INDEX('Monthly Data'!P:P,Calculations!$C$116+MOD(DJ172,Calculations!$C$118))+Control!$C$7*Calculations!$C$85*INDEX('Monthly Data'!Q:Q,Calculations!$C$116+MOD(DJ172,Calculations!$C$118))+(1-Control!$C$7*Calculations!$C$87)*INDEX('Monthly Data'!R:R,Calculations!$C$116+MOD(DJ172,Calculations!$C$118))</f>
        <v>-1.1360801645249321E-2</v>
      </c>
      <c r="IA172" s="86">
        <f ca="1">Control!$C$7*Calculations!$C$82*INDEX('Monthly Data'!N:N,Calculations!$C$116+MOD(DK172,Calculations!$C$118))+Control!$C$7*Calculations!$C$83*INDEX('Monthly Data'!O:O,Calculations!$C$116+MOD(DK172,Calculations!$C$118))+Control!$C$7*Calculations!$C$84*INDEX('Monthly Data'!P:P,Calculations!$C$116+MOD(DK172,Calculations!$C$118))+Control!$C$7*Calculations!$C$85*INDEX('Monthly Data'!Q:Q,Calculations!$C$116+MOD(DK172,Calculations!$C$118))+(1-Control!$C$7*Calculations!$C$87)*INDEX('Monthly Data'!R:R,Calculations!$C$116+MOD(DK172,Calculations!$C$118))</f>
        <v>1.5115046179922851E-2</v>
      </c>
      <c r="IB172" s="86">
        <f ca="1">Control!$C$7*Calculations!$C$82*INDEX('Monthly Data'!N:N,Calculations!$C$116+MOD(DL172,Calculations!$C$118))+Control!$C$7*Calculations!$C$83*INDEX('Monthly Data'!O:O,Calculations!$C$116+MOD(DL172,Calculations!$C$118))+Control!$C$7*Calculations!$C$84*INDEX('Monthly Data'!P:P,Calculations!$C$116+MOD(DL172,Calculations!$C$118))+Control!$C$7*Calculations!$C$85*INDEX('Monthly Data'!Q:Q,Calculations!$C$116+MOD(DL172,Calculations!$C$118))+(1-Control!$C$7*Calculations!$C$87)*INDEX('Monthly Data'!R:R,Calculations!$C$116+MOD(DL172,Calculations!$C$118))</f>
        <v>1.1106855739851785E-2</v>
      </c>
      <c r="IC172" s="86">
        <f ca="1">Control!$C$7*Calculations!$C$82*INDEX('Monthly Data'!N:N,Calculations!$C$116+MOD(DM172,Calculations!$C$118))+Control!$C$7*Calculations!$C$83*INDEX('Monthly Data'!O:O,Calculations!$C$116+MOD(DM172,Calculations!$C$118))+Control!$C$7*Calculations!$C$84*INDEX('Monthly Data'!P:P,Calculations!$C$116+MOD(DM172,Calculations!$C$118))+Control!$C$7*Calculations!$C$85*INDEX('Monthly Data'!Q:Q,Calculations!$C$116+MOD(DM172,Calculations!$C$118))+(1-Control!$C$7*Calculations!$C$87)*INDEX('Monthly Data'!R:R,Calculations!$C$116+MOD(DM172,Calculations!$C$118))</f>
        <v>1.3423979074716584E-2</v>
      </c>
      <c r="ID172" s="86">
        <f ca="1">Control!$C$7*Calculations!$C$82*INDEX('Monthly Data'!N:N,Calculations!$C$116+MOD(DN172,Calculations!$C$118))+Control!$C$7*Calculations!$C$83*INDEX('Monthly Data'!O:O,Calculations!$C$116+MOD(DN172,Calculations!$C$118))+Control!$C$7*Calculations!$C$84*INDEX('Monthly Data'!P:P,Calculations!$C$116+MOD(DN172,Calculations!$C$118))+Control!$C$7*Calculations!$C$85*INDEX('Monthly Data'!Q:Q,Calculations!$C$116+MOD(DN172,Calculations!$C$118))+(1-Control!$C$7*Calculations!$C$87)*INDEX('Monthly Data'!R:R,Calculations!$C$116+MOD(DN172,Calculations!$C$118))</f>
        <v>6.3250222980707482E-3</v>
      </c>
      <c r="IE172" s="86">
        <f ca="1">Control!$C$7*Calculations!$C$82*INDEX('Monthly Data'!N:N,Calculations!$C$116+MOD(DO172,Calculations!$C$118))+Control!$C$7*Calculations!$C$83*INDEX('Monthly Data'!O:O,Calculations!$C$116+MOD(DO172,Calculations!$C$118))+Control!$C$7*Calculations!$C$84*INDEX('Monthly Data'!P:P,Calculations!$C$116+MOD(DO172,Calculations!$C$118))+Control!$C$7*Calculations!$C$85*INDEX('Monthly Data'!Q:Q,Calculations!$C$116+MOD(DO172,Calculations!$C$118))+(1-Control!$C$7*Calculations!$C$87)*INDEX('Monthly Data'!R:R,Calculations!$C$116+MOD(DO172,Calculations!$C$118))</f>
        <v>1.3423979074716584E-2</v>
      </c>
      <c r="IF172" s="86">
        <f ca="1">Control!$C$7*Calculations!$C$82*INDEX('Monthly Data'!N:N,Calculations!$C$116+MOD(DP172,Calculations!$C$118))+Control!$C$7*Calculations!$C$83*INDEX('Monthly Data'!O:O,Calculations!$C$116+MOD(DP172,Calculations!$C$118))+Control!$C$7*Calculations!$C$84*INDEX('Monthly Data'!P:P,Calculations!$C$116+MOD(DP172,Calculations!$C$118))+Control!$C$7*Calculations!$C$85*INDEX('Monthly Data'!Q:Q,Calculations!$C$116+MOD(DP172,Calculations!$C$118))+(1-Control!$C$7*Calculations!$C$87)*INDEX('Monthly Data'!R:R,Calculations!$C$116+MOD(DP172,Calculations!$C$118))</f>
        <v>1.8665061640915637E-2</v>
      </c>
      <c r="IG172" s="88">
        <f ca="1">Control!$C$8*(1+DQ172)*(1+DR172)*(1+DS172)*(1+DT172)*(1+DU172)*(1+DV172)*(1+DW172)*(1+DX172)*(1+DY172)*(1+DZ172)*(1+EA172)*(1+EB172)*(1+EC172)*(1+ED172)*(1+EE172)*(1+EF172)*(1+EG172)*(1+EH172)*(1+EI172)*(1+EJ172)*(1+EK172)*(1+EL172)*(1+EM172)*(1+EN172)*(1+EO172)*(1+EP172)*(1+EQ172)*(1+ER172)*(1+ES172)*(1+ET172)*(1+EU172)*(1+EV172)*(1+EW172)*(1+EX172)*(1+EY172)*(1+EZ172)*(1+FA172)*(1+FB172)*(1+FC172)*(1+FD172)*(1+FE172)*(1+FF172)*(1+FG172)*(1+FH172)*(1+FI172)*(1+FJ172)*(1+FK172)*(1+FL172)*(1+FM172)*(1+FN172)*(1+FO172)*(1+FP172)*(1+FQ172)*(1+FR172)*(1+FS172)*(1+FT172)*(1+FU172)*(1+FV172)*(1+FW172)*(1+FX172)*(1+FY172)*(1+FZ172)*(1+GA172)*(1+GB172)*(1+GC172)*(1+GD172)*(1+GE172)*(1+GF172)*(1+GG172)*(1+GH172)*(1+GI172)*(1+GJ172)*(1+GK172)*(1+GL172)*(1+GM172)*(1+GN172)*(1+GO172)*(1+GP172)*(1+GQ172)*(1+GR172)*(1+GS172)*(1+GT172)*(1+GU172)*(1+GV172)*(1+GW172)*(1+GX172)*(1+GY172)*(1+GZ172)*(1+HA172)*(1+HB172)*(1+HC172)*(1+HD172)*(1+HE172)*(1+HF172)*(1+HG172)*(1+HH172)*(1+HI172)*(1+HJ172)*(1+HK172)*(1+HL172)*(1+HM172)*(1+HN172)*(1+HO172)*(1+HP172)*(1+HQ172)*(1+HR172)*(1+HS172)*(1+HT172)*(1+HU172)*(1+HV172)*(1+HW172)*(1+HX172)*(1+HY172)*(1+HZ172)*(1+IA172)*(1+IB172)*(1+IC172)*(1+ID172)*(1+IE172)*(1+IF172)</f>
        <v>81153.878438949832</v>
      </c>
    </row>
    <row r="173" spans="1:241" x14ac:dyDescent="0.25">
      <c r="A173">
        <v>97</v>
      </c>
      <c r="B173">
        <v>67</v>
      </c>
      <c r="C173">
        <v>26</v>
      </c>
      <c r="D173">
        <v>41</v>
      </c>
      <c r="E173">
        <v>82</v>
      </c>
      <c r="F173">
        <v>46</v>
      </c>
      <c r="G173">
        <v>110</v>
      </c>
      <c r="H173">
        <v>44</v>
      </c>
      <c r="I173">
        <v>44</v>
      </c>
      <c r="J173">
        <v>6</v>
      </c>
      <c r="K173">
        <v>37</v>
      </c>
      <c r="L173">
        <v>48</v>
      </c>
      <c r="M173">
        <v>117</v>
      </c>
      <c r="N173">
        <v>95</v>
      </c>
      <c r="O173">
        <v>72</v>
      </c>
      <c r="P173">
        <v>65</v>
      </c>
      <c r="Q173">
        <v>22</v>
      </c>
      <c r="R173">
        <v>26</v>
      </c>
      <c r="S173">
        <v>51</v>
      </c>
      <c r="T173">
        <v>33</v>
      </c>
      <c r="U173">
        <v>67</v>
      </c>
      <c r="V173">
        <v>37</v>
      </c>
      <c r="W173">
        <v>72</v>
      </c>
      <c r="X173">
        <v>102</v>
      </c>
      <c r="Y173">
        <v>30</v>
      </c>
      <c r="Z173">
        <v>52</v>
      </c>
      <c r="AA173">
        <v>20</v>
      </c>
      <c r="AB173">
        <v>19</v>
      </c>
      <c r="AC173">
        <v>47</v>
      </c>
      <c r="AD173">
        <v>39</v>
      </c>
      <c r="AE173">
        <v>54</v>
      </c>
      <c r="AF173">
        <v>80</v>
      </c>
      <c r="AG173">
        <v>62</v>
      </c>
      <c r="AH173">
        <v>71</v>
      </c>
      <c r="AI173">
        <v>84</v>
      </c>
      <c r="AJ173">
        <v>99</v>
      </c>
      <c r="AK173">
        <v>23</v>
      </c>
      <c r="AL173">
        <v>67</v>
      </c>
      <c r="AM173">
        <v>12</v>
      </c>
      <c r="AN173">
        <v>12</v>
      </c>
      <c r="AO173">
        <v>13</v>
      </c>
      <c r="AP173">
        <v>87</v>
      </c>
      <c r="AQ173">
        <v>39</v>
      </c>
      <c r="AR173">
        <v>98</v>
      </c>
      <c r="AS173">
        <v>55</v>
      </c>
      <c r="AT173">
        <v>110</v>
      </c>
      <c r="AU173">
        <v>45</v>
      </c>
      <c r="AV173">
        <v>53</v>
      </c>
      <c r="AW173">
        <v>8</v>
      </c>
      <c r="AX173">
        <v>74</v>
      </c>
      <c r="AY173">
        <v>10</v>
      </c>
      <c r="AZ173">
        <v>107</v>
      </c>
      <c r="BA173">
        <v>70</v>
      </c>
      <c r="BB173">
        <v>71</v>
      </c>
      <c r="BC173">
        <v>29</v>
      </c>
      <c r="BD173">
        <v>73</v>
      </c>
      <c r="BE173">
        <v>56</v>
      </c>
      <c r="BF173">
        <v>40</v>
      </c>
      <c r="BG173">
        <v>17</v>
      </c>
      <c r="BH173">
        <v>25</v>
      </c>
      <c r="BI173">
        <v>53</v>
      </c>
      <c r="BJ173">
        <v>48</v>
      </c>
      <c r="BK173">
        <v>71</v>
      </c>
      <c r="BL173">
        <v>95</v>
      </c>
      <c r="BM173">
        <v>44</v>
      </c>
      <c r="BN173">
        <v>103</v>
      </c>
      <c r="BO173">
        <v>56</v>
      </c>
      <c r="BP173">
        <v>9</v>
      </c>
      <c r="BQ173">
        <v>5</v>
      </c>
      <c r="BR173">
        <v>43</v>
      </c>
      <c r="BS173">
        <v>73</v>
      </c>
      <c r="BT173">
        <v>51</v>
      </c>
      <c r="BU173">
        <v>26</v>
      </c>
      <c r="BV173">
        <v>23</v>
      </c>
      <c r="BW173">
        <v>105</v>
      </c>
      <c r="BX173">
        <v>4</v>
      </c>
      <c r="BY173">
        <v>99</v>
      </c>
      <c r="BZ173">
        <v>118</v>
      </c>
      <c r="CA173">
        <v>15</v>
      </c>
      <c r="CB173">
        <v>32</v>
      </c>
      <c r="CC173">
        <v>85</v>
      </c>
      <c r="CD173">
        <v>13</v>
      </c>
      <c r="CE173">
        <v>16</v>
      </c>
      <c r="CF173">
        <v>118</v>
      </c>
      <c r="CG173">
        <v>33</v>
      </c>
      <c r="CH173">
        <v>114</v>
      </c>
      <c r="CI173">
        <v>28</v>
      </c>
      <c r="CJ173">
        <v>21</v>
      </c>
      <c r="CK173">
        <v>9</v>
      </c>
      <c r="CL173">
        <v>114</v>
      </c>
      <c r="CM173">
        <v>90</v>
      </c>
      <c r="CN173">
        <v>58</v>
      </c>
      <c r="CO173">
        <v>94</v>
      </c>
      <c r="CP173">
        <v>56</v>
      </c>
      <c r="CQ173">
        <v>46</v>
      </c>
      <c r="CR173">
        <v>18</v>
      </c>
      <c r="CS173">
        <v>14</v>
      </c>
      <c r="CT173">
        <v>48</v>
      </c>
      <c r="CU173">
        <v>117</v>
      </c>
      <c r="CV173">
        <v>85</v>
      </c>
      <c r="CW173">
        <v>110</v>
      </c>
      <c r="CX173">
        <v>80</v>
      </c>
      <c r="CY173">
        <v>68</v>
      </c>
      <c r="CZ173">
        <v>21</v>
      </c>
      <c r="DA173">
        <v>105</v>
      </c>
      <c r="DB173">
        <v>65</v>
      </c>
      <c r="DC173">
        <v>7</v>
      </c>
      <c r="DD173">
        <v>17</v>
      </c>
      <c r="DE173">
        <v>92</v>
      </c>
      <c r="DF173">
        <v>91</v>
      </c>
      <c r="DG173">
        <v>8</v>
      </c>
      <c r="DH173">
        <v>108</v>
      </c>
      <c r="DI173">
        <v>97</v>
      </c>
      <c r="DJ173">
        <v>55</v>
      </c>
      <c r="DK173">
        <v>107</v>
      </c>
      <c r="DL173">
        <v>67</v>
      </c>
      <c r="DM173">
        <v>41</v>
      </c>
      <c r="DN173">
        <v>45</v>
      </c>
      <c r="DO173">
        <v>70</v>
      </c>
      <c r="DP173">
        <v>60</v>
      </c>
      <c r="DQ173" s="86">
        <f ca="1">Control!$C$7*Calculations!$C$82*INDEX('Monthly Data'!N:N,Calculations!$C$116+MOD(A173,Calculations!$C$118))+Control!$C$7*Calculations!$C$83*INDEX('Monthly Data'!O:O,Calculations!$C$116+MOD(A173,Calculations!$C$118))+Control!$C$7*Calculations!$C$84*INDEX('Monthly Data'!P:P,Calculations!$C$116+MOD(A173,Calculations!$C$118))+Control!$C$7*Calculations!$C$85*INDEX('Monthly Data'!Q:Q,Calculations!$C$116+MOD(A173,Calculations!$C$118))+(1-Control!$C$7*Calculations!$C$87)*INDEX('Monthly Data'!R:R,Calculations!$C$116+MOD(A173,Calculations!$C$118))</f>
        <v>-7.5539743260223157E-3</v>
      </c>
      <c r="DR173" s="86">
        <f ca="1">Control!$C$7*Calculations!$C$82*INDEX('Monthly Data'!N:N,Calculations!$C$116+MOD(B173,Calculations!$C$118))+Control!$C$7*Calculations!$C$83*INDEX('Monthly Data'!O:O,Calculations!$C$116+MOD(B173,Calculations!$C$118))+Control!$C$7*Calculations!$C$84*INDEX('Monthly Data'!P:P,Calculations!$C$116+MOD(B173,Calculations!$C$118))+Control!$C$7*Calculations!$C$85*INDEX('Monthly Data'!Q:Q,Calculations!$C$116+MOD(B173,Calculations!$C$118))+(1-Control!$C$7*Calculations!$C$87)*INDEX('Monthly Data'!R:R,Calculations!$C$116+MOD(B173,Calculations!$C$118))</f>
        <v>-3.9863250714949353E-2</v>
      </c>
      <c r="DS173" s="86">
        <f ca="1">Control!$C$7*Calculations!$C$82*INDEX('Monthly Data'!N:N,Calculations!$C$116+MOD(C173,Calculations!$C$118))+Control!$C$7*Calculations!$C$83*INDEX('Monthly Data'!O:O,Calculations!$C$116+MOD(C173,Calculations!$C$118))+Control!$C$7*Calculations!$C$84*INDEX('Monthly Data'!P:P,Calculations!$C$116+MOD(C173,Calculations!$C$118))+Control!$C$7*Calculations!$C$85*INDEX('Monthly Data'!Q:Q,Calculations!$C$116+MOD(C173,Calculations!$C$118))+(1-Control!$C$7*Calculations!$C$87)*INDEX('Monthly Data'!R:R,Calculations!$C$116+MOD(C173,Calculations!$C$118))</f>
        <v>6.3250222980707482E-3</v>
      </c>
      <c r="DT173" s="86">
        <f ca="1">Control!$C$7*Calculations!$C$82*INDEX('Monthly Data'!N:N,Calculations!$C$116+MOD(D173,Calculations!$C$118))+Control!$C$7*Calculations!$C$83*INDEX('Monthly Data'!O:O,Calculations!$C$116+MOD(D173,Calculations!$C$118))+Control!$C$7*Calculations!$C$84*INDEX('Monthly Data'!P:P,Calculations!$C$116+MOD(D173,Calculations!$C$118))+Control!$C$7*Calculations!$C$85*INDEX('Monthly Data'!Q:Q,Calculations!$C$116+MOD(D173,Calculations!$C$118))+(1-Control!$C$7*Calculations!$C$87)*INDEX('Monthly Data'!R:R,Calculations!$C$116+MOD(D173,Calculations!$C$118))</f>
        <v>-3.8554137824290124E-2</v>
      </c>
      <c r="DU173" s="86">
        <f ca="1">Control!$C$7*Calculations!$C$82*INDEX('Monthly Data'!N:N,Calculations!$C$116+MOD(E173,Calculations!$C$118))+Control!$C$7*Calculations!$C$83*INDEX('Monthly Data'!O:O,Calculations!$C$116+MOD(E173,Calculations!$C$118))+Control!$C$7*Calculations!$C$84*INDEX('Monthly Data'!P:P,Calculations!$C$116+MOD(E173,Calculations!$C$118))+Control!$C$7*Calculations!$C$85*INDEX('Monthly Data'!Q:Q,Calculations!$C$116+MOD(E173,Calculations!$C$118))+(1-Control!$C$7*Calculations!$C$87)*INDEX('Monthly Data'!R:R,Calculations!$C$116+MOD(E173,Calculations!$C$118))</f>
        <v>1.7361594973213587E-2</v>
      </c>
      <c r="DV173" s="86">
        <f ca="1">Control!$C$7*Calculations!$C$82*INDEX('Monthly Data'!N:N,Calculations!$C$116+MOD(F173,Calculations!$C$118))+Control!$C$7*Calculations!$C$83*INDEX('Monthly Data'!O:O,Calculations!$C$116+MOD(F173,Calculations!$C$118))+Control!$C$7*Calculations!$C$84*INDEX('Monthly Data'!P:P,Calculations!$C$116+MOD(F173,Calculations!$C$118))+Control!$C$7*Calculations!$C$85*INDEX('Monthly Data'!Q:Q,Calculations!$C$116+MOD(F173,Calculations!$C$118))+(1-Control!$C$7*Calculations!$C$87)*INDEX('Monthly Data'!R:R,Calculations!$C$116+MOD(F173,Calculations!$C$118))</f>
        <v>2.3307359621218403E-2</v>
      </c>
      <c r="DW173" s="86">
        <f ca="1">Control!$C$7*Calculations!$C$82*INDEX('Monthly Data'!N:N,Calculations!$C$116+MOD(G173,Calculations!$C$118))+Control!$C$7*Calculations!$C$83*INDEX('Monthly Data'!O:O,Calculations!$C$116+MOD(G173,Calculations!$C$118))+Control!$C$7*Calculations!$C$84*INDEX('Monthly Data'!P:P,Calculations!$C$116+MOD(G173,Calculations!$C$118))+Control!$C$7*Calculations!$C$85*INDEX('Monthly Data'!Q:Q,Calculations!$C$116+MOD(G173,Calculations!$C$118))+(1-Control!$C$7*Calculations!$C$87)*INDEX('Monthly Data'!R:R,Calculations!$C$116+MOD(G173,Calculations!$C$118))</f>
        <v>3.127051071655923E-3</v>
      </c>
      <c r="DX173" s="86">
        <f ca="1">Control!$C$7*Calculations!$C$82*INDEX('Monthly Data'!N:N,Calculations!$C$116+MOD(H173,Calculations!$C$118))+Control!$C$7*Calculations!$C$83*INDEX('Monthly Data'!O:O,Calculations!$C$116+MOD(H173,Calculations!$C$118))+Control!$C$7*Calculations!$C$84*INDEX('Monthly Data'!P:P,Calculations!$C$116+MOD(H173,Calculations!$C$118))+Control!$C$7*Calculations!$C$85*INDEX('Monthly Data'!Q:Q,Calculations!$C$116+MOD(H173,Calculations!$C$118))+(1-Control!$C$7*Calculations!$C$87)*INDEX('Monthly Data'!R:R,Calculations!$C$116+MOD(H173,Calculations!$C$118))</f>
        <v>2.377894462657602E-2</v>
      </c>
      <c r="DY173" s="86">
        <f ca="1">Control!$C$7*Calculations!$C$82*INDEX('Monthly Data'!N:N,Calculations!$C$116+MOD(I173,Calculations!$C$118))+Control!$C$7*Calculations!$C$83*INDEX('Monthly Data'!O:O,Calculations!$C$116+MOD(I173,Calculations!$C$118))+Control!$C$7*Calculations!$C$84*INDEX('Monthly Data'!P:P,Calculations!$C$116+MOD(I173,Calculations!$C$118))+Control!$C$7*Calculations!$C$85*INDEX('Monthly Data'!Q:Q,Calculations!$C$116+MOD(I173,Calculations!$C$118))+(1-Control!$C$7*Calculations!$C$87)*INDEX('Monthly Data'!R:R,Calculations!$C$116+MOD(I173,Calculations!$C$118))</f>
        <v>2.377894462657602E-2</v>
      </c>
      <c r="DZ173" s="86">
        <f ca="1">Control!$C$7*Calculations!$C$82*INDEX('Monthly Data'!N:N,Calculations!$C$116+MOD(J173,Calculations!$C$118))+Control!$C$7*Calculations!$C$83*INDEX('Monthly Data'!O:O,Calculations!$C$116+MOD(J173,Calculations!$C$118))+Control!$C$7*Calculations!$C$84*INDEX('Monthly Data'!P:P,Calculations!$C$116+MOD(J173,Calculations!$C$118))+Control!$C$7*Calculations!$C$85*INDEX('Monthly Data'!Q:Q,Calculations!$C$116+MOD(J173,Calculations!$C$118))+(1-Control!$C$7*Calculations!$C$87)*INDEX('Monthly Data'!R:R,Calculations!$C$116+MOD(J173,Calculations!$C$118))</f>
        <v>4.7768166384148329E-3</v>
      </c>
      <c r="EA173" s="86">
        <f ca="1">Control!$C$7*Calculations!$C$82*INDEX('Monthly Data'!N:N,Calculations!$C$116+MOD(K173,Calculations!$C$118))+Control!$C$7*Calculations!$C$83*INDEX('Monthly Data'!O:O,Calculations!$C$116+MOD(K173,Calculations!$C$118))+Control!$C$7*Calculations!$C$84*INDEX('Monthly Data'!P:P,Calculations!$C$116+MOD(K173,Calculations!$C$118))+Control!$C$7*Calculations!$C$85*INDEX('Monthly Data'!Q:Q,Calculations!$C$116+MOD(K173,Calculations!$C$118))+(1-Control!$C$7*Calculations!$C$87)*INDEX('Monthly Data'!R:R,Calculations!$C$116+MOD(K173,Calculations!$C$118))</f>
        <v>1.2954540023127663E-2</v>
      </c>
      <c r="EB173" s="86">
        <f ca="1">Control!$C$7*Calculations!$C$82*INDEX('Monthly Data'!N:N,Calculations!$C$116+MOD(L173,Calculations!$C$118))+Control!$C$7*Calculations!$C$83*INDEX('Monthly Data'!O:O,Calculations!$C$116+MOD(L173,Calculations!$C$118))+Control!$C$7*Calculations!$C$84*INDEX('Monthly Data'!P:P,Calculations!$C$116+MOD(L173,Calculations!$C$118))+Control!$C$7*Calculations!$C$85*INDEX('Monthly Data'!Q:Q,Calculations!$C$116+MOD(L173,Calculations!$C$118))+(1-Control!$C$7*Calculations!$C$87)*INDEX('Monthly Data'!R:R,Calculations!$C$116+MOD(L173,Calculations!$C$118))</f>
        <v>-1.5984879994281095E-2</v>
      </c>
      <c r="EC173" s="86">
        <f ca="1">Control!$C$7*Calculations!$C$82*INDEX('Monthly Data'!N:N,Calculations!$C$116+MOD(M173,Calculations!$C$118))+Control!$C$7*Calculations!$C$83*INDEX('Monthly Data'!O:O,Calculations!$C$116+MOD(M173,Calculations!$C$118))+Control!$C$7*Calculations!$C$84*INDEX('Monthly Data'!P:P,Calculations!$C$116+MOD(M173,Calculations!$C$118))+Control!$C$7*Calculations!$C$85*INDEX('Monthly Data'!Q:Q,Calculations!$C$116+MOD(M173,Calculations!$C$118))+(1-Control!$C$7*Calculations!$C$87)*INDEX('Monthly Data'!R:R,Calculations!$C$116+MOD(M173,Calculations!$C$118))</f>
        <v>-7.3651264633385334E-4</v>
      </c>
      <c r="ED173" s="86">
        <f ca="1">Control!$C$7*Calculations!$C$82*INDEX('Monthly Data'!N:N,Calculations!$C$116+MOD(N173,Calculations!$C$118))+Control!$C$7*Calculations!$C$83*INDEX('Monthly Data'!O:O,Calculations!$C$116+MOD(N173,Calculations!$C$118))+Control!$C$7*Calculations!$C$84*INDEX('Monthly Data'!P:P,Calculations!$C$116+MOD(N173,Calculations!$C$118))+Control!$C$7*Calculations!$C$85*INDEX('Monthly Data'!Q:Q,Calculations!$C$116+MOD(N173,Calculations!$C$118))+(1-Control!$C$7*Calculations!$C$87)*INDEX('Monthly Data'!R:R,Calculations!$C$116+MOD(N173,Calculations!$C$118))</f>
        <v>1.5758278480433856E-2</v>
      </c>
      <c r="EE173" s="86">
        <f ca="1">Control!$C$7*Calculations!$C$82*INDEX('Monthly Data'!N:N,Calculations!$C$116+MOD(O173,Calculations!$C$118))+Control!$C$7*Calculations!$C$83*INDEX('Monthly Data'!O:O,Calculations!$C$116+MOD(O173,Calculations!$C$118))+Control!$C$7*Calculations!$C$84*INDEX('Monthly Data'!P:P,Calculations!$C$116+MOD(O173,Calculations!$C$118))+Control!$C$7*Calculations!$C$85*INDEX('Monthly Data'!Q:Q,Calculations!$C$116+MOD(O173,Calculations!$C$118))+(1-Control!$C$7*Calculations!$C$87)*INDEX('Monthly Data'!R:R,Calculations!$C$116+MOD(O173,Calculations!$C$118))</f>
        <v>-4.3408051735618014E-2</v>
      </c>
      <c r="EF173" s="86">
        <f ca="1">Control!$C$7*Calculations!$C$82*INDEX('Monthly Data'!N:N,Calculations!$C$116+MOD(P173,Calculations!$C$118))+Control!$C$7*Calculations!$C$83*INDEX('Monthly Data'!O:O,Calculations!$C$116+MOD(P173,Calculations!$C$118))+Control!$C$7*Calculations!$C$84*INDEX('Monthly Data'!P:P,Calculations!$C$116+MOD(P173,Calculations!$C$118))+Control!$C$7*Calculations!$C$85*INDEX('Monthly Data'!Q:Q,Calculations!$C$116+MOD(P173,Calculations!$C$118))+(1-Control!$C$7*Calculations!$C$87)*INDEX('Monthly Data'!R:R,Calculations!$C$116+MOD(P173,Calculations!$C$118))</f>
        <v>-1.3959200237295809E-2</v>
      </c>
      <c r="EG173" s="86">
        <f ca="1">Control!$C$7*Calculations!$C$82*INDEX('Monthly Data'!N:N,Calculations!$C$116+MOD(Q173,Calculations!$C$118))+Control!$C$7*Calculations!$C$83*INDEX('Monthly Data'!O:O,Calculations!$C$116+MOD(Q173,Calculations!$C$118))+Control!$C$7*Calculations!$C$84*INDEX('Monthly Data'!P:P,Calculations!$C$116+MOD(Q173,Calculations!$C$118))+Control!$C$7*Calculations!$C$85*INDEX('Monthly Data'!Q:Q,Calculations!$C$116+MOD(Q173,Calculations!$C$118))+(1-Control!$C$7*Calculations!$C$87)*INDEX('Monthly Data'!R:R,Calculations!$C$116+MOD(Q173,Calculations!$C$118))</f>
        <v>1.50127906355989E-2</v>
      </c>
      <c r="EH173" s="86">
        <f ca="1">Control!$C$7*Calculations!$C$82*INDEX('Monthly Data'!N:N,Calculations!$C$116+MOD(R173,Calculations!$C$118))+Control!$C$7*Calculations!$C$83*INDEX('Monthly Data'!O:O,Calculations!$C$116+MOD(R173,Calculations!$C$118))+Control!$C$7*Calculations!$C$84*INDEX('Monthly Data'!P:P,Calculations!$C$116+MOD(R173,Calculations!$C$118))+Control!$C$7*Calculations!$C$85*INDEX('Monthly Data'!Q:Q,Calculations!$C$116+MOD(R173,Calculations!$C$118))+(1-Control!$C$7*Calculations!$C$87)*INDEX('Monthly Data'!R:R,Calculations!$C$116+MOD(R173,Calculations!$C$118))</f>
        <v>6.3250222980707482E-3</v>
      </c>
      <c r="EI173" s="86">
        <f ca="1">Control!$C$7*Calculations!$C$82*INDEX('Monthly Data'!N:N,Calculations!$C$116+MOD(S173,Calculations!$C$118))+Control!$C$7*Calculations!$C$83*INDEX('Monthly Data'!O:O,Calculations!$C$116+MOD(S173,Calculations!$C$118))+Control!$C$7*Calculations!$C$84*INDEX('Monthly Data'!P:P,Calculations!$C$116+MOD(S173,Calculations!$C$118))+Control!$C$7*Calculations!$C$85*INDEX('Monthly Data'!Q:Q,Calculations!$C$116+MOD(S173,Calculations!$C$118))+(1-Control!$C$7*Calculations!$C$87)*INDEX('Monthly Data'!R:R,Calculations!$C$116+MOD(S173,Calculations!$C$118))</f>
        <v>1.8695385296339444E-2</v>
      </c>
      <c r="EJ173" s="86">
        <f ca="1">Control!$C$7*Calculations!$C$82*INDEX('Monthly Data'!N:N,Calculations!$C$116+MOD(T173,Calculations!$C$118))+Control!$C$7*Calculations!$C$83*INDEX('Monthly Data'!O:O,Calculations!$C$116+MOD(T173,Calculations!$C$118))+Control!$C$7*Calculations!$C$84*INDEX('Monthly Data'!P:P,Calculations!$C$116+MOD(T173,Calculations!$C$118))+Control!$C$7*Calculations!$C$85*INDEX('Monthly Data'!Q:Q,Calculations!$C$116+MOD(T173,Calculations!$C$118))+(1-Control!$C$7*Calculations!$C$87)*INDEX('Monthly Data'!R:R,Calculations!$C$116+MOD(T173,Calculations!$C$118))</f>
        <v>3.1070573055362403E-2</v>
      </c>
      <c r="EK173" s="86">
        <f ca="1">Control!$C$7*Calculations!$C$82*INDEX('Monthly Data'!N:N,Calculations!$C$116+MOD(U173,Calculations!$C$118))+Control!$C$7*Calculations!$C$83*INDEX('Monthly Data'!O:O,Calculations!$C$116+MOD(U173,Calculations!$C$118))+Control!$C$7*Calculations!$C$84*INDEX('Monthly Data'!P:P,Calculations!$C$116+MOD(U173,Calculations!$C$118))+Control!$C$7*Calculations!$C$85*INDEX('Monthly Data'!Q:Q,Calculations!$C$116+MOD(U173,Calculations!$C$118))+(1-Control!$C$7*Calculations!$C$87)*INDEX('Monthly Data'!R:R,Calculations!$C$116+MOD(U173,Calculations!$C$118))</f>
        <v>-3.9863250714949353E-2</v>
      </c>
      <c r="EL173" s="86">
        <f ca="1">Control!$C$7*Calculations!$C$82*INDEX('Monthly Data'!N:N,Calculations!$C$116+MOD(V173,Calculations!$C$118))+Control!$C$7*Calculations!$C$83*INDEX('Monthly Data'!O:O,Calculations!$C$116+MOD(V173,Calculations!$C$118))+Control!$C$7*Calculations!$C$84*INDEX('Monthly Data'!P:P,Calculations!$C$116+MOD(V173,Calculations!$C$118))+Control!$C$7*Calculations!$C$85*INDEX('Monthly Data'!Q:Q,Calculations!$C$116+MOD(V173,Calculations!$C$118))+(1-Control!$C$7*Calculations!$C$87)*INDEX('Monthly Data'!R:R,Calculations!$C$116+MOD(V173,Calculations!$C$118))</f>
        <v>1.2954540023127663E-2</v>
      </c>
      <c r="EM173" s="86">
        <f ca="1">Control!$C$7*Calculations!$C$82*INDEX('Monthly Data'!N:N,Calculations!$C$116+MOD(W173,Calculations!$C$118))+Control!$C$7*Calculations!$C$83*INDEX('Monthly Data'!O:O,Calculations!$C$116+MOD(W173,Calculations!$C$118))+Control!$C$7*Calculations!$C$84*INDEX('Monthly Data'!P:P,Calculations!$C$116+MOD(W173,Calculations!$C$118))+Control!$C$7*Calculations!$C$85*INDEX('Monthly Data'!Q:Q,Calculations!$C$116+MOD(W173,Calculations!$C$118))+(1-Control!$C$7*Calculations!$C$87)*INDEX('Monthly Data'!R:R,Calculations!$C$116+MOD(W173,Calculations!$C$118))</f>
        <v>-4.3408051735618014E-2</v>
      </c>
      <c r="EN173" s="86">
        <f ca="1">Control!$C$7*Calculations!$C$82*INDEX('Monthly Data'!N:N,Calculations!$C$116+MOD(X173,Calculations!$C$118))+Control!$C$7*Calculations!$C$83*INDEX('Monthly Data'!O:O,Calculations!$C$116+MOD(X173,Calculations!$C$118))+Control!$C$7*Calculations!$C$84*INDEX('Monthly Data'!P:P,Calculations!$C$116+MOD(X173,Calculations!$C$118))+Control!$C$7*Calculations!$C$85*INDEX('Monthly Data'!Q:Q,Calculations!$C$116+MOD(X173,Calculations!$C$118))+(1-Control!$C$7*Calculations!$C$87)*INDEX('Monthly Data'!R:R,Calculations!$C$116+MOD(X173,Calculations!$C$118))</f>
        <v>-1.8530040247387896E-2</v>
      </c>
      <c r="EO173" s="86">
        <f ca="1">Control!$C$7*Calculations!$C$82*INDEX('Monthly Data'!N:N,Calculations!$C$116+MOD(Y173,Calculations!$C$118))+Control!$C$7*Calculations!$C$83*INDEX('Monthly Data'!O:O,Calculations!$C$116+MOD(Y173,Calculations!$C$118))+Control!$C$7*Calculations!$C$84*INDEX('Monthly Data'!P:P,Calculations!$C$116+MOD(Y173,Calculations!$C$118))+Control!$C$7*Calculations!$C$85*INDEX('Monthly Data'!Q:Q,Calculations!$C$116+MOD(Y173,Calculations!$C$118))+(1-Control!$C$7*Calculations!$C$87)*INDEX('Monthly Data'!R:R,Calculations!$C$116+MOD(Y173,Calculations!$C$118))</f>
        <v>7.9764341593600071E-3</v>
      </c>
      <c r="EP173" s="86">
        <f ca="1">Control!$C$7*Calculations!$C$82*INDEX('Monthly Data'!N:N,Calculations!$C$116+MOD(Z173,Calculations!$C$118))+Control!$C$7*Calculations!$C$83*INDEX('Monthly Data'!O:O,Calculations!$C$116+MOD(Z173,Calculations!$C$118))+Control!$C$7*Calculations!$C$84*INDEX('Monthly Data'!P:P,Calculations!$C$116+MOD(Z173,Calculations!$C$118))+Control!$C$7*Calculations!$C$85*INDEX('Monthly Data'!Q:Q,Calculations!$C$116+MOD(Z173,Calculations!$C$118))+(1-Control!$C$7*Calculations!$C$87)*INDEX('Monthly Data'!R:R,Calculations!$C$116+MOD(Z173,Calculations!$C$118))</f>
        <v>-3.8875517825435772E-3</v>
      </c>
      <c r="EQ173" s="86">
        <f ca="1">Control!$C$7*Calculations!$C$82*INDEX('Monthly Data'!N:N,Calculations!$C$116+MOD(AA173,Calculations!$C$118))+Control!$C$7*Calculations!$C$83*INDEX('Monthly Data'!O:O,Calculations!$C$116+MOD(AA173,Calculations!$C$118))+Control!$C$7*Calculations!$C$84*INDEX('Monthly Data'!P:P,Calculations!$C$116+MOD(AA173,Calculations!$C$118))+Control!$C$7*Calculations!$C$85*INDEX('Monthly Data'!Q:Q,Calculations!$C$116+MOD(AA173,Calculations!$C$118))+(1-Control!$C$7*Calculations!$C$87)*INDEX('Monthly Data'!R:R,Calculations!$C$116+MOD(AA173,Calculations!$C$118))</f>
        <v>3.9251937367756782E-3</v>
      </c>
      <c r="ER173" s="86">
        <f ca="1">Control!$C$7*Calculations!$C$82*INDEX('Monthly Data'!N:N,Calculations!$C$116+MOD(AB173,Calculations!$C$118))+Control!$C$7*Calculations!$C$83*INDEX('Monthly Data'!O:O,Calculations!$C$116+MOD(AB173,Calculations!$C$118))+Control!$C$7*Calculations!$C$84*INDEX('Monthly Data'!P:P,Calculations!$C$116+MOD(AB173,Calculations!$C$118))+Control!$C$7*Calculations!$C$85*INDEX('Monthly Data'!Q:Q,Calculations!$C$116+MOD(AB173,Calculations!$C$118))+(1-Control!$C$7*Calculations!$C$87)*INDEX('Monthly Data'!R:R,Calculations!$C$116+MOD(AB173,Calculations!$C$118))</f>
        <v>4.089189590407355E-3</v>
      </c>
      <c r="ES173" s="86">
        <f ca="1">Control!$C$7*Calculations!$C$82*INDEX('Monthly Data'!N:N,Calculations!$C$116+MOD(AC173,Calculations!$C$118))+Control!$C$7*Calculations!$C$83*INDEX('Monthly Data'!O:O,Calculations!$C$116+MOD(AC173,Calculations!$C$118))+Control!$C$7*Calculations!$C$84*INDEX('Monthly Data'!P:P,Calculations!$C$116+MOD(AC173,Calculations!$C$118))+Control!$C$7*Calculations!$C$85*INDEX('Monthly Data'!Q:Q,Calculations!$C$116+MOD(AC173,Calculations!$C$118))+(1-Control!$C$7*Calculations!$C$87)*INDEX('Monthly Data'!R:R,Calculations!$C$116+MOD(AC173,Calculations!$C$118))</f>
        <v>3.1011313347584085E-2</v>
      </c>
      <c r="ET173" s="86">
        <f ca="1">Control!$C$7*Calculations!$C$82*INDEX('Monthly Data'!N:N,Calculations!$C$116+MOD(AD173,Calculations!$C$118))+Control!$C$7*Calculations!$C$83*INDEX('Monthly Data'!O:O,Calculations!$C$116+MOD(AD173,Calculations!$C$118))+Control!$C$7*Calculations!$C$84*INDEX('Monthly Data'!P:P,Calculations!$C$116+MOD(AD173,Calculations!$C$118))+Control!$C$7*Calculations!$C$85*INDEX('Monthly Data'!Q:Q,Calculations!$C$116+MOD(AD173,Calculations!$C$118))+(1-Control!$C$7*Calculations!$C$87)*INDEX('Monthly Data'!R:R,Calculations!$C$116+MOD(AD173,Calculations!$C$118))</f>
        <v>1.5063457444773597E-2</v>
      </c>
      <c r="EU173" s="86">
        <f ca="1">Control!$C$7*Calculations!$C$82*INDEX('Monthly Data'!N:N,Calculations!$C$116+MOD(AE173,Calculations!$C$118))+Control!$C$7*Calculations!$C$83*INDEX('Monthly Data'!O:O,Calculations!$C$116+MOD(AE173,Calculations!$C$118))+Control!$C$7*Calculations!$C$84*INDEX('Monthly Data'!P:P,Calculations!$C$116+MOD(AE173,Calculations!$C$118))+Control!$C$7*Calculations!$C$85*INDEX('Monthly Data'!Q:Q,Calculations!$C$116+MOD(AE173,Calculations!$C$118))+(1-Control!$C$7*Calculations!$C$87)*INDEX('Monthly Data'!R:R,Calculations!$C$116+MOD(AE173,Calculations!$C$118))</f>
        <v>1.7484305259657981E-2</v>
      </c>
      <c r="EV173" s="86">
        <f ca="1">Control!$C$7*Calculations!$C$82*INDEX('Monthly Data'!N:N,Calculations!$C$116+MOD(AF173,Calculations!$C$118))+Control!$C$7*Calculations!$C$83*INDEX('Monthly Data'!O:O,Calculations!$C$116+MOD(AF173,Calculations!$C$118))+Control!$C$7*Calculations!$C$84*INDEX('Monthly Data'!P:P,Calculations!$C$116+MOD(AF173,Calculations!$C$118))+Control!$C$7*Calculations!$C$85*INDEX('Monthly Data'!Q:Q,Calculations!$C$116+MOD(AF173,Calculations!$C$118))+(1-Control!$C$7*Calculations!$C$87)*INDEX('Monthly Data'!R:R,Calculations!$C$116+MOD(AF173,Calculations!$C$118))</f>
        <v>-2.7490061308214487E-3</v>
      </c>
      <c r="EW173" s="86">
        <f ca="1">Control!$C$7*Calculations!$C$82*INDEX('Monthly Data'!N:N,Calculations!$C$116+MOD(AG173,Calculations!$C$118))+Control!$C$7*Calculations!$C$83*INDEX('Monthly Data'!O:O,Calculations!$C$116+MOD(AG173,Calculations!$C$118))+Control!$C$7*Calculations!$C$84*INDEX('Monthly Data'!P:P,Calculations!$C$116+MOD(AG173,Calculations!$C$118))+Control!$C$7*Calculations!$C$85*INDEX('Monthly Data'!Q:Q,Calculations!$C$116+MOD(AG173,Calculations!$C$118))+(1-Control!$C$7*Calculations!$C$87)*INDEX('Monthly Data'!R:R,Calculations!$C$116+MOD(AG173,Calculations!$C$118))</f>
        <v>-9.839093431862074E-3</v>
      </c>
      <c r="EX173" s="86">
        <f ca="1">Control!$C$7*Calculations!$C$82*INDEX('Monthly Data'!N:N,Calculations!$C$116+MOD(AH173,Calculations!$C$118))+Control!$C$7*Calculations!$C$83*INDEX('Monthly Data'!O:O,Calculations!$C$116+MOD(AH173,Calculations!$C$118))+Control!$C$7*Calculations!$C$84*INDEX('Monthly Data'!P:P,Calculations!$C$116+MOD(AH173,Calculations!$C$118))+Control!$C$7*Calculations!$C$85*INDEX('Monthly Data'!Q:Q,Calculations!$C$116+MOD(AH173,Calculations!$C$118))+(1-Control!$C$7*Calculations!$C$87)*INDEX('Monthly Data'!R:R,Calculations!$C$116+MOD(AH173,Calculations!$C$118))</f>
        <v>-2.072517756005474E-2</v>
      </c>
      <c r="EY173" s="86">
        <f ca="1">Control!$C$7*Calculations!$C$82*INDEX('Monthly Data'!N:N,Calculations!$C$116+MOD(AI173,Calculations!$C$118))+Control!$C$7*Calculations!$C$83*INDEX('Monthly Data'!O:O,Calculations!$C$116+MOD(AI173,Calculations!$C$118))+Control!$C$7*Calculations!$C$84*INDEX('Monthly Data'!P:P,Calculations!$C$116+MOD(AI173,Calculations!$C$118))+Control!$C$7*Calculations!$C$85*INDEX('Monthly Data'!Q:Q,Calculations!$C$116+MOD(AI173,Calculations!$C$118))+(1-Control!$C$7*Calculations!$C$87)*INDEX('Monthly Data'!R:R,Calculations!$C$116+MOD(AI173,Calculations!$C$118))</f>
        <v>-1.880155173376722E-2</v>
      </c>
      <c r="EZ173" s="86">
        <f ca="1">Control!$C$7*Calculations!$C$82*INDEX('Monthly Data'!N:N,Calculations!$C$116+MOD(AJ173,Calculations!$C$118))+Control!$C$7*Calculations!$C$83*INDEX('Monthly Data'!O:O,Calculations!$C$116+MOD(AJ173,Calculations!$C$118))+Control!$C$7*Calculations!$C$84*INDEX('Monthly Data'!P:P,Calculations!$C$116+MOD(AJ173,Calculations!$C$118))+Control!$C$7*Calculations!$C$85*INDEX('Monthly Data'!Q:Q,Calculations!$C$116+MOD(AJ173,Calculations!$C$118))+(1-Control!$C$7*Calculations!$C$87)*INDEX('Monthly Data'!R:R,Calculations!$C$116+MOD(AJ173,Calculations!$C$118))</f>
        <v>-1.1360801645249321E-2</v>
      </c>
      <c r="FA173" s="86">
        <f ca="1">Control!$C$7*Calculations!$C$82*INDEX('Monthly Data'!N:N,Calculations!$C$116+MOD(AK173,Calculations!$C$118))+Control!$C$7*Calculations!$C$83*INDEX('Monthly Data'!O:O,Calculations!$C$116+MOD(AK173,Calculations!$C$118))+Control!$C$7*Calculations!$C$84*INDEX('Monthly Data'!P:P,Calculations!$C$116+MOD(AK173,Calculations!$C$118))+Control!$C$7*Calculations!$C$85*INDEX('Monthly Data'!Q:Q,Calculations!$C$116+MOD(AK173,Calculations!$C$118))+(1-Control!$C$7*Calculations!$C$87)*INDEX('Monthly Data'!R:R,Calculations!$C$116+MOD(AK173,Calculations!$C$118))</f>
        <v>6.2631896128884862E-3</v>
      </c>
      <c r="FB173" s="86">
        <f ca="1">Control!$C$7*Calculations!$C$82*INDEX('Monthly Data'!N:N,Calculations!$C$116+MOD(AL173,Calculations!$C$118))+Control!$C$7*Calculations!$C$83*INDEX('Monthly Data'!O:O,Calculations!$C$116+MOD(AL173,Calculations!$C$118))+Control!$C$7*Calculations!$C$84*INDEX('Monthly Data'!P:P,Calculations!$C$116+MOD(AL173,Calculations!$C$118))+Control!$C$7*Calculations!$C$85*INDEX('Monthly Data'!Q:Q,Calculations!$C$116+MOD(AL173,Calculations!$C$118))+(1-Control!$C$7*Calculations!$C$87)*INDEX('Monthly Data'!R:R,Calculations!$C$116+MOD(AL173,Calculations!$C$118))</f>
        <v>-3.9863250714949353E-2</v>
      </c>
      <c r="FC173" s="86">
        <f ca="1">Control!$C$7*Calculations!$C$82*INDEX('Monthly Data'!N:N,Calculations!$C$116+MOD(AM173,Calculations!$C$118))+Control!$C$7*Calculations!$C$83*INDEX('Monthly Data'!O:O,Calculations!$C$116+MOD(AM173,Calculations!$C$118))+Control!$C$7*Calculations!$C$84*INDEX('Monthly Data'!P:P,Calculations!$C$116+MOD(AM173,Calculations!$C$118))+Control!$C$7*Calculations!$C$85*INDEX('Monthly Data'!Q:Q,Calculations!$C$116+MOD(AM173,Calculations!$C$118))+(1-Control!$C$7*Calculations!$C$87)*INDEX('Monthly Data'!R:R,Calculations!$C$116+MOD(AM173,Calculations!$C$118))</f>
        <v>1.0415351832335435E-2</v>
      </c>
      <c r="FD173" s="86">
        <f ca="1">Control!$C$7*Calculations!$C$82*INDEX('Monthly Data'!N:N,Calculations!$C$116+MOD(AN173,Calculations!$C$118))+Control!$C$7*Calculations!$C$83*INDEX('Monthly Data'!O:O,Calculations!$C$116+MOD(AN173,Calculations!$C$118))+Control!$C$7*Calculations!$C$84*INDEX('Monthly Data'!P:P,Calculations!$C$116+MOD(AN173,Calculations!$C$118))+Control!$C$7*Calculations!$C$85*INDEX('Monthly Data'!Q:Q,Calculations!$C$116+MOD(AN173,Calculations!$C$118))+(1-Control!$C$7*Calculations!$C$87)*INDEX('Monthly Data'!R:R,Calculations!$C$116+MOD(AN173,Calculations!$C$118))</f>
        <v>1.0415351832335435E-2</v>
      </c>
      <c r="FE173" s="86">
        <f ca="1">Control!$C$7*Calculations!$C$82*INDEX('Monthly Data'!N:N,Calculations!$C$116+MOD(AO173,Calculations!$C$118))+Control!$C$7*Calculations!$C$83*INDEX('Monthly Data'!O:O,Calculations!$C$116+MOD(AO173,Calculations!$C$118))+Control!$C$7*Calculations!$C$84*INDEX('Monthly Data'!P:P,Calculations!$C$116+MOD(AO173,Calculations!$C$118))+Control!$C$7*Calculations!$C$85*INDEX('Monthly Data'!Q:Q,Calculations!$C$116+MOD(AO173,Calculations!$C$118))+(1-Control!$C$7*Calculations!$C$87)*INDEX('Monthly Data'!R:R,Calculations!$C$116+MOD(AO173,Calculations!$C$118))</f>
        <v>1.0478379486191123E-2</v>
      </c>
      <c r="FF173" s="86">
        <f ca="1">Control!$C$7*Calculations!$C$82*INDEX('Monthly Data'!N:N,Calculations!$C$116+MOD(AP173,Calculations!$C$118))+Control!$C$7*Calculations!$C$83*INDEX('Monthly Data'!O:O,Calculations!$C$116+MOD(AP173,Calculations!$C$118))+Control!$C$7*Calculations!$C$84*INDEX('Monthly Data'!P:P,Calculations!$C$116+MOD(AP173,Calculations!$C$118))+Control!$C$7*Calculations!$C$85*INDEX('Monthly Data'!Q:Q,Calculations!$C$116+MOD(AP173,Calculations!$C$118))+(1-Control!$C$7*Calculations!$C$87)*INDEX('Monthly Data'!R:R,Calculations!$C$116+MOD(AP173,Calculations!$C$118))</f>
        <v>2.5790695379256122E-2</v>
      </c>
      <c r="FG173" s="86">
        <f ca="1">Control!$C$7*Calculations!$C$82*INDEX('Monthly Data'!N:N,Calculations!$C$116+MOD(AQ173,Calculations!$C$118))+Control!$C$7*Calculations!$C$83*INDEX('Monthly Data'!O:O,Calculations!$C$116+MOD(AQ173,Calculations!$C$118))+Control!$C$7*Calculations!$C$84*INDEX('Monthly Data'!P:P,Calculations!$C$116+MOD(AQ173,Calculations!$C$118))+Control!$C$7*Calculations!$C$85*INDEX('Monthly Data'!Q:Q,Calculations!$C$116+MOD(AQ173,Calculations!$C$118))+(1-Control!$C$7*Calculations!$C$87)*INDEX('Monthly Data'!R:R,Calculations!$C$116+MOD(AQ173,Calculations!$C$118))</f>
        <v>1.5063457444773597E-2</v>
      </c>
      <c r="FH173" s="86">
        <f ca="1">Control!$C$7*Calculations!$C$82*INDEX('Monthly Data'!N:N,Calculations!$C$116+MOD(AR173,Calculations!$C$118))+Control!$C$7*Calculations!$C$83*INDEX('Monthly Data'!O:O,Calculations!$C$116+MOD(AR173,Calculations!$C$118))+Control!$C$7*Calculations!$C$84*INDEX('Monthly Data'!P:P,Calculations!$C$116+MOD(AR173,Calculations!$C$118))+Control!$C$7*Calculations!$C$85*INDEX('Monthly Data'!Q:Q,Calculations!$C$116+MOD(AR173,Calculations!$C$118))+(1-Control!$C$7*Calculations!$C$87)*INDEX('Monthly Data'!R:R,Calculations!$C$116+MOD(AR173,Calculations!$C$118))</f>
        <v>2.4842166689046628E-2</v>
      </c>
      <c r="FI173" s="86">
        <f ca="1">Control!$C$7*Calculations!$C$82*INDEX('Monthly Data'!N:N,Calculations!$C$116+MOD(AS173,Calculations!$C$118))+Control!$C$7*Calculations!$C$83*INDEX('Monthly Data'!O:O,Calculations!$C$116+MOD(AS173,Calculations!$C$118))+Control!$C$7*Calculations!$C$84*INDEX('Monthly Data'!P:P,Calculations!$C$116+MOD(AS173,Calculations!$C$118))+Control!$C$7*Calculations!$C$85*INDEX('Monthly Data'!Q:Q,Calculations!$C$116+MOD(AS173,Calculations!$C$118))+(1-Control!$C$7*Calculations!$C$87)*INDEX('Monthly Data'!R:R,Calculations!$C$116+MOD(AS173,Calculations!$C$118))</f>
        <v>2.0524935548016137E-2</v>
      </c>
      <c r="FJ173" s="86">
        <f ca="1">Control!$C$7*Calculations!$C$82*INDEX('Monthly Data'!N:N,Calculations!$C$116+MOD(AT173,Calculations!$C$118))+Control!$C$7*Calculations!$C$83*INDEX('Monthly Data'!O:O,Calculations!$C$116+MOD(AT173,Calculations!$C$118))+Control!$C$7*Calculations!$C$84*INDEX('Monthly Data'!P:P,Calculations!$C$116+MOD(AT173,Calculations!$C$118))+Control!$C$7*Calculations!$C$85*INDEX('Monthly Data'!Q:Q,Calculations!$C$116+MOD(AT173,Calculations!$C$118))+(1-Control!$C$7*Calculations!$C$87)*INDEX('Monthly Data'!R:R,Calculations!$C$116+MOD(AT173,Calculations!$C$118))</f>
        <v>3.127051071655923E-3</v>
      </c>
      <c r="FK173" s="86">
        <f ca="1">Control!$C$7*Calculations!$C$82*INDEX('Monthly Data'!N:N,Calculations!$C$116+MOD(AU173,Calculations!$C$118))+Control!$C$7*Calculations!$C$83*INDEX('Monthly Data'!O:O,Calculations!$C$116+MOD(AU173,Calculations!$C$118))+Control!$C$7*Calculations!$C$84*INDEX('Monthly Data'!P:P,Calculations!$C$116+MOD(AU173,Calculations!$C$118))+Control!$C$7*Calculations!$C$85*INDEX('Monthly Data'!Q:Q,Calculations!$C$116+MOD(AU173,Calculations!$C$118))+(1-Control!$C$7*Calculations!$C$87)*INDEX('Monthly Data'!R:R,Calculations!$C$116+MOD(AU173,Calculations!$C$118))</f>
        <v>1.2435425892067014E-2</v>
      </c>
      <c r="FL173" s="86">
        <f ca="1">Control!$C$7*Calculations!$C$82*INDEX('Monthly Data'!N:N,Calculations!$C$116+MOD(AV173,Calculations!$C$118))+Control!$C$7*Calculations!$C$83*INDEX('Monthly Data'!O:O,Calculations!$C$116+MOD(AV173,Calculations!$C$118))+Control!$C$7*Calculations!$C$84*INDEX('Monthly Data'!P:P,Calculations!$C$116+MOD(AV173,Calculations!$C$118))+Control!$C$7*Calculations!$C$85*INDEX('Monthly Data'!Q:Q,Calculations!$C$116+MOD(AV173,Calculations!$C$118))+(1-Control!$C$7*Calculations!$C$87)*INDEX('Monthly Data'!R:R,Calculations!$C$116+MOD(AV173,Calculations!$C$118))</f>
        <v>1.1786765492207996E-2</v>
      </c>
      <c r="FM173" s="86">
        <f ca="1">Control!$C$7*Calculations!$C$82*INDEX('Monthly Data'!N:N,Calculations!$C$116+MOD(AW173,Calculations!$C$118))+Control!$C$7*Calculations!$C$83*INDEX('Monthly Data'!O:O,Calculations!$C$116+MOD(AW173,Calculations!$C$118))+Control!$C$7*Calculations!$C$84*INDEX('Monthly Data'!P:P,Calculations!$C$116+MOD(AW173,Calculations!$C$118))+Control!$C$7*Calculations!$C$85*INDEX('Monthly Data'!Q:Q,Calculations!$C$116+MOD(AW173,Calculations!$C$118))+(1-Control!$C$7*Calculations!$C$87)*INDEX('Monthly Data'!R:R,Calculations!$C$116+MOD(AW173,Calculations!$C$118))</f>
        <v>9.9787204839310462E-3</v>
      </c>
      <c r="FN173" s="86">
        <f ca="1">Control!$C$7*Calculations!$C$82*INDEX('Monthly Data'!N:N,Calculations!$C$116+MOD(AX173,Calculations!$C$118))+Control!$C$7*Calculations!$C$83*INDEX('Monthly Data'!O:O,Calculations!$C$116+MOD(AX173,Calculations!$C$118))+Control!$C$7*Calculations!$C$84*INDEX('Monthly Data'!P:P,Calculations!$C$116+MOD(AX173,Calculations!$C$118))+Control!$C$7*Calculations!$C$85*INDEX('Monthly Data'!Q:Q,Calculations!$C$116+MOD(AX173,Calculations!$C$118))+(1-Control!$C$7*Calculations!$C$87)*INDEX('Monthly Data'!R:R,Calculations!$C$116+MOD(AX173,Calculations!$C$118))</f>
        <v>3.7118215575026904E-2</v>
      </c>
      <c r="FO173" s="86">
        <f ca="1">Control!$C$7*Calculations!$C$82*INDEX('Monthly Data'!N:N,Calculations!$C$116+MOD(AY173,Calculations!$C$118))+Control!$C$7*Calculations!$C$83*INDEX('Monthly Data'!O:O,Calculations!$C$116+MOD(AY173,Calculations!$C$118))+Control!$C$7*Calculations!$C$84*INDEX('Monthly Data'!P:P,Calculations!$C$116+MOD(AY173,Calculations!$C$118))+Control!$C$7*Calculations!$C$85*INDEX('Monthly Data'!Q:Q,Calculations!$C$116+MOD(AY173,Calculations!$C$118))+(1-Control!$C$7*Calculations!$C$87)*INDEX('Monthly Data'!R:R,Calculations!$C$116+MOD(AY173,Calculations!$C$118))</f>
        <v>1.1702576456120543E-2</v>
      </c>
      <c r="FP173" s="86">
        <f ca="1">Control!$C$7*Calculations!$C$82*INDEX('Monthly Data'!N:N,Calculations!$C$116+MOD(AZ173,Calculations!$C$118))+Control!$C$7*Calculations!$C$83*INDEX('Monthly Data'!O:O,Calculations!$C$116+MOD(AZ173,Calculations!$C$118))+Control!$C$7*Calculations!$C$84*INDEX('Monthly Data'!P:P,Calculations!$C$116+MOD(AZ173,Calculations!$C$118))+Control!$C$7*Calculations!$C$85*INDEX('Monthly Data'!Q:Q,Calculations!$C$116+MOD(AZ173,Calculations!$C$118))+(1-Control!$C$7*Calculations!$C$87)*INDEX('Monthly Data'!R:R,Calculations!$C$116+MOD(AZ173,Calculations!$C$118))</f>
        <v>1.5216630695380906E-2</v>
      </c>
      <c r="FQ173" s="86">
        <f ca="1">Control!$C$7*Calculations!$C$82*INDEX('Monthly Data'!N:N,Calculations!$C$116+MOD(BA173,Calculations!$C$118))+Control!$C$7*Calculations!$C$83*INDEX('Monthly Data'!O:O,Calculations!$C$116+MOD(BA173,Calculations!$C$118))+Control!$C$7*Calculations!$C$84*INDEX('Monthly Data'!P:P,Calculations!$C$116+MOD(BA173,Calculations!$C$118))+Control!$C$7*Calculations!$C$85*INDEX('Monthly Data'!Q:Q,Calculations!$C$116+MOD(BA173,Calculations!$C$118))+(1-Control!$C$7*Calculations!$C$87)*INDEX('Monthly Data'!R:R,Calculations!$C$116+MOD(BA173,Calculations!$C$118))</f>
        <v>3.8809817903524786E-2</v>
      </c>
      <c r="FR173" s="86">
        <f ca="1">Control!$C$7*Calculations!$C$82*INDEX('Monthly Data'!N:N,Calculations!$C$116+MOD(BB173,Calculations!$C$118))+Control!$C$7*Calculations!$C$83*INDEX('Monthly Data'!O:O,Calculations!$C$116+MOD(BB173,Calculations!$C$118))+Control!$C$7*Calculations!$C$84*INDEX('Monthly Data'!P:P,Calculations!$C$116+MOD(BB173,Calculations!$C$118))+Control!$C$7*Calculations!$C$85*INDEX('Monthly Data'!Q:Q,Calculations!$C$116+MOD(BB173,Calculations!$C$118))+(1-Control!$C$7*Calculations!$C$87)*INDEX('Monthly Data'!R:R,Calculations!$C$116+MOD(BB173,Calculations!$C$118))</f>
        <v>-2.072517756005474E-2</v>
      </c>
      <c r="FS173" s="86">
        <f ca="1">Control!$C$7*Calculations!$C$82*INDEX('Monthly Data'!N:N,Calculations!$C$116+MOD(BC173,Calculations!$C$118))+Control!$C$7*Calculations!$C$83*INDEX('Monthly Data'!O:O,Calculations!$C$116+MOD(BC173,Calculations!$C$118))+Control!$C$7*Calculations!$C$84*INDEX('Monthly Data'!P:P,Calculations!$C$116+MOD(BC173,Calculations!$C$118))+Control!$C$7*Calculations!$C$85*INDEX('Monthly Data'!Q:Q,Calculations!$C$116+MOD(BC173,Calculations!$C$118))+(1-Control!$C$7*Calculations!$C$87)*INDEX('Monthly Data'!R:R,Calculations!$C$116+MOD(BC173,Calculations!$C$118))</f>
        <v>1.5115046179922851E-2</v>
      </c>
      <c r="FT173" s="86">
        <f ca="1">Control!$C$7*Calculations!$C$82*INDEX('Monthly Data'!N:N,Calculations!$C$116+MOD(BD173,Calculations!$C$118))+Control!$C$7*Calculations!$C$83*INDEX('Monthly Data'!O:O,Calculations!$C$116+MOD(BD173,Calculations!$C$118))+Control!$C$7*Calculations!$C$84*INDEX('Monthly Data'!P:P,Calculations!$C$116+MOD(BD173,Calculations!$C$118))+Control!$C$7*Calculations!$C$85*INDEX('Monthly Data'!Q:Q,Calculations!$C$116+MOD(BD173,Calculations!$C$118))+(1-Control!$C$7*Calculations!$C$87)*INDEX('Monthly Data'!R:R,Calculations!$C$116+MOD(BD173,Calculations!$C$118))</f>
        <v>3.6332715283247441E-2</v>
      </c>
      <c r="FU173" s="86">
        <f ca="1">Control!$C$7*Calculations!$C$82*INDEX('Monthly Data'!N:N,Calculations!$C$116+MOD(BE173,Calculations!$C$118))+Control!$C$7*Calculations!$C$83*INDEX('Monthly Data'!O:O,Calculations!$C$116+MOD(BE173,Calculations!$C$118))+Control!$C$7*Calculations!$C$84*INDEX('Monthly Data'!P:P,Calculations!$C$116+MOD(BE173,Calculations!$C$118))+Control!$C$7*Calculations!$C$85*INDEX('Monthly Data'!Q:Q,Calculations!$C$116+MOD(BE173,Calculations!$C$118))+(1-Control!$C$7*Calculations!$C$87)*INDEX('Monthly Data'!R:R,Calculations!$C$116+MOD(BE173,Calculations!$C$118))</f>
        <v>7.5897487599915015E-3</v>
      </c>
      <c r="FV173" s="86">
        <f ca="1">Control!$C$7*Calculations!$C$82*INDEX('Monthly Data'!N:N,Calculations!$C$116+MOD(BF173,Calculations!$C$118))+Control!$C$7*Calculations!$C$83*INDEX('Monthly Data'!O:O,Calculations!$C$116+MOD(BF173,Calculations!$C$118))+Control!$C$7*Calculations!$C$84*INDEX('Monthly Data'!P:P,Calculations!$C$116+MOD(BF173,Calculations!$C$118))+Control!$C$7*Calculations!$C$85*INDEX('Monthly Data'!Q:Q,Calculations!$C$116+MOD(BF173,Calculations!$C$118))+(1-Control!$C$7*Calculations!$C$87)*INDEX('Monthly Data'!R:R,Calculations!$C$116+MOD(BF173,Calculations!$C$118))</f>
        <v>-4.417423226995453E-3</v>
      </c>
      <c r="FW173" s="86">
        <f ca="1">Control!$C$7*Calculations!$C$82*INDEX('Monthly Data'!N:N,Calculations!$C$116+MOD(BG173,Calculations!$C$118))+Control!$C$7*Calculations!$C$83*INDEX('Monthly Data'!O:O,Calculations!$C$116+MOD(BG173,Calculations!$C$118))+Control!$C$7*Calculations!$C$84*INDEX('Monthly Data'!P:P,Calculations!$C$116+MOD(BG173,Calculations!$C$118))+Control!$C$7*Calculations!$C$85*INDEX('Monthly Data'!Q:Q,Calculations!$C$116+MOD(BG173,Calculations!$C$118))+(1-Control!$C$7*Calculations!$C$87)*INDEX('Monthly Data'!R:R,Calculations!$C$116+MOD(BG173,Calculations!$C$118))</f>
        <v>-2.0269389991732112E-2</v>
      </c>
      <c r="FX173" s="86">
        <f ca="1">Control!$C$7*Calculations!$C$82*INDEX('Monthly Data'!N:N,Calculations!$C$116+MOD(BH173,Calculations!$C$118))+Control!$C$7*Calculations!$C$83*INDEX('Monthly Data'!O:O,Calculations!$C$116+MOD(BH173,Calculations!$C$118))+Control!$C$7*Calculations!$C$84*INDEX('Monthly Data'!P:P,Calculations!$C$116+MOD(BH173,Calculations!$C$118))+Control!$C$7*Calculations!$C$85*INDEX('Monthly Data'!Q:Q,Calculations!$C$116+MOD(BH173,Calculations!$C$118))+(1-Control!$C$7*Calculations!$C$87)*INDEX('Monthly Data'!R:R,Calculations!$C$116+MOD(BH173,Calculations!$C$118))</f>
        <v>-3.299557342782896E-2</v>
      </c>
      <c r="FY173" s="86">
        <f ca="1">Control!$C$7*Calculations!$C$82*INDEX('Monthly Data'!N:N,Calculations!$C$116+MOD(BI173,Calculations!$C$118))+Control!$C$7*Calculations!$C$83*INDEX('Monthly Data'!O:O,Calculations!$C$116+MOD(BI173,Calculations!$C$118))+Control!$C$7*Calculations!$C$84*INDEX('Monthly Data'!P:P,Calculations!$C$116+MOD(BI173,Calculations!$C$118))+Control!$C$7*Calculations!$C$85*INDEX('Monthly Data'!Q:Q,Calculations!$C$116+MOD(BI173,Calculations!$C$118))+(1-Control!$C$7*Calculations!$C$87)*INDEX('Monthly Data'!R:R,Calculations!$C$116+MOD(BI173,Calculations!$C$118))</f>
        <v>1.1786765492207996E-2</v>
      </c>
      <c r="FZ173" s="86">
        <f ca="1">Control!$C$7*Calculations!$C$82*INDEX('Monthly Data'!N:N,Calculations!$C$116+MOD(BJ173,Calculations!$C$118))+Control!$C$7*Calculations!$C$83*INDEX('Monthly Data'!O:O,Calculations!$C$116+MOD(BJ173,Calculations!$C$118))+Control!$C$7*Calculations!$C$84*INDEX('Monthly Data'!P:P,Calculations!$C$116+MOD(BJ173,Calculations!$C$118))+Control!$C$7*Calculations!$C$85*INDEX('Monthly Data'!Q:Q,Calculations!$C$116+MOD(BJ173,Calculations!$C$118))+(1-Control!$C$7*Calculations!$C$87)*INDEX('Monthly Data'!R:R,Calculations!$C$116+MOD(BJ173,Calculations!$C$118))</f>
        <v>-1.5984879994281095E-2</v>
      </c>
      <c r="GA173" s="86">
        <f ca="1">Control!$C$7*Calculations!$C$82*INDEX('Monthly Data'!N:N,Calculations!$C$116+MOD(BK173,Calculations!$C$118))+Control!$C$7*Calculations!$C$83*INDEX('Monthly Data'!O:O,Calculations!$C$116+MOD(BK173,Calculations!$C$118))+Control!$C$7*Calculations!$C$84*INDEX('Monthly Data'!P:P,Calculations!$C$116+MOD(BK173,Calculations!$C$118))+Control!$C$7*Calculations!$C$85*INDEX('Monthly Data'!Q:Q,Calculations!$C$116+MOD(BK173,Calculations!$C$118))+(1-Control!$C$7*Calculations!$C$87)*INDEX('Monthly Data'!R:R,Calculations!$C$116+MOD(BK173,Calculations!$C$118))</f>
        <v>-2.072517756005474E-2</v>
      </c>
      <c r="GB173" s="86">
        <f ca="1">Control!$C$7*Calculations!$C$82*INDEX('Monthly Data'!N:N,Calculations!$C$116+MOD(BL173,Calculations!$C$118))+Control!$C$7*Calculations!$C$83*INDEX('Monthly Data'!O:O,Calculations!$C$116+MOD(BL173,Calculations!$C$118))+Control!$C$7*Calculations!$C$84*INDEX('Monthly Data'!P:P,Calculations!$C$116+MOD(BL173,Calculations!$C$118))+Control!$C$7*Calculations!$C$85*INDEX('Monthly Data'!Q:Q,Calculations!$C$116+MOD(BL173,Calculations!$C$118))+(1-Control!$C$7*Calculations!$C$87)*INDEX('Monthly Data'!R:R,Calculations!$C$116+MOD(BL173,Calculations!$C$118))</f>
        <v>1.5758278480433856E-2</v>
      </c>
      <c r="GC173" s="86">
        <f ca="1">Control!$C$7*Calculations!$C$82*INDEX('Monthly Data'!N:N,Calculations!$C$116+MOD(BM173,Calculations!$C$118))+Control!$C$7*Calculations!$C$83*INDEX('Monthly Data'!O:O,Calculations!$C$116+MOD(BM173,Calculations!$C$118))+Control!$C$7*Calculations!$C$84*INDEX('Monthly Data'!P:P,Calculations!$C$116+MOD(BM173,Calculations!$C$118))+Control!$C$7*Calculations!$C$85*INDEX('Monthly Data'!Q:Q,Calculations!$C$116+MOD(BM173,Calculations!$C$118))+(1-Control!$C$7*Calculations!$C$87)*INDEX('Monthly Data'!R:R,Calculations!$C$116+MOD(BM173,Calculations!$C$118))</f>
        <v>2.377894462657602E-2</v>
      </c>
      <c r="GD173" s="86">
        <f ca="1">Control!$C$7*Calculations!$C$82*INDEX('Monthly Data'!N:N,Calculations!$C$116+MOD(BN173,Calculations!$C$118))+Control!$C$7*Calculations!$C$83*INDEX('Monthly Data'!O:O,Calculations!$C$116+MOD(BN173,Calculations!$C$118))+Control!$C$7*Calculations!$C$84*INDEX('Monthly Data'!P:P,Calculations!$C$116+MOD(BN173,Calculations!$C$118))+Control!$C$7*Calculations!$C$85*INDEX('Monthly Data'!Q:Q,Calculations!$C$116+MOD(BN173,Calculations!$C$118))+(1-Control!$C$7*Calculations!$C$87)*INDEX('Monthly Data'!R:R,Calculations!$C$116+MOD(BN173,Calculations!$C$118))</f>
        <v>5.1972609868760735E-3</v>
      </c>
      <c r="GE173" s="86">
        <f ca="1">Control!$C$7*Calculations!$C$82*INDEX('Monthly Data'!N:N,Calculations!$C$116+MOD(BO173,Calculations!$C$118))+Control!$C$7*Calculations!$C$83*INDEX('Monthly Data'!O:O,Calculations!$C$116+MOD(BO173,Calculations!$C$118))+Control!$C$7*Calculations!$C$84*INDEX('Monthly Data'!P:P,Calculations!$C$116+MOD(BO173,Calculations!$C$118))+Control!$C$7*Calculations!$C$85*INDEX('Monthly Data'!Q:Q,Calculations!$C$116+MOD(BO173,Calculations!$C$118))+(1-Control!$C$7*Calculations!$C$87)*INDEX('Monthly Data'!R:R,Calculations!$C$116+MOD(BO173,Calculations!$C$118))</f>
        <v>7.5897487599915015E-3</v>
      </c>
      <c r="GF173" s="86">
        <f ca="1">Control!$C$7*Calculations!$C$82*INDEX('Monthly Data'!N:N,Calculations!$C$116+MOD(BP173,Calculations!$C$118))+Control!$C$7*Calculations!$C$83*INDEX('Monthly Data'!O:O,Calculations!$C$116+MOD(BP173,Calculations!$C$118))+Control!$C$7*Calculations!$C$84*INDEX('Monthly Data'!P:P,Calculations!$C$116+MOD(BP173,Calculations!$C$118))+Control!$C$7*Calculations!$C$85*INDEX('Monthly Data'!Q:Q,Calculations!$C$116+MOD(BP173,Calculations!$C$118))+(1-Control!$C$7*Calculations!$C$87)*INDEX('Monthly Data'!R:R,Calculations!$C$116+MOD(BP173,Calculations!$C$118))</f>
        <v>2.4470405846852006E-3</v>
      </c>
      <c r="GG173" s="86">
        <f ca="1">Control!$C$7*Calculations!$C$82*INDEX('Monthly Data'!N:N,Calculations!$C$116+MOD(BQ173,Calculations!$C$118))+Control!$C$7*Calculations!$C$83*INDEX('Monthly Data'!O:O,Calculations!$C$116+MOD(BQ173,Calculations!$C$118))+Control!$C$7*Calculations!$C$84*INDEX('Monthly Data'!P:P,Calculations!$C$116+MOD(BQ173,Calculations!$C$118))+Control!$C$7*Calculations!$C$85*INDEX('Monthly Data'!Q:Q,Calculations!$C$116+MOD(BQ173,Calculations!$C$118))+(1-Control!$C$7*Calculations!$C$87)*INDEX('Monthly Data'!R:R,Calculations!$C$116+MOD(BQ173,Calculations!$C$118))</f>
        <v>1.2722494017511032E-2</v>
      </c>
      <c r="GH173" s="86">
        <f ca="1">Control!$C$7*Calculations!$C$82*INDEX('Monthly Data'!N:N,Calculations!$C$116+MOD(BR173,Calculations!$C$118))+Control!$C$7*Calculations!$C$83*INDEX('Monthly Data'!O:O,Calculations!$C$116+MOD(BR173,Calculations!$C$118))+Control!$C$7*Calculations!$C$84*INDEX('Monthly Data'!P:P,Calculations!$C$116+MOD(BR173,Calculations!$C$118))+Control!$C$7*Calculations!$C$85*INDEX('Monthly Data'!Q:Q,Calculations!$C$116+MOD(BR173,Calculations!$C$118))+(1-Control!$C$7*Calculations!$C$87)*INDEX('Monthly Data'!R:R,Calculations!$C$116+MOD(BR173,Calculations!$C$118))</f>
        <v>5.1279584938936244E-2</v>
      </c>
      <c r="GI173" s="86">
        <f ca="1">Control!$C$7*Calculations!$C$82*INDEX('Monthly Data'!N:N,Calculations!$C$116+MOD(BS173,Calculations!$C$118))+Control!$C$7*Calculations!$C$83*INDEX('Monthly Data'!O:O,Calculations!$C$116+MOD(BS173,Calculations!$C$118))+Control!$C$7*Calculations!$C$84*INDEX('Monthly Data'!P:P,Calculations!$C$116+MOD(BS173,Calculations!$C$118))+Control!$C$7*Calculations!$C$85*INDEX('Monthly Data'!Q:Q,Calculations!$C$116+MOD(BS173,Calculations!$C$118))+(1-Control!$C$7*Calculations!$C$87)*INDEX('Monthly Data'!R:R,Calculations!$C$116+MOD(BS173,Calculations!$C$118))</f>
        <v>3.6332715283247441E-2</v>
      </c>
      <c r="GJ173" s="86">
        <f ca="1">Control!$C$7*Calculations!$C$82*INDEX('Monthly Data'!N:N,Calculations!$C$116+MOD(BT173,Calculations!$C$118))+Control!$C$7*Calculations!$C$83*INDEX('Monthly Data'!O:O,Calculations!$C$116+MOD(BT173,Calculations!$C$118))+Control!$C$7*Calculations!$C$84*INDEX('Monthly Data'!P:P,Calculations!$C$116+MOD(BT173,Calculations!$C$118))+Control!$C$7*Calculations!$C$85*INDEX('Monthly Data'!Q:Q,Calculations!$C$116+MOD(BT173,Calculations!$C$118))+(1-Control!$C$7*Calculations!$C$87)*INDEX('Monthly Data'!R:R,Calculations!$C$116+MOD(BT173,Calculations!$C$118))</f>
        <v>1.8695385296339444E-2</v>
      </c>
      <c r="GK173" s="86">
        <f ca="1">Control!$C$7*Calculations!$C$82*INDEX('Monthly Data'!N:N,Calculations!$C$116+MOD(BU173,Calculations!$C$118))+Control!$C$7*Calculations!$C$83*INDEX('Monthly Data'!O:O,Calculations!$C$116+MOD(BU173,Calculations!$C$118))+Control!$C$7*Calculations!$C$84*INDEX('Monthly Data'!P:P,Calculations!$C$116+MOD(BU173,Calculations!$C$118))+Control!$C$7*Calculations!$C$85*INDEX('Monthly Data'!Q:Q,Calculations!$C$116+MOD(BU173,Calculations!$C$118))+(1-Control!$C$7*Calculations!$C$87)*INDEX('Monthly Data'!R:R,Calculations!$C$116+MOD(BU173,Calculations!$C$118))</f>
        <v>6.3250222980707482E-3</v>
      </c>
      <c r="GL173" s="86">
        <f ca="1">Control!$C$7*Calculations!$C$82*INDEX('Monthly Data'!N:N,Calculations!$C$116+MOD(BV173,Calculations!$C$118))+Control!$C$7*Calculations!$C$83*INDEX('Monthly Data'!O:O,Calculations!$C$116+MOD(BV173,Calculations!$C$118))+Control!$C$7*Calculations!$C$84*INDEX('Monthly Data'!P:P,Calculations!$C$116+MOD(BV173,Calculations!$C$118))+Control!$C$7*Calculations!$C$85*INDEX('Monthly Data'!Q:Q,Calculations!$C$116+MOD(BV173,Calculations!$C$118))+(1-Control!$C$7*Calculations!$C$87)*INDEX('Monthly Data'!R:R,Calculations!$C$116+MOD(BV173,Calculations!$C$118))</f>
        <v>6.2631896128884862E-3</v>
      </c>
      <c r="GM173" s="86">
        <f ca="1">Control!$C$7*Calculations!$C$82*INDEX('Monthly Data'!N:N,Calculations!$C$116+MOD(BW173,Calculations!$C$118))+Control!$C$7*Calculations!$C$83*INDEX('Monthly Data'!O:O,Calculations!$C$116+MOD(BW173,Calculations!$C$118))+Control!$C$7*Calculations!$C$84*INDEX('Monthly Data'!P:P,Calculations!$C$116+MOD(BW173,Calculations!$C$118))+Control!$C$7*Calculations!$C$85*INDEX('Monthly Data'!Q:Q,Calculations!$C$116+MOD(BW173,Calculations!$C$118))+(1-Control!$C$7*Calculations!$C$87)*INDEX('Monthly Data'!R:R,Calculations!$C$116+MOD(BW173,Calculations!$C$118))</f>
        <v>2.3206536303657571E-2</v>
      </c>
      <c r="GN173" s="86">
        <f ca="1">Control!$C$7*Calculations!$C$82*INDEX('Monthly Data'!N:N,Calculations!$C$116+MOD(BX173,Calculations!$C$118))+Control!$C$7*Calculations!$C$83*INDEX('Monthly Data'!O:O,Calculations!$C$116+MOD(BX173,Calculations!$C$118))+Control!$C$7*Calculations!$C$84*INDEX('Monthly Data'!P:P,Calculations!$C$116+MOD(BX173,Calculations!$C$118))+Control!$C$7*Calculations!$C$85*INDEX('Monthly Data'!Q:Q,Calculations!$C$116+MOD(BX173,Calculations!$C$118))+(1-Control!$C$7*Calculations!$C$87)*INDEX('Monthly Data'!R:R,Calculations!$C$116+MOD(BX173,Calculations!$C$118))</f>
        <v>1.3423979074716584E-2</v>
      </c>
      <c r="GO173" s="86">
        <f ca="1">Control!$C$7*Calculations!$C$82*INDEX('Monthly Data'!N:N,Calculations!$C$116+MOD(BY173,Calculations!$C$118))+Control!$C$7*Calculations!$C$83*INDEX('Monthly Data'!O:O,Calculations!$C$116+MOD(BY173,Calculations!$C$118))+Control!$C$7*Calculations!$C$84*INDEX('Monthly Data'!P:P,Calculations!$C$116+MOD(BY173,Calculations!$C$118))+Control!$C$7*Calculations!$C$85*INDEX('Monthly Data'!Q:Q,Calculations!$C$116+MOD(BY173,Calculations!$C$118))+(1-Control!$C$7*Calculations!$C$87)*INDEX('Monthly Data'!R:R,Calculations!$C$116+MOD(BY173,Calculations!$C$118))</f>
        <v>-1.1360801645249321E-2</v>
      </c>
      <c r="GP173" s="86">
        <f ca="1">Control!$C$7*Calculations!$C$82*INDEX('Monthly Data'!N:N,Calculations!$C$116+MOD(BZ173,Calculations!$C$118))+Control!$C$7*Calculations!$C$83*INDEX('Monthly Data'!O:O,Calculations!$C$116+MOD(BZ173,Calculations!$C$118))+Control!$C$7*Calculations!$C$84*INDEX('Monthly Data'!P:P,Calculations!$C$116+MOD(BZ173,Calculations!$C$118))+Control!$C$7*Calculations!$C$85*INDEX('Monthly Data'!Q:Q,Calculations!$C$116+MOD(BZ173,Calculations!$C$118))+(1-Control!$C$7*Calculations!$C$87)*INDEX('Monthly Data'!R:R,Calculations!$C$116+MOD(BZ173,Calculations!$C$118))</f>
        <v>3.4808428836917149E-3</v>
      </c>
      <c r="GQ173" s="86">
        <f ca="1">Control!$C$7*Calculations!$C$82*INDEX('Monthly Data'!N:N,Calculations!$C$116+MOD(CA173,Calculations!$C$118))+Control!$C$7*Calculations!$C$83*INDEX('Monthly Data'!O:O,Calculations!$C$116+MOD(CA173,Calculations!$C$118))+Control!$C$7*Calculations!$C$84*INDEX('Monthly Data'!P:P,Calculations!$C$116+MOD(CA173,Calculations!$C$118))+Control!$C$7*Calculations!$C$85*INDEX('Monthly Data'!Q:Q,Calculations!$C$116+MOD(CA173,Calculations!$C$118))+(1-Control!$C$7*Calculations!$C$87)*INDEX('Monthly Data'!R:R,Calculations!$C$116+MOD(CA173,Calculations!$C$118))</f>
        <v>7.857567536297622E-3</v>
      </c>
      <c r="GR173" s="86">
        <f ca="1">Control!$C$7*Calculations!$C$82*INDEX('Monthly Data'!N:N,Calculations!$C$116+MOD(CB173,Calculations!$C$118))+Control!$C$7*Calculations!$C$83*INDEX('Monthly Data'!O:O,Calculations!$C$116+MOD(CB173,Calculations!$C$118))+Control!$C$7*Calculations!$C$84*INDEX('Monthly Data'!P:P,Calculations!$C$116+MOD(CB173,Calculations!$C$118))+Control!$C$7*Calculations!$C$85*INDEX('Monthly Data'!Q:Q,Calculations!$C$116+MOD(CB173,Calculations!$C$118))+(1-Control!$C$7*Calculations!$C$87)*INDEX('Monthly Data'!R:R,Calculations!$C$116+MOD(CB173,Calculations!$C$118))</f>
        <v>-2.6378232493851243E-2</v>
      </c>
      <c r="GS173" s="86">
        <f ca="1">Control!$C$7*Calculations!$C$82*INDEX('Monthly Data'!N:N,Calculations!$C$116+MOD(CC173,Calculations!$C$118))+Control!$C$7*Calculations!$C$83*INDEX('Monthly Data'!O:O,Calculations!$C$116+MOD(CC173,Calculations!$C$118))+Control!$C$7*Calculations!$C$84*INDEX('Monthly Data'!P:P,Calculations!$C$116+MOD(CC173,Calculations!$C$118))+Control!$C$7*Calculations!$C$85*INDEX('Monthly Data'!Q:Q,Calculations!$C$116+MOD(CC173,Calculations!$C$118))+(1-Control!$C$7*Calculations!$C$87)*INDEX('Monthly Data'!R:R,Calculations!$C$116+MOD(CC173,Calculations!$C$118))</f>
        <v>-9.8327855560634558E-3</v>
      </c>
      <c r="GT173" s="86">
        <f ca="1">Control!$C$7*Calculations!$C$82*INDEX('Monthly Data'!N:N,Calculations!$C$116+MOD(CD173,Calculations!$C$118))+Control!$C$7*Calculations!$C$83*INDEX('Monthly Data'!O:O,Calculations!$C$116+MOD(CD173,Calculations!$C$118))+Control!$C$7*Calculations!$C$84*INDEX('Monthly Data'!P:P,Calculations!$C$116+MOD(CD173,Calculations!$C$118))+Control!$C$7*Calculations!$C$85*INDEX('Monthly Data'!Q:Q,Calculations!$C$116+MOD(CD173,Calculations!$C$118))+(1-Control!$C$7*Calculations!$C$87)*INDEX('Monthly Data'!R:R,Calculations!$C$116+MOD(CD173,Calculations!$C$118))</f>
        <v>1.0478379486191123E-2</v>
      </c>
      <c r="GU173" s="86">
        <f ca="1">Control!$C$7*Calculations!$C$82*INDEX('Monthly Data'!N:N,Calculations!$C$116+MOD(CE173,Calculations!$C$118))+Control!$C$7*Calculations!$C$83*INDEX('Monthly Data'!O:O,Calculations!$C$116+MOD(CE173,Calculations!$C$118))+Control!$C$7*Calculations!$C$84*INDEX('Monthly Data'!P:P,Calculations!$C$116+MOD(CE173,Calculations!$C$118))+Control!$C$7*Calculations!$C$85*INDEX('Monthly Data'!Q:Q,Calculations!$C$116+MOD(CE173,Calculations!$C$118))+(1-Control!$C$7*Calculations!$C$87)*INDEX('Monthly Data'!R:R,Calculations!$C$116+MOD(CE173,Calculations!$C$118))</f>
        <v>2.5325873776067674E-2</v>
      </c>
      <c r="GV173" s="86">
        <f ca="1">Control!$C$7*Calculations!$C$82*INDEX('Monthly Data'!N:N,Calculations!$C$116+MOD(CF173,Calculations!$C$118))+Control!$C$7*Calculations!$C$83*INDEX('Monthly Data'!O:O,Calculations!$C$116+MOD(CF173,Calculations!$C$118))+Control!$C$7*Calculations!$C$84*INDEX('Monthly Data'!P:P,Calculations!$C$116+MOD(CF173,Calculations!$C$118))+Control!$C$7*Calculations!$C$85*INDEX('Monthly Data'!Q:Q,Calculations!$C$116+MOD(CF173,Calculations!$C$118))+(1-Control!$C$7*Calculations!$C$87)*INDEX('Monthly Data'!R:R,Calculations!$C$116+MOD(CF173,Calculations!$C$118))</f>
        <v>3.4808428836917149E-3</v>
      </c>
      <c r="GW173" s="86">
        <f ca="1">Control!$C$7*Calculations!$C$82*INDEX('Monthly Data'!N:N,Calculations!$C$116+MOD(CG173,Calculations!$C$118))+Control!$C$7*Calculations!$C$83*INDEX('Monthly Data'!O:O,Calculations!$C$116+MOD(CG173,Calculations!$C$118))+Control!$C$7*Calculations!$C$84*INDEX('Monthly Data'!P:P,Calculations!$C$116+MOD(CG173,Calculations!$C$118))+Control!$C$7*Calculations!$C$85*INDEX('Monthly Data'!Q:Q,Calculations!$C$116+MOD(CG173,Calculations!$C$118))+(1-Control!$C$7*Calculations!$C$87)*INDEX('Monthly Data'!R:R,Calculations!$C$116+MOD(CG173,Calculations!$C$118))</f>
        <v>3.1070573055362403E-2</v>
      </c>
      <c r="GX173" s="86">
        <f ca="1">Control!$C$7*Calculations!$C$82*INDEX('Monthly Data'!N:N,Calculations!$C$116+MOD(CH173,Calculations!$C$118))+Control!$C$7*Calculations!$C$83*INDEX('Monthly Data'!O:O,Calculations!$C$116+MOD(CH173,Calculations!$C$118))+Control!$C$7*Calculations!$C$84*INDEX('Monthly Data'!P:P,Calculations!$C$116+MOD(CH173,Calculations!$C$118))+Control!$C$7*Calculations!$C$85*INDEX('Monthly Data'!Q:Q,Calculations!$C$116+MOD(CH173,Calculations!$C$118))+(1-Control!$C$7*Calculations!$C$87)*INDEX('Monthly Data'!R:R,Calculations!$C$116+MOD(CH173,Calculations!$C$118))</f>
        <v>-2.5419860972892394E-2</v>
      </c>
      <c r="GY173" s="86">
        <f ca="1">Control!$C$7*Calculations!$C$82*INDEX('Monthly Data'!N:N,Calculations!$C$116+MOD(CI173,Calculations!$C$118))+Control!$C$7*Calculations!$C$83*INDEX('Monthly Data'!O:O,Calculations!$C$116+MOD(CI173,Calculations!$C$118))+Control!$C$7*Calculations!$C$84*INDEX('Monthly Data'!P:P,Calculations!$C$116+MOD(CI173,Calculations!$C$118))+Control!$C$7*Calculations!$C$85*INDEX('Monthly Data'!Q:Q,Calculations!$C$116+MOD(CI173,Calculations!$C$118))+(1-Control!$C$7*Calculations!$C$87)*INDEX('Monthly Data'!R:R,Calculations!$C$116+MOD(CI173,Calculations!$C$118))</f>
        <v>3.7596120283497965E-2</v>
      </c>
      <c r="GZ173" s="86">
        <f ca="1">Control!$C$7*Calculations!$C$82*INDEX('Monthly Data'!N:N,Calculations!$C$116+MOD(CJ173,Calculations!$C$118))+Control!$C$7*Calculations!$C$83*INDEX('Monthly Data'!O:O,Calculations!$C$116+MOD(CJ173,Calculations!$C$118))+Control!$C$7*Calculations!$C$84*INDEX('Monthly Data'!P:P,Calculations!$C$116+MOD(CJ173,Calculations!$C$118))+Control!$C$7*Calculations!$C$85*INDEX('Monthly Data'!Q:Q,Calculations!$C$116+MOD(CJ173,Calculations!$C$118))+(1-Control!$C$7*Calculations!$C$87)*INDEX('Monthly Data'!R:R,Calculations!$C$116+MOD(CJ173,Calculations!$C$118))</f>
        <v>1.5108777406081684E-3</v>
      </c>
      <c r="HA173" s="86">
        <f ca="1">Control!$C$7*Calculations!$C$82*INDEX('Monthly Data'!N:N,Calculations!$C$116+MOD(CK173,Calculations!$C$118))+Control!$C$7*Calculations!$C$83*INDEX('Monthly Data'!O:O,Calculations!$C$116+MOD(CK173,Calculations!$C$118))+Control!$C$7*Calculations!$C$84*INDEX('Monthly Data'!P:P,Calculations!$C$116+MOD(CK173,Calculations!$C$118))+Control!$C$7*Calculations!$C$85*INDEX('Monthly Data'!Q:Q,Calculations!$C$116+MOD(CK173,Calculations!$C$118))+(1-Control!$C$7*Calculations!$C$87)*INDEX('Monthly Data'!R:R,Calculations!$C$116+MOD(CK173,Calculations!$C$118))</f>
        <v>2.4470405846852006E-3</v>
      </c>
      <c r="HB173" s="86">
        <f ca="1">Control!$C$7*Calculations!$C$82*INDEX('Monthly Data'!N:N,Calculations!$C$116+MOD(CL173,Calculations!$C$118))+Control!$C$7*Calculations!$C$83*INDEX('Monthly Data'!O:O,Calculations!$C$116+MOD(CL173,Calculations!$C$118))+Control!$C$7*Calculations!$C$84*INDEX('Monthly Data'!P:P,Calculations!$C$116+MOD(CL173,Calculations!$C$118))+Control!$C$7*Calculations!$C$85*INDEX('Monthly Data'!Q:Q,Calculations!$C$116+MOD(CL173,Calculations!$C$118))+(1-Control!$C$7*Calculations!$C$87)*INDEX('Monthly Data'!R:R,Calculations!$C$116+MOD(CL173,Calculations!$C$118))</f>
        <v>-2.5419860972892394E-2</v>
      </c>
      <c r="HC173" s="86">
        <f ca="1">Control!$C$7*Calculations!$C$82*INDEX('Monthly Data'!N:N,Calculations!$C$116+MOD(CM173,Calculations!$C$118))+Control!$C$7*Calculations!$C$83*INDEX('Monthly Data'!O:O,Calculations!$C$116+MOD(CM173,Calculations!$C$118))+Control!$C$7*Calculations!$C$84*INDEX('Monthly Data'!P:P,Calculations!$C$116+MOD(CM173,Calculations!$C$118))+Control!$C$7*Calculations!$C$85*INDEX('Monthly Data'!Q:Q,Calculations!$C$116+MOD(CM173,Calculations!$C$118))+(1-Control!$C$7*Calculations!$C$87)*INDEX('Monthly Data'!R:R,Calculations!$C$116+MOD(CM173,Calculations!$C$118))</f>
        <v>1.7831091590102856E-2</v>
      </c>
      <c r="HD173" s="86">
        <f ca="1">Control!$C$7*Calculations!$C$82*INDEX('Monthly Data'!N:N,Calculations!$C$116+MOD(CN173,Calculations!$C$118))+Control!$C$7*Calculations!$C$83*INDEX('Monthly Data'!O:O,Calculations!$C$116+MOD(CN173,Calculations!$C$118))+Control!$C$7*Calculations!$C$84*INDEX('Monthly Data'!P:P,Calculations!$C$116+MOD(CN173,Calculations!$C$118))+Control!$C$7*Calculations!$C$85*INDEX('Monthly Data'!Q:Q,Calculations!$C$116+MOD(CN173,Calculations!$C$118))+(1-Control!$C$7*Calculations!$C$87)*INDEX('Monthly Data'!R:R,Calculations!$C$116+MOD(CN173,Calculations!$C$118))</f>
        <v>8.4240675975201049E-3</v>
      </c>
      <c r="HE173" s="86">
        <f ca="1">Control!$C$7*Calculations!$C$82*INDEX('Monthly Data'!N:N,Calculations!$C$116+MOD(CO173,Calculations!$C$118))+Control!$C$7*Calculations!$C$83*INDEX('Monthly Data'!O:O,Calculations!$C$116+MOD(CO173,Calculations!$C$118))+Control!$C$7*Calculations!$C$84*INDEX('Monthly Data'!P:P,Calculations!$C$116+MOD(CO173,Calculations!$C$118))+Control!$C$7*Calculations!$C$85*INDEX('Monthly Data'!Q:Q,Calculations!$C$116+MOD(CO173,Calculations!$C$118))+(1-Control!$C$7*Calculations!$C$87)*INDEX('Monthly Data'!R:R,Calculations!$C$116+MOD(CO173,Calculations!$C$118))</f>
        <v>1.0353752315110615E-2</v>
      </c>
      <c r="HF173" s="86">
        <f ca="1">Control!$C$7*Calculations!$C$82*INDEX('Monthly Data'!N:N,Calculations!$C$116+MOD(CP173,Calculations!$C$118))+Control!$C$7*Calculations!$C$83*INDEX('Monthly Data'!O:O,Calculations!$C$116+MOD(CP173,Calculations!$C$118))+Control!$C$7*Calculations!$C$84*INDEX('Monthly Data'!P:P,Calculations!$C$116+MOD(CP173,Calculations!$C$118))+Control!$C$7*Calculations!$C$85*INDEX('Monthly Data'!Q:Q,Calculations!$C$116+MOD(CP173,Calculations!$C$118))+(1-Control!$C$7*Calculations!$C$87)*INDEX('Monthly Data'!R:R,Calculations!$C$116+MOD(CP173,Calculations!$C$118))</f>
        <v>7.5897487599915015E-3</v>
      </c>
      <c r="HG173" s="86">
        <f ca="1">Control!$C$7*Calculations!$C$82*INDEX('Monthly Data'!N:N,Calculations!$C$116+MOD(CQ173,Calculations!$C$118))+Control!$C$7*Calculations!$C$83*INDEX('Monthly Data'!O:O,Calculations!$C$116+MOD(CQ173,Calculations!$C$118))+Control!$C$7*Calculations!$C$84*INDEX('Monthly Data'!P:P,Calculations!$C$116+MOD(CQ173,Calculations!$C$118))+Control!$C$7*Calculations!$C$85*INDEX('Monthly Data'!Q:Q,Calculations!$C$116+MOD(CQ173,Calculations!$C$118))+(1-Control!$C$7*Calculations!$C$87)*INDEX('Monthly Data'!R:R,Calculations!$C$116+MOD(CQ173,Calculations!$C$118))</f>
        <v>2.3307359621218403E-2</v>
      </c>
      <c r="HH173" s="86">
        <f ca="1">Control!$C$7*Calculations!$C$82*INDEX('Monthly Data'!N:N,Calculations!$C$116+MOD(CR173,Calculations!$C$118))+Control!$C$7*Calculations!$C$83*INDEX('Monthly Data'!O:O,Calculations!$C$116+MOD(CR173,Calculations!$C$118))+Control!$C$7*Calculations!$C$84*INDEX('Monthly Data'!P:P,Calculations!$C$116+MOD(CR173,Calculations!$C$118))+Control!$C$7*Calculations!$C$85*INDEX('Monthly Data'!Q:Q,Calculations!$C$116+MOD(CR173,Calculations!$C$118))+(1-Control!$C$7*Calculations!$C$87)*INDEX('Monthly Data'!R:R,Calculations!$C$116+MOD(CR173,Calculations!$C$118))</f>
        <v>-7.4084874653726545E-3</v>
      </c>
      <c r="HI173" s="86">
        <f ca="1">Control!$C$7*Calculations!$C$82*INDEX('Monthly Data'!N:N,Calculations!$C$116+MOD(CS173,Calculations!$C$118))+Control!$C$7*Calculations!$C$83*INDEX('Monthly Data'!O:O,Calculations!$C$116+MOD(CS173,Calculations!$C$118))+Control!$C$7*Calculations!$C$84*INDEX('Monthly Data'!P:P,Calculations!$C$116+MOD(CS173,Calculations!$C$118))+Control!$C$7*Calculations!$C$85*INDEX('Monthly Data'!Q:Q,Calculations!$C$116+MOD(CS173,Calculations!$C$118))+(1-Control!$C$7*Calculations!$C$87)*INDEX('Monthly Data'!R:R,Calculations!$C$116+MOD(CS173,Calculations!$C$118))</f>
        <v>9.5791276036140301E-3</v>
      </c>
      <c r="HJ173" s="86">
        <f ca="1">Control!$C$7*Calculations!$C$82*INDEX('Monthly Data'!N:N,Calculations!$C$116+MOD(CT173,Calculations!$C$118))+Control!$C$7*Calculations!$C$83*INDEX('Monthly Data'!O:O,Calculations!$C$116+MOD(CT173,Calculations!$C$118))+Control!$C$7*Calculations!$C$84*INDEX('Monthly Data'!P:P,Calculations!$C$116+MOD(CT173,Calculations!$C$118))+Control!$C$7*Calculations!$C$85*INDEX('Monthly Data'!Q:Q,Calculations!$C$116+MOD(CT173,Calculations!$C$118))+(1-Control!$C$7*Calculations!$C$87)*INDEX('Monthly Data'!R:R,Calculations!$C$116+MOD(CT173,Calculations!$C$118))</f>
        <v>-1.5984879994281095E-2</v>
      </c>
      <c r="HK173" s="86">
        <f ca="1">Control!$C$7*Calculations!$C$82*INDEX('Monthly Data'!N:N,Calculations!$C$116+MOD(CU173,Calculations!$C$118))+Control!$C$7*Calculations!$C$83*INDEX('Monthly Data'!O:O,Calculations!$C$116+MOD(CU173,Calculations!$C$118))+Control!$C$7*Calculations!$C$84*INDEX('Monthly Data'!P:P,Calculations!$C$116+MOD(CU173,Calculations!$C$118))+Control!$C$7*Calculations!$C$85*INDEX('Monthly Data'!Q:Q,Calculations!$C$116+MOD(CU173,Calculations!$C$118))+(1-Control!$C$7*Calculations!$C$87)*INDEX('Monthly Data'!R:R,Calculations!$C$116+MOD(CU173,Calculations!$C$118))</f>
        <v>-7.3651264633385334E-4</v>
      </c>
      <c r="HL173" s="86">
        <f ca="1">Control!$C$7*Calculations!$C$82*INDEX('Monthly Data'!N:N,Calculations!$C$116+MOD(CV173,Calculations!$C$118))+Control!$C$7*Calculations!$C$83*INDEX('Monthly Data'!O:O,Calculations!$C$116+MOD(CV173,Calculations!$C$118))+Control!$C$7*Calculations!$C$84*INDEX('Monthly Data'!P:P,Calculations!$C$116+MOD(CV173,Calculations!$C$118))+Control!$C$7*Calculations!$C$85*INDEX('Monthly Data'!Q:Q,Calculations!$C$116+MOD(CV173,Calculations!$C$118))+(1-Control!$C$7*Calculations!$C$87)*INDEX('Monthly Data'!R:R,Calculations!$C$116+MOD(CV173,Calculations!$C$118))</f>
        <v>-9.8327855560634558E-3</v>
      </c>
      <c r="HM173" s="86">
        <f ca="1">Control!$C$7*Calculations!$C$82*INDEX('Monthly Data'!N:N,Calculations!$C$116+MOD(CW173,Calculations!$C$118))+Control!$C$7*Calculations!$C$83*INDEX('Monthly Data'!O:O,Calculations!$C$116+MOD(CW173,Calculations!$C$118))+Control!$C$7*Calculations!$C$84*INDEX('Monthly Data'!P:P,Calculations!$C$116+MOD(CW173,Calculations!$C$118))+Control!$C$7*Calculations!$C$85*INDEX('Monthly Data'!Q:Q,Calculations!$C$116+MOD(CW173,Calculations!$C$118))+(1-Control!$C$7*Calculations!$C$87)*INDEX('Monthly Data'!R:R,Calculations!$C$116+MOD(CW173,Calculations!$C$118))</f>
        <v>3.127051071655923E-3</v>
      </c>
      <c r="HN173" s="86">
        <f ca="1">Control!$C$7*Calculations!$C$82*INDEX('Monthly Data'!N:N,Calculations!$C$116+MOD(CX173,Calculations!$C$118))+Control!$C$7*Calculations!$C$83*INDEX('Monthly Data'!O:O,Calculations!$C$116+MOD(CX173,Calculations!$C$118))+Control!$C$7*Calculations!$C$84*INDEX('Monthly Data'!P:P,Calculations!$C$116+MOD(CX173,Calculations!$C$118))+Control!$C$7*Calculations!$C$85*INDEX('Monthly Data'!Q:Q,Calculations!$C$116+MOD(CX173,Calculations!$C$118))+(1-Control!$C$7*Calculations!$C$87)*INDEX('Monthly Data'!R:R,Calculations!$C$116+MOD(CX173,Calculations!$C$118))</f>
        <v>-2.7490061308214487E-3</v>
      </c>
      <c r="HO173" s="86">
        <f ca="1">Control!$C$7*Calculations!$C$82*INDEX('Monthly Data'!N:N,Calculations!$C$116+MOD(CY173,Calculations!$C$118))+Control!$C$7*Calculations!$C$83*INDEX('Monthly Data'!O:O,Calculations!$C$116+MOD(CY173,Calculations!$C$118))+Control!$C$7*Calculations!$C$84*INDEX('Monthly Data'!P:P,Calculations!$C$116+MOD(CY173,Calculations!$C$118))+Control!$C$7*Calculations!$C$85*INDEX('Monthly Data'!Q:Q,Calculations!$C$116+MOD(CY173,Calculations!$C$118))+(1-Control!$C$7*Calculations!$C$87)*INDEX('Monthly Data'!R:R,Calculations!$C$116+MOD(CY173,Calculations!$C$118))</f>
        <v>2.2757992058453024E-3</v>
      </c>
      <c r="HP173" s="86">
        <f ca="1">Control!$C$7*Calculations!$C$82*INDEX('Monthly Data'!N:N,Calculations!$C$116+MOD(CZ173,Calculations!$C$118))+Control!$C$7*Calculations!$C$83*INDEX('Monthly Data'!O:O,Calculations!$C$116+MOD(CZ173,Calculations!$C$118))+Control!$C$7*Calculations!$C$84*INDEX('Monthly Data'!P:P,Calculations!$C$116+MOD(CZ173,Calculations!$C$118))+Control!$C$7*Calculations!$C$85*INDEX('Monthly Data'!Q:Q,Calculations!$C$116+MOD(CZ173,Calculations!$C$118))+(1-Control!$C$7*Calculations!$C$87)*INDEX('Monthly Data'!R:R,Calculations!$C$116+MOD(CZ173,Calculations!$C$118))</f>
        <v>1.5108777406081684E-3</v>
      </c>
      <c r="HQ173" s="86">
        <f ca="1">Control!$C$7*Calculations!$C$82*INDEX('Monthly Data'!N:N,Calculations!$C$116+MOD(DA173,Calculations!$C$118))+Control!$C$7*Calculations!$C$83*INDEX('Monthly Data'!O:O,Calculations!$C$116+MOD(DA173,Calculations!$C$118))+Control!$C$7*Calculations!$C$84*INDEX('Monthly Data'!P:P,Calculations!$C$116+MOD(DA173,Calculations!$C$118))+Control!$C$7*Calculations!$C$85*INDEX('Monthly Data'!Q:Q,Calculations!$C$116+MOD(DA173,Calculations!$C$118))+(1-Control!$C$7*Calculations!$C$87)*INDEX('Monthly Data'!R:R,Calculations!$C$116+MOD(DA173,Calculations!$C$118))</f>
        <v>2.3206536303657571E-2</v>
      </c>
      <c r="HR173" s="86">
        <f ca="1">Control!$C$7*Calculations!$C$82*INDEX('Monthly Data'!N:N,Calculations!$C$116+MOD(DB173,Calculations!$C$118))+Control!$C$7*Calculations!$C$83*INDEX('Monthly Data'!O:O,Calculations!$C$116+MOD(DB173,Calculations!$C$118))+Control!$C$7*Calculations!$C$84*INDEX('Monthly Data'!P:P,Calculations!$C$116+MOD(DB173,Calculations!$C$118))+Control!$C$7*Calculations!$C$85*INDEX('Monthly Data'!Q:Q,Calculations!$C$116+MOD(DB173,Calculations!$C$118))+(1-Control!$C$7*Calculations!$C$87)*INDEX('Monthly Data'!R:R,Calculations!$C$116+MOD(DB173,Calculations!$C$118))</f>
        <v>-1.3959200237295809E-2</v>
      </c>
      <c r="HS173" s="86">
        <f ca="1">Control!$C$7*Calculations!$C$82*INDEX('Monthly Data'!N:N,Calculations!$C$116+MOD(DC173,Calculations!$C$118))+Control!$C$7*Calculations!$C$83*INDEX('Monthly Data'!O:O,Calculations!$C$116+MOD(DC173,Calculations!$C$118))+Control!$C$7*Calculations!$C$84*INDEX('Monthly Data'!P:P,Calculations!$C$116+MOD(DC173,Calculations!$C$118))+Control!$C$7*Calculations!$C$85*INDEX('Monthly Data'!Q:Q,Calculations!$C$116+MOD(DC173,Calculations!$C$118))+(1-Control!$C$7*Calculations!$C$87)*INDEX('Monthly Data'!R:R,Calculations!$C$116+MOD(DC173,Calculations!$C$118))</f>
        <v>8.3814116887657771E-3</v>
      </c>
      <c r="HT173" s="86">
        <f ca="1">Control!$C$7*Calculations!$C$82*INDEX('Monthly Data'!N:N,Calculations!$C$116+MOD(DD173,Calculations!$C$118))+Control!$C$7*Calculations!$C$83*INDEX('Monthly Data'!O:O,Calculations!$C$116+MOD(DD173,Calculations!$C$118))+Control!$C$7*Calculations!$C$84*INDEX('Monthly Data'!P:P,Calculations!$C$116+MOD(DD173,Calculations!$C$118))+Control!$C$7*Calculations!$C$85*INDEX('Monthly Data'!Q:Q,Calculations!$C$116+MOD(DD173,Calculations!$C$118))+(1-Control!$C$7*Calculations!$C$87)*INDEX('Monthly Data'!R:R,Calculations!$C$116+MOD(DD173,Calculations!$C$118))</f>
        <v>-2.0269389991732112E-2</v>
      </c>
      <c r="HU173" s="86">
        <f ca="1">Control!$C$7*Calculations!$C$82*INDEX('Monthly Data'!N:N,Calculations!$C$116+MOD(DE173,Calculations!$C$118))+Control!$C$7*Calculations!$C$83*INDEX('Monthly Data'!O:O,Calculations!$C$116+MOD(DE173,Calculations!$C$118))+Control!$C$7*Calculations!$C$84*INDEX('Monthly Data'!P:P,Calculations!$C$116+MOD(DE173,Calculations!$C$118))+Control!$C$7*Calculations!$C$85*INDEX('Monthly Data'!Q:Q,Calculations!$C$116+MOD(DE173,Calculations!$C$118))+(1-Control!$C$7*Calculations!$C$87)*INDEX('Monthly Data'!R:R,Calculations!$C$116+MOD(DE173,Calculations!$C$118))</f>
        <v>2.4722579420195831E-2</v>
      </c>
      <c r="HV173" s="86">
        <f ca="1">Control!$C$7*Calculations!$C$82*INDEX('Monthly Data'!N:N,Calculations!$C$116+MOD(DF173,Calculations!$C$118))+Control!$C$7*Calculations!$C$83*INDEX('Monthly Data'!O:O,Calculations!$C$116+MOD(DF173,Calculations!$C$118))+Control!$C$7*Calculations!$C$84*INDEX('Monthly Data'!P:P,Calculations!$C$116+MOD(DF173,Calculations!$C$118))+Control!$C$7*Calculations!$C$85*INDEX('Monthly Data'!Q:Q,Calculations!$C$116+MOD(DF173,Calculations!$C$118))+(1-Control!$C$7*Calculations!$C$87)*INDEX('Monthly Data'!R:R,Calculations!$C$116+MOD(DF173,Calculations!$C$118))</f>
        <v>-1.6546126717384396E-2</v>
      </c>
      <c r="HW173" s="86">
        <f ca="1">Control!$C$7*Calculations!$C$82*INDEX('Monthly Data'!N:N,Calculations!$C$116+MOD(DG173,Calculations!$C$118))+Control!$C$7*Calculations!$C$83*INDEX('Monthly Data'!O:O,Calculations!$C$116+MOD(DG173,Calculations!$C$118))+Control!$C$7*Calculations!$C$84*INDEX('Monthly Data'!P:P,Calculations!$C$116+MOD(DG173,Calculations!$C$118))+Control!$C$7*Calculations!$C$85*INDEX('Monthly Data'!Q:Q,Calculations!$C$116+MOD(DG173,Calculations!$C$118))+(1-Control!$C$7*Calculations!$C$87)*INDEX('Monthly Data'!R:R,Calculations!$C$116+MOD(DG173,Calculations!$C$118))</f>
        <v>9.9787204839310462E-3</v>
      </c>
      <c r="HX173" s="86">
        <f ca="1">Control!$C$7*Calculations!$C$82*INDEX('Monthly Data'!N:N,Calculations!$C$116+MOD(DH173,Calculations!$C$118))+Control!$C$7*Calculations!$C$83*INDEX('Monthly Data'!O:O,Calculations!$C$116+MOD(DH173,Calculations!$C$118))+Control!$C$7*Calculations!$C$84*INDEX('Monthly Data'!P:P,Calculations!$C$116+MOD(DH173,Calculations!$C$118))+Control!$C$7*Calculations!$C$85*INDEX('Monthly Data'!Q:Q,Calculations!$C$116+MOD(DH173,Calculations!$C$118))+(1-Control!$C$7*Calculations!$C$87)*INDEX('Monthly Data'!R:R,Calculations!$C$116+MOD(DH173,Calculations!$C$118))</f>
        <v>1.7073665854433945E-2</v>
      </c>
      <c r="HY173" s="86">
        <f ca="1">Control!$C$7*Calculations!$C$82*INDEX('Monthly Data'!N:N,Calculations!$C$116+MOD(DI173,Calculations!$C$118))+Control!$C$7*Calculations!$C$83*INDEX('Monthly Data'!O:O,Calculations!$C$116+MOD(DI173,Calculations!$C$118))+Control!$C$7*Calculations!$C$84*INDEX('Monthly Data'!P:P,Calculations!$C$116+MOD(DI173,Calculations!$C$118))+Control!$C$7*Calculations!$C$85*INDEX('Monthly Data'!Q:Q,Calculations!$C$116+MOD(DI173,Calculations!$C$118))+(1-Control!$C$7*Calculations!$C$87)*INDEX('Monthly Data'!R:R,Calculations!$C$116+MOD(DI173,Calculations!$C$118))</f>
        <v>-7.5539743260223157E-3</v>
      </c>
      <c r="HZ173" s="86">
        <f ca="1">Control!$C$7*Calculations!$C$82*INDEX('Monthly Data'!N:N,Calculations!$C$116+MOD(DJ173,Calculations!$C$118))+Control!$C$7*Calculations!$C$83*INDEX('Monthly Data'!O:O,Calculations!$C$116+MOD(DJ173,Calculations!$C$118))+Control!$C$7*Calculations!$C$84*INDEX('Monthly Data'!P:P,Calculations!$C$116+MOD(DJ173,Calculations!$C$118))+Control!$C$7*Calculations!$C$85*INDEX('Monthly Data'!Q:Q,Calculations!$C$116+MOD(DJ173,Calculations!$C$118))+(1-Control!$C$7*Calculations!$C$87)*INDEX('Monthly Data'!R:R,Calculations!$C$116+MOD(DJ173,Calculations!$C$118))</f>
        <v>2.0524935548016137E-2</v>
      </c>
      <c r="IA173" s="86">
        <f ca="1">Control!$C$7*Calculations!$C$82*INDEX('Monthly Data'!N:N,Calculations!$C$116+MOD(DK173,Calculations!$C$118))+Control!$C$7*Calculations!$C$83*INDEX('Monthly Data'!O:O,Calculations!$C$116+MOD(DK173,Calculations!$C$118))+Control!$C$7*Calculations!$C$84*INDEX('Monthly Data'!P:P,Calculations!$C$116+MOD(DK173,Calculations!$C$118))+Control!$C$7*Calculations!$C$85*INDEX('Monthly Data'!Q:Q,Calculations!$C$116+MOD(DK173,Calculations!$C$118))+(1-Control!$C$7*Calculations!$C$87)*INDEX('Monthly Data'!R:R,Calculations!$C$116+MOD(DK173,Calculations!$C$118))</f>
        <v>1.5216630695380906E-2</v>
      </c>
      <c r="IB173" s="86">
        <f ca="1">Control!$C$7*Calculations!$C$82*INDEX('Monthly Data'!N:N,Calculations!$C$116+MOD(DL173,Calculations!$C$118))+Control!$C$7*Calculations!$C$83*INDEX('Monthly Data'!O:O,Calculations!$C$116+MOD(DL173,Calculations!$C$118))+Control!$C$7*Calculations!$C$84*INDEX('Monthly Data'!P:P,Calculations!$C$116+MOD(DL173,Calculations!$C$118))+Control!$C$7*Calculations!$C$85*INDEX('Monthly Data'!Q:Q,Calculations!$C$116+MOD(DL173,Calculations!$C$118))+(1-Control!$C$7*Calculations!$C$87)*INDEX('Monthly Data'!R:R,Calculations!$C$116+MOD(DL173,Calculations!$C$118))</f>
        <v>-3.9863250714949353E-2</v>
      </c>
      <c r="IC173" s="86">
        <f ca="1">Control!$C$7*Calculations!$C$82*INDEX('Monthly Data'!N:N,Calculations!$C$116+MOD(DM173,Calculations!$C$118))+Control!$C$7*Calculations!$C$83*INDEX('Monthly Data'!O:O,Calculations!$C$116+MOD(DM173,Calculations!$C$118))+Control!$C$7*Calculations!$C$84*INDEX('Monthly Data'!P:P,Calculations!$C$116+MOD(DM173,Calculations!$C$118))+Control!$C$7*Calculations!$C$85*INDEX('Monthly Data'!Q:Q,Calculations!$C$116+MOD(DM173,Calculations!$C$118))+(1-Control!$C$7*Calculations!$C$87)*INDEX('Monthly Data'!R:R,Calculations!$C$116+MOD(DM173,Calculations!$C$118))</f>
        <v>-3.8554137824290124E-2</v>
      </c>
      <c r="ID173" s="86">
        <f ca="1">Control!$C$7*Calculations!$C$82*INDEX('Monthly Data'!N:N,Calculations!$C$116+MOD(DN173,Calculations!$C$118))+Control!$C$7*Calculations!$C$83*INDEX('Monthly Data'!O:O,Calculations!$C$116+MOD(DN173,Calculations!$C$118))+Control!$C$7*Calculations!$C$84*INDEX('Monthly Data'!P:P,Calculations!$C$116+MOD(DN173,Calculations!$C$118))+Control!$C$7*Calculations!$C$85*INDEX('Monthly Data'!Q:Q,Calculations!$C$116+MOD(DN173,Calculations!$C$118))+(1-Control!$C$7*Calculations!$C$87)*INDEX('Monthly Data'!R:R,Calculations!$C$116+MOD(DN173,Calculations!$C$118))</f>
        <v>1.2435425892067014E-2</v>
      </c>
      <c r="IE173" s="86">
        <f ca="1">Control!$C$7*Calculations!$C$82*INDEX('Monthly Data'!N:N,Calculations!$C$116+MOD(DO173,Calculations!$C$118))+Control!$C$7*Calculations!$C$83*INDEX('Monthly Data'!O:O,Calculations!$C$116+MOD(DO173,Calculations!$C$118))+Control!$C$7*Calculations!$C$84*INDEX('Monthly Data'!P:P,Calculations!$C$116+MOD(DO173,Calculations!$C$118))+Control!$C$7*Calculations!$C$85*INDEX('Monthly Data'!Q:Q,Calculations!$C$116+MOD(DO173,Calculations!$C$118))+(1-Control!$C$7*Calculations!$C$87)*INDEX('Monthly Data'!R:R,Calculations!$C$116+MOD(DO173,Calculations!$C$118))</f>
        <v>3.8809817903524786E-2</v>
      </c>
      <c r="IF173" s="86">
        <f ca="1">Control!$C$7*Calculations!$C$82*INDEX('Monthly Data'!N:N,Calculations!$C$116+MOD(DP173,Calculations!$C$118))+Control!$C$7*Calculations!$C$83*INDEX('Monthly Data'!O:O,Calculations!$C$116+MOD(DP173,Calculations!$C$118))+Control!$C$7*Calculations!$C$84*INDEX('Monthly Data'!P:P,Calculations!$C$116+MOD(DP173,Calculations!$C$118))+Control!$C$7*Calculations!$C$85*INDEX('Monthly Data'!Q:Q,Calculations!$C$116+MOD(DP173,Calculations!$C$118))+(1-Control!$C$7*Calculations!$C$87)*INDEX('Monthly Data'!R:R,Calculations!$C$116+MOD(DP173,Calculations!$C$118))</f>
        <v>-1.9947061878162777E-2</v>
      </c>
      <c r="IG173" s="88">
        <f ca="1">Control!$C$8*(1+DQ173)*(1+DR173)*(1+DS173)*(1+DT173)*(1+DU173)*(1+DV173)*(1+DW173)*(1+DX173)*(1+DY173)*(1+DZ173)*(1+EA173)*(1+EB173)*(1+EC173)*(1+ED173)*(1+EE173)*(1+EF173)*(1+EG173)*(1+EH173)*(1+EI173)*(1+EJ173)*(1+EK173)*(1+EL173)*(1+EM173)*(1+EN173)*(1+EO173)*(1+EP173)*(1+EQ173)*(1+ER173)*(1+ES173)*(1+ET173)*(1+EU173)*(1+EV173)*(1+EW173)*(1+EX173)*(1+EY173)*(1+EZ173)*(1+FA173)*(1+FB173)*(1+FC173)*(1+FD173)*(1+FE173)*(1+FF173)*(1+FG173)*(1+FH173)*(1+FI173)*(1+FJ173)*(1+FK173)*(1+FL173)*(1+FM173)*(1+FN173)*(1+FO173)*(1+FP173)*(1+FQ173)*(1+FR173)*(1+FS173)*(1+FT173)*(1+FU173)*(1+FV173)*(1+FW173)*(1+FX173)*(1+FY173)*(1+FZ173)*(1+GA173)*(1+GB173)*(1+GC173)*(1+GD173)*(1+GE173)*(1+GF173)*(1+GG173)*(1+GH173)*(1+GI173)*(1+GJ173)*(1+GK173)*(1+GL173)*(1+GM173)*(1+GN173)*(1+GO173)*(1+GP173)*(1+GQ173)*(1+GR173)*(1+GS173)*(1+GT173)*(1+GU173)*(1+GV173)*(1+GW173)*(1+GX173)*(1+GY173)*(1+GZ173)*(1+HA173)*(1+HB173)*(1+HC173)*(1+HD173)*(1+HE173)*(1+HF173)*(1+HG173)*(1+HH173)*(1+HI173)*(1+HJ173)*(1+HK173)*(1+HL173)*(1+HM173)*(1+HN173)*(1+HO173)*(1+HP173)*(1+HQ173)*(1+HR173)*(1+HS173)*(1+HT173)*(1+HU173)*(1+HV173)*(1+HW173)*(1+HX173)*(1+HY173)*(1+HZ173)*(1+IA173)*(1+IB173)*(1+IC173)*(1+ID173)*(1+IE173)*(1+IF173)</f>
        <v>76815.673542308839</v>
      </c>
    </row>
    <row r="174" spans="1:241" x14ac:dyDescent="0.25">
      <c r="A174">
        <v>70</v>
      </c>
      <c r="B174">
        <v>87</v>
      </c>
      <c r="C174">
        <v>115</v>
      </c>
      <c r="D174">
        <v>56</v>
      </c>
      <c r="E174">
        <v>11</v>
      </c>
      <c r="F174">
        <v>82</v>
      </c>
      <c r="G174">
        <v>39</v>
      </c>
      <c r="H174">
        <v>110</v>
      </c>
      <c r="I174">
        <v>98</v>
      </c>
      <c r="J174">
        <v>75</v>
      </c>
      <c r="K174">
        <v>78</v>
      </c>
      <c r="L174">
        <v>34</v>
      </c>
      <c r="M174">
        <v>95</v>
      </c>
      <c r="N174">
        <v>68</v>
      </c>
      <c r="O174">
        <v>20</v>
      </c>
      <c r="P174">
        <v>49</v>
      </c>
      <c r="Q174">
        <v>65</v>
      </c>
      <c r="R174">
        <v>5</v>
      </c>
      <c r="S174">
        <v>71</v>
      </c>
      <c r="T174">
        <v>49</v>
      </c>
      <c r="U174">
        <v>99</v>
      </c>
      <c r="V174">
        <v>27</v>
      </c>
      <c r="W174">
        <v>42</v>
      </c>
      <c r="X174">
        <v>72</v>
      </c>
      <c r="Y174">
        <v>91</v>
      </c>
      <c r="Z174">
        <v>53</v>
      </c>
      <c r="AA174">
        <v>58</v>
      </c>
      <c r="AB174">
        <v>6</v>
      </c>
      <c r="AC174">
        <v>5</v>
      </c>
      <c r="AD174">
        <v>100</v>
      </c>
      <c r="AE174">
        <v>33</v>
      </c>
      <c r="AF174">
        <v>53</v>
      </c>
      <c r="AG174">
        <v>3</v>
      </c>
      <c r="AH174">
        <v>74</v>
      </c>
      <c r="AI174">
        <v>4</v>
      </c>
      <c r="AJ174">
        <v>90</v>
      </c>
      <c r="AK174">
        <v>101</v>
      </c>
      <c r="AL174">
        <v>108</v>
      </c>
      <c r="AM174">
        <v>47</v>
      </c>
      <c r="AN174">
        <v>22</v>
      </c>
      <c r="AO174">
        <v>101</v>
      </c>
      <c r="AP174">
        <v>114</v>
      </c>
      <c r="AQ174">
        <v>27</v>
      </c>
      <c r="AR174">
        <v>85</v>
      </c>
      <c r="AS174">
        <v>58</v>
      </c>
      <c r="AT174">
        <v>74</v>
      </c>
      <c r="AU174">
        <v>88</v>
      </c>
      <c r="AV174">
        <v>114</v>
      </c>
      <c r="AW174">
        <v>92</v>
      </c>
      <c r="AX174">
        <v>67</v>
      </c>
      <c r="AY174">
        <v>48</v>
      </c>
      <c r="AZ174">
        <v>13</v>
      </c>
      <c r="BA174">
        <v>48</v>
      </c>
      <c r="BB174">
        <v>9</v>
      </c>
      <c r="BC174">
        <v>117</v>
      </c>
      <c r="BD174">
        <v>105</v>
      </c>
      <c r="BE174">
        <v>47</v>
      </c>
      <c r="BF174">
        <v>40</v>
      </c>
      <c r="BG174">
        <v>43</v>
      </c>
      <c r="BH174">
        <v>31</v>
      </c>
      <c r="BI174">
        <v>2</v>
      </c>
      <c r="BJ174">
        <v>99</v>
      </c>
      <c r="BK174">
        <v>73</v>
      </c>
      <c r="BL174">
        <v>90</v>
      </c>
      <c r="BM174">
        <v>53</v>
      </c>
      <c r="BN174">
        <v>12</v>
      </c>
      <c r="BO174">
        <v>20</v>
      </c>
      <c r="BP174">
        <v>70</v>
      </c>
      <c r="BQ174">
        <v>77</v>
      </c>
      <c r="BR174">
        <v>78</v>
      </c>
      <c r="BS174">
        <v>65</v>
      </c>
      <c r="BT174">
        <v>110</v>
      </c>
      <c r="BU174">
        <v>17</v>
      </c>
      <c r="BV174">
        <v>37</v>
      </c>
      <c r="BW174">
        <v>8</v>
      </c>
      <c r="BX174">
        <v>98</v>
      </c>
      <c r="BY174">
        <v>89</v>
      </c>
      <c r="BZ174">
        <v>103</v>
      </c>
      <c r="CA174">
        <v>107</v>
      </c>
      <c r="CB174">
        <v>42</v>
      </c>
      <c r="CC174">
        <v>61</v>
      </c>
      <c r="CD174">
        <v>57</v>
      </c>
      <c r="CE174">
        <v>85</v>
      </c>
      <c r="CF174">
        <v>48</v>
      </c>
      <c r="CG174">
        <v>30</v>
      </c>
      <c r="CH174">
        <v>66</v>
      </c>
      <c r="CI174">
        <v>23</v>
      </c>
      <c r="CJ174">
        <v>23</v>
      </c>
      <c r="CK174">
        <v>25</v>
      </c>
      <c r="CL174">
        <v>95</v>
      </c>
      <c r="CM174">
        <v>103</v>
      </c>
      <c r="CN174">
        <v>89</v>
      </c>
      <c r="CO174">
        <v>42</v>
      </c>
      <c r="CP174">
        <v>27</v>
      </c>
      <c r="CQ174">
        <v>107</v>
      </c>
      <c r="CR174">
        <v>56</v>
      </c>
      <c r="CS174">
        <v>27</v>
      </c>
      <c r="CT174">
        <v>15</v>
      </c>
      <c r="CU174">
        <v>86</v>
      </c>
      <c r="CV174">
        <v>10</v>
      </c>
      <c r="CW174">
        <v>55</v>
      </c>
      <c r="CX174">
        <v>46</v>
      </c>
      <c r="CY174">
        <v>58</v>
      </c>
      <c r="CZ174">
        <v>17</v>
      </c>
      <c r="DA174">
        <v>6</v>
      </c>
      <c r="DB174">
        <v>10</v>
      </c>
      <c r="DC174">
        <v>116</v>
      </c>
      <c r="DD174">
        <v>11</v>
      </c>
      <c r="DE174">
        <v>100</v>
      </c>
      <c r="DF174">
        <v>37</v>
      </c>
      <c r="DG174">
        <v>63</v>
      </c>
      <c r="DH174">
        <v>52</v>
      </c>
      <c r="DI174">
        <v>17</v>
      </c>
      <c r="DJ174">
        <v>62</v>
      </c>
      <c r="DK174">
        <v>76</v>
      </c>
      <c r="DL174">
        <v>107</v>
      </c>
      <c r="DM174">
        <v>67</v>
      </c>
      <c r="DN174">
        <v>117</v>
      </c>
      <c r="DO174">
        <v>105</v>
      </c>
      <c r="DP174">
        <v>106</v>
      </c>
      <c r="DQ174" s="86">
        <f ca="1">Control!$C$7*Calculations!$C$82*INDEX('Monthly Data'!N:N,Calculations!$C$116+MOD(A174,Calculations!$C$118))+Control!$C$7*Calculations!$C$83*INDEX('Monthly Data'!O:O,Calculations!$C$116+MOD(A174,Calculations!$C$118))+Control!$C$7*Calculations!$C$84*INDEX('Monthly Data'!P:P,Calculations!$C$116+MOD(A174,Calculations!$C$118))+Control!$C$7*Calculations!$C$85*INDEX('Monthly Data'!Q:Q,Calculations!$C$116+MOD(A174,Calculations!$C$118))+(1-Control!$C$7*Calculations!$C$87)*INDEX('Monthly Data'!R:R,Calculations!$C$116+MOD(A174,Calculations!$C$118))</f>
        <v>3.8809817903524786E-2</v>
      </c>
      <c r="DR174" s="86">
        <f ca="1">Control!$C$7*Calculations!$C$82*INDEX('Monthly Data'!N:N,Calculations!$C$116+MOD(B174,Calculations!$C$118))+Control!$C$7*Calculations!$C$83*INDEX('Monthly Data'!O:O,Calculations!$C$116+MOD(B174,Calculations!$C$118))+Control!$C$7*Calculations!$C$84*INDEX('Monthly Data'!P:P,Calculations!$C$116+MOD(B174,Calculations!$C$118))+Control!$C$7*Calculations!$C$85*INDEX('Monthly Data'!Q:Q,Calculations!$C$116+MOD(B174,Calculations!$C$118))+(1-Control!$C$7*Calculations!$C$87)*INDEX('Monthly Data'!R:R,Calculations!$C$116+MOD(B174,Calculations!$C$118))</f>
        <v>2.5790695379256122E-2</v>
      </c>
      <c r="DS174" s="86">
        <f ca="1">Control!$C$7*Calculations!$C$82*INDEX('Monthly Data'!N:N,Calculations!$C$116+MOD(C174,Calculations!$C$118))+Control!$C$7*Calculations!$C$83*INDEX('Monthly Data'!O:O,Calculations!$C$116+MOD(C174,Calculations!$C$118))+Control!$C$7*Calculations!$C$84*INDEX('Monthly Data'!P:P,Calculations!$C$116+MOD(C174,Calculations!$C$118))+Control!$C$7*Calculations!$C$85*INDEX('Monthly Data'!Q:Q,Calculations!$C$116+MOD(C174,Calculations!$C$118))+(1-Control!$C$7*Calculations!$C$87)*INDEX('Monthly Data'!R:R,Calculations!$C$116+MOD(C174,Calculations!$C$118))</f>
        <v>4.5132804118240749E-2</v>
      </c>
      <c r="DT174" s="86">
        <f ca="1">Control!$C$7*Calculations!$C$82*INDEX('Monthly Data'!N:N,Calculations!$C$116+MOD(D174,Calculations!$C$118))+Control!$C$7*Calculations!$C$83*INDEX('Monthly Data'!O:O,Calculations!$C$116+MOD(D174,Calculations!$C$118))+Control!$C$7*Calculations!$C$84*INDEX('Monthly Data'!P:P,Calculations!$C$116+MOD(D174,Calculations!$C$118))+Control!$C$7*Calculations!$C$85*INDEX('Monthly Data'!Q:Q,Calculations!$C$116+MOD(D174,Calculations!$C$118))+(1-Control!$C$7*Calculations!$C$87)*INDEX('Monthly Data'!R:R,Calculations!$C$116+MOD(D174,Calculations!$C$118))</f>
        <v>7.5897487599915015E-3</v>
      </c>
      <c r="DU174" s="86">
        <f ca="1">Control!$C$7*Calculations!$C$82*INDEX('Monthly Data'!N:N,Calculations!$C$116+MOD(E174,Calculations!$C$118))+Control!$C$7*Calculations!$C$83*INDEX('Monthly Data'!O:O,Calculations!$C$116+MOD(E174,Calculations!$C$118))+Control!$C$7*Calculations!$C$84*INDEX('Monthly Data'!P:P,Calculations!$C$116+MOD(E174,Calculations!$C$118))+Control!$C$7*Calculations!$C$85*INDEX('Monthly Data'!Q:Q,Calculations!$C$116+MOD(E174,Calculations!$C$118))+(1-Control!$C$7*Calculations!$C$87)*INDEX('Monthly Data'!R:R,Calculations!$C$116+MOD(E174,Calculations!$C$118))</f>
        <v>1.0018681835149534E-3</v>
      </c>
      <c r="DV174" s="86">
        <f ca="1">Control!$C$7*Calculations!$C$82*INDEX('Monthly Data'!N:N,Calculations!$C$116+MOD(F174,Calculations!$C$118))+Control!$C$7*Calculations!$C$83*INDEX('Monthly Data'!O:O,Calculations!$C$116+MOD(F174,Calculations!$C$118))+Control!$C$7*Calculations!$C$84*INDEX('Monthly Data'!P:P,Calculations!$C$116+MOD(F174,Calculations!$C$118))+Control!$C$7*Calculations!$C$85*INDEX('Monthly Data'!Q:Q,Calculations!$C$116+MOD(F174,Calculations!$C$118))+(1-Control!$C$7*Calculations!$C$87)*INDEX('Monthly Data'!R:R,Calculations!$C$116+MOD(F174,Calculations!$C$118))</f>
        <v>1.7361594973213587E-2</v>
      </c>
      <c r="DW174" s="86">
        <f ca="1">Control!$C$7*Calculations!$C$82*INDEX('Monthly Data'!N:N,Calculations!$C$116+MOD(G174,Calculations!$C$118))+Control!$C$7*Calculations!$C$83*INDEX('Monthly Data'!O:O,Calculations!$C$116+MOD(G174,Calculations!$C$118))+Control!$C$7*Calculations!$C$84*INDEX('Monthly Data'!P:P,Calculations!$C$116+MOD(G174,Calculations!$C$118))+Control!$C$7*Calculations!$C$85*INDEX('Monthly Data'!Q:Q,Calculations!$C$116+MOD(G174,Calculations!$C$118))+(1-Control!$C$7*Calculations!$C$87)*INDEX('Monthly Data'!R:R,Calculations!$C$116+MOD(G174,Calculations!$C$118))</f>
        <v>1.5063457444773597E-2</v>
      </c>
      <c r="DX174" s="86">
        <f ca="1">Control!$C$7*Calculations!$C$82*INDEX('Monthly Data'!N:N,Calculations!$C$116+MOD(H174,Calculations!$C$118))+Control!$C$7*Calculations!$C$83*INDEX('Monthly Data'!O:O,Calculations!$C$116+MOD(H174,Calculations!$C$118))+Control!$C$7*Calculations!$C$84*INDEX('Monthly Data'!P:P,Calculations!$C$116+MOD(H174,Calculations!$C$118))+Control!$C$7*Calculations!$C$85*INDEX('Monthly Data'!Q:Q,Calculations!$C$116+MOD(H174,Calculations!$C$118))+(1-Control!$C$7*Calculations!$C$87)*INDEX('Monthly Data'!R:R,Calculations!$C$116+MOD(H174,Calculations!$C$118))</f>
        <v>3.127051071655923E-3</v>
      </c>
      <c r="DY174" s="86">
        <f ca="1">Control!$C$7*Calculations!$C$82*INDEX('Monthly Data'!N:N,Calculations!$C$116+MOD(I174,Calculations!$C$118))+Control!$C$7*Calculations!$C$83*INDEX('Monthly Data'!O:O,Calculations!$C$116+MOD(I174,Calculations!$C$118))+Control!$C$7*Calculations!$C$84*INDEX('Monthly Data'!P:P,Calculations!$C$116+MOD(I174,Calculations!$C$118))+Control!$C$7*Calculations!$C$85*INDEX('Monthly Data'!Q:Q,Calculations!$C$116+MOD(I174,Calculations!$C$118))+(1-Control!$C$7*Calculations!$C$87)*INDEX('Monthly Data'!R:R,Calculations!$C$116+MOD(I174,Calculations!$C$118))</f>
        <v>2.4842166689046628E-2</v>
      </c>
      <c r="DZ174" s="86">
        <f ca="1">Control!$C$7*Calculations!$C$82*INDEX('Monthly Data'!N:N,Calculations!$C$116+MOD(J174,Calculations!$C$118))+Control!$C$7*Calculations!$C$83*INDEX('Monthly Data'!O:O,Calculations!$C$116+MOD(J174,Calculations!$C$118))+Control!$C$7*Calculations!$C$84*INDEX('Monthly Data'!P:P,Calculations!$C$116+MOD(J174,Calculations!$C$118))+Control!$C$7*Calculations!$C$85*INDEX('Monthly Data'!Q:Q,Calculations!$C$116+MOD(J174,Calculations!$C$118))+(1-Control!$C$7*Calculations!$C$87)*INDEX('Monthly Data'!R:R,Calculations!$C$116+MOD(J174,Calculations!$C$118))</f>
        <v>-2.0259958308006688E-2</v>
      </c>
      <c r="EA174" s="86">
        <f ca="1">Control!$C$7*Calculations!$C$82*INDEX('Monthly Data'!N:N,Calculations!$C$116+MOD(K174,Calculations!$C$118))+Control!$C$7*Calculations!$C$83*INDEX('Monthly Data'!O:O,Calculations!$C$116+MOD(K174,Calculations!$C$118))+Control!$C$7*Calculations!$C$84*INDEX('Monthly Data'!P:P,Calculations!$C$116+MOD(K174,Calculations!$C$118))+Control!$C$7*Calculations!$C$85*INDEX('Monthly Data'!Q:Q,Calculations!$C$116+MOD(K174,Calculations!$C$118))+(1-Control!$C$7*Calculations!$C$87)*INDEX('Monthly Data'!R:R,Calculations!$C$116+MOD(K174,Calculations!$C$118))</f>
        <v>1.7472933988537529E-2</v>
      </c>
      <c r="EB174" s="86">
        <f ca="1">Control!$C$7*Calculations!$C$82*INDEX('Monthly Data'!N:N,Calculations!$C$116+MOD(L174,Calculations!$C$118))+Control!$C$7*Calculations!$C$83*INDEX('Monthly Data'!O:O,Calculations!$C$116+MOD(L174,Calculations!$C$118))+Control!$C$7*Calculations!$C$84*INDEX('Monthly Data'!P:P,Calculations!$C$116+MOD(L174,Calculations!$C$118))+Control!$C$7*Calculations!$C$85*INDEX('Monthly Data'!Q:Q,Calculations!$C$116+MOD(L174,Calculations!$C$118))+(1-Control!$C$7*Calculations!$C$87)*INDEX('Monthly Data'!R:R,Calculations!$C$116+MOD(L174,Calculations!$C$118))</f>
        <v>5.3309355465453899E-3</v>
      </c>
      <c r="EC174" s="86">
        <f ca="1">Control!$C$7*Calculations!$C$82*INDEX('Monthly Data'!N:N,Calculations!$C$116+MOD(M174,Calculations!$C$118))+Control!$C$7*Calculations!$C$83*INDEX('Monthly Data'!O:O,Calculations!$C$116+MOD(M174,Calculations!$C$118))+Control!$C$7*Calculations!$C$84*INDEX('Monthly Data'!P:P,Calculations!$C$116+MOD(M174,Calculations!$C$118))+Control!$C$7*Calculations!$C$85*INDEX('Monthly Data'!Q:Q,Calculations!$C$116+MOD(M174,Calculations!$C$118))+(1-Control!$C$7*Calculations!$C$87)*INDEX('Monthly Data'!R:R,Calculations!$C$116+MOD(M174,Calculations!$C$118))</f>
        <v>1.5758278480433856E-2</v>
      </c>
      <c r="ED174" s="86">
        <f ca="1">Control!$C$7*Calculations!$C$82*INDEX('Monthly Data'!N:N,Calculations!$C$116+MOD(N174,Calculations!$C$118))+Control!$C$7*Calculations!$C$83*INDEX('Monthly Data'!O:O,Calculations!$C$116+MOD(N174,Calculations!$C$118))+Control!$C$7*Calculations!$C$84*INDEX('Monthly Data'!P:P,Calculations!$C$116+MOD(N174,Calculations!$C$118))+Control!$C$7*Calculations!$C$85*INDEX('Monthly Data'!Q:Q,Calculations!$C$116+MOD(N174,Calculations!$C$118))+(1-Control!$C$7*Calculations!$C$87)*INDEX('Monthly Data'!R:R,Calculations!$C$116+MOD(N174,Calculations!$C$118))</f>
        <v>2.2757992058453024E-3</v>
      </c>
      <c r="EE174" s="86">
        <f ca="1">Control!$C$7*Calculations!$C$82*INDEX('Monthly Data'!N:N,Calculations!$C$116+MOD(O174,Calculations!$C$118))+Control!$C$7*Calculations!$C$83*INDEX('Monthly Data'!O:O,Calculations!$C$116+MOD(O174,Calculations!$C$118))+Control!$C$7*Calculations!$C$84*INDEX('Monthly Data'!P:P,Calculations!$C$116+MOD(O174,Calculations!$C$118))+Control!$C$7*Calculations!$C$85*INDEX('Monthly Data'!Q:Q,Calculations!$C$116+MOD(O174,Calculations!$C$118))+(1-Control!$C$7*Calculations!$C$87)*INDEX('Monthly Data'!R:R,Calculations!$C$116+MOD(O174,Calculations!$C$118))</f>
        <v>3.9251937367756782E-3</v>
      </c>
      <c r="EF174" s="86">
        <f ca="1">Control!$C$7*Calculations!$C$82*INDEX('Monthly Data'!N:N,Calculations!$C$116+MOD(P174,Calculations!$C$118))+Control!$C$7*Calculations!$C$83*INDEX('Monthly Data'!O:O,Calculations!$C$116+MOD(P174,Calculations!$C$118))+Control!$C$7*Calculations!$C$84*INDEX('Monthly Data'!P:P,Calculations!$C$116+MOD(P174,Calculations!$C$118))+Control!$C$7*Calculations!$C$85*INDEX('Monthly Data'!Q:Q,Calculations!$C$116+MOD(P174,Calculations!$C$118))+(1-Control!$C$7*Calculations!$C$87)*INDEX('Monthly Data'!R:R,Calculations!$C$116+MOD(P174,Calculations!$C$118))</f>
        <v>-1.4213734788548189E-2</v>
      </c>
      <c r="EG174" s="86">
        <f ca="1">Control!$C$7*Calculations!$C$82*INDEX('Monthly Data'!N:N,Calculations!$C$116+MOD(Q174,Calculations!$C$118))+Control!$C$7*Calculations!$C$83*INDEX('Monthly Data'!O:O,Calculations!$C$116+MOD(Q174,Calculations!$C$118))+Control!$C$7*Calculations!$C$84*INDEX('Monthly Data'!P:P,Calculations!$C$116+MOD(Q174,Calculations!$C$118))+Control!$C$7*Calculations!$C$85*INDEX('Monthly Data'!Q:Q,Calculations!$C$116+MOD(Q174,Calculations!$C$118))+(1-Control!$C$7*Calculations!$C$87)*INDEX('Monthly Data'!R:R,Calculations!$C$116+MOD(Q174,Calculations!$C$118))</f>
        <v>-1.3959200237295809E-2</v>
      </c>
      <c r="EH174" s="86">
        <f ca="1">Control!$C$7*Calculations!$C$82*INDEX('Monthly Data'!N:N,Calculations!$C$116+MOD(R174,Calculations!$C$118))+Control!$C$7*Calculations!$C$83*INDEX('Monthly Data'!O:O,Calculations!$C$116+MOD(R174,Calculations!$C$118))+Control!$C$7*Calculations!$C$84*INDEX('Monthly Data'!P:P,Calculations!$C$116+MOD(R174,Calculations!$C$118))+Control!$C$7*Calculations!$C$85*INDEX('Monthly Data'!Q:Q,Calculations!$C$116+MOD(R174,Calculations!$C$118))+(1-Control!$C$7*Calculations!$C$87)*INDEX('Monthly Data'!R:R,Calculations!$C$116+MOD(R174,Calculations!$C$118))</f>
        <v>1.2722494017511032E-2</v>
      </c>
      <c r="EI174" s="86">
        <f ca="1">Control!$C$7*Calculations!$C$82*INDEX('Monthly Data'!N:N,Calculations!$C$116+MOD(S174,Calculations!$C$118))+Control!$C$7*Calculations!$C$83*INDEX('Monthly Data'!O:O,Calculations!$C$116+MOD(S174,Calculations!$C$118))+Control!$C$7*Calculations!$C$84*INDEX('Monthly Data'!P:P,Calculations!$C$116+MOD(S174,Calculations!$C$118))+Control!$C$7*Calculations!$C$85*INDEX('Monthly Data'!Q:Q,Calculations!$C$116+MOD(S174,Calculations!$C$118))+(1-Control!$C$7*Calculations!$C$87)*INDEX('Monthly Data'!R:R,Calculations!$C$116+MOD(S174,Calculations!$C$118))</f>
        <v>-2.072517756005474E-2</v>
      </c>
      <c r="EJ174" s="86">
        <f ca="1">Control!$C$7*Calculations!$C$82*INDEX('Monthly Data'!N:N,Calculations!$C$116+MOD(T174,Calculations!$C$118))+Control!$C$7*Calculations!$C$83*INDEX('Monthly Data'!O:O,Calculations!$C$116+MOD(T174,Calculations!$C$118))+Control!$C$7*Calculations!$C$84*INDEX('Monthly Data'!P:P,Calculations!$C$116+MOD(T174,Calculations!$C$118))+Control!$C$7*Calculations!$C$85*INDEX('Monthly Data'!Q:Q,Calculations!$C$116+MOD(T174,Calculations!$C$118))+(1-Control!$C$7*Calculations!$C$87)*INDEX('Monthly Data'!R:R,Calculations!$C$116+MOD(T174,Calculations!$C$118))</f>
        <v>-1.4213734788548189E-2</v>
      </c>
      <c r="EK174" s="86">
        <f ca="1">Control!$C$7*Calculations!$C$82*INDEX('Monthly Data'!N:N,Calculations!$C$116+MOD(U174,Calculations!$C$118))+Control!$C$7*Calculations!$C$83*INDEX('Monthly Data'!O:O,Calculations!$C$116+MOD(U174,Calculations!$C$118))+Control!$C$7*Calculations!$C$84*INDEX('Monthly Data'!P:P,Calculations!$C$116+MOD(U174,Calculations!$C$118))+Control!$C$7*Calculations!$C$85*INDEX('Monthly Data'!Q:Q,Calculations!$C$116+MOD(U174,Calculations!$C$118))+(1-Control!$C$7*Calculations!$C$87)*INDEX('Monthly Data'!R:R,Calculations!$C$116+MOD(U174,Calculations!$C$118))</f>
        <v>-1.1360801645249321E-2</v>
      </c>
      <c r="EL174" s="86">
        <f ca="1">Control!$C$7*Calculations!$C$82*INDEX('Monthly Data'!N:N,Calculations!$C$116+MOD(V174,Calculations!$C$118))+Control!$C$7*Calculations!$C$83*INDEX('Monthly Data'!O:O,Calculations!$C$116+MOD(V174,Calculations!$C$118))+Control!$C$7*Calculations!$C$84*INDEX('Monthly Data'!P:P,Calculations!$C$116+MOD(V174,Calculations!$C$118))+Control!$C$7*Calculations!$C$85*INDEX('Monthly Data'!Q:Q,Calculations!$C$116+MOD(V174,Calculations!$C$118))+(1-Control!$C$7*Calculations!$C$87)*INDEX('Monthly Data'!R:R,Calculations!$C$116+MOD(V174,Calculations!$C$118))</f>
        <v>-3.53368065312233E-2</v>
      </c>
      <c r="EM174" s="86">
        <f ca="1">Control!$C$7*Calculations!$C$82*INDEX('Monthly Data'!N:N,Calculations!$C$116+MOD(W174,Calculations!$C$118))+Control!$C$7*Calculations!$C$83*INDEX('Monthly Data'!O:O,Calculations!$C$116+MOD(W174,Calculations!$C$118))+Control!$C$7*Calculations!$C$84*INDEX('Monthly Data'!P:P,Calculations!$C$116+MOD(W174,Calculations!$C$118))+Control!$C$7*Calculations!$C$85*INDEX('Monthly Data'!Q:Q,Calculations!$C$116+MOD(W174,Calculations!$C$118))+(1-Control!$C$7*Calculations!$C$87)*INDEX('Monthly Data'!R:R,Calculations!$C$116+MOD(W174,Calculations!$C$118))</f>
        <v>-6.1115617667135171E-2</v>
      </c>
      <c r="EN174" s="86">
        <f ca="1">Control!$C$7*Calculations!$C$82*INDEX('Monthly Data'!N:N,Calculations!$C$116+MOD(X174,Calculations!$C$118))+Control!$C$7*Calculations!$C$83*INDEX('Monthly Data'!O:O,Calculations!$C$116+MOD(X174,Calculations!$C$118))+Control!$C$7*Calculations!$C$84*INDEX('Monthly Data'!P:P,Calculations!$C$116+MOD(X174,Calculations!$C$118))+Control!$C$7*Calculations!$C$85*INDEX('Monthly Data'!Q:Q,Calculations!$C$116+MOD(X174,Calculations!$C$118))+(1-Control!$C$7*Calculations!$C$87)*INDEX('Monthly Data'!R:R,Calculations!$C$116+MOD(X174,Calculations!$C$118))</f>
        <v>-4.3408051735618014E-2</v>
      </c>
      <c r="EO174" s="86">
        <f ca="1">Control!$C$7*Calculations!$C$82*INDEX('Monthly Data'!N:N,Calculations!$C$116+MOD(Y174,Calculations!$C$118))+Control!$C$7*Calculations!$C$83*INDEX('Monthly Data'!O:O,Calculations!$C$116+MOD(Y174,Calculations!$C$118))+Control!$C$7*Calculations!$C$84*INDEX('Monthly Data'!P:P,Calculations!$C$116+MOD(Y174,Calculations!$C$118))+Control!$C$7*Calculations!$C$85*INDEX('Monthly Data'!Q:Q,Calculations!$C$116+MOD(Y174,Calculations!$C$118))+(1-Control!$C$7*Calculations!$C$87)*INDEX('Monthly Data'!R:R,Calculations!$C$116+MOD(Y174,Calculations!$C$118))</f>
        <v>-1.6546126717384396E-2</v>
      </c>
      <c r="EP174" s="86">
        <f ca="1">Control!$C$7*Calculations!$C$82*INDEX('Monthly Data'!N:N,Calculations!$C$116+MOD(Z174,Calculations!$C$118))+Control!$C$7*Calculations!$C$83*INDEX('Monthly Data'!O:O,Calculations!$C$116+MOD(Z174,Calculations!$C$118))+Control!$C$7*Calculations!$C$84*INDEX('Monthly Data'!P:P,Calculations!$C$116+MOD(Z174,Calculations!$C$118))+Control!$C$7*Calculations!$C$85*INDEX('Monthly Data'!Q:Q,Calculations!$C$116+MOD(Z174,Calculations!$C$118))+(1-Control!$C$7*Calculations!$C$87)*INDEX('Monthly Data'!R:R,Calculations!$C$116+MOD(Z174,Calculations!$C$118))</f>
        <v>1.1786765492207996E-2</v>
      </c>
      <c r="EQ174" s="86">
        <f ca="1">Control!$C$7*Calculations!$C$82*INDEX('Monthly Data'!N:N,Calculations!$C$116+MOD(AA174,Calculations!$C$118))+Control!$C$7*Calculations!$C$83*INDEX('Monthly Data'!O:O,Calculations!$C$116+MOD(AA174,Calculations!$C$118))+Control!$C$7*Calculations!$C$84*INDEX('Monthly Data'!P:P,Calculations!$C$116+MOD(AA174,Calculations!$C$118))+Control!$C$7*Calculations!$C$85*INDEX('Monthly Data'!Q:Q,Calculations!$C$116+MOD(AA174,Calculations!$C$118))+(1-Control!$C$7*Calculations!$C$87)*INDEX('Monthly Data'!R:R,Calculations!$C$116+MOD(AA174,Calculations!$C$118))</f>
        <v>8.4240675975201049E-3</v>
      </c>
      <c r="ER174" s="86">
        <f ca="1">Control!$C$7*Calculations!$C$82*INDEX('Monthly Data'!N:N,Calculations!$C$116+MOD(AB174,Calculations!$C$118))+Control!$C$7*Calculations!$C$83*INDEX('Monthly Data'!O:O,Calculations!$C$116+MOD(AB174,Calculations!$C$118))+Control!$C$7*Calculations!$C$84*INDEX('Monthly Data'!P:P,Calculations!$C$116+MOD(AB174,Calculations!$C$118))+Control!$C$7*Calculations!$C$85*INDEX('Monthly Data'!Q:Q,Calculations!$C$116+MOD(AB174,Calculations!$C$118))+(1-Control!$C$7*Calculations!$C$87)*INDEX('Monthly Data'!R:R,Calculations!$C$116+MOD(AB174,Calculations!$C$118))</f>
        <v>4.7768166384148329E-3</v>
      </c>
      <c r="ES174" s="86">
        <f ca="1">Control!$C$7*Calculations!$C$82*INDEX('Monthly Data'!N:N,Calculations!$C$116+MOD(AC174,Calculations!$C$118))+Control!$C$7*Calculations!$C$83*INDEX('Monthly Data'!O:O,Calculations!$C$116+MOD(AC174,Calculations!$C$118))+Control!$C$7*Calculations!$C$84*INDEX('Monthly Data'!P:P,Calculations!$C$116+MOD(AC174,Calculations!$C$118))+Control!$C$7*Calculations!$C$85*INDEX('Monthly Data'!Q:Q,Calculations!$C$116+MOD(AC174,Calculations!$C$118))+(1-Control!$C$7*Calculations!$C$87)*INDEX('Monthly Data'!R:R,Calculations!$C$116+MOD(AC174,Calculations!$C$118))</f>
        <v>1.2722494017511032E-2</v>
      </c>
      <c r="ET174" s="86">
        <f ca="1">Control!$C$7*Calculations!$C$82*INDEX('Monthly Data'!N:N,Calculations!$C$116+MOD(AD174,Calculations!$C$118))+Control!$C$7*Calculations!$C$83*INDEX('Monthly Data'!O:O,Calculations!$C$116+MOD(AD174,Calculations!$C$118))+Control!$C$7*Calculations!$C$84*INDEX('Monthly Data'!P:P,Calculations!$C$116+MOD(AD174,Calculations!$C$118))+Control!$C$7*Calculations!$C$85*INDEX('Monthly Data'!Q:Q,Calculations!$C$116+MOD(AD174,Calculations!$C$118))+(1-Control!$C$7*Calculations!$C$87)*INDEX('Monthly Data'!R:R,Calculations!$C$116+MOD(AD174,Calculations!$C$118))</f>
        <v>1.7599621212565995E-2</v>
      </c>
      <c r="EU174" s="86">
        <f ca="1">Control!$C$7*Calculations!$C$82*INDEX('Monthly Data'!N:N,Calculations!$C$116+MOD(AE174,Calculations!$C$118))+Control!$C$7*Calculations!$C$83*INDEX('Monthly Data'!O:O,Calculations!$C$116+MOD(AE174,Calculations!$C$118))+Control!$C$7*Calculations!$C$84*INDEX('Monthly Data'!P:P,Calculations!$C$116+MOD(AE174,Calculations!$C$118))+Control!$C$7*Calculations!$C$85*INDEX('Monthly Data'!Q:Q,Calculations!$C$116+MOD(AE174,Calculations!$C$118))+(1-Control!$C$7*Calculations!$C$87)*INDEX('Monthly Data'!R:R,Calculations!$C$116+MOD(AE174,Calculations!$C$118))</f>
        <v>3.1070573055362403E-2</v>
      </c>
      <c r="EV174" s="86">
        <f ca="1">Control!$C$7*Calculations!$C$82*INDEX('Monthly Data'!N:N,Calculations!$C$116+MOD(AF174,Calculations!$C$118))+Control!$C$7*Calculations!$C$83*INDEX('Monthly Data'!O:O,Calculations!$C$116+MOD(AF174,Calculations!$C$118))+Control!$C$7*Calculations!$C$84*INDEX('Monthly Data'!P:P,Calculations!$C$116+MOD(AF174,Calculations!$C$118))+Control!$C$7*Calculations!$C$85*INDEX('Monthly Data'!Q:Q,Calculations!$C$116+MOD(AF174,Calculations!$C$118))+(1-Control!$C$7*Calculations!$C$87)*INDEX('Monthly Data'!R:R,Calculations!$C$116+MOD(AF174,Calculations!$C$118))</f>
        <v>1.1786765492207996E-2</v>
      </c>
      <c r="EW174" s="86">
        <f ca="1">Control!$C$7*Calculations!$C$82*INDEX('Monthly Data'!N:N,Calculations!$C$116+MOD(AG174,Calculations!$C$118))+Control!$C$7*Calculations!$C$83*INDEX('Monthly Data'!O:O,Calculations!$C$116+MOD(AG174,Calculations!$C$118))+Control!$C$7*Calculations!$C$84*INDEX('Monthly Data'!P:P,Calculations!$C$116+MOD(AG174,Calculations!$C$118))+Control!$C$7*Calculations!$C$85*INDEX('Monthly Data'!Q:Q,Calculations!$C$116+MOD(AG174,Calculations!$C$118))+(1-Control!$C$7*Calculations!$C$87)*INDEX('Monthly Data'!R:R,Calculations!$C$116+MOD(AG174,Calculations!$C$118))</f>
        <v>9.9793409618087695E-3</v>
      </c>
      <c r="EX174" s="86">
        <f ca="1">Control!$C$7*Calculations!$C$82*INDEX('Monthly Data'!N:N,Calculations!$C$116+MOD(AH174,Calculations!$C$118))+Control!$C$7*Calculations!$C$83*INDEX('Monthly Data'!O:O,Calculations!$C$116+MOD(AH174,Calculations!$C$118))+Control!$C$7*Calculations!$C$84*INDEX('Monthly Data'!P:P,Calculations!$C$116+MOD(AH174,Calculations!$C$118))+Control!$C$7*Calculations!$C$85*INDEX('Monthly Data'!Q:Q,Calculations!$C$116+MOD(AH174,Calculations!$C$118))+(1-Control!$C$7*Calculations!$C$87)*INDEX('Monthly Data'!R:R,Calculations!$C$116+MOD(AH174,Calculations!$C$118))</f>
        <v>3.7118215575026904E-2</v>
      </c>
      <c r="EY174" s="86">
        <f ca="1">Control!$C$7*Calculations!$C$82*INDEX('Monthly Data'!N:N,Calculations!$C$116+MOD(AI174,Calculations!$C$118))+Control!$C$7*Calculations!$C$83*INDEX('Monthly Data'!O:O,Calculations!$C$116+MOD(AI174,Calculations!$C$118))+Control!$C$7*Calculations!$C$84*INDEX('Monthly Data'!P:P,Calculations!$C$116+MOD(AI174,Calculations!$C$118))+Control!$C$7*Calculations!$C$85*INDEX('Monthly Data'!Q:Q,Calculations!$C$116+MOD(AI174,Calculations!$C$118))+(1-Control!$C$7*Calculations!$C$87)*INDEX('Monthly Data'!R:R,Calculations!$C$116+MOD(AI174,Calculations!$C$118))</f>
        <v>1.3423979074716584E-2</v>
      </c>
      <c r="EZ174" s="86">
        <f ca="1">Control!$C$7*Calculations!$C$82*INDEX('Monthly Data'!N:N,Calculations!$C$116+MOD(AJ174,Calculations!$C$118))+Control!$C$7*Calculations!$C$83*INDEX('Monthly Data'!O:O,Calculations!$C$116+MOD(AJ174,Calculations!$C$118))+Control!$C$7*Calculations!$C$84*INDEX('Monthly Data'!P:P,Calculations!$C$116+MOD(AJ174,Calculations!$C$118))+Control!$C$7*Calculations!$C$85*INDEX('Monthly Data'!Q:Q,Calculations!$C$116+MOD(AJ174,Calculations!$C$118))+(1-Control!$C$7*Calculations!$C$87)*INDEX('Monthly Data'!R:R,Calculations!$C$116+MOD(AJ174,Calculations!$C$118))</f>
        <v>1.7831091590102856E-2</v>
      </c>
      <c r="FA174" s="86">
        <f ca="1">Control!$C$7*Calculations!$C$82*INDEX('Monthly Data'!N:N,Calculations!$C$116+MOD(AK174,Calculations!$C$118))+Control!$C$7*Calculations!$C$83*INDEX('Monthly Data'!O:O,Calculations!$C$116+MOD(AK174,Calculations!$C$118))+Control!$C$7*Calculations!$C$84*INDEX('Monthly Data'!P:P,Calculations!$C$116+MOD(AK174,Calculations!$C$118))+Control!$C$7*Calculations!$C$85*INDEX('Monthly Data'!Q:Q,Calculations!$C$116+MOD(AK174,Calculations!$C$118))+(1-Control!$C$7*Calculations!$C$87)*INDEX('Monthly Data'!R:R,Calculations!$C$116+MOD(AK174,Calculations!$C$118))</f>
        <v>-2.5168357537820856E-4</v>
      </c>
      <c r="FB174" s="86">
        <f ca="1">Control!$C$7*Calculations!$C$82*INDEX('Monthly Data'!N:N,Calculations!$C$116+MOD(AL174,Calculations!$C$118))+Control!$C$7*Calculations!$C$83*INDEX('Monthly Data'!O:O,Calculations!$C$116+MOD(AL174,Calculations!$C$118))+Control!$C$7*Calculations!$C$84*INDEX('Monthly Data'!P:P,Calculations!$C$116+MOD(AL174,Calculations!$C$118))+Control!$C$7*Calculations!$C$85*INDEX('Monthly Data'!Q:Q,Calculations!$C$116+MOD(AL174,Calculations!$C$118))+(1-Control!$C$7*Calculations!$C$87)*INDEX('Monthly Data'!R:R,Calculations!$C$116+MOD(AL174,Calculations!$C$118))</f>
        <v>1.7073665854433945E-2</v>
      </c>
      <c r="FC174" s="86">
        <f ca="1">Control!$C$7*Calculations!$C$82*INDEX('Monthly Data'!N:N,Calculations!$C$116+MOD(AM174,Calculations!$C$118))+Control!$C$7*Calculations!$C$83*INDEX('Monthly Data'!O:O,Calculations!$C$116+MOD(AM174,Calculations!$C$118))+Control!$C$7*Calculations!$C$84*INDEX('Monthly Data'!P:P,Calculations!$C$116+MOD(AM174,Calculations!$C$118))+Control!$C$7*Calculations!$C$85*INDEX('Monthly Data'!Q:Q,Calculations!$C$116+MOD(AM174,Calculations!$C$118))+(1-Control!$C$7*Calculations!$C$87)*INDEX('Monthly Data'!R:R,Calculations!$C$116+MOD(AM174,Calculations!$C$118))</f>
        <v>3.1011313347584085E-2</v>
      </c>
      <c r="FD174" s="86">
        <f ca="1">Control!$C$7*Calculations!$C$82*INDEX('Monthly Data'!N:N,Calculations!$C$116+MOD(AN174,Calculations!$C$118))+Control!$C$7*Calculations!$C$83*INDEX('Monthly Data'!O:O,Calculations!$C$116+MOD(AN174,Calculations!$C$118))+Control!$C$7*Calculations!$C$84*INDEX('Monthly Data'!P:P,Calculations!$C$116+MOD(AN174,Calculations!$C$118))+Control!$C$7*Calculations!$C$85*INDEX('Monthly Data'!Q:Q,Calculations!$C$116+MOD(AN174,Calculations!$C$118))+(1-Control!$C$7*Calculations!$C$87)*INDEX('Monthly Data'!R:R,Calculations!$C$116+MOD(AN174,Calculations!$C$118))</f>
        <v>1.50127906355989E-2</v>
      </c>
      <c r="FE174" s="86">
        <f ca="1">Control!$C$7*Calculations!$C$82*INDEX('Monthly Data'!N:N,Calculations!$C$116+MOD(AO174,Calculations!$C$118))+Control!$C$7*Calculations!$C$83*INDEX('Monthly Data'!O:O,Calculations!$C$116+MOD(AO174,Calculations!$C$118))+Control!$C$7*Calculations!$C$84*INDEX('Monthly Data'!P:P,Calculations!$C$116+MOD(AO174,Calculations!$C$118))+Control!$C$7*Calculations!$C$85*INDEX('Monthly Data'!Q:Q,Calculations!$C$116+MOD(AO174,Calculations!$C$118))+(1-Control!$C$7*Calculations!$C$87)*INDEX('Monthly Data'!R:R,Calculations!$C$116+MOD(AO174,Calculations!$C$118))</f>
        <v>-2.5168357537820856E-4</v>
      </c>
      <c r="FF174" s="86">
        <f ca="1">Control!$C$7*Calculations!$C$82*INDEX('Monthly Data'!N:N,Calculations!$C$116+MOD(AP174,Calculations!$C$118))+Control!$C$7*Calculations!$C$83*INDEX('Monthly Data'!O:O,Calculations!$C$116+MOD(AP174,Calculations!$C$118))+Control!$C$7*Calculations!$C$84*INDEX('Monthly Data'!P:P,Calculations!$C$116+MOD(AP174,Calculations!$C$118))+Control!$C$7*Calculations!$C$85*INDEX('Monthly Data'!Q:Q,Calculations!$C$116+MOD(AP174,Calculations!$C$118))+(1-Control!$C$7*Calculations!$C$87)*INDEX('Monthly Data'!R:R,Calculations!$C$116+MOD(AP174,Calculations!$C$118))</f>
        <v>-2.5419860972892394E-2</v>
      </c>
      <c r="FG174" s="86">
        <f ca="1">Control!$C$7*Calculations!$C$82*INDEX('Monthly Data'!N:N,Calculations!$C$116+MOD(AQ174,Calculations!$C$118))+Control!$C$7*Calculations!$C$83*INDEX('Monthly Data'!O:O,Calculations!$C$116+MOD(AQ174,Calculations!$C$118))+Control!$C$7*Calculations!$C$84*INDEX('Monthly Data'!P:P,Calculations!$C$116+MOD(AQ174,Calculations!$C$118))+Control!$C$7*Calculations!$C$85*INDEX('Monthly Data'!Q:Q,Calculations!$C$116+MOD(AQ174,Calculations!$C$118))+(1-Control!$C$7*Calculations!$C$87)*INDEX('Monthly Data'!R:R,Calculations!$C$116+MOD(AQ174,Calculations!$C$118))</f>
        <v>-3.53368065312233E-2</v>
      </c>
      <c r="FH174" s="86">
        <f ca="1">Control!$C$7*Calculations!$C$82*INDEX('Monthly Data'!N:N,Calculations!$C$116+MOD(AR174,Calculations!$C$118))+Control!$C$7*Calculations!$C$83*INDEX('Monthly Data'!O:O,Calculations!$C$116+MOD(AR174,Calculations!$C$118))+Control!$C$7*Calculations!$C$84*INDEX('Monthly Data'!P:P,Calculations!$C$116+MOD(AR174,Calculations!$C$118))+Control!$C$7*Calculations!$C$85*INDEX('Monthly Data'!Q:Q,Calculations!$C$116+MOD(AR174,Calculations!$C$118))+(1-Control!$C$7*Calculations!$C$87)*INDEX('Monthly Data'!R:R,Calculations!$C$116+MOD(AR174,Calculations!$C$118))</f>
        <v>-9.8327855560634558E-3</v>
      </c>
      <c r="FI174" s="86">
        <f ca="1">Control!$C$7*Calculations!$C$82*INDEX('Monthly Data'!N:N,Calculations!$C$116+MOD(AS174,Calculations!$C$118))+Control!$C$7*Calculations!$C$83*INDEX('Monthly Data'!O:O,Calculations!$C$116+MOD(AS174,Calculations!$C$118))+Control!$C$7*Calculations!$C$84*INDEX('Monthly Data'!P:P,Calculations!$C$116+MOD(AS174,Calculations!$C$118))+Control!$C$7*Calculations!$C$85*INDEX('Monthly Data'!Q:Q,Calculations!$C$116+MOD(AS174,Calculations!$C$118))+(1-Control!$C$7*Calculations!$C$87)*INDEX('Monthly Data'!R:R,Calculations!$C$116+MOD(AS174,Calculations!$C$118))</f>
        <v>8.4240675975201049E-3</v>
      </c>
      <c r="FJ174" s="86">
        <f ca="1">Control!$C$7*Calculations!$C$82*INDEX('Monthly Data'!N:N,Calculations!$C$116+MOD(AT174,Calculations!$C$118))+Control!$C$7*Calculations!$C$83*INDEX('Monthly Data'!O:O,Calculations!$C$116+MOD(AT174,Calculations!$C$118))+Control!$C$7*Calculations!$C$84*INDEX('Monthly Data'!P:P,Calculations!$C$116+MOD(AT174,Calculations!$C$118))+Control!$C$7*Calculations!$C$85*INDEX('Monthly Data'!Q:Q,Calculations!$C$116+MOD(AT174,Calculations!$C$118))+(1-Control!$C$7*Calculations!$C$87)*INDEX('Monthly Data'!R:R,Calculations!$C$116+MOD(AT174,Calculations!$C$118))</f>
        <v>3.7118215575026904E-2</v>
      </c>
      <c r="FK174" s="86">
        <f ca="1">Control!$C$7*Calculations!$C$82*INDEX('Monthly Data'!N:N,Calculations!$C$116+MOD(AU174,Calculations!$C$118))+Control!$C$7*Calculations!$C$83*INDEX('Monthly Data'!O:O,Calculations!$C$116+MOD(AU174,Calculations!$C$118))+Control!$C$7*Calculations!$C$84*INDEX('Monthly Data'!P:P,Calculations!$C$116+MOD(AU174,Calculations!$C$118))+Control!$C$7*Calculations!$C$85*INDEX('Monthly Data'!Q:Q,Calculations!$C$116+MOD(AU174,Calculations!$C$118))+(1-Control!$C$7*Calculations!$C$87)*INDEX('Monthly Data'!R:R,Calculations!$C$116+MOD(AU174,Calculations!$C$118))</f>
        <v>6.4539397490030407E-3</v>
      </c>
      <c r="FL174" s="86">
        <f ca="1">Control!$C$7*Calculations!$C$82*INDEX('Monthly Data'!N:N,Calculations!$C$116+MOD(AV174,Calculations!$C$118))+Control!$C$7*Calculations!$C$83*INDEX('Monthly Data'!O:O,Calculations!$C$116+MOD(AV174,Calculations!$C$118))+Control!$C$7*Calculations!$C$84*INDEX('Monthly Data'!P:P,Calculations!$C$116+MOD(AV174,Calculations!$C$118))+Control!$C$7*Calculations!$C$85*INDEX('Monthly Data'!Q:Q,Calculations!$C$116+MOD(AV174,Calculations!$C$118))+(1-Control!$C$7*Calculations!$C$87)*INDEX('Monthly Data'!R:R,Calculations!$C$116+MOD(AV174,Calculations!$C$118))</f>
        <v>-2.5419860972892394E-2</v>
      </c>
      <c r="FM174" s="86">
        <f ca="1">Control!$C$7*Calculations!$C$82*INDEX('Monthly Data'!N:N,Calculations!$C$116+MOD(AW174,Calculations!$C$118))+Control!$C$7*Calculations!$C$83*INDEX('Monthly Data'!O:O,Calculations!$C$116+MOD(AW174,Calculations!$C$118))+Control!$C$7*Calculations!$C$84*INDEX('Monthly Data'!P:P,Calculations!$C$116+MOD(AW174,Calculations!$C$118))+Control!$C$7*Calculations!$C$85*INDEX('Monthly Data'!Q:Q,Calculations!$C$116+MOD(AW174,Calculations!$C$118))+(1-Control!$C$7*Calculations!$C$87)*INDEX('Monthly Data'!R:R,Calculations!$C$116+MOD(AW174,Calculations!$C$118))</f>
        <v>2.4722579420195831E-2</v>
      </c>
      <c r="FN174" s="86">
        <f ca="1">Control!$C$7*Calculations!$C$82*INDEX('Monthly Data'!N:N,Calculations!$C$116+MOD(AX174,Calculations!$C$118))+Control!$C$7*Calculations!$C$83*INDEX('Monthly Data'!O:O,Calculations!$C$116+MOD(AX174,Calculations!$C$118))+Control!$C$7*Calculations!$C$84*INDEX('Monthly Data'!P:P,Calculations!$C$116+MOD(AX174,Calculations!$C$118))+Control!$C$7*Calculations!$C$85*INDEX('Monthly Data'!Q:Q,Calculations!$C$116+MOD(AX174,Calculations!$C$118))+(1-Control!$C$7*Calculations!$C$87)*INDEX('Monthly Data'!R:R,Calculations!$C$116+MOD(AX174,Calculations!$C$118))</f>
        <v>-3.9863250714949353E-2</v>
      </c>
      <c r="FO174" s="86">
        <f ca="1">Control!$C$7*Calculations!$C$82*INDEX('Monthly Data'!N:N,Calculations!$C$116+MOD(AY174,Calculations!$C$118))+Control!$C$7*Calculations!$C$83*INDEX('Monthly Data'!O:O,Calculations!$C$116+MOD(AY174,Calculations!$C$118))+Control!$C$7*Calculations!$C$84*INDEX('Monthly Data'!P:P,Calculations!$C$116+MOD(AY174,Calculations!$C$118))+Control!$C$7*Calculations!$C$85*INDEX('Monthly Data'!Q:Q,Calculations!$C$116+MOD(AY174,Calculations!$C$118))+(1-Control!$C$7*Calculations!$C$87)*INDEX('Monthly Data'!R:R,Calculations!$C$116+MOD(AY174,Calculations!$C$118))</f>
        <v>-1.5984879994281095E-2</v>
      </c>
      <c r="FP174" s="86">
        <f ca="1">Control!$C$7*Calculations!$C$82*INDEX('Monthly Data'!N:N,Calculations!$C$116+MOD(AZ174,Calculations!$C$118))+Control!$C$7*Calculations!$C$83*INDEX('Monthly Data'!O:O,Calculations!$C$116+MOD(AZ174,Calculations!$C$118))+Control!$C$7*Calculations!$C$84*INDEX('Monthly Data'!P:P,Calculations!$C$116+MOD(AZ174,Calculations!$C$118))+Control!$C$7*Calculations!$C$85*INDEX('Monthly Data'!Q:Q,Calculations!$C$116+MOD(AZ174,Calculations!$C$118))+(1-Control!$C$7*Calculations!$C$87)*INDEX('Monthly Data'!R:R,Calculations!$C$116+MOD(AZ174,Calculations!$C$118))</f>
        <v>1.0478379486191123E-2</v>
      </c>
      <c r="FQ174" s="86">
        <f ca="1">Control!$C$7*Calculations!$C$82*INDEX('Monthly Data'!N:N,Calculations!$C$116+MOD(BA174,Calculations!$C$118))+Control!$C$7*Calculations!$C$83*INDEX('Monthly Data'!O:O,Calculations!$C$116+MOD(BA174,Calculations!$C$118))+Control!$C$7*Calculations!$C$84*INDEX('Monthly Data'!P:P,Calculations!$C$116+MOD(BA174,Calculations!$C$118))+Control!$C$7*Calculations!$C$85*INDEX('Monthly Data'!Q:Q,Calculations!$C$116+MOD(BA174,Calculations!$C$118))+(1-Control!$C$7*Calculations!$C$87)*INDEX('Monthly Data'!R:R,Calculations!$C$116+MOD(BA174,Calculations!$C$118))</f>
        <v>-1.5984879994281095E-2</v>
      </c>
      <c r="FR174" s="86">
        <f ca="1">Control!$C$7*Calculations!$C$82*INDEX('Monthly Data'!N:N,Calculations!$C$116+MOD(BB174,Calculations!$C$118))+Control!$C$7*Calculations!$C$83*INDEX('Monthly Data'!O:O,Calculations!$C$116+MOD(BB174,Calculations!$C$118))+Control!$C$7*Calculations!$C$84*INDEX('Monthly Data'!P:P,Calculations!$C$116+MOD(BB174,Calculations!$C$118))+Control!$C$7*Calculations!$C$85*INDEX('Monthly Data'!Q:Q,Calculations!$C$116+MOD(BB174,Calculations!$C$118))+(1-Control!$C$7*Calculations!$C$87)*INDEX('Monthly Data'!R:R,Calculations!$C$116+MOD(BB174,Calculations!$C$118))</f>
        <v>2.4470405846852006E-3</v>
      </c>
      <c r="FS174" s="86">
        <f ca="1">Control!$C$7*Calculations!$C$82*INDEX('Monthly Data'!N:N,Calculations!$C$116+MOD(BC174,Calculations!$C$118))+Control!$C$7*Calculations!$C$83*INDEX('Monthly Data'!O:O,Calculations!$C$116+MOD(BC174,Calculations!$C$118))+Control!$C$7*Calculations!$C$84*INDEX('Monthly Data'!P:P,Calculations!$C$116+MOD(BC174,Calculations!$C$118))+Control!$C$7*Calculations!$C$85*INDEX('Monthly Data'!Q:Q,Calculations!$C$116+MOD(BC174,Calculations!$C$118))+(1-Control!$C$7*Calculations!$C$87)*INDEX('Monthly Data'!R:R,Calculations!$C$116+MOD(BC174,Calculations!$C$118))</f>
        <v>-7.3651264633385334E-4</v>
      </c>
      <c r="FT174" s="86">
        <f ca="1">Control!$C$7*Calculations!$C$82*INDEX('Monthly Data'!N:N,Calculations!$C$116+MOD(BD174,Calculations!$C$118))+Control!$C$7*Calculations!$C$83*INDEX('Monthly Data'!O:O,Calculations!$C$116+MOD(BD174,Calculations!$C$118))+Control!$C$7*Calculations!$C$84*INDEX('Monthly Data'!P:P,Calculations!$C$116+MOD(BD174,Calculations!$C$118))+Control!$C$7*Calculations!$C$85*INDEX('Monthly Data'!Q:Q,Calculations!$C$116+MOD(BD174,Calculations!$C$118))+(1-Control!$C$7*Calculations!$C$87)*INDEX('Monthly Data'!R:R,Calculations!$C$116+MOD(BD174,Calculations!$C$118))</f>
        <v>2.3206536303657571E-2</v>
      </c>
      <c r="FU174" s="86">
        <f ca="1">Control!$C$7*Calculations!$C$82*INDEX('Monthly Data'!N:N,Calculations!$C$116+MOD(BE174,Calculations!$C$118))+Control!$C$7*Calculations!$C$83*INDEX('Monthly Data'!O:O,Calculations!$C$116+MOD(BE174,Calculations!$C$118))+Control!$C$7*Calculations!$C$84*INDEX('Monthly Data'!P:P,Calculations!$C$116+MOD(BE174,Calculations!$C$118))+Control!$C$7*Calculations!$C$85*INDEX('Monthly Data'!Q:Q,Calculations!$C$116+MOD(BE174,Calculations!$C$118))+(1-Control!$C$7*Calculations!$C$87)*INDEX('Monthly Data'!R:R,Calculations!$C$116+MOD(BE174,Calculations!$C$118))</f>
        <v>3.1011313347584085E-2</v>
      </c>
      <c r="FV174" s="86">
        <f ca="1">Control!$C$7*Calculations!$C$82*INDEX('Monthly Data'!N:N,Calculations!$C$116+MOD(BF174,Calculations!$C$118))+Control!$C$7*Calculations!$C$83*INDEX('Monthly Data'!O:O,Calculations!$C$116+MOD(BF174,Calculations!$C$118))+Control!$C$7*Calculations!$C$84*INDEX('Monthly Data'!P:P,Calculations!$C$116+MOD(BF174,Calculations!$C$118))+Control!$C$7*Calculations!$C$85*INDEX('Monthly Data'!Q:Q,Calculations!$C$116+MOD(BF174,Calculations!$C$118))+(1-Control!$C$7*Calculations!$C$87)*INDEX('Monthly Data'!R:R,Calculations!$C$116+MOD(BF174,Calculations!$C$118))</f>
        <v>-4.417423226995453E-3</v>
      </c>
      <c r="FW174" s="86">
        <f ca="1">Control!$C$7*Calculations!$C$82*INDEX('Monthly Data'!N:N,Calculations!$C$116+MOD(BG174,Calculations!$C$118))+Control!$C$7*Calculations!$C$83*INDEX('Monthly Data'!O:O,Calculations!$C$116+MOD(BG174,Calculations!$C$118))+Control!$C$7*Calculations!$C$84*INDEX('Monthly Data'!P:P,Calculations!$C$116+MOD(BG174,Calculations!$C$118))+Control!$C$7*Calculations!$C$85*INDEX('Monthly Data'!Q:Q,Calculations!$C$116+MOD(BG174,Calculations!$C$118))+(1-Control!$C$7*Calculations!$C$87)*INDEX('Monthly Data'!R:R,Calculations!$C$116+MOD(BG174,Calculations!$C$118))</f>
        <v>5.1279584938936244E-2</v>
      </c>
      <c r="FX174" s="86">
        <f ca="1">Control!$C$7*Calculations!$C$82*INDEX('Monthly Data'!N:N,Calculations!$C$116+MOD(BH174,Calculations!$C$118))+Control!$C$7*Calculations!$C$83*INDEX('Monthly Data'!O:O,Calculations!$C$116+MOD(BH174,Calculations!$C$118))+Control!$C$7*Calculations!$C$84*INDEX('Monthly Data'!P:P,Calculations!$C$116+MOD(BH174,Calculations!$C$118))+Control!$C$7*Calculations!$C$85*INDEX('Monthly Data'!Q:Q,Calculations!$C$116+MOD(BH174,Calculations!$C$118))+(1-Control!$C$7*Calculations!$C$87)*INDEX('Monthly Data'!R:R,Calculations!$C$116+MOD(BH174,Calculations!$C$118))</f>
        <v>1.8665061640915637E-2</v>
      </c>
      <c r="FY174" s="86">
        <f ca="1">Control!$C$7*Calculations!$C$82*INDEX('Monthly Data'!N:N,Calculations!$C$116+MOD(BI174,Calculations!$C$118))+Control!$C$7*Calculations!$C$83*INDEX('Monthly Data'!O:O,Calculations!$C$116+MOD(BI174,Calculations!$C$118))+Control!$C$7*Calculations!$C$84*INDEX('Monthly Data'!P:P,Calculations!$C$116+MOD(BI174,Calculations!$C$118))+Control!$C$7*Calculations!$C$85*INDEX('Monthly Data'!Q:Q,Calculations!$C$116+MOD(BI174,Calculations!$C$118))+(1-Control!$C$7*Calculations!$C$87)*INDEX('Monthly Data'!R:R,Calculations!$C$116+MOD(BI174,Calculations!$C$118))</f>
        <v>7.7184133340106598E-3</v>
      </c>
      <c r="FZ174" s="86">
        <f ca="1">Control!$C$7*Calculations!$C$82*INDEX('Monthly Data'!N:N,Calculations!$C$116+MOD(BJ174,Calculations!$C$118))+Control!$C$7*Calculations!$C$83*INDEX('Monthly Data'!O:O,Calculations!$C$116+MOD(BJ174,Calculations!$C$118))+Control!$C$7*Calculations!$C$84*INDEX('Monthly Data'!P:P,Calculations!$C$116+MOD(BJ174,Calculations!$C$118))+Control!$C$7*Calculations!$C$85*INDEX('Monthly Data'!Q:Q,Calculations!$C$116+MOD(BJ174,Calculations!$C$118))+(1-Control!$C$7*Calculations!$C$87)*INDEX('Monthly Data'!R:R,Calculations!$C$116+MOD(BJ174,Calculations!$C$118))</f>
        <v>-1.1360801645249321E-2</v>
      </c>
      <c r="GA174" s="86">
        <f ca="1">Control!$C$7*Calculations!$C$82*INDEX('Monthly Data'!N:N,Calculations!$C$116+MOD(BK174,Calculations!$C$118))+Control!$C$7*Calculations!$C$83*INDEX('Monthly Data'!O:O,Calculations!$C$116+MOD(BK174,Calculations!$C$118))+Control!$C$7*Calculations!$C$84*INDEX('Monthly Data'!P:P,Calculations!$C$116+MOD(BK174,Calculations!$C$118))+Control!$C$7*Calculations!$C$85*INDEX('Monthly Data'!Q:Q,Calculations!$C$116+MOD(BK174,Calculations!$C$118))+(1-Control!$C$7*Calculations!$C$87)*INDEX('Monthly Data'!R:R,Calculations!$C$116+MOD(BK174,Calculations!$C$118))</f>
        <v>3.6332715283247441E-2</v>
      </c>
      <c r="GB174" s="86">
        <f ca="1">Control!$C$7*Calculations!$C$82*INDEX('Monthly Data'!N:N,Calculations!$C$116+MOD(BL174,Calculations!$C$118))+Control!$C$7*Calculations!$C$83*INDEX('Monthly Data'!O:O,Calculations!$C$116+MOD(BL174,Calculations!$C$118))+Control!$C$7*Calculations!$C$84*INDEX('Monthly Data'!P:P,Calculations!$C$116+MOD(BL174,Calculations!$C$118))+Control!$C$7*Calculations!$C$85*INDEX('Monthly Data'!Q:Q,Calculations!$C$116+MOD(BL174,Calculations!$C$118))+(1-Control!$C$7*Calculations!$C$87)*INDEX('Monthly Data'!R:R,Calculations!$C$116+MOD(BL174,Calculations!$C$118))</f>
        <v>1.7831091590102856E-2</v>
      </c>
      <c r="GC174" s="86">
        <f ca="1">Control!$C$7*Calculations!$C$82*INDEX('Monthly Data'!N:N,Calculations!$C$116+MOD(BM174,Calculations!$C$118))+Control!$C$7*Calculations!$C$83*INDEX('Monthly Data'!O:O,Calculations!$C$116+MOD(BM174,Calculations!$C$118))+Control!$C$7*Calculations!$C$84*INDEX('Monthly Data'!P:P,Calculations!$C$116+MOD(BM174,Calculations!$C$118))+Control!$C$7*Calculations!$C$85*INDEX('Monthly Data'!Q:Q,Calculations!$C$116+MOD(BM174,Calculations!$C$118))+(1-Control!$C$7*Calculations!$C$87)*INDEX('Monthly Data'!R:R,Calculations!$C$116+MOD(BM174,Calculations!$C$118))</f>
        <v>1.1786765492207996E-2</v>
      </c>
      <c r="GD174" s="86">
        <f ca="1">Control!$C$7*Calculations!$C$82*INDEX('Monthly Data'!N:N,Calculations!$C$116+MOD(BN174,Calculations!$C$118))+Control!$C$7*Calculations!$C$83*INDEX('Monthly Data'!O:O,Calculations!$C$116+MOD(BN174,Calculations!$C$118))+Control!$C$7*Calculations!$C$84*INDEX('Monthly Data'!P:P,Calculations!$C$116+MOD(BN174,Calculations!$C$118))+Control!$C$7*Calculations!$C$85*INDEX('Monthly Data'!Q:Q,Calculations!$C$116+MOD(BN174,Calculations!$C$118))+(1-Control!$C$7*Calculations!$C$87)*INDEX('Monthly Data'!R:R,Calculations!$C$116+MOD(BN174,Calculations!$C$118))</f>
        <v>1.0415351832335435E-2</v>
      </c>
      <c r="GE174" s="86">
        <f ca="1">Control!$C$7*Calculations!$C$82*INDEX('Monthly Data'!N:N,Calculations!$C$116+MOD(BO174,Calculations!$C$118))+Control!$C$7*Calculations!$C$83*INDEX('Monthly Data'!O:O,Calculations!$C$116+MOD(BO174,Calculations!$C$118))+Control!$C$7*Calculations!$C$84*INDEX('Monthly Data'!P:P,Calculations!$C$116+MOD(BO174,Calculations!$C$118))+Control!$C$7*Calculations!$C$85*INDEX('Monthly Data'!Q:Q,Calculations!$C$116+MOD(BO174,Calculations!$C$118))+(1-Control!$C$7*Calculations!$C$87)*INDEX('Monthly Data'!R:R,Calculations!$C$116+MOD(BO174,Calculations!$C$118))</f>
        <v>3.9251937367756782E-3</v>
      </c>
      <c r="GF174" s="86">
        <f ca="1">Control!$C$7*Calculations!$C$82*INDEX('Monthly Data'!N:N,Calculations!$C$116+MOD(BP174,Calculations!$C$118))+Control!$C$7*Calculations!$C$83*INDEX('Monthly Data'!O:O,Calculations!$C$116+MOD(BP174,Calculations!$C$118))+Control!$C$7*Calculations!$C$84*INDEX('Monthly Data'!P:P,Calculations!$C$116+MOD(BP174,Calculations!$C$118))+Control!$C$7*Calculations!$C$85*INDEX('Monthly Data'!Q:Q,Calculations!$C$116+MOD(BP174,Calculations!$C$118))+(1-Control!$C$7*Calculations!$C$87)*INDEX('Monthly Data'!R:R,Calculations!$C$116+MOD(BP174,Calculations!$C$118))</f>
        <v>3.8809817903524786E-2</v>
      </c>
      <c r="GG174" s="86">
        <f ca="1">Control!$C$7*Calculations!$C$82*INDEX('Monthly Data'!N:N,Calculations!$C$116+MOD(BQ174,Calculations!$C$118))+Control!$C$7*Calculations!$C$83*INDEX('Monthly Data'!O:O,Calculations!$C$116+MOD(BQ174,Calculations!$C$118))+Control!$C$7*Calculations!$C$84*INDEX('Monthly Data'!P:P,Calculations!$C$116+MOD(BQ174,Calculations!$C$118))+Control!$C$7*Calculations!$C$85*INDEX('Monthly Data'!Q:Q,Calculations!$C$116+MOD(BQ174,Calculations!$C$118))+(1-Control!$C$7*Calculations!$C$87)*INDEX('Monthly Data'!R:R,Calculations!$C$116+MOD(BQ174,Calculations!$C$118))</f>
        <v>-1.0485101266941802E-2</v>
      </c>
      <c r="GH174" s="86">
        <f ca="1">Control!$C$7*Calculations!$C$82*INDEX('Monthly Data'!N:N,Calculations!$C$116+MOD(BR174,Calculations!$C$118))+Control!$C$7*Calculations!$C$83*INDEX('Monthly Data'!O:O,Calculations!$C$116+MOD(BR174,Calculations!$C$118))+Control!$C$7*Calculations!$C$84*INDEX('Monthly Data'!P:P,Calculations!$C$116+MOD(BR174,Calculations!$C$118))+Control!$C$7*Calculations!$C$85*INDEX('Monthly Data'!Q:Q,Calculations!$C$116+MOD(BR174,Calculations!$C$118))+(1-Control!$C$7*Calculations!$C$87)*INDEX('Monthly Data'!R:R,Calculations!$C$116+MOD(BR174,Calculations!$C$118))</f>
        <v>1.7472933988537529E-2</v>
      </c>
      <c r="GI174" s="86">
        <f ca="1">Control!$C$7*Calculations!$C$82*INDEX('Monthly Data'!N:N,Calculations!$C$116+MOD(BS174,Calculations!$C$118))+Control!$C$7*Calculations!$C$83*INDEX('Monthly Data'!O:O,Calculations!$C$116+MOD(BS174,Calculations!$C$118))+Control!$C$7*Calculations!$C$84*INDEX('Monthly Data'!P:P,Calculations!$C$116+MOD(BS174,Calculations!$C$118))+Control!$C$7*Calculations!$C$85*INDEX('Monthly Data'!Q:Q,Calculations!$C$116+MOD(BS174,Calculations!$C$118))+(1-Control!$C$7*Calculations!$C$87)*INDEX('Monthly Data'!R:R,Calculations!$C$116+MOD(BS174,Calculations!$C$118))</f>
        <v>-1.3959200237295809E-2</v>
      </c>
      <c r="GJ174" s="86">
        <f ca="1">Control!$C$7*Calculations!$C$82*INDEX('Monthly Data'!N:N,Calculations!$C$116+MOD(BT174,Calculations!$C$118))+Control!$C$7*Calculations!$C$83*INDEX('Monthly Data'!O:O,Calculations!$C$116+MOD(BT174,Calculations!$C$118))+Control!$C$7*Calculations!$C$84*INDEX('Monthly Data'!P:P,Calculations!$C$116+MOD(BT174,Calculations!$C$118))+Control!$C$7*Calculations!$C$85*INDEX('Monthly Data'!Q:Q,Calculations!$C$116+MOD(BT174,Calculations!$C$118))+(1-Control!$C$7*Calculations!$C$87)*INDEX('Monthly Data'!R:R,Calculations!$C$116+MOD(BT174,Calculations!$C$118))</f>
        <v>3.127051071655923E-3</v>
      </c>
      <c r="GK174" s="86">
        <f ca="1">Control!$C$7*Calculations!$C$82*INDEX('Monthly Data'!N:N,Calculations!$C$116+MOD(BU174,Calculations!$C$118))+Control!$C$7*Calculations!$C$83*INDEX('Monthly Data'!O:O,Calculations!$C$116+MOD(BU174,Calculations!$C$118))+Control!$C$7*Calculations!$C$84*INDEX('Monthly Data'!P:P,Calculations!$C$116+MOD(BU174,Calculations!$C$118))+Control!$C$7*Calculations!$C$85*INDEX('Monthly Data'!Q:Q,Calculations!$C$116+MOD(BU174,Calculations!$C$118))+(1-Control!$C$7*Calculations!$C$87)*INDEX('Monthly Data'!R:R,Calculations!$C$116+MOD(BU174,Calculations!$C$118))</f>
        <v>-2.0269389991732112E-2</v>
      </c>
      <c r="GL174" s="86">
        <f ca="1">Control!$C$7*Calculations!$C$82*INDEX('Monthly Data'!N:N,Calculations!$C$116+MOD(BV174,Calculations!$C$118))+Control!$C$7*Calculations!$C$83*INDEX('Monthly Data'!O:O,Calculations!$C$116+MOD(BV174,Calculations!$C$118))+Control!$C$7*Calculations!$C$84*INDEX('Monthly Data'!P:P,Calculations!$C$116+MOD(BV174,Calculations!$C$118))+Control!$C$7*Calculations!$C$85*INDEX('Monthly Data'!Q:Q,Calculations!$C$116+MOD(BV174,Calculations!$C$118))+(1-Control!$C$7*Calculations!$C$87)*INDEX('Monthly Data'!R:R,Calculations!$C$116+MOD(BV174,Calculations!$C$118))</f>
        <v>1.2954540023127663E-2</v>
      </c>
      <c r="GM174" s="86">
        <f ca="1">Control!$C$7*Calculations!$C$82*INDEX('Monthly Data'!N:N,Calculations!$C$116+MOD(BW174,Calculations!$C$118))+Control!$C$7*Calculations!$C$83*INDEX('Monthly Data'!O:O,Calculations!$C$116+MOD(BW174,Calculations!$C$118))+Control!$C$7*Calculations!$C$84*INDEX('Monthly Data'!P:P,Calculations!$C$116+MOD(BW174,Calculations!$C$118))+Control!$C$7*Calculations!$C$85*INDEX('Monthly Data'!Q:Q,Calculations!$C$116+MOD(BW174,Calculations!$C$118))+(1-Control!$C$7*Calculations!$C$87)*INDEX('Monthly Data'!R:R,Calculations!$C$116+MOD(BW174,Calculations!$C$118))</f>
        <v>9.9787204839310462E-3</v>
      </c>
      <c r="GN174" s="86">
        <f ca="1">Control!$C$7*Calculations!$C$82*INDEX('Monthly Data'!N:N,Calculations!$C$116+MOD(BX174,Calculations!$C$118))+Control!$C$7*Calculations!$C$83*INDEX('Monthly Data'!O:O,Calculations!$C$116+MOD(BX174,Calculations!$C$118))+Control!$C$7*Calculations!$C$84*INDEX('Monthly Data'!P:P,Calculations!$C$116+MOD(BX174,Calculations!$C$118))+Control!$C$7*Calculations!$C$85*INDEX('Monthly Data'!Q:Q,Calculations!$C$116+MOD(BX174,Calculations!$C$118))+(1-Control!$C$7*Calculations!$C$87)*INDEX('Monthly Data'!R:R,Calculations!$C$116+MOD(BX174,Calculations!$C$118))</f>
        <v>2.4842166689046628E-2</v>
      </c>
      <c r="GO174" s="86">
        <f ca="1">Control!$C$7*Calculations!$C$82*INDEX('Monthly Data'!N:N,Calculations!$C$116+MOD(BY174,Calculations!$C$118))+Control!$C$7*Calculations!$C$83*INDEX('Monthly Data'!O:O,Calculations!$C$116+MOD(BY174,Calculations!$C$118))+Control!$C$7*Calculations!$C$84*INDEX('Monthly Data'!P:P,Calculations!$C$116+MOD(BY174,Calculations!$C$118))+Control!$C$7*Calculations!$C$85*INDEX('Monthly Data'!Q:Q,Calculations!$C$116+MOD(BY174,Calculations!$C$118))+(1-Control!$C$7*Calculations!$C$87)*INDEX('Monthly Data'!R:R,Calculations!$C$116+MOD(BY174,Calculations!$C$118))</f>
        <v>2.3852824346838646E-2</v>
      </c>
      <c r="GP174" s="86">
        <f ca="1">Control!$C$7*Calculations!$C$82*INDEX('Monthly Data'!N:N,Calculations!$C$116+MOD(BZ174,Calculations!$C$118))+Control!$C$7*Calculations!$C$83*INDEX('Monthly Data'!O:O,Calculations!$C$116+MOD(BZ174,Calculations!$C$118))+Control!$C$7*Calculations!$C$84*INDEX('Monthly Data'!P:P,Calculations!$C$116+MOD(BZ174,Calculations!$C$118))+Control!$C$7*Calculations!$C$85*INDEX('Monthly Data'!Q:Q,Calculations!$C$116+MOD(BZ174,Calculations!$C$118))+(1-Control!$C$7*Calculations!$C$87)*INDEX('Monthly Data'!R:R,Calculations!$C$116+MOD(BZ174,Calculations!$C$118))</f>
        <v>5.1972609868760735E-3</v>
      </c>
      <c r="GQ174" s="86">
        <f ca="1">Control!$C$7*Calculations!$C$82*INDEX('Monthly Data'!N:N,Calculations!$C$116+MOD(CA174,Calculations!$C$118))+Control!$C$7*Calculations!$C$83*INDEX('Monthly Data'!O:O,Calculations!$C$116+MOD(CA174,Calculations!$C$118))+Control!$C$7*Calculations!$C$84*INDEX('Monthly Data'!P:P,Calculations!$C$116+MOD(CA174,Calculations!$C$118))+Control!$C$7*Calculations!$C$85*INDEX('Monthly Data'!Q:Q,Calculations!$C$116+MOD(CA174,Calculations!$C$118))+(1-Control!$C$7*Calculations!$C$87)*INDEX('Monthly Data'!R:R,Calculations!$C$116+MOD(CA174,Calculations!$C$118))</f>
        <v>1.5216630695380906E-2</v>
      </c>
      <c r="GR174" s="86">
        <f ca="1">Control!$C$7*Calculations!$C$82*INDEX('Monthly Data'!N:N,Calculations!$C$116+MOD(CB174,Calculations!$C$118))+Control!$C$7*Calculations!$C$83*INDEX('Monthly Data'!O:O,Calculations!$C$116+MOD(CB174,Calculations!$C$118))+Control!$C$7*Calculations!$C$84*INDEX('Monthly Data'!P:P,Calculations!$C$116+MOD(CB174,Calculations!$C$118))+Control!$C$7*Calculations!$C$85*INDEX('Monthly Data'!Q:Q,Calculations!$C$116+MOD(CB174,Calculations!$C$118))+(1-Control!$C$7*Calculations!$C$87)*INDEX('Monthly Data'!R:R,Calculations!$C$116+MOD(CB174,Calculations!$C$118))</f>
        <v>-6.1115617667135171E-2</v>
      </c>
      <c r="GS174" s="86">
        <f ca="1">Control!$C$7*Calculations!$C$82*INDEX('Monthly Data'!N:N,Calculations!$C$116+MOD(CC174,Calculations!$C$118))+Control!$C$7*Calculations!$C$83*INDEX('Monthly Data'!O:O,Calculations!$C$116+MOD(CC174,Calculations!$C$118))+Control!$C$7*Calculations!$C$84*INDEX('Monthly Data'!P:P,Calculations!$C$116+MOD(CC174,Calculations!$C$118))+Control!$C$7*Calculations!$C$85*INDEX('Monthly Data'!Q:Q,Calculations!$C$116+MOD(CC174,Calculations!$C$118))+(1-Control!$C$7*Calculations!$C$87)*INDEX('Monthly Data'!R:R,Calculations!$C$116+MOD(CC174,Calculations!$C$118))</f>
        <v>2.766281641786093E-2</v>
      </c>
      <c r="GT174" s="86">
        <f ca="1">Control!$C$7*Calculations!$C$82*INDEX('Monthly Data'!N:N,Calculations!$C$116+MOD(CD174,Calculations!$C$118))+Control!$C$7*Calculations!$C$83*INDEX('Monthly Data'!O:O,Calculations!$C$116+MOD(CD174,Calculations!$C$118))+Control!$C$7*Calculations!$C$84*INDEX('Monthly Data'!P:P,Calculations!$C$116+MOD(CD174,Calculations!$C$118))+Control!$C$7*Calculations!$C$85*INDEX('Monthly Data'!Q:Q,Calculations!$C$116+MOD(CD174,Calculations!$C$118))+(1-Control!$C$7*Calculations!$C$87)*INDEX('Monthly Data'!R:R,Calculations!$C$116+MOD(CD174,Calculations!$C$118))</f>
        <v>7.3538285850108537E-3</v>
      </c>
      <c r="GU174" s="86">
        <f ca="1">Control!$C$7*Calculations!$C$82*INDEX('Monthly Data'!N:N,Calculations!$C$116+MOD(CE174,Calculations!$C$118))+Control!$C$7*Calculations!$C$83*INDEX('Monthly Data'!O:O,Calculations!$C$116+MOD(CE174,Calculations!$C$118))+Control!$C$7*Calculations!$C$84*INDEX('Monthly Data'!P:P,Calculations!$C$116+MOD(CE174,Calculations!$C$118))+Control!$C$7*Calculations!$C$85*INDEX('Monthly Data'!Q:Q,Calculations!$C$116+MOD(CE174,Calculations!$C$118))+(1-Control!$C$7*Calculations!$C$87)*INDEX('Monthly Data'!R:R,Calculations!$C$116+MOD(CE174,Calculations!$C$118))</f>
        <v>-9.8327855560634558E-3</v>
      </c>
      <c r="GV174" s="86">
        <f ca="1">Control!$C$7*Calculations!$C$82*INDEX('Monthly Data'!N:N,Calculations!$C$116+MOD(CF174,Calculations!$C$118))+Control!$C$7*Calculations!$C$83*INDEX('Monthly Data'!O:O,Calculations!$C$116+MOD(CF174,Calculations!$C$118))+Control!$C$7*Calculations!$C$84*INDEX('Monthly Data'!P:P,Calculations!$C$116+MOD(CF174,Calculations!$C$118))+Control!$C$7*Calculations!$C$85*INDEX('Monthly Data'!Q:Q,Calculations!$C$116+MOD(CF174,Calculations!$C$118))+(1-Control!$C$7*Calculations!$C$87)*INDEX('Monthly Data'!R:R,Calculations!$C$116+MOD(CF174,Calculations!$C$118))</f>
        <v>-1.5984879994281095E-2</v>
      </c>
      <c r="GW174" s="86">
        <f ca="1">Control!$C$7*Calculations!$C$82*INDEX('Monthly Data'!N:N,Calculations!$C$116+MOD(CG174,Calculations!$C$118))+Control!$C$7*Calculations!$C$83*INDEX('Monthly Data'!O:O,Calculations!$C$116+MOD(CG174,Calculations!$C$118))+Control!$C$7*Calculations!$C$84*INDEX('Monthly Data'!P:P,Calculations!$C$116+MOD(CG174,Calculations!$C$118))+Control!$C$7*Calculations!$C$85*INDEX('Monthly Data'!Q:Q,Calculations!$C$116+MOD(CG174,Calculations!$C$118))+(1-Control!$C$7*Calculations!$C$87)*INDEX('Monthly Data'!R:R,Calculations!$C$116+MOD(CG174,Calculations!$C$118))</f>
        <v>7.9764341593600071E-3</v>
      </c>
      <c r="GX174" s="86">
        <f ca="1">Control!$C$7*Calculations!$C$82*INDEX('Monthly Data'!N:N,Calculations!$C$116+MOD(CH174,Calculations!$C$118))+Control!$C$7*Calculations!$C$83*INDEX('Monthly Data'!O:O,Calculations!$C$116+MOD(CH174,Calculations!$C$118))+Control!$C$7*Calculations!$C$84*INDEX('Monthly Data'!P:P,Calculations!$C$116+MOD(CH174,Calculations!$C$118))+Control!$C$7*Calculations!$C$85*INDEX('Monthly Data'!Q:Q,Calculations!$C$116+MOD(CH174,Calculations!$C$118))+(1-Control!$C$7*Calculations!$C$87)*INDEX('Monthly Data'!R:R,Calculations!$C$116+MOD(CH174,Calculations!$C$118))</f>
        <v>1.3891304280773396E-2</v>
      </c>
      <c r="GY174" s="86">
        <f ca="1">Control!$C$7*Calculations!$C$82*INDEX('Monthly Data'!N:N,Calculations!$C$116+MOD(CI174,Calculations!$C$118))+Control!$C$7*Calculations!$C$83*INDEX('Monthly Data'!O:O,Calculations!$C$116+MOD(CI174,Calculations!$C$118))+Control!$C$7*Calculations!$C$84*INDEX('Monthly Data'!P:P,Calculations!$C$116+MOD(CI174,Calculations!$C$118))+Control!$C$7*Calculations!$C$85*INDEX('Monthly Data'!Q:Q,Calculations!$C$116+MOD(CI174,Calculations!$C$118))+(1-Control!$C$7*Calculations!$C$87)*INDEX('Monthly Data'!R:R,Calculations!$C$116+MOD(CI174,Calculations!$C$118))</f>
        <v>6.2631896128884862E-3</v>
      </c>
      <c r="GZ174" s="86">
        <f ca="1">Control!$C$7*Calculations!$C$82*INDEX('Monthly Data'!N:N,Calculations!$C$116+MOD(CJ174,Calculations!$C$118))+Control!$C$7*Calculations!$C$83*INDEX('Monthly Data'!O:O,Calculations!$C$116+MOD(CJ174,Calculations!$C$118))+Control!$C$7*Calculations!$C$84*INDEX('Monthly Data'!P:P,Calculations!$C$116+MOD(CJ174,Calculations!$C$118))+Control!$C$7*Calculations!$C$85*INDEX('Monthly Data'!Q:Q,Calculations!$C$116+MOD(CJ174,Calculations!$C$118))+(1-Control!$C$7*Calculations!$C$87)*INDEX('Monthly Data'!R:R,Calculations!$C$116+MOD(CJ174,Calculations!$C$118))</f>
        <v>6.2631896128884862E-3</v>
      </c>
      <c r="HA174" s="86">
        <f ca="1">Control!$C$7*Calculations!$C$82*INDEX('Monthly Data'!N:N,Calculations!$C$116+MOD(CK174,Calculations!$C$118))+Control!$C$7*Calculations!$C$83*INDEX('Monthly Data'!O:O,Calculations!$C$116+MOD(CK174,Calculations!$C$118))+Control!$C$7*Calculations!$C$84*INDEX('Monthly Data'!P:P,Calculations!$C$116+MOD(CK174,Calculations!$C$118))+Control!$C$7*Calculations!$C$85*INDEX('Monthly Data'!Q:Q,Calculations!$C$116+MOD(CK174,Calculations!$C$118))+(1-Control!$C$7*Calculations!$C$87)*INDEX('Monthly Data'!R:R,Calculations!$C$116+MOD(CK174,Calculations!$C$118))</f>
        <v>-3.299557342782896E-2</v>
      </c>
      <c r="HB174" s="86">
        <f ca="1">Control!$C$7*Calculations!$C$82*INDEX('Monthly Data'!N:N,Calculations!$C$116+MOD(CL174,Calculations!$C$118))+Control!$C$7*Calculations!$C$83*INDEX('Monthly Data'!O:O,Calculations!$C$116+MOD(CL174,Calculations!$C$118))+Control!$C$7*Calculations!$C$84*INDEX('Monthly Data'!P:P,Calculations!$C$116+MOD(CL174,Calculations!$C$118))+Control!$C$7*Calculations!$C$85*INDEX('Monthly Data'!Q:Q,Calculations!$C$116+MOD(CL174,Calculations!$C$118))+(1-Control!$C$7*Calculations!$C$87)*INDEX('Monthly Data'!R:R,Calculations!$C$116+MOD(CL174,Calculations!$C$118))</f>
        <v>1.5758278480433856E-2</v>
      </c>
      <c r="HC174" s="86">
        <f ca="1">Control!$C$7*Calculations!$C$82*INDEX('Monthly Data'!N:N,Calculations!$C$116+MOD(CM174,Calculations!$C$118))+Control!$C$7*Calculations!$C$83*INDEX('Monthly Data'!O:O,Calculations!$C$116+MOD(CM174,Calculations!$C$118))+Control!$C$7*Calculations!$C$84*INDEX('Monthly Data'!P:P,Calculations!$C$116+MOD(CM174,Calculations!$C$118))+Control!$C$7*Calculations!$C$85*INDEX('Monthly Data'!Q:Q,Calculations!$C$116+MOD(CM174,Calculations!$C$118))+(1-Control!$C$7*Calculations!$C$87)*INDEX('Monthly Data'!R:R,Calculations!$C$116+MOD(CM174,Calculations!$C$118))</f>
        <v>5.1972609868760735E-3</v>
      </c>
      <c r="HD174" s="86">
        <f ca="1">Control!$C$7*Calculations!$C$82*INDEX('Monthly Data'!N:N,Calculations!$C$116+MOD(CN174,Calculations!$C$118))+Control!$C$7*Calculations!$C$83*INDEX('Monthly Data'!O:O,Calculations!$C$116+MOD(CN174,Calculations!$C$118))+Control!$C$7*Calculations!$C$84*INDEX('Monthly Data'!P:P,Calculations!$C$116+MOD(CN174,Calculations!$C$118))+Control!$C$7*Calculations!$C$85*INDEX('Monthly Data'!Q:Q,Calculations!$C$116+MOD(CN174,Calculations!$C$118))+(1-Control!$C$7*Calculations!$C$87)*INDEX('Monthly Data'!R:R,Calculations!$C$116+MOD(CN174,Calculations!$C$118))</f>
        <v>2.3852824346838646E-2</v>
      </c>
      <c r="HE174" s="86">
        <f ca="1">Control!$C$7*Calculations!$C$82*INDEX('Monthly Data'!N:N,Calculations!$C$116+MOD(CO174,Calculations!$C$118))+Control!$C$7*Calculations!$C$83*INDEX('Monthly Data'!O:O,Calculations!$C$116+MOD(CO174,Calculations!$C$118))+Control!$C$7*Calculations!$C$84*INDEX('Monthly Data'!P:P,Calculations!$C$116+MOD(CO174,Calculations!$C$118))+Control!$C$7*Calculations!$C$85*INDEX('Monthly Data'!Q:Q,Calculations!$C$116+MOD(CO174,Calculations!$C$118))+(1-Control!$C$7*Calculations!$C$87)*INDEX('Monthly Data'!R:R,Calculations!$C$116+MOD(CO174,Calculations!$C$118))</f>
        <v>-6.1115617667135171E-2</v>
      </c>
      <c r="HF174" s="86">
        <f ca="1">Control!$C$7*Calculations!$C$82*INDEX('Monthly Data'!N:N,Calculations!$C$116+MOD(CP174,Calculations!$C$118))+Control!$C$7*Calculations!$C$83*INDEX('Monthly Data'!O:O,Calculations!$C$116+MOD(CP174,Calculations!$C$118))+Control!$C$7*Calculations!$C$84*INDEX('Monthly Data'!P:P,Calculations!$C$116+MOD(CP174,Calculations!$C$118))+Control!$C$7*Calculations!$C$85*INDEX('Monthly Data'!Q:Q,Calculations!$C$116+MOD(CP174,Calculations!$C$118))+(1-Control!$C$7*Calculations!$C$87)*INDEX('Monthly Data'!R:R,Calculations!$C$116+MOD(CP174,Calculations!$C$118))</f>
        <v>-3.53368065312233E-2</v>
      </c>
      <c r="HG174" s="86">
        <f ca="1">Control!$C$7*Calculations!$C$82*INDEX('Monthly Data'!N:N,Calculations!$C$116+MOD(CQ174,Calculations!$C$118))+Control!$C$7*Calculations!$C$83*INDEX('Monthly Data'!O:O,Calculations!$C$116+MOD(CQ174,Calculations!$C$118))+Control!$C$7*Calculations!$C$84*INDEX('Monthly Data'!P:P,Calculations!$C$116+MOD(CQ174,Calculations!$C$118))+Control!$C$7*Calculations!$C$85*INDEX('Monthly Data'!Q:Q,Calculations!$C$116+MOD(CQ174,Calculations!$C$118))+(1-Control!$C$7*Calculations!$C$87)*INDEX('Monthly Data'!R:R,Calculations!$C$116+MOD(CQ174,Calculations!$C$118))</f>
        <v>1.5216630695380906E-2</v>
      </c>
      <c r="HH174" s="86">
        <f ca="1">Control!$C$7*Calculations!$C$82*INDEX('Monthly Data'!N:N,Calculations!$C$116+MOD(CR174,Calculations!$C$118))+Control!$C$7*Calculations!$C$83*INDEX('Monthly Data'!O:O,Calculations!$C$116+MOD(CR174,Calculations!$C$118))+Control!$C$7*Calculations!$C$84*INDEX('Monthly Data'!P:P,Calculations!$C$116+MOD(CR174,Calculations!$C$118))+Control!$C$7*Calculations!$C$85*INDEX('Monthly Data'!Q:Q,Calculations!$C$116+MOD(CR174,Calculations!$C$118))+(1-Control!$C$7*Calculations!$C$87)*INDEX('Monthly Data'!R:R,Calculations!$C$116+MOD(CR174,Calculations!$C$118))</f>
        <v>7.5897487599915015E-3</v>
      </c>
      <c r="HI174" s="86">
        <f ca="1">Control!$C$7*Calculations!$C$82*INDEX('Monthly Data'!N:N,Calculations!$C$116+MOD(CS174,Calculations!$C$118))+Control!$C$7*Calculations!$C$83*INDEX('Monthly Data'!O:O,Calculations!$C$116+MOD(CS174,Calculations!$C$118))+Control!$C$7*Calculations!$C$84*INDEX('Monthly Data'!P:P,Calculations!$C$116+MOD(CS174,Calculations!$C$118))+Control!$C$7*Calculations!$C$85*INDEX('Monthly Data'!Q:Q,Calculations!$C$116+MOD(CS174,Calculations!$C$118))+(1-Control!$C$7*Calculations!$C$87)*INDEX('Monthly Data'!R:R,Calculations!$C$116+MOD(CS174,Calculations!$C$118))</f>
        <v>-3.53368065312233E-2</v>
      </c>
      <c r="HJ174" s="86">
        <f ca="1">Control!$C$7*Calculations!$C$82*INDEX('Monthly Data'!N:N,Calculations!$C$116+MOD(CT174,Calculations!$C$118))+Control!$C$7*Calculations!$C$83*INDEX('Monthly Data'!O:O,Calculations!$C$116+MOD(CT174,Calculations!$C$118))+Control!$C$7*Calculations!$C$84*INDEX('Monthly Data'!P:P,Calculations!$C$116+MOD(CT174,Calculations!$C$118))+Control!$C$7*Calculations!$C$85*INDEX('Monthly Data'!Q:Q,Calculations!$C$116+MOD(CT174,Calculations!$C$118))+(1-Control!$C$7*Calculations!$C$87)*INDEX('Monthly Data'!R:R,Calculations!$C$116+MOD(CT174,Calculations!$C$118))</f>
        <v>7.857567536297622E-3</v>
      </c>
      <c r="HK174" s="86">
        <f ca="1">Control!$C$7*Calculations!$C$82*INDEX('Monthly Data'!N:N,Calculations!$C$116+MOD(CU174,Calculations!$C$118))+Control!$C$7*Calculations!$C$83*INDEX('Monthly Data'!O:O,Calculations!$C$116+MOD(CU174,Calculations!$C$118))+Control!$C$7*Calculations!$C$84*INDEX('Monthly Data'!P:P,Calculations!$C$116+MOD(CU174,Calculations!$C$118))+Control!$C$7*Calculations!$C$85*INDEX('Monthly Data'!Q:Q,Calculations!$C$116+MOD(CU174,Calculations!$C$118))+(1-Control!$C$7*Calculations!$C$87)*INDEX('Monthly Data'!R:R,Calculations!$C$116+MOD(CU174,Calculations!$C$118))</f>
        <v>4.5735623984309991E-2</v>
      </c>
      <c r="HL174" s="86">
        <f ca="1">Control!$C$7*Calculations!$C$82*INDEX('Monthly Data'!N:N,Calculations!$C$116+MOD(CV174,Calculations!$C$118))+Control!$C$7*Calculations!$C$83*INDEX('Monthly Data'!O:O,Calculations!$C$116+MOD(CV174,Calculations!$C$118))+Control!$C$7*Calculations!$C$84*INDEX('Monthly Data'!P:P,Calculations!$C$116+MOD(CV174,Calculations!$C$118))+Control!$C$7*Calculations!$C$85*INDEX('Monthly Data'!Q:Q,Calculations!$C$116+MOD(CV174,Calculations!$C$118))+(1-Control!$C$7*Calculations!$C$87)*INDEX('Monthly Data'!R:R,Calculations!$C$116+MOD(CV174,Calculations!$C$118))</f>
        <v>1.1702576456120543E-2</v>
      </c>
      <c r="HM174" s="86">
        <f ca="1">Control!$C$7*Calculations!$C$82*INDEX('Monthly Data'!N:N,Calculations!$C$116+MOD(CW174,Calculations!$C$118))+Control!$C$7*Calculations!$C$83*INDEX('Monthly Data'!O:O,Calculations!$C$116+MOD(CW174,Calculations!$C$118))+Control!$C$7*Calculations!$C$84*INDEX('Monthly Data'!P:P,Calculations!$C$116+MOD(CW174,Calculations!$C$118))+Control!$C$7*Calculations!$C$85*INDEX('Monthly Data'!Q:Q,Calculations!$C$116+MOD(CW174,Calculations!$C$118))+(1-Control!$C$7*Calculations!$C$87)*INDEX('Monthly Data'!R:R,Calculations!$C$116+MOD(CW174,Calculations!$C$118))</f>
        <v>2.0524935548016137E-2</v>
      </c>
      <c r="HN174" s="86">
        <f ca="1">Control!$C$7*Calculations!$C$82*INDEX('Monthly Data'!N:N,Calculations!$C$116+MOD(CX174,Calculations!$C$118))+Control!$C$7*Calculations!$C$83*INDEX('Monthly Data'!O:O,Calculations!$C$116+MOD(CX174,Calculations!$C$118))+Control!$C$7*Calculations!$C$84*INDEX('Monthly Data'!P:P,Calculations!$C$116+MOD(CX174,Calculations!$C$118))+Control!$C$7*Calculations!$C$85*INDEX('Monthly Data'!Q:Q,Calculations!$C$116+MOD(CX174,Calculations!$C$118))+(1-Control!$C$7*Calculations!$C$87)*INDEX('Monthly Data'!R:R,Calculations!$C$116+MOD(CX174,Calculations!$C$118))</f>
        <v>2.3307359621218403E-2</v>
      </c>
      <c r="HO174" s="86">
        <f ca="1">Control!$C$7*Calculations!$C$82*INDEX('Monthly Data'!N:N,Calculations!$C$116+MOD(CY174,Calculations!$C$118))+Control!$C$7*Calculations!$C$83*INDEX('Monthly Data'!O:O,Calculations!$C$116+MOD(CY174,Calculations!$C$118))+Control!$C$7*Calculations!$C$84*INDEX('Monthly Data'!P:P,Calculations!$C$116+MOD(CY174,Calculations!$C$118))+Control!$C$7*Calculations!$C$85*INDEX('Monthly Data'!Q:Q,Calculations!$C$116+MOD(CY174,Calculations!$C$118))+(1-Control!$C$7*Calculations!$C$87)*INDEX('Monthly Data'!R:R,Calculations!$C$116+MOD(CY174,Calculations!$C$118))</f>
        <v>8.4240675975201049E-3</v>
      </c>
      <c r="HP174" s="86">
        <f ca="1">Control!$C$7*Calculations!$C$82*INDEX('Monthly Data'!N:N,Calculations!$C$116+MOD(CZ174,Calculations!$C$118))+Control!$C$7*Calculations!$C$83*INDEX('Monthly Data'!O:O,Calculations!$C$116+MOD(CZ174,Calculations!$C$118))+Control!$C$7*Calculations!$C$84*INDEX('Monthly Data'!P:P,Calculations!$C$116+MOD(CZ174,Calculations!$C$118))+Control!$C$7*Calculations!$C$85*INDEX('Monthly Data'!Q:Q,Calculations!$C$116+MOD(CZ174,Calculations!$C$118))+(1-Control!$C$7*Calculations!$C$87)*INDEX('Monthly Data'!R:R,Calculations!$C$116+MOD(CZ174,Calculations!$C$118))</f>
        <v>-2.0269389991732112E-2</v>
      </c>
      <c r="HQ174" s="86">
        <f ca="1">Control!$C$7*Calculations!$C$82*INDEX('Monthly Data'!N:N,Calculations!$C$116+MOD(DA174,Calculations!$C$118))+Control!$C$7*Calculations!$C$83*INDEX('Monthly Data'!O:O,Calculations!$C$116+MOD(DA174,Calculations!$C$118))+Control!$C$7*Calculations!$C$84*INDEX('Monthly Data'!P:P,Calculations!$C$116+MOD(DA174,Calculations!$C$118))+Control!$C$7*Calculations!$C$85*INDEX('Monthly Data'!Q:Q,Calculations!$C$116+MOD(DA174,Calculations!$C$118))+(1-Control!$C$7*Calculations!$C$87)*INDEX('Monthly Data'!R:R,Calculations!$C$116+MOD(DA174,Calculations!$C$118))</f>
        <v>4.7768166384148329E-3</v>
      </c>
      <c r="HR174" s="86">
        <f ca="1">Control!$C$7*Calculations!$C$82*INDEX('Monthly Data'!N:N,Calculations!$C$116+MOD(DB174,Calculations!$C$118))+Control!$C$7*Calculations!$C$83*INDEX('Monthly Data'!O:O,Calculations!$C$116+MOD(DB174,Calculations!$C$118))+Control!$C$7*Calculations!$C$84*INDEX('Monthly Data'!P:P,Calculations!$C$116+MOD(DB174,Calculations!$C$118))+Control!$C$7*Calculations!$C$85*INDEX('Monthly Data'!Q:Q,Calculations!$C$116+MOD(DB174,Calculations!$C$118))+(1-Control!$C$7*Calculations!$C$87)*INDEX('Monthly Data'!R:R,Calculations!$C$116+MOD(DB174,Calculations!$C$118))</f>
        <v>1.1702576456120543E-2</v>
      </c>
      <c r="HS174" s="86">
        <f ca="1">Control!$C$7*Calculations!$C$82*INDEX('Monthly Data'!N:N,Calculations!$C$116+MOD(DC174,Calculations!$C$118))+Control!$C$7*Calculations!$C$83*INDEX('Monthly Data'!O:O,Calculations!$C$116+MOD(DC174,Calculations!$C$118))+Control!$C$7*Calculations!$C$84*INDEX('Monthly Data'!P:P,Calculations!$C$116+MOD(DC174,Calculations!$C$118))+Control!$C$7*Calculations!$C$85*INDEX('Monthly Data'!Q:Q,Calculations!$C$116+MOD(DC174,Calculations!$C$118))+(1-Control!$C$7*Calculations!$C$87)*INDEX('Monthly Data'!R:R,Calculations!$C$116+MOD(DC174,Calculations!$C$118))</f>
        <v>2.1918137743539623E-2</v>
      </c>
      <c r="HT174" s="86">
        <f ca="1">Control!$C$7*Calculations!$C$82*INDEX('Monthly Data'!N:N,Calculations!$C$116+MOD(DD174,Calculations!$C$118))+Control!$C$7*Calculations!$C$83*INDEX('Monthly Data'!O:O,Calculations!$C$116+MOD(DD174,Calculations!$C$118))+Control!$C$7*Calculations!$C$84*INDEX('Monthly Data'!P:P,Calculations!$C$116+MOD(DD174,Calculations!$C$118))+Control!$C$7*Calculations!$C$85*INDEX('Monthly Data'!Q:Q,Calculations!$C$116+MOD(DD174,Calculations!$C$118))+(1-Control!$C$7*Calculations!$C$87)*INDEX('Monthly Data'!R:R,Calculations!$C$116+MOD(DD174,Calculations!$C$118))</f>
        <v>1.0018681835149534E-3</v>
      </c>
      <c r="HU174" s="86">
        <f ca="1">Control!$C$7*Calculations!$C$82*INDEX('Monthly Data'!N:N,Calculations!$C$116+MOD(DE174,Calculations!$C$118))+Control!$C$7*Calculations!$C$83*INDEX('Monthly Data'!O:O,Calculations!$C$116+MOD(DE174,Calculations!$C$118))+Control!$C$7*Calculations!$C$84*INDEX('Monthly Data'!P:P,Calculations!$C$116+MOD(DE174,Calculations!$C$118))+Control!$C$7*Calculations!$C$85*INDEX('Monthly Data'!Q:Q,Calculations!$C$116+MOD(DE174,Calculations!$C$118))+(1-Control!$C$7*Calculations!$C$87)*INDEX('Monthly Data'!R:R,Calculations!$C$116+MOD(DE174,Calculations!$C$118))</f>
        <v>1.7599621212565995E-2</v>
      </c>
      <c r="HV174" s="86">
        <f ca="1">Control!$C$7*Calculations!$C$82*INDEX('Monthly Data'!N:N,Calculations!$C$116+MOD(DF174,Calculations!$C$118))+Control!$C$7*Calculations!$C$83*INDEX('Monthly Data'!O:O,Calculations!$C$116+MOD(DF174,Calculations!$C$118))+Control!$C$7*Calculations!$C$84*INDEX('Monthly Data'!P:P,Calculations!$C$116+MOD(DF174,Calculations!$C$118))+Control!$C$7*Calculations!$C$85*INDEX('Monthly Data'!Q:Q,Calculations!$C$116+MOD(DF174,Calculations!$C$118))+(1-Control!$C$7*Calculations!$C$87)*INDEX('Monthly Data'!R:R,Calculations!$C$116+MOD(DF174,Calculations!$C$118))</f>
        <v>1.2954540023127663E-2</v>
      </c>
      <c r="HW174" s="86">
        <f ca="1">Control!$C$7*Calculations!$C$82*INDEX('Monthly Data'!N:N,Calculations!$C$116+MOD(DG174,Calculations!$C$118))+Control!$C$7*Calculations!$C$83*INDEX('Monthly Data'!O:O,Calculations!$C$116+MOD(DG174,Calculations!$C$118))+Control!$C$7*Calculations!$C$84*INDEX('Monthly Data'!P:P,Calculations!$C$116+MOD(DG174,Calculations!$C$118))+Control!$C$7*Calculations!$C$85*INDEX('Monthly Data'!Q:Q,Calculations!$C$116+MOD(DG174,Calculations!$C$118))+(1-Control!$C$7*Calculations!$C$87)*INDEX('Monthly Data'!R:R,Calculations!$C$116+MOD(DG174,Calculations!$C$118))</f>
        <v>1.9073822767906517E-2</v>
      </c>
      <c r="HX174" s="86">
        <f ca="1">Control!$C$7*Calculations!$C$82*INDEX('Monthly Data'!N:N,Calculations!$C$116+MOD(DH174,Calculations!$C$118))+Control!$C$7*Calculations!$C$83*INDEX('Monthly Data'!O:O,Calculations!$C$116+MOD(DH174,Calculations!$C$118))+Control!$C$7*Calculations!$C$84*INDEX('Monthly Data'!P:P,Calculations!$C$116+MOD(DH174,Calculations!$C$118))+Control!$C$7*Calculations!$C$85*INDEX('Monthly Data'!Q:Q,Calculations!$C$116+MOD(DH174,Calculations!$C$118))+(1-Control!$C$7*Calculations!$C$87)*INDEX('Monthly Data'!R:R,Calculations!$C$116+MOD(DH174,Calculations!$C$118))</f>
        <v>-3.8875517825435772E-3</v>
      </c>
      <c r="HY174" s="86">
        <f ca="1">Control!$C$7*Calculations!$C$82*INDEX('Monthly Data'!N:N,Calculations!$C$116+MOD(DI174,Calculations!$C$118))+Control!$C$7*Calculations!$C$83*INDEX('Monthly Data'!O:O,Calculations!$C$116+MOD(DI174,Calculations!$C$118))+Control!$C$7*Calculations!$C$84*INDEX('Monthly Data'!P:P,Calculations!$C$116+MOD(DI174,Calculations!$C$118))+Control!$C$7*Calculations!$C$85*INDEX('Monthly Data'!Q:Q,Calculations!$C$116+MOD(DI174,Calculations!$C$118))+(1-Control!$C$7*Calculations!$C$87)*INDEX('Monthly Data'!R:R,Calculations!$C$116+MOD(DI174,Calculations!$C$118))</f>
        <v>-2.0269389991732112E-2</v>
      </c>
      <c r="HZ174" s="86">
        <f ca="1">Control!$C$7*Calculations!$C$82*INDEX('Monthly Data'!N:N,Calculations!$C$116+MOD(DJ174,Calculations!$C$118))+Control!$C$7*Calculations!$C$83*INDEX('Monthly Data'!O:O,Calculations!$C$116+MOD(DJ174,Calculations!$C$118))+Control!$C$7*Calculations!$C$84*INDEX('Monthly Data'!P:P,Calculations!$C$116+MOD(DJ174,Calculations!$C$118))+Control!$C$7*Calculations!$C$85*INDEX('Monthly Data'!Q:Q,Calculations!$C$116+MOD(DJ174,Calculations!$C$118))+(1-Control!$C$7*Calculations!$C$87)*INDEX('Monthly Data'!R:R,Calculations!$C$116+MOD(DJ174,Calculations!$C$118))</f>
        <v>-9.839093431862074E-3</v>
      </c>
      <c r="IA174" s="86">
        <f ca="1">Control!$C$7*Calculations!$C$82*INDEX('Monthly Data'!N:N,Calculations!$C$116+MOD(DK174,Calculations!$C$118))+Control!$C$7*Calculations!$C$83*INDEX('Monthly Data'!O:O,Calculations!$C$116+MOD(DK174,Calculations!$C$118))+Control!$C$7*Calculations!$C$84*INDEX('Monthly Data'!P:P,Calculations!$C$116+MOD(DK174,Calculations!$C$118))+Control!$C$7*Calculations!$C$85*INDEX('Monthly Data'!Q:Q,Calculations!$C$116+MOD(DK174,Calculations!$C$118))+(1-Control!$C$7*Calculations!$C$87)*INDEX('Monthly Data'!R:R,Calculations!$C$116+MOD(DK174,Calculations!$C$118))</f>
        <v>3.5231336013669103E-2</v>
      </c>
      <c r="IB174" s="86">
        <f ca="1">Control!$C$7*Calculations!$C$82*INDEX('Monthly Data'!N:N,Calculations!$C$116+MOD(DL174,Calculations!$C$118))+Control!$C$7*Calculations!$C$83*INDEX('Monthly Data'!O:O,Calculations!$C$116+MOD(DL174,Calculations!$C$118))+Control!$C$7*Calculations!$C$84*INDEX('Monthly Data'!P:P,Calculations!$C$116+MOD(DL174,Calculations!$C$118))+Control!$C$7*Calculations!$C$85*INDEX('Monthly Data'!Q:Q,Calculations!$C$116+MOD(DL174,Calculations!$C$118))+(1-Control!$C$7*Calculations!$C$87)*INDEX('Monthly Data'!R:R,Calculations!$C$116+MOD(DL174,Calculations!$C$118))</f>
        <v>1.5216630695380906E-2</v>
      </c>
      <c r="IC174" s="86">
        <f ca="1">Control!$C$7*Calculations!$C$82*INDEX('Monthly Data'!N:N,Calculations!$C$116+MOD(DM174,Calculations!$C$118))+Control!$C$7*Calculations!$C$83*INDEX('Monthly Data'!O:O,Calculations!$C$116+MOD(DM174,Calculations!$C$118))+Control!$C$7*Calculations!$C$84*INDEX('Monthly Data'!P:P,Calculations!$C$116+MOD(DM174,Calculations!$C$118))+Control!$C$7*Calculations!$C$85*INDEX('Monthly Data'!Q:Q,Calculations!$C$116+MOD(DM174,Calculations!$C$118))+(1-Control!$C$7*Calculations!$C$87)*INDEX('Monthly Data'!R:R,Calculations!$C$116+MOD(DM174,Calculations!$C$118))</f>
        <v>-3.9863250714949353E-2</v>
      </c>
      <c r="ID174" s="86">
        <f ca="1">Control!$C$7*Calculations!$C$82*INDEX('Monthly Data'!N:N,Calculations!$C$116+MOD(DN174,Calculations!$C$118))+Control!$C$7*Calculations!$C$83*INDEX('Monthly Data'!O:O,Calculations!$C$116+MOD(DN174,Calculations!$C$118))+Control!$C$7*Calculations!$C$84*INDEX('Monthly Data'!P:P,Calculations!$C$116+MOD(DN174,Calculations!$C$118))+Control!$C$7*Calculations!$C$85*INDEX('Monthly Data'!Q:Q,Calculations!$C$116+MOD(DN174,Calculations!$C$118))+(1-Control!$C$7*Calculations!$C$87)*INDEX('Monthly Data'!R:R,Calculations!$C$116+MOD(DN174,Calculations!$C$118))</f>
        <v>-7.3651264633385334E-4</v>
      </c>
      <c r="IE174" s="86">
        <f ca="1">Control!$C$7*Calculations!$C$82*INDEX('Monthly Data'!N:N,Calculations!$C$116+MOD(DO174,Calculations!$C$118))+Control!$C$7*Calculations!$C$83*INDEX('Monthly Data'!O:O,Calculations!$C$116+MOD(DO174,Calculations!$C$118))+Control!$C$7*Calculations!$C$84*INDEX('Monthly Data'!P:P,Calculations!$C$116+MOD(DO174,Calculations!$C$118))+Control!$C$7*Calculations!$C$85*INDEX('Monthly Data'!Q:Q,Calculations!$C$116+MOD(DO174,Calculations!$C$118))+(1-Control!$C$7*Calculations!$C$87)*INDEX('Monthly Data'!R:R,Calculations!$C$116+MOD(DO174,Calculations!$C$118))</f>
        <v>2.3206536303657571E-2</v>
      </c>
      <c r="IF174" s="86">
        <f ca="1">Control!$C$7*Calculations!$C$82*INDEX('Monthly Data'!N:N,Calculations!$C$116+MOD(DP174,Calculations!$C$118))+Control!$C$7*Calculations!$C$83*INDEX('Monthly Data'!O:O,Calculations!$C$116+MOD(DP174,Calculations!$C$118))+Control!$C$7*Calculations!$C$84*INDEX('Monthly Data'!P:P,Calculations!$C$116+MOD(DP174,Calculations!$C$118))+Control!$C$7*Calculations!$C$85*INDEX('Monthly Data'!Q:Q,Calculations!$C$116+MOD(DP174,Calculations!$C$118))+(1-Control!$C$7*Calculations!$C$87)*INDEX('Monthly Data'!R:R,Calculations!$C$116+MOD(DP174,Calculations!$C$118))</f>
        <v>6.6954569943530936E-3</v>
      </c>
      <c r="IG174" s="88">
        <f ca="1">Control!$C$8*(1+DQ174)*(1+DR174)*(1+DS174)*(1+DT174)*(1+DU174)*(1+DV174)*(1+DW174)*(1+DX174)*(1+DY174)*(1+DZ174)*(1+EA174)*(1+EB174)*(1+EC174)*(1+ED174)*(1+EE174)*(1+EF174)*(1+EG174)*(1+EH174)*(1+EI174)*(1+EJ174)*(1+EK174)*(1+EL174)*(1+EM174)*(1+EN174)*(1+EO174)*(1+EP174)*(1+EQ174)*(1+ER174)*(1+ES174)*(1+ET174)*(1+EU174)*(1+EV174)*(1+EW174)*(1+EX174)*(1+EY174)*(1+EZ174)*(1+FA174)*(1+FB174)*(1+FC174)*(1+FD174)*(1+FE174)*(1+FF174)*(1+FG174)*(1+FH174)*(1+FI174)*(1+FJ174)*(1+FK174)*(1+FL174)*(1+FM174)*(1+FN174)*(1+FO174)*(1+FP174)*(1+FQ174)*(1+FR174)*(1+FS174)*(1+FT174)*(1+FU174)*(1+FV174)*(1+FW174)*(1+FX174)*(1+FY174)*(1+FZ174)*(1+GA174)*(1+GB174)*(1+GC174)*(1+GD174)*(1+GE174)*(1+GF174)*(1+GG174)*(1+GH174)*(1+GI174)*(1+GJ174)*(1+GK174)*(1+GL174)*(1+GM174)*(1+GN174)*(1+GO174)*(1+GP174)*(1+GQ174)*(1+GR174)*(1+GS174)*(1+GT174)*(1+GU174)*(1+GV174)*(1+GW174)*(1+GX174)*(1+GY174)*(1+GZ174)*(1+HA174)*(1+HB174)*(1+HC174)*(1+HD174)*(1+HE174)*(1+HF174)*(1+HG174)*(1+HH174)*(1+HI174)*(1+HJ174)*(1+HK174)*(1+HL174)*(1+HM174)*(1+HN174)*(1+HO174)*(1+HP174)*(1+HQ174)*(1+HR174)*(1+HS174)*(1+HT174)*(1+HU174)*(1+HV174)*(1+HW174)*(1+HX174)*(1+HY174)*(1+HZ174)*(1+IA174)*(1+IB174)*(1+IC174)*(1+ID174)*(1+IE174)*(1+IF174)</f>
        <v>82036.118604891672</v>
      </c>
    </row>
    <row r="175" spans="1:241" x14ac:dyDescent="0.25">
      <c r="A175">
        <v>86</v>
      </c>
      <c r="B175">
        <v>88</v>
      </c>
      <c r="C175">
        <v>10</v>
      </c>
      <c r="D175">
        <v>111</v>
      </c>
      <c r="E175">
        <v>40</v>
      </c>
      <c r="F175">
        <v>107</v>
      </c>
      <c r="G175">
        <v>47</v>
      </c>
      <c r="H175">
        <v>85</v>
      </c>
      <c r="I175">
        <v>84</v>
      </c>
      <c r="J175">
        <v>37</v>
      </c>
      <c r="K175">
        <v>13</v>
      </c>
      <c r="L175">
        <v>27</v>
      </c>
      <c r="M175">
        <v>115</v>
      </c>
      <c r="N175">
        <v>103</v>
      </c>
      <c r="O175">
        <v>114</v>
      </c>
      <c r="P175">
        <v>44</v>
      </c>
      <c r="Q175">
        <v>94</v>
      </c>
      <c r="R175">
        <v>19</v>
      </c>
      <c r="S175">
        <v>69</v>
      </c>
      <c r="T175">
        <v>50</v>
      </c>
      <c r="U175">
        <v>92</v>
      </c>
      <c r="V175">
        <v>83</v>
      </c>
      <c r="W175">
        <v>114</v>
      </c>
      <c r="X175">
        <v>41</v>
      </c>
      <c r="Y175">
        <v>101</v>
      </c>
      <c r="Z175">
        <v>59</v>
      </c>
      <c r="AA175">
        <v>25</v>
      </c>
      <c r="AB175">
        <v>77</v>
      </c>
      <c r="AC175">
        <v>19</v>
      </c>
      <c r="AD175">
        <v>2</v>
      </c>
      <c r="AE175">
        <v>113</v>
      </c>
      <c r="AF175">
        <v>27</v>
      </c>
      <c r="AG175">
        <v>87</v>
      </c>
      <c r="AH175">
        <v>113</v>
      </c>
      <c r="AI175">
        <v>110</v>
      </c>
      <c r="AJ175">
        <v>80</v>
      </c>
      <c r="AK175">
        <v>27</v>
      </c>
      <c r="AL175">
        <v>17</v>
      </c>
      <c r="AM175">
        <v>22</v>
      </c>
      <c r="AN175">
        <v>68</v>
      </c>
      <c r="AO175">
        <v>52</v>
      </c>
      <c r="AP175">
        <v>41</v>
      </c>
      <c r="AQ175">
        <v>68</v>
      </c>
      <c r="AR175">
        <v>94</v>
      </c>
      <c r="AS175">
        <v>94</v>
      </c>
      <c r="AT175">
        <v>69</v>
      </c>
      <c r="AU175">
        <v>114</v>
      </c>
      <c r="AV175">
        <v>32</v>
      </c>
      <c r="AW175">
        <v>105</v>
      </c>
      <c r="AX175">
        <v>1</v>
      </c>
      <c r="AY175">
        <v>87</v>
      </c>
      <c r="AZ175">
        <v>37</v>
      </c>
      <c r="BA175">
        <v>22</v>
      </c>
      <c r="BB175">
        <v>107</v>
      </c>
      <c r="BC175">
        <v>108</v>
      </c>
      <c r="BD175">
        <v>104</v>
      </c>
      <c r="BE175">
        <v>20</v>
      </c>
      <c r="BF175">
        <v>94</v>
      </c>
      <c r="BG175">
        <v>96</v>
      </c>
      <c r="BH175">
        <v>7</v>
      </c>
      <c r="BI175">
        <v>12</v>
      </c>
      <c r="BJ175">
        <v>107</v>
      </c>
      <c r="BK175">
        <v>16</v>
      </c>
      <c r="BL175">
        <v>98</v>
      </c>
      <c r="BM175">
        <v>59</v>
      </c>
      <c r="BN175">
        <v>100</v>
      </c>
      <c r="BO175">
        <v>45</v>
      </c>
      <c r="BP175">
        <v>64</v>
      </c>
      <c r="BQ175">
        <v>70</v>
      </c>
      <c r="BR175">
        <v>0</v>
      </c>
      <c r="BS175">
        <v>107</v>
      </c>
      <c r="BT175">
        <v>29</v>
      </c>
      <c r="BU175">
        <v>62</v>
      </c>
      <c r="BV175">
        <v>63</v>
      </c>
      <c r="BW175">
        <v>77</v>
      </c>
      <c r="BX175">
        <v>42</v>
      </c>
      <c r="BY175">
        <v>93</v>
      </c>
      <c r="BZ175">
        <v>5</v>
      </c>
      <c r="CA175">
        <v>61</v>
      </c>
      <c r="CB175">
        <v>62</v>
      </c>
      <c r="CC175">
        <v>48</v>
      </c>
      <c r="CD175">
        <v>23</v>
      </c>
      <c r="CE175">
        <v>3</v>
      </c>
      <c r="CF175">
        <v>85</v>
      </c>
      <c r="CG175">
        <v>33</v>
      </c>
      <c r="CH175">
        <v>74</v>
      </c>
      <c r="CI175">
        <v>18</v>
      </c>
      <c r="CJ175">
        <v>106</v>
      </c>
      <c r="CK175">
        <v>99</v>
      </c>
      <c r="CL175">
        <v>5</v>
      </c>
      <c r="CM175">
        <v>13</v>
      </c>
      <c r="CN175">
        <v>117</v>
      </c>
      <c r="CO175">
        <v>86</v>
      </c>
      <c r="CP175">
        <v>18</v>
      </c>
      <c r="CQ175">
        <v>53</v>
      </c>
      <c r="CR175">
        <v>115</v>
      </c>
      <c r="CS175">
        <v>62</v>
      </c>
      <c r="CT175">
        <v>111</v>
      </c>
      <c r="CU175">
        <v>80</v>
      </c>
      <c r="CV175">
        <v>78</v>
      </c>
      <c r="CW175">
        <v>24</v>
      </c>
      <c r="CX175">
        <v>16</v>
      </c>
      <c r="CY175">
        <v>96</v>
      </c>
      <c r="CZ175">
        <v>99</v>
      </c>
      <c r="DA175">
        <v>76</v>
      </c>
      <c r="DB175">
        <v>53</v>
      </c>
      <c r="DC175">
        <v>28</v>
      </c>
      <c r="DD175">
        <v>37</v>
      </c>
      <c r="DE175">
        <v>42</v>
      </c>
      <c r="DF175">
        <v>22</v>
      </c>
      <c r="DG175">
        <v>6</v>
      </c>
      <c r="DH175">
        <v>26</v>
      </c>
      <c r="DI175">
        <v>36</v>
      </c>
      <c r="DJ175">
        <v>90</v>
      </c>
      <c r="DK175">
        <v>88</v>
      </c>
      <c r="DL175">
        <v>35</v>
      </c>
      <c r="DM175">
        <v>56</v>
      </c>
      <c r="DN175">
        <v>0</v>
      </c>
      <c r="DO175">
        <v>70</v>
      </c>
      <c r="DP175">
        <v>14</v>
      </c>
      <c r="DQ175" s="86">
        <f ca="1">Control!$C$7*Calculations!$C$82*INDEX('Monthly Data'!N:N,Calculations!$C$116+MOD(A175,Calculations!$C$118))+Control!$C$7*Calculations!$C$83*INDEX('Monthly Data'!O:O,Calculations!$C$116+MOD(A175,Calculations!$C$118))+Control!$C$7*Calculations!$C$84*INDEX('Monthly Data'!P:P,Calculations!$C$116+MOD(A175,Calculations!$C$118))+Control!$C$7*Calculations!$C$85*INDEX('Monthly Data'!Q:Q,Calculations!$C$116+MOD(A175,Calculations!$C$118))+(1-Control!$C$7*Calculations!$C$87)*INDEX('Monthly Data'!R:R,Calculations!$C$116+MOD(A175,Calculations!$C$118))</f>
        <v>4.5735623984309991E-2</v>
      </c>
      <c r="DR175" s="86">
        <f ca="1">Control!$C$7*Calculations!$C$82*INDEX('Monthly Data'!N:N,Calculations!$C$116+MOD(B175,Calculations!$C$118))+Control!$C$7*Calculations!$C$83*INDEX('Monthly Data'!O:O,Calculations!$C$116+MOD(B175,Calculations!$C$118))+Control!$C$7*Calculations!$C$84*INDEX('Monthly Data'!P:P,Calculations!$C$116+MOD(B175,Calculations!$C$118))+Control!$C$7*Calculations!$C$85*INDEX('Monthly Data'!Q:Q,Calculations!$C$116+MOD(B175,Calculations!$C$118))+(1-Control!$C$7*Calculations!$C$87)*INDEX('Monthly Data'!R:R,Calculations!$C$116+MOD(B175,Calculations!$C$118))</f>
        <v>6.4539397490030407E-3</v>
      </c>
      <c r="DS175" s="86">
        <f ca="1">Control!$C$7*Calculations!$C$82*INDEX('Monthly Data'!N:N,Calculations!$C$116+MOD(C175,Calculations!$C$118))+Control!$C$7*Calculations!$C$83*INDEX('Monthly Data'!O:O,Calculations!$C$116+MOD(C175,Calculations!$C$118))+Control!$C$7*Calculations!$C$84*INDEX('Monthly Data'!P:P,Calculations!$C$116+MOD(C175,Calculations!$C$118))+Control!$C$7*Calculations!$C$85*INDEX('Monthly Data'!Q:Q,Calculations!$C$116+MOD(C175,Calculations!$C$118))+(1-Control!$C$7*Calculations!$C$87)*INDEX('Monthly Data'!R:R,Calculations!$C$116+MOD(C175,Calculations!$C$118))</f>
        <v>1.1702576456120543E-2</v>
      </c>
      <c r="DT175" s="86">
        <f ca="1">Control!$C$7*Calculations!$C$82*INDEX('Monthly Data'!N:N,Calculations!$C$116+MOD(D175,Calculations!$C$118))+Control!$C$7*Calculations!$C$83*INDEX('Monthly Data'!O:O,Calculations!$C$116+MOD(D175,Calculations!$C$118))+Control!$C$7*Calculations!$C$84*INDEX('Monthly Data'!P:P,Calculations!$C$116+MOD(D175,Calculations!$C$118))+Control!$C$7*Calculations!$C$85*INDEX('Monthly Data'!Q:Q,Calculations!$C$116+MOD(D175,Calculations!$C$118))+(1-Control!$C$7*Calculations!$C$87)*INDEX('Monthly Data'!R:R,Calculations!$C$116+MOD(D175,Calculations!$C$118))</f>
        <v>5.8868730207813358E-3</v>
      </c>
      <c r="DU175" s="86">
        <f ca="1">Control!$C$7*Calculations!$C$82*INDEX('Monthly Data'!N:N,Calculations!$C$116+MOD(E175,Calculations!$C$118))+Control!$C$7*Calculations!$C$83*INDEX('Monthly Data'!O:O,Calculations!$C$116+MOD(E175,Calculations!$C$118))+Control!$C$7*Calculations!$C$84*INDEX('Monthly Data'!P:P,Calculations!$C$116+MOD(E175,Calculations!$C$118))+Control!$C$7*Calculations!$C$85*INDEX('Monthly Data'!Q:Q,Calculations!$C$116+MOD(E175,Calculations!$C$118))+(1-Control!$C$7*Calculations!$C$87)*INDEX('Monthly Data'!R:R,Calculations!$C$116+MOD(E175,Calculations!$C$118))</f>
        <v>-4.417423226995453E-3</v>
      </c>
      <c r="DV175" s="86">
        <f ca="1">Control!$C$7*Calculations!$C$82*INDEX('Monthly Data'!N:N,Calculations!$C$116+MOD(F175,Calculations!$C$118))+Control!$C$7*Calculations!$C$83*INDEX('Monthly Data'!O:O,Calculations!$C$116+MOD(F175,Calculations!$C$118))+Control!$C$7*Calculations!$C$84*INDEX('Monthly Data'!P:P,Calculations!$C$116+MOD(F175,Calculations!$C$118))+Control!$C$7*Calculations!$C$85*INDEX('Monthly Data'!Q:Q,Calculations!$C$116+MOD(F175,Calculations!$C$118))+(1-Control!$C$7*Calculations!$C$87)*INDEX('Monthly Data'!R:R,Calculations!$C$116+MOD(F175,Calculations!$C$118))</f>
        <v>1.5216630695380906E-2</v>
      </c>
      <c r="DW175" s="86">
        <f ca="1">Control!$C$7*Calculations!$C$82*INDEX('Monthly Data'!N:N,Calculations!$C$116+MOD(G175,Calculations!$C$118))+Control!$C$7*Calculations!$C$83*INDEX('Monthly Data'!O:O,Calculations!$C$116+MOD(G175,Calculations!$C$118))+Control!$C$7*Calculations!$C$84*INDEX('Monthly Data'!P:P,Calculations!$C$116+MOD(G175,Calculations!$C$118))+Control!$C$7*Calculations!$C$85*INDEX('Monthly Data'!Q:Q,Calculations!$C$116+MOD(G175,Calculations!$C$118))+(1-Control!$C$7*Calculations!$C$87)*INDEX('Monthly Data'!R:R,Calculations!$C$116+MOD(G175,Calculations!$C$118))</f>
        <v>3.1011313347584085E-2</v>
      </c>
      <c r="DX175" s="86">
        <f ca="1">Control!$C$7*Calculations!$C$82*INDEX('Monthly Data'!N:N,Calculations!$C$116+MOD(H175,Calculations!$C$118))+Control!$C$7*Calculations!$C$83*INDEX('Monthly Data'!O:O,Calculations!$C$116+MOD(H175,Calculations!$C$118))+Control!$C$7*Calculations!$C$84*INDEX('Monthly Data'!P:P,Calculations!$C$116+MOD(H175,Calculations!$C$118))+Control!$C$7*Calculations!$C$85*INDEX('Monthly Data'!Q:Q,Calculations!$C$116+MOD(H175,Calculations!$C$118))+(1-Control!$C$7*Calculations!$C$87)*INDEX('Monthly Data'!R:R,Calculations!$C$116+MOD(H175,Calculations!$C$118))</f>
        <v>-9.8327855560634558E-3</v>
      </c>
      <c r="DY175" s="86">
        <f ca="1">Control!$C$7*Calculations!$C$82*INDEX('Monthly Data'!N:N,Calculations!$C$116+MOD(I175,Calculations!$C$118))+Control!$C$7*Calculations!$C$83*INDEX('Monthly Data'!O:O,Calculations!$C$116+MOD(I175,Calculations!$C$118))+Control!$C$7*Calculations!$C$84*INDEX('Monthly Data'!P:P,Calculations!$C$116+MOD(I175,Calculations!$C$118))+Control!$C$7*Calculations!$C$85*INDEX('Monthly Data'!Q:Q,Calculations!$C$116+MOD(I175,Calculations!$C$118))+(1-Control!$C$7*Calculations!$C$87)*INDEX('Monthly Data'!R:R,Calculations!$C$116+MOD(I175,Calculations!$C$118))</f>
        <v>-1.880155173376722E-2</v>
      </c>
      <c r="DZ175" s="86">
        <f ca="1">Control!$C$7*Calculations!$C$82*INDEX('Monthly Data'!N:N,Calculations!$C$116+MOD(J175,Calculations!$C$118))+Control!$C$7*Calculations!$C$83*INDEX('Monthly Data'!O:O,Calculations!$C$116+MOD(J175,Calculations!$C$118))+Control!$C$7*Calculations!$C$84*INDEX('Monthly Data'!P:P,Calculations!$C$116+MOD(J175,Calculations!$C$118))+Control!$C$7*Calculations!$C$85*INDEX('Monthly Data'!Q:Q,Calculations!$C$116+MOD(J175,Calculations!$C$118))+(1-Control!$C$7*Calculations!$C$87)*INDEX('Monthly Data'!R:R,Calculations!$C$116+MOD(J175,Calculations!$C$118))</f>
        <v>1.2954540023127663E-2</v>
      </c>
      <c r="EA175" s="86">
        <f ca="1">Control!$C$7*Calculations!$C$82*INDEX('Monthly Data'!N:N,Calculations!$C$116+MOD(K175,Calculations!$C$118))+Control!$C$7*Calculations!$C$83*INDEX('Monthly Data'!O:O,Calculations!$C$116+MOD(K175,Calculations!$C$118))+Control!$C$7*Calculations!$C$84*INDEX('Monthly Data'!P:P,Calculations!$C$116+MOD(K175,Calculations!$C$118))+Control!$C$7*Calculations!$C$85*INDEX('Monthly Data'!Q:Q,Calculations!$C$116+MOD(K175,Calculations!$C$118))+(1-Control!$C$7*Calculations!$C$87)*INDEX('Monthly Data'!R:R,Calculations!$C$116+MOD(K175,Calculations!$C$118))</f>
        <v>1.0478379486191123E-2</v>
      </c>
      <c r="EB175" s="86">
        <f ca="1">Control!$C$7*Calculations!$C$82*INDEX('Monthly Data'!N:N,Calculations!$C$116+MOD(L175,Calculations!$C$118))+Control!$C$7*Calculations!$C$83*INDEX('Monthly Data'!O:O,Calculations!$C$116+MOD(L175,Calculations!$C$118))+Control!$C$7*Calculations!$C$84*INDEX('Monthly Data'!P:P,Calculations!$C$116+MOD(L175,Calculations!$C$118))+Control!$C$7*Calculations!$C$85*INDEX('Monthly Data'!Q:Q,Calculations!$C$116+MOD(L175,Calculations!$C$118))+(1-Control!$C$7*Calculations!$C$87)*INDEX('Monthly Data'!R:R,Calculations!$C$116+MOD(L175,Calculations!$C$118))</f>
        <v>-3.53368065312233E-2</v>
      </c>
      <c r="EC175" s="86">
        <f ca="1">Control!$C$7*Calculations!$C$82*INDEX('Monthly Data'!N:N,Calculations!$C$116+MOD(M175,Calculations!$C$118))+Control!$C$7*Calculations!$C$83*INDEX('Monthly Data'!O:O,Calculations!$C$116+MOD(M175,Calculations!$C$118))+Control!$C$7*Calculations!$C$84*INDEX('Monthly Data'!P:P,Calculations!$C$116+MOD(M175,Calculations!$C$118))+Control!$C$7*Calculations!$C$85*INDEX('Monthly Data'!Q:Q,Calculations!$C$116+MOD(M175,Calculations!$C$118))+(1-Control!$C$7*Calculations!$C$87)*INDEX('Monthly Data'!R:R,Calculations!$C$116+MOD(M175,Calculations!$C$118))</f>
        <v>4.5132804118240749E-2</v>
      </c>
      <c r="ED175" s="86">
        <f ca="1">Control!$C$7*Calculations!$C$82*INDEX('Monthly Data'!N:N,Calculations!$C$116+MOD(N175,Calculations!$C$118))+Control!$C$7*Calculations!$C$83*INDEX('Monthly Data'!O:O,Calculations!$C$116+MOD(N175,Calculations!$C$118))+Control!$C$7*Calculations!$C$84*INDEX('Monthly Data'!P:P,Calculations!$C$116+MOD(N175,Calculations!$C$118))+Control!$C$7*Calculations!$C$85*INDEX('Monthly Data'!Q:Q,Calculations!$C$116+MOD(N175,Calculations!$C$118))+(1-Control!$C$7*Calculations!$C$87)*INDEX('Monthly Data'!R:R,Calculations!$C$116+MOD(N175,Calculations!$C$118))</f>
        <v>5.1972609868760735E-3</v>
      </c>
      <c r="EE175" s="86">
        <f ca="1">Control!$C$7*Calculations!$C$82*INDEX('Monthly Data'!N:N,Calculations!$C$116+MOD(O175,Calculations!$C$118))+Control!$C$7*Calculations!$C$83*INDEX('Monthly Data'!O:O,Calculations!$C$116+MOD(O175,Calculations!$C$118))+Control!$C$7*Calculations!$C$84*INDEX('Monthly Data'!P:P,Calculations!$C$116+MOD(O175,Calculations!$C$118))+Control!$C$7*Calculations!$C$85*INDEX('Monthly Data'!Q:Q,Calculations!$C$116+MOD(O175,Calculations!$C$118))+(1-Control!$C$7*Calculations!$C$87)*INDEX('Monthly Data'!R:R,Calculations!$C$116+MOD(O175,Calculations!$C$118))</f>
        <v>-2.5419860972892394E-2</v>
      </c>
      <c r="EF175" s="86">
        <f ca="1">Control!$C$7*Calculations!$C$82*INDEX('Monthly Data'!N:N,Calculations!$C$116+MOD(P175,Calculations!$C$118))+Control!$C$7*Calculations!$C$83*INDEX('Monthly Data'!O:O,Calculations!$C$116+MOD(P175,Calculations!$C$118))+Control!$C$7*Calculations!$C$84*INDEX('Monthly Data'!P:P,Calculations!$C$116+MOD(P175,Calculations!$C$118))+Control!$C$7*Calculations!$C$85*INDEX('Monthly Data'!Q:Q,Calculations!$C$116+MOD(P175,Calculations!$C$118))+(1-Control!$C$7*Calculations!$C$87)*INDEX('Monthly Data'!R:R,Calculations!$C$116+MOD(P175,Calculations!$C$118))</f>
        <v>2.377894462657602E-2</v>
      </c>
      <c r="EG175" s="86">
        <f ca="1">Control!$C$7*Calculations!$C$82*INDEX('Monthly Data'!N:N,Calculations!$C$116+MOD(Q175,Calculations!$C$118))+Control!$C$7*Calculations!$C$83*INDEX('Monthly Data'!O:O,Calculations!$C$116+MOD(Q175,Calculations!$C$118))+Control!$C$7*Calculations!$C$84*INDEX('Monthly Data'!P:P,Calculations!$C$116+MOD(Q175,Calculations!$C$118))+Control!$C$7*Calculations!$C$85*INDEX('Monthly Data'!Q:Q,Calculations!$C$116+MOD(Q175,Calculations!$C$118))+(1-Control!$C$7*Calculations!$C$87)*INDEX('Monthly Data'!R:R,Calculations!$C$116+MOD(Q175,Calculations!$C$118))</f>
        <v>1.0353752315110615E-2</v>
      </c>
      <c r="EH175" s="86">
        <f ca="1">Control!$C$7*Calculations!$C$82*INDEX('Monthly Data'!N:N,Calculations!$C$116+MOD(R175,Calculations!$C$118))+Control!$C$7*Calculations!$C$83*INDEX('Monthly Data'!O:O,Calculations!$C$116+MOD(R175,Calculations!$C$118))+Control!$C$7*Calculations!$C$84*INDEX('Monthly Data'!P:P,Calculations!$C$116+MOD(R175,Calculations!$C$118))+Control!$C$7*Calculations!$C$85*INDEX('Monthly Data'!Q:Q,Calculations!$C$116+MOD(R175,Calculations!$C$118))+(1-Control!$C$7*Calculations!$C$87)*INDEX('Monthly Data'!R:R,Calculations!$C$116+MOD(R175,Calculations!$C$118))</f>
        <v>4.089189590407355E-3</v>
      </c>
      <c r="EI175" s="86">
        <f ca="1">Control!$C$7*Calculations!$C$82*INDEX('Monthly Data'!N:N,Calculations!$C$116+MOD(S175,Calculations!$C$118))+Control!$C$7*Calculations!$C$83*INDEX('Monthly Data'!O:O,Calculations!$C$116+MOD(S175,Calculations!$C$118))+Control!$C$7*Calculations!$C$84*INDEX('Monthly Data'!P:P,Calculations!$C$116+MOD(S175,Calculations!$C$118))+Control!$C$7*Calculations!$C$85*INDEX('Monthly Data'!Q:Q,Calculations!$C$116+MOD(S175,Calculations!$C$118))+(1-Control!$C$7*Calculations!$C$87)*INDEX('Monthly Data'!R:R,Calculations!$C$116+MOD(S175,Calculations!$C$118))</f>
        <v>-4.0413381192162513E-2</v>
      </c>
      <c r="EJ175" s="86">
        <f ca="1">Control!$C$7*Calculations!$C$82*INDEX('Monthly Data'!N:N,Calculations!$C$116+MOD(T175,Calculations!$C$118))+Control!$C$7*Calculations!$C$83*INDEX('Monthly Data'!O:O,Calculations!$C$116+MOD(T175,Calculations!$C$118))+Control!$C$7*Calculations!$C$84*INDEX('Monthly Data'!P:P,Calculations!$C$116+MOD(T175,Calculations!$C$118))+Control!$C$7*Calculations!$C$85*INDEX('Monthly Data'!Q:Q,Calculations!$C$116+MOD(T175,Calculations!$C$118))+(1-Control!$C$7*Calculations!$C$87)*INDEX('Monthly Data'!R:R,Calculations!$C$116+MOD(T175,Calculations!$C$118))</f>
        <v>6.1009361253630504E-2</v>
      </c>
      <c r="EK175" s="86">
        <f ca="1">Control!$C$7*Calculations!$C$82*INDEX('Monthly Data'!N:N,Calculations!$C$116+MOD(U175,Calculations!$C$118))+Control!$C$7*Calculations!$C$83*INDEX('Monthly Data'!O:O,Calculations!$C$116+MOD(U175,Calculations!$C$118))+Control!$C$7*Calculations!$C$84*INDEX('Monthly Data'!P:P,Calculations!$C$116+MOD(U175,Calculations!$C$118))+Control!$C$7*Calculations!$C$85*INDEX('Monthly Data'!Q:Q,Calculations!$C$116+MOD(U175,Calculations!$C$118))+(1-Control!$C$7*Calculations!$C$87)*INDEX('Monthly Data'!R:R,Calculations!$C$116+MOD(U175,Calculations!$C$118))</f>
        <v>2.4722579420195831E-2</v>
      </c>
      <c r="EL175" s="86">
        <f ca="1">Control!$C$7*Calculations!$C$82*INDEX('Monthly Data'!N:N,Calculations!$C$116+MOD(V175,Calculations!$C$118))+Control!$C$7*Calculations!$C$83*INDEX('Monthly Data'!O:O,Calculations!$C$116+MOD(V175,Calculations!$C$118))+Control!$C$7*Calculations!$C$84*INDEX('Monthly Data'!P:P,Calculations!$C$116+MOD(V175,Calculations!$C$118))+Control!$C$7*Calculations!$C$85*INDEX('Monthly Data'!Q:Q,Calculations!$C$116+MOD(V175,Calculations!$C$118))+(1-Control!$C$7*Calculations!$C$87)*INDEX('Monthly Data'!R:R,Calculations!$C$116+MOD(V175,Calculations!$C$118))</f>
        <v>-7.8872955230675015E-3</v>
      </c>
      <c r="EM175" s="86">
        <f ca="1">Control!$C$7*Calculations!$C$82*INDEX('Monthly Data'!N:N,Calculations!$C$116+MOD(W175,Calculations!$C$118))+Control!$C$7*Calculations!$C$83*INDEX('Monthly Data'!O:O,Calculations!$C$116+MOD(W175,Calculations!$C$118))+Control!$C$7*Calculations!$C$84*INDEX('Monthly Data'!P:P,Calculations!$C$116+MOD(W175,Calculations!$C$118))+Control!$C$7*Calculations!$C$85*INDEX('Monthly Data'!Q:Q,Calculations!$C$116+MOD(W175,Calculations!$C$118))+(1-Control!$C$7*Calculations!$C$87)*INDEX('Monthly Data'!R:R,Calculations!$C$116+MOD(W175,Calculations!$C$118))</f>
        <v>-2.5419860972892394E-2</v>
      </c>
      <c r="EN175" s="86">
        <f ca="1">Control!$C$7*Calculations!$C$82*INDEX('Monthly Data'!N:N,Calculations!$C$116+MOD(X175,Calculations!$C$118))+Control!$C$7*Calculations!$C$83*INDEX('Monthly Data'!O:O,Calculations!$C$116+MOD(X175,Calculations!$C$118))+Control!$C$7*Calculations!$C$84*INDEX('Monthly Data'!P:P,Calculations!$C$116+MOD(X175,Calculations!$C$118))+Control!$C$7*Calculations!$C$85*INDEX('Monthly Data'!Q:Q,Calculations!$C$116+MOD(X175,Calculations!$C$118))+(1-Control!$C$7*Calculations!$C$87)*INDEX('Monthly Data'!R:R,Calculations!$C$116+MOD(X175,Calculations!$C$118))</f>
        <v>-3.8554137824290124E-2</v>
      </c>
      <c r="EO175" s="86">
        <f ca="1">Control!$C$7*Calculations!$C$82*INDEX('Monthly Data'!N:N,Calculations!$C$116+MOD(Y175,Calculations!$C$118))+Control!$C$7*Calculations!$C$83*INDEX('Monthly Data'!O:O,Calculations!$C$116+MOD(Y175,Calculations!$C$118))+Control!$C$7*Calculations!$C$84*INDEX('Monthly Data'!P:P,Calculations!$C$116+MOD(Y175,Calculations!$C$118))+Control!$C$7*Calculations!$C$85*INDEX('Monthly Data'!Q:Q,Calculations!$C$116+MOD(Y175,Calculations!$C$118))+(1-Control!$C$7*Calculations!$C$87)*INDEX('Monthly Data'!R:R,Calculations!$C$116+MOD(Y175,Calculations!$C$118))</f>
        <v>-2.5168357537820856E-4</v>
      </c>
      <c r="EP175" s="86">
        <f ca="1">Control!$C$7*Calculations!$C$82*INDEX('Monthly Data'!N:N,Calculations!$C$116+MOD(Z175,Calculations!$C$118))+Control!$C$7*Calculations!$C$83*INDEX('Monthly Data'!O:O,Calculations!$C$116+MOD(Z175,Calculations!$C$118))+Control!$C$7*Calculations!$C$84*INDEX('Monthly Data'!P:P,Calculations!$C$116+MOD(Z175,Calculations!$C$118))+Control!$C$7*Calculations!$C$85*INDEX('Monthly Data'!Q:Q,Calculations!$C$116+MOD(Z175,Calculations!$C$118))+(1-Control!$C$7*Calculations!$C$87)*INDEX('Monthly Data'!R:R,Calculations!$C$116+MOD(Z175,Calculations!$C$118))</f>
        <v>1.1704119272391494E-2</v>
      </c>
      <c r="EQ175" s="86">
        <f ca="1">Control!$C$7*Calculations!$C$82*INDEX('Monthly Data'!N:N,Calculations!$C$116+MOD(AA175,Calculations!$C$118))+Control!$C$7*Calculations!$C$83*INDEX('Monthly Data'!O:O,Calculations!$C$116+MOD(AA175,Calculations!$C$118))+Control!$C$7*Calculations!$C$84*INDEX('Monthly Data'!P:P,Calculations!$C$116+MOD(AA175,Calculations!$C$118))+Control!$C$7*Calculations!$C$85*INDEX('Monthly Data'!Q:Q,Calculations!$C$116+MOD(AA175,Calculations!$C$118))+(1-Control!$C$7*Calculations!$C$87)*INDEX('Monthly Data'!R:R,Calculations!$C$116+MOD(AA175,Calculations!$C$118))</f>
        <v>-3.299557342782896E-2</v>
      </c>
      <c r="ER175" s="86">
        <f ca="1">Control!$C$7*Calculations!$C$82*INDEX('Monthly Data'!N:N,Calculations!$C$116+MOD(AB175,Calculations!$C$118))+Control!$C$7*Calculations!$C$83*INDEX('Monthly Data'!O:O,Calculations!$C$116+MOD(AB175,Calculations!$C$118))+Control!$C$7*Calculations!$C$84*INDEX('Monthly Data'!P:P,Calculations!$C$116+MOD(AB175,Calculations!$C$118))+Control!$C$7*Calculations!$C$85*INDEX('Monthly Data'!Q:Q,Calculations!$C$116+MOD(AB175,Calculations!$C$118))+(1-Control!$C$7*Calculations!$C$87)*INDEX('Monthly Data'!R:R,Calculations!$C$116+MOD(AB175,Calculations!$C$118))</f>
        <v>-1.0485101266941802E-2</v>
      </c>
      <c r="ES175" s="86">
        <f ca="1">Control!$C$7*Calculations!$C$82*INDEX('Monthly Data'!N:N,Calculations!$C$116+MOD(AC175,Calculations!$C$118))+Control!$C$7*Calculations!$C$83*INDEX('Monthly Data'!O:O,Calculations!$C$116+MOD(AC175,Calculations!$C$118))+Control!$C$7*Calculations!$C$84*INDEX('Monthly Data'!P:P,Calculations!$C$116+MOD(AC175,Calculations!$C$118))+Control!$C$7*Calculations!$C$85*INDEX('Monthly Data'!Q:Q,Calculations!$C$116+MOD(AC175,Calculations!$C$118))+(1-Control!$C$7*Calculations!$C$87)*INDEX('Monthly Data'!R:R,Calculations!$C$116+MOD(AC175,Calculations!$C$118))</f>
        <v>4.089189590407355E-3</v>
      </c>
      <c r="ET175" s="86">
        <f ca="1">Control!$C$7*Calculations!$C$82*INDEX('Monthly Data'!N:N,Calculations!$C$116+MOD(AD175,Calculations!$C$118))+Control!$C$7*Calculations!$C$83*INDEX('Monthly Data'!O:O,Calculations!$C$116+MOD(AD175,Calculations!$C$118))+Control!$C$7*Calculations!$C$84*INDEX('Monthly Data'!P:P,Calculations!$C$116+MOD(AD175,Calculations!$C$118))+Control!$C$7*Calculations!$C$85*INDEX('Monthly Data'!Q:Q,Calculations!$C$116+MOD(AD175,Calculations!$C$118))+(1-Control!$C$7*Calculations!$C$87)*INDEX('Monthly Data'!R:R,Calculations!$C$116+MOD(AD175,Calculations!$C$118))</f>
        <v>7.7184133340106598E-3</v>
      </c>
      <c r="EU175" s="86">
        <f ca="1">Control!$C$7*Calculations!$C$82*INDEX('Monthly Data'!N:N,Calculations!$C$116+MOD(AE175,Calculations!$C$118))+Control!$C$7*Calculations!$C$83*INDEX('Monthly Data'!O:O,Calculations!$C$116+MOD(AE175,Calculations!$C$118))+Control!$C$7*Calculations!$C$84*INDEX('Monthly Data'!P:P,Calculations!$C$116+MOD(AE175,Calculations!$C$118))+Control!$C$7*Calculations!$C$85*INDEX('Monthly Data'!Q:Q,Calculations!$C$116+MOD(AE175,Calculations!$C$118))+(1-Control!$C$7*Calculations!$C$87)*INDEX('Monthly Data'!R:R,Calculations!$C$116+MOD(AE175,Calculations!$C$118))</f>
        <v>4.4327772793586687E-3</v>
      </c>
      <c r="EV175" s="86">
        <f ca="1">Control!$C$7*Calculations!$C$82*INDEX('Monthly Data'!N:N,Calculations!$C$116+MOD(AF175,Calculations!$C$118))+Control!$C$7*Calculations!$C$83*INDEX('Monthly Data'!O:O,Calculations!$C$116+MOD(AF175,Calculations!$C$118))+Control!$C$7*Calculations!$C$84*INDEX('Monthly Data'!P:P,Calculations!$C$116+MOD(AF175,Calculations!$C$118))+Control!$C$7*Calculations!$C$85*INDEX('Monthly Data'!Q:Q,Calculations!$C$116+MOD(AF175,Calculations!$C$118))+(1-Control!$C$7*Calculations!$C$87)*INDEX('Monthly Data'!R:R,Calculations!$C$116+MOD(AF175,Calculations!$C$118))</f>
        <v>-3.53368065312233E-2</v>
      </c>
      <c r="EW175" s="86">
        <f ca="1">Control!$C$7*Calculations!$C$82*INDEX('Monthly Data'!N:N,Calculations!$C$116+MOD(AG175,Calculations!$C$118))+Control!$C$7*Calculations!$C$83*INDEX('Monthly Data'!O:O,Calculations!$C$116+MOD(AG175,Calculations!$C$118))+Control!$C$7*Calculations!$C$84*INDEX('Monthly Data'!P:P,Calculations!$C$116+MOD(AG175,Calculations!$C$118))+Control!$C$7*Calculations!$C$85*INDEX('Monthly Data'!Q:Q,Calculations!$C$116+MOD(AG175,Calculations!$C$118))+(1-Control!$C$7*Calculations!$C$87)*INDEX('Monthly Data'!R:R,Calculations!$C$116+MOD(AG175,Calculations!$C$118))</f>
        <v>2.5790695379256122E-2</v>
      </c>
      <c r="EX175" s="86">
        <f ca="1">Control!$C$7*Calculations!$C$82*INDEX('Monthly Data'!N:N,Calculations!$C$116+MOD(AH175,Calculations!$C$118))+Control!$C$7*Calculations!$C$83*INDEX('Monthly Data'!O:O,Calculations!$C$116+MOD(AH175,Calculations!$C$118))+Control!$C$7*Calculations!$C$84*INDEX('Monthly Data'!P:P,Calculations!$C$116+MOD(AH175,Calculations!$C$118))+Control!$C$7*Calculations!$C$85*INDEX('Monthly Data'!Q:Q,Calculations!$C$116+MOD(AH175,Calculations!$C$118))+(1-Control!$C$7*Calculations!$C$87)*INDEX('Monthly Data'!R:R,Calculations!$C$116+MOD(AH175,Calculations!$C$118))</f>
        <v>4.4327772793586687E-3</v>
      </c>
      <c r="EY175" s="86">
        <f ca="1">Control!$C$7*Calculations!$C$82*INDEX('Monthly Data'!N:N,Calculations!$C$116+MOD(AI175,Calculations!$C$118))+Control!$C$7*Calculations!$C$83*INDEX('Monthly Data'!O:O,Calculations!$C$116+MOD(AI175,Calculations!$C$118))+Control!$C$7*Calculations!$C$84*INDEX('Monthly Data'!P:P,Calculations!$C$116+MOD(AI175,Calculations!$C$118))+Control!$C$7*Calculations!$C$85*INDEX('Monthly Data'!Q:Q,Calculations!$C$116+MOD(AI175,Calculations!$C$118))+(1-Control!$C$7*Calculations!$C$87)*INDEX('Monthly Data'!R:R,Calculations!$C$116+MOD(AI175,Calculations!$C$118))</f>
        <v>3.127051071655923E-3</v>
      </c>
      <c r="EZ175" s="86">
        <f ca="1">Control!$C$7*Calculations!$C$82*INDEX('Monthly Data'!N:N,Calculations!$C$116+MOD(AJ175,Calculations!$C$118))+Control!$C$7*Calculations!$C$83*INDEX('Monthly Data'!O:O,Calculations!$C$116+MOD(AJ175,Calculations!$C$118))+Control!$C$7*Calculations!$C$84*INDEX('Monthly Data'!P:P,Calculations!$C$116+MOD(AJ175,Calculations!$C$118))+Control!$C$7*Calculations!$C$85*INDEX('Monthly Data'!Q:Q,Calculations!$C$116+MOD(AJ175,Calculations!$C$118))+(1-Control!$C$7*Calculations!$C$87)*INDEX('Monthly Data'!R:R,Calculations!$C$116+MOD(AJ175,Calculations!$C$118))</f>
        <v>-2.7490061308214487E-3</v>
      </c>
      <c r="FA175" s="86">
        <f ca="1">Control!$C$7*Calculations!$C$82*INDEX('Monthly Data'!N:N,Calculations!$C$116+MOD(AK175,Calculations!$C$118))+Control!$C$7*Calculations!$C$83*INDEX('Monthly Data'!O:O,Calculations!$C$116+MOD(AK175,Calculations!$C$118))+Control!$C$7*Calculations!$C$84*INDEX('Monthly Data'!P:P,Calculations!$C$116+MOD(AK175,Calculations!$C$118))+Control!$C$7*Calculations!$C$85*INDEX('Monthly Data'!Q:Q,Calculations!$C$116+MOD(AK175,Calculations!$C$118))+(1-Control!$C$7*Calculations!$C$87)*INDEX('Monthly Data'!R:R,Calculations!$C$116+MOD(AK175,Calculations!$C$118))</f>
        <v>-3.53368065312233E-2</v>
      </c>
      <c r="FB175" s="86">
        <f ca="1">Control!$C$7*Calculations!$C$82*INDEX('Monthly Data'!N:N,Calculations!$C$116+MOD(AL175,Calculations!$C$118))+Control!$C$7*Calculations!$C$83*INDEX('Monthly Data'!O:O,Calculations!$C$116+MOD(AL175,Calculations!$C$118))+Control!$C$7*Calculations!$C$84*INDEX('Monthly Data'!P:P,Calculations!$C$116+MOD(AL175,Calculations!$C$118))+Control!$C$7*Calculations!$C$85*INDEX('Monthly Data'!Q:Q,Calculations!$C$116+MOD(AL175,Calculations!$C$118))+(1-Control!$C$7*Calculations!$C$87)*INDEX('Monthly Data'!R:R,Calculations!$C$116+MOD(AL175,Calculations!$C$118))</f>
        <v>-2.0269389991732112E-2</v>
      </c>
      <c r="FC175" s="86">
        <f ca="1">Control!$C$7*Calculations!$C$82*INDEX('Monthly Data'!N:N,Calculations!$C$116+MOD(AM175,Calculations!$C$118))+Control!$C$7*Calculations!$C$83*INDEX('Monthly Data'!O:O,Calculations!$C$116+MOD(AM175,Calculations!$C$118))+Control!$C$7*Calculations!$C$84*INDEX('Monthly Data'!P:P,Calculations!$C$116+MOD(AM175,Calculations!$C$118))+Control!$C$7*Calculations!$C$85*INDEX('Monthly Data'!Q:Q,Calculations!$C$116+MOD(AM175,Calculations!$C$118))+(1-Control!$C$7*Calculations!$C$87)*INDEX('Monthly Data'!R:R,Calculations!$C$116+MOD(AM175,Calculations!$C$118))</f>
        <v>1.50127906355989E-2</v>
      </c>
      <c r="FD175" s="86">
        <f ca="1">Control!$C$7*Calculations!$C$82*INDEX('Monthly Data'!N:N,Calculations!$C$116+MOD(AN175,Calculations!$C$118))+Control!$C$7*Calculations!$C$83*INDEX('Monthly Data'!O:O,Calculations!$C$116+MOD(AN175,Calculations!$C$118))+Control!$C$7*Calculations!$C$84*INDEX('Monthly Data'!P:P,Calculations!$C$116+MOD(AN175,Calculations!$C$118))+Control!$C$7*Calculations!$C$85*INDEX('Monthly Data'!Q:Q,Calculations!$C$116+MOD(AN175,Calculations!$C$118))+(1-Control!$C$7*Calculations!$C$87)*INDEX('Monthly Data'!R:R,Calculations!$C$116+MOD(AN175,Calculations!$C$118))</f>
        <v>2.2757992058453024E-3</v>
      </c>
      <c r="FE175" s="86">
        <f ca="1">Control!$C$7*Calculations!$C$82*INDEX('Monthly Data'!N:N,Calculations!$C$116+MOD(AO175,Calculations!$C$118))+Control!$C$7*Calculations!$C$83*INDEX('Monthly Data'!O:O,Calculations!$C$116+MOD(AO175,Calculations!$C$118))+Control!$C$7*Calculations!$C$84*INDEX('Monthly Data'!P:P,Calculations!$C$116+MOD(AO175,Calculations!$C$118))+Control!$C$7*Calculations!$C$85*INDEX('Monthly Data'!Q:Q,Calculations!$C$116+MOD(AO175,Calculations!$C$118))+(1-Control!$C$7*Calculations!$C$87)*INDEX('Monthly Data'!R:R,Calculations!$C$116+MOD(AO175,Calculations!$C$118))</f>
        <v>-3.8875517825435772E-3</v>
      </c>
      <c r="FF175" s="86">
        <f ca="1">Control!$C$7*Calculations!$C$82*INDEX('Monthly Data'!N:N,Calculations!$C$116+MOD(AP175,Calculations!$C$118))+Control!$C$7*Calculations!$C$83*INDEX('Monthly Data'!O:O,Calculations!$C$116+MOD(AP175,Calculations!$C$118))+Control!$C$7*Calculations!$C$84*INDEX('Monthly Data'!P:P,Calculations!$C$116+MOD(AP175,Calculations!$C$118))+Control!$C$7*Calculations!$C$85*INDEX('Monthly Data'!Q:Q,Calculations!$C$116+MOD(AP175,Calculations!$C$118))+(1-Control!$C$7*Calculations!$C$87)*INDEX('Monthly Data'!R:R,Calculations!$C$116+MOD(AP175,Calculations!$C$118))</f>
        <v>-3.8554137824290124E-2</v>
      </c>
      <c r="FG175" s="86">
        <f ca="1">Control!$C$7*Calculations!$C$82*INDEX('Monthly Data'!N:N,Calculations!$C$116+MOD(AQ175,Calculations!$C$118))+Control!$C$7*Calculations!$C$83*INDEX('Monthly Data'!O:O,Calculations!$C$116+MOD(AQ175,Calculations!$C$118))+Control!$C$7*Calculations!$C$84*INDEX('Monthly Data'!P:P,Calculations!$C$116+MOD(AQ175,Calculations!$C$118))+Control!$C$7*Calculations!$C$85*INDEX('Monthly Data'!Q:Q,Calculations!$C$116+MOD(AQ175,Calculations!$C$118))+(1-Control!$C$7*Calculations!$C$87)*INDEX('Monthly Data'!R:R,Calculations!$C$116+MOD(AQ175,Calculations!$C$118))</f>
        <v>2.2757992058453024E-3</v>
      </c>
      <c r="FH175" s="86">
        <f ca="1">Control!$C$7*Calculations!$C$82*INDEX('Monthly Data'!N:N,Calculations!$C$116+MOD(AR175,Calculations!$C$118))+Control!$C$7*Calculations!$C$83*INDEX('Monthly Data'!O:O,Calculations!$C$116+MOD(AR175,Calculations!$C$118))+Control!$C$7*Calculations!$C$84*INDEX('Monthly Data'!P:P,Calculations!$C$116+MOD(AR175,Calculations!$C$118))+Control!$C$7*Calculations!$C$85*INDEX('Monthly Data'!Q:Q,Calculations!$C$116+MOD(AR175,Calculations!$C$118))+(1-Control!$C$7*Calculations!$C$87)*INDEX('Monthly Data'!R:R,Calculations!$C$116+MOD(AR175,Calculations!$C$118))</f>
        <v>1.0353752315110615E-2</v>
      </c>
      <c r="FI175" s="86">
        <f ca="1">Control!$C$7*Calculations!$C$82*INDEX('Monthly Data'!N:N,Calculations!$C$116+MOD(AS175,Calculations!$C$118))+Control!$C$7*Calculations!$C$83*INDEX('Monthly Data'!O:O,Calculations!$C$116+MOD(AS175,Calculations!$C$118))+Control!$C$7*Calculations!$C$84*INDEX('Monthly Data'!P:P,Calculations!$C$116+MOD(AS175,Calculations!$C$118))+Control!$C$7*Calculations!$C$85*INDEX('Monthly Data'!Q:Q,Calculations!$C$116+MOD(AS175,Calculations!$C$118))+(1-Control!$C$7*Calculations!$C$87)*INDEX('Monthly Data'!R:R,Calculations!$C$116+MOD(AS175,Calculations!$C$118))</f>
        <v>1.0353752315110615E-2</v>
      </c>
      <c r="FJ175" s="86">
        <f ca="1">Control!$C$7*Calculations!$C$82*INDEX('Monthly Data'!N:N,Calculations!$C$116+MOD(AT175,Calculations!$C$118))+Control!$C$7*Calculations!$C$83*INDEX('Monthly Data'!O:O,Calculations!$C$116+MOD(AT175,Calculations!$C$118))+Control!$C$7*Calculations!$C$84*INDEX('Monthly Data'!P:P,Calculations!$C$116+MOD(AT175,Calculations!$C$118))+Control!$C$7*Calculations!$C$85*INDEX('Monthly Data'!Q:Q,Calculations!$C$116+MOD(AT175,Calculations!$C$118))+(1-Control!$C$7*Calculations!$C$87)*INDEX('Monthly Data'!R:R,Calculations!$C$116+MOD(AT175,Calculations!$C$118))</f>
        <v>-4.0413381192162513E-2</v>
      </c>
      <c r="FK175" s="86">
        <f ca="1">Control!$C$7*Calculations!$C$82*INDEX('Monthly Data'!N:N,Calculations!$C$116+MOD(AU175,Calculations!$C$118))+Control!$C$7*Calculations!$C$83*INDEX('Monthly Data'!O:O,Calculations!$C$116+MOD(AU175,Calculations!$C$118))+Control!$C$7*Calculations!$C$84*INDEX('Monthly Data'!P:P,Calculations!$C$116+MOD(AU175,Calculations!$C$118))+Control!$C$7*Calculations!$C$85*INDEX('Monthly Data'!Q:Q,Calculations!$C$116+MOD(AU175,Calculations!$C$118))+(1-Control!$C$7*Calculations!$C$87)*INDEX('Monthly Data'!R:R,Calculations!$C$116+MOD(AU175,Calculations!$C$118))</f>
        <v>-2.5419860972892394E-2</v>
      </c>
      <c r="FL175" s="86">
        <f ca="1">Control!$C$7*Calculations!$C$82*INDEX('Monthly Data'!N:N,Calculations!$C$116+MOD(AV175,Calculations!$C$118))+Control!$C$7*Calculations!$C$83*INDEX('Monthly Data'!O:O,Calculations!$C$116+MOD(AV175,Calculations!$C$118))+Control!$C$7*Calculations!$C$84*INDEX('Monthly Data'!P:P,Calculations!$C$116+MOD(AV175,Calculations!$C$118))+Control!$C$7*Calculations!$C$85*INDEX('Monthly Data'!Q:Q,Calculations!$C$116+MOD(AV175,Calculations!$C$118))+(1-Control!$C$7*Calculations!$C$87)*INDEX('Monthly Data'!R:R,Calculations!$C$116+MOD(AV175,Calculations!$C$118))</f>
        <v>-2.6378232493851243E-2</v>
      </c>
      <c r="FM175" s="86">
        <f ca="1">Control!$C$7*Calculations!$C$82*INDEX('Monthly Data'!N:N,Calculations!$C$116+MOD(AW175,Calculations!$C$118))+Control!$C$7*Calculations!$C$83*INDEX('Monthly Data'!O:O,Calculations!$C$116+MOD(AW175,Calculations!$C$118))+Control!$C$7*Calculations!$C$84*INDEX('Monthly Data'!P:P,Calculations!$C$116+MOD(AW175,Calculations!$C$118))+Control!$C$7*Calculations!$C$85*INDEX('Monthly Data'!Q:Q,Calculations!$C$116+MOD(AW175,Calculations!$C$118))+(1-Control!$C$7*Calculations!$C$87)*INDEX('Monthly Data'!R:R,Calculations!$C$116+MOD(AW175,Calculations!$C$118))</f>
        <v>2.3206536303657571E-2</v>
      </c>
      <c r="FN175" s="86">
        <f ca="1">Control!$C$7*Calculations!$C$82*INDEX('Monthly Data'!N:N,Calculations!$C$116+MOD(AX175,Calculations!$C$118))+Control!$C$7*Calculations!$C$83*INDEX('Monthly Data'!O:O,Calculations!$C$116+MOD(AX175,Calculations!$C$118))+Control!$C$7*Calculations!$C$84*INDEX('Monthly Data'!P:P,Calculations!$C$116+MOD(AX175,Calculations!$C$118))+Control!$C$7*Calculations!$C$85*INDEX('Monthly Data'!Q:Q,Calculations!$C$116+MOD(AX175,Calculations!$C$118))+(1-Control!$C$7*Calculations!$C$87)*INDEX('Monthly Data'!R:R,Calculations!$C$116+MOD(AX175,Calculations!$C$118))</f>
        <v>-9.9526758408448549E-3</v>
      </c>
      <c r="FO175" s="86">
        <f ca="1">Control!$C$7*Calculations!$C$82*INDEX('Monthly Data'!N:N,Calculations!$C$116+MOD(AY175,Calculations!$C$118))+Control!$C$7*Calculations!$C$83*INDEX('Monthly Data'!O:O,Calculations!$C$116+MOD(AY175,Calculations!$C$118))+Control!$C$7*Calculations!$C$84*INDEX('Monthly Data'!P:P,Calculations!$C$116+MOD(AY175,Calculations!$C$118))+Control!$C$7*Calculations!$C$85*INDEX('Monthly Data'!Q:Q,Calculations!$C$116+MOD(AY175,Calculations!$C$118))+(1-Control!$C$7*Calculations!$C$87)*INDEX('Monthly Data'!R:R,Calculations!$C$116+MOD(AY175,Calculations!$C$118))</f>
        <v>2.5790695379256122E-2</v>
      </c>
      <c r="FP175" s="86">
        <f ca="1">Control!$C$7*Calculations!$C$82*INDEX('Monthly Data'!N:N,Calculations!$C$116+MOD(AZ175,Calculations!$C$118))+Control!$C$7*Calculations!$C$83*INDEX('Monthly Data'!O:O,Calculations!$C$116+MOD(AZ175,Calculations!$C$118))+Control!$C$7*Calculations!$C$84*INDEX('Monthly Data'!P:P,Calculations!$C$116+MOD(AZ175,Calculations!$C$118))+Control!$C$7*Calculations!$C$85*INDEX('Monthly Data'!Q:Q,Calculations!$C$116+MOD(AZ175,Calculations!$C$118))+(1-Control!$C$7*Calculations!$C$87)*INDEX('Monthly Data'!R:R,Calculations!$C$116+MOD(AZ175,Calculations!$C$118))</f>
        <v>1.2954540023127663E-2</v>
      </c>
      <c r="FQ175" s="86">
        <f ca="1">Control!$C$7*Calculations!$C$82*INDEX('Monthly Data'!N:N,Calculations!$C$116+MOD(BA175,Calculations!$C$118))+Control!$C$7*Calculations!$C$83*INDEX('Monthly Data'!O:O,Calculations!$C$116+MOD(BA175,Calculations!$C$118))+Control!$C$7*Calculations!$C$84*INDEX('Monthly Data'!P:P,Calculations!$C$116+MOD(BA175,Calculations!$C$118))+Control!$C$7*Calculations!$C$85*INDEX('Monthly Data'!Q:Q,Calculations!$C$116+MOD(BA175,Calculations!$C$118))+(1-Control!$C$7*Calculations!$C$87)*INDEX('Monthly Data'!R:R,Calculations!$C$116+MOD(BA175,Calculations!$C$118))</f>
        <v>1.50127906355989E-2</v>
      </c>
      <c r="FR175" s="86">
        <f ca="1">Control!$C$7*Calculations!$C$82*INDEX('Monthly Data'!N:N,Calculations!$C$116+MOD(BB175,Calculations!$C$118))+Control!$C$7*Calculations!$C$83*INDEX('Monthly Data'!O:O,Calculations!$C$116+MOD(BB175,Calculations!$C$118))+Control!$C$7*Calculations!$C$84*INDEX('Monthly Data'!P:P,Calculations!$C$116+MOD(BB175,Calculations!$C$118))+Control!$C$7*Calculations!$C$85*INDEX('Monthly Data'!Q:Q,Calculations!$C$116+MOD(BB175,Calculations!$C$118))+(1-Control!$C$7*Calculations!$C$87)*INDEX('Monthly Data'!R:R,Calculations!$C$116+MOD(BB175,Calculations!$C$118))</f>
        <v>1.5216630695380906E-2</v>
      </c>
      <c r="FS175" s="86">
        <f ca="1">Control!$C$7*Calculations!$C$82*INDEX('Monthly Data'!N:N,Calculations!$C$116+MOD(BC175,Calculations!$C$118))+Control!$C$7*Calculations!$C$83*INDEX('Monthly Data'!O:O,Calculations!$C$116+MOD(BC175,Calculations!$C$118))+Control!$C$7*Calculations!$C$84*INDEX('Monthly Data'!P:P,Calculations!$C$116+MOD(BC175,Calculations!$C$118))+Control!$C$7*Calculations!$C$85*INDEX('Monthly Data'!Q:Q,Calculations!$C$116+MOD(BC175,Calculations!$C$118))+(1-Control!$C$7*Calculations!$C$87)*INDEX('Monthly Data'!R:R,Calculations!$C$116+MOD(BC175,Calculations!$C$118))</f>
        <v>1.7073665854433945E-2</v>
      </c>
      <c r="FT175" s="86">
        <f ca="1">Control!$C$7*Calculations!$C$82*INDEX('Monthly Data'!N:N,Calculations!$C$116+MOD(BD175,Calculations!$C$118))+Control!$C$7*Calculations!$C$83*INDEX('Monthly Data'!O:O,Calculations!$C$116+MOD(BD175,Calculations!$C$118))+Control!$C$7*Calculations!$C$84*INDEX('Monthly Data'!P:P,Calculations!$C$116+MOD(BD175,Calculations!$C$118))+Control!$C$7*Calculations!$C$85*INDEX('Monthly Data'!Q:Q,Calculations!$C$116+MOD(BD175,Calculations!$C$118))+(1-Control!$C$7*Calculations!$C$87)*INDEX('Monthly Data'!R:R,Calculations!$C$116+MOD(BD175,Calculations!$C$118))</f>
        <v>2.9708469559001142E-2</v>
      </c>
      <c r="FU175" s="86">
        <f ca="1">Control!$C$7*Calculations!$C$82*INDEX('Monthly Data'!N:N,Calculations!$C$116+MOD(BE175,Calculations!$C$118))+Control!$C$7*Calculations!$C$83*INDEX('Monthly Data'!O:O,Calculations!$C$116+MOD(BE175,Calculations!$C$118))+Control!$C$7*Calculations!$C$84*INDEX('Monthly Data'!P:P,Calculations!$C$116+MOD(BE175,Calculations!$C$118))+Control!$C$7*Calculations!$C$85*INDEX('Monthly Data'!Q:Q,Calculations!$C$116+MOD(BE175,Calculations!$C$118))+(1-Control!$C$7*Calculations!$C$87)*INDEX('Monthly Data'!R:R,Calculations!$C$116+MOD(BE175,Calculations!$C$118))</f>
        <v>3.9251937367756782E-3</v>
      </c>
      <c r="FV175" s="86">
        <f ca="1">Control!$C$7*Calculations!$C$82*INDEX('Monthly Data'!N:N,Calculations!$C$116+MOD(BF175,Calculations!$C$118))+Control!$C$7*Calculations!$C$83*INDEX('Monthly Data'!O:O,Calculations!$C$116+MOD(BF175,Calculations!$C$118))+Control!$C$7*Calculations!$C$84*INDEX('Monthly Data'!P:P,Calculations!$C$116+MOD(BF175,Calculations!$C$118))+Control!$C$7*Calculations!$C$85*INDEX('Monthly Data'!Q:Q,Calculations!$C$116+MOD(BF175,Calculations!$C$118))+(1-Control!$C$7*Calculations!$C$87)*INDEX('Monthly Data'!R:R,Calculations!$C$116+MOD(BF175,Calculations!$C$118))</f>
        <v>1.0353752315110615E-2</v>
      </c>
      <c r="FW175" s="86">
        <f ca="1">Control!$C$7*Calculations!$C$82*INDEX('Monthly Data'!N:N,Calculations!$C$116+MOD(BG175,Calculations!$C$118))+Control!$C$7*Calculations!$C$83*INDEX('Monthly Data'!O:O,Calculations!$C$116+MOD(BG175,Calculations!$C$118))+Control!$C$7*Calculations!$C$84*INDEX('Monthly Data'!P:P,Calculations!$C$116+MOD(BG175,Calculations!$C$118))+Control!$C$7*Calculations!$C$85*INDEX('Monthly Data'!Q:Q,Calculations!$C$116+MOD(BG175,Calculations!$C$118))+(1-Control!$C$7*Calculations!$C$87)*INDEX('Monthly Data'!R:R,Calculations!$C$116+MOD(BG175,Calculations!$C$118))</f>
        <v>1.0627294914941248E-2</v>
      </c>
      <c r="FX175" s="86">
        <f ca="1">Control!$C$7*Calculations!$C$82*INDEX('Monthly Data'!N:N,Calculations!$C$116+MOD(BH175,Calculations!$C$118))+Control!$C$7*Calculations!$C$83*INDEX('Monthly Data'!O:O,Calculations!$C$116+MOD(BH175,Calculations!$C$118))+Control!$C$7*Calculations!$C$84*INDEX('Monthly Data'!P:P,Calculations!$C$116+MOD(BH175,Calculations!$C$118))+Control!$C$7*Calculations!$C$85*INDEX('Monthly Data'!Q:Q,Calculations!$C$116+MOD(BH175,Calculations!$C$118))+(1-Control!$C$7*Calculations!$C$87)*INDEX('Monthly Data'!R:R,Calculations!$C$116+MOD(BH175,Calculations!$C$118))</f>
        <v>8.3814116887657771E-3</v>
      </c>
      <c r="FY175" s="86">
        <f ca="1">Control!$C$7*Calculations!$C$82*INDEX('Monthly Data'!N:N,Calculations!$C$116+MOD(BI175,Calculations!$C$118))+Control!$C$7*Calculations!$C$83*INDEX('Monthly Data'!O:O,Calculations!$C$116+MOD(BI175,Calculations!$C$118))+Control!$C$7*Calculations!$C$84*INDEX('Monthly Data'!P:P,Calculations!$C$116+MOD(BI175,Calculations!$C$118))+Control!$C$7*Calculations!$C$85*INDEX('Monthly Data'!Q:Q,Calculations!$C$116+MOD(BI175,Calculations!$C$118))+(1-Control!$C$7*Calculations!$C$87)*INDEX('Monthly Data'!R:R,Calculations!$C$116+MOD(BI175,Calculations!$C$118))</f>
        <v>1.0415351832335435E-2</v>
      </c>
      <c r="FZ175" s="86">
        <f ca="1">Control!$C$7*Calculations!$C$82*INDEX('Monthly Data'!N:N,Calculations!$C$116+MOD(BJ175,Calculations!$C$118))+Control!$C$7*Calculations!$C$83*INDEX('Monthly Data'!O:O,Calculations!$C$116+MOD(BJ175,Calculations!$C$118))+Control!$C$7*Calculations!$C$84*INDEX('Monthly Data'!P:P,Calculations!$C$116+MOD(BJ175,Calculations!$C$118))+Control!$C$7*Calculations!$C$85*INDEX('Monthly Data'!Q:Q,Calculations!$C$116+MOD(BJ175,Calculations!$C$118))+(1-Control!$C$7*Calculations!$C$87)*INDEX('Monthly Data'!R:R,Calculations!$C$116+MOD(BJ175,Calculations!$C$118))</f>
        <v>1.5216630695380906E-2</v>
      </c>
      <c r="GA175" s="86">
        <f ca="1">Control!$C$7*Calculations!$C$82*INDEX('Monthly Data'!N:N,Calculations!$C$116+MOD(BK175,Calculations!$C$118))+Control!$C$7*Calculations!$C$83*INDEX('Monthly Data'!O:O,Calculations!$C$116+MOD(BK175,Calculations!$C$118))+Control!$C$7*Calculations!$C$84*INDEX('Monthly Data'!P:P,Calculations!$C$116+MOD(BK175,Calculations!$C$118))+Control!$C$7*Calculations!$C$85*INDEX('Monthly Data'!Q:Q,Calculations!$C$116+MOD(BK175,Calculations!$C$118))+(1-Control!$C$7*Calculations!$C$87)*INDEX('Monthly Data'!R:R,Calculations!$C$116+MOD(BK175,Calculations!$C$118))</f>
        <v>2.5325873776067674E-2</v>
      </c>
      <c r="GB175" s="86">
        <f ca="1">Control!$C$7*Calculations!$C$82*INDEX('Monthly Data'!N:N,Calculations!$C$116+MOD(BL175,Calculations!$C$118))+Control!$C$7*Calculations!$C$83*INDEX('Monthly Data'!O:O,Calculations!$C$116+MOD(BL175,Calculations!$C$118))+Control!$C$7*Calculations!$C$84*INDEX('Monthly Data'!P:P,Calculations!$C$116+MOD(BL175,Calculations!$C$118))+Control!$C$7*Calculations!$C$85*INDEX('Monthly Data'!Q:Q,Calculations!$C$116+MOD(BL175,Calculations!$C$118))+(1-Control!$C$7*Calculations!$C$87)*INDEX('Monthly Data'!R:R,Calculations!$C$116+MOD(BL175,Calculations!$C$118))</f>
        <v>2.4842166689046628E-2</v>
      </c>
      <c r="GC175" s="86">
        <f ca="1">Control!$C$7*Calculations!$C$82*INDEX('Monthly Data'!N:N,Calculations!$C$116+MOD(BM175,Calculations!$C$118))+Control!$C$7*Calculations!$C$83*INDEX('Monthly Data'!O:O,Calculations!$C$116+MOD(BM175,Calculations!$C$118))+Control!$C$7*Calculations!$C$84*INDEX('Monthly Data'!P:P,Calculations!$C$116+MOD(BM175,Calculations!$C$118))+Control!$C$7*Calculations!$C$85*INDEX('Monthly Data'!Q:Q,Calculations!$C$116+MOD(BM175,Calculations!$C$118))+(1-Control!$C$7*Calculations!$C$87)*INDEX('Monthly Data'!R:R,Calculations!$C$116+MOD(BM175,Calculations!$C$118))</f>
        <v>1.1704119272391494E-2</v>
      </c>
      <c r="GD175" s="86">
        <f ca="1">Control!$C$7*Calculations!$C$82*INDEX('Monthly Data'!N:N,Calculations!$C$116+MOD(BN175,Calculations!$C$118))+Control!$C$7*Calculations!$C$83*INDEX('Monthly Data'!O:O,Calculations!$C$116+MOD(BN175,Calculations!$C$118))+Control!$C$7*Calculations!$C$84*INDEX('Monthly Data'!P:P,Calculations!$C$116+MOD(BN175,Calculations!$C$118))+Control!$C$7*Calculations!$C$85*INDEX('Monthly Data'!Q:Q,Calculations!$C$116+MOD(BN175,Calculations!$C$118))+(1-Control!$C$7*Calculations!$C$87)*INDEX('Monthly Data'!R:R,Calculations!$C$116+MOD(BN175,Calculations!$C$118))</f>
        <v>1.7599621212565995E-2</v>
      </c>
      <c r="GE175" s="86">
        <f ca="1">Control!$C$7*Calculations!$C$82*INDEX('Monthly Data'!N:N,Calculations!$C$116+MOD(BO175,Calculations!$C$118))+Control!$C$7*Calculations!$C$83*INDEX('Monthly Data'!O:O,Calculations!$C$116+MOD(BO175,Calculations!$C$118))+Control!$C$7*Calculations!$C$84*INDEX('Monthly Data'!P:P,Calculations!$C$116+MOD(BO175,Calculations!$C$118))+Control!$C$7*Calculations!$C$85*INDEX('Monthly Data'!Q:Q,Calculations!$C$116+MOD(BO175,Calculations!$C$118))+(1-Control!$C$7*Calculations!$C$87)*INDEX('Monthly Data'!R:R,Calculations!$C$116+MOD(BO175,Calculations!$C$118))</f>
        <v>1.2435425892067014E-2</v>
      </c>
      <c r="GF175" s="86">
        <f ca="1">Control!$C$7*Calculations!$C$82*INDEX('Monthly Data'!N:N,Calculations!$C$116+MOD(BP175,Calculations!$C$118))+Control!$C$7*Calculations!$C$83*INDEX('Monthly Data'!O:O,Calculations!$C$116+MOD(BP175,Calculations!$C$118))+Control!$C$7*Calculations!$C$84*INDEX('Monthly Data'!P:P,Calculations!$C$116+MOD(BP175,Calculations!$C$118))+Control!$C$7*Calculations!$C$85*INDEX('Monthly Data'!Q:Q,Calculations!$C$116+MOD(BP175,Calculations!$C$118))+(1-Control!$C$7*Calculations!$C$87)*INDEX('Monthly Data'!R:R,Calculations!$C$116+MOD(BP175,Calculations!$C$118))</f>
        <v>-2.4571433440223247E-2</v>
      </c>
      <c r="GG175" s="86">
        <f ca="1">Control!$C$7*Calculations!$C$82*INDEX('Monthly Data'!N:N,Calculations!$C$116+MOD(BQ175,Calculations!$C$118))+Control!$C$7*Calculations!$C$83*INDEX('Monthly Data'!O:O,Calculations!$C$116+MOD(BQ175,Calculations!$C$118))+Control!$C$7*Calculations!$C$84*INDEX('Monthly Data'!P:P,Calculations!$C$116+MOD(BQ175,Calculations!$C$118))+Control!$C$7*Calculations!$C$85*INDEX('Monthly Data'!Q:Q,Calculations!$C$116+MOD(BQ175,Calculations!$C$118))+(1-Control!$C$7*Calculations!$C$87)*INDEX('Monthly Data'!R:R,Calculations!$C$116+MOD(BQ175,Calculations!$C$118))</f>
        <v>3.8809817903524786E-2</v>
      </c>
      <c r="GH175" s="86">
        <f ca="1">Control!$C$7*Calculations!$C$82*INDEX('Monthly Data'!N:N,Calculations!$C$116+MOD(BR175,Calculations!$C$118))+Control!$C$7*Calculations!$C$83*INDEX('Monthly Data'!O:O,Calculations!$C$116+MOD(BR175,Calculations!$C$118))+Control!$C$7*Calculations!$C$84*INDEX('Monthly Data'!P:P,Calculations!$C$116+MOD(BR175,Calculations!$C$118))+Control!$C$7*Calculations!$C$85*INDEX('Monthly Data'!Q:Q,Calculations!$C$116+MOD(BR175,Calculations!$C$118))+(1-Control!$C$7*Calculations!$C$87)*INDEX('Monthly Data'!R:R,Calculations!$C$116+MOD(BR175,Calculations!$C$118))</f>
        <v>1.4915555251167555E-3</v>
      </c>
      <c r="GI175" s="86">
        <f ca="1">Control!$C$7*Calculations!$C$82*INDEX('Monthly Data'!N:N,Calculations!$C$116+MOD(BS175,Calculations!$C$118))+Control!$C$7*Calculations!$C$83*INDEX('Monthly Data'!O:O,Calculations!$C$116+MOD(BS175,Calculations!$C$118))+Control!$C$7*Calculations!$C$84*INDEX('Monthly Data'!P:P,Calculations!$C$116+MOD(BS175,Calculations!$C$118))+Control!$C$7*Calculations!$C$85*INDEX('Monthly Data'!Q:Q,Calculations!$C$116+MOD(BS175,Calculations!$C$118))+(1-Control!$C$7*Calculations!$C$87)*INDEX('Monthly Data'!R:R,Calculations!$C$116+MOD(BS175,Calculations!$C$118))</f>
        <v>1.5216630695380906E-2</v>
      </c>
      <c r="GJ175" s="86">
        <f ca="1">Control!$C$7*Calculations!$C$82*INDEX('Monthly Data'!N:N,Calculations!$C$116+MOD(BT175,Calculations!$C$118))+Control!$C$7*Calculations!$C$83*INDEX('Monthly Data'!O:O,Calculations!$C$116+MOD(BT175,Calculations!$C$118))+Control!$C$7*Calculations!$C$84*INDEX('Monthly Data'!P:P,Calculations!$C$116+MOD(BT175,Calculations!$C$118))+Control!$C$7*Calculations!$C$85*INDEX('Monthly Data'!Q:Q,Calculations!$C$116+MOD(BT175,Calculations!$C$118))+(1-Control!$C$7*Calculations!$C$87)*INDEX('Monthly Data'!R:R,Calculations!$C$116+MOD(BT175,Calculations!$C$118))</f>
        <v>1.5115046179922851E-2</v>
      </c>
      <c r="GK175" s="86">
        <f ca="1">Control!$C$7*Calculations!$C$82*INDEX('Monthly Data'!N:N,Calculations!$C$116+MOD(BU175,Calculations!$C$118))+Control!$C$7*Calculations!$C$83*INDEX('Monthly Data'!O:O,Calculations!$C$116+MOD(BU175,Calculations!$C$118))+Control!$C$7*Calculations!$C$84*INDEX('Monthly Data'!P:P,Calculations!$C$116+MOD(BU175,Calculations!$C$118))+Control!$C$7*Calculations!$C$85*INDEX('Monthly Data'!Q:Q,Calculations!$C$116+MOD(BU175,Calculations!$C$118))+(1-Control!$C$7*Calculations!$C$87)*INDEX('Monthly Data'!R:R,Calculations!$C$116+MOD(BU175,Calculations!$C$118))</f>
        <v>-9.839093431862074E-3</v>
      </c>
      <c r="GL175" s="86">
        <f ca="1">Control!$C$7*Calculations!$C$82*INDEX('Monthly Data'!N:N,Calculations!$C$116+MOD(BV175,Calculations!$C$118))+Control!$C$7*Calculations!$C$83*INDEX('Monthly Data'!O:O,Calculations!$C$116+MOD(BV175,Calculations!$C$118))+Control!$C$7*Calculations!$C$84*INDEX('Monthly Data'!P:P,Calculations!$C$116+MOD(BV175,Calculations!$C$118))+Control!$C$7*Calculations!$C$85*INDEX('Monthly Data'!Q:Q,Calculations!$C$116+MOD(BV175,Calculations!$C$118))+(1-Control!$C$7*Calculations!$C$87)*INDEX('Monthly Data'!R:R,Calculations!$C$116+MOD(BV175,Calculations!$C$118))</f>
        <v>1.9073822767906517E-2</v>
      </c>
      <c r="GM175" s="86">
        <f ca="1">Control!$C$7*Calculations!$C$82*INDEX('Monthly Data'!N:N,Calculations!$C$116+MOD(BW175,Calculations!$C$118))+Control!$C$7*Calculations!$C$83*INDEX('Monthly Data'!O:O,Calculations!$C$116+MOD(BW175,Calculations!$C$118))+Control!$C$7*Calculations!$C$84*INDEX('Monthly Data'!P:P,Calculations!$C$116+MOD(BW175,Calculations!$C$118))+Control!$C$7*Calculations!$C$85*INDEX('Monthly Data'!Q:Q,Calculations!$C$116+MOD(BW175,Calculations!$C$118))+(1-Control!$C$7*Calculations!$C$87)*INDEX('Monthly Data'!R:R,Calculations!$C$116+MOD(BW175,Calculations!$C$118))</f>
        <v>-1.0485101266941802E-2</v>
      </c>
      <c r="GN175" s="86">
        <f ca="1">Control!$C$7*Calculations!$C$82*INDEX('Monthly Data'!N:N,Calculations!$C$116+MOD(BX175,Calculations!$C$118))+Control!$C$7*Calculations!$C$83*INDEX('Monthly Data'!O:O,Calculations!$C$116+MOD(BX175,Calculations!$C$118))+Control!$C$7*Calculations!$C$84*INDEX('Monthly Data'!P:P,Calculations!$C$116+MOD(BX175,Calculations!$C$118))+Control!$C$7*Calculations!$C$85*INDEX('Monthly Data'!Q:Q,Calculations!$C$116+MOD(BX175,Calculations!$C$118))+(1-Control!$C$7*Calculations!$C$87)*INDEX('Monthly Data'!R:R,Calculations!$C$116+MOD(BX175,Calculations!$C$118))</f>
        <v>-6.1115617667135171E-2</v>
      </c>
      <c r="GO175" s="86">
        <f ca="1">Control!$C$7*Calculations!$C$82*INDEX('Monthly Data'!N:N,Calculations!$C$116+MOD(BY175,Calculations!$C$118))+Control!$C$7*Calculations!$C$83*INDEX('Monthly Data'!O:O,Calculations!$C$116+MOD(BY175,Calculations!$C$118))+Control!$C$7*Calculations!$C$84*INDEX('Monthly Data'!P:P,Calculations!$C$116+MOD(BY175,Calculations!$C$118))+Control!$C$7*Calculations!$C$85*INDEX('Monthly Data'!Q:Q,Calculations!$C$116+MOD(BY175,Calculations!$C$118))+(1-Control!$C$7*Calculations!$C$87)*INDEX('Monthly Data'!R:R,Calculations!$C$116+MOD(BY175,Calculations!$C$118))</f>
        <v>1.1809891087585166E-2</v>
      </c>
      <c r="GP175" s="86">
        <f ca="1">Control!$C$7*Calculations!$C$82*INDEX('Monthly Data'!N:N,Calculations!$C$116+MOD(BZ175,Calculations!$C$118))+Control!$C$7*Calculations!$C$83*INDEX('Monthly Data'!O:O,Calculations!$C$116+MOD(BZ175,Calculations!$C$118))+Control!$C$7*Calculations!$C$84*INDEX('Monthly Data'!P:P,Calculations!$C$116+MOD(BZ175,Calculations!$C$118))+Control!$C$7*Calculations!$C$85*INDEX('Monthly Data'!Q:Q,Calculations!$C$116+MOD(BZ175,Calculations!$C$118))+(1-Control!$C$7*Calculations!$C$87)*INDEX('Monthly Data'!R:R,Calculations!$C$116+MOD(BZ175,Calculations!$C$118))</f>
        <v>1.2722494017511032E-2</v>
      </c>
      <c r="GQ175" s="86">
        <f ca="1">Control!$C$7*Calculations!$C$82*INDEX('Monthly Data'!N:N,Calculations!$C$116+MOD(CA175,Calculations!$C$118))+Control!$C$7*Calculations!$C$83*INDEX('Monthly Data'!O:O,Calculations!$C$116+MOD(CA175,Calculations!$C$118))+Control!$C$7*Calculations!$C$84*INDEX('Monthly Data'!P:P,Calculations!$C$116+MOD(CA175,Calculations!$C$118))+Control!$C$7*Calculations!$C$85*INDEX('Monthly Data'!Q:Q,Calculations!$C$116+MOD(CA175,Calculations!$C$118))+(1-Control!$C$7*Calculations!$C$87)*INDEX('Monthly Data'!R:R,Calculations!$C$116+MOD(CA175,Calculations!$C$118))</f>
        <v>2.766281641786093E-2</v>
      </c>
      <c r="GR175" s="86">
        <f ca="1">Control!$C$7*Calculations!$C$82*INDEX('Monthly Data'!N:N,Calculations!$C$116+MOD(CB175,Calculations!$C$118))+Control!$C$7*Calculations!$C$83*INDEX('Monthly Data'!O:O,Calculations!$C$116+MOD(CB175,Calculations!$C$118))+Control!$C$7*Calculations!$C$84*INDEX('Monthly Data'!P:P,Calculations!$C$116+MOD(CB175,Calculations!$C$118))+Control!$C$7*Calculations!$C$85*INDEX('Monthly Data'!Q:Q,Calculations!$C$116+MOD(CB175,Calculations!$C$118))+(1-Control!$C$7*Calculations!$C$87)*INDEX('Monthly Data'!R:R,Calculations!$C$116+MOD(CB175,Calculations!$C$118))</f>
        <v>-9.839093431862074E-3</v>
      </c>
      <c r="GS175" s="86">
        <f ca="1">Control!$C$7*Calculations!$C$82*INDEX('Monthly Data'!N:N,Calculations!$C$116+MOD(CC175,Calculations!$C$118))+Control!$C$7*Calculations!$C$83*INDEX('Monthly Data'!O:O,Calculations!$C$116+MOD(CC175,Calculations!$C$118))+Control!$C$7*Calculations!$C$84*INDEX('Monthly Data'!P:P,Calculations!$C$116+MOD(CC175,Calculations!$C$118))+Control!$C$7*Calculations!$C$85*INDEX('Monthly Data'!Q:Q,Calculations!$C$116+MOD(CC175,Calculations!$C$118))+(1-Control!$C$7*Calculations!$C$87)*INDEX('Monthly Data'!R:R,Calculations!$C$116+MOD(CC175,Calculations!$C$118))</f>
        <v>-1.5984879994281095E-2</v>
      </c>
      <c r="GT175" s="86">
        <f ca="1">Control!$C$7*Calculations!$C$82*INDEX('Monthly Data'!N:N,Calculations!$C$116+MOD(CD175,Calculations!$C$118))+Control!$C$7*Calculations!$C$83*INDEX('Monthly Data'!O:O,Calculations!$C$116+MOD(CD175,Calculations!$C$118))+Control!$C$7*Calculations!$C$84*INDEX('Monthly Data'!P:P,Calculations!$C$116+MOD(CD175,Calculations!$C$118))+Control!$C$7*Calculations!$C$85*INDEX('Monthly Data'!Q:Q,Calculations!$C$116+MOD(CD175,Calculations!$C$118))+(1-Control!$C$7*Calculations!$C$87)*INDEX('Monthly Data'!R:R,Calculations!$C$116+MOD(CD175,Calculations!$C$118))</f>
        <v>6.2631896128884862E-3</v>
      </c>
      <c r="GU175" s="86">
        <f ca="1">Control!$C$7*Calculations!$C$82*INDEX('Monthly Data'!N:N,Calculations!$C$116+MOD(CE175,Calculations!$C$118))+Control!$C$7*Calculations!$C$83*INDEX('Monthly Data'!O:O,Calculations!$C$116+MOD(CE175,Calculations!$C$118))+Control!$C$7*Calculations!$C$84*INDEX('Monthly Data'!P:P,Calculations!$C$116+MOD(CE175,Calculations!$C$118))+Control!$C$7*Calculations!$C$85*INDEX('Monthly Data'!Q:Q,Calculations!$C$116+MOD(CE175,Calculations!$C$118))+(1-Control!$C$7*Calculations!$C$87)*INDEX('Monthly Data'!R:R,Calculations!$C$116+MOD(CE175,Calculations!$C$118))</f>
        <v>9.9793409618087695E-3</v>
      </c>
      <c r="GV175" s="86">
        <f ca="1">Control!$C$7*Calculations!$C$82*INDEX('Monthly Data'!N:N,Calculations!$C$116+MOD(CF175,Calculations!$C$118))+Control!$C$7*Calculations!$C$83*INDEX('Monthly Data'!O:O,Calculations!$C$116+MOD(CF175,Calculations!$C$118))+Control!$C$7*Calculations!$C$84*INDEX('Monthly Data'!P:P,Calculations!$C$116+MOD(CF175,Calculations!$C$118))+Control!$C$7*Calculations!$C$85*INDEX('Monthly Data'!Q:Q,Calculations!$C$116+MOD(CF175,Calculations!$C$118))+(1-Control!$C$7*Calculations!$C$87)*INDEX('Monthly Data'!R:R,Calculations!$C$116+MOD(CF175,Calculations!$C$118))</f>
        <v>-9.8327855560634558E-3</v>
      </c>
      <c r="GW175" s="86">
        <f ca="1">Control!$C$7*Calculations!$C$82*INDEX('Monthly Data'!N:N,Calculations!$C$116+MOD(CG175,Calculations!$C$118))+Control!$C$7*Calculations!$C$83*INDEX('Monthly Data'!O:O,Calculations!$C$116+MOD(CG175,Calculations!$C$118))+Control!$C$7*Calculations!$C$84*INDEX('Monthly Data'!P:P,Calculations!$C$116+MOD(CG175,Calculations!$C$118))+Control!$C$7*Calculations!$C$85*INDEX('Monthly Data'!Q:Q,Calculations!$C$116+MOD(CG175,Calculations!$C$118))+(1-Control!$C$7*Calculations!$C$87)*INDEX('Monthly Data'!R:R,Calculations!$C$116+MOD(CG175,Calculations!$C$118))</f>
        <v>3.1070573055362403E-2</v>
      </c>
      <c r="GX175" s="86">
        <f ca="1">Control!$C$7*Calculations!$C$82*INDEX('Monthly Data'!N:N,Calculations!$C$116+MOD(CH175,Calculations!$C$118))+Control!$C$7*Calculations!$C$83*INDEX('Monthly Data'!O:O,Calculations!$C$116+MOD(CH175,Calculations!$C$118))+Control!$C$7*Calculations!$C$84*INDEX('Monthly Data'!P:P,Calculations!$C$116+MOD(CH175,Calculations!$C$118))+Control!$C$7*Calculations!$C$85*INDEX('Monthly Data'!Q:Q,Calculations!$C$116+MOD(CH175,Calculations!$C$118))+(1-Control!$C$7*Calculations!$C$87)*INDEX('Monthly Data'!R:R,Calculations!$C$116+MOD(CH175,Calculations!$C$118))</f>
        <v>3.7118215575026904E-2</v>
      </c>
      <c r="GY175" s="86">
        <f ca="1">Control!$C$7*Calculations!$C$82*INDEX('Monthly Data'!N:N,Calculations!$C$116+MOD(CI175,Calculations!$C$118))+Control!$C$7*Calculations!$C$83*INDEX('Monthly Data'!O:O,Calculations!$C$116+MOD(CI175,Calculations!$C$118))+Control!$C$7*Calculations!$C$84*INDEX('Monthly Data'!P:P,Calculations!$C$116+MOD(CI175,Calculations!$C$118))+Control!$C$7*Calculations!$C$85*INDEX('Monthly Data'!Q:Q,Calculations!$C$116+MOD(CI175,Calculations!$C$118))+(1-Control!$C$7*Calculations!$C$87)*INDEX('Monthly Data'!R:R,Calculations!$C$116+MOD(CI175,Calculations!$C$118))</f>
        <v>-7.4084874653726545E-3</v>
      </c>
      <c r="GZ175" s="86">
        <f ca="1">Control!$C$7*Calculations!$C$82*INDEX('Monthly Data'!N:N,Calculations!$C$116+MOD(CJ175,Calculations!$C$118))+Control!$C$7*Calculations!$C$83*INDEX('Monthly Data'!O:O,Calculations!$C$116+MOD(CJ175,Calculations!$C$118))+Control!$C$7*Calculations!$C$84*INDEX('Monthly Data'!P:P,Calculations!$C$116+MOD(CJ175,Calculations!$C$118))+Control!$C$7*Calculations!$C$85*INDEX('Monthly Data'!Q:Q,Calculations!$C$116+MOD(CJ175,Calculations!$C$118))+(1-Control!$C$7*Calculations!$C$87)*INDEX('Monthly Data'!R:R,Calculations!$C$116+MOD(CJ175,Calculations!$C$118))</f>
        <v>6.6954569943530936E-3</v>
      </c>
      <c r="HA175" s="86">
        <f ca="1">Control!$C$7*Calculations!$C$82*INDEX('Monthly Data'!N:N,Calculations!$C$116+MOD(CK175,Calculations!$C$118))+Control!$C$7*Calculations!$C$83*INDEX('Monthly Data'!O:O,Calculations!$C$116+MOD(CK175,Calculations!$C$118))+Control!$C$7*Calculations!$C$84*INDEX('Monthly Data'!P:P,Calculations!$C$116+MOD(CK175,Calculations!$C$118))+Control!$C$7*Calculations!$C$85*INDEX('Monthly Data'!Q:Q,Calculations!$C$116+MOD(CK175,Calculations!$C$118))+(1-Control!$C$7*Calculations!$C$87)*INDEX('Monthly Data'!R:R,Calculations!$C$116+MOD(CK175,Calculations!$C$118))</f>
        <v>-1.1360801645249321E-2</v>
      </c>
      <c r="HB175" s="86">
        <f ca="1">Control!$C$7*Calculations!$C$82*INDEX('Monthly Data'!N:N,Calculations!$C$116+MOD(CL175,Calculations!$C$118))+Control!$C$7*Calculations!$C$83*INDEX('Monthly Data'!O:O,Calculations!$C$116+MOD(CL175,Calculations!$C$118))+Control!$C$7*Calculations!$C$84*INDEX('Monthly Data'!P:P,Calculations!$C$116+MOD(CL175,Calculations!$C$118))+Control!$C$7*Calculations!$C$85*INDEX('Monthly Data'!Q:Q,Calculations!$C$116+MOD(CL175,Calculations!$C$118))+(1-Control!$C$7*Calculations!$C$87)*INDEX('Monthly Data'!R:R,Calculations!$C$116+MOD(CL175,Calculations!$C$118))</f>
        <v>1.2722494017511032E-2</v>
      </c>
      <c r="HC175" s="86">
        <f ca="1">Control!$C$7*Calculations!$C$82*INDEX('Monthly Data'!N:N,Calculations!$C$116+MOD(CM175,Calculations!$C$118))+Control!$C$7*Calculations!$C$83*INDEX('Monthly Data'!O:O,Calculations!$C$116+MOD(CM175,Calculations!$C$118))+Control!$C$7*Calculations!$C$84*INDEX('Monthly Data'!P:P,Calculations!$C$116+MOD(CM175,Calculations!$C$118))+Control!$C$7*Calculations!$C$85*INDEX('Monthly Data'!Q:Q,Calculations!$C$116+MOD(CM175,Calculations!$C$118))+(1-Control!$C$7*Calculations!$C$87)*INDEX('Monthly Data'!R:R,Calculations!$C$116+MOD(CM175,Calculations!$C$118))</f>
        <v>1.0478379486191123E-2</v>
      </c>
      <c r="HD175" s="86">
        <f ca="1">Control!$C$7*Calculations!$C$82*INDEX('Monthly Data'!N:N,Calculations!$C$116+MOD(CN175,Calculations!$C$118))+Control!$C$7*Calculations!$C$83*INDEX('Monthly Data'!O:O,Calculations!$C$116+MOD(CN175,Calculations!$C$118))+Control!$C$7*Calculations!$C$84*INDEX('Monthly Data'!P:P,Calculations!$C$116+MOD(CN175,Calculations!$C$118))+Control!$C$7*Calculations!$C$85*INDEX('Monthly Data'!Q:Q,Calculations!$C$116+MOD(CN175,Calculations!$C$118))+(1-Control!$C$7*Calculations!$C$87)*INDEX('Monthly Data'!R:R,Calculations!$C$116+MOD(CN175,Calculations!$C$118))</f>
        <v>-7.3651264633385334E-4</v>
      </c>
      <c r="HE175" s="86">
        <f ca="1">Control!$C$7*Calculations!$C$82*INDEX('Monthly Data'!N:N,Calculations!$C$116+MOD(CO175,Calculations!$C$118))+Control!$C$7*Calculations!$C$83*INDEX('Monthly Data'!O:O,Calculations!$C$116+MOD(CO175,Calculations!$C$118))+Control!$C$7*Calculations!$C$84*INDEX('Monthly Data'!P:P,Calculations!$C$116+MOD(CO175,Calculations!$C$118))+Control!$C$7*Calculations!$C$85*INDEX('Monthly Data'!Q:Q,Calculations!$C$116+MOD(CO175,Calculations!$C$118))+(1-Control!$C$7*Calculations!$C$87)*INDEX('Monthly Data'!R:R,Calculations!$C$116+MOD(CO175,Calculations!$C$118))</f>
        <v>4.5735623984309991E-2</v>
      </c>
      <c r="HF175" s="86">
        <f ca="1">Control!$C$7*Calculations!$C$82*INDEX('Monthly Data'!N:N,Calculations!$C$116+MOD(CP175,Calculations!$C$118))+Control!$C$7*Calculations!$C$83*INDEX('Monthly Data'!O:O,Calculations!$C$116+MOD(CP175,Calculations!$C$118))+Control!$C$7*Calculations!$C$84*INDEX('Monthly Data'!P:P,Calculations!$C$116+MOD(CP175,Calculations!$C$118))+Control!$C$7*Calculations!$C$85*INDEX('Monthly Data'!Q:Q,Calculations!$C$116+MOD(CP175,Calculations!$C$118))+(1-Control!$C$7*Calculations!$C$87)*INDEX('Monthly Data'!R:R,Calculations!$C$116+MOD(CP175,Calculations!$C$118))</f>
        <v>-7.4084874653726545E-3</v>
      </c>
      <c r="HG175" s="86">
        <f ca="1">Control!$C$7*Calculations!$C$82*INDEX('Monthly Data'!N:N,Calculations!$C$116+MOD(CQ175,Calculations!$C$118))+Control!$C$7*Calculations!$C$83*INDEX('Monthly Data'!O:O,Calculations!$C$116+MOD(CQ175,Calculations!$C$118))+Control!$C$7*Calculations!$C$84*INDEX('Monthly Data'!P:P,Calculations!$C$116+MOD(CQ175,Calculations!$C$118))+Control!$C$7*Calculations!$C$85*INDEX('Monthly Data'!Q:Q,Calculations!$C$116+MOD(CQ175,Calculations!$C$118))+(1-Control!$C$7*Calculations!$C$87)*INDEX('Monthly Data'!R:R,Calculations!$C$116+MOD(CQ175,Calculations!$C$118))</f>
        <v>1.1786765492207996E-2</v>
      </c>
      <c r="HH175" s="86">
        <f ca="1">Control!$C$7*Calculations!$C$82*INDEX('Monthly Data'!N:N,Calculations!$C$116+MOD(CR175,Calculations!$C$118))+Control!$C$7*Calculations!$C$83*INDEX('Monthly Data'!O:O,Calculations!$C$116+MOD(CR175,Calculations!$C$118))+Control!$C$7*Calculations!$C$84*INDEX('Monthly Data'!P:P,Calculations!$C$116+MOD(CR175,Calculations!$C$118))+Control!$C$7*Calculations!$C$85*INDEX('Monthly Data'!Q:Q,Calculations!$C$116+MOD(CR175,Calculations!$C$118))+(1-Control!$C$7*Calculations!$C$87)*INDEX('Monthly Data'!R:R,Calculations!$C$116+MOD(CR175,Calculations!$C$118))</f>
        <v>4.5132804118240749E-2</v>
      </c>
      <c r="HI175" s="86">
        <f ca="1">Control!$C$7*Calculations!$C$82*INDEX('Monthly Data'!N:N,Calculations!$C$116+MOD(CS175,Calculations!$C$118))+Control!$C$7*Calculations!$C$83*INDEX('Monthly Data'!O:O,Calculations!$C$116+MOD(CS175,Calculations!$C$118))+Control!$C$7*Calculations!$C$84*INDEX('Monthly Data'!P:P,Calculations!$C$116+MOD(CS175,Calculations!$C$118))+Control!$C$7*Calculations!$C$85*INDEX('Monthly Data'!Q:Q,Calculations!$C$116+MOD(CS175,Calculations!$C$118))+(1-Control!$C$7*Calculations!$C$87)*INDEX('Monthly Data'!R:R,Calculations!$C$116+MOD(CS175,Calculations!$C$118))</f>
        <v>-9.839093431862074E-3</v>
      </c>
      <c r="HJ175" s="86">
        <f ca="1">Control!$C$7*Calculations!$C$82*INDEX('Monthly Data'!N:N,Calculations!$C$116+MOD(CT175,Calculations!$C$118))+Control!$C$7*Calculations!$C$83*INDEX('Monthly Data'!O:O,Calculations!$C$116+MOD(CT175,Calculations!$C$118))+Control!$C$7*Calculations!$C$84*INDEX('Monthly Data'!P:P,Calculations!$C$116+MOD(CT175,Calculations!$C$118))+Control!$C$7*Calculations!$C$85*INDEX('Monthly Data'!Q:Q,Calculations!$C$116+MOD(CT175,Calculations!$C$118))+(1-Control!$C$7*Calculations!$C$87)*INDEX('Monthly Data'!R:R,Calculations!$C$116+MOD(CT175,Calculations!$C$118))</f>
        <v>5.8868730207813358E-3</v>
      </c>
      <c r="HK175" s="86">
        <f ca="1">Control!$C$7*Calculations!$C$82*INDEX('Monthly Data'!N:N,Calculations!$C$116+MOD(CU175,Calculations!$C$118))+Control!$C$7*Calculations!$C$83*INDEX('Monthly Data'!O:O,Calculations!$C$116+MOD(CU175,Calculations!$C$118))+Control!$C$7*Calculations!$C$84*INDEX('Monthly Data'!P:P,Calculations!$C$116+MOD(CU175,Calculations!$C$118))+Control!$C$7*Calculations!$C$85*INDEX('Monthly Data'!Q:Q,Calculations!$C$116+MOD(CU175,Calculations!$C$118))+(1-Control!$C$7*Calculations!$C$87)*INDEX('Monthly Data'!R:R,Calculations!$C$116+MOD(CU175,Calculations!$C$118))</f>
        <v>-2.7490061308214487E-3</v>
      </c>
      <c r="HL175" s="86">
        <f ca="1">Control!$C$7*Calculations!$C$82*INDEX('Monthly Data'!N:N,Calculations!$C$116+MOD(CV175,Calculations!$C$118))+Control!$C$7*Calculations!$C$83*INDEX('Monthly Data'!O:O,Calculations!$C$116+MOD(CV175,Calculations!$C$118))+Control!$C$7*Calculations!$C$84*INDEX('Monthly Data'!P:P,Calculations!$C$116+MOD(CV175,Calculations!$C$118))+Control!$C$7*Calculations!$C$85*INDEX('Monthly Data'!Q:Q,Calculations!$C$116+MOD(CV175,Calculations!$C$118))+(1-Control!$C$7*Calculations!$C$87)*INDEX('Monthly Data'!R:R,Calculations!$C$116+MOD(CV175,Calculations!$C$118))</f>
        <v>1.7472933988537529E-2</v>
      </c>
      <c r="HM175" s="86">
        <f ca="1">Control!$C$7*Calculations!$C$82*INDEX('Monthly Data'!N:N,Calculations!$C$116+MOD(CW175,Calculations!$C$118))+Control!$C$7*Calculations!$C$83*INDEX('Monthly Data'!O:O,Calculations!$C$116+MOD(CW175,Calculations!$C$118))+Control!$C$7*Calculations!$C$84*INDEX('Monthly Data'!P:P,Calculations!$C$116+MOD(CW175,Calculations!$C$118))+Control!$C$7*Calculations!$C$85*INDEX('Monthly Data'!Q:Q,Calculations!$C$116+MOD(CW175,Calculations!$C$118))+(1-Control!$C$7*Calculations!$C$87)*INDEX('Monthly Data'!R:R,Calculations!$C$116+MOD(CW175,Calculations!$C$118))</f>
        <v>4.2795950888382334E-3</v>
      </c>
      <c r="HN175" s="86">
        <f ca="1">Control!$C$7*Calculations!$C$82*INDEX('Monthly Data'!N:N,Calculations!$C$116+MOD(CX175,Calculations!$C$118))+Control!$C$7*Calculations!$C$83*INDEX('Monthly Data'!O:O,Calculations!$C$116+MOD(CX175,Calculations!$C$118))+Control!$C$7*Calculations!$C$84*INDEX('Monthly Data'!P:P,Calculations!$C$116+MOD(CX175,Calculations!$C$118))+Control!$C$7*Calculations!$C$85*INDEX('Monthly Data'!Q:Q,Calculations!$C$116+MOD(CX175,Calculations!$C$118))+(1-Control!$C$7*Calculations!$C$87)*INDEX('Monthly Data'!R:R,Calculations!$C$116+MOD(CX175,Calculations!$C$118))</f>
        <v>2.5325873776067674E-2</v>
      </c>
      <c r="HO175" s="86">
        <f ca="1">Control!$C$7*Calculations!$C$82*INDEX('Monthly Data'!N:N,Calculations!$C$116+MOD(CY175,Calculations!$C$118))+Control!$C$7*Calculations!$C$83*INDEX('Monthly Data'!O:O,Calculations!$C$116+MOD(CY175,Calculations!$C$118))+Control!$C$7*Calculations!$C$84*INDEX('Monthly Data'!P:P,Calculations!$C$116+MOD(CY175,Calculations!$C$118))+Control!$C$7*Calculations!$C$85*INDEX('Monthly Data'!Q:Q,Calculations!$C$116+MOD(CY175,Calculations!$C$118))+(1-Control!$C$7*Calculations!$C$87)*INDEX('Monthly Data'!R:R,Calculations!$C$116+MOD(CY175,Calculations!$C$118))</f>
        <v>1.0627294914941248E-2</v>
      </c>
      <c r="HP175" s="86">
        <f ca="1">Control!$C$7*Calculations!$C$82*INDEX('Monthly Data'!N:N,Calculations!$C$116+MOD(CZ175,Calculations!$C$118))+Control!$C$7*Calculations!$C$83*INDEX('Monthly Data'!O:O,Calculations!$C$116+MOD(CZ175,Calculations!$C$118))+Control!$C$7*Calculations!$C$84*INDEX('Monthly Data'!P:P,Calculations!$C$116+MOD(CZ175,Calculations!$C$118))+Control!$C$7*Calculations!$C$85*INDEX('Monthly Data'!Q:Q,Calculations!$C$116+MOD(CZ175,Calculations!$C$118))+(1-Control!$C$7*Calculations!$C$87)*INDEX('Monthly Data'!R:R,Calculations!$C$116+MOD(CZ175,Calculations!$C$118))</f>
        <v>-1.1360801645249321E-2</v>
      </c>
      <c r="HQ175" s="86">
        <f ca="1">Control!$C$7*Calculations!$C$82*INDEX('Monthly Data'!N:N,Calculations!$C$116+MOD(DA175,Calculations!$C$118))+Control!$C$7*Calculations!$C$83*INDEX('Monthly Data'!O:O,Calculations!$C$116+MOD(DA175,Calculations!$C$118))+Control!$C$7*Calculations!$C$84*INDEX('Monthly Data'!P:P,Calculations!$C$116+MOD(DA175,Calculations!$C$118))+Control!$C$7*Calculations!$C$85*INDEX('Monthly Data'!Q:Q,Calculations!$C$116+MOD(DA175,Calculations!$C$118))+(1-Control!$C$7*Calculations!$C$87)*INDEX('Monthly Data'!R:R,Calculations!$C$116+MOD(DA175,Calculations!$C$118))</f>
        <v>3.5231336013669103E-2</v>
      </c>
      <c r="HR175" s="86">
        <f ca="1">Control!$C$7*Calculations!$C$82*INDEX('Monthly Data'!N:N,Calculations!$C$116+MOD(DB175,Calculations!$C$118))+Control!$C$7*Calculations!$C$83*INDEX('Monthly Data'!O:O,Calculations!$C$116+MOD(DB175,Calculations!$C$118))+Control!$C$7*Calculations!$C$84*INDEX('Monthly Data'!P:P,Calculations!$C$116+MOD(DB175,Calculations!$C$118))+Control!$C$7*Calculations!$C$85*INDEX('Monthly Data'!Q:Q,Calculations!$C$116+MOD(DB175,Calculations!$C$118))+(1-Control!$C$7*Calculations!$C$87)*INDEX('Monthly Data'!R:R,Calculations!$C$116+MOD(DB175,Calculations!$C$118))</f>
        <v>1.1786765492207996E-2</v>
      </c>
      <c r="HS175" s="86">
        <f ca="1">Control!$C$7*Calculations!$C$82*INDEX('Monthly Data'!N:N,Calculations!$C$116+MOD(DC175,Calculations!$C$118))+Control!$C$7*Calculations!$C$83*INDEX('Monthly Data'!O:O,Calculations!$C$116+MOD(DC175,Calculations!$C$118))+Control!$C$7*Calculations!$C$84*INDEX('Monthly Data'!P:P,Calculations!$C$116+MOD(DC175,Calculations!$C$118))+Control!$C$7*Calculations!$C$85*INDEX('Monthly Data'!Q:Q,Calculations!$C$116+MOD(DC175,Calculations!$C$118))+(1-Control!$C$7*Calculations!$C$87)*INDEX('Monthly Data'!R:R,Calculations!$C$116+MOD(DC175,Calculations!$C$118))</f>
        <v>3.7596120283497965E-2</v>
      </c>
      <c r="HT175" s="86">
        <f ca="1">Control!$C$7*Calculations!$C$82*INDEX('Monthly Data'!N:N,Calculations!$C$116+MOD(DD175,Calculations!$C$118))+Control!$C$7*Calculations!$C$83*INDEX('Monthly Data'!O:O,Calculations!$C$116+MOD(DD175,Calculations!$C$118))+Control!$C$7*Calculations!$C$84*INDEX('Monthly Data'!P:P,Calculations!$C$116+MOD(DD175,Calculations!$C$118))+Control!$C$7*Calculations!$C$85*INDEX('Monthly Data'!Q:Q,Calculations!$C$116+MOD(DD175,Calculations!$C$118))+(1-Control!$C$7*Calculations!$C$87)*INDEX('Monthly Data'!R:R,Calculations!$C$116+MOD(DD175,Calculations!$C$118))</f>
        <v>1.2954540023127663E-2</v>
      </c>
      <c r="HU175" s="86">
        <f ca="1">Control!$C$7*Calculations!$C$82*INDEX('Monthly Data'!N:N,Calculations!$C$116+MOD(DE175,Calculations!$C$118))+Control!$C$7*Calculations!$C$83*INDEX('Monthly Data'!O:O,Calculations!$C$116+MOD(DE175,Calculations!$C$118))+Control!$C$7*Calculations!$C$84*INDEX('Monthly Data'!P:P,Calculations!$C$116+MOD(DE175,Calculations!$C$118))+Control!$C$7*Calculations!$C$85*INDEX('Monthly Data'!Q:Q,Calculations!$C$116+MOD(DE175,Calculations!$C$118))+(1-Control!$C$7*Calculations!$C$87)*INDEX('Monthly Data'!R:R,Calculations!$C$116+MOD(DE175,Calculations!$C$118))</f>
        <v>-6.1115617667135171E-2</v>
      </c>
      <c r="HV175" s="86">
        <f ca="1">Control!$C$7*Calculations!$C$82*INDEX('Monthly Data'!N:N,Calculations!$C$116+MOD(DF175,Calculations!$C$118))+Control!$C$7*Calculations!$C$83*INDEX('Monthly Data'!O:O,Calculations!$C$116+MOD(DF175,Calculations!$C$118))+Control!$C$7*Calculations!$C$84*INDEX('Monthly Data'!P:P,Calculations!$C$116+MOD(DF175,Calculations!$C$118))+Control!$C$7*Calculations!$C$85*INDEX('Monthly Data'!Q:Q,Calculations!$C$116+MOD(DF175,Calculations!$C$118))+(1-Control!$C$7*Calculations!$C$87)*INDEX('Monthly Data'!R:R,Calculations!$C$116+MOD(DF175,Calculations!$C$118))</f>
        <v>1.50127906355989E-2</v>
      </c>
      <c r="HW175" s="86">
        <f ca="1">Control!$C$7*Calculations!$C$82*INDEX('Monthly Data'!N:N,Calculations!$C$116+MOD(DG175,Calculations!$C$118))+Control!$C$7*Calculations!$C$83*INDEX('Monthly Data'!O:O,Calculations!$C$116+MOD(DG175,Calculations!$C$118))+Control!$C$7*Calculations!$C$84*INDEX('Monthly Data'!P:P,Calculations!$C$116+MOD(DG175,Calculations!$C$118))+Control!$C$7*Calculations!$C$85*INDEX('Monthly Data'!Q:Q,Calculations!$C$116+MOD(DG175,Calculations!$C$118))+(1-Control!$C$7*Calculations!$C$87)*INDEX('Monthly Data'!R:R,Calculations!$C$116+MOD(DG175,Calculations!$C$118))</f>
        <v>4.7768166384148329E-3</v>
      </c>
      <c r="HX175" s="86">
        <f ca="1">Control!$C$7*Calculations!$C$82*INDEX('Monthly Data'!N:N,Calculations!$C$116+MOD(DH175,Calculations!$C$118))+Control!$C$7*Calculations!$C$83*INDEX('Monthly Data'!O:O,Calculations!$C$116+MOD(DH175,Calculations!$C$118))+Control!$C$7*Calculations!$C$84*INDEX('Monthly Data'!P:P,Calculations!$C$116+MOD(DH175,Calculations!$C$118))+Control!$C$7*Calculations!$C$85*INDEX('Monthly Data'!Q:Q,Calculations!$C$116+MOD(DH175,Calculations!$C$118))+(1-Control!$C$7*Calculations!$C$87)*INDEX('Monthly Data'!R:R,Calculations!$C$116+MOD(DH175,Calculations!$C$118))</f>
        <v>6.3250222980707482E-3</v>
      </c>
      <c r="HY175" s="86">
        <f ca="1">Control!$C$7*Calculations!$C$82*INDEX('Monthly Data'!N:N,Calculations!$C$116+MOD(DI175,Calculations!$C$118))+Control!$C$7*Calculations!$C$83*INDEX('Monthly Data'!O:O,Calculations!$C$116+MOD(DI175,Calculations!$C$118))+Control!$C$7*Calculations!$C$84*INDEX('Monthly Data'!P:P,Calculations!$C$116+MOD(DI175,Calculations!$C$118))+Control!$C$7*Calculations!$C$85*INDEX('Monthly Data'!Q:Q,Calculations!$C$116+MOD(DI175,Calculations!$C$118))+(1-Control!$C$7*Calculations!$C$87)*INDEX('Monthly Data'!R:R,Calculations!$C$116+MOD(DI175,Calculations!$C$118))</f>
        <v>1.1106855739851785E-2</v>
      </c>
      <c r="HZ175" s="86">
        <f ca="1">Control!$C$7*Calculations!$C$82*INDEX('Monthly Data'!N:N,Calculations!$C$116+MOD(DJ175,Calculations!$C$118))+Control!$C$7*Calculations!$C$83*INDEX('Monthly Data'!O:O,Calculations!$C$116+MOD(DJ175,Calculations!$C$118))+Control!$C$7*Calculations!$C$84*INDEX('Monthly Data'!P:P,Calculations!$C$116+MOD(DJ175,Calculations!$C$118))+Control!$C$7*Calculations!$C$85*INDEX('Monthly Data'!Q:Q,Calculations!$C$116+MOD(DJ175,Calculations!$C$118))+(1-Control!$C$7*Calculations!$C$87)*INDEX('Monthly Data'!R:R,Calculations!$C$116+MOD(DJ175,Calculations!$C$118))</f>
        <v>1.7831091590102856E-2</v>
      </c>
      <c r="IA175" s="86">
        <f ca="1">Control!$C$7*Calculations!$C$82*INDEX('Monthly Data'!N:N,Calculations!$C$116+MOD(DK175,Calculations!$C$118))+Control!$C$7*Calculations!$C$83*INDEX('Monthly Data'!O:O,Calculations!$C$116+MOD(DK175,Calculations!$C$118))+Control!$C$7*Calculations!$C$84*INDEX('Monthly Data'!P:P,Calculations!$C$116+MOD(DK175,Calculations!$C$118))+Control!$C$7*Calculations!$C$85*INDEX('Monthly Data'!Q:Q,Calculations!$C$116+MOD(DK175,Calculations!$C$118))+(1-Control!$C$7*Calculations!$C$87)*INDEX('Monthly Data'!R:R,Calculations!$C$116+MOD(DK175,Calculations!$C$118))</f>
        <v>6.4539397490030407E-3</v>
      </c>
      <c r="IB175" s="86">
        <f ca="1">Control!$C$7*Calculations!$C$82*INDEX('Monthly Data'!N:N,Calculations!$C$116+MOD(DL175,Calculations!$C$118))+Control!$C$7*Calculations!$C$83*INDEX('Monthly Data'!O:O,Calculations!$C$116+MOD(DL175,Calculations!$C$118))+Control!$C$7*Calculations!$C$84*INDEX('Monthly Data'!P:P,Calculations!$C$116+MOD(DL175,Calculations!$C$118))+Control!$C$7*Calculations!$C$85*INDEX('Monthly Data'!Q:Q,Calculations!$C$116+MOD(DL175,Calculations!$C$118))+(1-Control!$C$7*Calculations!$C$87)*INDEX('Monthly Data'!R:R,Calculations!$C$116+MOD(DL175,Calculations!$C$118))</f>
        <v>-9.5555592256394619E-3</v>
      </c>
      <c r="IC175" s="86">
        <f ca="1">Control!$C$7*Calculations!$C$82*INDEX('Monthly Data'!N:N,Calculations!$C$116+MOD(DM175,Calculations!$C$118))+Control!$C$7*Calculations!$C$83*INDEX('Monthly Data'!O:O,Calculations!$C$116+MOD(DM175,Calculations!$C$118))+Control!$C$7*Calculations!$C$84*INDEX('Monthly Data'!P:P,Calculations!$C$116+MOD(DM175,Calculations!$C$118))+Control!$C$7*Calculations!$C$85*INDEX('Monthly Data'!Q:Q,Calculations!$C$116+MOD(DM175,Calculations!$C$118))+(1-Control!$C$7*Calculations!$C$87)*INDEX('Monthly Data'!R:R,Calculations!$C$116+MOD(DM175,Calculations!$C$118))</f>
        <v>7.5897487599915015E-3</v>
      </c>
      <c r="ID175" s="86">
        <f ca="1">Control!$C$7*Calculations!$C$82*INDEX('Monthly Data'!N:N,Calculations!$C$116+MOD(DN175,Calculations!$C$118))+Control!$C$7*Calculations!$C$83*INDEX('Monthly Data'!O:O,Calculations!$C$116+MOD(DN175,Calculations!$C$118))+Control!$C$7*Calculations!$C$84*INDEX('Monthly Data'!P:P,Calculations!$C$116+MOD(DN175,Calculations!$C$118))+Control!$C$7*Calculations!$C$85*INDEX('Monthly Data'!Q:Q,Calculations!$C$116+MOD(DN175,Calculations!$C$118))+(1-Control!$C$7*Calculations!$C$87)*INDEX('Monthly Data'!R:R,Calculations!$C$116+MOD(DN175,Calculations!$C$118))</f>
        <v>1.4915555251167555E-3</v>
      </c>
      <c r="IE175" s="86">
        <f ca="1">Control!$C$7*Calculations!$C$82*INDEX('Monthly Data'!N:N,Calculations!$C$116+MOD(DO175,Calculations!$C$118))+Control!$C$7*Calculations!$C$83*INDEX('Monthly Data'!O:O,Calculations!$C$116+MOD(DO175,Calculations!$C$118))+Control!$C$7*Calculations!$C$84*INDEX('Monthly Data'!P:P,Calculations!$C$116+MOD(DO175,Calculations!$C$118))+Control!$C$7*Calculations!$C$85*INDEX('Monthly Data'!Q:Q,Calculations!$C$116+MOD(DO175,Calculations!$C$118))+(1-Control!$C$7*Calculations!$C$87)*INDEX('Monthly Data'!R:R,Calculations!$C$116+MOD(DO175,Calculations!$C$118))</f>
        <v>3.8809817903524786E-2</v>
      </c>
      <c r="IF175" s="86">
        <f ca="1">Control!$C$7*Calculations!$C$82*INDEX('Monthly Data'!N:N,Calculations!$C$116+MOD(DP175,Calculations!$C$118))+Control!$C$7*Calculations!$C$83*INDEX('Monthly Data'!O:O,Calculations!$C$116+MOD(DP175,Calculations!$C$118))+Control!$C$7*Calculations!$C$84*INDEX('Monthly Data'!P:P,Calculations!$C$116+MOD(DP175,Calculations!$C$118))+Control!$C$7*Calculations!$C$85*INDEX('Monthly Data'!Q:Q,Calculations!$C$116+MOD(DP175,Calculations!$C$118))+(1-Control!$C$7*Calculations!$C$87)*INDEX('Monthly Data'!R:R,Calculations!$C$116+MOD(DP175,Calculations!$C$118))</f>
        <v>9.5791276036140301E-3</v>
      </c>
      <c r="IG175" s="88">
        <f ca="1">Control!$C$8*(1+DQ175)*(1+DR175)*(1+DS175)*(1+DT175)*(1+DU175)*(1+DV175)*(1+DW175)*(1+DX175)*(1+DY175)*(1+DZ175)*(1+EA175)*(1+EB175)*(1+EC175)*(1+ED175)*(1+EE175)*(1+EF175)*(1+EG175)*(1+EH175)*(1+EI175)*(1+EJ175)*(1+EK175)*(1+EL175)*(1+EM175)*(1+EN175)*(1+EO175)*(1+EP175)*(1+EQ175)*(1+ER175)*(1+ES175)*(1+ET175)*(1+EU175)*(1+EV175)*(1+EW175)*(1+EX175)*(1+EY175)*(1+EZ175)*(1+FA175)*(1+FB175)*(1+FC175)*(1+FD175)*(1+FE175)*(1+FF175)*(1+FG175)*(1+FH175)*(1+FI175)*(1+FJ175)*(1+FK175)*(1+FL175)*(1+FM175)*(1+FN175)*(1+FO175)*(1+FP175)*(1+FQ175)*(1+FR175)*(1+FS175)*(1+FT175)*(1+FU175)*(1+FV175)*(1+FW175)*(1+FX175)*(1+FY175)*(1+FZ175)*(1+GA175)*(1+GB175)*(1+GC175)*(1+GD175)*(1+GE175)*(1+GF175)*(1+GG175)*(1+GH175)*(1+GI175)*(1+GJ175)*(1+GK175)*(1+GL175)*(1+GM175)*(1+GN175)*(1+GO175)*(1+GP175)*(1+GQ175)*(1+GR175)*(1+GS175)*(1+GT175)*(1+GU175)*(1+GV175)*(1+GW175)*(1+GX175)*(1+GY175)*(1+GZ175)*(1+HA175)*(1+HB175)*(1+HC175)*(1+HD175)*(1+HE175)*(1+HF175)*(1+HG175)*(1+HH175)*(1+HI175)*(1+HJ175)*(1+HK175)*(1+HL175)*(1+HM175)*(1+HN175)*(1+HO175)*(1+HP175)*(1+HQ175)*(1+HR175)*(1+HS175)*(1+HT175)*(1+HU175)*(1+HV175)*(1+HW175)*(1+HX175)*(1+HY175)*(1+HZ175)*(1+IA175)*(1+IB175)*(1+IC175)*(1+ID175)*(1+IE175)*(1+IF175)</f>
        <v>87830.594273977214</v>
      </c>
    </row>
    <row r="176" spans="1:241" x14ac:dyDescent="0.25">
      <c r="A176">
        <v>58</v>
      </c>
      <c r="B176">
        <v>29</v>
      </c>
      <c r="C176">
        <v>70</v>
      </c>
      <c r="D176">
        <v>2</v>
      </c>
      <c r="E176">
        <v>28</v>
      </c>
      <c r="F176">
        <v>39</v>
      </c>
      <c r="G176">
        <v>102</v>
      </c>
      <c r="H176">
        <v>99</v>
      </c>
      <c r="I176">
        <v>2</v>
      </c>
      <c r="J176">
        <v>50</v>
      </c>
      <c r="K176">
        <v>8</v>
      </c>
      <c r="L176">
        <v>35</v>
      </c>
      <c r="M176">
        <v>117</v>
      </c>
      <c r="N176">
        <v>26</v>
      </c>
      <c r="O176">
        <v>104</v>
      </c>
      <c r="P176">
        <v>110</v>
      </c>
      <c r="Q176">
        <v>9</v>
      </c>
      <c r="R176">
        <v>58</v>
      </c>
      <c r="S176">
        <v>91</v>
      </c>
      <c r="T176">
        <v>88</v>
      </c>
      <c r="U176">
        <v>20</v>
      </c>
      <c r="V176">
        <v>110</v>
      </c>
      <c r="W176">
        <v>71</v>
      </c>
      <c r="X176">
        <v>6</v>
      </c>
      <c r="Y176">
        <v>93</v>
      </c>
      <c r="Z176">
        <v>7</v>
      </c>
      <c r="AA176">
        <v>101</v>
      </c>
      <c r="AB176">
        <v>66</v>
      </c>
      <c r="AC176">
        <v>98</v>
      </c>
      <c r="AD176">
        <v>106</v>
      </c>
      <c r="AE176">
        <v>76</v>
      </c>
      <c r="AF176">
        <v>44</v>
      </c>
      <c r="AG176">
        <v>48</v>
      </c>
      <c r="AH176">
        <v>2</v>
      </c>
      <c r="AI176">
        <v>52</v>
      </c>
      <c r="AJ176">
        <v>114</v>
      </c>
      <c r="AK176">
        <v>106</v>
      </c>
      <c r="AL176">
        <v>90</v>
      </c>
      <c r="AM176">
        <v>114</v>
      </c>
      <c r="AN176">
        <v>14</v>
      </c>
      <c r="AO176">
        <v>32</v>
      </c>
      <c r="AP176">
        <v>28</v>
      </c>
      <c r="AQ176">
        <v>96</v>
      </c>
      <c r="AR176">
        <v>50</v>
      </c>
      <c r="AS176">
        <v>106</v>
      </c>
      <c r="AT176">
        <v>33</v>
      </c>
      <c r="AU176">
        <v>50</v>
      </c>
      <c r="AV176">
        <v>92</v>
      </c>
      <c r="AW176">
        <v>42</v>
      </c>
      <c r="AX176">
        <v>23</v>
      </c>
      <c r="AY176">
        <v>103</v>
      </c>
      <c r="AZ176">
        <v>59</v>
      </c>
      <c r="BA176">
        <v>75</v>
      </c>
      <c r="BB176">
        <v>38</v>
      </c>
      <c r="BC176">
        <v>117</v>
      </c>
      <c r="BD176">
        <v>13</v>
      </c>
      <c r="BE176">
        <v>19</v>
      </c>
      <c r="BF176">
        <v>21</v>
      </c>
      <c r="BG176">
        <v>65</v>
      </c>
      <c r="BH176">
        <v>20</v>
      </c>
      <c r="BI176">
        <v>27</v>
      </c>
      <c r="BJ176">
        <v>50</v>
      </c>
      <c r="BK176">
        <v>43</v>
      </c>
      <c r="BL176">
        <v>88</v>
      </c>
      <c r="BM176">
        <v>11</v>
      </c>
      <c r="BN176">
        <v>68</v>
      </c>
      <c r="BO176">
        <v>90</v>
      </c>
      <c r="BP176">
        <v>25</v>
      </c>
      <c r="BQ176">
        <v>84</v>
      </c>
      <c r="BR176">
        <v>41</v>
      </c>
      <c r="BS176">
        <v>43</v>
      </c>
      <c r="BT176">
        <v>67</v>
      </c>
      <c r="BU176">
        <v>112</v>
      </c>
      <c r="BV176">
        <v>75</v>
      </c>
      <c r="BW176">
        <v>90</v>
      </c>
      <c r="BX176">
        <v>59</v>
      </c>
      <c r="BY176">
        <v>31</v>
      </c>
      <c r="BZ176">
        <v>11</v>
      </c>
      <c r="CA176">
        <v>7</v>
      </c>
      <c r="CB176">
        <v>23</v>
      </c>
      <c r="CC176">
        <v>39</v>
      </c>
      <c r="CD176">
        <v>28</v>
      </c>
      <c r="CE176">
        <v>74</v>
      </c>
      <c r="CF176">
        <v>98</v>
      </c>
      <c r="CG176">
        <v>111</v>
      </c>
      <c r="CH176">
        <v>115</v>
      </c>
      <c r="CI176">
        <v>107</v>
      </c>
      <c r="CJ176">
        <v>4</v>
      </c>
      <c r="CK176">
        <v>98</v>
      </c>
      <c r="CL176">
        <v>61</v>
      </c>
      <c r="CM176">
        <v>8</v>
      </c>
      <c r="CN176">
        <v>102</v>
      </c>
      <c r="CO176">
        <v>58</v>
      </c>
      <c r="CP176">
        <v>27</v>
      </c>
      <c r="CQ176">
        <v>95</v>
      </c>
      <c r="CR176">
        <v>60</v>
      </c>
      <c r="CS176">
        <v>20</v>
      </c>
      <c r="CT176">
        <v>80</v>
      </c>
      <c r="CU176">
        <v>62</v>
      </c>
      <c r="CV176">
        <v>92</v>
      </c>
      <c r="CW176">
        <v>47</v>
      </c>
      <c r="CX176">
        <v>115</v>
      </c>
      <c r="CY176">
        <v>86</v>
      </c>
      <c r="CZ176">
        <v>59</v>
      </c>
      <c r="DA176">
        <v>112</v>
      </c>
      <c r="DB176">
        <v>37</v>
      </c>
      <c r="DC176">
        <v>61</v>
      </c>
      <c r="DD176">
        <v>1</v>
      </c>
      <c r="DE176">
        <v>114</v>
      </c>
      <c r="DF176">
        <v>56</v>
      </c>
      <c r="DG176">
        <v>26</v>
      </c>
      <c r="DH176">
        <v>94</v>
      </c>
      <c r="DI176">
        <v>9</v>
      </c>
      <c r="DJ176">
        <v>92</v>
      </c>
      <c r="DK176">
        <v>114</v>
      </c>
      <c r="DL176">
        <v>34</v>
      </c>
      <c r="DM176">
        <v>109</v>
      </c>
      <c r="DN176">
        <v>59</v>
      </c>
      <c r="DO176">
        <v>10</v>
      </c>
      <c r="DP176">
        <v>12</v>
      </c>
      <c r="DQ176" s="86">
        <f ca="1">Control!$C$7*Calculations!$C$82*INDEX('Monthly Data'!N:N,Calculations!$C$116+MOD(A176,Calculations!$C$118))+Control!$C$7*Calculations!$C$83*INDEX('Monthly Data'!O:O,Calculations!$C$116+MOD(A176,Calculations!$C$118))+Control!$C$7*Calculations!$C$84*INDEX('Monthly Data'!P:P,Calculations!$C$116+MOD(A176,Calculations!$C$118))+Control!$C$7*Calculations!$C$85*INDEX('Monthly Data'!Q:Q,Calculations!$C$116+MOD(A176,Calculations!$C$118))+(1-Control!$C$7*Calculations!$C$87)*INDEX('Monthly Data'!R:R,Calculations!$C$116+MOD(A176,Calculations!$C$118))</f>
        <v>8.4240675975201049E-3</v>
      </c>
      <c r="DR176" s="86">
        <f ca="1">Control!$C$7*Calculations!$C$82*INDEX('Monthly Data'!N:N,Calculations!$C$116+MOD(B176,Calculations!$C$118))+Control!$C$7*Calculations!$C$83*INDEX('Monthly Data'!O:O,Calculations!$C$116+MOD(B176,Calculations!$C$118))+Control!$C$7*Calculations!$C$84*INDEX('Monthly Data'!P:P,Calculations!$C$116+MOD(B176,Calculations!$C$118))+Control!$C$7*Calculations!$C$85*INDEX('Monthly Data'!Q:Q,Calculations!$C$116+MOD(B176,Calculations!$C$118))+(1-Control!$C$7*Calculations!$C$87)*INDEX('Monthly Data'!R:R,Calculations!$C$116+MOD(B176,Calculations!$C$118))</f>
        <v>1.5115046179922851E-2</v>
      </c>
      <c r="DS176" s="86">
        <f ca="1">Control!$C$7*Calculations!$C$82*INDEX('Monthly Data'!N:N,Calculations!$C$116+MOD(C176,Calculations!$C$118))+Control!$C$7*Calculations!$C$83*INDEX('Monthly Data'!O:O,Calculations!$C$116+MOD(C176,Calculations!$C$118))+Control!$C$7*Calculations!$C$84*INDEX('Monthly Data'!P:P,Calculations!$C$116+MOD(C176,Calculations!$C$118))+Control!$C$7*Calculations!$C$85*INDEX('Monthly Data'!Q:Q,Calculations!$C$116+MOD(C176,Calculations!$C$118))+(1-Control!$C$7*Calculations!$C$87)*INDEX('Monthly Data'!R:R,Calculations!$C$116+MOD(C176,Calculations!$C$118))</f>
        <v>3.8809817903524786E-2</v>
      </c>
      <c r="DT176" s="86">
        <f ca="1">Control!$C$7*Calculations!$C$82*INDEX('Monthly Data'!N:N,Calculations!$C$116+MOD(D176,Calculations!$C$118))+Control!$C$7*Calculations!$C$83*INDEX('Monthly Data'!O:O,Calculations!$C$116+MOD(D176,Calculations!$C$118))+Control!$C$7*Calculations!$C$84*INDEX('Monthly Data'!P:P,Calculations!$C$116+MOD(D176,Calculations!$C$118))+Control!$C$7*Calculations!$C$85*INDEX('Monthly Data'!Q:Q,Calculations!$C$116+MOD(D176,Calculations!$C$118))+(1-Control!$C$7*Calculations!$C$87)*INDEX('Monthly Data'!R:R,Calculations!$C$116+MOD(D176,Calculations!$C$118))</f>
        <v>7.7184133340106598E-3</v>
      </c>
      <c r="DU176" s="86">
        <f ca="1">Control!$C$7*Calculations!$C$82*INDEX('Monthly Data'!N:N,Calculations!$C$116+MOD(E176,Calculations!$C$118))+Control!$C$7*Calculations!$C$83*INDEX('Monthly Data'!O:O,Calculations!$C$116+MOD(E176,Calculations!$C$118))+Control!$C$7*Calculations!$C$84*INDEX('Monthly Data'!P:P,Calculations!$C$116+MOD(E176,Calculations!$C$118))+Control!$C$7*Calculations!$C$85*INDEX('Monthly Data'!Q:Q,Calculations!$C$116+MOD(E176,Calculations!$C$118))+(1-Control!$C$7*Calculations!$C$87)*INDEX('Monthly Data'!R:R,Calculations!$C$116+MOD(E176,Calculations!$C$118))</f>
        <v>3.7596120283497965E-2</v>
      </c>
      <c r="DV176" s="86">
        <f ca="1">Control!$C$7*Calculations!$C$82*INDEX('Monthly Data'!N:N,Calculations!$C$116+MOD(F176,Calculations!$C$118))+Control!$C$7*Calculations!$C$83*INDEX('Monthly Data'!O:O,Calculations!$C$116+MOD(F176,Calculations!$C$118))+Control!$C$7*Calculations!$C$84*INDEX('Monthly Data'!P:P,Calculations!$C$116+MOD(F176,Calculations!$C$118))+Control!$C$7*Calculations!$C$85*INDEX('Monthly Data'!Q:Q,Calculations!$C$116+MOD(F176,Calculations!$C$118))+(1-Control!$C$7*Calculations!$C$87)*INDEX('Monthly Data'!R:R,Calculations!$C$116+MOD(F176,Calculations!$C$118))</f>
        <v>1.5063457444773597E-2</v>
      </c>
      <c r="DW176" s="86">
        <f ca="1">Control!$C$7*Calculations!$C$82*INDEX('Monthly Data'!N:N,Calculations!$C$116+MOD(G176,Calculations!$C$118))+Control!$C$7*Calculations!$C$83*INDEX('Monthly Data'!O:O,Calculations!$C$116+MOD(G176,Calculations!$C$118))+Control!$C$7*Calculations!$C$84*INDEX('Monthly Data'!P:P,Calculations!$C$116+MOD(G176,Calculations!$C$118))+Control!$C$7*Calculations!$C$85*INDEX('Monthly Data'!Q:Q,Calculations!$C$116+MOD(G176,Calculations!$C$118))+(1-Control!$C$7*Calculations!$C$87)*INDEX('Monthly Data'!R:R,Calculations!$C$116+MOD(G176,Calculations!$C$118))</f>
        <v>-1.8530040247387896E-2</v>
      </c>
      <c r="DX176" s="86">
        <f ca="1">Control!$C$7*Calculations!$C$82*INDEX('Monthly Data'!N:N,Calculations!$C$116+MOD(H176,Calculations!$C$118))+Control!$C$7*Calculations!$C$83*INDEX('Monthly Data'!O:O,Calculations!$C$116+MOD(H176,Calculations!$C$118))+Control!$C$7*Calculations!$C$84*INDEX('Monthly Data'!P:P,Calculations!$C$116+MOD(H176,Calculations!$C$118))+Control!$C$7*Calculations!$C$85*INDEX('Monthly Data'!Q:Q,Calculations!$C$116+MOD(H176,Calculations!$C$118))+(1-Control!$C$7*Calculations!$C$87)*INDEX('Monthly Data'!R:R,Calculations!$C$116+MOD(H176,Calculations!$C$118))</f>
        <v>-1.1360801645249321E-2</v>
      </c>
      <c r="DY176" s="86">
        <f ca="1">Control!$C$7*Calculations!$C$82*INDEX('Monthly Data'!N:N,Calculations!$C$116+MOD(I176,Calculations!$C$118))+Control!$C$7*Calculations!$C$83*INDEX('Monthly Data'!O:O,Calculations!$C$116+MOD(I176,Calculations!$C$118))+Control!$C$7*Calculations!$C$84*INDEX('Monthly Data'!P:P,Calculations!$C$116+MOD(I176,Calculations!$C$118))+Control!$C$7*Calculations!$C$85*INDEX('Monthly Data'!Q:Q,Calculations!$C$116+MOD(I176,Calculations!$C$118))+(1-Control!$C$7*Calculations!$C$87)*INDEX('Monthly Data'!R:R,Calculations!$C$116+MOD(I176,Calculations!$C$118))</f>
        <v>7.7184133340106598E-3</v>
      </c>
      <c r="DZ176" s="86">
        <f ca="1">Control!$C$7*Calculations!$C$82*INDEX('Monthly Data'!N:N,Calculations!$C$116+MOD(J176,Calculations!$C$118))+Control!$C$7*Calculations!$C$83*INDEX('Monthly Data'!O:O,Calculations!$C$116+MOD(J176,Calculations!$C$118))+Control!$C$7*Calculations!$C$84*INDEX('Monthly Data'!P:P,Calculations!$C$116+MOD(J176,Calculations!$C$118))+Control!$C$7*Calculations!$C$85*INDEX('Monthly Data'!Q:Q,Calculations!$C$116+MOD(J176,Calculations!$C$118))+(1-Control!$C$7*Calculations!$C$87)*INDEX('Monthly Data'!R:R,Calculations!$C$116+MOD(J176,Calculations!$C$118))</f>
        <v>6.1009361253630504E-2</v>
      </c>
      <c r="EA176" s="86">
        <f ca="1">Control!$C$7*Calculations!$C$82*INDEX('Monthly Data'!N:N,Calculations!$C$116+MOD(K176,Calculations!$C$118))+Control!$C$7*Calculations!$C$83*INDEX('Monthly Data'!O:O,Calculations!$C$116+MOD(K176,Calculations!$C$118))+Control!$C$7*Calculations!$C$84*INDEX('Monthly Data'!P:P,Calculations!$C$116+MOD(K176,Calculations!$C$118))+Control!$C$7*Calculations!$C$85*INDEX('Monthly Data'!Q:Q,Calculations!$C$116+MOD(K176,Calculations!$C$118))+(1-Control!$C$7*Calculations!$C$87)*INDEX('Monthly Data'!R:R,Calculations!$C$116+MOD(K176,Calculations!$C$118))</f>
        <v>9.9787204839310462E-3</v>
      </c>
      <c r="EB176" s="86">
        <f ca="1">Control!$C$7*Calculations!$C$82*INDEX('Monthly Data'!N:N,Calculations!$C$116+MOD(L176,Calculations!$C$118))+Control!$C$7*Calculations!$C$83*INDEX('Monthly Data'!O:O,Calculations!$C$116+MOD(L176,Calculations!$C$118))+Control!$C$7*Calculations!$C$84*INDEX('Monthly Data'!P:P,Calculations!$C$116+MOD(L176,Calculations!$C$118))+Control!$C$7*Calculations!$C$85*INDEX('Monthly Data'!Q:Q,Calculations!$C$116+MOD(L176,Calculations!$C$118))+(1-Control!$C$7*Calculations!$C$87)*INDEX('Monthly Data'!R:R,Calculations!$C$116+MOD(L176,Calculations!$C$118))</f>
        <v>-9.5555592256394619E-3</v>
      </c>
      <c r="EC176" s="86">
        <f ca="1">Control!$C$7*Calculations!$C$82*INDEX('Monthly Data'!N:N,Calculations!$C$116+MOD(M176,Calculations!$C$118))+Control!$C$7*Calculations!$C$83*INDEX('Monthly Data'!O:O,Calculations!$C$116+MOD(M176,Calculations!$C$118))+Control!$C$7*Calculations!$C$84*INDEX('Monthly Data'!P:P,Calculations!$C$116+MOD(M176,Calculations!$C$118))+Control!$C$7*Calculations!$C$85*INDEX('Monthly Data'!Q:Q,Calculations!$C$116+MOD(M176,Calculations!$C$118))+(1-Control!$C$7*Calculations!$C$87)*INDEX('Monthly Data'!R:R,Calculations!$C$116+MOD(M176,Calculations!$C$118))</f>
        <v>-7.3651264633385334E-4</v>
      </c>
      <c r="ED176" s="86">
        <f ca="1">Control!$C$7*Calculations!$C$82*INDEX('Monthly Data'!N:N,Calculations!$C$116+MOD(N176,Calculations!$C$118))+Control!$C$7*Calculations!$C$83*INDEX('Monthly Data'!O:O,Calculations!$C$116+MOD(N176,Calculations!$C$118))+Control!$C$7*Calculations!$C$84*INDEX('Monthly Data'!P:P,Calculations!$C$116+MOD(N176,Calculations!$C$118))+Control!$C$7*Calculations!$C$85*INDEX('Monthly Data'!Q:Q,Calculations!$C$116+MOD(N176,Calculations!$C$118))+(1-Control!$C$7*Calculations!$C$87)*INDEX('Monthly Data'!R:R,Calculations!$C$116+MOD(N176,Calculations!$C$118))</f>
        <v>6.3250222980707482E-3</v>
      </c>
      <c r="EE176" s="86">
        <f ca="1">Control!$C$7*Calculations!$C$82*INDEX('Monthly Data'!N:N,Calculations!$C$116+MOD(O176,Calculations!$C$118))+Control!$C$7*Calculations!$C$83*INDEX('Monthly Data'!O:O,Calculations!$C$116+MOD(O176,Calculations!$C$118))+Control!$C$7*Calculations!$C$84*INDEX('Monthly Data'!P:P,Calculations!$C$116+MOD(O176,Calculations!$C$118))+Control!$C$7*Calculations!$C$85*INDEX('Monthly Data'!Q:Q,Calculations!$C$116+MOD(O176,Calculations!$C$118))+(1-Control!$C$7*Calculations!$C$87)*INDEX('Monthly Data'!R:R,Calculations!$C$116+MOD(O176,Calculations!$C$118))</f>
        <v>2.9708469559001142E-2</v>
      </c>
      <c r="EF176" s="86">
        <f ca="1">Control!$C$7*Calculations!$C$82*INDEX('Monthly Data'!N:N,Calculations!$C$116+MOD(P176,Calculations!$C$118))+Control!$C$7*Calculations!$C$83*INDEX('Monthly Data'!O:O,Calculations!$C$116+MOD(P176,Calculations!$C$118))+Control!$C$7*Calculations!$C$84*INDEX('Monthly Data'!P:P,Calculations!$C$116+MOD(P176,Calculations!$C$118))+Control!$C$7*Calculations!$C$85*INDEX('Monthly Data'!Q:Q,Calculations!$C$116+MOD(P176,Calculations!$C$118))+(1-Control!$C$7*Calculations!$C$87)*INDEX('Monthly Data'!R:R,Calculations!$C$116+MOD(P176,Calculations!$C$118))</f>
        <v>3.127051071655923E-3</v>
      </c>
      <c r="EG176" s="86">
        <f ca="1">Control!$C$7*Calculations!$C$82*INDEX('Monthly Data'!N:N,Calculations!$C$116+MOD(Q176,Calculations!$C$118))+Control!$C$7*Calculations!$C$83*INDEX('Monthly Data'!O:O,Calculations!$C$116+MOD(Q176,Calculations!$C$118))+Control!$C$7*Calculations!$C$84*INDEX('Monthly Data'!P:P,Calculations!$C$116+MOD(Q176,Calculations!$C$118))+Control!$C$7*Calculations!$C$85*INDEX('Monthly Data'!Q:Q,Calculations!$C$116+MOD(Q176,Calculations!$C$118))+(1-Control!$C$7*Calculations!$C$87)*INDEX('Monthly Data'!R:R,Calculations!$C$116+MOD(Q176,Calculations!$C$118))</f>
        <v>2.4470405846852006E-3</v>
      </c>
      <c r="EH176" s="86">
        <f ca="1">Control!$C$7*Calculations!$C$82*INDEX('Monthly Data'!N:N,Calculations!$C$116+MOD(R176,Calculations!$C$118))+Control!$C$7*Calculations!$C$83*INDEX('Monthly Data'!O:O,Calculations!$C$116+MOD(R176,Calculations!$C$118))+Control!$C$7*Calculations!$C$84*INDEX('Monthly Data'!P:P,Calculations!$C$116+MOD(R176,Calculations!$C$118))+Control!$C$7*Calculations!$C$85*INDEX('Monthly Data'!Q:Q,Calculations!$C$116+MOD(R176,Calculations!$C$118))+(1-Control!$C$7*Calculations!$C$87)*INDEX('Monthly Data'!R:R,Calculations!$C$116+MOD(R176,Calculations!$C$118))</f>
        <v>8.4240675975201049E-3</v>
      </c>
      <c r="EI176" s="86">
        <f ca="1">Control!$C$7*Calculations!$C$82*INDEX('Monthly Data'!N:N,Calculations!$C$116+MOD(S176,Calculations!$C$118))+Control!$C$7*Calculations!$C$83*INDEX('Monthly Data'!O:O,Calculations!$C$116+MOD(S176,Calculations!$C$118))+Control!$C$7*Calculations!$C$84*INDEX('Monthly Data'!P:P,Calculations!$C$116+MOD(S176,Calculations!$C$118))+Control!$C$7*Calculations!$C$85*INDEX('Monthly Data'!Q:Q,Calculations!$C$116+MOD(S176,Calculations!$C$118))+(1-Control!$C$7*Calculations!$C$87)*INDEX('Monthly Data'!R:R,Calculations!$C$116+MOD(S176,Calculations!$C$118))</f>
        <v>-1.6546126717384396E-2</v>
      </c>
      <c r="EJ176" s="86">
        <f ca="1">Control!$C$7*Calculations!$C$82*INDEX('Monthly Data'!N:N,Calculations!$C$116+MOD(T176,Calculations!$C$118))+Control!$C$7*Calculations!$C$83*INDEX('Monthly Data'!O:O,Calculations!$C$116+MOD(T176,Calculations!$C$118))+Control!$C$7*Calculations!$C$84*INDEX('Monthly Data'!P:P,Calculations!$C$116+MOD(T176,Calculations!$C$118))+Control!$C$7*Calculations!$C$85*INDEX('Monthly Data'!Q:Q,Calculations!$C$116+MOD(T176,Calculations!$C$118))+(1-Control!$C$7*Calculations!$C$87)*INDEX('Monthly Data'!R:R,Calculations!$C$116+MOD(T176,Calculations!$C$118))</f>
        <v>6.4539397490030407E-3</v>
      </c>
      <c r="EK176" s="86">
        <f ca="1">Control!$C$7*Calculations!$C$82*INDEX('Monthly Data'!N:N,Calculations!$C$116+MOD(U176,Calculations!$C$118))+Control!$C$7*Calculations!$C$83*INDEX('Monthly Data'!O:O,Calculations!$C$116+MOD(U176,Calculations!$C$118))+Control!$C$7*Calculations!$C$84*INDEX('Monthly Data'!P:P,Calculations!$C$116+MOD(U176,Calculations!$C$118))+Control!$C$7*Calculations!$C$85*INDEX('Monthly Data'!Q:Q,Calculations!$C$116+MOD(U176,Calculations!$C$118))+(1-Control!$C$7*Calculations!$C$87)*INDEX('Monthly Data'!R:R,Calculations!$C$116+MOD(U176,Calculations!$C$118))</f>
        <v>3.9251937367756782E-3</v>
      </c>
      <c r="EL176" s="86">
        <f ca="1">Control!$C$7*Calculations!$C$82*INDEX('Monthly Data'!N:N,Calculations!$C$116+MOD(V176,Calculations!$C$118))+Control!$C$7*Calculations!$C$83*INDEX('Monthly Data'!O:O,Calculations!$C$116+MOD(V176,Calculations!$C$118))+Control!$C$7*Calculations!$C$84*INDEX('Monthly Data'!P:P,Calculations!$C$116+MOD(V176,Calculations!$C$118))+Control!$C$7*Calculations!$C$85*INDEX('Monthly Data'!Q:Q,Calculations!$C$116+MOD(V176,Calculations!$C$118))+(1-Control!$C$7*Calculations!$C$87)*INDEX('Monthly Data'!R:R,Calculations!$C$116+MOD(V176,Calculations!$C$118))</f>
        <v>3.127051071655923E-3</v>
      </c>
      <c r="EM176" s="86">
        <f ca="1">Control!$C$7*Calculations!$C$82*INDEX('Monthly Data'!N:N,Calculations!$C$116+MOD(W176,Calculations!$C$118))+Control!$C$7*Calculations!$C$83*INDEX('Monthly Data'!O:O,Calculations!$C$116+MOD(W176,Calculations!$C$118))+Control!$C$7*Calculations!$C$84*INDEX('Monthly Data'!P:P,Calculations!$C$116+MOD(W176,Calculations!$C$118))+Control!$C$7*Calculations!$C$85*INDEX('Monthly Data'!Q:Q,Calculations!$C$116+MOD(W176,Calculations!$C$118))+(1-Control!$C$7*Calculations!$C$87)*INDEX('Monthly Data'!R:R,Calculations!$C$116+MOD(W176,Calculations!$C$118))</f>
        <v>-2.072517756005474E-2</v>
      </c>
      <c r="EN176" s="86">
        <f ca="1">Control!$C$7*Calculations!$C$82*INDEX('Monthly Data'!N:N,Calculations!$C$116+MOD(X176,Calculations!$C$118))+Control!$C$7*Calculations!$C$83*INDEX('Monthly Data'!O:O,Calculations!$C$116+MOD(X176,Calculations!$C$118))+Control!$C$7*Calculations!$C$84*INDEX('Monthly Data'!P:P,Calculations!$C$116+MOD(X176,Calculations!$C$118))+Control!$C$7*Calculations!$C$85*INDEX('Monthly Data'!Q:Q,Calculations!$C$116+MOD(X176,Calculations!$C$118))+(1-Control!$C$7*Calculations!$C$87)*INDEX('Monthly Data'!R:R,Calculations!$C$116+MOD(X176,Calculations!$C$118))</f>
        <v>4.7768166384148329E-3</v>
      </c>
      <c r="EO176" s="86">
        <f ca="1">Control!$C$7*Calculations!$C$82*INDEX('Monthly Data'!N:N,Calculations!$C$116+MOD(Y176,Calculations!$C$118))+Control!$C$7*Calculations!$C$83*INDEX('Monthly Data'!O:O,Calculations!$C$116+MOD(Y176,Calculations!$C$118))+Control!$C$7*Calculations!$C$84*INDEX('Monthly Data'!P:P,Calculations!$C$116+MOD(Y176,Calculations!$C$118))+Control!$C$7*Calculations!$C$85*INDEX('Monthly Data'!Q:Q,Calculations!$C$116+MOD(Y176,Calculations!$C$118))+(1-Control!$C$7*Calculations!$C$87)*INDEX('Monthly Data'!R:R,Calculations!$C$116+MOD(Y176,Calculations!$C$118))</f>
        <v>1.1809891087585166E-2</v>
      </c>
      <c r="EP176" s="86">
        <f ca="1">Control!$C$7*Calculations!$C$82*INDEX('Monthly Data'!N:N,Calculations!$C$116+MOD(Z176,Calculations!$C$118))+Control!$C$7*Calculations!$C$83*INDEX('Monthly Data'!O:O,Calculations!$C$116+MOD(Z176,Calculations!$C$118))+Control!$C$7*Calculations!$C$84*INDEX('Monthly Data'!P:P,Calculations!$C$116+MOD(Z176,Calculations!$C$118))+Control!$C$7*Calculations!$C$85*INDEX('Monthly Data'!Q:Q,Calculations!$C$116+MOD(Z176,Calculations!$C$118))+(1-Control!$C$7*Calculations!$C$87)*INDEX('Monthly Data'!R:R,Calculations!$C$116+MOD(Z176,Calculations!$C$118))</f>
        <v>8.3814116887657771E-3</v>
      </c>
      <c r="EQ176" s="86">
        <f ca="1">Control!$C$7*Calculations!$C$82*INDEX('Monthly Data'!N:N,Calculations!$C$116+MOD(AA176,Calculations!$C$118))+Control!$C$7*Calculations!$C$83*INDEX('Monthly Data'!O:O,Calculations!$C$116+MOD(AA176,Calculations!$C$118))+Control!$C$7*Calculations!$C$84*INDEX('Monthly Data'!P:P,Calculations!$C$116+MOD(AA176,Calculations!$C$118))+Control!$C$7*Calculations!$C$85*INDEX('Monthly Data'!Q:Q,Calculations!$C$116+MOD(AA176,Calculations!$C$118))+(1-Control!$C$7*Calculations!$C$87)*INDEX('Monthly Data'!R:R,Calculations!$C$116+MOD(AA176,Calculations!$C$118))</f>
        <v>-2.5168357537820856E-4</v>
      </c>
      <c r="ER176" s="86">
        <f ca="1">Control!$C$7*Calculations!$C$82*INDEX('Monthly Data'!N:N,Calculations!$C$116+MOD(AB176,Calculations!$C$118))+Control!$C$7*Calculations!$C$83*INDEX('Monthly Data'!O:O,Calculations!$C$116+MOD(AB176,Calculations!$C$118))+Control!$C$7*Calculations!$C$84*INDEX('Monthly Data'!P:P,Calculations!$C$116+MOD(AB176,Calculations!$C$118))+Control!$C$7*Calculations!$C$85*INDEX('Monthly Data'!Q:Q,Calculations!$C$116+MOD(AB176,Calculations!$C$118))+(1-Control!$C$7*Calculations!$C$87)*INDEX('Monthly Data'!R:R,Calculations!$C$116+MOD(AB176,Calculations!$C$118))</f>
        <v>1.3891304280773396E-2</v>
      </c>
      <c r="ES176" s="86">
        <f ca="1">Control!$C$7*Calculations!$C$82*INDEX('Monthly Data'!N:N,Calculations!$C$116+MOD(AC176,Calculations!$C$118))+Control!$C$7*Calculations!$C$83*INDEX('Monthly Data'!O:O,Calculations!$C$116+MOD(AC176,Calculations!$C$118))+Control!$C$7*Calculations!$C$84*INDEX('Monthly Data'!P:P,Calculations!$C$116+MOD(AC176,Calculations!$C$118))+Control!$C$7*Calculations!$C$85*INDEX('Monthly Data'!Q:Q,Calculations!$C$116+MOD(AC176,Calculations!$C$118))+(1-Control!$C$7*Calculations!$C$87)*INDEX('Monthly Data'!R:R,Calculations!$C$116+MOD(AC176,Calculations!$C$118))</f>
        <v>2.4842166689046628E-2</v>
      </c>
      <c r="ET176" s="86">
        <f ca="1">Control!$C$7*Calculations!$C$82*INDEX('Monthly Data'!N:N,Calculations!$C$116+MOD(AD176,Calculations!$C$118))+Control!$C$7*Calculations!$C$83*INDEX('Monthly Data'!O:O,Calculations!$C$116+MOD(AD176,Calculations!$C$118))+Control!$C$7*Calculations!$C$84*INDEX('Monthly Data'!P:P,Calculations!$C$116+MOD(AD176,Calculations!$C$118))+Control!$C$7*Calculations!$C$85*INDEX('Monthly Data'!Q:Q,Calculations!$C$116+MOD(AD176,Calculations!$C$118))+(1-Control!$C$7*Calculations!$C$87)*INDEX('Monthly Data'!R:R,Calculations!$C$116+MOD(AD176,Calculations!$C$118))</f>
        <v>6.6954569943530936E-3</v>
      </c>
      <c r="EU176" s="86">
        <f ca="1">Control!$C$7*Calculations!$C$82*INDEX('Monthly Data'!N:N,Calculations!$C$116+MOD(AE176,Calculations!$C$118))+Control!$C$7*Calculations!$C$83*INDEX('Monthly Data'!O:O,Calculations!$C$116+MOD(AE176,Calculations!$C$118))+Control!$C$7*Calculations!$C$84*INDEX('Monthly Data'!P:P,Calculations!$C$116+MOD(AE176,Calculations!$C$118))+Control!$C$7*Calculations!$C$85*INDEX('Monthly Data'!Q:Q,Calculations!$C$116+MOD(AE176,Calculations!$C$118))+(1-Control!$C$7*Calculations!$C$87)*INDEX('Monthly Data'!R:R,Calculations!$C$116+MOD(AE176,Calculations!$C$118))</f>
        <v>3.5231336013669103E-2</v>
      </c>
      <c r="EV176" s="86">
        <f ca="1">Control!$C$7*Calculations!$C$82*INDEX('Monthly Data'!N:N,Calculations!$C$116+MOD(AF176,Calculations!$C$118))+Control!$C$7*Calculations!$C$83*INDEX('Monthly Data'!O:O,Calculations!$C$116+MOD(AF176,Calculations!$C$118))+Control!$C$7*Calculations!$C$84*INDEX('Monthly Data'!P:P,Calculations!$C$116+MOD(AF176,Calculations!$C$118))+Control!$C$7*Calculations!$C$85*INDEX('Monthly Data'!Q:Q,Calculations!$C$116+MOD(AF176,Calculations!$C$118))+(1-Control!$C$7*Calculations!$C$87)*INDEX('Monthly Data'!R:R,Calculations!$C$116+MOD(AF176,Calculations!$C$118))</f>
        <v>2.377894462657602E-2</v>
      </c>
      <c r="EW176" s="86">
        <f ca="1">Control!$C$7*Calculations!$C$82*INDEX('Monthly Data'!N:N,Calculations!$C$116+MOD(AG176,Calculations!$C$118))+Control!$C$7*Calculations!$C$83*INDEX('Monthly Data'!O:O,Calculations!$C$116+MOD(AG176,Calculations!$C$118))+Control!$C$7*Calculations!$C$84*INDEX('Monthly Data'!P:P,Calculations!$C$116+MOD(AG176,Calculations!$C$118))+Control!$C$7*Calculations!$C$85*INDEX('Monthly Data'!Q:Q,Calculations!$C$116+MOD(AG176,Calculations!$C$118))+(1-Control!$C$7*Calculations!$C$87)*INDEX('Monthly Data'!R:R,Calculations!$C$116+MOD(AG176,Calculations!$C$118))</f>
        <v>-1.5984879994281095E-2</v>
      </c>
      <c r="EX176" s="86">
        <f ca="1">Control!$C$7*Calculations!$C$82*INDEX('Monthly Data'!N:N,Calculations!$C$116+MOD(AH176,Calculations!$C$118))+Control!$C$7*Calculations!$C$83*INDEX('Monthly Data'!O:O,Calculations!$C$116+MOD(AH176,Calculations!$C$118))+Control!$C$7*Calculations!$C$84*INDEX('Monthly Data'!P:P,Calculations!$C$116+MOD(AH176,Calculations!$C$118))+Control!$C$7*Calculations!$C$85*INDEX('Monthly Data'!Q:Q,Calculations!$C$116+MOD(AH176,Calculations!$C$118))+(1-Control!$C$7*Calculations!$C$87)*INDEX('Monthly Data'!R:R,Calculations!$C$116+MOD(AH176,Calculations!$C$118))</f>
        <v>7.7184133340106598E-3</v>
      </c>
      <c r="EY176" s="86">
        <f ca="1">Control!$C$7*Calculations!$C$82*INDEX('Monthly Data'!N:N,Calculations!$C$116+MOD(AI176,Calculations!$C$118))+Control!$C$7*Calculations!$C$83*INDEX('Monthly Data'!O:O,Calculations!$C$116+MOD(AI176,Calculations!$C$118))+Control!$C$7*Calculations!$C$84*INDEX('Monthly Data'!P:P,Calculations!$C$116+MOD(AI176,Calculations!$C$118))+Control!$C$7*Calculations!$C$85*INDEX('Monthly Data'!Q:Q,Calculations!$C$116+MOD(AI176,Calculations!$C$118))+(1-Control!$C$7*Calculations!$C$87)*INDEX('Monthly Data'!R:R,Calculations!$C$116+MOD(AI176,Calculations!$C$118))</f>
        <v>-3.8875517825435772E-3</v>
      </c>
      <c r="EZ176" s="86">
        <f ca="1">Control!$C$7*Calculations!$C$82*INDEX('Monthly Data'!N:N,Calculations!$C$116+MOD(AJ176,Calculations!$C$118))+Control!$C$7*Calculations!$C$83*INDEX('Monthly Data'!O:O,Calculations!$C$116+MOD(AJ176,Calculations!$C$118))+Control!$C$7*Calculations!$C$84*INDEX('Monthly Data'!P:P,Calculations!$C$116+MOD(AJ176,Calculations!$C$118))+Control!$C$7*Calculations!$C$85*INDEX('Monthly Data'!Q:Q,Calculations!$C$116+MOD(AJ176,Calculations!$C$118))+(1-Control!$C$7*Calculations!$C$87)*INDEX('Monthly Data'!R:R,Calculations!$C$116+MOD(AJ176,Calculations!$C$118))</f>
        <v>-2.5419860972892394E-2</v>
      </c>
      <c r="FA176" s="86">
        <f ca="1">Control!$C$7*Calculations!$C$82*INDEX('Monthly Data'!N:N,Calculations!$C$116+MOD(AK176,Calculations!$C$118))+Control!$C$7*Calculations!$C$83*INDEX('Monthly Data'!O:O,Calculations!$C$116+MOD(AK176,Calculations!$C$118))+Control!$C$7*Calculations!$C$84*INDEX('Monthly Data'!P:P,Calculations!$C$116+MOD(AK176,Calculations!$C$118))+Control!$C$7*Calculations!$C$85*INDEX('Monthly Data'!Q:Q,Calculations!$C$116+MOD(AK176,Calculations!$C$118))+(1-Control!$C$7*Calculations!$C$87)*INDEX('Monthly Data'!R:R,Calculations!$C$116+MOD(AK176,Calculations!$C$118))</f>
        <v>6.6954569943530936E-3</v>
      </c>
      <c r="FB176" s="86">
        <f ca="1">Control!$C$7*Calculations!$C$82*INDEX('Monthly Data'!N:N,Calculations!$C$116+MOD(AL176,Calculations!$C$118))+Control!$C$7*Calculations!$C$83*INDEX('Monthly Data'!O:O,Calculations!$C$116+MOD(AL176,Calculations!$C$118))+Control!$C$7*Calculations!$C$84*INDEX('Monthly Data'!P:P,Calculations!$C$116+MOD(AL176,Calculations!$C$118))+Control!$C$7*Calculations!$C$85*INDEX('Monthly Data'!Q:Q,Calculations!$C$116+MOD(AL176,Calculations!$C$118))+(1-Control!$C$7*Calculations!$C$87)*INDEX('Monthly Data'!R:R,Calculations!$C$116+MOD(AL176,Calculations!$C$118))</f>
        <v>1.7831091590102856E-2</v>
      </c>
      <c r="FC176" s="86">
        <f ca="1">Control!$C$7*Calculations!$C$82*INDEX('Monthly Data'!N:N,Calculations!$C$116+MOD(AM176,Calculations!$C$118))+Control!$C$7*Calculations!$C$83*INDEX('Monthly Data'!O:O,Calculations!$C$116+MOD(AM176,Calculations!$C$118))+Control!$C$7*Calculations!$C$84*INDEX('Monthly Data'!P:P,Calculations!$C$116+MOD(AM176,Calculations!$C$118))+Control!$C$7*Calculations!$C$85*INDEX('Monthly Data'!Q:Q,Calculations!$C$116+MOD(AM176,Calculations!$C$118))+(1-Control!$C$7*Calculations!$C$87)*INDEX('Monthly Data'!R:R,Calculations!$C$116+MOD(AM176,Calculations!$C$118))</f>
        <v>-2.5419860972892394E-2</v>
      </c>
      <c r="FD176" s="86">
        <f ca="1">Control!$C$7*Calculations!$C$82*INDEX('Monthly Data'!N:N,Calculations!$C$116+MOD(AN176,Calculations!$C$118))+Control!$C$7*Calculations!$C$83*INDEX('Monthly Data'!O:O,Calculations!$C$116+MOD(AN176,Calculations!$C$118))+Control!$C$7*Calculations!$C$84*INDEX('Monthly Data'!P:P,Calculations!$C$116+MOD(AN176,Calculations!$C$118))+Control!$C$7*Calculations!$C$85*INDEX('Monthly Data'!Q:Q,Calculations!$C$116+MOD(AN176,Calculations!$C$118))+(1-Control!$C$7*Calculations!$C$87)*INDEX('Monthly Data'!R:R,Calculations!$C$116+MOD(AN176,Calculations!$C$118))</f>
        <v>9.5791276036140301E-3</v>
      </c>
      <c r="FE176" s="86">
        <f ca="1">Control!$C$7*Calculations!$C$82*INDEX('Monthly Data'!N:N,Calculations!$C$116+MOD(AO176,Calculations!$C$118))+Control!$C$7*Calculations!$C$83*INDEX('Monthly Data'!O:O,Calculations!$C$116+MOD(AO176,Calculations!$C$118))+Control!$C$7*Calculations!$C$84*INDEX('Monthly Data'!P:P,Calculations!$C$116+MOD(AO176,Calculations!$C$118))+Control!$C$7*Calculations!$C$85*INDEX('Monthly Data'!Q:Q,Calculations!$C$116+MOD(AO176,Calculations!$C$118))+(1-Control!$C$7*Calculations!$C$87)*INDEX('Monthly Data'!R:R,Calculations!$C$116+MOD(AO176,Calculations!$C$118))</f>
        <v>-2.6378232493851243E-2</v>
      </c>
      <c r="FF176" s="86">
        <f ca="1">Control!$C$7*Calculations!$C$82*INDEX('Monthly Data'!N:N,Calculations!$C$116+MOD(AP176,Calculations!$C$118))+Control!$C$7*Calculations!$C$83*INDEX('Monthly Data'!O:O,Calculations!$C$116+MOD(AP176,Calculations!$C$118))+Control!$C$7*Calculations!$C$84*INDEX('Monthly Data'!P:P,Calculations!$C$116+MOD(AP176,Calculations!$C$118))+Control!$C$7*Calculations!$C$85*INDEX('Monthly Data'!Q:Q,Calculations!$C$116+MOD(AP176,Calculations!$C$118))+(1-Control!$C$7*Calculations!$C$87)*INDEX('Monthly Data'!R:R,Calculations!$C$116+MOD(AP176,Calculations!$C$118))</f>
        <v>3.7596120283497965E-2</v>
      </c>
      <c r="FG176" s="86">
        <f ca="1">Control!$C$7*Calculations!$C$82*INDEX('Monthly Data'!N:N,Calculations!$C$116+MOD(AQ176,Calculations!$C$118))+Control!$C$7*Calculations!$C$83*INDEX('Monthly Data'!O:O,Calculations!$C$116+MOD(AQ176,Calculations!$C$118))+Control!$C$7*Calculations!$C$84*INDEX('Monthly Data'!P:P,Calculations!$C$116+MOD(AQ176,Calculations!$C$118))+Control!$C$7*Calculations!$C$85*INDEX('Monthly Data'!Q:Q,Calculations!$C$116+MOD(AQ176,Calculations!$C$118))+(1-Control!$C$7*Calculations!$C$87)*INDEX('Monthly Data'!R:R,Calculations!$C$116+MOD(AQ176,Calculations!$C$118))</f>
        <v>1.0627294914941248E-2</v>
      </c>
      <c r="FH176" s="86">
        <f ca="1">Control!$C$7*Calculations!$C$82*INDEX('Monthly Data'!N:N,Calculations!$C$116+MOD(AR176,Calculations!$C$118))+Control!$C$7*Calculations!$C$83*INDEX('Monthly Data'!O:O,Calculations!$C$116+MOD(AR176,Calculations!$C$118))+Control!$C$7*Calculations!$C$84*INDEX('Monthly Data'!P:P,Calculations!$C$116+MOD(AR176,Calculations!$C$118))+Control!$C$7*Calculations!$C$85*INDEX('Monthly Data'!Q:Q,Calculations!$C$116+MOD(AR176,Calculations!$C$118))+(1-Control!$C$7*Calculations!$C$87)*INDEX('Monthly Data'!R:R,Calculations!$C$116+MOD(AR176,Calculations!$C$118))</f>
        <v>6.1009361253630504E-2</v>
      </c>
      <c r="FI176" s="86">
        <f ca="1">Control!$C$7*Calculations!$C$82*INDEX('Monthly Data'!N:N,Calculations!$C$116+MOD(AS176,Calculations!$C$118))+Control!$C$7*Calculations!$C$83*INDEX('Monthly Data'!O:O,Calculations!$C$116+MOD(AS176,Calculations!$C$118))+Control!$C$7*Calculations!$C$84*INDEX('Monthly Data'!P:P,Calculations!$C$116+MOD(AS176,Calculations!$C$118))+Control!$C$7*Calculations!$C$85*INDEX('Monthly Data'!Q:Q,Calculations!$C$116+MOD(AS176,Calculations!$C$118))+(1-Control!$C$7*Calculations!$C$87)*INDEX('Monthly Data'!R:R,Calculations!$C$116+MOD(AS176,Calculations!$C$118))</f>
        <v>6.6954569943530936E-3</v>
      </c>
      <c r="FJ176" s="86">
        <f ca="1">Control!$C$7*Calculations!$C$82*INDEX('Monthly Data'!N:N,Calculations!$C$116+MOD(AT176,Calculations!$C$118))+Control!$C$7*Calculations!$C$83*INDEX('Monthly Data'!O:O,Calculations!$C$116+MOD(AT176,Calculations!$C$118))+Control!$C$7*Calculations!$C$84*INDEX('Monthly Data'!P:P,Calculations!$C$116+MOD(AT176,Calculations!$C$118))+Control!$C$7*Calculations!$C$85*INDEX('Monthly Data'!Q:Q,Calculations!$C$116+MOD(AT176,Calculations!$C$118))+(1-Control!$C$7*Calculations!$C$87)*INDEX('Monthly Data'!R:R,Calculations!$C$116+MOD(AT176,Calculations!$C$118))</f>
        <v>3.1070573055362403E-2</v>
      </c>
      <c r="FK176" s="86">
        <f ca="1">Control!$C$7*Calculations!$C$82*INDEX('Monthly Data'!N:N,Calculations!$C$116+MOD(AU176,Calculations!$C$118))+Control!$C$7*Calculations!$C$83*INDEX('Monthly Data'!O:O,Calculations!$C$116+MOD(AU176,Calculations!$C$118))+Control!$C$7*Calculations!$C$84*INDEX('Monthly Data'!P:P,Calculations!$C$116+MOD(AU176,Calculations!$C$118))+Control!$C$7*Calculations!$C$85*INDEX('Monthly Data'!Q:Q,Calculations!$C$116+MOD(AU176,Calculations!$C$118))+(1-Control!$C$7*Calculations!$C$87)*INDEX('Monthly Data'!R:R,Calculations!$C$116+MOD(AU176,Calculations!$C$118))</f>
        <v>6.1009361253630504E-2</v>
      </c>
      <c r="FL176" s="86">
        <f ca="1">Control!$C$7*Calculations!$C$82*INDEX('Monthly Data'!N:N,Calculations!$C$116+MOD(AV176,Calculations!$C$118))+Control!$C$7*Calculations!$C$83*INDEX('Monthly Data'!O:O,Calculations!$C$116+MOD(AV176,Calculations!$C$118))+Control!$C$7*Calculations!$C$84*INDEX('Monthly Data'!P:P,Calculations!$C$116+MOD(AV176,Calculations!$C$118))+Control!$C$7*Calculations!$C$85*INDEX('Monthly Data'!Q:Q,Calculations!$C$116+MOD(AV176,Calculations!$C$118))+(1-Control!$C$7*Calculations!$C$87)*INDEX('Monthly Data'!R:R,Calculations!$C$116+MOD(AV176,Calculations!$C$118))</f>
        <v>2.4722579420195831E-2</v>
      </c>
      <c r="FM176" s="86">
        <f ca="1">Control!$C$7*Calculations!$C$82*INDEX('Monthly Data'!N:N,Calculations!$C$116+MOD(AW176,Calculations!$C$118))+Control!$C$7*Calculations!$C$83*INDEX('Monthly Data'!O:O,Calculations!$C$116+MOD(AW176,Calculations!$C$118))+Control!$C$7*Calculations!$C$84*INDEX('Monthly Data'!P:P,Calculations!$C$116+MOD(AW176,Calculations!$C$118))+Control!$C$7*Calculations!$C$85*INDEX('Monthly Data'!Q:Q,Calculations!$C$116+MOD(AW176,Calculations!$C$118))+(1-Control!$C$7*Calculations!$C$87)*INDEX('Monthly Data'!R:R,Calculations!$C$116+MOD(AW176,Calculations!$C$118))</f>
        <v>-6.1115617667135171E-2</v>
      </c>
      <c r="FN176" s="86">
        <f ca="1">Control!$C$7*Calculations!$C$82*INDEX('Monthly Data'!N:N,Calculations!$C$116+MOD(AX176,Calculations!$C$118))+Control!$C$7*Calculations!$C$83*INDEX('Monthly Data'!O:O,Calculations!$C$116+MOD(AX176,Calculations!$C$118))+Control!$C$7*Calculations!$C$84*INDEX('Monthly Data'!P:P,Calculations!$C$116+MOD(AX176,Calculations!$C$118))+Control!$C$7*Calculations!$C$85*INDEX('Monthly Data'!Q:Q,Calculations!$C$116+MOD(AX176,Calculations!$C$118))+(1-Control!$C$7*Calculations!$C$87)*INDEX('Monthly Data'!R:R,Calculations!$C$116+MOD(AX176,Calculations!$C$118))</f>
        <v>6.2631896128884862E-3</v>
      </c>
      <c r="FO176" s="86">
        <f ca="1">Control!$C$7*Calculations!$C$82*INDEX('Monthly Data'!N:N,Calculations!$C$116+MOD(AY176,Calculations!$C$118))+Control!$C$7*Calculations!$C$83*INDEX('Monthly Data'!O:O,Calculations!$C$116+MOD(AY176,Calculations!$C$118))+Control!$C$7*Calculations!$C$84*INDEX('Monthly Data'!P:P,Calculations!$C$116+MOD(AY176,Calculations!$C$118))+Control!$C$7*Calculations!$C$85*INDEX('Monthly Data'!Q:Q,Calculations!$C$116+MOD(AY176,Calculations!$C$118))+(1-Control!$C$7*Calculations!$C$87)*INDEX('Monthly Data'!R:R,Calculations!$C$116+MOD(AY176,Calculations!$C$118))</f>
        <v>5.1972609868760735E-3</v>
      </c>
      <c r="FP176" s="86">
        <f ca="1">Control!$C$7*Calculations!$C$82*INDEX('Monthly Data'!N:N,Calculations!$C$116+MOD(AZ176,Calculations!$C$118))+Control!$C$7*Calculations!$C$83*INDEX('Monthly Data'!O:O,Calculations!$C$116+MOD(AZ176,Calculations!$C$118))+Control!$C$7*Calculations!$C$84*INDEX('Monthly Data'!P:P,Calculations!$C$116+MOD(AZ176,Calculations!$C$118))+Control!$C$7*Calculations!$C$85*INDEX('Monthly Data'!Q:Q,Calculations!$C$116+MOD(AZ176,Calculations!$C$118))+(1-Control!$C$7*Calculations!$C$87)*INDEX('Monthly Data'!R:R,Calculations!$C$116+MOD(AZ176,Calculations!$C$118))</f>
        <v>1.1704119272391494E-2</v>
      </c>
      <c r="FQ176" s="86">
        <f ca="1">Control!$C$7*Calculations!$C$82*INDEX('Monthly Data'!N:N,Calculations!$C$116+MOD(BA176,Calculations!$C$118))+Control!$C$7*Calculations!$C$83*INDEX('Monthly Data'!O:O,Calculations!$C$116+MOD(BA176,Calculations!$C$118))+Control!$C$7*Calculations!$C$84*INDEX('Monthly Data'!P:P,Calculations!$C$116+MOD(BA176,Calculations!$C$118))+Control!$C$7*Calculations!$C$85*INDEX('Monthly Data'!Q:Q,Calculations!$C$116+MOD(BA176,Calculations!$C$118))+(1-Control!$C$7*Calculations!$C$87)*INDEX('Monthly Data'!R:R,Calculations!$C$116+MOD(BA176,Calculations!$C$118))</f>
        <v>-2.0259958308006688E-2</v>
      </c>
      <c r="FR176" s="86">
        <f ca="1">Control!$C$7*Calculations!$C$82*INDEX('Monthly Data'!N:N,Calculations!$C$116+MOD(BB176,Calculations!$C$118))+Control!$C$7*Calculations!$C$83*INDEX('Monthly Data'!O:O,Calculations!$C$116+MOD(BB176,Calculations!$C$118))+Control!$C$7*Calculations!$C$84*INDEX('Monthly Data'!P:P,Calculations!$C$116+MOD(BB176,Calculations!$C$118))+Control!$C$7*Calculations!$C$85*INDEX('Monthly Data'!Q:Q,Calculations!$C$116+MOD(BB176,Calculations!$C$118))+(1-Control!$C$7*Calculations!$C$87)*INDEX('Monthly Data'!R:R,Calculations!$C$116+MOD(BB176,Calculations!$C$118))</f>
        <v>1.3891563624307685E-2</v>
      </c>
      <c r="FS176" s="86">
        <f ca="1">Control!$C$7*Calculations!$C$82*INDEX('Monthly Data'!N:N,Calculations!$C$116+MOD(BC176,Calculations!$C$118))+Control!$C$7*Calculations!$C$83*INDEX('Monthly Data'!O:O,Calculations!$C$116+MOD(BC176,Calculations!$C$118))+Control!$C$7*Calculations!$C$84*INDEX('Monthly Data'!P:P,Calculations!$C$116+MOD(BC176,Calculations!$C$118))+Control!$C$7*Calculations!$C$85*INDEX('Monthly Data'!Q:Q,Calculations!$C$116+MOD(BC176,Calculations!$C$118))+(1-Control!$C$7*Calculations!$C$87)*INDEX('Monthly Data'!R:R,Calculations!$C$116+MOD(BC176,Calculations!$C$118))</f>
        <v>-7.3651264633385334E-4</v>
      </c>
      <c r="FT176" s="86">
        <f ca="1">Control!$C$7*Calculations!$C$82*INDEX('Monthly Data'!N:N,Calculations!$C$116+MOD(BD176,Calculations!$C$118))+Control!$C$7*Calculations!$C$83*INDEX('Monthly Data'!O:O,Calculations!$C$116+MOD(BD176,Calculations!$C$118))+Control!$C$7*Calculations!$C$84*INDEX('Monthly Data'!P:P,Calculations!$C$116+MOD(BD176,Calculations!$C$118))+Control!$C$7*Calculations!$C$85*INDEX('Monthly Data'!Q:Q,Calculations!$C$116+MOD(BD176,Calculations!$C$118))+(1-Control!$C$7*Calculations!$C$87)*INDEX('Monthly Data'!R:R,Calculations!$C$116+MOD(BD176,Calculations!$C$118))</f>
        <v>1.0478379486191123E-2</v>
      </c>
      <c r="FU176" s="86">
        <f ca="1">Control!$C$7*Calculations!$C$82*INDEX('Monthly Data'!N:N,Calculations!$C$116+MOD(BE176,Calculations!$C$118))+Control!$C$7*Calculations!$C$83*INDEX('Monthly Data'!O:O,Calculations!$C$116+MOD(BE176,Calculations!$C$118))+Control!$C$7*Calculations!$C$84*INDEX('Monthly Data'!P:P,Calculations!$C$116+MOD(BE176,Calculations!$C$118))+Control!$C$7*Calculations!$C$85*INDEX('Monthly Data'!Q:Q,Calculations!$C$116+MOD(BE176,Calculations!$C$118))+(1-Control!$C$7*Calculations!$C$87)*INDEX('Monthly Data'!R:R,Calculations!$C$116+MOD(BE176,Calculations!$C$118))</f>
        <v>4.089189590407355E-3</v>
      </c>
      <c r="FV176" s="86">
        <f ca="1">Control!$C$7*Calculations!$C$82*INDEX('Monthly Data'!N:N,Calculations!$C$116+MOD(BF176,Calculations!$C$118))+Control!$C$7*Calculations!$C$83*INDEX('Monthly Data'!O:O,Calculations!$C$116+MOD(BF176,Calculations!$C$118))+Control!$C$7*Calculations!$C$84*INDEX('Monthly Data'!P:P,Calculations!$C$116+MOD(BF176,Calculations!$C$118))+Control!$C$7*Calculations!$C$85*INDEX('Monthly Data'!Q:Q,Calculations!$C$116+MOD(BF176,Calculations!$C$118))+(1-Control!$C$7*Calculations!$C$87)*INDEX('Monthly Data'!R:R,Calculations!$C$116+MOD(BF176,Calculations!$C$118))</f>
        <v>1.5108777406081684E-3</v>
      </c>
      <c r="FW176" s="86">
        <f ca="1">Control!$C$7*Calculations!$C$82*INDEX('Monthly Data'!N:N,Calculations!$C$116+MOD(BG176,Calculations!$C$118))+Control!$C$7*Calculations!$C$83*INDEX('Monthly Data'!O:O,Calculations!$C$116+MOD(BG176,Calculations!$C$118))+Control!$C$7*Calculations!$C$84*INDEX('Monthly Data'!P:P,Calculations!$C$116+MOD(BG176,Calculations!$C$118))+Control!$C$7*Calculations!$C$85*INDEX('Monthly Data'!Q:Q,Calculations!$C$116+MOD(BG176,Calculations!$C$118))+(1-Control!$C$7*Calculations!$C$87)*INDEX('Monthly Data'!R:R,Calculations!$C$116+MOD(BG176,Calculations!$C$118))</f>
        <v>-1.3959200237295809E-2</v>
      </c>
      <c r="FX176" s="86">
        <f ca="1">Control!$C$7*Calculations!$C$82*INDEX('Monthly Data'!N:N,Calculations!$C$116+MOD(BH176,Calculations!$C$118))+Control!$C$7*Calculations!$C$83*INDEX('Monthly Data'!O:O,Calculations!$C$116+MOD(BH176,Calculations!$C$118))+Control!$C$7*Calculations!$C$84*INDEX('Monthly Data'!P:P,Calculations!$C$116+MOD(BH176,Calculations!$C$118))+Control!$C$7*Calculations!$C$85*INDEX('Monthly Data'!Q:Q,Calculations!$C$116+MOD(BH176,Calculations!$C$118))+(1-Control!$C$7*Calculations!$C$87)*INDEX('Monthly Data'!R:R,Calculations!$C$116+MOD(BH176,Calculations!$C$118))</f>
        <v>3.9251937367756782E-3</v>
      </c>
      <c r="FY176" s="86">
        <f ca="1">Control!$C$7*Calculations!$C$82*INDEX('Monthly Data'!N:N,Calculations!$C$116+MOD(BI176,Calculations!$C$118))+Control!$C$7*Calculations!$C$83*INDEX('Monthly Data'!O:O,Calculations!$C$116+MOD(BI176,Calculations!$C$118))+Control!$C$7*Calculations!$C$84*INDEX('Monthly Data'!P:P,Calculations!$C$116+MOD(BI176,Calculations!$C$118))+Control!$C$7*Calculations!$C$85*INDEX('Monthly Data'!Q:Q,Calculations!$C$116+MOD(BI176,Calculations!$C$118))+(1-Control!$C$7*Calculations!$C$87)*INDEX('Monthly Data'!R:R,Calculations!$C$116+MOD(BI176,Calculations!$C$118))</f>
        <v>-3.53368065312233E-2</v>
      </c>
      <c r="FZ176" s="86">
        <f ca="1">Control!$C$7*Calculations!$C$82*INDEX('Monthly Data'!N:N,Calculations!$C$116+MOD(BJ176,Calculations!$C$118))+Control!$C$7*Calculations!$C$83*INDEX('Monthly Data'!O:O,Calculations!$C$116+MOD(BJ176,Calculations!$C$118))+Control!$C$7*Calculations!$C$84*INDEX('Monthly Data'!P:P,Calculations!$C$116+MOD(BJ176,Calculations!$C$118))+Control!$C$7*Calculations!$C$85*INDEX('Monthly Data'!Q:Q,Calculations!$C$116+MOD(BJ176,Calculations!$C$118))+(1-Control!$C$7*Calculations!$C$87)*INDEX('Monthly Data'!R:R,Calculations!$C$116+MOD(BJ176,Calculations!$C$118))</f>
        <v>6.1009361253630504E-2</v>
      </c>
      <c r="GA176" s="86">
        <f ca="1">Control!$C$7*Calculations!$C$82*INDEX('Monthly Data'!N:N,Calculations!$C$116+MOD(BK176,Calculations!$C$118))+Control!$C$7*Calculations!$C$83*INDEX('Monthly Data'!O:O,Calculations!$C$116+MOD(BK176,Calculations!$C$118))+Control!$C$7*Calculations!$C$84*INDEX('Monthly Data'!P:P,Calculations!$C$116+MOD(BK176,Calculations!$C$118))+Control!$C$7*Calculations!$C$85*INDEX('Monthly Data'!Q:Q,Calculations!$C$116+MOD(BK176,Calculations!$C$118))+(1-Control!$C$7*Calculations!$C$87)*INDEX('Monthly Data'!R:R,Calculations!$C$116+MOD(BK176,Calculations!$C$118))</f>
        <v>5.1279584938936244E-2</v>
      </c>
      <c r="GB176" s="86">
        <f ca="1">Control!$C$7*Calculations!$C$82*INDEX('Monthly Data'!N:N,Calculations!$C$116+MOD(BL176,Calculations!$C$118))+Control!$C$7*Calculations!$C$83*INDEX('Monthly Data'!O:O,Calculations!$C$116+MOD(BL176,Calculations!$C$118))+Control!$C$7*Calculations!$C$84*INDEX('Monthly Data'!P:P,Calculations!$C$116+MOD(BL176,Calculations!$C$118))+Control!$C$7*Calculations!$C$85*INDEX('Monthly Data'!Q:Q,Calculations!$C$116+MOD(BL176,Calculations!$C$118))+(1-Control!$C$7*Calculations!$C$87)*INDEX('Monthly Data'!R:R,Calculations!$C$116+MOD(BL176,Calculations!$C$118))</f>
        <v>6.4539397490030407E-3</v>
      </c>
      <c r="GC176" s="86">
        <f ca="1">Control!$C$7*Calculations!$C$82*INDEX('Monthly Data'!N:N,Calculations!$C$116+MOD(BM176,Calculations!$C$118))+Control!$C$7*Calculations!$C$83*INDEX('Monthly Data'!O:O,Calculations!$C$116+MOD(BM176,Calculations!$C$118))+Control!$C$7*Calculations!$C$84*INDEX('Monthly Data'!P:P,Calculations!$C$116+MOD(BM176,Calculations!$C$118))+Control!$C$7*Calculations!$C$85*INDEX('Monthly Data'!Q:Q,Calculations!$C$116+MOD(BM176,Calculations!$C$118))+(1-Control!$C$7*Calculations!$C$87)*INDEX('Monthly Data'!R:R,Calculations!$C$116+MOD(BM176,Calculations!$C$118))</f>
        <v>1.0018681835149534E-3</v>
      </c>
      <c r="GD176" s="86">
        <f ca="1">Control!$C$7*Calculations!$C$82*INDEX('Monthly Data'!N:N,Calculations!$C$116+MOD(BN176,Calculations!$C$118))+Control!$C$7*Calculations!$C$83*INDEX('Monthly Data'!O:O,Calculations!$C$116+MOD(BN176,Calculations!$C$118))+Control!$C$7*Calculations!$C$84*INDEX('Monthly Data'!P:P,Calculations!$C$116+MOD(BN176,Calculations!$C$118))+Control!$C$7*Calculations!$C$85*INDEX('Monthly Data'!Q:Q,Calculations!$C$116+MOD(BN176,Calculations!$C$118))+(1-Control!$C$7*Calculations!$C$87)*INDEX('Monthly Data'!R:R,Calculations!$C$116+MOD(BN176,Calculations!$C$118))</f>
        <v>2.2757992058453024E-3</v>
      </c>
      <c r="GE176" s="86">
        <f ca="1">Control!$C$7*Calculations!$C$82*INDEX('Monthly Data'!N:N,Calculations!$C$116+MOD(BO176,Calculations!$C$118))+Control!$C$7*Calculations!$C$83*INDEX('Monthly Data'!O:O,Calculations!$C$116+MOD(BO176,Calculations!$C$118))+Control!$C$7*Calculations!$C$84*INDEX('Monthly Data'!P:P,Calculations!$C$116+MOD(BO176,Calculations!$C$118))+Control!$C$7*Calculations!$C$85*INDEX('Monthly Data'!Q:Q,Calculations!$C$116+MOD(BO176,Calculations!$C$118))+(1-Control!$C$7*Calculations!$C$87)*INDEX('Monthly Data'!R:R,Calculations!$C$116+MOD(BO176,Calculations!$C$118))</f>
        <v>1.7831091590102856E-2</v>
      </c>
      <c r="GF176" s="86">
        <f ca="1">Control!$C$7*Calculations!$C$82*INDEX('Monthly Data'!N:N,Calculations!$C$116+MOD(BP176,Calculations!$C$118))+Control!$C$7*Calculations!$C$83*INDEX('Monthly Data'!O:O,Calculations!$C$116+MOD(BP176,Calculations!$C$118))+Control!$C$7*Calculations!$C$84*INDEX('Monthly Data'!P:P,Calculations!$C$116+MOD(BP176,Calculations!$C$118))+Control!$C$7*Calculations!$C$85*INDEX('Monthly Data'!Q:Q,Calculations!$C$116+MOD(BP176,Calculations!$C$118))+(1-Control!$C$7*Calculations!$C$87)*INDEX('Monthly Data'!R:R,Calculations!$C$116+MOD(BP176,Calculations!$C$118))</f>
        <v>-3.299557342782896E-2</v>
      </c>
      <c r="GG176" s="86">
        <f ca="1">Control!$C$7*Calculations!$C$82*INDEX('Monthly Data'!N:N,Calculations!$C$116+MOD(BQ176,Calculations!$C$118))+Control!$C$7*Calculations!$C$83*INDEX('Monthly Data'!O:O,Calculations!$C$116+MOD(BQ176,Calculations!$C$118))+Control!$C$7*Calculations!$C$84*INDEX('Monthly Data'!P:P,Calculations!$C$116+MOD(BQ176,Calculations!$C$118))+Control!$C$7*Calculations!$C$85*INDEX('Monthly Data'!Q:Q,Calculations!$C$116+MOD(BQ176,Calculations!$C$118))+(1-Control!$C$7*Calculations!$C$87)*INDEX('Monthly Data'!R:R,Calculations!$C$116+MOD(BQ176,Calculations!$C$118))</f>
        <v>-1.880155173376722E-2</v>
      </c>
      <c r="GH176" s="86">
        <f ca="1">Control!$C$7*Calculations!$C$82*INDEX('Monthly Data'!N:N,Calculations!$C$116+MOD(BR176,Calculations!$C$118))+Control!$C$7*Calculations!$C$83*INDEX('Monthly Data'!O:O,Calculations!$C$116+MOD(BR176,Calculations!$C$118))+Control!$C$7*Calculations!$C$84*INDEX('Monthly Data'!P:P,Calculations!$C$116+MOD(BR176,Calculations!$C$118))+Control!$C$7*Calculations!$C$85*INDEX('Monthly Data'!Q:Q,Calculations!$C$116+MOD(BR176,Calculations!$C$118))+(1-Control!$C$7*Calculations!$C$87)*INDEX('Monthly Data'!R:R,Calculations!$C$116+MOD(BR176,Calculations!$C$118))</f>
        <v>-3.8554137824290124E-2</v>
      </c>
      <c r="GI176" s="86">
        <f ca="1">Control!$C$7*Calculations!$C$82*INDEX('Monthly Data'!N:N,Calculations!$C$116+MOD(BS176,Calculations!$C$118))+Control!$C$7*Calculations!$C$83*INDEX('Monthly Data'!O:O,Calculations!$C$116+MOD(BS176,Calculations!$C$118))+Control!$C$7*Calculations!$C$84*INDEX('Monthly Data'!P:P,Calculations!$C$116+MOD(BS176,Calculations!$C$118))+Control!$C$7*Calculations!$C$85*INDEX('Monthly Data'!Q:Q,Calculations!$C$116+MOD(BS176,Calculations!$C$118))+(1-Control!$C$7*Calculations!$C$87)*INDEX('Monthly Data'!R:R,Calculations!$C$116+MOD(BS176,Calculations!$C$118))</f>
        <v>5.1279584938936244E-2</v>
      </c>
      <c r="GJ176" s="86">
        <f ca="1">Control!$C$7*Calculations!$C$82*INDEX('Monthly Data'!N:N,Calculations!$C$116+MOD(BT176,Calculations!$C$118))+Control!$C$7*Calculations!$C$83*INDEX('Monthly Data'!O:O,Calculations!$C$116+MOD(BT176,Calculations!$C$118))+Control!$C$7*Calculations!$C$84*INDEX('Monthly Data'!P:P,Calculations!$C$116+MOD(BT176,Calculations!$C$118))+Control!$C$7*Calculations!$C$85*INDEX('Monthly Data'!Q:Q,Calculations!$C$116+MOD(BT176,Calculations!$C$118))+(1-Control!$C$7*Calculations!$C$87)*INDEX('Monthly Data'!R:R,Calculations!$C$116+MOD(BT176,Calculations!$C$118))</f>
        <v>-3.9863250714949353E-2</v>
      </c>
      <c r="GK176" s="86">
        <f ca="1">Control!$C$7*Calculations!$C$82*INDEX('Monthly Data'!N:N,Calculations!$C$116+MOD(BU176,Calculations!$C$118))+Control!$C$7*Calculations!$C$83*INDEX('Monthly Data'!O:O,Calculations!$C$116+MOD(BU176,Calculations!$C$118))+Control!$C$7*Calculations!$C$84*INDEX('Monthly Data'!P:P,Calculations!$C$116+MOD(BU176,Calculations!$C$118))+Control!$C$7*Calculations!$C$85*INDEX('Monthly Data'!Q:Q,Calculations!$C$116+MOD(BU176,Calculations!$C$118))+(1-Control!$C$7*Calculations!$C$87)*INDEX('Monthly Data'!R:R,Calculations!$C$116+MOD(BU176,Calculations!$C$118))</f>
        <v>1.142101364887867E-2</v>
      </c>
      <c r="GL176" s="86">
        <f ca="1">Control!$C$7*Calculations!$C$82*INDEX('Monthly Data'!N:N,Calculations!$C$116+MOD(BV176,Calculations!$C$118))+Control!$C$7*Calculations!$C$83*INDEX('Monthly Data'!O:O,Calculations!$C$116+MOD(BV176,Calculations!$C$118))+Control!$C$7*Calculations!$C$84*INDEX('Monthly Data'!P:P,Calculations!$C$116+MOD(BV176,Calculations!$C$118))+Control!$C$7*Calculations!$C$85*INDEX('Monthly Data'!Q:Q,Calculations!$C$116+MOD(BV176,Calculations!$C$118))+(1-Control!$C$7*Calculations!$C$87)*INDEX('Monthly Data'!R:R,Calculations!$C$116+MOD(BV176,Calculations!$C$118))</f>
        <v>-2.0259958308006688E-2</v>
      </c>
      <c r="GM176" s="86">
        <f ca="1">Control!$C$7*Calculations!$C$82*INDEX('Monthly Data'!N:N,Calculations!$C$116+MOD(BW176,Calculations!$C$118))+Control!$C$7*Calculations!$C$83*INDEX('Monthly Data'!O:O,Calculations!$C$116+MOD(BW176,Calculations!$C$118))+Control!$C$7*Calculations!$C$84*INDEX('Monthly Data'!P:P,Calculations!$C$116+MOD(BW176,Calculations!$C$118))+Control!$C$7*Calculations!$C$85*INDEX('Monthly Data'!Q:Q,Calculations!$C$116+MOD(BW176,Calculations!$C$118))+(1-Control!$C$7*Calculations!$C$87)*INDEX('Monthly Data'!R:R,Calculations!$C$116+MOD(BW176,Calculations!$C$118))</f>
        <v>1.7831091590102856E-2</v>
      </c>
      <c r="GN176" s="86">
        <f ca="1">Control!$C$7*Calculations!$C$82*INDEX('Monthly Data'!N:N,Calculations!$C$116+MOD(BX176,Calculations!$C$118))+Control!$C$7*Calculations!$C$83*INDEX('Monthly Data'!O:O,Calculations!$C$116+MOD(BX176,Calculations!$C$118))+Control!$C$7*Calculations!$C$84*INDEX('Monthly Data'!P:P,Calculations!$C$116+MOD(BX176,Calculations!$C$118))+Control!$C$7*Calculations!$C$85*INDEX('Monthly Data'!Q:Q,Calculations!$C$116+MOD(BX176,Calculations!$C$118))+(1-Control!$C$7*Calculations!$C$87)*INDEX('Monthly Data'!R:R,Calculations!$C$116+MOD(BX176,Calculations!$C$118))</f>
        <v>1.1704119272391494E-2</v>
      </c>
      <c r="GO176" s="86">
        <f ca="1">Control!$C$7*Calculations!$C$82*INDEX('Monthly Data'!N:N,Calculations!$C$116+MOD(BY176,Calculations!$C$118))+Control!$C$7*Calculations!$C$83*INDEX('Monthly Data'!O:O,Calculations!$C$116+MOD(BY176,Calculations!$C$118))+Control!$C$7*Calculations!$C$84*INDEX('Monthly Data'!P:P,Calculations!$C$116+MOD(BY176,Calculations!$C$118))+Control!$C$7*Calculations!$C$85*INDEX('Monthly Data'!Q:Q,Calculations!$C$116+MOD(BY176,Calculations!$C$118))+(1-Control!$C$7*Calculations!$C$87)*INDEX('Monthly Data'!R:R,Calculations!$C$116+MOD(BY176,Calculations!$C$118))</f>
        <v>1.8665061640915637E-2</v>
      </c>
      <c r="GP176" s="86">
        <f ca="1">Control!$C$7*Calculations!$C$82*INDEX('Monthly Data'!N:N,Calculations!$C$116+MOD(BZ176,Calculations!$C$118))+Control!$C$7*Calculations!$C$83*INDEX('Monthly Data'!O:O,Calculations!$C$116+MOD(BZ176,Calculations!$C$118))+Control!$C$7*Calculations!$C$84*INDEX('Monthly Data'!P:P,Calculations!$C$116+MOD(BZ176,Calculations!$C$118))+Control!$C$7*Calculations!$C$85*INDEX('Monthly Data'!Q:Q,Calculations!$C$116+MOD(BZ176,Calculations!$C$118))+(1-Control!$C$7*Calculations!$C$87)*INDEX('Monthly Data'!R:R,Calculations!$C$116+MOD(BZ176,Calculations!$C$118))</f>
        <v>1.0018681835149534E-3</v>
      </c>
      <c r="GQ176" s="86">
        <f ca="1">Control!$C$7*Calculations!$C$82*INDEX('Monthly Data'!N:N,Calculations!$C$116+MOD(CA176,Calculations!$C$118))+Control!$C$7*Calculations!$C$83*INDEX('Monthly Data'!O:O,Calculations!$C$116+MOD(CA176,Calculations!$C$118))+Control!$C$7*Calculations!$C$84*INDEX('Monthly Data'!P:P,Calculations!$C$116+MOD(CA176,Calculations!$C$118))+Control!$C$7*Calculations!$C$85*INDEX('Monthly Data'!Q:Q,Calculations!$C$116+MOD(CA176,Calculations!$C$118))+(1-Control!$C$7*Calculations!$C$87)*INDEX('Monthly Data'!R:R,Calculations!$C$116+MOD(CA176,Calculations!$C$118))</f>
        <v>8.3814116887657771E-3</v>
      </c>
      <c r="GR176" s="86">
        <f ca="1">Control!$C$7*Calculations!$C$82*INDEX('Monthly Data'!N:N,Calculations!$C$116+MOD(CB176,Calculations!$C$118))+Control!$C$7*Calculations!$C$83*INDEX('Monthly Data'!O:O,Calculations!$C$116+MOD(CB176,Calculations!$C$118))+Control!$C$7*Calculations!$C$84*INDEX('Monthly Data'!P:P,Calculations!$C$116+MOD(CB176,Calculations!$C$118))+Control!$C$7*Calculations!$C$85*INDEX('Monthly Data'!Q:Q,Calculations!$C$116+MOD(CB176,Calculations!$C$118))+(1-Control!$C$7*Calculations!$C$87)*INDEX('Monthly Data'!R:R,Calculations!$C$116+MOD(CB176,Calculations!$C$118))</f>
        <v>6.2631896128884862E-3</v>
      </c>
      <c r="GS176" s="86">
        <f ca="1">Control!$C$7*Calculations!$C$82*INDEX('Monthly Data'!N:N,Calculations!$C$116+MOD(CC176,Calculations!$C$118))+Control!$C$7*Calculations!$C$83*INDEX('Monthly Data'!O:O,Calculations!$C$116+MOD(CC176,Calculations!$C$118))+Control!$C$7*Calculations!$C$84*INDEX('Monthly Data'!P:P,Calculations!$C$116+MOD(CC176,Calculations!$C$118))+Control!$C$7*Calculations!$C$85*INDEX('Monthly Data'!Q:Q,Calculations!$C$116+MOD(CC176,Calculations!$C$118))+(1-Control!$C$7*Calculations!$C$87)*INDEX('Monthly Data'!R:R,Calculations!$C$116+MOD(CC176,Calculations!$C$118))</f>
        <v>1.5063457444773597E-2</v>
      </c>
      <c r="GT176" s="86">
        <f ca="1">Control!$C$7*Calculations!$C$82*INDEX('Monthly Data'!N:N,Calculations!$C$116+MOD(CD176,Calculations!$C$118))+Control!$C$7*Calculations!$C$83*INDEX('Monthly Data'!O:O,Calculations!$C$116+MOD(CD176,Calculations!$C$118))+Control!$C$7*Calculations!$C$84*INDEX('Monthly Data'!P:P,Calculations!$C$116+MOD(CD176,Calculations!$C$118))+Control!$C$7*Calculations!$C$85*INDEX('Monthly Data'!Q:Q,Calculations!$C$116+MOD(CD176,Calculations!$C$118))+(1-Control!$C$7*Calculations!$C$87)*INDEX('Monthly Data'!R:R,Calculations!$C$116+MOD(CD176,Calculations!$C$118))</f>
        <v>3.7596120283497965E-2</v>
      </c>
      <c r="GU176" s="86">
        <f ca="1">Control!$C$7*Calculations!$C$82*INDEX('Monthly Data'!N:N,Calculations!$C$116+MOD(CE176,Calculations!$C$118))+Control!$C$7*Calculations!$C$83*INDEX('Monthly Data'!O:O,Calculations!$C$116+MOD(CE176,Calculations!$C$118))+Control!$C$7*Calculations!$C$84*INDEX('Monthly Data'!P:P,Calculations!$C$116+MOD(CE176,Calculations!$C$118))+Control!$C$7*Calculations!$C$85*INDEX('Monthly Data'!Q:Q,Calculations!$C$116+MOD(CE176,Calculations!$C$118))+(1-Control!$C$7*Calculations!$C$87)*INDEX('Monthly Data'!R:R,Calculations!$C$116+MOD(CE176,Calculations!$C$118))</f>
        <v>3.7118215575026904E-2</v>
      </c>
      <c r="GV176" s="86">
        <f ca="1">Control!$C$7*Calculations!$C$82*INDEX('Monthly Data'!N:N,Calculations!$C$116+MOD(CF176,Calculations!$C$118))+Control!$C$7*Calculations!$C$83*INDEX('Monthly Data'!O:O,Calculations!$C$116+MOD(CF176,Calculations!$C$118))+Control!$C$7*Calculations!$C$84*INDEX('Monthly Data'!P:P,Calculations!$C$116+MOD(CF176,Calculations!$C$118))+Control!$C$7*Calculations!$C$85*INDEX('Monthly Data'!Q:Q,Calculations!$C$116+MOD(CF176,Calculations!$C$118))+(1-Control!$C$7*Calculations!$C$87)*INDEX('Monthly Data'!R:R,Calculations!$C$116+MOD(CF176,Calculations!$C$118))</f>
        <v>2.4842166689046628E-2</v>
      </c>
      <c r="GW176" s="86">
        <f ca="1">Control!$C$7*Calculations!$C$82*INDEX('Monthly Data'!N:N,Calculations!$C$116+MOD(CG176,Calculations!$C$118))+Control!$C$7*Calculations!$C$83*INDEX('Monthly Data'!O:O,Calculations!$C$116+MOD(CG176,Calculations!$C$118))+Control!$C$7*Calculations!$C$84*INDEX('Monthly Data'!P:P,Calculations!$C$116+MOD(CG176,Calculations!$C$118))+Control!$C$7*Calculations!$C$85*INDEX('Monthly Data'!Q:Q,Calculations!$C$116+MOD(CG176,Calculations!$C$118))+(1-Control!$C$7*Calculations!$C$87)*INDEX('Monthly Data'!R:R,Calculations!$C$116+MOD(CG176,Calculations!$C$118))</f>
        <v>5.8868730207813358E-3</v>
      </c>
      <c r="GX176" s="86">
        <f ca="1">Control!$C$7*Calculations!$C$82*INDEX('Monthly Data'!N:N,Calculations!$C$116+MOD(CH176,Calculations!$C$118))+Control!$C$7*Calculations!$C$83*INDEX('Monthly Data'!O:O,Calculations!$C$116+MOD(CH176,Calculations!$C$118))+Control!$C$7*Calculations!$C$84*INDEX('Monthly Data'!P:P,Calculations!$C$116+MOD(CH176,Calculations!$C$118))+Control!$C$7*Calculations!$C$85*INDEX('Monthly Data'!Q:Q,Calculations!$C$116+MOD(CH176,Calculations!$C$118))+(1-Control!$C$7*Calculations!$C$87)*INDEX('Monthly Data'!R:R,Calculations!$C$116+MOD(CH176,Calculations!$C$118))</f>
        <v>4.5132804118240749E-2</v>
      </c>
      <c r="GY176" s="86">
        <f ca="1">Control!$C$7*Calculations!$C$82*INDEX('Monthly Data'!N:N,Calculations!$C$116+MOD(CI176,Calculations!$C$118))+Control!$C$7*Calculations!$C$83*INDEX('Monthly Data'!O:O,Calculations!$C$116+MOD(CI176,Calculations!$C$118))+Control!$C$7*Calculations!$C$84*INDEX('Monthly Data'!P:P,Calculations!$C$116+MOD(CI176,Calculations!$C$118))+Control!$C$7*Calculations!$C$85*INDEX('Monthly Data'!Q:Q,Calculations!$C$116+MOD(CI176,Calculations!$C$118))+(1-Control!$C$7*Calculations!$C$87)*INDEX('Monthly Data'!R:R,Calculations!$C$116+MOD(CI176,Calculations!$C$118))</f>
        <v>1.5216630695380906E-2</v>
      </c>
      <c r="GZ176" s="86">
        <f ca="1">Control!$C$7*Calculations!$C$82*INDEX('Monthly Data'!N:N,Calculations!$C$116+MOD(CJ176,Calculations!$C$118))+Control!$C$7*Calculations!$C$83*INDEX('Monthly Data'!O:O,Calculations!$C$116+MOD(CJ176,Calculations!$C$118))+Control!$C$7*Calculations!$C$84*INDEX('Monthly Data'!P:P,Calculations!$C$116+MOD(CJ176,Calculations!$C$118))+Control!$C$7*Calculations!$C$85*INDEX('Monthly Data'!Q:Q,Calculations!$C$116+MOD(CJ176,Calculations!$C$118))+(1-Control!$C$7*Calculations!$C$87)*INDEX('Monthly Data'!R:R,Calculations!$C$116+MOD(CJ176,Calculations!$C$118))</f>
        <v>1.3423979074716584E-2</v>
      </c>
      <c r="HA176" s="86">
        <f ca="1">Control!$C$7*Calculations!$C$82*INDEX('Monthly Data'!N:N,Calculations!$C$116+MOD(CK176,Calculations!$C$118))+Control!$C$7*Calculations!$C$83*INDEX('Monthly Data'!O:O,Calculations!$C$116+MOD(CK176,Calculations!$C$118))+Control!$C$7*Calculations!$C$84*INDEX('Monthly Data'!P:P,Calculations!$C$116+MOD(CK176,Calculations!$C$118))+Control!$C$7*Calculations!$C$85*INDEX('Monthly Data'!Q:Q,Calculations!$C$116+MOD(CK176,Calculations!$C$118))+(1-Control!$C$7*Calculations!$C$87)*INDEX('Monthly Data'!R:R,Calculations!$C$116+MOD(CK176,Calculations!$C$118))</f>
        <v>2.4842166689046628E-2</v>
      </c>
      <c r="HB176" s="86">
        <f ca="1">Control!$C$7*Calculations!$C$82*INDEX('Monthly Data'!N:N,Calculations!$C$116+MOD(CL176,Calculations!$C$118))+Control!$C$7*Calculations!$C$83*INDEX('Monthly Data'!O:O,Calculations!$C$116+MOD(CL176,Calculations!$C$118))+Control!$C$7*Calculations!$C$84*INDEX('Monthly Data'!P:P,Calculations!$C$116+MOD(CL176,Calculations!$C$118))+Control!$C$7*Calculations!$C$85*INDEX('Monthly Data'!Q:Q,Calculations!$C$116+MOD(CL176,Calculations!$C$118))+(1-Control!$C$7*Calculations!$C$87)*INDEX('Monthly Data'!R:R,Calculations!$C$116+MOD(CL176,Calculations!$C$118))</f>
        <v>2.766281641786093E-2</v>
      </c>
      <c r="HC176" s="86">
        <f ca="1">Control!$C$7*Calculations!$C$82*INDEX('Monthly Data'!N:N,Calculations!$C$116+MOD(CM176,Calculations!$C$118))+Control!$C$7*Calculations!$C$83*INDEX('Monthly Data'!O:O,Calculations!$C$116+MOD(CM176,Calculations!$C$118))+Control!$C$7*Calculations!$C$84*INDEX('Monthly Data'!P:P,Calculations!$C$116+MOD(CM176,Calculations!$C$118))+Control!$C$7*Calculations!$C$85*INDEX('Monthly Data'!Q:Q,Calculations!$C$116+MOD(CM176,Calculations!$C$118))+(1-Control!$C$7*Calculations!$C$87)*INDEX('Monthly Data'!R:R,Calculations!$C$116+MOD(CM176,Calculations!$C$118))</f>
        <v>9.9787204839310462E-3</v>
      </c>
      <c r="HD176" s="86">
        <f ca="1">Control!$C$7*Calculations!$C$82*INDEX('Monthly Data'!N:N,Calculations!$C$116+MOD(CN176,Calculations!$C$118))+Control!$C$7*Calculations!$C$83*INDEX('Monthly Data'!O:O,Calculations!$C$116+MOD(CN176,Calculations!$C$118))+Control!$C$7*Calculations!$C$84*INDEX('Monthly Data'!P:P,Calculations!$C$116+MOD(CN176,Calculations!$C$118))+Control!$C$7*Calculations!$C$85*INDEX('Monthly Data'!Q:Q,Calculations!$C$116+MOD(CN176,Calculations!$C$118))+(1-Control!$C$7*Calculations!$C$87)*INDEX('Monthly Data'!R:R,Calculations!$C$116+MOD(CN176,Calculations!$C$118))</f>
        <v>-1.8530040247387896E-2</v>
      </c>
      <c r="HE176" s="86">
        <f ca="1">Control!$C$7*Calculations!$C$82*INDEX('Monthly Data'!N:N,Calculations!$C$116+MOD(CO176,Calculations!$C$118))+Control!$C$7*Calculations!$C$83*INDEX('Monthly Data'!O:O,Calculations!$C$116+MOD(CO176,Calculations!$C$118))+Control!$C$7*Calculations!$C$84*INDEX('Monthly Data'!P:P,Calculations!$C$116+MOD(CO176,Calculations!$C$118))+Control!$C$7*Calculations!$C$85*INDEX('Monthly Data'!Q:Q,Calculations!$C$116+MOD(CO176,Calculations!$C$118))+(1-Control!$C$7*Calculations!$C$87)*INDEX('Monthly Data'!R:R,Calculations!$C$116+MOD(CO176,Calculations!$C$118))</f>
        <v>8.4240675975201049E-3</v>
      </c>
      <c r="HF176" s="86">
        <f ca="1">Control!$C$7*Calculations!$C$82*INDEX('Monthly Data'!N:N,Calculations!$C$116+MOD(CP176,Calculations!$C$118))+Control!$C$7*Calculations!$C$83*INDEX('Monthly Data'!O:O,Calculations!$C$116+MOD(CP176,Calculations!$C$118))+Control!$C$7*Calculations!$C$84*INDEX('Monthly Data'!P:P,Calculations!$C$116+MOD(CP176,Calculations!$C$118))+Control!$C$7*Calculations!$C$85*INDEX('Monthly Data'!Q:Q,Calculations!$C$116+MOD(CP176,Calculations!$C$118))+(1-Control!$C$7*Calculations!$C$87)*INDEX('Monthly Data'!R:R,Calculations!$C$116+MOD(CP176,Calculations!$C$118))</f>
        <v>-3.53368065312233E-2</v>
      </c>
      <c r="HG176" s="86">
        <f ca="1">Control!$C$7*Calculations!$C$82*INDEX('Monthly Data'!N:N,Calculations!$C$116+MOD(CQ176,Calculations!$C$118))+Control!$C$7*Calculations!$C$83*INDEX('Monthly Data'!O:O,Calculations!$C$116+MOD(CQ176,Calculations!$C$118))+Control!$C$7*Calculations!$C$84*INDEX('Monthly Data'!P:P,Calculations!$C$116+MOD(CQ176,Calculations!$C$118))+Control!$C$7*Calculations!$C$85*INDEX('Monthly Data'!Q:Q,Calculations!$C$116+MOD(CQ176,Calculations!$C$118))+(1-Control!$C$7*Calculations!$C$87)*INDEX('Monthly Data'!R:R,Calculations!$C$116+MOD(CQ176,Calculations!$C$118))</f>
        <v>1.5758278480433856E-2</v>
      </c>
      <c r="HH176" s="86">
        <f ca="1">Control!$C$7*Calculations!$C$82*INDEX('Monthly Data'!N:N,Calculations!$C$116+MOD(CR176,Calculations!$C$118))+Control!$C$7*Calculations!$C$83*INDEX('Monthly Data'!O:O,Calculations!$C$116+MOD(CR176,Calculations!$C$118))+Control!$C$7*Calculations!$C$84*INDEX('Monthly Data'!P:P,Calculations!$C$116+MOD(CR176,Calculations!$C$118))+Control!$C$7*Calculations!$C$85*INDEX('Monthly Data'!Q:Q,Calculations!$C$116+MOD(CR176,Calculations!$C$118))+(1-Control!$C$7*Calculations!$C$87)*INDEX('Monthly Data'!R:R,Calculations!$C$116+MOD(CR176,Calculations!$C$118))</f>
        <v>-1.9947061878162777E-2</v>
      </c>
      <c r="HI176" s="86">
        <f ca="1">Control!$C$7*Calculations!$C$82*INDEX('Monthly Data'!N:N,Calculations!$C$116+MOD(CS176,Calculations!$C$118))+Control!$C$7*Calculations!$C$83*INDEX('Monthly Data'!O:O,Calculations!$C$116+MOD(CS176,Calculations!$C$118))+Control!$C$7*Calculations!$C$84*INDEX('Monthly Data'!P:P,Calculations!$C$116+MOD(CS176,Calculations!$C$118))+Control!$C$7*Calculations!$C$85*INDEX('Monthly Data'!Q:Q,Calculations!$C$116+MOD(CS176,Calculations!$C$118))+(1-Control!$C$7*Calculations!$C$87)*INDEX('Monthly Data'!R:R,Calculations!$C$116+MOD(CS176,Calculations!$C$118))</f>
        <v>3.9251937367756782E-3</v>
      </c>
      <c r="HJ176" s="86">
        <f ca="1">Control!$C$7*Calculations!$C$82*INDEX('Monthly Data'!N:N,Calculations!$C$116+MOD(CT176,Calculations!$C$118))+Control!$C$7*Calculations!$C$83*INDEX('Monthly Data'!O:O,Calculations!$C$116+MOD(CT176,Calculations!$C$118))+Control!$C$7*Calculations!$C$84*INDEX('Monthly Data'!P:P,Calculations!$C$116+MOD(CT176,Calculations!$C$118))+Control!$C$7*Calculations!$C$85*INDEX('Monthly Data'!Q:Q,Calculations!$C$116+MOD(CT176,Calculations!$C$118))+(1-Control!$C$7*Calculations!$C$87)*INDEX('Monthly Data'!R:R,Calculations!$C$116+MOD(CT176,Calculations!$C$118))</f>
        <v>-2.7490061308214487E-3</v>
      </c>
      <c r="HK176" s="86">
        <f ca="1">Control!$C$7*Calculations!$C$82*INDEX('Monthly Data'!N:N,Calculations!$C$116+MOD(CU176,Calculations!$C$118))+Control!$C$7*Calculations!$C$83*INDEX('Monthly Data'!O:O,Calculations!$C$116+MOD(CU176,Calculations!$C$118))+Control!$C$7*Calculations!$C$84*INDEX('Monthly Data'!P:P,Calculations!$C$116+MOD(CU176,Calculations!$C$118))+Control!$C$7*Calculations!$C$85*INDEX('Monthly Data'!Q:Q,Calculations!$C$116+MOD(CU176,Calculations!$C$118))+(1-Control!$C$7*Calculations!$C$87)*INDEX('Monthly Data'!R:R,Calculations!$C$116+MOD(CU176,Calculations!$C$118))</f>
        <v>-9.839093431862074E-3</v>
      </c>
      <c r="HL176" s="86">
        <f ca="1">Control!$C$7*Calculations!$C$82*INDEX('Monthly Data'!N:N,Calculations!$C$116+MOD(CV176,Calculations!$C$118))+Control!$C$7*Calculations!$C$83*INDEX('Monthly Data'!O:O,Calculations!$C$116+MOD(CV176,Calculations!$C$118))+Control!$C$7*Calculations!$C$84*INDEX('Monthly Data'!P:P,Calculations!$C$116+MOD(CV176,Calculations!$C$118))+Control!$C$7*Calculations!$C$85*INDEX('Monthly Data'!Q:Q,Calculations!$C$116+MOD(CV176,Calculations!$C$118))+(1-Control!$C$7*Calculations!$C$87)*INDEX('Monthly Data'!R:R,Calculations!$C$116+MOD(CV176,Calculations!$C$118))</f>
        <v>2.4722579420195831E-2</v>
      </c>
      <c r="HM176" s="86">
        <f ca="1">Control!$C$7*Calculations!$C$82*INDEX('Monthly Data'!N:N,Calculations!$C$116+MOD(CW176,Calculations!$C$118))+Control!$C$7*Calculations!$C$83*INDEX('Monthly Data'!O:O,Calculations!$C$116+MOD(CW176,Calculations!$C$118))+Control!$C$7*Calculations!$C$84*INDEX('Monthly Data'!P:P,Calculations!$C$116+MOD(CW176,Calculations!$C$118))+Control!$C$7*Calculations!$C$85*INDEX('Monthly Data'!Q:Q,Calculations!$C$116+MOD(CW176,Calculations!$C$118))+(1-Control!$C$7*Calculations!$C$87)*INDEX('Monthly Data'!R:R,Calculations!$C$116+MOD(CW176,Calculations!$C$118))</f>
        <v>3.1011313347584085E-2</v>
      </c>
      <c r="HN176" s="86">
        <f ca="1">Control!$C$7*Calculations!$C$82*INDEX('Monthly Data'!N:N,Calculations!$C$116+MOD(CX176,Calculations!$C$118))+Control!$C$7*Calculations!$C$83*INDEX('Monthly Data'!O:O,Calculations!$C$116+MOD(CX176,Calculations!$C$118))+Control!$C$7*Calculations!$C$84*INDEX('Monthly Data'!P:P,Calculations!$C$116+MOD(CX176,Calculations!$C$118))+Control!$C$7*Calculations!$C$85*INDEX('Monthly Data'!Q:Q,Calculations!$C$116+MOD(CX176,Calculations!$C$118))+(1-Control!$C$7*Calculations!$C$87)*INDEX('Monthly Data'!R:R,Calculations!$C$116+MOD(CX176,Calculations!$C$118))</f>
        <v>4.5132804118240749E-2</v>
      </c>
      <c r="HO176" s="86">
        <f ca="1">Control!$C$7*Calculations!$C$82*INDEX('Monthly Data'!N:N,Calculations!$C$116+MOD(CY176,Calculations!$C$118))+Control!$C$7*Calculations!$C$83*INDEX('Monthly Data'!O:O,Calculations!$C$116+MOD(CY176,Calculations!$C$118))+Control!$C$7*Calculations!$C$84*INDEX('Monthly Data'!P:P,Calculations!$C$116+MOD(CY176,Calculations!$C$118))+Control!$C$7*Calculations!$C$85*INDEX('Monthly Data'!Q:Q,Calculations!$C$116+MOD(CY176,Calculations!$C$118))+(1-Control!$C$7*Calculations!$C$87)*INDEX('Monthly Data'!R:R,Calculations!$C$116+MOD(CY176,Calculations!$C$118))</f>
        <v>4.5735623984309991E-2</v>
      </c>
      <c r="HP176" s="86">
        <f ca="1">Control!$C$7*Calculations!$C$82*INDEX('Monthly Data'!N:N,Calculations!$C$116+MOD(CZ176,Calculations!$C$118))+Control!$C$7*Calculations!$C$83*INDEX('Monthly Data'!O:O,Calculations!$C$116+MOD(CZ176,Calculations!$C$118))+Control!$C$7*Calculations!$C$84*INDEX('Monthly Data'!P:P,Calculations!$C$116+MOD(CZ176,Calculations!$C$118))+Control!$C$7*Calculations!$C$85*INDEX('Monthly Data'!Q:Q,Calculations!$C$116+MOD(CZ176,Calculations!$C$118))+(1-Control!$C$7*Calculations!$C$87)*INDEX('Monthly Data'!R:R,Calculations!$C$116+MOD(CZ176,Calculations!$C$118))</f>
        <v>1.1704119272391494E-2</v>
      </c>
      <c r="HQ176" s="86">
        <f ca="1">Control!$C$7*Calculations!$C$82*INDEX('Monthly Data'!N:N,Calculations!$C$116+MOD(DA176,Calculations!$C$118))+Control!$C$7*Calculations!$C$83*INDEX('Monthly Data'!O:O,Calculations!$C$116+MOD(DA176,Calculations!$C$118))+Control!$C$7*Calculations!$C$84*INDEX('Monthly Data'!P:P,Calculations!$C$116+MOD(DA176,Calculations!$C$118))+Control!$C$7*Calculations!$C$85*INDEX('Monthly Data'!Q:Q,Calculations!$C$116+MOD(DA176,Calculations!$C$118))+(1-Control!$C$7*Calculations!$C$87)*INDEX('Monthly Data'!R:R,Calculations!$C$116+MOD(DA176,Calculations!$C$118))</f>
        <v>1.142101364887867E-2</v>
      </c>
      <c r="HR176" s="86">
        <f ca="1">Control!$C$7*Calculations!$C$82*INDEX('Monthly Data'!N:N,Calculations!$C$116+MOD(DB176,Calculations!$C$118))+Control!$C$7*Calculations!$C$83*INDEX('Monthly Data'!O:O,Calculations!$C$116+MOD(DB176,Calculations!$C$118))+Control!$C$7*Calculations!$C$84*INDEX('Monthly Data'!P:P,Calculations!$C$116+MOD(DB176,Calculations!$C$118))+Control!$C$7*Calculations!$C$85*INDEX('Monthly Data'!Q:Q,Calculations!$C$116+MOD(DB176,Calculations!$C$118))+(1-Control!$C$7*Calculations!$C$87)*INDEX('Monthly Data'!R:R,Calculations!$C$116+MOD(DB176,Calculations!$C$118))</f>
        <v>1.2954540023127663E-2</v>
      </c>
      <c r="HS176" s="86">
        <f ca="1">Control!$C$7*Calculations!$C$82*INDEX('Monthly Data'!N:N,Calculations!$C$116+MOD(DC176,Calculations!$C$118))+Control!$C$7*Calculations!$C$83*INDEX('Monthly Data'!O:O,Calculations!$C$116+MOD(DC176,Calculations!$C$118))+Control!$C$7*Calculations!$C$84*INDEX('Monthly Data'!P:P,Calculations!$C$116+MOD(DC176,Calculations!$C$118))+Control!$C$7*Calculations!$C$85*INDEX('Monthly Data'!Q:Q,Calculations!$C$116+MOD(DC176,Calculations!$C$118))+(1-Control!$C$7*Calculations!$C$87)*INDEX('Monthly Data'!R:R,Calculations!$C$116+MOD(DC176,Calculations!$C$118))</f>
        <v>2.766281641786093E-2</v>
      </c>
      <c r="HT176" s="86">
        <f ca="1">Control!$C$7*Calculations!$C$82*INDEX('Monthly Data'!N:N,Calculations!$C$116+MOD(DD176,Calculations!$C$118))+Control!$C$7*Calculations!$C$83*INDEX('Monthly Data'!O:O,Calculations!$C$116+MOD(DD176,Calculations!$C$118))+Control!$C$7*Calculations!$C$84*INDEX('Monthly Data'!P:P,Calculations!$C$116+MOD(DD176,Calculations!$C$118))+Control!$C$7*Calculations!$C$85*INDEX('Monthly Data'!Q:Q,Calculations!$C$116+MOD(DD176,Calculations!$C$118))+(1-Control!$C$7*Calculations!$C$87)*INDEX('Monthly Data'!R:R,Calculations!$C$116+MOD(DD176,Calculations!$C$118))</f>
        <v>-9.9526758408448549E-3</v>
      </c>
      <c r="HU176" s="86">
        <f ca="1">Control!$C$7*Calculations!$C$82*INDEX('Monthly Data'!N:N,Calculations!$C$116+MOD(DE176,Calculations!$C$118))+Control!$C$7*Calculations!$C$83*INDEX('Monthly Data'!O:O,Calculations!$C$116+MOD(DE176,Calculations!$C$118))+Control!$C$7*Calculations!$C$84*INDEX('Monthly Data'!P:P,Calculations!$C$116+MOD(DE176,Calculations!$C$118))+Control!$C$7*Calculations!$C$85*INDEX('Monthly Data'!Q:Q,Calculations!$C$116+MOD(DE176,Calculations!$C$118))+(1-Control!$C$7*Calculations!$C$87)*INDEX('Monthly Data'!R:R,Calculations!$C$116+MOD(DE176,Calculations!$C$118))</f>
        <v>-2.5419860972892394E-2</v>
      </c>
      <c r="HV176" s="86">
        <f ca="1">Control!$C$7*Calculations!$C$82*INDEX('Monthly Data'!N:N,Calculations!$C$116+MOD(DF176,Calculations!$C$118))+Control!$C$7*Calculations!$C$83*INDEX('Monthly Data'!O:O,Calculations!$C$116+MOD(DF176,Calculations!$C$118))+Control!$C$7*Calculations!$C$84*INDEX('Monthly Data'!P:P,Calculations!$C$116+MOD(DF176,Calculations!$C$118))+Control!$C$7*Calculations!$C$85*INDEX('Monthly Data'!Q:Q,Calculations!$C$116+MOD(DF176,Calculations!$C$118))+(1-Control!$C$7*Calculations!$C$87)*INDEX('Monthly Data'!R:R,Calculations!$C$116+MOD(DF176,Calculations!$C$118))</f>
        <v>7.5897487599915015E-3</v>
      </c>
      <c r="HW176" s="86">
        <f ca="1">Control!$C$7*Calculations!$C$82*INDEX('Monthly Data'!N:N,Calculations!$C$116+MOD(DG176,Calculations!$C$118))+Control!$C$7*Calculations!$C$83*INDEX('Monthly Data'!O:O,Calculations!$C$116+MOD(DG176,Calculations!$C$118))+Control!$C$7*Calculations!$C$84*INDEX('Monthly Data'!P:P,Calculations!$C$116+MOD(DG176,Calculations!$C$118))+Control!$C$7*Calculations!$C$85*INDEX('Monthly Data'!Q:Q,Calculations!$C$116+MOD(DG176,Calculations!$C$118))+(1-Control!$C$7*Calculations!$C$87)*INDEX('Monthly Data'!R:R,Calculations!$C$116+MOD(DG176,Calculations!$C$118))</f>
        <v>6.3250222980707482E-3</v>
      </c>
      <c r="HX176" s="86">
        <f ca="1">Control!$C$7*Calculations!$C$82*INDEX('Monthly Data'!N:N,Calculations!$C$116+MOD(DH176,Calculations!$C$118))+Control!$C$7*Calculations!$C$83*INDEX('Monthly Data'!O:O,Calculations!$C$116+MOD(DH176,Calculations!$C$118))+Control!$C$7*Calculations!$C$84*INDEX('Monthly Data'!P:P,Calculations!$C$116+MOD(DH176,Calculations!$C$118))+Control!$C$7*Calculations!$C$85*INDEX('Monthly Data'!Q:Q,Calculations!$C$116+MOD(DH176,Calculations!$C$118))+(1-Control!$C$7*Calculations!$C$87)*INDEX('Monthly Data'!R:R,Calculations!$C$116+MOD(DH176,Calculations!$C$118))</f>
        <v>1.0353752315110615E-2</v>
      </c>
      <c r="HY176" s="86">
        <f ca="1">Control!$C$7*Calculations!$C$82*INDEX('Monthly Data'!N:N,Calculations!$C$116+MOD(DI176,Calculations!$C$118))+Control!$C$7*Calculations!$C$83*INDEX('Monthly Data'!O:O,Calculations!$C$116+MOD(DI176,Calculations!$C$118))+Control!$C$7*Calculations!$C$84*INDEX('Monthly Data'!P:P,Calculations!$C$116+MOD(DI176,Calculations!$C$118))+Control!$C$7*Calculations!$C$85*INDEX('Monthly Data'!Q:Q,Calculations!$C$116+MOD(DI176,Calculations!$C$118))+(1-Control!$C$7*Calculations!$C$87)*INDEX('Monthly Data'!R:R,Calculations!$C$116+MOD(DI176,Calculations!$C$118))</f>
        <v>2.4470405846852006E-3</v>
      </c>
      <c r="HZ176" s="86">
        <f ca="1">Control!$C$7*Calculations!$C$82*INDEX('Monthly Data'!N:N,Calculations!$C$116+MOD(DJ176,Calculations!$C$118))+Control!$C$7*Calculations!$C$83*INDEX('Monthly Data'!O:O,Calculations!$C$116+MOD(DJ176,Calculations!$C$118))+Control!$C$7*Calculations!$C$84*INDEX('Monthly Data'!P:P,Calculations!$C$116+MOD(DJ176,Calculations!$C$118))+Control!$C$7*Calculations!$C$85*INDEX('Monthly Data'!Q:Q,Calculations!$C$116+MOD(DJ176,Calculations!$C$118))+(1-Control!$C$7*Calculations!$C$87)*INDEX('Monthly Data'!R:R,Calculations!$C$116+MOD(DJ176,Calculations!$C$118))</f>
        <v>2.4722579420195831E-2</v>
      </c>
      <c r="IA176" s="86">
        <f ca="1">Control!$C$7*Calculations!$C$82*INDEX('Monthly Data'!N:N,Calculations!$C$116+MOD(DK176,Calculations!$C$118))+Control!$C$7*Calculations!$C$83*INDEX('Monthly Data'!O:O,Calculations!$C$116+MOD(DK176,Calculations!$C$118))+Control!$C$7*Calculations!$C$84*INDEX('Monthly Data'!P:P,Calculations!$C$116+MOD(DK176,Calculations!$C$118))+Control!$C$7*Calculations!$C$85*INDEX('Monthly Data'!Q:Q,Calculations!$C$116+MOD(DK176,Calculations!$C$118))+(1-Control!$C$7*Calculations!$C$87)*INDEX('Monthly Data'!R:R,Calculations!$C$116+MOD(DK176,Calculations!$C$118))</f>
        <v>-2.5419860972892394E-2</v>
      </c>
      <c r="IB176" s="86">
        <f ca="1">Control!$C$7*Calculations!$C$82*INDEX('Monthly Data'!N:N,Calculations!$C$116+MOD(DL176,Calculations!$C$118))+Control!$C$7*Calculations!$C$83*INDEX('Monthly Data'!O:O,Calculations!$C$116+MOD(DL176,Calculations!$C$118))+Control!$C$7*Calculations!$C$84*INDEX('Monthly Data'!P:P,Calculations!$C$116+MOD(DL176,Calculations!$C$118))+Control!$C$7*Calculations!$C$85*INDEX('Monthly Data'!Q:Q,Calculations!$C$116+MOD(DL176,Calculations!$C$118))+(1-Control!$C$7*Calculations!$C$87)*INDEX('Monthly Data'!R:R,Calculations!$C$116+MOD(DL176,Calculations!$C$118))</f>
        <v>5.3309355465453899E-3</v>
      </c>
      <c r="IC176" s="86">
        <f ca="1">Control!$C$7*Calculations!$C$82*INDEX('Monthly Data'!N:N,Calculations!$C$116+MOD(DM176,Calculations!$C$118))+Control!$C$7*Calculations!$C$83*INDEX('Monthly Data'!O:O,Calculations!$C$116+MOD(DM176,Calculations!$C$118))+Control!$C$7*Calculations!$C$84*INDEX('Monthly Data'!P:P,Calculations!$C$116+MOD(DM176,Calculations!$C$118))+Control!$C$7*Calculations!$C$85*INDEX('Monthly Data'!Q:Q,Calculations!$C$116+MOD(DM176,Calculations!$C$118))+(1-Control!$C$7*Calculations!$C$87)*INDEX('Monthly Data'!R:R,Calculations!$C$116+MOD(DM176,Calculations!$C$118))</f>
        <v>1.0921298083007208E-2</v>
      </c>
      <c r="ID176" s="86">
        <f ca="1">Control!$C$7*Calculations!$C$82*INDEX('Monthly Data'!N:N,Calculations!$C$116+MOD(DN176,Calculations!$C$118))+Control!$C$7*Calculations!$C$83*INDEX('Monthly Data'!O:O,Calculations!$C$116+MOD(DN176,Calculations!$C$118))+Control!$C$7*Calculations!$C$84*INDEX('Monthly Data'!P:P,Calculations!$C$116+MOD(DN176,Calculations!$C$118))+Control!$C$7*Calculations!$C$85*INDEX('Monthly Data'!Q:Q,Calculations!$C$116+MOD(DN176,Calculations!$C$118))+(1-Control!$C$7*Calculations!$C$87)*INDEX('Monthly Data'!R:R,Calculations!$C$116+MOD(DN176,Calculations!$C$118))</f>
        <v>1.1704119272391494E-2</v>
      </c>
      <c r="IE176" s="86">
        <f ca="1">Control!$C$7*Calculations!$C$82*INDEX('Monthly Data'!N:N,Calculations!$C$116+MOD(DO176,Calculations!$C$118))+Control!$C$7*Calculations!$C$83*INDEX('Monthly Data'!O:O,Calculations!$C$116+MOD(DO176,Calculations!$C$118))+Control!$C$7*Calculations!$C$84*INDEX('Monthly Data'!P:P,Calculations!$C$116+MOD(DO176,Calculations!$C$118))+Control!$C$7*Calculations!$C$85*INDEX('Monthly Data'!Q:Q,Calculations!$C$116+MOD(DO176,Calculations!$C$118))+(1-Control!$C$7*Calculations!$C$87)*INDEX('Monthly Data'!R:R,Calculations!$C$116+MOD(DO176,Calculations!$C$118))</f>
        <v>1.1702576456120543E-2</v>
      </c>
      <c r="IF176" s="86">
        <f ca="1">Control!$C$7*Calculations!$C$82*INDEX('Monthly Data'!N:N,Calculations!$C$116+MOD(DP176,Calculations!$C$118))+Control!$C$7*Calculations!$C$83*INDEX('Monthly Data'!O:O,Calculations!$C$116+MOD(DP176,Calculations!$C$118))+Control!$C$7*Calculations!$C$84*INDEX('Monthly Data'!P:P,Calculations!$C$116+MOD(DP176,Calculations!$C$118))+Control!$C$7*Calculations!$C$85*INDEX('Monthly Data'!Q:Q,Calculations!$C$116+MOD(DP176,Calculations!$C$118))+(1-Control!$C$7*Calculations!$C$87)*INDEX('Monthly Data'!R:R,Calculations!$C$116+MOD(DP176,Calculations!$C$118))</f>
        <v>1.0415351832335435E-2</v>
      </c>
      <c r="IG176" s="88">
        <f ca="1">Control!$C$8*(1+DQ176)*(1+DR176)*(1+DS176)*(1+DT176)*(1+DU176)*(1+DV176)*(1+DW176)*(1+DX176)*(1+DY176)*(1+DZ176)*(1+EA176)*(1+EB176)*(1+EC176)*(1+ED176)*(1+EE176)*(1+EF176)*(1+EG176)*(1+EH176)*(1+EI176)*(1+EJ176)*(1+EK176)*(1+EL176)*(1+EM176)*(1+EN176)*(1+EO176)*(1+EP176)*(1+EQ176)*(1+ER176)*(1+ES176)*(1+ET176)*(1+EU176)*(1+EV176)*(1+EW176)*(1+EX176)*(1+EY176)*(1+EZ176)*(1+FA176)*(1+FB176)*(1+FC176)*(1+FD176)*(1+FE176)*(1+FF176)*(1+FG176)*(1+FH176)*(1+FI176)*(1+FJ176)*(1+FK176)*(1+FL176)*(1+FM176)*(1+FN176)*(1+FO176)*(1+FP176)*(1+FQ176)*(1+FR176)*(1+FS176)*(1+FT176)*(1+FU176)*(1+FV176)*(1+FW176)*(1+FX176)*(1+FY176)*(1+FZ176)*(1+GA176)*(1+GB176)*(1+GC176)*(1+GD176)*(1+GE176)*(1+GF176)*(1+GG176)*(1+GH176)*(1+GI176)*(1+GJ176)*(1+GK176)*(1+GL176)*(1+GM176)*(1+GN176)*(1+GO176)*(1+GP176)*(1+GQ176)*(1+GR176)*(1+GS176)*(1+GT176)*(1+GU176)*(1+GV176)*(1+GW176)*(1+GX176)*(1+GY176)*(1+GZ176)*(1+HA176)*(1+HB176)*(1+HC176)*(1+HD176)*(1+HE176)*(1+HF176)*(1+HG176)*(1+HH176)*(1+HI176)*(1+HJ176)*(1+HK176)*(1+HL176)*(1+HM176)*(1+HN176)*(1+HO176)*(1+HP176)*(1+HQ176)*(1+HR176)*(1+HS176)*(1+HT176)*(1+HU176)*(1+HV176)*(1+HW176)*(1+HX176)*(1+HY176)*(1+HZ176)*(1+IA176)*(1+IB176)*(1+IC176)*(1+ID176)*(1+IE176)*(1+IF176)</f>
        <v>129563.14458920354</v>
      </c>
    </row>
    <row r="177" spans="1:241" x14ac:dyDescent="0.25">
      <c r="A177">
        <v>22</v>
      </c>
      <c r="B177">
        <v>117</v>
      </c>
      <c r="C177">
        <v>87</v>
      </c>
      <c r="D177">
        <v>82</v>
      </c>
      <c r="E177">
        <v>98</v>
      </c>
      <c r="F177">
        <v>69</v>
      </c>
      <c r="G177">
        <v>36</v>
      </c>
      <c r="H177">
        <v>66</v>
      </c>
      <c r="I177">
        <v>23</v>
      </c>
      <c r="J177">
        <v>3</v>
      </c>
      <c r="K177">
        <v>54</v>
      </c>
      <c r="L177">
        <v>32</v>
      </c>
      <c r="M177">
        <v>20</v>
      </c>
      <c r="N177">
        <v>54</v>
      </c>
      <c r="O177">
        <v>49</v>
      </c>
      <c r="P177">
        <v>22</v>
      </c>
      <c r="Q177">
        <v>82</v>
      </c>
      <c r="R177">
        <v>72</v>
      </c>
      <c r="S177">
        <v>98</v>
      </c>
      <c r="T177">
        <v>104</v>
      </c>
      <c r="U177">
        <v>36</v>
      </c>
      <c r="V177">
        <v>20</v>
      </c>
      <c r="W177">
        <v>105</v>
      </c>
      <c r="X177">
        <v>109</v>
      </c>
      <c r="Y177">
        <v>112</v>
      </c>
      <c r="Z177">
        <v>56</v>
      </c>
      <c r="AA177">
        <v>59</v>
      </c>
      <c r="AB177">
        <v>92</v>
      </c>
      <c r="AC177">
        <v>11</v>
      </c>
      <c r="AD177">
        <v>47</v>
      </c>
      <c r="AE177">
        <v>65</v>
      </c>
      <c r="AF177">
        <v>104</v>
      </c>
      <c r="AG177">
        <v>34</v>
      </c>
      <c r="AH177">
        <v>47</v>
      </c>
      <c r="AI177">
        <v>108</v>
      </c>
      <c r="AJ177">
        <v>111</v>
      </c>
      <c r="AK177">
        <v>4</v>
      </c>
      <c r="AL177">
        <v>105</v>
      </c>
      <c r="AM177">
        <v>20</v>
      </c>
      <c r="AN177">
        <v>12</v>
      </c>
      <c r="AO177">
        <v>80</v>
      </c>
      <c r="AP177">
        <v>100</v>
      </c>
      <c r="AQ177">
        <v>69</v>
      </c>
      <c r="AR177">
        <v>63</v>
      </c>
      <c r="AS177">
        <v>86</v>
      </c>
      <c r="AT177">
        <v>112</v>
      </c>
      <c r="AU177">
        <v>88</v>
      </c>
      <c r="AV177">
        <v>53</v>
      </c>
      <c r="AW177">
        <v>10</v>
      </c>
      <c r="AX177">
        <v>49</v>
      </c>
      <c r="AY177">
        <v>7</v>
      </c>
      <c r="AZ177">
        <v>99</v>
      </c>
      <c r="BA177">
        <v>81</v>
      </c>
      <c r="BB177">
        <v>32</v>
      </c>
      <c r="BC177">
        <v>92</v>
      </c>
      <c r="BD177">
        <v>25</v>
      </c>
      <c r="BE177">
        <v>90</v>
      </c>
      <c r="BF177">
        <v>66</v>
      </c>
      <c r="BG177">
        <v>22</v>
      </c>
      <c r="BH177">
        <v>98</v>
      </c>
      <c r="BI177">
        <v>68</v>
      </c>
      <c r="BJ177">
        <v>62</v>
      </c>
      <c r="BK177">
        <v>59</v>
      </c>
      <c r="BL177">
        <v>14</v>
      </c>
      <c r="BM177">
        <v>75</v>
      </c>
      <c r="BN177">
        <v>114</v>
      </c>
      <c r="BO177">
        <v>9</v>
      </c>
      <c r="BP177">
        <v>109</v>
      </c>
      <c r="BQ177">
        <v>11</v>
      </c>
      <c r="BR177">
        <v>7</v>
      </c>
      <c r="BS177">
        <v>89</v>
      </c>
      <c r="BT177">
        <v>65</v>
      </c>
      <c r="BU177">
        <v>2</v>
      </c>
      <c r="BV177">
        <v>69</v>
      </c>
      <c r="BW177">
        <v>17</v>
      </c>
      <c r="BX177">
        <v>102</v>
      </c>
      <c r="BY177">
        <v>42</v>
      </c>
      <c r="BZ177">
        <v>16</v>
      </c>
      <c r="CA177">
        <v>94</v>
      </c>
      <c r="CB177">
        <v>18</v>
      </c>
      <c r="CC177">
        <v>95</v>
      </c>
      <c r="CD177">
        <v>76</v>
      </c>
      <c r="CE177">
        <v>30</v>
      </c>
      <c r="CF177">
        <v>33</v>
      </c>
      <c r="CG177">
        <v>42</v>
      </c>
      <c r="CH177">
        <v>6</v>
      </c>
      <c r="CI177">
        <v>84</v>
      </c>
      <c r="CJ177">
        <v>21</v>
      </c>
      <c r="CK177">
        <v>69</v>
      </c>
      <c r="CL177">
        <v>110</v>
      </c>
      <c r="CM177">
        <v>14</v>
      </c>
      <c r="CN177">
        <v>102</v>
      </c>
      <c r="CO177">
        <v>82</v>
      </c>
      <c r="CP177">
        <v>14</v>
      </c>
      <c r="CQ177">
        <v>79</v>
      </c>
      <c r="CR177">
        <v>113</v>
      </c>
      <c r="CS177">
        <v>23</v>
      </c>
      <c r="CT177">
        <v>30</v>
      </c>
      <c r="CU177">
        <v>118</v>
      </c>
      <c r="CV177">
        <v>15</v>
      </c>
      <c r="CW177">
        <v>87</v>
      </c>
      <c r="CX177">
        <v>102</v>
      </c>
      <c r="CY177">
        <v>28</v>
      </c>
      <c r="CZ177">
        <v>76</v>
      </c>
      <c r="DA177">
        <v>4</v>
      </c>
      <c r="DB177">
        <v>89</v>
      </c>
      <c r="DC177">
        <v>61</v>
      </c>
      <c r="DD177">
        <v>75</v>
      </c>
      <c r="DE177">
        <v>4</v>
      </c>
      <c r="DF177">
        <v>59</v>
      </c>
      <c r="DG177">
        <v>36</v>
      </c>
      <c r="DH177">
        <v>52</v>
      </c>
      <c r="DI177">
        <v>51</v>
      </c>
      <c r="DJ177">
        <v>93</v>
      </c>
      <c r="DK177">
        <v>17</v>
      </c>
      <c r="DL177">
        <v>111</v>
      </c>
      <c r="DM177">
        <v>55</v>
      </c>
      <c r="DN177">
        <v>80</v>
      </c>
      <c r="DO177">
        <v>79</v>
      </c>
      <c r="DP177">
        <v>31</v>
      </c>
      <c r="DQ177" s="86">
        <f ca="1">Control!$C$7*Calculations!$C$82*INDEX('Monthly Data'!N:N,Calculations!$C$116+MOD(A177,Calculations!$C$118))+Control!$C$7*Calculations!$C$83*INDEX('Monthly Data'!O:O,Calculations!$C$116+MOD(A177,Calculations!$C$118))+Control!$C$7*Calculations!$C$84*INDEX('Monthly Data'!P:P,Calculations!$C$116+MOD(A177,Calculations!$C$118))+Control!$C$7*Calculations!$C$85*INDEX('Monthly Data'!Q:Q,Calculations!$C$116+MOD(A177,Calculations!$C$118))+(1-Control!$C$7*Calculations!$C$87)*INDEX('Monthly Data'!R:R,Calculations!$C$116+MOD(A177,Calculations!$C$118))</f>
        <v>1.50127906355989E-2</v>
      </c>
      <c r="DR177" s="86">
        <f ca="1">Control!$C$7*Calculations!$C$82*INDEX('Monthly Data'!N:N,Calculations!$C$116+MOD(B177,Calculations!$C$118))+Control!$C$7*Calculations!$C$83*INDEX('Monthly Data'!O:O,Calculations!$C$116+MOD(B177,Calculations!$C$118))+Control!$C$7*Calculations!$C$84*INDEX('Monthly Data'!P:P,Calculations!$C$116+MOD(B177,Calculations!$C$118))+Control!$C$7*Calculations!$C$85*INDEX('Monthly Data'!Q:Q,Calculations!$C$116+MOD(B177,Calculations!$C$118))+(1-Control!$C$7*Calculations!$C$87)*INDEX('Monthly Data'!R:R,Calculations!$C$116+MOD(B177,Calculations!$C$118))</f>
        <v>-7.3651264633385334E-4</v>
      </c>
      <c r="DS177" s="86">
        <f ca="1">Control!$C$7*Calculations!$C$82*INDEX('Monthly Data'!N:N,Calculations!$C$116+MOD(C177,Calculations!$C$118))+Control!$C$7*Calculations!$C$83*INDEX('Monthly Data'!O:O,Calculations!$C$116+MOD(C177,Calculations!$C$118))+Control!$C$7*Calculations!$C$84*INDEX('Monthly Data'!P:P,Calculations!$C$116+MOD(C177,Calculations!$C$118))+Control!$C$7*Calculations!$C$85*INDEX('Monthly Data'!Q:Q,Calculations!$C$116+MOD(C177,Calculations!$C$118))+(1-Control!$C$7*Calculations!$C$87)*INDEX('Monthly Data'!R:R,Calculations!$C$116+MOD(C177,Calculations!$C$118))</f>
        <v>2.5790695379256122E-2</v>
      </c>
      <c r="DT177" s="86">
        <f ca="1">Control!$C$7*Calculations!$C$82*INDEX('Monthly Data'!N:N,Calculations!$C$116+MOD(D177,Calculations!$C$118))+Control!$C$7*Calculations!$C$83*INDEX('Monthly Data'!O:O,Calculations!$C$116+MOD(D177,Calculations!$C$118))+Control!$C$7*Calculations!$C$84*INDEX('Monthly Data'!P:P,Calculations!$C$116+MOD(D177,Calculations!$C$118))+Control!$C$7*Calculations!$C$85*INDEX('Monthly Data'!Q:Q,Calculations!$C$116+MOD(D177,Calculations!$C$118))+(1-Control!$C$7*Calculations!$C$87)*INDEX('Monthly Data'!R:R,Calculations!$C$116+MOD(D177,Calculations!$C$118))</f>
        <v>1.7361594973213587E-2</v>
      </c>
      <c r="DU177" s="86">
        <f ca="1">Control!$C$7*Calculations!$C$82*INDEX('Monthly Data'!N:N,Calculations!$C$116+MOD(E177,Calculations!$C$118))+Control!$C$7*Calculations!$C$83*INDEX('Monthly Data'!O:O,Calculations!$C$116+MOD(E177,Calculations!$C$118))+Control!$C$7*Calculations!$C$84*INDEX('Monthly Data'!P:P,Calculations!$C$116+MOD(E177,Calculations!$C$118))+Control!$C$7*Calculations!$C$85*INDEX('Monthly Data'!Q:Q,Calculations!$C$116+MOD(E177,Calculations!$C$118))+(1-Control!$C$7*Calculations!$C$87)*INDEX('Monthly Data'!R:R,Calculations!$C$116+MOD(E177,Calculations!$C$118))</f>
        <v>2.4842166689046628E-2</v>
      </c>
      <c r="DV177" s="86">
        <f ca="1">Control!$C$7*Calculations!$C$82*INDEX('Monthly Data'!N:N,Calculations!$C$116+MOD(F177,Calculations!$C$118))+Control!$C$7*Calculations!$C$83*INDEX('Monthly Data'!O:O,Calculations!$C$116+MOD(F177,Calculations!$C$118))+Control!$C$7*Calculations!$C$84*INDEX('Monthly Data'!P:P,Calculations!$C$116+MOD(F177,Calculations!$C$118))+Control!$C$7*Calculations!$C$85*INDEX('Monthly Data'!Q:Q,Calculations!$C$116+MOD(F177,Calculations!$C$118))+(1-Control!$C$7*Calculations!$C$87)*INDEX('Monthly Data'!R:R,Calculations!$C$116+MOD(F177,Calculations!$C$118))</f>
        <v>-4.0413381192162513E-2</v>
      </c>
      <c r="DW177" s="86">
        <f ca="1">Control!$C$7*Calculations!$C$82*INDEX('Monthly Data'!N:N,Calculations!$C$116+MOD(G177,Calculations!$C$118))+Control!$C$7*Calculations!$C$83*INDEX('Monthly Data'!O:O,Calculations!$C$116+MOD(G177,Calculations!$C$118))+Control!$C$7*Calculations!$C$84*INDEX('Monthly Data'!P:P,Calculations!$C$116+MOD(G177,Calculations!$C$118))+Control!$C$7*Calculations!$C$85*INDEX('Monthly Data'!Q:Q,Calculations!$C$116+MOD(G177,Calculations!$C$118))+(1-Control!$C$7*Calculations!$C$87)*INDEX('Monthly Data'!R:R,Calculations!$C$116+MOD(G177,Calculations!$C$118))</f>
        <v>1.1106855739851785E-2</v>
      </c>
      <c r="DX177" s="86">
        <f ca="1">Control!$C$7*Calculations!$C$82*INDEX('Monthly Data'!N:N,Calculations!$C$116+MOD(H177,Calculations!$C$118))+Control!$C$7*Calculations!$C$83*INDEX('Monthly Data'!O:O,Calculations!$C$116+MOD(H177,Calculations!$C$118))+Control!$C$7*Calculations!$C$84*INDEX('Monthly Data'!P:P,Calculations!$C$116+MOD(H177,Calculations!$C$118))+Control!$C$7*Calculations!$C$85*INDEX('Monthly Data'!Q:Q,Calculations!$C$116+MOD(H177,Calculations!$C$118))+(1-Control!$C$7*Calculations!$C$87)*INDEX('Monthly Data'!R:R,Calculations!$C$116+MOD(H177,Calculations!$C$118))</f>
        <v>1.3891304280773396E-2</v>
      </c>
      <c r="DY177" s="86">
        <f ca="1">Control!$C$7*Calculations!$C$82*INDEX('Monthly Data'!N:N,Calculations!$C$116+MOD(I177,Calculations!$C$118))+Control!$C$7*Calculations!$C$83*INDEX('Monthly Data'!O:O,Calculations!$C$116+MOD(I177,Calculations!$C$118))+Control!$C$7*Calculations!$C$84*INDEX('Monthly Data'!P:P,Calculations!$C$116+MOD(I177,Calculations!$C$118))+Control!$C$7*Calculations!$C$85*INDEX('Monthly Data'!Q:Q,Calculations!$C$116+MOD(I177,Calculations!$C$118))+(1-Control!$C$7*Calculations!$C$87)*INDEX('Monthly Data'!R:R,Calculations!$C$116+MOD(I177,Calculations!$C$118))</f>
        <v>6.2631896128884862E-3</v>
      </c>
      <c r="DZ177" s="86">
        <f ca="1">Control!$C$7*Calculations!$C$82*INDEX('Monthly Data'!N:N,Calculations!$C$116+MOD(J177,Calculations!$C$118))+Control!$C$7*Calculations!$C$83*INDEX('Monthly Data'!O:O,Calculations!$C$116+MOD(J177,Calculations!$C$118))+Control!$C$7*Calculations!$C$84*INDEX('Monthly Data'!P:P,Calculations!$C$116+MOD(J177,Calculations!$C$118))+Control!$C$7*Calculations!$C$85*INDEX('Monthly Data'!Q:Q,Calculations!$C$116+MOD(J177,Calculations!$C$118))+(1-Control!$C$7*Calculations!$C$87)*INDEX('Monthly Data'!R:R,Calculations!$C$116+MOD(J177,Calculations!$C$118))</f>
        <v>9.9793409618087695E-3</v>
      </c>
      <c r="EA177" s="86">
        <f ca="1">Control!$C$7*Calculations!$C$82*INDEX('Monthly Data'!N:N,Calculations!$C$116+MOD(K177,Calculations!$C$118))+Control!$C$7*Calculations!$C$83*INDEX('Monthly Data'!O:O,Calculations!$C$116+MOD(K177,Calculations!$C$118))+Control!$C$7*Calculations!$C$84*INDEX('Monthly Data'!P:P,Calculations!$C$116+MOD(K177,Calculations!$C$118))+Control!$C$7*Calculations!$C$85*INDEX('Monthly Data'!Q:Q,Calculations!$C$116+MOD(K177,Calculations!$C$118))+(1-Control!$C$7*Calculations!$C$87)*INDEX('Monthly Data'!R:R,Calculations!$C$116+MOD(K177,Calculations!$C$118))</f>
        <v>1.7484305259657981E-2</v>
      </c>
      <c r="EB177" s="86">
        <f ca="1">Control!$C$7*Calculations!$C$82*INDEX('Monthly Data'!N:N,Calculations!$C$116+MOD(L177,Calculations!$C$118))+Control!$C$7*Calculations!$C$83*INDEX('Monthly Data'!O:O,Calculations!$C$116+MOD(L177,Calculations!$C$118))+Control!$C$7*Calculations!$C$84*INDEX('Monthly Data'!P:P,Calculations!$C$116+MOD(L177,Calculations!$C$118))+Control!$C$7*Calculations!$C$85*INDEX('Monthly Data'!Q:Q,Calculations!$C$116+MOD(L177,Calculations!$C$118))+(1-Control!$C$7*Calculations!$C$87)*INDEX('Monthly Data'!R:R,Calculations!$C$116+MOD(L177,Calculations!$C$118))</f>
        <v>-2.6378232493851243E-2</v>
      </c>
      <c r="EC177" s="86">
        <f ca="1">Control!$C$7*Calculations!$C$82*INDEX('Monthly Data'!N:N,Calculations!$C$116+MOD(M177,Calculations!$C$118))+Control!$C$7*Calculations!$C$83*INDEX('Monthly Data'!O:O,Calculations!$C$116+MOD(M177,Calculations!$C$118))+Control!$C$7*Calculations!$C$84*INDEX('Monthly Data'!P:P,Calculations!$C$116+MOD(M177,Calculations!$C$118))+Control!$C$7*Calculations!$C$85*INDEX('Monthly Data'!Q:Q,Calculations!$C$116+MOD(M177,Calculations!$C$118))+(1-Control!$C$7*Calculations!$C$87)*INDEX('Monthly Data'!R:R,Calculations!$C$116+MOD(M177,Calculations!$C$118))</f>
        <v>3.9251937367756782E-3</v>
      </c>
      <c r="ED177" s="86">
        <f ca="1">Control!$C$7*Calculations!$C$82*INDEX('Monthly Data'!N:N,Calculations!$C$116+MOD(N177,Calculations!$C$118))+Control!$C$7*Calculations!$C$83*INDEX('Monthly Data'!O:O,Calculations!$C$116+MOD(N177,Calculations!$C$118))+Control!$C$7*Calculations!$C$84*INDEX('Monthly Data'!P:P,Calculations!$C$116+MOD(N177,Calculations!$C$118))+Control!$C$7*Calculations!$C$85*INDEX('Monthly Data'!Q:Q,Calculations!$C$116+MOD(N177,Calculations!$C$118))+(1-Control!$C$7*Calculations!$C$87)*INDEX('Monthly Data'!R:R,Calculations!$C$116+MOD(N177,Calculations!$C$118))</f>
        <v>1.7484305259657981E-2</v>
      </c>
      <c r="EE177" s="86">
        <f ca="1">Control!$C$7*Calculations!$C$82*INDEX('Monthly Data'!N:N,Calculations!$C$116+MOD(O177,Calculations!$C$118))+Control!$C$7*Calculations!$C$83*INDEX('Monthly Data'!O:O,Calculations!$C$116+MOD(O177,Calculations!$C$118))+Control!$C$7*Calculations!$C$84*INDEX('Monthly Data'!P:P,Calculations!$C$116+MOD(O177,Calculations!$C$118))+Control!$C$7*Calculations!$C$85*INDEX('Monthly Data'!Q:Q,Calculations!$C$116+MOD(O177,Calculations!$C$118))+(1-Control!$C$7*Calculations!$C$87)*INDEX('Monthly Data'!R:R,Calculations!$C$116+MOD(O177,Calculations!$C$118))</f>
        <v>-1.4213734788548189E-2</v>
      </c>
      <c r="EF177" s="86">
        <f ca="1">Control!$C$7*Calculations!$C$82*INDEX('Monthly Data'!N:N,Calculations!$C$116+MOD(P177,Calculations!$C$118))+Control!$C$7*Calculations!$C$83*INDEX('Monthly Data'!O:O,Calculations!$C$116+MOD(P177,Calculations!$C$118))+Control!$C$7*Calculations!$C$84*INDEX('Monthly Data'!P:P,Calculations!$C$116+MOD(P177,Calculations!$C$118))+Control!$C$7*Calculations!$C$85*INDEX('Monthly Data'!Q:Q,Calculations!$C$116+MOD(P177,Calculations!$C$118))+(1-Control!$C$7*Calculations!$C$87)*INDEX('Monthly Data'!R:R,Calculations!$C$116+MOD(P177,Calculations!$C$118))</f>
        <v>1.50127906355989E-2</v>
      </c>
      <c r="EG177" s="86">
        <f ca="1">Control!$C$7*Calculations!$C$82*INDEX('Monthly Data'!N:N,Calculations!$C$116+MOD(Q177,Calculations!$C$118))+Control!$C$7*Calculations!$C$83*INDEX('Monthly Data'!O:O,Calculations!$C$116+MOD(Q177,Calculations!$C$118))+Control!$C$7*Calculations!$C$84*INDEX('Monthly Data'!P:P,Calculations!$C$116+MOD(Q177,Calculations!$C$118))+Control!$C$7*Calculations!$C$85*INDEX('Monthly Data'!Q:Q,Calculations!$C$116+MOD(Q177,Calculations!$C$118))+(1-Control!$C$7*Calculations!$C$87)*INDEX('Monthly Data'!R:R,Calculations!$C$116+MOD(Q177,Calculations!$C$118))</f>
        <v>1.7361594973213587E-2</v>
      </c>
      <c r="EH177" s="86">
        <f ca="1">Control!$C$7*Calculations!$C$82*INDEX('Monthly Data'!N:N,Calculations!$C$116+MOD(R177,Calculations!$C$118))+Control!$C$7*Calculations!$C$83*INDEX('Monthly Data'!O:O,Calculations!$C$116+MOD(R177,Calculations!$C$118))+Control!$C$7*Calculations!$C$84*INDEX('Monthly Data'!P:P,Calculations!$C$116+MOD(R177,Calculations!$C$118))+Control!$C$7*Calculations!$C$85*INDEX('Monthly Data'!Q:Q,Calculations!$C$116+MOD(R177,Calculations!$C$118))+(1-Control!$C$7*Calculations!$C$87)*INDEX('Monthly Data'!R:R,Calculations!$C$116+MOD(R177,Calculations!$C$118))</f>
        <v>-4.3408051735618014E-2</v>
      </c>
      <c r="EI177" s="86">
        <f ca="1">Control!$C$7*Calculations!$C$82*INDEX('Monthly Data'!N:N,Calculations!$C$116+MOD(S177,Calculations!$C$118))+Control!$C$7*Calculations!$C$83*INDEX('Monthly Data'!O:O,Calculations!$C$116+MOD(S177,Calculations!$C$118))+Control!$C$7*Calculations!$C$84*INDEX('Monthly Data'!P:P,Calculations!$C$116+MOD(S177,Calculations!$C$118))+Control!$C$7*Calculations!$C$85*INDEX('Monthly Data'!Q:Q,Calculations!$C$116+MOD(S177,Calculations!$C$118))+(1-Control!$C$7*Calculations!$C$87)*INDEX('Monthly Data'!R:R,Calculations!$C$116+MOD(S177,Calculations!$C$118))</f>
        <v>2.4842166689046628E-2</v>
      </c>
      <c r="EJ177" s="86">
        <f ca="1">Control!$C$7*Calculations!$C$82*INDEX('Monthly Data'!N:N,Calculations!$C$116+MOD(T177,Calculations!$C$118))+Control!$C$7*Calculations!$C$83*INDEX('Monthly Data'!O:O,Calculations!$C$116+MOD(T177,Calculations!$C$118))+Control!$C$7*Calculations!$C$84*INDEX('Monthly Data'!P:P,Calculations!$C$116+MOD(T177,Calculations!$C$118))+Control!$C$7*Calculations!$C$85*INDEX('Monthly Data'!Q:Q,Calculations!$C$116+MOD(T177,Calculations!$C$118))+(1-Control!$C$7*Calculations!$C$87)*INDEX('Monthly Data'!R:R,Calculations!$C$116+MOD(T177,Calculations!$C$118))</f>
        <v>2.9708469559001142E-2</v>
      </c>
      <c r="EK177" s="86">
        <f ca="1">Control!$C$7*Calculations!$C$82*INDEX('Monthly Data'!N:N,Calculations!$C$116+MOD(U177,Calculations!$C$118))+Control!$C$7*Calculations!$C$83*INDEX('Monthly Data'!O:O,Calculations!$C$116+MOD(U177,Calculations!$C$118))+Control!$C$7*Calculations!$C$84*INDEX('Monthly Data'!P:P,Calculations!$C$116+MOD(U177,Calculations!$C$118))+Control!$C$7*Calculations!$C$85*INDEX('Monthly Data'!Q:Q,Calculations!$C$116+MOD(U177,Calculations!$C$118))+(1-Control!$C$7*Calculations!$C$87)*INDEX('Monthly Data'!R:R,Calculations!$C$116+MOD(U177,Calculations!$C$118))</f>
        <v>1.1106855739851785E-2</v>
      </c>
      <c r="EL177" s="86">
        <f ca="1">Control!$C$7*Calculations!$C$82*INDEX('Monthly Data'!N:N,Calculations!$C$116+MOD(V177,Calculations!$C$118))+Control!$C$7*Calculations!$C$83*INDEX('Monthly Data'!O:O,Calculations!$C$116+MOD(V177,Calculations!$C$118))+Control!$C$7*Calculations!$C$84*INDEX('Monthly Data'!P:P,Calculations!$C$116+MOD(V177,Calculations!$C$118))+Control!$C$7*Calculations!$C$85*INDEX('Monthly Data'!Q:Q,Calculations!$C$116+MOD(V177,Calculations!$C$118))+(1-Control!$C$7*Calculations!$C$87)*INDEX('Monthly Data'!R:R,Calculations!$C$116+MOD(V177,Calculations!$C$118))</f>
        <v>3.9251937367756782E-3</v>
      </c>
      <c r="EM177" s="86">
        <f ca="1">Control!$C$7*Calculations!$C$82*INDEX('Monthly Data'!N:N,Calculations!$C$116+MOD(W177,Calculations!$C$118))+Control!$C$7*Calculations!$C$83*INDEX('Monthly Data'!O:O,Calculations!$C$116+MOD(W177,Calculations!$C$118))+Control!$C$7*Calculations!$C$84*INDEX('Monthly Data'!P:P,Calculations!$C$116+MOD(W177,Calculations!$C$118))+Control!$C$7*Calculations!$C$85*INDEX('Monthly Data'!Q:Q,Calculations!$C$116+MOD(W177,Calculations!$C$118))+(1-Control!$C$7*Calculations!$C$87)*INDEX('Monthly Data'!R:R,Calculations!$C$116+MOD(W177,Calculations!$C$118))</f>
        <v>2.3206536303657571E-2</v>
      </c>
      <c r="EN177" s="86">
        <f ca="1">Control!$C$7*Calculations!$C$82*INDEX('Monthly Data'!N:N,Calculations!$C$116+MOD(X177,Calculations!$C$118))+Control!$C$7*Calculations!$C$83*INDEX('Monthly Data'!O:O,Calculations!$C$116+MOD(X177,Calculations!$C$118))+Control!$C$7*Calculations!$C$84*INDEX('Monthly Data'!P:P,Calculations!$C$116+MOD(X177,Calculations!$C$118))+Control!$C$7*Calculations!$C$85*INDEX('Monthly Data'!Q:Q,Calculations!$C$116+MOD(X177,Calculations!$C$118))+(1-Control!$C$7*Calculations!$C$87)*INDEX('Monthly Data'!R:R,Calculations!$C$116+MOD(X177,Calculations!$C$118))</f>
        <v>1.0921298083007208E-2</v>
      </c>
      <c r="EO177" s="86">
        <f ca="1">Control!$C$7*Calculations!$C$82*INDEX('Monthly Data'!N:N,Calculations!$C$116+MOD(Y177,Calculations!$C$118))+Control!$C$7*Calculations!$C$83*INDEX('Monthly Data'!O:O,Calculations!$C$116+MOD(Y177,Calculations!$C$118))+Control!$C$7*Calculations!$C$84*INDEX('Monthly Data'!P:P,Calculations!$C$116+MOD(Y177,Calculations!$C$118))+Control!$C$7*Calculations!$C$85*INDEX('Monthly Data'!Q:Q,Calculations!$C$116+MOD(Y177,Calculations!$C$118))+(1-Control!$C$7*Calculations!$C$87)*INDEX('Monthly Data'!R:R,Calculations!$C$116+MOD(Y177,Calculations!$C$118))</f>
        <v>1.142101364887867E-2</v>
      </c>
      <c r="EP177" s="86">
        <f ca="1">Control!$C$7*Calculations!$C$82*INDEX('Monthly Data'!N:N,Calculations!$C$116+MOD(Z177,Calculations!$C$118))+Control!$C$7*Calculations!$C$83*INDEX('Monthly Data'!O:O,Calculations!$C$116+MOD(Z177,Calculations!$C$118))+Control!$C$7*Calculations!$C$84*INDEX('Monthly Data'!P:P,Calculations!$C$116+MOD(Z177,Calculations!$C$118))+Control!$C$7*Calculations!$C$85*INDEX('Monthly Data'!Q:Q,Calculations!$C$116+MOD(Z177,Calculations!$C$118))+(1-Control!$C$7*Calculations!$C$87)*INDEX('Monthly Data'!R:R,Calculations!$C$116+MOD(Z177,Calculations!$C$118))</f>
        <v>7.5897487599915015E-3</v>
      </c>
      <c r="EQ177" s="86">
        <f ca="1">Control!$C$7*Calculations!$C$82*INDEX('Monthly Data'!N:N,Calculations!$C$116+MOD(AA177,Calculations!$C$118))+Control!$C$7*Calculations!$C$83*INDEX('Monthly Data'!O:O,Calculations!$C$116+MOD(AA177,Calculations!$C$118))+Control!$C$7*Calculations!$C$84*INDEX('Monthly Data'!P:P,Calculations!$C$116+MOD(AA177,Calculations!$C$118))+Control!$C$7*Calculations!$C$85*INDEX('Monthly Data'!Q:Q,Calculations!$C$116+MOD(AA177,Calculations!$C$118))+(1-Control!$C$7*Calculations!$C$87)*INDEX('Monthly Data'!R:R,Calculations!$C$116+MOD(AA177,Calculations!$C$118))</f>
        <v>1.1704119272391494E-2</v>
      </c>
      <c r="ER177" s="86">
        <f ca="1">Control!$C$7*Calculations!$C$82*INDEX('Monthly Data'!N:N,Calculations!$C$116+MOD(AB177,Calculations!$C$118))+Control!$C$7*Calculations!$C$83*INDEX('Monthly Data'!O:O,Calculations!$C$116+MOD(AB177,Calculations!$C$118))+Control!$C$7*Calculations!$C$84*INDEX('Monthly Data'!P:P,Calculations!$C$116+MOD(AB177,Calculations!$C$118))+Control!$C$7*Calculations!$C$85*INDEX('Monthly Data'!Q:Q,Calculations!$C$116+MOD(AB177,Calculations!$C$118))+(1-Control!$C$7*Calculations!$C$87)*INDEX('Monthly Data'!R:R,Calculations!$C$116+MOD(AB177,Calculations!$C$118))</f>
        <v>2.4722579420195831E-2</v>
      </c>
      <c r="ES177" s="86">
        <f ca="1">Control!$C$7*Calculations!$C$82*INDEX('Monthly Data'!N:N,Calculations!$C$116+MOD(AC177,Calculations!$C$118))+Control!$C$7*Calculations!$C$83*INDEX('Monthly Data'!O:O,Calculations!$C$116+MOD(AC177,Calculations!$C$118))+Control!$C$7*Calculations!$C$84*INDEX('Monthly Data'!P:P,Calculations!$C$116+MOD(AC177,Calculations!$C$118))+Control!$C$7*Calculations!$C$85*INDEX('Monthly Data'!Q:Q,Calculations!$C$116+MOD(AC177,Calculations!$C$118))+(1-Control!$C$7*Calculations!$C$87)*INDEX('Monthly Data'!R:R,Calculations!$C$116+MOD(AC177,Calculations!$C$118))</f>
        <v>1.0018681835149534E-3</v>
      </c>
      <c r="ET177" s="86">
        <f ca="1">Control!$C$7*Calculations!$C$82*INDEX('Monthly Data'!N:N,Calculations!$C$116+MOD(AD177,Calculations!$C$118))+Control!$C$7*Calculations!$C$83*INDEX('Monthly Data'!O:O,Calculations!$C$116+MOD(AD177,Calculations!$C$118))+Control!$C$7*Calculations!$C$84*INDEX('Monthly Data'!P:P,Calculations!$C$116+MOD(AD177,Calculations!$C$118))+Control!$C$7*Calculations!$C$85*INDEX('Monthly Data'!Q:Q,Calculations!$C$116+MOD(AD177,Calculations!$C$118))+(1-Control!$C$7*Calculations!$C$87)*INDEX('Monthly Data'!R:R,Calculations!$C$116+MOD(AD177,Calculations!$C$118))</f>
        <v>3.1011313347584085E-2</v>
      </c>
      <c r="EU177" s="86">
        <f ca="1">Control!$C$7*Calculations!$C$82*INDEX('Monthly Data'!N:N,Calculations!$C$116+MOD(AE177,Calculations!$C$118))+Control!$C$7*Calculations!$C$83*INDEX('Monthly Data'!O:O,Calculations!$C$116+MOD(AE177,Calculations!$C$118))+Control!$C$7*Calculations!$C$84*INDEX('Monthly Data'!P:P,Calculations!$C$116+MOD(AE177,Calculations!$C$118))+Control!$C$7*Calculations!$C$85*INDEX('Monthly Data'!Q:Q,Calculations!$C$116+MOD(AE177,Calculations!$C$118))+(1-Control!$C$7*Calculations!$C$87)*INDEX('Monthly Data'!R:R,Calculations!$C$116+MOD(AE177,Calculations!$C$118))</f>
        <v>-1.3959200237295809E-2</v>
      </c>
      <c r="EV177" s="86">
        <f ca="1">Control!$C$7*Calculations!$C$82*INDEX('Monthly Data'!N:N,Calculations!$C$116+MOD(AF177,Calculations!$C$118))+Control!$C$7*Calculations!$C$83*INDEX('Monthly Data'!O:O,Calculations!$C$116+MOD(AF177,Calculations!$C$118))+Control!$C$7*Calculations!$C$84*INDEX('Monthly Data'!P:P,Calculations!$C$116+MOD(AF177,Calculations!$C$118))+Control!$C$7*Calculations!$C$85*INDEX('Monthly Data'!Q:Q,Calculations!$C$116+MOD(AF177,Calculations!$C$118))+(1-Control!$C$7*Calculations!$C$87)*INDEX('Monthly Data'!R:R,Calculations!$C$116+MOD(AF177,Calculations!$C$118))</f>
        <v>2.9708469559001142E-2</v>
      </c>
      <c r="EW177" s="86">
        <f ca="1">Control!$C$7*Calculations!$C$82*INDEX('Monthly Data'!N:N,Calculations!$C$116+MOD(AG177,Calculations!$C$118))+Control!$C$7*Calculations!$C$83*INDEX('Monthly Data'!O:O,Calculations!$C$116+MOD(AG177,Calculations!$C$118))+Control!$C$7*Calculations!$C$84*INDEX('Monthly Data'!P:P,Calculations!$C$116+MOD(AG177,Calculations!$C$118))+Control!$C$7*Calculations!$C$85*INDEX('Monthly Data'!Q:Q,Calculations!$C$116+MOD(AG177,Calculations!$C$118))+(1-Control!$C$7*Calculations!$C$87)*INDEX('Monthly Data'!R:R,Calculations!$C$116+MOD(AG177,Calculations!$C$118))</f>
        <v>5.3309355465453899E-3</v>
      </c>
      <c r="EX177" s="86">
        <f ca="1">Control!$C$7*Calculations!$C$82*INDEX('Monthly Data'!N:N,Calculations!$C$116+MOD(AH177,Calculations!$C$118))+Control!$C$7*Calculations!$C$83*INDEX('Monthly Data'!O:O,Calculations!$C$116+MOD(AH177,Calculations!$C$118))+Control!$C$7*Calculations!$C$84*INDEX('Monthly Data'!P:P,Calculations!$C$116+MOD(AH177,Calculations!$C$118))+Control!$C$7*Calculations!$C$85*INDEX('Monthly Data'!Q:Q,Calculations!$C$116+MOD(AH177,Calculations!$C$118))+(1-Control!$C$7*Calculations!$C$87)*INDEX('Monthly Data'!R:R,Calculations!$C$116+MOD(AH177,Calculations!$C$118))</f>
        <v>3.1011313347584085E-2</v>
      </c>
      <c r="EY177" s="86">
        <f ca="1">Control!$C$7*Calculations!$C$82*INDEX('Monthly Data'!N:N,Calculations!$C$116+MOD(AI177,Calculations!$C$118))+Control!$C$7*Calculations!$C$83*INDEX('Monthly Data'!O:O,Calculations!$C$116+MOD(AI177,Calculations!$C$118))+Control!$C$7*Calculations!$C$84*INDEX('Monthly Data'!P:P,Calculations!$C$116+MOD(AI177,Calculations!$C$118))+Control!$C$7*Calculations!$C$85*INDEX('Monthly Data'!Q:Q,Calculations!$C$116+MOD(AI177,Calculations!$C$118))+(1-Control!$C$7*Calculations!$C$87)*INDEX('Monthly Data'!R:R,Calculations!$C$116+MOD(AI177,Calculations!$C$118))</f>
        <v>1.7073665854433945E-2</v>
      </c>
      <c r="EZ177" s="86">
        <f ca="1">Control!$C$7*Calculations!$C$82*INDEX('Monthly Data'!N:N,Calculations!$C$116+MOD(AJ177,Calculations!$C$118))+Control!$C$7*Calculations!$C$83*INDEX('Monthly Data'!O:O,Calculations!$C$116+MOD(AJ177,Calculations!$C$118))+Control!$C$7*Calculations!$C$84*INDEX('Monthly Data'!P:P,Calculations!$C$116+MOD(AJ177,Calculations!$C$118))+Control!$C$7*Calculations!$C$85*INDEX('Monthly Data'!Q:Q,Calculations!$C$116+MOD(AJ177,Calculations!$C$118))+(1-Control!$C$7*Calculations!$C$87)*INDEX('Monthly Data'!R:R,Calculations!$C$116+MOD(AJ177,Calculations!$C$118))</f>
        <v>5.8868730207813358E-3</v>
      </c>
      <c r="FA177" s="86">
        <f ca="1">Control!$C$7*Calculations!$C$82*INDEX('Monthly Data'!N:N,Calculations!$C$116+MOD(AK177,Calculations!$C$118))+Control!$C$7*Calculations!$C$83*INDEX('Monthly Data'!O:O,Calculations!$C$116+MOD(AK177,Calculations!$C$118))+Control!$C$7*Calculations!$C$84*INDEX('Monthly Data'!P:P,Calculations!$C$116+MOD(AK177,Calculations!$C$118))+Control!$C$7*Calculations!$C$85*INDEX('Monthly Data'!Q:Q,Calculations!$C$116+MOD(AK177,Calculations!$C$118))+(1-Control!$C$7*Calculations!$C$87)*INDEX('Monthly Data'!R:R,Calculations!$C$116+MOD(AK177,Calculations!$C$118))</f>
        <v>1.3423979074716584E-2</v>
      </c>
      <c r="FB177" s="86">
        <f ca="1">Control!$C$7*Calculations!$C$82*INDEX('Monthly Data'!N:N,Calculations!$C$116+MOD(AL177,Calculations!$C$118))+Control!$C$7*Calculations!$C$83*INDEX('Monthly Data'!O:O,Calculations!$C$116+MOD(AL177,Calculations!$C$118))+Control!$C$7*Calculations!$C$84*INDEX('Monthly Data'!P:P,Calculations!$C$116+MOD(AL177,Calculations!$C$118))+Control!$C$7*Calculations!$C$85*INDEX('Monthly Data'!Q:Q,Calculations!$C$116+MOD(AL177,Calculations!$C$118))+(1-Control!$C$7*Calculations!$C$87)*INDEX('Monthly Data'!R:R,Calculations!$C$116+MOD(AL177,Calculations!$C$118))</f>
        <v>2.3206536303657571E-2</v>
      </c>
      <c r="FC177" s="86">
        <f ca="1">Control!$C$7*Calculations!$C$82*INDEX('Monthly Data'!N:N,Calculations!$C$116+MOD(AM177,Calculations!$C$118))+Control!$C$7*Calculations!$C$83*INDEX('Monthly Data'!O:O,Calculations!$C$116+MOD(AM177,Calculations!$C$118))+Control!$C$7*Calculations!$C$84*INDEX('Monthly Data'!P:P,Calculations!$C$116+MOD(AM177,Calculations!$C$118))+Control!$C$7*Calculations!$C$85*INDEX('Monthly Data'!Q:Q,Calculations!$C$116+MOD(AM177,Calculations!$C$118))+(1-Control!$C$7*Calculations!$C$87)*INDEX('Monthly Data'!R:R,Calculations!$C$116+MOD(AM177,Calculations!$C$118))</f>
        <v>3.9251937367756782E-3</v>
      </c>
      <c r="FD177" s="86">
        <f ca="1">Control!$C$7*Calculations!$C$82*INDEX('Monthly Data'!N:N,Calculations!$C$116+MOD(AN177,Calculations!$C$118))+Control!$C$7*Calculations!$C$83*INDEX('Monthly Data'!O:O,Calculations!$C$116+MOD(AN177,Calculations!$C$118))+Control!$C$7*Calculations!$C$84*INDEX('Monthly Data'!P:P,Calculations!$C$116+MOD(AN177,Calculations!$C$118))+Control!$C$7*Calculations!$C$85*INDEX('Monthly Data'!Q:Q,Calculations!$C$116+MOD(AN177,Calculations!$C$118))+(1-Control!$C$7*Calculations!$C$87)*INDEX('Monthly Data'!R:R,Calculations!$C$116+MOD(AN177,Calculations!$C$118))</f>
        <v>1.0415351832335435E-2</v>
      </c>
      <c r="FE177" s="86">
        <f ca="1">Control!$C$7*Calculations!$C$82*INDEX('Monthly Data'!N:N,Calculations!$C$116+MOD(AO177,Calculations!$C$118))+Control!$C$7*Calculations!$C$83*INDEX('Monthly Data'!O:O,Calculations!$C$116+MOD(AO177,Calculations!$C$118))+Control!$C$7*Calculations!$C$84*INDEX('Monthly Data'!P:P,Calculations!$C$116+MOD(AO177,Calculations!$C$118))+Control!$C$7*Calculations!$C$85*INDEX('Monthly Data'!Q:Q,Calculations!$C$116+MOD(AO177,Calculations!$C$118))+(1-Control!$C$7*Calculations!$C$87)*INDEX('Monthly Data'!R:R,Calculations!$C$116+MOD(AO177,Calculations!$C$118))</f>
        <v>-2.7490061308214487E-3</v>
      </c>
      <c r="FF177" s="86">
        <f ca="1">Control!$C$7*Calculations!$C$82*INDEX('Monthly Data'!N:N,Calculations!$C$116+MOD(AP177,Calculations!$C$118))+Control!$C$7*Calculations!$C$83*INDEX('Monthly Data'!O:O,Calculations!$C$116+MOD(AP177,Calculations!$C$118))+Control!$C$7*Calculations!$C$84*INDEX('Monthly Data'!P:P,Calculations!$C$116+MOD(AP177,Calculations!$C$118))+Control!$C$7*Calculations!$C$85*INDEX('Monthly Data'!Q:Q,Calculations!$C$116+MOD(AP177,Calculations!$C$118))+(1-Control!$C$7*Calculations!$C$87)*INDEX('Monthly Data'!R:R,Calculations!$C$116+MOD(AP177,Calculations!$C$118))</f>
        <v>1.7599621212565995E-2</v>
      </c>
      <c r="FG177" s="86">
        <f ca="1">Control!$C$7*Calculations!$C$82*INDEX('Monthly Data'!N:N,Calculations!$C$116+MOD(AQ177,Calculations!$C$118))+Control!$C$7*Calculations!$C$83*INDEX('Monthly Data'!O:O,Calculations!$C$116+MOD(AQ177,Calculations!$C$118))+Control!$C$7*Calculations!$C$84*INDEX('Monthly Data'!P:P,Calculations!$C$116+MOD(AQ177,Calculations!$C$118))+Control!$C$7*Calculations!$C$85*INDEX('Monthly Data'!Q:Q,Calculations!$C$116+MOD(AQ177,Calculations!$C$118))+(1-Control!$C$7*Calculations!$C$87)*INDEX('Monthly Data'!R:R,Calculations!$C$116+MOD(AQ177,Calculations!$C$118))</f>
        <v>-4.0413381192162513E-2</v>
      </c>
      <c r="FH177" s="86">
        <f ca="1">Control!$C$7*Calculations!$C$82*INDEX('Monthly Data'!N:N,Calculations!$C$116+MOD(AR177,Calculations!$C$118))+Control!$C$7*Calculations!$C$83*INDEX('Monthly Data'!O:O,Calculations!$C$116+MOD(AR177,Calculations!$C$118))+Control!$C$7*Calculations!$C$84*INDEX('Monthly Data'!P:P,Calculations!$C$116+MOD(AR177,Calculations!$C$118))+Control!$C$7*Calculations!$C$85*INDEX('Monthly Data'!Q:Q,Calculations!$C$116+MOD(AR177,Calculations!$C$118))+(1-Control!$C$7*Calculations!$C$87)*INDEX('Monthly Data'!R:R,Calculations!$C$116+MOD(AR177,Calculations!$C$118))</f>
        <v>1.9073822767906517E-2</v>
      </c>
      <c r="FI177" s="86">
        <f ca="1">Control!$C$7*Calculations!$C$82*INDEX('Monthly Data'!N:N,Calculations!$C$116+MOD(AS177,Calculations!$C$118))+Control!$C$7*Calculations!$C$83*INDEX('Monthly Data'!O:O,Calculations!$C$116+MOD(AS177,Calculations!$C$118))+Control!$C$7*Calculations!$C$84*INDEX('Monthly Data'!P:P,Calculations!$C$116+MOD(AS177,Calculations!$C$118))+Control!$C$7*Calculations!$C$85*INDEX('Monthly Data'!Q:Q,Calculations!$C$116+MOD(AS177,Calculations!$C$118))+(1-Control!$C$7*Calculations!$C$87)*INDEX('Monthly Data'!R:R,Calculations!$C$116+MOD(AS177,Calculations!$C$118))</f>
        <v>4.5735623984309991E-2</v>
      </c>
      <c r="FJ177" s="86">
        <f ca="1">Control!$C$7*Calculations!$C$82*INDEX('Monthly Data'!N:N,Calculations!$C$116+MOD(AT177,Calculations!$C$118))+Control!$C$7*Calculations!$C$83*INDEX('Monthly Data'!O:O,Calculations!$C$116+MOD(AT177,Calculations!$C$118))+Control!$C$7*Calculations!$C$84*INDEX('Monthly Data'!P:P,Calculations!$C$116+MOD(AT177,Calculations!$C$118))+Control!$C$7*Calculations!$C$85*INDEX('Monthly Data'!Q:Q,Calculations!$C$116+MOD(AT177,Calculations!$C$118))+(1-Control!$C$7*Calculations!$C$87)*INDEX('Monthly Data'!R:R,Calculations!$C$116+MOD(AT177,Calculations!$C$118))</f>
        <v>1.142101364887867E-2</v>
      </c>
      <c r="FK177" s="86">
        <f ca="1">Control!$C$7*Calculations!$C$82*INDEX('Monthly Data'!N:N,Calculations!$C$116+MOD(AU177,Calculations!$C$118))+Control!$C$7*Calculations!$C$83*INDEX('Monthly Data'!O:O,Calculations!$C$116+MOD(AU177,Calculations!$C$118))+Control!$C$7*Calculations!$C$84*INDEX('Monthly Data'!P:P,Calculations!$C$116+MOD(AU177,Calculations!$C$118))+Control!$C$7*Calculations!$C$85*INDEX('Monthly Data'!Q:Q,Calculations!$C$116+MOD(AU177,Calculations!$C$118))+(1-Control!$C$7*Calculations!$C$87)*INDEX('Monthly Data'!R:R,Calculations!$C$116+MOD(AU177,Calculations!$C$118))</f>
        <v>6.4539397490030407E-3</v>
      </c>
      <c r="FL177" s="86">
        <f ca="1">Control!$C$7*Calculations!$C$82*INDEX('Monthly Data'!N:N,Calculations!$C$116+MOD(AV177,Calculations!$C$118))+Control!$C$7*Calculations!$C$83*INDEX('Monthly Data'!O:O,Calculations!$C$116+MOD(AV177,Calculations!$C$118))+Control!$C$7*Calculations!$C$84*INDEX('Monthly Data'!P:P,Calculations!$C$116+MOD(AV177,Calculations!$C$118))+Control!$C$7*Calculations!$C$85*INDEX('Monthly Data'!Q:Q,Calculations!$C$116+MOD(AV177,Calculations!$C$118))+(1-Control!$C$7*Calculations!$C$87)*INDEX('Monthly Data'!R:R,Calculations!$C$116+MOD(AV177,Calculations!$C$118))</f>
        <v>1.1786765492207996E-2</v>
      </c>
      <c r="FM177" s="86">
        <f ca="1">Control!$C$7*Calculations!$C$82*INDEX('Monthly Data'!N:N,Calculations!$C$116+MOD(AW177,Calculations!$C$118))+Control!$C$7*Calculations!$C$83*INDEX('Monthly Data'!O:O,Calculations!$C$116+MOD(AW177,Calculations!$C$118))+Control!$C$7*Calculations!$C$84*INDEX('Monthly Data'!P:P,Calculations!$C$116+MOD(AW177,Calculations!$C$118))+Control!$C$7*Calculations!$C$85*INDEX('Monthly Data'!Q:Q,Calculations!$C$116+MOD(AW177,Calculations!$C$118))+(1-Control!$C$7*Calculations!$C$87)*INDEX('Monthly Data'!R:R,Calculations!$C$116+MOD(AW177,Calculations!$C$118))</f>
        <v>1.1702576456120543E-2</v>
      </c>
      <c r="FN177" s="86">
        <f ca="1">Control!$C$7*Calculations!$C$82*INDEX('Monthly Data'!N:N,Calculations!$C$116+MOD(AX177,Calculations!$C$118))+Control!$C$7*Calculations!$C$83*INDEX('Monthly Data'!O:O,Calculations!$C$116+MOD(AX177,Calculations!$C$118))+Control!$C$7*Calculations!$C$84*INDEX('Monthly Data'!P:P,Calculations!$C$116+MOD(AX177,Calculations!$C$118))+Control!$C$7*Calculations!$C$85*INDEX('Monthly Data'!Q:Q,Calculations!$C$116+MOD(AX177,Calculations!$C$118))+(1-Control!$C$7*Calculations!$C$87)*INDEX('Monthly Data'!R:R,Calculations!$C$116+MOD(AX177,Calculations!$C$118))</f>
        <v>-1.4213734788548189E-2</v>
      </c>
      <c r="FO177" s="86">
        <f ca="1">Control!$C$7*Calculations!$C$82*INDEX('Monthly Data'!N:N,Calculations!$C$116+MOD(AY177,Calculations!$C$118))+Control!$C$7*Calculations!$C$83*INDEX('Monthly Data'!O:O,Calculations!$C$116+MOD(AY177,Calculations!$C$118))+Control!$C$7*Calculations!$C$84*INDEX('Monthly Data'!P:P,Calculations!$C$116+MOD(AY177,Calculations!$C$118))+Control!$C$7*Calculations!$C$85*INDEX('Monthly Data'!Q:Q,Calculations!$C$116+MOD(AY177,Calculations!$C$118))+(1-Control!$C$7*Calculations!$C$87)*INDEX('Monthly Data'!R:R,Calculations!$C$116+MOD(AY177,Calculations!$C$118))</f>
        <v>8.3814116887657771E-3</v>
      </c>
      <c r="FP177" s="86">
        <f ca="1">Control!$C$7*Calculations!$C$82*INDEX('Monthly Data'!N:N,Calculations!$C$116+MOD(AZ177,Calculations!$C$118))+Control!$C$7*Calculations!$C$83*INDEX('Monthly Data'!O:O,Calculations!$C$116+MOD(AZ177,Calculations!$C$118))+Control!$C$7*Calculations!$C$84*INDEX('Monthly Data'!P:P,Calculations!$C$116+MOD(AZ177,Calculations!$C$118))+Control!$C$7*Calculations!$C$85*INDEX('Monthly Data'!Q:Q,Calculations!$C$116+MOD(AZ177,Calculations!$C$118))+(1-Control!$C$7*Calculations!$C$87)*INDEX('Monthly Data'!R:R,Calculations!$C$116+MOD(AZ177,Calculations!$C$118))</f>
        <v>-1.1360801645249321E-2</v>
      </c>
      <c r="FQ177" s="86">
        <f ca="1">Control!$C$7*Calculations!$C$82*INDEX('Monthly Data'!N:N,Calculations!$C$116+MOD(BA177,Calculations!$C$118))+Control!$C$7*Calculations!$C$83*INDEX('Monthly Data'!O:O,Calculations!$C$116+MOD(BA177,Calculations!$C$118))+Control!$C$7*Calculations!$C$84*INDEX('Monthly Data'!P:P,Calculations!$C$116+MOD(BA177,Calculations!$C$118))+Control!$C$7*Calculations!$C$85*INDEX('Monthly Data'!Q:Q,Calculations!$C$116+MOD(BA177,Calculations!$C$118))+(1-Control!$C$7*Calculations!$C$87)*INDEX('Monthly Data'!R:R,Calculations!$C$116+MOD(BA177,Calculations!$C$118))</f>
        <v>3.0957942835585645E-2</v>
      </c>
      <c r="FR177" s="86">
        <f ca="1">Control!$C$7*Calculations!$C$82*INDEX('Monthly Data'!N:N,Calculations!$C$116+MOD(BB177,Calculations!$C$118))+Control!$C$7*Calculations!$C$83*INDEX('Monthly Data'!O:O,Calculations!$C$116+MOD(BB177,Calculations!$C$118))+Control!$C$7*Calculations!$C$84*INDEX('Monthly Data'!P:P,Calculations!$C$116+MOD(BB177,Calculations!$C$118))+Control!$C$7*Calculations!$C$85*INDEX('Monthly Data'!Q:Q,Calculations!$C$116+MOD(BB177,Calculations!$C$118))+(1-Control!$C$7*Calculations!$C$87)*INDEX('Monthly Data'!R:R,Calculations!$C$116+MOD(BB177,Calculations!$C$118))</f>
        <v>-2.6378232493851243E-2</v>
      </c>
      <c r="FS177" s="86">
        <f ca="1">Control!$C$7*Calculations!$C$82*INDEX('Monthly Data'!N:N,Calculations!$C$116+MOD(BC177,Calculations!$C$118))+Control!$C$7*Calculations!$C$83*INDEX('Monthly Data'!O:O,Calculations!$C$116+MOD(BC177,Calculations!$C$118))+Control!$C$7*Calculations!$C$84*INDEX('Monthly Data'!P:P,Calculations!$C$116+MOD(BC177,Calculations!$C$118))+Control!$C$7*Calculations!$C$85*INDEX('Monthly Data'!Q:Q,Calculations!$C$116+MOD(BC177,Calculations!$C$118))+(1-Control!$C$7*Calculations!$C$87)*INDEX('Monthly Data'!R:R,Calculations!$C$116+MOD(BC177,Calculations!$C$118))</f>
        <v>2.4722579420195831E-2</v>
      </c>
      <c r="FT177" s="86">
        <f ca="1">Control!$C$7*Calculations!$C$82*INDEX('Monthly Data'!N:N,Calculations!$C$116+MOD(BD177,Calculations!$C$118))+Control!$C$7*Calculations!$C$83*INDEX('Monthly Data'!O:O,Calculations!$C$116+MOD(BD177,Calculations!$C$118))+Control!$C$7*Calculations!$C$84*INDEX('Monthly Data'!P:P,Calculations!$C$116+MOD(BD177,Calculations!$C$118))+Control!$C$7*Calculations!$C$85*INDEX('Monthly Data'!Q:Q,Calculations!$C$116+MOD(BD177,Calculations!$C$118))+(1-Control!$C$7*Calculations!$C$87)*INDEX('Monthly Data'!R:R,Calculations!$C$116+MOD(BD177,Calculations!$C$118))</f>
        <v>-3.299557342782896E-2</v>
      </c>
      <c r="FU177" s="86">
        <f ca="1">Control!$C$7*Calculations!$C$82*INDEX('Monthly Data'!N:N,Calculations!$C$116+MOD(BE177,Calculations!$C$118))+Control!$C$7*Calculations!$C$83*INDEX('Monthly Data'!O:O,Calculations!$C$116+MOD(BE177,Calculations!$C$118))+Control!$C$7*Calculations!$C$84*INDEX('Monthly Data'!P:P,Calculations!$C$116+MOD(BE177,Calculations!$C$118))+Control!$C$7*Calculations!$C$85*INDEX('Monthly Data'!Q:Q,Calculations!$C$116+MOD(BE177,Calculations!$C$118))+(1-Control!$C$7*Calculations!$C$87)*INDEX('Monthly Data'!R:R,Calculations!$C$116+MOD(BE177,Calculations!$C$118))</f>
        <v>1.7831091590102856E-2</v>
      </c>
      <c r="FV177" s="86">
        <f ca="1">Control!$C$7*Calculations!$C$82*INDEX('Monthly Data'!N:N,Calculations!$C$116+MOD(BF177,Calculations!$C$118))+Control!$C$7*Calculations!$C$83*INDEX('Monthly Data'!O:O,Calculations!$C$116+MOD(BF177,Calculations!$C$118))+Control!$C$7*Calculations!$C$84*INDEX('Monthly Data'!P:P,Calculations!$C$116+MOD(BF177,Calculations!$C$118))+Control!$C$7*Calculations!$C$85*INDEX('Monthly Data'!Q:Q,Calculations!$C$116+MOD(BF177,Calculations!$C$118))+(1-Control!$C$7*Calculations!$C$87)*INDEX('Monthly Data'!R:R,Calculations!$C$116+MOD(BF177,Calculations!$C$118))</f>
        <v>1.3891304280773396E-2</v>
      </c>
      <c r="FW177" s="86">
        <f ca="1">Control!$C$7*Calculations!$C$82*INDEX('Monthly Data'!N:N,Calculations!$C$116+MOD(BG177,Calculations!$C$118))+Control!$C$7*Calculations!$C$83*INDEX('Monthly Data'!O:O,Calculations!$C$116+MOD(BG177,Calculations!$C$118))+Control!$C$7*Calculations!$C$84*INDEX('Monthly Data'!P:P,Calculations!$C$116+MOD(BG177,Calculations!$C$118))+Control!$C$7*Calculations!$C$85*INDEX('Monthly Data'!Q:Q,Calculations!$C$116+MOD(BG177,Calculations!$C$118))+(1-Control!$C$7*Calculations!$C$87)*INDEX('Monthly Data'!R:R,Calculations!$C$116+MOD(BG177,Calculations!$C$118))</f>
        <v>1.50127906355989E-2</v>
      </c>
      <c r="FX177" s="86">
        <f ca="1">Control!$C$7*Calculations!$C$82*INDEX('Monthly Data'!N:N,Calculations!$C$116+MOD(BH177,Calculations!$C$118))+Control!$C$7*Calculations!$C$83*INDEX('Monthly Data'!O:O,Calculations!$C$116+MOD(BH177,Calculations!$C$118))+Control!$C$7*Calculations!$C$84*INDEX('Monthly Data'!P:P,Calculations!$C$116+MOD(BH177,Calculations!$C$118))+Control!$C$7*Calculations!$C$85*INDEX('Monthly Data'!Q:Q,Calculations!$C$116+MOD(BH177,Calculations!$C$118))+(1-Control!$C$7*Calculations!$C$87)*INDEX('Monthly Data'!R:R,Calculations!$C$116+MOD(BH177,Calculations!$C$118))</f>
        <v>2.4842166689046628E-2</v>
      </c>
      <c r="FY177" s="86">
        <f ca="1">Control!$C$7*Calculations!$C$82*INDEX('Monthly Data'!N:N,Calculations!$C$116+MOD(BI177,Calculations!$C$118))+Control!$C$7*Calculations!$C$83*INDEX('Monthly Data'!O:O,Calculations!$C$116+MOD(BI177,Calculations!$C$118))+Control!$C$7*Calculations!$C$84*INDEX('Monthly Data'!P:P,Calculations!$C$116+MOD(BI177,Calculations!$C$118))+Control!$C$7*Calculations!$C$85*INDEX('Monthly Data'!Q:Q,Calculations!$C$116+MOD(BI177,Calculations!$C$118))+(1-Control!$C$7*Calculations!$C$87)*INDEX('Monthly Data'!R:R,Calculations!$C$116+MOD(BI177,Calculations!$C$118))</f>
        <v>2.2757992058453024E-3</v>
      </c>
      <c r="FZ177" s="86">
        <f ca="1">Control!$C$7*Calculations!$C$82*INDEX('Monthly Data'!N:N,Calculations!$C$116+MOD(BJ177,Calculations!$C$118))+Control!$C$7*Calculations!$C$83*INDEX('Monthly Data'!O:O,Calculations!$C$116+MOD(BJ177,Calculations!$C$118))+Control!$C$7*Calculations!$C$84*INDEX('Monthly Data'!P:P,Calculations!$C$116+MOD(BJ177,Calculations!$C$118))+Control!$C$7*Calculations!$C$85*INDEX('Monthly Data'!Q:Q,Calculations!$C$116+MOD(BJ177,Calculations!$C$118))+(1-Control!$C$7*Calculations!$C$87)*INDEX('Monthly Data'!R:R,Calculations!$C$116+MOD(BJ177,Calculations!$C$118))</f>
        <v>-9.839093431862074E-3</v>
      </c>
      <c r="GA177" s="86">
        <f ca="1">Control!$C$7*Calculations!$C$82*INDEX('Monthly Data'!N:N,Calculations!$C$116+MOD(BK177,Calculations!$C$118))+Control!$C$7*Calculations!$C$83*INDEX('Monthly Data'!O:O,Calculations!$C$116+MOD(BK177,Calculations!$C$118))+Control!$C$7*Calculations!$C$84*INDEX('Monthly Data'!P:P,Calculations!$C$116+MOD(BK177,Calculations!$C$118))+Control!$C$7*Calculations!$C$85*INDEX('Monthly Data'!Q:Q,Calculations!$C$116+MOD(BK177,Calculations!$C$118))+(1-Control!$C$7*Calculations!$C$87)*INDEX('Monthly Data'!R:R,Calculations!$C$116+MOD(BK177,Calculations!$C$118))</f>
        <v>1.1704119272391494E-2</v>
      </c>
      <c r="GB177" s="86">
        <f ca="1">Control!$C$7*Calculations!$C$82*INDEX('Monthly Data'!N:N,Calculations!$C$116+MOD(BL177,Calculations!$C$118))+Control!$C$7*Calculations!$C$83*INDEX('Monthly Data'!O:O,Calculations!$C$116+MOD(BL177,Calculations!$C$118))+Control!$C$7*Calculations!$C$84*INDEX('Monthly Data'!P:P,Calculations!$C$116+MOD(BL177,Calculations!$C$118))+Control!$C$7*Calculations!$C$85*INDEX('Monthly Data'!Q:Q,Calculations!$C$116+MOD(BL177,Calculations!$C$118))+(1-Control!$C$7*Calculations!$C$87)*INDEX('Monthly Data'!R:R,Calculations!$C$116+MOD(BL177,Calculations!$C$118))</f>
        <v>9.5791276036140301E-3</v>
      </c>
      <c r="GC177" s="86">
        <f ca="1">Control!$C$7*Calculations!$C$82*INDEX('Monthly Data'!N:N,Calculations!$C$116+MOD(BM177,Calculations!$C$118))+Control!$C$7*Calculations!$C$83*INDEX('Monthly Data'!O:O,Calculations!$C$116+MOD(BM177,Calculations!$C$118))+Control!$C$7*Calculations!$C$84*INDEX('Monthly Data'!P:P,Calculations!$C$116+MOD(BM177,Calculations!$C$118))+Control!$C$7*Calculations!$C$85*INDEX('Monthly Data'!Q:Q,Calculations!$C$116+MOD(BM177,Calculations!$C$118))+(1-Control!$C$7*Calculations!$C$87)*INDEX('Monthly Data'!R:R,Calculations!$C$116+MOD(BM177,Calculations!$C$118))</f>
        <v>-2.0259958308006688E-2</v>
      </c>
      <c r="GD177" s="86">
        <f ca="1">Control!$C$7*Calculations!$C$82*INDEX('Monthly Data'!N:N,Calculations!$C$116+MOD(BN177,Calculations!$C$118))+Control!$C$7*Calculations!$C$83*INDEX('Monthly Data'!O:O,Calculations!$C$116+MOD(BN177,Calculations!$C$118))+Control!$C$7*Calculations!$C$84*INDEX('Monthly Data'!P:P,Calculations!$C$116+MOD(BN177,Calculations!$C$118))+Control!$C$7*Calculations!$C$85*INDEX('Monthly Data'!Q:Q,Calculations!$C$116+MOD(BN177,Calculations!$C$118))+(1-Control!$C$7*Calculations!$C$87)*INDEX('Monthly Data'!R:R,Calculations!$C$116+MOD(BN177,Calculations!$C$118))</f>
        <v>-2.5419860972892394E-2</v>
      </c>
      <c r="GE177" s="86">
        <f ca="1">Control!$C$7*Calculations!$C$82*INDEX('Monthly Data'!N:N,Calculations!$C$116+MOD(BO177,Calculations!$C$118))+Control!$C$7*Calculations!$C$83*INDEX('Monthly Data'!O:O,Calculations!$C$116+MOD(BO177,Calculations!$C$118))+Control!$C$7*Calculations!$C$84*INDEX('Monthly Data'!P:P,Calculations!$C$116+MOD(BO177,Calculations!$C$118))+Control!$C$7*Calculations!$C$85*INDEX('Monthly Data'!Q:Q,Calculations!$C$116+MOD(BO177,Calculations!$C$118))+(1-Control!$C$7*Calculations!$C$87)*INDEX('Monthly Data'!R:R,Calculations!$C$116+MOD(BO177,Calculations!$C$118))</f>
        <v>2.4470405846852006E-3</v>
      </c>
      <c r="GF177" s="86">
        <f ca="1">Control!$C$7*Calculations!$C$82*INDEX('Monthly Data'!N:N,Calculations!$C$116+MOD(BP177,Calculations!$C$118))+Control!$C$7*Calculations!$C$83*INDEX('Monthly Data'!O:O,Calculations!$C$116+MOD(BP177,Calculations!$C$118))+Control!$C$7*Calculations!$C$84*INDEX('Monthly Data'!P:P,Calculations!$C$116+MOD(BP177,Calculations!$C$118))+Control!$C$7*Calculations!$C$85*INDEX('Monthly Data'!Q:Q,Calculations!$C$116+MOD(BP177,Calculations!$C$118))+(1-Control!$C$7*Calculations!$C$87)*INDEX('Monthly Data'!R:R,Calculations!$C$116+MOD(BP177,Calculations!$C$118))</f>
        <v>1.0921298083007208E-2</v>
      </c>
      <c r="GG177" s="86">
        <f ca="1">Control!$C$7*Calculations!$C$82*INDEX('Monthly Data'!N:N,Calculations!$C$116+MOD(BQ177,Calculations!$C$118))+Control!$C$7*Calculations!$C$83*INDEX('Monthly Data'!O:O,Calculations!$C$116+MOD(BQ177,Calculations!$C$118))+Control!$C$7*Calculations!$C$84*INDEX('Monthly Data'!P:P,Calculations!$C$116+MOD(BQ177,Calculations!$C$118))+Control!$C$7*Calculations!$C$85*INDEX('Monthly Data'!Q:Q,Calculations!$C$116+MOD(BQ177,Calculations!$C$118))+(1-Control!$C$7*Calculations!$C$87)*INDEX('Monthly Data'!R:R,Calculations!$C$116+MOD(BQ177,Calculations!$C$118))</f>
        <v>1.0018681835149534E-3</v>
      </c>
      <c r="GH177" s="86">
        <f ca="1">Control!$C$7*Calculations!$C$82*INDEX('Monthly Data'!N:N,Calculations!$C$116+MOD(BR177,Calculations!$C$118))+Control!$C$7*Calculations!$C$83*INDEX('Monthly Data'!O:O,Calculations!$C$116+MOD(BR177,Calculations!$C$118))+Control!$C$7*Calculations!$C$84*INDEX('Monthly Data'!P:P,Calculations!$C$116+MOD(BR177,Calculations!$C$118))+Control!$C$7*Calculations!$C$85*INDEX('Monthly Data'!Q:Q,Calculations!$C$116+MOD(BR177,Calculations!$C$118))+(1-Control!$C$7*Calculations!$C$87)*INDEX('Monthly Data'!R:R,Calculations!$C$116+MOD(BR177,Calculations!$C$118))</f>
        <v>8.3814116887657771E-3</v>
      </c>
      <c r="GI177" s="86">
        <f ca="1">Control!$C$7*Calculations!$C$82*INDEX('Monthly Data'!N:N,Calculations!$C$116+MOD(BS177,Calculations!$C$118))+Control!$C$7*Calculations!$C$83*INDEX('Monthly Data'!O:O,Calculations!$C$116+MOD(BS177,Calculations!$C$118))+Control!$C$7*Calculations!$C$84*INDEX('Monthly Data'!P:P,Calculations!$C$116+MOD(BS177,Calculations!$C$118))+Control!$C$7*Calculations!$C$85*INDEX('Monthly Data'!Q:Q,Calculations!$C$116+MOD(BS177,Calculations!$C$118))+(1-Control!$C$7*Calculations!$C$87)*INDEX('Monthly Data'!R:R,Calculations!$C$116+MOD(BS177,Calculations!$C$118))</f>
        <v>2.3852824346838646E-2</v>
      </c>
      <c r="GJ177" s="86">
        <f ca="1">Control!$C$7*Calculations!$C$82*INDEX('Monthly Data'!N:N,Calculations!$C$116+MOD(BT177,Calculations!$C$118))+Control!$C$7*Calculations!$C$83*INDEX('Monthly Data'!O:O,Calculations!$C$116+MOD(BT177,Calculations!$C$118))+Control!$C$7*Calculations!$C$84*INDEX('Monthly Data'!P:P,Calculations!$C$116+MOD(BT177,Calculations!$C$118))+Control!$C$7*Calculations!$C$85*INDEX('Monthly Data'!Q:Q,Calculations!$C$116+MOD(BT177,Calculations!$C$118))+(1-Control!$C$7*Calculations!$C$87)*INDEX('Monthly Data'!R:R,Calculations!$C$116+MOD(BT177,Calculations!$C$118))</f>
        <v>-1.3959200237295809E-2</v>
      </c>
      <c r="GK177" s="86">
        <f ca="1">Control!$C$7*Calculations!$C$82*INDEX('Monthly Data'!N:N,Calculations!$C$116+MOD(BU177,Calculations!$C$118))+Control!$C$7*Calculations!$C$83*INDEX('Monthly Data'!O:O,Calculations!$C$116+MOD(BU177,Calculations!$C$118))+Control!$C$7*Calculations!$C$84*INDEX('Monthly Data'!P:P,Calculations!$C$116+MOD(BU177,Calculations!$C$118))+Control!$C$7*Calculations!$C$85*INDEX('Monthly Data'!Q:Q,Calculations!$C$116+MOD(BU177,Calculations!$C$118))+(1-Control!$C$7*Calculations!$C$87)*INDEX('Monthly Data'!R:R,Calculations!$C$116+MOD(BU177,Calculations!$C$118))</f>
        <v>7.7184133340106598E-3</v>
      </c>
      <c r="GL177" s="86">
        <f ca="1">Control!$C$7*Calculations!$C$82*INDEX('Monthly Data'!N:N,Calculations!$C$116+MOD(BV177,Calculations!$C$118))+Control!$C$7*Calculations!$C$83*INDEX('Monthly Data'!O:O,Calculations!$C$116+MOD(BV177,Calculations!$C$118))+Control!$C$7*Calculations!$C$84*INDEX('Monthly Data'!P:P,Calculations!$C$116+MOD(BV177,Calculations!$C$118))+Control!$C$7*Calculations!$C$85*INDEX('Monthly Data'!Q:Q,Calculations!$C$116+MOD(BV177,Calculations!$C$118))+(1-Control!$C$7*Calculations!$C$87)*INDEX('Monthly Data'!R:R,Calculations!$C$116+MOD(BV177,Calculations!$C$118))</f>
        <v>-4.0413381192162513E-2</v>
      </c>
      <c r="GM177" s="86">
        <f ca="1">Control!$C$7*Calculations!$C$82*INDEX('Monthly Data'!N:N,Calculations!$C$116+MOD(BW177,Calculations!$C$118))+Control!$C$7*Calculations!$C$83*INDEX('Monthly Data'!O:O,Calculations!$C$116+MOD(BW177,Calculations!$C$118))+Control!$C$7*Calculations!$C$84*INDEX('Monthly Data'!P:P,Calculations!$C$116+MOD(BW177,Calculations!$C$118))+Control!$C$7*Calculations!$C$85*INDEX('Monthly Data'!Q:Q,Calculations!$C$116+MOD(BW177,Calculations!$C$118))+(1-Control!$C$7*Calculations!$C$87)*INDEX('Monthly Data'!R:R,Calculations!$C$116+MOD(BW177,Calculations!$C$118))</f>
        <v>-2.0269389991732112E-2</v>
      </c>
      <c r="GN177" s="86">
        <f ca="1">Control!$C$7*Calculations!$C$82*INDEX('Monthly Data'!N:N,Calculations!$C$116+MOD(BX177,Calculations!$C$118))+Control!$C$7*Calculations!$C$83*INDEX('Monthly Data'!O:O,Calculations!$C$116+MOD(BX177,Calculations!$C$118))+Control!$C$7*Calculations!$C$84*INDEX('Monthly Data'!P:P,Calculations!$C$116+MOD(BX177,Calculations!$C$118))+Control!$C$7*Calculations!$C$85*INDEX('Monthly Data'!Q:Q,Calculations!$C$116+MOD(BX177,Calculations!$C$118))+(1-Control!$C$7*Calculations!$C$87)*INDEX('Monthly Data'!R:R,Calculations!$C$116+MOD(BX177,Calculations!$C$118))</f>
        <v>-1.8530040247387896E-2</v>
      </c>
      <c r="GO177" s="86">
        <f ca="1">Control!$C$7*Calculations!$C$82*INDEX('Monthly Data'!N:N,Calculations!$C$116+MOD(BY177,Calculations!$C$118))+Control!$C$7*Calculations!$C$83*INDEX('Monthly Data'!O:O,Calculations!$C$116+MOD(BY177,Calculations!$C$118))+Control!$C$7*Calculations!$C$84*INDEX('Monthly Data'!P:P,Calculations!$C$116+MOD(BY177,Calculations!$C$118))+Control!$C$7*Calculations!$C$85*INDEX('Monthly Data'!Q:Q,Calculations!$C$116+MOD(BY177,Calculations!$C$118))+(1-Control!$C$7*Calculations!$C$87)*INDEX('Monthly Data'!R:R,Calculations!$C$116+MOD(BY177,Calculations!$C$118))</f>
        <v>-6.1115617667135171E-2</v>
      </c>
      <c r="GP177" s="86">
        <f ca="1">Control!$C$7*Calculations!$C$82*INDEX('Monthly Data'!N:N,Calculations!$C$116+MOD(BZ177,Calculations!$C$118))+Control!$C$7*Calculations!$C$83*INDEX('Monthly Data'!O:O,Calculations!$C$116+MOD(BZ177,Calculations!$C$118))+Control!$C$7*Calculations!$C$84*INDEX('Monthly Data'!P:P,Calculations!$C$116+MOD(BZ177,Calculations!$C$118))+Control!$C$7*Calculations!$C$85*INDEX('Monthly Data'!Q:Q,Calculations!$C$116+MOD(BZ177,Calculations!$C$118))+(1-Control!$C$7*Calculations!$C$87)*INDEX('Monthly Data'!R:R,Calculations!$C$116+MOD(BZ177,Calculations!$C$118))</f>
        <v>2.5325873776067674E-2</v>
      </c>
      <c r="GQ177" s="86">
        <f ca="1">Control!$C$7*Calculations!$C$82*INDEX('Monthly Data'!N:N,Calculations!$C$116+MOD(CA177,Calculations!$C$118))+Control!$C$7*Calculations!$C$83*INDEX('Monthly Data'!O:O,Calculations!$C$116+MOD(CA177,Calculations!$C$118))+Control!$C$7*Calculations!$C$84*INDEX('Monthly Data'!P:P,Calculations!$C$116+MOD(CA177,Calculations!$C$118))+Control!$C$7*Calculations!$C$85*INDEX('Monthly Data'!Q:Q,Calculations!$C$116+MOD(CA177,Calculations!$C$118))+(1-Control!$C$7*Calculations!$C$87)*INDEX('Monthly Data'!R:R,Calculations!$C$116+MOD(CA177,Calculations!$C$118))</f>
        <v>1.0353752315110615E-2</v>
      </c>
      <c r="GR177" s="86">
        <f ca="1">Control!$C$7*Calculations!$C$82*INDEX('Monthly Data'!N:N,Calculations!$C$116+MOD(CB177,Calculations!$C$118))+Control!$C$7*Calculations!$C$83*INDEX('Monthly Data'!O:O,Calculations!$C$116+MOD(CB177,Calculations!$C$118))+Control!$C$7*Calculations!$C$84*INDEX('Monthly Data'!P:P,Calculations!$C$116+MOD(CB177,Calculations!$C$118))+Control!$C$7*Calculations!$C$85*INDEX('Monthly Data'!Q:Q,Calculations!$C$116+MOD(CB177,Calculations!$C$118))+(1-Control!$C$7*Calculations!$C$87)*INDEX('Monthly Data'!R:R,Calculations!$C$116+MOD(CB177,Calculations!$C$118))</f>
        <v>-7.4084874653726545E-3</v>
      </c>
      <c r="GS177" s="86">
        <f ca="1">Control!$C$7*Calculations!$C$82*INDEX('Monthly Data'!N:N,Calculations!$C$116+MOD(CC177,Calculations!$C$118))+Control!$C$7*Calculations!$C$83*INDEX('Monthly Data'!O:O,Calculations!$C$116+MOD(CC177,Calculations!$C$118))+Control!$C$7*Calculations!$C$84*INDEX('Monthly Data'!P:P,Calculations!$C$116+MOD(CC177,Calculations!$C$118))+Control!$C$7*Calculations!$C$85*INDEX('Monthly Data'!Q:Q,Calculations!$C$116+MOD(CC177,Calculations!$C$118))+(1-Control!$C$7*Calculations!$C$87)*INDEX('Monthly Data'!R:R,Calculations!$C$116+MOD(CC177,Calculations!$C$118))</f>
        <v>1.5758278480433856E-2</v>
      </c>
      <c r="GT177" s="86">
        <f ca="1">Control!$C$7*Calculations!$C$82*INDEX('Monthly Data'!N:N,Calculations!$C$116+MOD(CD177,Calculations!$C$118))+Control!$C$7*Calculations!$C$83*INDEX('Monthly Data'!O:O,Calculations!$C$116+MOD(CD177,Calculations!$C$118))+Control!$C$7*Calculations!$C$84*INDEX('Monthly Data'!P:P,Calculations!$C$116+MOD(CD177,Calculations!$C$118))+Control!$C$7*Calculations!$C$85*INDEX('Monthly Data'!Q:Q,Calculations!$C$116+MOD(CD177,Calculations!$C$118))+(1-Control!$C$7*Calculations!$C$87)*INDEX('Monthly Data'!R:R,Calculations!$C$116+MOD(CD177,Calculations!$C$118))</f>
        <v>3.5231336013669103E-2</v>
      </c>
      <c r="GU177" s="86">
        <f ca="1">Control!$C$7*Calculations!$C$82*INDEX('Monthly Data'!N:N,Calculations!$C$116+MOD(CE177,Calculations!$C$118))+Control!$C$7*Calculations!$C$83*INDEX('Monthly Data'!O:O,Calculations!$C$116+MOD(CE177,Calculations!$C$118))+Control!$C$7*Calculations!$C$84*INDEX('Monthly Data'!P:P,Calculations!$C$116+MOD(CE177,Calculations!$C$118))+Control!$C$7*Calculations!$C$85*INDEX('Monthly Data'!Q:Q,Calculations!$C$116+MOD(CE177,Calculations!$C$118))+(1-Control!$C$7*Calculations!$C$87)*INDEX('Monthly Data'!R:R,Calculations!$C$116+MOD(CE177,Calculations!$C$118))</f>
        <v>7.9764341593600071E-3</v>
      </c>
      <c r="GV177" s="86">
        <f ca="1">Control!$C$7*Calculations!$C$82*INDEX('Monthly Data'!N:N,Calculations!$C$116+MOD(CF177,Calculations!$C$118))+Control!$C$7*Calculations!$C$83*INDEX('Monthly Data'!O:O,Calculations!$C$116+MOD(CF177,Calculations!$C$118))+Control!$C$7*Calculations!$C$84*INDEX('Monthly Data'!P:P,Calculations!$C$116+MOD(CF177,Calculations!$C$118))+Control!$C$7*Calculations!$C$85*INDEX('Monthly Data'!Q:Q,Calculations!$C$116+MOD(CF177,Calculations!$C$118))+(1-Control!$C$7*Calculations!$C$87)*INDEX('Monthly Data'!R:R,Calculations!$C$116+MOD(CF177,Calculations!$C$118))</f>
        <v>3.1070573055362403E-2</v>
      </c>
      <c r="GW177" s="86">
        <f ca="1">Control!$C$7*Calculations!$C$82*INDEX('Monthly Data'!N:N,Calculations!$C$116+MOD(CG177,Calculations!$C$118))+Control!$C$7*Calculations!$C$83*INDEX('Monthly Data'!O:O,Calculations!$C$116+MOD(CG177,Calculations!$C$118))+Control!$C$7*Calculations!$C$84*INDEX('Monthly Data'!P:P,Calculations!$C$116+MOD(CG177,Calculations!$C$118))+Control!$C$7*Calculations!$C$85*INDEX('Monthly Data'!Q:Q,Calculations!$C$116+MOD(CG177,Calculations!$C$118))+(1-Control!$C$7*Calculations!$C$87)*INDEX('Monthly Data'!R:R,Calculations!$C$116+MOD(CG177,Calculations!$C$118))</f>
        <v>-6.1115617667135171E-2</v>
      </c>
      <c r="GX177" s="86">
        <f ca="1">Control!$C$7*Calculations!$C$82*INDEX('Monthly Data'!N:N,Calculations!$C$116+MOD(CH177,Calculations!$C$118))+Control!$C$7*Calculations!$C$83*INDEX('Monthly Data'!O:O,Calculations!$C$116+MOD(CH177,Calculations!$C$118))+Control!$C$7*Calculations!$C$84*INDEX('Monthly Data'!P:P,Calculations!$C$116+MOD(CH177,Calculations!$C$118))+Control!$C$7*Calculations!$C$85*INDEX('Monthly Data'!Q:Q,Calculations!$C$116+MOD(CH177,Calculations!$C$118))+(1-Control!$C$7*Calculations!$C$87)*INDEX('Monthly Data'!R:R,Calculations!$C$116+MOD(CH177,Calculations!$C$118))</f>
        <v>4.7768166384148329E-3</v>
      </c>
      <c r="GY177" s="86">
        <f ca="1">Control!$C$7*Calculations!$C$82*INDEX('Monthly Data'!N:N,Calculations!$C$116+MOD(CI177,Calculations!$C$118))+Control!$C$7*Calculations!$C$83*INDEX('Monthly Data'!O:O,Calculations!$C$116+MOD(CI177,Calculations!$C$118))+Control!$C$7*Calculations!$C$84*INDEX('Monthly Data'!P:P,Calculations!$C$116+MOD(CI177,Calculations!$C$118))+Control!$C$7*Calculations!$C$85*INDEX('Monthly Data'!Q:Q,Calculations!$C$116+MOD(CI177,Calculations!$C$118))+(1-Control!$C$7*Calculations!$C$87)*INDEX('Monthly Data'!R:R,Calculations!$C$116+MOD(CI177,Calculations!$C$118))</f>
        <v>-1.880155173376722E-2</v>
      </c>
      <c r="GZ177" s="86">
        <f ca="1">Control!$C$7*Calculations!$C$82*INDEX('Monthly Data'!N:N,Calculations!$C$116+MOD(CJ177,Calculations!$C$118))+Control!$C$7*Calculations!$C$83*INDEX('Monthly Data'!O:O,Calculations!$C$116+MOD(CJ177,Calculations!$C$118))+Control!$C$7*Calculations!$C$84*INDEX('Monthly Data'!P:P,Calculations!$C$116+MOD(CJ177,Calculations!$C$118))+Control!$C$7*Calculations!$C$85*INDEX('Monthly Data'!Q:Q,Calculations!$C$116+MOD(CJ177,Calculations!$C$118))+(1-Control!$C$7*Calculations!$C$87)*INDEX('Monthly Data'!R:R,Calculations!$C$116+MOD(CJ177,Calculations!$C$118))</f>
        <v>1.5108777406081684E-3</v>
      </c>
      <c r="HA177" s="86">
        <f ca="1">Control!$C$7*Calculations!$C$82*INDEX('Monthly Data'!N:N,Calculations!$C$116+MOD(CK177,Calculations!$C$118))+Control!$C$7*Calculations!$C$83*INDEX('Monthly Data'!O:O,Calculations!$C$116+MOD(CK177,Calculations!$C$118))+Control!$C$7*Calculations!$C$84*INDEX('Monthly Data'!P:P,Calculations!$C$116+MOD(CK177,Calculations!$C$118))+Control!$C$7*Calculations!$C$85*INDEX('Monthly Data'!Q:Q,Calculations!$C$116+MOD(CK177,Calculations!$C$118))+(1-Control!$C$7*Calculations!$C$87)*INDEX('Monthly Data'!R:R,Calculations!$C$116+MOD(CK177,Calculations!$C$118))</f>
        <v>-4.0413381192162513E-2</v>
      </c>
      <c r="HB177" s="86">
        <f ca="1">Control!$C$7*Calculations!$C$82*INDEX('Monthly Data'!N:N,Calculations!$C$116+MOD(CL177,Calculations!$C$118))+Control!$C$7*Calculations!$C$83*INDEX('Monthly Data'!O:O,Calculations!$C$116+MOD(CL177,Calculations!$C$118))+Control!$C$7*Calculations!$C$84*INDEX('Monthly Data'!P:P,Calculations!$C$116+MOD(CL177,Calculations!$C$118))+Control!$C$7*Calculations!$C$85*INDEX('Monthly Data'!Q:Q,Calculations!$C$116+MOD(CL177,Calculations!$C$118))+(1-Control!$C$7*Calculations!$C$87)*INDEX('Monthly Data'!R:R,Calculations!$C$116+MOD(CL177,Calculations!$C$118))</f>
        <v>3.127051071655923E-3</v>
      </c>
      <c r="HC177" s="86">
        <f ca="1">Control!$C$7*Calculations!$C$82*INDEX('Monthly Data'!N:N,Calculations!$C$116+MOD(CM177,Calculations!$C$118))+Control!$C$7*Calculations!$C$83*INDEX('Monthly Data'!O:O,Calculations!$C$116+MOD(CM177,Calculations!$C$118))+Control!$C$7*Calculations!$C$84*INDEX('Monthly Data'!P:P,Calculations!$C$116+MOD(CM177,Calculations!$C$118))+Control!$C$7*Calculations!$C$85*INDEX('Monthly Data'!Q:Q,Calculations!$C$116+MOD(CM177,Calculations!$C$118))+(1-Control!$C$7*Calculations!$C$87)*INDEX('Monthly Data'!R:R,Calculations!$C$116+MOD(CM177,Calculations!$C$118))</f>
        <v>9.5791276036140301E-3</v>
      </c>
      <c r="HD177" s="86">
        <f ca="1">Control!$C$7*Calculations!$C$82*INDEX('Monthly Data'!N:N,Calculations!$C$116+MOD(CN177,Calculations!$C$118))+Control!$C$7*Calculations!$C$83*INDEX('Monthly Data'!O:O,Calculations!$C$116+MOD(CN177,Calculations!$C$118))+Control!$C$7*Calculations!$C$84*INDEX('Monthly Data'!P:P,Calculations!$C$116+MOD(CN177,Calculations!$C$118))+Control!$C$7*Calculations!$C$85*INDEX('Monthly Data'!Q:Q,Calculations!$C$116+MOD(CN177,Calculations!$C$118))+(1-Control!$C$7*Calculations!$C$87)*INDEX('Monthly Data'!R:R,Calculations!$C$116+MOD(CN177,Calculations!$C$118))</f>
        <v>-1.8530040247387896E-2</v>
      </c>
      <c r="HE177" s="86">
        <f ca="1">Control!$C$7*Calculations!$C$82*INDEX('Monthly Data'!N:N,Calculations!$C$116+MOD(CO177,Calculations!$C$118))+Control!$C$7*Calculations!$C$83*INDEX('Monthly Data'!O:O,Calculations!$C$116+MOD(CO177,Calculations!$C$118))+Control!$C$7*Calculations!$C$84*INDEX('Monthly Data'!P:P,Calculations!$C$116+MOD(CO177,Calculations!$C$118))+Control!$C$7*Calculations!$C$85*INDEX('Monthly Data'!Q:Q,Calculations!$C$116+MOD(CO177,Calculations!$C$118))+(1-Control!$C$7*Calculations!$C$87)*INDEX('Monthly Data'!R:R,Calculations!$C$116+MOD(CO177,Calculations!$C$118))</f>
        <v>1.7361594973213587E-2</v>
      </c>
      <c r="HF177" s="86">
        <f ca="1">Control!$C$7*Calculations!$C$82*INDEX('Monthly Data'!N:N,Calculations!$C$116+MOD(CP177,Calculations!$C$118))+Control!$C$7*Calculations!$C$83*INDEX('Monthly Data'!O:O,Calculations!$C$116+MOD(CP177,Calculations!$C$118))+Control!$C$7*Calculations!$C$84*INDEX('Monthly Data'!P:P,Calculations!$C$116+MOD(CP177,Calculations!$C$118))+Control!$C$7*Calculations!$C$85*INDEX('Monthly Data'!Q:Q,Calculations!$C$116+MOD(CP177,Calculations!$C$118))+(1-Control!$C$7*Calculations!$C$87)*INDEX('Monthly Data'!R:R,Calculations!$C$116+MOD(CP177,Calculations!$C$118))</f>
        <v>9.5791276036140301E-3</v>
      </c>
      <c r="HG177" s="86">
        <f ca="1">Control!$C$7*Calculations!$C$82*INDEX('Monthly Data'!N:N,Calculations!$C$116+MOD(CQ177,Calculations!$C$118))+Control!$C$7*Calculations!$C$83*INDEX('Monthly Data'!O:O,Calculations!$C$116+MOD(CQ177,Calculations!$C$118))+Control!$C$7*Calculations!$C$84*INDEX('Monthly Data'!P:P,Calculations!$C$116+MOD(CQ177,Calculations!$C$118))+Control!$C$7*Calculations!$C$85*INDEX('Monthly Data'!Q:Q,Calculations!$C$116+MOD(CQ177,Calculations!$C$118))+(1-Control!$C$7*Calculations!$C$87)*INDEX('Monthly Data'!R:R,Calculations!$C$116+MOD(CQ177,Calculations!$C$118))</f>
        <v>1.046389543479892E-2</v>
      </c>
      <c r="HH177" s="86">
        <f ca="1">Control!$C$7*Calculations!$C$82*INDEX('Monthly Data'!N:N,Calculations!$C$116+MOD(CR177,Calculations!$C$118))+Control!$C$7*Calculations!$C$83*INDEX('Monthly Data'!O:O,Calculations!$C$116+MOD(CR177,Calculations!$C$118))+Control!$C$7*Calculations!$C$84*INDEX('Monthly Data'!P:P,Calculations!$C$116+MOD(CR177,Calculations!$C$118))+Control!$C$7*Calculations!$C$85*INDEX('Monthly Data'!Q:Q,Calculations!$C$116+MOD(CR177,Calculations!$C$118))+(1-Control!$C$7*Calculations!$C$87)*INDEX('Monthly Data'!R:R,Calculations!$C$116+MOD(CR177,Calculations!$C$118))</f>
        <v>4.4327772793586687E-3</v>
      </c>
      <c r="HI177" s="86">
        <f ca="1">Control!$C$7*Calculations!$C$82*INDEX('Monthly Data'!N:N,Calculations!$C$116+MOD(CS177,Calculations!$C$118))+Control!$C$7*Calculations!$C$83*INDEX('Monthly Data'!O:O,Calculations!$C$116+MOD(CS177,Calculations!$C$118))+Control!$C$7*Calculations!$C$84*INDEX('Monthly Data'!P:P,Calculations!$C$116+MOD(CS177,Calculations!$C$118))+Control!$C$7*Calculations!$C$85*INDEX('Monthly Data'!Q:Q,Calculations!$C$116+MOD(CS177,Calculations!$C$118))+(1-Control!$C$7*Calculations!$C$87)*INDEX('Monthly Data'!R:R,Calculations!$C$116+MOD(CS177,Calculations!$C$118))</f>
        <v>6.2631896128884862E-3</v>
      </c>
      <c r="HJ177" s="86">
        <f ca="1">Control!$C$7*Calculations!$C$82*INDEX('Monthly Data'!N:N,Calculations!$C$116+MOD(CT177,Calculations!$C$118))+Control!$C$7*Calculations!$C$83*INDEX('Monthly Data'!O:O,Calculations!$C$116+MOD(CT177,Calculations!$C$118))+Control!$C$7*Calculations!$C$84*INDEX('Monthly Data'!P:P,Calculations!$C$116+MOD(CT177,Calculations!$C$118))+Control!$C$7*Calculations!$C$85*INDEX('Monthly Data'!Q:Q,Calculations!$C$116+MOD(CT177,Calculations!$C$118))+(1-Control!$C$7*Calculations!$C$87)*INDEX('Monthly Data'!R:R,Calculations!$C$116+MOD(CT177,Calculations!$C$118))</f>
        <v>7.9764341593600071E-3</v>
      </c>
      <c r="HK177" s="86">
        <f ca="1">Control!$C$7*Calculations!$C$82*INDEX('Monthly Data'!N:N,Calculations!$C$116+MOD(CU177,Calculations!$C$118))+Control!$C$7*Calculations!$C$83*INDEX('Monthly Data'!O:O,Calculations!$C$116+MOD(CU177,Calculations!$C$118))+Control!$C$7*Calculations!$C$84*INDEX('Monthly Data'!P:P,Calculations!$C$116+MOD(CU177,Calculations!$C$118))+Control!$C$7*Calculations!$C$85*INDEX('Monthly Data'!Q:Q,Calculations!$C$116+MOD(CU177,Calculations!$C$118))+(1-Control!$C$7*Calculations!$C$87)*INDEX('Monthly Data'!R:R,Calculations!$C$116+MOD(CU177,Calculations!$C$118))</f>
        <v>3.4808428836917149E-3</v>
      </c>
      <c r="HL177" s="86">
        <f ca="1">Control!$C$7*Calculations!$C$82*INDEX('Monthly Data'!N:N,Calculations!$C$116+MOD(CV177,Calculations!$C$118))+Control!$C$7*Calculations!$C$83*INDEX('Monthly Data'!O:O,Calculations!$C$116+MOD(CV177,Calculations!$C$118))+Control!$C$7*Calculations!$C$84*INDEX('Monthly Data'!P:P,Calculations!$C$116+MOD(CV177,Calculations!$C$118))+Control!$C$7*Calculations!$C$85*INDEX('Monthly Data'!Q:Q,Calculations!$C$116+MOD(CV177,Calculations!$C$118))+(1-Control!$C$7*Calculations!$C$87)*INDEX('Monthly Data'!R:R,Calculations!$C$116+MOD(CV177,Calculations!$C$118))</f>
        <v>7.857567536297622E-3</v>
      </c>
      <c r="HM177" s="86">
        <f ca="1">Control!$C$7*Calculations!$C$82*INDEX('Monthly Data'!N:N,Calculations!$C$116+MOD(CW177,Calculations!$C$118))+Control!$C$7*Calculations!$C$83*INDEX('Monthly Data'!O:O,Calculations!$C$116+MOD(CW177,Calculations!$C$118))+Control!$C$7*Calculations!$C$84*INDEX('Monthly Data'!P:P,Calculations!$C$116+MOD(CW177,Calculations!$C$118))+Control!$C$7*Calculations!$C$85*INDEX('Monthly Data'!Q:Q,Calculations!$C$116+MOD(CW177,Calculations!$C$118))+(1-Control!$C$7*Calculations!$C$87)*INDEX('Monthly Data'!R:R,Calculations!$C$116+MOD(CW177,Calculations!$C$118))</f>
        <v>2.5790695379256122E-2</v>
      </c>
      <c r="HN177" s="86">
        <f ca="1">Control!$C$7*Calculations!$C$82*INDEX('Monthly Data'!N:N,Calculations!$C$116+MOD(CX177,Calculations!$C$118))+Control!$C$7*Calculations!$C$83*INDEX('Monthly Data'!O:O,Calculations!$C$116+MOD(CX177,Calculations!$C$118))+Control!$C$7*Calculations!$C$84*INDEX('Monthly Data'!P:P,Calculations!$C$116+MOD(CX177,Calculations!$C$118))+Control!$C$7*Calculations!$C$85*INDEX('Monthly Data'!Q:Q,Calculations!$C$116+MOD(CX177,Calculations!$C$118))+(1-Control!$C$7*Calculations!$C$87)*INDEX('Monthly Data'!R:R,Calculations!$C$116+MOD(CX177,Calculations!$C$118))</f>
        <v>-1.8530040247387896E-2</v>
      </c>
      <c r="HO177" s="86">
        <f ca="1">Control!$C$7*Calculations!$C$82*INDEX('Monthly Data'!N:N,Calculations!$C$116+MOD(CY177,Calculations!$C$118))+Control!$C$7*Calculations!$C$83*INDEX('Monthly Data'!O:O,Calculations!$C$116+MOD(CY177,Calculations!$C$118))+Control!$C$7*Calculations!$C$84*INDEX('Monthly Data'!P:P,Calculations!$C$116+MOD(CY177,Calculations!$C$118))+Control!$C$7*Calculations!$C$85*INDEX('Monthly Data'!Q:Q,Calculations!$C$116+MOD(CY177,Calculations!$C$118))+(1-Control!$C$7*Calculations!$C$87)*INDEX('Monthly Data'!R:R,Calculations!$C$116+MOD(CY177,Calculations!$C$118))</f>
        <v>3.7596120283497965E-2</v>
      </c>
      <c r="HP177" s="86">
        <f ca="1">Control!$C$7*Calculations!$C$82*INDEX('Monthly Data'!N:N,Calculations!$C$116+MOD(CZ177,Calculations!$C$118))+Control!$C$7*Calculations!$C$83*INDEX('Monthly Data'!O:O,Calculations!$C$116+MOD(CZ177,Calculations!$C$118))+Control!$C$7*Calculations!$C$84*INDEX('Monthly Data'!P:P,Calculations!$C$116+MOD(CZ177,Calculations!$C$118))+Control!$C$7*Calculations!$C$85*INDEX('Monthly Data'!Q:Q,Calculations!$C$116+MOD(CZ177,Calculations!$C$118))+(1-Control!$C$7*Calculations!$C$87)*INDEX('Monthly Data'!R:R,Calculations!$C$116+MOD(CZ177,Calculations!$C$118))</f>
        <v>3.5231336013669103E-2</v>
      </c>
      <c r="HQ177" s="86">
        <f ca="1">Control!$C$7*Calculations!$C$82*INDEX('Monthly Data'!N:N,Calculations!$C$116+MOD(DA177,Calculations!$C$118))+Control!$C$7*Calculations!$C$83*INDEX('Monthly Data'!O:O,Calculations!$C$116+MOD(DA177,Calculations!$C$118))+Control!$C$7*Calculations!$C$84*INDEX('Monthly Data'!P:P,Calculations!$C$116+MOD(DA177,Calculations!$C$118))+Control!$C$7*Calculations!$C$85*INDEX('Monthly Data'!Q:Q,Calculations!$C$116+MOD(DA177,Calculations!$C$118))+(1-Control!$C$7*Calculations!$C$87)*INDEX('Monthly Data'!R:R,Calculations!$C$116+MOD(DA177,Calculations!$C$118))</f>
        <v>1.3423979074716584E-2</v>
      </c>
      <c r="HR177" s="86">
        <f ca="1">Control!$C$7*Calculations!$C$82*INDEX('Monthly Data'!N:N,Calculations!$C$116+MOD(DB177,Calculations!$C$118))+Control!$C$7*Calculations!$C$83*INDEX('Monthly Data'!O:O,Calculations!$C$116+MOD(DB177,Calculations!$C$118))+Control!$C$7*Calculations!$C$84*INDEX('Monthly Data'!P:P,Calculations!$C$116+MOD(DB177,Calculations!$C$118))+Control!$C$7*Calculations!$C$85*INDEX('Monthly Data'!Q:Q,Calculations!$C$116+MOD(DB177,Calculations!$C$118))+(1-Control!$C$7*Calculations!$C$87)*INDEX('Monthly Data'!R:R,Calculations!$C$116+MOD(DB177,Calculations!$C$118))</f>
        <v>2.3852824346838646E-2</v>
      </c>
      <c r="HS177" s="86">
        <f ca="1">Control!$C$7*Calculations!$C$82*INDEX('Monthly Data'!N:N,Calculations!$C$116+MOD(DC177,Calculations!$C$118))+Control!$C$7*Calculations!$C$83*INDEX('Monthly Data'!O:O,Calculations!$C$116+MOD(DC177,Calculations!$C$118))+Control!$C$7*Calculations!$C$84*INDEX('Monthly Data'!P:P,Calculations!$C$116+MOD(DC177,Calculations!$C$118))+Control!$C$7*Calculations!$C$85*INDEX('Monthly Data'!Q:Q,Calculations!$C$116+MOD(DC177,Calculations!$C$118))+(1-Control!$C$7*Calculations!$C$87)*INDEX('Monthly Data'!R:R,Calculations!$C$116+MOD(DC177,Calculations!$C$118))</f>
        <v>2.766281641786093E-2</v>
      </c>
      <c r="HT177" s="86">
        <f ca="1">Control!$C$7*Calculations!$C$82*INDEX('Monthly Data'!N:N,Calculations!$C$116+MOD(DD177,Calculations!$C$118))+Control!$C$7*Calculations!$C$83*INDEX('Monthly Data'!O:O,Calculations!$C$116+MOD(DD177,Calculations!$C$118))+Control!$C$7*Calculations!$C$84*INDEX('Monthly Data'!P:P,Calculations!$C$116+MOD(DD177,Calculations!$C$118))+Control!$C$7*Calculations!$C$85*INDEX('Monthly Data'!Q:Q,Calculations!$C$116+MOD(DD177,Calculations!$C$118))+(1-Control!$C$7*Calculations!$C$87)*INDEX('Monthly Data'!R:R,Calculations!$C$116+MOD(DD177,Calculations!$C$118))</f>
        <v>-2.0259958308006688E-2</v>
      </c>
      <c r="HU177" s="86">
        <f ca="1">Control!$C$7*Calculations!$C$82*INDEX('Monthly Data'!N:N,Calculations!$C$116+MOD(DE177,Calculations!$C$118))+Control!$C$7*Calculations!$C$83*INDEX('Monthly Data'!O:O,Calculations!$C$116+MOD(DE177,Calculations!$C$118))+Control!$C$7*Calculations!$C$84*INDEX('Monthly Data'!P:P,Calculations!$C$116+MOD(DE177,Calculations!$C$118))+Control!$C$7*Calculations!$C$85*INDEX('Monthly Data'!Q:Q,Calculations!$C$116+MOD(DE177,Calculations!$C$118))+(1-Control!$C$7*Calculations!$C$87)*INDEX('Monthly Data'!R:R,Calculations!$C$116+MOD(DE177,Calculations!$C$118))</f>
        <v>1.3423979074716584E-2</v>
      </c>
      <c r="HV177" s="86">
        <f ca="1">Control!$C$7*Calculations!$C$82*INDEX('Monthly Data'!N:N,Calculations!$C$116+MOD(DF177,Calculations!$C$118))+Control!$C$7*Calculations!$C$83*INDEX('Monthly Data'!O:O,Calculations!$C$116+MOD(DF177,Calculations!$C$118))+Control!$C$7*Calculations!$C$84*INDEX('Monthly Data'!P:P,Calculations!$C$116+MOD(DF177,Calculations!$C$118))+Control!$C$7*Calculations!$C$85*INDEX('Monthly Data'!Q:Q,Calculations!$C$116+MOD(DF177,Calculations!$C$118))+(1-Control!$C$7*Calculations!$C$87)*INDEX('Monthly Data'!R:R,Calculations!$C$116+MOD(DF177,Calculations!$C$118))</f>
        <v>1.1704119272391494E-2</v>
      </c>
      <c r="HW177" s="86">
        <f ca="1">Control!$C$7*Calculations!$C$82*INDEX('Monthly Data'!N:N,Calculations!$C$116+MOD(DG177,Calculations!$C$118))+Control!$C$7*Calculations!$C$83*INDEX('Monthly Data'!O:O,Calculations!$C$116+MOD(DG177,Calculations!$C$118))+Control!$C$7*Calculations!$C$84*INDEX('Monthly Data'!P:P,Calculations!$C$116+MOD(DG177,Calculations!$C$118))+Control!$C$7*Calculations!$C$85*INDEX('Monthly Data'!Q:Q,Calculations!$C$116+MOD(DG177,Calculations!$C$118))+(1-Control!$C$7*Calculations!$C$87)*INDEX('Monthly Data'!R:R,Calculations!$C$116+MOD(DG177,Calculations!$C$118))</f>
        <v>1.1106855739851785E-2</v>
      </c>
      <c r="HX177" s="86">
        <f ca="1">Control!$C$7*Calculations!$C$82*INDEX('Monthly Data'!N:N,Calculations!$C$116+MOD(DH177,Calculations!$C$118))+Control!$C$7*Calculations!$C$83*INDEX('Monthly Data'!O:O,Calculations!$C$116+MOD(DH177,Calculations!$C$118))+Control!$C$7*Calculations!$C$84*INDEX('Monthly Data'!P:P,Calculations!$C$116+MOD(DH177,Calculations!$C$118))+Control!$C$7*Calculations!$C$85*INDEX('Monthly Data'!Q:Q,Calculations!$C$116+MOD(DH177,Calculations!$C$118))+(1-Control!$C$7*Calculations!$C$87)*INDEX('Monthly Data'!R:R,Calculations!$C$116+MOD(DH177,Calculations!$C$118))</f>
        <v>-3.8875517825435772E-3</v>
      </c>
      <c r="HY177" s="86">
        <f ca="1">Control!$C$7*Calculations!$C$82*INDEX('Monthly Data'!N:N,Calculations!$C$116+MOD(DI177,Calculations!$C$118))+Control!$C$7*Calculations!$C$83*INDEX('Monthly Data'!O:O,Calculations!$C$116+MOD(DI177,Calculations!$C$118))+Control!$C$7*Calculations!$C$84*INDEX('Monthly Data'!P:P,Calculations!$C$116+MOD(DI177,Calculations!$C$118))+Control!$C$7*Calculations!$C$85*INDEX('Monthly Data'!Q:Q,Calculations!$C$116+MOD(DI177,Calculations!$C$118))+(1-Control!$C$7*Calculations!$C$87)*INDEX('Monthly Data'!R:R,Calculations!$C$116+MOD(DI177,Calculations!$C$118))</f>
        <v>1.8695385296339444E-2</v>
      </c>
      <c r="HZ177" s="86">
        <f ca="1">Control!$C$7*Calculations!$C$82*INDEX('Monthly Data'!N:N,Calculations!$C$116+MOD(DJ177,Calculations!$C$118))+Control!$C$7*Calculations!$C$83*INDEX('Monthly Data'!O:O,Calculations!$C$116+MOD(DJ177,Calculations!$C$118))+Control!$C$7*Calculations!$C$84*INDEX('Monthly Data'!P:P,Calculations!$C$116+MOD(DJ177,Calculations!$C$118))+Control!$C$7*Calculations!$C$85*INDEX('Monthly Data'!Q:Q,Calculations!$C$116+MOD(DJ177,Calculations!$C$118))+(1-Control!$C$7*Calculations!$C$87)*INDEX('Monthly Data'!R:R,Calculations!$C$116+MOD(DJ177,Calculations!$C$118))</f>
        <v>1.1809891087585166E-2</v>
      </c>
      <c r="IA177" s="86">
        <f ca="1">Control!$C$7*Calculations!$C$82*INDEX('Monthly Data'!N:N,Calculations!$C$116+MOD(DK177,Calculations!$C$118))+Control!$C$7*Calculations!$C$83*INDEX('Monthly Data'!O:O,Calculations!$C$116+MOD(DK177,Calculations!$C$118))+Control!$C$7*Calculations!$C$84*INDEX('Monthly Data'!P:P,Calculations!$C$116+MOD(DK177,Calculations!$C$118))+Control!$C$7*Calculations!$C$85*INDEX('Monthly Data'!Q:Q,Calculations!$C$116+MOD(DK177,Calculations!$C$118))+(1-Control!$C$7*Calculations!$C$87)*INDEX('Monthly Data'!R:R,Calculations!$C$116+MOD(DK177,Calculations!$C$118))</f>
        <v>-2.0269389991732112E-2</v>
      </c>
      <c r="IB177" s="86">
        <f ca="1">Control!$C$7*Calculations!$C$82*INDEX('Monthly Data'!N:N,Calculations!$C$116+MOD(DL177,Calculations!$C$118))+Control!$C$7*Calculations!$C$83*INDEX('Monthly Data'!O:O,Calculations!$C$116+MOD(DL177,Calculations!$C$118))+Control!$C$7*Calculations!$C$84*INDEX('Monthly Data'!P:P,Calculations!$C$116+MOD(DL177,Calculations!$C$118))+Control!$C$7*Calculations!$C$85*INDEX('Monthly Data'!Q:Q,Calculations!$C$116+MOD(DL177,Calculations!$C$118))+(1-Control!$C$7*Calculations!$C$87)*INDEX('Monthly Data'!R:R,Calculations!$C$116+MOD(DL177,Calculations!$C$118))</f>
        <v>5.8868730207813358E-3</v>
      </c>
      <c r="IC177" s="86">
        <f ca="1">Control!$C$7*Calculations!$C$82*INDEX('Monthly Data'!N:N,Calculations!$C$116+MOD(DM177,Calculations!$C$118))+Control!$C$7*Calculations!$C$83*INDEX('Monthly Data'!O:O,Calculations!$C$116+MOD(DM177,Calculations!$C$118))+Control!$C$7*Calculations!$C$84*INDEX('Monthly Data'!P:P,Calculations!$C$116+MOD(DM177,Calculations!$C$118))+Control!$C$7*Calculations!$C$85*INDEX('Monthly Data'!Q:Q,Calculations!$C$116+MOD(DM177,Calculations!$C$118))+(1-Control!$C$7*Calculations!$C$87)*INDEX('Monthly Data'!R:R,Calculations!$C$116+MOD(DM177,Calculations!$C$118))</f>
        <v>2.0524935548016137E-2</v>
      </c>
      <c r="ID177" s="86">
        <f ca="1">Control!$C$7*Calculations!$C$82*INDEX('Monthly Data'!N:N,Calculations!$C$116+MOD(DN177,Calculations!$C$118))+Control!$C$7*Calculations!$C$83*INDEX('Monthly Data'!O:O,Calculations!$C$116+MOD(DN177,Calculations!$C$118))+Control!$C$7*Calculations!$C$84*INDEX('Monthly Data'!P:P,Calculations!$C$116+MOD(DN177,Calculations!$C$118))+Control!$C$7*Calculations!$C$85*INDEX('Monthly Data'!Q:Q,Calculations!$C$116+MOD(DN177,Calculations!$C$118))+(1-Control!$C$7*Calculations!$C$87)*INDEX('Monthly Data'!R:R,Calculations!$C$116+MOD(DN177,Calculations!$C$118))</f>
        <v>-2.7490061308214487E-3</v>
      </c>
      <c r="IE177" s="86">
        <f ca="1">Control!$C$7*Calculations!$C$82*INDEX('Monthly Data'!N:N,Calculations!$C$116+MOD(DO177,Calculations!$C$118))+Control!$C$7*Calculations!$C$83*INDEX('Monthly Data'!O:O,Calculations!$C$116+MOD(DO177,Calculations!$C$118))+Control!$C$7*Calculations!$C$84*INDEX('Monthly Data'!P:P,Calculations!$C$116+MOD(DO177,Calculations!$C$118))+Control!$C$7*Calculations!$C$85*INDEX('Monthly Data'!Q:Q,Calculations!$C$116+MOD(DO177,Calculations!$C$118))+(1-Control!$C$7*Calculations!$C$87)*INDEX('Monthly Data'!R:R,Calculations!$C$116+MOD(DO177,Calculations!$C$118))</f>
        <v>1.046389543479892E-2</v>
      </c>
      <c r="IF177" s="86">
        <f ca="1">Control!$C$7*Calculations!$C$82*INDEX('Monthly Data'!N:N,Calculations!$C$116+MOD(DP177,Calculations!$C$118))+Control!$C$7*Calculations!$C$83*INDEX('Monthly Data'!O:O,Calculations!$C$116+MOD(DP177,Calculations!$C$118))+Control!$C$7*Calculations!$C$84*INDEX('Monthly Data'!P:P,Calculations!$C$116+MOD(DP177,Calculations!$C$118))+Control!$C$7*Calculations!$C$85*INDEX('Monthly Data'!Q:Q,Calculations!$C$116+MOD(DP177,Calculations!$C$118))+(1-Control!$C$7*Calculations!$C$87)*INDEX('Monthly Data'!R:R,Calculations!$C$116+MOD(DP177,Calculations!$C$118))</f>
        <v>1.8665061640915637E-2</v>
      </c>
      <c r="IG177" s="88">
        <f ca="1">Control!$C$8*(1+DQ177)*(1+DR177)*(1+DS177)*(1+DT177)*(1+DU177)*(1+DV177)*(1+DW177)*(1+DX177)*(1+DY177)*(1+DZ177)*(1+EA177)*(1+EB177)*(1+EC177)*(1+ED177)*(1+EE177)*(1+EF177)*(1+EG177)*(1+EH177)*(1+EI177)*(1+EJ177)*(1+EK177)*(1+EL177)*(1+EM177)*(1+EN177)*(1+EO177)*(1+EP177)*(1+EQ177)*(1+ER177)*(1+ES177)*(1+ET177)*(1+EU177)*(1+EV177)*(1+EW177)*(1+EX177)*(1+EY177)*(1+EZ177)*(1+FA177)*(1+FB177)*(1+FC177)*(1+FD177)*(1+FE177)*(1+FF177)*(1+FG177)*(1+FH177)*(1+FI177)*(1+FJ177)*(1+FK177)*(1+FL177)*(1+FM177)*(1+FN177)*(1+FO177)*(1+FP177)*(1+FQ177)*(1+FR177)*(1+FS177)*(1+FT177)*(1+FU177)*(1+FV177)*(1+FW177)*(1+FX177)*(1+FY177)*(1+FZ177)*(1+GA177)*(1+GB177)*(1+GC177)*(1+GD177)*(1+GE177)*(1+GF177)*(1+GG177)*(1+GH177)*(1+GI177)*(1+GJ177)*(1+GK177)*(1+GL177)*(1+GM177)*(1+GN177)*(1+GO177)*(1+GP177)*(1+GQ177)*(1+GR177)*(1+GS177)*(1+GT177)*(1+GU177)*(1+GV177)*(1+GW177)*(1+GX177)*(1+GY177)*(1+GZ177)*(1+HA177)*(1+HB177)*(1+HC177)*(1+HD177)*(1+HE177)*(1+HF177)*(1+HG177)*(1+HH177)*(1+HI177)*(1+HJ177)*(1+HK177)*(1+HL177)*(1+HM177)*(1+HN177)*(1+HO177)*(1+HP177)*(1+HQ177)*(1+HR177)*(1+HS177)*(1+HT177)*(1+HU177)*(1+HV177)*(1+HW177)*(1+HX177)*(1+HY177)*(1+HZ177)*(1+IA177)*(1+IB177)*(1+IC177)*(1+ID177)*(1+IE177)*(1+IF177)</f>
        <v>95482.164541204664</v>
      </c>
    </row>
    <row r="178" spans="1:241" x14ac:dyDescent="0.25">
      <c r="A178">
        <v>65</v>
      </c>
      <c r="B178">
        <v>8</v>
      </c>
      <c r="C178">
        <v>50</v>
      </c>
      <c r="D178">
        <v>38</v>
      </c>
      <c r="E178">
        <v>118</v>
      </c>
      <c r="F178">
        <v>46</v>
      </c>
      <c r="G178">
        <v>66</v>
      </c>
      <c r="H178">
        <v>10</v>
      </c>
      <c r="I178">
        <v>85</v>
      </c>
      <c r="J178">
        <v>34</v>
      </c>
      <c r="K178">
        <v>73</v>
      </c>
      <c r="L178">
        <v>46</v>
      </c>
      <c r="M178">
        <v>47</v>
      </c>
      <c r="N178">
        <v>111</v>
      </c>
      <c r="O178">
        <v>62</v>
      </c>
      <c r="P178">
        <v>82</v>
      </c>
      <c r="Q178">
        <v>98</v>
      </c>
      <c r="R178">
        <v>2</v>
      </c>
      <c r="S178">
        <v>96</v>
      </c>
      <c r="T178">
        <v>20</v>
      </c>
      <c r="U178">
        <v>44</v>
      </c>
      <c r="V178">
        <v>69</v>
      </c>
      <c r="W178">
        <v>112</v>
      </c>
      <c r="X178">
        <v>107</v>
      </c>
      <c r="Y178">
        <v>26</v>
      </c>
      <c r="Z178">
        <v>58</v>
      </c>
      <c r="AA178">
        <v>76</v>
      </c>
      <c r="AB178">
        <v>42</v>
      </c>
      <c r="AC178">
        <v>78</v>
      </c>
      <c r="AD178">
        <v>72</v>
      </c>
      <c r="AE178">
        <v>57</v>
      </c>
      <c r="AF178">
        <v>42</v>
      </c>
      <c r="AG178">
        <v>38</v>
      </c>
      <c r="AH178">
        <v>9</v>
      </c>
      <c r="AI178">
        <v>7</v>
      </c>
      <c r="AJ178">
        <v>15</v>
      </c>
      <c r="AK178">
        <v>79</v>
      </c>
      <c r="AL178">
        <v>42</v>
      </c>
      <c r="AM178">
        <v>31</v>
      </c>
      <c r="AN178">
        <v>38</v>
      </c>
      <c r="AO178">
        <v>100</v>
      </c>
      <c r="AP178">
        <v>101</v>
      </c>
      <c r="AQ178">
        <v>49</v>
      </c>
      <c r="AR178">
        <v>14</v>
      </c>
      <c r="AS178">
        <v>15</v>
      </c>
      <c r="AT178">
        <v>53</v>
      </c>
      <c r="AU178">
        <v>11</v>
      </c>
      <c r="AV178">
        <v>60</v>
      </c>
      <c r="AW178">
        <v>32</v>
      </c>
      <c r="AX178">
        <v>63</v>
      </c>
      <c r="AY178">
        <v>98</v>
      </c>
      <c r="AZ178">
        <v>80</v>
      </c>
      <c r="BA178">
        <v>111</v>
      </c>
      <c r="BB178">
        <v>43</v>
      </c>
      <c r="BC178">
        <v>43</v>
      </c>
      <c r="BD178">
        <v>107</v>
      </c>
      <c r="BE178">
        <v>36</v>
      </c>
      <c r="BF178">
        <v>22</v>
      </c>
      <c r="BG178">
        <v>61</v>
      </c>
      <c r="BH178">
        <v>98</v>
      </c>
      <c r="BI178">
        <v>37</v>
      </c>
      <c r="BJ178">
        <v>115</v>
      </c>
      <c r="BK178">
        <v>87</v>
      </c>
      <c r="BL178">
        <v>61</v>
      </c>
      <c r="BM178">
        <v>92</v>
      </c>
      <c r="BN178">
        <v>65</v>
      </c>
      <c r="BO178">
        <v>64</v>
      </c>
      <c r="BP178">
        <v>22</v>
      </c>
      <c r="BQ178">
        <v>33</v>
      </c>
      <c r="BR178">
        <v>117</v>
      </c>
      <c r="BS178">
        <v>28</v>
      </c>
      <c r="BT178">
        <v>104</v>
      </c>
      <c r="BU178">
        <v>41</v>
      </c>
      <c r="BV178">
        <v>42</v>
      </c>
      <c r="BW178">
        <v>6</v>
      </c>
      <c r="BX178">
        <v>58</v>
      </c>
      <c r="BY178">
        <v>47</v>
      </c>
      <c r="BZ178">
        <v>84</v>
      </c>
      <c r="CA178">
        <v>8</v>
      </c>
      <c r="CB178">
        <v>112</v>
      </c>
      <c r="CC178">
        <v>64</v>
      </c>
      <c r="CD178">
        <v>103</v>
      </c>
      <c r="CE178">
        <v>34</v>
      </c>
      <c r="CF178">
        <v>99</v>
      </c>
      <c r="CG178">
        <v>75</v>
      </c>
      <c r="CH178">
        <v>40</v>
      </c>
      <c r="CI178">
        <v>88</v>
      </c>
      <c r="CJ178">
        <v>37</v>
      </c>
      <c r="CK178">
        <v>101</v>
      </c>
      <c r="CL178">
        <v>34</v>
      </c>
      <c r="CM178">
        <v>20</v>
      </c>
      <c r="CN178">
        <v>58</v>
      </c>
      <c r="CO178">
        <v>39</v>
      </c>
      <c r="CP178">
        <v>70</v>
      </c>
      <c r="CQ178">
        <v>31</v>
      </c>
      <c r="CR178">
        <v>107</v>
      </c>
      <c r="CS178">
        <v>18</v>
      </c>
      <c r="CT178">
        <v>42</v>
      </c>
      <c r="CU178">
        <v>76</v>
      </c>
      <c r="CV178">
        <v>63</v>
      </c>
      <c r="CW178">
        <v>52</v>
      </c>
      <c r="CX178">
        <v>0</v>
      </c>
      <c r="CY178">
        <v>40</v>
      </c>
      <c r="CZ178">
        <v>77</v>
      </c>
      <c r="DA178">
        <v>88</v>
      </c>
      <c r="DB178">
        <v>99</v>
      </c>
      <c r="DC178">
        <v>16</v>
      </c>
      <c r="DD178">
        <v>95</v>
      </c>
      <c r="DE178">
        <v>90</v>
      </c>
      <c r="DF178">
        <v>53</v>
      </c>
      <c r="DG178">
        <v>63</v>
      </c>
      <c r="DH178">
        <v>30</v>
      </c>
      <c r="DI178">
        <v>75</v>
      </c>
      <c r="DJ178">
        <v>70</v>
      </c>
      <c r="DK178">
        <v>34</v>
      </c>
      <c r="DL178">
        <v>33</v>
      </c>
      <c r="DM178">
        <v>25</v>
      </c>
      <c r="DN178">
        <v>3</v>
      </c>
      <c r="DO178">
        <v>114</v>
      </c>
      <c r="DP178">
        <v>3</v>
      </c>
      <c r="DQ178" s="86">
        <f ca="1">Control!$C$7*Calculations!$C$82*INDEX('Monthly Data'!N:N,Calculations!$C$116+MOD(A178,Calculations!$C$118))+Control!$C$7*Calculations!$C$83*INDEX('Monthly Data'!O:O,Calculations!$C$116+MOD(A178,Calculations!$C$118))+Control!$C$7*Calculations!$C$84*INDEX('Monthly Data'!P:P,Calculations!$C$116+MOD(A178,Calculations!$C$118))+Control!$C$7*Calculations!$C$85*INDEX('Monthly Data'!Q:Q,Calculations!$C$116+MOD(A178,Calculations!$C$118))+(1-Control!$C$7*Calculations!$C$87)*INDEX('Monthly Data'!R:R,Calculations!$C$116+MOD(A178,Calculations!$C$118))</f>
        <v>-1.3959200237295809E-2</v>
      </c>
      <c r="DR178" s="86">
        <f ca="1">Control!$C$7*Calculations!$C$82*INDEX('Monthly Data'!N:N,Calculations!$C$116+MOD(B178,Calculations!$C$118))+Control!$C$7*Calculations!$C$83*INDEX('Monthly Data'!O:O,Calculations!$C$116+MOD(B178,Calculations!$C$118))+Control!$C$7*Calculations!$C$84*INDEX('Monthly Data'!P:P,Calculations!$C$116+MOD(B178,Calculations!$C$118))+Control!$C$7*Calculations!$C$85*INDEX('Monthly Data'!Q:Q,Calculations!$C$116+MOD(B178,Calculations!$C$118))+(1-Control!$C$7*Calculations!$C$87)*INDEX('Monthly Data'!R:R,Calculations!$C$116+MOD(B178,Calculations!$C$118))</f>
        <v>9.9787204839310462E-3</v>
      </c>
      <c r="DS178" s="86">
        <f ca="1">Control!$C$7*Calculations!$C$82*INDEX('Monthly Data'!N:N,Calculations!$C$116+MOD(C178,Calculations!$C$118))+Control!$C$7*Calculations!$C$83*INDEX('Monthly Data'!O:O,Calculations!$C$116+MOD(C178,Calculations!$C$118))+Control!$C$7*Calculations!$C$84*INDEX('Monthly Data'!P:P,Calculations!$C$116+MOD(C178,Calculations!$C$118))+Control!$C$7*Calculations!$C$85*INDEX('Monthly Data'!Q:Q,Calculations!$C$116+MOD(C178,Calculations!$C$118))+(1-Control!$C$7*Calculations!$C$87)*INDEX('Monthly Data'!R:R,Calculations!$C$116+MOD(C178,Calculations!$C$118))</f>
        <v>6.1009361253630504E-2</v>
      </c>
      <c r="DT178" s="86">
        <f ca="1">Control!$C$7*Calculations!$C$82*INDEX('Monthly Data'!N:N,Calculations!$C$116+MOD(D178,Calculations!$C$118))+Control!$C$7*Calculations!$C$83*INDEX('Monthly Data'!O:O,Calculations!$C$116+MOD(D178,Calculations!$C$118))+Control!$C$7*Calculations!$C$84*INDEX('Monthly Data'!P:P,Calculations!$C$116+MOD(D178,Calculations!$C$118))+Control!$C$7*Calculations!$C$85*INDEX('Monthly Data'!Q:Q,Calculations!$C$116+MOD(D178,Calculations!$C$118))+(1-Control!$C$7*Calculations!$C$87)*INDEX('Monthly Data'!R:R,Calculations!$C$116+MOD(D178,Calculations!$C$118))</f>
        <v>1.3891563624307685E-2</v>
      </c>
      <c r="DU178" s="86">
        <f ca="1">Control!$C$7*Calculations!$C$82*INDEX('Monthly Data'!N:N,Calculations!$C$116+MOD(E178,Calculations!$C$118))+Control!$C$7*Calculations!$C$83*INDEX('Monthly Data'!O:O,Calculations!$C$116+MOD(E178,Calculations!$C$118))+Control!$C$7*Calculations!$C$84*INDEX('Monthly Data'!P:P,Calculations!$C$116+MOD(E178,Calculations!$C$118))+Control!$C$7*Calculations!$C$85*INDEX('Monthly Data'!Q:Q,Calculations!$C$116+MOD(E178,Calculations!$C$118))+(1-Control!$C$7*Calculations!$C$87)*INDEX('Monthly Data'!R:R,Calculations!$C$116+MOD(E178,Calculations!$C$118))</f>
        <v>3.4808428836917149E-3</v>
      </c>
      <c r="DV178" s="86">
        <f ca="1">Control!$C$7*Calculations!$C$82*INDEX('Monthly Data'!N:N,Calculations!$C$116+MOD(F178,Calculations!$C$118))+Control!$C$7*Calculations!$C$83*INDEX('Monthly Data'!O:O,Calculations!$C$116+MOD(F178,Calculations!$C$118))+Control!$C$7*Calculations!$C$84*INDEX('Monthly Data'!P:P,Calculations!$C$116+MOD(F178,Calculations!$C$118))+Control!$C$7*Calculations!$C$85*INDEX('Monthly Data'!Q:Q,Calculations!$C$116+MOD(F178,Calculations!$C$118))+(1-Control!$C$7*Calculations!$C$87)*INDEX('Monthly Data'!R:R,Calculations!$C$116+MOD(F178,Calculations!$C$118))</f>
        <v>2.3307359621218403E-2</v>
      </c>
      <c r="DW178" s="86">
        <f ca="1">Control!$C$7*Calculations!$C$82*INDEX('Monthly Data'!N:N,Calculations!$C$116+MOD(G178,Calculations!$C$118))+Control!$C$7*Calculations!$C$83*INDEX('Monthly Data'!O:O,Calculations!$C$116+MOD(G178,Calculations!$C$118))+Control!$C$7*Calculations!$C$84*INDEX('Monthly Data'!P:P,Calculations!$C$116+MOD(G178,Calculations!$C$118))+Control!$C$7*Calculations!$C$85*INDEX('Monthly Data'!Q:Q,Calculations!$C$116+MOD(G178,Calculations!$C$118))+(1-Control!$C$7*Calculations!$C$87)*INDEX('Monthly Data'!R:R,Calculations!$C$116+MOD(G178,Calculations!$C$118))</f>
        <v>1.3891304280773396E-2</v>
      </c>
      <c r="DX178" s="86">
        <f ca="1">Control!$C$7*Calculations!$C$82*INDEX('Monthly Data'!N:N,Calculations!$C$116+MOD(H178,Calculations!$C$118))+Control!$C$7*Calculations!$C$83*INDEX('Monthly Data'!O:O,Calculations!$C$116+MOD(H178,Calculations!$C$118))+Control!$C$7*Calculations!$C$84*INDEX('Monthly Data'!P:P,Calculations!$C$116+MOD(H178,Calculations!$C$118))+Control!$C$7*Calculations!$C$85*INDEX('Monthly Data'!Q:Q,Calculations!$C$116+MOD(H178,Calculations!$C$118))+(1-Control!$C$7*Calculations!$C$87)*INDEX('Monthly Data'!R:R,Calculations!$C$116+MOD(H178,Calculations!$C$118))</f>
        <v>1.1702576456120543E-2</v>
      </c>
      <c r="DY178" s="86">
        <f ca="1">Control!$C$7*Calculations!$C$82*INDEX('Monthly Data'!N:N,Calculations!$C$116+MOD(I178,Calculations!$C$118))+Control!$C$7*Calculations!$C$83*INDEX('Monthly Data'!O:O,Calculations!$C$116+MOD(I178,Calculations!$C$118))+Control!$C$7*Calculations!$C$84*INDEX('Monthly Data'!P:P,Calculations!$C$116+MOD(I178,Calculations!$C$118))+Control!$C$7*Calculations!$C$85*INDEX('Monthly Data'!Q:Q,Calculations!$C$116+MOD(I178,Calculations!$C$118))+(1-Control!$C$7*Calculations!$C$87)*INDEX('Monthly Data'!R:R,Calculations!$C$116+MOD(I178,Calculations!$C$118))</f>
        <v>-9.8327855560634558E-3</v>
      </c>
      <c r="DZ178" s="86">
        <f ca="1">Control!$C$7*Calculations!$C$82*INDEX('Monthly Data'!N:N,Calculations!$C$116+MOD(J178,Calculations!$C$118))+Control!$C$7*Calculations!$C$83*INDEX('Monthly Data'!O:O,Calculations!$C$116+MOD(J178,Calculations!$C$118))+Control!$C$7*Calculations!$C$84*INDEX('Monthly Data'!P:P,Calculations!$C$116+MOD(J178,Calculations!$C$118))+Control!$C$7*Calculations!$C$85*INDEX('Monthly Data'!Q:Q,Calculations!$C$116+MOD(J178,Calculations!$C$118))+(1-Control!$C$7*Calculations!$C$87)*INDEX('Monthly Data'!R:R,Calculations!$C$116+MOD(J178,Calculations!$C$118))</f>
        <v>5.3309355465453899E-3</v>
      </c>
      <c r="EA178" s="86">
        <f ca="1">Control!$C$7*Calculations!$C$82*INDEX('Monthly Data'!N:N,Calculations!$C$116+MOD(K178,Calculations!$C$118))+Control!$C$7*Calculations!$C$83*INDEX('Monthly Data'!O:O,Calculations!$C$116+MOD(K178,Calculations!$C$118))+Control!$C$7*Calculations!$C$84*INDEX('Monthly Data'!P:P,Calculations!$C$116+MOD(K178,Calculations!$C$118))+Control!$C$7*Calculations!$C$85*INDEX('Monthly Data'!Q:Q,Calculations!$C$116+MOD(K178,Calculations!$C$118))+(1-Control!$C$7*Calculations!$C$87)*INDEX('Monthly Data'!R:R,Calculations!$C$116+MOD(K178,Calculations!$C$118))</f>
        <v>3.6332715283247441E-2</v>
      </c>
      <c r="EB178" s="86">
        <f ca="1">Control!$C$7*Calculations!$C$82*INDEX('Monthly Data'!N:N,Calculations!$C$116+MOD(L178,Calculations!$C$118))+Control!$C$7*Calculations!$C$83*INDEX('Monthly Data'!O:O,Calculations!$C$116+MOD(L178,Calculations!$C$118))+Control!$C$7*Calculations!$C$84*INDEX('Monthly Data'!P:P,Calculations!$C$116+MOD(L178,Calculations!$C$118))+Control!$C$7*Calculations!$C$85*INDEX('Monthly Data'!Q:Q,Calculations!$C$116+MOD(L178,Calculations!$C$118))+(1-Control!$C$7*Calculations!$C$87)*INDEX('Monthly Data'!R:R,Calculations!$C$116+MOD(L178,Calculations!$C$118))</f>
        <v>2.3307359621218403E-2</v>
      </c>
      <c r="EC178" s="86">
        <f ca="1">Control!$C$7*Calculations!$C$82*INDEX('Monthly Data'!N:N,Calculations!$C$116+MOD(M178,Calculations!$C$118))+Control!$C$7*Calculations!$C$83*INDEX('Monthly Data'!O:O,Calculations!$C$116+MOD(M178,Calculations!$C$118))+Control!$C$7*Calculations!$C$84*INDEX('Monthly Data'!P:P,Calculations!$C$116+MOD(M178,Calculations!$C$118))+Control!$C$7*Calculations!$C$85*INDEX('Monthly Data'!Q:Q,Calculations!$C$116+MOD(M178,Calculations!$C$118))+(1-Control!$C$7*Calculations!$C$87)*INDEX('Monthly Data'!R:R,Calculations!$C$116+MOD(M178,Calculations!$C$118))</f>
        <v>3.1011313347584085E-2</v>
      </c>
      <c r="ED178" s="86">
        <f ca="1">Control!$C$7*Calculations!$C$82*INDEX('Monthly Data'!N:N,Calculations!$C$116+MOD(N178,Calculations!$C$118))+Control!$C$7*Calculations!$C$83*INDEX('Monthly Data'!O:O,Calculations!$C$116+MOD(N178,Calculations!$C$118))+Control!$C$7*Calculations!$C$84*INDEX('Monthly Data'!P:P,Calculations!$C$116+MOD(N178,Calculations!$C$118))+Control!$C$7*Calculations!$C$85*INDEX('Monthly Data'!Q:Q,Calculations!$C$116+MOD(N178,Calculations!$C$118))+(1-Control!$C$7*Calculations!$C$87)*INDEX('Monthly Data'!R:R,Calculations!$C$116+MOD(N178,Calculations!$C$118))</f>
        <v>5.8868730207813358E-3</v>
      </c>
      <c r="EE178" s="86">
        <f ca="1">Control!$C$7*Calculations!$C$82*INDEX('Monthly Data'!N:N,Calculations!$C$116+MOD(O178,Calculations!$C$118))+Control!$C$7*Calculations!$C$83*INDEX('Monthly Data'!O:O,Calculations!$C$116+MOD(O178,Calculations!$C$118))+Control!$C$7*Calculations!$C$84*INDEX('Monthly Data'!P:P,Calculations!$C$116+MOD(O178,Calculations!$C$118))+Control!$C$7*Calculations!$C$85*INDEX('Monthly Data'!Q:Q,Calculations!$C$116+MOD(O178,Calculations!$C$118))+(1-Control!$C$7*Calculations!$C$87)*INDEX('Monthly Data'!R:R,Calculations!$C$116+MOD(O178,Calculations!$C$118))</f>
        <v>-9.839093431862074E-3</v>
      </c>
      <c r="EF178" s="86">
        <f ca="1">Control!$C$7*Calculations!$C$82*INDEX('Monthly Data'!N:N,Calculations!$C$116+MOD(P178,Calculations!$C$118))+Control!$C$7*Calculations!$C$83*INDEX('Monthly Data'!O:O,Calculations!$C$116+MOD(P178,Calculations!$C$118))+Control!$C$7*Calculations!$C$84*INDEX('Monthly Data'!P:P,Calculations!$C$116+MOD(P178,Calculations!$C$118))+Control!$C$7*Calculations!$C$85*INDEX('Monthly Data'!Q:Q,Calculations!$C$116+MOD(P178,Calculations!$C$118))+(1-Control!$C$7*Calculations!$C$87)*INDEX('Monthly Data'!R:R,Calculations!$C$116+MOD(P178,Calculations!$C$118))</f>
        <v>1.7361594973213587E-2</v>
      </c>
      <c r="EG178" s="86">
        <f ca="1">Control!$C$7*Calculations!$C$82*INDEX('Monthly Data'!N:N,Calculations!$C$116+MOD(Q178,Calculations!$C$118))+Control!$C$7*Calculations!$C$83*INDEX('Monthly Data'!O:O,Calculations!$C$116+MOD(Q178,Calculations!$C$118))+Control!$C$7*Calculations!$C$84*INDEX('Monthly Data'!P:P,Calculations!$C$116+MOD(Q178,Calculations!$C$118))+Control!$C$7*Calculations!$C$85*INDEX('Monthly Data'!Q:Q,Calculations!$C$116+MOD(Q178,Calculations!$C$118))+(1-Control!$C$7*Calculations!$C$87)*INDEX('Monthly Data'!R:R,Calculations!$C$116+MOD(Q178,Calculations!$C$118))</f>
        <v>2.4842166689046628E-2</v>
      </c>
      <c r="EH178" s="86">
        <f ca="1">Control!$C$7*Calculations!$C$82*INDEX('Monthly Data'!N:N,Calculations!$C$116+MOD(R178,Calculations!$C$118))+Control!$C$7*Calculations!$C$83*INDEX('Monthly Data'!O:O,Calculations!$C$116+MOD(R178,Calculations!$C$118))+Control!$C$7*Calculations!$C$84*INDEX('Monthly Data'!P:P,Calculations!$C$116+MOD(R178,Calculations!$C$118))+Control!$C$7*Calculations!$C$85*INDEX('Monthly Data'!Q:Q,Calculations!$C$116+MOD(R178,Calculations!$C$118))+(1-Control!$C$7*Calculations!$C$87)*INDEX('Monthly Data'!R:R,Calculations!$C$116+MOD(R178,Calculations!$C$118))</f>
        <v>7.7184133340106598E-3</v>
      </c>
      <c r="EI178" s="86">
        <f ca="1">Control!$C$7*Calculations!$C$82*INDEX('Monthly Data'!N:N,Calculations!$C$116+MOD(S178,Calculations!$C$118))+Control!$C$7*Calculations!$C$83*INDEX('Monthly Data'!O:O,Calculations!$C$116+MOD(S178,Calculations!$C$118))+Control!$C$7*Calculations!$C$84*INDEX('Monthly Data'!P:P,Calculations!$C$116+MOD(S178,Calculations!$C$118))+Control!$C$7*Calculations!$C$85*INDEX('Monthly Data'!Q:Q,Calculations!$C$116+MOD(S178,Calculations!$C$118))+(1-Control!$C$7*Calculations!$C$87)*INDEX('Monthly Data'!R:R,Calculations!$C$116+MOD(S178,Calculations!$C$118))</f>
        <v>1.0627294914941248E-2</v>
      </c>
      <c r="EJ178" s="86">
        <f ca="1">Control!$C$7*Calculations!$C$82*INDEX('Monthly Data'!N:N,Calculations!$C$116+MOD(T178,Calculations!$C$118))+Control!$C$7*Calculations!$C$83*INDEX('Monthly Data'!O:O,Calculations!$C$116+MOD(T178,Calculations!$C$118))+Control!$C$7*Calculations!$C$84*INDEX('Monthly Data'!P:P,Calculations!$C$116+MOD(T178,Calculations!$C$118))+Control!$C$7*Calculations!$C$85*INDEX('Monthly Data'!Q:Q,Calculations!$C$116+MOD(T178,Calculations!$C$118))+(1-Control!$C$7*Calculations!$C$87)*INDEX('Monthly Data'!R:R,Calculations!$C$116+MOD(T178,Calculations!$C$118))</f>
        <v>3.9251937367756782E-3</v>
      </c>
      <c r="EK178" s="86">
        <f ca="1">Control!$C$7*Calculations!$C$82*INDEX('Monthly Data'!N:N,Calculations!$C$116+MOD(U178,Calculations!$C$118))+Control!$C$7*Calculations!$C$83*INDEX('Monthly Data'!O:O,Calculations!$C$116+MOD(U178,Calculations!$C$118))+Control!$C$7*Calculations!$C$84*INDEX('Monthly Data'!P:P,Calculations!$C$116+MOD(U178,Calculations!$C$118))+Control!$C$7*Calculations!$C$85*INDEX('Monthly Data'!Q:Q,Calculations!$C$116+MOD(U178,Calculations!$C$118))+(1-Control!$C$7*Calculations!$C$87)*INDEX('Monthly Data'!R:R,Calculations!$C$116+MOD(U178,Calculations!$C$118))</f>
        <v>2.377894462657602E-2</v>
      </c>
      <c r="EL178" s="86">
        <f ca="1">Control!$C$7*Calculations!$C$82*INDEX('Monthly Data'!N:N,Calculations!$C$116+MOD(V178,Calculations!$C$118))+Control!$C$7*Calculations!$C$83*INDEX('Monthly Data'!O:O,Calculations!$C$116+MOD(V178,Calculations!$C$118))+Control!$C$7*Calculations!$C$84*INDEX('Monthly Data'!P:P,Calculations!$C$116+MOD(V178,Calculations!$C$118))+Control!$C$7*Calculations!$C$85*INDEX('Monthly Data'!Q:Q,Calculations!$C$116+MOD(V178,Calculations!$C$118))+(1-Control!$C$7*Calculations!$C$87)*INDEX('Monthly Data'!R:R,Calculations!$C$116+MOD(V178,Calculations!$C$118))</f>
        <v>-4.0413381192162513E-2</v>
      </c>
      <c r="EM178" s="86">
        <f ca="1">Control!$C$7*Calculations!$C$82*INDEX('Monthly Data'!N:N,Calculations!$C$116+MOD(W178,Calculations!$C$118))+Control!$C$7*Calculations!$C$83*INDEX('Monthly Data'!O:O,Calculations!$C$116+MOD(W178,Calculations!$C$118))+Control!$C$7*Calculations!$C$84*INDEX('Monthly Data'!P:P,Calculations!$C$116+MOD(W178,Calculations!$C$118))+Control!$C$7*Calculations!$C$85*INDEX('Monthly Data'!Q:Q,Calculations!$C$116+MOD(W178,Calculations!$C$118))+(1-Control!$C$7*Calculations!$C$87)*INDEX('Monthly Data'!R:R,Calculations!$C$116+MOD(W178,Calculations!$C$118))</f>
        <v>1.142101364887867E-2</v>
      </c>
      <c r="EN178" s="86">
        <f ca="1">Control!$C$7*Calculations!$C$82*INDEX('Monthly Data'!N:N,Calculations!$C$116+MOD(X178,Calculations!$C$118))+Control!$C$7*Calculations!$C$83*INDEX('Monthly Data'!O:O,Calculations!$C$116+MOD(X178,Calculations!$C$118))+Control!$C$7*Calculations!$C$84*INDEX('Monthly Data'!P:P,Calculations!$C$116+MOD(X178,Calculations!$C$118))+Control!$C$7*Calculations!$C$85*INDEX('Monthly Data'!Q:Q,Calculations!$C$116+MOD(X178,Calculations!$C$118))+(1-Control!$C$7*Calculations!$C$87)*INDEX('Monthly Data'!R:R,Calculations!$C$116+MOD(X178,Calculations!$C$118))</f>
        <v>1.5216630695380906E-2</v>
      </c>
      <c r="EO178" s="86">
        <f ca="1">Control!$C$7*Calculations!$C$82*INDEX('Monthly Data'!N:N,Calculations!$C$116+MOD(Y178,Calculations!$C$118))+Control!$C$7*Calculations!$C$83*INDEX('Monthly Data'!O:O,Calculations!$C$116+MOD(Y178,Calculations!$C$118))+Control!$C$7*Calculations!$C$84*INDEX('Monthly Data'!P:P,Calculations!$C$116+MOD(Y178,Calculations!$C$118))+Control!$C$7*Calculations!$C$85*INDEX('Monthly Data'!Q:Q,Calculations!$C$116+MOD(Y178,Calculations!$C$118))+(1-Control!$C$7*Calculations!$C$87)*INDEX('Monthly Data'!R:R,Calculations!$C$116+MOD(Y178,Calculations!$C$118))</f>
        <v>6.3250222980707482E-3</v>
      </c>
      <c r="EP178" s="86">
        <f ca="1">Control!$C$7*Calculations!$C$82*INDEX('Monthly Data'!N:N,Calculations!$C$116+MOD(Z178,Calculations!$C$118))+Control!$C$7*Calculations!$C$83*INDEX('Monthly Data'!O:O,Calculations!$C$116+MOD(Z178,Calculations!$C$118))+Control!$C$7*Calculations!$C$84*INDEX('Monthly Data'!P:P,Calculations!$C$116+MOD(Z178,Calculations!$C$118))+Control!$C$7*Calculations!$C$85*INDEX('Monthly Data'!Q:Q,Calculations!$C$116+MOD(Z178,Calculations!$C$118))+(1-Control!$C$7*Calculations!$C$87)*INDEX('Monthly Data'!R:R,Calculations!$C$116+MOD(Z178,Calculations!$C$118))</f>
        <v>8.4240675975201049E-3</v>
      </c>
      <c r="EQ178" s="86">
        <f ca="1">Control!$C$7*Calculations!$C$82*INDEX('Monthly Data'!N:N,Calculations!$C$116+MOD(AA178,Calculations!$C$118))+Control!$C$7*Calculations!$C$83*INDEX('Monthly Data'!O:O,Calculations!$C$116+MOD(AA178,Calculations!$C$118))+Control!$C$7*Calculations!$C$84*INDEX('Monthly Data'!P:P,Calculations!$C$116+MOD(AA178,Calculations!$C$118))+Control!$C$7*Calculations!$C$85*INDEX('Monthly Data'!Q:Q,Calculations!$C$116+MOD(AA178,Calculations!$C$118))+(1-Control!$C$7*Calculations!$C$87)*INDEX('Monthly Data'!R:R,Calculations!$C$116+MOD(AA178,Calculations!$C$118))</f>
        <v>3.5231336013669103E-2</v>
      </c>
      <c r="ER178" s="86">
        <f ca="1">Control!$C$7*Calculations!$C$82*INDEX('Monthly Data'!N:N,Calculations!$C$116+MOD(AB178,Calculations!$C$118))+Control!$C$7*Calculations!$C$83*INDEX('Monthly Data'!O:O,Calculations!$C$116+MOD(AB178,Calculations!$C$118))+Control!$C$7*Calculations!$C$84*INDEX('Monthly Data'!P:P,Calculations!$C$116+MOD(AB178,Calculations!$C$118))+Control!$C$7*Calculations!$C$85*INDEX('Monthly Data'!Q:Q,Calculations!$C$116+MOD(AB178,Calculations!$C$118))+(1-Control!$C$7*Calculations!$C$87)*INDEX('Monthly Data'!R:R,Calculations!$C$116+MOD(AB178,Calculations!$C$118))</f>
        <v>-6.1115617667135171E-2</v>
      </c>
      <c r="ES178" s="86">
        <f ca="1">Control!$C$7*Calculations!$C$82*INDEX('Monthly Data'!N:N,Calculations!$C$116+MOD(AC178,Calculations!$C$118))+Control!$C$7*Calculations!$C$83*INDEX('Monthly Data'!O:O,Calculations!$C$116+MOD(AC178,Calculations!$C$118))+Control!$C$7*Calculations!$C$84*INDEX('Monthly Data'!P:P,Calculations!$C$116+MOD(AC178,Calculations!$C$118))+Control!$C$7*Calculations!$C$85*INDEX('Monthly Data'!Q:Q,Calculations!$C$116+MOD(AC178,Calculations!$C$118))+(1-Control!$C$7*Calculations!$C$87)*INDEX('Monthly Data'!R:R,Calculations!$C$116+MOD(AC178,Calculations!$C$118))</f>
        <v>1.7472933988537529E-2</v>
      </c>
      <c r="ET178" s="86">
        <f ca="1">Control!$C$7*Calculations!$C$82*INDEX('Monthly Data'!N:N,Calculations!$C$116+MOD(AD178,Calculations!$C$118))+Control!$C$7*Calculations!$C$83*INDEX('Monthly Data'!O:O,Calculations!$C$116+MOD(AD178,Calculations!$C$118))+Control!$C$7*Calculations!$C$84*INDEX('Monthly Data'!P:P,Calculations!$C$116+MOD(AD178,Calculations!$C$118))+Control!$C$7*Calculations!$C$85*INDEX('Monthly Data'!Q:Q,Calculations!$C$116+MOD(AD178,Calculations!$C$118))+(1-Control!$C$7*Calculations!$C$87)*INDEX('Monthly Data'!R:R,Calculations!$C$116+MOD(AD178,Calculations!$C$118))</f>
        <v>-4.3408051735618014E-2</v>
      </c>
      <c r="EU178" s="86">
        <f ca="1">Control!$C$7*Calculations!$C$82*INDEX('Monthly Data'!N:N,Calculations!$C$116+MOD(AE178,Calculations!$C$118))+Control!$C$7*Calculations!$C$83*INDEX('Monthly Data'!O:O,Calculations!$C$116+MOD(AE178,Calculations!$C$118))+Control!$C$7*Calculations!$C$84*INDEX('Monthly Data'!P:P,Calculations!$C$116+MOD(AE178,Calculations!$C$118))+Control!$C$7*Calculations!$C$85*INDEX('Monthly Data'!Q:Q,Calculations!$C$116+MOD(AE178,Calculations!$C$118))+(1-Control!$C$7*Calculations!$C$87)*INDEX('Monthly Data'!R:R,Calculations!$C$116+MOD(AE178,Calculations!$C$118))</f>
        <v>7.3538285850108537E-3</v>
      </c>
      <c r="EV178" s="86">
        <f ca="1">Control!$C$7*Calculations!$C$82*INDEX('Monthly Data'!N:N,Calculations!$C$116+MOD(AF178,Calculations!$C$118))+Control!$C$7*Calculations!$C$83*INDEX('Monthly Data'!O:O,Calculations!$C$116+MOD(AF178,Calculations!$C$118))+Control!$C$7*Calculations!$C$84*INDEX('Monthly Data'!P:P,Calculations!$C$116+MOD(AF178,Calculations!$C$118))+Control!$C$7*Calculations!$C$85*INDEX('Monthly Data'!Q:Q,Calculations!$C$116+MOD(AF178,Calculations!$C$118))+(1-Control!$C$7*Calculations!$C$87)*INDEX('Monthly Data'!R:R,Calculations!$C$116+MOD(AF178,Calculations!$C$118))</f>
        <v>-6.1115617667135171E-2</v>
      </c>
      <c r="EW178" s="86">
        <f ca="1">Control!$C$7*Calculations!$C$82*INDEX('Monthly Data'!N:N,Calculations!$C$116+MOD(AG178,Calculations!$C$118))+Control!$C$7*Calculations!$C$83*INDEX('Monthly Data'!O:O,Calculations!$C$116+MOD(AG178,Calculations!$C$118))+Control!$C$7*Calculations!$C$84*INDEX('Monthly Data'!P:P,Calculations!$C$116+MOD(AG178,Calculations!$C$118))+Control!$C$7*Calculations!$C$85*INDEX('Monthly Data'!Q:Q,Calculations!$C$116+MOD(AG178,Calculations!$C$118))+(1-Control!$C$7*Calculations!$C$87)*INDEX('Monthly Data'!R:R,Calculations!$C$116+MOD(AG178,Calculations!$C$118))</f>
        <v>1.3891563624307685E-2</v>
      </c>
      <c r="EX178" s="86">
        <f ca="1">Control!$C$7*Calculations!$C$82*INDEX('Monthly Data'!N:N,Calculations!$C$116+MOD(AH178,Calculations!$C$118))+Control!$C$7*Calculations!$C$83*INDEX('Monthly Data'!O:O,Calculations!$C$116+MOD(AH178,Calculations!$C$118))+Control!$C$7*Calculations!$C$84*INDEX('Monthly Data'!P:P,Calculations!$C$116+MOD(AH178,Calculations!$C$118))+Control!$C$7*Calculations!$C$85*INDEX('Monthly Data'!Q:Q,Calculations!$C$116+MOD(AH178,Calculations!$C$118))+(1-Control!$C$7*Calculations!$C$87)*INDEX('Monthly Data'!R:R,Calculations!$C$116+MOD(AH178,Calculations!$C$118))</f>
        <v>2.4470405846852006E-3</v>
      </c>
      <c r="EY178" s="86">
        <f ca="1">Control!$C$7*Calculations!$C$82*INDEX('Monthly Data'!N:N,Calculations!$C$116+MOD(AI178,Calculations!$C$118))+Control!$C$7*Calculations!$C$83*INDEX('Monthly Data'!O:O,Calculations!$C$116+MOD(AI178,Calculations!$C$118))+Control!$C$7*Calculations!$C$84*INDEX('Monthly Data'!P:P,Calculations!$C$116+MOD(AI178,Calculations!$C$118))+Control!$C$7*Calculations!$C$85*INDEX('Monthly Data'!Q:Q,Calculations!$C$116+MOD(AI178,Calculations!$C$118))+(1-Control!$C$7*Calculations!$C$87)*INDEX('Monthly Data'!R:R,Calculations!$C$116+MOD(AI178,Calculations!$C$118))</f>
        <v>8.3814116887657771E-3</v>
      </c>
      <c r="EZ178" s="86">
        <f ca="1">Control!$C$7*Calculations!$C$82*INDEX('Monthly Data'!N:N,Calculations!$C$116+MOD(AJ178,Calculations!$C$118))+Control!$C$7*Calculations!$C$83*INDEX('Monthly Data'!O:O,Calculations!$C$116+MOD(AJ178,Calculations!$C$118))+Control!$C$7*Calculations!$C$84*INDEX('Monthly Data'!P:P,Calculations!$C$116+MOD(AJ178,Calculations!$C$118))+Control!$C$7*Calculations!$C$85*INDEX('Monthly Data'!Q:Q,Calculations!$C$116+MOD(AJ178,Calculations!$C$118))+(1-Control!$C$7*Calculations!$C$87)*INDEX('Monthly Data'!R:R,Calculations!$C$116+MOD(AJ178,Calculations!$C$118))</f>
        <v>7.857567536297622E-3</v>
      </c>
      <c r="FA178" s="86">
        <f ca="1">Control!$C$7*Calculations!$C$82*INDEX('Monthly Data'!N:N,Calculations!$C$116+MOD(AK178,Calculations!$C$118))+Control!$C$7*Calculations!$C$83*INDEX('Monthly Data'!O:O,Calculations!$C$116+MOD(AK178,Calculations!$C$118))+Control!$C$7*Calculations!$C$84*INDEX('Monthly Data'!P:P,Calculations!$C$116+MOD(AK178,Calculations!$C$118))+Control!$C$7*Calculations!$C$85*INDEX('Monthly Data'!Q:Q,Calculations!$C$116+MOD(AK178,Calculations!$C$118))+(1-Control!$C$7*Calculations!$C$87)*INDEX('Monthly Data'!R:R,Calculations!$C$116+MOD(AK178,Calculations!$C$118))</f>
        <v>1.046389543479892E-2</v>
      </c>
      <c r="FB178" s="86">
        <f ca="1">Control!$C$7*Calculations!$C$82*INDEX('Monthly Data'!N:N,Calculations!$C$116+MOD(AL178,Calculations!$C$118))+Control!$C$7*Calculations!$C$83*INDEX('Monthly Data'!O:O,Calculations!$C$116+MOD(AL178,Calculations!$C$118))+Control!$C$7*Calculations!$C$84*INDEX('Monthly Data'!P:P,Calculations!$C$116+MOD(AL178,Calculations!$C$118))+Control!$C$7*Calculations!$C$85*INDEX('Monthly Data'!Q:Q,Calculations!$C$116+MOD(AL178,Calculations!$C$118))+(1-Control!$C$7*Calculations!$C$87)*INDEX('Monthly Data'!R:R,Calculations!$C$116+MOD(AL178,Calculations!$C$118))</f>
        <v>-6.1115617667135171E-2</v>
      </c>
      <c r="FC178" s="86">
        <f ca="1">Control!$C$7*Calculations!$C$82*INDEX('Monthly Data'!N:N,Calculations!$C$116+MOD(AM178,Calculations!$C$118))+Control!$C$7*Calculations!$C$83*INDEX('Monthly Data'!O:O,Calculations!$C$116+MOD(AM178,Calculations!$C$118))+Control!$C$7*Calculations!$C$84*INDEX('Monthly Data'!P:P,Calculations!$C$116+MOD(AM178,Calculations!$C$118))+Control!$C$7*Calculations!$C$85*INDEX('Monthly Data'!Q:Q,Calculations!$C$116+MOD(AM178,Calculations!$C$118))+(1-Control!$C$7*Calculations!$C$87)*INDEX('Monthly Data'!R:R,Calculations!$C$116+MOD(AM178,Calculations!$C$118))</f>
        <v>1.8665061640915637E-2</v>
      </c>
      <c r="FD178" s="86">
        <f ca="1">Control!$C$7*Calculations!$C$82*INDEX('Monthly Data'!N:N,Calculations!$C$116+MOD(AN178,Calculations!$C$118))+Control!$C$7*Calculations!$C$83*INDEX('Monthly Data'!O:O,Calculations!$C$116+MOD(AN178,Calculations!$C$118))+Control!$C$7*Calculations!$C$84*INDEX('Monthly Data'!P:P,Calculations!$C$116+MOD(AN178,Calculations!$C$118))+Control!$C$7*Calculations!$C$85*INDEX('Monthly Data'!Q:Q,Calculations!$C$116+MOD(AN178,Calculations!$C$118))+(1-Control!$C$7*Calculations!$C$87)*INDEX('Monthly Data'!R:R,Calculations!$C$116+MOD(AN178,Calculations!$C$118))</f>
        <v>1.3891563624307685E-2</v>
      </c>
      <c r="FE178" s="86">
        <f ca="1">Control!$C$7*Calculations!$C$82*INDEX('Monthly Data'!N:N,Calculations!$C$116+MOD(AO178,Calculations!$C$118))+Control!$C$7*Calculations!$C$83*INDEX('Monthly Data'!O:O,Calculations!$C$116+MOD(AO178,Calculations!$C$118))+Control!$C$7*Calculations!$C$84*INDEX('Monthly Data'!P:P,Calculations!$C$116+MOD(AO178,Calculations!$C$118))+Control!$C$7*Calculations!$C$85*INDEX('Monthly Data'!Q:Q,Calculations!$C$116+MOD(AO178,Calculations!$C$118))+(1-Control!$C$7*Calculations!$C$87)*INDEX('Monthly Data'!R:R,Calculations!$C$116+MOD(AO178,Calculations!$C$118))</f>
        <v>1.7599621212565995E-2</v>
      </c>
      <c r="FF178" s="86">
        <f ca="1">Control!$C$7*Calculations!$C$82*INDEX('Monthly Data'!N:N,Calculations!$C$116+MOD(AP178,Calculations!$C$118))+Control!$C$7*Calculations!$C$83*INDEX('Monthly Data'!O:O,Calculations!$C$116+MOD(AP178,Calculations!$C$118))+Control!$C$7*Calculations!$C$84*INDEX('Monthly Data'!P:P,Calculations!$C$116+MOD(AP178,Calculations!$C$118))+Control!$C$7*Calculations!$C$85*INDEX('Monthly Data'!Q:Q,Calculations!$C$116+MOD(AP178,Calculations!$C$118))+(1-Control!$C$7*Calculations!$C$87)*INDEX('Monthly Data'!R:R,Calculations!$C$116+MOD(AP178,Calculations!$C$118))</f>
        <v>-2.5168357537820856E-4</v>
      </c>
      <c r="FG178" s="86">
        <f ca="1">Control!$C$7*Calculations!$C$82*INDEX('Monthly Data'!N:N,Calculations!$C$116+MOD(AQ178,Calculations!$C$118))+Control!$C$7*Calculations!$C$83*INDEX('Monthly Data'!O:O,Calculations!$C$116+MOD(AQ178,Calculations!$C$118))+Control!$C$7*Calculations!$C$84*INDEX('Monthly Data'!P:P,Calculations!$C$116+MOD(AQ178,Calculations!$C$118))+Control!$C$7*Calculations!$C$85*INDEX('Monthly Data'!Q:Q,Calculations!$C$116+MOD(AQ178,Calculations!$C$118))+(1-Control!$C$7*Calculations!$C$87)*INDEX('Monthly Data'!R:R,Calculations!$C$116+MOD(AQ178,Calculations!$C$118))</f>
        <v>-1.4213734788548189E-2</v>
      </c>
      <c r="FH178" s="86">
        <f ca="1">Control!$C$7*Calculations!$C$82*INDEX('Monthly Data'!N:N,Calculations!$C$116+MOD(AR178,Calculations!$C$118))+Control!$C$7*Calculations!$C$83*INDEX('Monthly Data'!O:O,Calculations!$C$116+MOD(AR178,Calculations!$C$118))+Control!$C$7*Calculations!$C$84*INDEX('Monthly Data'!P:P,Calculations!$C$116+MOD(AR178,Calculations!$C$118))+Control!$C$7*Calculations!$C$85*INDEX('Monthly Data'!Q:Q,Calculations!$C$116+MOD(AR178,Calculations!$C$118))+(1-Control!$C$7*Calculations!$C$87)*INDEX('Monthly Data'!R:R,Calculations!$C$116+MOD(AR178,Calculations!$C$118))</f>
        <v>9.5791276036140301E-3</v>
      </c>
      <c r="FI178" s="86">
        <f ca="1">Control!$C$7*Calculations!$C$82*INDEX('Monthly Data'!N:N,Calculations!$C$116+MOD(AS178,Calculations!$C$118))+Control!$C$7*Calculations!$C$83*INDEX('Monthly Data'!O:O,Calculations!$C$116+MOD(AS178,Calculations!$C$118))+Control!$C$7*Calculations!$C$84*INDEX('Monthly Data'!P:P,Calculations!$C$116+MOD(AS178,Calculations!$C$118))+Control!$C$7*Calculations!$C$85*INDEX('Monthly Data'!Q:Q,Calculations!$C$116+MOD(AS178,Calculations!$C$118))+(1-Control!$C$7*Calculations!$C$87)*INDEX('Monthly Data'!R:R,Calculations!$C$116+MOD(AS178,Calculations!$C$118))</f>
        <v>7.857567536297622E-3</v>
      </c>
      <c r="FJ178" s="86">
        <f ca="1">Control!$C$7*Calculations!$C$82*INDEX('Monthly Data'!N:N,Calculations!$C$116+MOD(AT178,Calculations!$C$118))+Control!$C$7*Calculations!$C$83*INDEX('Monthly Data'!O:O,Calculations!$C$116+MOD(AT178,Calculations!$C$118))+Control!$C$7*Calculations!$C$84*INDEX('Monthly Data'!P:P,Calculations!$C$116+MOD(AT178,Calculations!$C$118))+Control!$C$7*Calculations!$C$85*INDEX('Monthly Data'!Q:Q,Calculations!$C$116+MOD(AT178,Calculations!$C$118))+(1-Control!$C$7*Calculations!$C$87)*INDEX('Monthly Data'!R:R,Calculations!$C$116+MOD(AT178,Calculations!$C$118))</f>
        <v>1.1786765492207996E-2</v>
      </c>
      <c r="FK178" s="86">
        <f ca="1">Control!$C$7*Calculations!$C$82*INDEX('Monthly Data'!N:N,Calculations!$C$116+MOD(AU178,Calculations!$C$118))+Control!$C$7*Calculations!$C$83*INDEX('Monthly Data'!O:O,Calculations!$C$116+MOD(AU178,Calculations!$C$118))+Control!$C$7*Calculations!$C$84*INDEX('Monthly Data'!P:P,Calculations!$C$116+MOD(AU178,Calculations!$C$118))+Control!$C$7*Calculations!$C$85*INDEX('Monthly Data'!Q:Q,Calculations!$C$116+MOD(AU178,Calculations!$C$118))+(1-Control!$C$7*Calculations!$C$87)*INDEX('Monthly Data'!R:R,Calculations!$C$116+MOD(AU178,Calculations!$C$118))</f>
        <v>1.0018681835149534E-3</v>
      </c>
      <c r="FL178" s="86">
        <f ca="1">Control!$C$7*Calculations!$C$82*INDEX('Monthly Data'!N:N,Calculations!$C$116+MOD(AV178,Calculations!$C$118))+Control!$C$7*Calculations!$C$83*INDEX('Monthly Data'!O:O,Calculations!$C$116+MOD(AV178,Calculations!$C$118))+Control!$C$7*Calculations!$C$84*INDEX('Monthly Data'!P:P,Calculations!$C$116+MOD(AV178,Calculations!$C$118))+Control!$C$7*Calculations!$C$85*INDEX('Monthly Data'!Q:Q,Calculations!$C$116+MOD(AV178,Calculations!$C$118))+(1-Control!$C$7*Calculations!$C$87)*INDEX('Monthly Data'!R:R,Calculations!$C$116+MOD(AV178,Calculations!$C$118))</f>
        <v>-1.9947061878162777E-2</v>
      </c>
      <c r="FM178" s="86">
        <f ca="1">Control!$C$7*Calculations!$C$82*INDEX('Monthly Data'!N:N,Calculations!$C$116+MOD(AW178,Calculations!$C$118))+Control!$C$7*Calculations!$C$83*INDEX('Monthly Data'!O:O,Calculations!$C$116+MOD(AW178,Calculations!$C$118))+Control!$C$7*Calculations!$C$84*INDEX('Monthly Data'!P:P,Calculations!$C$116+MOD(AW178,Calculations!$C$118))+Control!$C$7*Calculations!$C$85*INDEX('Monthly Data'!Q:Q,Calculations!$C$116+MOD(AW178,Calculations!$C$118))+(1-Control!$C$7*Calculations!$C$87)*INDEX('Monthly Data'!R:R,Calculations!$C$116+MOD(AW178,Calculations!$C$118))</f>
        <v>-2.6378232493851243E-2</v>
      </c>
      <c r="FN178" s="86">
        <f ca="1">Control!$C$7*Calculations!$C$82*INDEX('Monthly Data'!N:N,Calculations!$C$116+MOD(AX178,Calculations!$C$118))+Control!$C$7*Calculations!$C$83*INDEX('Monthly Data'!O:O,Calculations!$C$116+MOD(AX178,Calculations!$C$118))+Control!$C$7*Calculations!$C$84*INDEX('Monthly Data'!P:P,Calculations!$C$116+MOD(AX178,Calculations!$C$118))+Control!$C$7*Calculations!$C$85*INDEX('Monthly Data'!Q:Q,Calculations!$C$116+MOD(AX178,Calculations!$C$118))+(1-Control!$C$7*Calculations!$C$87)*INDEX('Monthly Data'!R:R,Calculations!$C$116+MOD(AX178,Calculations!$C$118))</f>
        <v>1.9073822767906517E-2</v>
      </c>
      <c r="FO178" s="86">
        <f ca="1">Control!$C$7*Calculations!$C$82*INDEX('Monthly Data'!N:N,Calculations!$C$116+MOD(AY178,Calculations!$C$118))+Control!$C$7*Calculations!$C$83*INDEX('Monthly Data'!O:O,Calculations!$C$116+MOD(AY178,Calculations!$C$118))+Control!$C$7*Calculations!$C$84*INDEX('Monthly Data'!P:P,Calculations!$C$116+MOD(AY178,Calculations!$C$118))+Control!$C$7*Calculations!$C$85*INDEX('Monthly Data'!Q:Q,Calculations!$C$116+MOD(AY178,Calculations!$C$118))+(1-Control!$C$7*Calculations!$C$87)*INDEX('Monthly Data'!R:R,Calculations!$C$116+MOD(AY178,Calculations!$C$118))</f>
        <v>2.4842166689046628E-2</v>
      </c>
      <c r="FP178" s="86">
        <f ca="1">Control!$C$7*Calculations!$C$82*INDEX('Monthly Data'!N:N,Calculations!$C$116+MOD(AZ178,Calculations!$C$118))+Control!$C$7*Calculations!$C$83*INDEX('Monthly Data'!O:O,Calculations!$C$116+MOD(AZ178,Calculations!$C$118))+Control!$C$7*Calculations!$C$84*INDEX('Monthly Data'!P:P,Calculations!$C$116+MOD(AZ178,Calculations!$C$118))+Control!$C$7*Calculations!$C$85*INDEX('Monthly Data'!Q:Q,Calculations!$C$116+MOD(AZ178,Calculations!$C$118))+(1-Control!$C$7*Calculations!$C$87)*INDEX('Monthly Data'!R:R,Calculations!$C$116+MOD(AZ178,Calculations!$C$118))</f>
        <v>-2.7490061308214487E-3</v>
      </c>
      <c r="FQ178" s="86">
        <f ca="1">Control!$C$7*Calculations!$C$82*INDEX('Monthly Data'!N:N,Calculations!$C$116+MOD(BA178,Calculations!$C$118))+Control!$C$7*Calculations!$C$83*INDEX('Monthly Data'!O:O,Calculations!$C$116+MOD(BA178,Calculations!$C$118))+Control!$C$7*Calculations!$C$84*INDEX('Monthly Data'!P:P,Calculations!$C$116+MOD(BA178,Calculations!$C$118))+Control!$C$7*Calculations!$C$85*INDEX('Monthly Data'!Q:Q,Calculations!$C$116+MOD(BA178,Calculations!$C$118))+(1-Control!$C$7*Calculations!$C$87)*INDEX('Monthly Data'!R:R,Calculations!$C$116+MOD(BA178,Calculations!$C$118))</f>
        <v>5.8868730207813358E-3</v>
      </c>
      <c r="FR178" s="86">
        <f ca="1">Control!$C$7*Calculations!$C$82*INDEX('Monthly Data'!N:N,Calculations!$C$116+MOD(BB178,Calculations!$C$118))+Control!$C$7*Calculations!$C$83*INDEX('Monthly Data'!O:O,Calculations!$C$116+MOD(BB178,Calculations!$C$118))+Control!$C$7*Calculations!$C$84*INDEX('Monthly Data'!P:P,Calculations!$C$116+MOD(BB178,Calculations!$C$118))+Control!$C$7*Calculations!$C$85*INDEX('Monthly Data'!Q:Q,Calculations!$C$116+MOD(BB178,Calculations!$C$118))+(1-Control!$C$7*Calculations!$C$87)*INDEX('Monthly Data'!R:R,Calculations!$C$116+MOD(BB178,Calculations!$C$118))</f>
        <v>5.1279584938936244E-2</v>
      </c>
      <c r="FS178" s="86">
        <f ca="1">Control!$C$7*Calculations!$C$82*INDEX('Monthly Data'!N:N,Calculations!$C$116+MOD(BC178,Calculations!$C$118))+Control!$C$7*Calculations!$C$83*INDEX('Monthly Data'!O:O,Calculations!$C$116+MOD(BC178,Calculations!$C$118))+Control!$C$7*Calculations!$C$84*INDEX('Monthly Data'!P:P,Calculations!$C$116+MOD(BC178,Calculations!$C$118))+Control!$C$7*Calculations!$C$85*INDEX('Monthly Data'!Q:Q,Calculations!$C$116+MOD(BC178,Calculations!$C$118))+(1-Control!$C$7*Calculations!$C$87)*INDEX('Monthly Data'!R:R,Calculations!$C$116+MOD(BC178,Calculations!$C$118))</f>
        <v>5.1279584938936244E-2</v>
      </c>
      <c r="FT178" s="86">
        <f ca="1">Control!$C$7*Calculations!$C$82*INDEX('Monthly Data'!N:N,Calculations!$C$116+MOD(BD178,Calculations!$C$118))+Control!$C$7*Calculations!$C$83*INDEX('Monthly Data'!O:O,Calculations!$C$116+MOD(BD178,Calculations!$C$118))+Control!$C$7*Calculations!$C$84*INDEX('Monthly Data'!P:P,Calculations!$C$116+MOD(BD178,Calculations!$C$118))+Control!$C$7*Calculations!$C$85*INDEX('Monthly Data'!Q:Q,Calculations!$C$116+MOD(BD178,Calculations!$C$118))+(1-Control!$C$7*Calculations!$C$87)*INDEX('Monthly Data'!R:R,Calculations!$C$116+MOD(BD178,Calculations!$C$118))</f>
        <v>1.5216630695380906E-2</v>
      </c>
      <c r="FU178" s="86">
        <f ca="1">Control!$C$7*Calculations!$C$82*INDEX('Monthly Data'!N:N,Calculations!$C$116+MOD(BE178,Calculations!$C$118))+Control!$C$7*Calculations!$C$83*INDEX('Monthly Data'!O:O,Calculations!$C$116+MOD(BE178,Calculations!$C$118))+Control!$C$7*Calculations!$C$84*INDEX('Monthly Data'!P:P,Calculations!$C$116+MOD(BE178,Calculations!$C$118))+Control!$C$7*Calculations!$C$85*INDEX('Monthly Data'!Q:Q,Calculations!$C$116+MOD(BE178,Calculations!$C$118))+(1-Control!$C$7*Calculations!$C$87)*INDEX('Monthly Data'!R:R,Calculations!$C$116+MOD(BE178,Calculations!$C$118))</f>
        <v>1.1106855739851785E-2</v>
      </c>
      <c r="FV178" s="86">
        <f ca="1">Control!$C$7*Calculations!$C$82*INDEX('Monthly Data'!N:N,Calculations!$C$116+MOD(BF178,Calculations!$C$118))+Control!$C$7*Calculations!$C$83*INDEX('Monthly Data'!O:O,Calculations!$C$116+MOD(BF178,Calculations!$C$118))+Control!$C$7*Calculations!$C$84*INDEX('Monthly Data'!P:P,Calculations!$C$116+MOD(BF178,Calculations!$C$118))+Control!$C$7*Calculations!$C$85*INDEX('Monthly Data'!Q:Q,Calculations!$C$116+MOD(BF178,Calculations!$C$118))+(1-Control!$C$7*Calculations!$C$87)*INDEX('Monthly Data'!R:R,Calculations!$C$116+MOD(BF178,Calculations!$C$118))</f>
        <v>1.50127906355989E-2</v>
      </c>
      <c r="FW178" s="86">
        <f ca="1">Control!$C$7*Calculations!$C$82*INDEX('Monthly Data'!N:N,Calculations!$C$116+MOD(BG178,Calculations!$C$118))+Control!$C$7*Calculations!$C$83*INDEX('Monthly Data'!O:O,Calculations!$C$116+MOD(BG178,Calculations!$C$118))+Control!$C$7*Calculations!$C$84*INDEX('Monthly Data'!P:P,Calculations!$C$116+MOD(BG178,Calculations!$C$118))+Control!$C$7*Calculations!$C$85*INDEX('Monthly Data'!Q:Q,Calculations!$C$116+MOD(BG178,Calculations!$C$118))+(1-Control!$C$7*Calculations!$C$87)*INDEX('Monthly Data'!R:R,Calculations!$C$116+MOD(BG178,Calculations!$C$118))</f>
        <v>2.766281641786093E-2</v>
      </c>
      <c r="FX178" s="86">
        <f ca="1">Control!$C$7*Calculations!$C$82*INDEX('Monthly Data'!N:N,Calculations!$C$116+MOD(BH178,Calculations!$C$118))+Control!$C$7*Calculations!$C$83*INDEX('Monthly Data'!O:O,Calculations!$C$116+MOD(BH178,Calculations!$C$118))+Control!$C$7*Calculations!$C$84*INDEX('Monthly Data'!P:P,Calculations!$C$116+MOD(BH178,Calculations!$C$118))+Control!$C$7*Calculations!$C$85*INDEX('Monthly Data'!Q:Q,Calculations!$C$116+MOD(BH178,Calculations!$C$118))+(1-Control!$C$7*Calculations!$C$87)*INDEX('Monthly Data'!R:R,Calculations!$C$116+MOD(BH178,Calculations!$C$118))</f>
        <v>2.4842166689046628E-2</v>
      </c>
      <c r="FY178" s="86">
        <f ca="1">Control!$C$7*Calculations!$C$82*INDEX('Monthly Data'!N:N,Calculations!$C$116+MOD(BI178,Calculations!$C$118))+Control!$C$7*Calculations!$C$83*INDEX('Monthly Data'!O:O,Calculations!$C$116+MOD(BI178,Calculations!$C$118))+Control!$C$7*Calculations!$C$84*INDEX('Monthly Data'!P:P,Calculations!$C$116+MOD(BI178,Calculations!$C$118))+Control!$C$7*Calculations!$C$85*INDEX('Monthly Data'!Q:Q,Calculations!$C$116+MOD(BI178,Calculations!$C$118))+(1-Control!$C$7*Calculations!$C$87)*INDEX('Monthly Data'!R:R,Calculations!$C$116+MOD(BI178,Calculations!$C$118))</f>
        <v>1.2954540023127663E-2</v>
      </c>
      <c r="FZ178" s="86">
        <f ca="1">Control!$C$7*Calculations!$C$82*INDEX('Monthly Data'!N:N,Calculations!$C$116+MOD(BJ178,Calculations!$C$118))+Control!$C$7*Calculations!$C$83*INDEX('Monthly Data'!O:O,Calculations!$C$116+MOD(BJ178,Calculations!$C$118))+Control!$C$7*Calculations!$C$84*INDEX('Monthly Data'!P:P,Calculations!$C$116+MOD(BJ178,Calculations!$C$118))+Control!$C$7*Calculations!$C$85*INDEX('Monthly Data'!Q:Q,Calculations!$C$116+MOD(BJ178,Calculations!$C$118))+(1-Control!$C$7*Calculations!$C$87)*INDEX('Monthly Data'!R:R,Calculations!$C$116+MOD(BJ178,Calculations!$C$118))</f>
        <v>4.5132804118240749E-2</v>
      </c>
      <c r="GA178" s="86">
        <f ca="1">Control!$C$7*Calculations!$C$82*INDEX('Monthly Data'!N:N,Calculations!$C$116+MOD(BK178,Calculations!$C$118))+Control!$C$7*Calculations!$C$83*INDEX('Monthly Data'!O:O,Calculations!$C$116+MOD(BK178,Calculations!$C$118))+Control!$C$7*Calculations!$C$84*INDEX('Monthly Data'!P:P,Calculations!$C$116+MOD(BK178,Calculations!$C$118))+Control!$C$7*Calculations!$C$85*INDEX('Monthly Data'!Q:Q,Calculations!$C$116+MOD(BK178,Calculations!$C$118))+(1-Control!$C$7*Calculations!$C$87)*INDEX('Monthly Data'!R:R,Calculations!$C$116+MOD(BK178,Calculations!$C$118))</f>
        <v>2.5790695379256122E-2</v>
      </c>
      <c r="GB178" s="86">
        <f ca="1">Control!$C$7*Calculations!$C$82*INDEX('Monthly Data'!N:N,Calculations!$C$116+MOD(BL178,Calculations!$C$118))+Control!$C$7*Calculations!$C$83*INDEX('Monthly Data'!O:O,Calculations!$C$116+MOD(BL178,Calculations!$C$118))+Control!$C$7*Calculations!$C$84*INDEX('Monthly Data'!P:P,Calculations!$C$116+MOD(BL178,Calculations!$C$118))+Control!$C$7*Calculations!$C$85*INDEX('Monthly Data'!Q:Q,Calculations!$C$116+MOD(BL178,Calculations!$C$118))+(1-Control!$C$7*Calculations!$C$87)*INDEX('Monthly Data'!R:R,Calculations!$C$116+MOD(BL178,Calculations!$C$118))</f>
        <v>2.766281641786093E-2</v>
      </c>
      <c r="GC178" s="86">
        <f ca="1">Control!$C$7*Calculations!$C$82*INDEX('Monthly Data'!N:N,Calculations!$C$116+MOD(BM178,Calculations!$C$118))+Control!$C$7*Calculations!$C$83*INDEX('Monthly Data'!O:O,Calculations!$C$116+MOD(BM178,Calculations!$C$118))+Control!$C$7*Calculations!$C$84*INDEX('Monthly Data'!P:P,Calculations!$C$116+MOD(BM178,Calculations!$C$118))+Control!$C$7*Calculations!$C$85*INDEX('Monthly Data'!Q:Q,Calculations!$C$116+MOD(BM178,Calculations!$C$118))+(1-Control!$C$7*Calculations!$C$87)*INDEX('Monthly Data'!R:R,Calculations!$C$116+MOD(BM178,Calculations!$C$118))</f>
        <v>2.4722579420195831E-2</v>
      </c>
      <c r="GD178" s="86">
        <f ca="1">Control!$C$7*Calculations!$C$82*INDEX('Monthly Data'!N:N,Calculations!$C$116+MOD(BN178,Calculations!$C$118))+Control!$C$7*Calculations!$C$83*INDEX('Monthly Data'!O:O,Calculations!$C$116+MOD(BN178,Calculations!$C$118))+Control!$C$7*Calculations!$C$84*INDEX('Monthly Data'!P:P,Calculations!$C$116+MOD(BN178,Calculations!$C$118))+Control!$C$7*Calculations!$C$85*INDEX('Monthly Data'!Q:Q,Calculations!$C$116+MOD(BN178,Calculations!$C$118))+(1-Control!$C$7*Calculations!$C$87)*INDEX('Monthly Data'!R:R,Calculations!$C$116+MOD(BN178,Calculations!$C$118))</f>
        <v>-1.3959200237295809E-2</v>
      </c>
      <c r="GE178" s="86">
        <f ca="1">Control!$C$7*Calculations!$C$82*INDEX('Monthly Data'!N:N,Calculations!$C$116+MOD(BO178,Calculations!$C$118))+Control!$C$7*Calculations!$C$83*INDEX('Monthly Data'!O:O,Calculations!$C$116+MOD(BO178,Calculations!$C$118))+Control!$C$7*Calculations!$C$84*INDEX('Monthly Data'!P:P,Calculations!$C$116+MOD(BO178,Calculations!$C$118))+Control!$C$7*Calculations!$C$85*INDEX('Monthly Data'!Q:Q,Calculations!$C$116+MOD(BO178,Calculations!$C$118))+(1-Control!$C$7*Calculations!$C$87)*INDEX('Monthly Data'!R:R,Calculations!$C$116+MOD(BO178,Calculations!$C$118))</f>
        <v>-2.4571433440223247E-2</v>
      </c>
      <c r="GF178" s="86">
        <f ca="1">Control!$C$7*Calculations!$C$82*INDEX('Monthly Data'!N:N,Calculations!$C$116+MOD(BP178,Calculations!$C$118))+Control!$C$7*Calculations!$C$83*INDEX('Monthly Data'!O:O,Calculations!$C$116+MOD(BP178,Calculations!$C$118))+Control!$C$7*Calculations!$C$84*INDEX('Monthly Data'!P:P,Calculations!$C$116+MOD(BP178,Calculations!$C$118))+Control!$C$7*Calculations!$C$85*INDEX('Monthly Data'!Q:Q,Calculations!$C$116+MOD(BP178,Calculations!$C$118))+(1-Control!$C$7*Calculations!$C$87)*INDEX('Monthly Data'!R:R,Calculations!$C$116+MOD(BP178,Calculations!$C$118))</f>
        <v>1.50127906355989E-2</v>
      </c>
      <c r="GG178" s="86">
        <f ca="1">Control!$C$7*Calculations!$C$82*INDEX('Monthly Data'!N:N,Calculations!$C$116+MOD(BQ178,Calculations!$C$118))+Control!$C$7*Calculations!$C$83*INDEX('Monthly Data'!O:O,Calculations!$C$116+MOD(BQ178,Calculations!$C$118))+Control!$C$7*Calculations!$C$84*INDEX('Monthly Data'!P:P,Calculations!$C$116+MOD(BQ178,Calculations!$C$118))+Control!$C$7*Calculations!$C$85*INDEX('Monthly Data'!Q:Q,Calculations!$C$116+MOD(BQ178,Calculations!$C$118))+(1-Control!$C$7*Calculations!$C$87)*INDEX('Monthly Data'!R:R,Calculations!$C$116+MOD(BQ178,Calculations!$C$118))</f>
        <v>3.1070573055362403E-2</v>
      </c>
      <c r="GH178" s="86">
        <f ca="1">Control!$C$7*Calculations!$C$82*INDEX('Monthly Data'!N:N,Calculations!$C$116+MOD(BR178,Calculations!$C$118))+Control!$C$7*Calculations!$C$83*INDEX('Monthly Data'!O:O,Calculations!$C$116+MOD(BR178,Calculations!$C$118))+Control!$C$7*Calculations!$C$84*INDEX('Monthly Data'!P:P,Calculations!$C$116+MOD(BR178,Calculations!$C$118))+Control!$C$7*Calculations!$C$85*INDEX('Monthly Data'!Q:Q,Calculations!$C$116+MOD(BR178,Calculations!$C$118))+(1-Control!$C$7*Calculations!$C$87)*INDEX('Monthly Data'!R:R,Calculations!$C$116+MOD(BR178,Calculations!$C$118))</f>
        <v>-7.3651264633385334E-4</v>
      </c>
      <c r="GI178" s="86">
        <f ca="1">Control!$C$7*Calculations!$C$82*INDEX('Monthly Data'!N:N,Calculations!$C$116+MOD(BS178,Calculations!$C$118))+Control!$C$7*Calculations!$C$83*INDEX('Monthly Data'!O:O,Calculations!$C$116+MOD(BS178,Calculations!$C$118))+Control!$C$7*Calculations!$C$84*INDEX('Monthly Data'!P:P,Calculations!$C$116+MOD(BS178,Calculations!$C$118))+Control!$C$7*Calculations!$C$85*INDEX('Monthly Data'!Q:Q,Calculations!$C$116+MOD(BS178,Calculations!$C$118))+(1-Control!$C$7*Calculations!$C$87)*INDEX('Monthly Data'!R:R,Calculations!$C$116+MOD(BS178,Calculations!$C$118))</f>
        <v>3.7596120283497965E-2</v>
      </c>
      <c r="GJ178" s="86">
        <f ca="1">Control!$C$7*Calculations!$C$82*INDEX('Monthly Data'!N:N,Calculations!$C$116+MOD(BT178,Calculations!$C$118))+Control!$C$7*Calculations!$C$83*INDEX('Monthly Data'!O:O,Calculations!$C$116+MOD(BT178,Calculations!$C$118))+Control!$C$7*Calculations!$C$84*INDEX('Monthly Data'!P:P,Calculations!$C$116+MOD(BT178,Calculations!$C$118))+Control!$C$7*Calculations!$C$85*INDEX('Monthly Data'!Q:Q,Calculations!$C$116+MOD(BT178,Calculations!$C$118))+(1-Control!$C$7*Calculations!$C$87)*INDEX('Monthly Data'!R:R,Calculations!$C$116+MOD(BT178,Calculations!$C$118))</f>
        <v>2.9708469559001142E-2</v>
      </c>
      <c r="GK178" s="86">
        <f ca="1">Control!$C$7*Calculations!$C$82*INDEX('Monthly Data'!N:N,Calculations!$C$116+MOD(BU178,Calculations!$C$118))+Control!$C$7*Calculations!$C$83*INDEX('Monthly Data'!O:O,Calculations!$C$116+MOD(BU178,Calculations!$C$118))+Control!$C$7*Calculations!$C$84*INDEX('Monthly Data'!P:P,Calculations!$C$116+MOD(BU178,Calculations!$C$118))+Control!$C$7*Calculations!$C$85*INDEX('Monthly Data'!Q:Q,Calculations!$C$116+MOD(BU178,Calculations!$C$118))+(1-Control!$C$7*Calculations!$C$87)*INDEX('Monthly Data'!R:R,Calculations!$C$116+MOD(BU178,Calculations!$C$118))</f>
        <v>-3.8554137824290124E-2</v>
      </c>
      <c r="GL178" s="86">
        <f ca="1">Control!$C$7*Calculations!$C$82*INDEX('Monthly Data'!N:N,Calculations!$C$116+MOD(BV178,Calculations!$C$118))+Control!$C$7*Calculations!$C$83*INDEX('Monthly Data'!O:O,Calculations!$C$116+MOD(BV178,Calculations!$C$118))+Control!$C$7*Calculations!$C$84*INDEX('Monthly Data'!P:P,Calculations!$C$116+MOD(BV178,Calculations!$C$118))+Control!$C$7*Calculations!$C$85*INDEX('Monthly Data'!Q:Q,Calculations!$C$116+MOD(BV178,Calculations!$C$118))+(1-Control!$C$7*Calculations!$C$87)*INDEX('Monthly Data'!R:R,Calculations!$C$116+MOD(BV178,Calculations!$C$118))</f>
        <v>-6.1115617667135171E-2</v>
      </c>
      <c r="GM178" s="86">
        <f ca="1">Control!$C$7*Calculations!$C$82*INDEX('Monthly Data'!N:N,Calculations!$C$116+MOD(BW178,Calculations!$C$118))+Control!$C$7*Calculations!$C$83*INDEX('Monthly Data'!O:O,Calculations!$C$116+MOD(BW178,Calculations!$C$118))+Control!$C$7*Calculations!$C$84*INDEX('Monthly Data'!P:P,Calculations!$C$116+MOD(BW178,Calculations!$C$118))+Control!$C$7*Calculations!$C$85*INDEX('Monthly Data'!Q:Q,Calculations!$C$116+MOD(BW178,Calculations!$C$118))+(1-Control!$C$7*Calculations!$C$87)*INDEX('Monthly Data'!R:R,Calculations!$C$116+MOD(BW178,Calculations!$C$118))</f>
        <v>4.7768166384148329E-3</v>
      </c>
      <c r="GN178" s="86">
        <f ca="1">Control!$C$7*Calculations!$C$82*INDEX('Monthly Data'!N:N,Calculations!$C$116+MOD(BX178,Calculations!$C$118))+Control!$C$7*Calculations!$C$83*INDEX('Monthly Data'!O:O,Calculations!$C$116+MOD(BX178,Calculations!$C$118))+Control!$C$7*Calculations!$C$84*INDEX('Monthly Data'!P:P,Calculations!$C$116+MOD(BX178,Calculations!$C$118))+Control!$C$7*Calculations!$C$85*INDEX('Monthly Data'!Q:Q,Calculations!$C$116+MOD(BX178,Calculations!$C$118))+(1-Control!$C$7*Calculations!$C$87)*INDEX('Monthly Data'!R:R,Calculations!$C$116+MOD(BX178,Calculations!$C$118))</f>
        <v>8.4240675975201049E-3</v>
      </c>
      <c r="GO178" s="86">
        <f ca="1">Control!$C$7*Calculations!$C$82*INDEX('Monthly Data'!N:N,Calculations!$C$116+MOD(BY178,Calculations!$C$118))+Control!$C$7*Calculations!$C$83*INDEX('Monthly Data'!O:O,Calculations!$C$116+MOD(BY178,Calculations!$C$118))+Control!$C$7*Calculations!$C$84*INDEX('Monthly Data'!P:P,Calculations!$C$116+MOD(BY178,Calculations!$C$118))+Control!$C$7*Calculations!$C$85*INDEX('Monthly Data'!Q:Q,Calculations!$C$116+MOD(BY178,Calculations!$C$118))+(1-Control!$C$7*Calculations!$C$87)*INDEX('Monthly Data'!R:R,Calculations!$C$116+MOD(BY178,Calculations!$C$118))</f>
        <v>3.1011313347584085E-2</v>
      </c>
      <c r="GP178" s="86">
        <f ca="1">Control!$C$7*Calculations!$C$82*INDEX('Monthly Data'!N:N,Calculations!$C$116+MOD(BZ178,Calculations!$C$118))+Control!$C$7*Calculations!$C$83*INDEX('Monthly Data'!O:O,Calculations!$C$116+MOD(BZ178,Calculations!$C$118))+Control!$C$7*Calculations!$C$84*INDEX('Monthly Data'!P:P,Calculations!$C$116+MOD(BZ178,Calculations!$C$118))+Control!$C$7*Calculations!$C$85*INDEX('Monthly Data'!Q:Q,Calculations!$C$116+MOD(BZ178,Calculations!$C$118))+(1-Control!$C$7*Calculations!$C$87)*INDEX('Monthly Data'!R:R,Calculations!$C$116+MOD(BZ178,Calculations!$C$118))</f>
        <v>-1.880155173376722E-2</v>
      </c>
      <c r="GQ178" s="86">
        <f ca="1">Control!$C$7*Calculations!$C$82*INDEX('Monthly Data'!N:N,Calculations!$C$116+MOD(CA178,Calculations!$C$118))+Control!$C$7*Calculations!$C$83*INDEX('Monthly Data'!O:O,Calculations!$C$116+MOD(CA178,Calculations!$C$118))+Control!$C$7*Calculations!$C$84*INDEX('Monthly Data'!P:P,Calculations!$C$116+MOD(CA178,Calculations!$C$118))+Control!$C$7*Calculations!$C$85*INDEX('Monthly Data'!Q:Q,Calculations!$C$116+MOD(CA178,Calculations!$C$118))+(1-Control!$C$7*Calculations!$C$87)*INDEX('Monthly Data'!R:R,Calculations!$C$116+MOD(CA178,Calculations!$C$118))</f>
        <v>9.9787204839310462E-3</v>
      </c>
      <c r="GR178" s="86">
        <f ca="1">Control!$C$7*Calculations!$C$82*INDEX('Monthly Data'!N:N,Calculations!$C$116+MOD(CB178,Calculations!$C$118))+Control!$C$7*Calculations!$C$83*INDEX('Monthly Data'!O:O,Calculations!$C$116+MOD(CB178,Calculations!$C$118))+Control!$C$7*Calculations!$C$84*INDEX('Monthly Data'!P:P,Calculations!$C$116+MOD(CB178,Calculations!$C$118))+Control!$C$7*Calculations!$C$85*INDEX('Monthly Data'!Q:Q,Calculations!$C$116+MOD(CB178,Calculations!$C$118))+(1-Control!$C$7*Calculations!$C$87)*INDEX('Monthly Data'!R:R,Calculations!$C$116+MOD(CB178,Calculations!$C$118))</f>
        <v>1.142101364887867E-2</v>
      </c>
      <c r="GS178" s="86">
        <f ca="1">Control!$C$7*Calculations!$C$82*INDEX('Monthly Data'!N:N,Calculations!$C$116+MOD(CC178,Calculations!$C$118))+Control!$C$7*Calculations!$C$83*INDEX('Monthly Data'!O:O,Calculations!$C$116+MOD(CC178,Calculations!$C$118))+Control!$C$7*Calculations!$C$84*INDEX('Monthly Data'!P:P,Calculations!$C$116+MOD(CC178,Calculations!$C$118))+Control!$C$7*Calculations!$C$85*INDEX('Monthly Data'!Q:Q,Calculations!$C$116+MOD(CC178,Calculations!$C$118))+(1-Control!$C$7*Calculations!$C$87)*INDEX('Monthly Data'!R:R,Calculations!$C$116+MOD(CC178,Calculations!$C$118))</f>
        <v>-2.4571433440223247E-2</v>
      </c>
      <c r="GT178" s="86">
        <f ca="1">Control!$C$7*Calculations!$C$82*INDEX('Monthly Data'!N:N,Calculations!$C$116+MOD(CD178,Calculations!$C$118))+Control!$C$7*Calculations!$C$83*INDEX('Monthly Data'!O:O,Calculations!$C$116+MOD(CD178,Calculations!$C$118))+Control!$C$7*Calculations!$C$84*INDEX('Monthly Data'!P:P,Calculations!$C$116+MOD(CD178,Calculations!$C$118))+Control!$C$7*Calculations!$C$85*INDEX('Monthly Data'!Q:Q,Calculations!$C$116+MOD(CD178,Calculations!$C$118))+(1-Control!$C$7*Calculations!$C$87)*INDEX('Monthly Data'!R:R,Calculations!$C$116+MOD(CD178,Calculations!$C$118))</f>
        <v>5.1972609868760735E-3</v>
      </c>
      <c r="GU178" s="86">
        <f ca="1">Control!$C$7*Calculations!$C$82*INDEX('Monthly Data'!N:N,Calculations!$C$116+MOD(CE178,Calculations!$C$118))+Control!$C$7*Calculations!$C$83*INDEX('Monthly Data'!O:O,Calculations!$C$116+MOD(CE178,Calculations!$C$118))+Control!$C$7*Calculations!$C$84*INDEX('Monthly Data'!P:P,Calculations!$C$116+MOD(CE178,Calculations!$C$118))+Control!$C$7*Calculations!$C$85*INDEX('Monthly Data'!Q:Q,Calculations!$C$116+MOD(CE178,Calculations!$C$118))+(1-Control!$C$7*Calculations!$C$87)*INDEX('Monthly Data'!R:R,Calculations!$C$116+MOD(CE178,Calculations!$C$118))</f>
        <v>5.3309355465453899E-3</v>
      </c>
      <c r="GV178" s="86">
        <f ca="1">Control!$C$7*Calculations!$C$82*INDEX('Monthly Data'!N:N,Calculations!$C$116+MOD(CF178,Calculations!$C$118))+Control!$C$7*Calculations!$C$83*INDEX('Monthly Data'!O:O,Calculations!$C$116+MOD(CF178,Calculations!$C$118))+Control!$C$7*Calculations!$C$84*INDEX('Monthly Data'!P:P,Calculations!$C$116+MOD(CF178,Calculations!$C$118))+Control!$C$7*Calculations!$C$85*INDEX('Monthly Data'!Q:Q,Calculations!$C$116+MOD(CF178,Calculations!$C$118))+(1-Control!$C$7*Calculations!$C$87)*INDEX('Monthly Data'!R:R,Calculations!$C$116+MOD(CF178,Calculations!$C$118))</f>
        <v>-1.1360801645249321E-2</v>
      </c>
      <c r="GW178" s="86">
        <f ca="1">Control!$C$7*Calculations!$C$82*INDEX('Monthly Data'!N:N,Calculations!$C$116+MOD(CG178,Calculations!$C$118))+Control!$C$7*Calculations!$C$83*INDEX('Monthly Data'!O:O,Calculations!$C$116+MOD(CG178,Calculations!$C$118))+Control!$C$7*Calculations!$C$84*INDEX('Monthly Data'!P:P,Calculations!$C$116+MOD(CG178,Calculations!$C$118))+Control!$C$7*Calculations!$C$85*INDEX('Monthly Data'!Q:Q,Calculations!$C$116+MOD(CG178,Calculations!$C$118))+(1-Control!$C$7*Calculations!$C$87)*INDEX('Monthly Data'!R:R,Calculations!$C$116+MOD(CG178,Calculations!$C$118))</f>
        <v>-2.0259958308006688E-2</v>
      </c>
      <c r="GX178" s="86">
        <f ca="1">Control!$C$7*Calculations!$C$82*INDEX('Monthly Data'!N:N,Calculations!$C$116+MOD(CH178,Calculations!$C$118))+Control!$C$7*Calculations!$C$83*INDEX('Monthly Data'!O:O,Calculations!$C$116+MOD(CH178,Calculations!$C$118))+Control!$C$7*Calculations!$C$84*INDEX('Monthly Data'!P:P,Calculations!$C$116+MOD(CH178,Calculations!$C$118))+Control!$C$7*Calculations!$C$85*INDEX('Monthly Data'!Q:Q,Calculations!$C$116+MOD(CH178,Calculations!$C$118))+(1-Control!$C$7*Calculations!$C$87)*INDEX('Monthly Data'!R:R,Calculations!$C$116+MOD(CH178,Calculations!$C$118))</f>
        <v>-4.417423226995453E-3</v>
      </c>
      <c r="GY178" s="86">
        <f ca="1">Control!$C$7*Calculations!$C$82*INDEX('Monthly Data'!N:N,Calculations!$C$116+MOD(CI178,Calculations!$C$118))+Control!$C$7*Calculations!$C$83*INDEX('Monthly Data'!O:O,Calculations!$C$116+MOD(CI178,Calculations!$C$118))+Control!$C$7*Calculations!$C$84*INDEX('Monthly Data'!P:P,Calculations!$C$116+MOD(CI178,Calculations!$C$118))+Control!$C$7*Calculations!$C$85*INDEX('Monthly Data'!Q:Q,Calculations!$C$116+MOD(CI178,Calculations!$C$118))+(1-Control!$C$7*Calculations!$C$87)*INDEX('Monthly Data'!R:R,Calculations!$C$116+MOD(CI178,Calculations!$C$118))</f>
        <v>6.4539397490030407E-3</v>
      </c>
      <c r="GZ178" s="86">
        <f ca="1">Control!$C$7*Calculations!$C$82*INDEX('Monthly Data'!N:N,Calculations!$C$116+MOD(CJ178,Calculations!$C$118))+Control!$C$7*Calculations!$C$83*INDEX('Monthly Data'!O:O,Calculations!$C$116+MOD(CJ178,Calculations!$C$118))+Control!$C$7*Calculations!$C$84*INDEX('Monthly Data'!P:P,Calculations!$C$116+MOD(CJ178,Calculations!$C$118))+Control!$C$7*Calculations!$C$85*INDEX('Monthly Data'!Q:Q,Calculations!$C$116+MOD(CJ178,Calculations!$C$118))+(1-Control!$C$7*Calculations!$C$87)*INDEX('Monthly Data'!R:R,Calculations!$C$116+MOD(CJ178,Calculations!$C$118))</f>
        <v>1.2954540023127663E-2</v>
      </c>
      <c r="HA178" s="86">
        <f ca="1">Control!$C$7*Calculations!$C$82*INDEX('Monthly Data'!N:N,Calculations!$C$116+MOD(CK178,Calculations!$C$118))+Control!$C$7*Calculations!$C$83*INDEX('Monthly Data'!O:O,Calculations!$C$116+MOD(CK178,Calculations!$C$118))+Control!$C$7*Calculations!$C$84*INDEX('Monthly Data'!P:P,Calculations!$C$116+MOD(CK178,Calculations!$C$118))+Control!$C$7*Calculations!$C$85*INDEX('Monthly Data'!Q:Q,Calculations!$C$116+MOD(CK178,Calculations!$C$118))+(1-Control!$C$7*Calculations!$C$87)*INDEX('Monthly Data'!R:R,Calculations!$C$116+MOD(CK178,Calculations!$C$118))</f>
        <v>-2.5168357537820856E-4</v>
      </c>
      <c r="HB178" s="86">
        <f ca="1">Control!$C$7*Calculations!$C$82*INDEX('Monthly Data'!N:N,Calculations!$C$116+MOD(CL178,Calculations!$C$118))+Control!$C$7*Calculations!$C$83*INDEX('Monthly Data'!O:O,Calculations!$C$116+MOD(CL178,Calculations!$C$118))+Control!$C$7*Calculations!$C$84*INDEX('Monthly Data'!P:P,Calculations!$C$116+MOD(CL178,Calculations!$C$118))+Control!$C$7*Calculations!$C$85*INDEX('Monthly Data'!Q:Q,Calculations!$C$116+MOD(CL178,Calculations!$C$118))+(1-Control!$C$7*Calculations!$C$87)*INDEX('Monthly Data'!R:R,Calculations!$C$116+MOD(CL178,Calculations!$C$118))</f>
        <v>5.3309355465453899E-3</v>
      </c>
      <c r="HC178" s="86">
        <f ca="1">Control!$C$7*Calculations!$C$82*INDEX('Monthly Data'!N:N,Calculations!$C$116+MOD(CM178,Calculations!$C$118))+Control!$C$7*Calculations!$C$83*INDEX('Monthly Data'!O:O,Calculations!$C$116+MOD(CM178,Calculations!$C$118))+Control!$C$7*Calculations!$C$84*INDEX('Monthly Data'!P:P,Calculations!$C$116+MOD(CM178,Calculations!$C$118))+Control!$C$7*Calculations!$C$85*INDEX('Monthly Data'!Q:Q,Calculations!$C$116+MOD(CM178,Calculations!$C$118))+(1-Control!$C$7*Calculations!$C$87)*INDEX('Monthly Data'!R:R,Calculations!$C$116+MOD(CM178,Calculations!$C$118))</f>
        <v>3.9251937367756782E-3</v>
      </c>
      <c r="HD178" s="86">
        <f ca="1">Control!$C$7*Calculations!$C$82*INDEX('Monthly Data'!N:N,Calculations!$C$116+MOD(CN178,Calculations!$C$118))+Control!$C$7*Calculations!$C$83*INDEX('Monthly Data'!O:O,Calculations!$C$116+MOD(CN178,Calculations!$C$118))+Control!$C$7*Calculations!$C$84*INDEX('Monthly Data'!P:P,Calculations!$C$116+MOD(CN178,Calculations!$C$118))+Control!$C$7*Calculations!$C$85*INDEX('Monthly Data'!Q:Q,Calculations!$C$116+MOD(CN178,Calculations!$C$118))+(1-Control!$C$7*Calculations!$C$87)*INDEX('Monthly Data'!R:R,Calculations!$C$116+MOD(CN178,Calculations!$C$118))</f>
        <v>8.4240675975201049E-3</v>
      </c>
      <c r="HE178" s="86">
        <f ca="1">Control!$C$7*Calculations!$C$82*INDEX('Monthly Data'!N:N,Calculations!$C$116+MOD(CO178,Calculations!$C$118))+Control!$C$7*Calculations!$C$83*INDEX('Monthly Data'!O:O,Calculations!$C$116+MOD(CO178,Calculations!$C$118))+Control!$C$7*Calculations!$C$84*INDEX('Monthly Data'!P:P,Calculations!$C$116+MOD(CO178,Calculations!$C$118))+Control!$C$7*Calculations!$C$85*INDEX('Monthly Data'!Q:Q,Calculations!$C$116+MOD(CO178,Calculations!$C$118))+(1-Control!$C$7*Calculations!$C$87)*INDEX('Monthly Data'!R:R,Calculations!$C$116+MOD(CO178,Calculations!$C$118))</f>
        <v>1.5063457444773597E-2</v>
      </c>
      <c r="HF178" s="86">
        <f ca="1">Control!$C$7*Calculations!$C$82*INDEX('Monthly Data'!N:N,Calculations!$C$116+MOD(CP178,Calculations!$C$118))+Control!$C$7*Calculations!$C$83*INDEX('Monthly Data'!O:O,Calculations!$C$116+MOD(CP178,Calculations!$C$118))+Control!$C$7*Calculations!$C$84*INDEX('Monthly Data'!P:P,Calculations!$C$116+MOD(CP178,Calculations!$C$118))+Control!$C$7*Calculations!$C$85*INDEX('Monthly Data'!Q:Q,Calculations!$C$116+MOD(CP178,Calculations!$C$118))+(1-Control!$C$7*Calculations!$C$87)*INDEX('Monthly Data'!R:R,Calculations!$C$116+MOD(CP178,Calculations!$C$118))</f>
        <v>3.8809817903524786E-2</v>
      </c>
      <c r="HG178" s="86">
        <f ca="1">Control!$C$7*Calculations!$C$82*INDEX('Monthly Data'!N:N,Calculations!$C$116+MOD(CQ178,Calculations!$C$118))+Control!$C$7*Calculations!$C$83*INDEX('Monthly Data'!O:O,Calculations!$C$116+MOD(CQ178,Calculations!$C$118))+Control!$C$7*Calculations!$C$84*INDEX('Monthly Data'!P:P,Calculations!$C$116+MOD(CQ178,Calculations!$C$118))+Control!$C$7*Calculations!$C$85*INDEX('Monthly Data'!Q:Q,Calculations!$C$116+MOD(CQ178,Calculations!$C$118))+(1-Control!$C$7*Calculations!$C$87)*INDEX('Monthly Data'!R:R,Calculations!$C$116+MOD(CQ178,Calculations!$C$118))</f>
        <v>1.8665061640915637E-2</v>
      </c>
      <c r="HH178" s="86">
        <f ca="1">Control!$C$7*Calculations!$C$82*INDEX('Monthly Data'!N:N,Calculations!$C$116+MOD(CR178,Calculations!$C$118))+Control!$C$7*Calculations!$C$83*INDEX('Monthly Data'!O:O,Calculations!$C$116+MOD(CR178,Calculations!$C$118))+Control!$C$7*Calculations!$C$84*INDEX('Monthly Data'!P:P,Calculations!$C$116+MOD(CR178,Calculations!$C$118))+Control!$C$7*Calculations!$C$85*INDEX('Monthly Data'!Q:Q,Calculations!$C$116+MOD(CR178,Calculations!$C$118))+(1-Control!$C$7*Calculations!$C$87)*INDEX('Monthly Data'!R:R,Calculations!$C$116+MOD(CR178,Calculations!$C$118))</f>
        <v>1.5216630695380906E-2</v>
      </c>
      <c r="HI178" s="86">
        <f ca="1">Control!$C$7*Calculations!$C$82*INDEX('Monthly Data'!N:N,Calculations!$C$116+MOD(CS178,Calculations!$C$118))+Control!$C$7*Calculations!$C$83*INDEX('Monthly Data'!O:O,Calculations!$C$116+MOD(CS178,Calculations!$C$118))+Control!$C$7*Calculations!$C$84*INDEX('Monthly Data'!P:P,Calculations!$C$116+MOD(CS178,Calculations!$C$118))+Control!$C$7*Calculations!$C$85*INDEX('Monthly Data'!Q:Q,Calculations!$C$116+MOD(CS178,Calculations!$C$118))+(1-Control!$C$7*Calculations!$C$87)*INDEX('Monthly Data'!R:R,Calculations!$C$116+MOD(CS178,Calculations!$C$118))</f>
        <v>-7.4084874653726545E-3</v>
      </c>
      <c r="HJ178" s="86">
        <f ca="1">Control!$C$7*Calculations!$C$82*INDEX('Monthly Data'!N:N,Calculations!$C$116+MOD(CT178,Calculations!$C$118))+Control!$C$7*Calculations!$C$83*INDEX('Monthly Data'!O:O,Calculations!$C$116+MOD(CT178,Calculations!$C$118))+Control!$C$7*Calculations!$C$84*INDEX('Monthly Data'!P:P,Calculations!$C$116+MOD(CT178,Calculations!$C$118))+Control!$C$7*Calculations!$C$85*INDEX('Monthly Data'!Q:Q,Calculations!$C$116+MOD(CT178,Calculations!$C$118))+(1-Control!$C$7*Calculations!$C$87)*INDEX('Monthly Data'!R:R,Calculations!$C$116+MOD(CT178,Calculations!$C$118))</f>
        <v>-6.1115617667135171E-2</v>
      </c>
      <c r="HK178" s="86">
        <f ca="1">Control!$C$7*Calculations!$C$82*INDEX('Monthly Data'!N:N,Calculations!$C$116+MOD(CU178,Calculations!$C$118))+Control!$C$7*Calculations!$C$83*INDEX('Monthly Data'!O:O,Calculations!$C$116+MOD(CU178,Calculations!$C$118))+Control!$C$7*Calculations!$C$84*INDEX('Monthly Data'!P:P,Calculations!$C$116+MOD(CU178,Calculations!$C$118))+Control!$C$7*Calculations!$C$85*INDEX('Monthly Data'!Q:Q,Calculations!$C$116+MOD(CU178,Calculations!$C$118))+(1-Control!$C$7*Calculations!$C$87)*INDEX('Monthly Data'!R:R,Calculations!$C$116+MOD(CU178,Calculations!$C$118))</f>
        <v>3.5231336013669103E-2</v>
      </c>
      <c r="HL178" s="86">
        <f ca="1">Control!$C$7*Calculations!$C$82*INDEX('Monthly Data'!N:N,Calculations!$C$116+MOD(CV178,Calculations!$C$118))+Control!$C$7*Calculations!$C$83*INDEX('Monthly Data'!O:O,Calculations!$C$116+MOD(CV178,Calculations!$C$118))+Control!$C$7*Calculations!$C$84*INDEX('Monthly Data'!P:P,Calculations!$C$116+MOD(CV178,Calculations!$C$118))+Control!$C$7*Calculations!$C$85*INDEX('Monthly Data'!Q:Q,Calculations!$C$116+MOD(CV178,Calculations!$C$118))+(1-Control!$C$7*Calculations!$C$87)*INDEX('Monthly Data'!R:R,Calculations!$C$116+MOD(CV178,Calculations!$C$118))</f>
        <v>1.9073822767906517E-2</v>
      </c>
      <c r="HM178" s="86">
        <f ca="1">Control!$C$7*Calculations!$C$82*INDEX('Monthly Data'!N:N,Calculations!$C$116+MOD(CW178,Calculations!$C$118))+Control!$C$7*Calculations!$C$83*INDEX('Monthly Data'!O:O,Calculations!$C$116+MOD(CW178,Calculations!$C$118))+Control!$C$7*Calculations!$C$84*INDEX('Monthly Data'!P:P,Calculations!$C$116+MOD(CW178,Calculations!$C$118))+Control!$C$7*Calculations!$C$85*INDEX('Monthly Data'!Q:Q,Calculations!$C$116+MOD(CW178,Calculations!$C$118))+(1-Control!$C$7*Calculations!$C$87)*INDEX('Monthly Data'!R:R,Calculations!$C$116+MOD(CW178,Calculations!$C$118))</f>
        <v>-3.8875517825435772E-3</v>
      </c>
      <c r="HN178" s="86">
        <f ca="1">Control!$C$7*Calculations!$C$82*INDEX('Monthly Data'!N:N,Calculations!$C$116+MOD(CX178,Calculations!$C$118))+Control!$C$7*Calculations!$C$83*INDEX('Monthly Data'!O:O,Calculations!$C$116+MOD(CX178,Calculations!$C$118))+Control!$C$7*Calculations!$C$84*INDEX('Monthly Data'!P:P,Calculations!$C$116+MOD(CX178,Calculations!$C$118))+Control!$C$7*Calculations!$C$85*INDEX('Monthly Data'!Q:Q,Calculations!$C$116+MOD(CX178,Calculations!$C$118))+(1-Control!$C$7*Calculations!$C$87)*INDEX('Monthly Data'!R:R,Calculations!$C$116+MOD(CX178,Calculations!$C$118))</f>
        <v>1.4915555251167555E-3</v>
      </c>
      <c r="HO178" s="86">
        <f ca="1">Control!$C$7*Calculations!$C$82*INDEX('Monthly Data'!N:N,Calculations!$C$116+MOD(CY178,Calculations!$C$118))+Control!$C$7*Calculations!$C$83*INDEX('Monthly Data'!O:O,Calculations!$C$116+MOD(CY178,Calculations!$C$118))+Control!$C$7*Calculations!$C$84*INDEX('Monthly Data'!P:P,Calculations!$C$116+MOD(CY178,Calculations!$C$118))+Control!$C$7*Calculations!$C$85*INDEX('Monthly Data'!Q:Q,Calculations!$C$116+MOD(CY178,Calculations!$C$118))+(1-Control!$C$7*Calculations!$C$87)*INDEX('Monthly Data'!R:R,Calculations!$C$116+MOD(CY178,Calculations!$C$118))</f>
        <v>-4.417423226995453E-3</v>
      </c>
      <c r="HP178" s="86">
        <f ca="1">Control!$C$7*Calculations!$C$82*INDEX('Monthly Data'!N:N,Calculations!$C$116+MOD(CZ178,Calculations!$C$118))+Control!$C$7*Calculations!$C$83*INDEX('Monthly Data'!O:O,Calculations!$C$116+MOD(CZ178,Calculations!$C$118))+Control!$C$7*Calculations!$C$84*INDEX('Monthly Data'!P:P,Calculations!$C$116+MOD(CZ178,Calculations!$C$118))+Control!$C$7*Calculations!$C$85*INDEX('Monthly Data'!Q:Q,Calculations!$C$116+MOD(CZ178,Calculations!$C$118))+(1-Control!$C$7*Calculations!$C$87)*INDEX('Monthly Data'!R:R,Calculations!$C$116+MOD(CZ178,Calculations!$C$118))</f>
        <v>-1.0485101266941802E-2</v>
      </c>
      <c r="HQ178" s="86">
        <f ca="1">Control!$C$7*Calculations!$C$82*INDEX('Monthly Data'!N:N,Calculations!$C$116+MOD(DA178,Calculations!$C$118))+Control!$C$7*Calculations!$C$83*INDEX('Monthly Data'!O:O,Calculations!$C$116+MOD(DA178,Calculations!$C$118))+Control!$C$7*Calculations!$C$84*INDEX('Monthly Data'!P:P,Calculations!$C$116+MOD(DA178,Calculations!$C$118))+Control!$C$7*Calculations!$C$85*INDEX('Monthly Data'!Q:Q,Calculations!$C$116+MOD(DA178,Calculations!$C$118))+(1-Control!$C$7*Calculations!$C$87)*INDEX('Monthly Data'!R:R,Calculations!$C$116+MOD(DA178,Calculations!$C$118))</f>
        <v>6.4539397490030407E-3</v>
      </c>
      <c r="HR178" s="86">
        <f ca="1">Control!$C$7*Calculations!$C$82*INDEX('Monthly Data'!N:N,Calculations!$C$116+MOD(DB178,Calculations!$C$118))+Control!$C$7*Calculations!$C$83*INDEX('Monthly Data'!O:O,Calculations!$C$116+MOD(DB178,Calculations!$C$118))+Control!$C$7*Calculations!$C$84*INDEX('Monthly Data'!P:P,Calculations!$C$116+MOD(DB178,Calculations!$C$118))+Control!$C$7*Calculations!$C$85*INDEX('Monthly Data'!Q:Q,Calculations!$C$116+MOD(DB178,Calculations!$C$118))+(1-Control!$C$7*Calculations!$C$87)*INDEX('Monthly Data'!R:R,Calculations!$C$116+MOD(DB178,Calculations!$C$118))</f>
        <v>-1.1360801645249321E-2</v>
      </c>
      <c r="HS178" s="86">
        <f ca="1">Control!$C$7*Calculations!$C$82*INDEX('Monthly Data'!N:N,Calculations!$C$116+MOD(DC178,Calculations!$C$118))+Control!$C$7*Calculations!$C$83*INDEX('Monthly Data'!O:O,Calculations!$C$116+MOD(DC178,Calculations!$C$118))+Control!$C$7*Calculations!$C$84*INDEX('Monthly Data'!P:P,Calculations!$C$116+MOD(DC178,Calculations!$C$118))+Control!$C$7*Calculations!$C$85*INDEX('Monthly Data'!Q:Q,Calculations!$C$116+MOD(DC178,Calculations!$C$118))+(1-Control!$C$7*Calculations!$C$87)*INDEX('Monthly Data'!R:R,Calculations!$C$116+MOD(DC178,Calculations!$C$118))</f>
        <v>2.5325873776067674E-2</v>
      </c>
      <c r="HT178" s="86">
        <f ca="1">Control!$C$7*Calculations!$C$82*INDEX('Monthly Data'!N:N,Calculations!$C$116+MOD(DD178,Calculations!$C$118))+Control!$C$7*Calculations!$C$83*INDEX('Monthly Data'!O:O,Calculations!$C$116+MOD(DD178,Calculations!$C$118))+Control!$C$7*Calculations!$C$84*INDEX('Monthly Data'!P:P,Calculations!$C$116+MOD(DD178,Calculations!$C$118))+Control!$C$7*Calculations!$C$85*INDEX('Monthly Data'!Q:Q,Calculations!$C$116+MOD(DD178,Calculations!$C$118))+(1-Control!$C$7*Calculations!$C$87)*INDEX('Monthly Data'!R:R,Calculations!$C$116+MOD(DD178,Calculations!$C$118))</f>
        <v>1.5758278480433856E-2</v>
      </c>
      <c r="HU178" s="86">
        <f ca="1">Control!$C$7*Calculations!$C$82*INDEX('Monthly Data'!N:N,Calculations!$C$116+MOD(DE178,Calculations!$C$118))+Control!$C$7*Calculations!$C$83*INDEX('Monthly Data'!O:O,Calculations!$C$116+MOD(DE178,Calculations!$C$118))+Control!$C$7*Calculations!$C$84*INDEX('Monthly Data'!P:P,Calculations!$C$116+MOD(DE178,Calculations!$C$118))+Control!$C$7*Calculations!$C$85*INDEX('Monthly Data'!Q:Q,Calculations!$C$116+MOD(DE178,Calculations!$C$118))+(1-Control!$C$7*Calculations!$C$87)*INDEX('Monthly Data'!R:R,Calculations!$C$116+MOD(DE178,Calculations!$C$118))</f>
        <v>1.7831091590102856E-2</v>
      </c>
      <c r="HV178" s="86">
        <f ca="1">Control!$C$7*Calculations!$C$82*INDEX('Monthly Data'!N:N,Calculations!$C$116+MOD(DF178,Calculations!$C$118))+Control!$C$7*Calculations!$C$83*INDEX('Monthly Data'!O:O,Calculations!$C$116+MOD(DF178,Calculations!$C$118))+Control!$C$7*Calculations!$C$84*INDEX('Monthly Data'!P:P,Calculations!$C$116+MOD(DF178,Calculations!$C$118))+Control!$C$7*Calculations!$C$85*INDEX('Monthly Data'!Q:Q,Calculations!$C$116+MOD(DF178,Calculations!$C$118))+(1-Control!$C$7*Calculations!$C$87)*INDEX('Monthly Data'!R:R,Calculations!$C$116+MOD(DF178,Calculations!$C$118))</f>
        <v>1.1786765492207996E-2</v>
      </c>
      <c r="HW178" s="86">
        <f ca="1">Control!$C$7*Calculations!$C$82*INDEX('Monthly Data'!N:N,Calculations!$C$116+MOD(DG178,Calculations!$C$118))+Control!$C$7*Calculations!$C$83*INDEX('Monthly Data'!O:O,Calculations!$C$116+MOD(DG178,Calculations!$C$118))+Control!$C$7*Calculations!$C$84*INDEX('Monthly Data'!P:P,Calculations!$C$116+MOD(DG178,Calculations!$C$118))+Control!$C$7*Calculations!$C$85*INDEX('Monthly Data'!Q:Q,Calculations!$C$116+MOD(DG178,Calculations!$C$118))+(1-Control!$C$7*Calculations!$C$87)*INDEX('Monthly Data'!R:R,Calculations!$C$116+MOD(DG178,Calculations!$C$118))</f>
        <v>1.9073822767906517E-2</v>
      </c>
      <c r="HX178" s="86">
        <f ca="1">Control!$C$7*Calculations!$C$82*INDEX('Monthly Data'!N:N,Calculations!$C$116+MOD(DH178,Calculations!$C$118))+Control!$C$7*Calculations!$C$83*INDEX('Monthly Data'!O:O,Calculations!$C$116+MOD(DH178,Calculations!$C$118))+Control!$C$7*Calculations!$C$84*INDEX('Monthly Data'!P:P,Calculations!$C$116+MOD(DH178,Calculations!$C$118))+Control!$C$7*Calculations!$C$85*INDEX('Monthly Data'!Q:Q,Calculations!$C$116+MOD(DH178,Calculations!$C$118))+(1-Control!$C$7*Calculations!$C$87)*INDEX('Monthly Data'!R:R,Calculations!$C$116+MOD(DH178,Calculations!$C$118))</f>
        <v>7.9764341593600071E-3</v>
      </c>
      <c r="HY178" s="86">
        <f ca="1">Control!$C$7*Calculations!$C$82*INDEX('Monthly Data'!N:N,Calculations!$C$116+MOD(DI178,Calculations!$C$118))+Control!$C$7*Calculations!$C$83*INDEX('Monthly Data'!O:O,Calculations!$C$116+MOD(DI178,Calculations!$C$118))+Control!$C$7*Calculations!$C$84*INDEX('Monthly Data'!P:P,Calculations!$C$116+MOD(DI178,Calculations!$C$118))+Control!$C$7*Calculations!$C$85*INDEX('Monthly Data'!Q:Q,Calculations!$C$116+MOD(DI178,Calculations!$C$118))+(1-Control!$C$7*Calculations!$C$87)*INDEX('Monthly Data'!R:R,Calculations!$C$116+MOD(DI178,Calculations!$C$118))</f>
        <v>-2.0259958308006688E-2</v>
      </c>
      <c r="HZ178" s="86">
        <f ca="1">Control!$C$7*Calculations!$C$82*INDEX('Monthly Data'!N:N,Calculations!$C$116+MOD(DJ178,Calculations!$C$118))+Control!$C$7*Calculations!$C$83*INDEX('Monthly Data'!O:O,Calculations!$C$116+MOD(DJ178,Calculations!$C$118))+Control!$C$7*Calculations!$C$84*INDEX('Monthly Data'!P:P,Calculations!$C$116+MOD(DJ178,Calculations!$C$118))+Control!$C$7*Calculations!$C$85*INDEX('Monthly Data'!Q:Q,Calculations!$C$116+MOD(DJ178,Calculations!$C$118))+(1-Control!$C$7*Calculations!$C$87)*INDEX('Monthly Data'!R:R,Calculations!$C$116+MOD(DJ178,Calculations!$C$118))</f>
        <v>3.8809817903524786E-2</v>
      </c>
      <c r="IA178" s="86">
        <f ca="1">Control!$C$7*Calculations!$C$82*INDEX('Monthly Data'!N:N,Calculations!$C$116+MOD(DK178,Calculations!$C$118))+Control!$C$7*Calculations!$C$83*INDEX('Monthly Data'!O:O,Calculations!$C$116+MOD(DK178,Calculations!$C$118))+Control!$C$7*Calculations!$C$84*INDEX('Monthly Data'!P:P,Calculations!$C$116+MOD(DK178,Calculations!$C$118))+Control!$C$7*Calculations!$C$85*INDEX('Monthly Data'!Q:Q,Calculations!$C$116+MOD(DK178,Calculations!$C$118))+(1-Control!$C$7*Calculations!$C$87)*INDEX('Monthly Data'!R:R,Calculations!$C$116+MOD(DK178,Calculations!$C$118))</f>
        <v>5.3309355465453899E-3</v>
      </c>
      <c r="IB178" s="86">
        <f ca="1">Control!$C$7*Calculations!$C$82*INDEX('Monthly Data'!N:N,Calculations!$C$116+MOD(DL178,Calculations!$C$118))+Control!$C$7*Calculations!$C$83*INDEX('Monthly Data'!O:O,Calculations!$C$116+MOD(DL178,Calculations!$C$118))+Control!$C$7*Calculations!$C$84*INDEX('Monthly Data'!P:P,Calculations!$C$116+MOD(DL178,Calculations!$C$118))+Control!$C$7*Calculations!$C$85*INDEX('Monthly Data'!Q:Q,Calculations!$C$116+MOD(DL178,Calculations!$C$118))+(1-Control!$C$7*Calculations!$C$87)*INDEX('Monthly Data'!R:R,Calculations!$C$116+MOD(DL178,Calculations!$C$118))</f>
        <v>3.1070573055362403E-2</v>
      </c>
      <c r="IC178" s="86">
        <f ca="1">Control!$C$7*Calculations!$C$82*INDEX('Monthly Data'!N:N,Calculations!$C$116+MOD(DM178,Calculations!$C$118))+Control!$C$7*Calculations!$C$83*INDEX('Monthly Data'!O:O,Calculations!$C$116+MOD(DM178,Calculations!$C$118))+Control!$C$7*Calculations!$C$84*INDEX('Monthly Data'!P:P,Calculations!$C$116+MOD(DM178,Calculations!$C$118))+Control!$C$7*Calculations!$C$85*INDEX('Monthly Data'!Q:Q,Calculations!$C$116+MOD(DM178,Calculations!$C$118))+(1-Control!$C$7*Calculations!$C$87)*INDEX('Monthly Data'!R:R,Calculations!$C$116+MOD(DM178,Calculations!$C$118))</f>
        <v>-3.299557342782896E-2</v>
      </c>
      <c r="ID178" s="86">
        <f ca="1">Control!$C$7*Calculations!$C$82*INDEX('Monthly Data'!N:N,Calculations!$C$116+MOD(DN178,Calculations!$C$118))+Control!$C$7*Calculations!$C$83*INDEX('Monthly Data'!O:O,Calculations!$C$116+MOD(DN178,Calculations!$C$118))+Control!$C$7*Calculations!$C$84*INDEX('Monthly Data'!P:P,Calculations!$C$116+MOD(DN178,Calculations!$C$118))+Control!$C$7*Calculations!$C$85*INDEX('Monthly Data'!Q:Q,Calculations!$C$116+MOD(DN178,Calculations!$C$118))+(1-Control!$C$7*Calculations!$C$87)*INDEX('Monthly Data'!R:R,Calculations!$C$116+MOD(DN178,Calculations!$C$118))</f>
        <v>9.9793409618087695E-3</v>
      </c>
      <c r="IE178" s="86">
        <f ca="1">Control!$C$7*Calculations!$C$82*INDEX('Monthly Data'!N:N,Calculations!$C$116+MOD(DO178,Calculations!$C$118))+Control!$C$7*Calculations!$C$83*INDEX('Monthly Data'!O:O,Calculations!$C$116+MOD(DO178,Calculations!$C$118))+Control!$C$7*Calculations!$C$84*INDEX('Monthly Data'!P:P,Calculations!$C$116+MOD(DO178,Calculations!$C$118))+Control!$C$7*Calculations!$C$85*INDEX('Monthly Data'!Q:Q,Calculations!$C$116+MOD(DO178,Calculations!$C$118))+(1-Control!$C$7*Calculations!$C$87)*INDEX('Monthly Data'!R:R,Calculations!$C$116+MOD(DO178,Calculations!$C$118))</f>
        <v>-2.5419860972892394E-2</v>
      </c>
      <c r="IF178" s="86">
        <f ca="1">Control!$C$7*Calculations!$C$82*INDEX('Monthly Data'!N:N,Calculations!$C$116+MOD(DP178,Calculations!$C$118))+Control!$C$7*Calculations!$C$83*INDEX('Monthly Data'!O:O,Calculations!$C$116+MOD(DP178,Calculations!$C$118))+Control!$C$7*Calculations!$C$84*INDEX('Monthly Data'!P:P,Calculations!$C$116+MOD(DP178,Calculations!$C$118))+Control!$C$7*Calculations!$C$85*INDEX('Monthly Data'!Q:Q,Calculations!$C$116+MOD(DP178,Calculations!$C$118))+(1-Control!$C$7*Calculations!$C$87)*INDEX('Monthly Data'!R:R,Calculations!$C$116+MOD(DP178,Calculations!$C$118))</f>
        <v>9.9793409618087695E-3</v>
      </c>
      <c r="IG178" s="88">
        <f ca="1">Control!$C$8*(1+DQ178)*(1+DR178)*(1+DS178)*(1+DT178)*(1+DU178)*(1+DV178)*(1+DW178)*(1+DX178)*(1+DY178)*(1+DZ178)*(1+EA178)*(1+EB178)*(1+EC178)*(1+ED178)*(1+EE178)*(1+EF178)*(1+EG178)*(1+EH178)*(1+EI178)*(1+EJ178)*(1+EK178)*(1+EL178)*(1+EM178)*(1+EN178)*(1+EO178)*(1+EP178)*(1+EQ178)*(1+ER178)*(1+ES178)*(1+ET178)*(1+EU178)*(1+EV178)*(1+EW178)*(1+EX178)*(1+EY178)*(1+EZ178)*(1+FA178)*(1+FB178)*(1+FC178)*(1+FD178)*(1+FE178)*(1+FF178)*(1+FG178)*(1+FH178)*(1+FI178)*(1+FJ178)*(1+FK178)*(1+FL178)*(1+FM178)*(1+FN178)*(1+FO178)*(1+FP178)*(1+FQ178)*(1+FR178)*(1+FS178)*(1+FT178)*(1+FU178)*(1+FV178)*(1+FW178)*(1+FX178)*(1+FY178)*(1+FZ178)*(1+GA178)*(1+GB178)*(1+GC178)*(1+GD178)*(1+GE178)*(1+GF178)*(1+GG178)*(1+GH178)*(1+GI178)*(1+GJ178)*(1+GK178)*(1+GL178)*(1+GM178)*(1+GN178)*(1+GO178)*(1+GP178)*(1+GQ178)*(1+GR178)*(1+GS178)*(1+GT178)*(1+GU178)*(1+GV178)*(1+GW178)*(1+GX178)*(1+GY178)*(1+GZ178)*(1+HA178)*(1+HB178)*(1+HC178)*(1+HD178)*(1+HE178)*(1+HF178)*(1+HG178)*(1+HH178)*(1+HI178)*(1+HJ178)*(1+HK178)*(1+HL178)*(1+HM178)*(1+HN178)*(1+HO178)*(1+HP178)*(1+HQ178)*(1+HR178)*(1+HS178)*(1+HT178)*(1+HU178)*(1+HV178)*(1+HW178)*(1+HX178)*(1+HY178)*(1+HZ178)*(1+IA178)*(1+IB178)*(1+IC178)*(1+ID178)*(1+IE178)*(1+IF178)</f>
        <v>101619.46891089925</v>
      </c>
    </row>
    <row r="179" spans="1:241" x14ac:dyDescent="0.25">
      <c r="A179">
        <v>11</v>
      </c>
      <c r="B179">
        <v>75</v>
      </c>
      <c r="C179">
        <v>100</v>
      </c>
      <c r="D179">
        <v>30</v>
      </c>
      <c r="E179">
        <v>31</v>
      </c>
      <c r="F179">
        <v>59</v>
      </c>
      <c r="G179">
        <v>79</v>
      </c>
      <c r="H179">
        <v>99</v>
      </c>
      <c r="I179">
        <v>51</v>
      </c>
      <c r="J179">
        <v>79</v>
      </c>
      <c r="K179">
        <v>60</v>
      </c>
      <c r="L179">
        <v>55</v>
      </c>
      <c r="M179">
        <v>84</v>
      </c>
      <c r="N179">
        <v>3</v>
      </c>
      <c r="O179">
        <v>16</v>
      </c>
      <c r="P179">
        <v>46</v>
      </c>
      <c r="Q179">
        <v>4</v>
      </c>
      <c r="R179">
        <v>85</v>
      </c>
      <c r="S179">
        <v>88</v>
      </c>
      <c r="T179">
        <v>57</v>
      </c>
      <c r="U179">
        <v>44</v>
      </c>
      <c r="V179">
        <v>17</v>
      </c>
      <c r="W179">
        <v>87</v>
      </c>
      <c r="X179">
        <v>21</v>
      </c>
      <c r="Y179">
        <v>78</v>
      </c>
      <c r="Z179">
        <v>117</v>
      </c>
      <c r="AA179">
        <v>35</v>
      </c>
      <c r="AB179">
        <v>13</v>
      </c>
      <c r="AC179">
        <v>63</v>
      </c>
      <c r="AD179">
        <v>77</v>
      </c>
      <c r="AE179">
        <v>47</v>
      </c>
      <c r="AF179">
        <v>7</v>
      </c>
      <c r="AG179">
        <v>107</v>
      </c>
      <c r="AH179">
        <v>83</v>
      </c>
      <c r="AI179">
        <v>21</v>
      </c>
      <c r="AJ179">
        <v>49</v>
      </c>
      <c r="AK179">
        <v>37</v>
      </c>
      <c r="AL179">
        <v>7</v>
      </c>
      <c r="AM179">
        <v>34</v>
      </c>
      <c r="AN179">
        <v>48</v>
      </c>
      <c r="AO179">
        <v>62</v>
      </c>
      <c r="AP179">
        <v>30</v>
      </c>
      <c r="AQ179">
        <v>11</v>
      </c>
      <c r="AR179">
        <v>3</v>
      </c>
      <c r="AS179">
        <v>101</v>
      </c>
      <c r="AT179">
        <v>91</v>
      </c>
      <c r="AU179">
        <v>116</v>
      </c>
      <c r="AV179">
        <v>40</v>
      </c>
      <c r="AW179">
        <v>6</v>
      </c>
      <c r="AX179">
        <v>86</v>
      </c>
      <c r="AY179">
        <v>45</v>
      </c>
      <c r="AZ179">
        <v>62</v>
      </c>
      <c r="BA179">
        <v>71</v>
      </c>
      <c r="BB179">
        <v>59</v>
      </c>
      <c r="BC179">
        <v>51</v>
      </c>
      <c r="BD179">
        <v>105</v>
      </c>
      <c r="BE179">
        <v>102</v>
      </c>
      <c r="BF179">
        <v>69</v>
      </c>
      <c r="BG179">
        <v>10</v>
      </c>
      <c r="BH179">
        <v>41</v>
      </c>
      <c r="BI179">
        <v>82</v>
      </c>
      <c r="BJ179">
        <v>49</v>
      </c>
      <c r="BK179">
        <v>87</v>
      </c>
      <c r="BL179">
        <v>83</v>
      </c>
      <c r="BM179">
        <v>78</v>
      </c>
      <c r="BN179">
        <v>108</v>
      </c>
      <c r="BO179">
        <v>116</v>
      </c>
      <c r="BP179">
        <v>67</v>
      </c>
      <c r="BQ179">
        <v>51</v>
      </c>
      <c r="BR179">
        <v>118</v>
      </c>
      <c r="BS179">
        <v>1</v>
      </c>
      <c r="BT179">
        <v>108</v>
      </c>
      <c r="BU179">
        <v>5</v>
      </c>
      <c r="BV179">
        <v>98</v>
      </c>
      <c r="BW179">
        <v>88</v>
      </c>
      <c r="BX179">
        <v>102</v>
      </c>
      <c r="BY179">
        <v>25</v>
      </c>
      <c r="BZ179">
        <v>3</v>
      </c>
      <c r="CA179">
        <v>34</v>
      </c>
      <c r="CB179">
        <v>98</v>
      </c>
      <c r="CC179">
        <v>55</v>
      </c>
      <c r="CD179">
        <v>43</v>
      </c>
      <c r="CE179">
        <v>19</v>
      </c>
      <c r="CF179">
        <v>15</v>
      </c>
      <c r="CG179">
        <v>17</v>
      </c>
      <c r="CH179">
        <v>79</v>
      </c>
      <c r="CI179">
        <v>78</v>
      </c>
      <c r="CJ179">
        <v>97</v>
      </c>
      <c r="CK179">
        <v>48</v>
      </c>
      <c r="CL179">
        <v>31</v>
      </c>
      <c r="CM179">
        <v>61</v>
      </c>
      <c r="CN179">
        <v>76</v>
      </c>
      <c r="CO179">
        <v>0</v>
      </c>
      <c r="CP179">
        <v>64</v>
      </c>
      <c r="CQ179">
        <v>83</v>
      </c>
      <c r="CR179">
        <v>102</v>
      </c>
      <c r="CS179">
        <v>107</v>
      </c>
      <c r="CT179">
        <v>108</v>
      </c>
      <c r="CU179">
        <v>53</v>
      </c>
      <c r="CV179">
        <v>78</v>
      </c>
      <c r="CW179">
        <v>114</v>
      </c>
      <c r="CX179">
        <v>4</v>
      </c>
      <c r="CY179">
        <v>61</v>
      </c>
      <c r="CZ179">
        <v>118</v>
      </c>
      <c r="DA179">
        <v>75</v>
      </c>
      <c r="DB179">
        <v>27</v>
      </c>
      <c r="DC179">
        <v>87</v>
      </c>
      <c r="DD179">
        <v>24</v>
      </c>
      <c r="DE179">
        <v>104</v>
      </c>
      <c r="DF179">
        <v>95</v>
      </c>
      <c r="DG179">
        <v>59</v>
      </c>
      <c r="DH179">
        <v>2</v>
      </c>
      <c r="DI179">
        <v>104</v>
      </c>
      <c r="DJ179">
        <v>83</v>
      </c>
      <c r="DK179">
        <v>46</v>
      </c>
      <c r="DL179">
        <v>36</v>
      </c>
      <c r="DM179">
        <v>111</v>
      </c>
      <c r="DN179">
        <v>104</v>
      </c>
      <c r="DO179">
        <v>80</v>
      </c>
      <c r="DP179">
        <v>29</v>
      </c>
      <c r="DQ179" s="86">
        <f ca="1">Control!$C$7*Calculations!$C$82*INDEX('Monthly Data'!N:N,Calculations!$C$116+MOD(A179,Calculations!$C$118))+Control!$C$7*Calculations!$C$83*INDEX('Monthly Data'!O:O,Calculations!$C$116+MOD(A179,Calculations!$C$118))+Control!$C$7*Calculations!$C$84*INDEX('Monthly Data'!P:P,Calculations!$C$116+MOD(A179,Calculations!$C$118))+Control!$C$7*Calculations!$C$85*INDEX('Monthly Data'!Q:Q,Calculations!$C$116+MOD(A179,Calculations!$C$118))+(1-Control!$C$7*Calculations!$C$87)*INDEX('Monthly Data'!R:R,Calculations!$C$116+MOD(A179,Calculations!$C$118))</f>
        <v>1.0018681835149534E-3</v>
      </c>
      <c r="DR179" s="86">
        <f ca="1">Control!$C$7*Calculations!$C$82*INDEX('Monthly Data'!N:N,Calculations!$C$116+MOD(B179,Calculations!$C$118))+Control!$C$7*Calculations!$C$83*INDEX('Monthly Data'!O:O,Calculations!$C$116+MOD(B179,Calculations!$C$118))+Control!$C$7*Calculations!$C$84*INDEX('Monthly Data'!P:P,Calculations!$C$116+MOD(B179,Calculations!$C$118))+Control!$C$7*Calculations!$C$85*INDEX('Monthly Data'!Q:Q,Calculations!$C$116+MOD(B179,Calculations!$C$118))+(1-Control!$C$7*Calculations!$C$87)*INDEX('Monthly Data'!R:R,Calculations!$C$116+MOD(B179,Calculations!$C$118))</f>
        <v>-2.0259958308006688E-2</v>
      </c>
      <c r="DS179" s="86">
        <f ca="1">Control!$C$7*Calculations!$C$82*INDEX('Monthly Data'!N:N,Calculations!$C$116+MOD(C179,Calculations!$C$118))+Control!$C$7*Calculations!$C$83*INDEX('Monthly Data'!O:O,Calculations!$C$116+MOD(C179,Calculations!$C$118))+Control!$C$7*Calculations!$C$84*INDEX('Monthly Data'!P:P,Calculations!$C$116+MOD(C179,Calculations!$C$118))+Control!$C$7*Calculations!$C$85*INDEX('Monthly Data'!Q:Q,Calculations!$C$116+MOD(C179,Calculations!$C$118))+(1-Control!$C$7*Calculations!$C$87)*INDEX('Monthly Data'!R:R,Calculations!$C$116+MOD(C179,Calculations!$C$118))</f>
        <v>1.7599621212565995E-2</v>
      </c>
      <c r="DT179" s="86">
        <f ca="1">Control!$C$7*Calculations!$C$82*INDEX('Monthly Data'!N:N,Calculations!$C$116+MOD(D179,Calculations!$C$118))+Control!$C$7*Calculations!$C$83*INDEX('Monthly Data'!O:O,Calculations!$C$116+MOD(D179,Calculations!$C$118))+Control!$C$7*Calculations!$C$84*INDEX('Monthly Data'!P:P,Calculations!$C$116+MOD(D179,Calculations!$C$118))+Control!$C$7*Calculations!$C$85*INDEX('Monthly Data'!Q:Q,Calculations!$C$116+MOD(D179,Calculations!$C$118))+(1-Control!$C$7*Calculations!$C$87)*INDEX('Monthly Data'!R:R,Calculations!$C$116+MOD(D179,Calculations!$C$118))</f>
        <v>7.9764341593600071E-3</v>
      </c>
      <c r="DU179" s="86">
        <f ca="1">Control!$C$7*Calculations!$C$82*INDEX('Monthly Data'!N:N,Calculations!$C$116+MOD(E179,Calculations!$C$118))+Control!$C$7*Calculations!$C$83*INDEX('Monthly Data'!O:O,Calculations!$C$116+MOD(E179,Calculations!$C$118))+Control!$C$7*Calculations!$C$84*INDEX('Monthly Data'!P:P,Calculations!$C$116+MOD(E179,Calculations!$C$118))+Control!$C$7*Calculations!$C$85*INDEX('Monthly Data'!Q:Q,Calculations!$C$116+MOD(E179,Calculations!$C$118))+(1-Control!$C$7*Calculations!$C$87)*INDEX('Monthly Data'!R:R,Calculations!$C$116+MOD(E179,Calculations!$C$118))</f>
        <v>1.8665061640915637E-2</v>
      </c>
      <c r="DV179" s="86">
        <f ca="1">Control!$C$7*Calculations!$C$82*INDEX('Monthly Data'!N:N,Calculations!$C$116+MOD(F179,Calculations!$C$118))+Control!$C$7*Calculations!$C$83*INDEX('Monthly Data'!O:O,Calculations!$C$116+MOD(F179,Calculations!$C$118))+Control!$C$7*Calculations!$C$84*INDEX('Monthly Data'!P:P,Calculations!$C$116+MOD(F179,Calculations!$C$118))+Control!$C$7*Calculations!$C$85*INDEX('Monthly Data'!Q:Q,Calculations!$C$116+MOD(F179,Calculations!$C$118))+(1-Control!$C$7*Calculations!$C$87)*INDEX('Monthly Data'!R:R,Calculations!$C$116+MOD(F179,Calculations!$C$118))</f>
        <v>1.1704119272391494E-2</v>
      </c>
      <c r="DW179" s="86">
        <f ca="1">Control!$C$7*Calculations!$C$82*INDEX('Monthly Data'!N:N,Calculations!$C$116+MOD(G179,Calculations!$C$118))+Control!$C$7*Calculations!$C$83*INDEX('Monthly Data'!O:O,Calculations!$C$116+MOD(G179,Calculations!$C$118))+Control!$C$7*Calculations!$C$84*INDEX('Monthly Data'!P:P,Calculations!$C$116+MOD(G179,Calculations!$C$118))+Control!$C$7*Calculations!$C$85*INDEX('Monthly Data'!Q:Q,Calculations!$C$116+MOD(G179,Calculations!$C$118))+(1-Control!$C$7*Calculations!$C$87)*INDEX('Monthly Data'!R:R,Calculations!$C$116+MOD(G179,Calculations!$C$118))</f>
        <v>1.046389543479892E-2</v>
      </c>
      <c r="DX179" s="86">
        <f ca="1">Control!$C$7*Calculations!$C$82*INDEX('Monthly Data'!N:N,Calculations!$C$116+MOD(H179,Calculations!$C$118))+Control!$C$7*Calculations!$C$83*INDEX('Monthly Data'!O:O,Calculations!$C$116+MOD(H179,Calculations!$C$118))+Control!$C$7*Calculations!$C$84*INDEX('Monthly Data'!P:P,Calculations!$C$116+MOD(H179,Calculations!$C$118))+Control!$C$7*Calculations!$C$85*INDEX('Monthly Data'!Q:Q,Calculations!$C$116+MOD(H179,Calculations!$C$118))+(1-Control!$C$7*Calculations!$C$87)*INDEX('Monthly Data'!R:R,Calculations!$C$116+MOD(H179,Calculations!$C$118))</f>
        <v>-1.1360801645249321E-2</v>
      </c>
      <c r="DY179" s="86">
        <f ca="1">Control!$C$7*Calculations!$C$82*INDEX('Monthly Data'!N:N,Calculations!$C$116+MOD(I179,Calculations!$C$118))+Control!$C$7*Calculations!$C$83*INDEX('Monthly Data'!O:O,Calculations!$C$116+MOD(I179,Calculations!$C$118))+Control!$C$7*Calculations!$C$84*INDEX('Monthly Data'!P:P,Calculations!$C$116+MOD(I179,Calculations!$C$118))+Control!$C$7*Calculations!$C$85*INDEX('Monthly Data'!Q:Q,Calculations!$C$116+MOD(I179,Calculations!$C$118))+(1-Control!$C$7*Calculations!$C$87)*INDEX('Monthly Data'!R:R,Calculations!$C$116+MOD(I179,Calculations!$C$118))</f>
        <v>1.8695385296339444E-2</v>
      </c>
      <c r="DZ179" s="86">
        <f ca="1">Control!$C$7*Calculations!$C$82*INDEX('Monthly Data'!N:N,Calculations!$C$116+MOD(J179,Calculations!$C$118))+Control!$C$7*Calculations!$C$83*INDEX('Monthly Data'!O:O,Calculations!$C$116+MOD(J179,Calculations!$C$118))+Control!$C$7*Calculations!$C$84*INDEX('Monthly Data'!P:P,Calculations!$C$116+MOD(J179,Calculations!$C$118))+Control!$C$7*Calculations!$C$85*INDEX('Monthly Data'!Q:Q,Calculations!$C$116+MOD(J179,Calculations!$C$118))+(1-Control!$C$7*Calculations!$C$87)*INDEX('Monthly Data'!R:R,Calculations!$C$116+MOD(J179,Calculations!$C$118))</f>
        <v>1.046389543479892E-2</v>
      </c>
      <c r="EA179" s="86">
        <f ca="1">Control!$C$7*Calculations!$C$82*INDEX('Monthly Data'!N:N,Calculations!$C$116+MOD(K179,Calculations!$C$118))+Control!$C$7*Calculations!$C$83*INDEX('Monthly Data'!O:O,Calculations!$C$116+MOD(K179,Calculations!$C$118))+Control!$C$7*Calculations!$C$84*INDEX('Monthly Data'!P:P,Calculations!$C$116+MOD(K179,Calculations!$C$118))+Control!$C$7*Calculations!$C$85*INDEX('Monthly Data'!Q:Q,Calculations!$C$116+MOD(K179,Calculations!$C$118))+(1-Control!$C$7*Calculations!$C$87)*INDEX('Monthly Data'!R:R,Calculations!$C$116+MOD(K179,Calculations!$C$118))</f>
        <v>-1.9947061878162777E-2</v>
      </c>
      <c r="EB179" s="86">
        <f ca="1">Control!$C$7*Calculations!$C$82*INDEX('Monthly Data'!N:N,Calculations!$C$116+MOD(L179,Calculations!$C$118))+Control!$C$7*Calculations!$C$83*INDEX('Monthly Data'!O:O,Calculations!$C$116+MOD(L179,Calculations!$C$118))+Control!$C$7*Calculations!$C$84*INDEX('Monthly Data'!P:P,Calculations!$C$116+MOD(L179,Calculations!$C$118))+Control!$C$7*Calculations!$C$85*INDEX('Monthly Data'!Q:Q,Calculations!$C$116+MOD(L179,Calculations!$C$118))+(1-Control!$C$7*Calculations!$C$87)*INDEX('Monthly Data'!R:R,Calculations!$C$116+MOD(L179,Calculations!$C$118))</f>
        <v>2.0524935548016137E-2</v>
      </c>
      <c r="EC179" s="86">
        <f ca="1">Control!$C$7*Calculations!$C$82*INDEX('Monthly Data'!N:N,Calculations!$C$116+MOD(M179,Calculations!$C$118))+Control!$C$7*Calculations!$C$83*INDEX('Monthly Data'!O:O,Calculations!$C$116+MOD(M179,Calculations!$C$118))+Control!$C$7*Calculations!$C$84*INDEX('Monthly Data'!P:P,Calculations!$C$116+MOD(M179,Calculations!$C$118))+Control!$C$7*Calculations!$C$85*INDEX('Monthly Data'!Q:Q,Calculations!$C$116+MOD(M179,Calculations!$C$118))+(1-Control!$C$7*Calculations!$C$87)*INDEX('Monthly Data'!R:R,Calculations!$C$116+MOD(M179,Calculations!$C$118))</f>
        <v>-1.880155173376722E-2</v>
      </c>
      <c r="ED179" s="86">
        <f ca="1">Control!$C$7*Calculations!$C$82*INDEX('Monthly Data'!N:N,Calculations!$C$116+MOD(N179,Calculations!$C$118))+Control!$C$7*Calculations!$C$83*INDEX('Monthly Data'!O:O,Calculations!$C$116+MOD(N179,Calculations!$C$118))+Control!$C$7*Calculations!$C$84*INDEX('Monthly Data'!P:P,Calculations!$C$116+MOD(N179,Calculations!$C$118))+Control!$C$7*Calculations!$C$85*INDEX('Monthly Data'!Q:Q,Calculations!$C$116+MOD(N179,Calculations!$C$118))+(1-Control!$C$7*Calculations!$C$87)*INDEX('Monthly Data'!R:R,Calculations!$C$116+MOD(N179,Calculations!$C$118))</f>
        <v>9.9793409618087695E-3</v>
      </c>
      <c r="EE179" s="86">
        <f ca="1">Control!$C$7*Calculations!$C$82*INDEX('Monthly Data'!N:N,Calculations!$C$116+MOD(O179,Calculations!$C$118))+Control!$C$7*Calculations!$C$83*INDEX('Monthly Data'!O:O,Calculations!$C$116+MOD(O179,Calculations!$C$118))+Control!$C$7*Calculations!$C$84*INDEX('Monthly Data'!P:P,Calculations!$C$116+MOD(O179,Calculations!$C$118))+Control!$C$7*Calculations!$C$85*INDEX('Monthly Data'!Q:Q,Calculations!$C$116+MOD(O179,Calculations!$C$118))+(1-Control!$C$7*Calculations!$C$87)*INDEX('Monthly Data'!R:R,Calculations!$C$116+MOD(O179,Calculations!$C$118))</f>
        <v>2.5325873776067674E-2</v>
      </c>
      <c r="EF179" s="86">
        <f ca="1">Control!$C$7*Calculations!$C$82*INDEX('Monthly Data'!N:N,Calculations!$C$116+MOD(P179,Calculations!$C$118))+Control!$C$7*Calculations!$C$83*INDEX('Monthly Data'!O:O,Calculations!$C$116+MOD(P179,Calculations!$C$118))+Control!$C$7*Calculations!$C$84*INDEX('Monthly Data'!P:P,Calculations!$C$116+MOD(P179,Calculations!$C$118))+Control!$C$7*Calculations!$C$85*INDEX('Monthly Data'!Q:Q,Calculations!$C$116+MOD(P179,Calculations!$C$118))+(1-Control!$C$7*Calculations!$C$87)*INDEX('Monthly Data'!R:R,Calculations!$C$116+MOD(P179,Calculations!$C$118))</f>
        <v>2.3307359621218403E-2</v>
      </c>
      <c r="EG179" s="86">
        <f ca="1">Control!$C$7*Calculations!$C$82*INDEX('Monthly Data'!N:N,Calculations!$C$116+MOD(Q179,Calculations!$C$118))+Control!$C$7*Calculations!$C$83*INDEX('Monthly Data'!O:O,Calculations!$C$116+MOD(Q179,Calculations!$C$118))+Control!$C$7*Calculations!$C$84*INDEX('Monthly Data'!P:P,Calculations!$C$116+MOD(Q179,Calculations!$C$118))+Control!$C$7*Calculations!$C$85*INDEX('Monthly Data'!Q:Q,Calculations!$C$116+MOD(Q179,Calculations!$C$118))+(1-Control!$C$7*Calculations!$C$87)*INDEX('Monthly Data'!R:R,Calculations!$C$116+MOD(Q179,Calculations!$C$118))</f>
        <v>1.3423979074716584E-2</v>
      </c>
      <c r="EH179" s="86">
        <f ca="1">Control!$C$7*Calculations!$C$82*INDEX('Monthly Data'!N:N,Calculations!$C$116+MOD(R179,Calculations!$C$118))+Control!$C$7*Calculations!$C$83*INDEX('Monthly Data'!O:O,Calculations!$C$116+MOD(R179,Calculations!$C$118))+Control!$C$7*Calculations!$C$84*INDEX('Monthly Data'!P:P,Calculations!$C$116+MOD(R179,Calculations!$C$118))+Control!$C$7*Calculations!$C$85*INDEX('Monthly Data'!Q:Q,Calculations!$C$116+MOD(R179,Calculations!$C$118))+(1-Control!$C$7*Calculations!$C$87)*INDEX('Monthly Data'!R:R,Calculations!$C$116+MOD(R179,Calculations!$C$118))</f>
        <v>-9.8327855560634558E-3</v>
      </c>
      <c r="EI179" s="86">
        <f ca="1">Control!$C$7*Calculations!$C$82*INDEX('Monthly Data'!N:N,Calculations!$C$116+MOD(S179,Calculations!$C$118))+Control!$C$7*Calculations!$C$83*INDEX('Monthly Data'!O:O,Calculations!$C$116+MOD(S179,Calculations!$C$118))+Control!$C$7*Calculations!$C$84*INDEX('Monthly Data'!P:P,Calculations!$C$116+MOD(S179,Calculations!$C$118))+Control!$C$7*Calculations!$C$85*INDEX('Monthly Data'!Q:Q,Calculations!$C$116+MOD(S179,Calculations!$C$118))+(1-Control!$C$7*Calculations!$C$87)*INDEX('Monthly Data'!R:R,Calculations!$C$116+MOD(S179,Calculations!$C$118))</f>
        <v>6.4539397490030407E-3</v>
      </c>
      <c r="EJ179" s="86">
        <f ca="1">Control!$C$7*Calculations!$C$82*INDEX('Monthly Data'!N:N,Calculations!$C$116+MOD(T179,Calculations!$C$118))+Control!$C$7*Calculations!$C$83*INDEX('Monthly Data'!O:O,Calculations!$C$116+MOD(T179,Calculations!$C$118))+Control!$C$7*Calculations!$C$84*INDEX('Monthly Data'!P:P,Calculations!$C$116+MOD(T179,Calculations!$C$118))+Control!$C$7*Calculations!$C$85*INDEX('Monthly Data'!Q:Q,Calculations!$C$116+MOD(T179,Calculations!$C$118))+(1-Control!$C$7*Calculations!$C$87)*INDEX('Monthly Data'!R:R,Calculations!$C$116+MOD(T179,Calculations!$C$118))</f>
        <v>7.3538285850108537E-3</v>
      </c>
      <c r="EK179" s="86">
        <f ca="1">Control!$C$7*Calculations!$C$82*INDEX('Monthly Data'!N:N,Calculations!$C$116+MOD(U179,Calculations!$C$118))+Control!$C$7*Calculations!$C$83*INDEX('Monthly Data'!O:O,Calculations!$C$116+MOD(U179,Calculations!$C$118))+Control!$C$7*Calculations!$C$84*INDEX('Monthly Data'!P:P,Calculations!$C$116+MOD(U179,Calculations!$C$118))+Control!$C$7*Calculations!$C$85*INDEX('Monthly Data'!Q:Q,Calculations!$C$116+MOD(U179,Calculations!$C$118))+(1-Control!$C$7*Calculations!$C$87)*INDEX('Monthly Data'!R:R,Calculations!$C$116+MOD(U179,Calculations!$C$118))</f>
        <v>2.377894462657602E-2</v>
      </c>
      <c r="EL179" s="86">
        <f ca="1">Control!$C$7*Calculations!$C$82*INDEX('Monthly Data'!N:N,Calculations!$C$116+MOD(V179,Calculations!$C$118))+Control!$C$7*Calculations!$C$83*INDEX('Monthly Data'!O:O,Calculations!$C$116+MOD(V179,Calculations!$C$118))+Control!$C$7*Calculations!$C$84*INDEX('Monthly Data'!P:P,Calculations!$C$116+MOD(V179,Calculations!$C$118))+Control!$C$7*Calculations!$C$85*INDEX('Monthly Data'!Q:Q,Calculations!$C$116+MOD(V179,Calculations!$C$118))+(1-Control!$C$7*Calculations!$C$87)*INDEX('Monthly Data'!R:R,Calculations!$C$116+MOD(V179,Calculations!$C$118))</f>
        <v>-2.0269389991732112E-2</v>
      </c>
      <c r="EM179" s="86">
        <f ca="1">Control!$C$7*Calculations!$C$82*INDEX('Monthly Data'!N:N,Calculations!$C$116+MOD(W179,Calculations!$C$118))+Control!$C$7*Calculations!$C$83*INDEX('Monthly Data'!O:O,Calculations!$C$116+MOD(W179,Calculations!$C$118))+Control!$C$7*Calculations!$C$84*INDEX('Monthly Data'!P:P,Calculations!$C$116+MOD(W179,Calculations!$C$118))+Control!$C$7*Calculations!$C$85*INDEX('Monthly Data'!Q:Q,Calculations!$C$116+MOD(W179,Calculations!$C$118))+(1-Control!$C$7*Calculations!$C$87)*INDEX('Monthly Data'!R:R,Calculations!$C$116+MOD(W179,Calculations!$C$118))</f>
        <v>2.5790695379256122E-2</v>
      </c>
      <c r="EN179" s="86">
        <f ca="1">Control!$C$7*Calculations!$C$82*INDEX('Monthly Data'!N:N,Calculations!$C$116+MOD(X179,Calculations!$C$118))+Control!$C$7*Calculations!$C$83*INDEX('Monthly Data'!O:O,Calculations!$C$116+MOD(X179,Calculations!$C$118))+Control!$C$7*Calculations!$C$84*INDEX('Monthly Data'!P:P,Calculations!$C$116+MOD(X179,Calculations!$C$118))+Control!$C$7*Calculations!$C$85*INDEX('Monthly Data'!Q:Q,Calculations!$C$116+MOD(X179,Calculations!$C$118))+(1-Control!$C$7*Calculations!$C$87)*INDEX('Monthly Data'!R:R,Calculations!$C$116+MOD(X179,Calculations!$C$118))</f>
        <v>1.5108777406081684E-3</v>
      </c>
      <c r="EO179" s="86">
        <f ca="1">Control!$C$7*Calculations!$C$82*INDEX('Monthly Data'!N:N,Calculations!$C$116+MOD(Y179,Calculations!$C$118))+Control!$C$7*Calculations!$C$83*INDEX('Monthly Data'!O:O,Calculations!$C$116+MOD(Y179,Calculations!$C$118))+Control!$C$7*Calculations!$C$84*INDEX('Monthly Data'!P:P,Calculations!$C$116+MOD(Y179,Calculations!$C$118))+Control!$C$7*Calculations!$C$85*INDEX('Monthly Data'!Q:Q,Calculations!$C$116+MOD(Y179,Calculations!$C$118))+(1-Control!$C$7*Calculations!$C$87)*INDEX('Monthly Data'!R:R,Calculations!$C$116+MOD(Y179,Calculations!$C$118))</f>
        <v>1.7472933988537529E-2</v>
      </c>
      <c r="EP179" s="86">
        <f ca="1">Control!$C$7*Calculations!$C$82*INDEX('Monthly Data'!N:N,Calculations!$C$116+MOD(Z179,Calculations!$C$118))+Control!$C$7*Calculations!$C$83*INDEX('Monthly Data'!O:O,Calculations!$C$116+MOD(Z179,Calculations!$C$118))+Control!$C$7*Calculations!$C$84*INDEX('Monthly Data'!P:P,Calculations!$C$116+MOD(Z179,Calculations!$C$118))+Control!$C$7*Calculations!$C$85*INDEX('Monthly Data'!Q:Q,Calculations!$C$116+MOD(Z179,Calculations!$C$118))+(1-Control!$C$7*Calculations!$C$87)*INDEX('Monthly Data'!R:R,Calculations!$C$116+MOD(Z179,Calculations!$C$118))</f>
        <v>-7.3651264633385334E-4</v>
      </c>
      <c r="EQ179" s="86">
        <f ca="1">Control!$C$7*Calculations!$C$82*INDEX('Monthly Data'!N:N,Calculations!$C$116+MOD(AA179,Calculations!$C$118))+Control!$C$7*Calculations!$C$83*INDEX('Monthly Data'!O:O,Calculations!$C$116+MOD(AA179,Calculations!$C$118))+Control!$C$7*Calculations!$C$84*INDEX('Monthly Data'!P:P,Calculations!$C$116+MOD(AA179,Calculations!$C$118))+Control!$C$7*Calculations!$C$85*INDEX('Monthly Data'!Q:Q,Calculations!$C$116+MOD(AA179,Calculations!$C$118))+(1-Control!$C$7*Calculations!$C$87)*INDEX('Monthly Data'!R:R,Calculations!$C$116+MOD(AA179,Calculations!$C$118))</f>
        <v>-9.5555592256394619E-3</v>
      </c>
      <c r="ER179" s="86">
        <f ca="1">Control!$C$7*Calculations!$C$82*INDEX('Monthly Data'!N:N,Calculations!$C$116+MOD(AB179,Calculations!$C$118))+Control!$C$7*Calculations!$C$83*INDEX('Monthly Data'!O:O,Calculations!$C$116+MOD(AB179,Calculations!$C$118))+Control!$C$7*Calculations!$C$84*INDEX('Monthly Data'!P:P,Calculations!$C$116+MOD(AB179,Calculations!$C$118))+Control!$C$7*Calculations!$C$85*INDEX('Monthly Data'!Q:Q,Calculations!$C$116+MOD(AB179,Calculations!$C$118))+(1-Control!$C$7*Calculations!$C$87)*INDEX('Monthly Data'!R:R,Calculations!$C$116+MOD(AB179,Calculations!$C$118))</f>
        <v>1.0478379486191123E-2</v>
      </c>
      <c r="ES179" s="86">
        <f ca="1">Control!$C$7*Calculations!$C$82*INDEX('Monthly Data'!N:N,Calculations!$C$116+MOD(AC179,Calculations!$C$118))+Control!$C$7*Calculations!$C$83*INDEX('Monthly Data'!O:O,Calculations!$C$116+MOD(AC179,Calculations!$C$118))+Control!$C$7*Calculations!$C$84*INDEX('Monthly Data'!P:P,Calculations!$C$116+MOD(AC179,Calculations!$C$118))+Control!$C$7*Calculations!$C$85*INDEX('Monthly Data'!Q:Q,Calculations!$C$116+MOD(AC179,Calculations!$C$118))+(1-Control!$C$7*Calculations!$C$87)*INDEX('Monthly Data'!R:R,Calculations!$C$116+MOD(AC179,Calculations!$C$118))</f>
        <v>1.9073822767906517E-2</v>
      </c>
      <c r="ET179" s="86">
        <f ca="1">Control!$C$7*Calculations!$C$82*INDEX('Monthly Data'!N:N,Calculations!$C$116+MOD(AD179,Calculations!$C$118))+Control!$C$7*Calculations!$C$83*INDEX('Monthly Data'!O:O,Calculations!$C$116+MOD(AD179,Calculations!$C$118))+Control!$C$7*Calculations!$C$84*INDEX('Monthly Data'!P:P,Calculations!$C$116+MOD(AD179,Calculations!$C$118))+Control!$C$7*Calculations!$C$85*INDEX('Monthly Data'!Q:Q,Calculations!$C$116+MOD(AD179,Calculations!$C$118))+(1-Control!$C$7*Calculations!$C$87)*INDEX('Monthly Data'!R:R,Calculations!$C$116+MOD(AD179,Calculations!$C$118))</f>
        <v>-1.0485101266941802E-2</v>
      </c>
      <c r="EU179" s="86">
        <f ca="1">Control!$C$7*Calculations!$C$82*INDEX('Monthly Data'!N:N,Calculations!$C$116+MOD(AE179,Calculations!$C$118))+Control!$C$7*Calculations!$C$83*INDEX('Monthly Data'!O:O,Calculations!$C$116+MOD(AE179,Calculations!$C$118))+Control!$C$7*Calculations!$C$84*INDEX('Monthly Data'!P:P,Calculations!$C$116+MOD(AE179,Calculations!$C$118))+Control!$C$7*Calculations!$C$85*INDEX('Monthly Data'!Q:Q,Calculations!$C$116+MOD(AE179,Calculations!$C$118))+(1-Control!$C$7*Calculations!$C$87)*INDEX('Monthly Data'!R:R,Calculations!$C$116+MOD(AE179,Calculations!$C$118))</f>
        <v>3.1011313347584085E-2</v>
      </c>
      <c r="EV179" s="86">
        <f ca="1">Control!$C$7*Calculations!$C$82*INDEX('Monthly Data'!N:N,Calculations!$C$116+MOD(AF179,Calculations!$C$118))+Control!$C$7*Calculations!$C$83*INDEX('Monthly Data'!O:O,Calculations!$C$116+MOD(AF179,Calculations!$C$118))+Control!$C$7*Calculations!$C$84*INDEX('Monthly Data'!P:P,Calculations!$C$116+MOD(AF179,Calculations!$C$118))+Control!$C$7*Calculations!$C$85*INDEX('Monthly Data'!Q:Q,Calculations!$C$116+MOD(AF179,Calculations!$C$118))+(1-Control!$C$7*Calculations!$C$87)*INDEX('Monthly Data'!R:R,Calculations!$C$116+MOD(AF179,Calculations!$C$118))</f>
        <v>8.3814116887657771E-3</v>
      </c>
      <c r="EW179" s="86">
        <f ca="1">Control!$C$7*Calculations!$C$82*INDEX('Monthly Data'!N:N,Calculations!$C$116+MOD(AG179,Calculations!$C$118))+Control!$C$7*Calculations!$C$83*INDEX('Monthly Data'!O:O,Calculations!$C$116+MOD(AG179,Calculations!$C$118))+Control!$C$7*Calculations!$C$84*INDEX('Monthly Data'!P:P,Calculations!$C$116+MOD(AG179,Calculations!$C$118))+Control!$C$7*Calculations!$C$85*INDEX('Monthly Data'!Q:Q,Calculations!$C$116+MOD(AG179,Calculations!$C$118))+(1-Control!$C$7*Calculations!$C$87)*INDEX('Monthly Data'!R:R,Calculations!$C$116+MOD(AG179,Calculations!$C$118))</f>
        <v>1.5216630695380906E-2</v>
      </c>
      <c r="EX179" s="86">
        <f ca="1">Control!$C$7*Calculations!$C$82*INDEX('Monthly Data'!N:N,Calculations!$C$116+MOD(AH179,Calculations!$C$118))+Control!$C$7*Calculations!$C$83*INDEX('Monthly Data'!O:O,Calculations!$C$116+MOD(AH179,Calculations!$C$118))+Control!$C$7*Calculations!$C$84*INDEX('Monthly Data'!P:P,Calculations!$C$116+MOD(AH179,Calculations!$C$118))+Control!$C$7*Calculations!$C$85*INDEX('Monthly Data'!Q:Q,Calculations!$C$116+MOD(AH179,Calculations!$C$118))+(1-Control!$C$7*Calculations!$C$87)*INDEX('Monthly Data'!R:R,Calculations!$C$116+MOD(AH179,Calculations!$C$118))</f>
        <v>-7.8872955230675015E-3</v>
      </c>
      <c r="EY179" s="86">
        <f ca="1">Control!$C$7*Calculations!$C$82*INDEX('Monthly Data'!N:N,Calculations!$C$116+MOD(AI179,Calculations!$C$118))+Control!$C$7*Calculations!$C$83*INDEX('Monthly Data'!O:O,Calculations!$C$116+MOD(AI179,Calculations!$C$118))+Control!$C$7*Calculations!$C$84*INDEX('Monthly Data'!P:P,Calculations!$C$116+MOD(AI179,Calculations!$C$118))+Control!$C$7*Calculations!$C$85*INDEX('Monthly Data'!Q:Q,Calculations!$C$116+MOD(AI179,Calculations!$C$118))+(1-Control!$C$7*Calculations!$C$87)*INDEX('Monthly Data'!R:R,Calculations!$C$116+MOD(AI179,Calculations!$C$118))</f>
        <v>1.5108777406081684E-3</v>
      </c>
      <c r="EZ179" s="86">
        <f ca="1">Control!$C$7*Calculations!$C$82*INDEX('Monthly Data'!N:N,Calculations!$C$116+MOD(AJ179,Calculations!$C$118))+Control!$C$7*Calculations!$C$83*INDEX('Monthly Data'!O:O,Calculations!$C$116+MOD(AJ179,Calculations!$C$118))+Control!$C$7*Calculations!$C$84*INDEX('Monthly Data'!P:P,Calculations!$C$116+MOD(AJ179,Calculations!$C$118))+Control!$C$7*Calculations!$C$85*INDEX('Monthly Data'!Q:Q,Calculations!$C$116+MOD(AJ179,Calculations!$C$118))+(1-Control!$C$7*Calculations!$C$87)*INDEX('Monthly Data'!R:R,Calculations!$C$116+MOD(AJ179,Calculations!$C$118))</f>
        <v>-1.4213734788548189E-2</v>
      </c>
      <c r="FA179" s="86">
        <f ca="1">Control!$C$7*Calculations!$C$82*INDEX('Monthly Data'!N:N,Calculations!$C$116+MOD(AK179,Calculations!$C$118))+Control!$C$7*Calculations!$C$83*INDEX('Monthly Data'!O:O,Calculations!$C$116+MOD(AK179,Calculations!$C$118))+Control!$C$7*Calculations!$C$84*INDEX('Monthly Data'!P:P,Calculations!$C$116+MOD(AK179,Calculations!$C$118))+Control!$C$7*Calculations!$C$85*INDEX('Monthly Data'!Q:Q,Calculations!$C$116+MOD(AK179,Calculations!$C$118))+(1-Control!$C$7*Calculations!$C$87)*INDEX('Monthly Data'!R:R,Calculations!$C$116+MOD(AK179,Calculations!$C$118))</f>
        <v>1.2954540023127663E-2</v>
      </c>
      <c r="FB179" s="86">
        <f ca="1">Control!$C$7*Calculations!$C$82*INDEX('Monthly Data'!N:N,Calculations!$C$116+MOD(AL179,Calculations!$C$118))+Control!$C$7*Calculations!$C$83*INDEX('Monthly Data'!O:O,Calculations!$C$116+MOD(AL179,Calculations!$C$118))+Control!$C$7*Calculations!$C$84*INDEX('Monthly Data'!P:P,Calculations!$C$116+MOD(AL179,Calculations!$C$118))+Control!$C$7*Calculations!$C$85*INDEX('Monthly Data'!Q:Q,Calculations!$C$116+MOD(AL179,Calculations!$C$118))+(1-Control!$C$7*Calculations!$C$87)*INDEX('Monthly Data'!R:R,Calculations!$C$116+MOD(AL179,Calculations!$C$118))</f>
        <v>8.3814116887657771E-3</v>
      </c>
      <c r="FC179" s="86">
        <f ca="1">Control!$C$7*Calculations!$C$82*INDEX('Monthly Data'!N:N,Calculations!$C$116+MOD(AM179,Calculations!$C$118))+Control!$C$7*Calculations!$C$83*INDEX('Monthly Data'!O:O,Calculations!$C$116+MOD(AM179,Calculations!$C$118))+Control!$C$7*Calculations!$C$84*INDEX('Monthly Data'!P:P,Calculations!$C$116+MOD(AM179,Calculations!$C$118))+Control!$C$7*Calculations!$C$85*INDEX('Monthly Data'!Q:Q,Calculations!$C$116+MOD(AM179,Calculations!$C$118))+(1-Control!$C$7*Calculations!$C$87)*INDEX('Monthly Data'!R:R,Calculations!$C$116+MOD(AM179,Calculations!$C$118))</f>
        <v>5.3309355465453899E-3</v>
      </c>
      <c r="FD179" s="86">
        <f ca="1">Control!$C$7*Calculations!$C$82*INDEX('Monthly Data'!N:N,Calculations!$C$116+MOD(AN179,Calculations!$C$118))+Control!$C$7*Calculations!$C$83*INDEX('Monthly Data'!O:O,Calculations!$C$116+MOD(AN179,Calculations!$C$118))+Control!$C$7*Calculations!$C$84*INDEX('Monthly Data'!P:P,Calculations!$C$116+MOD(AN179,Calculations!$C$118))+Control!$C$7*Calculations!$C$85*INDEX('Monthly Data'!Q:Q,Calculations!$C$116+MOD(AN179,Calculations!$C$118))+(1-Control!$C$7*Calculations!$C$87)*INDEX('Monthly Data'!R:R,Calculations!$C$116+MOD(AN179,Calculations!$C$118))</f>
        <v>-1.5984879994281095E-2</v>
      </c>
      <c r="FE179" s="86">
        <f ca="1">Control!$C$7*Calculations!$C$82*INDEX('Monthly Data'!N:N,Calculations!$C$116+MOD(AO179,Calculations!$C$118))+Control!$C$7*Calculations!$C$83*INDEX('Monthly Data'!O:O,Calculations!$C$116+MOD(AO179,Calculations!$C$118))+Control!$C$7*Calculations!$C$84*INDEX('Monthly Data'!P:P,Calculations!$C$116+MOD(AO179,Calculations!$C$118))+Control!$C$7*Calculations!$C$85*INDEX('Monthly Data'!Q:Q,Calculations!$C$116+MOD(AO179,Calculations!$C$118))+(1-Control!$C$7*Calculations!$C$87)*INDEX('Monthly Data'!R:R,Calculations!$C$116+MOD(AO179,Calculations!$C$118))</f>
        <v>-9.839093431862074E-3</v>
      </c>
      <c r="FF179" s="86">
        <f ca="1">Control!$C$7*Calculations!$C$82*INDEX('Monthly Data'!N:N,Calculations!$C$116+MOD(AP179,Calculations!$C$118))+Control!$C$7*Calculations!$C$83*INDEX('Monthly Data'!O:O,Calculations!$C$116+MOD(AP179,Calculations!$C$118))+Control!$C$7*Calculations!$C$84*INDEX('Monthly Data'!P:P,Calculations!$C$116+MOD(AP179,Calculations!$C$118))+Control!$C$7*Calculations!$C$85*INDEX('Monthly Data'!Q:Q,Calculations!$C$116+MOD(AP179,Calculations!$C$118))+(1-Control!$C$7*Calculations!$C$87)*INDEX('Monthly Data'!R:R,Calculations!$C$116+MOD(AP179,Calculations!$C$118))</f>
        <v>7.9764341593600071E-3</v>
      </c>
      <c r="FG179" s="86">
        <f ca="1">Control!$C$7*Calculations!$C$82*INDEX('Monthly Data'!N:N,Calculations!$C$116+MOD(AQ179,Calculations!$C$118))+Control!$C$7*Calculations!$C$83*INDEX('Monthly Data'!O:O,Calculations!$C$116+MOD(AQ179,Calculations!$C$118))+Control!$C$7*Calculations!$C$84*INDEX('Monthly Data'!P:P,Calculations!$C$116+MOD(AQ179,Calculations!$C$118))+Control!$C$7*Calculations!$C$85*INDEX('Monthly Data'!Q:Q,Calculations!$C$116+MOD(AQ179,Calculations!$C$118))+(1-Control!$C$7*Calculations!$C$87)*INDEX('Monthly Data'!R:R,Calculations!$C$116+MOD(AQ179,Calculations!$C$118))</f>
        <v>1.0018681835149534E-3</v>
      </c>
      <c r="FH179" s="86">
        <f ca="1">Control!$C$7*Calculations!$C$82*INDEX('Monthly Data'!N:N,Calculations!$C$116+MOD(AR179,Calculations!$C$118))+Control!$C$7*Calculations!$C$83*INDEX('Monthly Data'!O:O,Calculations!$C$116+MOD(AR179,Calculations!$C$118))+Control!$C$7*Calculations!$C$84*INDEX('Monthly Data'!P:P,Calculations!$C$116+MOD(AR179,Calculations!$C$118))+Control!$C$7*Calculations!$C$85*INDEX('Monthly Data'!Q:Q,Calculations!$C$116+MOD(AR179,Calculations!$C$118))+(1-Control!$C$7*Calculations!$C$87)*INDEX('Monthly Data'!R:R,Calculations!$C$116+MOD(AR179,Calculations!$C$118))</f>
        <v>9.9793409618087695E-3</v>
      </c>
      <c r="FI179" s="86">
        <f ca="1">Control!$C$7*Calculations!$C$82*INDEX('Monthly Data'!N:N,Calculations!$C$116+MOD(AS179,Calculations!$C$118))+Control!$C$7*Calculations!$C$83*INDEX('Monthly Data'!O:O,Calculations!$C$116+MOD(AS179,Calculations!$C$118))+Control!$C$7*Calculations!$C$84*INDEX('Monthly Data'!P:P,Calculations!$C$116+MOD(AS179,Calculations!$C$118))+Control!$C$7*Calculations!$C$85*INDEX('Monthly Data'!Q:Q,Calculations!$C$116+MOD(AS179,Calculations!$C$118))+(1-Control!$C$7*Calculations!$C$87)*INDEX('Monthly Data'!R:R,Calculations!$C$116+MOD(AS179,Calculations!$C$118))</f>
        <v>-2.5168357537820856E-4</v>
      </c>
      <c r="FJ179" s="86">
        <f ca="1">Control!$C$7*Calculations!$C$82*INDEX('Monthly Data'!N:N,Calculations!$C$116+MOD(AT179,Calculations!$C$118))+Control!$C$7*Calculations!$C$83*INDEX('Monthly Data'!O:O,Calculations!$C$116+MOD(AT179,Calculations!$C$118))+Control!$C$7*Calculations!$C$84*INDEX('Monthly Data'!P:P,Calculations!$C$116+MOD(AT179,Calculations!$C$118))+Control!$C$7*Calculations!$C$85*INDEX('Monthly Data'!Q:Q,Calculations!$C$116+MOD(AT179,Calculations!$C$118))+(1-Control!$C$7*Calculations!$C$87)*INDEX('Monthly Data'!R:R,Calculations!$C$116+MOD(AT179,Calculations!$C$118))</f>
        <v>-1.6546126717384396E-2</v>
      </c>
      <c r="FK179" s="86">
        <f ca="1">Control!$C$7*Calculations!$C$82*INDEX('Monthly Data'!N:N,Calculations!$C$116+MOD(AU179,Calculations!$C$118))+Control!$C$7*Calculations!$C$83*INDEX('Monthly Data'!O:O,Calculations!$C$116+MOD(AU179,Calculations!$C$118))+Control!$C$7*Calculations!$C$84*INDEX('Monthly Data'!P:P,Calculations!$C$116+MOD(AU179,Calculations!$C$118))+Control!$C$7*Calculations!$C$85*INDEX('Monthly Data'!Q:Q,Calculations!$C$116+MOD(AU179,Calculations!$C$118))+(1-Control!$C$7*Calculations!$C$87)*INDEX('Monthly Data'!R:R,Calculations!$C$116+MOD(AU179,Calculations!$C$118))</f>
        <v>2.1918137743539623E-2</v>
      </c>
      <c r="FL179" s="86">
        <f ca="1">Control!$C$7*Calculations!$C$82*INDEX('Monthly Data'!N:N,Calculations!$C$116+MOD(AV179,Calculations!$C$118))+Control!$C$7*Calculations!$C$83*INDEX('Monthly Data'!O:O,Calculations!$C$116+MOD(AV179,Calculations!$C$118))+Control!$C$7*Calculations!$C$84*INDEX('Monthly Data'!P:P,Calculations!$C$116+MOD(AV179,Calculations!$C$118))+Control!$C$7*Calculations!$C$85*INDEX('Monthly Data'!Q:Q,Calculations!$C$116+MOD(AV179,Calculations!$C$118))+(1-Control!$C$7*Calculations!$C$87)*INDEX('Monthly Data'!R:R,Calculations!$C$116+MOD(AV179,Calculations!$C$118))</f>
        <v>-4.417423226995453E-3</v>
      </c>
      <c r="FM179" s="86">
        <f ca="1">Control!$C$7*Calculations!$C$82*INDEX('Monthly Data'!N:N,Calculations!$C$116+MOD(AW179,Calculations!$C$118))+Control!$C$7*Calculations!$C$83*INDEX('Monthly Data'!O:O,Calculations!$C$116+MOD(AW179,Calculations!$C$118))+Control!$C$7*Calculations!$C$84*INDEX('Monthly Data'!P:P,Calculations!$C$116+MOD(AW179,Calculations!$C$118))+Control!$C$7*Calculations!$C$85*INDEX('Monthly Data'!Q:Q,Calculations!$C$116+MOD(AW179,Calculations!$C$118))+(1-Control!$C$7*Calculations!$C$87)*INDEX('Monthly Data'!R:R,Calculations!$C$116+MOD(AW179,Calculations!$C$118))</f>
        <v>4.7768166384148329E-3</v>
      </c>
      <c r="FN179" s="86">
        <f ca="1">Control!$C$7*Calculations!$C$82*INDEX('Monthly Data'!N:N,Calculations!$C$116+MOD(AX179,Calculations!$C$118))+Control!$C$7*Calculations!$C$83*INDEX('Monthly Data'!O:O,Calculations!$C$116+MOD(AX179,Calculations!$C$118))+Control!$C$7*Calculations!$C$84*INDEX('Monthly Data'!P:P,Calculations!$C$116+MOD(AX179,Calculations!$C$118))+Control!$C$7*Calculations!$C$85*INDEX('Monthly Data'!Q:Q,Calculations!$C$116+MOD(AX179,Calculations!$C$118))+(1-Control!$C$7*Calculations!$C$87)*INDEX('Monthly Data'!R:R,Calculations!$C$116+MOD(AX179,Calculations!$C$118))</f>
        <v>4.5735623984309991E-2</v>
      </c>
      <c r="FO179" s="86">
        <f ca="1">Control!$C$7*Calculations!$C$82*INDEX('Monthly Data'!N:N,Calculations!$C$116+MOD(AY179,Calculations!$C$118))+Control!$C$7*Calculations!$C$83*INDEX('Monthly Data'!O:O,Calculations!$C$116+MOD(AY179,Calculations!$C$118))+Control!$C$7*Calculations!$C$84*INDEX('Monthly Data'!P:P,Calculations!$C$116+MOD(AY179,Calculations!$C$118))+Control!$C$7*Calculations!$C$85*INDEX('Monthly Data'!Q:Q,Calculations!$C$116+MOD(AY179,Calculations!$C$118))+(1-Control!$C$7*Calculations!$C$87)*INDEX('Monthly Data'!R:R,Calculations!$C$116+MOD(AY179,Calculations!$C$118))</f>
        <v>1.2435425892067014E-2</v>
      </c>
      <c r="FP179" s="86">
        <f ca="1">Control!$C$7*Calculations!$C$82*INDEX('Monthly Data'!N:N,Calculations!$C$116+MOD(AZ179,Calculations!$C$118))+Control!$C$7*Calculations!$C$83*INDEX('Monthly Data'!O:O,Calculations!$C$116+MOD(AZ179,Calculations!$C$118))+Control!$C$7*Calculations!$C$84*INDEX('Monthly Data'!P:P,Calculations!$C$116+MOD(AZ179,Calculations!$C$118))+Control!$C$7*Calculations!$C$85*INDEX('Monthly Data'!Q:Q,Calculations!$C$116+MOD(AZ179,Calculations!$C$118))+(1-Control!$C$7*Calculations!$C$87)*INDEX('Monthly Data'!R:R,Calculations!$C$116+MOD(AZ179,Calculations!$C$118))</f>
        <v>-9.839093431862074E-3</v>
      </c>
      <c r="FQ179" s="86">
        <f ca="1">Control!$C$7*Calculations!$C$82*INDEX('Monthly Data'!N:N,Calculations!$C$116+MOD(BA179,Calculations!$C$118))+Control!$C$7*Calculations!$C$83*INDEX('Monthly Data'!O:O,Calculations!$C$116+MOD(BA179,Calculations!$C$118))+Control!$C$7*Calculations!$C$84*INDEX('Monthly Data'!P:P,Calculations!$C$116+MOD(BA179,Calculations!$C$118))+Control!$C$7*Calculations!$C$85*INDEX('Monthly Data'!Q:Q,Calculations!$C$116+MOD(BA179,Calculations!$C$118))+(1-Control!$C$7*Calculations!$C$87)*INDEX('Monthly Data'!R:R,Calculations!$C$116+MOD(BA179,Calculations!$C$118))</f>
        <v>-2.072517756005474E-2</v>
      </c>
      <c r="FR179" s="86">
        <f ca="1">Control!$C$7*Calculations!$C$82*INDEX('Monthly Data'!N:N,Calculations!$C$116+MOD(BB179,Calculations!$C$118))+Control!$C$7*Calculations!$C$83*INDEX('Monthly Data'!O:O,Calculations!$C$116+MOD(BB179,Calculations!$C$118))+Control!$C$7*Calculations!$C$84*INDEX('Monthly Data'!P:P,Calculations!$C$116+MOD(BB179,Calculations!$C$118))+Control!$C$7*Calculations!$C$85*INDEX('Monthly Data'!Q:Q,Calculations!$C$116+MOD(BB179,Calculations!$C$118))+(1-Control!$C$7*Calculations!$C$87)*INDEX('Monthly Data'!R:R,Calculations!$C$116+MOD(BB179,Calculations!$C$118))</f>
        <v>1.1704119272391494E-2</v>
      </c>
      <c r="FS179" s="86">
        <f ca="1">Control!$C$7*Calculations!$C$82*INDEX('Monthly Data'!N:N,Calculations!$C$116+MOD(BC179,Calculations!$C$118))+Control!$C$7*Calculations!$C$83*INDEX('Monthly Data'!O:O,Calculations!$C$116+MOD(BC179,Calculations!$C$118))+Control!$C$7*Calculations!$C$84*INDEX('Monthly Data'!P:P,Calculations!$C$116+MOD(BC179,Calculations!$C$118))+Control!$C$7*Calculations!$C$85*INDEX('Monthly Data'!Q:Q,Calculations!$C$116+MOD(BC179,Calculations!$C$118))+(1-Control!$C$7*Calculations!$C$87)*INDEX('Monthly Data'!R:R,Calculations!$C$116+MOD(BC179,Calculations!$C$118))</f>
        <v>1.8695385296339444E-2</v>
      </c>
      <c r="FT179" s="86">
        <f ca="1">Control!$C$7*Calculations!$C$82*INDEX('Monthly Data'!N:N,Calculations!$C$116+MOD(BD179,Calculations!$C$118))+Control!$C$7*Calculations!$C$83*INDEX('Monthly Data'!O:O,Calculations!$C$116+MOD(BD179,Calculations!$C$118))+Control!$C$7*Calculations!$C$84*INDEX('Monthly Data'!P:P,Calculations!$C$116+MOD(BD179,Calculations!$C$118))+Control!$C$7*Calculations!$C$85*INDEX('Monthly Data'!Q:Q,Calculations!$C$116+MOD(BD179,Calculations!$C$118))+(1-Control!$C$7*Calculations!$C$87)*INDEX('Monthly Data'!R:R,Calculations!$C$116+MOD(BD179,Calculations!$C$118))</f>
        <v>2.3206536303657571E-2</v>
      </c>
      <c r="FU179" s="86">
        <f ca="1">Control!$C$7*Calculations!$C$82*INDEX('Monthly Data'!N:N,Calculations!$C$116+MOD(BE179,Calculations!$C$118))+Control!$C$7*Calculations!$C$83*INDEX('Monthly Data'!O:O,Calculations!$C$116+MOD(BE179,Calculations!$C$118))+Control!$C$7*Calculations!$C$84*INDEX('Monthly Data'!P:P,Calculations!$C$116+MOD(BE179,Calculations!$C$118))+Control!$C$7*Calculations!$C$85*INDEX('Monthly Data'!Q:Q,Calculations!$C$116+MOD(BE179,Calculations!$C$118))+(1-Control!$C$7*Calculations!$C$87)*INDEX('Monthly Data'!R:R,Calculations!$C$116+MOD(BE179,Calculations!$C$118))</f>
        <v>-1.8530040247387896E-2</v>
      </c>
      <c r="FV179" s="86">
        <f ca="1">Control!$C$7*Calculations!$C$82*INDEX('Monthly Data'!N:N,Calculations!$C$116+MOD(BF179,Calculations!$C$118))+Control!$C$7*Calculations!$C$83*INDEX('Monthly Data'!O:O,Calculations!$C$116+MOD(BF179,Calculations!$C$118))+Control!$C$7*Calculations!$C$84*INDEX('Monthly Data'!P:P,Calculations!$C$116+MOD(BF179,Calculations!$C$118))+Control!$C$7*Calculations!$C$85*INDEX('Monthly Data'!Q:Q,Calculations!$C$116+MOD(BF179,Calculations!$C$118))+(1-Control!$C$7*Calculations!$C$87)*INDEX('Monthly Data'!R:R,Calculations!$C$116+MOD(BF179,Calculations!$C$118))</f>
        <v>-4.0413381192162513E-2</v>
      </c>
      <c r="FW179" s="86">
        <f ca="1">Control!$C$7*Calculations!$C$82*INDEX('Monthly Data'!N:N,Calculations!$C$116+MOD(BG179,Calculations!$C$118))+Control!$C$7*Calculations!$C$83*INDEX('Monthly Data'!O:O,Calculations!$C$116+MOD(BG179,Calculations!$C$118))+Control!$C$7*Calculations!$C$84*INDEX('Monthly Data'!P:P,Calculations!$C$116+MOD(BG179,Calculations!$C$118))+Control!$C$7*Calculations!$C$85*INDEX('Monthly Data'!Q:Q,Calculations!$C$116+MOD(BG179,Calculations!$C$118))+(1-Control!$C$7*Calculations!$C$87)*INDEX('Monthly Data'!R:R,Calculations!$C$116+MOD(BG179,Calculations!$C$118))</f>
        <v>1.1702576456120543E-2</v>
      </c>
      <c r="FX179" s="86">
        <f ca="1">Control!$C$7*Calculations!$C$82*INDEX('Monthly Data'!N:N,Calculations!$C$116+MOD(BH179,Calculations!$C$118))+Control!$C$7*Calculations!$C$83*INDEX('Monthly Data'!O:O,Calculations!$C$116+MOD(BH179,Calculations!$C$118))+Control!$C$7*Calculations!$C$84*INDEX('Monthly Data'!P:P,Calculations!$C$116+MOD(BH179,Calculations!$C$118))+Control!$C$7*Calculations!$C$85*INDEX('Monthly Data'!Q:Q,Calculations!$C$116+MOD(BH179,Calculations!$C$118))+(1-Control!$C$7*Calculations!$C$87)*INDEX('Monthly Data'!R:R,Calculations!$C$116+MOD(BH179,Calculations!$C$118))</f>
        <v>-3.8554137824290124E-2</v>
      </c>
      <c r="FY179" s="86">
        <f ca="1">Control!$C$7*Calculations!$C$82*INDEX('Monthly Data'!N:N,Calculations!$C$116+MOD(BI179,Calculations!$C$118))+Control!$C$7*Calculations!$C$83*INDEX('Monthly Data'!O:O,Calculations!$C$116+MOD(BI179,Calculations!$C$118))+Control!$C$7*Calculations!$C$84*INDEX('Monthly Data'!P:P,Calculations!$C$116+MOD(BI179,Calculations!$C$118))+Control!$C$7*Calculations!$C$85*INDEX('Monthly Data'!Q:Q,Calculations!$C$116+MOD(BI179,Calculations!$C$118))+(1-Control!$C$7*Calculations!$C$87)*INDEX('Monthly Data'!R:R,Calculations!$C$116+MOD(BI179,Calculations!$C$118))</f>
        <v>1.7361594973213587E-2</v>
      </c>
      <c r="FZ179" s="86">
        <f ca="1">Control!$C$7*Calculations!$C$82*INDEX('Monthly Data'!N:N,Calculations!$C$116+MOD(BJ179,Calculations!$C$118))+Control!$C$7*Calculations!$C$83*INDEX('Monthly Data'!O:O,Calculations!$C$116+MOD(BJ179,Calculations!$C$118))+Control!$C$7*Calculations!$C$84*INDEX('Monthly Data'!P:P,Calculations!$C$116+MOD(BJ179,Calculations!$C$118))+Control!$C$7*Calculations!$C$85*INDEX('Monthly Data'!Q:Q,Calculations!$C$116+MOD(BJ179,Calculations!$C$118))+(1-Control!$C$7*Calculations!$C$87)*INDEX('Monthly Data'!R:R,Calculations!$C$116+MOD(BJ179,Calculations!$C$118))</f>
        <v>-1.4213734788548189E-2</v>
      </c>
      <c r="GA179" s="86">
        <f ca="1">Control!$C$7*Calculations!$C$82*INDEX('Monthly Data'!N:N,Calculations!$C$116+MOD(BK179,Calculations!$C$118))+Control!$C$7*Calculations!$C$83*INDEX('Monthly Data'!O:O,Calculations!$C$116+MOD(BK179,Calculations!$C$118))+Control!$C$7*Calculations!$C$84*INDEX('Monthly Data'!P:P,Calculations!$C$116+MOD(BK179,Calculations!$C$118))+Control!$C$7*Calculations!$C$85*INDEX('Monthly Data'!Q:Q,Calculations!$C$116+MOD(BK179,Calculations!$C$118))+(1-Control!$C$7*Calculations!$C$87)*INDEX('Monthly Data'!R:R,Calculations!$C$116+MOD(BK179,Calculations!$C$118))</f>
        <v>2.5790695379256122E-2</v>
      </c>
      <c r="GB179" s="86">
        <f ca="1">Control!$C$7*Calculations!$C$82*INDEX('Monthly Data'!N:N,Calculations!$C$116+MOD(BL179,Calculations!$C$118))+Control!$C$7*Calculations!$C$83*INDEX('Monthly Data'!O:O,Calculations!$C$116+MOD(BL179,Calculations!$C$118))+Control!$C$7*Calculations!$C$84*INDEX('Monthly Data'!P:P,Calculations!$C$116+MOD(BL179,Calculations!$C$118))+Control!$C$7*Calculations!$C$85*INDEX('Monthly Data'!Q:Q,Calculations!$C$116+MOD(BL179,Calculations!$C$118))+(1-Control!$C$7*Calculations!$C$87)*INDEX('Monthly Data'!R:R,Calculations!$C$116+MOD(BL179,Calculations!$C$118))</f>
        <v>-7.8872955230675015E-3</v>
      </c>
      <c r="GC179" s="86">
        <f ca="1">Control!$C$7*Calculations!$C$82*INDEX('Monthly Data'!N:N,Calculations!$C$116+MOD(BM179,Calculations!$C$118))+Control!$C$7*Calculations!$C$83*INDEX('Monthly Data'!O:O,Calculations!$C$116+MOD(BM179,Calculations!$C$118))+Control!$C$7*Calculations!$C$84*INDEX('Monthly Data'!P:P,Calculations!$C$116+MOD(BM179,Calculations!$C$118))+Control!$C$7*Calculations!$C$85*INDEX('Monthly Data'!Q:Q,Calculations!$C$116+MOD(BM179,Calculations!$C$118))+(1-Control!$C$7*Calculations!$C$87)*INDEX('Monthly Data'!R:R,Calculations!$C$116+MOD(BM179,Calculations!$C$118))</f>
        <v>1.7472933988537529E-2</v>
      </c>
      <c r="GD179" s="86">
        <f ca="1">Control!$C$7*Calculations!$C$82*INDEX('Monthly Data'!N:N,Calculations!$C$116+MOD(BN179,Calculations!$C$118))+Control!$C$7*Calculations!$C$83*INDEX('Monthly Data'!O:O,Calculations!$C$116+MOD(BN179,Calculations!$C$118))+Control!$C$7*Calculations!$C$84*INDEX('Monthly Data'!P:P,Calculations!$C$116+MOD(BN179,Calculations!$C$118))+Control!$C$7*Calculations!$C$85*INDEX('Monthly Data'!Q:Q,Calculations!$C$116+MOD(BN179,Calculations!$C$118))+(1-Control!$C$7*Calculations!$C$87)*INDEX('Monthly Data'!R:R,Calculations!$C$116+MOD(BN179,Calculations!$C$118))</f>
        <v>1.7073665854433945E-2</v>
      </c>
      <c r="GE179" s="86">
        <f ca="1">Control!$C$7*Calculations!$C$82*INDEX('Monthly Data'!N:N,Calculations!$C$116+MOD(BO179,Calculations!$C$118))+Control!$C$7*Calculations!$C$83*INDEX('Monthly Data'!O:O,Calculations!$C$116+MOD(BO179,Calculations!$C$118))+Control!$C$7*Calculations!$C$84*INDEX('Monthly Data'!P:P,Calculations!$C$116+MOD(BO179,Calculations!$C$118))+Control!$C$7*Calculations!$C$85*INDEX('Monthly Data'!Q:Q,Calculations!$C$116+MOD(BO179,Calculations!$C$118))+(1-Control!$C$7*Calculations!$C$87)*INDEX('Monthly Data'!R:R,Calculations!$C$116+MOD(BO179,Calculations!$C$118))</f>
        <v>2.1918137743539623E-2</v>
      </c>
      <c r="GF179" s="86">
        <f ca="1">Control!$C$7*Calculations!$C$82*INDEX('Monthly Data'!N:N,Calculations!$C$116+MOD(BP179,Calculations!$C$118))+Control!$C$7*Calculations!$C$83*INDEX('Monthly Data'!O:O,Calculations!$C$116+MOD(BP179,Calculations!$C$118))+Control!$C$7*Calculations!$C$84*INDEX('Monthly Data'!P:P,Calculations!$C$116+MOD(BP179,Calculations!$C$118))+Control!$C$7*Calculations!$C$85*INDEX('Monthly Data'!Q:Q,Calculations!$C$116+MOD(BP179,Calculations!$C$118))+(1-Control!$C$7*Calculations!$C$87)*INDEX('Monthly Data'!R:R,Calculations!$C$116+MOD(BP179,Calculations!$C$118))</f>
        <v>-3.9863250714949353E-2</v>
      </c>
      <c r="GG179" s="86">
        <f ca="1">Control!$C$7*Calculations!$C$82*INDEX('Monthly Data'!N:N,Calculations!$C$116+MOD(BQ179,Calculations!$C$118))+Control!$C$7*Calculations!$C$83*INDEX('Monthly Data'!O:O,Calculations!$C$116+MOD(BQ179,Calculations!$C$118))+Control!$C$7*Calculations!$C$84*INDEX('Monthly Data'!P:P,Calculations!$C$116+MOD(BQ179,Calculations!$C$118))+Control!$C$7*Calculations!$C$85*INDEX('Monthly Data'!Q:Q,Calculations!$C$116+MOD(BQ179,Calculations!$C$118))+(1-Control!$C$7*Calculations!$C$87)*INDEX('Monthly Data'!R:R,Calculations!$C$116+MOD(BQ179,Calculations!$C$118))</f>
        <v>1.8695385296339444E-2</v>
      </c>
      <c r="GH179" s="86">
        <f ca="1">Control!$C$7*Calculations!$C$82*INDEX('Monthly Data'!N:N,Calculations!$C$116+MOD(BR179,Calculations!$C$118))+Control!$C$7*Calculations!$C$83*INDEX('Monthly Data'!O:O,Calculations!$C$116+MOD(BR179,Calculations!$C$118))+Control!$C$7*Calculations!$C$84*INDEX('Monthly Data'!P:P,Calculations!$C$116+MOD(BR179,Calculations!$C$118))+Control!$C$7*Calculations!$C$85*INDEX('Monthly Data'!Q:Q,Calculations!$C$116+MOD(BR179,Calculations!$C$118))+(1-Control!$C$7*Calculations!$C$87)*INDEX('Monthly Data'!R:R,Calculations!$C$116+MOD(BR179,Calculations!$C$118))</f>
        <v>3.4808428836917149E-3</v>
      </c>
      <c r="GI179" s="86">
        <f ca="1">Control!$C$7*Calculations!$C$82*INDEX('Monthly Data'!N:N,Calculations!$C$116+MOD(BS179,Calculations!$C$118))+Control!$C$7*Calculations!$C$83*INDEX('Monthly Data'!O:O,Calculations!$C$116+MOD(BS179,Calculations!$C$118))+Control!$C$7*Calculations!$C$84*INDEX('Monthly Data'!P:P,Calculations!$C$116+MOD(BS179,Calculations!$C$118))+Control!$C$7*Calculations!$C$85*INDEX('Monthly Data'!Q:Q,Calculations!$C$116+MOD(BS179,Calculations!$C$118))+(1-Control!$C$7*Calculations!$C$87)*INDEX('Monthly Data'!R:R,Calculations!$C$116+MOD(BS179,Calculations!$C$118))</f>
        <v>-9.9526758408448549E-3</v>
      </c>
      <c r="GJ179" s="86">
        <f ca="1">Control!$C$7*Calculations!$C$82*INDEX('Monthly Data'!N:N,Calculations!$C$116+MOD(BT179,Calculations!$C$118))+Control!$C$7*Calculations!$C$83*INDEX('Monthly Data'!O:O,Calculations!$C$116+MOD(BT179,Calculations!$C$118))+Control!$C$7*Calculations!$C$84*INDEX('Monthly Data'!P:P,Calculations!$C$116+MOD(BT179,Calculations!$C$118))+Control!$C$7*Calculations!$C$85*INDEX('Monthly Data'!Q:Q,Calculations!$C$116+MOD(BT179,Calculations!$C$118))+(1-Control!$C$7*Calculations!$C$87)*INDEX('Monthly Data'!R:R,Calculations!$C$116+MOD(BT179,Calculations!$C$118))</f>
        <v>1.7073665854433945E-2</v>
      </c>
      <c r="GK179" s="86">
        <f ca="1">Control!$C$7*Calculations!$C$82*INDEX('Monthly Data'!N:N,Calculations!$C$116+MOD(BU179,Calculations!$C$118))+Control!$C$7*Calculations!$C$83*INDEX('Monthly Data'!O:O,Calculations!$C$116+MOD(BU179,Calculations!$C$118))+Control!$C$7*Calculations!$C$84*INDEX('Monthly Data'!P:P,Calculations!$C$116+MOD(BU179,Calculations!$C$118))+Control!$C$7*Calculations!$C$85*INDEX('Monthly Data'!Q:Q,Calculations!$C$116+MOD(BU179,Calculations!$C$118))+(1-Control!$C$7*Calculations!$C$87)*INDEX('Monthly Data'!R:R,Calculations!$C$116+MOD(BU179,Calculations!$C$118))</f>
        <v>1.2722494017511032E-2</v>
      </c>
      <c r="GL179" s="86">
        <f ca="1">Control!$C$7*Calculations!$C$82*INDEX('Monthly Data'!N:N,Calculations!$C$116+MOD(BV179,Calculations!$C$118))+Control!$C$7*Calculations!$C$83*INDEX('Monthly Data'!O:O,Calculations!$C$116+MOD(BV179,Calculations!$C$118))+Control!$C$7*Calculations!$C$84*INDEX('Monthly Data'!P:P,Calculations!$C$116+MOD(BV179,Calculations!$C$118))+Control!$C$7*Calculations!$C$85*INDEX('Monthly Data'!Q:Q,Calculations!$C$116+MOD(BV179,Calculations!$C$118))+(1-Control!$C$7*Calculations!$C$87)*INDEX('Monthly Data'!R:R,Calculations!$C$116+MOD(BV179,Calculations!$C$118))</f>
        <v>2.4842166689046628E-2</v>
      </c>
      <c r="GM179" s="86">
        <f ca="1">Control!$C$7*Calculations!$C$82*INDEX('Monthly Data'!N:N,Calculations!$C$116+MOD(BW179,Calculations!$C$118))+Control!$C$7*Calculations!$C$83*INDEX('Monthly Data'!O:O,Calculations!$C$116+MOD(BW179,Calculations!$C$118))+Control!$C$7*Calculations!$C$84*INDEX('Monthly Data'!P:P,Calculations!$C$116+MOD(BW179,Calculations!$C$118))+Control!$C$7*Calculations!$C$85*INDEX('Monthly Data'!Q:Q,Calculations!$C$116+MOD(BW179,Calculations!$C$118))+(1-Control!$C$7*Calculations!$C$87)*INDEX('Monthly Data'!R:R,Calculations!$C$116+MOD(BW179,Calculations!$C$118))</f>
        <v>6.4539397490030407E-3</v>
      </c>
      <c r="GN179" s="86">
        <f ca="1">Control!$C$7*Calculations!$C$82*INDEX('Monthly Data'!N:N,Calculations!$C$116+MOD(BX179,Calculations!$C$118))+Control!$C$7*Calculations!$C$83*INDEX('Monthly Data'!O:O,Calculations!$C$116+MOD(BX179,Calculations!$C$118))+Control!$C$7*Calculations!$C$84*INDEX('Monthly Data'!P:P,Calculations!$C$116+MOD(BX179,Calculations!$C$118))+Control!$C$7*Calculations!$C$85*INDEX('Monthly Data'!Q:Q,Calculations!$C$116+MOD(BX179,Calculations!$C$118))+(1-Control!$C$7*Calculations!$C$87)*INDEX('Monthly Data'!R:R,Calculations!$C$116+MOD(BX179,Calculations!$C$118))</f>
        <v>-1.8530040247387896E-2</v>
      </c>
      <c r="GO179" s="86">
        <f ca="1">Control!$C$7*Calculations!$C$82*INDEX('Monthly Data'!N:N,Calculations!$C$116+MOD(BY179,Calculations!$C$118))+Control!$C$7*Calculations!$C$83*INDEX('Monthly Data'!O:O,Calculations!$C$116+MOD(BY179,Calculations!$C$118))+Control!$C$7*Calculations!$C$84*INDEX('Monthly Data'!P:P,Calculations!$C$116+MOD(BY179,Calculations!$C$118))+Control!$C$7*Calculations!$C$85*INDEX('Monthly Data'!Q:Q,Calculations!$C$116+MOD(BY179,Calculations!$C$118))+(1-Control!$C$7*Calculations!$C$87)*INDEX('Monthly Data'!R:R,Calculations!$C$116+MOD(BY179,Calculations!$C$118))</f>
        <v>-3.299557342782896E-2</v>
      </c>
      <c r="GP179" s="86">
        <f ca="1">Control!$C$7*Calculations!$C$82*INDEX('Monthly Data'!N:N,Calculations!$C$116+MOD(BZ179,Calculations!$C$118))+Control!$C$7*Calculations!$C$83*INDEX('Monthly Data'!O:O,Calculations!$C$116+MOD(BZ179,Calculations!$C$118))+Control!$C$7*Calculations!$C$84*INDEX('Monthly Data'!P:P,Calculations!$C$116+MOD(BZ179,Calculations!$C$118))+Control!$C$7*Calculations!$C$85*INDEX('Monthly Data'!Q:Q,Calculations!$C$116+MOD(BZ179,Calculations!$C$118))+(1-Control!$C$7*Calculations!$C$87)*INDEX('Monthly Data'!R:R,Calculations!$C$116+MOD(BZ179,Calculations!$C$118))</f>
        <v>9.9793409618087695E-3</v>
      </c>
      <c r="GQ179" s="86">
        <f ca="1">Control!$C$7*Calculations!$C$82*INDEX('Monthly Data'!N:N,Calculations!$C$116+MOD(CA179,Calculations!$C$118))+Control!$C$7*Calculations!$C$83*INDEX('Monthly Data'!O:O,Calculations!$C$116+MOD(CA179,Calculations!$C$118))+Control!$C$7*Calculations!$C$84*INDEX('Monthly Data'!P:P,Calculations!$C$116+MOD(CA179,Calculations!$C$118))+Control!$C$7*Calculations!$C$85*INDEX('Monthly Data'!Q:Q,Calculations!$C$116+MOD(CA179,Calculations!$C$118))+(1-Control!$C$7*Calculations!$C$87)*INDEX('Monthly Data'!R:R,Calculations!$C$116+MOD(CA179,Calculations!$C$118))</f>
        <v>5.3309355465453899E-3</v>
      </c>
      <c r="GR179" s="86">
        <f ca="1">Control!$C$7*Calculations!$C$82*INDEX('Monthly Data'!N:N,Calculations!$C$116+MOD(CB179,Calculations!$C$118))+Control!$C$7*Calculations!$C$83*INDEX('Monthly Data'!O:O,Calculations!$C$116+MOD(CB179,Calculations!$C$118))+Control!$C$7*Calculations!$C$84*INDEX('Monthly Data'!P:P,Calculations!$C$116+MOD(CB179,Calculations!$C$118))+Control!$C$7*Calculations!$C$85*INDEX('Monthly Data'!Q:Q,Calculations!$C$116+MOD(CB179,Calculations!$C$118))+(1-Control!$C$7*Calculations!$C$87)*INDEX('Monthly Data'!R:R,Calculations!$C$116+MOD(CB179,Calculations!$C$118))</f>
        <v>2.4842166689046628E-2</v>
      </c>
      <c r="GS179" s="86">
        <f ca="1">Control!$C$7*Calculations!$C$82*INDEX('Monthly Data'!N:N,Calculations!$C$116+MOD(CC179,Calculations!$C$118))+Control!$C$7*Calculations!$C$83*INDEX('Monthly Data'!O:O,Calculations!$C$116+MOD(CC179,Calculations!$C$118))+Control!$C$7*Calculations!$C$84*INDEX('Monthly Data'!P:P,Calculations!$C$116+MOD(CC179,Calculations!$C$118))+Control!$C$7*Calculations!$C$85*INDEX('Monthly Data'!Q:Q,Calculations!$C$116+MOD(CC179,Calculations!$C$118))+(1-Control!$C$7*Calculations!$C$87)*INDEX('Monthly Data'!R:R,Calculations!$C$116+MOD(CC179,Calculations!$C$118))</f>
        <v>2.0524935548016137E-2</v>
      </c>
      <c r="GT179" s="86">
        <f ca="1">Control!$C$7*Calculations!$C$82*INDEX('Monthly Data'!N:N,Calculations!$C$116+MOD(CD179,Calculations!$C$118))+Control!$C$7*Calculations!$C$83*INDEX('Monthly Data'!O:O,Calculations!$C$116+MOD(CD179,Calculations!$C$118))+Control!$C$7*Calculations!$C$84*INDEX('Monthly Data'!P:P,Calculations!$C$116+MOD(CD179,Calculations!$C$118))+Control!$C$7*Calculations!$C$85*INDEX('Monthly Data'!Q:Q,Calculations!$C$116+MOD(CD179,Calculations!$C$118))+(1-Control!$C$7*Calculations!$C$87)*INDEX('Monthly Data'!R:R,Calculations!$C$116+MOD(CD179,Calculations!$C$118))</f>
        <v>5.1279584938936244E-2</v>
      </c>
      <c r="GU179" s="86">
        <f ca="1">Control!$C$7*Calculations!$C$82*INDEX('Monthly Data'!N:N,Calculations!$C$116+MOD(CE179,Calculations!$C$118))+Control!$C$7*Calculations!$C$83*INDEX('Monthly Data'!O:O,Calculations!$C$116+MOD(CE179,Calculations!$C$118))+Control!$C$7*Calculations!$C$84*INDEX('Monthly Data'!P:P,Calculations!$C$116+MOD(CE179,Calculations!$C$118))+Control!$C$7*Calculations!$C$85*INDEX('Monthly Data'!Q:Q,Calculations!$C$116+MOD(CE179,Calculations!$C$118))+(1-Control!$C$7*Calculations!$C$87)*INDEX('Monthly Data'!R:R,Calculations!$C$116+MOD(CE179,Calculations!$C$118))</f>
        <v>4.089189590407355E-3</v>
      </c>
      <c r="GV179" s="86">
        <f ca="1">Control!$C$7*Calculations!$C$82*INDEX('Monthly Data'!N:N,Calculations!$C$116+MOD(CF179,Calculations!$C$118))+Control!$C$7*Calculations!$C$83*INDEX('Monthly Data'!O:O,Calculations!$C$116+MOD(CF179,Calculations!$C$118))+Control!$C$7*Calculations!$C$84*INDEX('Monthly Data'!P:P,Calculations!$C$116+MOD(CF179,Calculations!$C$118))+Control!$C$7*Calculations!$C$85*INDEX('Monthly Data'!Q:Q,Calculations!$C$116+MOD(CF179,Calculations!$C$118))+(1-Control!$C$7*Calculations!$C$87)*INDEX('Monthly Data'!R:R,Calculations!$C$116+MOD(CF179,Calculations!$C$118))</f>
        <v>7.857567536297622E-3</v>
      </c>
      <c r="GW179" s="86">
        <f ca="1">Control!$C$7*Calculations!$C$82*INDEX('Monthly Data'!N:N,Calculations!$C$116+MOD(CG179,Calculations!$C$118))+Control!$C$7*Calculations!$C$83*INDEX('Monthly Data'!O:O,Calculations!$C$116+MOD(CG179,Calculations!$C$118))+Control!$C$7*Calculations!$C$84*INDEX('Monthly Data'!P:P,Calculations!$C$116+MOD(CG179,Calculations!$C$118))+Control!$C$7*Calculations!$C$85*INDEX('Monthly Data'!Q:Q,Calculations!$C$116+MOD(CG179,Calculations!$C$118))+(1-Control!$C$7*Calculations!$C$87)*INDEX('Monthly Data'!R:R,Calculations!$C$116+MOD(CG179,Calculations!$C$118))</f>
        <v>-2.0269389991732112E-2</v>
      </c>
      <c r="GX179" s="86">
        <f ca="1">Control!$C$7*Calculations!$C$82*INDEX('Monthly Data'!N:N,Calculations!$C$116+MOD(CH179,Calculations!$C$118))+Control!$C$7*Calculations!$C$83*INDEX('Monthly Data'!O:O,Calculations!$C$116+MOD(CH179,Calculations!$C$118))+Control!$C$7*Calculations!$C$84*INDEX('Monthly Data'!P:P,Calculations!$C$116+MOD(CH179,Calculations!$C$118))+Control!$C$7*Calculations!$C$85*INDEX('Monthly Data'!Q:Q,Calculations!$C$116+MOD(CH179,Calculations!$C$118))+(1-Control!$C$7*Calculations!$C$87)*INDEX('Monthly Data'!R:R,Calculations!$C$116+MOD(CH179,Calculations!$C$118))</f>
        <v>1.046389543479892E-2</v>
      </c>
      <c r="GY179" s="86">
        <f ca="1">Control!$C$7*Calculations!$C$82*INDEX('Monthly Data'!N:N,Calculations!$C$116+MOD(CI179,Calculations!$C$118))+Control!$C$7*Calculations!$C$83*INDEX('Monthly Data'!O:O,Calculations!$C$116+MOD(CI179,Calculations!$C$118))+Control!$C$7*Calculations!$C$84*INDEX('Monthly Data'!P:P,Calculations!$C$116+MOD(CI179,Calculations!$C$118))+Control!$C$7*Calculations!$C$85*INDEX('Monthly Data'!Q:Q,Calculations!$C$116+MOD(CI179,Calculations!$C$118))+(1-Control!$C$7*Calculations!$C$87)*INDEX('Monthly Data'!R:R,Calculations!$C$116+MOD(CI179,Calculations!$C$118))</f>
        <v>1.7472933988537529E-2</v>
      </c>
      <c r="GZ179" s="86">
        <f ca="1">Control!$C$7*Calculations!$C$82*INDEX('Monthly Data'!N:N,Calculations!$C$116+MOD(CJ179,Calculations!$C$118))+Control!$C$7*Calculations!$C$83*INDEX('Monthly Data'!O:O,Calculations!$C$116+MOD(CJ179,Calculations!$C$118))+Control!$C$7*Calculations!$C$84*INDEX('Monthly Data'!P:P,Calculations!$C$116+MOD(CJ179,Calculations!$C$118))+Control!$C$7*Calculations!$C$85*INDEX('Monthly Data'!Q:Q,Calculations!$C$116+MOD(CJ179,Calculations!$C$118))+(1-Control!$C$7*Calculations!$C$87)*INDEX('Monthly Data'!R:R,Calculations!$C$116+MOD(CJ179,Calculations!$C$118))</f>
        <v>-7.5539743260223157E-3</v>
      </c>
      <c r="HA179" s="86">
        <f ca="1">Control!$C$7*Calculations!$C$82*INDEX('Monthly Data'!N:N,Calculations!$C$116+MOD(CK179,Calculations!$C$118))+Control!$C$7*Calculations!$C$83*INDEX('Monthly Data'!O:O,Calculations!$C$116+MOD(CK179,Calculations!$C$118))+Control!$C$7*Calculations!$C$84*INDEX('Monthly Data'!P:P,Calculations!$C$116+MOD(CK179,Calculations!$C$118))+Control!$C$7*Calculations!$C$85*INDEX('Monthly Data'!Q:Q,Calculations!$C$116+MOD(CK179,Calculations!$C$118))+(1-Control!$C$7*Calculations!$C$87)*INDEX('Monthly Data'!R:R,Calculations!$C$116+MOD(CK179,Calculations!$C$118))</f>
        <v>-1.5984879994281095E-2</v>
      </c>
      <c r="HB179" s="86">
        <f ca="1">Control!$C$7*Calculations!$C$82*INDEX('Monthly Data'!N:N,Calculations!$C$116+MOD(CL179,Calculations!$C$118))+Control!$C$7*Calculations!$C$83*INDEX('Monthly Data'!O:O,Calculations!$C$116+MOD(CL179,Calculations!$C$118))+Control!$C$7*Calculations!$C$84*INDEX('Monthly Data'!P:P,Calculations!$C$116+MOD(CL179,Calculations!$C$118))+Control!$C$7*Calculations!$C$85*INDEX('Monthly Data'!Q:Q,Calculations!$C$116+MOD(CL179,Calculations!$C$118))+(1-Control!$C$7*Calculations!$C$87)*INDEX('Monthly Data'!R:R,Calculations!$C$116+MOD(CL179,Calculations!$C$118))</f>
        <v>1.8665061640915637E-2</v>
      </c>
      <c r="HC179" s="86">
        <f ca="1">Control!$C$7*Calculations!$C$82*INDEX('Monthly Data'!N:N,Calculations!$C$116+MOD(CM179,Calculations!$C$118))+Control!$C$7*Calculations!$C$83*INDEX('Monthly Data'!O:O,Calculations!$C$116+MOD(CM179,Calculations!$C$118))+Control!$C$7*Calculations!$C$84*INDEX('Monthly Data'!P:P,Calculations!$C$116+MOD(CM179,Calculations!$C$118))+Control!$C$7*Calculations!$C$85*INDEX('Monthly Data'!Q:Q,Calculations!$C$116+MOD(CM179,Calculations!$C$118))+(1-Control!$C$7*Calculations!$C$87)*INDEX('Monthly Data'!R:R,Calculations!$C$116+MOD(CM179,Calculations!$C$118))</f>
        <v>2.766281641786093E-2</v>
      </c>
      <c r="HD179" s="86">
        <f ca="1">Control!$C$7*Calculations!$C$82*INDEX('Monthly Data'!N:N,Calculations!$C$116+MOD(CN179,Calculations!$C$118))+Control!$C$7*Calculations!$C$83*INDEX('Monthly Data'!O:O,Calculations!$C$116+MOD(CN179,Calculations!$C$118))+Control!$C$7*Calculations!$C$84*INDEX('Monthly Data'!P:P,Calculations!$C$116+MOD(CN179,Calculations!$C$118))+Control!$C$7*Calculations!$C$85*INDEX('Monthly Data'!Q:Q,Calculations!$C$116+MOD(CN179,Calculations!$C$118))+(1-Control!$C$7*Calculations!$C$87)*INDEX('Monthly Data'!R:R,Calculations!$C$116+MOD(CN179,Calculations!$C$118))</f>
        <v>3.5231336013669103E-2</v>
      </c>
      <c r="HE179" s="86">
        <f ca="1">Control!$C$7*Calculations!$C$82*INDEX('Monthly Data'!N:N,Calculations!$C$116+MOD(CO179,Calculations!$C$118))+Control!$C$7*Calculations!$C$83*INDEX('Monthly Data'!O:O,Calculations!$C$116+MOD(CO179,Calculations!$C$118))+Control!$C$7*Calculations!$C$84*INDEX('Monthly Data'!P:P,Calculations!$C$116+MOD(CO179,Calculations!$C$118))+Control!$C$7*Calculations!$C$85*INDEX('Monthly Data'!Q:Q,Calculations!$C$116+MOD(CO179,Calculations!$C$118))+(1-Control!$C$7*Calculations!$C$87)*INDEX('Monthly Data'!R:R,Calculations!$C$116+MOD(CO179,Calculations!$C$118))</f>
        <v>1.4915555251167555E-3</v>
      </c>
      <c r="HF179" s="86">
        <f ca="1">Control!$C$7*Calculations!$C$82*INDEX('Monthly Data'!N:N,Calculations!$C$116+MOD(CP179,Calculations!$C$118))+Control!$C$7*Calculations!$C$83*INDEX('Monthly Data'!O:O,Calculations!$C$116+MOD(CP179,Calculations!$C$118))+Control!$C$7*Calculations!$C$84*INDEX('Monthly Data'!P:P,Calculations!$C$116+MOD(CP179,Calculations!$C$118))+Control!$C$7*Calculations!$C$85*INDEX('Monthly Data'!Q:Q,Calculations!$C$116+MOD(CP179,Calculations!$C$118))+(1-Control!$C$7*Calculations!$C$87)*INDEX('Monthly Data'!R:R,Calculations!$C$116+MOD(CP179,Calculations!$C$118))</f>
        <v>-2.4571433440223247E-2</v>
      </c>
      <c r="HG179" s="86">
        <f ca="1">Control!$C$7*Calculations!$C$82*INDEX('Monthly Data'!N:N,Calculations!$C$116+MOD(CQ179,Calculations!$C$118))+Control!$C$7*Calculations!$C$83*INDEX('Monthly Data'!O:O,Calculations!$C$116+MOD(CQ179,Calculations!$C$118))+Control!$C$7*Calculations!$C$84*INDEX('Monthly Data'!P:P,Calculations!$C$116+MOD(CQ179,Calculations!$C$118))+Control!$C$7*Calculations!$C$85*INDEX('Monthly Data'!Q:Q,Calculations!$C$116+MOD(CQ179,Calculations!$C$118))+(1-Control!$C$7*Calculations!$C$87)*INDEX('Monthly Data'!R:R,Calculations!$C$116+MOD(CQ179,Calculations!$C$118))</f>
        <v>-7.8872955230675015E-3</v>
      </c>
      <c r="HH179" s="86">
        <f ca="1">Control!$C$7*Calculations!$C$82*INDEX('Monthly Data'!N:N,Calculations!$C$116+MOD(CR179,Calculations!$C$118))+Control!$C$7*Calculations!$C$83*INDEX('Monthly Data'!O:O,Calculations!$C$116+MOD(CR179,Calculations!$C$118))+Control!$C$7*Calculations!$C$84*INDEX('Monthly Data'!P:P,Calculations!$C$116+MOD(CR179,Calculations!$C$118))+Control!$C$7*Calculations!$C$85*INDEX('Monthly Data'!Q:Q,Calculations!$C$116+MOD(CR179,Calculations!$C$118))+(1-Control!$C$7*Calculations!$C$87)*INDEX('Monthly Data'!R:R,Calculations!$C$116+MOD(CR179,Calculations!$C$118))</f>
        <v>-1.8530040247387896E-2</v>
      </c>
      <c r="HI179" s="86">
        <f ca="1">Control!$C$7*Calculations!$C$82*INDEX('Monthly Data'!N:N,Calculations!$C$116+MOD(CS179,Calculations!$C$118))+Control!$C$7*Calculations!$C$83*INDEX('Monthly Data'!O:O,Calculations!$C$116+MOD(CS179,Calculations!$C$118))+Control!$C$7*Calculations!$C$84*INDEX('Monthly Data'!P:P,Calculations!$C$116+MOD(CS179,Calculations!$C$118))+Control!$C$7*Calculations!$C$85*INDEX('Monthly Data'!Q:Q,Calculations!$C$116+MOD(CS179,Calculations!$C$118))+(1-Control!$C$7*Calculations!$C$87)*INDEX('Monthly Data'!R:R,Calculations!$C$116+MOD(CS179,Calculations!$C$118))</f>
        <v>1.5216630695380906E-2</v>
      </c>
      <c r="HJ179" s="86">
        <f ca="1">Control!$C$7*Calculations!$C$82*INDEX('Monthly Data'!N:N,Calculations!$C$116+MOD(CT179,Calculations!$C$118))+Control!$C$7*Calculations!$C$83*INDEX('Monthly Data'!O:O,Calculations!$C$116+MOD(CT179,Calculations!$C$118))+Control!$C$7*Calculations!$C$84*INDEX('Monthly Data'!P:P,Calculations!$C$116+MOD(CT179,Calculations!$C$118))+Control!$C$7*Calculations!$C$85*INDEX('Monthly Data'!Q:Q,Calculations!$C$116+MOD(CT179,Calculations!$C$118))+(1-Control!$C$7*Calculations!$C$87)*INDEX('Monthly Data'!R:R,Calculations!$C$116+MOD(CT179,Calculations!$C$118))</f>
        <v>1.7073665854433945E-2</v>
      </c>
      <c r="HK179" s="86">
        <f ca="1">Control!$C$7*Calculations!$C$82*INDEX('Monthly Data'!N:N,Calculations!$C$116+MOD(CU179,Calculations!$C$118))+Control!$C$7*Calculations!$C$83*INDEX('Monthly Data'!O:O,Calculations!$C$116+MOD(CU179,Calculations!$C$118))+Control!$C$7*Calculations!$C$84*INDEX('Monthly Data'!P:P,Calculations!$C$116+MOD(CU179,Calculations!$C$118))+Control!$C$7*Calculations!$C$85*INDEX('Monthly Data'!Q:Q,Calculations!$C$116+MOD(CU179,Calculations!$C$118))+(1-Control!$C$7*Calculations!$C$87)*INDEX('Monthly Data'!R:R,Calculations!$C$116+MOD(CU179,Calculations!$C$118))</f>
        <v>1.1786765492207996E-2</v>
      </c>
      <c r="HL179" s="86">
        <f ca="1">Control!$C$7*Calculations!$C$82*INDEX('Monthly Data'!N:N,Calculations!$C$116+MOD(CV179,Calculations!$C$118))+Control!$C$7*Calculations!$C$83*INDEX('Monthly Data'!O:O,Calculations!$C$116+MOD(CV179,Calculations!$C$118))+Control!$C$7*Calculations!$C$84*INDEX('Monthly Data'!P:P,Calculations!$C$116+MOD(CV179,Calculations!$C$118))+Control!$C$7*Calculations!$C$85*INDEX('Monthly Data'!Q:Q,Calculations!$C$116+MOD(CV179,Calculations!$C$118))+(1-Control!$C$7*Calculations!$C$87)*INDEX('Monthly Data'!R:R,Calculations!$C$116+MOD(CV179,Calculations!$C$118))</f>
        <v>1.7472933988537529E-2</v>
      </c>
      <c r="HM179" s="86">
        <f ca="1">Control!$C$7*Calculations!$C$82*INDEX('Monthly Data'!N:N,Calculations!$C$116+MOD(CW179,Calculations!$C$118))+Control!$C$7*Calculations!$C$83*INDEX('Monthly Data'!O:O,Calculations!$C$116+MOD(CW179,Calculations!$C$118))+Control!$C$7*Calculations!$C$84*INDEX('Monthly Data'!P:P,Calculations!$C$116+MOD(CW179,Calculations!$C$118))+Control!$C$7*Calculations!$C$85*INDEX('Monthly Data'!Q:Q,Calculations!$C$116+MOD(CW179,Calculations!$C$118))+(1-Control!$C$7*Calculations!$C$87)*INDEX('Monthly Data'!R:R,Calculations!$C$116+MOD(CW179,Calculations!$C$118))</f>
        <v>-2.5419860972892394E-2</v>
      </c>
      <c r="HN179" s="86">
        <f ca="1">Control!$C$7*Calculations!$C$82*INDEX('Monthly Data'!N:N,Calculations!$C$116+MOD(CX179,Calculations!$C$118))+Control!$C$7*Calculations!$C$83*INDEX('Monthly Data'!O:O,Calculations!$C$116+MOD(CX179,Calculations!$C$118))+Control!$C$7*Calculations!$C$84*INDEX('Monthly Data'!P:P,Calculations!$C$116+MOD(CX179,Calculations!$C$118))+Control!$C$7*Calculations!$C$85*INDEX('Monthly Data'!Q:Q,Calculations!$C$116+MOD(CX179,Calculations!$C$118))+(1-Control!$C$7*Calculations!$C$87)*INDEX('Monthly Data'!R:R,Calculations!$C$116+MOD(CX179,Calculations!$C$118))</f>
        <v>1.3423979074716584E-2</v>
      </c>
      <c r="HO179" s="86">
        <f ca="1">Control!$C$7*Calculations!$C$82*INDEX('Monthly Data'!N:N,Calculations!$C$116+MOD(CY179,Calculations!$C$118))+Control!$C$7*Calculations!$C$83*INDEX('Monthly Data'!O:O,Calculations!$C$116+MOD(CY179,Calculations!$C$118))+Control!$C$7*Calculations!$C$84*INDEX('Monthly Data'!P:P,Calculations!$C$116+MOD(CY179,Calculations!$C$118))+Control!$C$7*Calculations!$C$85*INDEX('Monthly Data'!Q:Q,Calculations!$C$116+MOD(CY179,Calculations!$C$118))+(1-Control!$C$7*Calculations!$C$87)*INDEX('Monthly Data'!R:R,Calculations!$C$116+MOD(CY179,Calculations!$C$118))</f>
        <v>2.766281641786093E-2</v>
      </c>
      <c r="HP179" s="86">
        <f ca="1">Control!$C$7*Calculations!$C$82*INDEX('Monthly Data'!N:N,Calculations!$C$116+MOD(CZ179,Calculations!$C$118))+Control!$C$7*Calculations!$C$83*INDEX('Monthly Data'!O:O,Calculations!$C$116+MOD(CZ179,Calculations!$C$118))+Control!$C$7*Calculations!$C$84*INDEX('Monthly Data'!P:P,Calculations!$C$116+MOD(CZ179,Calculations!$C$118))+Control!$C$7*Calculations!$C$85*INDEX('Monthly Data'!Q:Q,Calculations!$C$116+MOD(CZ179,Calculations!$C$118))+(1-Control!$C$7*Calculations!$C$87)*INDEX('Monthly Data'!R:R,Calculations!$C$116+MOD(CZ179,Calculations!$C$118))</f>
        <v>3.4808428836917149E-3</v>
      </c>
      <c r="HQ179" s="86">
        <f ca="1">Control!$C$7*Calculations!$C$82*INDEX('Monthly Data'!N:N,Calculations!$C$116+MOD(DA179,Calculations!$C$118))+Control!$C$7*Calculations!$C$83*INDEX('Monthly Data'!O:O,Calculations!$C$116+MOD(DA179,Calculations!$C$118))+Control!$C$7*Calculations!$C$84*INDEX('Monthly Data'!P:P,Calculations!$C$116+MOD(DA179,Calculations!$C$118))+Control!$C$7*Calculations!$C$85*INDEX('Monthly Data'!Q:Q,Calculations!$C$116+MOD(DA179,Calculations!$C$118))+(1-Control!$C$7*Calculations!$C$87)*INDEX('Monthly Data'!R:R,Calculations!$C$116+MOD(DA179,Calculations!$C$118))</f>
        <v>-2.0259958308006688E-2</v>
      </c>
      <c r="HR179" s="86">
        <f ca="1">Control!$C$7*Calculations!$C$82*INDEX('Monthly Data'!N:N,Calculations!$C$116+MOD(DB179,Calculations!$C$118))+Control!$C$7*Calculations!$C$83*INDEX('Monthly Data'!O:O,Calculations!$C$116+MOD(DB179,Calculations!$C$118))+Control!$C$7*Calculations!$C$84*INDEX('Monthly Data'!P:P,Calculations!$C$116+MOD(DB179,Calculations!$C$118))+Control!$C$7*Calculations!$C$85*INDEX('Monthly Data'!Q:Q,Calculations!$C$116+MOD(DB179,Calculations!$C$118))+(1-Control!$C$7*Calculations!$C$87)*INDEX('Monthly Data'!R:R,Calculations!$C$116+MOD(DB179,Calculations!$C$118))</f>
        <v>-3.53368065312233E-2</v>
      </c>
      <c r="HS179" s="86">
        <f ca="1">Control!$C$7*Calculations!$C$82*INDEX('Monthly Data'!N:N,Calculations!$C$116+MOD(DC179,Calculations!$C$118))+Control!$C$7*Calculations!$C$83*INDEX('Monthly Data'!O:O,Calculations!$C$116+MOD(DC179,Calculations!$C$118))+Control!$C$7*Calculations!$C$84*INDEX('Monthly Data'!P:P,Calculations!$C$116+MOD(DC179,Calculations!$C$118))+Control!$C$7*Calculations!$C$85*INDEX('Monthly Data'!Q:Q,Calculations!$C$116+MOD(DC179,Calculations!$C$118))+(1-Control!$C$7*Calculations!$C$87)*INDEX('Monthly Data'!R:R,Calculations!$C$116+MOD(DC179,Calculations!$C$118))</f>
        <v>2.5790695379256122E-2</v>
      </c>
      <c r="HT179" s="86">
        <f ca="1">Control!$C$7*Calculations!$C$82*INDEX('Monthly Data'!N:N,Calculations!$C$116+MOD(DD179,Calculations!$C$118))+Control!$C$7*Calculations!$C$83*INDEX('Monthly Data'!O:O,Calculations!$C$116+MOD(DD179,Calculations!$C$118))+Control!$C$7*Calculations!$C$84*INDEX('Monthly Data'!P:P,Calculations!$C$116+MOD(DD179,Calculations!$C$118))+Control!$C$7*Calculations!$C$85*INDEX('Monthly Data'!Q:Q,Calculations!$C$116+MOD(DD179,Calculations!$C$118))+(1-Control!$C$7*Calculations!$C$87)*INDEX('Monthly Data'!R:R,Calculations!$C$116+MOD(DD179,Calculations!$C$118))</f>
        <v>4.2795950888382334E-3</v>
      </c>
      <c r="HU179" s="86">
        <f ca="1">Control!$C$7*Calculations!$C$82*INDEX('Monthly Data'!N:N,Calculations!$C$116+MOD(DE179,Calculations!$C$118))+Control!$C$7*Calculations!$C$83*INDEX('Monthly Data'!O:O,Calculations!$C$116+MOD(DE179,Calculations!$C$118))+Control!$C$7*Calculations!$C$84*INDEX('Monthly Data'!P:P,Calculations!$C$116+MOD(DE179,Calculations!$C$118))+Control!$C$7*Calculations!$C$85*INDEX('Monthly Data'!Q:Q,Calculations!$C$116+MOD(DE179,Calculations!$C$118))+(1-Control!$C$7*Calculations!$C$87)*INDEX('Monthly Data'!R:R,Calculations!$C$116+MOD(DE179,Calculations!$C$118))</f>
        <v>2.9708469559001142E-2</v>
      </c>
      <c r="HV179" s="86">
        <f ca="1">Control!$C$7*Calculations!$C$82*INDEX('Monthly Data'!N:N,Calculations!$C$116+MOD(DF179,Calculations!$C$118))+Control!$C$7*Calculations!$C$83*INDEX('Monthly Data'!O:O,Calculations!$C$116+MOD(DF179,Calculations!$C$118))+Control!$C$7*Calculations!$C$84*INDEX('Monthly Data'!P:P,Calculations!$C$116+MOD(DF179,Calculations!$C$118))+Control!$C$7*Calculations!$C$85*INDEX('Monthly Data'!Q:Q,Calculations!$C$116+MOD(DF179,Calculations!$C$118))+(1-Control!$C$7*Calculations!$C$87)*INDEX('Monthly Data'!R:R,Calculations!$C$116+MOD(DF179,Calculations!$C$118))</f>
        <v>1.5758278480433856E-2</v>
      </c>
      <c r="HW179" s="86">
        <f ca="1">Control!$C$7*Calculations!$C$82*INDEX('Monthly Data'!N:N,Calculations!$C$116+MOD(DG179,Calculations!$C$118))+Control!$C$7*Calculations!$C$83*INDEX('Monthly Data'!O:O,Calculations!$C$116+MOD(DG179,Calculations!$C$118))+Control!$C$7*Calculations!$C$84*INDEX('Monthly Data'!P:P,Calculations!$C$116+MOD(DG179,Calculations!$C$118))+Control!$C$7*Calculations!$C$85*INDEX('Monthly Data'!Q:Q,Calculations!$C$116+MOD(DG179,Calculations!$C$118))+(1-Control!$C$7*Calculations!$C$87)*INDEX('Monthly Data'!R:R,Calculations!$C$116+MOD(DG179,Calculations!$C$118))</f>
        <v>1.1704119272391494E-2</v>
      </c>
      <c r="HX179" s="86">
        <f ca="1">Control!$C$7*Calculations!$C$82*INDEX('Monthly Data'!N:N,Calculations!$C$116+MOD(DH179,Calculations!$C$118))+Control!$C$7*Calculations!$C$83*INDEX('Monthly Data'!O:O,Calculations!$C$116+MOD(DH179,Calculations!$C$118))+Control!$C$7*Calculations!$C$84*INDEX('Monthly Data'!P:P,Calculations!$C$116+MOD(DH179,Calculations!$C$118))+Control!$C$7*Calculations!$C$85*INDEX('Monthly Data'!Q:Q,Calculations!$C$116+MOD(DH179,Calculations!$C$118))+(1-Control!$C$7*Calculations!$C$87)*INDEX('Monthly Data'!R:R,Calculations!$C$116+MOD(DH179,Calculations!$C$118))</f>
        <v>7.7184133340106598E-3</v>
      </c>
      <c r="HY179" s="86">
        <f ca="1">Control!$C$7*Calculations!$C$82*INDEX('Monthly Data'!N:N,Calculations!$C$116+MOD(DI179,Calculations!$C$118))+Control!$C$7*Calculations!$C$83*INDEX('Monthly Data'!O:O,Calculations!$C$116+MOD(DI179,Calculations!$C$118))+Control!$C$7*Calculations!$C$84*INDEX('Monthly Data'!P:P,Calculations!$C$116+MOD(DI179,Calculations!$C$118))+Control!$C$7*Calculations!$C$85*INDEX('Monthly Data'!Q:Q,Calculations!$C$116+MOD(DI179,Calculations!$C$118))+(1-Control!$C$7*Calculations!$C$87)*INDEX('Monthly Data'!R:R,Calculations!$C$116+MOD(DI179,Calculations!$C$118))</f>
        <v>2.9708469559001142E-2</v>
      </c>
      <c r="HZ179" s="86">
        <f ca="1">Control!$C$7*Calculations!$C$82*INDEX('Monthly Data'!N:N,Calculations!$C$116+MOD(DJ179,Calculations!$C$118))+Control!$C$7*Calculations!$C$83*INDEX('Monthly Data'!O:O,Calculations!$C$116+MOD(DJ179,Calculations!$C$118))+Control!$C$7*Calculations!$C$84*INDEX('Monthly Data'!P:P,Calculations!$C$116+MOD(DJ179,Calculations!$C$118))+Control!$C$7*Calculations!$C$85*INDEX('Monthly Data'!Q:Q,Calculations!$C$116+MOD(DJ179,Calculations!$C$118))+(1-Control!$C$7*Calculations!$C$87)*INDEX('Monthly Data'!R:R,Calculations!$C$116+MOD(DJ179,Calculations!$C$118))</f>
        <v>-7.8872955230675015E-3</v>
      </c>
      <c r="IA179" s="86">
        <f ca="1">Control!$C$7*Calculations!$C$82*INDEX('Monthly Data'!N:N,Calculations!$C$116+MOD(DK179,Calculations!$C$118))+Control!$C$7*Calculations!$C$83*INDEX('Monthly Data'!O:O,Calculations!$C$116+MOD(DK179,Calculations!$C$118))+Control!$C$7*Calculations!$C$84*INDEX('Monthly Data'!P:P,Calculations!$C$116+MOD(DK179,Calculations!$C$118))+Control!$C$7*Calculations!$C$85*INDEX('Monthly Data'!Q:Q,Calculations!$C$116+MOD(DK179,Calculations!$C$118))+(1-Control!$C$7*Calculations!$C$87)*INDEX('Monthly Data'!R:R,Calculations!$C$116+MOD(DK179,Calculations!$C$118))</f>
        <v>2.3307359621218403E-2</v>
      </c>
      <c r="IB179" s="86">
        <f ca="1">Control!$C$7*Calculations!$C$82*INDEX('Monthly Data'!N:N,Calculations!$C$116+MOD(DL179,Calculations!$C$118))+Control!$C$7*Calculations!$C$83*INDEX('Monthly Data'!O:O,Calculations!$C$116+MOD(DL179,Calculations!$C$118))+Control!$C$7*Calculations!$C$84*INDEX('Monthly Data'!P:P,Calculations!$C$116+MOD(DL179,Calculations!$C$118))+Control!$C$7*Calculations!$C$85*INDEX('Monthly Data'!Q:Q,Calculations!$C$116+MOD(DL179,Calculations!$C$118))+(1-Control!$C$7*Calculations!$C$87)*INDEX('Monthly Data'!R:R,Calculations!$C$116+MOD(DL179,Calculations!$C$118))</f>
        <v>1.1106855739851785E-2</v>
      </c>
      <c r="IC179" s="86">
        <f ca="1">Control!$C$7*Calculations!$C$82*INDEX('Monthly Data'!N:N,Calculations!$C$116+MOD(DM179,Calculations!$C$118))+Control!$C$7*Calculations!$C$83*INDEX('Monthly Data'!O:O,Calculations!$C$116+MOD(DM179,Calculations!$C$118))+Control!$C$7*Calculations!$C$84*INDEX('Monthly Data'!P:P,Calculations!$C$116+MOD(DM179,Calculations!$C$118))+Control!$C$7*Calculations!$C$85*INDEX('Monthly Data'!Q:Q,Calculations!$C$116+MOD(DM179,Calculations!$C$118))+(1-Control!$C$7*Calculations!$C$87)*INDEX('Monthly Data'!R:R,Calculations!$C$116+MOD(DM179,Calculations!$C$118))</f>
        <v>5.8868730207813358E-3</v>
      </c>
      <c r="ID179" s="86">
        <f ca="1">Control!$C$7*Calculations!$C$82*INDEX('Monthly Data'!N:N,Calculations!$C$116+MOD(DN179,Calculations!$C$118))+Control!$C$7*Calculations!$C$83*INDEX('Monthly Data'!O:O,Calculations!$C$116+MOD(DN179,Calculations!$C$118))+Control!$C$7*Calculations!$C$84*INDEX('Monthly Data'!P:P,Calculations!$C$116+MOD(DN179,Calculations!$C$118))+Control!$C$7*Calculations!$C$85*INDEX('Monthly Data'!Q:Q,Calculations!$C$116+MOD(DN179,Calculations!$C$118))+(1-Control!$C$7*Calculations!$C$87)*INDEX('Monthly Data'!R:R,Calculations!$C$116+MOD(DN179,Calculations!$C$118))</f>
        <v>2.9708469559001142E-2</v>
      </c>
      <c r="IE179" s="86">
        <f ca="1">Control!$C$7*Calculations!$C$82*INDEX('Monthly Data'!N:N,Calculations!$C$116+MOD(DO179,Calculations!$C$118))+Control!$C$7*Calculations!$C$83*INDEX('Monthly Data'!O:O,Calculations!$C$116+MOD(DO179,Calculations!$C$118))+Control!$C$7*Calculations!$C$84*INDEX('Monthly Data'!P:P,Calculations!$C$116+MOD(DO179,Calculations!$C$118))+Control!$C$7*Calculations!$C$85*INDEX('Monthly Data'!Q:Q,Calculations!$C$116+MOD(DO179,Calculations!$C$118))+(1-Control!$C$7*Calculations!$C$87)*INDEX('Monthly Data'!R:R,Calculations!$C$116+MOD(DO179,Calculations!$C$118))</f>
        <v>-2.7490061308214487E-3</v>
      </c>
      <c r="IF179" s="86">
        <f ca="1">Control!$C$7*Calculations!$C$82*INDEX('Monthly Data'!N:N,Calculations!$C$116+MOD(DP179,Calculations!$C$118))+Control!$C$7*Calculations!$C$83*INDEX('Monthly Data'!O:O,Calculations!$C$116+MOD(DP179,Calculations!$C$118))+Control!$C$7*Calculations!$C$84*INDEX('Monthly Data'!P:P,Calculations!$C$116+MOD(DP179,Calculations!$C$118))+Control!$C$7*Calculations!$C$85*INDEX('Monthly Data'!Q:Q,Calculations!$C$116+MOD(DP179,Calculations!$C$118))+(1-Control!$C$7*Calculations!$C$87)*INDEX('Monthly Data'!R:R,Calculations!$C$116+MOD(DP179,Calculations!$C$118))</f>
        <v>1.5115046179922851E-2</v>
      </c>
      <c r="IG179" s="88">
        <f ca="1">Control!$C$8*(1+DQ179)*(1+DR179)*(1+DS179)*(1+DT179)*(1+DU179)*(1+DV179)*(1+DW179)*(1+DX179)*(1+DY179)*(1+DZ179)*(1+EA179)*(1+EB179)*(1+EC179)*(1+ED179)*(1+EE179)*(1+EF179)*(1+EG179)*(1+EH179)*(1+EI179)*(1+EJ179)*(1+EK179)*(1+EL179)*(1+EM179)*(1+EN179)*(1+EO179)*(1+EP179)*(1+EQ179)*(1+ER179)*(1+ES179)*(1+ET179)*(1+EU179)*(1+EV179)*(1+EW179)*(1+EX179)*(1+EY179)*(1+EZ179)*(1+FA179)*(1+FB179)*(1+FC179)*(1+FD179)*(1+FE179)*(1+FF179)*(1+FG179)*(1+FH179)*(1+FI179)*(1+FJ179)*(1+FK179)*(1+FL179)*(1+FM179)*(1+FN179)*(1+FO179)*(1+FP179)*(1+FQ179)*(1+FR179)*(1+FS179)*(1+FT179)*(1+FU179)*(1+FV179)*(1+FW179)*(1+FX179)*(1+FY179)*(1+FZ179)*(1+GA179)*(1+GB179)*(1+GC179)*(1+GD179)*(1+GE179)*(1+GF179)*(1+GG179)*(1+GH179)*(1+GI179)*(1+GJ179)*(1+GK179)*(1+GL179)*(1+GM179)*(1+GN179)*(1+GO179)*(1+GP179)*(1+GQ179)*(1+GR179)*(1+GS179)*(1+GT179)*(1+GU179)*(1+GV179)*(1+GW179)*(1+GX179)*(1+GY179)*(1+GZ179)*(1+HA179)*(1+HB179)*(1+HC179)*(1+HD179)*(1+HE179)*(1+HF179)*(1+HG179)*(1+HH179)*(1+HI179)*(1+HJ179)*(1+HK179)*(1+HL179)*(1+HM179)*(1+HN179)*(1+HO179)*(1+HP179)*(1+HQ179)*(1+HR179)*(1+HS179)*(1+HT179)*(1+HU179)*(1+HV179)*(1+HW179)*(1+HX179)*(1+HY179)*(1+HZ179)*(1+IA179)*(1+IB179)*(1+IC179)*(1+ID179)*(1+IE179)*(1+IF179)</f>
        <v>94568.952487972943</v>
      </c>
    </row>
    <row r="180" spans="1:241" x14ac:dyDescent="0.25">
      <c r="A180">
        <v>4</v>
      </c>
      <c r="B180">
        <v>49</v>
      </c>
      <c r="C180">
        <v>39</v>
      </c>
      <c r="D180">
        <v>98</v>
      </c>
      <c r="E180">
        <v>55</v>
      </c>
      <c r="F180">
        <v>47</v>
      </c>
      <c r="G180">
        <v>21</v>
      </c>
      <c r="H180">
        <v>118</v>
      </c>
      <c r="I180">
        <v>106</v>
      </c>
      <c r="J180">
        <v>9</v>
      </c>
      <c r="K180">
        <v>70</v>
      </c>
      <c r="L180">
        <v>100</v>
      </c>
      <c r="M180">
        <v>51</v>
      </c>
      <c r="N180">
        <v>51</v>
      </c>
      <c r="O180">
        <v>28</v>
      </c>
      <c r="P180">
        <v>35</v>
      </c>
      <c r="Q180">
        <v>98</v>
      </c>
      <c r="R180">
        <v>85</v>
      </c>
      <c r="S180">
        <v>76</v>
      </c>
      <c r="T180">
        <v>98</v>
      </c>
      <c r="U180">
        <v>47</v>
      </c>
      <c r="V180">
        <v>19</v>
      </c>
      <c r="W180">
        <v>61</v>
      </c>
      <c r="X180">
        <v>72</v>
      </c>
      <c r="Y180">
        <v>0</v>
      </c>
      <c r="Z180">
        <v>58</v>
      </c>
      <c r="AA180">
        <v>31</v>
      </c>
      <c r="AB180">
        <v>88</v>
      </c>
      <c r="AC180">
        <v>25</v>
      </c>
      <c r="AD180">
        <v>85</v>
      </c>
      <c r="AE180">
        <v>43</v>
      </c>
      <c r="AF180">
        <v>24</v>
      </c>
      <c r="AG180">
        <v>57</v>
      </c>
      <c r="AH180">
        <v>82</v>
      </c>
      <c r="AI180">
        <v>111</v>
      </c>
      <c r="AJ180">
        <v>110</v>
      </c>
      <c r="AK180">
        <v>64</v>
      </c>
      <c r="AL180">
        <v>106</v>
      </c>
      <c r="AM180">
        <v>111</v>
      </c>
      <c r="AN180">
        <v>58</v>
      </c>
      <c r="AO180">
        <v>109</v>
      </c>
      <c r="AP180">
        <v>62</v>
      </c>
      <c r="AQ180">
        <v>110</v>
      </c>
      <c r="AR180">
        <v>93</v>
      </c>
      <c r="AS180">
        <v>29</v>
      </c>
      <c r="AT180">
        <v>61</v>
      </c>
      <c r="AU180">
        <v>74</v>
      </c>
      <c r="AV180">
        <v>42</v>
      </c>
      <c r="AW180">
        <v>98</v>
      </c>
      <c r="AX180">
        <v>84</v>
      </c>
      <c r="AY180">
        <v>88</v>
      </c>
      <c r="AZ180">
        <v>106</v>
      </c>
      <c r="BA180">
        <v>57</v>
      </c>
      <c r="BB180">
        <v>91</v>
      </c>
      <c r="BC180">
        <v>29</v>
      </c>
      <c r="BD180">
        <v>21</v>
      </c>
      <c r="BE180">
        <v>108</v>
      </c>
      <c r="BF180">
        <v>65</v>
      </c>
      <c r="BG180">
        <v>8</v>
      </c>
      <c r="BH180">
        <v>94</v>
      </c>
      <c r="BI180">
        <v>100</v>
      </c>
      <c r="BJ180">
        <v>104</v>
      </c>
      <c r="BK180">
        <v>39</v>
      </c>
      <c r="BL180">
        <v>61</v>
      </c>
      <c r="BM180">
        <v>67</v>
      </c>
      <c r="BN180">
        <v>77</v>
      </c>
      <c r="BO180">
        <v>12</v>
      </c>
      <c r="BP180">
        <v>32</v>
      </c>
      <c r="BQ180">
        <v>75</v>
      </c>
      <c r="BR180">
        <v>115</v>
      </c>
      <c r="BS180">
        <v>56</v>
      </c>
      <c r="BT180">
        <v>57</v>
      </c>
      <c r="BU180">
        <v>24</v>
      </c>
      <c r="BV180">
        <v>84</v>
      </c>
      <c r="BW180">
        <v>78</v>
      </c>
      <c r="BX180">
        <v>109</v>
      </c>
      <c r="BY180">
        <v>93</v>
      </c>
      <c r="BZ180">
        <v>52</v>
      </c>
      <c r="CA180">
        <v>77</v>
      </c>
      <c r="CB180">
        <v>54</v>
      </c>
      <c r="CC180">
        <v>45</v>
      </c>
      <c r="CD180">
        <v>111</v>
      </c>
      <c r="CE180">
        <v>78</v>
      </c>
      <c r="CF180">
        <v>43</v>
      </c>
      <c r="CG180">
        <v>112</v>
      </c>
      <c r="CH180">
        <v>3</v>
      </c>
      <c r="CI180">
        <v>45</v>
      </c>
      <c r="CJ180">
        <v>3</v>
      </c>
      <c r="CK180">
        <v>89</v>
      </c>
      <c r="CL180">
        <v>5</v>
      </c>
      <c r="CM180">
        <v>64</v>
      </c>
      <c r="CN180">
        <v>35</v>
      </c>
      <c r="CO180">
        <v>30</v>
      </c>
      <c r="CP180">
        <v>19</v>
      </c>
      <c r="CQ180">
        <v>108</v>
      </c>
      <c r="CR180">
        <v>52</v>
      </c>
      <c r="CS180">
        <v>106</v>
      </c>
      <c r="CT180">
        <v>45</v>
      </c>
      <c r="CU180">
        <v>117</v>
      </c>
      <c r="CV180">
        <v>76</v>
      </c>
      <c r="CW180">
        <v>85</v>
      </c>
      <c r="CX180">
        <v>98</v>
      </c>
      <c r="CY180">
        <v>56</v>
      </c>
      <c r="CZ180">
        <v>29</v>
      </c>
      <c r="DA180">
        <v>95</v>
      </c>
      <c r="DB180">
        <v>48</v>
      </c>
      <c r="DC180">
        <v>33</v>
      </c>
      <c r="DD180">
        <v>90</v>
      </c>
      <c r="DE180">
        <v>100</v>
      </c>
      <c r="DF180">
        <v>102</v>
      </c>
      <c r="DG180">
        <v>48</v>
      </c>
      <c r="DH180">
        <v>74</v>
      </c>
      <c r="DI180">
        <v>5</v>
      </c>
      <c r="DJ180">
        <v>71</v>
      </c>
      <c r="DK180">
        <v>41</v>
      </c>
      <c r="DL180">
        <v>116</v>
      </c>
      <c r="DM180">
        <v>35</v>
      </c>
      <c r="DN180">
        <v>37</v>
      </c>
      <c r="DO180">
        <v>1</v>
      </c>
      <c r="DP180">
        <v>117</v>
      </c>
      <c r="DQ180" s="86">
        <f ca="1">Control!$C$7*Calculations!$C$82*INDEX('Monthly Data'!N:N,Calculations!$C$116+MOD(A180,Calculations!$C$118))+Control!$C$7*Calculations!$C$83*INDEX('Monthly Data'!O:O,Calculations!$C$116+MOD(A180,Calculations!$C$118))+Control!$C$7*Calculations!$C$84*INDEX('Monthly Data'!P:P,Calculations!$C$116+MOD(A180,Calculations!$C$118))+Control!$C$7*Calculations!$C$85*INDEX('Monthly Data'!Q:Q,Calculations!$C$116+MOD(A180,Calculations!$C$118))+(1-Control!$C$7*Calculations!$C$87)*INDEX('Monthly Data'!R:R,Calculations!$C$116+MOD(A180,Calculations!$C$118))</f>
        <v>1.3423979074716584E-2</v>
      </c>
      <c r="DR180" s="86">
        <f ca="1">Control!$C$7*Calculations!$C$82*INDEX('Monthly Data'!N:N,Calculations!$C$116+MOD(B180,Calculations!$C$118))+Control!$C$7*Calculations!$C$83*INDEX('Monthly Data'!O:O,Calculations!$C$116+MOD(B180,Calculations!$C$118))+Control!$C$7*Calculations!$C$84*INDEX('Monthly Data'!P:P,Calculations!$C$116+MOD(B180,Calculations!$C$118))+Control!$C$7*Calculations!$C$85*INDEX('Monthly Data'!Q:Q,Calculations!$C$116+MOD(B180,Calculations!$C$118))+(1-Control!$C$7*Calculations!$C$87)*INDEX('Monthly Data'!R:R,Calculations!$C$116+MOD(B180,Calculations!$C$118))</f>
        <v>-1.4213734788548189E-2</v>
      </c>
      <c r="DS180" s="86">
        <f ca="1">Control!$C$7*Calculations!$C$82*INDEX('Monthly Data'!N:N,Calculations!$C$116+MOD(C180,Calculations!$C$118))+Control!$C$7*Calculations!$C$83*INDEX('Monthly Data'!O:O,Calculations!$C$116+MOD(C180,Calculations!$C$118))+Control!$C$7*Calculations!$C$84*INDEX('Monthly Data'!P:P,Calculations!$C$116+MOD(C180,Calculations!$C$118))+Control!$C$7*Calculations!$C$85*INDEX('Monthly Data'!Q:Q,Calculations!$C$116+MOD(C180,Calculations!$C$118))+(1-Control!$C$7*Calculations!$C$87)*INDEX('Monthly Data'!R:R,Calculations!$C$116+MOD(C180,Calculations!$C$118))</f>
        <v>1.5063457444773597E-2</v>
      </c>
      <c r="DT180" s="86">
        <f ca="1">Control!$C$7*Calculations!$C$82*INDEX('Monthly Data'!N:N,Calculations!$C$116+MOD(D180,Calculations!$C$118))+Control!$C$7*Calculations!$C$83*INDEX('Monthly Data'!O:O,Calculations!$C$116+MOD(D180,Calculations!$C$118))+Control!$C$7*Calculations!$C$84*INDEX('Monthly Data'!P:P,Calculations!$C$116+MOD(D180,Calculations!$C$118))+Control!$C$7*Calculations!$C$85*INDEX('Monthly Data'!Q:Q,Calculations!$C$116+MOD(D180,Calculations!$C$118))+(1-Control!$C$7*Calculations!$C$87)*INDEX('Monthly Data'!R:R,Calculations!$C$116+MOD(D180,Calculations!$C$118))</f>
        <v>2.4842166689046628E-2</v>
      </c>
      <c r="DU180" s="86">
        <f ca="1">Control!$C$7*Calculations!$C$82*INDEX('Monthly Data'!N:N,Calculations!$C$116+MOD(E180,Calculations!$C$118))+Control!$C$7*Calculations!$C$83*INDEX('Monthly Data'!O:O,Calculations!$C$116+MOD(E180,Calculations!$C$118))+Control!$C$7*Calculations!$C$84*INDEX('Monthly Data'!P:P,Calculations!$C$116+MOD(E180,Calculations!$C$118))+Control!$C$7*Calculations!$C$85*INDEX('Monthly Data'!Q:Q,Calculations!$C$116+MOD(E180,Calculations!$C$118))+(1-Control!$C$7*Calculations!$C$87)*INDEX('Monthly Data'!R:R,Calculations!$C$116+MOD(E180,Calculations!$C$118))</f>
        <v>2.0524935548016137E-2</v>
      </c>
      <c r="DV180" s="86">
        <f ca="1">Control!$C$7*Calculations!$C$82*INDEX('Monthly Data'!N:N,Calculations!$C$116+MOD(F180,Calculations!$C$118))+Control!$C$7*Calculations!$C$83*INDEX('Monthly Data'!O:O,Calculations!$C$116+MOD(F180,Calculations!$C$118))+Control!$C$7*Calculations!$C$84*INDEX('Monthly Data'!P:P,Calculations!$C$116+MOD(F180,Calculations!$C$118))+Control!$C$7*Calculations!$C$85*INDEX('Monthly Data'!Q:Q,Calculations!$C$116+MOD(F180,Calculations!$C$118))+(1-Control!$C$7*Calculations!$C$87)*INDEX('Monthly Data'!R:R,Calculations!$C$116+MOD(F180,Calculations!$C$118))</f>
        <v>3.1011313347584085E-2</v>
      </c>
      <c r="DW180" s="86">
        <f ca="1">Control!$C$7*Calculations!$C$82*INDEX('Monthly Data'!N:N,Calculations!$C$116+MOD(G180,Calculations!$C$118))+Control!$C$7*Calculations!$C$83*INDEX('Monthly Data'!O:O,Calculations!$C$116+MOD(G180,Calculations!$C$118))+Control!$C$7*Calculations!$C$84*INDEX('Monthly Data'!P:P,Calculations!$C$116+MOD(G180,Calculations!$C$118))+Control!$C$7*Calculations!$C$85*INDEX('Monthly Data'!Q:Q,Calculations!$C$116+MOD(G180,Calculations!$C$118))+(1-Control!$C$7*Calculations!$C$87)*INDEX('Monthly Data'!R:R,Calculations!$C$116+MOD(G180,Calculations!$C$118))</f>
        <v>1.5108777406081684E-3</v>
      </c>
      <c r="DX180" s="86">
        <f ca="1">Control!$C$7*Calculations!$C$82*INDEX('Monthly Data'!N:N,Calculations!$C$116+MOD(H180,Calculations!$C$118))+Control!$C$7*Calculations!$C$83*INDEX('Monthly Data'!O:O,Calculations!$C$116+MOD(H180,Calculations!$C$118))+Control!$C$7*Calculations!$C$84*INDEX('Monthly Data'!P:P,Calculations!$C$116+MOD(H180,Calculations!$C$118))+Control!$C$7*Calculations!$C$85*INDEX('Monthly Data'!Q:Q,Calculations!$C$116+MOD(H180,Calculations!$C$118))+(1-Control!$C$7*Calculations!$C$87)*INDEX('Monthly Data'!R:R,Calculations!$C$116+MOD(H180,Calculations!$C$118))</f>
        <v>3.4808428836917149E-3</v>
      </c>
      <c r="DY180" s="86">
        <f ca="1">Control!$C$7*Calculations!$C$82*INDEX('Monthly Data'!N:N,Calculations!$C$116+MOD(I180,Calculations!$C$118))+Control!$C$7*Calculations!$C$83*INDEX('Monthly Data'!O:O,Calculations!$C$116+MOD(I180,Calculations!$C$118))+Control!$C$7*Calculations!$C$84*INDEX('Monthly Data'!P:P,Calculations!$C$116+MOD(I180,Calculations!$C$118))+Control!$C$7*Calculations!$C$85*INDEX('Monthly Data'!Q:Q,Calculations!$C$116+MOD(I180,Calculations!$C$118))+(1-Control!$C$7*Calculations!$C$87)*INDEX('Monthly Data'!R:R,Calculations!$C$116+MOD(I180,Calculations!$C$118))</f>
        <v>6.6954569943530936E-3</v>
      </c>
      <c r="DZ180" s="86">
        <f ca="1">Control!$C$7*Calculations!$C$82*INDEX('Monthly Data'!N:N,Calculations!$C$116+MOD(J180,Calculations!$C$118))+Control!$C$7*Calculations!$C$83*INDEX('Monthly Data'!O:O,Calculations!$C$116+MOD(J180,Calculations!$C$118))+Control!$C$7*Calculations!$C$84*INDEX('Monthly Data'!P:P,Calculations!$C$116+MOD(J180,Calculations!$C$118))+Control!$C$7*Calculations!$C$85*INDEX('Monthly Data'!Q:Q,Calculations!$C$116+MOD(J180,Calculations!$C$118))+(1-Control!$C$7*Calculations!$C$87)*INDEX('Monthly Data'!R:R,Calculations!$C$116+MOD(J180,Calculations!$C$118))</f>
        <v>2.4470405846852006E-3</v>
      </c>
      <c r="EA180" s="86">
        <f ca="1">Control!$C$7*Calculations!$C$82*INDEX('Monthly Data'!N:N,Calculations!$C$116+MOD(K180,Calculations!$C$118))+Control!$C$7*Calculations!$C$83*INDEX('Monthly Data'!O:O,Calculations!$C$116+MOD(K180,Calculations!$C$118))+Control!$C$7*Calculations!$C$84*INDEX('Monthly Data'!P:P,Calculations!$C$116+MOD(K180,Calculations!$C$118))+Control!$C$7*Calculations!$C$85*INDEX('Monthly Data'!Q:Q,Calculations!$C$116+MOD(K180,Calculations!$C$118))+(1-Control!$C$7*Calculations!$C$87)*INDEX('Monthly Data'!R:R,Calculations!$C$116+MOD(K180,Calculations!$C$118))</f>
        <v>3.8809817903524786E-2</v>
      </c>
      <c r="EB180" s="86">
        <f ca="1">Control!$C$7*Calculations!$C$82*INDEX('Monthly Data'!N:N,Calculations!$C$116+MOD(L180,Calculations!$C$118))+Control!$C$7*Calculations!$C$83*INDEX('Monthly Data'!O:O,Calculations!$C$116+MOD(L180,Calculations!$C$118))+Control!$C$7*Calculations!$C$84*INDEX('Monthly Data'!P:P,Calculations!$C$116+MOD(L180,Calculations!$C$118))+Control!$C$7*Calculations!$C$85*INDEX('Monthly Data'!Q:Q,Calculations!$C$116+MOD(L180,Calculations!$C$118))+(1-Control!$C$7*Calculations!$C$87)*INDEX('Monthly Data'!R:R,Calculations!$C$116+MOD(L180,Calculations!$C$118))</f>
        <v>1.7599621212565995E-2</v>
      </c>
      <c r="EC180" s="86">
        <f ca="1">Control!$C$7*Calculations!$C$82*INDEX('Monthly Data'!N:N,Calculations!$C$116+MOD(M180,Calculations!$C$118))+Control!$C$7*Calculations!$C$83*INDEX('Monthly Data'!O:O,Calculations!$C$116+MOD(M180,Calculations!$C$118))+Control!$C$7*Calculations!$C$84*INDEX('Monthly Data'!P:P,Calculations!$C$116+MOD(M180,Calculations!$C$118))+Control!$C$7*Calculations!$C$85*INDEX('Monthly Data'!Q:Q,Calculations!$C$116+MOD(M180,Calculations!$C$118))+(1-Control!$C$7*Calculations!$C$87)*INDEX('Monthly Data'!R:R,Calculations!$C$116+MOD(M180,Calculations!$C$118))</f>
        <v>1.8695385296339444E-2</v>
      </c>
      <c r="ED180" s="86">
        <f ca="1">Control!$C$7*Calculations!$C$82*INDEX('Monthly Data'!N:N,Calculations!$C$116+MOD(N180,Calculations!$C$118))+Control!$C$7*Calculations!$C$83*INDEX('Monthly Data'!O:O,Calculations!$C$116+MOD(N180,Calculations!$C$118))+Control!$C$7*Calculations!$C$84*INDEX('Monthly Data'!P:P,Calculations!$C$116+MOD(N180,Calculations!$C$118))+Control!$C$7*Calculations!$C$85*INDEX('Monthly Data'!Q:Q,Calculations!$C$116+MOD(N180,Calculations!$C$118))+(1-Control!$C$7*Calculations!$C$87)*INDEX('Monthly Data'!R:R,Calculations!$C$116+MOD(N180,Calculations!$C$118))</f>
        <v>1.8695385296339444E-2</v>
      </c>
      <c r="EE180" s="86">
        <f ca="1">Control!$C$7*Calculations!$C$82*INDEX('Monthly Data'!N:N,Calculations!$C$116+MOD(O180,Calculations!$C$118))+Control!$C$7*Calculations!$C$83*INDEX('Monthly Data'!O:O,Calculations!$C$116+MOD(O180,Calculations!$C$118))+Control!$C$7*Calculations!$C$84*INDEX('Monthly Data'!P:P,Calculations!$C$116+MOD(O180,Calculations!$C$118))+Control!$C$7*Calculations!$C$85*INDEX('Monthly Data'!Q:Q,Calculations!$C$116+MOD(O180,Calculations!$C$118))+(1-Control!$C$7*Calculations!$C$87)*INDEX('Monthly Data'!R:R,Calculations!$C$116+MOD(O180,Calculations!$C$118))</f>
        <v>3.7596120283497965E-2</v>
      </c>
      <c r="EF180" s="86">
        <f ca="1">Control!$C$7*Calculations!$C$82*INDEX('Monthly Data'!N:N,Calculations!$C$116+MOD(P180,Calculations!$C$118))+Control!$C$7*Calculations!$C$83*INDEX('Monthly Data'!O:O,Calculations!$C$116+MOD(P180,Calculations!$C$118))+Control!$C$7*Calculations!$C$84*INDEX('Monthly Data'!P:P,Calculations!$C$116+MOD(P180,Calculations!$C$118))+Control!$C$7*Calculations!$C$85*INDEX('Monthly Data'!Q:Q,Calculations!$C$116+MOD(P180,Calculations!$C$118))+(1-Control!$C$7*Calculations!$C$87)*INDEX('Monthly Data'!R:R,Calculations!$C$116+MOD(P180,Calculations!$C$118))</f>
        <v>-9.5555592256394619E-3</v>
      </c>
      <c r="EG180" s="86">
        <f ca="1">Control!$C$7*Calculations!$C$82*INDEX('Monthly Data'!N:N,Calculations!$C$116+MOD(Q180,Calculations!$C$118))+Control!$C$7*Calculations!$C$83*INDEX('Monthly Data'!O:O,Calculations!$C$116+MOD(Q180,Calculations!$C$118))+Control!$C$7*Calculations!$C$84*INDEX('Monthly Data'!P:P,Calculations!$C$116+MOD(Q180,Calculations!$C$118))+Control!$C$7*Calculations!$C$85*INDEX('Monthly Data'!Q:Q,Calculations!$C$116+MOD(Q180,Calculations!$C$118))+(1-Control!$C$7*Calculations!$C$87)*INDEX('Monthly Data'!R:R,Calculations!$C$116+MOD(Q180,Calculations!$C$118))</f>
        <v>2.4842166689046628E-2</v>
      </c>
      <c r="EH180" s="86">
        <f ca="1">Control!$C$7*Calculations!$C$82*INDEX('Monthly Data'!N:N,Calculations!$C$116+MOD(R180,Calculations!$C$118))+Control!$C$7*Calculations!$C$83*INDEX('Monthly Data'!O:O,Calculations!$C$116+MOD(R180,Calculations!$C$118))+Control!$C$7*Calculations!$C$84*INDEX('Monthly Data'!P:P,Calculations!$C$116+MOD(R180,Calculations!$C$118))+Control!$C$7*Calculations!$C$85*INDEX('Monthly Data'!Q:Q,Calculations!$C$116+MOD(R180,Calculations!$C$118))+(1-Control!$C$7*Calculations!$C$87)*INDEX('Monthly Data'!R:R,Calculations!$C$116+MOD(R180,Calculations!$C$118))</f>
        <v>-9.8327855560634558E-3</v>
      </c>
      <c r="EI180" s="86">
        <f ca="1">Control!$C$7*Calculations!$C$82*INDEX('Monthly Data'!N:N,Calculations!$C$116+MOD(S180,Calculations!$C$118))+Control!$C$7*Calculations!$C$83*INDEX('Monthly Data'!O:O,Calculations!$C$116+MOD(S180,Calculations!$C$118))+Control!$C$7*Calculations!$C$84*INDEX('Monthly Data'!P:P,Calculations!$C$116+MOD(S180,Calculations!$C$118))+Control!$C$7*Calculations!$C$85*INDEX('Monthly Data'!Q:Q,Calculations!$C$116+MOD(S180,Calculations!$C$118))+(1-Control!$C$7*Calculations!$C$87)*INDEX('Monthly Data'!R:R,Calculations!$C$116+MOD(S180,Calculations!$C$118))</f>
        <v>3.5231336013669103E-2</v>
      </c>
      <c r="EJ180" s="86">
        <f ca="1">Control!$C$7*Calculations!$C$82*INDEX('Monthly Data'!N:N,Calculations!$C$116+MOD(T180,Calculations!$C$118))+Control!$C$7*Calculations!$C$83*INDEX('Monthly Data'!O:O,Calculations!$C$116+MOD(T180,Calculations!$C$118))+Control!$C$7*Calculations!$C$84*INDEX('Monthly Data'!P:P,Calculations!$C$116+MOD(T180,Calculations!$C$118))+Control!$C$7*Calculations!$C$85*INDEX('Monthly Data'!Q:Q,Calculations!$C$116+MOD(T180,Calculations!$C$118))+(1-Control!$C$7*Calculations!$C$87)*INDEX('Monthly Data'!R:R,Calculations!$C$116+MOD(T180,Calculations!$C$118))</f>
        <v>2.4842166689046628E-2</v>
      </c>
      <c r="EK180" s="86">
        <f ca="1">Control!$C$7*Calculations!$C$82*INDEX('Monthly Data'!N:N,Calculations!$C$116+MOD(U180,Calculations!$C$118))+Control!$C$7*Calculations!$C$83*INDEX('Monthly Data'!O:O,Calculations!$C$116+MOD(U180,Calculations!$C$118))+Control!$C$7*Calculations!$C$84*INDEX('Monthly Data'!P:P,Calculations!$C$116+MOD(U180,Calculations!$C$118))+Control!$C$7*Calculations!$C$85*INDEX('Monthly Data'!Q:Q,Calculations!$C$116+MOD(U180,Calculations!$C$118))+(1-Control!$C$7*Calculations!$C$87)*INDEX('Monthly Data'!R:R,Calculations!$C$116+MOD(U180,Calculations!$C$118))</f>
        <v>3.1011313347584085E-2</v>
      </c>
      <c r="EL180" s="86">
        <f ca="1">Control!$C$7*Calculations!$C$82*INDEX('Monthly Data'!N:N,Calculations!$C$116+MOD(V180,Calculations!$C$118))+Control!$C$7*Calculations!$C$83*INDEX('Monthly Data'!O:O,Calculations!$C$116+MOD(V180,Calculations!$C$118))+Control!$C$7*Calculations!$C$84*INDEX('Monthly Data'!P:P,Calculations!$C$116+MOD(V180,Calculations!$C$118))+Control!$C$7*Calculations!$C$85*INDEX('Monthly Data'!Q:Q,Calculations!$C$116+MOD(V180,Calculations!$C$118))+(1-Control!$C$7*Calculations!$C$87)*INDEX('Monthly Data'!R:R,Calculations!$C$116+MOD(V180,Calculations!$C$118))</f>
        <v>4.089189590407355E-3</v>
      </c>
      <c r="EM180" s="86">
        <f ca="1">Control!$C$7*Calculations!$C$82*INDEX('Monthly Data'!N:N,Calculations!$C$116+MOD(W180,Calculations!$C$118))+Control!$C$7*Calculations!$C$83*INDEX('Monthly Data'!O:O,Calculations!$C$116+MOD(W180,Calculations!$C$118))+Control!$C$7*Calculations!$C$84*INDEX('Monthly Data'!P:P,Calculations!$C$116+MOD(W180,Calculations!$C$118))+Control!$C$7*Calculations!$C$85*INDEX('Monthly Data'!Q:Q,Calculations!$C$116+MOD(W180,Calculations!$C$118))+(1-Control!$C$7*Calculations!$C$87)*INDEX('Monthly Data'!R:R,Calculations!$C$116+MOD(W180,Calculations!$C$118))</f>
        <v>2.766281641786093E-2</v>
      </c>
      <c r="EN180" s="86">
        <f ca="1">Control!$C$7*Calculations!$C$82*INDEX('Monthly Data'!N:N,Calculations!$C$116+MOD(X180,Calculations!$C$118))+Control!$C$7*Calculations!$C$83*INDEX('Monthly Data'!O:O,Calculations!$C$116+MOD(X180,Calculations!$C$118))+Control!$C$7*Calculations!$C$84*INDEX('Monthly Data'!P:P,Calculations!$C$116+MOD(X180,Calculations!$C$118))+Control!$C$7*Calculations!$C$85*INDEX('Monthly Data'!Q:Q,Calculations!$C$116+MOD(X180,Calculations!$C$118))+(1-Control!$C$7*Calculations!$C$87)*INDEX('Monthly Data'!R:R,Calculations!$C$116+MOD(X180,Calculations!$C$118))</f>
        <v>-4.3408051735618014E-2</v>
      </c>
      <c r="EO180" s="86">
        <f ca="1">Control!$C$7*Calculations!$C$82*INDEX('Monthly Data'!N:N,Calculations!$C$116+MOD(Y180,Calculations!$C$118))+Control!$C$7*Calculations!$C$83*INDEX('Monthly Data'!O:O,Calculations!$C$116+MOD(Y180,Calculations!$C$118))+Control!$C$7*Calculations!$C$84*INDEX('Monthly Data'!P:P,Calculations!$C$116+MOD(Y180,Calculations!$C$118))+Control!$C$7*Calculations!$C$85*INDEX('Monthly Data'!Q:Q,Calculations!$C$116+MOD(Y180,Calculations!$C$118))+(1-Control!$C$7*Calculations!$C$87)*INDEX('Monthly Data'!R:R,Calculations!$C$116+MOD(Y180,Calculations!$C$118))</f>
        <v>1.4915555251167555E-3</v>
      </c>
      <c r="EP180" s="86">
        <f ca="1">Control!$C$7*Calculations!$C$82*INDEX('Monthly Data'!N:N,Calculations!$C$116+MOD(Z180,Calculations!$C$118))+Control!$C$7*Calculations!$C$83*INDEX('Monthly Data'!O:O,Calculations!$C$116+MOD(Z180,Calculations!$C$118))+Control!$C$7*Calculations!$C$84*INDEX('Monthly Data'!P:P,Calculations!$C$116+MOD(Z180,Calculations!$C$118))+Control!$C$7*Calculations!$C$85*INDEX('Monthly Data'!Q:Q,Calculations!$C$116+MOD(Z180,Calculations!$C$118))+(1-Control!$C$7*Calculations!$C$87)*INDEX('Monthly Data'!R:R,Calculations!$C$116+MOD(Z180,Calculations!$C$118))</f>
        <v>8.4240675975201049E-3</v>
      </c>
      <c r="EQ180" s="86">
        <f ca="1">Control!$C$7*Calculations!$C$82*INDEX('Monthly Data'!N:N,Calculations!$C$116+MOD(AA180,Calculations!$C$118))+Control!$C$7*Calculations!$C$83*INDEX('Monthly Data'!O:O,Calculations!$C$116+MOD(AA180,Calculations!$C$118))+Control!$C$7*Calculations!$C$84*INDEX('Monthly Data'!P:P,Calculations!$C$116+MOD(AA180,Calculations!$C$118))+Control!$C$7*Calculations!$C$85*INDEX('Monthly Data'!Q:Q,Calculations!$C$116+MOD(AA180,Calculations!$C$118))+(1-Control!$C$7*Calculations!$C$87)*INDEX('Monthly Data'!R:R,Calculations!$C$116+MOD(AA180,Calculations!$C$118))</f>
        <v>1.8665061640915637E-2</v>
      </c>
      <c r="ER180" s="86">
        <f ca="1">Control!$C$7*Calculations!$C$82*INDEX('Monthly Data'!N:N,Calculations!$C$116+MOD(AB180,Calculations!$C$118))+Control!$C$7*Calculations!$C$83*INDEX('Monthly Data'!O:O,Calculations!$C$116+MOD(AB180,Calculations!$C$118))+Control!$C$7*Calculations!$C$84*INDEX('Monthly Data'!P:P,Calculations!$C$116+MOD(AB180,Calculations!$C$118))+Control!$C$7*Calculations!$C$85*INDEX('Monthly Data'!Q:Q,Calculations!$C$116+MOD(AB180,Calculations!$C$118))+(1-Control!$C$7*Calculations!$C$87)*INDEX('Monthly Data'!R:R,Calculations!$C$116+MOD(AB180,Calculations!$C$118))</f>
        <v>6.4539397490030407E-3</v>
      </c>
      <c r="ES180" s="86">
        <f ca="1">Control!$C$7*Calculations!$C$82*INDEX('Monthly Data'!N:N,Calculations!$C$116+MOD(AC180,Calculations!$C$118))+Control!$C$7*Calculations!$C$83*INDEX('Monthly Data'!O:O,Calculations!$C$116+MOD(AC180,Calculations!$C$118))+Control!$C$7*Calculations!$C$84*INDEX('Monthly Data'!P:P,Calculations!$C$116+MOD(AC180,Calculations!$C$118))+Control!$C$7*Calculations!$C$85*INDEX('Monthly Data'!Q:Q,Calculations!$C$116+MOD(AC180,Calculations!$C$118))+(1-Control!$C$7*Calculations!$C$87)*INDEX('Monthly Data'!R:R,Calculations!$C$116+MOD(AC180,Calculations!$C$118))</f>
        <v>-3.299557342782896E-2</v>
      </c>
      <c r="ET180" s="86">
        <f ca="1">Control!$C$7*Calculations!$C$82*INDEX('Monthly Data'!N:N,Calculations!$C$116+MOD(AD180,Calculations!$C$118))+Control!$C$7*Calculations!$C$83*INDEX('Monthly Data'!O:O,Calculations!$C$116+MOD(AD180,Calculations!$C$118))+Control!$C$7*Calculations!$C$84*INDEX('Monthly Data'!P:P,Calculations!$C$116+MOD(AD180,Calculations!$C$118))+Control!$C$7*Calculations!$C$85*INDEX('Monthly Data'!Q:Q,Calculations!$C$116+MOD(AD180,Calculations!$C$118))+(1-Control!$C$7*Calculations!$C$87)*INDEX('Monthly Data'!R:R,Calculations!$C$116+MOD(AD180,Calculations!$C$118))</f>
        <v>-9.8327855560634558E-3</v>
      </c>
      <c r="EU180" s="86">
        <f ca="1">Control!$C$7*Calculations!$C$82*INDEX('Monthly Data'!N:N,Calculations!$C$116+MOD(AE180,Calculations!$C$118))+Control!$C$7*Calculations!$C$83*INDEX('Monthly Data'!O:O,Calculations!$C$116+MOD(AE180,Calculations!$C$118))+Control!$C$7*Calculations!$C$84*INDEX('Monthly Data'!P:P,Calculations!$C$116+MOD(AE180,Calculations!$C$118))+Control!$C$7*Calculations!$C$85*INDEX('Monthly Data'!Q:Q,Calculations!$C$116+MOD(AE180,Calculations!$C$118))+(1-Control!$C$7*Calculations!$C$87)*INDEX('Monthly Data'!R:R,Calculations!$C$116+MOD(AE180,Calculations!$C$118))</f>
        <v>5.1279584938936244E-2</v>
      </c>
      <c r="EV180" s="86">
        <f ca="1">Control!$C$7*Calculations!$C$82*INDEX('Monthly Data'!N:N,Calculations!$C$116+MOD(AF180,Calculations!$C$118))+Control!$C$7*Calculations!$C$83*INDEX('Monthly Data'!O:O,Calculations!$C$116+MOD(AF180,Calculations!$C$118))+Control!$C$7*Calculations!$C$84*INDEX('Monthly Data'!P:P,Calculations!$C$116+MOD(AF180,Calculations!$C$118))+Control!$C$7*Calculations!$C$85*INDEX('Monthly Data'!Q:Q,Calculations!$C$116+MOD(AF180,Calculations!$C$118))+(1-Control!$C$7*Calculations!$C$87)*INDEX('Monthly Data'!R:R,Calculations!$C$116+MOD(AF180,Calculations!$C$118))</f>
        <v>4.2795950888382334E-3</v>
      </c>
      <c r="EW180" s="86">
        <f ca="1">Control!$C$7*Calculations!$C$82*INDEX('Monthly Data'!N:N,Calculations!$C$116+MOD(AG180,Calculations!$C$118))+Control!$C$7*Calculations!$C$83*INDEX('Monthly Data'!O:O,Calculations!$C$116+MOD(AG180,Calculations!$C$118))+Control!$C$7*Calculations!$C$84*INDEX('Monthly Data'!P:P,Calculations!$C$116+MOD(AG180,Calculations!$C$118))+Control!$C$7*Calculations!$C$85*INDEX('Monthly Data'!Q:Q,Calculations!$C$116+MOD(AG180,Calculations!$C$118))+(1-Control!$C$7*Calculations!$C$87)*INDEX('Monthly Data'!R:R,Calculations!$C$116+MOD(AG180,Calculations!$C$118))</f>
        <v>7.3538285850108537E-3</v>
      </c>
      <c r="EX180" s="86">
        <f ca="1">Control!$C$7*Calculations!$C$82*INDEX('Monthly Data'!N:N,Calculations!$C$116+MOD(AH180,Calculations!$C$118))+Control!$C$7*Calculations!$C$83*INDEX('Monthly Data'!O:O,Calculations!$C$116+MOD(AH180,Calculations!$C$118))+Control!$C$7*Calculations!$C$84*INDEX('Monthly Data'!P:P,Calculations!$C$116+MOD(AH180,Calculations!$C$118))+Control!$C$7*Calculations!$C$85*INDEX('Monthly Data'!Q:Q,Calculations!$C$116+MOD(AH180,Calculations!$C$118))+(1-Control!$C$7*Calculations!$C$87)*INDEX('Monthly Data'!R:R,Calculations!$C$116+MOD(AH180,Calculations!$C$118))</f>
        <v>1.7361594973213587E-2</v>
      </c>
      <c r="EY180" s="86">
        <f ca="1">Control!$C$7*Calculations!$C$82*INDEX('Monthly Data'!N:N,Calculations!$C$116+MOD(AI180,Calculations!$C$118))+Control!$C$7*Calculations!$C$83*INDEX('Monthly Data'!O:O,Calculations!$C$116+MOD(AI180,Calculations!$C$118))+Control!$C$7*Calculations!$C$84*INDEX('Monthly Data'!P:P,Calculations!$C$116+MOD(AI180,Calculations!$C$118))+Control!$C$7*Calculations!$C$85*INDEX('Monthly Data'!Q:Q,Calculations!$C$116+MOD(AI180,Calculations!$C$118))+(1-Control!$C$7*Calculations!$C$87)*INDEX('Monthly Data'!R:R,Calculations!$C$116+MOD(AI180,Calculations!$C$118))</f>
        <v>5.8868730207813358E-3</v>
      </c>
      <c r="EZ180" s="86">
        <f ca="1">Control!$C$7*Calculations!$C$82*INDEX('Monthly Data'!N:N,Calculations!$C$116+MOD(AJ180,Calculations!$C$118))+Control!$C$7*Calculations!$C$83*INDEX('Monthly Data'!O:O,Calculations!$C$116+MOD(AJ180,Calculations!$C$118))+Control!$C$7*Calculations!$C$84*INDEX('Monthly Data'!P:P,Calculations!$C$116+MOD(AJ180,Calculations!$C$118))+Control!$C$7*Calculations!$C$85*INDEX('Monthly Data'!Q:Q,Calculations!$C$116+MOD(AJ180,Calculations!$C$118))+(1-Control!$C$7*Calculations!$C$87)*INDEX('Monthly Data'!R:R,Calculations!$C$116+MOD(AJ180,Calculations!$C$118))</f>
        <v>3.127051071655923E-3</v>
      </c>
      <c r="FA180" s="86">
        <f ca="1">Control!$C$7*Calculations!$C$82*INDEX('Monthly Data'!N:N,Calculations!$C$116+MOD(AK180,Calculations!$C$118))+Control!$C$7*Calculations!$C$83*INDEX('Monthly Data'!O:O,Calculations!$C$116+MOD(AK180,Calculations!$C$118))+Control!$C$7*Calculations!$C$84*INDEX('Monthly Data'!P:P,Calculations!$C$116+MOD(AK180,Calculations!$C$118))+Control!$C$7*Calculations!$C$85*INDEX('Monthly Data'!Q:Q,Calculations!$C$116+MOD(AK180,Calculations!$C$118))+(1-Control!$C$7*Calculations!$C$87)*INDEX('Monthly Data'!R:R,Calculations!$C$116+MOD(AK180,Calculations!$C$118))</f>
        <v>-2.4571433440223247E-2</v>
      </c>
      <c r="FB180" s="86">
        <f ca="1">Control!$C$7*Calculations!$C$82*INDEX('Monthly Data'!N:N,Calculations!$C$116+MOD(AL180,Calculations!$C$118))+Control!$C$7*Calculations!$C$83*INDEX('Monthly Data'!O:O,Calculations!$C$116+MOD(AL180,Calculations!$C$118))+Control!$C$7*Calculations!$C$84*INDEX('Monthly Data'!P:P,Calculations!$C$116+MOD(AL180,Calculations!$C$118))+Control!$C$7*Calculations!$C$85*INDEX('Monthly Data'!Q:Q,Calculations!$C$116+MOD(AL180,Calculations!$C$118))+(1-Control!$C$7*Calculations!$C$87)*INDEX('Monthly Data'!R:R,Calculations!$C$116+MOD(AL180,Calculations!$C$118))</f>
        <v>6.6954569943530936E-3</v>
      </c>
      <c r="FC180" s="86">
        <f ca="1">Control!$C$7*Calculations!$C$82*INDEX('Monthly Data'!N:N,Calculations!$C$116+MOD(AM180,Calculations!$C$118))+Control!$C$7*Calculations!$C$83*INDEX('Monthly Data'!O:O,Calculations!$C$116+MOD(AM180,Calculations!$C$118))+Control!$C$7*Calculations!$C$84*INDEX('Monthly Data'!P:P,Calculations!$C$116+MOD(AM180,Calculations!$C$118))+Control!$C$7*Calculations!$C$85*INDEX('Monthly Data'!Q:Q,Calculations!$C$116+MOD(AM180,Calculations!$C$118))+(1-Control!$C$7*Calculations!$C$87)*INDEX('Monthly Data'!R:R,Calculations!$C$116+MOD(AM180,Calculations!$C$118))</f>
        <v>5.8868730207813358E-3</v>
      </c>
      <c r="FD180" s="86">
        <f ca="1">Control!$C$7*Calculations!$C$82*INDEX('Monthly Data'!N:N,Calculations!$C$116+MOD(AN180,Calculations!$C$118))+Control!$C$7*Calculations!$C$83*INDEX('Monthly Data'!O:O,Calculations!$C$116+MOD(AN180,Calculations!$C$118))+Control!$C$7*Calculations!$C$84*INDEX('Monthly Data'!P:P,Calculations!$C$116+MOD(AN180,Calculations!$C$118))+Control!$C$7*Calculations!$C$85*INDEX('Monthly Data'!Q:Q,Calculations!$C$116+MOD(AN180,Calculations!$C$118))+(1-Control!$C$7*Calculations!$C$87)*INDEX('Monthly Data'!R:R,Calculations!$C$116+MOD(AN180,Calculations!$C$118))</f>
        <v>8.4240675975201049E-3</v>
      </c>
      <c r="FE180" s="86">
        <f ca="1">Control!$C$7*Calculations!$C$82*INDEX('Monthly Data'!N:N,Calculations!$C$116+MOD(AO180,Calculations!$C$118))+Control!$C$7*Calculations!$C$83*INDEX('Monthly Data'!O:O,Calculations!$C$116+MOD(AO180,Calculations!$C$118))+Control!$C$7*Calculations!$C$84*INDEX('Monthly Data'!P:P,Calculations!$C$116+MOD(AO180,Calculations!$C$118))+Control!$C$7*Calculations!$C$85*INDEX('Monthly Data'!Q:Q,Calculations!$C$116+MOD(AO180,Calculations!$C$118))+(1-Control!$C$7*Calculations!$C$87)*INDEX('Monthly Data'!R:R,Calculations!$C$116+MOD(AO180,Calculations!$C$118))</f>
        <v>1.0921298083007208E-2</v>
      </c>
      <c r="FF180" s="86">
        <f ca="1">Control!$C$7*Calculations!$C$82*INDEX('Monthly Data'!N:N,Calculations!$C$116+MOD(AP180,Calculations!$C$118))+Control!$C$7*Calculations!$C$83*INDEX('Monthly Data'!O:O,Calculations!$C$116+MOD(AP180,Calculations!$C$118))+Control!$C$7*Calculations!$C$84*INDEX('Monthly Data'!P:P,Calculations!$C$116+MOD(AP180,Calculations!$C$118))+Control!$C$7*Calculations!$C$85*INDEX('Monthly Data'!Q:Q,Calculations!$C$116+MOD(AP180,Calculations!$C$118))+(1-Control!$C$7*Calculations!$C$87)*INDEX('Monthly Data'!R:R,Calculations!$C$116+MOD(AP180,Calculations!$C$118))</f>
        <v>-9.839093431862074E-3</v>
      </c>
      <c r="FG180" s="86">
        <f ca="1">Control!$C$7*Calculations!$C$82*INDEX('Monthly Data'!N:N,Calculations!$C$116+MOD(AQ180,Calculations!$C$118))+Control!$C$7*Calculations!$C$83*INDEX('Monthly Data'!O:O,Calculations!$C$116+MOD(AQ180,Calculations!$C$118))+Control!$C$7*Calculations!$C$84*INDEX('Monthly Data'!P:P,Calculations!$C$116+MOD(AQ180,Calculations!$C$118))+Control!$C$7*Calculations!$C$85*INDEX('Monthly Data'!Q:Q,Calculations!$C$116+MOD(AQ180,Calculations!$C$118))+(1-Control!$C$7*Calculations!$C$87)*INDEX('Monthly Data'!R:R,Calculations!$C$116+MOD(AQ180,Calculations!$C$118))</f>
        <v>3.127051071655923E-3</v>
      </c>
      <c r="FH180" s="86">
        <f ca="1">Control!$C$7*Calculations!$C$82*INDEX('Monthly Data'!N:N,Calculations!$C$116+MOD(AR180,Calculations!$C$118))+Control!$C$7*Calculations!$C$83*INDEX('Monthly Data'!O:O,Calculations!$C$116+MOD(AR180,Calculations!$C$118))+Control!$C$7*Calculations!$C$84*INDEX('Monthly Data'!P:P,Calculations!$C$116+MOD(AR180,Calculations!$C$118))+Control!$C$7*Calculations!$C$85*INDEX('Monthly Data'!Q:Q,Calculations!$C$116+MOD(AR180,Calculations!$C$118))+(1-Control!$C$7*Calculations!$C$87)*INDEX('Monthly Data'!R:R,Calculations!$C$116+MOD(AR180,Calculations!$C$118))</f>
        <v>1.1809891087585166E-2</v>
      </c>
      <c r="FI180" s="86">
        <f ca="1">Control!$C$7*Calculations!$C$82*INDEX('Monthly Data'!N:N,Calculations!$C$116+MOD(AS180,Calculations!$C$118))+Control!$C$7*Calculations!$C$83*INDEX('Monthly Data'!O:O,Calculations!$C$116+MOD(AS180,Calculations!$C$118))+Control!$C$7*Calculations!$C$84*INDEX('Monthly Data'!P:P,Calculations!$C$116+MOD(AS180,Calculations!$C$118))+Control!$C$7*Calculations!$C$85*INDEX('Monthly Data'!Q:Q,Calculations!$C$116+MOD(AS180,Calculations!$C$118))+(1-Control!$C$7*Calculations!$C$87)*INDEX('Monthly Data'!R:R,Calculations!$C$116+MOD(AS180,Calculations!$C$118))</f>
        <v>1.5115046179922851E-2</v>
      </c>
      <c r="FJ180" s="86">
        <f ca="1">Control!$C$7*Calculations!$C$82*INDEX('Monthly Data'!N:N,Calculations!$C$116+MOD(AT180,Calculations!$C$118))+Control!$C$7*Calculations!$C$83*INDEX('Monthly Data'!O:O,Calculations!$C$116+MOD(AT180,Calculations!$C$118))+Control!$C$7*Calculations!$C$84*INDEX('Monthly Data'!P:P,Calculations!$C$116+MOD(AT180,Calculations!$C$118))+Control!$C$7*Calculations!$C$85*INDEX('Monthly Data'!Q:Q,Calculations!$C$116+MOD(AT180,Calculations!$C$118))+(1-Control!$C$7*Calculations!$C$87)*INDEX('Monthly Data'!R:R,Calculations!$C$116+MOD(AT180,Calculations!$C$118))</f>
        <v>2.766281641786093E-2</v>
      </c>
      <c r="FK180" s="86">
        <f ca="1">Control!$C$7*Calculations!$C$82*INDEX('Monthly Data'!N:N,Calculations!$C$116+MOD(AU180,Calculations!$C$118))+Control!$C$7*Calculations!$C$83*INDEX('Monthly Data'!O:O,Calculations!$C$116+MOD(AU180,Calculations!$C$118))+Control!$C$7*Calculations!$C$84*INDEX('Monthly Data'!P:P,Calculations!$C$116+MOD(AU180,Calculations!$C$118))+Control!$C$7*Calculations!$C$85*INDEX('Monthly Data'!Q:Q,Calculations!$C$116+MOD(AU180,Calculations!$C$118))+(1-Control!$C$7*Calculations!$C$87)*INDEX('Monthly Data'!R:R,Calculations!$C$116+MOD(AU180,Calculations!$C$118))</f>
        <v>3.7118215575026904E-2</v>
      </c>
      <c r="FL180" s="86">
        <f ca="1">Control!$C$7*Calculations!$C$82*INDEX('Monthly Data'!N:N,Calculations!$C$116+MOD(AV180,Calculations!$C$118))+Control!$C$7*Calculations!$C$83*INDEX('Monthly Data'!O:O,Calculations!$C$116+MOD(AV180,Calculations!$C$118))+Control!$C$7*Calculations!$C$84*INDEX('Monthly Data'!P:P,Calculations!$C$116+MOD(AV180,Calculations!$C$118))+Control!$C$7*Calculations!$C$85*INDEX('Monthly Data'!Q:Q,Calculations!$C$116+MOD(AV180,Calculations!$C$118))+(1-Control!$C$7*Calculations!$C$87)*INDEX('Monthly Data'!R:R,Calculations!$C$116+MOD(AV180,Calculations!$C$118))</f>
        <v>-6.1115617667135171E-2</v>
      </c>
      <c r="FM180" s="86">
        <f ca="1">Control!$C$7*Calculations!$C$82*INDEX('Monthly Data'!N:N,Calculations!$C$116+MOD(AW180,Calculations!$C$118))+Control!$C$7*Calculations!$C$83*INDEX('Monthly Data'!O:O,Calculations!$C$116+MOD(AW180,Calculations!$C$118))+Control!$C$7*Calculations!$C$84*INDEX('Monthly Data'!P:P,Calculations!$C$116+MOD(AW180,Calculations!$C$118))+Control!$C$7*Calculations!$C$85*INDEX('Monthly Data'!Q:Q,Calculations!$C$116+MOD(AW180,Calculations!$C$118))+(1-Control!$C$7*Calculations!$C$87)*INDEX('Monthly Data'!R:R,Calculations!$C$116+MOD(AW180,Calculations!$C$118))</f>
        <v>2.4842166689046628E-2</v>
      </c>
      <c r="FN180" s="86">
        <f ca="1">Control!$C$7*Calculations!$C$82*INDEX('Monthly Data'!N:N,Calculations!$C$116+MOD(AX180,Calculations!$C$118))+Control!$C$7*Calculations!$C$83*INDEX('Monthly Data'!O:O,Calculations!$C$116+MOD(AX180,Calculations!$C$118))+Control!$C$7*Calculations!$C$84*INDEX('Monthly Data'!P:P,Calculations!$C$116+MOD(AX180,Calculations!$C$118))+Control!$C$7*Calculations!$C$85*INDEX('Monthly Data'!Q:Q,Calculations!$C$116+MOD(AX180,Calculations!$C$118))+(1-Control!$C$7*Calculations!$C$87)*INDEX('Monthly Data'!R:R,Calculations!$C$116+MOD(AX180,Calculations!$C$118))</f>
        <v>-1.880155173376722E-2</v>
      </c>
      <c r="FO180" s="86">
        <f ca="1">Control!$C$7*Calculations!$C$82*INDEX('Monthly Data'!N:N,Calculations!$C$116+MOD(AY180,Calculations!$C$118))+Control!$C$7*Calculations!$C$83*INDEX('Monthly Data'!O:O,Calculations!$C$116+MOD(AY180,Calculations!$C$118))+Control!$C$7*Calculations!$C$84*INDEX('Monthly Data'!P:P,Calculations!$C$116+MOD(AY180,Calculations!$C$118))+Control!$C$7*Calculations!$C$85*INDEX('Monthly Data'!Q:Q,Calculations!$C$116+MOD(AY180,Calculations!$C$118))+(1-Control!$C$7*Calculations!$C$87)*INDEX('Monthly Data'!R:R,Calculations!$C$116+MOD(AY180,Calculations!$C$118))</f>
        <v>6.4539397490030407E-3</v>
      </c>
      <c r="FP180" s="86">
        <f ca="1">Control!$C$7*Calculations!$C$82*INDEX('Monthly Data'!N:N,Calculations!$C$116+MOD(AZ180,Calculations!$C$118))+Control!$C$7*Calculations!$C$83*INDEX('Monthly Data'!O:O,Calculations!$C$116+MOD(AZ180,Calculations!$C$118))+Control!$C$7*Calculations!$C$84*INDEX('Monthly Data'!P:P,Calculations!$C$116+MOD(AZ180,Calculations!$C$118))+Control!$C$7*Calculations!$C$85*INDEX('Monthly Data'!Q:Q,Calculations!$C$116+MOD(AZ180,Calculations!$C$118))+(1-Control!$C$7*Calculations!$C$87)*INDEX('Monthly Data'!R:R,Calculations!$C$116+MOD(AZ180,Calculations!$C$118))</f>
        <v>6.6954569943530936E-3</v>
      </c>
      <c r="FQ180" s="86">
        <f ca="1">Control!$C$7*Calculations!$C$82*INDEX('Monthly Data'!N:N,Calculations!$C$116+MOD(BA180,Calculations!$C$118))+Control!$C$7*Calculations!$C$83*INDEX('Monthly Data'!O:O,Calculations!$C$116+MOD(BA180,Calculations!$C$118))+Control!$C$7*Calculations!$C$84*INDEX('Monthly Data'!P:P,Calculations!$C$116+MOD(BA180,Calculations!$C$118))+Control!$C$7*Calculations!$C$85*INDEX('Monthly Data'!Q:Q,Calculations!$C$116+MOD(BA180,Calculations!$C$118))+(1-Control!$C$7*Calculations!$C$87)*INDEX('Monthly Data'!R:R,Calculations!$C$116+MOD(BA180,Calculations!$C$118))</f>
        <v>7.3538285850108537E-3</v>
      </c>
      <c r="FR180" s="86">
        <f ca="1">Control!$C$7*Calculations!$C$82*INDEX('Monthly Data'!N:N,Calculations!$C$116+MOD(BB180,Calculations!$C$118))+Control!$C$7*Calculations!$C$83*INDEX('Monthly Data'!O:O,Calculations!$C$116+MOD(BB180,Calculations!$C$118))+Control!$C$7*Calculations!$C$84*INDEX('Monthly Data'!P:P,Calculations!$C$116+MOD(BB180,Calculations!$C$118))+Control!$C$7*Calculations!$C$85*INDEX('Monthly Data'!Q:Q,Calculations!$C$116+MOD(BB180,Calculations!$C$118))+(1-Control!$C$7*Calculations!$C$87)*INDEX('Monthly Data'!R:R,Calculations!$C$116+MOD(BB180,Calculations!$C$118))</f>
        <v>-1.6546126717384396E-2</v>
      </c>
      <c r="FS180" s="86">
        <f ca="1">Control!$C$7*Calculations!$C$82*INDEX('Monthly Data'!N:N,Calculations!$C$116+MOD(BC180,Calculations!$C$118))+Control!$C$7*Calculations!$C$83*INDEX('Monthly Data'!O:O,Calculations!$C$116+MOD(BC180,Calculations!$C$118))+Control!$C$7*Calculations!$C$84*INDEX('Monthly Data'!P:P,Calculations!$C$116+MOD(BC180,Calculations!$C$118))+Control!$C$7*Calculations!$C$85*INDEX('Monthly Data'!Q:Q,Calculations!$C$116+MOD(BC180,Calculations!$C$118))+(1-Control!$C$7*Calculations!$C$87)*INDEX('Monthly Data'!R:R,Calculations!$C$116+MOD(BC180,Calculations!$C$118))</f>
        <v>1.5115046179922851E-2</v>
      </c>
      <c r="FT180" s="86">
        <f ca="1">Control!$C$7*Calculations!$C$82*INDEX('Monthly Data'!N:N,Calculations!$C$116+MOD(BD180,Calculations!$C$118))+Control!$C$7*Calculations!$C$83*INDEX('Monthly Data'!O:O,Calculations!$C$116+MOD(BD180,Calculations!$C$118))+Control!$C$7*Calculations!$C$84*INDEX('Monthly Data'!P:P,Calculations!$C$116+MOD(BD180,Calculations!$C$118))+Control!$C$7*Calculations!$C$85*INDEX('Monthly Data'!Q:Q,Calculations!$C$116+MOD(BD180,Calculations!$C$118))+(1-Control!$C$7*Calculations!$C$87)*INDEX('Monthly Data'!R:R,Calculations!$C$116+MOD(BD180,Calculations!$C$118))</f>
        <v>1.5108777406081684E-3</v>
      </c>
      <c r="FU180" s="86">
        <f ca="1">Control!$C$7*Calculations!$C$82*INDEX('Monthly Data'!N:N,Calculations!$C$116+MOD(BE180,Calculations!$C$118))+Control!$C$7*Calculations!$C$83*INDEX('Monthly Data'!O:O,Calculations!$C$116+MOD(BE180,Calculations!$C$118))+Control!$C$7*Calculations!$C$84*INDEX('Monthly Data'!P:P,Calculations!$C$116+MOD(BE180,Calculations!$C$118))+Control!$C$7*Calculations!$C$85*INDEX('Monthly Data'!Q:Q,Calculations!$C$116+MOD(BE180,Calculations!$C$118))+(1-Control!$C$7*Calculations!$C$87)*INDEX('Monthly Data'!R:R,Calculations!$C$116+MOD(BE180,Calculations!$C$118))</f>
        <v>1.7073665854433945E-2</v>
      </c>
      <c r="FV180" s="86">
        <f ca="1">Control!$C$7*Calculations!$C$82*INDEX('Monthly Data'!N:N,Calculations!$C$116+MOD(BF180,Calculations!$C$118))+Control!$C$7*Calculations!$C$83*INDEX('Monthly Data'!O:O,Calculations!$C$116+MOD(BF180,Calculations!$C$118))+Control!$C$7*Calculations!$C$84*INDEX('Monthly Data'!P:P,Calculations!$C$116+MOD(BF180,Calculations!$C$118))+Control!$C$7*Calculations!$C$85*INDEX('Monthly Data'!Q:Q,Calculations!$C$116+MOD(BF180,Calculations!$C$118))+(1-Control!$C$7*Calculations!$C$87)*INDEX('Monthly Data'!R:R,Calculations!$C$116+MOD(BF180,Calculations!$C$118))</f>
        <v>-1.3959200237295809E-2</v>
      </c>
      <c r="FW180" s="86">
        <f ca="1">Control!$C$7*Calculations!$C$82*INDEX('Monthly Data'!N:N,Calculations!$C$116+MOD(BG180,Calculations!$C$118))+Control!$C$7*Calculations!$C$83*INDEX('Monthly Data'!O:O,Calculations!$C$116+MOD(BG180,Calculations!$C$118))+Control!$C$7*Calculations!$C$84*INDEX('Monthly Data'!P:P,Calculations!$C$116+MOD(BG180,Calculations!$C$118))+Control!$C$7*Calculations!$C$85*INDEX('Monthly Data'!Q:Q,Calculations!$C$116+MOD(BG180,Calculations!$C$118))+(1-Control!$C$7*Calculations!$C$87)*INDEX('Monthly Data'!R:R,Calculations!$C$116+MOD(BG180,Calculations!$C$118))</f>
        <v>9.9787204839310462E-3</v>
      </c>
      <c r="FX180" s="86">
        <f ca="1">Control!$C$7*Calculations!$C$82*INDEX('Monthly Data'!N:N,Calculations!$C$116+MOD(BH180,Calculations!$C$118))+Control!$C$7*Calculations!$C$83*INDEX('Monthly Data'!O:O,Calculations!$C$116+MOD(BH180,Calculations!$C$118))+Control!$C$7*Calculations!$C$84*INDEX('Monthly Data'!P:P,Calculations!$C$116+MOD(BH180,Calculations!$C$118))+Control!$C$7*Calculations!$C$85*INDEX('Monthly Data'!Q:Q,Calculations!$C$116+MOD(BH180,Calculations!$C$118))+(1-Control!$C$7*Calculations!$C$87)*INDEX('Monthly Data'!R:R,Calculations!$C$116+MOD(BH180,Calculations!$C$118))</f>
        <v>1.0353752315110615E-2</v>
      </c>
      <c r="FY180" s="86">
        <f ca="1">Control!$C$7*Calculations!$C$82*INDEX('Monthly Data'!N:N,Calculations!$C$116+MOD(BI180,Calculations!$C$118))+Control!$C$7*Calculations!$C$83*INDEX('Monthly Data'!O:O,Calculations!$C$116+MOD(BI180,Calculations!$C$118))+Control!$C$7*Calculations!$C$84*INDEX('Monthly Data'!P:P,Calculations!$C$116+MOD(BI180,Calculations!$C$118))+Control!$C$7*Calculations!$C$85*INDEX('Monthly Data'!Q:Q,Calculations!$C$116+MOD(BI180,Calculations!$C$118))+(1-Control!$C$7*Calculations!$C$87)*INDEX('Monthly Data'!R:R,Calculations!$C$116+MOD(BI180,Calculations!$C$118))</f>
        <v>1.7599621212565995E-2</v>
      </c>
      <c r="FZ180" s="86">
        <f ca="1">Control!$C$7*Calculations!$C$82*INDEX('Monthly Data'!N:N,Calculations!$C$116+MOD(BJ180,Calculations!$C$118))+Control!$C$7*Calculations!$C$83*INDEX('Monthly Data'!O:O,Calculations!$C$116+MOD(BJ180,Calculations!$C$118))+Control!$C$7*Calculations!$C$84*INDEX('Monthly Data'!P:P,Calculations!$C$116+MOD(BJ180,Calculations!$C$118))+Control!$C$7*Calculations!$C$85*INDEX('Monthly Data'!Q:Q,Calculations!$C$116+MOD(BJ180,Calculations!$C$118))+(1-Control!$C$7*Calculations!$C$87)*INDEX('Monthly Data'!R:R,Calculations!$C$116+MOD(BJ180,Calculations!$C$118))</f>
        <v>2.9708469559001142E-2</v>
      </c>
      <c r="GA180" s="86">
        <f ca="1">Control!$C$7*Calculations!$C$82*INDEX('Monthly Data'!N:N,Calculations!$C$116+MOD(BK180,Calculations!$C$118))+Control!$C$7*Calculations!$C$83*INDEX('Monthly Data'!O:O,Calculations!$C$116+MOD(BK180,Calculations!$C$118))+Control!$C$7*Calculations!$C$84*INDEX('Monthly Data'!P:P,Calculations!$C$116+MOD(BK180,Calculations!$C$118))+Control!$C$7*Calculations!$C$85*INDEX('Monthly Data'!Q:Q,Calculations!$C$116+MOD(BK180,Calculations!$C$118))+(1-Control!$C$7*Calculations!$C$87)*INDEX('Monthly Data'!R:R,Calculations!$C$116+MOD(BK180,Calculations!$C$118))</f>
        <v>1.5063457444773597E-2</v>
      </c>
      <c r="GB180" s="86">
        <f ca="1">Control!$C$7*Calculations!$C$82*INDEX('Monthly Data'!N:N,Calculations!$C$116+MOD(BL180,Calculations!$C$118))+Control!$C$7*Calculations!$C$83*INDEX('Monthly Data'!O:O,Calculations!$C$116+MOD(BL180,Calculations!$C$118))+Control!$C$7*Calculations!$C$84*INDEX('Monthly Data'!P:P,Calculations!$C$116+MOD(BL180,Calculations!$C$118))+Control!$C$7*Calculations!$C$85*INDEX('Monthly Data'!Q:Q,Calculations!$C$116+MOD(BL180,Calculations!$C$118))+(1-Control!$C$7*Calculations!$C$87)*INDEX('Monthly Data'!R:R,Calculations!$C$116+MOD(BL180,Calculations!$C$118))</f>
        <v>2.766281641786093E-2</v>
      </c>
      <c r="GC180" s="86">
        <f ca="1">Control!$C$7*Calculations!$C$82*INDEX('Monthly Data'!N:N,Calculations!$C$116+MOD(BM180,Calculations!$C$118))+Control!$C$7*Calculations!$C$83*INDEX('Monthly Data'!O:O,Calculations!$C$116+MOD(BM180,Calculations!$C$118))+Control!$C$7*Calculations!$C$84*INDEX('Monthly Data'!P:P,Calculations!$C$116+MOD(BM180,Calculations!$C$118))+Control!$C$7*Calculations!$C$85*INDEX('Monthly Data'!Q:Q,Calculations!$C$116+MOD(BM180,Calculations!$C$118))+(1-Control!$C$7*Calculations!$C$87)*INDEX('Monthly Data'!R:R,Calculations!$C$116+MOD(BM180,Calculations!$C$118))</f>
        <v>-3.9863250714949353E-2</v>
      </c>
      <c r="GD180" s="86">
        <f ca="1">Control!$C$7*Calculations!$C$82*INDEX('Monthly Data'!N:N,Calculations!$C$116+MOD(BN180,Calculations!$C$118))+Control!$C$7*Calculations!$C$83*INDEX('Monthly Data'!O:O,Calculations!$C$116+MOD(BN180,Calculations!$C$118))+Control!$C$7*Calculations!$C$84*INDEX('Monthly Data'!P:P,Calculations!$C$116+MOD(BN180,Calculations!$C$118))+Control!$C$7*Calculations!$C$85*INDEX('Monthly Data'!Q:Q,Calculations!$C$116+MOD(BN180,Calculations!$C$118))+(1-Control!$C$7*Calculations!$C$87)*INDEX('Monthly Data'!R:R,Calculations!$C$116+MOD(BN180,Calculations!$C$118))</f>
        <v>-1.0485101266941802E-2</v>
      </c>
      <c r="GE180" s="86">
        <f ca="1">Control!$C$7*Calculations!$C$82*INDEX('Monthly Data'!N:N,Calculations!$C$116+MOD(BO180,Calculations!$C$118))+Control!$C$7*Calculations!$C$83*INDEX('Monthly Data'!O:O,Calculations!$C$116+MOD(BO180,Calculations!$C$118))+Control!$C$7*Calculations!$C$84*INDEX('Monthly Data'!P:P,Calculations!$C$116+MOD(BO180,Calculations!$C$118))+Control!$C$7*Calculations!$C$85*INDEX('Monthly Data'!Q:Q,Calculations!$C$116+MOD(BO180,Calculations!$C$118))+(1-Control!$C$7*Calculations!$C$87)*INDEX('Monthly Data'!R:R,Calculations!$C$116+MOD(BO180,Calculations!$C$118))</f>
        <v>1.0415351832335435E-2</v>
      </c>
      <c r="GF180" s="86">
        <f ca="1">Control!$C$7*Calculations!$C$82*INDEX('Monthly Data'!N:N,Calculations!$C$116+MOD(BP180,Calculations!$C$118))+Control!$C$7*Calculations!$C$83*INDEX('Monthly Data'!O:O,Calculations!$C$116+MOD(BP180,Calculations!$C$118))+Control!$C$7*Calculations!$C$84*INDEX('Monthly Data'!P:P,Calculations!$C$116+MOD(BP180,Calculations!$C$118))+Control!$C$7*Calculations!$C$85*INDEX('Monthly Data'!Q:Q,Calculations!$C$116+MOD(BP180,Calculations!$C$118))+(1-Control!$C$7*Calculations!$C$87)*INDEX('Monthly Data'!R:R,Calculations!$C$116+MOD(BP180,Calculations!$C$118))</f>
        <v>-2.6378232493851243E-2</v>
      </c>
      <c r="GG180" s="86">
        <f ca="1">Control!$C$7*Calculations!$C$82*INDEX('Monthly Data'!N:N,Calculations!$C$116+MOD(BQ180,Calculations!$C$118))+Control!$C$7*Calculations!$C$83*INDEX('Monthly Data'!O:O,Calculations!$C$116+MOD(BQ180,Calculations!$C$118))+Control!$C$7*Calculations!$C$84*INDEX('Monthly Data'!P:P,Calculations!$C$116+MOD(BQ180,Calculations!$C$118))+Control!$C$7*Calculations!$C$85*INDEX('Monthly Data'!Q:Q,Calculations!$C$116+MOD(BQ180,Calculations!$C$118))+(1-Control!$C$7*Calculations!$C$87)*INDEX('Monthly Data'!R:R,Calculations!$C$116+MOD(BQ180,Calculations!$C$118))</f>
        <v>-2.0259958308006688E-2</v>
      </c>
      <c r="GH180" s="86">
        <f ca="1">Control!$C$7*Calculations!$C$82*INDEX('Monthly Data'!N:N,Calculations!$C$116+MOD(BR180,Calculations!$C$118))+Control!$C$7*Calculations!$C$83*INDEX('Monthly Data'!O:O,Calculations!$C$116+MOD(BR180,Calculations!$C$118))+Control!$C$7*Calculations!$C$84*INDEX('Monthly Data'!P:P,Calculations!$C$116+MOD(BR180,Calculations!$C$118))+Control!$C$7*Calculations!$C$85*INDEX('Monthly Data'!Q:Q,Calculations!$C$116+MOD(BR180,Calculations!$C$118))+(1-Control!$C$7*Calculations!$C$87)*INDEX('Monthly Data'!R:R,Calculations!$C$116+MOD(BR180,Calculations!$C$118))</f>
        <v>4.5132804118240749E-2</v>
      </c>
      <c r="GI180" s="86">
        <f ca="1">Control!$C$7*Calculations!$C$82*INDEX('Monthly Data'!N:N,Calculations!$C$116+MOD(BS180,Calculations!$C$118))+Control!$C$7*Calculations!$C$83*INDEX('Monthly Data'!O:O,Calculations!$C$116+MOD(BS180,Calculations!$C$118))+Control!$C$7*Calculations!$C$84*INDEX('Monthly Data'!P:P,Calculations!$C$116+MOD(BS180,Calculations!$C$118))+Control!$C$7*Calculations!$C$85*INDEX('Monthly Data'!Q:Q,Calculations!$C$116+MOD(BS180,Calculations!$C$118))+(1-Control!$C$7*Calculations!$C$87)*INDEX('Monthly Data'!R:R,Calculations!$C$116+MOD(BS180,Calculations!$C$118))</f>
        <v>7.5897487599915015E-3</v>
      </c>
      <c r="GJ180" s="86">
        <f ca="1">Control!$C$7*Calculations!$C$82*INDEX('Monthly Data'!N:N,Calculations!$C$116+MOD(BT180,Calculations!$C$118))+Control!$C$7*Calculations!$C$83*INDEX('Monthly Data'!O:O,Calculations!$C$116+MOD(BT180,Calculations!$C$118))+Control!$C$7*Calculations!$C$84*INDEX('Monthly Data'!P:P,Calculations!$C$116+MOD(BT180,Calculations!$C$118))+Control!$C$7*Calculations!$C$85*INDEX('Monthly Data'!Q:Q,Calculations!$C$116+MOD(BT180,Calculations!$C$118))+(1-Control!$C$7*Calculations!$C$87)*INDEX('Monthly Data'!R:R,Calculations!$C$116+MOD(BT180,Calculations!$C$118))</f>
        <v>7.3538285850108537E-3</v>
      </c>
      <c r="GK180" s="86">
        <f ca="1">Control!$C$7*Calculations!$C$82*INDEX('Monthly Data'!N:N,Calculations!$C$116+MOD(BU180,Calculations!$C$118))+Control!$C$7*Calculations!$C$83*INDEX('Monthly Data'!O:O,Calculations!$C$116+MOD(BU180,Calculations!$C$118))+Control!$C$7*Calculations!$C$84*INDEX('Monthly Data'!P:P,Calculations!$C$116+MOD(BU180,Calculations!$C$118))+Control!$C$7*Calculations!$C$85*INDEX('Monthly Data'!Q:Q,Calculations!$C$116+MOD(BU180,Calculations!$C$118))+(1-Control!$C$7*Calculations!$C$87)*INDEX('Monthly Data'!R:R,Calculations!$C$116+MOD(BU180,Calculations!$C$118))</f>
        <v>4.2795950888382334E-3</v>
      </c>
      <c r="GL180" s="86">
        <f ca="1">Control!$C$7*Calculations!$C$82*INDEX('Monthly Data'!N:N,Calculations!$C$116+MOD(BV180,Calculations!$C$118))+Control!$C$7*Calculations!$C$83*INDEX('Monthly Data'!O:O,Calculations!$C$116+MOD(BV180,Calculations!$C$118))+Control!$C$7*Calculations!$C$84*INDEX('Monthly Data'!P:P,Calculations!$C$116+MOD(BV180,Calculations!$C$118))+Control!$C$7*Calculations!$C$85*INDEX('Monthly Data'!Q:Q,Calculations!$C$116+MOD(BV180,Calculations!$C$118))+(1-Control!$C$7*Calculations!$C$87)*INDEX('Monthly Data'!R:R,Calculations!$C$116+MOD(BV180,Calculations!$C$118))</f>
        <v>-1.880155173376722E-2</v>
      </c>
      <c r="GM180" s="86">
        <f ca="1">Control!$C$7*Calculations!$C$82*INDEX('Monthly Data'!N:N,Calculations!$C$116+MOD(BW180,Calculations!$C$118))+Control!$C$7*Calculations!$C$83*INDEX('Monthly Data'!O:O,Calculations!$C$116+MOD(BW180,Calculations!$C$118))+Control!$C$7*Calculations!$C$84*INDEX('Monthly Data'!P:P,Calculations!$C$116+MOD(BW180,Calculations!$C$118))+Control!$C$7*Calculations!$C$85*INDEX('Monthly Data'!Q:Q,Calculations!$C$116+MOD(BW180,Calculations!$C$118))+(1-Control!$C$7*Calculations!$C$87)*INDEX('Monthly Data'!R:R,Calculations!$C$116+MOD(BW180,Calculations!$C$118))</f>
        <v>1.7472933988537529E-2</v>
      </c>
      <c r="GN180" s="86">
        <f ca="1">Control!$C$7*Calculations!$C$82*INDEX('Monthly Data'!N:N,Calculations!$C$116+MOD(BX180,Calculations!$C$118))+Control!$C$7*Calculations!$C$83*INDEX('Monthly Data'!O:O,Calculations!$C$116+MOD(BX180,Calculations!$C$118))+Control!$C$7*Calculations!$C$84*INDEX('Monthly Data'!P:P,Calculations!$C$116+MOD(BX180,Calculations!$C$118))+Control!$C$7*Calculations!$C$85*INDEX('Monthly Data'!Q:Q,Calculations!$C$116+MOD(BX180,Calculations!$C$118))+(1-Control!$C$7*Calculations!$C$87)*INDEX('Monthly Data'!R:R,Calculations!$C$116+MOD(BX180,Calculations!$C$118))</f>
        <v>1.0921298083007208E-2</v>
      </c>
      <c r="GO180" s="86">
        <f ca="1">Control!$C$7*Calculations!$C$82*INDEX('Monthly Data'!N:N,Calculations!$C$116+MOD(BY180,Calculations!$C$118))+Control!$C$7*Calculations!$C$83*INDEX('Monthly Data'!O:O,Calculations!$C$116+MOD(BY180,Calculations!$C$118))+Control!$C$7*Calculations!$C$84*INDEX('Monthly Data'!P:P,Calculations!$C$116+MOD(BY180,Calculations!$C$118))+Control!$C$7*Calculations!$C$85*INDEX('Monthly Data'!Q:Q,Calculations!$C$116+MOD(BY180,Calculations!$C$118))+(1-Control!$C$7*Calculations!$C$87)*INDEX('Monthly Data'!R:R,Calculations!$C$116+MOD(BY180,Calculations!$C$118))</f>
        <v>1.1809891087585166E-2</v>
      </c>
      <c r="GP180" s="86">
        <f ca="1">Control!$C$7*Calculations!$C$82*INDEX('Monthly Data'!N:N,Calculations!$C$116+MOD(BZ180,Calculations!$C$118))+Control!$C$7*Calculations!$C$83*INDEX('Monthly Data'!O:O,Calculations!$C$116+MOD(BZ180,Calculations!$C$118))+Control!$C$7*Calculations!$C$84*INDEX('Monthly Data'!P:P,Calculations!$C$116+MOD(BZ180,Calculations!$C$118))+Control!$C$7*Calculations!$C$85*INDEX('Monthly Data'!Q:Q,Calculations!$C$116+MOD(BZ180,Calculations!$C$118))+(1-Control!$C$7*Calculations!$C$87)*INDEX('Monthly Data'!R:R,Calculations!$C$116+MOD(BZ180,Calculations!$C$118))</f>
        <v>-3.8875517825435772E-3</v>
      </c>
      <c r="GQ180" s="86">
        <f ca="1">Control!$C$7*Calculations!$C$82*INDEX('Monthly Data'!N:N,Calculations!$C$116+MOD(CA180,Calculations!$C$118))+Control!$C$7*Calculations!$C$83*INDEX('Monthly Data'!O:O,Calculations!$C$116+MOD(CA180,Calculations!$C$118))+Control!$C$7*Calculations!$C$84*INDEX('Monthly Data'!P:P,Calculations!$C$116+MOD(CA180,Calculations!$C$118))+Control!$C$7*Calculations!$C$85*INDEX('Monthly Data'!Q:Q,Calculations!$C$116+MOD(CA180,Calculations!$C$118))+(1-Control!$C$7*Calculations!$C$87)*INDEX('Monthly Data'!R:R,Calculations!$C$116+MOD(CA180,Calculations!$C$118))</f>
        <v>-1.0485101266941802E-2</v>
      </c>
      <c r="GR180" s="86">
        <f ca="1">Control!$C$7*Calculations!$C$82*INDEX('Monthly Data'!N:N,Calculations!$C$116+MOD(CB180,Calculations!$C$118))+Control!$C$7*Calculations!$C$83*INDEX('Monthly Data'!O:O,Calculations!$C$116+MOD(CB180,Calculations!$C$118))+Control!$C$7*Calculations!$C$84*INDEX('Monthly Data'!P:P,Calculations!$C$116+MOD(CB180,Calculations!$C$118))+Control!$C$7*Calculations!$C$85*INDEX('Monthly Data'!Q:Q,Calculations!$C$116+MOD(CB180,Calculations!$C$118))+(1-Control!$C$7*Calculations!$C$87)*INDEX('Monthly Data'!R:R,Calculations!$C$116+MOD(CB180,Calculations!$C$118))</f>
        <v>1.7484305259657981E-2</v>
      </c>
      <c r="GS180" s="86">
        <f ca="1">Control!$C$7*Calculations!$C$82*INDEX('Monthly Data'!N:N,Calculations!$C$116+MOD(CC180,Calculations!$C$118))+Control!$C$7*Calculations!$C$83*INDEX('Monthly Data'!O:O,Calculations!$C$116+MOD(CC180,Calculations!$C$118))+Control!$C$7*Calculations!$C$84*INDEX('Monthly Data'!P:P,Calculations!$C$116+MOD(CC180,Calculations!$C$118))+Control!$C$7*Calculations!$C$85*INDEX('Monthly Data'!Q:Q,Calculations!$C$116+MOD(CC180,Calculations!$C$118))+(1-Control!$C$7*Calculations!$C$87)*INDEX('Monthly Data'!R:R,Calculations!$C$116+MOD(CC180,Calculations!$C$118))</f>
        <v>1.2435425892067014E-2</v>
      </c>
      <c r="GT180" s="86">
        <f ca="1">Control!$C$7*Calculations!$C$82*INDEX('Monthly Data'!N:N,Calculations!$C$116+MOD(CD180,Calculations!$C$118))+Control!$C$7*Calculations!$C$83*INDEX('Monthly Data'!O:O,Calculations!$C$116+MOD(CD180,Calculations!$C$118))+Control!$C$7*Calculations!$C$84*INDEX('Monthly Data'!P:P,Calculations!$C$116+MOD(CD180,Calculations!$C$118))+Control!$C$7*Calculations!$C$85*INDEX('Monthly Data'!Q:Q,Calculations!$C$116+MOD(CD180,Calculations!$C$118))+(1-Control!$C$7*Calculations!$C$87)*INDEX('Monthly Data'!R:R,Calculations!$C$116+MOD(CD180,Calculations!$C$118))</f>
        <v>5.8868730207813358E-3</v>
      </c>
      <c r="GU180" s="86">
        <f ca="1">Control!$C$7*Calculations!$C$82*INDEX('Monthly Data'!N:N,Calculations!$C$116+MOD(CE180,Calculations!$C$118))+Control!$C$7*Calculations!$C$83*INDEX('Monthly Data'!O:O,Calculations!$C$116+MOD(CE180,Calculations!$C$118))+Control!$C$7*Calculations!$C$84*INDEX('Monthly Data'!P:P,Calculations!$C$116+MOD(CE180,Calculations!$C$118))+Control!$C$7*Calculations!$C$85*INDEX('Monthly Data'!Q:Q,Calculations!$C$116+MOD(CE180,Calculations!$C$118))+(1-Control!$C$7*Calculations!$C$87)*INDEX('Monthly Data'!R:R,Calculations!$C$116+MOD(CE180,Calculations!$C$118))</f>
        <v>1.7472933988537529E-2</v>
      </c>
      <c r="GV180" s="86">
        <f ca="1">Control!$C$7*Calculations!$C$82*INDEX('Monthly Data'!N:N,Calculations!$C$116+MOD(CF180,Calculations!$C$118))+Control!$C$7*Calculations!$C$83*INDEX('Monthly Data'!O:O,Calculations!$C$116+MOD(CF180,Calculations!$C$118))+Control!$C$7*Calculations!$C$84*INDEX('Monthly Data'!P:P,Calculations!$C$116+MOD(CF180,Calculations!$C$118))+Control!$C$7*Calculations!$C$85*INDEX('Monthly Data'!Q:Q,Calculations!$C$116+MOD(CF180,Calculations!$C$118))+(1-Control!$C$7*Calculations!$C$87)*INDEX('Monthly Data'!R:R,Calculations!$C$116+MOD(CF180,Calculations!$C$118))</f>
        <v>5.1279584938936244E-2</v>
      </c>
      <c r="GW180" s="86">
        <f ca="1">Control!$C$7*Calculations!$C$82*INDEX('Monthly Data'!N:N,Calculations!$C$116+MOD(CG180,Calculations!$C$118))+Control!$C$7*Calculations!$C$83*INDEX('Monthly Data'!O:O,Calculations!$C$116+MOD(CG180,Calculations!$C$118))+Control!$C$7*Calculations!$C$84*INDEX('Monthly Data'!P:P,Calculations!$C$116+MOD(CG180,Calculations!$C$118))+Control!$C$7*Calculations!$C$85*INDEX('Monthly Data'!Q:Q,Calculations!$C$116+MOD(CG180,Calculations!$C$118))+(1-Control!$C$7*Calculations!$C$87)*INDEX('Monthly Data'!R:R,Calculations!$C$116+MOD(CG180,Calculations!$C$118))</f>
        <v>1.142101364887867E-2</v>
      </c>
      <c r="GX180" s="86">
        <f ca="1">Control!$C$7*Calculations!$C$82*INDEX('Monthly Data'!N:N,Calculations!$C$116+MOD(CH180,Calculations!$C$118))+Control!$C$7*Calculations!$C$83*INDEX('Monthly Data'!O:O,Calculations!$C$116+MOD(CH180,Calculations!$C$118))+Control!$C$7*Calculations!$C$84*INDEX('Monthly Data'!P:P,Calculations!$C$116+MOD(CH180,Calculations!$C$118))+Control!$C$7*Calculations!$C$85*INDEX('Monthly Data'!Q:Q,Calculations!$C$116+MOD(CH180,Calculations!$C$118))+(1-Control!$C$7*Calculations!$C$87)*INDEX('Monthly Data'!R:R,Calculations!$C$116+MOD(CH180,Calculations!$C$118))</f>
        <v>9.9793409618087695E-3</v>
      </c>
      <c r="GY180" s="86">
        <f ca="1">Control!$C$7*Calculations!$C$82*INDEX('Monthly Data'!N:N,Calculations!$C$116+MOD(CI180,Calculations!$C$118))+Control!$C$7*Calculations!$C$83*INDEX('Monthly Data'!O:O,Calculations!$C$116+MOD(CI180,Calculations!$C$118))+Control!$C$7*Calculations!$C$84*INDEX('Monthly Data'!P:P,Calculations!$C$116+MOD(CI180,Calculations!$C$118))+Control!$C$7*Calculations!$C$85*INDEX('Monthly Data'!Q:Q,Calculations!$C$116+MOD(CI180,Calculations!$C$118))+(1-Control!$C$7*Calculations!$C$87)*INDEX('Monthly Data'!R:R,Calculations!$C$116+MOD(CI180,Calculations!$C$118))</f>
        <v>1.2435425892067014E-2</v>
      </c>
      <c r="GZ180" s="86">
        <f ca="1">Control!$C$7*Calculations!$C$82*INDEX('Monthly Data'!N:N,Calculations!$C$116+MOD(CJ180,Calculations!$C$118))+Control!$C$7*Calculations!$C$83*INDEX('Monthly Data'!O:O,Calculations!$C$116+MOD(CJ180,Calculations!$C$118))+Control!$C$7*Calculations!$C$84*INDEX('Monthly Data'!P:P,Calculations!$C$116+MOD(CJ180,Calculations!$C$118))+Control!$C$7*Calculations!$C$85*INDEX('Monthly Data'!Q:Q,Calculations!$C$116+MOD(CJ180,Calculations!$C$118))+(1-Control!$C$7*Calculations!$C$87)*INDEX('Monthly Data'!R:R,Calculations!$C$116+MOD(CJ180,Calculations!$C$118))</f>
        <v>9.9793409618087695E-3</v>
      </c>
      <c r="HA180" s="86">
        <f ca="1">Control!$C$7*Calculations!$C$82*INDEX('Monthly Data'!N:N,Calculations!$C$116+MOD(CK180,Calculations!$C$118))+Control!$C$7*Calculations!$C$83*INDEX('Monthly Data'!O:O,Calculations!$C$116+MOD(CK180,Calculations!$C$118))+Control!$C$7*Calculations!$C$84*INDEX('Monthly Data'!P:P,Calculations!$C$116+MOD(CK180,Calculations!$C$118))+Control!$C$7*Calculations!$C$85*INDEX('Monthly Data'!Q:Q,Calculations!$C$116+MOD(CK180,Calculations!$C$118))+(1-Control!$C$7*Calculations!$C$87)*INDEX('Monthly Data'!R:R,Calculations!$C$116+MOD(CK180,Calculations!$C$118))</f>
        <v>2.3852824346838646E-2</v>
      </c>
      <c r="HB180" s="86">
        <f ca="1">Control!$C$7*Calculations!$C$82*INDEX('Monthly Data'!N:N,Calculations!$C$116+MOD(CL180,Calculations!$C$118))+Control!$C$7*Calculations!$C$83*INDEX('Monthly Data'!O:O,Calculations!$C$116+MOD(CL180,Calculations!$C$118))+Control!$C$7*Calculations!$C$84*INDEX('Monthly Data'!P:P,Calculations!$C$116+MOD(CL180,Calculations!$C$118))+Control!$C$7*Calculations!$C$85*INDEX('Monthly Data'!Q:Q,Calculations!$C$116+MOD(CL180,Calculations!$C$118))+(1-Control!$C$7*Calculations!$C$87)*INDEX('Monthly Data'!R:R,Calculations!$C$116+MOD(CL180,Calculations!$C$118))</f>
        <v>1.2722494017511032E-2</v>
      </c>
      <c r="HC180" s="86">
        <f ca="1">Control!$C$7*Calculations!$C$82*INDEX('Monthly Data'!N:N,Calculations!$C$116+MOD(CM180,Calculations!$C$118))+Control!$C$7*Calculations!$C$83*INDEX('Monthly Data'!O:O,Calculations!$C$116+MOD(CM180,Calculations!$C$118))+Control!$C$7*Calculations!$C$84*INDEX('Monthly Data'!P:P,Calculations!$C$116+MOD(CM180,Calculations!$C$118))+Control!$C$7*Calculations!$C$85*INDEX('Monthly Data'!Q:Q,Calculations!$C$116+MOD(CM180,Calculations!$C$118))+(1-Control!$C$7*Calculations!$C$87)*INDEX('Monthly Data'!R:R,Calculations!$C$116+MOD(CM180,Calculations!$C$118))</f>
        <v>-2.4571433440223247E-2</v>
      </c>
      <c r="HD180" s="86">
        <f ca="1">Control!$C$7*Calculations!$C$82*INDEX('Monthly Data'!N:N,Calculations!$C$116+MOD(CN180,Calculations!$C$118))+Control!$C$7*Calculations!$C$83*INDEX('Monthly Data'!O:O,Calculations!$C$116+MOD(CN180,Calculations!$C$118))+Control!$C$7*Calculations!$C$84*INDEX('Monthly Data'!P:P,Calculations!$C$116+MOD(CN180,Calculations!$C$118))+Control!$C$7*Calculations!$C$85*INDEX('Monthly Data'!Q:Q,Calculations!$C$116+MOD(CN180,Calculations!$C$118))+(1-Control!$C$7*Calculations!$C$87)*INDEX('Monthly Data'!R:R,Calculations!$C$116+MOD(CN180,Calculations!$C$118))</f>
        <v>-9.5555592256394619E-3</v>
      </c>
      <c r="HE180" s="86">
        <f ca="1">Control!$C$7*Calculations!$C$82*INDEX('Monthly Data'!N:N,Calculations!$C$116+MOD(CO180,Calculations!$C$118))+Control!$C$7*Calculations!$C$83*INDEX('Monthly Data'!O:O,Calculations!$C$116+MOD(CO180,Calculations!$C$118))+Control!$C$7*Calculations!$C$84*INDEX('Monthly Data'!P:P,Calculations!$C$116+MOD(CO180,Calculations!$C$118))+Control!$C$7*Calculations!$C$85*INDEX('Monthly Data'!Q:Q,Calculations!$C$116+MOD(CO180,Calculations!$C$118))+(1-Control!$C$7*Calculations!$C$87)*INDEX('Monthly Data'!R:R,Calculations!$C$116+MOD(CO180,Calculations!$C$118))</f>
        <v>7.9764341593600071E-3</v>
      </c>
      <c r="HF180" s="86">
        <f ca="1">Control!$C$7*Calculations!$C$82*INDEX('Monthly Data'!N:N,Calculations!$C$116+MOD(CP180,Calculations!$C$118))+Control!$C$7*Calculations!$C$83*INDEX('Monthly Data'!O:O,Calculations!$C$116+MOD(CP180,Calculations!$C$118))+Control!$C$7*Calculations!$C$84*INDEX('Monthly Data'!P:P,Calculations!$C$116+MOD(CP180,Calculations!$C$118))+Control!$C$7*Calculations!$C$85*INDEX('Monthly Data'!Q:Q,Calculations!$C$116+MOD(CP180,Calculations!$C$118))+(1-Control!$C$7*Calculations!$C$87)*INDEX('Monthly Data'!R:R,Calculations!$C$116+MOD(CP180,Calculations!$C$118))</f>
        <v>4.089189590407355E-3</v>
      </c>
      <c r="HG180" s="86">
        <f ca="1">Control!$C$7*Calculations!$C$82*INDEX('Monthly Data'!N:N,Calculations!$C$116+MOD(CQ180,Calculations!$C$118))+Control!$C$7*Calculations!$C$83*INDEX('Monthly Data'!O:O,Calculations!$C$116+MOD(CQ180,Calculations!$C$118))+Control!$C$7*Calculations!$C$84*INDEX('Monthly Data'!P:P,Calculations!$C$116+MOD(CQ180,Calculations!$C$118))+Control!$C$7*Calculations!$C$85*INDEX('Monthly Data'!Q:Q,Calculations!$C$116+MOD(CQ180,Calculations!$C$118))+(1-Control!$C$7*Calculations!$C$87)*INDEX('Monthly Data'!R:R,Calculations!$C$116+MOD(CQ180,Calculations!$C$118))</f>
        <v>1.7073665854433945E-2</v>
      </c>
      <c r="HH180" s="86">
        <f ca="1">Control!$C$7*Calculations!$C$82*INDEX('Monthly Data'!N:N,Calculations!$C$116+MOD(CR180,Calculations!$C$118))+Control!$C$7*Calculations!$C$83*INDEX('Monthly Data'!O:O,Calculations!$C$116+MOD(CR180,Calculations!$C$118))+Control!$C$7*Calculations!$C$84*INDEX('Monthly Data'!P:P,Calculations!$C$116+MOD(CR180,Calculations!$C$118))+Control!$C$7*Calculations!$C$85*INDEX('Monthly Data'!Q:Q,Calculations!$C$116+MOD(CR180,Calculations!$C$118))+(1-Control!$C$7*Calculations!$C$87)*INDEX('Monthly Data'!R:R,Calculations!$C$116+MOD(CR180,Calculations!$C$118))</f>
        <v>-3.8875517825435772E-3</v>
      </c>
      <c r="HI180" s="86">
        <f ca="1">Control!$C$7*Calculations!$C$82*INDEX('Monthly Data'!N:N,Calculations!$C$116+MOD(CS180,Calculations!$C$118))+Control!$C$7*Calculations!$C$83*INDEX('Monthly Data'!O:O,Calculations!$C$116+MOD(CS180,Calculations!$C$118))+Control!$C$7*Calculations!$C$84*INDEX('Monthly Data'!P:P,Calculations!$C$116+MOD(CS180,Calculations!$C$118))+Control!$C$7*Calculations!$C$85*INDEX('Monthly Data'!Q:Q,Calculations!$C$116+MOD(CS180,Calculations!$C$118))+(1-Control!$C$7*Calculations!$C$87)*INDEX('Monthly Data'!R:R,Calculations!$C$116+MOD(CS180,Calculations!$C$118))</f>
        <v>6.6954569943530936E-3</v>
      </c>
      <c r="HJ180" s="86">
        <f ca="1">Control!$C$7*Calculations!$C$82*INDEX('Monthly Data'!N:N,Calculations!$C$116+MOD(CT180,Calculations!$C$118))+Control!$C$7*Calculations!$C$83*INDEX('Monthly Data'!O:O,Calculations!$C$116+MOD(CT180,Calculations!$C$118))+Control!$C$7*Calculations!$C$84*INDEX('Monthly Data'!P:P,Calculations!$C$116+MOD(CT180,Calculations!$C$118))+Control!$C$7*Calculations!$C$85*INDEX('Monthly Data'!Q:Q,Calculations!$C$116+MOD(CT180,Calculations!$C$118))+(1-Control!$C$7*Calculations!$C$87)*INDEX('Monthly Data'!R:R,Calculations!$C$116+MOD(CT180,Calculations!$C$118))</f>
        <v>1.2435425892067014E-2</v>
      </c>
      <c r="HK180" s="86">
        <f ca="1">Control!$C$7*Calculations!$C$82*INDEX('Monthly Data'!N:N,Calculations!$C$116+MOD(CU180,Calculations!$C$118))+Control!$C$7*Calculations!$C$83*INDEX('Monthly Data'!O:O,Calculations!$C$116+MOD(CU180,Calculations!$C$118))+Control!$C$7*Calculations!$C$84*INDEX('Monthly Data'!P:P,Calculations!$C$116+MOD(CU180,Calculations!$C$118))+Control!$C$7*Calculations!$C$85*INDEX('Monthly Data'!Q:Q,Calculations!$C$116+MOD(CU180,Calculations!$C$118))+(1-Control!$C$7*Calculations!$C$87)*INDEX('Monthly Data'!R:R,Calculations!$C$116+MOD(CU180,Calculations!$C$118))</f>
        <v>-7.3651264633385334E-4</v>
      </c>
      <c r="HL180" s="86">
        <f ca="1">Control!$C$7*Calculations!$C$82*INDEX('Monthly Data'!N:N,Calculations!$C$116+MOD(CV180,Calculations!$C$118))+Control!$C$7*Calculations!$C$83*INDEX('Monthly Data'!O:O,Calculations!$C$116+MOD(CV180,Calculations!$C$118))+Control!$C$7*Calculations!$C$84*INDEX('Monthly Data'!P:P,Calculations!$C$116+MOD(CV180,Calculations!$C$118))+Control!$C$7*Calculations!$C$85*INDEX('Monthly Data'!Q:Q,Calculations!$C$116+MOD(CV180,Calculations!$C$118))+(1-Control!$C$7*Calculations!$C$87)*INDEX('Monthly Data'!R:R,Calculations!$C$116+MOD(CV180,Calculations!$C$118))</f>
        <v>3.5231336013669103E-2</v>
      </c>
      <c r="HM180" s="86">
        <f ca="1">Control!$C$7*Calculations!$C$82*INDEX('Monthly Data'!N:N,Calculations!$C$116+MOD(CW180,Calculations!$C$118))+Control!$C$7*Calculations!$C$83*INDEX('Monthly Data'!O:O,Calculations!$C$116+MOD(CW180,Calculations!$C$118))+Control!$C$7*Calculations!$C$84*INDEX('Monthly Data'!P:P,Calculations!$C$116+MOD(CW180,Calculations!$C$118))+Control!$C$7*Calculations!$C$85*INDEX('Monthly Data'!Q:Q,Calculations!$C$116+MOD(CW180,Calculations!$C$118))+(1-Control!$C$7*Calculations!$C$87)*INDEX('Monthly Data'!R:R,Calculations!$C$116+MOD(CW180,Calculations!$C$118))</f>
        <v>-9.8327855560634558E-3</v>
      </c>
      <c r="HN180" s="86">
        <f ca="1">Control!$C$7*Calculations!$C$82*INDEX('Monthly Data'!N:N,Calculations!$C$116+MOD(CX180,Calculations!$C$118))+Control!$C$7*Calculations!$C$83*INDEX('Monthly Data'!O:O,Calculations!$C$116+MOD(CX180,Calculations!$C$118))+Control!$C$7*Calculations!$C$84*INDEX('Monthly Data'!P:P,Calculations!$C$116+MOD(CX180,Calculations!$C$118))+Control!$C$7*Calculations!$C$85*INDEX('Monthly Data'!Q:Q,Calculations!$C$116+MOD(CX180,Calculations!$C$118))+(1-Control!$C$7*Calculations!$C$87)*INDEX('Monthly Data'!R:R,Calculations!$C$116+MOD(CX180,Calculations!$C$118))</f>
        <v>2.4842166689046628E-2</v>
      </c>
      <c r="HO180" s="86">
        <f ca="1">Control!$C$7*Calculations!$C$82*INDEX('Monthly Data'!N:N,Calculations!$C$116+MOD(CY180,Calculations!$C$118))+Control!$C$7*Calculations!$C$83*INDEX('Monthly Data'!O:O,Calculations!$C$116+MOD(CY180,Calculations!$C$118))+Control!$C$7*Calculations!$C$84*INDEX('Monthly Data'!P:P,Calculations!$C$116+MOD(CY180,Calculations!$C$118))+Control!$C$7*Calculations!$C$85*INDEX('Monthly Data'!Q:Q,Calculations!$C$116+MOD(CY180,Calculations!$C$118))+(1-Control!$C$7*Calculations!$C$87)*INDEX('Monthly Data'!R:R,Calculations!$C$116+MOD(CY180,Calculations!$C$118))</f>
        <v>7.5897487599915015E-3</v>
      </c>
      <c r="HP180" s="86">
        <f ca="1">Control!$C$7*Calculations!$C$82*INDEX('Monthly Data'!N:N,Calculations!$C$116+MOD(CZ180,Calculations!$C$118))+Control!$C$7*Calculations!$C$83*INDEX('Monthly Data'!O:O,Calculations!$C$116+MOD(CZ180,Calculations!$C$118))+Control!$C$7*Calculations!$C$84*INDEX('Monthly Data'!P:P,Calculations!$C$116+MOD(CZ180,Calculations!$C$118))+Control!$C$7*Calculations!$C$85*INDEX('Monthly Data'!Q:Q,Calculations!$C$116+MOD(CZ180,Calculations!$C$118))+(1-Control!$C$7*Calculations!$C$87)*INDEX('Monthly Data'!R:R,Calculations!$C$116+MOD(CZ180,Calculations!$C$118))</f>
        <v>1.5115046179922851E-2</v>
      </c>
      <c r="HQ180" s="86">
        <f ca="1">Control!$C$7*Calculations!$C$82*INDEX('Monthly Data'!N:N,Calculations!$C$116+MOD(DA180,Calculations!$C$118))+Control!$C$7*Calculations!$C$83*INDEX('Monthly Data'!O:O,Calculations!$C$116+MOD(DA180,Calculations!$C$118))+Control!$C$7*Calculations!$C$84*INDEX('Monthly Data'!P:P,Calculations!$C$116+MOD(DA180,Calculations!$C$118))+Control!$C$7*Calculations!$C$85*INDEX('Monthly Data'!Q:Q,Calculations!$C$116+MOD(DA180,Calculations!$C$118))+(1-Control!$C$7*Calculations!$C$87)*INDEX('Monthly Data'!R:R,Calculations!$C$116+MOD(DA180,Calculations!$C$118))</f>
        <v>1.5758278480433856E-2</v>
      </c>
      <c r="HR180" s="86">
        <f ca="1">Control!$C$7*Calculations!$C$82*INDEX('Monthly Data'!N:N,Calculations!$C$116+MOD(DB180,Calculations!$C$118))+Control!$C$7*Calculations!$C$83*INDEX('Monthly Data'!O:O,Calculations!$C$116+MOD(DB180,Calculations!$C$118))+Control!$C$7*Calculations!$C$84*INDEX('Monthly Data'!P:P,Calculations!$C$116+MOD(DB180,Calculations!$C$118))+Control!$C$7*Calculations!$C$85*INDEX('Monthly Data'!Q:Q,Calculations!$C$116+MOD(DB180,Calculations!$C$118))+(1-Control!$C$7*Calculations!$C$87)*INDEX('Monthly Data'!R:R,Calculations!$C$116+MOD(DB180,Calculations!$C$118))</f>
        <v>-1.5984879994281095E-2</v>
      </c>
      <c r="HS180" s="86">
        <f ca="1">Control!$C$7*Calculations!$C$82*INDEX('Monthly Data'!N:N,Calculations!$C$116+MOD(DC180,Calculations!$C$118))+Control!$C$7*Calculations!$C$83*INDEX('Monthly Data'!O:O,Calculations!$C$116+MOD(DC180,Calculations!$C$118))+Control!$C$7*Calculations!$C$84*INDEX('Monthly Data'!P:P,Calculations!$C$116+MOD(DC180,Calculations!$C$118))+Control!$C$7*Calculations!$C$85*INDEX('Monthly Data'!Q:Q,Calculations!$C$116+MOD(DC180,Calculations!$C$118))+(1-Control!$C$7*Calculations!$C$87)*INDEX('Monthly Data'!R:R,Calculations!$C$116+MOD(DC180,Calculations!$C$118))</f>
        <v>3.1070573055362403E-2</v>
      </c>
      <c r="HT180" s="86">
        <f ca="1">Control!$C$7*Calculations!$C$82*INDEX('Monthly Data'!N:N,Calculations!$C$116+MOD(DD180,Calculations!$C$118))+Control!$C$7*Calculations!$C$83*INDEX('Monthly Data'!O:O,Calculations!$C$116+MOD(DD180,Calculations!$C$118))+Control!$C$7*Calculations!$C$84*INDEX('Monthly Data'!P:P,Calculations!$C$116+MOD(DD180,Calculations!$C$118))+Control!$C$7*Calculations!$C$85*INDEX('Monthly Data'!Q:Q,Calculations!$C$116+MOD(DD180,Calculations!$C$118))+(1-Control!$C$7*Calculations!$C$87)*INDEX('Monthly Data'!R:R,Calculations!$C$116+MOD(DD180,Calculations!$C$118))</f>
        <v>1.7831091590102856E-2</v>
      </c>
      <c r="HU180" s="86">
        <f ca="1">Control!$C$7*Calculations!$C$82*INDEX('Monthly Data'!N:N,Calculations!$C$116+MOD(DE180,Calculations!$C$118))+Control!$C$7*Calculations!$C$83*INDEX('Monthly Data'!O:O,Calculations!$C$116+MOD(DE180,Calculations!$C$118))+Control!$C$7*Calculations!$C$84*INDEX('Monthly Data'!P:P,Calculations!$C$116+MOD(DE180,Calculations!$C$118))+Control!$C$7*Calculations!$C$85*INDEX('Monthly Data'!Q:Q,Calculations!$C$116+MOD(DE180,Calculations!$C$118))+(1-Control!$C$7*Calculations!$C$87)*INDEX('Monthly Data'!R:R,Calculations!$C$116+MOD(DE180,Calculations!$C$118))</f>
        <v>1.7599621212565995E-2</v>
      </c>
      <c r="HV180" s="86">
        <f ca="1">Control!$C$7*Calculations!$C$82*INDEX('Monthly Data'!N:N,Calculations!$C$116+MOD(DF180,Calculations!$C$118))+Control!$C$7*Calculations!$C$83*INDEX('Monthly Data'!O:O,Calculations!$C$116+MOD(DF180,Calculations!$C$118))+Control!$C$7*Calculations!$C$84*INDEX('Monthly Data'!P:P,Calculations!$C$116+MOD(DF180,Calculations!$C$118))+Control!$C$7*Calculations!$C$85*INDEX('Monthly Data'!Q:Q,Calculations!$C$116+MOD(DF180,Calculations!$C$118))+(1-Control!$C$7*Calculations!$C$87)*INDEX('Monthly Data'!R:R,Calculations!$C$116+MOD(DF180,Calculations!$C$118))</f>
        <v>-1.8530040247387896E-2</v>
      </c>
      <c r="HW180" s="86">
        <f ca="1">Control!$C$7*Calculations!$C$82*INDEX('Monthly Data'!N:N,Calculations!$C$116+MOD(DG180,Calculations!$C$118))+Control!$C$7*Calculations!$C$83*INDEX('Monthly Data'!O:O,Calculations!$C$116+MOD(DG180,Calculations!$C$118))+Control!$C$7*Calculations!$C$84*INDEX('Monthly Data'!P:P,Calculations!$C$116+MOD(DG180,Calculations!$C$118))+Control!$C$7*Calculations!$C$85*INDEX('Monthly Data'!Q:Q,Calculations!$C$116+MOD(DG180,Calculations!$C$118))+(1-Control!$C$7*Calculations!$C$87)*INDEX('Monthly Data'!R:R,Calculations!$C$116+MOD(DG180,Calculations!$C$118))</f>
        <v>-1.5984879994281095E-2</v>
      </c>
      <c r="HX180" s="86">
        <f ca="1">Control!$C$7*Calculations!$C$82*INDEX('Monthly Data'!N:N,Calculations!$C$116+MOD(DH180,Calculations!$C$118))+Control!$C$7*Calculations!$C$83*INDEX('Monthly Data'!O:O,Calculations!$C$116+MOD(DH180,Calculations!$C$118))+Control!$C$7*Calculations!$C$84*INDEX('Monthly Data'!P:P,Calculations!$C$116+MOD(DH180,Calculations!$C$118))+Control!$C$7*Calculations!$C$85*INDEX('Monthly Data'!Q:Q,Calculations!$C$116+MOD(DH180,Calculations!$C$118))+(1-Control!$C$7*Calculations!$C$87)*INDEX('Monthly Data'!R:R,Calculations!$C$116+MOD(DH180,Calculations!$C$118))</f>
        <v>3.7118215575026904E-2</v>
      </c>
      <c r="HY180" s="86">
        <f ca="1">Control!$C$7*Calculations!$C$82*INDEX('Monthly Data'!N:N,Calculations!$C$116+MOD(DI180,Calculations!$C$118))+Control!$C$7*Calculations!$C$83*INDEX('Monthly Data'!O:O,Calculations!$C$116+MOD(DI180,Calculations!$C$118))+Control!$C$7*Calculations!$C$84*INDEX('Monthly Data'!P:P,Calculations!$C$116+MOD(DI180,Calculations!$C$118))+Control!$C$7*Calculations!$C$85*INDEX('Monthly Data'!Q:Q,Calculations!$C$116+MOD(DI180,Calculations!$C$118))+(1-Control!$C$7*Calculations!$C$87)*INDEX('Monthly Data'!R:R,Calculations!$C$116+MOD(DI180,Calculations!$C$118))</f>
        <v>1.2722494017511032E-2</v>
      </c>
      <c r="HZ180" s="86">
        <f ca="1">Control!$C$7*Calculations!$C$82*INDEX('Monthly Data'!N:N,Calculations!$C$116+MOD(DJ180,Calculations!$C$118))+Control!$C$7*Calculations!$C$83*INDEX('Monthly Data'!O:O,Calculations!$C$116+MOD(DJ180,Calculations!$C$118))+Control!$C$7*Calculations!$C$84*INDEX('Monthly Data'!P:P,Calculations!$C$116+MOD(DJ180,Calculations!$C$118))+Control!$C$7*Calculations!$C$85*INDEX('Monthly Data'!Q:Q,Calculations!$C$116+MOD(DJ180,Calculations!$C$118))+(1-Control!$C$7*Calculations!$C$87)*INDEX('Monthly Data'!R:R,Calculations!$C$116+MOD(DJ180,Calculations!$C$118))</f>
        <v>-2.072517756005474E-2</v>
      </c>
      <c r="IA180" s="86">
        <f ca="1">Control!$C$7*Calculations!$C$82*INDEX('Monthly Data'!N:N,Calculations!$C$116+MOD(DK180,Calculations!$C$118))+Control!$C$7*Calculations!$C$83*INDEX('Monthly Data'!O:O,Calculations!$C$116+MOD(DK180,Calculations!$C$118))+Control!$C$7*Calculations!$C$84*INDEX('Monthly Data'!P:P,Calculations!$C$116+MOD(DK180,Calculations!$C$118))+Control!$C$7*Calculations!$C$85*INDEX('Monthly Data'!Q:Q,Calculations!$C$116+MOD(DK180,Calculations!$C$118))+(1-Control!$C$7*Calculations!$C$87)*INDEX('Monthly Data'!R:R,Calculations!$C$116+MOD(DK180,Calculations!$C$118))</f>
        <v>-3.8554137824290124E-2</v>
      </c>
      <c r="IB180" s="86">
        <f ca="1">Control!$C$7*Calculations!$C$82*INDEX('Monthly Data'!N:N,Calculations!$C$116+MOD(DL180,Calculations!$C$118))+Control!$C$7*Calculations!$C$83*INDEX('Monthly Data'!O:O,Calculations!$C$116+MOD(DL180,Calculations!$C$118))+Control!$C$7*Calculations!$C$84*INDEX('Monthly Data'!P:P,Calculations!$C$116+MOD(DL180,Calculations!$C$118))+Control!$C$7*Calculations!$C$85*INDEX('Monthly Data'!Q:Q,Calculations!$C$116+MOD(DL180,Calculations!$C$118))+(1-Control!$C$7*Calculations!$C$87)*INDEX('Monthly Data'!R:R,Calculations!$C$116+MOD(DL180,Calculations!$C$118))</f>
        <v>2.1918137743539623E-2</v>
      </c>
      <c r="IC180" s="86">
        <f ca="1">Control!$C$7*Calculations!$C$82*INDEX('Monthly Data'!N:N,Calculations!$C$116+MOD(DM180,Calculations!$C$118))+Control!$C$7*Calculations!$C$83*INDEX('Monthly Data'!O:O,Calculations!$C$116+MOD(DM180,Calculations!$C$118))+Control!$C$7*Calculations!$C$84*INDEX('Monthly Data'!P:P,Calculations!$C$116+MOD(DM180,Calculations!$C$118))+Control!$C$7*Calculations!$C$85*INDEX('Monthly Data'!Q:Q,Calculations!$C$116+MOD(DM180,Calculations!$C$118))+(1-Control!$C$7*Calculations!$C$87)*INDEX('Monthly Data'!R:R,Calculations!$C$116+MOD(DM180,Calculations!$C$118))</f>
        <v>-9.5555592256394619E-3</v>
      </c>
      <c r="ID180" s="86">
        <f ca="1">Control!$C$7*Calculations!$C$82*INDEX('Monthly Data'!N:N,Calculations!$C$116+MOD(DN180,Calculations!$C$118))+Control!$C$7*Calculations!$C$83*INDEX('Monthly Data'!O:O,Calculations!$C$116+MOD(DN180,Calculations!$C$118))+Control!$C$7*Calculations!$C$84*INDEX('Monthly Data'!P:P,Calculations!$C$116+MOD(DN180,Calculations!$C$118))+Control!$C$7*Calculations!$C$85*INDEX('Monthly Data'!Q:Q,Calculations!$C$116+MOD(DN180,Calculations!$C$118))+(1-Control!$C$7*Calculations!$C$87)*INDEX('Monthly Data'!R:R,Calculations!$C$116+MOD(DN180,Calculations!$C$118))</f>
        <v>1.2954540023127663E-2</v>
      </c>
      <c r="IE180" s="86">
        <f ca="1">Control!$C$7*Calculations!$C$82*INDEX('Monthly Data'!N:N,Calculations!$C$116+MOD(DO180,Calculations!$C$118))+Control!$C$7*Calculations!$C$83*INDEX('Monthly Data'!O:O,Calculations!$C$116+MOD(DO180,Calculations!$C$118))+Control!$C$7*Calculations!$C$84*INDEX('Monthly Data'!P:P,Calculations!$C$116+MOD(DO180,Calculations!$C$118))+Control!$C$7*Calculations!$C$85*INDEX('Monthly Data'!Q:Q,Calculations!$C$116+MOD(DO180,Calculations!$C$118))+(1-Control!$C$7*Calculations!$C$87)*INDEX('Monthly Data'!R:R,Calculations!$C$116+MOD(DO180,Calculations!$C$118))</f>
        <v>-9.9526758408448549E-3</v>
      </c>
      <c r="IF180" s="86">
        <f ca="1">Control!$C$7*Calculations!$C$82*INDEX('Monthly Data'!N:N,Calculations!$C$116+MOD(DP180,Calculations!$C$118))+Control!$C$7*Calculations!$C$83*INDEX('Monthly Data'!O:O,Calculations!$C$116+MOD(DP180,Calculations!$C$118))+Control!$C$7*Calculations!$C$84*INDEX('Monthly Data'!P:P,Calculations!$C$116+MOD(DP180,Calculations!$C$118))+Control!$C$7*Calculations!$C$85*INDEX('Monthly Data'!Q:Q,Calculations!$C$116+MOD(DP180,Calculations!$C$118))+(1-Control!$C$7*Calculations!$C$87)*INDEX('Monthly Data'!R:R,Calculations!$C$116+MOD(DP180,Calculations!$C$118))</f>
        <v>-7.3651264633385334E-4</v>
      </c>
      <c r="IG180" s="88">
        <f ca="1">Control!$C$8*(1+DQ180)*(1+DR180)*(1+DS180)*(1+DT180)*(1+DU180)*(1+DV180)*(1+DW180)*(1+DX180)*(1+DY180)*(1+DZ180)*(1+EA180)*(1+EB180)*(1+EC180)*(1+ED180)*(1+EE180)*(1+EF180)*(1+EG180)*(1+EH180)*(1+EI180)*(1+EJ180)*(1+EK180)*(1+EL180)*(1+EM180)*(1+EN180)*(1+EO180)*(1+EP180)*(1+EQ180)*(1+ER180)*(1+ES180)*(1+ET180)*(1+EU180)*(1+EV180)*(1+EW180)*(1+EX180)*(1+EY180)*(1+EZ180)*(1+FA180)*(1+FB180)*(1+FC180)*(1+FD180)*(1+FE180)*(1+FF180)*(1+FG180)*(1+FH180)*(1+FI180)*(1+FJ180)*(1+FK180)*(1+FL180)*(1+FM180)*(1+FN180)*(1+FO180)*(1+FP180)*(1+FQ180)*(1+FR180)*(1+FS180)*(1+FT180)*(1+FU180)*(1+FV180)*(1+FW180)*(1+FX180)*(1+FY180)*(1+FZ180)*(1+GA180)*(1+GB180)*(1+GC180)*(1+GD180)*(1+GE180)*(1+GF180)*(1+GG180)*(1+GH180)*(1+GI180)*(1+GJ180)*(1+GK180)*(1+GL180)*(1+GM180)*(1+GN180)*(1+GO180)*(1+GP180)*(1+GQ180)*(1+GR180)*(1+GS180)*(1+GT180)*(1+GU180)*(1+GV180)*(1+GW180)*(1+GX180)*(1+GY180)*(1+GZ180)*(1+HA180)*(1+HB180)*(1+HC180)*(1+HD180)*(1+HE180)*(1+HF180)*(1+HG180)*(1+HH180)*(1+HI180)*(1+HJ180)*(1+HK180)*(1+HL180)*(1+HM180)*(1+HN180)*(1+HO180)*(1+HP180)*(1+HQ180)*(1+HR180)*(1+HS180)*(1+HT180)*(1+HU180)*(1+HV180)*(1+HW180)*(1+HX180)*(1+HY180)*(1+HZ180)*(1+IA180)*(1+IB180)*(1+IC180)*(1+ID180)*(1+IE180)*(1+IF180)</f>
        <v>115579.05998683003</v>
      </c>
    </row>
    <row r="181" spans="1:241" x14ac:dyDescent="0.25">
      <c r="A181">
        <v>71</v>
      </c>
      <c r="B181">
        <v>10</v>
      </c>
      <c r="C181">
        <v>29</v>
      </c>
      <c r="D181">
        <v>107</v>
      </c>
      <c r="E181">
        <v>95</v>
      </c>
      <c r="F181">
        <v>107</v>
      </c>
      <c r="G181">
        <v>12</v>
      </c>
      <c r="H181">
        <v>32</v>
      </c>
      <c r="I181">
        <v>28</v>
      </c>
      <c r="J181">
        <v>92</v>
      </c>
      <c r="K181">
        <v>92</v>
      </c>
      <c r="L181">
        <v>28</v>
      </c>
      <c r="M181">
        <v>10</v>
      </c>
      <c r="N181">
        <v>29</v>
      </c>
      <c r="O181">
        <v>22</v>
      </c>
      <c r="P181">
        <v>65</v>
      </c>
      <c r="Q181">
        <v>38</v>
      </c>
      <c r="R181">
        <v>36</v>
      </c>
      <c r="S181">
        <v>32</v>
      </c>
      <c r="T181">
        <v>48</v>
      </c>
      <c r="U181">
        <v>50</v>
      </c>
      <c r="V181">
        <v>48</v>
      </c>
      <c r="W181">
        <v>51</v>
      </c>
      <c r="X181">
        <v>29</v>
      </c>
      <c r="Y181">
        <v>103</v>
      </c>
      <c r="Z181">
        <v>97</v>
      </c>
      <c r="AA181">
        <v>16</v>
      </c>
      <c r="AB181">
        <v>116</v>
      </c>
      <c r="AC181">
        <v>18</v>
      </c>
      <c r="AD181">
        <v>41</v>
      </c>
      <c r="AE181">
        <v>46</v>
      </c>
      <c r="AF181">
        <v>55</v>
      </c>
      <c r="AG181">
        <v>53</v>
      </c>
      <c r="AH181">
        <v>86</v>
      </c>
      <c r="AI181">
        <v>72</v>
      </c>
      <c r="AJ181">
        <v>116</v>
      </c>
      <c r="AK181">
        <v>76</v>
      </c>
      <c r="AL181">
        <v>57</v>
      </c>
      <c r="AM181">
        <v>78</v>
      </c>
      <c r="AN181">
        <v>42</v>
      </c>
      <c r="AO181">
        <v>88</v>
      </c>
      <c r="AP181">
        <v>14</v>
      </c>
      <c r="AQ181">
        <v>12</v>
      </c>
      <c r="AR181">
        <v>92</v>
      </c>
      <c r="AS181">
        <v>29</v>
      </c>
      <c r="AT181">
        <v>86</v>
      </c>
      <c r="AU181">
        <v>40</v>
      </c>
      <c r="AV181">
        <v>105</v>
      </c>
      <c r="AW181">
        <v>16</v>
      </c>
      <c r="AX181">
        <v>3</v>
      </c>
      <c r="AY181">
        <v>78</v>
      </c>
      <c r="AZ181">
        <v>96</v>
      </c>
      <c r="BA181">
        <v>88</v>
      </c>
      <c r="BB181">
        <v>79</v>
      </c>
      <c r="BC181">
        <v>21</v>
      </c>
      <c r="BD181">
        <v>86</v>
      </c>
      <c r="BE181">
        <v>18</v>
      </c>
      <c r="BF181">
        <v>11</v>
      </c>
      <c r="BG181">
        <v>82</v>
      </c>
      <c r="BH181">
        <v>37</v>
      </c>
      <c r="BI181">
        <v>26</v>
      </c>
      <c r="BJ181">
        <v>110</v>
      </c>
      <c r="BK181">
        <v>55</v>
      </c>
      <c r="BL181">
        <v>41</v>
      </c>
      <c r="BM181">
        <v>117</v>
      </c>
      <c r="BN181">
        <v>81</v>
      </c>
      <c r="BO181">
        <v>58</v>
      </c>
      <c r="BP181">
        <v>92</v>
      </c>
      <c r="BQ181">
        <v>26</v>
      </c>
      <c r="BR181">
        <v>74</v>
      </c>
      <c r="BS181">
        <v>57</v>
      </c>
      <c r="BT181">
        <v>49</v>
      </c>
      <c r="BU181">
        <v>37</v>
      </c>
      <c r="BV181">
        <v>54</v>
      </c>
      <c r="BW181">
        <v>97</v>
      </c>
      <c r="BX181">
        <v>72</v>
      </c>
      <c r="BY181">
        <v>61</v>
      </c>
      <c r="BZ181">
        <v>110</v>
      </c>
      <c r="CA181">
        <v>47</v>
      </c>
      <c r="CB181">
        <v>109</v>
      </c>
      <c r="CC181">
        <v>57</v>
      </c>
      <c r="CD181">
        <v>6</v>
      </c>
      <c r="CE181">
        <v>109</v>
      </c>
      <c r="CF181">
        <v>26</v>
      </c>
      <c r="CG181">
        <v>28</v>
      </c>
      <c r="CH181">
        <v>2</v>
      </c>
      <c r="CI181">
        <v>26</v>
      </c>
      <c r="CJ181">
        <v>5</v>
      </c>
      <c r="CK181">
        <v>111</v>
      </c>
      <c r="CL181">
        <v>44</v>
      </c>
      <c r="CM181">
        <v>43</v>
      </c>
      <c r="CN181">
        <v>57</v>
      </c>
      <c r="CO181">
        <v>106</v>
      </c>
      <c r="CP181">
        <v>23</v>
      </c>
      <c r="CQ181">
        <v>31</v>
      </c>
      <c r="CR181">
        <v>13</v>
      </c>
      <c r="CS181">
        <v>43</v>
      </c>
      <c r="CT181">
        <v>86</v>
      </c>
      <c r="CU181">
        <v>66</v>
      </c>
      <c r="CV181">
        <v>10</v>
      </c>
      <c r="CW181">
        <v>100</v>
      </c>
      <c r="CX181">
        <v>107</v>
      </c>
      <c r="CY181">
        <v>10</v>
      </c>
      <c r="CZ181">
        <v>32</v>
      </c>
      <c r="DA181">
        <v>28</v>
      </c>
      <c r="DB181">
        <v>80</v>
      </c>
      <c r="DC181">
        <v>15</v>
      </c>
      <c r="DD181">
        <v>54</v>
      </c>
      <c r="DE181">
        <v>115</v>
      </c>
      <c r="DF181">
        <v>35</v>
      </c>
      <c r="DG181">
        <v>77</v>
      </c>
      <c r="DH181">
        <v>19</v>
      </c>
      <c r="DI181">
        <v>57</v>
      </c>
      <c r="DJ181">
        <v>108</v>
      </c>
      <c r="DK181">
        <v>56</v>
      </c>
      <c r="DL181">
        <v>82</v>
      </c>
      <c r="DM181">
        <v>45</v>
      </c>
      <c r="DN181">
        <v>65</v>
      </c>
      <c r="DO181">
        <v>27</v>
      </c>
      <c r="DP181">
        <v>91</v>
      </c>
      <c r="DQ181" s="86">
        <f ca="1">Control!$C$7*Calculations!$C$82*INDEX('Monthly Data'!N:N,Calculations!$C$116+MOD(A181,Calculations!$C$118))+Control!$C$7*Calculations!$C$83*INDEX('Monthly Data'!O:O,Calculations!$C$116+MOD(A181,Calculations!$C$118))+Control!$C$7*Calculations!$C$84*INDEX('Monthly Data'!P:P,Calculations!$C$116+MOD(A181,Calculations!$C$118))+Control!$C$7*Calculations!$C$85*INDEX('Monthly Data'!Q:Q,Calculations!$C$116+MOD(A181,Calculations!$C$118))+(1-Control!$C$7*Calculations!$C$87)*INDEX('Monthly Data'!R:R,Calculations!$C$116+MOD(A181,Calculations!$C$118))</f>
        <v>-2.072517756005474E-2</v>
      </c>
      <c r="DR181" s="86">
        <f ca="1">Control!$C$7*Calculations!$C$82*INDEX('Monthly Data'!N:N,Calculations!$C$116+MOD(B181,Calculations!$C$118))+Control!$C$7*Calculations!$C$83*INDEX('Monthly Data'!O:O,Calculations!$C$116+MOD(B181,Calculations!$C$118))+Control!$C$7*Calculations!$C$84*INDEX('Monthly Data'!P:P,Calculations!$C$116+MOD(B181,Calculations!$C$118))+Control!$C$7*Calculations!$C$85*INDEX('Monthly Data'!Q:Q,Calculations!$C$116+MOD(B181,Calculations!$C$118))+(1-Control!$C$7*Calculations!$C$87)*INDEX('Monthly Data'!R:R,Calculations!$C$116+MOD(B181,Calculations!$C$118))</f>
        <v>1.1702576456120543E-2</v>
      </c>
      <c r="DS181" s="86">
        <f ca="1">Control!$C$7*Calculations!$C$82*INDEX('Monthly Data'!N:N,Calculations!$C$116+MOD(C181,Calculations!$C$118))+Control!$C$7*Calculations!$C$83*INDEX('Monthly Data'!O:O,Calculations!$C$116+MOD(C181,Calculations!$C$118))+Control!$C$7*Calculations!$C$84*INDEX('Monthly Data'!P:P,Calculations!$C$116+MOD(C181,Calculations!$C$118))+Control!$C$7*Calculations!$C$85*INDEX('Monthly Data'!Q:Q,Calculations!$C$116+MOD(C181,Calculations!$C$118))+(1-Control!$C$7*Calculations!$C$87)*INDEX('Monthly Data'!R:R,Calculations!$C$116+MOD(C181,Calculations!$C$118))</f>
        <v>1.5115046179922851E-2</v>
      </c>
      <c r="DT181" s="86">
        <f ca="1">Control!$C$7*Calculations!$C$82*INDEX('Monthly Data'!N:N,Calculations!$C$116+MOD(D181,Calculations!$C$118))+Control!$C$7*Calculations!$C$83*INDEX('Monthly Data'!O:O,Calculations!$C$116+MOD(D181,Calculations!$C$118))+Control!$C$7*Calculations!$C$84*INDEX('Monthly Data'!P:P,Calculations!$C$116+MOD(D181,Calculations!$C$118))+Control!$C$7*Calculations!$C$85*INDEX('Monthly Data'!Q:Q,Calculations!$C$116+MOD(D181,Calculations!$C$118))+(1-Control!$C$7*Calculations!$C$87)*INDEX('Monthly Data'!R:R,Calculations!$C$116+MOD(D181,Calculations!$C$118))</f>
        <v>1.5216630695380906E-2</v>
      </c>
      <c r="DU181" s="86">
        <f ca="1">Control!$C$7*Calculations!$C$82*INDEX('Monthly Data'!N:N,Calculations!$C$116+MOD(E181,Calculations!$C$118))+Control!$C$7*Calculations!$C$83*INDEX('Monthly Data'!O:O,Calculations!$C$116+MOD(E181,Calculations!$C$118))+Control!$C$7*Calculations!$C$84*INDEX('Monthly Data'!P:P,Calculations!$C$116+MOD(E181,Calculations!$C$118))+Control!$C$7*Calculations!$C$85*INDEX('Monthly Data'!Q:Q,Calculations!$C$116+MOD(E181,Calculations!$C$118))+(1-Control!$C$7*Calculations!$C$87)*INDEX('Monthly Data'!R:R,Calculations!$C$116+MOD(E181,Calculations!$C$118))</f>
        <v>1.5758278480433856E-2</v>
      </c>
      <c r="DV181" s="86">
        <f ca="1">Control!$C$7*Calculations!$C$82*INDEX('Monthly Data'!N:N,Calculations!$C$116+MOD(F181,Calculations!$C$118))+Control!$C$7*Calculations!$C$83*INDEX('Monthly Data'!O:O,Calculations!$C$116+MOD(F181,Calculations!$C$118))+Control!$C$7*Calculations!$C$84*INDEX('Monthly Data'!P:P,Calculations!$C$116+MOD(F181,Calculations!$C$118))+Control!$C$7*Calculations!$C$85*INDEX('Monthly Data'!Q:Q,Calculations!$C$116+MOD(F181,Calculations!$C$118))+(1-Control!$C$7*Calculations!$C$87)*INDEX('Monthly Data'!R:R,Calculations!$C$116+MOD(F181,Calculations!$C$118))</f>
        <v>1.5216630695380906E-2</v>
      </c>
      <c r="DW181" s="86">
        <f ca="1">Control!$C$7*Calculations!$C$82*INDEX('Monthly Data'!N:N,Calculations!$C$116+MOD(G181,Calculations!$C$118))+Control!$C$7*Calculations!$C$83*INDEX('Monthly Data'!O:O,Calculations!$C$116+MOD(G181,Calculations!$C$118))+Control!$C$7*Calculations!$C$84*INDEX('Monthly Data'!P:P,Calculations!$C$116+MOD(G181,Calculations!$C$118))+Control!$C$7*Calculations!$C$85*INDEX('Monthly Data'!Q:Q,Calculations!$C$116+MOD(G181,Calculations!$C$118))+(1-Control!$C$7*Calculations!$C$87)*INDEX('Monthly Data'!R:R,Calculations!$C$116+MOD(G181,Calculations!$C$118))</f>
        <v>1.0415351832335435E-2</v>
      </c>
      <c r="DX181" s="86">
        <f ca="1">Control!$C$7*Calculations!$C$82*INDEX('Monthly Data'!N:N,Calculations!$C$116+MOD(H181,Calculations!$C$118))+Control!$C$7*Calculations!$C$83*INDEX('Monthly Data'!O:O,Calculations!$C$116+MOD(H181,Calculations!$C$118))+Control!$C$7*Calculations!$C$84*INDEX('Monthly Data'!P:P,Calculations!$C$116+MOD(H181,Calculations!$C$118))+Control!$C$7*Calculations!$C$85*INDEX('Monthly Data'!Q:Q,Calculations!$C$116+MOD(H181,Calculations!$C$118))+(1-Control!$C$7*Calculations!$C$87)*INDEX('Monthly Data'!R:R,Calculations!$C$116+MOD(H181,Calculations!$C$118))</f>
        <v>-2.6378232493851243E-2</v>
      </c>
      <c r="DY181" s="86">
        <f ca="1">Control!$C$7*Calculations!$C$82*INDEX('Monthly Data'!N:N,Calculations!$C$116+MOD(I181,Calculations!$C$118))+Control!$C$7*Calculations!$C$83*INDEX('Monthly Data'!O:O,Calculations!$C$116+MOD(I181,Calculations!$C$118))+Control!$C$7*Calculations!$C$84*INDEX('Monthly Data'!P:P,Calculations!$C$116+MOD(I181,Calculations!$C$118))+Control!$C$7*Calculations!$C$85*INDEX('Monthly Data'!Q:Q,Calculations!$C$116+MOD(I181,Calculations!$C$118))+(1-Control!$C$7*Calculations!$C$87)*INDEX('Monthly Data'!R:R,Calculations!$C$116+MOD(I181,Calculations!$C$118))</f>
        <v>3.7596120283497965E-2</v>
      </c>
      <c r="DZ181" s="86">
        <f ca="1">Control!$C$7*Calculations!$C$82*INDEX('Monthly Data'!N:N,Calculations!$C$116+MOD(J181,Calculations!$C$118))+Control!$C$7*Calculations!$C$83*INDEX('Monthly Data'!O:O,Calculations!$C$116+MOD(J181,Calculations!$C$118))+Control!$C$7*Calculations!$C$84*INDEX('Monthly Data'!P:P,Calculations!$C$116+MOD(J181,Calculations!$C$118))+Control!$C$7*Calculations!$C$85*INDEX('Monthly Data'!Q:Q,Calculations!$C$116+MOD(J181,Calculations!$C$118))+(1-Control!$C$7*Calculations!$C$87)*INDEX('Monthly Data'!R:R,Calculations!$C$116+MOD(J181,Calculations!$C$118))</f>
        <v>2.4722579420195831E-2</v>
      </c>
      <c r="EA181" s="86">
        <f ca="1">Control!$C$7*Calculations!$C$82*INDEX('Monthly Data'!N:N,Calculations!$C$116+MOD(K181,Calculations!$C$118))+Control!$C$7*Calculations!$C$83*INDEX('Monthly Data'!O:O,Calculations!$C$116+MOD(K181,Calculations!$C$118))+Control!$C$7*Calculations!$C$84*INDEX('Monthly Data'!P:P,Calculations!$C$116+MOD(K181,Calculations!$C$118))+Control!$C$7*Calculations!$C$85*INDEX('Monthly Data'!Q:Q,Calculations!$C$116+MOD(K181,Calculations!$C$118))+(1-Control!$C$7*Calculations!$C$87)*INDEX('Monthly Data'!R:R,Calculations!$C$116+MOD(K181,Calculations!$C$118))</f>
        <v>2.4722579420195831E-2</v>
      </c>
      <c r="EB181" s="86">
        <f ca="1">Control!$C$7*Calculations!$C$82*INDEX('Monthly Data'!N:N,Calculations!$C$116+MOD(L181,Calculations!$C$118))+Control!$C$7*Calculations!$C$83*INDEX('Monthly Data'!O:O,Calculations!$C$116+MOD(L181,Calculations!$C$118))+Control!$C$7*Calculations!$C$84*INDEX('Monthly Data'!P:P,Calculations!$C$116+MOD(L181,Calculations!$C$118))+Control!$C$7*Calculations!$C$85*INDEX('Monthly Data'!Q:Q,Calculations!$C$116+MOD(L181,Calculations!$C$118))+(1-Control!$C$7*Calculations!$C$87)*INDEX('Monthly Data'!R:R,Calculations!$C$116+MOD(L181,Calculations!$C$118))</f>
        <v>3.7596120283497965E-2</v>
      </c>
      <c r="EC181" s="86">
        <f ca="1">Control!$C$7*Calculations!$C$82*INDEX('Monthly Data'!N:N,Calculations!$C$116+MOD(M181,Calculations!$C$118))+Control!$C$7*Calculations!$C$83*INDEX('Monthly Data'!O:O,Calculations!$C$116+MOD(M181,Calculations!$C$118))+Control!$C$7*Calculations!$C$84*INDEX('Monthly Data'!P:P,Calculations!$C$116+MOD(M181,Calculations!$C$118))+Control!$C$7*Calculations!$C$85*INDEX('Monthly Data'!Q:Q,Calculations!$C$116+MOD(M181,Calculations!$C$118))+(1-Control!$C$7*Calculations!$C$87)*INDEX('Monthly Data'!R:R,Calculations!$C$116+MOD(M181,Calculations!$C$118))</f>
        <v>1.1702576456120543E-2</v>
      </c>
      <c r="ED181" s="86">
        <f ca="1">Control!$C$7*Calculations!$C$82*INDEX('Monthly Data'!N:N,Calculations!$C$116+MOD(N181,Calculations!$C$118))+Control!$C$7*Calculations!$C$83*INDEX('Monthly Data'!O:O,Calculations!$C$116+MOD(N181,Calculations!$C$118))+Control!$C$7*Calculations!$C$84*INDEX('Monthly Data'!P:P,Calculations!$C$116+MOD(N181,Calculations!$C$118))+Control!$C$7*Calculations!$C$85*INDEX('Monthly Data'!Q:Q,Calculations!$C$116+MOD(N181,Calculations!$C$118))+(1-Control!$C$7*Calculations!$C$87)*INDEX('Monthly Data'!R:R,Calculations!$C$116+MOD(N181,Calculations!$C$118))</f>
        <v>1.5115046179922851E-2</v>
      </c>
      <c r="EE181" s="86">
        <f ca="1">Control!$C$7*Calculations!$C$82*INDEX('Monthly Data'!N:N,Calculations!$C$116+MOD(O181,Calculations!$C$118))+Control!$C$7*Calculations!$C$83*INDEX('Monthly Data'!O:O,Calculations!$C$116+MOD(O181,Calculations!$C$118))+Control!$C$7*Calculations!$C$84*INDEX('Monthly Data'!P:P,Calculations!$C$116+MOD(O181,Calculations!$C$118))+Control!$C$7*Calculations!$C$85*INDEX('Monthly Data'!Q:Q,Calculations!$C$116+MOD(O181,Calculations!$C$118))+(1-Control!$C$7*Calculations!$C$87)*INDEX('Monthly Data'!R:R,Calculations!$C$116+MOD(O181,Calculations!$C$118))</f>
        <v>1.50127906355989E-2</v>
      </c>
      <c r="EF181" s="86">
        <f ca="1">Control!$C$7*Calculations!$C$82*INDEX('Monthly Data'!N:N,Calculations!$C$116+MOD(P181,Calculations!$C$118))+Control!$C$7*Calculations!$C$83*INDEX('Monthly Data'!O:O,Calculations!$C$116+MOD(P181,Calculations!$C$118))+Control!$C$7*Calculations!$C$84*INDEX('Monthly Data'!P:P,Calculations!$C$116+MOD(P181,Calculations!$C$118))+Control!$C$7*Calculations!$C$85*INDEX('Monthly Data'!Q:Q,Calculations!$C$116+MOD(P181,Calculations!$C$118))+(1-Control!$C$7*Calculations!$C$87)*INDEX('Monthly Data'!R:R,Calculations!$C$116+MOD(P181,Calculations!$C$118))</f>
        <v>-1.3959200237295809E-2</v>
      </c>
      <c r="EG181" s="86">
        <f ca="1">Control!$C$7*Calculations!$C$82*INDEX('Monthly Data'!N:N,Calculations!$C$116+MOD(Q181,Calculations!$C$118))+Control!$C$7*Calculations!$C$83*INDEX('Monthly Data'!O:O,Calculations!$C$116+MOD(Q181,Calculations!$C$118))+Control!$C$7*Calculations!$C$84*INDEX('Monthly Data'!P:P,Calculations!$C$116+MOD(Q181,Calculations!$C$118))+Control!$C$7*Calculations!$C$85*INDEX('Monthly Data'!Q:Q,Calculations!$C$116+MOD(Q181,Calculations!$C$118))+(1-Control!$C$7*Calculations!$C$87)*INDEX('Monthly Data'!R:R,Calculations!$C$116+MOD(Q181,Calculations!$C$118))</f>
        <v>1.3891563624307685E-2</v>
      </c>
      <c r="EH181" s="86">
        <f ca="1">Control!$C$7*Calculations!$C$82*INDEX('Monthly Data'!N:N,Calculations!$C$116+MOD(R181,Calculations!$C$118))+Control!$C$7*Calculations!$C$83*INDEX('Monthly Data'!O:O,Calculations!$C$116+MOD(R181,Calculations!$C$118))+Control!$C$7*Calculations!$C$84*INDEX('Monthly Data'!P:P,Calculations!$C$116+MOD(R181,Calculations!$C$118))+Control!$C$7*Calculations!$C$85*INDEX('Monthly Data'!Q:Q,Calculations!$C$116+MOD(R181,Calculations!$C$118))+(1-Control!$C$7*Calculations!$C$87)*INDEX('Monthly Data'!R:R,Calculations!$C$116+MOD(R181,Calculations!$C$118))</f>
        <v>1.1106855739851785E-2</v>
      </c>
      <c r="EI181" s="86">
        <f ca="1">Control!$C$7*Calculations!$C$82*INDEX('Monthly Data'!N:N,Calculations!$C$116+MOD(S181,Calculations!$C$118))+Control!$C$7*Calculations!$C$83*INDEX('Monthly Data'!O:O,Calculations!$C$116+MOD(S181,Calculations!$C$118))+Control!$C$7*Calculations!$C$84*INDEX('Monthly Data'!P:P,Calculations!$C$116+MOD(S181,Calculations!$C$118))+Control!$C$7*Calculations!$C$85*INDEX('Monthly Data'!Q:Q,Calculations!$C$116+MOD(S181,Calculations!$C$118))+(1-Control!$C$7*Calculations!$C$87)*INDEX('Monthly Data'!R:R,Calculations!$C$116+MOD(S181,Calculations!$C$118))</f>
        <v>-2.6378232493851243E-2</v>
      </c>
      <c r="EJ181" s="86">
        <f ca="1">Control!$C$7*Calculations!$C$82*INDEX('Monthly Data'!N:N,Calculations!$C$116+MOD(T181,Calculations!$C$118))+Control!$C$7*Calculations!$C$83*INDEX('Monthly Data'!O:O,Calculations!$C$116+MOD(T181,Calculations!$C$118))+Control!$C$7*Calculations!$C$84*INDEX('Monthly Data'!P:P,Calculations!$C$116+MOD(T181,Calculations!$C$118))+Control!$C$7*Calculations!$C$85*INDEX('Monthly Data'!Q:Q,Calculations!$C$116+MOD(T181,Calculations!$C$118))+(1-Control!$C$7*Calculations!$C$87)*INDEX('Monthly Data'!R:R,Calculations!$C$116+MOD(T181,Calculations!$C$118))</f>
        <v>-1.5984879994281095E-2</v>
      </c>
      <c r="EK181" s="86">
        <f ca="1">Control!$C$7*Calculations!$C$82*INDEX('Monthly Data'!N:N,Calculations!$C$116+MOD(U181,Calculations!$C$118))+Control!$C$7*Calculations!$C$83*INDEX('Monthly Data'!O:O,Calculations!$C$116+MOD(U181,Calculations!$C$118))+Control!$C$7*Calculations!$C$84*INDEX('Monthly Data'!P:P,Calculations!$C$116+MOD(U181,Calculations!$C$118))+Control!$C$7*Calculations!$C$85*INDEX('Monthly Data'!Q:Q,Calculations!$C$116+MOD(U181,Calculations!$C$118))+(1-Control!$C$7*Calculations!$C$87)*INDEX('Monthly Data'!R:R,Calculations!$C$116+MOD(U181,Calculations!$C$118))</f>
        <v>6.1009361253630504E-2</v>
      </c>
      <c r="EL181" s="86">
        <f ca="1">Control!$C$7*Calculations!$C$82*INDEX('Monthly Data'!N:N,Calculations!$C$116+MOD(V181,Calculations!$C$118))+Control!$C$7*Calculations!$C$83*INDEX('Monthly Data'!O:O,Calculations!$C$116+MOD(V181,Calculations!$C$118))+Control!$C$7*Calculations!$C$84*INDEX('Monthly Data'!P:P,Calculations!$C$116+MOD(V181,Calculations!$C$118))+Control!$C$7*Calculations!$C$85*INDEX('Monthly Data'!Q:Q,Calculations!$C$116+MOD(V181,Calculations!$C$118))+(1-Control!$C$7*Calculations!$C$87)*INDEX('Monthly Data'!R:R,Calculations!$C$116+MOD(V181,Calculations!$C$118))</f>
        <v>-1.5984879994281095E-2</v>
      </c>
      <c r="EM181" s="86">
        <f ca="1">Control!$C$7*Calculations!$C$82*INDEX('Monthly Data'!N:N,Calculations!$C$116+MOD(W181,Calculations!$C$118))+Control!$C$7*Calculations!$C$83*INDEX('Monthly Data'!O:O,Calculations!$C$116+MOD(W181,Calculations!$C$118))+Control!$C$7*Calculations!$C$84*INDEX('Monthly Data'!P:P,Calculations!$C$116+MOD(W181,Calculations!$C$118))+Control!$C$7*Calculations!$C$85*INDEX('Monthly Data'!Q:Q,Calculations!$C$116+MOD(W181,Calculations!$C$118))+(1-Control!$C$7*Calculations!$C$87)*INDEX('Monthly Data'!R:R,Calculations!$C$116+MOD(W181,Calculations!$C$118))</f>
        <v>1.8695385296339444E-2</v>
      </c>
      <c r="EN181" s="86">
        <f ca="1">Control!$C$7*Calculations!$C$82*INDEX('Monthly Data'!N:N,Calculations!$C$116+MOD(X181,Calculations!$C$118))+Control!$C$7*Calculations!$C$83*INDEX('Monthly Data'!O:O,Calculations!$C$116+MOD(X181,Calculations!$C$118))+Control!$C$7*Calculations!$C$84*INDEX('Monthly Data'!P:P,Calculations!$C$116+MOD(X181,Calculations!$C$118))+Control!$C$7*Calculations!$C$85*INDEX('Monthly Data'!Q:Q,Calculations!$C$116+MOD(X181,Calculations!$C$118))+(1-Control!$C$7*Calculations!$C$87)*INDEX('Monthly Data'!R:R,Calculations!$C$116+MOD(X181,Calculations!$C$118))</f>
        <v>1.5115046179922851E-2</v>
      </c>
      <c r="EO181" s="86">
        <f ca="1">Control!$C$7*Calculations!$C$82*INDEX('Monthly Data'!N:N,Calculations!$C$116+MOD(Y181,Calculations!$C$118))+Control!$C$7*Calculations!$C$83*INDEX('Monthly Data'!O:O,Calculations!$C$116+MOD(Y181,Calculations!$C$118))+Control!$C$7*Calculations!$C$84*INDEX('Monthly Data'!P:P,Calculations!$C$116+MOD(Y181,Calculations!$C$118))+Control!$C$7*Calculations!$C$85*INDEX('Monthly Data'!Q:Q,Calculations!$C$116+MOD(Y181,Calculations!$C$118))+(1-Control!$C$7*Calculations!$C$87)*INDEX('Monthly Data'!R:R,Calculations!$C$116+MOD(Y181,Calculations!$C$118))</f>
        <v>5.1972609868760735E-3</v>
      </c>
      <c r="EP181" s="86">
        <f ca="1">Control!$C$7*Calculations!$C$82*INDEX('Monthly Data'!N:N,Calculations!$C$116+MOD(Z181,Calculations!$C$118))+Control!$C$7*Calculations!$C$83*INDEX('Monthly Data'!O:O,Calculations!$C$116+MOD(Z181,Calculations!$C$118))+Control!$C$7*Calculations!$C$84*INDEX('Monthly Data'!P:P,Calculations!$C$116+MOD(Z181,Calculations!$C$118))+Control!$C$7*Calculations!$C$85*INDEX('Monthly Data'!Q:Q,Calculations!$C$116+MOD(Z181,Calculations!$C$118))+(1-Control!$C$7*Calculations!$C$87)*INDEX('Monthly Data'!R:R,Calculations!$C$116+MOD(Z181,Calculations!$C$118))</f>
        <v>-7.5539743260223157E-3</v>
      </c>
      <c r="EQ181" s="86">
        <f ca="1">Control!$C$7*Calculations!$C$82*INDEX('Monthly Data'!N:N,Calculations!$C$116+MOD(AA181,Calculations!$C$118))+Control!$C$7*Calculations!$C$83*INDEX('Monthly Data'!O:O,Calculations!$C$116+MOD(AA181,Calculations!$C$118))+Control!$C$7*Calculations!$C$84*INDEX('Monthly Data'!P:P,Calculations!$C$116+MOD(AA181,Calculations!$C$118))+Control!$C$7*Calculations!$C$85*INDEX('Monthly Data'!Q:Q,Calculations!$C$116+MOD(AA181,Calculations!$C$118))+(1-Control!$C$7*Calculations!$C$87)*INDEX('Monthly Data'!R:R,Calculations!$C$116+MOD(AA181,Calculations!$C$118))</f>
        <v>2.5325873776067674E-2</v>
      </c>
      <c r="ER181" s="86">
        <f ca="1">Control!$C$7*Calculations!$C$82*INDEX('Monthly Data'!N:N,Calculations!$C$116+MOD(AB181,Calculations!$C$118))+Control!$C$7*Calculations!$C$83*INDEX('Monthly Data'!O:O,Calculations!$C$116+MOD(AB181,Calculations!$C$118))+Control!$C$7*Calculations!$C$84*INDEX('Monthly Data'!P:P,Calculations!$C$116+MOD(AB181,Calculations!$C$118))+Control!$C$7*Calculations!$C$85*INDEX('Monthly Data'!Q:Q,Calculations!$C$116+MOD(AB181,Calculations!$C$118))+(1-Control!$C$7*Calculations!$C$87)*INDEX('Monthly Data'!R:R,Calculations!$C$116+MOD(AB181,Calculations!$C$118))</f>
        <v>2.1918137743539623E-2</v>
      </c>
      <c r="ES181" s="86">
        <f ca="1">Control!$C$7*Calculations!$C$82*INDEX('Monthly Data'!N:N,Calculations!$C$116+MOD(AC181,Calculations!$C$118))+Control!$C$7*Calculations!$C$83*INDEX('Monthly Data'!O:O,Calculations!$C$116+MOD(AC181,Calculations!$C$118))+Control!$C$7*Calculations!$C$84*INDEX('Monthly Data'!P:P,Calculations!$C$116+MOD(AC181,Calculations!$C$118))+Control!$C$7*Calculations!$C$85*INDEX('Monthly Data'!Q:Q,Calculations!$C$116+MOD(AC181,Calculations!$C$118))+(1-Control!$C$7*Calculations!$C$87)*INDEX('Monthly Data'!R:R,Calculations!$C$116+MOD(AC181,Calculations!$C$118))</f>
        <v>-7.4084874653726545E-3</v>
      </c>
      <c r="ET181" s="86">
        <f ca="1">Control!$C$7*Calculations!$C$82*INDEX('Monthly Data'!N:N,Calculations!$C$116+MOD(AD181,Calculations!$C$118))+Control!$C$7*Calculations!$C$83*INDEX('Monthly Data'!O:O,Calculations!$C$116+MOD(AD181,Calculations!$C$118))+Control!$C$7*Calculations!$C$84*INDEX('Monthly Data'!P:P,Calculations!$C$116+MOD(AD181,Calculations!$C$118))+Control!$C$7*Calculations!$C$85*INDEX('Monthly Data'!Q:Q,Calculations!$C$116+MOD(AD181,Calculations!$C$118))+(1-Control!$C$7*Calculations!$C$87)*INDEX('Monthly Data'!R:R,Calculations!$C$116+MOD(AD181,Calculations!$C$118))</f>
        <v>-3.8554137824290124E-2</v>
      </c>
      <c r="EU181" s="86">
        <f ca="1">Control!$C$7*Calculations!$C$82*INDEX('Monthly Data'!N:N,Calculations!$C$116+MOD(AE181,Calculations!$C$118))+Control!$C$7*Calculations!$C$83*INDEX('Monthly Data'!O:O,Calculations!$C$116+MOD(AE181,Calculations!$C$118))+Control!$C$7*Calculations!$C$84*INDEX('Monthly Data'!P:P,Calculations!$C$116+MOD(AE181,Calculations!$C$118))+Control!$C$7*Calculations!$C$85*INDEX('Monthly Data'!Q:Q,Calculations!$C$116+MOD(AE181,Calculations!$C$118))+(1-Control!$C$7*Calculations!$C$87)*INDEX('Monthly Data'!R:R,Calculations!$C$116+MOD(AE181,Calculations!$C$118))</f>
        <v>2.3307359621218403E-2</v>
      </c>
      <c r="EV181" s="86">
        <f ca="1">Control!$C$7*Calculations!$C$82*INDEX('Monthly Data'!N:N,Calculations!$C$116+MOD(AF181,Calculations!$C$118))+Control!$C$7*Calculations!$C$83*INDEX('Monthly Data'!O:O,Calculations!$C$116+MOD(AF181,Calculations!$C$118))+Control!$C$7*Calculations!$C$84*INDEX('Monthly Data'!P:P,Calculations!$C$116+MOD(AF181,Calculations!$C$118))+Control!$C$7*Calculations!$C$85*INDEX('Monthly Data'!Q:Q,Calculations!$C$116+MOD(AF181,Calculations!$C$118))+(1-Control!$C$7*Calculations!$C$87)*INDEX('Monthly Data'!R:R,Calculations!$C$116+MOD(AF181,Calculations!$C$118))</f>
        <v>2.0524935548016137E-2</v>
      </c>
      <c r="EW181" s="86">
        <f ca="1">Control!$C$7*Calculations!$C$82*INDEX('Monthly Data'!N:N,Calculations!$C$116+MOD(AG181,Calculations!$C$118))+Control!$C$7*Calculations!$C$83*INDEX('Monthly Data'!O:O,Calculations!$C$116+MOD(AG181,Calculations!$C$118))+Control!$C$7*Calculations!$C$84*INDEX('Monthly Data'!P:P,Calculations!$C$116+MOD(AG181,Calculations!$C$118))+Control!$C$7*Calculations!$C$85*INDEX('Monthly Data'!Q:Q,Calculations!$C$116+MOD(AG181,Calculations!$C$118))+(1-Control!$C$7*Calculations!$C$87)*INDEX('Monthly Data'!R:R,Calculations!$C$116+MOD(AG181,Calculations!$C$118))</f>
        <v>1.1786765492207996E-2</v>
      </c>
      <c r="EX181" s="86">
        <f ca="1">Control!$C$7*Calculations!$C$82*INDEX('Monthly Data'!N:N,Calculations!$C$116+MOD(AH181,Calculations!$C$118))+Control!$C$7*Calculations!$C$83*INDEX('Monthly Data'!O:O,Calculations!$C$116+MOD(AH181,Calculations!$C$118))+Control!$C$7*Calculations!$C$84*INDEX('Monthly Data'!P:P,Calculations!$C$116+MOD(AH181,Calculations!$C$118))+Control!$C$7*Calculations!$C$85*INDEX('Monthly Data'!Q:Q,Calculations!$C$116+MOD(AH181,Calculations!$C$118))+(1-Control!$C$7*Calculations!$C$87)*INDEX('Monthly Data'!R:R,Calculations!$C$116+MOD(AH181,Calculations!$C$118))</f>
        <v>4.5735623984309991E-2</v>
      </c>
      <c r="EY181" s="86">
        <f ca="1">Control!$C$7*Calculations!$C$82*INDEX('Monthly Data'!N:N,Calculations!$C$116+MOD(AI181,Calculations!$C$118))+Control!$C$7*Calculations!$C$83*INDEX('Monthly Data'!O:O,Calculations!$C$116+MOD(AI181,Calculations!$C$118))+Control!$C$7*Calculations!$C$84*INDEX('Monthly Data'!P:P,Calculations!$C$116+MOD(AI181,Calculations!$C$118))+Control!$C$7*Calculations!$C$85*INDEX('Monthly Data'!Q:Q,Calculations!$C$116+MOD(AI181,Calculations!$C$118))+(1-Control!$C$7*Calculations!$C$87)*INDEX('Monthly Data'!R:R,Calculations!$C$116+MOD(AI181,Calculations!$C$118))</f>
        <v>-4.3408051735618014E-2</v>
      </c>
      <c r="EZ181" s="86">
        <f ca="1">Control!$C$7*Calculations!$C$82*INDEX('Monthly Data'!N:N,Calculations!$C$116+MOD(AJ181,Calculations!$C$118))+Control!$C$7*Calculations!$C$83*INDEX('Monthly Data'!O:O,Calculations!$C$116+MOD(AJ181,Calculations!$C$118))+Control!$C$7*Calculations!$C$84*INDEX('Monthly Data'!P:P,Calculations!$C$116+MOD(AJ181,Calculations!$C$118))+Control!$C$7*Calculations!$C$85*INDEX('Monthly Data'!Q:Q,Calculations!$C$116+MOD(AJ181,Calculations!$C$118))+(1-Control!$C$7*Calculations!$C$87)*INDEX('Monthly Data'!R:R,Calculations!$C$116+MOD(AJ181,Calculations!$C$118))</f>
        <v>2.1918137743539623E-2</v>
      </c>
      <c r="FA181" s="86">
        <f ca="1">Control!$C$7*Calculations!$C$82*INDEX('Monthly Data'!N:N,Calculations!$C$116+MOD(AK181,Calculations!$C$118))+Control!$C$7*Calculations!$C$83*INDEX('Monthly Data'!O:O,Calculations!$C$116+MOD(AK181,Calculations!$C$118))+Control!$C$7*Calculations!$C$84*INDEX('Monthly Data'!P:P,Calculations!$C$116+MOD(AK181,Calculations!$C$118))+Control!$C$7*Calculations!$C$85*INDEX('Monthly Data'!Q:Q,Calculations!$C$116+MOD(AK181,Calculations!$C$118))+(1-Control!$C$7*Calculations!$C$87)*INDEX('Monthly Data'!R:R,Calculations!$C$116+MOD(AK181,Calculations!$C$118))</f>
        <v>3.5231336013669103E-2</v>
      </c>
      <c r="FB181" s="86">
        <f ca="1">Control!$C$7*Calculations!$C$82*INDEX('Monthly Data'!N:N,Calculations!$C$116+MOD(AL181,Calculations!$C$118))+Control!$C$7*Calculations!$C$83*INDEX('Monthly Data'!O:O,Calculations!$C$116+MOD(AL181,Calculations!$C$118))+Control!$C$7*Calculations!$C$84*INDEX('Monthly Data'!P:P,Calculations!$C$116+MOD(AL181,Calculations!$C$118))+Control!$C$7*Calculations!$C$85*INDEX('Monthly Data'!Q:Q,Calculations!$C$116+MOD(AL181,Calculations!$C$118))+(1-Control!$C$7*Calculations!$C$87)*INDEX('Monthly Data'!R:R,Calculations!$C$116+MOD(AL181,Calculations!$C$118))</f>
        <v>7.3538285850108537E-3</v>
      </c>
      <c r="FC181" s="86">
        <f ca="1">Control!$C$7*Calculations!$C$82*INDEX('Monthly Data'!N:N,Calculations!$C$116+MOD(AM181,Calculations!$C$118))+Control!$C$7*Calculations!$C$83*INDEX('Monthly Data'!O:O,Calculations!$C$116+MOD(AM181,Calculations!$C$118))+Control!$C$7*Calculations!$C$84*INDEX('Monthly Data'!P:P,Calculations!$C$116+MOD(AM181,Calculations!$C$118))+Control!$C$7*Calculations!$C$85*INDEX('Monthly Data'!Q:Q,Calculations!$C$116+MOD(AM181,Calculations!$C$118))+(1-Control!$C$7*Calculations!$C$87)*INDEX('Monthly Data'!R:R,Calculations!$C$116+MOD(AM181,Calculations!$C$118))</f>
        <v>1.7472933988537529E-2</v>
      </c>
      <c r="FD181" s="86">
        <f ca="1">Control!$C$7*Calculations!$C$82*INDEX('Monthly Data'!N:N,Calculations!$C$116+MOD(AN181,Calculations!$C$118))+Control!$C$7*Calculations!$C$83*INDEX('Monthly Data'!O:O,Calculations!$C$116+MOD(AN181,Calculations!$C$118))+Control!$C$7*Calculations!$C$84*INDEX('Monthly Data'!P:P,Calculations!$C$116+MOD(AN181,Calculations!$C$118))+Control!$C$7*Calculations!$C$85*INDEX('Monthly Data'!Q:Q,Calculations!$C$116+MOD(AN181,Calculations!$C$118))+(1-Control!$C$7*Calculations!$C$87)*INDEX('Monthly Data'!R:R,Calculations!$C$116+MOD(AN181,Calculations!$C$118))</f>
        <v>-6.1115617667135171E-2</v>
      </c>
      <c r="FE181" s="86">
        <f ca="1">Control!$C$7*Calculations!$C$82*INDEX('Monthly Data'!N:N,Calculations!$C$116+MOD(AO181,Calculations!$C$118))+Control!$C$7*Calculations!$C$83*INDEX('Monthly Data'!O:O,Calculations!$C$116+MOD(AO181,Calculations!$C$118))+Control!$C$7*Calculations!$C$84*INDEX('Monthly Data'!P:P,Calculations!$C$116+MOD(AO181,Calculations!$C$118))+Control!$C$7*Calculations!$C$85*INDEX('Monthly Data'!Q:Q,Calculations!$C$116+MOD(AO181,Calculations!$C$118))+(1-Control!$C$7*Calculations!$C$87)*INDEX('Monthly Data'!R:R,Calculations!$C$116+MOD(AO181,Calculations!$C$118))</f>
        <v>6.4539397490030407E-3</v>
      </c>
      <c r="FF181" s="86">
        <f ca="1">Control!$C$7*Calculations!$C$82*INDEX('Monthly Data'!N:N,Calculations!$C$116+MOD(AP181,Calculations!$C$118))+Control!$C$7*Calculations!$C$83*INDEX('Monthly Data'!O:O,Calculations!$C$116+MOD(AP181,Calculations!$C$118))+Control!$C$7*Calculations!$C$84*INDEX('Monthly Data'!P:P,Calculations!$C$116+MOD(AP181,Calculations!$C$118))+Control!$C$7*Calculations!$C$85*INDEX('Monthly Data'!Q:Q,Calculations!$C$116+MOD(AP181,Calculations!$C$118))+(1-Control!$C$7*Calculations!$C$87)*INDEX('Monthly Data'!R:R,Calculations!$C$116+MOD(AP181,Calculations!$C$118))</f>
        <v>9.5791276036140301E-3</v>
      </c>
      <c r="FG181" s="86">
        <f ca="1">Control!$C$7*Calculations!$C$82*INDEX('Monthly Data'!N:N,Calculations!$C$116+MOD(AQ181,Calculations!$C$118))+Control!$C$7*Calculations!$C$83*INDEX('Monthly Data'!O:O,Calculations!$C$116+MOD(AQ181,Calculations!$C$118))+Control!$C$7*Calculations!$C$84*INDEX('Monthly Data'!P:P,Calculations!$C$116+MOD(AQ181,Calculations!$C$118))+Control!$C$7*Calculations!$C$85*INDEX('Monthly Data'!Q:Q,Calculations!$C$116+MOD(AQ181,Calculations!$C$118))+(1-Control!$C$7*Calculations!$C$87)*INDEX('Monthly Data'!R:R,Calculations!$C$116+MOD(AQ181,Calculations!$C$118))</f>
        <v>1.0415351832335435E-2</v>
      </c>
      <c r="FH181" s="86">
        <f ca="1">Control!$C$7*Calculations!$C$82*INDEX('Monthly Data'!N:N,Calculations!$C$116+MOD(AR181,Calculations!$C$118))+Control!$C$7*Calculations!$C$83*INDEX('Monthly Data'!O:O,Calculations!$C$116+MOD(AR181,Calculations!$C$118))+Control!$C$7*Calculations!$C$84*INDEX('Monthly Data'!P:P,Calculations!$C$116+MOD(AR181,Calculations!$C$118))+Control!$C$7*Calculations!$C$85*INDEX('Monthly Data'!Q:Q,Calculations!$C$116+MOD(AR181,Calculations!$C$118))+(1-Control!$C$7*Calculations!$C$87)*INDEX('Monthly Data'!R:R,Calculations!$C$116+MOD(AR181,Calculations!$C$118))</f>
        <v>2.4722579420195831E-2</v>
      </c>
      <c r="FI181" s="86">
        <f ca="1">Control!$C$7*Calculations!$C$82*INDEX('Monthly Data'!N:N,Calculations!$C$116+MOD(AS181,Calculations!$C$118))+Control!$C$7*Calculations!$C$83*INDEX('Monthly Data'!O:O,Calculations!$C$116+MOD(AS181,Calculations!$C$118))+Control!$C$7*Calculations!$C$84*INDEX('Monthly Data'!P:P,Calculations!$C$116+MOD(AS181,Calculations!$C$118))+Control!$C$7*Calculations!$C$85*INDEX('Monthly Data'!Q:Q,Calculations!$C$116+MOD(AS181,Calculations!$C$118))+(1-Control!$C$7*Calculations!$C$87)*INDEX('Monthly Data'!R:R,Calculations!$C$116+MOD(AS181,Calculations!$C$118))</f>
        <v>1.5115046179922851E-2</v>
      </c>
      <c r="FJ181" s="86">
        <f ca="1">Control!$C$7*Calculations!$C$82*INDEX('Monthly Data'!N:N,Calculations!$C$116+MOD(AT181,Calculations!$C$118))+Control!$C$7*Calculations!$C$83*INDEX('Monthly Data'!O:O,Calculations!$C$116+MOD(AT181,Calculations!$C$118))+Control!$C$7*Calculations!$C$84*INDEX('Monthly Data'!P:P,Calculations!$C$116+MOD(AT181,Calculations!$C$118))+Control!$C$7*Calculations!$C$85*INDEX('Monthly Data'!Q:Q,Calculations!$C$116+MOD(AT181,Calculations!$C$118))+(1-Control!$C$7*Calculations!$C$87)*INDEX('Monthly Data'!R:R,Calculations!$C$116+MOD(AT181,Calculations!$C$118))</f>
        <v>4.5735623984309991E-2</v>
      </c>
      <c r="FK181" s="86">
        <f ca="1">Control!$C$7*Calculations!$C$82*INDEX('Monthly Data'!N:N,Calculations!$C$116+MOD(AU181,Calculations!$C$118))+Control!$C$7*Calculations!$C$83*INDEX('Monthly Data'!O:O,Calculations!$C$116+MOD(AU181,Calculations!$C$118))+Control!$C$7*Calculations!$C$84*INDEX('Monthly Data'!P:P,Calculations!$C$116+MOD(AU181,Calculations!$C$118))+Control!$C$7*Calculations!$C$85*INDEX('Monthly Data'!Q:Q,Calculations!$C$116+MOD(AU181,Calculations!$C$118))+(1-Control!$C$7*Calculations!$C$87)*INDEX('Monthly Data'!R:R,Calculations!$C$116+MOD(AU181,Calculations!$C$118))</f>
        <v>-4.417423226995453E-3</v>
      </c>
      <c r="FL181" s="86">
        <f ca="1">Control!$C$7*Calculations!$C$82*INDEX('Monthly Data'!N:N,Calculations!$C$116+MOD(AV181,Calculations!$C$118))+Control!$C$7*Calculations!$C$83*INDEX('Monthly Data'!O:O,Calculations!$C$116+MOD(AV181,Calculations!$C$118))+Control!$C$7*Calculations!$C$84*INDEX('Monthly Data'!P:P,Calculations!$C$116+MOD(AV181,Calculations!$C$118))+Control!$C$7*Calculations!$C$85*INDEX('Monthly Data'!Q:Q,Calculations!$C$116+MOD(AV181,Calculations!$C$118))+(1-Control!$C$7*Calculations!$C$87)*INDEX('Monthly Data'!R:R,Calculations!$C$116+MOD(AV181,Calculations!$C$118))</f>
        <v>2.3206536303657571E-2</v>
      </c>
      <c r="FM181" s="86">
        <f ca="1">Control!$C$7*Calculations!$C$82*INDEX('Monthly Data'!N:N,Calculations!$C$116+MOD(AW181,Calculations!$C$118))+Control!$C$7*Calculations!$C$83*INDEX('Monthly Data'!O:O,Calculations!$C$116+MOD(AW181,Calculations!$C$118))+Control!$C$7*Calculations!$C$84*INDEX('Monthly Data'!P:P,Calculations!$C$116+MOD(AW181,Calculations!$C$118))+Control!$C$7*Calculations!$C$85*INDEX('Monthly Data'!Q:Q,Calculations!$C$116+MOD(AW181,Calculations!$C$118))+(1-Control!$C$7*Calculations!$C$87)*INDEX('Monthly Data'!R:R,Calculations!$C$116+MOD(AW181,Calculations!$C$118))</f>
        <v>2.5325873776067674E-2</v>
      </c>
      <c r="FN181" s="86">
        <f ca="1">Control!$C$7*Calculations!$C$82*INDEX('Monthly Data'!N:N,Calculations!$C$116+MOD(AX181,Calculations!$C$118))+Control!$C$7*Calculations!$C$83*INDEX('Monthly Data'!O:O,Calculations!$C$116+MOD(AX181,Calculations!$C$118))+Control!$C$7*Calculations!$C$84*INDEX('Monthly Data'!P:P,Calculations!$C$116+MOD(AX181,Calculations!$C$118))+Control!$C$7*Calculations!$C$85*INDEX('Monthly Data'!Q:Q,Calculations!$C$116+MOD(AX181,Calculations!$C$118))+(1-Control!$C$7*Calculations!$C$87)*INDEX('Monthly Data'!R:R,Calculations!$C$116+MOD(AX181,Calculations!$C$118))</f>
        <v>9.9793409618087695E-3</v>
      </c>
      <c r="FO181" s="86">
        <f ca="1">Control!$C$7*Calculations!$C$82*INDEX('Monthly Data'!N:N,Calculations!$C$116+MOD(AY181,Calculations!$C$118))+Control!$C$7*Calculations!$C$83*INDEX('Monthly Data'!O:O,Calculations!$C$116+MOD(AY181,Calculations!$C$118))+Control!$C$7*Calculations!$C$84*INDEX('Monthly Data'!P:P,Calculations!$C$116+MOD(AY181,Calculations!$C$118))+Control!$C$7*Calculations!$C$85*INDEX('Monthly Data'!Q:Q,Calculations!$C$116+MOD(AY181,Calculations!$C$118))+(1-Control!$C$7*Calculations!$C$87)*INDEX('Monthly Data'!R:R,Calculations!$C$116+MOD(AY181,Calculations!$C$118))</f>
        <v>1.7472933988537529E-2</v>
      </c>
      <c r="FP181" s="86">
        <f ca="1">Control!$C$7*Calculations!$C$82*INDEX('Monthly Data'!N:N,Calculations!$C$116+MOD(AZ181,Calculations!$C$118))+Control!$C$7*Calculations!$C$83*INDEX('Monthly Data'!O:O,Calculations!$C$116+MOD(AZ181,Calculations!$C$118))+Control!$C$7*Calculations!$C$84*INDEX('Monthly Data'!P:P,Calculations!$C$116+MOD(AZ181,Calculations!$C$118))+Control!$C$7*Calculations!$C$85*INDEX('Monthly Data'!Q:Q,Calculations!$C$116+MOD(AZ181,Calculations!$C$118))+(1-Control!$C$7*Calculations!$C$87)*INDEX('Monthly Data'!R:R,Calculations!$C$116+MOD(AZ181,Calculations!$C$118))</f>
        <v>1.0627294914941248E-2</v>
      </c>
      <c r="FQ181" s="86">
        <f ca="1">Control!$C$7*Calculations!$C$82*INDEX('Monthly Data'!N:N,Calculations!$C$116+MOD(BA181,Calculations!$C$118))+Control!$C$7*Calculations!$C$83*INDEX('Monthly Data'!O:O,Calculations!$C$116+MOD(BA181,Calculations!$C$118))+Control!$C$7*Calculations!$C$84*INDEX('Monthly Data'!P:P,Calculations!$C$116+MOD(BA181,Calculations!$C$118))+Control!$C$7*Calculations!$C$85*INDEX('Monthly Data'!Q:Q,Calculations!$C$116+MOD(BA181,Calculations!$C$118))+(1-Control!$C$7*Calculations!$C$87)*INDEX('Monthly Data'!R:R,Calculations!$C$116+MOD(BA181,Calculations!$C$118))</f>
        <v>6.4539397490030407E-3</v>
      </c>
      <c r="FR181" s="86">
        <f ca="1">Control!$C$7*Calculations!$C$82*INDEX('Monthly Data'!N:N,Calculations!$C$116+MOD(BB181,Calculations!$C$118))+Control!$C$7*Calculations!$C$83*INDEX('Monthly Data'!O:O,Calculations!$C$116+MOD(BB181,Calculations!$C$118))+Control!$C$7*Calculations!$C$84*INDEX('Monthly Data'!P:P,Calculations!$C$116+MOD(BB181,Calculations!$C$118))+Control!$C$7*Calculations!$C$85*INDEX('Monthly Data'!Q:Q,Calculations!$C$116+MOD(BB181,Calculations!$C$118))+(1-Control!$C$7*Calculations!$C$87)*INDEX('Monthly Data'!R:R,Calculations!$C$116+MOD(BB181,Calculations!$C$118))</f>
        <v>1.046389543479892E-2</v>
      </c>
      <c r="FS181" s="86">
        <f ca="1">Control!$C$7*Calculations!$C$82*INDEX('Monthly Data'!N:N,Calculations!$C$116+MOD(BC181,Calculations!$C$118))+Control!$C$7*Calculations!$C$83*INDEX('Monthly Data'!O:O,Calculations!$C$116+MOD(BC181,Calculations!$C$118))+Control!$C$7*Calculations!$C$84*INDEX('Monthly Data'!P:P,Calculations!$C$116+MOD(BC181,Calculations!$C$118))+Control!$C$7*Calculations!$C$85*INDEX('Monthly Data'!Q:Q,Calculations!$C$116+MOD(BC181,Calculations!$C$118))+(1-Control!$C$7*Calculations!$C$87)*INDEX('Monthly Data'!R:R,Calculations!$C$116+MOD(BC181,Calculations!$C$118))</f>
        <v>1.5108777406081684E-3</v>
      </c>
      <c r="FT181" s="86">
        <f ca="1">Control!$C$7*Calculations!$C$82*INDEX('Monthly Data'!N:N,Calculations!$C$116+MOD(BD181,Calculations!$C$118))+Control!$C$7*Calculations!$C$83*INDEX('Monthly Data'!O:O,Calculations!$C$116+MOD(BD181,Calculations!$C$118))+Control!$C$7*Calculations!$C$84*INDEX('Monthly Data'!P:P,Calculations!$C$116+MOD(BD181,Calculations!$C$118))+Control!$C$7*Calculations!$C$85*INDEX('Monthly Data'!Q:Q,Calculations!$C$116+MOD(BD181,Calculations!$C$118))+(1-Control!$C$7*Calculations!$C$87)*INDEX('Monthly Data'!R:R,Calculations!$C$116+MOD(BD181,Calculations!$C$118))</f>
        <v>4.5735623984309991E-2</v>
      </c>
      <c r="FU181" s="86">
        <f ca="1">Control!$C$7*Calculations!$C$82*INDEX('Monthly Data'!N:N,Calculations!$C$116+MOD(BE181,Calculations!$C$118))+Control!$C$7*Calculations!$C$83*INDEX('Monthly Data'!O:O,Calculations!$C$116+MOD(BE181,Calculations!$C$118))+Control!$C$7*Calculations!$C$84*INDEX('Monthly Data'!P:P,Calculations!$C$116+MOD(BE181,Calculations!$C$118))+Control!$C$7*Calculations!$C$85*INDEX('Monthly Data'!Q:Q,Calculations!$C$116+MOD(BE181,Calculations!$C$118))+(1-Control!$C$7*Calculations!$C$87)*INDEX('Monthly Data'!R:R,Calculations!$C$116+MOD(BE181,Calculations!$C$118))</f>
        <v>-7.4084874653726545E-3</v>
      </c>
      <c r="FV181" s="86">
        <f ca="1">Control!$C$7*Calculations!$C$82*INDEX('Monthly Data'!N:N,Calculations!$C$116+MOD(BF181,Calculations!$C$118))+Control!$C$7*Calculations!$C$83*INDEX('Monthly Data'!O:O,Calculations!$C$116+MOD(BF181,Calculations!$C$118))+Control!$C$7*Calculations!$C$84*INDEX('Monthly Data'!P:P,Calculations!$C$116+MOD(BF181,Calculations!$C$118))+Control!$C$7*Calculations!$C$85*INDEX('Monthly Data'!Q:Q,Calculations!$C$116+MOD(BF181,Calculations!$C$118))+(1-Control!$C$7*Calculations!$C$87)*INDEX('Monthly Data'!R:R,Calculations!$C$116+MOD(BF181,Calculations!$C$118))</f>
        <v>1.0018681835149534E-3</v>
      </c>
      <c r="FW181" s="86">
        <f ca="1">Control!$C$7*Calculations!$C$82*INDEX('Monthly Data'!N:N,Calculations!$C$116+MOD(BG181,Calculations!$C$118))+Control!$C$7*Calculations!$C$83*INDEX('Monthly Data'!O:O,Calculations!$C$116+MOD(BG181,Calculations!$C$118))+Control!$C$7*Calculations!$C$84*INDEX('Monthly Data'!P:P,Calculations!$C$116+MOD(BG181,Calculations!$C$118))+Control!$C$7*Calculations!$C$85*INDEX('Monthly Data'!Q:Q,Calculations!$C$116+MOD(BG181,Calculations!$C$118))+(1-Control!$C$7*Calculations!$C$87)*INDEX('Monthly Data'!R:R,Calculations!$C$116+MOD(BG181,Calculations!$C$118))</f>
        <v>1.7361594973213587E-2</v>
      </c>
      <c r="FX181" s="86">
        <f ca="1">Control!$C$7*Calculations!$C$82*INDEX('Monthly Data'!N:N,Calculations!$C$116+MOD(BH181,Calculations!$C$118))+Control!$C$7*Calculations!$C$83*INDEX('Monthly Data'!O:O,Calculations!$C$116+MOD(BH181,Calculations!$C$118))+Control!$C$7*Calculations!$C$84*INDEX('Monthly Data'!P:P,Calculations!$C$116+MOD(BH181,Calculations!$C$118))+Control!$C$7*Calculations!$C$85*INDEX('Monthly Data'!Q:Q,Calculations!$C$116+MOD(BH181,Calculations!$C$118))+(1-Control!$C$7*Calculations!$C$87)*INDEX('Monthly Data'!R:R,Calculations!$C$116+MOD(BH181,Calculations!$C$118))</f>
        <v>1.2954540023127663E-2</v>
      </c>
      <c r="FY181" s="86">
        <f ca="1">Control!$C$7*Calculations!$C$82*INDEX('Monthly Data'!N:N,Calculations!$C$116+MOD(BI181,Calculations!$C$118))+Control!$C$7*Calculations!$C$83*INDEX('Monthly Data'!O:O,Calculations!$C$116+MOD(BI181,Calculations!$C$118))+Control!$C$7*Calculations!$C$84*INDEX('Monthly Data'!P:P,Calculations!$C$116+MOD(BI181,Calculations!$C$118))+Control!$C$7*Calculations!$C$85*INDEX('Monthly Data'!Q:Q,Calculations!$C$116+MOD(BI181,Calculations!$C$118))+(1-Control!$C$7*Calculations!$C$87)*INDEX('Monthly Data'!R:R,Calculations!$C$116+MOD(BI181,Calculations!$C$118))</f>
        <v>6.3250222980707482E-3</v>
      </c>
      <c r="FZ181" s="86">
        <f ca="1">Control!$C$7*Calculations!$C$82*INDEX('Monthly Data'!N:N,Calculations!$C$116+MOD(BJ181,Calculations!$C$118))+Control!$C$7*Calculations!$C$83*INDEX('Monthly Data'!O:O,Calculations!$C$116+MOD(BJ181,Calculations!$C$118))+Control!$C$7*Calculations!$C$84*INDEX('Monthly Data'!P:P,Calculations!$C$116+MOD(BJ181,Calculations!$C$118))+Control!$C$7*Calculations!$C$85*INDEX('Monthly Data'!Q:Q,Calculations!$C$116+MOD(BJ181,Calculations!$C$118))+(1-Control!$C$7*Calculations!$C$87)*INDEX('Monthly Data'!R:R,Calculations!$C$116+MOD(BJ181,Calculations!$C$118))</f>
        <v>3.127051071655923E-3</v>
      </c>
      <c r="GA181" s="86">
        <f ca="1">Control!$C$7*Calculations!$C$82*INDEX('Monthly Data'!N:N,Calculations!$C$116+MOD(BK181,Calculations!$C$118))+Control!$C$7*Calculations!$C$83*INDEX('Monthly Data'!O:O,Calculations!$C$116+MOD(BK181,Calculations!$C$118))+Control!$C$7*Calculations!$C$84*INDEX('Monthly Data'!P:P,Calculations!$C$116+MOD(BK181,Calculations!$C$118))+Control!$C$7*Calculations!$C$85*INDEX('Monthly Data'!Q:Q,Calculations!$C$116+MOD(BK181,Calculations!$C$118))+(1-Control!$C$7*Calculations!$C$87)*INDEX('Monthly Data'!R:R,Calculations!$C$116+MOD(BK181,Calculations!$C$118))</f>
        <v>2.0524935548016137E-2</v>
      </c>
      <c r="GB181" s="86">
        <f ca="1">Control!$C$7*Calculations!$C$82*INDEX('Monthly Data'!N:N,Calculations!$C$116+MOD(BL181,Calculations!$C$118))+Control!$C$7*Calculations!$C$83*INDEX('Monthly Data'!O:O,Calculations!$C$116+MOD(BL181,Calculations!$C$118))+Control!$C$7*Calculations!$C$84*INDEX('Monthly Data'!P:P,Calculations!$C$116+MOD(BL181,Calculations!$C$118))+Control!$C$7*Calculations!$C$85*INDEX('Monthly Data'!Q:Q,Calculations!$C$116+MOD(BL181,Calculations!$C$118))+(1-Control!$C$7*Calculations!$C$87)*INDEX('Monthly Data'!R:R,Calculations!$C$116+MOD(BL181,Calculations!$C$118))</f>
        <v>-3.8554137824290124E-2</v>
      </c>
      <c r="GC181" s="86">
        <f ca="1">Control!$C$7*Calculations!$C$82*INDEX('Monthly Data'!N:N,Calculations!$C$116+MOD(BM181,Calculations!$C$118))+Control!$C$7*Calculations!$C$83*INDEX('Monthly Data'!O:O,Calculations!$C$116+MOD(BM181,Calculations!$C$118))+Control!$C$7*Calculations!$C$84*INDEX('Monthly Data'!P:P,Calculations!$C$116+MOD(BM181,Calculations!$C$118))+Control!$C$7*Calculations!$C$85*INDEX('Monthly Data'!Q:Q,Calculations!$C$116+MOD(BM181,Calculations!$C$118))+(1-Control!$C$7*Calculations!$C$87)*INDEX('Monthly Data'!R:R,Calculations!$C$116+MOD(BM181,Calculations!$C$118))</f>
        <v>-7.3651264633385334E-4</v>
      </c>
      <c r="GD181" s="86">
        <f ca="1">Control!$C$7*Calculations!$C$82*INDEX('Monthly Data'!N:N,Calculations!$C$116+MOD(BN181,Calculations!$C$118))+Control!$C$7*Calculations!$C$83*INDEX('Monthly Data'!O:O,Calculations!$C$116+MOD(BN181,Calculations!$C$118))+Control!$C$7*Calculations!$C$84*INDEX('Monthly Data'!P:P,Calculations!$C$116+MOD(BN181,Calculations!$C$118))+Control!$C$7*Calculations!$C$85*INDEX('Monthly Data'!Q:Q,Calculations!$C$116+MOD(BN181,Calculations!$C$118))+(1-Control!$C$7*Calculations!$C$87)*INDEX('Monthly Data'!R:R,Calculations!$C$116+MOD(BN181,Calculations!$C$118))</f>
        <v>3.0957942835585645E-2</v>
      </c>
      <c r="GE181" s="86">
        <f ca="1">Control!$C$7*Calculations!$C$82*INDEX('Monthly Data'!N:N,Calculations!$C$116+MOD(BO181,Calculations!$C$118))+Control!$C$7*Calculations!$C$83*INDEX('Monthly Data'!O:O,Calculations!$C$116+MOD(BO181,Calculations!$C$118))+Control!$C$7*Calculations!$C$84*INDEX('Monthly Data'!P:P,Calculations!$C$116+MOD(BO181,Calculations!$C$118))+Control!$C$7*Calculations!$C$85*INDEX('Monthly Data'!Q:Q,Calculations!$C$116+MOD(BO181,Calculations!$C$118))+(1-Control!$C$7*Calculations!$C$87)*INDEX('Monthly Data'!R:R,Calculations!$C$116+MOD(BO181,Calculations!$C$118))</f>
        <v>8.4240675975201049E-3</v>
      </c>
      <c r="GF181" s="86">
        <f ca="1">Control!$C$7*Calculations!$C$82*INDEX('Monthly Data'!N:N,Calculations!$C$116+MOD(BP181,Calculations!$C$118))+Control!$C$7*Calculations!$C$83*INDEX('Monthly Data'!O:O,Calculations!$C$116+MOD(BP181,Calculations!$C$118))+Control!$C$7*Calculations!$C$84*INDEX('Monthly Data'!P:P,Calculations!$C$116+MOD(BP181,Calculations!$C$118))+Control!$C$7*Calculations!$C$85*INDEX('Monthly Data'!Q:Q,Calculations!$C$116+MOD(BP181,Calculations!$C$118))+(1-Control!$C$7*Calculations!$C$87)*INDEX('Monthly Data'!R:R,Calculations!$C$116+MOD(BP181,Calculations!$C$118))</f>
        <v>2.4722579420195831E-2</v>
      </c>
      <c r="GG181" s="86">
        <f ca="1">Control!$C$7*Calculations!$C$82*INDEX('Monthly Data'!N:N,Calculations!$C$116+MOD(BQ181,Calculations!$C$118))+Control!$C$7*Calculations!$C$83*INDEX('Monthly Data'!O:O,Calculations!$C$116+MOD(BQ181,Calculations!$C$118))+Control!$C$7*Calculations!$C$84*INDEX('Monthly Data'!P:P,Calculations!$C$116+MOD(BQ181,Calculations!$C$118))+Control!$C$7*Calculations!$C$85*INDEX('Monthly Data'!Q:Q,Calculations!$C$116+MOD(BQ181,Calculations!$C$118))+(1-Control!$C$7*Calculations!$C$87)*INDEX('Monthly Data'!R:R,Calculations!$C$116+MOD(BQ181,Calculations!$C$118))</f>
        <v>6.3250222980707482E-3</v>
      </c>
      <c r="GH181" s="86">
        <f ca="1">Control!$C$7*Calculations!$C$82*INDEX('Monthly Data'!N:N,Calculations!$C$116+MOD(BR181,Calculations!$C$118))+Control!$C$7*Calculations!$C$83*INDEX('Monthly Data'!O:O,Calculations!$C$116+MOD(BR181,Calculations!$C$118))+Control!$C$7*Calculations!$C$84*INDEX('Monthly Data'!P:P,Calculations!$C$116+MOD(BR181,Calculations!$C$118))+Control!$C$7*Calculations!$C$85*INDEX('Monthly Data'!Q:Q,Calculations!$C$116+MOD(BR181,Calculations!$C$118))+(1-Control!$C$7*Calculations!$C$87)*INDEX('Monthly Data'!R:R,Calculations!$C$116+MOD(BR181,Calculations!$C$118))</f>
        <v>3.7118215575026904E-2</v>
      </c>
      <c r="GI181" s="86">
        <f ca="1">Control!$C$7*Calculations!$C$82*INDEX('Monthly Data'!N:N,Calculations!$C$116+MOD(BS181,Calculations!$C$118))+Control!$C$7*Calculations!$C$83*INDEX('Monthly Data'!O:O,Calculations!$C$116+MOD(BS181,Calculations!$C$118))+Control!$C$7*Calculations!$C$84*INDEX('Monthly Data'!P:P,Calculations!$C$116+MOD(BS181,Calculations!$C$118))+Control!$C$7*Calculations!$C$85*INDEX('Monthly Data'!Q:Q,Calculations!$C$116+MOD(BS181,Calculations!$C$118))+(1-Control!$C$7*Calculations!$C$87)*INDEX('Monthly Data'!R:R,Calculations!$C$116+MOD(BS181,Calculations!$C$118))</f>
        <v>7.3538285850108537E-3</v>
      </c>
      <c r="GJ181" s="86">
        <f ca="1">Control!$C$7*Calculations!$C$82*INDEX('Monthly Data'!N:N,Calculations!$C$116+MOD(BT181,Calculations!$C$118))+Control!$C$7*Calculations!$C$83*INDEX('Monthly Data'!O:O,Calculations!$C$116+MOD(BT181,Calculations!$C$118))+Control!$C$7*Calculations!$C$84*INDEX('Monthly Data'!P:P,Calculations!$C$116+MOD(BT181,Calculations!$C$118))+Control!$C$7*Calculations!$C$85*INDEX('Monthly Data'!Q:Q,Calculations!$C$116+MOD(BT181,Calculations!$C$118))+(1-Control!$C$7*Calculations!$C$87)*INDEX('Monthly Data'!R:R,Calculations!$C$116+MOD(BT181,Calculations!$C$118))</f>
        <v>-1.4213734788548189E-2</v>
      </c>
      <c r="GK181" s="86">
        <f ca="1">Control!$C$7*Calculations!$C$82*INDEX('Monthly Data'!N:N,Calculations!$C$116+MOD(BU181,Calculations!$C$118))+Control!$C$7*Calculations!$C$83*INDEX('Monthly Data'!O:O,Calculations!$C$116+MOD(BU181,Calculations!$C$118))+Control!$C$7*Calculations!$C$84*INDEX('Monthly Data'!P:P,Calculations!$C$116+MOD(BU181,Calculations!$C$118))+Control!$C$7*Calculations!$C$85*INDEX('Monthly Data'!Q:Q,Calculations!$C$116+MOD(BU181,Calculations!$C$118))+(1-Control!$C$7*Calculations!$C$87)*INDEX('Monthly Data'!R:R,Calculations!$C$116+MOD(BU181,Calculations!$C$118))</f>
        <v>1.2954540023127663E-2</v>
      </c>
      <c r="GL181" s="86">
        <f ca="1">Control!$C$7*Calculations!$C$82*INDEX('Monthly Data'!N:N,Calculations!$C$116+MOD(BV181,Calculations!$C$118))+Control!$C$7*Calculations!$C$83*INDEX('Monthly Data'!O:O,Calculations!$C$116+MOD(BV181,Calculations!$C$118))+Control!$C$7*Calculations!$C$84*INDEX('Monthly Data'!P:P,Calculations!$C$116+MOD(BV181,Calculations!$C$118))+Control!$C$7*Calculations!$C$85*INDEX('Monthly Data'!Q:Q,Calculations!$C$116+MOD(BV181,Calculations!$C$118))+(1-Control!$C$7*Calculations!$C$87)*INDEX('Monthly Data'!R:R,Calculations!$C$116+MOD(BV181,Calculations!$C$118))</f>
        <v>1.7484305259657981E-2</v>
      </c>
      <c r="GM181" s="86">
        <f ca="1">Control!$C$7*Calculations!$C$82*INDEX('Monthly Data'!N:N,Calculations!$C$116+MOD(BW181,Calculations!$C$118))+Control!$C$7*Calculations!$C$83*INDEX('Monthly Data'!O:O,Calculations!$C$116+MOD(BW181,Calculations!$C$118))+Control!$C$7*Calculations!$C$84*INDEX('Monthly Data'!P:P,Calculations!$C$116+MOD(BW181,Calculations!$C$118))+Control!$C$7*Calculations!$C$85*INDEX('Monthly Data'!Q:Q,Calculations!$C$116+MOD(BW181,Calculations!$C$118))+(1-Control!$C$7*Calculations!$C$87)*INDEX('Monthly Data'!R:R,Calculations!$C$116+MOD(BW181,Calculations!$C$118))</f>
        <v>-7.5539743260223157E-3</v>
      </c>
      <c r="GN181" s="86">
        <f ca="1">Control!$C$7*Calculations!$C$82*INDEX('Monthly Data'!N:N,Calculations!$C$116+MOD(BX181,Calculations!$C$118))+Control!$C$7*Calculations!$C$83*INDEX('Monthly Data'!O:O,Calculations!$C$116+MOD(BX181,Calculations!$C$118))+Control!$C$7*Calculations!$C$84*INDEX('Monthly Data'!P:P,Calculations!$C$116+MOD(BX181,Calculations!$C$118))+Control!$C$7*Calculations!$C$85*INDEX('Monthly Data'!Q:Q,Calculations!$C$116+MOD(BX181,Calculations!$C$118))+(1-Control!$C$7*Calculations!$C$87)*INDEX('Monthly Data'!R:R,Calculations!$C$116+MOD(BX181,Calculations!$C$118))</f>
        <v>-4.3408051735618014E-2</v>
      </c>
      <c r="GO181" s="86">
        <f ca="1">Control!$C$7*Calculations!$C$82*INDEX('Monthly Data'!N:N,Calculations!$C$116+MOD(BY181,Calculations!$C$118))+Control!$C$7*Calculations!$C$83*INDEX('Monthly Data'!O:O,Calculations!$C$116+MOD(BY181,Calculations!$C$118))+Control!$C$7*Calculations!$C$84*INDEX('Monthly Data'!P:P,Calculations!$C$116+MOD(BY181,Calculations!$C$118))+Control!$C$7*Calculations!$C$85*INDEX('Monthly Data'!Q:Q,Calculations!$C$116+MOD(BY181,Calculations!$C$118))+(1-Control!$C$7*Calculations!$C$87)*INDEX('Monthly Data'!R:R,Calculations!$C$116+MOD(BY181,Calculations!$C$118))</f>
        <v>2.766281641786093E-2</v>
      </c>
      <c r="GP181" s="86">
        <f ca="1">Control!$C$7*Calculations!$C$82*INDEX('Monthly Data'!N:N,Calculations!$C$116+MOD(BZ181,Calculations!$C$118))+Control!$C$7*Calculations!$C$83*INDEX('Monthly Data'!O:O,Calculations!$C$116+MOD(BZ181,Calculations!$C$118))+Control!$C$7*Calculations!$C$84*INDEX('Monthly Data'!P:P,Calculations!$C$116+MOD(BZ181,Calculations!$C$118))+Control!$C$7*Calculations!$C$85*INDEX('Monthly Data'!Q:Q,Calculations!$C$116+MOD(BZ181,Calculations!$C$118))+(1-Control!$C$7*Calculations!$C$87)*INDEX('Monthly Data'!R:R,Calculations!$C$116+MOD(BZ181,Calculations!$C$118))</f>
        <v>3.127051071655923E-3</v>
      </c>
      <c r="GQ181" s="86">
        <f ca="1">Control!$C$7*Calculations!$C$82*INDEX('Monthly Data'!N:N,Calculations!$C$116+MOD(CA181,Calculations!$C$118))+Control!$C$7*Calculations!$C$83*INDEX('Monthly Data'!O:O,Calculations!$C$116+MOD(CA181,Calculations!$C$118))+Control!$C$7*Calculations!$C$84*INDEX('Monthly Data'!P:P,Calculations!$C$116+MOD(CA181,Calculations!$C$118))+Control!$C$7*Calculations!$C$85*INDEX('Monthly Data'!Q:Q,Calculations!$C$116+MOD(CA181,Calculations!$C$118))+(1-Control!$C$7*Calculations!$C$87)*INDEX('Monthly Data'!R:R,Calculations!$C$116+MOD(CA181,Calculations!$C$118))</f>
        <v>3.1011313347584085E-2</v>
      </c>
      <c r="GR181" s="86">
        <f ca="1">Control!$C$7*Calculations!$C$82*INDEX('Monthly Data'!N:N,Calculations!$C$116+MOD(CB181,Calculations!$C$118))+Control!$C$7*Calculations!$C$83*INDEX('Monthly Data'!O:O,Calculations!$C$116+MOD(CB181,Calculations!$C$118))+Control!$C$7*Calculations!$C$84*INDEX('Monthly Data'!P:P,Calculations!$C$116+MOD(CB181,Calculations!$C$118))+Control!$C$7*Calculations!$C$85*INDEX('Monthly Data'!Q:Q,Calculations!$C$116+MOD(CB181,Calculations!$C$118))+(1-Control!$C$7*Calculations!$C$87)*INDEX('Monthly Data'!R:R,Calculations!$C$116+MOD(CB181,Calculations!$C$118))</f>
        <v>1.0921298083007208E-2</v>
      </c>
      <c r="GS181" s="86">
        <f ca="1">Control!$C$7*Calculations!$C$82*INDEX('Monthly Data'!N:N,Calculations!$C$116+MOD(CC181,Calculations!$C$118))+Control!$C$7*Calculations!$C$83*INDEX('Monthly Data'!O:O,Calculations!$C$116+MOD(CC181,Calculations!$C$118))+Control!$C$7*Calculations!$C$84*INDEX('Monthly Data'!P:P,Calculations!$C$116+MOD(CC181,Calculations!$C$118))+Control!$C$7*Calculations!$C$85*INDEX('Monthly Data'!Q:Q,Calculations!$C$116+MOD(CC181,Calculations!$C$118))+(1-Control!$C$7*Calculations!$C$87)*INDEX('Monthly Data'!R:R,Calculations!$C$116+MOD(CC181,Calculations!$C$118))</f>
        <v>7.3538285850108537E-3</v>
      </c>
      <c r="GT181" s="86">
        <f ca="1">Control!$C$7*Calculations!$C$82*INDEX('Monthly Data'!N:N,Calculations!$C$116+MOD(CD181,Calculations!$C$118))+Control!$C$7*Calculations!$C$83*INDEX('Monthly Data'!O:O,Calculations!$C$116+MOD(CD181,Calculations!$C$118))+Control!$C$7*Calculations!$C$84*INDEX('Monthly Data'!P:P,Calculations!$C$116+MOD(CD181,Calculations!$C$118))+Control!$C$7*Calculations!$C$85*INDEX('Monthly Data'!Q:Q,Calculations!$C$116+MOD(CD181,Calculations!$C$118))+(1-Control!$C$7*Calculations!$C$87)*INDEX('Monthly Data'!R:R,Calculations!$C$116+MOD(CD181,Calculations!$C$118))</f>
        <v>4.7768166384148329E-3</v>
      </c>
      <c r="GU181" s="86">
        <f ca="1">Control!$C$7*Calculations!$C$82*INDEX('Monthly Data'!N:N,Calculations!$C$116+MOD(CE181,Calculations!$C$118))+Control!$C$7*Calculations!$C$83*INDEX('Monthly Data'!O:O,Calculations!$C$116+MOD(CE181,Calculations!$C$118))+Control!$C$7*Calculations!$C$84*INDEX('Monthly Data'!P:P,Calculations!$C$116+MOD(CE181,Calculations!$C$118))+Control!$C$7*Calculations!$C$85*INDEX('Monthly Data'!Q:Q,Calculations!$C$116+MOD(CE181,Calculations!$C$118))+(1-Control!$C$7*Calculations!$C$87)*INDEX('Monthly Data'!R:R,Calculations!$C$116+MOD(CE181,Calculations!$C$118))</f>
        <v>1.0921298083007208E-2</v>
      </c>
      <c r="GV181" s="86">
        <f ca="1">Control!$C$7*Calculations!$C$82*INDEX('Monthly Data'!N:N,Calculations!$C$116+MOD(CF181,Calculations!$C$118))+Control!$C$7*Calculations!$C$83*INDEX('Monthly Data'!O:O,Calculations!$C$116+MOD(CF181,Calculations!$C$118))+Control!$C$7*Calculations!$C$84*INDEX('Monthly Data'!P:P,Calculations!$C$116+MOD(CF181,Calculations!$C$118))+Control!$C$7*Calculations!$C$85*INDEX('Monthly Data'!Q:Q,Calculations!$C$116+MOD(CF181,Calculations!$C$118))+(1-Control!$C$7*Calculations!$C$87)*INDEX('Monthly Data'!R:R,Calculations!$C$116+MOD(CF181,Calculations!$C$118))</f>
        <v>6.3250222980707482E-3</v>
      </c>
      <c r="GW181" s="86">
        <f ca="1">Control!$C$7*Calculations!$C$82*INDEX('Monthly Data'!N:N,Calculations!$C$116+MOD(CG181,Calculations!$C$118))+Control!$C$7*Calculations!$C$83*INDEX('Monthly Data'!O:O,Calculations!$C$116+MOD(CG181,Calculations!$C$118))+Control!$C$7*Calculations!$C$84*INDEX('Monthly Data'!P:P,Calculations!$C$116+MOD(CG181,Calculations!$C$118))+Control!$C$7*Calculations!$C$85*INDEX('Monthly Data'!Q:Q,Calculations!$C$116+MOD(CG181,Calculations!$C$118))+(1-Control!$C$7*Calculations!$C$87)*INDEX('Monthly Data'!R:R,Calculations!$C$116+MOD(CG181,Calculations!$C$118))</f>
        <v>3.7596120283497965E-2</v>
      </c>
      <c r="GX181" s="86">
        <f ca="1">Control!$C$7*Calculations!$C$82*INDEX('Monthly Data'!N:N,Calculations!$C$116+MOD(CH181,Calculations!$C$118))+Control!$C$7*Calculations!$C$83*INDEX('Monthly Data'!O:O,Calculations!$C$116+MOD(CH181,Calculations!$C$118))+Control!$C$7*Calculations!$C$84*INDEX('Monthly Data'!P:P,Calculations!$C$116+MOD(CH181,Calculations!$C$118))+Control!$C$7*Calculations!$C$85*INDEX('Monthly Data'!Q:Q,Calculations!$C$116+MOD(CH181,Calculations!$C$118))+(1-Control!$C$7*Calculations!$C$87)*INDEX('Monthly Data'!R:R,Calculations!$C$116+MOD(CH181,Calculations!$C$118))</f>
        <v>7.7184133340106598E-3</v>
      </c>
      <c r="GY181" s="86">
        <f ca="1">Control!$C$7*Calculations!$C$82*INDEX('Monthly Data'!N:N,Calculations!$C$116+MOD(CI181,Calculations!$C$118))+Control!$C$7*Calculations!$C$83*INDEX('Monthly Data'!O:O,Calculations!$C$116+MOD(CI181,Calculations!$C$118))+Control!$C$7*Calculations!$C$84*INDEX('Monthly Data'!P:P,Calculations!$C$116+MOD(CI181,Calculations!$C$118))+Control!$C$7*Calculations!$C$85*INDEX('Monthly Data'!Q:Q,Calculations!$C$116+MOD(CI181,Calculations!$C$118))+(1-Control!$C$7*Calculations!$C$87)*INDEX('Monthly Data'!R:R,Calculations!$C$116+MOD(CI181,Calculations!$C$118))</f>
        <v>6.3250222980707482E-3</v>
      </c>
      <c r="GZ181" s="86">
        <f ca="1">Control!$C$7*Calculations!$C$82*INDEX('Monthly Data'!N:N,Calculations!$C$116+MOD(CJ181,Calculations!$C$118))+Control!$C$7*Calculations!$C$83*INDEX('Monthly Data'!O:O,Calculations!$C$116+MOD(CJ181,Calculations!$C$118))+Control!$C$7*Calculations!$C$84*INDEX('Monthly Data'!P:P,Calculations!$C$116+MOD(CJ181,Calculations!$C$118))+Control!$C$7*Calculations!$C$85*INDEX('Monthly Data'!Q:Q,Calculations!$C$116+MOD(CJ181,Calculations!$C$118))+(1-Control!$C$7*Calculations!$C$87)*INDEX('Monthly Data'!R:R,Calculations!$C$116+MOD(CJ181,Calculations!$C$118))</f>
        <v>1.2722494017511032E-2</v>
      </c>
      <c r="HA181" s="86">
        <f ca="1">Control!$C$7*Calculations!$C$82*INDEX('Monthly Data'!N:N,Calculations!$C$116+MOD(CK181,Calculations!$C$118))+Control!$C$7*Calculations!$C$83*INDEX('Monthly Data'!O:O,Calculations!$C$116+MOD(CK181,Calculations!$C$118))+Control!$C$7*Calculations!$C$84*INDEX('Monthly Data'!P:P,Calculations!$C$116+MOD(CK181,Calculations!$C$118))+Control!$C$7*Calculations!$C$85*INDEX('Monthly Data'!Q:Q,Calculations!$C$116+MOD(CK181,Calculations!$C$118))+(1-Control!$C$7*Calculations!$C$87)*INDEX('Monthly Data'!R:R,Calculations!$C$116+MOD(CK181,Calculations!$C$118))</f>
        <v>5.8868730207813358E-3</v>
      </c>
      <c r="HB181" s="86">
        <f ca="1">Control!$C$7*Calculations!$C$82*INDEX('Monthly Data'!N:N,Calculations!$C$116+MOD(CL181,Calculations!$C$118))+Control!$C$7*Calculations!$C$83*INDEX('Monthly Data'!O:O,Calculations!$C$116+MOD(CL181,Calculations!$C$118))+Control!$C$7*Calculations!$C$84*INDEX('Monthly Data'!P:P,Calculations!$C$116+MOD(CL181,Calculations!$C$118))+Control!$C$7*Calculations!$C$85*INDEX('Monthly Data'!Q:Q,Calculations!$C$116+MOD(CL181,Calculations!$C$118))+(1-Control!$C$7*Calculations!$C$87)*INDEX('Monthly Data'!R:R,Calculations!$C$116+MOD(CL181,Calculations!$C$118))</f>
        <v>2.377894462657602E-2</v>
      </c>
      <c r="HC181" s="86">
        <f ca="1">Control!$C$7*Calculations!$C$82*INDEX('Monthly Data'!N:N,Calculations!$C$116+MOD(CM181,Calculations!$C$118))+Control!$C$7*Calculations!$C$83*INDEX('Monthly Data'!O:O,Calculations!$C$116+MOD(CM181,Calculations!$C$118))+Control!$C$7*Calculations!$C$84*INDEX('Monthly Data'!P:P,Calculations!$C$116+MOD(CM181,Calculations!$C$118))+Control!$C$7*Calculations!$C$85*INDEX('Monthly Data'!Q:Q,Calculations!$C$116+MOD(CM181,Calculations!$C$118))+(1-Control!$C$7*Calculations!$C$87)*INDEX('Monthly Data'!R:R,Calculations!$C$116+MOD(CM181,Calculations!$C$118))</f>
        <v>5.1279584938936244E-2</v>
      </c>
      <c r="HD181" s="86">
        <f ca="1">Control!$C$7*Calculations!$C$82*INDEX('Monthly Data'!N:N,Calculations!$C$116+MOD(CN181,Calculations!$C$118))+Control!$C$7*Calculations!$C$83*INDEX('Monthly Data'!O:O,Calculations!$C$116+MOD(CN181,Calculations!$C$118))+Control!$C$7*Calculations!$C$84*INDEX('Monthly Data'!P:P,Calculations!$C$116+MOD(CN181,Calculations!$C$118))+Control!$C$7*Calculations!$C$85*INDEX('Monthly Data'!Q:Q,Calculations!$C$116+MOD(CN181,Calculations!$C$118))+(1-Control!$C$7*Calculations!$C$87)*INDEX('Monthly Data'!R:R,Calculations!$C$116+MOD(CN181,Calculations!$C$118))</f>
        <v>7.3538285850108537E-3</v>
      </c>
      <c r="HE181" s="86">
        <f ca="1">Control!$C$7*Calculations!$C$82*INDEX('Monthly Data'!N:N,Calculations!$C$116+MOD(CO181,Calculations!$C$118))+Control!$C$7*Calculations!$C$83*INDEX('Monthly Data'!O:O,Calculations!$C$116+MOD(CO181,Calculations!$C$118))+Control!$C$7*Calculations!$C$84*INDEX('Monthly Data'!P:P,Calculations!$C$116+MOD(CO181,Calculations!$C$118))+Control!$C$7*Calculations!$C$85*INDEX('Monthly Data'!Q:Q,Calculations!$C$116+MOD(CO181,Calculations!$C$118))+(1-Control!$C$7*Calculations!$C$87)*INDEX('Monthly Data'!R:R,Calculations!$C$116+MOD(CO181,Calculations!$C$118))</f>
        <v>6.6954569943530936E-3</v>
      </c>
      <c r="HF181" s="86">
        <f ca="1">Control!$C$7*Calculations!$C$82*INDEX('Monthly Data'!N:N,Calculations!$C$116+MOD(CP181,Calculations!$C$118))+Control!$C$7*Calculations!$C$83*INDEX('Monthly Data'!O:O,Calculations!$C$116+MOD(CP181,Calculations!$C$118))+Control!$C$7*Calculations!$C$84*INDEX('Monthly Data'!P:P,Calculations!$C$116+MOD(CP181,Calculations!$C$118))+Control!$C$7*Calculations!$C$85*INDEX('Monthly Data'!Q:Q,Calculations!$C$116+MOD(CP181,Calculations!$C$118))+(1-Control!$C$7*Calculations!$C$87)*INDEX('Monthly Data'!R:R,Calculations!$C$116+MOD(CP181,Calculations!$C$118))</f>
        <v>6.2631896128884862E-3</v>
      </c>
      <c r="HG181" s="86">
        <f ca="1">Control!$C$7*Calculations!$C$82*INDEX('Monthly Data'!N:N,Calculations!$C$116+MOD(CQ181,Calculations!$C$118))+Control!$C$7*Calculations!$C$83*INDEX('Monthly Data'!O:O,Calculations!$C$116+MOD(CQ181,Calculations!$C$118))+Control!$C$7*Calculations!$C$84*INDEX('Monthly Data'!P:P,Calculations!$C$116+MOD(CQ181,Calculations!$C$118))+Control!$C$7*Calculations!$C$85*INDEX('Monthly Data'!Q:Q,Calculations!$C$116+MOD(CQ181,Calculations!$C$118))+(1-Control!$C$7*Calculations!$C$87)*INDEX('Monthly Data'!R:R,Calculations!$C$116+MOD(CQ181,Calculations!$C$118))</f>
        <v>1.8665061640915637E-2</v>
      </c>
      <c r="HH181" s="86">
        <f ca="1">Control!$C$7*Calculations!$C$82*INDEX('Monthly Data'!N:N,Calculations!$C$116+MOD(CR181,Calculations!$C$118))+Control!$C$7*Calculations!$C$83*INDEX('Monthly Data'!O:O,Calculations!$C$116+MOD(CR181,Calculations!$C$118))+Control!$C$7*Calculations!$C$84*INDEX('Monthly Data'!P:P,Calculations!$C$116+MOD(CR181,Calculations!$C$118))+Control!$C$7*Calculations!$C$85*INDEX('Monthly Data'!Q:Q,Calculations!$C$116+MOD(CR181,Calculations!$C$118))+(1-Control!$C$7*Calculations!$C$87)*INDEX('Monthly Data'!R:R,Calculations!$C$116+MOD(CR181,Calculations!$C$118))</f>
        <v>1.0478379486191123E-2</v>
      </c>
      <c r="HI181" s="86">
        <f ca="1">Control!$C$7*Calculations!$C$82*INDEX('Monthly Data'!N:N,Calculations!$C$116+MOD(CS181,Calculations!$C$118))+Control!$C$7*Calculations!$C$83*INDEX('Monthly Data'!O:O,Calculations!$C$116+MOD(CS181,Calculations!$C$118))+Control!$C$7*Calculations!$C$84*INDEX('Monthly Data'!P:P,Calculations!$C$116+MOD(CS181,Calculations!$C$118))+Control!$C$7*Calculations!$C$85*INDEX('Monthly Data'!Q:Q,Calculations!$C$116+MOD(CS181,Calculations!$C$118))+(1-Control!$C$7*Calculations!$C$87)*INDEX('Monthly Data'!R:R,Calculations!$C$116+MOD(CS181,Calculations!$C$118))</f>
        <v>5.1279584938936244E-2</v>
      </c>
      <c r="HJ181" s="86">
        <f ca="1">Control!$C$7*Calculations!$C$82*INDEX('Monthly Data'!N:N,Calculations!$C$116+MOD(CT181,Calculations!$C$118))+Control!$C$7*Calculations!$C$83*INDEX('Monthly Data'!O:O,Calculations!$C$116+MOD(CT181,Calculations!$C$118))+Control!$C$7*Calculations!$C$84*INDEX('Monthly Data'!P:P,Calculations!$C$116+MOD(CT181,Calculations!$C$118))+Control!$C$7*Calculations!$C$85*INDEX('Monthly Data'!Q:Q,Calculations!$C$116+MOD(CT181,Calculations!$C$118))+(1-Control!$C$7*Calculations!$C$87)*INDEX('Monthly Data'!R:R,Calculations!$C$116+MOD(CT181,Calculations!$C$118))</f>
        <v>4.5735623984309991E-2</v>
      </c>
      <c r="HK181" s="86">
        <f ca="1">Control!$C$7*Calculations!$C$82*INDEX('Monthly Data'!N:N,Calculations!$C$116+MOD(CU181,Calculations!$C$118))+Control!$C$7*Calculations!$C$83*INDEX('Monthly Data'!O:O,Calculations!$C$116+MOD(CU181,Calculations!$C$118))+Control!$C$7*Calculations!$C$84*INDEX('Monthly Data'!P:P,Calculations!$C$116+MOD(CU181,Calculations!$C$118))+Control!$C$7*Calculations!$C$85*INDEX('Monthly Data'!Q:Q,Calculations!$C$116+MOD(CU181,Calculations!$C$118))+(1-Control!$C$7*Calculations!$C$87)*INDEX('Monthly Data'!R:R,Calculations!$C$116+MOD(CU181,Calculations!$C$118))</f>
        <v>1.3891304280773396E-2</v>
      </c>
      <c r="HL181" s="86">
        <f ca="1">Control!$C$7*Calculations!$C$82*INDEX('Monthly Data'!N:N,Calculations!$C$116+MOD(CV181,Calculations!$C$118))+Control!$C$7*Calculations!$C$83*INDEX('Monthly Data'!O:O,Calculations!$C$116+MOD(CV181,Calculations!$C$118))+Control!$C$7*Calculations!$C$84*INDEX('Monthly Data'!P:P,Calculations!$C$116+MOD(CV181,Calculations!$C$118))+Control!$C$7*Calculations!$C$85*INDEX('Monthly Data'!Q:Q,Calculations!$C$116+MOD(CV181,Calculations!$C$118))+(1-Control!$C$7*Calculations!$C$87)*INDEX('Monthly Data'!R:R,Calculations!$C$116+MOD(CV181,Calculations!$C$118))</f>
        <v>1.1702576456120543E-2</v>
      </c>
      <c r="HM181" s="86">
        <f ca="1">Control!$C$7*Calculations!$C$82*INDEX('Monthly Data'!N:N,Calculations!$C$116+MOD(CW181,Calculations!$C$118))+Control!$C$7*Calculations!$C$83*INDEX('Monthly Data'!O:O,Calculations!$C$116+MOD(CW181,Calculations!$C$118))+Control!$C$7*Calculations!$C$84*INDEX('Monthly Data'!P:P,Calculations!$C$116+MOD(CW181,Calculations!$C$118))+Control!$C$7*Calculations!$C$85*INDEX('Monthly Data'!Q:Q,Calculations!$C$116+MOD(CW181,Calculations!$C$118))+(1-Control!$C$7*Calculations!$C$87)*INDEX('Monthly Data'!R:R,Calculations!$C$116+MOD(CW181,Calculations!$C$118))</f>
        <v>1.7599621212565995E-2</v>
      </c>
      <c r="HN181" s="86">
        <f ca="1">Control!$C$7*Calculations!$C$82*INDEX('Monthly Data'!N:N,Calculations!$C$116+MOD(CX181,Calculations!$C$118))+Control!$C$7*Calculations!$C$83*INDEX('Monthly Data'!O:O,Calculations!$C$116+MOD(CX181,Calculations!$C$118))+Control!$C$7*Calculations!$C$84*INDEX('Monthly Data'!P:P,Calculations!$C$116+MOD(CX181,Calculations!$C$118))+Control!$C$7*Calculations!$C$85*INDEX('Monthly Data'!Q:Q,Calculations!$C$116+MOD(CX181,Calculations!$C$118))+(1-Control!$C$7*Calculations!$C$87)*INDEX('Monthly Data'!R:R,Calculations!$C$116+MOD(CX181,Calculations!$C$118))</f>
        <v>1.5216630695380906E-2</v>
      </c>
      <c r="HO181" s="86">
        <f ca="1">Control!$C$7*Calculations!$C$82*INDEX('Monthly Data'!N:N,Calculations!$C$116+MOD(CY181,Calculations!$C$118))+Control!$C$7*Calculations!$C$83*INDEX('Monthly Data'!O:O,Calculations!$C$116+MOD(CY181,Calculations!$C$118))+Control!$C$7*Calculations!$C$84*INDEX('Monthly Data'!P:P,Calculations!$C$116+MOD(CY181,Calculations!$C$118))+Control!$C$7*Calculations!$C$85*INDEX('Monthly Data'!Q:Q,Calculations!$C$116+MOD(CY181,Calculations!$C$118))+(1-Control!$C$7*Calculations!$C$87)*INDEX('Monthly Data'!R:R,Calculations!$C$116+MOD(CY181,Calculations!$C$118))</f>
        <v>1.1702576456120543E-2</v>
      </c>
      <c r="HP181" s="86">
        <f ca="1">Control!$C$7*Calculations!$C$82*INDEX('Monthly Data'!N:N,Calculations!$C$116+MOD(CZ181,Calculations!$C$118))+Control!$C$7*Calculations!$C$83*INDEX('Monthly Data'!O:O,Calculations!$C$116+MOD(CZ181,Calculations!$C$118))+Control!$C$7*Calculations!$C$84*INDEX('Monthly Data'!P:P,Calculations!$C$116+MOD(CZ181,Calculations!$C$118))+Control!$C$7*Calculations!$C$85*INDEX('Monthly Data'!Q:Q,Calculations!$C$116+MOD(CZ181,Calculations!$C$118))+(1-Control!$C$7*Calculations!$C$87)*INDEX('Monthly Data'!R:R,Calculations!$C$116+MOD(CZ181,Calculations!$C$118))</f>
        <v>-2.6378232493851243E-2</v>
      </c>
      <c r="HQ181" s="86">
        <f ca="1">Control!$C$7*Calculations!$C$82*INDEX('Monthly Data'!N:N,Calculations!$C$116+MOD(DA181,Calculations!$C$118))+Control!$C$7*Calculations!$C$83*INDEX('Monthly Data'!O:O,Calculations!$C$116+MOD(DA181,Calculations!$C$118))+Control!$C$7*Calculations!$C$84*INDEX('Monthly Data'!P:P,Calculations!$C$116+MOD(DA181,Calculations!$C$118))+Control!$C$7*Calculations!$C$85*INDEX('Monthly Data'!Q:Q,Calculations!$C$116+MOD(DA181,Calculations!$C$118))+(1-Control!$C$7*Calculations!$C$87)*INDEX('Monthly Data'!R:R,Calculations!$C$116+MOD(DA181,Calculations!$C$118))</f>
        <v>3.7596120283497965E-2</v>
      </c>
      <c r="HR181" s="86">
        <f ca="1">Control!$C$7*Calculations!$C$82*INDEX('Monthly Data'!N:N,Calculations!$C$116+MOD(DB181,Calculations!$C$118))+Control!$C$7*Calculations!$C$83*INDEX('Monthly Data'!O:O,Calculations!$C$116+MOD(DB181,Calculations!$C$118))+Control!$C$7*Calculations!$C$84*INDEX('Monthly Data'!P:P,Calculations!$C$116+MOD(DB181,Calculations!$C$118))+Control!$C$7*Calculations!$C$85*INDEX('Monthly Data'!Q:Q,Calculations!$C$116+MOD(DB181,Calculations!$C$118))+(1-Control!$C$7*Calculations!$C$87)*INDEX('Monthly Data'!R:R,Calculations!$C$116+MOD(DB181,Calculations!$C$118))</f>
        <v>-2.7490061308214487E-3</v>
      </c>
      <c r="HS181" s="86">
        <f ca="1">Control!$C$7*Calculations!$C$82*INDEX('Monthly Data'!N:N,Calculations!$C$116+MOD(DC181,Calculations!$C$118))+Control!$C$7*Calculations!$C$83*INDEX('Monthly Data'!O:O,Calculations!$C$116+MOD(DC181,Calculations!$C$118))+Control!$C$7*Calculations!$C$84*INDEX('Monthly Data'!P:P,Calculations!$C$116+MOD(DC181,Calculations!$C$118))+Control!$C$7*Calculations!$C$85*INDEX('Monthly Data'!Q:Q,Calculations!$C$116+MOD(DC181,Calculations!$C$118))+(1-Control!$C$7*Calculations!$C$87)*INDEX('Monthly Data'!R:R,Calculations!$C$116+MOD(DC181,Calculations!$C$118))</f>
        <v>7.857567536297622E-3</v>
      </c>
      <c r="HT181" s="86">
        <f ca="1">Control!$C$7*Calculations!$C$82*INDEX('Monthly Data'!N:N,Calculations!$C$116+MOD(DD181,Calculations!$C$118))+Control!$C$7*Calculations!$C$83*INDEX('Monthly Data'!O:O,Calculations!$C$116+MOD(DD181,Calculations!$C$118))+Control!$C$7*Calculations!$C$84*INDEX('Monthly Data'!P:P,Calculations!$C$116+MOD(DD181,Calculations!$C$118))+Control!$C$7*Calculations!$C$85*INDEX('Monthly Data'!Q:Q,Calculations!$C$116+MOD(DD181,Calculations!$C$118))+(1-Control!$C$7*Calculations!$C$87)*INDEX('Monthly Data'!R:R,Calculations!$C$116+MOD(DD181,Calculations!$C$118))</f>
        <v>1.7484305259657981E-2</v>
      </c>
      <c r="HU181" s="86">
        <f ca="1">Control!$C$7*Calculations!$C$82*INDEX('Monthly Data'!N:N,Calculations!$C$116+MOD(DE181,Calculations!$C$118))+Control!$C$7*Calculations!$C$83*INDEX('Monthly Data'!O:O,Calculations!$C$116+MOD(DE181,Calculations!$C$118))+Control!$C$7*Calculations!$C$84*INDEX('Monthly Data'!P:P,Calculations!$C$116+MOD(DE181,Calculations!$C$118))+Control!$C$7*Calculations!$C$85*INDEX('Monthly Data'!Q:Q,Calculations!$C$116+MOD(DE181,Calculations!$C$118))+(1-Control!$C$7*Calculations!$C$87)*INDEX('Monthly Data'!R:R,Calculations!$C$116+MOD(DE181,Calculations!$C$118))</f>
        <v>4.5132804118240749E-2</v>
      </c>
      <c r="HV181" s="86">
        <f ca="1">Control!$C$7*Calculations!$C$82*INDEX('Monthly Data'!N:N,Calculations!$C$116+MOD(DF181,Calculations!$C$118))+Control!$C$7*Calculations!$C$83*INDEX('Monthly Data'!O:O,Calculations!$C$116+MOD(DF181,Calculations!$C$118))+Control!$C$7*Calculations!$C$84*INDEX('Monthly Data'!P:P,Calculations!$C$116+MOD(DF181,Calculations!$C$118))+Control!$C$7*Calculations!$C$85*INDEX('Monthly Data'!Q:Q,Calculations!$C$116+MOD(DF181,Calculations!$C$118))+(1-Control!$C$7*Calculations!$C$87)*INDEX('Monthly Data'!R:R,Calculations!$C$116+MOD(DF181,Calculations!$C$118))</f>
        <v>-9.5555592256394619E-3</v>
      </c>
      <c r="HW181" s="86">
        <f ca="1">Control!$C$7*Calculations!$C$82*INDEX('Monthly Data'!N:N,Calculations!$C$116+MOD(DG181,Calculations!$C$118))+Control!$C$7*Calculations!$C$83*INDEX('Monthly Data'!O:O,Calculations!$C$116+MOD(DG181,Calculations!$C$118))+Control!$C$7*Calculations!$C$84*INDEX('Monthly Data'!P:P,Calculations!$C$116+MOD(DG181,Calculations!$C$118))+Control!$C$7*Calculations!$C$85*INDEX('Monthly Data'!Q:Q,Calculations!$C$116+MOD(DG181,Calculations!$C$118))+(1-Control!$C$7*Calculations!$C$87)*INDEX('Monthly Data'!R:R,Calculations!$C$116+MOD(DG181,Calculations!$C$118))</f>
        <v>-1.0485101266941802E-2</v>
      </c>
      <c r="HX181" s="86">
        <f ca="1">Control!$C$7*Calculations!$C$82*INDEX('Monthly Data'!N:N,Calculations!$C$116+MOD(DH181,Calculations!$C$118))+Control!$C$7*Calculations!$C$83*INDEX('Monthly Data'!O:O,Calculations!$C$116+MOD(DH181,Calculations!$C$118))+Control!$C$7*Calculations!$C$84*INDEX('Monthly Data'!P:P,Calculations!$C$116+MOD(DH181,Calculations!$C$118))+Control!$C$7*Calculations!$C$85*INDEX('Monthly Data'!Q:Q,Calculations!$C$116+MOD(DH181,Calculations!$C$118))+(1-Control!$C$7*Calculations!$C$87)*INDEX('Monthly Data'!R:R,Calculations!$C$116+MOD(DH181,Calculations!$C$118))</f>
        <v>4.089189590407355E-3</v>
      </c>
      <c r="HY181" s="86">
        <f ca="1">Control!$C$7*Calculations!$C$82*INDEX('Monthly Data'!N:N,Calculations!$C$116+MOD(DI181,Calculations!$C$118))+Control!$C$7*Calculations!$C$83*INDEX('Monthly Data'!O:O,Calculations!$C$116+MOD(DI181,Calculations!$C$118))+Control!$C$7*Calculations!$C$84*INDEX('Monthly Data'!P:P,Calculations!$C$116+MOD(DI181,Calculations!$C$118))+Control!$C$7*Calculations!$C$85*INDEX('Monthly Data'!Q:Q,Calculations!$C$116+MOD(DI181,Calculations!$C$118))+(1-Control!$C$7*Calculations!$C$87)*INDEX('Monthly Data'!R:R,Calculations!$C$116+MOD(DI181,Calculations!$C$118))</f>
        <v>7.3538285850108537E-3</v>
      </c>
      <c r="HZ181" s="86">
        <f ca="1">Control!$C$7*Calculations!$C$82*INDEX('Monthly Data'!N:N,Calculations!$C$116+MOD(DJ181,Calculations!$C$118))+Control!$C$7*Calculations!$C$83*INDEX('Monthly Data'!O:O,Calculations!$C$116+MOD(DJ181,Calculations!$C$118))+Control!$C$7*Calculations!$C$84*INDEX('Monthly Data'!P:P,Calculations!$C$116+MOD(DJ181,Calculations!$C$118))+Control!$C$7*Calculations!$C$85*INDEX('Monthly Data'!Q:Q,Calculations!$C$116+MOD(DJ181,Calculations!$C$118))+(1-Control!$C$7*Calculations!$C$87)*INDEX('Monthly Data'!R:R,Calculations!$C$116+MOD(DJ181,Calculations!$C$118))</f>
        <v>1.7073665854433945E-2</v>
      </c>
      <c r="IA181" s="86">
        <f ca="1">Control!$C$7*Calculations!$C$82*INDEX('Monthly Data'!N:N,Calculations!$C$116+MOD(DK181,Calculations!$C$118))+Control!$C$7*Calculations!$C$83*INDEX('Monthly Data'!O:O,Calculations!$C$116+MOD(DK181,Calculations!$C$118))+Control!$C$7*Calculations!$C$84*INDEX('Monthly Data'!P:P,Calculations!$C$116+MOD(DK181,Calculations!$C$118))+Control!$C$7*Calculations!$C$85*INDEX('Monthly Data'!Q:Q,Calculations!$C$116+MOD(DK181,Calculations!$C$118))+(1-Control!$C$7*Calculations!$C$87)*INDEX('Monthly Data'!R:R,Calculations!$C$116+MOD(DK181,Calculations!$C$118))</f>
        <v>7.5897487599915015E-3</v>
      </c>
      <c r="IB181" s="86">
        <f ca="1">Control!$C$7*Calculations!$C$82*INDEX('Monthly Data'!N:N,Calculations!$C$116+MOD(DL181,Calculations!$C$118))+Control!$C$7*Calculations!$C$83*INDEX('Monthly Data'!O:O,Calculations!$C$116+MOD(DL181,Calculations!$C$118))+Control!$C$7*Calculations!$C$84*INDEX('Monthly Data'!P:P,Calculations!$C$116+MOD(DL181,Calculations!$C$118))+Control!$C$7*Calculations!$C$85*INDEX('Monthly Data'!Q:Q,Calculations!$C$116+MOD(DL181,Calculations!$C$118))+(1-Control!$C$7*Calculations!$C$87)*INDEX('Monthly Data'!R:R,Calculations!$C$116+MOD(DL181,Calculations!$C$118))</f>
        <v>1.7361594973213587E-2</v>
      </c>
      <c r="IC181" s="86">
        <f ca="1">Control!$C$7*Calculations!$C$82*INDEX('Monthly Data'!N:N,Calculations!$C$116+MOD(DM181,Calculations!$C$118))+Control!$C$7*Calculations!$C$83*INDEX('Monthly Data'!O:O,Calculations!$C$116+MOD(DM181,Calculations!$C$118))+Control!$C$7*Calculations!$C$84*INDEX('Monthly Data'!P:P,Calculations!$C$116+MOD(DM181,Calculations!$C$118))+Control!$C$7*Calculations!$C$85*INDEX('Monthly Data'!Q:Q,Calculations!$C$116+MOD(DM181,Calculations!$C$118))+(1-Control!$C$7*Calculations!$C$87)*INDEX('Monthly Data'!R:R,Calculations!$C$116+MOD(DM181,Calculations!$C$118))</f>
        <v>1.2435425892067014E-2</v>
      </c>
      <c r="ID181" s="86">
        <f ca="1">Control!$C$7*Calculations!$C$82*INDEX('Monthly Data'!N:N,Calculations!$C$116+MOD(DN181,Calculations!$C$118))+Control!$C$7*Calculations!$C$83*INDEX('Monthly Data'!O:O,Calculations!$C$116+MOD(DN181,Calculations!$C$118))+Control!$C$7*Calculations!$C$84*INDEX('Monthly Data'!P:P,Calculations!$C$116+MOD(DN181,Calculations!$C$118))+Control!$C$7*Calculations!$C$85*INDEX('Monthly Data'!Q:Q,Calculations!$C$116+MOD(DN181,Calculations!$C$118))+(1-Control!$C$7*Calculations!$C$87)*INDEX('Monthly Data'!R:R,Calculations!$C$116+MOD(DN181,Calculations!$C$118))</f>
        <v>-1.3959200237295809E-2</v>
      </c>
      <c r="IE181" s="86">
        <f ca="1">Control!$C$7*Calculations!$C$82*INDEX('Monthly Data'!N:N,Calculations!$C$116+MOD(DO181,Calculations!$C$118))+Control!$C$7*Calculations!$C$83*INDEX('Monthly Data'!O:O,Calculations!$C$116+MOD(DO181,Calculations!$C$118))+Control!$C$7*Calculations!$C$84*INDEX('Monthly Data'!P:P,Calculations!$C$116+MOD(DO181,Calculations!$C$118))+Control!$C$7*Calculations!$C$85*INDEX('Monthly Data'!Q:Q,Calculations!$C$116+MOD(DO181,Calculations!$C$118))+(1-Control!$C$7*Calculations!$C$87)*INDEX('Monthly Data'!R:R,Calculations!$C$116+MOD(DO181,Calculations!$C$118))</f>
        <v>-3.53368065312233E-2</v>
      </c>
      <c r="IF181" s="86">
        <f ca="1">Control!$C$7*Calculations!$C$82*INDEX('Monthly Data'!N:N,Calculations!$C$116+MOD(DP181,Calculations!$C$118))+Control!$C$7*Calculations!$C$83*INDEX('Monthly Data'!O:O,Calculations!$C$116+MOD(DP181,Calculations!$C$118))+Control!$C$7*Calculations!$C$84*INDEX('Monthly Data'!P:P,Calculations!$C$116+MOD(DP181,Calculations!$C$118))+Control!$C$7*Calculations!$C$85*INDEX('Monthly Data'!Q:Q,Calculations!$C$116+MOD(DP181,Calculations!$C$118))+(1-Control!$C$7*Calculations!$C$87)*INDEX('Monthly Data'!R:R,Calculations!$C$116+MOD(DP181,Calculations!$C$118))</f>
        <v>-1.6546126717384396E-2</v>
      </c>
      <c r="IG181" s="88">
        <f ca="1">Control!$C$8*(1+DQ181)*(1+DR181)*(1+DS181)*(1+DT181)*(1+DU181)*(1+DV181)*(1+DW181)*(1+DX181)*(1+DY181)*(1+DZ181)*(1+EA181)*(1+EB181)*(1+EC181)*(1+ED181)*(1+EE181)*(1+EF181)*(1+EG181)*(1+EH181)*(1+EI181)*(1+EJ181)*(1+EK181)*(1+EL181)*(1+EM181)*(1+EN181)*(1+EO181)*(1+EP181)*(1+EQ181)*(1+ER181)*(1+ES181)*(1+ET181)*(1+EU181)*(1+EV181)*(1+EW181)*(1+EX181)*(1+EY181)*(1+EZ181)*(1+FA181)*(1+FB181)*(1+FC181)*(1+FD181)*(1+FE181)*(1+FF181)*(1+FG181)*(1+FH181)*(1+FI181)*(1+FJ181)*(1+FK181)*(1+FL181)*(1+FM181)*(1+FN181)*(1+FO181)*(1+FP181)*(1+FQ181)*(1+FR181)*(1+FS181)*(1+FT181)*(1+FU181)*(1+FV181)*(1+FW181)*(1+FX181)*(1+FY181)*(1+FZ181)*(1+GA181)*(1+GB181)*(1+GC181)*(1+GD181)*(1+GE181)*(1+GF181)*(1+GG181)*(1+GH181)*(1+GI181)*(1+GJ181)*(1+GK181)*(1+GL181)*(1+GM181)*(1+GN181)*(1+GO181)*(1+GP181)*(1+GQ181)*(1+GR181)*(1+GS181)*(1+GT181)*(1+GU181)*(1+GV181)*(1+GW181)*(1+GX181)*(1+GY181)*(1+GZ181)*(1+HA181)*(1+HB181)*(1+HC181)*(1+HD181)*(1+HE181)*(1+HF181)*(1+HG181)*(1+HH181)*(1+HI181)*(1+HJ181)*(1+HK181)*(1+HL181)*(1+HM181)*(1+HN181)*(1+HO181)*(1+HP181)*(1+HQ181)*(1+HR181)*(1+HS181)*(1+HT181)*(1+HU181)*(1+HV181)*(1+HW181)*(1+HX181)*(1+HY181)*(1+HZ181)*(1+IA181)*(1+IB181)*(1+IC181)*(1+ID181)*(1+IE181)*(1+IF181)</f>
        <v>161606.85647949312</v>
      </c>
    </row>
    <row r="182" spans="1:241" x14ac:dyDescent="0.25">
      <c r="A182">
        <v>114</v>
      </c>
      <c r="B182">
        <v>64</v>
      </c>
      <c r="C182">
        <v>117</v>
      </c>
      <c r="D182">
        <v>42</v>
      </c>
      <c r="E182">
        <v>109</v>
      </c>
      <c r="F182">
        <v>87</v>
      </c>
      <c r="G182">
        <v>85</v>
      </c>
      <c r="H182">
        <v>55</v>
      </c>
      <c r="I182">
        <v>27</v>
      </c>
      <c r="J182">
        <v>0</v>
      </c>
      <c r="K182">
        <v>92</v>
      </c>
      <c r="L182">
        <v>1</v>
      </c>
      <c r="M182">
        <v>36</v>
      </c>
      <c r="N182">
        <v>115</v>
      </c>
      <c r="O182">
        <v>25</v>
      </c>
      <c r="P182">
        <v>97</v>
      </c>
      <c r="Q182">
        <v>78</v>
      </c>
      <c r="R182">
        <v>109</v>
      </c>
      <c r="S182">
        <v>2</v>
      </c>
      <c r="T182">
        <v>78</v>
      </c>
      <c r="U182">
        <v>60</v>
      </c>
      <c r="V182">
        <v>79</v>
      </c>
      <c r="W182">
        <v>63</v>
      </c>
      <c r="X182">
        <v>112</v>
      </c>
      <c r="Y182">
        <v>105</v>
      </c>
      <c r="Z182">
        <v>15</v>
      </c>
      <c r="AA182">
        <v>88</v>
      </c>
      <c r="AB182">
        <v>94</v>
      </c>
      <c r="AC182">
        <v>108</v>
      </c>
      <c r="AD182">
        <v>113</v>
      </c>
      <c r="AE182">
        <v>62</v>
      </c>
      <c r="AF182">
        <v>86</v>
      </c>
      <c r="AG182">
        <v>68</v>
      </c>
      <c r="AH182">
        <v>23</v>
      </c>
      <c r="AI182">
        <v>89</v>
      </c>
      <c r="AJ182">
        <v>19</v>
      </c>
      <c r="AK182">
        <v>53</v>
      </c>
      <c r="AL182">
        <v>42</v>
      </c>
      <c r="AM182">
        <v>28</v>
      </c>
      <c r="AN182">
        <v>67</v>
      </c>
      <c r="AO182">
        <v>21</v>
      </c>
      <c r="AP182">
        <v>81</v>
      </c>
      <c r="AQ182">
        <v>4</v>
      </c>
      <c r="AR182">
        <v>47</v>
      </c>
      <c r="AS182">
        <v>114</v>
      </c>
      <c r="AT182">
        <v>44</v>
      </c>
      <c r="AU182">
        <v>101</v>
      </c>
      <c r="AV182">
        <v>44</v>
      </c>
      <c r="AW182">
        <v>112</v>
      </c>
      <c r="AX182">
        <v>61</v>
      </c>
      <c r="AY182">
        <v>49</v>
      </c>
      <c r="AZ182">
        <v>32</v>
      </c>
      <c r="BA182">
        <v>29</v>
      </c>
      <c r="BB182">
        <v>22</v>
      </c>
      <c r="BC182">
        <v>106</v>
      </c>
      <c r="BD182">
        <v>76</v>
      </c>
      <c r="BE182">
        <v>23</v>
      </c>
      <c r="BF182">
        <v>98</v>
      </c>
      <c r="BG182">
        <v>52</v>
      </c>
      <c r="BH182">
        <v>61</v>
      </c>
      <c r="BI182">
        <v>103</v>
      </c>
      <c r="BJ182">
        <v>88</v>
      </c>
      <c r="BK182">
        <v>117</v>
      </c>
      <c r="BL182">
        <v>77</v>
      </c>
      <c r="BM182">
        <v>10</v>
      </c>
      <c r="BN182">
        <v>73</v>
      </c>
      <c r="BO182">
        <v>33</v>
      </c>
      <c r="BP182">
        <v>16</v>
      </c>
      <c r="BQ182">
        <v>111</v>
      </c>
      <c r="BR182">
        <v>11</v>
      </c>
      <c r="BS182">
        <v>84</v>
      </c>
      <c r="BT182">
        <v>104</v>
      </c>
      <c r="BU182">
        <v>41</v>
      </c>
      <c r="BV182">
        <v>70</v>
      </c>
      <c r="BW182">
        <v>0</v>
      </c>
      <c r="BX182">
        <v>81</v>
      </c>
      <c r="BY182">
        <v>55</v>
      </c>
      <c r="BZ182">
        <v>38</v>
      </c>
      <c r="CA182">
        <v>7</v>
      </c>
      <c r="CB182">
        <v>81</v>
      </c>
      <c r="CC182">
        <v>58</v>
      </c>
      <c r="CD182">
        <v>74</v>
      </c>
      <c r="CE182">
        <v>93</v>
      </c>
      <c r="CF182">
        <v>92</v>
      </c>
      <c r="CG182">
        <v>56</v>
      </c>
      <c r="CH182">
        <v>90</v>
      </c>
      <c r="CI182">
        <v>64</v>
      </c>
      <c r="CJ182">
        <v>36</v>
      </c>
      <c r="CK182">
        <v>95</v>
      </c>
      <c r="CL182">
        <v>1</v>
      </c>
      <c r="CM182">
        <v>20</v>
      </c>
      <c r="CN182">
        <v>24</v>
      </c>
      <c r="CO182">
        <v>24</v>
      </c>
      <c r="CP182">
        <v>111</v>
      </c>
      <c r="CQ182">
        <v>85</v>
      </c>
      <c r="CR182">
        <v>11</v>
      </c>
      <c r="CS182">
        <v>19</v>
      </c>
      <c r="CT182">
        <v>67</v>
      </c>
      <c r="CU182">
        <v>26</v>
      </c>
      <c r="CV182">
        <v>115</v>
      </c>
      <c r="CW182">
        <v>75</v>
      </c>
      <c r="CX182">
        <v>48</v>
      </c>
      <c r="CY182">
        <v>95</v>
      </c>
      <c r="CZ182">
        <v>21</v>
      </c>
      <c r="DA182">
        <v>102</v>
      </c>
      <c r="DB182">
        <v>48</v>
      </c>
      <c r="DC182">
        <v>24</v>
      </c>
      <c r="DD182">
        <v>107</v>
      </c>
      <c r="DE182">
        <v>88</v>
      </c>
      <c r="DF182">
        <v>1</v>
      </c>
      <c r="DG182">
        <v>99</v>
      </c>
      <c r="DH182">
        <v>10</v>
      </c>
      <c r="DI182">
        <v>55</v>
      </c>
      <c r="DJ182">
        <v>66</v>
      </c>
      <c r="DK182">
        <v>14</v>
      </c>
      <c r="DL182">
        <v>62</v>
      </c>
      <c r="DM182">
        <v>81</v>
      </c>
      <c r="DN182">
        <v>33</v>
      </c>
      <c r="DO182">
        <v>82</v>
      </c>
      <c r="DP182">
        <v>67</v>
      </c>
      <c r="DQ182" s="86">
        <f ca="1">Control!$C$7*Calculations!$C$82*INDEX('Monthly Data'!N:N,Calculations!$C$116+MOD(A182,Calculations!$C$118))+Control!$C$7*Calculations!$C$83*INDEX('Monthly Data'!O:O,Calculations!$C$116+MOD(A182,Calculations!$C$118))+Control!$C$7*Calculations!$C$84*INDEX('Monthly Data'!P:P,Calculations!$C$116+MOD(A182,Calculations!$C$118))+Control!$C$7*Calculations!$C$85*INDEX('Monthly Data'!Q:Q,Calculations!$C$116+MOD(A182,Calculations!$C$118))+(1-Control!$C$7*Calculations!$C$87)*INDEX('Monthly Data'!R:R,Calculations!$C$116+MOD(A182,Calculations!$C$118))</f>
        <v>-2.5419860972892394E-2</v>
      </c>
      <c r="DR182" s="86">
        <f ca="1">Control!$C$7*Calculations!$C$82*INDEX('Monthly Data'!N:N,Calculations!$C$116+MOD(B182,Calculations!$C$118))+Control!$C$7*Calculations!$C$83*INDEX('Monthly Data'!O:O,Calculations!$C$116+MOD(B182,Calculations!$C$118))+Control!$C$7*Calculations!$C$84*INDEX('Monthly Data'!P:P,Calculations!$C$116+MOD(B182,Calculations!$C$118))+Control!$C$7*Calculations!$C$85*INDEX('Monthly Data'!Q:Q,Calculations!$C$116+MOD(B182,Calculations!$C$118))+(1-Control!$C$7*Calculations!$C$87)*INDEX('Monthly Data'!R:R,Calculations!$C$116+MOD(B182,Calculations!$C$118))</f>
        <v>-2.4571433440223247E-2</v>
      </c>
      <c r="DS182" s="86">
        <f ca="1">Control!$C$7*Calculations!$C$82*INDEX('Monthly Data'!N:N,Calculations!$C$116+MOD(C182,Calculations!$C$118))+Control!$C$7*Calculations!$C$83*INDEX('Monthly Data'!O:O,Calculations!$C$116+MOD(C182,Calculations!$C$118))+Control!$C$7*Calculations!$C$84*INDEX('Monthly Data'!P:P,Calculations!$C$116+MOD(C182,Calculations!$C$118))+Control!$C$7*Calculations!$C$85*INDEX('Monthly Data'!Q:Q,Calculations!$C$116+MOD(C182,Calculations!$C$118))+(1-Control!$C$7*Calculations!$C$87)*INDEX('Monthly Data'!R:R,Calculations!$C$116+MOD(C182,Calculations!$C$118))</f>
        <v>-7.3651264633385334E-4</v>
      </c>
      <c r="DT182" s="86">
        <f ca="1">Control!$C$7*Calculations!$C$82*INDEX('Monthly Data'!N:N,Calculations!$C$116+MOD(D182,Calculations!$C$118))+Control!$C$7*Calculations!$C$83*INDEX('Monthly Data'!O:O,Calculations!$C$116+MOD(D182,Calculations!$C$118))+Control!$C$7*Calculations!$C$84*INDEX('Monthly Data'!P:P,Calculations!$C$116+MOD(D182,Calculations!$C$118))+Control!$C$7*Calculations!$C$85*INDEX('Monthly Data'!Q:Q,Calculations!$C$116+MOD(D182,Calculations!$C$118))+(1-Control!$C$7*Calculations!$C$87)*INDEX('Monthly Data'!R:R,Calculations!$C$116+MOD(D182,Calculations!$C$118))</f>
        <v>-6.1115617667135171E-2</v>
      </c>
      <c r="DU182" s="86">
        <f ca="1">Control!$C$7*Calculations!$C$82*INDEX('Monthly Data'!N:N,Calculations!$C$116+MOD(E182,Calculations!$C$118))+Control!$C$7*Calculations!$C$83*INDEX('Monthly Data'!O:O,Calculations!$C$116+MOD(E182,Calculations!$C$118))+Control!$C$7*Calculations!$C$84*INDEX('Monthly Data'!P:P,Calculations!$C$116+MOD(E182,Calculations!$C$118))+Control!$C$7*Calculations!$C$85*INDEX('Monthly Data'!Q:Q,Calculations!$C$116+MOD(E182,Calculations!$C$118))+(1-Control!$C$7*Calculations!$C$87)*INDEX('Monthly Data'!R:R,Calculations!$C$116+MOD(E182,Calculations!$C$118))</f>
        <v>1.0921298083007208E-2</v>
      </c>
      <c r="DV182" s="86">
        <f ca="1">Control!$C$7*Calculations!$C$82*INDEX('Monthly Data'!N:N,Calculations!$C$116+MOD(F182,Calculations!$C$118))+Control!$C$7*Calculations!$C$83*INDEX('Monthly Data'!O:O,Calculations!$C$116+MOD(F182,Calculations!$C$118))+Control!$C$7*Calculations!$C$84*INDEX('Monthly Data'!P:P,Calculations!$C$116+MOD(F182,Calculations!$C$118))+Control!$C$7*Calculations!$C$85*INDEX('Monthly Data'!Q:Q,Calculations!$C$116+MOD(F182,Calculations!$C$118))+(1-Control!$C$7*Calculations!$C$87)*INDEX('Monthly Data'!R:R,Calculations!$C$116+MOD(F182,Calculations!$C$118))</f>
        <v>2.5790695379256122E-2</v>
      </c>
      <c r="DW182" s="86">
        <f ca="1">Control!$C$7*Calculations!$C$82*INDEX('Monthly Data'!N:N,Calculations!$C$116+MOD(G182,Calculations!$C$118))+Control!$C$7*Calculations!$C$83*INDEX('Monthly Data'!O:O,Calculations!$C$116+MOD(G182,Calculations!$C$118))+Control!$C$7*Calculations!$C$84*INDEX('Monthly Data'!P:P,Calculations!$C$116+MOD(G182,Calculations!$C$118))+Control!$C$7*Calculations!$C$85*INDEX('Monthly Data'!Q:Q,Calculations!$C$116+MOD(G182,Calculations!$C$118))+(1-Control!$C$7*Calculations!$C$87)*INDEX('Monthly Data'!R:R,Calculations!$C$116+MOD(G182,Calculations!$C$118))</f>
        <v>-9.8327855560634558E-3</v>
      </c>
      <c r="DX182" s="86">
        <f ca="1">Control!$C$7*Calculations!$C$82*INDEX('Monthly Data'!N:N,Calculations!$C$116+MOD(H182,Calculations!$C$118))+Control!$C$7*Calculations!$C$83*INDEX('Monthly Data'!O:O,Calculations!$C$116+MOD(H182,Calculations!$C$118))+Control!$C$7*Calculations!$C$84*INDEX('Monthly Data'!P:P,Calculations!$C$116+MOD(H182,Calculations!$C$118))+Control!$C$7*Calculations!$C$85*INDEX('Monthly Data'!Q:Q,Calculations!$C$116+MOD(H182,Calculations!$C$118))+(1-Control!$C$7*Calculations!$C$87)*INDEX('Monthly Data'!R:R,Calculations!$C$116+MOD(H182,Calculations!$C$118))</f>
        <v>2.0524935548016137E-2</v>
      </c>
      <c r="DY182" s="86">
        <f ca="1">Control!$C$7*Calculations!$C$82*INDEX('Monthly Data'!N:N,Calculations!$C$116+MOD(I182,Calculations!$C$118))+Control!$C$7*Calculations!$C$83*INDEX('Monthly Data'!O:O,Calculations!$C$116+MOD(I182,Calculations!$C$118))+Control!$C$7*Calculations!$C$84*INDEX('Monthly Data'!P:P,Calculations!$C$116+MOD(I182,Calculations!$C$118))+Control!$C$7*Calculations!$C$85*INDEX('Monthly Data'!Q:Q,Calculations!$C$116+MOD(I182,Calculations!$C$118))+(1-Control!$C$7*Calculations!$C$87)*INDEX('Monthly Data'!R:R,Calculations!$C$116+MOD(I182,Calculations!$C$118))</f>
        <v>-3.53368065312233E-2</v>
      </c>
      <c r="DZ182" s="86">
        <f ca="1">Control!$C$7*Calculations!$C$82*INDEX('Monthly Data'!N:N,Calculations!$C$116+MOD(J182,Calculations!$C$118))+Control!$C$7*Calculations!$C$83*INDEX('Monthly Data'!O:O,Calculations!$C$116+MOD(J182,Calculations!$C$118))+Control!$C$7*Calculations!$C$84*INDEX('Monthly Data'!P:P,Calculations!$C$116+MOD(J182,Calculations!$C$118))+Control!$C$7*Calculations!$C$85*INDEX('Monthly Data'!Q:Q,Calculations!$C$116+MOD(J182,Calculations!$C$118))+(1-Control!$C$7*Calculations!$C$87)*INDEX('Monthly Data'!R:R,Calculations!$C$116+MOD(J182,Calculations!$C$118))</f>
        <v>1.4915555251167555E-3</v>
      </c>
      <c r="EA182" s="86">
        <f ca="1">Control!$C$7*Calculations!$C$82*INDEX('Monthly Data'!N:N,Calculations!$C$116+MOD(K182,Calculations!$C$118))+Control!$C$7*Calculations!$C$83*INDEX('Monthly Data'!O:O,Calculations!$C$116+MOD(K182,Calculations!$C$118))+Control!$C$7*Calculations!$C$84*INDEX('Monthly Data'!P:P,Calculations!$C$116+MOD(K182,Calculations!$C$118))+Control!$C$7*Calculations!$C$85*INDEX('Monthly Data'!Q:Q,Calculations!$C$116+MOD(K182,Calculations!$C$118))+(1-Control!$C$7*Calculations!$C$87)*INDEX('Monthly Data'!R:R,Calculations!$C$116+MOD(K182,Calculations!$C$118))</f>
        <v>2.4722579420195831E-2</v>
      </c>
      <c r="EB182" s="86">
        <f ca="1">Control!$C$7*Calculations!$C$82*INDEX('Monthly Data'!N:N,Calculations!$C$116+MOD(L182,Calculations!$C$118))+Control!$C$7*Calculations!$C$83*INDEX('Monthly Data'!O:O,Calculations!$C$116+MOD(L182,Calculations!$C$118))+Control!$C$7*Calculations!$C$84*INDEX('Monthly Data'!P:P,Calculations!$C$116+MOD(L182,Calculations!$C$118))+Control!$C$7*Calculations!$C$85*INDEX('Monthly Data'!Q:Q,Calculations!$C$116+MOD(L182,Calculations!$C$118))+(1-Control!$C$7*Calculations!$C$87)*INDEX('Monthly Data'!R:R,Calculations!$C$116+MOD(L182,Calculations!$C$118))</f>
        <v>-9.9526758408448549E-3</v>
      </c>
      <c r="EC182" s="86">
        <f ca="1">Control!$C$7*Calculations!$C$82*INDEX('Monthly Data'!N:N,Calculations!$C$116+MOD(M182,Calculations!$C$118))+Control!$C$7*Calculations!$C$83*INDEX('Monthly Data'!O:O,Calculations!$C$116+MOD(M182,Calculations!$C$118))+Control!$C$7*Calculations!$C$84*INDEX('Monthly Data'!P:P,Calculations!$C$116+MOD(M182,Calculations!$C$118))+Control!$C$7*Calculations!$C$85*INDEX('Monthly Data'!Q:Q,Calculations!$C$116+MOD(M182,Calculations!$C$118))+(1-Control!$C$7*Calculations!$C$87)*INDEX('Monthly Data'!R:R,Calculations!$C$116+MOD(M182,Calculations!$C$118))</f>
        <v>1.1106855739851785E-2</v>
      </c>
      <c r="ED182" s="86">
        <f ca="1">Control!$C$7*Calculations!$C$82*INDEX('Monthly Data'!N:N,Calculations!$C$116+MOD(N182,Calculations!$C$118))+Control!$C$7*Calculations!$C$83*INDEX('Monthly Data'!O:O,Calculations!$C$116+MOD(N182,Calculations!$C$118))+Control!$C$7*Calculations!$C$84*INDEX('Monthly Data'!P:P,Calculations!$C$116+MOD(N182,Calculations!$C$118))+Control!$C$7*Calculations!$C$85*INDEX('Monthly Data'!Q:Q,Calculations!$C$116+MOD(N182,Calculations!$C$118))+(1-Control!$C$7*Calculations!$C$87)*INDEX('Monthly Data'!R:R,Calculations!$C$116+MOD(N182,Calculations!$C$118))</f>
        <v>4.5132804118240749E-2</v>
      </c>
      <c r="EE182" s="86">
        <f ca="1">Control!$C$7*Calculations!$C$82*INDEX('Monthly Data'!N:N,Calculations!$C$116+MOD(O182,Calculations!$C$118))+Control!$C$7*Calculations!$C$83*INDEX('Monthly Data'!O:O,Calculations!$C$116+MOD(O182,Calculations!$C$118))+Control!$C$7*Calculations!$C$84*INDEX('Monthly Data'!P:P,Calculations!$C$116+MOD(O182,Calculations!$C$118))+Control!$C$7*Calculations!$C$85*INDEX('Monthly Data'!Q:Q,Calculations!$C$116+MOD(O182,Calculations!$C$118))+(1-Control!$C$7*Calculations!$C$87)*INDEX('Monthly Data'!R:R,Calculations!$C$116+MOD(O182,Calculations!$C$118))</f>
        <v>-3.299557342782896E-2</v>
      </c>
      <c r="EF182" s="86">
        <f ca="1">Control!$C$7*Calculations!$C$82*INDEX('Monthly Data'!N:N,Calculations!$C$116+MOD(P182,Calculations!$C$118))+Control!$C$7*Calculations!$C$83*INDEX('Monthly Data'!O:O,Calculations!$C$116+MOD(P182,Calculations!$C$118))+Control!$C$7*Calculations!$C$84*INDEX('Monthly Data'!P:P,Calculations!$C$116+MOD(P182,Calculations!$C$118))+Control!$C$7*Calculations!$C$85*INDEX('Monthly Data'!Q:Q,Calculations!$C$116+MOD(P182,Calculations!$C$118))+(1-Control!$C$7*Calculations!$C$87)*INDEX('Monthly Data'!R:R,Calculations!$C$116+MOD(P182,Calculations!$C$118))</f>
        <v>-7.5539743260223157E-3</v>
      </c>
      <c r="EG182" s="86">
        <f ca="1">Control!$C$7*Calculations!$C$82*INDEX('Monthly Data'!N:N,Calculations!$C$116+MOD(Q182,Calculations!$C$118))+Control!$C$7*Calculations!$C$83*INDEX('Monthly Data'!O:O,Calculations!$C$116+MOD(Q182,Calculations!$C$118))+Control!$C$7*Calculations!$C$84*INDEX('Monthly Data'!P:P,Calculations!$C$116+MOD(Q182,Calculations!$C$118))+Control!$C$7*Calculations!$C$85*INDEX('Monthly Data'!Q:Q,Calculations!$C$116+MOD(Q182,Calculations!$C$118))+(1-Control!$C$7*Calculations!$C$87)*INDEX('Monthly Data'!R:R,Calculations!$C$116+MOD(Q182,Calculations!$C$118))</f>
        <v>1.7472933988537529E-2</v>
      </c>
      <c r="EH182" s="86">
        <f ca="1">Control!$C$7*Calculations!$C$82*INDEX('Monthly Data'!N:N,Calculations!$C$116+MOD(R182,Calculations!$C$118))+Control!$C$7*Calculations!$C$83*INDEX('Monthly Data'!O:O,Calculations!$C$116+MOD(R182,Calculations!$C$118))+Control!$C$7*Calculations!$C$84*INDEX('Monthly Data'!P:P,Calculations!$C$116+MOD(R182,Calculations!$C$118))+Control!$C$7*Calculations!$C$85*INDEX('Monthly Data'!Q:Q,Calculations!$C$116+MOD(R182,Calculations!$C$118))+(1-Control!$C$7*Calculations!$C$87)*INDEX('Monthly Data'!R:R,Calculations!$C$116+MOD(R182,Calculations!$C$118))</f>
        <v>1.0921298083007208E-2</v>
      </c>
      <c r="EI182" s="86">
        <f ca="1">Control!$C$7*Calculations!$C$82*INDEX('Monthly Data'!N:N,Calculations!$C$116+MOD(S182,Calculations!$C$118))+Control!$C$7*Calculations!$C$83*INDEX('Monthly Data'!O:O,Calculations!$C$116+MOD(S182,Calculations!$C$118))+Control!$C$7*Calculations!$C$84*INDEX('Monthly Data'!P:P,Calculations!$C$116+MOD(S182,Calculations!$C$118))+Control!$C$7*Calculations!$C$85*INDEX('Monthly Data'!Q:Q,Calculations!$C$116+MOD(S182,Calculations!$C$118))+(1-Control!$C$7*Calculations!$C$87)*INDEX('Monthly Data'!R:R,Calculations!$C$116+MOD(S182,Calculations!$C$118))</f>
        <v>7.7184133340106598E-3</v>
      </c>
      <c r="EJ182" s="86">
        <f ca="1">Control!$C$7*Calculations!$C$82*INDEX('Monthly Data'!N:N,Calculations!$C$116+MOD(T182,Calculations!$C$118))+Control!$C$7*Calculations!$C$83*INDEX('Monthly Data'!O:O,Calculations!$C$116+MOD(T182,Calculations!$C$118))+Control!$C$7*Calculations!$C$84*INDEX('Monthly Data'!P:P,Calculations!$C$116+MOD(T182,Calculations!$C$118))+Control!$C$7*Calculations!$C$85*INDEX('Monthly Data'!Q:Q,Calculations!$C$116+MOD(T182,Calculations!$C$118))+(1-Control!$C$7*Calculations!$C$87)*INDEX('Monthly Data'!R:R,Calculations!$C$116+MOD(T182,Calculations!$C$118))</f>
        <v>1.7472933988537529E-2</v>
      </c>
      <c r="EK182" s="86">
        <f ca="1">Control!$C$7*Calculations!$C$82*INDEX('Monthly Data'!N:N,Calculations!$C$116+MOD(U182,Calculations!$C$118))+Control!$C$7*Calculations!$C$83*INDEX('Monthly Data'!O:O,Calculations!$C$116+MOD(U182,Calculations!$C$118))+Control!$C$7*Calculations!$C$84*INDEX('Monthly Data'!P:P,Calculations!$C$116+MOD(U182,Calculations!$C$118))+Control!$C$7*Calculations!$C$85*INDEX('Monthly Data'!Q:Q,Calculations!$C$116+MOD(U182,Calculations!$C$118))+(1-Control!$C$7*Calculations!$C$87)*INDEX('Monthly Data'!R:R,Calculations!$C$116+MOD(U182,Calculations!$C$118))</f>
        <v>-1.9947061878162777E-2</v>
      </c>
      <c r="EL182" s="86">
        <f ca="1">Control!$C$7*Calculations!$C$82*INDEX('Monthly Data'!N:N,Calculations!$C$116+MOD(V182,Calculations!$C$118))+Control!$C$7*Calculations!$C$83*INDEX('Monthly Data'!O:O,Calculations!$C$116+MOD(V182,Calculations!$C$118))+Control!$C$7*Calculations!$C$84*INDEX('Monthly Data'!P:P,Calculations!$C$116+MOD(V182,Calculations!$C$118))+Control!$C$7*Calculations!$C$85*INDEX('Monthly Data'!Q:Q,Calculations!$C$116+MOD(V182,Calculations!$C$118))+(1-Control!$C$7*Calculations!$C$87)*INDEX('Monthly Data'!R:R,Calculations!$C$116+MOD(V182,Calculations!$C$118))</f>
        <v>1.046389543479892E-2</v>
      </c>
      <c r="EM182" s="86">
        <f ca="1">Control!$C$7*Calculations!$C$82*INDEX('Monthly Data'!N:N,Calculations!$C$116+MOD(W182,Calculations!$C$118))+Control!$C$7*Calculations!$C$83*INDEX('Monthly Data'!O:O,Calculations!$C$116+MOD(W182,Calculations!$C$118))+Control!$C$7*Calculations!$C$84*INDEX('Monthly Data'!P:P,Calculations!$C$116+MOD(W182,Calculations!$C$118))+Control!$C$7*Calculations!$C$85*INDEX('Monthly Data'!Q:Q,Calculations!$C$116+MOD(W182,Calculations!$C$118))+(1-Control!$C$7*Calculations!$C$87)*INDEX('Monthly Data'!R:R,Calculations!$C$116+MOD(W182,Calculations!$C$118))</f>
        <v>1.9073822767906517E-2</v>
      </c>
      <c r="EN182" s="86">
        <f ca="1">Control!$C$7*Calculations!$C$82*INDEX('Monthly Data'!N:N,Calculations!$C$116+MOD(X182,Calculations!$C$118))+Control!$C$7*Calculations!$C$83*INDEX('Monthly Data'!O:O,Calculations!$C$116+MOD(X182,Calculations!$C$118))+Control!$C$7*Calculations!$C$84*INDEX('Monthly Data'!P:P,Calculations!$C$116+MOD(X182,Calculations!$C$118))+Control!$C$7*Calculations!$C$85*INDEX('Monthly Data'!Q:Q,Calculations!$C$116+MOD(X182,Calculations!$C$118))+(1-Control!$C$7*Calculations!$C$87)*INDEX('Monthly Data'!R:R,Calculations!$C$116+MOD(X182,Calculations!$C$118))</f>
        <v>1.142101364887867E-2</v>
      </c>
      <c r="EO182" s="86">
        <f ca="1">Control!$C$7*Calculations!$C$82*INDEX('Monthly Data'!N:N,Calculations!$C$116+MOD(Y182,Calculations!$C$118))+Control!$C$7*Calculations!$C$83*INDEX('Monthly Data'!O:O,Calculations!$C$116+MOD(Y182,Calculations!$C$118))+Control!$C$7*Calculations!$C$84*INDEX('Monthly Data'!P:P,Calculations!$C$116+MOD(Y182,Calculations!$C$118))+Control!$C$7*Calculations!$C$85*INDEX('Monthly Data'!Q:Q,Calculations!$C$116+MOD(Y182,Calculations!$C$118))+(1-Control!$C$7*Calculations!$C$87)*INDEX('Monthly Data'!R:R,Calculations!$C$116+MOD(Y182,Calculations!$C$118))</f>
        <v>2.3206536303657571E-2</v>
      </c>
      <c r="EP182" s="86">
        <f ca="1">Control!$C$7*Calculations!$C$82*INDEX('Monthly Data'!N:N,Calculations!$C$116+MOD(Z182,Calculations!$C$118))+Control!$C$7*Calculations!$C$83*INDEX('Monthly Data'!O:O,Calculations!$C$116+MOD(Z182,Calculations!$C$118))+Control!$C$7*Calculations!$C$84*INDEX('Monthly Data'!P:P,Calculations!$C$116+MOD(Z182,Calculations!$C$118))+Control!$C$7*Calculations!$C$85*INDEX('Monthly Data'!Q:Q,Calculations!$C$116+MOD(Z182,Calculations!$C$118))+(1-Control!$C$7*Calculations!$C$87)*INDEX('Monthly Data'!R:R,Calculations!$C$116+MOD(Z182,Calculations!$C$118))</f>
        <v>7.857567536297622E-3</v>
      </c>
      <c r="EQ182" s="86">
        <f ca="1">Control!$C$7*Calculations!$C$82*INDEX('Monthly Data'!N:N,Calculations!$C$116+MOD(AA182,Calculations!$C$118))+Control!$C$7*Calculations!$C$83*INDEX('Monthly Data'!O:O,Calculations!$C$116+MOD(AA182,Calculations!$C$118))+Control!$C$7*Calculations!$C$84*INDEX('Monthly Data'!P:P,Calculations!$C$116+MOD(AA182,Calculations!$C$118))+Control!$C$7*Calculations!$C$85*INDEX('Monthly Data'!Q:Q,Calculations!$C$116+MOD(AA182,Calculations!$C$118))+(1-Control!$C$7*Calculations!$C$87)*INDEX('Monthly Data'!R:R,Calculations!$C$116+MOD(AA182,Calculations!$C$118))</f>
        <v>6.4539397490030407E-3</v>
      </c>
      <c r="ER182" s="86">
        <f ca="1">Control!$C$7*Calculations!$C$82*INDEX('Monthly Data'!N:N,Calculations!$C$116+MOD(AB182,Calculations!$C$118))+Control!$C$7*Calculations!$C$83*INDEX('Monthly Data'!O:O,Calculations!$C$116+MOD(AB182,Calculations!$C$118))+Control!$C$7*Calculations!$C$84*INDEX('Monthly Data'!P:P,Calculations!$C$116+MOD(AB182,Calculations!$C$118))+Control!$C$7*Calculations!$C$85*INDEX('Monthly Data'!Q:Q,Calculations!$C$116+MOD(AB182,Calculations!$C$118))+(1-Control!$C$7*Calculations!$C$87)*INDEX('Monthly Data'!R:R,Calculations!$C$116+MOD(AB182,Calculations!$C$118))</f>
        <v>1.0353752315110615E-2</v>
      </c>
      <c r="ES182" s="86">
        <f ca="1">Control!$C$7*Calculations!$C$82*INDEX('Monthly Data'!N:N,Calculations!$C$116+MOD(AC182,Calculations!$C$118))+Control!$C$7*Calculations!$C$83*INDEX('Monthly Data'!O:O,Calculations!$C$116+MOD(AC182,Calculations!$C$118))+Control!$C$7*Calculations!$C$84*INDEX('Monthly Data'!P:P,Calculations!$C$116+MOD(AC182,Calculations!$C$118))+Control!$C$7*Calculations!$C$85*INDEX('Monthly Data'!Q:Q,Calculations!$C$116+MOD(AC182,Calculations!$C$118))+(1-Control!$C$7*Calculations!$C$87)*INDEX('Monthly Data'!R:R,Calculations!$C$116+MOD(AC182,Calculations!$C$118))</f>
        <v>1.7073665854433945E-2</v>
      </c>
      <c r="ET182" s="86">
        <f ca="1">Control!$C$7*Calculations!$C$82*INDEX('Monthly Data'!N:N,Calculations!$C$116+MOD(AD182,Calculations!$C$118))+Control!$C$7*Calculations!$C$83*INDEX('Monthly Data'!O:O,Calculations!$C$116+MOD(AD182,Calculations!$C$118))+Control!$C$7*Calculations!$C$84*INDEX('Monthly Data'!P:P,Calculations!$C$116+MOD(AD182,Calculations!$C$118))+Control!$C$7*Calculations!$C$85*INDEX('Monthly Data'!Q:Q,Calculations!$C$116+MOD(AD182,Calculations!$C$118))+(1-Control!$C$7*Calculations!$C$87)*INDEX('Monthly Data'!R:R,Calculations!$C$116+MOD(AD182,Calculations!$C$118))</f>
        <v>4.4327772793586687E-3</v>
      </c>
      <c r="EU182" s="86">
        <f ca="1">Control!$C$7*Calculations!$C$82*INDEX('Monthly Data'!N:N,Calculations!$C$116+MOD(AE182,Calculations!$C$118))+Control!$C$7*Calculations!$C$83*INDEX('Monthly Data'!O:O,Calculations!$C$116+MOD(AE182,Calculations!$C$118))+Control!$C$7*Calculations!$C$84*INDEX('Monthly Data'!P:P,Calculations!$C$116+MOD(AE182,Calculations!$C$118))+Control!$C$7*Calculations!$C$85*INDEX('Monthly Data'!Q:Q,Calculations!$C$116+MOD(AE182,Calculations!$C$118))+(1-Control!$C$7*Calculations!$C$87)*INDEX('Monthly Data'!R:R,Calculations!$C$116+MOD(AE182,Calculations!$C$118))</f>
        <v>-9.839093431862074E-3</v>
      </c>
      <c r="EV182" s="86">
        <f ca="1">Control!$C$7*Calculations!$C$82*INDEX('Monthly Data'!N:N,Calculations!$C$116+MOD(AF182,Calculations!$C$118))+Control!$C$7*Calculations!$C$83*INDEX('Monthly Data'!O:O,Calculations!$C$116+MOD(AF182,Calculations!$C$118))+Control!$C$7*Calculations!$C$84*INDEX('Monthly Data'!P:P,Calculations!$C$116+MOD(AF182,Calculations!$C$118))+Control!$C$7*Calculations!$C$85*INDEX('Monthly Data'!Q:Q,Calculations!$C$116+MOD(AF182,Calculations!$C$118))+(1-Control!$C$7*Calculations!$C$87)*INDEX('Monthly Data'!R:R,Calculations!$C$116+MOD(AF182,Calculations!$C$118))</f>
        <v>4.5735623984309991E-2</v>
      </c>
      <c r="EW182" s="86">
        <f ca="1">Control!$C$7*Calculations!$C$82*INDEX('Monthly Data'!N:N,Calculations!$C$116+MOD(AG182,Calculations!$C$118))+Control!$C$7*Calculations!$C$83*INDEX('Monthly Data'!O:O,Calculations!$C$116+MOD(AG182,Calculations!$C$118))+Control!$C$7*Calculations!$C$84*INDEX('Monthly Data'!P:P,Calculations!$C$116+MOD(AG182,Calculations!$C$118))+Control!$C$7*Calculations!$C$85*INDEX('Monthly Data'!Q:Q,Calculations!$C$116+MOD(AG182,Calculations!$C$118))+(1-Control!$C$7*Calculations!$C$87)*INDEX('Monthly Data'!R:R,Calculations!$C$116+MOD(AG182,Calculations!$C$118))</f>
        <v>2.2757992058453024E-3</v>
      </c>
      <c r="EX182" s="86">
        <f ca="1">Control!$C$7*Calculations!$C$82*INDEX('Monthly Data'!N:N,Calculations!$C$116+MOD(AH182,Calculations!$C$118))+Control!$C$7*Calculations!$C$83*INDEX('Monthly Data'!O:O,Calculations!$C$116+MOD(AH182,Calculations!$C$118))+Control!$C$7*Calculations!$C$84*INDEX('Monthly Data'!P:P,Calculations!$C$116+MOD(AH182,Calculations!$C$118))+Control!$C$7*Calculations!$C$85*INDEX('Monthly Data'!Q:Q,Calculations!$C$116+MOD(AH182,Calculations!$C$118))+(1-Control!$C$7*Calculations!$C$87)*INDEX('Monthly Data'!R:R,Calculations!$C$116+MOD(AH182,Calculations!$C$118))</f>
        <v>6.2631896128884862E-3</v>
      </c>
      <c r="EY182" s="86">
        <f ca="1">Control!$C$7*Calculations!$C$82*INDEX('Monthly Data'!N:N,Calculations!$C$116+MOD(AI182,Calculations!$C$118))+Control!$C$7*Calculations!$C$83*INDEX('Monthly Data'!O:O,Calculations!$C$116+MOD(AI182,Calculations!$C$118))+Control!$C$7*Calculations!$C$84*INDEX('Monthly Data'!P:P,Calculations!$C$116+MOD(AI182,Calculations!$C$118))+Control!$C$7*Calculations!$C$85*INDEX('Monthly Data'!Q:Q,Calculations!$C$116+MOD(AI182,Calculations!$C$118))+(1-Control!$C$7*Calculations!$C$87)*INDEX('Monthly Data'!R:R,Calculations!$C$116+MOD(AI182,Calculations!$C$118))</f>
        <v>2.3852824346838646E-2</v>
      </c>
      <c r="EZ182" s="86">
        <f ca="1">Control!$C$7*Calculations!$C$82*INDEX('Monthly Data'!N:N,Calculations!$C$116+MOD(AJ182,Calculations!$C$118))+Control!$C$7*Calculations!$C$83*INDEX('Monthly Data'!O:O,Calculations!$C$116+MOD(AJ182,Calculations!$C$118))+Control!$C$7*Calculations!$C$84*INDEX('Monthly Data'!P:P,Calculations!$C$116+MOD(AJ182,Calculations!$C$118))+Control!$C$7*Calculations!$C$85*INDEX('Monthly Data'!Q:Q,Calculations!$C$116+MOD(AJ182,Calculations!$C$118))+(1-Control!$C$7*Calculations!$C$87)*INDEX('Monthly Data'!R:R,Calculations!$C$116+MOD(AJ182,Calculations!$C$118))</f>
        <v>4.089189590407355E-3</v>
      </c>
      <c r="FA182" s="86">
        <f ca="1">Control!$C$7*Calculations!$C$82*INDEX('Monthly Data'!N:N,Calculations!$C$116+MOD(AK182,Calculations!$C$118))+Control!$C$7*Calculations!$C$83*INDEX('Monthly Data'!O:O,Calculations!$C$116+MOD(AK182,Calculations!$C$118))+Control!$C$7*Calculations!$C$84*INDEX('Monthly Data'!P:P,Calculations!$C$116+MOD(AK182,Calculations!$C$118))+Control!$C$7*Calculations!$C$85*INDEX('Monthly Data'!Q:Q,Calculations!$C$116+MOD(AK182,Calculations!$C$118))+(1-Control!$C$7*Calculations!$C$87)*INDEX('Monthly Data'!R:R,Calculations!$C$116+MOD(AK182,Calculations!$C$118))</f>
        <v>1.1786765492207996E-2</v>
      </c>
      <c r="FB182" s="86">
        <f ca="1">Control!$C$7*Calculations!$C$82*INDEX('Monthly Data'!N:N,Calculations!$C$116+MOD(AL182,Calculations!$C$118))+Control!$C$7*Calculations!$C$83*INDEX('Monthly Data'!O:O,Calculations!$C$116+MOD(AL182,Calculations!$C$118))+Control!$C$7*Calculations!$C$84*INDEX('Monthly Data'!P:P,Calculations!$C$116+MOD(AL182,Calculations!$C$118))+Control!$C$7*Calculations!$C$85*INDEX('Monthly Data'!Q:Q,Calculations!$C$116+MOD(AL182,Calculations!$C$118))+(1-Control!$C$7*Calculations!$C$87)*INDEX('Monthly Data'!R:R,Calculations!$C$116+MOD(AL182,Calculations!$C$118))</f>
        <v>-6.1115617667135171E-2</v>
      </c>
      <c r="FC182" s="86">
        <f ca="1">Control!$C$7*Calculations!$C$82*INDEX('Monthly Data'!N:N,Calculations!$C$116+MOD(AM182,Calculations!$C$118))+Control!$C$7*Calculations!$C$83*INDEX('Monthly Data'!O:O,Calculations!$C$116+MOD(AM182,Calculations!$C$118))+Control!$C$7*Calculations!$C$84*INDEX('Monthly Data'!P:P,Calculations!$C$116+MOD(AM182,Calculations!$C$118))+Control!$C$7*Calculations!$C$85*INDEX('Monthly Data'!Q:Q,Calculations!$C$116+MOD(AM182,Calculations!$C$118))+(1-Control!$C$7*Calculations!$C$87)*INDEX('Monthly Data'!R:R,Calculations!$C$116+MOD(AM182,Calculations!$C$118))</f>
        <v>3.7596120283497965E-2</v>
      </c>
      <c r="FD182" s="86">
        <f ca="1">Control!$C$7*Calculations!$C$82*INDEX('Monthly Data'!N:N,Calculations!$C$116+MOD(AN182,Calculations!$C$118))+Control!$C$7*Calculations!$C$83*INDEX('Monthly Data'!O:O,Calculations!$C$116+MOD(AN182,Calculations!$C$118))+Control!$C$7*Calculations!$C$84*INDEX('Monthly Data'!P:P,Calculations!$C$116+MOD(AN182,Calculations!$C$118))+Control!$C$7*Calculations!$C$85*INDEX('Monthly Data'!Q:Q,Calculations!$C$116+MOD(AN182,Calculations!$C$118))+(1-Control!$C$7*Calculations!$C$87)*INDEX('Monthly Data'!R:R,Calculations!$C$116+MOD(AN182,Calculations!$C$118))</f>
        <v>-3.9863250714949353E-2</v>
      </c>
      <c r="FE182" s="86">
        <f ca="1">Control!$C$7*Calculations!$C$82*INDEX('Monthly Data'!N:N,Calculations!$C$116+MOD(AO182,Calculations!$C$118))+Control!$C$7*Calculations!$C$83*INDEX('Monthly Data'!O:O,Calculations!$C$116+MOD(AO182,Calculations!$C$118))+Control!$C$7*Calculations!$C$84*INDEX('Monthly Data'!P:P,Calculations!$C$116+MOD(AO182,Calculations!$C$118))+Control!$C$7*Calculations!$C$85*INDEX('Monthly Data'!Q:Q,Calculations!$C$116+MOD(AO182,Calculations!$C$118))+(1-Control!$C$7*Calculations!$C$87)*INDEX('Monthly Data'!R:R,Calculations!$C$116+MOD(AO182,Calculations!$C$118))</f>
        <v>1.5108777406081684E-3</v>
      </c>
      <c r="FF182" s="86">
        <f ca="1">Control!$C$7*Calculations!$C$82*INDEX('Monthly Data'!N:N,Calculations!$C$116+MOD(AP182,Calculations!$C$118))+Control!$C$7*Calculations!$C$83*INDEX('Monthly Data'!O:O,Calculations!$C$116+MOD(AP182,Calculations!$C$118))+Control!$C$7*Calculations!$C$84*INDEX('Monthly Data'!P:P,Calculations!$C$116+MOD(AP182,Calculations!$C$118))+Control!$C$7*Calculations!$C$85*INDEX('Monthly Data'!Q:Q,Calculations!$C$116+MOD(AP182,Calculations!$C$118))+(1-Control!$C$7*Calculations!$C$87)*INDEX('Monthly Data'!R:R,Calculations!$C$116+MOD(AP182,Calculations!$C$118))</f>
        <v>3.0957942835585645E-2</v>
      </c>
      <c r="FG182" s="86">
        <f ca="1">Control!$C$7*Calculations!$C$82*INDEX('Monthly Data'!N:N,Calculations!$C$116+MOD(AQ182,Calculations!$C$118))+Control!$C$7*Calculations!$C$83*INDEX('Monthly Data'!O:O,Calculations!$C$116+MOD(AQ182,Calculations!$C$118))+Control!$C$7*Calculations!$C$84*INDEX('Monthly Data'!P:P,Calculations!$C$116+MOD(AQ182,Calculations!$C$118))+Control!$C$7*Calculations!$C$85*INDEX('Monthly Data'!Q:Q,Calculations!$C$116+MOD(AQ182,Calculations!$C$118))+(1-Control!$C$7*Calculations!$C$87)*INDEX('Monthly Data'!R:R,Calculations!$C$116+MOD(AQ182,Calculations!$C$118))</f>
        <v>1.3423979074716584E-2</v>
      </c>
      <c r="FH182" s="86">
        <f ca="1">Control!$C$7*Calculations!$C$82*INDEX('Monthly Data'!N:N,Calculations!$C$116+MOD(AR182,Calculations!$C$118))+Control!$C$7*Calculations!$C$83*INDEX('Monthly Data'!O:O,Calculations!$C$116+MOD(AR182,Calculations!$C$118))+Control!$C$7*Calculations!$C$84*INDEX('Monthly Data'!P:P,Calculations!$C$116+MOD(AR182,Calculations!$C$118))+Control!$C$7*Calculations!$C$85*INDEX('Monthly Data'!Q:Q,Calculations!$C$116+MOD(AR182,Calculations!$C$118))+(1-Control!$C$7*Calculations!$C$87)*INDEX('Monthly Data'!R:R,Calculations!$C$116+MOD(AR182,Calculations!$C$118))</f>
        <v>3.1011313347584085E-2</v>
      </c>
      <c r="FI182" s="86">
        <f ca="1">Control!$C$7*Calculations!$C$82*INDEX('Monthly Data'!N:N,Calculations!$C$116+MOD(AS182,Calculations!$C$118))+Control!$C$7*Calculations!$C$83*INDEX('Monthly Data'!O:O,Calculations!$C$116+MOD(AS182,Calculations!$C$118))+Control!$C$7*Calculations!$C$84*INDEX('Monthly Data'!P:P,Calculations!$C$116+MOD(AS182,Calculations!$C$118))+Control!$C$7*Calculations!$C$85*INDEX('Monthly Data'!Q:Q,Calculations!$C$116+MOD(AS182,Calculations!$C$118))+(1-Control!$C$7*Calculations!$C$87)*INDEX('Monthly Data'!R:R,Calculations!$C$116+MOD(AS182,Calculations!$C$118))</f>
        <v>-2.5419860972892394E-2</v>
      </c>
      <c r="FJ182" s="86">
        <f ca="1">Control!$C$7*Calculations!$C$82*INDEX('Monthly Data'!N:N,Calculations!$C$116+MOD(AT182,Calculations!$C$118))+Control!$C$7*Calculations!$C$83*INDEX('Monthly Data'!O:O,Calculations!$C$116+MOD(AT182,Calculations!$C$118))+Control!$C$7*Calculations!$C$84*INDEX('Monthly Data'!P:P,Calculations!$C$116+MOD(AT182,Calculations!$C$118))+Control!$C$7*Calculations!$C$85*INDEX('Monthly Data'!Q:Q,Calculations!$C$116+MOD(AT182,Calculations!$C$118))+(1-Control!$C$7*Calculations!$C$87)*INDEX('Monthly Data'!R:R,Calculations!$C$116+MOD(AT182,Calculations!$C$118))</f>
        <v>2.377894462657602E-2</v>
      </c>
      <c r="FK182" s="86">
        <f ca="1">Control!$C$7*Calculations!$C$82*INDEX('Monthly Data'!N:N,Calculations!$C$116+MOD(AU182,Calculations!$C$118))+Control!$C$7*Calculations!$C$83*INDEX('Monthly Data'!O:O,Calculations!$C$116+MOD(AU182,Calculations!$C$118))+Control!$C$7*Calculations!$C$84*INDEX('Monthly Data'!P:P,Calculations!$C$116+MOD(AU182,Calculations!$C$118))+Control!$C$7*Calculations!$C$85*INDEX('Monthly Data'!Q:Q,Calculations!$C$116+MOD(AU182,Calculations!$C$118))+(1-Control!$C$7*Calculations!$C$87)*INDEX('Monthly Data'!R:R,Calculations!$C$116+MOD(AU182,Calculations!$C$118))</f>
        <v>-2.5168357537820856E-4</v>
      </c>
      <c r="FL182" s="86">
        <f ca="1">Control!$C$7*Calculations!$C$82*INDEX('Monthly Data'!N:N,Calculations!$C$116+MOD(AV182,Calculations!$C$118))+Control!$C$7*Calculations!$C$83*INDEX('Monthly Data'!O:O,Calculations!$C$116+MOD(AV182,Calculations!$C$118))+Control!$C$7*Calculations!$C$84*INDEX('Monthly Data'!P:P,Calculations!$C$116+MOD(AV182,Calculations!$C$118))+Control!$C$7*Calculations!$C$85*INDEX('Monthly Data'!Q:Q,Calculations!$C$116+MOD(AV182,Calculations!$C$118))+(1-Control!$C$7*Calculations!$C$87)*INDEX('Monthly Data'!R:R,Calculations!$C$116+MOD(AV182,Calculations!$C$118))</f>
        <v>2.377894462657602E-2</v>
      </c>
      <c r="FM182" s="86">
        <f ca="1">Control!$C$7*Calculations!$C$82*INDEX('Monthly Data'!N:N,Calculations!$C$116+MOD(AW182,Calculations!$C$118))+Control!$C$7*Calculations!$C$83*INDEX('Monthly Data'!O:O,Calculations!$C$116+MOD(AW182,Calculations!$C$118))+Control!$C$7*Calculations!$C$84*INDEX('Monthly Data'!P:P,Calculations!$C$116+MOD(AW182,Calculations!$C$118))+Control!$C$7*Calculations!$C$85*INDEX('Monthly Data'!Q:Q,Calculations!$C$116+MOD(AW182,Calculations!$C$118))+(1-Control!$C$7*Calculations!$C$87)*INDEX('Monthly Data'!R:R,Calculations!$C$116+MOD(AW182,Calculations!$C$118))</f>
        <v>1.142101364887867E-2</v>
      </c>
      <c r="FN182" s="86">
        <f ca="1">Control!$C$7*Calculations!$C$82*INDEX('Monthly Data'!N:N,Calculations!$C$116+MOD(AX182,Calculations!$C$118))+Control!$C$7*Calculations!$C$83*INDEX('Monthly Data'!O:O,Calculations!$C$116+MOD(AX182,Calculations!$C$118))+Control!$C$7*Calculations!$C$84*INDEX('Monthly Data'!P:P,Calculations!$C$116+MOD(AX182,Calculations!$C$118))+Control!$C$7*Calculations!$C$85*INDEX('Monthly Data'!Q:Q,Calculations!$C$116+MOD(AX182,Calculations!$C$118))+(1-Control!$C$7*Calculations!$C$87)*INDEX('Monthly Data'!R:R,Calculations!$C$116+MOD(AX182,Calculations!$C$118))</f>
        <v>2.766281641786093E-2</v>
      </c>
      <c r="FO182" s="86">
        <f ca="1">Control!$C$7*Calculations!$C$82*INDEX('Monthly Data'!N:N,Calculations!$C$116+MOD(AY182,Calculations!$C$118))+Control!$C$7*Calculations!$C$83*INDEX('Monthly Data'!O:O,Calculations!$C$116+MOD(AY182,Calculations!$C$118))+Control!$C$7*Calculations!$C$84*INDEX('Monthly Data'!P:P,Calculations!$C$116+MOD(AY182,Calculations!$C$118))+Control!$C$7*Calculations!$C$85*INDEX('Monthly Data'!Q:Q,Calculations!$C$116+MOD(AY182,Calculations!$C$118))+(1-Control!$C$7*Calculations!$C$87)*INDEX('Monthly Data'!R:R,Calculations!$C$116+MOD(AY182,Calculations!$C$118))</f>
        <v>-1.4213734788548189E-2</v>
      </c>
      <c r="FP182" s="86">
        <f ca="1">Control!$C$7*Calculations!$C$82*INDEX('Monthly Data'!N:N,Calculations!$C$116+MOD(AZ182,Calculations!$C$118))+Control!$C$7*Calculations!$C$83*INDEX('Monthly Data'!O:O,Calculations!$C$116+MOD(AZ182,Calculations!$C$118))+Control!$C$7*Calculations!$C$84*INDEX('Monthly Data'!P:P,Calculations!$C$116+MOD(AZ182,Calculations!$C$118))+Control!$C$7*Calculations!$C$85*INDEX('Monthly Data'!Q:Q,Calculations!$C$116+MOD(AZ182,Calculations!$C$118))+(1-Control!$C$7*Calculations!$C$87)*INDEX('Monthly Data'!R:R,Calculations!$C$116+MOD(AZ182,Calculations!$C$118))</f>
        <v>-2.6378232493851243E-2</v>
      </c>
      <c r="FQ182" s="86">
        <f ca="1">Control!$C$7*Calculations!$C$82*INDEX('Monthly Data'!N:N,Calculations!$C$116+MOD(BA182,Calculations!$C$118))+Control!$C$7*Calculations!$C$83*INDEX('Monthly Data'!O:O,Calculations!$C$116+MOD(BA182,Calculations!$C$118))+Control!$C$7*Calculations!$C$84*INDEX('Monthly Data'!P:P,Calculations!$C$116+MOD(BA182,Calculations!$C$118))+Control!$C$7*Calculations!$C$85*INDEX('Monthly Data'!Q:Q,Calculations!$C$116+MOD(BA182,Calculations!$C$118))+(1-Control!$C$7*Calculations!$C$87)*INDEX('Monthly Data'!R:R,Calculations!$C$116+MOD(BA182,Calculations!$C$118))</f>
        <v>1.5115046179922851E-2</v>
      </c>
      <c r="FR182" s="86">
        <f ca="1">Control!$C$7*Calculations!$C$82*INDEX('Monthly Data'!N:N,Calculations!$C$116+MOD(BB182,Calculations!$C$118))+Control!$C$7*Calculations!$C$83*INDEX('Monthly Data'!O:O,Calculations!$C$116+MOD(BB182,Calculations!$C$118))+Control!$C$7*Calculations!$C$84*INDEX('Monthly Data'!P:P,Calculations!$C$116+MOD(BB182,Calculations!$C$118))+Control!$C$7*Calculations!$C$85*INDEX('Monthly Data'!Q:Q,Calculations!$C$116+MOD(BB182,Calculations!$C$118))+(1-Control!$C$7*Calculations!$C$87)*INDEX('Monthly Data'!R:R,Calculations!$C$116+MOD(BB182,Calculations!$C$118))</f>
        <v>1.50127906355989E-2</v>
      </c>
      <c r="FS182" s="86">
        <f ca="1">Control!$C$7*Calculations!$C$82*INDEX('Monthly Data'!N:N,Calculations!$C$116+MOD(BC182,Calculations!$C$118))+Control!$C$7*Calculations!$C$83*INDEX('Monthly Data'!O:O,Calculations!$C$116+MOD(BC182,Calculations!$C$118))+Control!$C$7*Calculations!$C$84*INDEX('Monthly Data'!P:P,Calculations!$C$116+MOD(BC182,Calculations!$C$118))+Control!$C$7*Calculations!$C$85*INDEX('Monthly Data'!Q:Q,Calculations!$C$116+MOD(BC182,Calculations!$C$118))+(1-Control!$C$7*Calculations!$C$87)*INDEX('Monthly Data'!R:R,Calculations!$C$116+MOD(BC182,Calculations!$C$118))</f>
        <v>6.6954569943530936E-3</v>
      </c>
      <c r="FT182" s="86">
        <f ca="1">Control!$C$7*Calculations!$C$82*INDEX('Monthly Data'!N:N,Calculations!$C$116+MOD(BD182,Calculations!$C$118))+Control!$C$7*Calculations!$C$83*INDEX('Monthly Data'!O:O,Calculations!$C$116+MOD(BD182,Calculations!$C$118))+Control!$C$7*Calculations!$C$84*INDEX('Monthly Data'!P:P,Calculations!$C$116+MOD(BD182,Calculations!$C$118))+Control!$C$7*Calculations!$C$85*INDEX('Monthly Data'!Q:Q,Calculations!$C$116+MOD(BD182,Calculations!$C$118))+(1-Control!$C$7*Calculations!$C$87)*INDEX('Monthly Data'!R:R,Calculations!$C$116+MOD(BD182,Calculations!$C$118))</f>
        <v>3.5231336013669103E-2</v>
      </c>
      <c r="FU182" s="86">
        <f ca="1">Control!$C$7*Calculations!$C$82*INDEX('Monthly Data'!N:N,Calculations!$C$116+MOD(BE182,Calculations!$C$118))+Control!$C$7*Calculations!$C$83*INDEX('Monthly Data'!O:O,Calculations!$C$116+MOD(BE182,Calculations!$C$118))+Control!$C$7*Calculations!$C$84*INDEX('Monthly Data'!P:P,Calculations!$C$116+MOD(BE182,Calculations!$C$118))+Control!$C$7*Calculations!$C$85*INDEX('Monthly Data'!Q:Q,Calculations!$C$116+MOD(BE182,Calculations!$C$118))+(1-Control!$C$7*Calculations!$C$87)*INDEX('Monthly Data'!R:R,Calculations!$C$116+MOD(BE182,Calculations!$C$118))</f>
        <v>6.2631896128884862E-3</v>
      </c>
      <c r="FV182" s="86">
        <f ca="1">Control!$C$7*Calculations!$C$82*INDEX('Monthly Data'!N:N,Calculations!$C$116+MOD(BF182,Calculations!$C$118))+Control!$C$7*Calculations!$C$83*INDEX('Monthly Data'!O:O,Calculations!$C$116+MOD(BF182,Calculations!$C$118))+Control!$C$7*Calculations!$C$84*INDEX('Monthly Data'!P:P,Calculations!$C$116+MOD(BF182,Calculations!$C$118))+Control!$C$7*Calculations!$C$85*INDEX('Monthly Data'!Q:Q,Calculations!$C$116+MOD(BF182,Calculations!$C$118))+(1-Control!$C$7*Calculations!$C$87)*INDEX('Monthly Data'!R:R,Calculations!$C$116+MOD(BF182,Calculations!$C$118))</f>
        <v>2.4842166689046628E-2</v>
      </c>
      <c r="FW182" s="86">
        <f ca="1">Control!$C$7*Calculations!$C$82*INDEX('Monthly Data'!N:N,Calculations!$C$116+MOD(BG182,Calculations!$C$118))+Control!$C$7*Calculations!$C$83*INDEX('Monthly Data'!O:O,Calculations!$C$116+MOD(BG182,Calculations!$C$118))+Control!$C$7*Calculations!$C$84*INDEX('Monthly Data'!P:P,Calculations!$C$116+MOD(BG182,Calculations!$C$118))+Control!$C$7*Calculations!$C$85*INDEX('Monthly Data'!Q:Q,Calculations!$C$116+MOD(BG182,Calculations!$C$118))+(1-Control!$C$7*Calculations!$C$87)*INDEX('Monthly Data'!R:R,Calculations!$C$116+MOD(BG182,Calculations!$C$118))</f>
        <v>-3.8875517825435772E-3</v>
      </c>
      <c r="FX182" s="86">
        <f ca="1">Control!$C$7*Calculations!$C$82*INDEX('Monthly Data'!N:N,Calculations!$C$116+MOD(BH182,Calculations!$C$118))+Control!$C$7*Calculations!$C$83*INDEX('Monthly Data'!O:O,Calculations!$C$116+MOD(BH182,Calculations!$C$118))+Control!$C$7*Calculations!$C$84*INDEX('Monthly Data'!P:P,Calculations!$C$116+MOD(BH182,Calculations!$C$118))+Control!$C$7*Calculations!$C$85*INDEX('Monthly Data'!Q:Q,Calculations!$C$116+MOD(BH182,Calculations!$C$118))+(1-Control!$C$7*Calculations!$C$87)*INDEX('Monthly Data'!R:R,Calculations!$C$116+MOD(BH182,Calculations!$C$118))</f>
        <v>2.766281641786093E-2</v>
      </c>
      <c r="FY182" s="86">
        <f ca="1">Control!$C$7*Calculations!$C$82*INDEX('Monthly Data'!N:N,Calculations!$C$116+MOD(BI182,Calculations!$C$118))+Control!$C$7*Calculations!$C$83*INDEX('Monthly Data'!O:O,Calculations!$C$116+MOD(BI182,Calculations!$C$118))+Control!$C$7*Calculations!$C$84*INDEX('Monthly Data'!P:P,Calculations!$C$116+MOD(BI182,Calculations!$C$118))+Control!$C$7*Calculations!$C$85*INDEX('Monthly Data'!Q:Q,Calculations!$C$116+MOD(BI182,Calculations!$C$118))+(1-Control!$C$7*Calculations!$C$87)*INDEX('Monthly Data'!R:R,Calculations!$C$116+MOD(BI182,Calculations!$C$118))</f>
        <v>5.1972609868760735E-3</v>
      </c>
      <c r="FZ182" s="86">
        <f ca="1">Control!$C$7*Calculations!$C$82*INDEX('Monthly Data'!N:N,Calculations!$C$116+MOD(BJ182,Calculations!$C$118))+Control!$C$7*Calculations!$C$83*INDEX('Monthly Data'!O:O,Calculations!$C$116+MOD(BJ182,Calculations!$C$118))+Control!$C$7*Calculations!$C$84*INDEX('Monthly Data'!P:P,Calculations!$C$116+MOD(BJ182,Calculations!$C$118))+Control!$C$7*Calculations!$C$85*INDEX('Monthly Data'!Q:Q,Calculations!$C$116+MOD(BJ182,Calculations!$C$118))+(1-Control!$C$7*Calculations!$C$87)*INDEX('Monthly Data'!R:R,Calculations!$C$116+MOD(BJ182,Calculations!$C$118))</f>
        <v>6.4539397490030407E-3</v>
      </c>
      <c r="GA182" s="86">
        <f ca="1">Control!$C$7*Calculations!$C$82*INDEX('Monthly Data'!N:N,Calculations!$C$116+MOD(BK182,Calculations!$C$118))+Control!$C$7*Calculations!$C$83*INDEX('Monthly Data'!O:O,Calculations!$C$116+MOD(BK182,Calculations!$C$118))+Control!$C$7*Calculations!$C$84*INDEX('Monthly Data'!P:P,Calculations!$C$116+MOD(BK182,Calculations!$C$118))+Control!$C$7*Calculations!$C$85*INDEX('Monthly Data'!Q:Q,Calculations!$C$116+MOD(BK182,Calculations!$C$118))+(1-Control!$C$7*Calculations!$C$87)*INDEX('Monthly Data'!R:R,Calculations!$C$116+MOD(BK182,Calculations!$C$118))</f>
        <v>-7.3651264633385334E-4</v>
      </c>
      <c r="GB182" s="86">
        <f ca="1">Control!$C$7*Calculations!$C$82*INDEX('Monthly Data'!N:N,Calculations!$C$116+MOD(BL182,Calculations!$C$118))+Control!$C$7*Calculations!$C$83*INDEX('Monthly Data'!O:O,Calculations!$C$116+MOD(BL182,Calculations!$C$118))+Control!$C$7*Calculations!$C$84*INDEX('Monthly Data'!P:P,Calculations!$C$116+MOD(BL182,Calculations!$C$118))+Control!$C$7*Calculations!$C$85*INDEX('Monthly Data'!Q:Q,Calculations!$C$116+MOD(BL182,Calculations!$C$118))+(1-Control!$C$7*Calculations!$C$87)*INDEX('Monthly Data'!R:R,Calculations!$C$116+MOD(BL182,Calculations!$C$118))</f>
        <v>-1.0485101266941802E-2</v>
      </c>
      <c r="GC182" s="86">
        <f ca="1">Control!$C$7*Calculations!$C$82*INDEX('Monthly Data'!N:N,Calculations!$C$116+MOD(BM182,Calculations!$C$118))+Control!$C$7*Calculations!$C$83*INDEX('Monthly Data'!O:O,Calculations!$C$116+MOD(BM182,Calculations!$C$118))+Control!$C$7*Calculations!$C$84*INDEX('Monthly Data'!P:P,Calculations!$C$116+MOD(BM182,Calculations!$C$118))+Control!$C$7*Calculations!$C$85*INDEX('Monthly Data'!Q:Q,Calculations!$C$116+MOD(BM182,Calculations!$C$118))+(1-Control!$C$7*Calculations!$C$87)*INDEX('Monthly Data'!R:R,Calculations!$C$116+MOD(BM182,Calculations!$C$118))</f>
        <v>1.1702576456120543E-2</v>
      </c>
      <c r="GD182" s="86">
        <f ca="1">Control!$C$7*Calculations!$C$82*INDEX('Monthly Data'!N:N,Calculations!$C$116+MOD(BN182,Calculations!$C$118))+Control!$C$7*Calculations!$C$83*INDEX('Monthly Data'!O:O,Calculations!$C$116+MOD(BN182,Calculations!$C$118))+Control!$C$7*Calculations!$C$84*INDEX('Monthly Data'!P:P,Calculations!$C$116+MOD(BN182,Calculations!$C$118))+Control!$C$7*Calculations!$C$85*INDEX('Monthly Data'!Q:Q,Calculations!$C$116+MOD(BN182,Calculations!$C$118))+(1-Control!$C$7*Calculations!$C$87)*INDEX('Monthly Data'!R:R,Calculations!$C$116+MOD(BN182,Calculations!$C$118))</f>
        <v>3.6332715283247441E-2</v>
      </c>
      <c r="GE182" s="86">
        <f ca="1">Control!$C$7*Calculations!$C$82*INDEX('Monthly Data'!N:N,Calculations!$C$116+MOD(BO182,Calculations!$C$118))+Control!$C$7*Calculations!$C$83*INDEX('Monthly Data'!O:O,Calculations!$C$116+MOD(BO182,Calculations!$C$118))+Control!$C$7*Calculations!$C$84*INDEX('Monthly Data'!P:P,Calculations!$C$116+MOD(BO182,Calculations!$C$118))+Control!$C$7*Calculations!$C$85*INDEX('Monthly Data'!Q:Q,Calculations!$C$116+MOD(BO182,Calculations!$C$118))+(1-Control!$C$7*Calculations!$C$87)*INDEX('Monthly Data'!R:R,Calculations!$C$116+MOD(BO182,Calculations!$C$118))</f>
        <v>3.1070573055362403E-2</v>
      </c>
      <c r="GF182" s="86">
        <f ca="1">Control!$C$7*Calculations!$C$82*INDEX('Monthly Data'!N:N,Calculations!$C$116+MOD(BP182,Calculations!$C$118))+Control!$C$7*Calculations!$C$83*INDEX('Monthly Data'!O:O,Calculations!$C$116+MOD(BP182,Calculations!$C$118))+Control!$C$7*Calculations!$C$84*INDEX('Monthly Data'!P:P,Calculations!$C$116+MOD(BP182,Calculations!$C$118))+Control!$C$7*Calculations!$C$85*INDEX('Monthly Data'!Q:Q,Calculations!$C$116+MOD(BP182,Calculations!$C$118))+(1-Control!$C$7*Calculations!$C$87)*INDEX('Monthly Data'!R:R,Calculations!$C$116+MOD(BP182,Calculations!$C$118))</f>
        <v>2.5325873776067674E-2</v>
      </c>
      <c r="GG182" s="86">
        <f ca="1">Control!$C$7*Calculations!$C$82*INDEX('Monthly Data'!N:N,Calculations!$C$116+MOD(BQ182,Calculations!$C$118))+Control!$C$7*Calculations!$C$83*INDEX('Monthly Data'!O:O,Calculations!$C$116+MOD(BQ182,Calculations!$C$118))+Control!$C$7*Calculations!$C$84*INDEX('Monthly Data'!P:P,Calculations!$C$116+MOD(BQ182,Calculations!$C$118))+Control!$C$7*Calculations!$C$85*INDEX('Monthly Data'!Q:Q,Calculations!$C$116+MOD(BQ182,Calculations!$C$118))+(1-Control!$C$7*Calculations!$C$87)*INDEX('Monthly Data'!R:R,Calculations!$C$116+MOD(BQ182,Calculations!$C$118))</f>
        <v>5.8868730207813358E-3</v>
      </c>
      <c r="GH182" s="86">
        <f ca="1">Control!$C$7*Calculations!$C$82*INDEX('Monthly Data'!N:N,Calculations!$C$116+MOD(BR182,Calculations!$C$118))+Control!$C$7*Calculations!$C$83*INDEX('Monthly Data'!O:O,Calculations!$C$116+MOD(BR182,Calculations!$C$118))+Control!$C$7*Calculations!$C$84*INDEX('Monthly Data'!P:P,Calculations!$C$116+MOD(BR182,Calculations!$C$118))+Control!$C$7*Calculations!$C$85*INDEX('Monthly Data'!Q:Q,Calculations!$C$116+MOD(BR182,Calculations!$C$118))+(1-Control!$C$7*Calculations!$C$87)*INDEX('Monthly Data'!R:R,Calculations!$C$116+MOD(BR182,Calculations!$C$118))</f>
        <v>1.0018681835149534E-3</v>
      </c>
      <c r="GI182" s="86">
        <f ca="1">Control!$C$7*Calculations!$C$82*INDEX('Monthly Data'!N:N,Calculations!$C$116+MOD(BS182,Calculations!$C$118))+Control!$C$7*Calculations!$C$83*INDEX('Monthly Data'!O:O,Calculations!$C$116+MOD(BS182,Calculations!$C$118))+Control!$C$7*Calculations!$C$84*INDEX('Monthly Data'!P:P,Calculations!$C$116+MOD(BS182,Calculations!$C$118))+Control!$C$7*Calculations!$C$85*INDEX('Monthly Data'!Q:Q,Calculations!$C$116+MOD(BS182,Calculations!$C$118))+(1-Control!$C$7*Calculations!$C$87)*INDEX('Monthly Data'!R:R,Calculations!$C$116+MOD(BS182,Calculations!$C$118))</f>
        <v>-1.880155173376722E-2</v>
      </c>
      <c r="GJ182" s="86">
        <f ca="1">Control!$C$7*Calculations!$C$82*INDEX('Monthly Data'!N:N,Calculations!$C$116+MOD(BT182,Calculations!$C$118))+Control!$C$7*Calculations!$C$83*INDEX('Monthly Data'!O:O,Calculations!$C$116+MOD(BT182,Calculations!$C$118))+Control!$C$7*Calculations!$C$84*INDEX('Monthly Data'!P:P,Calculations!$C$116+MOD(BT182,Calculations!$C$118))+Control!$C$7*Calculations!$C$85*INDEX('Monthly Data'!Q:Q,Calculations!$C$116+MOD(BT182,Calculations!$C$118))+(1-Control!$C$7*Calculations!$C$87)*INDEX('Monthly Data'!R:R,Calculations!$C$116+MOD(BT182,Calculations!$C$118))</f>
        <v>2.9708469559001142E-2</v>
      </c>
      <c r="GK182" s="86">
        <f ca="1">Control!$C$7*Calculations!$C$82*INDEX('Monthly Data'!N:N,Calculations!$C$116+MOD(BU182,Calculations!$C$118))+Control!$C$7*Calculations!$C$83*INDEX('Monthly Data'!O:O,Calculations!$C$116+MOD(BU182,Calculations!$C$118))+Control!$C$7*Calculations!$C$84*INDEX('Monthly Data'!P:P,Calculations!$C$116+MOD(BU182,Calculations!$C$118))+Control!$C$7*Calculations!$C$85*INDEX('Monthly Data'!Q:Q,Calculations!$C$116+MOD(BU182,Calculations!$C$118))+(1-Control!$C$7*Calculations!$C$87)*INDEX('Monthly Data'!R:R,Calculations!$C$116+MOD(BU182,Calculations!$C$118))</f>
        <v>-3.8554137824290124E-2</v>
      </c>
      <c r="GL182" s="86">
        <f ca="1">Control!$C$7*Calculations!$C$82*INDEX('Monthly Data'!N:N,Calculations!$C$116+MOD(BV182,Calculations!$C$118))+Control!$C$7*Calculations!$C$83*INDEX('Monthly Data'!O:O,Calculations!$C$116+MOD(BV182,Calculations!$C$118))+Control!$C$7*Calculations!$C$84*INDEX('Monthly Data'!P:P,Calculations!$C$116+MOD(BV182,Calculations!$C$118))+Control!$C$7*Calculations!$C$85*INDEX('Monthly Data'!Q:Q,Calculations!$C$116+MOD(BV182,Calculations!$C$118))+(1-Control!$C$7*Calculations!$C$87)*INDEX('Monthly Data'!R:R,Calculations!$C$116+MOD(BV182,Calculations!$C$118))</f>
        <v>3.8809817903524786E-2</v>
      </c>
      <c r="GM182" s="86">
        <f ca="1">Control!$C$7*Calculations!$C$82*INDEX('Monthly Data'!N:N,Calculations!$C$116+MOD(BW182,Calculations!$C$118))+Control!$C$7*Calculations!$C$83*INDEX('Monthly Data'!O:O,Calculations!$C$116+MOD(BW182,Calculations!$C$118))+Control!$C$7*Calculations!$C$84*INDEX('Monthly Data'!P:P,Calculations!$C$116+MOD(BW182,Calculations!$C$118))+Control!$C$7*Calculations!$C$85*INDEX('Monthly Data'!Q:Q,Calculations!$C$116+MOD(BW182,Calculations!$C$118))+(1-Control!$C$7*Calculations!$C$87)*INDEX('Monthly Data'!R:R,Calculations!$C$116+MOD(BW182,Calculations!$C$118))</f>
        <v>1.4915555251167555E-3</v>
      </c>
      <c r="GN182" s="86">
        <f ca="1">Control!$C$7*Calculations!$C$82*INDEX('Monthly Data'!N:N,Calculations!$C$116+MOD(BX182,Calculations!$C$118))+Control!$C$7*Calculations!$C$83*INDEX('Monthly Data'!O:O,Calculations!$C$116+MOD(BX182,Calculations!$C$118))+Control!$C$7*Calculations!$C$84*INDEX('Monthly Data'!P:P,Calculations!$C$116+MOD(BX182,Calculations!$C$118))+Control!$C$7*Calculations!$C$85*INDEX('Monthly Data'!Q:Q,Calculations!$C$116+MOD(BX182,Calculations!$C$118))+(1-Control!$C$7*Calculations!$C$87)*INDEX('Monthly Data'!R:R,Calculations!$C$116+MOD(BX182,Calculations!$C$118))</f>
        <v>3.0957942835585645E-2</v>
      </c>
      <c r="GO182" s="86">
        <f ca="1">Control!$C$7*Calculations!$C$82*INDEX('Monthly Data'!N:N,Calculations!$C$116+MOD(BY182,Calculations!$C$118))+Control!$C$7*Calculations!$C$83*INDEX('Monthly Data'!O:O,Calculations!$C$116+MOD(BY182,Calculations!$C$118))+Control!$C$7*Calculations!$C$84*INDEX('Monthly Data'!P:P,Calculations!$C$116+MOD(BY182,Calculations!$C$118))+Control!$C$7*Calculations!$C$85*INDEX('Monthly Data'!Q:Q,Calculations!$C$116+MOD(BY182,Calculations!$C$118))+(1-Control!$C$7*Calculations!$C$87)*INDEX('Monthly Data'!R:R,Calculations!$C$116+MOD(BY182,Calculations!$C$118))</f>
        <v>2.0524935548016137E-2</v>
      </c>
      <c r="GP182" s="86">
        <f ca="1">Control!$C$7*Calculations!$C$82*INDEX('Monthly Data'!N:N,Calculations!$C$116+MOD(BZ182,Calculations!$C$118))+Control!$C$7*Calculations!$C$83*INDEX('Monthly Data'!O:O,Calculations!$C$116+MOD(BZ182,Calculations!$C$118))+Control!$C$7*Calculations!$C$84*INDEX('Monthly Data'!P:P,Calculations!$C$116+MOD(BZ182,Calculations!$C$118))+Control!$C$7*Calculations!$C$85*INDEX('Monthly Data'!Q:Q,Calculations!$C$116+MOD(BZ182,Calculations!$C$118))+(1-Control!$C$7*Calculations!$C$87)*INDEX('Monthly Data'!R:R,Calculations!$C$116+MOD(BZ182,Calculations!$C$118))</f>
        <v>1.3891563624307685E-2</v>
      </c>
      <c r="GQ182" s="86">
        <f ca="1">Control!$C$7*Calculations!$C$82*INDEX('Monthly Data'!N:N,Calculations!$C$116+MOD(CA182,Calculations!$C$118))+Control!$C$7*Calculations!$C$83*INDEX('Monthly Data'!O:O,Calculations!$C$116+MOD(CA182,Calculations!$C$118))+Control!$C$7*Calculations!$C$84*INDEX('Monthly Data'!P:P,Calculations!$C$116+MOD(CA182,Calculations!$C$118))+Control!$C$7*Calculations!$C$85*INDEX('Monthly Data'!Q:Q,Calculations!$C$116+MOD(CA182,Calculations!$C$118))+(1-Control!$C$7*Calculations!$C$87)*INDEX('Monthly Data'!R:R,Calculations!$C$116+MOD(CA182,Calculations!$C$118))</f>
        <v>8.3814116887657771E-3</v>
      </c>
      <c r="GR182" s="86">
        <f ca="1">Control!$C$7*Calculations!$C$82*INDEX('Monthly Data'!N:N,Calculations!$C$116+MOD(CB182,Calculations!$C$118))+Control!$C$7*Calculations!$C$83*INDEX('Monthly Data'!O:O,Calculations!$C$116+MOD(CB182,Calculations!$C$118))+Control!$C$7*Calculations!$C$84*INDEX('Monthly Data'!P:P,Calculations!$C$116+MOD(CB182,Calculations!$C$118))+Control!$C$7*Calculations!$C$85*INDEX('Monthly Data'!Q:Q,Calculations!$C$116+MOD(CB182,Calculations!$C$118))+(1-Control!$C$7*Calculations!$C$87)*INDEX('Monthly Data'!R:R,Calculations!$C$116+MOD(CB182,Calculations!$C$118))</f>
        <v>3.0957942835585645E-2</v>
      </c>
      <c r="GS182" s="86">
        <f ca="1">Control!$C$7*Calculations!$C$82*INDEX('Monthly Data'!N:N,Calculations!$C$116+MOD(CC182,Calculations!$C$118))+Control!$C$7*Calculations!$C$83*INDEX('Monthly Data'!O:O,Calculations!$C$116+MOD(CC182,Calculations!$C$118))+Control!$C$7*Calculations!$C$84*INDEX('Monthly Data'!P:P,Calculations!$C$116+MOD(CC182,Calculations!$C$118))+Control!$C$7*Calculations!$C$85*INDEX('Monthly Data'!Q:Q,Calculations!$C$116+MOD(CC182,Calculations!$C$118))+(1-Control!$C$7*Calculations!$C$87)*INDEX('Monthly Data'!R:R,Calculations!$C$116+MOD(CC182,Calculations!$C$118))</f>
        <v>8.4240675975201049E-3</v>
      </c>
      <c r="GT182" s="86">
        <f ca="1">Control!$C$7*Calculations!$C$82*INDEX('Monthly Data'!N:N,Calculations!$C$116+MOD(CD182,Calculations!$C$118))+Control!$C$7*Calculations!$C$83*INDEX('Monthly Data'!O:O,Calculations!$C$116+MOD(CD182,Calculations!$C$118))+Control!$C$7*Calculations!$C$84*INDEX('Monthly Data'!P:P,Calculations!$C$116+MOD(CD182,Calculations!$C$118))+Control!$C$7*Calculations!$C$85*INDEX('Monthly Data'!Q:Q,Calculations!$C$116+MOD(CD182,Calculations!$C$118))+(1-Control!$C$7*Calculations!$C$87)*INDEX('Monthly Data'!R:R,Calculations!$C$116+MOD(CD182,Calculations!$C$118))</f>
        <v>3.7118215575026904E-2</v>
      </c>
      <c r="GU182" s="86">
        <f ca="1">Control!$C$7*Calculations!$C$82*INDEX('Monthly Data'!N:N,Calculations!$C$116+MOD(CE182,Calculations!$C$118))+Control!$C$7*Calculations!$C$83*INDEX('Monthly Data'!O:O,Calculations!$C$116+MOD(CE182,Calculations!$C$118))+Control!$C$7*Calculations!$C$84*INDEX('Monthly Data'!P:P,Calculations!$C$116+MOD(CE182,Calculations!$C$118))+Control!$C$7*Calculations!$C$85*INDEX('Monthly Data'!Q:Q,Calculations!$C$116+MOD(CE182,Calculations!$C$118))+(1-Control!$C$7*Calculations!$C$87)*INDEX('Monthly Data'!R:R,Calculations!$C$116+MOD(CE182,Calculations!$C$118))</f>
        <v>1.1809891087585166E-2</v>
      </c>
      <c r="GV182" s="86">
        <f ca="1">Control!$C$7*Calculations!$C$82*INDEX('Monthly Data'!N:N,Calculations!$C$116+MOD(CF182,Calculations!$C$118))+Control!$C$7*Calculations!$C$83*INDEX('Monthly Data'!O:O,Calculations!$C$116+MOD(CF182,Calculations!$C$118))+Control!$C$7*Calculations!$C$84*INDEX('Monthly Data'!P:P,Calculations!$C$116+MOD(CF182,Calculations!$C$118))+Control!$C$7*Calculations!$C$85*INDEX('Monthly Data'!Q:Q,Calculations!$C$116+MOD(CF182,Calculations!$C$118))+(1-Control!$C$7*Calculations!$C$87)*INDEX('Monthly Data'!R:R,Calculations!$C$116+MOD(CF182,Calculations!$C$118))</f>
        <v>2.4722579420195831E-2</v>
      </c>
      <c r="GW182" s="86">
        <f ca="1">Control!$C$7*Calculations!$C$82*INDEX('Monthly Data'!N:N,Calculations!$C$116+MOD(CG182,Calculations!$C$118))+Control!$C$7*Calculations!$C$83*INDEX('Monthly Data'!O:O,Calculations!$C$116+MOD(CG182,Calculations!$C$118))+Control!$C$7*Calculations!$C$84*INDEX('Monthly Data'!P:P,Calculations!$C$116+MOD(CG182,Calculations!$C$118))+Control!$C$7*Calculations!$C$85*INDEX('Monthly Data'!Q:Q,Calculations!$C$116+MOD(CG182,Calculations!$C$118))+(1-Control!$C$7*Calculations!$C$87)*INDEX('Monthly Data'!R:R,Calculations!$C$116+MOD(CG182,Calculations!$C$118))</f>
        <v>7.5897487599915015E-3</v>
      </c>
      <c r="GX182" s="86">
        <f ca="1">Control!$C$7*Calculations!$C$82*INDEX('Monthly Data'!N:N,Calculations!$C$116+MOD(CH182,Calculations!$C$118))+Control!$C$7*Calculations!$C$83*INDEX('Monthly Data'!O:O,Calculations!$C$116+MOD(CH182,Calculations!$C$118))+Control!$C$7*Calculations!$C$84*INDEX('Monthly Data'!P:P,Calculations!$C$116+MOD(CH182,Calculations!$C$118))+Control!$C$7*Calculations!$C$85*INDEX('Monthly Data'!Q:Q,Calculations!$C$116+MOD(CH182,Calculations!$C$118))+(1-Control!$C$7*Calculations!$C$87)*INDEX('Monthly Data'!R:R,Calculations!$C$116+MOD(CH182,Calculations!$C$118))</f>
        <v>1.7831091590102856E-2</v>
      </c>
      <c r="GY182" s="86">
        <f ca="1">Control!$C$7*Calculations!$C$82*INDEX('Monthly Data'!N:N,Calculations!$C$116+MOD(CI182,Calculations!$C$118))+Control!$C$7*Calculations!$C$83*INDEX('Monthly Data'!O:O,Calculations!$C$116+MOD(CI182,Calculations!$C$118))+Control!$C$7*Calculations!$C$84*INDEX('Monthly Data'!P:P,Calculations!$C$116+MOD(CI182,Calculations!$C$118))+Control!$C$7*Calculations!$C$85*INDEX('Monthly Data'!Q:Q,Calculations!$C$116+MOD(CI182,Calculations!$C$118))+(1-Control!$C$7*Calculations!$C$87)*INDEX('Monthly Data'!R:R,Calculations!$C$116+MOD(CI182,Calculations!$C$118))</f>
        <v>-2.4571433440223247E-2</v>
      </c>
      <c r="GZ182" s="86">
        <f ca="1">Control!$C$7*Calculations!$C$82*INDEX('Monthly Data'!N:N,Calculations!$C$116+MOD(CJ182,Calculations!$C$118))+Control!$C$7*Calculations!$C$83*INDEX('Monthly Data'!O:O,Calculations!$C$116+MOD(CJ182,Calculations!$C$118))+Control!$C$7*Calculations!$C$84*INDEX('Monthly Data'!P:P,Calculations!$C$116+MOD(CJ182,Calculations!$C$118))+Control!$C$7*Calculations!$C$85*INDEX('Monthly Data'!Q:Q,Calculations!$C$116+MOD(CJ182,Calculations!$C$118))+(1-Control!$C$7*Calculations!$C$87)*INDEX('Monthly Data'!R:R,Calculations!$C$116+MOD(CJ182,Calculations!$C$118))</f>
        <v>1.1106855739851785E-2</v>
      </c>
      <c r="HA182" s="86">
        <f ca="1">Control!$C$7*Calculations!$C$82*INDEX('Monthly Data'!N:N,Calculations!$C$116+MOD(CK182,Calculations!$C$118))+Control!$C$7*Calculations!$C$83*INDEX('Monthly Data'!O:O,Calculations!$C$116+MOD(CK182,Calculations!$C$118))+Control!$C$7*Calculations!$C$84*INDEX('Monthly Data'!P:P,Calculations!$C$116+MOD(CK182,Calculations!$C$118))+Control!$C$7*Calculations!$C$85*INDEX('Monthly Data'!Q:Q,Calculations!$C$116+MOD(CK182,Calculations!$C$118))+(1-Control!$C$7*Calculations!$C$87)*INDEX('Monthly Data'!R:R,Calculations!$C$116+MOD(CK182,Calculations!$C$118))</f>
        <v>1.5758278480433856E-2</v>
      </c>
      <c r="HB182" s="86">
        <f ca="1">Control!$C$7*Calculations!$C$82*INDEX('Monthly Data'!N:N,Calculations!$C$116+MOD(CL182,Calculations!$C$118))+Control!$C$7*Calculations!$C$83*INDEX('Monthly Data'!O:O,Calculations!$C$116+MOD(CL182,Calculations!$C$118))+Control!$C$7*Calculations!$C$84*INDEX('Monthly Data'!P:P,Calculations!$C$116+MOD(CL182,Calculations!$C$118))+Control!$C$7*Calculations!$C$85*INDEX('Monthly Data'!Q:Q,Calculations!$C$116+MOD(CL182,Calculations!$C$118))+(1-Control!$C$7*Calculations!$C$87)*INDEX('Monthly Data'!R:R,Calculations!$C$116+MOD(CL182,Calculations!$C$118))</f>
        <v>-9.9526758408448549E-3</v>
      </c>
      <c r="HC182" s="86">
        <f ca="1">Control!$C$7*Calculations!$C$82*INDEX('Monthly Data'!N:N,Calculations!$C$116+MOD(CM182,Calculations!$C$118))+Control!$C$7*Calculations!$C$83*INDEX('Monthly Data'!O:O,Calculations!$C$116+MOD(CM182,Calculations!$C$118))+Control!$C$7*Calculations!$C$84*INDEX('Monthly Data'!P:P,Calculations!$C$116+MOD(CM182,Calculations!$C$118))+Control!$C$7*Calculations!$C$85*INDEX('Monthly Data'!Q:Q,Calculations!$C$116+MOD(CM182,Calculations!$C$118))+(1-Control!$C$7*Calculations!$C$87)*INDEX('Monthly Data'!R:R,Calculations!$C$116+MOD(CM182,Calculations!$C$118))</f>
        <v>3.9251937367756782E-3</v>
      </c>
      <c r="HD182" s="86">
        <f ca="1">Control!$C$7*Calculations!$C$82*INDEX('Monthly Data'!N:N,Calculations!$C$116+MOD(CN182,Calculations!$C$118))+Control!$C$7*Calculations!$C$83*INDEX('Monthly Data'!O:O,Calculations!$C$116+MOD(CN182,Calculations!$C$118))+Control!$C$7*Calculations!$C$84*INDEX('Monthly Data'!P:P,Calculations!$C$116+MOD(CN182,Calculations!$C$118))+Control!$C$7*Calculations!$C$85*INDEX('Monthly Data'!Q:Q,Calculations!$C$116+MOD(CN182,Calculations!$C$118))+(1-Control!$C$7*Calculations!$C$87)*INDEX('Monthly Data'!R:R,Calculations!$C$116+MOD(CN182,Calculations!$C$118))</f>
        <v>4.2795950888382334E-3</v>
      </c>
      <c r="HE182" s="86">
        <f ca="1">Control!$C$7*Calculations!$C$82*INDEX('Monthly Data'!N:N,Calculations!$C$116+MOD(CO182,Calculations!$C$118))+Control!$C$7*Calculations!$C$83*INDEX('Monthly Data'!O:O,Calculations!$C$116+MOD(CO182,Calculations!$C$118))+Control!$C$7*Calculations!$C$84*INDEX('Monthly Data'!P:P,Calculations!$C$116+MOD(CO182,Calculations!$C$118))+Control!$C$7*Calculations!$C$85*INDEX('Monthly Data'!Q:Q,Calculations!$C$116+MOD(CO182,Calculations!$C$118))+(1-Control!$C$7*Calculations!$C$87)*INDEX('Monthly Data'!R:R,Calculations!$C$116+MOD(CO182,Calculations!$C$118))</f>
        <v>4.2795950888382334E-3</v>
      </c>
      <c r="HF182" s="86">
        <f ca="1">Control!$C$7*Calculations!$C$82*INDEX('Monthly Data'!N:N,Calculations!$C$116+MOD(CP182,Calculations!$C$118))+Control!$C$7*Calculations!$C$83*INDEX('Monthly Data'!O:O,Calculations!$C$116+MOD(CP182,Calculations!$C$118))+Control!$C$7*Calculations!$C$84*INDEX('Monthly Data'!P:P,Calculations!$C$116+MOD(CP182,Calculations!$C$118))+Control!$C$7*Calculations!$C$85*INDEX('Monthly Data'!Q:Q,Calculations!$C$116+MOD(CP182,Calculations!$C$118))+(1-Control!$C$7*Calculations!$C$87)*INDEX('Monthly Data'!R:R,Calculations!$C$116+MOD(CP182,Calculations!$C$118))</f>
        <v>5.8868730207813358E-3</v>
      </c>
      <c r="HG182" s="86">
        <f ca="1">Control!$C$7*Calculations!$C$82*INDEX('Monthly Data'!N:N,Calculations!$C$116+MOD(CQ182,Calculations!$C$118))+Control!$C$7*Calculations!$C$83*INDEX('Monthly Data'!O:O,Calculations!$C$116+MOD(CQ182,Calculations!$C$118))+Control!$C$7*Calculations!$C$84*INDEX('Monthly Data'!P:P,Calculations!$C$116+MOD(CQ182,Calculations!$C$118))+Control!$C$7*Calculations!$C$85*INDEX('Monthly Data'!Q:Q,Calculations!$C$116+MOD(CQ182,Calculations!$C$118))+(1-Control!$C$7*Calculations!$C$87)*INDEX('Monthly Data'!R:R,Calculations!$C$116+MOD(CQ182,Calculations!$C$118))</f>
        <v>-9.8327855560634558E-3</v>
      </c>
      <c r="HH182" s="86">
        <f ca="1">Control!$C$7*Calculations!$C$82*INDEX('Monthly Data'!N:N,Calculations!$C$116+MOD(CR182,Calculations!$C$118))+Control!$C$7*Calculations!$C$83*INDEX('Monthly Data'!O:O,Calculations!$C$116+MOD(CR182,Calculations!$C$118))+Control!$C$7*Calculations!$C$84*INDEX('Monthly Data'!P:P,Calculations!$C$116+MOD(CR182,Calculations!$C$118))+Control!$C$7*Calculations!$C$85*INDEX('Monthly Data'!Q:Q,Calculations!$C$116+MOD(CR182,Calculations!$C$118))+(1-Control!$C$7*Calculations!$C$87)*INDEX('Monthly Data'!R:R,Calculations!$C$116+MOD(CR182,Calculations!$C$118))</f>
        <v>1.0018681835149534E-3</v>
      </c>
      <c r="HI182" s="86">
        <f ca="1">Control!$C$7*Calculations!$C$82*INDEX('Monthly Data'!N:N,Calculations!$C$116+MOD(CS182,Calculations!$C$118))+Control!$C$7*Calculations!$C$83*INDEX('Monthly Data'!O:O,Calculations!$C$116+MOD(CS182,Calculations!$C$118))+Control!$C$7*Calculations!$C$84*INDEX('Monthly Data'!P:P,Calculations!$C$116+MOD(CS182,Calculations!$C$118))+Control!$C$7*Calculations!$C$85*INDEX('Monthly Data'!Q:Q,Calculations!$C$116+MOD(CS182,Calculations!$C$118))+(1-Control!$C$7*Calculations!$C$87)*INDEX('Monthly Data'!R:R,Calculations!$C$116+MOD(CS182,Calculations!$C$118))</f>
        <v>4.089189590407355E-3</v>
      </c>
      <c r="HJ182" s="86">
        <f ca="1">Control!$C$7*Calculations!$C$82*INDEX('Monthly Data'!N:N,Calculations!$C$116+MOD(CT182,Calculations!$C$118))+Control!$C$7*Calculations!$C$83*INDEX('Monthly Data'!O:O,Calculations!$C$116+MOD(CT182,Calculations!$C$118))+Control!$C$7*Calculations!$C$84*INDEX('Monthly Data'!P:P,Calculations!$C$116+MOD(CT182,Calculations!$C$118))+Control!$C$7*Calculations!$C$85*INDEX('Monthly Data'!Q:Q,Calculations!$C$116+MOD(CT182,Calculations!$C$118))+(1-Control!$C$7*Calculations!$C$87)*INDEX('Monthly Data'!R:R,Calculations!$C$116+MOD(CT182,Calculations!$C$118))</f>
        <v>-3.9863250714949353E-2</v>
      </c>
      <c r="HK182" s="86">
        <f ca="1">Control!$C$7*Calculations!$C$82*INDEX('Monthly Data'!N:N,Calculations!$C$116+MOD(CU182,Calculations!$C$118))+Control!$C$7*Calculations!$C$83*INDEX('Monthly Data'!O:O,Calculations!$C$116+MOD(CU182,Calculations!$C$118))+Control!$C$7*Calculations!$C$84*INDEX('Monthly Data'!P:P,Calculations!$C$116+MOD(CU182,Calculations!$C$118))+Control!$C$7*Calculations!$C$85*INDEX('Monthly Data'!Q:Q,Calculations!$C$116+MOD(CU182,Calculations!$C$118))+(1-Control!$C$7*Calculations!$C$87)*INDEX('Monthly Data'!R:R,Calculations!$C$116+MOD(CU182,Calculations!$C$118))</f>
        <v>6.3250222980707482E-3</v>
      </c>
      <c r="HL182" s="86">
        <f ca="1">Control!$C$7*Calculations!$C$82*INDEX('Monthly Data'!N:N,Calculations!$C$116+MOD(CV182,Calculations!$C$118))+Control!$C$7*Calculations!$C$83*INDEX('Monthly Data'!O:O,Calculations!$C$116+MOD(CV182,Calculations!$C$118))+Control!$C$7*Calculations!$C$84*INDEX('Monthly Data'!P:P,Calculations!$C$116+MOD(CV182,Calculations!$C$118))+Control!$C$7*Calculations!$C$85*INDEX('Monthly Data'!Q:Q,Calculations!$C$116+MOD(CV182,Calculations!$C$118))+(1-Control!$C$7*Calculations!$C$87)*INDEX('Monthly Data'!R:R,Calculations!$C$116+MOD(CV182,Calculations!$C$118))</f>
        <v>4.5132804118240749E-2</v>
      </c>
      <c r="HM182" s="86">
        <f ca="1">Control!$C$7*Calculations!$C$82*INDEX('Monthly Data'!N:N,Calculations!$C$116+MOD(CW182,Calculations!$C$118))+Control!$C$7*Calculations!$C$83*INDEX('Monthly Data'!O:O,Calculations!$C$116+MOD(CW182,Calculations!$C$118))+Control!$C$7*Calculations!$C$84*INDEX('Monthly Data'!P:P,Calculations!$C$116+MOD(CW182,Calculations!$C$118))+Control!$C$7*Calculations!$C$85*INDEX('Monthly Data'!Q:Q,Calculations!$C$116+MOD(CW182,Calculations!$C$118))+(1-Control!$C$7*Calculations!$C$87)*INDEX('Monthly Data'!R:R,Calculations!$C$116+MOD(CW182,Calculations!$C$118))</f>
        <v>-2.0259958308006688E-2</v>
      </c>
      <c r="HN182" s="86">
        <f ca="1">Control!$C$7*Calculations!$C$82*INDEX('Monthly Data'!N:N,Calculations!$C$116+MOD(CX182,Calculations!$C$118))+Control!$C$7*Calculations!$C$83*INDEX('Monthly Data'!O:O,Calculations!$C$116+MOD(CX182,Calculations!$C$118))+Control!$C$7*Calculations!$C$84*INDEX('Monthly Data'!P:P,Calculations!$C$116+MOD(CX182,Calculations!$C$118))+Control!$C$7*Calculations!$C$85*INDEX('Monthly Data'!Q:Q,Calculations!$C$116+MOD(CX182,Calculations!$C$118))+(1-Control!$C$7*Calculations!$C$87)*INDEX('Monthly Data'!R:R,Calculations!$C$116+MOD(CX182,Calculations!$C$118))</f>
        <v>-1.5984879994281095E-2</v>
      </c>
      <c r="HO182" s="86">
        <f ca="1">Control!$C$7*Calculations!$C$82*INDEX('Monthly Data'!N:N,Calculations!$C$116+MOD(CY182,Calculations!$C$118))+Control!$C$7*Calculations!$C$83*INDEX('Monthly Data'!O:O,Calculations!$C$116+MOD(CY182,Calculations!$C$118))+Control!$C$7*Calculations!$C$84*INDEX('Monthly Data'!P:P,Calculations!$C$116+MOD(CY182,Calculations!$C$118))+Control!$C$7*Calculations!$C$85*INDEX('Monthly Data'!Q:Q,Calculations!$C$116+MOD(CY182,Calculations!$C$118))+(1-Control!$C$7*Calculations!$C$87)*INDEX('Monthly Data'!R:R,Calculations!$C$116+MOD(CY182,Calculations!$C$118))</f>
        <v>1.5758278480433856E-2</v>
      </c>
      <c r="HP182" s="86">
        <f ca="1">Control!$C$7*Calculations!$C$82*INDEX('Monthly Data'!N:N,Calculations!$C$116+MOD(CZ182,Calculations!$C$118))+Control!$C$7*Calculations!$C$83*INDEX('Monthly Data'!O:O,Calculations!$C$116+MOD(CZ182,Calculations!$C$118))+Control!$C$7*Calculations!$C$84*INDEX('Monthly Data'!P:P,Calculations!$C$116+MOD(CZ182,Calculations!$C$118))+Control!$C$7*Calculations!$C$85*INDEX('Monthly Data'!Q:Q,Calculations!$C$116+MOD(CZ182,Calculations!$C$118))+(1-Control!$C$7*Calculations!$C$87)*INDEX('Monthly Data'!R:R,Calculations!$C$116+MOD(CZ182,Calculations!$C$118))</f>
        <v>1.5108777406081684E-3</v>
      </c>
      <c r="HQ182" s="86">
        <f ca="1">Control!$C$7*Calculations!$C$82*INDEX('Monthly Data'!N:N,Calculations!$C$116+MOD(DA182,Calculations!$C$118))+Control!$C$7*Calculations!$C$83*INDEX('Monthly Data'!O:O,Calculations!$C$116+MOD(DA182,Calculations!$C$118))+Control!$C$7*Calculations!$C$84*INDEX('Monthly Data'!P:P,Calculations!$C$116+MOD(DA182,Calculations!$C$118))+Control!$C$7*Calculations!$C$85*INDEX('Monthly Data'!Q:Q,Calculations!$C$116+MOD(DA182,Calculations!$C$118))+(1-Control!$C$7*Calculations!$C$87)*INDEX('Monthly Data'!R:R,Calculations!$C$116+MOD(DA182,Calculations!$C$118))</f>
        <v>-1.8530040247387896E-2</v>
      </c>
      <c r="HR182" s="86">
        <f ca="1">Control!$C$7*Calculations!$C$82*INDEX('Monthly Data'!N:N,Calculations!$C$116+MOD(DB182,Calculations!$C$118))+Control!$C$7*Calculations!$C$83*INDEX('Monthly Data'!O:O,Calculations!$C$116+MOD(DB182,Calculations!$C$118))+Control!$C$7*Calculations!$C$84*INDEX('Monthly Data'!P:P,Calculations!$C$116+MOD(DB182,Calculations!$C$118))+Control!$C$7*Calculations!$C$85*INDEX('Monthly Data'!Q:Q,Calculations!$C$116+MOD(DB182,Calculations!$C$118))+(1-Control!$C$7*Calculations!$C$87)*INDEX('Monthly Data'!R:R,Calculations!$C$116+MOD(DB182,Calculations!$C$118))</f>
        <v>-1.5984879994281095E-2</v>
      </c>
      <c r="HS182" s="86">
        <f ca="1">Control!$C$7*Calculations!$C$82*INDEX('Monthly Data'!N:N,Calculations!$C$116+MOD(DC182,Calculations!$C$118))+Control!$C$7*Calculations!$C$83*INDEX('Monthly Data'!O:O,Calculations!$C$116+MOD(DC182,Calculations!$C$118))+Control!$C$7*Calculations!$C$84*INDEX('Monthly Data'!P:P,Calculations!$C$116+MOD(DC182,Calculations!$C$118))+Control!$C$7*Calculations!$C$85*INDEX('Monthly Data'!Q:Q,Calculations!$C$116+MOD(DC182,Calculations!$C$118))+(1-Control!$C$7*Calculations!$C$87)*INDEX('Monthly Data'!R:R,Calculations!$C$116+MOD(DC182,Calculations!$C$118))</f>
        <v>4.2795950888382334E-3</v>
      </c>
      <c r="HT182" s="86">
        <f ca="1">Control!$C$7*Calculations!$C$82*INDEX('Monthly Data'!N:N,Calculations!$C$116+MOD(DD182,Calculations!$C$118))+Control!$C$7*Calculations!$C$83*INDEX('Monthly Data'!O:O,Calculations!$C$116+MOD(DD182,Calculations!$C$118))+Control!$C$7*Calculations!$C$84*INDEX('Monthly Data'!P:P,Calculations!$C$116+MOD(DD182,Calculations!$C$118))+Control!$C$7*Calculations!$C$85*INDEX('Monthly Data'!Q:Q,Calculations!$C$116+MOD(DD182,Calculations!$C$118))+(1-Control!$C$7*Calculations!$C$87)*INDEX('Monthly Data'!R:R,Calculations!$C$116+MOD(DD182,Calculations!$C$118))</f>
        <v>1.5216630695380906E-2</v>
      </c>
      <c r="HU182" s="86">
        <f ca="1">Control!$C$7*Calculations!$C$82*INDEX('Monthly Data'!N:N,Calculations!$C$116+MOD(DE182,Calculations!$C$118))+Control!$C$7*Calculations!$C$83*INDEX('Monthly Data'!O:O,Calculations!$C$116+MOD(DE182,Calculations!$C$118))+Control!$C$7*Calculations!$C$84*INDEX('Monthly Data'!P:P,Calculations!$C$116+MOD(DE182,Calculations!$C$118))+Control!$C$7*Calculations!$C$85*INDEX('Monthly Data'!Q:Q,Calculations!$C$116+MOD(DE182,Calculations!$C$118))+(1-Control!$C$7*Calculations!$C$87)*INDEX('Monthly Data'!R:R,Calculations!$C$116+MOD(DE182,Calculations!$C$118))</f>
        <v>6.4539397490030407E-3</v>
      </c>
      <c r="HV182" s="86">
        <f ca="1">Control!$C$7*Calculations!$C$82*INDEX('Monthly Data'!N:N,Calculations!$C$116+MOD(DF182,Calculations!$C$118))+Control!$C$7*Calculations!$C$83*INDEX('Monthly Data'!O:O,Calculations!$C$116+MOD(DF182,Calculations!$C$118))+Control!$C$7*Calculations!$C$84*INDEX('Monthly Data'!P:P,Calculations!$C$116+MOD(DF182,Calculations!$C$118))+Control!$C$7*Calculations!$C$85*INDEX('Monthly Data'!Q:Q,Calculations!$C$116+MOD(DF182,Calculations!$C$118))+(1-Control!$C$7*Calculations!$C$87)*INDEX('Monthly Data'!R:R,Calculations!$C$116+MOD(DF182,Calculations!$C$118))</f>
        <v>-9.9526758408448549E-3</v>
      </c>
      <c r="HW182" s="86">
        <f ca="1">Control!$C$7*Calculations!$C$82*INDEX('Monthly Data'!N:N,Calculations!$C$116+MOD(DG182,Calculations!$C$118))+Control!$C$7*Calculations!$C$83*INDEX('Monthly Data'!O:O,Calculations!$C$116+MOD(DG182,Calculations!$C$118))+Control!$C$7*Calculations!$C$84*INDEX('Monthly Data'!P:P,Calculations!$C$116+MOD(DG182,Calculations!$C$118))+Control!$C$7*Calculations!$C$85*INDEX('Monthly Data'!Q:Q,Calculations!$C$116+MOD(DG182,Calculations!$C$118))+(1-Control!$C$7*Calculations!$C$87)*INDEX('Monthly Data'!R:R,Calculations!$C$116+MOD(DG182,Calculations!$C$118))</f>
        <v>-1.1360801645249321E-2</v>
      </c>
      <c r="HX182" s="86">
        <f ca="1">Control!$C$7*Calculations!$C$82*INDEX('Monthly Data'!N:N,Calculations!$C$116+MOD(DH182,Calculations!$C$118))+Control!$C$7*Calculations!$C$83*INDEX('Monthly Data'!O:O,Calculations!$C$116+MOD(DH182,Calculations!$C$118))+Control!$C$7*Calculations!$C$84*INDEX('Monthly Data'!P:P,Calculations!$C$116+MOD(DH182,Calculations!$C$118))+Control!$C$7*Calculations!$C$85*INDEX('Monthly Data'!Q:Q,Calculations!$C$116+MOD(DH182,Calculations!$C$118))+(1-Control!$C$7*Calculations!$C$87)*INDEX('Monthly Data'!R:R,Calculations!$C$116+MOD(DH182,Calculations!$C$118))</f>
        <v>1.1702576456120543E-2</v>
      </c>
      <c r="HY182" s="86">
        <f ca="1">Control!$C$7*Calculations!$C$82*INDEX('Monthly Data'!N:N,Calculations!$C$116+MOD(DI182,Calculations!$C$118))+Control!$C$7*Calculations!$C$83*INDEX('Monthly Data'!O:O,Calculations!$C$116+MOD(DI182,Calculations!$C$118))+Control!$C$7*Calculations!$C$84*INDEX('Monthly Data'!P:P,Calculations!$C$116+MOD(DI182,Calculations!$C$118))+Control!$C$7*Calculations!$C$85*INDEX('Monthly Data'!Q:Q,Calculations!$C$116+MOD(DI182,Calculations!$C$118))+(1-Control!$C$7*Calculations!$C$87)*INDEX('Monthly Data'!R:R,Calculations!$C$116+MOD(DI182,Calculations!$C$118))</f>
        <v>2.0524935548016137E-2</v>
      </c>
      <c r="HZ182" s="86">
        <f ca="1">Control!$C$7*Calculations!$C$82*INDEX('Monthly Data'!N:N,Calculations!$C$116+MOD(DJ182,Calculations!$C$118))+Control!$C$7*Calculations!$C$83*INDEX('Monthly Data'!O:O,Calculations!$C$116+MOD(DJ182,Calculations!$C$118))+Control!$C$7*Calculations!$C$84*INDEX('Monthly Data'!P:P,Calculations!$C$116+MOD(DJ182,Calculations!$C$118))+Control!$C$7*Calculations!$C$85*INDEX('Monthly Data'!Q:Q,Calculations!$C$116+MOD(DJ182,Calculations!$C$118))+(1-Control!$C$7*Calculations!$C$87)*INDEX('Monthly Data'!R:R,Calculations!$C$116+MOD(DJ182,Calculations!$C$118))</f>
        <v>1.3891304280773396E-2</v>
      </c>
      <c r="IA182" s="86">
        <f ca="1">Control!$C$7*Calculations!$C$82*INDEX('Monthly Data'!N:N,Calculations!$C$116+MOD(DK182,Calculations!$C$118))+Control!$C$7*Calculations!$C$83*INDEX('Monthly Data'!O:O,Calculations!$C$116+MOD(DK182,Calculations!$C$118))+Control!$C$7*Calculations!$C$84*INDEX('Monthly Data'!P:P,Calculations!$C$116+MOD(DK182,Calculations!$C$118))+Control!$C$7*Calculations!$C$85*INDEX('Monthly Data'!Q:Q,Calculations!$C$116+MOD(DK182,Calculations!$C$118))+(1-Control!$C$7*Calculations!$C$87)*INDEX('Monthly Data'!R:R,Calculations!$C$116+MOD(DK182,Calculations!$C$118))</f>
        <v>9.5791276036140301E-3</v>
      </c>
      <c r="IB182" s="86">
        <f ca="1">Control!$C$7*Calculations!$C$82*INDEX('Monthly Data'!N:N,Calculations!$C$116+MOD(DL182,Calculations!$C$118))+Control!$C$7*Calculations!$C$83*INDEX('Monthly Data'!O:O,Calculations!$C$116+MOD(DL182,Calculations!$C$118))+Control!$C$7*Calculations!$C$84*INDEX('Monthly Data'!P:P,Calculations!$C$116+MOD(DL182,Calculations!$C$118))+Control!$C$7*Calculations!$C$85*INDEX('Monthly Data'!Q:Q,Calculations!$C$116+MOD(DL182,Calculations!$C$118))+(1-Control!$C$7*Calculations!$C$87)*INDEX('Monthly Data'!R:R,Calculations!$C$116+MOD(DL182,Calculations!$C$118))</f>
        <v>-9.839093431862074E-3</v>
      </c>
      <c r="IC182" s="86">
        <f ca="1">Control!$C$7*Calculations!$C$82*INDEX('Monthly Data'!N:N,Calculations!$C$116+MOD(DM182,Calculations!$C$118))+Control!$C$7*Calculations!$C$83*INDEX('Monthly Data'!O:O,Calculations!$C$116+MOD(DM182,Calculations!$C$118))+Control!$C$7*Calculations!$C$84*INDEX('Monthly Data'!P:P,Calculations!$C$116+MOD(DM182,Calculations!$C$118))+Control!$C$7*Calculations!$C$85*INDEX('Monthly Data'!Q:Q,Calculations!$C$116+MOD(DM182,Calculations!$C$118))+(1-Control!$C$7*Calculations!$C$87)*INDEX('Monthly Data'!R:R,Calculations!$C$116+MOD(DM182,Calculations!$C$118))</f>
        <v>3.0957942835585645E-2</v>
      </c>
      <c r="ID182" s="86">
        <f ca="1">Control!$C$7*Calculations!$C$82*INDEX('Monthly Data'!N:N,Calculations!$C$116+MOD(DN182,Calculations!$C$118))+Control!$C$7*Calculations!$C$83*INDEX('Monthly Data'!O:O,Calculations!$C$116+MOD(DN182,Calculations!$C$118))+Control!$C$7*Calculations!$C$84*INDEX('Monthly Data'!P:P,Calculations!$C$116+MOD(DN182,Calculations!$C$118))+Control!$C$7*Calculations!$C$85*INDEX('Monthly Data'!Q:Q,Calculations!$C$116+MOD(DN182,Calculations!$C$118))+(1-Control!$C$7*Calculations!$C$87)*INDEX('Monthly Data'!R:R,Calculations!$C$116+MOD(DN182,Calculations!$C$118))</f>
        <v>3.1070573055362403E-2</v>
      </c>
      <c r="IE182" s="86">
        <f ca="1">Control!$C$7*Calculations!$C$82*INDEX('Monthly Data'!N:N,Calculations!$C$116+MOD(DO182,Calculations!$C$118))+Control!$C$7*Calculations!$C$83*INDEX('Monthly Data'!O:O,Calculations!$C$116+MOD(DO182,Calculations!$C$118))+Control!$C$7*Calculations!$C$84*INDEX('Monthly Data'!P:P,Calculations!$C$116+MOD(DO182,Calculations!$C$118))+Control!$C$7*Calculations!$C$85*INDEX('Monthly Data'!Q:Q,Calculations!$C$116+MOD(DO182,Calculations!$C$118))+(1-Control!$C$7*Calculations!$C$87)*INDEX('Monthly Data'!R:R,Calculations!$C$116+MOD(DO182,Calculations!$C$118))</f>
        <v>1.7361594973213587E-2</v>
      </c>
      <c r="IF182" s="86">
        <f ca="1">Control!$C$7*Calculations!$C$82*INDEX('Monthly Data'!N:N,Calculations!$C$116+MOD(DP182,Calculations!$C$118))+Control!$C$7*Calculations!$C$83*INDEX('Monthly Data'!O:O,Calculations!$C$116+MOD(DP182,Calculations!$C$118))+Control!$C$7*Calculations!$C$84*INDEX('Monthly Data'!P:P,Calculations!$C$116+MOD(DP182,Calculations!$C$118))+Control!$C$7*Calculations!$C$85*INDEX('Monthly Data'!Q:Q,Calculations!$C$116+MOD(DP182,Calculations!$C$118))+(1-Control!$C$7*Calculations!$C$87)*INDEX('Monthly Data'!R:R,Calculations!$C$116+MOD(DP182,Calculations!$C$118))</f>
        <v>-3.9863250714949353E-2</v>
      </c>
      <c r="IG182" s="88">
        <f ca="1">Control!$C$8*(1+DQ182)*(1+DR182)*(1+DS182)*(1+DT182)*(1+DU182)*(1+DV182)*(1+DW182)*(1+DX182)*(1+DY182)*(1+DZ182)*(1+EA182)*(1+EB182)*(1+EC182)*(1+ED182)*(1+EE182)*(1+EF182)*(1+EG182)*(1+EH182)*(1+EI182)*(1+EJ182)*(1+EK182)*(1+EL182)*(1+EM182)*(1+EN182)*(1+EO182)*(1+EP182)*(1+EQ182)*(1+ER182)*(1+ES182)*(1+ET182)*(1+EU182)*(1+EV182)*(1+EW182)*(1+EX182)*(1+EY182)*(1+EZ182)*(1+FA182)*(1+FB182)*(1+FC182)*(1+FD182)*(1+FE182)*(1+FF182)*(1+FG182)*(1+FH182)*(1+FI182)*(1+FJ182)*(1+FK182)*(1+FL182)*(1+FM182)*(1+FN182)*(1+FO182)*(1+FP182)*(1+FQ182)*(1+FR182)*(1+FS182)*(1+FT182)*(1+FU182)*(1+FV182)*(1+FW182)*(1+FX182)*(1+FY182)*(1+FZ182)*(1+GA182)*(1+GB182)*(1+GC182)*(1+GD182)*(1+GE182)*(1+GF182)*(1+GG182)*(1+GH182)*(1+GI182)*(1+GJ182)*(1+GK182)*(1+GL182)*(1+GM182)*(1+GN182)*(1+GO182)*(1+GP182)*(1+GQ182)*(1+GR182)*(1+GS182)*(1+GT182)*(1+GU182)*(1+GV182)*(1+GW182)*(1+GX182)*(1+GY182)*(1+GZ182)*(1+HA182)*(1+HB182)*(1+HC182)*(1+HD182)*(1+HE182)*(1+HF182)*(1+HG182)*(1+HH182)*(1+HI182)*(1+HJ182)*(1+HK182)*(1+HL182)*(1+HM182)*(1+HN182)*(1+HO182)*(1+HP182)*(1+HQ182)*(1+HR182)*(1+HS182)*(1+HT182)*(1+HU182)*(1+HV182)*(1+HW182)*(1+HX182)*(1+HY182)*(1+HZ182)*(1+IA182)*(1+IB182)*(1+IC182)*(1+ID182)*(1+IE182)*(1+IF182)</f>
        <v>99010.426082871869</v>
      </c>
    </row>
    <row r="183" spans="1:241" x14ac:dyDescent="0.25">
      <c r="A183">
        <v>52</v>
      </c>
      <c r="B183">
        <v>90</v>
      </c>
      <c r="C183">
        <v>94</v>
      </c>
      <c r="D183">
        <v>72</v>
      </c>
      <c r="E183">
        <v>89</v>
      </c>
      <c r="F183">
        <v>32</v>
      </c>
      <c r="G183">
        <v>97</v>
      </c>
      <c r="H183">
        <v>25</v>
      </c>
      <c r="I183">
        <v>114</v>
      </c>
      <c r="J183">
        <v>97</v>
      </c>
      <c r="K183">
        <v>91</v>
      </c>
      <c r="L183">
        <v>64</v>
      </c>
      <c r="M183">
        <v>106</v>
      </c>
      <c r="N183">
        <v>48</v>
      </c>
      <c r="O183">
        <v>28</v>
      </c>
      <c r="P183">
        <v>3</v>
      </c>
      <c r="Q183">
        <v>67</v>
      </c>
      <c r="R183">
        <v>103</v>
      </c>
      <c r="S183">
        <v>84</v>
      </c>
      <c r="T183">
        <v>35</v>
      </c>
      <c r="U183">
        <v>42</v>
      </c>
      <c r="V183">
        <v>40</v>
      </c>
      <c r="W183">
        <v>16</v>
      </c>
      <c r="X183">
        <v>84</v>
      </c>
      <c r="Y183">
        <v>85</v>
      </c>
      <c r="Z183">
        <v>76</v>
      </c>
      <c r="AA183">
        <v>111</v>
      </c>
      <c r="AB183">
        <v>26</v>
      </c>
      <c r="AC183">
        <v>36</v>
      </c>
      <c r="AD183">
        <v>11</v>
      </c>
      <c r="AE183">
        <v>24</v>
      </c>
      <c r="AF183">
        <v>10</v>
      </c>
      <c r="AG183">
        <v>66</v>
      </c>
      <c r="AH183">
        <v>36</v>
      </c>
      <c r="AI183">
        <v>74</v>
      </c>
      <c r="AJ183">
        <v>61</v>
      </c>
      <c r="AK183">
        <v>75</v>
      </c>
      <c r="AL183">
        <v>98</v>
      </c>
      <c r="AM183">
        <v>11</v>
      </c>
      <c r="AN183">
        <v>38</v>
      </c>
      <c r="AO183">
        <v>60</v>
      </c>
      <c r="AP183">
        <v>93</v>
      </c>
      <c r="AQ183">
        <v>65</v>
      </c>
      <c r="AR183">
        <v>3</v>
      </c>
      <c r="AS183">
        <v>68</v>
      </c>
      <c r="AT183">
        <v>89</v>
      </c>
      <c r="AU183">
        <v>29</v>
      </c>
      <c r="AV183">
        <v>117</v>
      </c>
      <c r="AW183">
        <v>64</v>
      </c>
      <c r="AX183">
        <v>71</v>
      </c>
      <c r="AY183">
        <v>27</v>
      </c>
      <c r="AZ183">
        <v>65</v>
      </c>
      <c r="BA183">
        <v>46</v>
      </c>
      <c r="BB183">
        <v>57</v>
      </c>
      <c r="BC183">
        <v>3</v>
      </c>
      <c r="BD183">
        <v>88</v>
      </c>
      <c r="BE183">
        <v>100</v>
      </c>
      <c r="BF183">
        <v>77</v>
      </c>
      <c r="BG183">
        <v>0</v>
      </c>
      <c r="BH183">
        <v>55</v>
      </c>
      <c r="BI183">
        <v>55</v>
      </c>
      <c r="BJ183">
        <v>82</v>
      </c>
      <c r="BK183">
        <v>74</v>
      </c>
      <c r="BL183">
        <v>61</v>
      </c>
      <c r="BM183">
        <v>43</v>
      </c>
      <c r="BN183">
        <v>100</v>
      </c>
      <c r="BO183">
        <v>24</v>
      </c>
      <c r="BP183">
        <v>61</v>
      </c>
      <c r="BQ183">
        <v>12</v>
      </c>
      <c r="BR183">
        <v>90</v>
      </c>
      <c r="BS183">
        <v>103</v>
      </c>
      <c r="BT183">
        <v>76</v>
      </c>
      <c r="BU183">
        <v>114</v>
      </c>
      <c r="BV183">
        <v>61</v>
      </c>
      <c r="BW183">
        <v>35</v>
      </c>
      <c r="BX183">
        <v>61</v>
      </c>
      <c r="BY183">
        <v>32</v>
      </c>
      <c r="BZ183">
        <v>37</v>
      </c>
      <c r="CA183">
        <v>14</v>
      </c>
      <c r="CB183">
        <v>95</v>
      </c>
      <c r="CC183">
        <v>0</v>
      </c>
      <c r="CD183">
        <v>21</v>
      </c>
      <c r="CE183">
        <v>15</v>
      </c>
      <c r="CF183">
        <v>65</v>
      </c>
      <c r="CG183">
        <v>110</v>
      </c>
      <c r="CH183">
        <v>50</v>
      </c>
      <c r="CI183">
        <v>58</v>
      </c>
      <c r="CJ183">
        <v>76</v>
      </c>
      <c r="CK183">
        <v>33</v>
      </c>
      <c r="CL183">
        <v>77</v>
      </c>
      <c r="CM183">
        <v>32</v>
      </c>
      <c r="CN183">
        <v>68</v>
      </c>
      <c r="CO183">
        <v>106</v>
      </c>
      <c r="CP183">
        <v>13</v>
      </c>
      <c r="CQ183">
        <v>115</v>
      </c>
      <c r="CR183">
        <v>87</v>
      </c>
      <c r="CS183">
        <v>91</v>
      </c>
      <c r="CT183">
        <v>48</v>
      </c>
      <c r="CU183">
        <v>14</v>
      </c>
      <c r="CV183">
        <v>85</v>
      </c>
      <c r="CW183">
        <v>38</v>
      </c>
      <c r="CX183">
        <v>55</v>
      </c>
      <c r="CY183">
        <v>25</v>
      </c>
      <c r="CZ183">
        <v>48</v>
      </c>
      <c r="DA183">
        <v>43</v>
      </c>
      <c r="DB183">
        <v>32</v>
      </c>
      <c r="DC183">
        <v>13</v>
      </c>
      <c r="DD183">
        <v>116</v>
      </c>
      <c r="DE183">
        <v>14</v>
      </c>
      <c r="DF183">
        <v>18</v>
      </c>
      <c r="DG183">
        <v>34</v>
      </c>
      <c r="DH183">
        <v>66</v>
      </c>
      <c r="DI183">
        <v>97</v>
      </c>
      <c r="DJ183">
        <v>48</v>
      </c>
      <c r="DK183">
        <v>63</v>
      </c>
      <c r="DL183">
        <v>24</v>
      </c>
      <c r="DM183">
        <v>22</v>
      </c>
      <c r="DN183">
        <v>86</v>
      </c>
      <c r="DO183">
        <v>33</v>
      </c>
      <c r="DP183">
        <v>49</v>
      </c>
      <c r="DQ183" s="86">
        <f ca="1">Control!$C$7*Calculations!$C$82*INDEX('Monthly Data'!N:N,Calculations!$C$116+MOD(A183,Calculations!$C$118))+Control!$C$7*Calculations!$C$83*INDEX('Monthly Data'!O:O,Calculations!$C$116+MOD(A183,Calculations!$C$118))+Control!$C$7*Calculations!$C$84*INDEX('Monthly Data'!P:P,Calculations!$C$116+MOD(A183,Calculations!$C$118))+Control!$C$7*Calculations!$C$85*INDEX('Monthly Data'!Q:Q,Calculations!$C$116+MOD(A183,Calculations!$C$118))+(1-Control!$C$7*Calculations!$C$87)*INDEX('Monthly Data'!R:R,Calculations!$C$116+MOD(A183,Calculations!$C$118))</f>
        <v>-3.8875517825435772E-3</v>
      </c>
      <c r="DR183" s="86">
        <f ca="1">Control!$C$7*Calculations!$C$82*INDEX('Monthly Data'!N:N,Calculations!$C$116+MOD(B183,Calculations!$C$118))+Control!$C$7*Calculations!$C$83*INDEX('Monthly Data'!O:O,Calculations!$C$116+MOD(B183,Calculations!$C$118))+Control!$C$7*Calculations!$C$84*INDEX('Monthly Data'!P:P,Calculations!$C$116+MOD(B183,Calculations!$C$118))+Control!$C$7*Calculations!$C$85*INDEX('Monthly Data'!Q:Q,Calculations!$C$116+MOD(B183,Calculations!$C$118))+(1-Control!$C$7*Calculations!$C$87)*INDEX('Monthly Data'!R:R,Calculations!$C$116+MOD(B183,Calculations!$C$118))</f>
        <v>1.7831091590102856E-2</v>
      </c>
      <c r="DS183" s="86">
        <f ca="1">Control!$C$7*Calculations!$C$82*INDEX('Monthly Data'!N:N,Calculations!$C$116+MOD(C183,Calculations!$C$118))+Control!$C$7*Calculations!$C$83*INDEX('Monthly Data'!O:O,Calculations!$C$116+MOD(C183,Calculations!$C$118))+Control!$C$7*Calculations!$C$84*INDEX('Monthly Data'!P:P,Calculations!$C$116+MOD(C183,Calculations!$C$118))+Control!$C$7*Calculations!$C$85*INDEX('Monthly Data'!Q:Q,Calculations!$C$116+MOD(C183,Calculations!$C$118))+(1-Control!$C$7*Calculations!$C$87)*INDEX('Monthly Data'!R:R,Calculations!$C$116+MOD(C183,Calculations!$C$118))</f>
        <v>1.0353752315110615E-2</v>
      </c>
      <c r="DT183" s="86">
        <f ca="1">Control!$C$7*Calculations!$C$82*INDEX('Monthly Data'!N:N,Calculations!$C$116+MOD(D183,Calculations!$C$118))+Control!$C$7*Calculations!$C$83*INDEX('Monthly Data'!O:O,Calculations!$C$116+MOD(D183,Calculations!$C$118))+Control!$C$7*Calculations!$C$84*INDEX('Monthly Data'!P:P,Calculations!$C$116+MOD(D183,Calculations!$C$118))+Control!$C$7*Calculations!$C$85*INDEX('Monthly Data'!Q:Q,Calculations!$C$116+MOD(D183,Calculations!$C$118))+(1-Control!$C$7*Calculations!$C$87)*INDEX('Monthly Data'!R:R,Calculations!$C$116+MOD(D183,Calculations!$C$118))</f>
        <v>-4.3408051735618014E-2</v>
      </c>
      <c r="DU183" s="86">
        <f ca="1">Control!$C$7*Calculations!$C$82*INDEX('Monthly Data'!N:N,Calculations!$C$116+MOD(E183,Calculations!$C$118))+Control!$C$7*Calculations!$C$83*INDEX('Monthly Data'!O:O,Calculations!$C$116+MOD(E183,Calculations!$C$118))+Control!$C$7*Calculations!$C$84*INDEX('Monthly Data'!P:P,Calculations!$C$116+MOD(E183,Calculations!$C$118))+Control!$C$7*Calculations!$C$85*INDEX('Monthly Data'!Q:Q,Calculations!$C$116+MOD(E183,Calculations!$C$118))+(1-Control!$C$7*Calculations!$C$87)*INDEX('Monthly Data'!R:R,Calculations!$C$116+MOD(E183,Calculations!$C$118))</f>
        <v>2.3852824346838646E-2</v>
      </c>
      <c r="DV183" s="86">
        <f ca="1">Control!$C$7*Calculations!$C$82*INDEX('Monthly Data'!N:N,Calculations!$C$116+MOD(F183,Calculations!$C$118))+Control!$C$7*Calculations!$C$83*INDEX('Monthly Data'!O:O,Calculations!$C$116+MOD(F183,Calculations!$C$118))+Control!$C$7*Calculations!$C$84*INDEX('Monthly Data'!P:P,Calculations!$C$116+MOD(F183,Calculations!$C$118))+Control!$C$7*Calculations!$C$85*INDEX('Monthly Data'!Q:Q,Calculations!$C$116+MOD(F183,Calculations!$C$118))+(1-Control!$C$7*Calculations!$C$87)*INDEX('Monthly Data'!R:R,Calculations!$C$116+MOD(F183,Calculations!$C$118))</f>
        <v>-2.6378232493851243E-2</v>
      </c>
      <c r="DW183" s="86">
        <f ca="1">Control!$C$7*Calculations!$C$82*INDEX('Monthly Data'!N:N,Calculations!$C$116+MOD(G183,Calculations!$C$118))+Control!$C$7*Calculations!$C$83*INDEX('Monthly Data'!O:O,Calculations!$C$116+MOD(G183,Calculations!$C$118))+Control!$C$7*Calculations!$C$84*INDEX('Monthly Data'!P:P,Calculations!$C$116+MOD(G183,Calculations!$C$118))+Control!$C$7*Calculations!$C$85*INDEX('Monthly Data'!Q:Q,Calculations!$C$116+MOD(G183,Calculations!$C$118))+(1-Control!$C$7*Calculations!$C$87)*INDEX('Monthly Data'!R:R,Calculations!$C$116+MOD(G183,Calculations!$C$118))</f>
        <v>-7.5539743260223157E-3</v>
      </c>
      <c r="DX183" s="86">
        <f ca="1">Control!$C$7*Calculations!$C$82*INDEX('Monthly Data'!N:N,Calculations!$C$116+MOD(H183,Calculations!$C$118))+Control!$C$7*Calculations!$C$83*INDEX('Monthly Data'!O:O,Calculations!$C$116+MOD(H183,Calculations!$C$118))+Control!$C$7*Calculations!$C$84*INDEX('Monthly Data'!P:P,Calculations!$C$116+MOD(H183,Calculations!$C$118))+Control!$C$7*Calculations!$C$85*INDEX('Monthly Data'!Q:Q,Calculations!$C$116+MOD(H183,Calculations!$C$118))+(1-Control!$C$7*Calculations!$C$87)*INDEX('Monthly Data'!R:R,Calculations!$C$116+MOD(H183,Calculations!$C$118))</f>
        <v>-3.299557342782896E-2</v>
      </c>
      <c r="DY183" s="86">
        <f ca="1">Control!$C$7*Calculations!$C$82*INDEX('Monthly Data'!N:N,Calculations!$C$116+MOD(I183,Calculations!$C$118))+Control!$C$7*Calculations!$C$83*INDEX('Monthly Data'!O:O,Calculations!$C$116+MOD(I183,Calculations!$C$118))+Control!$C$7*Calculations!$C$84*INDEX('Monthly Data'!P:P,Calculations!$C$116+MOD(I183,Calculations!$C$118))+Control!$C$7*Calculations!$C$85*INDEX('Monthly Data'!Q:Q,Calculations!$C$116+MOD(I183,Calculations!$C$118))+(1-Control!$C$7*Calculations!$C$87)*INDEX('Monthly Data'!R:R,Calculations!$C$116+MOD(I183,Calculations!$C$118))</f>
        <v>-2.5419860972892394E-2</v>
      </c>
      <c r="DZ183" s="86">
        <f ca="1">Control!$C$7*Calculations!$C$82*INDEX('Monthly Data'!N:N,Calculations!$C$116+MOD(J183,Calculations!$C$118))+Control!$C$7*Calculations!$C$83*INDEX('Monthly Data'!O:O,Calculations!$C$116+MOD(J183,Calculations!$C$118))+Control!$C$7*Calculations!$C$84*INDEX('Monthly Data'!P:P,Calculations!$C$116+MOD(J183,Calculations!$C$118))+Control!$C$7*Calculations!$C$85*INDEX('Monthly Data'!Q:Q,Calculations!$C$116+MOD(J183,Calculations!$C$118))+(1-Control!$C$7*Calculations!$C$87)*INDEX('Monthly Data'!R:R,Calculations!$C$116+MOD(J183,Calculations!$C$118))</f>
        <v>-7.5539743260223157E-3</v>
      </c>
      <c r="EA183" s="86">
        <f ca="1">Control!$C$7*Calculations!$C$82*INDEX('Monthly Data'!N:N,Calculations!$C$116+MOD(K183,Calculations!$C$118))+Control!$C$7*Calculations!$C$83*INDEX('Monthly Data'!O:O,Calculations!$C$116+MOD(K183,Calculations!$C$118))+Control!$C$7*Calculations!$C$84*INDEX('Monthly Data'!P:P,Calculations!$C$116+MOD(K183,Calculations!$C$118))+Control!$C$7*Calculations!$C$85*INDEX('Monthly Data'!Q:Q,Calculations!$C$116+MOD(K183,Calculations!$C$118))+(1-Control!$C$7*Calculations!$C$87)*INDEX('Monthly Data'!R:R,Calculations!$C$116+MOD(K183,Calculations!$C$118))</f>
        <v>-1.6546126717384396E-2</v>
      </c>
      <c r="EB183" s="86">
        <f ca="1">Control!$C$7*Calculations!$C$82*INDEX('Monthly Data'!N:N,Calculations!$C$116+MOD(L183,Calculations!$C$118))+Control!$C$7*Calculations!$C$83*INDEX('Monthly Data'!O:O,Calculations!$C$116+MOD(L183,Calculations!$C$118))+Control!$C$7*Calculations!$C$84*INDEX('Monthly Data'!P:P,Calculations!$C$116+MOD(L183,Calculations!$C$118))+Control!$C$7*Calculations!$C$85*INDEX('Monthly Data'!Q:Q,Calculations!$C$116+MOD(L183,Calculations!$C$118))+(1-Control!$C$7*Calculations!$C$87)*INDEX('Monthly Data'!R:R,Calculations!$C$116+MOD(L183,Calculations!$C$118))</f>
        <v>-2.4571433440223247E-2</v>
      </c>
      <c r="EC183" s="86">
        <f ca="1">Control!$C$7*Calculations!$C$82*INDEX('Monthly Data'!N:N,Calculations!$C$116+MOD(M183,Calculations!$C$118))+Control!$C$7*Calculations!$C$83*INDEX('Monthly Data'!O:O,Calculations!$C$116+MOD(M183,Calculations!$C$118))+Control!$C$7*Calculations!$C$84*INDEX('Monthly Data'!P:P,Calculations!$C$116+MOD(M183,Calculations!$C$118))+Control!$C$7*Calculations!$C$85*INDEX('Monthly Data'!Q:Q,Calculations!$C$116+MOD(M183,Calculations!$C$118))+(1-Control!$C$7*Calculations!$C$87)*INDEX('Monthly Data'!R:R,Calculations!$C$116+MOD(M183,Calculations!$C$118))</f>
        <v>6.6954569943530936E-3</v>
      </c>
      <c r="ED183" s="86">
        <f ca="1">Control!$C$7*Calculations!$C$82*INDEX('Monthly Data'!N:N,Calculations!$C$116+MOD(N183,Calculations!$C$118))+Control!$C$7*Calculations!$C$83*INDEX('Monthly Data'!O:O,Calculations!$C$116+MOD(N183,Calculations!$C$118))+Control!$C$7*Calculations!$C$84*INDEX('Monthly Data'!P:P,Calculations!$C$116+MOD(N183,Calculations!$C$118))+Control!$C$7*Calculations!$C$85*INDEX('Monthly Data'!Q:Q,Calculations!$C$116+MOD(N183,Calculations!$C$118))+(1-Control!$C$7*Calculations!$C$87)*INDEX('Monthly Data'!R:R,Calculations!$C$116+MOD(N183,Calculations!$C$118))</f>
        <v>-1.5984879994281095E-2</v>
      </c>
      <c r="EE183" s="86">
        <f ca="1">Control!$C$7*Calculations!$C$82*INDEX('Monthly Data'!N:N,Calculations!$C$116+MOD(O183,Calculations!$C$118))+Control!$C$7*Calculations!$C$83*INDEX('Monthly Data'!O:O,Calculations!$C$116+MOD(O183,Calculations!$C$118))+Control!$C$7*Calculations!$C$84*INDEX('Monthly Data'!P:P,Calculations!$C$116+MOD(O183,Calculations!$C$118))+Control!$C$7*Calculations!$C$85*INDEX('Monthly Data'!Q:Q,Calculations!$C$116+MOD(O183,Calculations!$C$118))+(1-Control!$C$7*Calculations!$C$87)*INDEX('Monthly Data'!R:R,Calculations!$C$116+MOD(O183,Calculations!$C$118))</f>
        <v>3.7596120283497965E-2</v>
      </c>
      <c r="EF183" s="86">
        <f ca="1">Control!$C$7*Calculations!$C$82*INDEX('Monthly Data'!N:N,Calculations!$C$116+MOD(P183,Calculations!$C$118))+Control!$C$7*Calculations!$C$83*INDEX('Monthly Data'!O:O,Calculations!$C$116+MOD(P183,Calculations!$C$118))+Control!$C$7*Calculations!$C$84*INDEX('Monthly Data'!P:P,Calculations!$C$116+MOD(P183,Calculations!$C$118))+Control!$C$7*Calculations!$C$85*INDEX('Monthly Data'!Q:Q,Calculations!$C$116+MOD(P183,Calculations!$C$118))+(1-Control!$C$7*Calculations!$C$87)*INDEX('Monthly Data'!R:R,Calculations!$C$116+MOD(P183,Calculations!$C$118))</f>
        <v>9.9793409618087695E-3</v>
      </c>
      <c r="EG183" s="86">
        <f ca="1">Control!$C$7*Calculations!$C$82*INDEX('Monthly Data'!N:N,Calculations!$C$116+MOD(Q183,Calculations!$C$118))+Control!$C$7*Calculations!$C$83*INDEX('Monthly Data'!O:O,Calculations!$C$116+MOD(Q183,Calculations!$C$118))+Control!$C$7*Calculations!$C$84*INDEX('Monthly Data'!P:P,Calculations!$C$116+MOD(Q183,Calculations!$C$118))+Control!$C$7*Calculations!$C$85*INDEX('Monthly Data'!Q:Q,Calculations!$C$116+MOD(Q183,Calculations!$C$118))+(1-Control!$C$7*Calculations!$C$87)*INDEX('Monthly Data'!R:R,Calculations!$C$116+MOD(Q183,Calculations!$C$118))</f>
        <v>-3.9863250714949353E-2</v>
      </c>
      <c r="EH183" s="86">
        <f ca="1">Control!$C$7*Calculations!$C$82*INDEX('Monthly Data'!N:N,Calculations!$C$116+MOD(R183,Calculations!$C$118))+Control!$C$7*Calculations!$C$83*INDEX('Monthly Data'!O:O,Calculations!$C$116+MOD(R183,Calculations!$C$118))+Control!$C$7*Calculations!$C$84*INDEX('Monthly Data'!P:P,Calculations!$C$116+MOD(R183,Calculations!$C$118))+Control!$C$7*Calculations!$C$85*INDEX('Monthly Data'!Q:Q,Calculations!$C$116+MOD(R183,Calculations!$C$118))+(1-Control!$C$7*Calculations!$C$87)*INDEX('Monthly Data'!R:R,Calculations!$C$116+MOD(R183,Calculations!$C$118))</f>
        <v>5.1972609868760735E-3</v>
      </c>
      <c r="EI183" s="86">
        <f ca="1">Control!$C$7*Calculations!$C$82*INDEX('Monthly Data'!N:N,Calculations!$C$116+MOD(S183,Calculations!$C$118))+Control!$C$7*Calculations!$C$83*INDEX('Monthly Data'!O:O,Calculations!$C$116+MOD(S183,Calculations!$C$118))+Control!$C$7*Calculations!$C$84*INDEX('Monthly Data'!P:P,Calculations!$C$116+MOD(S183,Calculations!$C$118))+Control!$C$7*Calculations!$C$85*INDEX('Monthly Data'!Q:Q,Calculations!$C$116+MOD(S183,Calculations!$C$118))+(1-Control!$C$7*Calculations!$C$87)*INDEX('Monthly Data'!R:R,Calculations!$C$116+MOD(S183,Calculations!$C$118))</f>
        <v>-1.880155173376722E-2</v>
      </c>
      <c r="EJ183" s="86">
        <f ca="1">Control!$C$7*Calculations!$C$82*INDEX('Monthly Data'!N:N,Calculations!$C$116+MOD(T183,Calculations!$C$118))+Control!$C$7*Calculations!$C$83*INDEX('Monthly Data'!O:O,Calculations!$C$116+MOD(T183,Calculations!$C$118))+Control!$C$7*Calculations!$C$84*INDEX('Monthly Data'!P:P,Calculations!$C$116+MOD(T183,Calculations!$C$118))+Control!$C$7*Calculations!$C$85*INDEX('Monthly Data'!Q:Q,Calculations!$C$116+MOD(T183,Calculations!$C$118))+(1-Control!$C$7*Calculations!$C$87)*INDEX('Monthly Data'!R:R,Calculations!$C$116+MOD(T183,Calculations!$C$118))</f>
        <v>-9.5555592256394619E-3</v>
      </c>
      <c r="EK183" s="86">
        <f ca="1">Control!$C$7*Calculations!$C$82*INDEX('Monthly Data'!N:N,Calculations!$C$116+MOD(U183,Calculations!$C$118))+Control!$C$7*Calculations!$C$83*INDEX('Monthly Data'!O:O,Calculations!$C$116+MOD(U183,Calculations!$C$118))+Control!$C$7*Calculations!$C$84*INDEX('Monthly Data'!P:P,Calculations!$C$116+MOD(U183,Calculations!$C$118))+Control!$C$7*Calculations!$C$85*INDEX('Monthly Data'!Q:Q,Calculations!$C$116+MOD(U183,Calculations!$C$118))+(1-Control!$C$7*Calculations!$C$87)*INDEX('Monthly Data'!R:R,Calculations!$C$116+MOD(U183,Calculations!$C$118))</f>
        <v>-6.1115617667135171E-2</v>
      </c>
      <c r="EL183" s="86">
        <f ca="1">Control!$C$7*Calculations!$C$82*INDEX('Monthly Data'!N:N,Calculations!$C$116+MOD(V183,Calculations!$C$118))+Control!$C$7*Calculations!$C$83*INDEX('Monthly Data'!O:O,Calculations!$C$116+MOD(V183,Calculations!$C$118))+Control!$C$7*Calculations!$C$84*INDEX('Monthly Data'!P:P,Calculations!$C$116+MOD(V183,Calculations!$C$118))+Control!$C$7*Calculations!$C$85*INDEX('Monthly Data'!Q:Q,Calculations!$C$116+MOD(V183,Calculations!$C$118))+(1-Control!$C$7*Calculations!$C$87)*INDEX('Monthly Data'!R:R,Calculations!$C$116+MOD(V183,Calculations!$C$118))</f>
        <v>-4.417423226995453E-3</v>
      </c>
      <c r="EM183" s="86">
        <f ca="1">Control!$C$7*Calculations!$C$82*INDEX('Monthly Data'!N:N,Calculations!$C$116+MOD(W183,Calculations!$C$118))+Control!$C$7*Calculations!$C$83*INDEX('Monthly Data'!O:O,Calculations!$C$116+MOD(W183,Calculations!$C$118))+Control!$C$7*Calculations!$C$84*INDEX('Monthly Data'!P:P,Calculations!$C$116+MOD(W183,Calculations!$C$118))+Control!$C$7*Calculations!$C$85*INDEX('Monthly Data'!Q:Q,Calculations!$C$116+MOD(W183,Calculations!$C$118))+(1-Control!$C$7*Calculations!$C$87)*INDEX('Monthly Data'!R:R,Calculations!$C$116+MOD(W183,Calculations!$C$118))</f>
        <v>2.5325873776067674E-2</v>
      </c>
      <c r="EN183" s="86">
        <f ca="1">Control!$C$7*Calculations!$C$82*INDEX('Monthly Data'!N:N,Calculations!$C$116+MOD(X183,Calculations!$C$118))+Control!$C$7*Calculations!$C$83*INDEX('Monthly Data'!O:O,Calculations!$C$116+MOD(X183,Calculations!$C$118))+Control!$C$7*Calculations!$C$84*INDEX('Monthly Data'!P:P,Calculations!$C$116+MOD(X183,Calculations!$C$118))+Control!$C$7*Calculations!$C$85*INDEX('Monthly Data'!Q:Q,Calculations!$C$116+MOD(X183,Calculations!$C$118))+(1-Control!$C$7*Calculations!$C$87)*INDEX('Monthly Data'!R:R,Calculations!$C$116+MOD(X183,Calculations!$C$118))</f>
        <v>-1.880155173376722E-2</v>
      </c>
      <c r="EO183" s="86">
        <f ca="1">Control!$C$7*Calculations!$C$82*INDEX('Monthly Data'!N:N,Calculations!$C$116+MOD(Y183,Calculations!$C$118))+Control!$C$7*Calculations!$C$83*INDEX('Monthly Data'!O:O,Calculations!$C$116+MOD(Y183,Calculations!$C$118))+Control!$C$7*Calculations!$C$84*INDEX('Monthly Data'!P:P,Calculations!$C$116+MOD(Y183,Calculations!$C$118))+Control!$C$7*Calculations!$C$85*INDEX('Monthly Data'!Q:Q,Calculations!$C$116+MOD(Y183,Calculations!$C$118))+(1-Control!$C$7*Calculations!$C$87)*INDEX('Monthly Data'!R:R,Calculations!$C$116+MOD(Y183,Calculations!$C$118))</f>
        <v>-9.8327855560634558E-3</v>
      </c>
      <c r="EP183" s="86">
        <f ca="1">Control!$C$7*Calculations!$C$82*INDEX('Monthly Data'!N:N,Calculations!$C$116+MOD(Z183,Calculations!$C$118))+Control!$C$7*Calculations!$C$83*INDEX('Monthly Data'!O:O,Calculations!$C$116+MOD(Z183,Calculations!$C$118))+Control!$C$7*Calculations!$C$84*INDEX('Monthly Data'!P:P,Calculations!$C$116+MOD(Z183,Calculations!$C$118))+Control!$C$7*Calculations!$C$85*INDEX('Monthly Data'!Q:Q,Calculations!$C$116+MOD(Z183,Calculations!$C$118))+(1-Control!$C$7*Calculations!$C$87)*INDEX('Monthly Data'!R:R,Calculations!$C$116+MOD(Z183,Calculations!$C$118))</f>
        <v>3.5231336013669103E-2</v>
      </c>
      <c r="EQ183" s="86">
        <f ca="1">Control!$C$7*Calculations!$C$82*INDEX('Monthly Data'!N:N,Calculations!$C$116+MOD(AA183,Calculations!$C$118))+Control!$C$7*Calculations!$C$83*INDEX('Monthly Data'!O:O,Calculations!$C$116+MOD(AA183,Calculations!$C$118))+Control!$C$7*Calculations!$C$84*INDEX('Monthly Data'!P:P,Calculations!$C$116+MOD(AA183,Calculations!$C$118))+Control!$C$7*Calculations!$C$85*INDEX('Monthly Data'!Q:Q,Calculations!$C$116+MOD(AA183,Calculations!$C$118))+(1-Control!$C$7*Calculations!$C$87)*INDEX('Monthly Data'!R:R,Calculations!$C$116+MOD(AA183,Calculations!$C$118))</f>
        <v>5.8868730207813358E-3</v>
      </c>
      <c r="ER183" s="86">
        <f ca="1">Control!$C$7*Calculations!$C$82*INDEX('Monthly Data'!N:N,Calculations!$C$116+MOD(AB183,Calculations!$C$118))+Control!$C$7*Calculations!$C$83*INDEX('Monthly Data'!O:O,Calculations!$C$116+MOD(AB183,Calculations!$C$118))+Control!$C$7*Calculations!$C$84*INDEX('Monthly Data'!P:P,Calculations!$C$116+MOD(AB183,Calculations!$C$118))+Control!$C$7*Calculations!$C$85*INDEX('Monthly Data'!Q:Q,Calculations!$C$116+MOD(AB183,Calculations!$C$118))+(1-Control!$C$7*Calculations!$C$87)*INDEX('Monthly Data'!R:R,Calculations!$C$116+MOD(AB183,Calculations!$C$118))</f>
        <v>6.3250222980707482E-3</v>
      </c>
      <c r="ES183" s="86">
        <f ca="1">Control!$C$7*Calculations!$C$82*INDEX('Monthly Data'!N:N,Calculations!$C$116+MOD(AC183,Calculations!$C$118))+Control!$C$7*Calculations!$C$83*INDEX('Monthly Data'!O:O,Calculations!$C$116+MOD(AC183,Calculations!$C$118))+Control!$C$7*Calculations!$C$84*INDEX('Monthly Data'!P:P,Calculations!$C$116+MOD(AC183,Calculations!$C$118))+Control!$C$7*Calculations!$C$85*INDEX('Monthly Data'!Q:Q,Calculations!$C$116+MOD(AC183,Calculations!$C$118))+(1-Control!$C$7*Calculations!$C$87)*INDEX('Monthly Data'!R:R,Calculations!$C$116+MOD(AC183,Calculations!$C$118))</f>
        <v>1.1106855739851785E-2</v>
      </c>
      <c r="ET183" s="86">
        <f ca="1">Control!$C$7*Calculations!$C$82*INDEX('Monthly Data'!N:N,Calculations!$C$116+MOD(AD183,Calculations!$C$118))+Control!$C$7*Calculations!$C$83*INDEX('Monthly Data'!O:O,Calculations!$C$116+MOD(AD183,Calculations!$C$118))+Control!$C$7*Calculations!$C$84*INDEX('Monthly Data'!P:P,Calculations!$C$116+MOD(AD183,Calculations!$C$118))+Control!$C$7*Calculations!$C$85*INDEX('Monthly Data'!Q:Q,Calculations!$C$116+MOD(AD183,Calculations!$C$118))+(1-Control!$C$7*Calculations!$C$87)*INDEX('Monthly Data'!R:R,Calculations!$C$116+MOD(AD183,Calculations!$C$118))</f>
        <v>1.0018681835149534E-3</v>
      </c>
      <c r="EU183" s="86">
        <f ca="1">Control!$C$7*Calculations!$C$82*INDEX('Monthly Data'!N:N,Calculations!$C$116+MOD(AE183,Calculations!$C$118))+Control!$C$7*Calculations!$C$83*INDEX('Monthly Data'!O:O,Calculations!$C$116+MOD(AE183,Calculations!$C$118))+Control!$C$7*Calculations!$C$84*INDEX('Monthly Data'!P:P,Calculations!$C$116+MOD(AE183,Calculations!$C$118))+Control!$C$7*Calculations!$C$85*INDEX('Monthly Data'!Q:Q,Calculations!$C$116+MOD(AE183,Calculations!$C$118))+(1-Control!$C$7*Calculations!$C$87)*INDEX('Monthly Data'!R:R,Calculations!$C$116+MOD(AE183,Calculations!$C$118))</f>
        <v>4.2795950888382334E-3</v>
      </c>
      <c r="EV183" s="86">
        <f ca="1">Control!$C$7*Calculations!$C$82*INDEX('Monthly Data'!N:N,Calculations!$C$116+MOD(AF183,Calculations!$C$118))+Control!$C$7*Calculations!$C$83*INDEX('Monthly Data'!O:O,Calculations!$C$116+MOD(AF183,Calculations!$C$118))+Control!$C$7*Calculations!$C$84*INDEX('Monthly Data'!P:P,Calculations!$C$116+MOD(AF183,Calculations!$C$118))+Control!$C$7*Calculations!$C$85*INDEX('Monthly Data'!Q:Q,Calculations!$C$116+MOD(AF183,Calculations!$C$118))+(1-Control!$C$7*Calculations!$C$87)*INDEX('Monthly Data'!R:R,Calculations!$C$116+MOD(AF183,Calculations!$C$118))</f>
        <v>1.1702576456120543E-2</v>
      </c>
      <c r="EW183" s="86">
        <f ca="1">Control!$C$7*Calculations!$C$82*INDEX('Monthly Data'!N:N,Calculations!$C$116+MOD(AG183,Calculations!$C$118))+Control!$C$7*Calculations!$C$83*INDEX('Monthly Data'!O:O,Calculations!$C$116+MOD(AG183,Calculations!$C$118))+Control!$C$7*Calculations!$C$84*INDEX('Monthly Data'!P:P,Calculations!$C$116+MOD(AG183,Calculations!$C$118))+Control!$C$7*Calculations!$C$85*INDEX('Monthly Data'!Q:Q,Calculations!$C$116+MOD(AG183,Calculations!$C$118))+(1-Control!$C$7*Calculations!$C$87)*INDEX('Monthly Data'!R:R,Calculations!$C$116+MOD(AG183,Calculations!$C$118))</f>
        <v>1.3891304280773396E-2</v>
      </c>
      <c r="EX183" s="86">
        <f ca="1">Control!$C$7*Calculations!$C$82*INDEX('Monthly Data'!N:N,Calculations!$C$116+MOD(AH183,Calculations!$C$118))+Control!$C$7*Calculations!$C$83*INDEX('Monthly Data'!O:O,Calculations!$C$116+MOD(AH183,Calculations!$C$118))+Control!$C$7*Calculations!$C$84*INDEX('Monthly Data'!P:P,Calculations!$C$116+MOD(AH183,Calculations!$C$118))+Control!$C$7*Calculations!$C$85*INDEX('Monthly Data'!Q:Q,Calculations!$C$116+MOD(AH183,Calculations!$C$118))+(1-Control!$C$7*Calculations!$C$87)*INDEX('Monthly Data'!R:R,Calculations!$C$116+MOD(AH183,Calculations!$C$118))</f>
        <v>1.1106855739851785E-2</v>
      </c>
      <c r="EY183" s="86">
        <f ca="1">Control!$C$7*Calculations!$C$82*INDEX('Monthly Data'!N:N,Calculations!$C$116+MOD(AI183,Calculations!$C$118))+Control!$C$7*Calculations!$C$83*INDEX('Monthly Data'!O:O,Calculations!$C$116+MOD(AI183,Calculations!$C$118))+Control!$C$7*Calculations!$C$84*INDEX('Monthly Data'!P:P,Calculations!$C$116+MOD(AI183,Calculations!$C$118))+Control!$C$7*Calculations!$C$85*INDEX('Monthly Data'!Q:Q,Calculations!$C$116+MOD(AI183,Calculations!$C$118))+(1-Control!$C$7*Calculations!$C$87)*INDEX('Monthly Data'!R:R,Calculations!$C$116+MOD(AI183,Calculations!$C$118))</f>
        <v>3.7118215575026904E-2</v>
      </c>
      <c r="EZ183" s="86">
        <f ca="1">Control!$C$7*Calculations!$C$82*INDEX('Monthly Data'!N:N,Calculations!$C$116+MOD(AJ183,Calculations!$C$118))+Control!$C$7*Calculations!$C$83*INDEX('Monthly Data'!O:O,Calculations!$C$116+MOD(AJ183,Calculations!$C$118))+Control!$C$7*Calculations!$C$84*INDEX('Monthly Data'!P:P,Calculations!$C$116+MOD(AJ183,Calculations!$C$118))+Control!$C$7*Calculations!$C$85*INDEX('Monthly Data'!Q:Q,Calculations!$C$116+MOD(AJ183,Calculations!$C$118))+(1-Control!$C$7*Calculations!$C$87)*INDEX('Monthly Data'!R:R,Calculations!$C$116+MOD(AJ183,Calculations!$C$118))</f>
        <v>2.766281641786093E-2</v>
      </c>
      <c r="FA183" s="86">
        <f ca="1">Control!$C$7*Calculations!$C$82*INDEX('Monthly Data'!N:N,Calculations!$C$116+MOD(AK183,Calculations!$C$118))+Control!$C$7*Calculations!$C$83*INDEX('Monthly Data'!O:O,Calculations!$C$116+MOD(AK183,Calculations!$C$118))+Control!$C$7*Calculations!$C$84*INDEX('Monthly Data'!P:P,Calculations!$C$116+MOD(AK183,Calculations!$C$118))+Control!$C$7*Calculations!$C$85*INDEX('Monthly Data'!Q:Q,Calculations!$C$116+MOD(AK183,Calculations!$C$118))+(1-Control!$C$7*Calculations!$C$87)*INDEX('Monthly Data'!R:R,Calculations!$C$116+MOD(AK183,Calculations!$C$118))</f>
        <v>-2.0259958308006688E-2</v>
      </c>
      <c r="FB183" s="86">
        <f ca="1">Control!$C$7*Calculations!$C$82*INDEX('Monthly Data'!N:N,Calculations!$C$116+MOD(AL183,Calculations!$C$118))+Control!$C$7*Calculations!$C$83*INDEX('Monthly Data'!O:O,Calculations!$C$116+MOD(AL183,Calculations!$C$118))+Control!$C$7*Calculations!$C$84*INDEX('Monthly Data'!P:P,Calculations!$C$116+MOD(AL183,Calculations!$C$118))+Control!$C$7*Calculations!$C$85*INDEX('Monthly Data'!Q:Q,Calculations!$C$116+MOD(AL183,Calculations!$C$118))+(1-Control!$C$7*Calculations!$C$87)*INDEX('Monthly Data'!R:R,Calculations!$C$116+MOD(AL183,Calculations!$C$118))</f>
        <v>2.4842166689046628E-2</v>
      </c>
      <c r="FC183" s="86">
        <f ca="1">Control!$C$7*Calculations!$C$82*INDEX('Monthly Data'!N:N,Calculations!$C$116+MOD(AM183,Calculations!$C$118))+Control!$C$7*Calculations!$C$83*INDEX('Monthly Data'!O:O,Calculations!$C$116+MOD(AM183,Calculations!$C$118))+Control!$C$7*Calculations!$C$84*INDEX('Monthly Data'!P:P,Calculations!$C$116+MOD(AM183,Calculations!$C$118))+Control!$C$7*Calculations!$C$85*INDEX('Monthly Data'!Q:Q,Calculations!$C$116+MOD(AM183,Calculations!$C$118))+(1-Control!$C$7*Calculations!$C$87)*INDEX('Monthly Data'!R:R,Calculations!$C$116+MOD(AM183,Calculations!$C$118))</f>
        <v>1.0018681835149534E-3</v>
      </c>
      <c r="FD183" s="86">
        <f ca="1">Control!$C$7*Calculations!$C$82*INDEX('Monthly Data'!N:N,Calculations!$C$116+MOD(AN183,Calculations!$C$118))+Control!$C$7*Calculations!$C$83*INDEX('Monthly Data'!O:O,Calculations!$C$116+MOD(AN183,Calculations!$C$118))+Control!$C$7*Calculations!$C$84*INDEX('Monthly Data'!P:P,Calculations!$C$116+MOD(AN183,Calculations!$C$118))+Control!$C$7*Calculations!$C$85*INDEX('Monthly Data'!Q:Q,Calculations!$C$116+MOD(AN183,Calculations!$C$118))+(1-Control!$C$7*Calculations!$C$87)*INDEX('Monthly Data'!R:R,Calculations!$C$116+MOD(AN183,Calculations!$C$118))</f>
        <v>1.3891563624307685E-2</v>
      </c>
      <c r="FE183" s="86">
        <f ca="1">Control!$C$7*Calculations!$C$82*INDEX('Monthly Data'!N:N,Calculations!$C$116+MOD(AO183,Calculations!$C$118))+Control!$C$7*Calculations!$C$83*INDEX('Monthly Data'!O:O,Calculations!$C$116+MOD(AO183,Calculations!$C$118))+Control!$C$7*Calculations!$C$84*INDEX('Monthly Data'!P:P,Calculations!$C$116+MOD(AO183,Calculations!$C$118))+Control!$C$7*Calculations!$C$85*INDEX('Monthly Data'!Q:Q,Calculations!$C$116+MOD(AO183,Calculations!$C$118))+(1-Control!$C$7*Calculations!$C$87)*INDEX('Monthly Data'!R:R,Calculations!$C$116+MOD(AO183,Calculations!$C$118))</f>
        <v>-1.9947061878162777E-2</v>
      </c>
      <c r="FF183" s="86">
        <f ca="1">Control!$C$7*Calculations!$C$82*INDEX('Monthly Data'!N:N,Calculations!$C$116+MOD(AP183,Calculations!$C$118))+Control!$C$7*Calculations!$C$83*INDEX('Monthly Data'!O:O,Calculations!$C$116+MOD(AP183,Calculations!$C$118))+Control!$C$7*Calculations!$C$84*INDEX('Monthly Data'!P:P,Calculations!$C$116+MOD(AP183,Calculations!$C$118))+Control!$C$7*Calculations!$C$85*INDEX('Monthly Data'!Q:Q,Calculations!$C$116+MOD(AP183,Calculations!$C$118))+(1-Control!$C$7*Calculations!$C$87)*INDEX('Monthly Data'!R:R,Calculations!$C$116+MOD(AP183,Calculations!$C$118))</f>
        <v>1.1809891087585166E-2</v>
      </c>
      <c r="FG183" s="86">
        <f ca="1">Control!$C$7*Calculations!$C$82*INDEX('Monthly Data'!N:N,Calculations!$C$116+MOD(AQ183,Calculations!$C$118))+Control!$C$7*Calculations!$C$83*INDEX('Monthly Data'!O:O,Calculations!$C$116+MOD(AQ183,Calculations!$C$118))+Control!$C$7*Calculations!$C$84*INDEX('Monthly Data'!P:P,Calculations!$C$116+MOD(AQ183,Calculations!$C$118))+Control!$C$7*Calculations!$C$85*INDEX('Monthly Data'!Q:Q,Calculations!$C$116+MOD(AQ183,Calculations!$C$118))+(1-Control!$C$7*Calculations!$C$87)*INDEX('Monthly Data'!R:R,Calculations!$C$116+MOD(AQ183,Calculations!$C$118))</f>
        <v>-1.3959200237295809E-2</v>
      </c>
      <c r="FH183" s="86">
        <f ca="1">Control!$C$7*Calculations!$C$82*INDEX('Monthly Data'!N:N,Calculations!$C$116+MOD(AR183,Calculations!$C$118))+Control!$C$7*Calculations!$C$83*INDEX('Monthly Data'!O:O,Calculations!$C$116+MOD(AR183,Calculations!$C$118))+Control!$C$7*Calculations!$C$84*INDEX('Monthly Data'!P:P,Calculations!$C$116+MOD(AR183,Calculations!$C$118))+Control!$C$7*Calculations!$C$85*INDEX('Monthly Data'!Q:Q,Calculations!$C$116+MOD(AR183,Calculations!$C$118))+(1-Control!$C$7*Calculations!$C$87)*INDEX('Monthly Data'!R:R,Calculations!$C$116+MOD(AR183,Calculations!$C$118))</f>
        <v>9.9793409618087695E-3</v>
      </c>
      <c r="FI183" s="86">
        <f ca="1">Control!$C$7*Calculations!$C$82*INDEX('Monthly Data'!N:N,Calculations!$C$116+MOD(AS183,Calculations!$C$118))+Control!$C$7*Calculations!$C$83*INDEX('Monthly Data'!O:O,Calculations!$C$116+MOD(AS183,Calculations!$C$118))+Control!$C$7*Calculations!$C$84*INDEX('Monthly Data'!P:P,Calculations!$C$116+MOD(AS183,Calculations!$C$118))+Control!$C$7*Calculations!$C$85*INDEX('Monthly Data'!Q:Q,Calculations!$C$116+MOD(AS183,Calculations!$C$118))+(1-Control!$C$7*Calculations!$C$87)*INDEX('Monthly Data'!R:R,Calculations!$C$116+MOD(AS183,Calculations!$C$118))</f>
        <v>2.2757992058453024E-3</v>
      </c>
      <c r="FJ183" s="86">
        <f ca="1">Control!$C$7*Calculations!$C$82*INDEX('Monthly Data'!N:N,Calculations!$C$116+MOD(AT183,Calculations!$C$118))+Control!$C$7*Calculations!$C$83*INDEX('Monthly Data'!O:O,Calculations!$C$116+MOD(AT183,Calculations!$C$118))+Control!$C$7*Calculations!$C$84*INDEX('Monthly Data'!P:P,Calculations!$C$116+MOD(AT183,Calculations!$C$118))+Control!$C$7*Calculations!$C$85*INDEX('Monthly Data'!Q:Q,Calculations!$C$116+MOD(AT183,Calculations!$C$118))+(1-Control!$C$7*Calculations!$C$87)*INDEX('Monthly Data'!R:R,Calculations!$C$116+MOD(AT183,Calculations!$C$118))</f>
        <v>2.3852824346838646E-2</v>
      </c>
      <c r="FK183" s="86">
        <f ca="1">Control!$C$7*Calculations!$C$82*INDEX('Monthly Data'!N:N,Calculations!$C$116+MOD(AU183,Calculations!$C$118))+Control!$C$7*Calculations!$C$83*INDEX('Monthly Data'!O:O,Calculations!$C$116+MOD(AU183,Calculations!$C$118))+Control!$C$7*Calculations!$C$84*INDEX('Monthly Data'!P:P,Calculations!$C$116+MOD(AU183,Calculations!$C$118))+Control!$C$7*Calculations!$C$85*INDEX('Monthly Data'!Q:Q,Calculations!$C$116+MOD(AU183,Calculations!$C$118))+(1-Control!$C$7*Calculations!$C$87)*INDEX('Monthly Data'!R:R,Calculations!$C$116+MOD(AU183,Calculations!$C$118))</f>
        <v>1.5115046179922851E-2</v>
      </c>
      <c r="FL183" s="86">
        <f ca="1">Control!$C$7*Calculations!$C$82*INDEX('Monthly Data'!N:N,Calculations!$C$116+MOD(AV183,Calculations!$C$118))+Control!$C$7*Calculations!$C$83*INDEX('Monthly Data'!O:O,Calculations!$C$116+MOD(AV183,Calculations!$C$118))+Control!$C$7*Calculations!$C$84*INDEX('Monthly Data'!P:P,Calculations!$C$116+MOD(AV183,Calculations!$C$118))+Control!$C$7*Calculations!$C$85*INDEX('Monthly Data'!Q:Q,Calculations!$C$116+MOD(AV183,Calculations!$C$118))+(1-Control!$C$7*Calculations!$C$87)*INDEX('Monthly Data'!R:R,Calculations!$C$116+MOD(AV183,Calculations!$C$118))</f>
        <v>-7.3651264633385334E-4</v>
      </c>
      <c r="FM183" s="86">
        <f ca="1">Control!$C$7*Calculations!$C$82*INDEX('Monthly Data'!N:N,Calculations!$C$116+MOD(AW183,Calculations!$C$118))+Control!$C$7*Calculations!$C$83*INDEX('Monthly Data'!O:O,Calculations!$C$116+MOD(AW183,Calculations!$C$118))+Control!$C$7*Calculations!$C$84*INDEX('Monthly Data'!P:P,Calculations!$C$116+MOD(AW183,Calculations!$C$118))+Control!$C$7*Calculations!$C$85*INDEX('Monthly Data'!Q:Q,Calculations!$C$116+MOD(AW183,Calculations!$C$118))+(1-Control!$C$7*Calculations!$C$87)*INDEX('Monthly Data'!R:R,Calculations!$C$116+MOD(AW183,Calculations!$C$118))</f>
        <v>-2.4571433440223247E-2</v>
      </c>
      <c r="FN183" s="86">
        <f ca="1">Control!$C$7*Calculations!$C$82*INDEX('Monthly Data'!N:N,Calculations!$C$116+MOD(AX183,Calculations!$C$118))+Control!$C$7*Calculations!$C$83*INDEX('Monthly Data'!O:O,Calculations!$C$116+MOD(AX183,Calculations!$C$118))+Control!$C$7*Calculations!$C$84*INDEX('Monthly Data'!P:P,Calculations!$C$116+MOD(AX183,Calculations!$C$118))+Control!$C$7*Calculations!$C$85*INDEX('Monthly Data'!Q:Q,Calculations!$C$116+MOD(AX183,Calculations!$C$118))+(1-Control!$C$7*Calculations!$C$87)*INDEX('Monthly Data'!R:R,Calculations!$C$116+MOD(AX183,Calculations!$C$118))</f>
        <v>-2.072517756005474E-2</v>
      </c>
      <c r="FO183" s="86">
        <f ca="1">Control!$C$7*Calculations!$C$82*INDEX('Monthly Data'!N:N,Calculations!$C$116+MOD(AY183,Calculations!$C$118))+Control!$C$7*Calculations!$C$83*INDEX('Monthly Data'!O:O,Calculations!$C$116+MOD(AY183,Calculations!$C$118))+Control!$C$7*Calculations!$C$84*INDEX('Monthly Data'!P:P,Calculations!$C$116+MOD(AY183,Calculations!$C$118))+Control!$C$7*Calculations!$C$85*INDEX('Monthly Data'!Q:Q,Calculations!$C$116+MOD(AY183,Calculations!$C$118))+(1-Control!$C$7*Calculations!$C$87)*INDEX('Monthly Data'!R:R,Calculations!$C$116+MOD(AY183,Calculations!$C$118))</f>
        <v>-3.53368065312233E-2</v>
      </c>
      <c r="FP183" s="86">
        <f ca="1">Control!$C$7*Calculations!$C$82*INDEX('Monthly Data'!N:N,Calculations!$C$116+MOD(AZ183,Calculations!$C$118))+Control!$C$7*Calculations!$C$83*INDEX('Monthly Data'!O:O,Calculations!$C$116+MOD(AZ183,Calculations!$C$118))+Control!$C$7*Calculations!$C$84*INDEX('Monthly Data'!P:P,Calculations!$C$116+MOD(AZ183,Calculations!$C$118))+Control!$C$7*Calculations!$C$85*INDEX('Monthly Data'!Q:Q,Calculations!$C$116+MOD(AZ183,Calculations!$C$118))+(1-Control!$C$7*Calculations!$C$87)*INDEX('Monthly Data'!R:R,Calculations!$C$116+MOD(AZ183,Calculations!$C$118))</f>
        <v>-1.3959200237295809E-2</v>
      </c>
      <c r="FQ183" s="86">
        <f ca="1">Control!$C$7*Calculations!$C$82*INDEX('Monthly Data'!N:N,Calculations!$C$116+MOD(BA183,Calculations!$C$118))+Control!$C$7*Calculations!$C$83*INDEX('Monthly Data'!O:O,Calculations!$C$116+MOD(BA183,Calculations!$C$118))+Control!$C$7*Calculations!$C$84*INDEX('Monthly Data'!P:P,Calculations!$C$116+MOD(BA183,Calculations!$C$118))+Control!$C$7*Calculations!$C$85*INDEX('Monthly Data'!Q:Q,Calculations!$C$116+MOD(BA183,Calculations!$C$118))+(1-Control!$C$7*Calculations!$C$87)*INDEX('Monthly Data'!R:R,Calculations!$C$116+MOD(BA183,Calculations!$C$118))</f>
        <v>2.3307359621218403E-2</v>
      </c>
      <c r="FR183" s="86">
        <f ca="1">Control!$C$7*Calculations!$C$82*INDEX('Monthly Data'!N:N,Calculations!$C$116+MOD(BB183,Calculations!$C$118))+Control!$C$7*Calculations!$C$83*INDEX('Monthly Data'!O:O,Calculations!$C$116+MOD(BB183,Calculations!$C$118))+Control!$C$7*Calculations!$C$84*INDEX('Monthly Data'!P:P,Calculations!$C$116+MOD(BB183,Calculations!$C$118))+Control!$C$7*Calculations!$C$85*INDEX('Monthly Data'!Q:Q,Calculations!$C$116+MOD(BB183,Calculations!$C$118))+(1-Control!$C$7*Calculations!$C$87)*INDEX('Monthly Data'!R:R,Calculations!$C$116+MOD(BB183,Calculations!$C$118))</f>
        <v>7.3538285850108537E-3</v>
      </c>
      <c r="FS183" s="86">
        <f ca="1">Control!$C$7*Calculations!$C$82*INDEX('Monthly Data'!N:N,Calculations!$C$116+MOD(BC183,Calculations!$C$118))+Control!$C$7*Calculations!$C$83*INDEX('Monthly Data'!O:O,Calculations!$C$116+MOD(BC183,Calculations!$C$118))+Control!$C$7*Calculations!$C$84*INDEX('Monthly Data'!P:P,Calculations!$C$116+MOD(BC183,Calculations!$C$118))+Control!$C$7*Calculations!$C$85*INDEX('Monthly Data'!Q:Q,Calculations!$C$116+MOD(BC183,Calculations!$C$118))+(1-Control!$C$7*Calculations!$C$87)*INDEX('Monthly Data'!R:R,Calculations!$C$116+MOD(BC183,Calculations!$C$118))</f>
        <v>9.9793409618087695E-3</v>
      </c>
      <c r="FT183" s="86">
        <f ca="1">Control!$C$7*Calculations!$C$82*INDEX('Monthly Data'!N:N,Calculations!$C$116+MOD(BD183,Calculations!$C$118))+Control!$C$7*Calculations!$C$83*INDEX('Monthly Data'!O:O,Calculations!$C$116+MOD(BD183,Calculations!$C$118))+Control!$C$7*Calculations!$C$84*INDEX('Monthly Data'!P:P,Calculations!$C$116+MOD(BD183,Calculations!$C$118))+Control!$C$7*Calculations!$C$85*INDEX('Monthly Data'!Q:Q,Calculations!$C$116+MOD(BD183,Calculations!$C$118))+(1-Control!$C$7*Calculations!$C$87)*INDEX('Monthly Data'!R:R,Calculations!$C$116+MOD(BD183,Calculations!$C$118))</f>
        <v>6.4539397490030407E-3</v>
      </c>
      <c r="FU183" s="86">
        <f ca="1">Control!$C$7*Calculations!$C$82*INDEX('Monthly Data'!N:N,Calculations!$C$116+MOD(BE183,Calculations!$C$118))+Control!$C$7*Calculations!$C$83*INDEX('Monthly Data'!O:O,Calculations!$C$116+MOD(BE183,Calculations!$C$118))+Control!$C$7*Calculations!$C$84*INDEX('Monthly Data'!P:P,Calculations!$C$116+MOD(BE183,Calculations!$C$118))+Control!$C$7*Calculations!$C$85*INDEX('Monthly Data'!Q:Q,Calculations!$C$116+MOD(BE183,Calculations!$C$118))+(1-Control!$C$7*Calculations!$C$87)*INDEX('Monthly Data'!R:R,Calculations!$C$116+MOD(BE183,Calculations!$C$118))</f>
        <v>1.7599621212565995E-2</v>
      </c>
      <c r="FV183" s="86">
        <f ca="1">Control!$C$7*Calculations!$C$82*INDEX('Monthly Data'!N:N,Calculations!$C$116+MOD(BF183,Calculations!$C$118))+Control!$C$7*Calculations!$C$83*INDEX('Monthly Data'!O:O,Calculations!$C$116+MOD(BF183,Calculations!$C$118))+Control!$C$7*Calculations!$C$84*INDEX('Monthly Data'!P:P,Calculations!$C$116+MOD(BF183,Calculations!$C$118))+Control!$C$7*Calculations!$C$85*INDEX('Monthly Data'!Q:Q,Calculations!$C$116+MOD(BF183,Calculations!$C$118))+(1-Control!$C$7*Calculations!$C$87)*INDEX('Monthly Data'!R:R,Calculations!$C$116+MOD(BF183,Calculations!$C$118))</f>
        <v>-1.0485101266941802E-2</v>
      </c>
      <c r="FW183" s="86">
        <f ca="1">Control!$C$7*Calculations!$C$82*INDEX('Monthly Data'!N:N,Calculations!$C$116+MOD(BG183,Calculations!$C$118))+Control!$C$7*Calculations!$C$83*INDEX('Monthly Data'!O:O,Calculations!$C$116+MOD(BG183,Calculations!$C$118))+Control!$C$7*Calculations!$C$84*INDEX('Monthly Data'!P:P,Calculations!$C$116+MOD(BG183,Calculations!$C$118))+Control!$C$7*Calculations!$C$85*INDEX('Monthly Data'!Q:Q,Calculations!$C$116+MOD(BG183,Calculations!$C$118))+(1-Control!$C$7*Calculations!$C$87)*INDEX('Monthly Data'!R:R,Calculations!$C$116+MOD(BG183,Calculations!$C$118))</f>
        <v>1.4915555251167555E-3</v>
      </c>
      <c r="FX183" s="86">
        <f ca="1">Control!$C$7*Calculations!$C$82*INDEX('Monthly Data'!N:N,Calculations!$C$116+MOD(BH183,Calculations!$C$118))+Control!$C$7*Calculations!$C$83*INDEX('Monthly Data'!O:O,Calculations!$C$116+MOD(BH183,Calculations!$C$118))+Control!$C$7*Calculations!$C$84*INDEX('Monthly Data'!P:P,Calculations!$C$116+MOD(BH183,Calculations!$C$118))+Control!$C$7*Calculations!$C$85*INDEX('Monthly Data'!Q:Q,Calculations!$C$116+MOD(BH183,Calculations!$C$118))+(1-Control!$C$7*Calculations!$C$87)*INDEX('Monthly Data'!R:R,Calculations!$C$116+MOD(BH183,Calculations!$C$118))</f>
        <v>2.0524935548016137E-2</v>
      </c>
      <c r="FY183" s="86">
        <f ca="1">Control!$C$7*Calculations!$C$82*INDEX('Monthly Data'!N:N,Calculations!$C$116+MOD(BI183,Calculations!$C$118))+Control!$C$7*Calculations!$C$83*INDEX('Monthly Data'!O:O,Calculations!$C$116+MOD(BI183,Calculations!$C$118))+Control!$C$7*Calculations!$C$84*INDEX('Monthly Data'!P:P,Calculations!$C$116+MOD(BI183,Calculations!$C$118))+Control!$C$7*Calculations!$C$85*INDEX('Monthly Data'!Q:Q,Calculations!$C$116+MOD(BI183,Calculations!$C$118))+(1-Control!$C$7*Calculations!$C$87)*INDEX('Monthly Data'!R:R,Calculations!$C$116+MOD(BI183,Calculations!$C$118))</f>
        <v>2.0524935548016137E-2</v>
      </c>
      <c r="FZ183" s="86">
        <f ca="1">Control!$C$7*Calculations!$C$82*INDEX('Monthly Data'!N:N,Calculations!$C$116+MOD(BJ183,Calculations!$C$118))+Control!$C$7*Calculations!$C$83*INDEX('Monthly Data'!O:O,Calculations!$C$116+MOD(BJ183,Calculations!$C$118))+Control!$C$7*Calculations!$C$84*INDEX('Monthly Data'!P:P,Calculations!$C$116+MOD(BJ183,Calculations!$C$118))+Control!$C$7*Calculations!$C$85*INDEX('Monthly Data'!Q:Q,Calculations!$C$116+MOD(BJ183,Calculations!$C$118))+(1-Control!$C$7*Calculations!$C$87)*INDEX('Monthly Data'!R:R,Calculations!$C$116+MOD(BJ183,Calculations!$C$118))</f>
        <v>1.7361594973213587E-2</v>
      </c>
      <c r="GA183" s="86">
        <f ca="1">Control!$C$7*Calculations!$C$82*INDEX('Monthly Data'!N:N,Calculations!$C$116+MOD(BK183,Calculations!$C$118))+Control!$C$7*Calculations!$C$83*INDEX('Monthly Data'!O:O,Calculations!$C$116+MOD(BK183,Calculations!$C$118))+Control!$C$7*Calculations!$C$84*INDEX('Monthly Data'!P:P,Calculations!$C$116+MOD(BK183,Calculations!$C$118))+Control!$C$7*Calculations!$C$85*INDEX('Monthly Data'!Q:Q,Calculations!$C$116+MOD(BK183,Calculations!$C$118))+(1-Control!$C$7*Calculations!$C$87)*INDEX('Monthly Data'!R:R,Calculations!$C$116+MOD(BK183,Calculations!$C$118))</f>
        <v>3.7118215575026904E-2</v>
      </c>
      <c r="GB183" s="86">
        <f ca="1">Control!$C$7*Calculations!$C$82*INDEX('Monthly Data'!N:N,Calculations!$C$116+MOD(BL183,Calculations!$C$118))+Control!$C$7*Calculations!$C$83*INDEX('Monthly Data'!O:O,Calculations!$C$116+MOD(BL183,Calculations!$C$118))+Control!$C$7*Calculations!$C$84*INDEX('Monthly Data'!P:P,Calculations!$C$116+MOD(BL183,Calculations!$C$118))+Control!$C$7*Calculations!$C$85*INDEX('Monthly Data'!Q:Q,Calculations!$C$116+MOD(BL183,Calculations!$C$118))+(1-Control!$C$7*Calculations!$C$87)*INDEX('Monthly Data'!R:R,Calculations!$C$116+MOD(BL183,Calculations!$C$118))</f>
        <v>2.766281641786093E-2</v>
      </c>
      <c r="GC183" s="86">
        <f ca="1">Control!$C$7*Calculations!$C$82*INDEX('Monthly Data'!N:N,Calculations!$C$116+MOD(BM183,Calculations!$C$118))+Control!$C$7*Calculations!$C$83*INDEX('Monthly Data'!O:O,Calculations!$C$116+MOD(BM183,Calculations!$C$118))+Control!$C$7*Calculations!$C$84*INDEX('Monthly Data'!P:P,Calculations!$C$116+MOD(BM183,Calculations!$C$118))+Control!$C$7*Calculations!$C$85*INDEX('Monthly Data'!Q:Q,Calculations!$C$116+MOD(BM183,Calculations!$C$118))+(1-Control!$C$7*Calculations!$C$87)*INDEX('Monthly Data'!R:R,Calculations!$C$116+MOD(BM183,Calculations!$C$118))</f>
        <v>5.1279584938936244E-2</v>
      </c>
      <c r="GD183" s="86">
        <f ca="1">Control!$C$7*Calculations!$C$82*INDEX('Monthly Data'!N:N,Calculations!$C$116+MOD(BN183,Calculations!$C$118))+Control!$C$7*Calculations!$C$83*INDEX('Monthly Data'!O:O,Calculations!$C$116+MOD(BN183,Calculations!$C$118))+Control!$C$7*Calculations!$C$84*INDEX('Monthly Data'!P:P,Calculations!$C$116+MOD(BN183,Calculations!$C$118))+Control!$C$7*Calculations!$C$85*INDEX('Monthly Data'!Q:Q,Calculations!$C$116+MOD(BN183,Calculations!$C$118))+(1-Control!$C$7*Calculations!$C$87)*INDEX('Monthly Data'!R:R,Calculations!$C$116+MOD(BN183,Calculations!$C$118))</f>
        <v>1.7599621212565995E-2</v>
      </c>
      <c r="GE183" s="86">
        <f ca="1">Control!$C$7*Calculations!$C$82*INDEX('Monthly Data'!N:N,Calculations!$C$116+MOD(BO183,Calculations!$C$118))+Control!$C$7*Calculations!$C$83*INDEX('Monthly Data'!O:O,Calculations!$C$116+MOD(BO183,Calculations!$C$118))+Control!$C$7*Calculations!$C$84*INDEX('Monthly Data'!P:P,Calculations!$C$116+MOD(BO183,Calculations!$C$118))+Control!$C$7*Calculations!$C$85*INDEX('Monthly Data'!Q:Q,Calculations!$C$116+MOD(BO183,Calculations!$C$118))+(1-Control!$C$7*Calculations!$C$87)*INDEX('Monthly Data'!R:R,Calculations!$C$116+MOD(BO183,Calculations!$C$118))</f>
        <v>4.2795950888382334E-3</v>
      </c>
      <c r="GF183" s="86">
        <f ca="1">Control!$C$7*Calculations!$C$82*INDEX('Monthly Data'!N:N,Calculations!$C$116+MOD(BP183,Calculations!$C$118))+Control!$C$7*Calculations!$C$83*INDEX('Monthly Data'!O:O,Calculations!$C$116+MOD(BP183,Calculations!$C$118))+Control!$C$7*Calculations!$C$84*INDEX('Monthly Data'!P:P,Calculations!$C$116+MOD(BP183,Calculations!$C$118))+Control!$C$7*Calculations!$C$85*INDEX('Monthly Data'!Q:Q,Calculations!$C$116+MOD(BP183,Calculations!$C$118))+(1-Control!$C$7*Calculations!$C$87)*INDEX('Monthly Data'!R:R,Calculations!$C$116+MOD(BP183,Calculations!$C$118))</f>
        <v>2.766281641786093E-2</v>
      </c>
      <c r="GG183" s="86">
        <f ca="1">Control!$C$7*Calculations!$C$82*INDEX('Monthly Data'!N:N,Calculations!$C$116+MOD(BQ183,Calculations!$C$118))+Control!$C$7*Calculations!$C$83*INDEX('Monthly Data'!O:O,Calculations!$C$116+MOD(BQ183,Calculations!$C$118))+Control!$C$7*Calculations!$C$84*INDEX('Monthly Data'!P:P,Calculations!$C$116+MOD(BQ183,Calculations!$C$118))+Control!$C$7*Calculations!$C$85*INDEX('Monthly Data'!Q:Q,Calculations!$C$116+MOD(BQ183,Calculations!$C$118))+(1-Control!$C$7*Calculations!$C$87)*INDEX('Monthly Data'!R:R,Calculations!$C$116+MOD(BQ183,Calculations!$C$118))</f>
        <v>1.0415351832335435E-2</v>
      </c>
      <c r="GH183" s="86">
        <f ca="1">Control!$C$7*Calculations!$C$82*INDEX('Monthly Data'!N:N,Calculations!$C$116+MOD(BR183,Calculations!$C$118))+Control!$C$7*Calculations!$C$83*INDEX('Monthly Data'!O:O,Calculations!$C$116+MOD(BR183,Calculations!$C$118))+Control!$C$7*Calculations!$C$84*INDEX('Monthly Data'!P:P,Calculations!$C$116+MOD(BR183,Calculations!$C$118))+Control!$C$7*Calculations!$C$85*INDEX('Monthly Data'!Q:Q,Calculations!$C$116+MOD(BR183,Calculations!$C$118))+(1-Control!$C$7*Calculations!$C$87)*INDEX('Monthly Data'!R:R,Calculations!$C$116+MOD(BR183,Calculations!$C$118))</f>
        <v>1.7831091590102856E-2</v>
      </c>
      <c r="GI183" s="86">
        <f ca="1">Control!$C$7*Calculations!$C$82*INDEX('Monthly Data'!N:N,Calculations!$C$116+MOD(BS183,Calculations!$C$118))+Control!$C$7*Calculations!$C$83*INDEX('Monthly Data'!O:O,Calculations!$C$116+MOD(BS183,Calculations!$C$118))+Control!$C$7*Calculations!$C$84*INDEX('Monthly Data'!P:P,Calculations!$C$116+MOD(BS183,Calculations!$C$118))+Control!$C$7*Calculations!$C$85*INDEX('Monthly Data'!Q:Q,Calculations!$C$116+MOD(BS183,Calculations!$C$118))+(1-Control!$C$7*Calculations!$C$87)*INDEX('Monthly Data'!R:R,Calculations!$C$116+MOD(BS183,Calculations!$C$118))</f>
        <v>5.1972609868760735E-3</v>
      </c>
      <c r="GJ183" s="86">
        <f ca="1">Control!$C$7*Calculations!$C$82*INDEX('Monthly Data'!N:N,Calculations!$C$116+MOD(BT183,Calculations!$C$118))+Control!$C$7*Calculations!$C$83*INDEX('Monthly Data'!O:O,Calculations!$C$116+MOD(BT183,Calculations!$C$118))+Control!$C$7*Calculations!$C$84*INDEX('Monthly Data'!P:P,Calculations!$C$116+MOD(BT183,Calculations!$C$118))+Control!$C$7*Calculations!$C$85*INDEX('Monthly Data'!Q:Q,Calculations!$C$116+MOD(BT183,Calculations!$C$118))+(1-Control!$C$7*Calculations!$C$87)*INDEX('Monthly Data'!R:R,Calculations!$C$116+MOD(BT183,Calculations!$C$118))</f>
        <v>3.5231336013669103E-2</v>
      </c>
      <c r="GK183" s="86">
        <f ca="1">Control!$C$7*Calculations!$C$82*INDEX('Monthly Data'!N:N,Calculations!$C$116+MOD(BU183,Calculations!$C$118))+Control!$C$7*Calculations!$C$83*INDEX('Monthly Data'!O:O,Calculations!$C$116+MOD(BU183,Calculations!$C$118))+Control!$C$7*Calculations!$C$84*INDEX('Monthly Data'!P:P,Calculations!$C$116+MOD(BU183,Calculations!$C$118))+Control!$C$7*Calculations!$C$85*INDEX('Monthly Data'!Q:Q,Calculations!$C$116+MOD(BU183,Calculations!$C$118))+(1-Control!$C$7*Calculations!$C$87)*INDEX('Monthly Data'!R:R,Calculations!$C$116+MOD(BU183,Calculations!$C$118))</f>
        <v>-2.5419860972892394E-2</v>
      </c>
      <c r="GL183" s="86">
        <f ca="1">Control!$C$7*Calculations!$C$82*INDEX('Monthly Data'!N:N,Calculations!$C$116+MOD(BV183,Calculations!$C$118))+Control!$C$7*Calculations!$C$83*INDEX('Monthly Data'!O:O,Calculations!$C$116+MOD(BV183,Calculations!$C$118))+Control!$C$7*Calculations!$C$84*INDEX('Monthly Data'!P:P,Calculations!$C$116+MOD(BV183,Calculations!$C$118))+Control!$C$7*Calculations!$C$85*INDEX('Monthly Data'!Q:Q,Calculations!$C$116+MOD(BV183,Calculations!$C$118))+(1-Control!$C$7*Calculations!$C$87)*INDEX('Monthly Data'!R:R,Calculations!$C$116+MOD(BV183,Calculations!$C$118))</f>
        <v>2.766281641786093E-2</v>
      </c>
      <c r="GM183" s="86">
        <f ca="1">Control!$C$7*Calculations!$C$82*INDEX('Monthly Data'!N:N,Calculations!$C$116+MOD(BW183,Calculations!$C$118))+Control!$C$7*Calculations!$C$83*INDEX('Monthly Data'!O:O,Calculations!$C$116+MOD(BW183,Calculations!$C$118))+Control!$C$7*Calculations!$C$84*INDEX('Monthly Data'!P:P,Calculations!$C$116+MOD(BW183,Calculations!$C$118))+Control!$C$7*Calculations!$C$85*INDEX('Monthly Data'!Q:Q,Calculations!$C$116+MOD(BW183,Calculations!$C$118))+(1-Control!$C$7*Calculations!$C$87)*INDEX('Monthly Data'!R:R,Calculations!$C$116+MOD(BW183,Calculations!$C$118))</f>
        <v>-9.5555592256394619E-3</v>
      </c>
      <c r="GN183" s="86">
        <f ca="1">Control!$C$7*Calculations!$C$82*INDEX('Monthly Data'!N:N,Calculations!$C$116+MOD(BX183,Calculations!$C$118))+Control!$C$7*Calculations!$C$83*INDEX('Monthly Data'!O:O,Calculations!$C$116+MOD(BX183,Calculations!$C$118))+Control!$C$7*Calculations!$C$84*INDEX('Monthly Data'!P:P,Calculations!$C$116+MOD(BX183,Calculations!$C$118))+Control!$C$7*Calculations!$C$85*INDEX('Monthly Data'!Q:Q,Calculations!$C$116+MOD(BX183,Calculations!$C$118))+(1-Control!$C$7*Calculations!$C$87)*INDEX('Monthly Data'!R:R,Calculations!$C$116+MOD(BX183,Calculations!$C$118))</f>
        <v>2.766281641786093E-2</v>
      </c>
      <c r="GO183" s="86">
        <f ca="1">Control!$C$7*Calculations!$C$82*INDEX('Monthly Data'!N:N,Calculations!$C$116+MOD(BY183,Calculations!$C$118))+Control!$C$7*Calculations!$C$83*INDEX('Monthly Data'!O:O,Calculations!$C$116+MOD(BY183,Calculations!$C$118))+Control!$C$7*Calculations!$C$84*INDEX('Monthly Data'!P:P,Calculations!$C$116+MOD(BY183,Calculations!$C$118))+Control!$C$7*Calculations!$C$85*INDEX('Monthly Data'!Q:Q,Calculations!$C$116+MOD(BY183,Calculations!$C$118))+(1-Control!$C$7*Calculations!$C$87)*INDEX('Monthly Data'!R:R,Calculations!$C$116+MOD(BY183,Calculations!$C$118))</f>
        <v>-2.6378232493851243E-2</v>
      </c>
      <c r="GP183" s="86">
        <f ca="1">Control!$C$7*Calculations!$C$82*INDEX('Monthly Data'!N:N,Calculations!$C$116+MOD(BZ183,Calculations!$C$118))+Control!$C$7*Calculations!$C$83*INDEX('Monthly Data'!O:O,Calculations!$C$116+MOD(BZ183,Calculations!$C$118))+Control!$C$7*Calculations!$C$84*INDEX('Monthly Data'!P:P,Calculations!$C$116+MOD(BZ183,Calculations!$C$118))+Control!$C$7*Calculations!$C$85*INDEX('Monthly Data'!Q:Q,Calculations!$C$116+MOD(BZ183,Calculations!$C$118))+(1-Control!$C$7*Calculations!$C$87)*INDEX('Monthly Data'!R:R,Calculations!$C$116+MOD(BZ183,Calculations!$C$118))</f>
        <v>1.2954540023127663E-2</v>
      </c>
      <c r="GQ183" s="86">
        <f ca="1">Control!$C$7*Calculations!$C$82*INDEX('Monthly Data'!N:N,Calculations!$C$116+MOD(CA183,Calculations!$C$118))+Control!$C$7*Calculations!$C$83*INDEX('Monthly Data'!O:O,Calculations!$C$116+MOD(CA183,Calculations!$C$118))+Control!$C$7*Calculations!$C$84*INDEX('Monthly Data'!P:P,Calculations!$C$116+MOD(CA183,Calculations!$C$118))+Control!$C$7*Calculations!$C$85*INDEX('Monthly Data'!Q:Q,Calculations!$C$116+MOD(CA183,Calculations!$C$118))+(1-Control!$C$7*Calculations!$C$87)*INDEX('Monthly Data'!R:R,Calculations!$C$116+MOD(CA183,Calculations!$C$118))</f>
        <v>9.5791276036140301E-3</v>
      </c>
      <c r="GR183" s="86">
        <f ca="1">Control!$C$7*Calculations!$C$82*INDEX('Monthly Data'!N:N,Calculations!$C$116+MOD(CB183,Calculations!$C$118))+Control!$C$7*Calculations!$C$83*INDEX('Monthly Data'!O:O,Calculations!$C$116+MOD(CB183,Calculations!$C$118))+Control!$C$7*Calculations!$C$84*INDEX('Monthly Data'!P:P,Calculations!$C$116+MOD(CB183,Calculations!$C$118))+Control!$C$7*Calculations!$C$85*INDEX('Monthly Data'!Q:Q,Calculations!$C$116+MOD(CB183,Calculations!$C$118))+(1-Control!$C$7*Calculations!$C$87)*INDEX('Monthly Data'!R:R,Calculations!$C$116+MOD(CB183,Calculations!$C$118))</f>
        <v>1.5758278480433856E-2</v>
      </c>
      <c r="GS183" s="86">
        <f ca="1">Control!$C$7*Calculations!$C$82*INDEX('Monthly Data'!N:N,Calculations!$C$116+MOD(CC183,Calculations!$C$118))+Control!$C$7*Calculations!$C$83*INDEX('Monthly Data'!O:O,Calculations!$C$116+MOD(CC183,Calculations!$C$118))+Control!$C$7*Calculations!$C$84*INDEX('Monthly Data'!P:P,Calculations!$C$116+MOD(CC183,Calculations!$C$118))+Control!$C$7*Calculations!$C$85*INDEX('Monthly Data'!Q:Q,Calculations!$C$116+MOD(CC183,Calculations!$C$118))+(1-Control!$C$7*Calculations!$C$87)*INDEX('Monthly Data'!R:R,Calculations!$C$116+MOD(CC183,Calculations!$C$118))</f>
        <v>1.4915555251167555E-3</v>
      </c>
      <c r="GT183" s="86">
        <f ca="1">Control!$C$7*Calculations!$C$82*INDEX('Monthly Data'!N:N,Calculations!$C$116+MOD(CD183,Calculations!$C$118))+Control!$C$7*Calculations!$C$83*INDEX('Monthly Data'!O:O,Calculations!$C$116+MOD(CD183,Calculations!$C$118))+Control!$C$7*Calculations!$C$84*INDEX('Monthly Data'!P:P,Calculations!$C$116+MOD(CD183,Calculations!$C$118))+Control!$C$7*Calculations!$C$85*INDEX('Monthly Data'!Q:Q,Calculations!$C$116+MOD(CD183,Calculations!$C$118))+(1-Control!$C$7*Calculations!$C$87)*INDEX('Monthly Data'!R:R,Calculations!$C$116+MOD(CD183,Calculations!$C$118))</f>
        <v>1.5108777406081684E-3</v>
      </c>
      <c r="GU183" s="86">
        <f ca="1">Control!$C$7*Calculations!$C$82*INDEX('Monthly Data'!N:N,Calculations!$C$116+MOD(CE183,Calculations!$C$118))+Control!$C$7*Calculations!$C$83*INDEX('Monthly Data'!O:O,Calculations!$C$116+MOD(CE183,Calculations!$C$118))+Control!$C$7*Calculations!$C$84*INDEX('Monthly Data'!P:P,Calculations!$C$116+MOD(CE183,Calculations!$C$118))+Control!$C$7*Calculations!$C$85*INDEX('Monthly Data'!Q:Q,Calculations!$C$116+MOD(CE183,Calculations!$C$118))+(1-Control!$C$7*Calculations!$C$87)*INDEX('Monthly Data'!R:R,Calculations!$C$116+MOD(CE183,Calculations!$C$118))</f>
        <v>7.857567536297622E-3</v>
      </c>
      <c r="GV183" s="86">
        <f ca="1">Control!$C$7*Calculations!$C$82*INDEX('Monthly Data'!N:N,Calculations!$C$116+MOD(CF183,Calculations!$C$118))+Control!$C$7*Calculations!$C$83*INDEX('Monthly Data'!O:O,Calculations!$C$116+MOD(CF183,Calculations!$C$118))+Control!$C$7*Calculations!$C$84*INDEX('Monthly Data'!P:P,Calculations!$C$116+MOD(CF183,Calculations!$C$118))+Control!$C$7*Calculations!$C$85*INDEX('Monthly Data'!Q:Q,Calculations!$C$116+MOD(CF183,Calculations!$C$118))+(1-Control!$C$7*Calculations!$C$87)*INDEX('Monthly Data'!R:R,Calculations!$C$116+MOD(CF183,Calculations!$C$118))</f>
        <v>-1.3959200237295809E-2</v>
      </c>
      <c r="GW183" s="86">
        <f ca="1">Control!$C$7*Calculations!$C$82*INDEX('Monthly Data'!N:N,Calculations!$C$116+MOD(CG183,Calculations!$C$118))+Control!$C$7*Calculations!$C$83*INDEX('Monthly Data'!O:O,Calculations!$C$116+MOD(CG183,Calculations!$C$118))+Control!$C$7*Calculations!$C$84*INDEX('Monthly Data'!P:P,Calculations!$C$116+MOD(CG183,Calculations!$C$118))+Control!$C$7*Calculations!$C$85*INDEX('Monthly Data'!Q:Q,Calculations!$C$116+MOD(CG183,Calculations!$C$118))+(1-Control!$C$7*Calculations!$C$87)*INDEX('Monthly Data'!R:R,Calculations!$C$116+MOD(CG183,Calculations!$C$118))</f>
        <v>3.127051071655923E-3</v>
      </c>
      <c r="GX183" s="86">
        <f ca="1">Control!$C$7*Calculations!$C$82*INDEX('Monthly Data'!N:N,Calculations!$C$116+MOD(CH183,Calculations!$C$118))+Control!$C$7*Calculations!$C$83*INDEX('Monthly Data'!O:O,Calculations!$C$116+MOD(CH183,Calculations!$C$118))+Control!$C$7*Calculations!$C$84*INDEX('Monthly Data'!P:P,Calculations!$C$116+MOD(CH183,Calculations!$C$118))+Control!$C$7*Calculations!$C$85*INDEX('Monthly Data'!Q:Q,Calculations!$C$116+MOD(CH183,Calculations!$C$118))+(1-Control!$C$7*Calculations!$C$87)*INDEX('Monthly Data'!R:R,Calculations!$C$116+MOD(CH183,Calculations!$C$118))</f>
        <v>6.1009361253630504E-2</v>
      </c>
      <c r="GY183" s="86">
        <f ca="1">Control!$C$7*Calculations!$C$82*INDEX('Monthly Data'!N:N,Calculations!$C$116+MOD(CI183,Calculations!$C$118))+Control!$C$7*Calculations!$C$83*INDEX('Monthly Data'!O:O,Calculations!$C$116+MOD(CI183,Calculations!$C$118))+Control!$C$7*Calculations!$C$84*INDEX('Monthly Data'!P:P,Calculations!$C$116+MOD(CI183,Calculations!$C$118))+Control!$C$7*Calculations!$C$85*INDEX('Monthly Data'!Q:Q,Calculations!$C$116+MOD(CI183,Calculations!$C$118))+(1-Control!$C$7*Calculations!$C$87)*INDEX('Monthly Data'!R:R,Calculations!$C$116+MOD(CI183,Calculations!$C$118))</f>
        <v>8.4240675975201049E-3</v>
      </c>
      <c r="GZ183" s="86">
        <f ca="1">Control!$C$7*Calculations!$C$82*INDEX('Monthly Data'!N:N,Calculations!$C$116+MOD(CJ183,Calculations!$C$118))+Control!$C$7*Calculations!$C$83*INDEX('Monthly Data'!O:O,Calculations!$C$116+MOD(CJ183,Calculations!$C$118))+Control!$C$7*Calculations!$C$84*INDEX('Monthly Data'!P:P,Calculations!$C$116+MOD(CJ183,Calculations!$C$118))+Control!$C$7*Calculations!$C$85*INDEX('Monthly Data'!Q:Q,Calculations!$C$116+MOD(CJ183,Calculations!$C$118))+(1-Control!$C$7*Calculations!$C$87)*INDEX('Monthly Data'!R:R,Calculations!$C$116+MOD(CJ183,Calculations!$C$118))</f>
        <v>3.5231336013669103E-2</v>
      </c>
      <c r="HA183" s="86">
        <f ca="1">Control!$C$7*Calculations!$C$82*INDEX('Monthly Data'!N:N,Calculations!$C$116+MOD(CK183,Calculations!$C$118))+Control!$C$7*Calculations!$C$83*INDEX('Monthly Data'!O:O,Calculations!$C$116+MOD(CK183,Calculations!$C$118))+Control!$C$7*Calculations!$C$84*INDEX('Monthly Data'!P:P,Calculations!$C$116+MOD(CK183,Calculations!$C$118))+Control!$C$7*Calculations!$C$85*INDEX('Monthly Data'!Q:Q,Calculations!$C$116+MOD(CK183,Calculations!$C$118))+(1-Control!$C$7*Calculations!$C$87)*INDEX('Monthly Data'!R:R,Calculations!$C$116+MOD(CK183,Calculations!$C$118))</f>
        <v>3.1070573055362403E-2</v>
      </c>
      <c r="HB183" s="86">
        <f ca="1">Control!$C$7*Calculations!$C$82*INDEX('Monthly Data'!N:N,Calculations!$C$116+MOD(CL183,Calculations!$C$118))+Control!$C$7*Calculations!$C$83*INDEX('Monthly Data'!O:O,Calculations!$C$116+MOD(CL183,Calculations!$C$118))+Control!$C$7*Calculations!$C$84*INDEX('Monthly Data'!P:P,Calculations!$C$116+MOD(CL183,Calculations!$C$118))+Control!$C$7*Calculations!$C$85*INDEX('Monthly Data'!Q:Q,Calculations!$C$116+MOD(CL183,Calculations!$C$118))+(1-Control!$C$7*Calculations!$C$87)*INDEX('Monthly Data'!R:R,Calculations!$C$116+MOD(CL183,Calculations!$C$118))</f>
        <v>-1.0485101266941802E-2</v>
      </c>
      <c r="HC183" s="86">
        <f ca="1">Control!$C$7*Calculations!$C$82*INDEX('Monthly Data'!N:N,Calculations!$C$116+MOD(CM183,Calculations!$C$118))+Control!$C$7*Calculations!$C$83*INDEX('Monthly Data'!O:O,Calculations!$C$116+MOD(CM183,Calculations!$C$118))+Control!$C$7*Calculations!$C$84*INDEX('Monthly Data'!P:P,Calculations!$C$116+MOD(CM183,Calculations!$C$118))+Control!$C$7*Calculations!$C$85*INDEX('Monthly Data'!Q:Q,Calculations!$C$116+MOD(CM183,Calculations!$C$118))+(1-Control!$C$7*Calculations!$C$87)*INDEX('Monthly Data'!R:R,Calculations!$C$116+MOD(CM183,Calculations!$C$118))</f>
        <v>-2.6378232493851243E-2</v>
      </c>
      <c r="HD183" s="86">
        <f ca="1">Control!$C$7*Calculations!$C$82*INDEX('Monthly Data'!N:N,Calculations!$C$116+MOD(CN183,Calculations!$C$118))+Control!$C$7*Calculations!$C$83*INDEX('Monthly Data'!O:O,Calculations!$C$116+MOD(CN183,Calculations!$C$118))+Control!$C$7*Calculations!$C$84*INDEX('Monthly Data'!P:P,Calculations!$C$116+MOD(CN183,Calculations!$C$118))+Control!$C$7*Calculations!$C$85*INDEX('Monthly Data'!Q:Q,Calculations!$C$116+MOD(CN183,Calculations!$C$118))+(1-Control!$C$7*Calculations!$C$87)*INDEX('Monthly Data'!R:R,Calculations!$C$116+MOD(CN183,Calculations!$C$118))</f>
        <v>2.2757992058453024E-3</v>
      </c>
      <c r="HE183" s="86">
        <f ca="1">Control!$C$7*Calculations!$C$82*INDEX('Monthly Data'!N:N,Calculations!$C$116+MOD(CO183,Calculations!$C$118))+Control!$C$7*Calculations!$C$83*INDEX('Monthly Data'!O:O,Calculations!$C$116+MOD(CO183,Calculations!$C$118))+Control!$C$7*Calculations!$C$84*INDEX('Monthly Data'!P:P,Calculations!$C$116+MOD(CO183,Calculations!$C$118))+Control!$C$7*Calculations!$C$85*INDEX('Monthly Data'!Q:Q,Calculations!$C$116+MOD(CO183,Calculations!$C$118))+(1-Control!$C$7*Calculations!$C$87)*INDEX('Monthly Data'!R:R,Calculations!$C$116+MOD(CO183,Calculations!$C$118))</f>
        <v>6.6954569943530936E-3</v>
      </c>
      <c r="HF183" s="86">
        <f ca="1">Control!$C$7*Calculations!$C$82*INDEX('Monthly Data'!N:N,Calculations!$C$116+MOD(CP183,Calculations!$C$118))+Control!$C$7*Calculations!$C$83*INDEX('Monthly Data'!O:O,Calculations!$C$116+MOD(CP183,Calculations!$C$118))+Control!$C$7*Calculations!$C$84*INDEX('Monthly Data'!P:P,Calculations!$C$116+MOD(CP183,Calculations!$C$118))+Control!$C$7*Calculations!$C$85*INDEX('Monthly Data'!Q:Q,Calculations!$C$116+MOD(CP183,Calculations!$C$118))+(1-Control!$C$7*Calculations!$C$87)*INDEX('Monthly Data'!R:R,Calculations!$C$116+MOD(CP183,Calculations!$C$118))</f>
        <v>1.0478379486191123E-2</v>
      </c>
      <c r="HG183" s="86">
        <f ca="1">Control!$C$7*Calculations!$C$82*INDEX('Monthly Data'!N:N,Calculations!$C$116+MOD(CQ183,Calculations!$C$118))+Control!$C$7*Calculations!$C$83*INDEX('Monthly Data'!O:O,Calculations!$C$116+MOD(CQ183,Calculations!$C$118))+Control!$C$7*Calculations!$C$84*INDEX('Monthly Data'!P:P,Calculations!$C$116+MOD(CQ183,Calculations!$C$118))+Control!$C$7*Calculations!$C$85*INDEX('Monthly Data'!Q:Q,Calculations!$C$116+MOD(CQ183,Calculations!$C$118))+(1-Control!$C$7*Calculations!$C$87)*INDEX('Monthly Data'!R:R,Calculations!$C$116+MOD(CQ183,Calculations!$C$118))</f>
        <v>4.5132804118240749E-2</v>
      </c>
      <c r="HH183" s="86">
        <f ca="1">Control!$C$7*Calculations!$C$82*INDEX('Monthly Data'!N:N,Calculations!$C$116+MOD(CR183,Calculations!$C$118))+Control!$C$7*Calculations!$C$83*INDEX('Monthly Data'!O:O,Calculations!$C$116+MOD(CR183,Calculations!$C$118))+Control!$C$7*Calculations!$C$84*INDEX('Monthly Data'!P:P,Calculations!$C$116+MOD(CR183,Calculations!$C$118))+Control!$C$7*Calculations!$C$85*INDEX('Monthly Data'!Q:Q,Calculations!$C$116+MOD(CR183,Calculations!$C$118))+(1-Control!$C$7*Calculations!$C$87)*INDEX('Monthly Data'!R:R,Calculations!$C$116+MOD(CR183,Calculations!$C$118))</f>
        <v>2.5790695379256122E-2</v>
      </c>
      <c r="HI183" s="86">
        <f ca="1">Control!$C$7*Calculations!$C$82*INDEX('Monthly Data'!N:N,Calculations!$C$116+MOD(CS183,Calculations!$C$118))+Control!$C$7*Calculations!$C$83*INDEX('Monthly Data'!O:O,Calculations!$C$116+MOD(CS183,Calculations!$C$118))+Control!$C$7*Calculations!$C$84*INDEX('Monthly Data'!P:P,Calculations!$C$116+MOD(CS183,Calculations!$C$118))+Control!$C$7*Calculations!$C$85*INDEX('Monthly Data'!Q:Q,Calculations!$C$116+MOD(CS183,Calculations!$C$118))+(1-Control!$C$7*Calculations!$C$87)*INDEX('Monthly Data'!R:R,Calculations!$C$116+MOD(CS183,Calculations!$C$118))</f>
        <v>-1.6546126717384396E-2</v>
      </c>
      <c r="HJ183" s="86">
        <f ca="1">Control!$C$7*Calculations!$C$82*INDEX('Monthly Data'!N:N,Calculations!$C$116+MOD(CT183,Calculations!$C$118))+Control!$C$7*Calculations!$C$83*INDEX('Monthly Data'!O:O,Calculations!$C$116+MOD(CT183,Calculations!$C$118))+Control!$C$7*Calculations!$C$84*INDEX('Monthly Data'!P:P,Calculations!$C$116+MOD(CT183,Calculations!$C$118))+Control!$C$7*Calculations!$C$85*INDEX('Monthly Data'!Q:Q,Calculations!$C$116+MOD(CT183,Calculations!$C$118))+(1-Control!$C$7*Calculations!$C$87)*INDEX('Monthly Data'!R:R,Calculations!$C$116+MOD(CT183,Calculations!$C$118))</f>
        <v>-1.5984879994281095E-2</v>
      </c>
      <c r="HK183" s="86">
        <f ca="1">Control!$C$7*Calculations!$C$82*INDEX('Monthly Data'!N:N,Calculations!$C$116+MOD(CU183,Calculations!$C$118))+Control!$C$7*Calculations!$C$83*INDEX('Monthly Data'!O:O,Calculations!$C$116+MOD(CU183,Calculations!$C$118))+Control!$C$7*Calculations!$C$84*INDEX('Monthly Data'!P:P,Calculations!$C$116+MOD(CU183,Calculations!$C$118))+Control!$C$7*Calculations!$C$85*INDEX('Monthly Data'!Q:Q,Calculations!$C$116+MOD(CU183,Calculations!$C$118))+(1-Control!$C$7*Calculations!$C$87)*INDEX('Monthly Data'!R:R,Calculations!$C$116+MOD(CU183,Calculations!$C$118))</f>
        <v>9.5791276036140301E-3</v>
      </c>
      <c r="HL183" s="86">
        <f ca="1">Control!$C$7*Calculations!$C$82*INDEX('Monthly Data'!N:N,Calculations!$C$116+MOD(CV183,Calculations!$C$118))+Control!$C$7*Calculations!$C$83*INDEX('Monthly Data'!O:O,Calculations!$C$116+MOD(CV183,Calculations!$C$118))+Control!$C$7*Calculations!$C$84*INDEX('Monthly Data'!P:P,Calculations!$C$116+MOD(CV183,Calculations!$C$118))+Control!$C$7*Calculations!$C$85*INDEX('Monthly Data'!Q:Q,Calculations!$C$116+MOD(CV183,Calculations!$C$118))+(1-Control!$C$7*Calculations!$C$87)*INDEX('Monthly Data'!R:R,Calculations!$C$116+MOD(CV183,Calculations!$C$118))</f>
        <v>-9.8327855560634558E-3</v>
      </c>
      <c r="HM183" s="86">
        <f ca="1">Control!$C$7*Calculations!$C$82*INDEX('Monthly Data'!N:N,Calculations!$C$116+MOD(CW183,Calculations!$C$118))+Control!$C$7*Calculations!$C$83*INDEX('Monthly Data'!O:O,Calculations!$C$116+MOD(CW183,Calculations!$C$118))+Control!$C$7*Calculations!$C$84*INDEX('Monthly Data'!P:P,Calculations!$C$116+MOD(CW183,Calculations!$C$118))+Control!$C$7*Calculations!$C$85*INDEX('Monthly Data'!Q:Q,Calculations!$C$116+MOD(CW183,Calculations!$C$118))+(1-Control!$C$7*Calculations!$C$87)*INDEX('Monthly Data'!R:R,Calculations!$C$116+MOD(CW183,Calculations!$C$118))</f>
        <v>1.3891563624307685E-2</v>
      </c>
      <c r="HN183" s="86">
        <f ca="1">Control!$C$7*Calculations!$C$82*INDEX('Monthly Data'!N:N,Calculations!$C$116+MOD(CX183,Calculations!$C$118))+Control!$C$7*Calculations!$C$83*INDEX('Monthly Data'!O:O,Calculations!$C$116+MOD(CX183,Calculations!$C$118))+Control!$C$7*Calculations!$C$84*INDEX('Monthly Data'!P:P,Calculations!$C$116+MOD(CX183,Calculations!$C$118))+Control!$C$7*Calculations!$C$85*INDEX('Monthly Data'!Q:Q,Calculations!$C$116+MOD(CX183,Calculations!$C$118))+(1-Control!$C$7*Calculations!$C$87)*INDEX('Monthly Data'!R:R,Calculations!$C$116+MOD(CX183,Calculations!$C$118))</f>
        <v>2.0524935548016137E-2</v>
      </c>
      <c r="HO183" s="86">
        <f ca="1">Control!$C$7*Calculations!$C$82*INDEX('Monthly Data'!N:N,Calculations!$C$116+MOD(CY183,Calculations!$C$118))+Control!$C$7*Calculations!$C$83*INDEX('Monthly Data'!O:O,Calculations!$C$116+MOD(CY183,Calculations!$C$118))+Control!$C$7*Calculations!$C$84*INDEX('Monthly Data'!P:P,Calculations!$C$116+MOD(CY183,Calculations!$C$118))+Control!$C$7*Calculations!$C$85*INDEX('Monthly Data'!Q:Q,Calculations!$C$116+MOD(CY183,Calculations!$C$118))+(1-Control!$C$7*Calculations!$C$87)*INDEX('Monthly Data'!R:R,Calculations!$C$116+MOD(CY183,Calculations!$C$118))</f>
        <v>-3.299557342782896E-2</v>
      </c>
      <c r="HP183" s="86">
        <f ca="1">Control!$C$7*Calculations!$C$82*INDEX('Monthly Data'!N:N,Calculations!$C$116+MOD(CZ183,Calculations!$C$118))+Control!$C$7*Calculations!$C$83*INDEX('Monthly Data'!O:O,Calculations!$C$116+MOD(CZ183,Calculations!$C$118))+Control!$C$7*Calculations!$C$84*INDEX('Monthly Data'!P:P,Calculations!$C$116+MOD(CZ183,Calculations!$C$118))+Control!$C$7*Calculations!$C$85*INDEX('Monthly Data'!Q:Q,Calculations!$C$116+MOD(CZ183,Calculations!$C$118))+(1-Control!$C$7*Calculations!$C$87)*INDEX('Monthly Data'!R:R,Calculations!$C$116+MOD(CZ183,Calculations!$C$118))</f>
        <v>-1.5984879994281095E-2</v>
      </c>
      <c r="HQ183" s="86">
        <f ca="1">Control!$C$7*Calculations!$C$82*INDEX('Monthly Data'!N:N,Calculations!$C$116+MOD(DA183,Calculations!$C$118))+Control!$C$7*Calculations!$C$83*INDEX('Monthly Data'!O:O,Calculations!$C$116+MOD(DA183,Calculations!$C$118))+Control!$C$7*Calculations!$C$84*INDEX('Monthly Data'!P:P,Calculations!$C$116+MOD(DA183,Calculations!$C$118))+Control!$C$7*Calculations!$C$85*INDEX('Monthly Data'!Q:Q,Calculations!$C$116+MOD(DA183,Calculations!$C$118))+(1-Control!$C$7*Calculations!$C$87)*INDEX('Monthly Data'!R:R,Calculations!$C$116+MOD(DA183,Calculations!$C$118))</f>
        <v>5.1279584938936244E-2</v>
      </c>
      <c r="HR183" s="86">
        <f ca="1">Control!$C$7*Calculations!$C$82*INDEX('Monthly Data'!N:N,Calculations!$C$116+MOD(DB183,Calculations!$C$118))+Control!$C$7*Calculations!$C$83*INDEX('Monthly Data'!O:O,Calculations!$C$116+MOD(DB183,Calculations!$C$118))+Control!$C$7*Calculations!$C$84*INDEX('Monthly Data'!P:P,Calculations!$C$116+MOD(DB183,Calculations!$C$118))+Control!$C$7*Calculations!$C$85*INDEX('Monthly Data'!Q:Q,Calculations!$C$116+MOD(DB183,Calculations!$C$118))+(1-Control!$C$7*Calculations!$C$87)*INDEX('Monthly Data'!R:R,Calculations!$C$116+MOD(DB183,Calculations!$C$118))</f>
        <v>-2.6378232493851243E-2</v>
      </c>
      <c r="HS183" s="86">
        <f ca="1">Control!$C$7*Calculations!$C$82*INDEX('Monthly Data'!N:N,Calculations!$C$116+MOD(DC183,Calculations!$C$118))+Control!$C$7*Calculations!$C$83*INDEX('Monthly Data'!O:O,Calculations!$C$116+MOD(DC183,Calculations!$C$118))+Control!$C$7*Calculations!$C$84*INDEX('Monthly Data'!P:P,Calculations!$C$116+MOD(DC183,Calculations!$C$118))+Control!$C$7*Calculations!$C$85*INDEX('Monthly Data'!Q:Q,Calculations!$C$116+MOD(DC183,Calculations!$C$118))+(1-Control!$C$7*Calculations!$C$87)*INDEX('Monthly Data'!R:R,Calculations!$C$116+MOD(DC183,Calculations!$C$118))</f>
        <v>1.0478379486191123E-2</v>
      </c>
      <c r="HT183" s="86">
        <f ca="1">Control!$C$7*Calculations!$C$82*INDEX('Monthly Data'!N:N,Calculations!$C$116+MOD(DD183,Calculations!$C$118))+Control!$C$7*Calculations!$C$83*INDEX('Monthly Data'!O:O,Calculations!$C$116+MOD(DD183,Calculations!$C$118))+Control!$C$7*Calculations!$C$84*INDEX('Monthly Data'!P:P,Calculations!$C$116+MOD(DD183,Calculations!$C$118))+Control!$C$7*Calculations!$C$85*INDEX('Monthly Data'!Q:Q,Calculations!$C$116+MOD(DD183,Calculations!$C$118))+(1-Control!$C$7*Calculations!$C$87)*INDEX('Monthly Data'!R:R,Calculations!$C$116+MOD(DD183,Calculations!$C$118))</f>
        <v>2.1918137743539623E-2</v>
      </c>
      <c r="HU183" s="86">
        <f ca="1">Control!$C$7*Calculations!$C$82*INDEX('Monthly Data'!N:N,Calculations!$C$116+MOD(DE183,Calculations!$C$118))+Control!$C$7*Calculations!$C$83*INDEX('Monthly Data'!O:O,Calculations!$C$116+MOD(DE183,Calculations!$C$118))+Control!$C$7*Calculations!$C$84*INDEX('Monthly Data'!P:P,Calculations!$C$116+MOD(DE183,Calculations!$C$118))+Control!$C$7*Calculations!$C$85*INDEX('Monthly Data'!Q:Q,Calculations!$C$116+MOD(DE183,Calculations!$C$118))+(1-Control!$C$7*Calculations!$C$87)*INDEX('Monthly Data'!R:R,Calculations!$C$116+MOD(DE183,Calculations!$C$118))</f>
        <v>9.5791276036140301E-3</v>
      </c>
      <c r="HV183" s="86">
        <f ca="1">Control!$C$7*Calculations!$C$82*INDEX('Monthly Data'!N:N,Calculations!$C$116+MOD(DF183,Calculations!$C$118))+Control!$C$7*Calculations!$C$83*INDEX('Monthly Data'!O:O,Calculations!$C$116+MOD(DF183,Calculations!$C$118))+Control!$C$7*Calculations!$C$84*INDEX('Monthly Data'!P:P,Calculations!$C$116+MOD(DF183,Calculations!$C$118))+Control!$C$7*Calculations!$C$85*INDEX('Monthly Data'!Q:Q,Calculations!$C$116+MOD(DF183,Calculations!$C$118))+(1-Control!$C$7*Calculations!$C$87)*INDEX('Monthly Data'!R:R,Calculations!$C$116+MOD(DF183,Calculations!$C$118))</f>
        <v>-7.4084874653726545E-3</v>
      </c>
      <c r="HW183" s="86">
        <f ca="1">Control!$C$7*Calculations!$C$82*INDEX('Monthly Data'!N:N,Calculations!$C$116+MOD(DG183,Calculations!$C$118))+Control!$C$7*Calculations!$C$83*INDEX('Monthly Data'!O:O,Calculations!$C$116+MOD(DG183,Calculations!$C$118))+Control!$C$7*Calculations!$C$84*INDEX('Monthly Data'!P:P,Calculations!$C$116+MOD(DG183,Calculations!$C$118))+Control!$C$7*Calculations!$C$85*INDEX('Monthly Data'!Q:Q,Calculations!$C$116+MOD(DG183,Calculations!$C$118))+(1-Control!$C$7*Calculations!$C$87)*INDEX('Monthly Data'!R:R,Calculations!$C$116+MOD(DG183,Calculations!$C$118))</f>
        <v>5.3309355465453899E-3</v>
      </c>
      <c r="HX183" s="86">
        <f ca="1">Control!$C$7*Calculations!$C$82*INDEX('Monthly Data'!N:N,Calculations!$C$116+MOD(DH183,Calculations!$C$118))+Control!$C$7*Calculations!$C$83*INDEX('Monthly Data'!O:O,Calculations!$C$116+MOD(DH183,Calculations!$C$118))+Control!$C$7*Calculations!$C$84*INDEX('Monthly Data'!P:P,Calculations!$C$116+MOD(DH183,Calculations!$C$118))+Control!$C$7*Calculations!$C$85*INDEX('Monthly Data'!Q:Q,Calculations!$C$116+MOD(DH183,Calculations!$C$118))+(1-Control!$C$7*Calculations!$C$87)*INDEX('Monthly Data'!R:R,Calculations!$C$116+MOD(DH183,Calculations!$C$118))</f>
        <v>1.3891304280773396E-2</v>
      </c>
      <c r="HY183" s="86">
        <f ca="1">Control!$C$7*Calculations!$C$82*INDEX('Monthly Data'!N:N,Calculations!$C$116+MOD(DI183,Calculations!$C$118))+Control!$C$7*Calculations!$C$83*INDEX('Monthly Data'!O:O,Calculations!$C$116+MOD(DI183,Calculations!$C$118))+Control!$C$7*Calculations!$C$84*INDEX('Monthly Data'!P:P,Calculations!$C$116+MOD(DI183,Calculations!$C$118))+Control!$C$7*Calculations!$C$85*INDEX('Monthly Data'!Q:Q,Calculations!$C$116+MOD(DI183,Calculations!$C$118))+(1-Control!$C$7*Calculations!$C$87)*INDEX('Monthly Data'!R:R,Calculations!$C$116+MOD(DI183,Calculations!$C$118))</f>
        <v>-7.5539743260223157E-3</v>
      </c>
      <c r="HZ183" s="86">
        <f ca="1">Control!$C$7*Calculations!$C$82*INDEX('Monthly Data'!N:N,Calculations!$C$116+MOD(DJ183,Calculations!$C$118))+Control!$C$7*Calculations!$C$83*INDEX('Monthly Data'!O:O,Calculations!$C$116+MOD(DJ183,Calculations!$C$118))+Control!$C$7*Calculations!$C$84*INDEX('Monthly Data'!P:P,Calculations!$C$116+MOD(DJ183,Calculations!$C$118))+Control!$C$7*Calculations!$C$85*INDEX('Monthly Data'!Q:Q,Calculations!$C$116+MOD(DJ183,Calculations!$C$118))+(1-Control!$C$7*Calculations!$C$87)*INDEX('Monthly Data'!R:R,Calculations!$C$116+MOD(DJ183,Calculations!$C$118))</f>
        <v>-1.5984879994281095E-2</v>
      </c>
      <c r="IA183" s="86">
        <f ca="1">Control!$C$7*Calculations!$C$82*INDEX('Monthly Data'!N:N,Calculations!$C$116+MOD(DK183,Calculations!$C$118))+Control!$C$7*Calculations!$C$83*INDEX('Monthly Data'!O:O,Calculations!$C$116+MOD(DK183,Calculations!$C$118))+Control!$C$7*Calculations!$C$84*INDEX('Monthly Data'!P:P,Calculations!$C$116+MOD(DK183,Calculations!$C$118))+Control!$C$7*Calculations!$C$85*INDEX('Monthly Data'!Q:Q,Calculations!$C$116+MOD(DK183,Calculations!$C$118))+(1-Control!$C$7*Calculations!$C$87)*INDEX('Monthly Data'!R:R,Calculations!$C$116+MOD(DK183,Calculations!$C$118))</f>
        <v>1.9073822767906517E-2</v>
      </c>
      <c r="IB183" s="86">
        <f ca="1">Control!$C$7*Calculations!$C$82*INDEX('Monthly Data'!N:N,Calculations!$C$116+MOD(DL183,Calculations!$C$118))+Control!$C$7*Calculations!$C$83*INDEX('Monthly Data'!O:O,Calculations!$C$116+MOD(DL183,Calculations!$C$118))+Control!$C$7*Calculations!$C$84*INDEX('Monthly Data'!P:P,Calculations!$C$116+MOD(DL183,Calculations!$C$118))+Control!$C$7*Calculations!$C$85*INDEX('Monthly Data'!Q:Q,Calculations!$C$116+MOD(DL183,Calculations!$C$118))+(1-Control!$C$7*Calculations!$C$87)*INDEX('Monthly Data'!R:R,Calculations!$C$116+MOD(DL183,Calculations!$C$118))</f>
        <v>4.2795950888382334E-3</v>
      </c>
      <c r="IC183" s="86">
        <f ca="1">Control!$C$7*Calculations!$C$82*INDEX('Monthly Data'!N:N,Calculations!$C$116+MOD(DM183,Calculations!$C$118))+Control!$C$7*Calculations!$C$83*INDEX('Monthly Data'!O:O,Calculations!$C$116+MOD(DM183,Calculations!$C$118))+Control!$C$7*Calculations!$C$84*INDEX('Monthly Data'!P:P,Calculations!$C$116+MOD(DM183,Calculations!$C$118))+Control!$C$7*Calculations!$C$85*INDEX('Monthly Data'!Q:Q,Calculations!$C$116+MOD(DM183,Calculations!$C$118))+(1-Control!$C$7*Calculations!$C$87)*INDEX('Monthly Data'!R:R,Calculations!$C$116+MOD(DM183,Calculations!$C$118))</f>
        <v>1.50127906355989E-2</v>
      </c>
      <c r="ID183" s="86">
        <f ca="1">Control!$C$7*Calculations!$C$82*INDEX('Monthly Data'!N:N,Calculations!$C$116+MOD(DN183,Calculations!$C$118))+Control!$C$7*Calculations!$C$83*INDEX('Monthly Data'!O:O,Calculations!$C$116+MOD(DN183,Calculations!$C$118))+Control!$C$7*Calculations!$C$84*INDEX('Monthly Data'!P:P,Calculations!$C$116+MOD(DN183,Calculations!$C$118))+Control!$C$7*Calculations!$C$85*INDEX('Monthly Data'!Q:Q,Calculations!$C$116+MOD(DN183,Calculations!$C$118))+(1-Control!$C$7*Calculations!$C$87)*INDEX('Monthly Data'!R:R,Calculations!$C$116+MOD(DN183,Calculations!$C$118))</f>
        <v>4.5735623984309991E-2</v>
      </c>
      <c r="IE183" s="86">
        <f ca="1">Control!$C$7*Calculations!$C$82*INDEX('Monthly Data'!N:N,Calculations!$C$116+MOD(DO183,Calculations!$C$118))+Control!$C$7*Calculations!$C$83*INDEX('Monthly Data'!O:O,Calculations!$C$116+MOD(DO183,Calculations!$C$118))+Control!$C$7*Calculations!$C$84*INDEX('Monthly Data'!P:P,Calculations!$C$116+MOD(DO183,Calculations!$C$118))+Control!$C$7*Calculations!$C$85*INDEX('Monthly Data'!Q:Q,Calculations!$C$116+MOD(DO183,Calculations!$C$118))+(1-Control!$C$7*Calculations!$C$87)*INDEX('Monthly Data'!R:R,Calculations!$C$116+MOD(DO183,Calculations!$C$118))</f>
        <v>3.1070573055362403E-2</v>
      </c>
      <c r="IF183" s="86">
        <f ca="1">Control!$C$7*Calculations!$C$82*INDEX('Monthly Data'!N:N,Calculations!$C$116+MOD(DP183,Calculations!$C$118))+Control!$C$7*Calculations!$C$83*INDEX('Monthly Data'!O:O,Calculations!$C$116+MOD(DP183,Calculations!$C$118))+Control!$C$7*Calculations!$C$84*INDEX('Monthly Data'!P:P,Calculations!$C$116+MOD(DP183,Calculations!$C$118))+Control!$C$7*Calculations!$C$85*INDEX('Monthly Data'!Q:Q,Calculations!$C$116+MOD(DP183,Calculations!$C$118))+(1-Control!$C$7*Calculations!$C$87)*INDEX('Monthly Data'!R:R,Calculations!$C$116+MOD(DP183,Calculations!$C$118))</f>
        <v>-1.4213734788548189E-2</v>
      </c>
      <c r="IG183" s="88">
        <f ca="1">Control!$C$8*(1+DQ183)*(1+DR183)*(1+DS183)*(1+DT183)*(1+DU183)*(1+DV183)*(1+DW183)*(1+DX183)*(1+DY183)*(1+DZ183)*(1+EA183)*(1+EB183)*(1+EC183)*(1+ED183)*(1+EE183)*(1+EF183)*(1+EG183)*(1+EH183)*(1+EI183)*(1+EJ183)*(1+EK183)*(1+EL183)*(1+EM183)*(1+EN183)*(1+EO183)*(1+EP183)*(1+EQ183)*(1+ER183)*(1+ES183)*(1+ET183)*(1+EU183)*(1+EV183)*(1+EW183)*(1+EX183)*(1+EY183)*(1+EZ183)*(1+FA183)*(1+FB183)*(1+FC183)*(1+FD183)*(1+FE183)*(1+FF183)*(1+FG183)*(1+FH183)*(1+FI183)*(1+FJ183)*(1+FK183)*(1+FL183)*(1+FM183)*(1+FN183)*(1+FO183)*(1+FP183)*(1+FQ183)*(1+FR183)*(1+FS183)*(1+FT183)*(1+FU183)*(1+FV183)*(1+FW183)*(1+FX183)*(1+FY183)*(1+FZ183)*(1+GA183)*(1+GB183)*(1+GC183)*(1+GD183)*(1+GE183)*(1+GF183)*(1+GG183)*(1+GH183)*(1+GI183)*(1+GJ183)*(1+GK183)*(1+GL183)*(1+GM183)*(1+GN183)*(1+GO183)*(1+GP183)*(1+GQ183)*(1+GR183)*(1+GS183)*(1+GT183)*(1+GU183)*(1+GV183)*(1+GW183)*(1+GX183)*(1+GY183)*(1+GZ183)*(1+HA183)*(1+HB183)*(1+HC183)*(1+HD183)*(1+HE183)*(1+HF183)*(1+HG183)*(1+HH183)*(1+HI183)*(1+HJ183)*(1+HK183)*(1+HL183)*(1+HM183)*(1+HN183)*(1+HO183)*(1+HP183)*(1+HQ183)*(1+HR183)*(1+HS183)*(1+HT183)*(1+HU183)*(1+HV183)*(1+HW183)*(1+HX183)*(1+HY183)*(1+HZ183)*(1+IA183)*(1+IB183)*(1+IC183)*(1+ID183)*(1+IE183)*(1+IF183)</f>
        <v>85645.158314481436</v>
      </c>
    </row>
    <row r="184" spans="1:241" x14ac:dyDescent="0.25">
      <c r="A184">
        <v>87</v>
      </c>
      <c r="B184">
        <v>106</v>
      </c>
      <c r="C184">
        <v>113</v>
      </c>
      <c r="D184">
        <v>18</v>
      </c>
      <c r="E184">
        <v>61</v>
      </c>
      <c r="F184">
        <v>78</v>
      </c>
      <c r="G184">
        <v>74</v>
      </c>
      <c r="H184">
        <v>4</v>
      </c>
      <c r="I184">
        <v>84</v>
      </c>
      <c r="J184">
        <v>89</v>
      </c>
      <c r="K184">
        <v>9</v>
      </c>
      <c r="L184">
        <v>40</v>
      </c>
      <c r="M184">
        <v>110</v>
      </c>
      <c r="N184">
        <v>45</v>
      </c>
      <c r="O184">
        <v>2</v>
      </c>
      <c r="P184">
        <v>32</v>
      </c>
      <c r="Q184">
        <v>25</v>
      </c>
      <c r="R184">
        <v>39</v>
      </c>
      <c r="S184">
        <v>107</v>
      </c>
      <c r="T184">
        <v>102</v>
      </c>
      <c r="U184">
        <v>14</v>
      </c>
      <c r="V184">
        <v>78</v>
      </c>
      <c r="W184">
        <v>32</v>
      </c>
      <c r="X184">
        <v>72</v>
      </c>
      <c r="Y184">
        <v>93</v>
      </c>
      <c r="Z184">
        <v>47</v>
      </c>
      <c r="AA184">
        <v>117</v>
      </c>
      <c r="AB184">
        <v>9</v>
      </c>
      <c r="AC184">
        <v>115</v>
      </c>
      <c r="AD184">
        <v>90</v>
      </c>
      <c r="AE184">
        <v>43</v>
      </c>
      <c r="AF184">
        <v>84</v>
      </c>
      <c r="AG184">
        <v>17</v>
      </c>
      <c r="AH184">
        <v>71</v>
      </c>
      <c r="AI184">
        <v>99</v>
      </c>
      <c r="AJ184">
        <v>3</v>
      </c>
      <c r="AK184">
        <v>54</v>
      </c>
      <c r="AL184">
        <v>72</v>
      </c>
      <c r="AM184">
        <v>103</v>
      </c>
      <c r="AN184">
        <v>116</v>
      </c>
      <c r="AO184">
        <v>113</v>
      </c>
      <c r="AP184">
        <v>1</v>
      </c>
      <c r="AQ184">
        <v>32</v>
      </c>
      <c r="AR184">
        <v>79</v>
      </c>
      <c r="AS184">
        <v>33</v>
      </c>
      <c r="AT184">
        <v>18</v>
      </c>
      <c r="AU184">
        <v>57</v>
      </c>
      <c r="AV184">
        <v>113</v>
      </c>
      <c r="AW184">
        <v>81</v>
      </c>
      <c r="AX184">
        <v>27</v>
      </c>
      <c r="AY184">
        <v>36</v>
      </c>
      <c r="AZ184">
        <v>58</v>
      </c>
      <c r="BA184">
        <v>101</v>
      </c>
      <c r="BB184">
        <v>39</v>
      </c>
      <c r="BC184">
        <v>106</v>
      </c>
      <c r="BD184">
        <v>99</v>
      </c>
      <c r="BE184">
        <v>63</v>
      </c>
      <c r="BF184">
        <v>1</v>
      </c>
      <c r="BG184">
        <v>105</v>
      </c>
      <c r="BH184">
        <v>103</v>
      </c>
      <c r="BI184">
        <v>0</v>
      </c>
      <c r="BJ184">
        <v>118</v>
      </c>
      <c r="BK184">
        <v>104</v>
      </c>
      <c r="BL184">
        <v>87</v>
      </c>
      <c r="BM184">
        <v>110</v>
      </c>
      <c r="BN184">
        <v>101</v>
      </c>
      <c r="BO184">
        <v>106</v>
      </c>
      <c r="BP184">
        <v>2</v>
      </c>
      <c r="BQ184">
        <v>96</v>
      </c>
      <c r="BR184">
        <v>72</v>
      </c>
      <c r="BS184">
        <v>17</v>
      </c>
      <c r="BT184">
        <v>63</v>
      </c>
      <c r="BU184">
        <v>76</v>
      </c>
      <c r="BV184">
        <v>74</v>
      </c>
      <c r="BW184">
        <v>0</v>
      </c>
      <c r="BX184">
        <v>39</v>
      </c>
      <c r="BY184">
        <v>26</v>
      </c>
      <c r="BZ184">
        <v>21</v>
      </c>
      <c r="CA184">
        <v>20</v>
      </c>
      <c r="CB184">
        <v>23</v>
      </c>
      <c r="CC184">
        <v>6</v>
      </c>
      <c r="CD184">
        <v>111</v>
      </c>
      <c r="CE184">
        <v>17</v>
      </c>
      <c r="CF184">
        <v>33</v>
      </c>
      <c r="CG184">
        <v>66</v>
      </c>
      <c r="CH184">
        <v>35</v>
      </c>
      <c r="CI184">
        <v>30</v>
      </c>
      <c r="CJ184">
        <v>31</v>
      </c>
      <c r="CK184">
        <v>77</v>
      </c>
      <c r="CL184">
        <v>104</v>
      </c>
      <c r="CM184">
        <v>31</v>
      </c>
      <c r="CN184">
        <v>6</v>
      </c>
      <c r="CO184">
        <v>27</v>
      </c>
      <c r="CP184">
        <v>20</v>
      </c>
      <c r="CQ184">
        <v>60</v>
      </c>
      <c r="CR184">
        <v>57</v>
      </c>
      <c r="CS184">
        <v>117</v>
      </c>
      <c r="CT184">
        <v>89</v>
      </c>
      <c r="CU184">
        <v>96</v>
      </c>
      <c r="CV184">
        <v>78</v>
      </c>
      <c r="CW184">
        <v>118</v>
      </c>
      <c r="CX184">
        <v>18</v>
      </c>
      <c r="CY184">
        <v>19</v>
      </c>
      <c r="CZ184">
        <v>26</v>
      </c>
      <c r="DA184">
        <v>70</v>
      </c>
      <c r="DB184">
        <v>74</v>
      </c>
      <c r="DC184">
        <v>87</v>
      </c>
      <c r="DD184">
        <v>63</v>
      </c>
      <c r="DE184">
        <v>96</v>
      </c>
      <c r="DF184">
        <v>109</v>
      </c>
      <c r="DG184">
        <v>19</v>
      </c>
      <c r="DH184">
        <v>66</v>
      </c>
      <c r="DI184">
        <v>87</v>
      </c>
      <c r="DJ184">
        <v>61</v>
      </c>
      <c r="DK184">
        <v>79</v>
      </c>
      <c r="DL184">
        <v>107</v>
      </c>
      <c r="DM184">
        <v>58</v>
      </c>
      <c r="DN184">
        <v>64</v>
      </c>
      <c r="DO184">
        <v>99</v>
      </c>
      <c r="DP184">
        <v>19</v>
      </c>
      <c r="DQ184" s="86">
        <f ca="1">Control!$C$7*Calculations!$C$82*INDEX('Monthly Data'!N:N,Calculations!$C$116+MOD(A184,Calculations!$C$118))+Control!$C$7*Calculations!$C$83*INDEX('Monthly Data'!O:O,Calculations!$C$116+MOD(A184,Calculations!$C$118))+Control!$C$7*Calculations!$C$84*INDEX('Monthly Data'!P:P,Calculations!$C$116+MOD(A184,Calculations!$C$118))+Control!$C$7*Calculations!$C$85*INDEX('Monthly Data'!Q:Q,Calculations!$C$116+MOD(A184,Calculations!$C$118))+(1-Control!$C$7*Calculations!$C$87)*INDEX('Monthly Data'!R:R,Calculations!$C$116+MOD(A184,Calculations!$C$118))</f>
        <v>2.5790695379256122E-2</v>
      </c>
      <c r="DR184" s="86">
        <f ca="1">Control!$C$7*Calculations!$C$82*INDEX('Monthly Data'!N:N,Calculations!$C$116+MOD(B184,Calculations!$C$118))+Control!$C$7*Calculations!$C$83*INDEX('Monthly Data'!O:O,Calculations!$C$116+MOD(B184,Calculations!$C$118))+Control!$C$7*Calculations!$C$84*INDEX('Monthly Data'!P:P,Calculations!$C$116+MOD(B184,Calculations!$C$118))+Control!$C$7*Calculations!$C$85*INDEX('Monthly Data'!Q:Q,Calculations!$C$116+MOD(B184,Calculations!$C$118))+(1-Control!$C$7*Calculations!$C$87)*INDEX('Monthly Data'!R:R,Calculations!$C$116+MOD(B184,Calculations!$C$118))</f>
        <v>6.6954569943530936E-3</v>
      </c>
      <c r="DS184" s="86">
        <f ca="1">Control!$C$7*Calculations!$C$82*INDEX('Monthly Data'!N:N,Calculations!$C$116+MOD(C184,Calculations!$C$118))+Control!$C$7*Calculations!$C$83*INDEX('Monthly Data'!O:O,Calculations!$C$116+MOD(C184,Calculations!$C$118))+Control!$C$7*Calculations!$C$84*INDEX('Monthly Data'!P:P,Calculations!$C$116+MOD(C184,Calculations!$C$118))+Control!$C$7*Calculations!$C$85*INDEX('Monthly Data'!Q:Q,Calculations!$C$116+MOD(C184,Calculations!$C$118))+(1-Control!$C$7*Calculations!$C$87)*INDEX('Monthly Data'!R:R,Calculations!$C$116+MOD(C184,Calculations!$C$118))</f>
        <v>4.4327772793586687E-3</v>
      </c>
      <c r="DT184" s="86">
        <f ca="1">Control!$C$7*Calculations!$C$82*INDEX('Monthly Data'!N:N,Calculations!$C$116+MOD(D184,Calculations!$C$118))+Control!$C$7*Calculations!$C$83*INDEX('Monthly Data'!O:O,Calculations!$C$116+MOD(D184,Calculations!$C$118))+Control!$C$7*Calculations!$C$84*INDEX('Monthly Data'!P:P,Calculations!$C$116+MOD(D184,Calculations!$C$118))+Control!$C$7*Calculations!$C$85*INDEX('Monthly Data'!Q:Q,Calculations!$C$116+MOD(D184,Calculations!$C$118))+(1-Control!$C$7*Calculations!$C$87)*INDEX('Monthly Data'!R:R,Calculations!$C$116+MOD(D184,Calculations!$C$118))</f>
        <v>-7.4084874653726545E-3</v>
      </c>
      <c r="DU184" s="86">
        <f ca="1">Control!$C$7*Calculations!$C$82*INDEX('Monthly Data'!N:N,Calculations!$C$116+MOD(E184,Calculations!$C$118))+Control!$C$7*Calculations!$C$83*INDEX('Monthly Data'!O:O,Calculations!$C$116+MOD(E184,Calculations!$C$118))+Control!$C$7*Calculations!$C$84*INDEX('Monthly Data'!P:P,Calculations!$C$116+MOD(E184,Calculations!$C$118))+Control!$C$7*Calculations!$C$85*INDEX('Monthly Data'!Q:Q,Calculations!$C$116+MOD(E184,Calculations!$C$118))+(1-Control!$C$7*Calculations!$C$87)*INDEX('Monthly Data'!R:R,Calculations!$C$116+MOD(E184,Calculations!$C$118))</f>
        <v>2.766281641786093E-2</v>
      </c>
      <c r="DV184" s="86">
        <f ca="1">Control!$C$7*Calculations!$C$82*INDEX('Monthly Data'!N:N,Calculations!$C$116+MOD(F184,Calculations!$C$118))+Control!$C$7*Calculations!$C$83*INDEX('Monthly Data'!O:O,Calculations!$C$116+MOD(F184,Calculations!$C$118))+Control!$C$7*Calculations!$C$84*INDEX('Monthly Data'!P:P,Calculations!$C$116+MOD(F184,Calculations!$C$118))+Control!$C$7*Calculations!$C$85*INDEX('Monthly Data'!Q:Q,Calculations!$C$116+MOD(F184,Calculations!$C$118))+(1-Control!$C$7*Calculations!$C$87)*INDEX('Monthly Data'!R:R,Calculations!$C$116+MOD(F184,Calculations!$C$118))</f>
        <v>1.7472933988537529E-2</v>
      </c>
      <c r="DW184" s="86">
        <f ca="1">Control!$C$7*Calculations!$C$82*INDEX('Monthly Data'!N:N,Calculations!$C$116+MOD(G184,Calculations!$C$118))+Control!$C$7*Calculations!$C$83*INDEX('Monthly Data'!O:O,Calculations!$C$116+MOD(G184,Calculations!$C$118))+Control!$C$7*Calculations!$C$84*INDEX('Monthly Data'!P:P,Calculations!$C$116+MOD(G184,Calculations!$C$118))+Control!$C$7*Calculations!$C$85*INDEX('Monthly Data'!Q:Q,Calculations!$C$116+MOD(G184,Calculations!$C$118))+(1-Control!$C$7*Calculations!$C$87)*INDEX('Monthly Data'!R:R,Calculations!$C$116+MOD(G184,Calculations!$C$118))</f>
        <v>3.7118215575026904E-2</v>
      </c>
      <c r="DX184" s="86">
        <f ca="1">Control!$C$7*Calculations!$C$82*INDEX('Monthly Data'!N:N,Calculations!$C$116+MOD(H184,Calculations!$C$118))+Control!$C$7*Calculations!$C$83*INDEX('Monthly Data'!O:O,Calculations!$C$116+MOD(H184,Calculations!$C$118))+Control!$C$7*Calculations!$C$84*INDEX('Monthly Data'!P:P,Calculations!$C$116+MOD(H184,Calculations!$C$118))+Control!$C$7*Calculations!$C$85*INDEX('Monthly Data'!Q:Q,Calculations!$C$116+MOD(H184,Calculations!$C$118))+(1-Control!$C$7*Calculations!$C$87)*INDEX('Monthly Data'!R:R,Calculations!$C$116+MOD(H184,Calculations!$C$118))</f>
        <v>1.3423979074716584E-2</v>
      </c>
      <c r="DY184" s="86">
        <f ca="1">Control!$C$7*Calculations!$C$82*INDEX('Monthly Data'!N:N,Calculations!$C$116+MOD(I184,Calculations!$C$118))+Control!$C$7*Calculations!$C$83*INDEX('Monthly Data'!O:O,Calculations!$C$116+MOD(I184,Calculations!$C$118))+Control!$C$7*Calculations!$C$84*INDEX('Monthly Data'!P:P,Calculations!$C$116+MOD(I184,Calculations!$C$118))+Control!$C$7*Calculations!$C$85*INDEX('Monthly Data'!Q:Q,Calculations!$C$116+MOD(I184,Calculations!$C$118))+(1-Control!$C$7*Calculations!$C$87)*INDEX('Monthly Data'!R:R,Calculations!$C$116+MOD(I184,Calculations!$C$118))</f>
        <v>-1.880155173376722E-2</v>
      </c>
      <c r="DZ184" s="86">
        <f ca="1">Control!$C$7*Calculations!$C$82*INDEX('Monthly Data'!N:N,Calculations!$C$116+MOD(J184,Calculations!$C$118))+Control!$C$7*Calculations!$C$83*INDEX('Monthly Data'!O:O,Calculations!$C$116+MOD(J184,Calculations!$C$118))+Control!$C$7*Calculations!$C$84*INDEX('Monthly Data'!P:P,Calculations!$C$116+MOD(J184,Calculations!$C$118))+Control!$C$7*Calculations!$C$85*INDEX('Monthly Data'!Q:Q,Calculations!$C$116+MOD(J184,Calculations!$C$118))+(1-Control!$C$7*Calculations!$C$87)*INDEX('Monthly Data'!R:R,Calculations!$C$116+MOD(J184,Calculations!$C$118))</f>
        <v>2.3852824346838646E-2</v>
      </c>
      <c r="EA184" s="86">
        <f ca="1">Control!$C$7*Calculations!$C$82*INDEX('Monthly Data'!N:N,Calculations!$C$116+MOD(K184,Calculations!$C$118))+Control!$C$7*Calculations!$C$83*INDEX('Monthly Data'!O:O,Calculations!$C$116+MOD(K184,Calculations!$C$118))+Control!$C$7*Calculations!$C$84*INDEX('Monthly Data'!P:P,Calculations!$C$116+MOD(K184,Calculations!$C$118))+Control!$C$7*Calculations!$C$85*INDEX('Monthly Data'!Q:Q,Calculations!$C$116+MOD(K184,Calculations!$C$118))+(1-Control!$C$7*Calculations!$C$87)*INDEX('Monthly Data'!R:R,Calculations!$C$116+MOD(K184,Calculations!$C$118))</f>
        <v>2.4470405846852006E-3</v>
      </c>
      <c r="EB184" s="86">
        <f ca="1">Control!$C$7*Calculations!$C$82*INDEX('Monthly Data'!N:N,Calculations!$C$116+MOD(L184,Calculations!$C$118))+Control!$C$7*Calculations!$C$83*INDEX('Monthly Data'!O:O,Calculations!$C$116+MOD(L184,Calculations!$C$118))+Control!$C$7*Calculations!$C$84*INDEX('Monthly Data'!P:P,Calculations!$C$116+MOD(L184,Calculations!$C$118))+Control!$C$7*Calculations!$C$85*INDEX('Monthly Data'!Q:Q,Calculations!$C$116+MOD(L184,Calculations!$C$118))+(1-Control!$C$7*Calculations!$C$87)*INDEX('Monthly Data'!R:R,Calculations!$C$116+MOD(L184,Calculations!$C$118))</f>
        <v>-4.417423226995453E-3</v>
      </c>
      <c r="EC184" s="86">
        <f ca="1">Control!$C$7*Calculations!$C$82*INDEX('Monthly Data'!N:N,Calculations!$C$116+MOD(M184,Calculations!$C$118))+Control!$C$7*Calculations!$C$83*INDEX('Monthly Data'!O:O,Calculations!$C$116+MOD(M184,Calculations!$C$118))+Control!$C$7*Calculations!$C$84*INDEX('Monthly Data'!P:P,Calculations!$C$116+MOD(M184,Calculations!$C$118))+Control!$C$7*Calculations!$C$85*INDEX('Monthly Data'!Q:Q,Calculations!$C$116+MOD(M184,Calculations!$C$118))+(1-Control!$C$7*Calculations!$C$87)*INDEX('Monthly Data'!R:R,Calculations!$C$116+MOD(M184,Calculations!$C$118))</f>
        <v>3.127051071655923E-3</v>
      </c>
      <c r="ED184" s="86">
        <f ca="1">Control!$C$7*Calculations!$C$82*INDEX('Monthly Data'!N:N,Calculations!$C$116+MOD(N184,Calculations!$C$118))+Control!$C$7*Calculations!$C$83*INDEX('Monthly Data'!O:O,Calculations!$C$116+MOD(N184,Calculations!$C$118))+Control!$C$7*Calculations!$C$84*INDEX('Monthly Data'!P:P,Calculations!$C$116+MOD(N184,Calculations!$C$118))+Control!$C$7*Calculations!$C$85*INDEX('Monthly Data'!Q:Q,Calculations!$C$116+MOD(N184,Calculations!$C$118))+(1-Control!$C$7*Calculations!$C$87)*INDEX('Monthly Data'!R:R,Calculations!$C$116+MOD(N184,Calculations!$C$118))</f>
        <v>1.2435425892067014E-2</v>
      </c>
      <c r="EE184" s="86">
        <f ca="1">Control!$C$7*Calculations!$C$82*INDEX('Monthly Data'!N:N,Calculations!$C$116+MOD(O184,Calculations!$C$118))+Control!$C$7*Calculations!$C$83*INDEX('Monthly Data'!O:O,Calculations!$C$116+MOD(O184,Calculations!$C$118))+Control!$C$7*Calculations!$C$84*INDEX('Monthly Data'!P:P,Calculations!$C$116+MOD(O184,Calculations!$C$118))+Control!$C$7*Calculations!$C$85*INDEX('Monthly Data'!Q:Q,Calculations!$C$116+MOD(O184,Calculations!$C$118))+(1-Control!$C$7*Calculations!$C$87)*INDEX('Monthly Data'!R:R,Calculations!$C$116+MOD(O184,Calculations!$C$118))</f>
        <v>7.7184133340106598E-3</v>
      </c>
      <c r="EF184" s="86">
        <f ca="1">Control!$C$7*Calculations!$C$82*INDEX('Monthly Data'!N:N,Calculations!$C$116+MOD(P184,Calculations!$C$118))+Control!$C$7*Calculations!$C$83*INDEX('Monthly Data'!O:O,Calculations!$C$116+MOD(P184,Calculations!$C$118))+Control!$C$7*Calculations!$C$84*INDEX('Monthly Data'!P:P,Calculations!$C$116+MOD(P184,Calculations!$C$118))+Control!$C$7*Calculations!$C$85*INDEX('Monthly Data'!Q:Q,Calculations!$C$116+MOD(P184,Calculations!$C$118))+(1-Control!$C$7*Calculations!$C$87)*INDEX('Monthly Data'!R:R,Calculations!$C$116+MOD(P184,Calculations!$C$118))</f>
        <v>-2.6378232493851243E-2</v>
      </c>
      <c r="EG184" s="86">
        <f ca="1">Control!$C$7*Calculations!$C$82*INDEX('Monthly Data'!N:N,Calculations!$C$116+MOD(Q184,Calculations!$C$118))+Control!$C$7*Calculations!$C$83*INDEX('Monthly Data'!O:O,Calculations!$C$116+MOD(Q184,Calculations!$C$118))+Control!$C$7*Calculations!$C$84*INDEX('Monthly Data'!P:P,Calculations!$C$116+MOD(Q184,Calculations!$C$118))+Control!$C$7*Calculations!$C$85*INDEX('Monthly Data'!Q:Q,Calculations!$C$116+MOD(Q184,Calculations!$C$118))+(1-Control!$C$7*Calculations!$C$87)*INDEX('Monthly Data'!R:R,Calculations!$C$116+MOD(Q184,Calculations!$C$118))</f>
        <v>-3.299557342782896E-2</v>
      </c>
      <c r="EH184" s="86">
        <f ca="1">Control!$C$7*Calculations!$C$82*INDEX('Monthly Data'!N:N,Calculations!$C$116+MOD(R184,Calculations!$C$118))+Control!$C$7*Calculations!$C$83*INDEX('Monthly Data'!O:O,Calculations!$C$116+MOD(R184,Calculations!$C$118))+Control!$C$7*Calculations!$C$84*INDEX('Monthly Data'!P:P,Calculations!$C$116+MOD(R184,Calculations!$C$118))+Control!$C$7*Calculations!$C$85*INDEX('Monthly Data'!Q:Q,Calculations!$C$116+MOD(R184,Calculations!$C$118))+(1-Control!$C$7*Calculations!$C$87)*INDEX('Monthly Data'!R:R,Calculations!$C$116+MOD(R184,Calculations!$C$118))</f>
        <v>1.5063457444773597E-2</v>
      </c>
      <c r="EI184" s="86">
        <f ca="1">Control!$C$7*Calculations!$C$82*INDEX('Monthly Data'!N:N,Calculations!$C$116+MOD(S184,Calculations!$C$118))+Control!$C$7*Calculations!$C$83*INDEX('Monthly Data'!O:O,Calculations!$C$116+MOD(S184,Calculations!$C$118))+Control!$C$7*Calculations!$C$84*INDEX('Monthly Data'!P:P,Calculations!$C$116+MOD(S184,Calculations!$C$118))+Control!$C$7*Calculations!$C$85*INDEX('Monthly Data'!Q:Q,Calculations!$C$116+MOD(S184,Calculations!$C$118))+(1-Control!$C$7*Calculations!$C$87)*INDEX('Monthly Data'!R:R,Calculations!$C$116+MOD(S184,Calculations!$C$118))</f>
        <v>1.5216630695380906E-2</v>
      </c>
      <c r="EJ184" s="86">
        <f ca="1">Control!$C$7*Calculations!$C$82*INDEX('Monthly Data'!N:N,Calculations!$C$116+MOD(T184,Calculations!$C$118))+Control!$C$7*Calculations!$C$83*INDEX('Monthly Data'!O:O,Calculations!$C$116+MOD(T184,Calculations!$C$118))+Control!$C$7*Calculations!$C$84*INDEX('Monthly Data'!P:P,Calculations!$C$116+MOD(T184,Calculations!$C$118))+Control!$C$7*Calculations!$C$85*INDEX('Monthly Data'!Q:Q,Calculations!$C$116+MOD(T184,Calculations!$C$118))+(1-Control!$C$7*Calculations!$C$87)*INDEX('Monthly Data'!R:R,Calculations!$C$116+MOD(T184,Calculations!$C$118))</f>
        <v>-1.8530040247387896E-2</v>
      </c>
      <c r="EK184" s="86">
        <f ca="1">Control!$C$7*Calculations!$C$82*INDEX('Monthly Data'!N:N,Calculations!$C$116+MOD(U184,Calculations!$C$118))+Control!$C$7*Calculations!$C$83*INDEX('Monthly Data'!O:O,Calculations!$C$116+MOD(U184,Calculations!$C$118))+Control!$C$7*Calculations!$C$84*INDEX('Monthly Data'!P:P,Calculations!$C$116+MOD(U184,Calculations!$C$118))+Control!$C$7*Calculations!$C$85*INDEX('Monthly Data'!Q:Q,Calculations!$C$116+MOD(U184,Calculations!$C$118))+(1-Control!$C$7*Calculations!$C$87)*INDEX('Monthly Data'!R:R,Calculations!$C$116+MOD(U184,Calculations!$C$118))</f>
        <v>9.5791276036140301E-3</v>
      </c>
      <c r="EL184" s="86">
        <f ca="1">Control!$C$7*Calculations!$C$82*INDEX('Monthly Data'!N:N,Calculations!$C$116+MOD(V184,Calculations!$C$118))+Control!$C$7*Calculations!$C$83*INDEX('Monthly Data'!O:O,Calculations!$C$116+MOD(V184,Calculations!$C$118))+Control!$C$7*Calculations!$C$84*INDEX('Monthly Data'!P:P,Calculations!$C$116+MOD(V184,Calculations!$C$118))+Control!$C$7*Calculations!$C$85*INDEX('Monthly Data'!Q:Q,Calculations!$C$116+MOD(V184,Calculations!$C$118))+(1-Control!$C$7*Calculations!$C$87)*INDEX('Monthly Data'!R:R,Calculations!$C$116+MOD(V184,Calculations!$C$118))</f>
        <v>1.7472933988537529E-2</v>
      </c>
      <c r="EM184" s="86">
        <f ca="1">Control!$C$7*Calculations!$C$82*INDEX('Monthly Data'!N:N,Calculations!$C$116+MOD(W184,Calculations!$C$118))+Control!$C$7*Calculations!$C$83*INDEX('Monthly Data'!O:O,Calculations!$C$116+MOD(W184,Calculations!$C$118))+Control!$C$7*Calculations!$C$84*INDEX('Monthly Data'!P:P,Calculations!$C$116+MOD(W184,Calculations!$C$118))+Control!$C$7*Calculations!$C$85*INDEX('Monthly Data'!Q:Q,Calculations!$C$116+MOD(W184,Calculations!$C$118))+(1-Control!$C$7*Calculations!$C$87)*INDEX('Monthly Data'!R:R,Calculations!$C$116+MOD(W184,Calculations!$C$118))</f>
        <v>-2.6378232493851243E-2</v>
      </c>
      <c r="EN184" s="86">
        <f ca="1">Control!$C$7*Calculations!$C$82*INDEX('Monthly Data'!N:N,Calculations!$C$116+MOD(X184,Calculations!$C$118))+Control!$C$7*Calculations!$C$83*INDEX('Monthly Data'!O:O,Calculations!$C$116+MOD(X184,Calculations!$C$118))+Control!$C$7*Calculations!$C$84*INDEX('Monthly Data'!P:P,Calculations!$C$116+MOD(X184,Calculations!$C$118))+Control!$C$7*Calculations!$C$85*INDEX('Monthly Data'!Q:Q,Calculations!$C$116+MOD(X184,Calculations!$C$118))+(1-Control!$C$7*Calculations!$C$87)*INDEX('Monthly Data'!R:R,Calculations!$C$116+MOD(X184,Calculations!$C$118))</f>
        <v>-4.3408051735618014E-2</v>
      </c>
      <c r="EO184" s="86">
        <f ca="1">Control!$C$7*Calculations!$C$82*INDEX('Monthly Data'!N:N,Calculations!$C$116+MOD(Y184,Calculations!$C$118))+Control!$C$7*Calculations!$C$83*INDEX('Monthly Data'!O:O,Calculations!$C$116+MOD(Y184,Calculations!$C$118))+Control!$C$7*Calculations!$C$84*INDEX('Monthly Data'!P:P,Calculations!$C$116+MOD(Y184,Calculations!$C$118))+Control!$C$7*Calculations!$C$85*INDEX('Monthly Data'!Q:Q,Calculations!$C$116+MOD(Y184,Calculations!$C$118))+(1-Control!$C$7*Calculations!$C$87)*INDEX('Monthly Data'!R:R,Calculations!$C$116+MOD(Y184,Calculations!$C$118))</f>
        <v>1.1809891087585166E-2</v>
      </c>
      <c r="EP184" s="86">
        <f ca="1">Control!$C$7*Calculations!$C$82*INDEX('Monthly Data'!N:N,Calculations!$C$116+MOD(Z184,Calculations!$C$118))+Control!$C$7*Calculations!$C$83*INDEX('Monthly Data'!O:O,Calculations!$C$116+MOD(Z184,Calculations!$C$118))+Control!$C$7*Calculations!$C$84*INDEX('Monthly Data'!P:P,Calculations!$C$116+MOD(Z184,Calculations!$C$118))+Control!$C$7*Calculations!$C$85*INDEX('Monthly Data'!Q:Q,Calculations!$C$116+MOD(Z184,Calculations!$C$118))+(1-Control!$C$7*Calculations!$C$87)*INDEX('Monthly Data'!R:R,Calculations!$C$116+MOD(Z184,Calculations!$C$118))</f>
        <v>3.1011313347584085E-2</v>
      </c>
      <c r="EQ184" s="86">
        <f ca="1">Control!$C$7*Calculations!$C$82*INDEX('Monthly Data'!N:N,Calculations!$C$116+MOD(AA184,Calculations!$C$118))+Control!$C$7*Calculations!$C$83*INDEX('Monthly Data'!O:O,Calculations!$C$116+MOD(AA184,Calculations!$C$118))+Control!$C$7*Calculations!$C$84*INDEX('Monthly Data'!P:P,Calculations!$C$116+MOD(AA184,Calculations!$C$118))+Control!$C$7*Calculations!$C$85*INDEX('Monthly Data'!Q:Q,Calculations!$C$116+MOD(AA184,Calculations!$C$118))+(1-Control!$C$7*Calculations!$C$87)*INDEX('Monthly Data'!R:R,Calculations!$C$116+MOD(AA184,Calculations!$C$118))</f>
        <v>-7.3651264633385334E-4</v>
      </c>
      <c r="ER184" s="86">
        <f ca="1">Control!$C$7*Calculations!$C$82*INDEX('Monthly Data'!N:N,Calculations!$C$116+MOD(AB184,Calculations!$C$118))+Control!$C$7*Calculations!$C$83*INDEX('Monthly Data'!O:O,Calculations!$C$116+MOD(AB184,Calculations!$C$118))+Control!$C$7*Calculations!$C$84*INDEX('Monthly Data'!P:P,Calculations!$C$116+MOD(AB184,Calculations!$C$118))+Control!$C$7*Calculations!$C$85*INDEX('Monthly Data'!Q:Q,Calculations!$C$116+MOD(AB184,Calculations!$C$118))+(1-Control!$C$7*Calculations!$C$87)*INDEX('Monthly Data'!R:R,Calculations!$C$116+MOD(AB184,Calculations!$C$118))</f>
        <v>2.4470405846852006E-3</v>
      </c>
      <c r="ES184" s="86">
        <f ca="1">Control!$C$7*Calculations!$C$82*INDEX('Monthly Data'!N:N,Calculations!$C$116+MOD(AC184,Calculations!$C$118))+Control!$C$7*Calculations!$C$83*INDEX('Monthly Data'!O:O,Calculations!$C$116+MOD(AC184,Calculations!$C$118))+Control!$C$7*Calculations!$C$84*INDEX('Monthly Data'!P:P,Calculations!$C$116+MOD(AC184,Calculations!$C$118))+Control!$C$7*Calculations!$C$85*INDEX('Monthly Data'!Q:Q,Calculations!$C$116+MOD(AC184,Calculations!$C$118))+(1-Control!$C$7*Calculations!$C$87)*INDEX('Monthly Data'!R:R,Calculations!$C$116+MOD(AC184,Calculations!$C$118))</f>
        <v>4.5132804118240749E-2</v>
      </c>
      <c r="ET184" s="86">
        <f ca="1">Control!$C$7*Calculations!$C$82*INDEX('Monthly Data'!N:N,Calculations!$C$116+MOD(AD184,Calculations!$C$118))+Control!$C$7*Calculations!$C$83*INDEX('Monthly Data'!O:O,Calculations!$C$116+MOD(AD184,Calculations!$C$118))+Control!$C$7*Calculations!$C$84*INDEX('Monthly Data'!P:P,Calculations!$C$116+MOD(AD184,Calculations!$C$118))+Control!$C$7*Calculations!$C$85*INDEX('Monthly Data'!Q:Q,Calculations!$C$116+MOD(AD184,Calculations!$C$118))+(1-Control!$C$7*Calculations!$C$87)*INDEX('Monthly Data'!R:R,Calculations!$C$116+MOD(AD184,Calculations!$C$118))</f>
        <v>1.7831091590102856E-2</v>
      </c>
      <c r="EU184" s="86">
        <f ca="1">Control!$C$7*Calculations!$C$82*INDEX('Monthly Data'!N:N,Calculations!$C$116+MOD(AE184,Calculations!$C$118))+Control!$C$7*Calculations!$C$83*INDEX('Monthly Data'!O:O,Calculations!$C$116+MOD(AE184,Calculations!$C$118))+Control!$C$7*Calculations!$C$84*INDEX('Monthly Data'!P:P,Calculations!$C$116+MOD(AE184,Calculations!$C$118))+Control!$C$7*Calculations!$C$85*INDEX('Monthly Data'!Q:Q,Calculations!$C$116+MOD(AE184,Calculations!$C$118))+(1-Control!$C$7*Calculations!$C$87)*INDEX('Monthly Data'!R:R,Calculations!$C$116+MOD(AE184,Calculations!$C$118))</f>
        <v>5.1279584938936244E-2</v>
      </c>
      <c r="EV184" s="86">
        <f ca="1">Control!$C$7*Calculations!$C$82*INDEX('Monthly Data'!N:N,Calculations!$C$116+MOD(AF184,Calculations!$C$118))+Control!$C$7*Calculations!$C$83*INDEX('Monthly Data'!O:O,Calculations!$C$116+MOD(AF184,Calculations!$C$118))+Control!$C$7*Calculations!$C$84*INDEX('Monthly Data'!P:P,Calculations!$C$116+MOD(AF184,Calculations!$C$118))+Control!$C$7*Calculations!$C$85*INDEX('Monthly Data'!Q:Q,Calculations!$C$116+MOD(AF184,Calculations!$C$118))+(1-Control!$C$7*Calculations!$C$87)*INDEX('Monthly Data'!R:R,Calculations!$C$116+MOD(AF184,Calculations!$C$118))</f>
        <v>-1.880155173376722E-2</v>
      </c>
      <c r="EW184" s="86">
        <f ca="1">Control!$C$7*Calculations!$C$82*INDEX('Monthly Data'!N:N,Calculations!$C$116+MOD(AG184,Calculations!$C$118))+Control!$C$7*Calculations!$C$83*INDEX('Monthly Data'!O:O,Calculations!$C$116+MOD(AG184,Calculations!$C$118))+Control!$C$7*Calculations!$C$84*INDEX('Monthly Data'!P:P,Calculations!$C$116+MOD(AG184,Calculations!$C$118))+Control!$C$7*Calculations!$C$85*INDEX('Monthly Data'!Q:Q,Calculations!$C$116+MOD(AG184,Calculations!$C$118))+(1-Control!$C$7*Calculations!$C$87)*INDEX('Monthly Data'!R:R,Calculations!$C$116+MOD(AG184,Calculations!$C$118))</f>
        <v>-2.0269389991732112E-2</v>
      </c>
      <c r="EX184" s="86">
        <f ca="1">Control!$C$7*Calculations!$C$82*INDEX('Monthly Data'!N:N,Calculations!$C$116+MOD(AH184,Calculations!$C$118))+Control!$C$7*Calculations!$C$83*INDEX('Monthly Data'!O:O,Calculations!$C$116+MOD(AH184,Calculations!$C$118))+Control!$C$7*Calculations!$C$84*INDEX('Monthly Data'!P:P,Calculations!$C$116+MOD(AH184,Calculations!$C$118))+Control!$C$7*Calculations!$C$85*INDEX('Monthly Data'!Q:Q,Calculations!$C$116+MOD(AH184,Calculations!$C$118))+(1-Control!$C$7*Calculations!$C$87)*INDEX('Monthly Data'!R:R,Calculations!$C$116+MOD(AH184,Calculations!$C$118))</f>
        <v>-2.072517756005474E-2</v>
      </c>
      <c r="EY184" s="86">
        <f ca="1">Control!$C$7*Calculations!$C$82*INDEX('Monthly Data'!N:N,Calculations!$C$116+MOD(AI184,Calculations!$C$118))+Control!$C$7*Calculations!$C$83*INDEX('Monthly Data'!O:O,Calculations!$C$116+MOD(AI184,Calculations!$C$118))+Control!$C$7*Calculations!$C$84*INDEX('Monthly Data'!P:P,Calculations!$C$116+MOD(AI184,Calculations!$C$118))+Control!$C$7*Calculations!$C$85*INDEX('Monthly Data'!Q:Q,Calculations!$C$116+MOD(AI184,Calculations!$C$118))+(1-Control!$C$7*Calculations!$C$87)*INDEX('Monthly Data'!R:R,Calculations!$C$116+MOD(AI184,Calculations!$C$118))</f>
        <v>-1.1360801645249321E-2</v>
      </c>
      <c r="EZ184" s="86">
        <f ca="1">Control!$C$7*Calculations!$C$82*INDEX('Monthly Data'!N:N,Calculations!$C$116+MOD(AJ184,Calculations!$C$118))+Control!$C$7*Calculations!$C$83*INDEX('Monthly Data'!O:O,Calculations!$C$116+MOD(AJ184,Calculations!$C$118))+Control!$C$7*Calculations!$C$84*INDEX('Monthly Data'!P:P,Calculations!$C$116+MOD(AJ184,Calculations!$C$118))+Control!$C$7*Calculations!$C$85*INDEX('Monthly Data'!Q:Q,Calculations!$C$116+MOD(AJ184,Calculations!$C$118))+(1-Control!$C$7*Calculations!$C$87)*INDEX('Monthly Data'!R:R,Calculations!$C$116+MOD(AJ184,Calculations!$C$118))</f>
        <v>9.9793409618087695E-3</v>
      </c>
      <c r="FA184" s="86">
        <f ca="1">Control!$C$7*Calculations!$C$82*INDEX('Monthly Data'!N:N,Calculations!$C$116+MOD(AK184,Calculations!$C$118))+Control!$C$7*Calculations!$C$83*INDEX('Monthly Data'!O:O,Calculations!$C$116+MOD(AK184,Calculations!$C$118))+Control!$C$7*Calculations!$C$84*INDEX('Monthly Data'!P:P,Calculations!$C$116+MOD(AK184,Calculations!$C$118))+Control!$C$7*Calculations!$C$85*INDEX('Monthly Data'!Q:Q,Calculations!$C$116+MOD(AK184,Calculations!$C$118))+(1-Control!$C$7*Calculations!$C$87)*INDEX('Monthly Data'!R:R,Calculations!$C$116+MOD(AK184,Calculations!$C$118))</f>
        <v>1.7484305259657981E-2</v>
      </c>
      <c r="FB184" s="86">
        <f ca="1">Control!$C$7*Calculations!$C$82*INDEX('Monthly Data'!N:N,Calculations!$C$116+MOD(AL184,Calculations!$C$118))+Control!$C$7*Calculations!$C$83*INDEX('Monthly Data'!O:O,Calculations!$C$116+MOD(AL184,Calculations!$C$118))+Control!$C$7*Calculations!$C$84*INDEX('Monthly Data'!P:P,Calculations!$C$116+MOD(AL184,Calculations!$C$118))+Control!$C$7*Calculations!$C$85*INDEX('Monthly Data'!Q:Q,Calculations!$C$116+MOD(AL184,Calculations!$C$118))+(1-Control!$C$7*Calculations!$C$87)*INDEX('Monthly Data'!R:R,Calculations!$C$116+MOD(AL184,Calculations!$C$118))</f>
        <v>-4.3408051735618014E-2</v>
      </c>
      <c r="FC184" s="86">
        <f ca="1">Control!$C$7*Calculations!$C$82*INDEX('Monthly Data'!N:N,Calculations!$C$116+MOD(AM184,Calculations!$C$118))+Control!$C$7*Calculations!$C$83*INDEX('Monthly Data'!O:O,Calculations!$C$116+MOD(AM184,Calculations!$C$118))+Control!$C$7*Calculations!$C$84*INDEX('Monthly Data'!P:P,Calculations!$C$116+MOD(AM184,Calculations!$C$118))+Control!$C$7*Calculations!$C$85*INDEX('Monthly Data'!Q:Q,Calculations!$C$116+MOD(AM184,Calculations!$C$118))+(1-Control!$C$7*Calculations!$C$87)*INDEX('Monthly Data'!R:R,Calculations!$C$116+MOD(AM184,Calculations!$C$118))</f>
        <v>5.1972609868760735E-3</v>
      </c>
      <c r="FD184" s="86">
        <f ca="1">Control!$C$7*Calculations!$C$82*INDEX('Monthly Data'!N:N,Calculations!$C$116+MOD(AN184,Calculations!$C$118))+Control!$C$7*Calculations!$C$83*INDEX('Monthly Data'!O:O,Calculations!$C$116+MOD(AN184,Calculations!$C$118))+Control!$C$7*Calculations!$C$84*INDEX('Monthly Data'!P:P,Calculations!$C$116+MOD(AN184,Calculations!$C$118))+Control!$C$7*Calculations!$C$85*INDEX('Monthly Data'!Q:Q,Calculations!$C$116+MOD(AN184,Calculations!$C$118))+(1-Control!$C$7*Calculations!$C$87)*INDEX('Monthly Data'!R:R,Calculations!$C$116+MOD(AN184,Calculations!$C$118))</f>
        <v>2.1918137743539623E-2</v>
      </c>
      <c r="FE184" s="86">
        <f ca="1">Control!$C$7*Calculations!$C$82*INDEX('Monthly Data'!N:N,Calculations!$C$116+MOD(AO184,Calculations!$C$118))+Control!$C$7*Calculations!$C$83*INDEX('Monthly Data'!O:O,Calculations!$C$116+MOD(AO184,Calculations!$C$118))+Control!$C$7*Calculations!$C$84*INDEX('Monthly Data'!P:P,Calculations!$C$116+MOD(AO184,Calculations!$C$118))+Control!$C$7*Calculations!$C$85*INDEX('Monthly Data'!Q:Q,Calculations!$C$116+MOD(AO184,Calculations!$C$118))+(1-Control!$C$7*Calculations!$C$87)*INDEX('Monthly Data'!R:R,Calculations!$C$116+MOD(AO184,Calculations!$C$118))</f>
        <v>4.4327772793586687E-3</v>
      </c>
      <c r="FF184" s="86">
        <f ca="1">Control!$C$7*Calculations!$C$82*INDEX('Monthly Data'!N:N,Calculations!$C$116+MOD(AP184,Calculations!$C$118))+Control!$C$7*Calculations!$C$83*INDEX('Monthly Data'!O:O,Calculations!$C$116+MOD(AP184,Calculations!$C$118))+Control!$C$7*Calculations!$C$84*INDEX('Monthly Data'!P:P,Calculations!$C$116+MOD(AP184,Calculations!$C$118))+Control!$C$7*Calculations!$C$85*INDEX('Monthly Data'!Q:Q,Calculations!$C$116+MOD(AP184,Calculations!$C$118))+(1-Control!$C$7*Calculations!$C$87)*INDEX('Monthly Data'!R:R,Calculations!$C$116+MOD(AP184,Calculations!$C$118))</f>
        <v>-9.9526758408448549E-3</v>
      </c>
      <c r="FG184" s="86">
        <f ca="1">Control!$C$7*Calculations!$C$82*INDEX('Monthly Data'!N:N,Calculations!$C$116+MOD(AQ184,Calculations!$C$118))+Control!$C$7*Calculations!$C$83*INDEX('Monthly Data'!O:O,Calculations!$C$116+MOD(AQ184,Calculations!$C$118))+Control!$C$7*Calculations!$C$84*INDEX('Monthly Data'!P:P,Calculations!$C$116+MOD(AQ184,Calculations!$C$118))+Control!$C$7*Calculations!$C$85*INDEX('Monthly Data'!Q:Q,Calculations!$C$116+MOD(AQ184,Calculations!$C$118))+(1-Control!$C$7*Calculations!$C$87)*INDEX('Monthly Data'!R:R,Calculations!$C$116+MOD(AQ184,Calculations!$C$118))</f>
        <v>-2.6378232493851243E-2</v>
      </c>
      <c r="FH184" s="86">
        <f ca="1">Control!$C$7*Calculations!$C$82*INDEX('Monthly Data'!N:N,Calculations!$C$116+MOD(AR184,Calculations!$C$118))+Control!$C$7*Calculations!$C$83*INDEX('Monthly Data'!O:O,Calculations!$C$116+MOD(AR184,Calculations!$C$118))+Control!$C$7*Calculations!$C$84*INDEX('Monthly Data'!P:P,Calculations!$C$116+MOD(AR184,Calculations!$C$118))+Control!$C$7*Calculations!$C$85*INDEX('Monthly Data'!Q:Q,Calculations!$C$116+MOD(AR184,Calculations!$C$118))+(1-Control!$C$7*Calculations!$C$87)*INDEX('Monthly Data'!R:R,Calculations!$C$116+MOD(AR184,Calculations!$C$118))</f>
        <v>1.046389543479892E-2</v>
      </c>
      <c r="FI184" s="86">
        <f ca="1">Control!$C$7*Calculations!$C$82*INDEX('Monthly Data'!N:N,Calculations!$C$116+MOD(AS184,Calculations!$C$118))+Control!$C$7*Calculations!$C$83*INDEX('Monthly Data'!O:O,Calculations!$C$116+MOD(AS184,Calculations!$C$118))+Control!$C$7*Calculations!$C$84*INDEX('Monthly Data'!P:P,Calculations!$C$116+MOD(AS184,Calculations!$C$118))+Control!$C$7*Calculations!$C$85*INDEX('Monthly Data'!Q:Q,Calculations!$C$116+MOD(AS184,Calculations!$C$118))+(1-Control!$C$7*Calculations!$C$87)*INDEX('Monthly Data'!R:R,Calculations!$C$116+MOD(AS184,Calculations!$C$118))</f>
        <v>3.1070573055362403E-2</v>
      </c>
      <c r="FJ184" s="86">
        <f ca="1">Control!$C$7*Calculations!$C$82*INDEX('Monthly Data'!N:N,Calculations!$C$116+MOD(AT184,Calculations!$C$118))+Control!$C$7*Calculations!$C$83*INDEX('Monthly Data'!O:O,Calculations!$C$116+MOD(AT184,Calculations!$C$118))+Control!$C$7*Calculations!$C$84*INDEX('Monthly Data'!P:P,Calculations!$C$116+MOD(AT184,Calculations!$C$118))+Control!$C$7*Calculations!$C$85*INDEX('Monthly Data'!Q:Q,Calculations!$C$116+MOD(AT184,Calculations!$C$118))+(1-Control!$C$7*Calculations!$C$87)*INDEX('Monthly Data'!R:R,Calculations!$C$116+MOD(AT184,Calculations!$C$118))</f>
        <v>-7.4084874653726545E-3</v>
      </c>
      <c r="FK184" s="86">
        <f ca="1">Control!$C$7*Calculations!$C$82*INDEX('Monthly Data'!N:N,Calculations!$C$116+MOD(AU184,Calculations!$C$118))+Control!$C$7*Calculations!$C$83*INDEX('Monthly Data'!O:O,Calculations!$C$116+MOD(AU184,Calculations!$C$118))+Control!$C$7*Calculations!$C$84*INDEX('Monthly Data'!P:P,Calculations!$C$116+MOD(AU184,Calculations!$C$118))+Control!$C$7*Calculations!$C$85*INDEX('Monthly Data'!Q:Q,Calculations!$C$116+MOD(AU184,Calculations!$C$118))+(1-Control!$C$7*Calculations!$C$87)*INDEX('Monthly Data'!R:R,Calculations!$C$116+MOD(AU184,Calculations!$C$118))</f>
        <v>7.3538285850108537E-3</v>
      </c>
      <c r="FL184" s="86">
        <f ca="1">Control!$C$7*Calculations!$C$82*INDEX('Monthly Data'!N:N,Calculations!$C$116+MOD(AV184,Calculations!$C$118))+Control!$C$7*Calculations!$C$83*INDEX('Monthly Data'!O:O,Calculations!$C$116+MOD(AV184,Calculations!$C$118))+Control!$C$7*Calculations!$C$84*INDEX('Monthly Data'!P:P,Calculations!$C$116+MOD(AV184,Calculations!$C$118))+Control!$C$7*Calculations!$C$85*INDEX('Monthly Data'!Q:Q,Calculations!$C$116+MOD(AV184,Calculations!$C$118))+(1-Control!$C$7*Calculations!$C$87)*INDEX('Monthly Data'!R:R,Calculations!$C$116+MOD(AV184,Calculations!$C$118))</f>
        <v>4.4327772793586687E-3</v>
      </c>
      <c r="FM184" s="86">
        <f ca="1">Control!$C$7*Calculations!$C$82*INDEX('Monthly Data'!N:N,Calculations!$C$116+MOD(AW184,Calculations!$C$118))+Control!$C$7*Calculations!$C$83*INDEX('Monthly Data'!O:O,Calculations!$C$116+MOD(AW184,Calculations!$C$118))+Control!$C$7*Calculations!$C$84*INDEX('Monthly Data'!P:P,Calculations!$C$116+MOD(AW184,Calculations!$C$118))+Control!$C$7*Calculations!$C$85*INDEX('Monthly Data'!Q:Q,Calculations!$C$116+MOD(AW184,Calculations!$C$118))+(1-Control!$C$7*Calculations!$C$87)*INDEX('Monthly Data'!R:R,Calculations!$C$116+MOD(AW184,Calculations!$C$118))</f>
        <v>3.0957942835585645E-2</v>
      </c>
      <c r="FN184" s="86">
        <f ca="1">Control!$C$7*Calculations!$C$82*INDEX('Monthly Data'!N:N,Calculations!$C$116+MOD(AX184,Calculations!$C$118))+Control!$C$7*Calculations!$C$83*INDEX('Monthly Data'!O:O,Calculations!$C$116+MOD(AX184,Calculations!$C$118))+Control!$C$7*Calculations!$C$84*INDEX('Monthly Data'!P:P,Calculations!$C$116+MOD(AX184,Calculations!$C$118))+Control!$C$7*Calculations!$C$85*INDEX('Monthly Data'!Q:Q,Calculations!$C$116+MOD(AX184,Calculations!$C$118))+(1-Control!$C$7*Calculations!$C$87)*INDEX('Monthly Data'!R:R,Calculations!$C$116+MOD(AX184,Calculations!$C$118))</f>
        <v>-3.53368065312233E-2</v>
      </c>
      <c r="FO184" s="86">
        <f ca="1">Control!$C$7*Calculations!$C$82*INDEX('Monthly Data'!N:N,Calculations!$C$116+MOD(AY184,Calculations!$C$118))+Control!$C$7*Calculations!$C$83*INDEX('Monthly Data'!O:O,Calculations!$C$116+MOD(AY184,Calculations!$C$118))+Control!$C$7*Calculations!$C$84*INDEX('Monthly Data'!P:P,Calculations!$C$116+MOD(AY184,Calculations!$C$118))+Control!$C$7*Calculations!$C$85*INDEX('Monthly Data'!Q:Q,Calculations!$C$116+MOD(AY184,Calculations!$C$118))+(1-Control!$C$7*Calculations!$C$87)*INDEX('Monthly Data'!R:R,Calculations!$C$116+MOD(AY184,Calculations!$C$118))</f>
        <v>1.1106855739851785E-2</v>
      </c>
      <c r="FP184" s="86">
        <f ca="1">Control!$C$7*Calculations!$C$82*INDEX('Monthly Data'!N:N,Calculations!$C$116+MOD(AZ184,Calculations!$C$118))+Control!$C$7*Calculations!$C$83*INDEX('Monthly Data'!O:O,Calculations!$C$116+MOD(AZ184,Calculations!$C$118))+Control!$C$7*Calculations!$C$84*INDEX('Monthly Data'!P:P,Calculations!$C$116+MOD(AZ184,Calculations!$C$118))+Control!$C$7*Calculations!$C$85*INDEX('Monthly Data'!Q:Q,Calculations!$C$116+MOD(AZ184,Calculations!$C$118))+(1-Control!$C$7*Calculations!$C$87)*INDEX('Monthly Data'!R:R,Calculations!$C$116+MOD(AZ184,Calculations!$C$118))</f>
        <v>8.4240675975201049E-3</v>
      </c>
      <c r="FQ184" s="86">
        <f ca="1">Control!$C$7*Calculations!$C$82*INDEX('Monthly Data'!N:N,Calculations!$C$116+MOD(BA184,Calculations!$C$118))+Control!$C$7*Calculations!$C$83*INDEX('Monthly Data'!O:O,Calculations!$C$116+MOD(BA184,Calculations!$C$118))+Control!$C$7*Calculations!$C$84*INDEX('Monthly Data'!P:P,Calculations!$C$116+MOD(BA184,Calculations!$C$118))+Control!$C$7*Calculations!$C$85*INDEX('Monthly Data'!Q:Q,Calculations!$C$116+MOD(BA184,Calculations!$C$118))+(1-Control!$C$7*Calculations!$C$87)*INDEX('Monthly Data'!R:R,Calculations!$C$116+MOD(BA184,Calculations!$C$118))</f>
        <v>-2.5168357537820856E-4</v>
      </c>
      <c r="FR184" s="86">
        <f ca="1">Control!$C$7*Calculations!$C$82*INDEX('Monthly Data'!N:N,Calculations!$C$116+MOD(BB184,Calculations!$C$118))+Control!$C$7*Calculations!$C$83*INDEX('Monthly Data'!O:O,Calculations!$C$116+MOD(BB184,Calculations!$C$118))+Control!$C$7*Calculations!$C$84*INDEX('Monthly Data'!P:P,Calculations!$C$116+MOD(BB184,Calculations!$C$118))+Control!$C$7*Calculations!$C$85*INDEX('Monthly Data'!Q:Q,Calculations!$C$116+MOD(BB184,Calculations!$C$118))+(1-Control!$C$7*Calculations!$C$87)*INDEX('Monthly Data'!R:R,Calculations!$C$116+MOD(BB184,Calculations!$C$118))</f>
        <v>1.5063457444773597E-2</v>
      </c>
      <c r="FS184" s="86">
        <f ca="1">Control!$C$7*Calculations!$C$82*INDEX('Monthly Data'!N:N,Calculations!$C$116+MOD(BC184,Calculations!$C$118))+Control!$C$7*Calculations!$C$83*INDEX('Monthly Data'!O:O,Calculations!$C$116+MOD(BC184,Calculations!$C$118))+Control!$C$7*Calculations!$C$84*INDEX('Monthly Data'!P:P,Calculations!$C$116+MOD(BC184,Calculations!$C$118))+Control!$C$7*Calculations!$C$85*INDEX('Monthly Data'!Q:Q,Calculations!$C$116+MOD(BC184,Calculations!$C$118))+(1-Control!$C$7*Calculations!$C$87)*INDEX('Monthly Data'!R:R,Calculations!$C$116+MOD(BC184,Calculations!$C$118))</f>
        <v>6.6954569943530936E-3</v>
      </c>
      <c r="FT184" s="86">
        <f ca="1">Control!$C$7*Calculations!$C$82*INDEX('Monthly Data'!N:N,Calculations!$C$116+MOD(BD184,Calculations!$C$118))+Control!$C$7*Calculations!$C$83*INDEX('Monthly Data'!O:O,Calculations!$C$116+MOD(BD184,Calculations!$C$118))+Control!$C$7*Calculations!$C$84*INDEX('Monthly Data'!P:P,Calculations!$C$116+MOD(BD184,Calculations!$C$118))+Control!$C$7*Calculations!$C$85*INDEX('Monthly Data'!Q:Q,Calculations!$C$116+MOD(BD184,Calculations!$C$118))+(1-Control!$C$7*Calculations!$C$87)*INDEX('Monthly Data'!R:R,Calculations!$C$116+MOD(BD184,Calculations!$C$118))</f>
        <v>-1.1360801645249321E-2</v>
      </c>
      <c r="FU184" s="86">
        <f ca="1">Control!$C$7*Calculations!$C$82*INDEX('Monthly Data'!N:N,Calculations!$C$116+MOD(BE184,Calculations!$C$118))+Control!$C$7*Calculations!$C$83*INDEX('Monthly Data'!O:O,Calculations!$C$116+MOD(BE184,Calculations!$C$118))+Control!$C$7*Calculations!$C$84*INDEX('Monthly Data'!P:P,Calculations!$C$116+MOD(BE184,Calculations!$C$118))+Control!$C$7*Calculations!$C$85*INDEX('Monthly Data'!Q:Q,Calculations!$C$116+MOD(BE184,Calculations!$C$118))+(1-Control!$C$7*Calculations!$C$87)*INDEX('Monthly Data'!R:R,Calculations!$C$116+MOD(BE184,Calculations!$C$118))</f>
        <v>1.9073822767906517E-2</v>
      </c>
      <c r="FV184" s="86">
        <f ca="1">Control!$C$7*Calculations!$C$82*INDEX('Monthly Data'!N:N,Calculations!$C$116+MOD(BF184,Calculations!$C$118))+Control!$C$7*Calculations!$C$83*INDEX('Monthly Data'!O:O,Calculations!$C$116+MOD(BF184,Calculations!$C$118))+Control!$C$7*Calculations!$C$84*INDEX('Monthly Data'!P:P,Calculations!$C$116+MOD(BF184,Calculations!$C$118))+Control!$C$7*Calculations!$C$85*INDEX('Monthly Data'!Q:Q,Calculations!$C$116+MOD(BF184,Calculations!$C$118))+(1-Control!$C$7*Calculations!$C$87)*INDEX('Monthly Data'!R:R,Calculations!$C$116+MOD(BF184,Calculations!$C$118))</f>
        <v>-9.9526758408448549E-3</v>
      </c>
      <c r="FW184" s="86">
        <f ca="1">Control!$C$7*Calculations!$C$82*INDEX('Monthly Data'!N:N,Calculations!$C$116+MOD(BG184,Calculations!$C$118))+Control!$C$7*Calculations!$C$83*INDEX('Monthly Data'!O:O,Calculations!$C$116+MOD(BG184,Calculations!$C$118))+Control!$C$7*Calculations!$C$84*INDEX('Monthly Data'!P:P,Calculations!$C$116+MOD(BG184,Calculations!$C$118))+Control!$C$7*Calculations!$C$85*INDEX('Monthly Data'!Q:Q,Calculations!$C$116+MOD(BG184,Calculations!$C$118))+(1-Control!$C$7*Calculations!$C$87)*INDEX('Monthly Data'!R:R,Calculations!$C$116+MOD(BG184,Calculations!$C$118))</f>
        <v>2.3206536303657571E-2</v>
      </c>
      <c r="FX184" s="86">
        <f ca="1">Control!$C$7*Calculations!$C$82*INDEX('Monthly Data'!N:N,Calculations!$C$116+MOD(BH184,Calculations!$C$118))+Control!$C$7*Calculations!$C$83*INDEX('Monthly Data'!O:O,Calculations!$C$116+MOD(BH184,Calculations!$C$118))+Control!$C$7*Calculations!$C$84*INDEX('Monthly Data'!P:P,Calculations!$C$116+MOD(BH184,Calculations!$C$118))+Control!$C$7*Calculations!$C$85*INDEX('Monthly Data'!Q:Q,Calculations!$C$116+MOD(BH184,Calculations!$C$118))+(1-Control!$C$7*Calculations!$C$87)*INDEX('Monthly Data'!R:R,Calculations!$C$116+MOD(BH184,Calculations!$C$118))</f>
        <v>5.1972609868760735E-3</v>
      </c>
      <c r="FY184" s="86">
        <f ca="1">Control!$C$7*Calculations!$C$82*INDEX('Monthly Data'!N:N,Calculations!$C$116+MOD(BI184,Calculations!$C$118))+Control!$C$7*Calculations!$C$83*INDEX('Monthly Data'!O:O,Calculations!$C$116+MOD(BI184,Calculations!$C$118))+Control!$C$7*Calculations!$C$84*INDEX('Monthly Data'!P:P,Calculations!$C$116+MOD(BI184,Calculations!$C$118))+Control!$C$7*Calculations!$C$85*INDEX('Monthly Data'!Q:Q,Calculations!$C$116+MOD(BI184,Calculations!$C$118))+(1-Control!$C$7*Calculations!$C$87)*INDEX('Monthly Data'!R:R,Calculations!$C$116+MOD(BI184,Calculations!$C$118))</f>
        <v>1.4915555251167555E-3</v>
      </c>
      <c r="FZ184" s="86">
        <f ca="1">Control!$C$7*Calculations!$C$82*INDEX('Monthly Data'!N:N,Calculations!$C$116+MOD(BJ184,Calculations!$C$118))+Control!$C$7*Calculations!$C$83*INDEX('Monthly Data'!O:O,Calculations!$C$116+MOD(BJ184,Calculations!$C$118))+Control!$C$7*Calculations!$C$84*INDEX('Monthly Data'!P:P,Calculations!$C$116+MOD(BJ184,Calculations!$C$118))+Control!$C$7*Calculations!$C$85*INDEX('Monthly Data'!Q:Q,Calculations!$C$116+MOD(BJ184,Calculations!$C$118))+(1-Control!$C$7*Calculations!$C$87)*INDEX('Monthly Data'!R:R,Calculations!$C$116+MOD(BJ184,Calculations!$C$118))</f>
        <v>3.4808428836917149E-3</v>
      </c>
      <c r="GA184" s="86">
        <f ca="1">Control!$C$7*Calculations!$C$82*INDEX('Monthly Data'!N:N,Calculations!$C$116+MOD(BK184,Calculations!$C$118))+Control!$C$7*Calculations!$C$83*INDEX('Monthly Data'!O:O,Calculations!$C$116+MOD(BK184,Calculations!$C$118))+Control!$C$7*Calculations!$C$84*INDEX('Monthly Data'!P:P,Calculations!$C$116+MOD(BK184,Calculations!$C$118))+Control!$C$7*Calculations!$C$85*INDEX('Monthly Data'!Q:Q,Calculations!$C$116+MOD(BK184,Calculations!$C$118))+(1-Control!$C$7*Calculations!$C$87)*INDEX('Monthly Data'!R:R,Calculations!$C$116+MOD(BK184,Calculations!$C$118))</f>
        <v>2.9708469559001142E-2</v>
      </c>
      <c r="GB184" s="86">
        <f ca="1">Control!$C$7*Calculations!$C$82*INDEX('Monthly Data'!N:N,Calculations!$C$116+MOD(BL184,Calculations!$C$118))+Control!$C$7*Calculations!$C$83*INDEX('Monthly Data'!O:O,Calculations!$C$116+MOD(BL184,Calculations!$C$118))+Control!$C$7*Calculations!$C$84*INDEX('Monthly Data'!P:P,Calculations!$C$116+MOD(BL184,Calculations!$C$118))+Control!$C$7*Calculations!$C$85*INDEX('Monthly Data'!Q:Q,Calculations!$C$116+MOD(BL184,Calculations!$C$118))+(1-Control!$C$7*Calculations!$C$87)*INDEX('Monthly Data'!R:R,Calculations!$C$116+MOD(BL184,Calculations!$C$118))</f>
        <v>2.5790695379256122E-2</v>
      </c>
      <c r="GC184" s="86">
        <f ca="1">Control!$C$7*Calculations!$C$82*INDEX('Monthly Data'!N:N,Calculations!$C$116+MOD(BM184,Calculations!$C$118))+Control!$C$7*Calculations!$C$83*INDEX('Monthly Data'!O:O,Calculations!$C$116+MOD(BM184,Calculations!$C$118))+Control!$C$7*Calculations!$C$84*INDEX('Monthly Data'!P:P,Calculations!$C$116+MOD(BM184,Calculations!$C$118))+Control!$C$7*Calculations!$C$85*INDEX('Monthly Data'!Q:Q,Calculations!$C$116+MOD(BM184,Calculations!$C$118))+(1-Control!$C$7*Calculations!$C$87)*INDEX('Monthly Data'!R:R,Calculations!$C$116+MOD(BM184,Calculations!$C$118))</f>
        <v>3.127051071655923E-3</v>
      </c>
      <c r="GD184" s="86">
        <f ca="1">Control!$C$7*Calculations!$C$82*INDEX('Monthly Data'!N:N,Calculations!$C$116+MOD(BN184,Calculations!$C$118))+Control!$C$7*Calculations!$C$83*INDEX('Monthly Data'!O:O,Calculations!$C$116+MOD(BN184,Calculations!$C$118))+Control!$C$7*Calculations!$C$84*INDEX('Monthly Data'!P:P,Calculations!$C$116+MOD(BN184,Calculations!$C$118))+Control!$C$7*Calculations!$C$85*INDEX('Monthly Data'!Q:Q,Calculations!$C$116+MOD(BN184,Calculations!$C$118))+(1-Control!$C$7*Calculations!$C$87)*INDEX('Monthly Data'!R:R,Calculations!$C$116+MOD(BN184,Calculations!$C$118))</f>
        <v>-2.5168357537820856E-4</v>
      </c>
      <c r="GE184" s="86">
        <f ca="1">Control!$C$7*Calculations!$C$82*INDEX('Monthly Data'!N:N,Calculations!$C$116+MOD(BO184,Calculations!$C$118))+Control!$C$7*Calculations!$C$83*INDEX('Monthly Data'!O:O,Calculations!$C$116+MOD(BO184,Calculations!$C$118))+Control!$C$7*Calculations!$C$84*INDEX('Monthly Data'!P:P,Calculations!$C$116+MOD(BO184,Calculations!$C$118))+Control!$C$7*Calculations!$C$85*INDEX('Monthly Data'!Q:Q,Calculations!$C$116+MOD(BO184,Calculations!$C$118))+(1-Control!$C$7*Calculations!$C$87)*INDEX('Monthly Data'!R:R,Calculations!$C$116+MOD(BO184,Calculations!$C$118))</f>
        <v>6.6954569943530936E-3</v>
      </c>
      <c r="GF184" s="86">
        <f ca="1">Control!$C$7*Calculations!$C$82*INDEX('Monthly Data'!N:N,Calculations!$C$116+MOD(BP184,Calculations!$C$118))+Control!$C$7*Calculations!$C$83*INDEX('Monthly Data'!O:O,Calculations!$C$116+MOD(BP184,Calculations!$C$118))+Control!$C$7*Calculations!$C$84*INDEX('Monthly Data'!P:P,Calculations!$C$116+MOD(BP184,Calculations!$C$118))+Control!$C$7*Calculations!$C$85*INDEX('Monthly Data'!Q:Q,Calculations!$C$116+MOD(BP184,Calculations!$C$118))+(1-Control!$C$7*Calculations!$C$87)*INDEX('Monthly Data'!R:R,Calculations!$C$116+MOD(BP184,Calculations!$C$118))</f>
        <v>7.7184133340106598E-3</v>
      </c>
      <c r="GG184" s="86">
        <f ca="1">Control!$C$7*Calculations!$C$82*INDEX('Monthly Data'!N:N,Calculations!$C$116+MOD(BQ184,Calculations!$C$118))+Control!$C$7*Calculations!$C$83*INDEX('Monthly Data'!O:O,Calculations!$C$116+MOD(BQ184,Calculations!$C$118))+Control!$C$7*Calculations!$C$84*INDEX('Monthly Data'!P:P,Calculations!$C$116+MOD(BQ184,Calculations!$C$118))+Control!$C$7*Calculations!$C$85*INDEX('Monthly Data'!Q:Q,Calculations!$C$116+MOD(BQ184,Calculations!$C$118))+(1-Control!$C$7*Calculations!$C$87)*INDEX('Monthly Data'!R:R,Calculations!$C$116+MOD(BQ184,Calculations!$C$118))</f>
        <v>1.0627294914941248E-2</v>
      </c>
      <c r="GH184" s="86">
        <f ca="1">Control!$C$7*Calculations!$C$82*INDEX('Monthly Data'!N:N,Calculations!$C$116+MOD(BR184,Calculations!$C$118))+Control!$C$7*Calculations!$C$83*INDEX('Monthly Data'!O:O,Calculations!$C$116+MOD(BR184,Calculations!$C$118))+Control!$C$7*Calculations!$C$84*INDEX('Monthly Data'!P:P,Calculations!$C$116+MOD(BR184,Calculations!$C$118))+Control!$C$7*Calculations!$C$85*INDEX('Monthly Data'!Q:Q,Calculations!$C$116+MOD(BR184,Calculations!$C$118))+(1-Control!$C$7*Calculations!$C$87)*INDEX('Monthly Data'!R:R,Calculations!$C$116+MOD(BR184,Calculations!$C$118))</f>
        <v>-4.3408051735618014E-2</v>
      </c>
      <c r="GI184" s="86">
        <f ca="1">Control!$C$7*Calculations!$C$82*INDEX('Monthly Data'!N:N,Calculations!$C$116+MOD(BS184,Calculations!$C$118))+Control!$C$7*Calculations!$C$83*INDEX('Monthly Data'!O:O,Calculations!$C$116+MOD(BS184,Calculations!$C$118))+Control!$C$7*Calculations!$C$84*INDEX('Monthly Data'!P:P,Calculations!$C$116+MOD(BS184,Calculations!$C$118))+Control!$C$7*Calculations!$C$85*INDEX('Monthly Data'!Q:Q,Calculations!$C$116+MOD(BS184,Calculations!$C$118))+(1-Control!$C$7*Calculations!$C$87)*INDEX('Monthly Data'!R:R,Calculations!$C$116+MOD(BS184,Calculations!$C$118))</f>
        <v>-2.0269389991732112E-2</v>
      </c>
      <c r="GJ184" s="86">
        <f ca="1">Control!$C$7*Calculations!$C$82*INDEX('Monthly Data'!N:N,Calculations!$C$116+MOD(BT184,Calculations!$C$118))+Control!$C$7*Calculations!$C$83*INDEX('Monthly Data'!O:O,Calculations!$C$116+MOD(BT184,Calculations!$C$118))+Control!$C$7*Calculations!$C$84*INDEX('Monthly Data'!P:P,Calculations!$C$116+MOD(BT184,Calculations!$C$118))+Control!$C$7*Calculations!$C$85*INDEX('Monthly Data'!Q:Q,Calculations!$C$116+MOD(BT184,Calculations!$C$118))+(1-Control!$C$7*Calculations!$C$87)*INDEX('Monthly Data'!R:R,Calculations!$C$116+MOD(BT184,Calculations!$C$118))</f>
        <v>1.9073822767906517E-2</v>
      </c>
      <c r="GK184" s="86">
        <f ca="1">Control!$C$7*Calculations!$C$82*INDEX('Monthly Data'!N:N,Calculations!$C$116+MOD(BU184,Calculations!$C$118))+Control!$C$7*Calculations!$C$83*INDEX('Monthly Data'!O:O,Calculations!$C$116+MOD(BU184,Calculations!$C$118))+Control!$C$7*Calculations!$C$84*INDEX('Monthly Data'!P:P,Calculations!$C$116+MOD(BU184,Calculations!$C$118))+Control!$C$7*Calculations!$C$85*INDEX('Monthly Data'!Q:Q,Calculations!$C$116+MOD(BU184,Calculations!$C$118))+(1-Control!$C$7*Calculations!$C$87)*INDEX('Monthly Data'!R:R,Calculations!$C$116+MOD(BU184,Calculations!$C$118))</f>
        <v>3.5231336013669103E-2</v>
      </c>
      <c r="GL184" s="86">
        <f ca="1">Control!$C$7*Calculations!$C$82*INDEX('Monthly Data'!N:N,Calculations!$C$116+MOD(BV184,Calculations!$C$118))+Control!$C$7*Calculations!$C$83*INDEX('Monthly Data'!O:O,Calculations!$C$116+MOD(BV184,Calculations!$C$118))+Control!$C$7*Calculations!$C$84*INDEX('Monthly Data'!P:P,Calculations!$C$116+MOD(BV184,Calculations!$C$118))+Control!$C$7*Calculations!$C$85*INDEX('Monthly Data'!Q:Q,Calculations!$C$116+MOD(BV184,Calculations!$C$118))+(1-Control!$C$7*Calculations!$C$87)*INDEX('Monthly Data'!R:R,Calculations!$C$116+MOD(BV184,Calculations!$C$118))</f>
        <v>3.7118215575026904E-2</v>
      </c>
      <c r="GM184" s="86">
        <f ca="1">Control!$C$7*Calculations!$C$82*INDEX('Monthly Data'!N:N,Calculations!$C$116+MOD(BW184,Calculations!$C$118))+Control!$C$7*Calculations!$C$83*INDEX('Monthly Data'!O:O,Calculations!$C$116+MOD(BW184,Calculations!$C$118))+Control!$C$7*Calculations!$C$84*INDEX('Monthly Data'!P:P,Calculations!$C$116+MOD(BW184,Calculations!$C$118))+Control!$C$7*Calculations!$C$85*INDEX('Monthly Data'!Q:Q,Calculations!$C$116+MOD(BW184,Calculations!$C$118))+(1-Control!$C$7*Calculations!$C$87)*INDEX('Monthly Data'!R:R,Calculations!$C$116+MOD(BW184,Calculations!$C$118))</f>
        <v>1.4915555251167555E-3</v>
      </c>
      <c r="GN184" s="86">
        <f ca="1">Control!$C$7*Calculations!$C$82*INDEX('Monthly Data'!N:N,Calculations!$C$116+MOD(BX184,Calculations!$C$118))+Control!$C$7*Calculations!$C$83*INDEX('Monthly Data'!O:O,Calculations!$C$116+MOD(BX184,Calculations!$C$118))+Control!$C$7*Calculations!$C$84*INDEX('Monthly Data'!P:P,Calculations!$C$116+MOD(BX184,Calculations!$C$118))+Control!$C$7*Calculations!$C$85*INDEX('Monthly Data'!Q:Q,Calculations!$C$116+MOD(BX184,Calculations!$C$118))+(1-Control!$C$7*Calculations!$C$87)*INDEX('Monthly Data'!R:R,Calculations!$C$116+MOD(BX184,Calculations!$C$118))</f>
        <v>1.5063457444773597E-2</v>
      </c>
      <c r="GO184" s="86">
        <f ca="1">Control!$C$7*Calculations!$C$82*INDEX('Monthly Data'!N:N,Calculations!$C$116+MOD(BY184,Calculations!$C$118))+Control!$C$7*Calculations!$C$83*INDEX('Monthly Data'!O:O,Calculations!$C$116+MOD(BY184,Calculations!$C$118))+Control!$C$7*Calculations!$C$84*INDEX('Monthly Data'!P:P,Calculations!$C$116+MOD(BY184,Calculations!$C$118))+Control!$C$7*Calculations!$C$85*INDEX('Monthly Data'!Q:Q,Calculations!$C$116+MOD(BY184,Calculations!$C$118))+(1-Control!$C$7*Calculations!$C$87)*INDEX('Monthly Data'!R:R,Calculations!$C$116+MOD(BY184,Calculations!$C$118))</f>
        <v>6.3250222980707482E-3</v>
      </c>
      <c r="GP184" s="86">
        <f ca="1">Control!$C$7*Calculations!$C$82*INDEX('Monthly Data'!N:N,Calculations!$C$116+MOD(BZ184,Calculations!$C$118))+Control!$C$7*Calculations!$C$83*INDEX('Monthly Data'!O:O,Calculations!$C$116+MOD(BZ184,Calculations!$C$118))+Control!$C$7*Calculations!$C$84*INDEX('Monthly Data'!P:P,Calculations!$C$116+MOD(BZ184,Calculations!$C$118))+Control!$C$7*Calculations!$C$85*INDEX('Monthly Data'!Q:Q,Calculations!$C$116+MOD(BZ184,Calculations!$C$118))+(1-Control!$C$7*Calculations!$C$87)*INDEX('Monthly Data'!R:R,Calculations!$C$116+MOD(BZ184,Calculations!$C$118))</f>
        <v>1.5108777406081684E-3</v>
      </c>
      <c r="GQ184" s="86">
        <f ca="1">Control!$C$7*Calculations!$C$82*INDEX('Monthly Data'!N:N,Calculations!$C$116+MOD(CA184,Calculations!$C$118))+Control!$C$7*Calculations!$C$83*INDEX('Monthly Data'!O:O,Calculations!$C$116+MOD(CA184,Calculations!$C$118))+Control!$C$7*Calculations!$C$84*INDEX('Monthly Data'!P:P,Calculations!$C$116+MOD(CA184,Calculations!$C$118))+Control!$C$7*Calculations!$C$85*INDEX('Monthly Data'!Q:Q,Calculations!$C$116+MOD(CA184,Calculations!$C$118))+(1-Control!$C$7*Calculations!$C$87)*INDEX('Monthly Data'!R:R,Calculations!$C$116+MOD(CA184,Calculations!$C$118))</f>
        <v>3.9251937367756782E-3</v>
      </c>
      <c r="GR184" s="86">
        <f ca="1">Control!$C$7*Calculations!$C$82*INDEX('Monthly Data'!N:N,Calculations!$C$116+MOD(CB184,Calculations!$C$118))+Control!$C$7*Calculations!$C$83*INDEX('Monthly Data'!O:O,Calculations!$C$116+MOD(CB184,Calculations!$C$118))+Control!$C$7*Calculations!$C$84*INDEX('Monthly Data'!P:P,Calculations!$C$116+MOD(CB184,Calculations!$C$118))+Control!$C$7*Calculations!$C$85*INDEX('Monthly Data'!Q:Q,Calculations!$C$116+MOD(CB184,Calculations!$C$118))+(1-Control!$C$7*Calculations!$C$87)*INDEX('Monthly Data'!R:R,Calculations!$C$116+MOD(CB184,Calculations!$C$118))</f>
        <v>6.2631896128884862E-3</v>
      </c>
      <c r="GS184" s="86">
        <f ca="1">Control!$C$7*Calculations!$C$82*INDEX('Monthly Data'!N:N,Calculations!$C$116+MOD(CC184,Calculations!$C$118))+Control!$C$7*Calculations!$C$83*INDEX('Monthly Data'!O:O,Calculations!$C$116+MOD(CC184,Calculations!$C$118))+Control!$C$7*Calculations!$C$84*INDEX('Monthly Data'!P:P,Calculations!$C$116+MOD(CC184,Calculations!$C$118))+Control!$C$7*Calculations!$C$85*INDEX('Monthly Data'!Q:Q,Calculations!$C$116+MOD(CC184,Calculations!$C$118))+(1-Control!$C$7*Calculations!$C$87)*INDEX('Monthly Data'!R:R,Calculations!$C$116+MOD(CC184,Calculations!$C$118))</f>
        <v>4.7768166384148329E-3</v>
      </c>
      <c r="GT184" s="86">
        <f ca="1">Control!$C$7*Calculations!$C$82*INDEX('Monthly Data'!N:N,Calculations!$C$116+MOD(CD184,Calculations!$C$118))+Control!$C$7*Calculations!$C$83*INDEX('Monthly Data'!O:O,Calculations!$C$116+MOD(CD184,Calculations!$C$118))+Control!$C$7*Calculations!$C$84*INDEX('Monthly Data'!P:P,Calculations!$C$116+MOD(CD184,Calculations!$C$118))+Control!$C$7*Calculations!$C$85*INDEX('Monthly Data'!Q:Q,Calculations!$C$116+MOD(CD184,Calculations!$C$118))+(1-Control!$C$7*Calculations!$C$87)*INDEX('Monthly Data'!R:R,Calculations!$C$116+MOD(CD184,Calculations!$C$118))</f>
        <v>5.8868730207813358E-3</v>
      </c>
      <c r="GU184" s="86">
        <f ca="1">Control!$C$7*Calculations!$C$82*INDEX('Monthly Data'!N:N,Calculations!$C$116+MOD(CE184,Calculations!$C$118))+Control!$C$7*Calculations!$C$83*INDEX('Monthly Data'!O:O,Calculations!$C$116+MOD(CE184,Calculations!$C$118))+Control!$C$7*Calculations!$C$84*INDEX('Monthly Data'!P:P,Calculations!$C$116+MOD(CE184,Calculations!$C$118))+Control!$C$7*Calculations!$C$85*INDEX('Monthly Data'!Q:Q,Calculations!$C$116+MOD(CE184,Calculations!$C$118))+(1-Control!$C$7*Calculations!$C$87)*INDEX('Monthly Data'!R:R,Calculations!$C$116+MOD(CE184,Calculations!$C$118))</f>
        <v>-2.0269389991732112E-2</v>
      </c>
      <c r="GV184" s="86">
        <f ca="1">Control!$C$7*Calculations!$C$82*INDEX('Monthly Data'!N:N,Calculations!$C$116+MOD(CF184,Calculations!$C$118))+Control!$C$7*Calculations!$C$83*INDEX('Monthly Data'!O:O,Calculations!$C$116+MOD(CF184,Calculations!$C$118))+Control!$C$7*Calculations!$C$84*INDEX('Monthly Data'!P:P,Calculations!$C$116+MOD(CF184,Calculations!$C$118))+Control!$C$7*Calculations!$C$85*INDEX('Monthly Data'!Q:Q,Calculations!$C$116+MOD(CF184,Calculations!$C$118))+(1-Control!$C$7*Calculations!$C$87)*INDEX('Monthly Data'!R:R,Calculations!$C$116+MOD(CF184,Calculations!$C$118))</f>
        <v>3.1070573055362403E-2</v>
      </c>
      <c r="GW184" s="86">
        <f ca="1">Control!$C$7*Calculations!$C$82*INDEX('Monthly Data'!N:N,Calculations!$C$116+MOD(CG184,Calculations!$C$118))+Control!$C$7*Calculations!$C$83*INDEX('Monthly Data'!O:O,Calculations!$C$116+MOD(CG184,Calculations!$C$118))+Control!$C$7*Calculations!$C$84*INDEX('Monthly Data'!P:P,Calculations!$C$116+MOD(CG184,Calculations!$C$118))+Control!$C$7*Calculations!$C$85*INDEX('Monthly Data'!Q:Q,Calculations!$C$116+MOD(CG184,Calculations!$C$118))+(1-Control!$C$7*Calculations!$C$87)*INDEX('Monthly Data'!R:R,Calculations!$C$116+MOD(CG184,Calculations!$C$118))</f>
        <v>1.3891304280773396E-2</v>
      </c>
      <c r="GX184" s="86">
        <f ca="1">Control!$C$7*Calculations!$C$82*INDEX('Monthly Data'!N:N,Calculations!$C$116+MOD(CH184,Calculations!$C$118))+Control!$C$7*Calculations!$C$83*INDEX('Monthly Data'!O:O,Calculations!$C$116+MOD(CH184,Calculations!$C$118))+Control!$C$7*Calculations!$C$84*INDEX('Monthly Data'!P:P,Calculations!$C$116+MOD(CH184,Calculations!$C$118))+Control!$C$7*Calculations!$C$85*INDEX('Monthly Data'!Q:Q,Calculations!$C$116+MOD(CH184,Calculations!$C$118))+(1-Control!$C$7*Calculations!$C$87)*INDEX('Monthly Data'!R:R,Calculations!$C$116+MOD(CH184,Calculations!$C$118))</f>
        <v>-9.5555592256394619E-3</v>
      </c>
      <c r="GY184" s="86">
        <f ca="1">Control!$C$7*Calculations!$C$82*INDEX('Monthly Data'!N:N,Calculations!$C$116+MOD(CI184,Calculations!$C$118))+Control!$C$7*Calculations!$C$83*INDEX('Monthly Data'!O:O,Calculations!$C$116+MOD(CI184,Calculations!$C$118))+Control!$C$7*Calculations!$C$84*INDEX('Monthly Data'!P:P,Calculations!$C$116+MOD(CI184,Calculations!$C$118))+Control!$C$7*Calculations!$C$85*INDEX('Monthly Data'!Q:Q,Calculations!$C$116+MOD(CI184,Calculations!$C$118))+(1-Control!$C$7*Calculations!$C$87)*INDEX('Monthly Data'!R:R,Calculations!$C$116+MOD(CI184,Calculations!$C$118))</f>
        <v>7.9764341593600071E-3</v>
      </c>
      <c r="GZ184" s="86">
        <f ca="1">Control!$C$7*Calculations!$C$82*INDEX('Monthly Data'!N:N,Calculations!$C$116+MOD(CJ184,Calculations!$C$118))+Control!$C$7*Calculations!$C$83*INDEX('Monthly Data'!O:O,Calculations!$C$116+MOD(CJ184,Calculations!$C$118))+Control!$C$7*Calculations!$C$84*INDEX('Monthly Data'!P:P,Calculations!$C$116+MOD(CJ184,Calculations!$C$118))+Control!$C$7*Calculations!$C$85*INDEX('Monthly Data'!Q:Q,Calculations!$C$116+MOD(CJ184,Calculations!$C$118))+(1-Control!$C$7*Calculations!$C$87)*INDEX('Monthly Data'!R:R,Calculations!$C$116+MOD(CJ184,Calculations!$C$118))</f>
        <v>1.8665061640915637E-2</v>
      </c>
      <c r="HA184" s="86">
        <f ca="1">Control!$C$7*Calculations!$C$82*INDEX('Monthly Data'!N:N,Calculations!$C$116+MOD(CK184,Calculations!$C$118))+Control!$C$7*Calculations!$C$83*INDEX('Monthly Data'!O:O,Calculations!$C$116+MOD(CK184,Calculations!$C$118))+Control!$C$7*Calculations!$C$84*INDEX('Monthly Data'!P:P,Calculations!$C$116+MOD(CK184,Calculations!$C$118))+Control!$C$7*Calculations!$C$85*INDEX('Monthly Data'!Q:Q,Calculations!$C$116+MOD(CK184,Calculations!$C$118))+(1-Control!$C$7*Calculations!$C$87)*INDEX('Monthly Data'!R:R,Calculations!$C$116+MOD(CK184,Calculations!$C$118))</f>
        <v>-1.0485101266941802E-2</v>
      </c>
      <c r="HB184" s="86">
        <f ca="1">Control!$C$7*Calculations!$C$82*INDEX('Monthly Data'!N:N,Calculations!$C$116+MOD(CL184,Calculations!$C$118))+Control!$C$7*Calculations!$C$83*INDEX('Monthly Data'!O:O,Calculations!$C$116+MOD(CL184,Calculations!$C$118))+Control!$C$7*Calculations!$C$84*INDEX('Monthly Data'!P:P,Calculations!$C$116+MOD(CL184,Calculations!$C$118))+Control!$C$7*Calculations!$C$85*INDEX('Monthly Data'!Q:Q,Calculations!$C$116+MOD(CL184,Calculations!$C$118))+(1-Control!$C$7*Calculations!$C$87)*INDEX('Monthly Data'!R:R,Calculations!$C$116+MOD(CL184,Calculations!$C$118))</f>
        <v>2.9708469559001142E-2</v>
      </c>
      <c r="HC184" s="86">
        <f ca="1">Control!$C$7*Calculations!$C$82*INDEX('Monthly Data'!N:N,Calculations!$C$116+MOD(CM184,Calculations!$C$118))+Control!$C$7*Calculations!$C$83*INDEX('Monthly Data'!O:O,Calculations!$C$116+MOD(CM184,Calculations!$C$118))+Control!$C$7*Calculations!$C$84*INDEX('Monthly Data'!P:P,Calculations!$C$116+MOD(CM184,Calculations!$C$118))+Control!$C$7*Calculations!$C$85*INDEX('Monthly Data'!Q:Q,Calculations!$C$116+MOD(CM184,Calculations!$C$118))+(1-Control!$C$7*Calculations!$C$87)*INDEX('Monthly Data'!R:R,Calculations!$C$116+MOD(CM184,Calculations!$C$118))</f>
        <v>1.8665061640915637E-2</v>
      </c>
      <c r="HD184" s="86">
        <f ca="1">Control!$C$7*Calculations!$C$82*INDEX('Monthly Data'!N:N,Calculations!$C$116+MOD(CN184,Calculations!$C$118))+Control!$C$7*Calculations!$C$83*INDEX('Monthly Data'!O:O,Calculations!$C$116+MOD(CN184,Calculations!$C$118))+Control!$C$7*Calculations!$C$84*INDEX('Monthly Data'!P:P,Calculations!$C$116+MOD(CN184,Calculations!$C$118))+Control!$C$7*Calculations!$C$85*INDEX('Monthly Data'!Q:Q,Calculations!$C$116+MOD(CN184,Calculations!$C$118))+(1-Control!$C$7*Calculations!$C$87)*INDEX('Monthly Data'!R:R,Calculations!$C$116+MOD(CN184,Calculations!$C$118))</f>
        <v>4.7768166384148329E-3</v>
      </c>
      <c r="HE184" s="86">
        <f ca="1">Control!$C$7*Calculations!$C$82*INDEX('Monthly Data'!N:N,Calculations!$C$116+MOD(CO184,Calculations!$C$118))+Control!$C$7*Calculations!$C$83*INDEX('Monthly Data'!O:O,Calculations!$C$116+MOD(CO184,Calculations!$C$118))+Control!$C$7*Calculations!$C$84*INDEX('Monthly Data'!P:P,Calculations!$C$116+MOD(CO184,Calculations!$C$118))+Control!$C$7*Calculations!$C$85*INDEX('Monthly Data'!Q:Q,Calculations!$C$116+MOD(CO184,Calculations!$C$118))+(1-Control!$C$7*Calculations!$C$87)*INDEX('Monthly Data'!R:R,Calculations!$C$116+MOD(CO184,Calculations!$C$118))</f>
        <v>-3.53368065312233E-2</v>
      </c>
      <c r="HF184" s="86">
        <f ca="1">Control!$C$7*Calculations!$C$82*INDEX('Monthly Data'!N:N,Calculations!$C$116+MOD(CP184,Calculations!$C$118))+Control!$C$7*Calculations!$C$83*INDEX('Monthly Data'!O:O,Calculations!$C$116+MOD(CP184,Calculations!$C$118))+Control!$C$7*Calculations!$C$84*INDEX('Monthly Data'!P:P,Calculations!$C$116+MOD(CP184,Calculations!$C$118))+Control!$C$7*Calculations!$C$85*INDEX('Monthly Data'!Q:Q,Calculations!$C$116+MOD(CP184,Calculations!$C$118))+(1-Control!$C$7*Calculations!$C$87)*INDEX('Monthly Data'!R:R,Calculations!$C$116+MOD(CP184,Calculations!$C$118))</f>
        <v>3.9251937367756782E-3</v>
      </c>
      <c r="HG184" s="86">
        <f ca="1">Control!$C$7*Calculations!$C$82*INDEX('Monthly Data'!N:N,Calculations!$C$116+MOD(CQ184,Calculations!$C$118))+Control!$C$7*Calculations!$C$83*INDEX('Monthly Data'!O:O,Calculations!$C$116+MOD(CQ184,Calculations!$C$118))+Control!$C$7*Calculations!$C$84*INDEX('Monthly Data'!P:P,Calculations!$C$116+MOD(CQ184,Calculations!$C$118))+Control!$C$7*Calculations!$C$85*INDEX('Monthly Data'!Q:Q,Calculations!$C$116+MOD(CQ184,Calculations!$C$118))+(1-Control!$C$7*Calculations!$C$87)*INDEX('Monthly Data'!R:R,Calculations!$C$116+MOD(CQ184,Calculations!$C$118))</f>
        <v>-1.9947061878162777E-2</v>
      </c>
      <c r="HH184" s="86">
        <f ca="1">Control!$C$7*Calculations!$C$82*INDEX('Monthly Data'!N:N,Calculations!$C$116+MOD(CR184,Calculations!$C$118))+Control!$C$7*Calculations!$C$83*INDEX('Monthly Data'!O:O,Calculations!$C$116+MOD(CR184,Calculations!$C$118))+Control!$C$7*Calculations!$C$84*INDEX('Monthly Data'!P:P,Calculations!$C$116+MOD(CR184,Calculations!$C$118))+Control!$C$7*Calculations!$C$85*INDEX('Monthly Data'!Q:Q,Calculations!$C$116+MOD(CR184,Calculations!$C$118))+(1-Control!$C$7*Calculations!$C$87)*INDEX('Monthly Data'!R:R,Calculations!$C$116+MOD(CR184,Calculations!$C$118))</f>
        <v>7.3538285850108537E-3</v>
      </c>
      <c r="HI184" s="86">
        <f ca="1">Control!$C$7*Calculations!$C$82*INDEX('Monthly Data'!N:N,Calculations!$C$116+MOD(CS184,Calculations!$C$118))+Control!$C$7*Calculations!$C$83*INDEX('Monthly Data'!O:O,Calculations!$C$116+MOD(CS184,Calculations!$C$118))+Control!$C$7*Calculations!$C$84*INDEX('Monthly Data'!P:P,Calculations!$C$116+MOD(CS184,Calculations!$C$118))+Control!$C$7*Calculations!$C$85*INDEX('Monthly Data'!Q:Q,Calculations!$C$116+MOD(CS184,Calculations!$C$118))+(1-Control!$C$7*Calculations!$C$87)*INDEX('Monthly Data'!R:R,Calculations!$C$116+MOD(CS184,Calculations!$C$118))</f>
        <v>-7.3651264633385334E-4</v>
      </c>
      <c r="HJ184" s="86">
        <f ca="1">Control!$C$7*Calculations!$C$82*INDEX('Monthly Data'!N:N,Calculations!$C$116+MOD(CT184,Calculations!$C$118))+Control!$C$7*Calculations!$C$83*INDEX('Monthly Data'!O:O,Calculations!$C$116+MOD(CT184,Calculations!$C$118))+Control!$C$7*Calculations!$C$84*INDEX('Monthly Data'!P:P,Calculations!$C$116+MOD(CT184,Calculations!$C$118))+Control!$C$7*Calculations!$C$85*INDEX('Monthly Data'!Q:Q,Calculations!$C$116+MOD(CT184,Calculations!$C$118))+(1-Control!$C$7*Calculations!$C$87)*INDEX('Monthly Data'!R:R,Calculations!$C$116+MOD(CT184,Calculations!$C$118))</f>
        <v>2.3852824346838646E-2</v>
      </c>
      <c r="HK184" s="86">
        <f ca="1">Control!$C$7*Calculations!$C$82*INDEX('Monthly Data'!N:N,Calculations!$C$116+MOD(CU184,Calculations!$C$118))+Control!$C$7*Calculations!$C$83*INDEX('Monthly Data'!O:O,Calculations!$C$116+MOD(CU184,Calculations!$C$118))+Control!$C$7*Calculations!$C$84*INDEX('Monthly Data'!P:P,Calculations!$C$116+MOD(CU184,Calculations!$C$118))+Control!$C$7*Calculations!$C$85*INDEX('Monthly Data'!Q:Q,Calculations!$C$116+MOD(CU184,Calculations!$C$118))+(1-Control!$C$7*Calculations!$C$87)*INDEX('Monthly Data'!R:R,Calculations!$C$116+MOD(CU184,Calculations!$C$118))</f>
        <v>1.0627294914941248E-2</v>
      </c>
      <c r="HL184" s="86">
        <f ca="1">Control!$C$7*Calculations!$C$82*INDEX('Monthly Data'!N:N,Calculations!$C$116+MOD(CV184,Calculations!$C$118))+Control!$C$7*Calculations!$C$83*INDEX('Monthly Data'!O:O,Calculations!$C$116+MOD(CV184,Calculations!$C$118))+Control!$C$7*Calculations!$C$84*INDEX('Monthly Data'!P:P,Calculations!$C$116+MOD(CV184,Calculations!$C$118))+Control!$C$7*Calculations!$C$85*INDEX('Monthly Data'!Q:Q,Calculations!$C$116+MOD(CV184,Calculations!$C$118))+(1-Control!$C$7*Calculations!$C$87)*INDEX('Monthly Data'!R:R,Calculations!$C$116+MOD(CV184,Calculations!$C$118))</f>
        <v>1.7472933988537529E-2</v>
      </c>
      <c r="HM184" s="86">
        <f ca="1">Control!$C$7*Calculations!$C$82*INDEX('Monthly Data'!N:N,Calculations!$C$116+MOD(CW184,Calculations!$C$118))+Control!$C$7*Calculations!$C$83*INDEX('Monthly Data'!O:O,Calculations!$C$116+MOD(CW184,Calculations!$C$118))+Control!$C$7*Calculations!$C$84*INDEX('Monthly Data'!P:P,Calculations!$C$116+MOD(CW184,Calculations!$C$118))+Control!$C$7*Calculations!$C$85*INDEX('Monthly Data'!Q:Q,Calculations!$C$116+MOD(CW184,Calculations!$C$118))+(1-Control!$C$7*Calculations!$C$87)*INDEX('Monthly Data'!R:R,Calculations!$C$116+MOD(CW184,Calculations!$C$118))</f>
        <v>3.4808428836917149E-3</v>
      </c>
      <c r="HN184" s="86">
        <f ca="1">Control!$C$7*Calculations!$C$82*INDEX('Monthly Data'!N:N,Calculations!$C$116+MOD(CX184,Calculations!$C$118))+Control!$C$7*Calculations!$C$83*INDEX('Monthly Data'!O:O,Calculations!$C$116+MOD(CX184,Calculations!$C$118))+Control!$C$7*Calculations!$C$84*INDEX('Monthly Data'!P:P,Calculations!$C$116+MOD(CX184,Calculations!$C$118))+Control!$C$7*Calculations!$C$85*INDEX('Monthly Data'!Q:Q,Calculations!$C$116+MOD(CX184,Calculations!$C$118))+(1-Control!$C$7*Calculations!$C$87)*INDEX('Monthly Data'!R:R,Calculations!$C$116+MOD(CX184,Calculations!$C$118))</f>
        <v>-7.4084874653726545E-3</v>
      </c>
      <c r="HO184" s="86">
        <f ca="1">Control!$C$7*Calculations!$C$82*INDEX('Monthly Data'!N:N,Calculations!$C$116+MOD(CY184,Calculations!$C$118))+Control!$C$7*Calculations!$C$83*INDEX('Monthly Data'!O:O,Calculations!$C$116+MOD(CY184,Calculations!$C$118))+Control!$C$7*Calculations!$C$84*INDEX('Monthly Data'!P:P,Calculations!$C$116+MOD(CY184,Calculations!$C$118))+Control!$C$7*Calculations!$C$85*INDEX('Monthly Data'!Q:Q,Calculations!$C$116+MOD(CY184,Calculations!$C$118))+(1-Control!$C$7*Calculations!$C$87)*INDEX('Monthly Data'!R:R,Calculations!$C$116+MOD(CY184,Calculations!$C$118))</f>
        <v>4.089189590407355E-3</v>
      </c>
      <c r="HP184" s="86">
        <f ca="1">Control!$C$7*Calculations!$C$82*INDEX('Monthly Data'!N:N,Calculations!$C$116+MOD(CZ184,Calculations!$C$118))+Control!$C$7*Calculations!$C$83*INDEX('Monthly Data'!O:O,Calculations!$C$116+MOD(CZ184,Calculations!$C$118))+Control!$C$7*Calculations!$C$84*INDEX('Monthly Data'!P:P,Calculations!$C$116+MOD(CZ184,Calculations!$C$118))+Control!$C$7*Calculations!$C$85*INDEX('Monthly Data'!Q:Q,Calculations!$C$116+MOD(CZ184,Calculations!$C$118))+(1-Control!$C$7*Calculations!$C$87)*INDEX('Monthly Data'!R:R,Calculations!$C$116+MOD(CZ184,Calculations!$C$118))</f>
        <v>6.3250222980707482E-3</v>
      </c>
      <c r="HQ184" s="86">
        <f ca="1">Control!$C$7*Calculations!$C$82*INDEX('Monthly Data'!N:N,Calculations!$C$116+MOD(DA184,Calculations!$C$118))+Control!$C$7*Calculations!$C$83*INDEX('Monthly Data'!O:O,Calculations!$C$116+MOD(DA184,Calculations!$C$118))+Control!$C$7*Calculations!$C$84*INDEX('Monthly Data'!P:P,Calculations!$C$116+MOD(DA184,Calculations!$C$118))+Control!$C$7*Calculations!$C$85*INDEX('Monthly Data'!Q:Q,Calculations!$C$116+MOD(DA184,Calculations!$C$118))+(1-Control!$C$7*Calculations!$C$87)*INDEX('Monthly Data'!R:R,Calculations!$C$116+MOD(DA184,Calculations!$C$118))</f>
        <v>3.8809817903524786E-2</v>
      </c>
      <c r="HR184" s="86">
        <f ca="1">Control!$C$7*Calculations!$C$82*INDEX('Monthly Data'!N:N,Calculations!$C$116+MOD(DB184,Calculations!$C$118))+Control!$C$7*Calculations!$C$83*INDEX('Monthly Data'!O:O,Calculations!$C$116+MOD(DB184,Calculations!$C$118))+Control!$C$7*Calculations!$C$84*INDEX('Monthly Data'!P:P,Calculations!$C$116+MOD(DB184,Calculations!$C$118))+Control!$C$7*Calculations!$C$85*INDEX('Monthly Data'!Q:Q,Calculations!$C$116+MOD(DB184,Calculations!$C$118))+(1-Control!$C$7*Calculations!$C$87)*INDEX('Monthly Data'!R:R,Calculations!$C$116+MOD(DB184,Calculations!$C$118))</f>
        <v>3.7118215575026904E-2</v>
      </c>
      <c r="HS184" s="86">
        <f ca="1">Control!$C$7*Calculations!$C$82*INDEX('Monthly Data'!N:N,Calculations!$C$116+MOD(DC184,Calculations!$C$118))+Control!$C$7*Calculations!$C$83*INDEX('Monthly Data'!O:O,Calculations!$C$116+MOD(DC184,Calculations!$C$118))+Control!$C$7*Calculations!$C$84*INDEX('Monthly Data'!P:P,Calculations!$C$116+MOD(DC184,Calculations!$C$118))+Control!$C$7*Calculations!$C$85*INDEX('Monthly Data'!Q:Q,Calculations!$C$116+MOD(DC184,Calculations!$C$118))+(1-Control!$C$7*Calculations!$C$87)*INDEX('Monthly Data'!R:R,Calculations!$C$116+MOD(DC184,Calculations!$C$118))</f>
        <v>2.5790695379256122E-2</v>
      </c>
      <c r="HT184" s="86">
        <f ca="1">Control!$C$7*Calculations!$C$82*INDEX('Monthly Data'!N:N,Calculations!$C$116+MOD(DD184,Calculations!$C$118))+Control!$C$7*Calculations!$C$83*INDEX('Monthly Data'!O:O,Calculations!$C$116+MOD(DD184,Calculations!$C$118))+Control!$C$7*Calculations!$C$84*INDEX('Monthly Data'!P:P,Calculations!$C$116+MOD(DD184,Calculations!$C$118))+Control!$C$7*Calculations!$C$85*INDEX('Monthly Data'!Q:Q,Calculations!$C$116+MOD(DD184,Calculations!$C$118))+(1-Control!$C$7*Calculations!$C$87)*INDEX('Monthly Data'!R:R,Calculations!$C$116+MOD(DD184,Calculations!$C$118))</f>
        <v>1.9073822767906517E-2</v>
      </c>
      <c r="HU184" s="86">
        <f ca="1">Control!$C$7*Calculations!$C$82*INDEX('Monthly Data'!N:N,Calculations!$C$116+MOD(DE184,Calculations!$C$118))+Control!$C$7*Calculations!$C$83*INDEX('Monthly Data'!O:O,Calculations!$C$116+MOD(DE184,Calculations!$C$118))+Control!$C$7*Calculations!$C$84*INDEX('Monthly Data'!P:P,Calculations!$C$116+MOD(DE184,Calculations!$C$118))+Control!$C$7*Calculations!$C$85*INDEX('Monthly Data'!Q:Q,Calculations!$C$116+MOD(DE184,Calculations!$C$118))+(1-Control!$C$7*Calculations!$C$87)*INDEX('Monthly Data'!R:R,Calculations!$C$116+MOD(DE184,Calculations!$C$118))</f>
        <v>1.0627294914941248E-2</v>
      </c>
      <c r="HV184" s="86">
        <f ca="1">Control!$C$7*Calculations!$C$82*INDEX('Monthly Data'!N:N,Calculations!$C$116+MOD(DF184,Calculations!$C$118))+Control!$C$7*Calculations!$C$83*INDEX('Monthly Data'!O:O,Calculations!$C$116+MOD(DF184,Calculations!$C$118))+Control!$C$7*Calculations!$C$84*INDEX('Monthly Data'!P:P,Calculations!$C$116+MOD(DF184,Calculations!$C$118))+Control!$C$7*Calculations!$C$85*INDEX('Monthly Data'!Q:Q,Calculations!$C$116+MOD(DF184,Calculations!$C$118))+(1-Control!$C$7*Calculations!$C$87)*INDEX('Monthly Data'!R:R,Calculations!$C$116+MOD(DF184,Calculations!$C$118))</f>
        <v>1.0921298083007208E-2</v>
      </c>
      <c r="HW184" s="86">
        <f ca="1">Control!$C$7*Calculations!$C$82*INDEX('Monthly Data'!N:N,Calculations!$C$116+MOD(DG184,Calculations!$C$118))+Control!$C$7*Calculations!$C$83*INDEX('Monthly Data'!O:O,Calculations!$C$116+MOD(DG184,Calculations!$C$118))+Control!$C$7*Calculations!$C$84*INDEX('Monthly Data'!P:P,Calculations!$C$116+MOD(DG184,Calculations!$C$118))+Control!$C$7*Calculations!$C$85*INDEX('Monthly Data'!Q:Q,Calculations!$C$116+MOD(DG184,Calculations!$C$118))+(1-Control!$C$7*Calculations!$C$87)*INDEX('Monthly Data'!R:R,Calculations!$C$116+MOD(DG184,Calculations!$C$118))</f>
        <v>4.089189590407355E-3</v>
      </c>
      <c r="HX184" s="86">
        <f ca="1">Control!$C$7*Calculations!$C$82*INDEX('Monthly Data'!N:N,Calculations!$C$116+MOD(DH184,Calculations!$C$118))+Control!$C$7*Calculations!$C$83*INDEX('Monthly Data'!O:O,Calculations!$C$116+MOD(DH184,Calculations!$C$118))+Control!$C$7*Calculations!$C$84*INDEX('Monthly Data'!P:P,Calculations!$C$116+MOD(DH184,Calculations!$C$118))+Control!$C$7*Calculations!$C$85*INDEX('Monthly Data'!Q:Q,Calculations!$C$116+MOD(DH184,Calculations!$C$118))+(1-Control!$C$7*Calculations!$C$87)*INDEX('Monthly Data'!R:R,Calculations!$C$116+MOD(DH184,Calculations!$C$118))</f>
        <v>1.3891304280773396E-2</v>
      </c>
      <c r="HY184" s="86">
        <f ca="1">Control!$C$7*Calculations!$C$82*INDEX('Monthly Data'!N:N,Calculations!$C$116+MOD(DI184,Calculations!$C$118))+Control!$C$7*Calculations!$C$83*INDEX('Monthly Data'!O:O,Calculations!$C$116+MOD(DI184,Calculations!$C$118))+Control!$C$7*Calculations!$C$84*INDEX('Monthly Data'!P:P,Calculations!$C$116+MOD(DI184,Calculations!$C$118))+Control!$C$7*Calculations!$C$85*INDEX('Monthly Data'!Q:Q,Calculations!$C$116+MOD(DI184,Calculations!$C$118))+(1-Control!$C$7*Calculations!$C$87)*INDEX('Monthly Data'!R:R,Calculations!$C$116+MOD(DI184,Calculations!$C$118))</f>
        <v>2.5790695379256122E-2</v>
      </c>
      <c r="HZ184" s="86">
        <f ca="1">Control!$C$7*Calculations!$C$82*INDEX('Monthly Data'!N:N,Calculations!$C$116+MOD(DJ184,Calculations!$C$118))+Control!$C$7*Calculations!$C$83*INDEX('Monthly Data'!O:O,Calculations!$C$116+MOD(DJ184,Calculations!$C$118))+Control!$C$7*Calculations!$C$84*INDEX('Monthly Data'!P:P,Calculations!$C$116+MOD(DJ184,Calculations!$C$118))+Control!$C$7*Calculations!$C$85*INDEX('Monthly Data'!Q:Q,Calculations!$C$116+MOD(DJ184,Calculations!$C$118))+(1-Control!$C$7*Calculations!$C$87)*INDEX('Monthly Data'!R:R,Calculations!$C$116+MOD(DJ184,Calculations!$C$118))</f>
        <v>2.766281641786093E-2</v>
      </c>
      <c r="IA184" s="86">
        <f ca="1">Control!$C$7*Calculations!$C$82*INDEX('Monthly Data'!N:N,Calculations!$C$116+MOD(DK184,Calculations!$C$118))+Control!$C$7*Calculations!$C$83*INDEX('Monthly Data'!O:O,Calculations!$C$116+MOD(DK184,Calculations!$C$118))+Control!$C$7*Calculations!$C$84*INDEX('Monthly Data'!P:P,Calculations!$C$116+MOD(DK184,Calculations!$C$118))+Control!$C$7*Calculations!$C$85*INDEX('Monthly Data'!Q:Q,Calculations!$C$116+MOD(DK184,Calculations!$C$118))+(1-Control!$C$7*Calculations!$C$87)*INDEX('Monthly Data'!R:R,Calculations!$C$116+MOD(DK184,Calculations!$C$118))</f>
        <v>1.046389543479892E-2</v>
      </c>
      <c r="IB184" s="86">
        <f ca="1">Control!$C$7*Calculations!$C$82*INDEX('Monthly Data'!N:N,Calculations!$C$116+MOD(DL184,Calculations!$C$118))+Control!$C$7*Calculations!$C$83*INDEX('Monthly Data'!O:O,Calculations!$C$116+MOD(DL184,Calculations!$C$118))+Control!$C$7*Calculations!$C$84*INDEX('Monthly Data'!P:P,Calculations!$C$116+MOD(DL184,Calculations!$C$118))+Control!$C$7*Calculations!$C$85*INDEX('Monthly Data'!Q:Q,Calculations!$C$116+MOD(DL184,Calculations!$C$118))+(1-Control!$C$7*Calculations!$C$87)*INDEX('Monthly Data'!R:R,Calculations!$C$116+MOD(DL184,Calculations!$C$118))</f>
        <v>1.5216630695380906E-2</v>
      </c>
      <c r="IC184" s="86">
        <f ca="1">Control!$C$7*Calculations!$C$82*INDEX('Monthly Data'!N:N,Calculations!$C$116+MOD(DM184,Calculations!$C$118))+Control!$C$7*Calculations!$C$83*INDEX('Monthly Data'!O:O,Calculations!$C$116+MOD(DM184,Calculations!$C$118))+Control!$C$7*Calculations!$C$84*INDEX('Monthly Data'!P:P,Calculations!$C$116+MOD(DM184,Calculations!$C$118))+Control!$C$7*Calculations!$C$85*INDEX('Monthly Data'!Q:Q,Calculations!$C$116+MOD(DM184,Calculations!$C$118))+(1-Control!$C$7*Calculations!$C$87)*INDEX('Monthly Data'!R:R,Calculations!$C$116+MOD(DM184,Calculations!$C$118))</f>
        <v>8.4240675975201049E-3</v>
      </c>
      <c r="ID184" s="86">
        <f ca="1">Control!$C$7*Calculations!$C$82*INDEX('Monthly Data'!N:N,Calculations!$C$116+MOD(DN184,Calculations!$C$118))+Control!$C$7*Calculations!$C$83*INDEX('Monthly Data'!O:O,Calculations!$C$116+MOD(DN184,Calculations!$C$118))+Control!$C$7*Calculations!$C$84*INDEX('Monthly Data'!P:P,Calculations!$C$116+MOD(DN184,Calculations!$C$118))+Control!$C$7*Calculations!$C$85*INDEX('Monthly Data'!Q:Q,Calculations!$C$116+MOD(DN184,Calculations!$C$118))+(1-Control!$C$7*Calculations!$C$87)*INDEX('Monthly Data'!R:R,Calculations!$C$116+MOD(DN184,Calculations!$C$118))</f>
        <v>-2.4571433440223247E-2</v>
      </c>
      <c r="IE184" s="86">
        <f ca="1">Control!$C$7*Calculations!$C$82*INDEX('Monthly Data'!N:N,Calculations!$C$116+MOD(DO184,Calculations!$C$118))+Control!$C$7*Calculations!$C$83*INDEX('Monthly Data'!O:O,Calculations!$C$116+MOD(DO184,Calculations!$C$118))+Control!$C$7*Calculations!$C$84*INDEX('Monthly Data'!P:P,Calculations!$C$116+MOD(DO184,Calculations!$C$118))+Control!$C$7*Calculations!$C$85*INDEX('Monthly Data'!Q:Q,Calculations!$C$116+MOD(DO184,Calculations!$C$118))+(1-Control!$C$7*Calculations!$C$87)*INDEX('Monthly Data'!R:R,Calculations!$C$116+MOD(DO184,Calculations!$C$118))</f>
        <v>-1.1360801645249321E-2</v>
      </c>
      <c r="IF184" s="86">
        <f ca="1">Control!$C$7*Calculations!$C$82*INDEX('Monthly Data'!N:N,Calculations!$C$116+MOD(DP184,Calculations!$C$118))+Control!$C$7*Calculations!$C$83*INDEX('Monthly Data'!O:O,Calculations!$C$116+MOD(DP184,Calculations!$C$118))+Control!$C$7*Calculations!$C$84*INDEX('Monthly Data'!P:P,Calculations!$C$116+MOD(DP184,Calculations!$C$118))+Control!$C$7*Calculations!$C$85*INDEX('Monthly Data'!Q:Q,Calculations!$C$116+MOD(DP184,Calculations!$C$118))+(1-Control!$C$7*Calculations!$C$87)*INDEX('Monthly Data'!R:R,Calculations!$C$116+MOD(DP184,Calculations!$C$118))</f>
        <v>4.089189590407355E-3</v>
      </c>
      <c r="IG184" s="88">
        <f ca="1">Control!$C$8*(1+DQ184)*(1+DR184)*(1+DS184)*(1+DT184)*(1+DU184)*(1+DV184)*(1+DW184)*(1+DX184)*(1+DY184)*(1+DZ184)*(1+EA184)*(1+EB184)*(1+EC184)*(1+ED184)*(1+EE184)*(1+EF184)*(1+EG184)*(1+EH184)*(1+EI184)*(1+EJ184)*(1+EK184)*(1+EL184)*(1+EM184)*(1+EN184)*(1+EO184)*(1+EP184)*(1+EQ184)*(1+ER184)*(1+ES184)*(1+ET184)*(1+EU184)*(1+EV184)*(1+EW184)*(1+EX184)*(1+EY184)*(1+EZ184)*(1+FA184)*(1+FB184)*(1+FC184)*(1+FD184)*(1+FE184)*(1+FF184)*(1+FG184)*(1+FH184)*(1+FI184)*(1+FJ184)*(1+FK184)*(1+FL184)*(1+FM184)*(1+FN184)*(1+FO184)*(1+FP184)*(1+FQ184)*(1+FR184)*(1+FS184)*(1+FT184)*(1+FU184)*(1+FV184)*(1+FW184)*(1+FX184)*(1+FY184)*(1+FZ184)*(1+GA184)*(1+GB184)*(1+GC184)*(1+GD184)*(1+GE184)*(1+GF184)*(1+GG184)*(1+GH184)*(1+GI184)*(1+GJ184)*(1+GK184)*(1+GL184)*(1+GM184)*(1+GN184)*(1+GO184)*(1+GP184)*(1+GQ184)*(1+GR184)*(1+GS184)*(1+GT184)*(1+GU184)*(1+GV184)*(1+GW184)*(1+GX184)*(1+GY184)*(1+GZ184)*(1+HA184)*(1+HB184)*(1+HC184)*(1+HD184)*(1+HE184)*(1+HF184)*(1+HG184)*(1+HH184)*(1+HI184)*(1+HJ184)*(1+HK184)*(1+HL184)*(1+HM184)*(1+HN184)*(1+HO184)*(1+HP184)*(1+HQ184)*(1+HR184)*(1+HS184)*(1+HT184)*(1+HU184)*(1+HV184)*(1+HW184)*(1+HX184)*(1+HY184)*(1+HZ184)*(1+IA184)*(1+IB184)*(1+IC184)*(1+ID184)*(1+IE184)*(1+IF184)</f>
        <v>99592.562067387116</v>
      </c>
    </row>
    <row r="185" spans="1:241" x14ac:dyDescent="0.25">
      <c r="A185">
        <v>89</v>
      </c>
      <c r="B185">
        <v>96</v>
      </c>
      <c r="C185">
        <v>98</v>
      </c>
      <c r="D185">
        <v>15</v>
      </c>
      <c r="E185">
        <v>67</v>
      </c>
      <c r="F185">
        <v>45</v>
      </c>
      <c r="G185">
        <v>41</v>
      </c>
      <c r="H185">
        <v>82</v>
      </c>
      <c r="I185">
        <v>88</v>
      </c>
      <c r="J185">
        <v>48</v>
      </c>
      <c r="K185">
        <v>104</v>
      </c>
      <c r="L185">
        <v>27</v>
      </c>
      <c r="M185">
        <v>19</v>
      </c>
      <c r="N185">
        <v>86</v>
      </c>
      <c r="O185">
        <v>110</v>
      </c>
      <c r="P185">
        <v>68</v>
      </c>
      <c r="Q185">
        <v>18</v>
      </c>
      <c r="R185">
        <v>9</v>
      </c>
      <c r="S185">
        <v>68</v>
      </c>
      <c r="T185">
        <v>65</v>
      </c>
      <c r="U185">
        <v>49</v>
      </c>
      <c r="V185">
        <v>40</v>
      </c>
      <c r="W185">
        <v>42</v>
      </c>
      <c r="X185">
        <v>117</v>
      </c>
      <c r="Y185">
        <v>1</v>
      </c>
      <c r="Z185">
        <v>93</v>
      </c>
      <c r="AA185">
        <v>28</v>
      </c>
      <c r="AB185">
        <v>74</v>
      </c>
      <c r="AC185">
        <v>111</v>
      </c>
      <c r="AD185">
        <v>92</v>
      </c>
      <c r="AE185">
        <v>89</v>
      </c>
      <c r="AF185">
        <v>117</v>
      </c>
      <c r="AG185">
        <v>19</v>
      </c>
      <c r="AH185">
        <v>46</v>
      </c>
      <c r="AI185">
        <v>48</v>
      </c>
      <c r="AJ185">
        <v>64</v>
      </c>
      <c r="AK185">
        <v>53</v>
      </c>
      <c r="AL185">
        <v>37</v>
      </c>
      <c r="AM185">
        <v>90</v>
      </c>
      <c r="AN185">
        <v>58</v>
      </c>
      <c r="AO185">
        <v>8</v>
      </c>
      <c r="AP185">
        <v>62</v>
      </c>
      <c r="AQ185">
        <v>69</v>
      </c>
      <c r="AR185">
        <v>105</v>
      </c>
      <c r="AS185">
        <v>34</v>
      </c>
      <c r="AT185">
        <v>99</v>
      </c>
      <c r="AU185">
        <v>96</v>
      </c>
      <c r="AV185">
        <v>54</v>
      </c>
      <c r="AW185">
        <v>85</v>
      </c>
      <c r="AX185">
        <v>3</v>
      </c>
      <c r="AY185">
        <v>81</v>
      </c>
      <c r="AZ185">
        <v>0</v>
      </c>
      <c r="BA185">
        <v>110</v>
      </c>
      <c r="BB185">
        <v>64</v>
      </c>
      <c r="BC185">
        <v>5</v>
      </c>
      <c r="BD185">
        <v>11</v>
      </c>
      <c r="BE185">
        <v>64</v>
      </c>
      <c r="BF185">
        <v>39</v>
      </c>
      <c r="BG185">
        <v>77</v>
      </c>
      <c r="BH185">
        <v>52</v>
      </c>
      <c r="BI185">
        <v>27</v>
      </c>
      <c r="BJ185">
        <v>104</v>
      </c>
      <c r="BK185">
        <v>51</v>
      </c>
      <c r="BL185">
        <v>35</v>
      </c>
      <c r="BM185">
        <v>107</v>
      </c>
      <c r="BN185">
        <v>100</v>
      </c>
      <c r="BO185">
        <v>10</v>
      </c>
      <c r="BP185">
        <v>69</v>
      </c>
      <c r="BQ185">
        <v>75</v>
      </c>
      <c r="BR185">
        <v>113</v>
      </c>
      <c r="BS185">
        <v>81</v>
      </c>
      <c r="BT185">
        <v>38</v>
      </c>
      <c r="BU185">
        <v>30</v>
      </c>
      <c r="BV185">
        <v>37</v>
      </c>
      <c r="BW185">
        <v>117</v>
      </c>
      <c r="BX185">
        <v>97</v>
      </c>
      <c r="BY185">
        <v>21</v>
      </c>
      <c r="BZ185">
        <v>86</v>
      </c>
      <c r="CA185">
        <v>32</v>
      </c>
      <c r="CB185">
        <v>70</v>
      </c>
      <c r="CC185">
        <v>92</v>
      </c>
      <c r="CD185">
        <v>5</v>
      </c>
      <c r="CE185">
        <v>111</v>
      </c>
      <c r="CF185">
        <v>21</v>
      </c>
      <c r="CG185">
        <v>53</v>
      </c>
      <c r="CH185">
        <v>116</v>
      </c>
      <c r="CI185">
        <v>52</v>
      </c>
      <c r="CJ185">
        <v>70</v>
      </c>
      <c r="CK185">
        <v>61</v>
      </c>
      <c r="CL185">
        <v>26</v>
      </c>
      <c r="CM185">
        <v>0</v>
      </c>
      <c r="CN185">
        <v>42</v>
      </c>
      <c r="CO185">
        <v>66</v>
      </c>
      <c r="CP185">
        <v>87</v>
      </c>
      <c r="CQ185">
        <v>35</v>
      </c>
      <c r="CR185">
        <v>26</v>
      </c>
      <c r="CS185">
        <v>90</v>
      </c>
      <c r="CT185">
        <v>65</v>
      </c>
      <c r="CU185">
        <v>89</v>
      </c>
      <c r="CV185">
        <v>64</v>
      </c>
      <c r="CW185">
        <v>90</v>
      </c>
      <c r="CX185">
        <v>8</v>
      </c>
      <c r="CY185">
        <v>77</v>
      </c>
      <c r="CZ185">
        <v>57</v>
      </c>
      <c r="DA185">
        <v>72</v>
      </c>
      <c r="DB185">
        <v>107</v>
      </c>
      <c r="DC185">
        <v>60</v>
      </c>
      <c r="DD185">
        <v>33</v>
      </c>
      <c r="DE185">
        <v>33</v>
      </c>
      <c r="DF185">
        <v>57</v>
      </c>
      <c r="DG185">
        <v>89</v>
      </c>
      <c r="DH185">
        <v>84</v>
      </c>
      <c r="DI185">
        <v>113</v>
      </c>
      <c r="DJ185">
        <v>29</v>
      </c>
      <c r="DK185">
        <v>104</v>
      </c>
      <c r="DL185">
        <v>87</v>
      </c>
      <c r="DM185">
        <v>117</v>
      </c>
      <c r="DN185">
        <v>83</v>
      </c>
      <c r="DO185">
        <v>83</v>
      </c>
      <c r="DP185">
        <v>46</v>
      </c>
      <c r="DQ185" s="86">
        <f ca="1">Control!$C$7*Calculations!$C$82*INDEX('Monthly Data'!N:N,Calculations!$C$116+MOD(A185,Calculations!$C$118))+Control!$C$7*Calculations!$C$83*INDEX('Monthly Data'!O:O,Calculations!$C$116+MOD(A185,Calculations!$C$118))+Control!$C$7*Calculations!$C$84*INDEX('Monthly Data'!P:P,Calculations!$C$116+MOD(A185,Calculations!$C$118))+Control!$C$7*Calculations!$C$85*INDEX('Monthly Data'!Q:Q,Calculations!$C$116+MOD(A185,Calculations!$C$118))+(1-Control!$C$7*Calculations!$C$87)*INDEX('Monthly Data'!R:R,Calculations!$C$116+MOD(A185,Calculations!$C$118))</f>
        <v>2.3852824346838646E-2</v>
      </c>
      <c r="DR185" s="86">
        <f ca="1">Control!$C$7*Calculations!$C$82*INDEX('Monthly Data'!N:N,Calculations!$C$116+MOD(B185,Calculations!$C$118))+Control!$C$7*Calculations!$C$83*INDEX('Monthly Data'!O:O,Calculations!$C$116+MOD(B185,Calculations!$C$118))+Control!$C$7*Calculations!$C$84*INDEX('Monthly Data'!P:P,Calculations!$C$116+MOD(B185,Calculations!$C$118))+Control!$C$7*Calculations!$C$85*INDEX('Monthly Data'!Q:Q,Calculations!$C$116+MOD(B185,Calculations!$C$118))+(1-Control!$C$7*Calculations!$C$87)*INDEX('Monthly Data'!R:R,Calculations!$C$116+MOD(B185,Calculations!$C$118))</f>
        <v>1.0627294914941248E-2</v>
      </c>
      <c r="DS185" s="86">
        <f ca="1">Control!$C$7*Calculations!$C$82*INDEX('Monthly Data'!N:N,Calculations!$C$116+MOD(C185,Calculations!$C$118))+Control!$C$7*Calculations!$C$83*INDEX('Monthly Data'!O:O,Calculations!$C$116+MOD(C185,Calculations!$C$118))+Control!$C$7*Calculations!$C$84*INDEX('Monthly Data'!P:P,Calculations!$C$116+MOD(C185,Calculations!$C$118))+Control!$C$7*Calculations!$C$85*INDEX('Monthly Data'!Q:Q,Calculations!$C$116+MOD(C185,Calculations!$C$118))+(1-Control!$C$7*Calculations!$C$87)*INDEX('Monthly Data'!R:R,Calculations!$C$116+MOD(C185,Calculations!$C$118))</f>
        <v>2.4842166689046628E-2</v>
      </c>
      <c r="DT185" s="86">
        <f ca="1">Control!$C$7*Calculations!$C$82*INDEX('Monthly Data'!N:N,Calculations!$C$116+MOD(D185,Calculations!$C$118))+Control!$C$7*Calculations!$C$83*INDEX('Monthly Data'!O:O,Calculations!$C$116+MOD(D185,Calculations!$C$118))+Control!$C$7*Calculations!$C$84*INDEX('Monthly Data'!P:P,Calculations!$C$116+MOD(D185,Calculations!$C$118))+Control!$C$7*Calculations!$C$85*INDEX('Monthly Data'!Q:Q,Calculations!$C$116+MOD(D185,Calculations!$C$118))+(1-Control!$C$7*Calculations!$C$87)*INDEX('Monthly Data'!R:R,Calculations!$C$116+MOD(D185,Calculations!$C$118))</f>
        <v>7.857567536297622E-3</v>
      </c>
      <c r="DU185" s="86">
        <f ca="1">Control!$C$7*Calculations!$C$82*INDEX('Monthly Data'!N:N,Calculations!$C$116+MOD(E185,Calculations!$C$118))+Control!$C$7*Calculations!$C$83*INDEX('Monthly Data'!O:O,Calculations!$C$116+MOD(E185,Calculations!$C$118))+Control!$C$7*Calculations!$C$84*INDEX('Monthly Data'!P:P,Calculations!$C$116+MOD(E185,Calculations!$C$118))+Control!$C$7*Calculations!$C$85*INDEX('Monthly Data'!Q:Q,Calculations!$C$116+MOD(E185,Calculations!$C$118))+(1-Control!$C$7*Calculations!$C$87)*INDEX('Monthly Data'!R:R,Calculations!$C$116+MOD(E185,Calculations!$C$118))</f>
        <v>-3.9863250714949353E-2</v>
      </c>
      <c r="DV185" s="86">
        <f ca="1">Control!$C$7*Calculations!$C$82*INDEX('Monthly Data'!N:N,Calculations!$C$116+MOD(F185,Calculations!$C$118))+Control!$C$7*Calculations!$C$83*INDEX('Monthly Data'!O:O,Calculations!$C$116+MOD(F185,Calculations!$C$118))+Control!$C$7*Calculations!$C$84*INDEX('Monthly Data'!P:P,Calculations!$C$116+MOD(F185,Calculations!$C$118))+Control!$C$7*Calculations!$C$85*INDEX('Monthly Data'!Q:Q,Calculations!$C$116+MOD(F185,Calculations!$C$118))+(1-Control!$C$7*Calculations!$C$87)*INDEX('Monthly Data'!R:R,Calculations!$C$116+MOD(F185,Calculations!$C$118))</f>
        <v>1.2435425892067014E-2</v>
      </c>
      <c r="DW185" s="86">
        <f ca="1">Control!$C$7*Calculations!$C$82*INDEX('Monthly Data'!N:N,Calculations!$C$116+MOD(G185,Calculations!$C$118))+Control!$C$7*Calculations!$C$83*INDEX('Monthly Data'!O:O,Calculations!$C$116+MOD(G185,Calculations!$C$118))+Control!$C$7*Calculations!$C$84*INDEX('Monthly Data'!P:P,Calculations!$C$116+MOD(G185,Calculations!$C$118))+Control!$C$7*Calculations!$C$85*INDEX('Monthly Data'!Q:Q,Calculations!$C$116+MOD(G185,Calculations!$C$118))+(1-Control!$C$7*Calculations!$C$87)*INDEX('Monthly Data'!R:R,Calculations!$C$116+MOD(G185,Calculations!$C$118))</f>
        <v>-3.8554137824290124E-2</v>
      </c>
      <c r="DX185" s="86">
        <f ca="1">Control!$C$7*Calculations!$C$82*INDEX('Monthly Data'!N:N,Calculations!$C$116+MOD(H185,Calculations!$C$118))+Control!$C$7*Calculations!$C$83*INDEX('Monthly Data'!O:O,Calculations!$C$116+MOD(H185,Calculations!$C$118))+Control!$C$7*Calculations!$C$84*INDEX('Monthly Data'!P:P,Calculations!$C$116+MOD(H185,Calculations!$C$118))+Control!$C$7*Calculations!$C$85*INDEX('Monthly Data'!Q:Q,Calculations!$C$116+MOD(H185,Calculations!$C$118))+(1-Control!$C$7*Calculations!$C$87)*INDEX('Monthly Data'!R:R,Calculations!$C$116+MOD(H185,Calculations!$C$118))</f>
        <v>1.7361594973213587E-2</v>
      </c>
      <c r="DY185" s="86">
        <f ca="1">Control!$C$7*Calculations!$C$82*INDEX('Monthly Data'!N:N,Calculations!$C$116+MOD(I185,Calculations!$C$118))+Control!$C$7*Calculations!$C$83*INDEX('Monthly Data'!O:O,Calculations!$C$116+MOD(I185,Calculations!$C$118))+Control!$C$7*Calculations!$C$84*INDEX('Monthly Data'!P:P,Calculations!$C$116+MOD(I185,Calculations!$C$118))+Control!$C$7*Calculations!$C$85*INDEX('Monthly Data'!Q:Q,Calculations!$C$116+MOD(I185,Calculations!$C$118))+(1-Control!$C$7*Calculations!$C$87)*INDEX('Monthly Data'!R:R,Calculations!$C$116+MOD(I185,Calculations!$C$118))</f>
        <v>6.4539397490030407E-3</v>
      </c>
      <c r="DZ185" s="86">
        <f ca="1">Control!$C$7*Calculations!$C$82*INDEX('Monthly Data'!N:N,Calculations!$C$116+MOD(J185,Calculations!$C$118))+Control!$C$7*Calculations!$C$83*INDEX('Monthly Data'!O:O,Calculations!$C$116+MOD(J185,Calculations!$C$118))+Control!$C$7*Calculations!$C$84*INDEX('Monthly Data'!P:P,Calculations!$C$116+MOD(J185,Calculations!$C$118))+Control!$C$7*Calculations!$C$85*INDEX('Monthly Data'!Q:Q,Calculations!$C$116+MOD(J185,Calculations!$C$118))+(1-Control!$C$7*Calculations!$C$87)*INDEX('Monthly Data'!R:R,Calculations!$C$116+MOD(J185,Calculations!$C$118))</f>
        <v>-1.5984879994281095E-2</v>
      </c>
      <c r="EA185" s="86">
        <f ca="1">Control!$C$7*Calculations!$C$82*INDEX('Monthly Data'!N:N,Calculations!$C$116+MOD(K185,Calculations!$C$118))+Control!$C$7*Calculations!$C$83*INDEX('Monthly Data'!O:O,Calculations!$C$116+MOD(K185,Calculations!$C$118))+Control!$C$7*Calculations!$C$84*INDEX('Monthly Data'!P:P,Calculations!$C$116+MOD(K185,Calculations!$C$118))+Control!$C$7*Calculations!$C$85*INDEX('Monthly Data'!Q:Q,Calculations!$C$116+MOD(K185,Calculations!$C$118))+(1-Control!$C$7*Calculations!$C$87)*INDEX('Monthly Data'!R:R,Calculations!$C$116+MOD(K185,Calculations!$C$118))</f>
        <v>2.9708469559001142E-2</v>
      </c>
      <c r="EB185" s="86">
        <f ca="1">Control!$C$7*Calculations!$C$82*INDEX('Monthly Data'!N:N,Calculations!$C$116+MOD(L185,Calculations!$C$118))+Control!$C$7*Calculations!$C$83*INDEX('Monthly Data'!O:O,Calculations!$C$116+MOD(L185,Calculations!$C$118))+Control!$C$7*Calculations!$C$84*INDEX('Monthly Data'!P:P,Calculations!$C$116+MOD(L185,Calculations!$C$118))+Control!$C$7*Calculations!$C$85*INDEX('Monthly Data'!Q:Q,Calculations!$C$116+MOD(L185,Calculations!$C$118))+(1-Control!$C$7*Calculations!$C$87)*INDEX('Monthly Data'!R:R,Calculations!$C$116+MOD(L185,Calculations!$C$118))</f>
        <v>-3.53368065312233E-2</v>
      </c>
      <c r="EC185" s="86">
        <f ca="1">Control!$C$7*Calculations!$C$82*INDEX('Monthly Data'!N:N,Calculations!$C$116+MOD(M185,Calculations!$C$118))+Control!$C$7*Calculations!$C$83*INDEX('Monthly Data'!O:O,Calculations!$C$116+MOD(M185,Calculations!$C$118))+Control!$C$7*Calculations!$C$84*INDEX('Monthly Data'!P:P,Calculations!$C$116+MOD(M185,Calculations!$C$118))+Control!$C$7*Calculations!$C$85*INDEX('Monthly Data'!Q:Q,Calculations!$C$116+MOD(M185,Calculations!$C$118))+(1-Control!$C$7*Calculations!$C$87)*INDEX('Monthly Data'!R:R,Calculations!$C$116+MOD(M185,Calculations!$C$118))</f>
        <v>4.089189590407355E-3</v>
      </c>
      <c r="ED185" s="86">
        <f ca="1">Control!$C$7*Calculations!$C$82*INDEX('Monthly Data'!N:N,Calculations!$C$116+MOD(N185,Calculations!$C$118))+Control!$C$7*Calculations!$C$83*INDEX('Monthly Data'!O:O,Calculations!$C$116+MOD(N185,Calculations!$C$118))+Control!$C$7*Calculations!$C$84*INDEX('Monthly Data'!P:P,Calculations!$C$116+MOD(N185,Calculations!$C$118))+Control!$C$7*Calculations!$C$85*INDEX('Monthly Data'!Q:Q,Calculations!$C$116+MOD(N185,Calculations!$C$118))+(1-Control!$C$7*Calculations!$C$87)*INDEX('Monthly Data'!R:R,Calculations!$C$116+MOD(N185,Calculations!$C$118))</f>
        <v>4.5735623984309991E-2</v>
      </c>
      <c r="EE185" s="86">
        <f ca="1">Control!$C$7*Calculations!$C$82*INDEX('Monthly Data'!N:N,Calculations!$C$116+MOD(O185,Calculations!$C$118))+Control!$C$7*Calculations!$C$83*INDEX('Monthly Data'!O:O,Calculations!$C$116+MOD(O185,Calculations!$C$118))+Control!$C$7*Calculations!$C$84*INDEX('Monthly Data'!P:P,Calculations!$C$116+MOD(O185,Calculations!$C$118))+Control!$C$7*Calculations!$C$85*INDEX('Monthly Data'!Q:Q,Calculations!$C$116+MOD(O185,Calculations!$C$118))+(1-Control!$C$7*Calculations!$C$87)*INDEX('Monthly Data'!R:R,Calculations!$C$116+MOD(O185,Calculations!$C$118))</f>
        <v>3.127051071655923E-3</v>
      </c>
      <c r="EF185" s="86">
        <f ca="1">Control!$C$7*Calculations!$C$82*INDEX('Monthly Data'!N:N,Calculations!$C$116+MOD(P185,Calculations!$C$118))+Control!$C$7*Calculations!$C$83*INDEX('Monthly Data'!O:O,Calculations!$C$116+MOD(P185,Calculations!$C$118))+Control!$C$7*Calculations!$C$84*INDEX('Monthly Data'!P:P,Calculations!$C$116+MOD(P185,Calculations!$C$118))+Control!$C$7*Calculations!$C$85*INDEX('Monthly Data'!Q:Q,Calculations!$C$116+MOD(P185,Calculations!$C$118))+(1-Control!$C$7*Calculations!$C$87)*INDEX('Monthly Data'!R:R,Calculations!$C$116+MOD(P185,Calculations!$C$118))</f>
        <v>2.2757992058453024E-3</v>
      </c>
      <c r="EG185" s="86">
        <f ca="1">Control!$C$7*Calculations!$C$82*INDEX('Monthly Data'!N:N,Calculations!$C$116+MOD(Q185,Calculations!$C$118))+Control!$C$7*Calculations!$C$83*INDEX('Monthly Data'!O:O,Calculations!$C$116+MOD(Q185,Calculations!$C$118))+Control!$C$7*Calculations!$C$84*INDEX('Monthly Data'!P:P,Calculations!$C$116+MOD(Q185,Calculations!$C$118))+Control!$C$7*Calculations!$C$85*INDEX('Monthly Data'!Q:Q,Calculations!$C$116+MOD(Q185,Calculations!$C$118))+(1-Control!$C$7*Calculations!$C$87)*INDEX('Monthly Data'!R:R,Calculations!$C$116+MOD(Q185,Calculations!$C$118))</f>
        <v>-7.4084874653726545E-3</v>
      </c>
      <c r="EH185" s="86">
        <f ca="1">Control!$C$7*Calculations!$C$82*INDEX('Monthly Data'!N:N,Calculations!$C$116+MOD(R185,Calculations!$C$118))+Control!$C$7*Calculations!$C$83*INDEX('Monthly Data'!O:O,Calculations!$C$116+MOD(R185,Calculations!$C$118))+Control!$C$7*Calculations!$C$84*INDEX('Monthly Data'!P:P,Calculations!$C$116+MOD(R185,Calculations!$C$118))+Control!$C$7*Calculations!$C$85*INDEX('Monthly Data'!Q:Q,Calculations!$C$116+MOD(R185,Calculations!$C$118))+(1-Control!$C$7*Calculations!$C$87)*INDEX('Monthly Data'!R:R,Calculations!$C$116+MOD(R185,Calculations!$C$118))</f>
        <v>2.4470405846852006E-3</v>
      </c>
      <c r="EI185" s="86">
        <f ca="1">Control!$C$7*Calculations!$C$82*INDEX('Monthly Data'!N:N,Calculations!$C$116+MOD(S185,Calculations!$C$118))+Control!$C$7*Calculations!$C$83*INDEX('Monthly Data'!O:O,Calculations!$C$116+MOD(S185,Calculations!$C$118))+Control!$C$7*Calculations!$C$84*INDEX('Monthly Data'!P:P,Calculations!$C$116+MOD(S185,Calculations!$C$118))+Control!$C$7*Calculations!$C$85*INDEX('Monthly Data'!Q:Q,Calculations!$C$116+MOD(S185,Calculations!$C$118))+(1-Control!$C$7*Calculations!$C$87)*INDEX('Monthly Data'!R:R,Calculations!$C$116+MOD(S185,Calculations!$C$118))</f>
        <v>2.2757992058453024E-3</v>
      </c>
      <c r="EJ185" s="86">
        <f ca="1">Control!$C$7*Calculations!$C$82*INDEX('Monthly Data'!N:N,Calculations!$C$116+MOD(T185,Calculations!$C$118))+Control!$C$7*Calculations!$C$83*INDEX('Monthly Data'!O:O,Calculations!$C$116+MOD(T185,Calculations!$C$118))+Control!$C$7*Calculations!$C$84*INDEX('Monthly Data'!P:P,Calculations!$C$116+MOD(T185,Calculations!$C$118))+Control!$C$7*Calculations!$C$85*INDEX('Monthly Data'!Q:Q,Calculations!$C$116+MOD(T185,Calculations!$C$118))+(1-Control!$C$7*Calculations!$C$87)*INDEX('Monthly Data'!R:R,Calculations!$C$116+MOD(T185,Calculations!$C$118))</f>
        <v>-1.3959200237295809E-2</v>
      </c>
      <c r="EK185" s="86">
        <f ca="1">Control!$C$7*Calculations!$C$82*INDEX('Monthly Data'!N:N,Calculations!$C$116+MOD(U185,Calculations!$C$118))+Control!$C$7*Calculations!$C$83*INDEX('Monthly Data'!O:O,Calculations!$C$116+MOD(U185,Calculations!$C$118))+Control!$C$7*Calculations!$C$84*INDEX('Monthly Data'!P:P,Calculations!$C$116+MOD(U185,Calculations!$C$118))+Control!$C$7*Calculations!$C$85*INDEX('Monthly Data'!Q:Q,Calculations!$C$116+MOD(U185,Calculations!$C$118))+(1-Control!$C$7*Calculations!$C$87)*INDEX('Monthly Data'!R:R,Calculations!$C$116+MOD(U185,Calculations!$C$118))</f>
        <v>-1.4213734788548189E-2</v>
      </c>
      <c r="EL185" s="86">
        <f ca="1">Control!$C$7*Calculations!$C$82*INDEX('Monthly Data'!N:N,Calculations!$C$116+MOD(V185,Calculations!$C$118))+Control!$C$7*Calculations!$C$83*INDEX('Monthly Data'!O:O,Calculations!$C$116+MOD(V185,Calculations!$C$118))+Control!$C$7*Calculations!$C$84*INDEX('Monthly Data'!P:P,Calculations!$C$116+MOD(V185,Calculations!$C$118))+Control!$C$7*Calculations!$C$85*INDEX('Monthly Data'!Q:Q,Calculations!$C$116+MOD(V185,Calculations!$C$118))+(1-Control!$C$7*Calculations!$C$87)*INDEX('Monthly Data'!R:R,Calculations!$C$116+MOD(V185,Calculations!$C$118))</f>
        <v>-4.417423226995453E-3</v>
      </c>
      <c r="EM185" s="86">
        <f ca="1">Control!$C$7*Calculations!$C$82*INDEX('Monthly Data'!N:N,Calculations!$C$116+MOD(W185,Calculations!$C$118))+Control!$C$7*Calculations!$C$83*INDEX('Monthly Data'!O:O,Calculations!$C$116+MOD(W185,Calculations!$C$118))+Control!$C$7*Calculations!$C$84*INDEX('Monthly Data'!P:P,Calculations!$C$116+MOD(W185,Calculations!$C$118))+Control!$C$7*Calculations!$C$85*INDEX('Monthly Data'!Q:Q,Calculations!$C$116+MOD(W185,Calculations!$C$118))+(1-Control!$C$7*Calculations!$C$87)*INDEX('Monthly Data'!R:R,Calculations!$C$116+MOD(W185,Calculations!$C$118))</f>
        <v>-6.1115617667135171E-2</v>
      </c>
      <c r="EN185" s="86">
        <f ca="1">Control!$C$7*Calculations!$C$82*INDEX('Monthly Data'!N:N,Calculations!$C$116+MOD(X185,Calculations!$C$118))+Control!$C$7*Calculations!$C$83*INDEX('Monthly Data'!O:O,Calculations!$C$116+MOD(X185,Calculations!$C$118))+Control!$C$7*Calculations!$C$84*INDEX('Monthly Data'!P:P,Calculations!$C$116+MOD(X185,Calculations!$C$118))+Control!$C$7*Calculations!$C$85*INDEX('Monthly Data'!Q:Q,Calculations!$C$116+MOD(X185,Calculations!$C$118))+(1-Control!$C$7*Calculations!$C$87)*INDEX('Monthly Data'!R:R,Calculations!$C$116+MOD(X185,Calculations!$C$118))</f>
        <v>-7.3651264633385334E-4</v>
      </c>
      <c r="EO185" s="86">
        <f ca="1">Control!$C$7*Calculations!$C$82*INDEX('Monthly Data'!N:N,Calculations!$C$116+MOD(Y185,Calculations!$C$118))+Control!$C$7*Calculations!$C$83*INDEX('Monthly Data'!O:O,Calculations!$C$116+MOD(Y185,Calculations!$C$118))+Control!$C$7*Calculations!$C$84*INDEX('Monthly Data'!P:P,Calculations!$C$116+MOD(Y185,Calculations!$C$118))+Control!$C$7*Calculations!$C$85*INDEX('Monthly Data'!Q:Q,Calculations!$C$116+MOD(Y185,Calculations!$C$118))+(1-Control!$C$7*Calculations!$C$87)*INDEX('Monthly Data'!R:R,Calculations!$C$116+MOD(Y185,Calculations!$C$118))</f>
        <v>-9.9526758408448549E-3</v>
      </c>
      <c r="EP185" s="86">
        <f ca="1">Control!$C$7*Calculations!$C$82*INDEX('Monthly Data'!N:N,Calculations!$C$116+MOD(Z185,Calculations!$C$118))+Control!$C$7*Calculations!$C$83*INDEX('Monthly Data'!O:O,Calculations!$C$116+MOD(Z185,Calculations!$C$118))+Control!$C$7*Calculations!$C$84*INDEX('Monthly Data'!P:P,Calculations!$C$116+MOD(Z185,Calculations!$C$118))+Control!$C$7*Calculations!$C$85*INDEX('Monthly Data'!Q:Q,Calculations!$C$116+MOD(Z185,Calculations!$C$118))+(1-Control!$C$7*Calculations!$C$87)*INDEX('Monthly Data'!R:R,Calculations!$C$116+MOD(Z185,Calculations!$C$118))</f>
        <v>1.1809891087585166E-2</v>
      </c>
      <c r="EQ185" s="86">
        <f ca="1">Control!$C$7*Calculations!$C$82*INDEX('Monthly Data'!N:N,Calculations!$C$116+MOD(AA185,Calculations!$C$118))+Control!$C$7*Calculations!$C$83*INDEX('Monthly Data'!O:O,Calculations!$C$116+MOD(AA185,Calculations!$C$118))+Control!$C$7*Calculations!$C$84*INDEX('Monthly Data'!P:P,Calculations!$C$116+MOD(AA185,Calculations!$C$118))+Control!$C$7*Calculations!$C$85*INDEX('Monthly Data'!Q:Q,Calculations!$C$116+MOD(AA185,Calculations!$C$118))+(1-Control!$C$7*Calculations!$C$87)*INDEX('Monthly Data'!R:R,Calculations!$C$116+MOD(AA185,Calculations!$C$118))</f>
        <v>3.7596120283497965E-2</v>
      </c>
      <c r="ER185" s="86">
        <f ca="1">Control!$C$7*Calculations!$C$82*INDEX('Monthly Data'!N:N,Calculations!$C$116+MOD(AB185,Calculations!$C$118))+Control!$C$7*Calculations!$C$83*INDEX('Monthly Data'!O:O,Calculations!$C$116+MOD(AB185,Calculations!$C$118))+Control!$C$7*Calculations!$C$84*INDEX('Monthly Data'!P:P,Calculations!$C$116+MOD(AB185,Calculations!$C$118))+Control!$C$7*Calculations!$C$85*INDEX('Monthly Data'!Q:Q,Calculations!$C$116+MOD(AB185,Calculations!$C$118))+(1-Control!$C$7*Calculations!$C$87)*INDEX('Monthly Data'!R:R,Calculations!$C$116+MOD(AB185,Calculations!$C$118))</f>
        <v>3.7118215575026904E-2</v>
      </c>
      <c r="ES185" s="86">
        <f ca="1">Control!$C$7*Calculations!$C$82*INDEX('Monthly Data'!N:N,Calculations!$C$116+MOD(AC185,Calculations!$C$118))+Control!$C$7*Calculations!$C$83*INDEX('Monthly Data'!O:O,Calculations!$C$116+MOD(AC185,Calculations!$C$118))+Control!$C$7*Calculations!$C$84*INDEX('Monthly Data'!P:P,Calculations!$C$116+MOD(AC185,Calculations!$C$118))+Control!$C$7*Calculations!$C$85*INDEX('Monthly Data'!Q:Q,Calculations!$C$116+MOD(AC185,Calculations!$C$118))+(1-Control!$C$7*Calculations!$C$87)*INDEX('Monthly Data'!R:R,Calculations!$C$116+MOD(AC185,Calculations!$C$118))</f>
        <v>5.8868730207813358E-3</v>
      </c>
      <c r="ET185" s="86">
        <f ca="1">Control!$C$7*Calculations!$C$82*INDEX('Monthly Data'!N:N,Calculations!$C$116+MOD(AD185,Calculations!$C$118))+Control!$C$7*Calculations!$C$83*INDEX('Monthly Data'!O:O,Calculations!$C$116+MOD(AD185,Calculations!$C$118))+Control!$C$7*Calculations!$C$84*INDEX('Monthly Data'!P:P,Calculations!$C$116+MOD(AD185,Calculations!$C$118))+Control!$C$7*Calculations!$C$85*INDEX('Monthly Data'!Q:Q,Calculations!$C$116+MOD(AD185,Calculations!$C$118))+(1-Control!$C$7*Calculations!$C$87)*INDEX('Monthly Data'!R:R,Calculations!$C$116+MOD(AD185,Calculations!$C$118))</f>
        <v>2.4722579420195831E-2</v>
      </c>
      <c r="EU185" s="86">
        <f ca="1">Control!$C$7*Calculations!$C$82*INDEX('Monthly Data'!N:N,Calculations!$C$116+MOD(AE185,Calculations!$C$118))+Control!$C$7*Calculations!$C$83*INDEX('Monthly Data'!O:O,Calculations!$C$116+MOD(AE185,Calculations!$C$118))+Control!$C$7*Calculations!$C$84*INDEX('Monthly Data'!P:P,Calculations!$C$116+MOD(AE185,Calculations!$C$118))+Control!$C$7*Calculations!$C$85*INDEX('Monthly Data'!Q:Q,Calculations!$C$116+MOD(AE185,Calculations!$C$118))+(1-Control!$C$7*Calculations!$C$87)*INDEX('Monthly Data'!R:R,Calculations!$C$116+MOD(AE185,Calculations!$C$118))</f>
        <v>2.3852824346838646E-2</v>
      </c>
      <c r="EV185" s="86">
        <f ca="1">Control!$C$7*Calculations!$C$82*INDEX('Monthly Data'!N:N,Calculations!$C$116+MOD(AF185,Calculations!$C$118))+Control!$C$7*Calculations!$C$83*INDEX('Monthly Data'!O:O,Calculations!$C$116+MOD(AF185,Calculations!$C$118))+Control!$C$7*Calculations!$C$84*INDEX('Monthly Data'!P:P,Calculations!$C$116+MOD(AF185,Calculations!$C$118))+Control!$C$7*Calculations!$C$85*INDEX('Monthly Data'!Q:Q,Calculations!$C$116+MOD(AF185,Calculations!$C$118))+(1-Control!$C$7*Calculations!$C$87)*INDEX('Monthly Data'!R:R,Calculations!$C$116+MOD(AF185,Calculations!$C$118))</f>
        <v>-7.3651264633385334E-4</v>
      </c>
      <c r="EW185" s="86">
        <f ca="1">Control!$C$7*Calculations!$C$82*INDEX('Monthly Data'!N:N,Calculations!$C$116+MOD(AG185,Calculations!$C$118))+Control!$C$7*Calculations!$C$83*INDEX('Monthly Data'!O:O,Calculations!$C$116+MOD(AG185,Calculations!$C$118))+Control!$C$7*Calculations!$C$84*INDEX('Monthly Data'!P:P,Calculations!$C$116+MOD(AG185,Calculations!$C$118))+Control!$C$7*Calculations!$C$85*INDEX('Monthly Data'!Q:Q,Calculations!$C$116+MOD(AG185,Calculations!$C$118))+(1-Control!$C$7*Calculations!$C$87)*INDEX('Monthly Data'!R:R,Calculations!$C$116+MOD(AG185,Calculations!$C$118))</f>
        <v>4.089189590407355E-3</v>
      </c>
      <c r="EX185" s="86">
        <f ca="1">Control!$C$7*Calculations!$C$82*INDEX('Monthly Data'!N:N,Calculations!$C$116+MOD(AH185,Calculations!$C$118))+Control!$C$7*Calculations!$C$83*INDEX('Monthly Data'!O:O,Calculations!$C$116+MOD(AH185,Calculations!$C$118))+Control!$C$7*Calculations!$C$84*INDEX('Monthly Data'!P:P,Calculations!$C$116+MOD(AH185,Calculations!$C$118))+Control!$C$7*Calculations!$C$85*INDEX('Monthly Data'!Q:Q,Calculations!$C$116+MOD(AH185,Calculations!$C$118))+(1-Control!$C$7*Calculations!$C$87)*INDEX('Monthly Data'!R:R,Calculations!$C$116+MOD(AH185,Calculations!$C$118))</f>
        <v>2.3307359621218403E-2</v>
      </c>
      <c r="EY185" s="86">
        <f ca="1">Control!$C$7*Calculations!$C$82*INDEX('Monthly Data'!N:N,Calculations!$C$116+MOD(AI185,Calculations!$C$118))+Control!$C$7*Calculations!$C$83*INDEX('Monthly Data'!O:O,Calculations!$C$116+MOD(AI185,Calculations!$C$118))+Control!$C$7*Calculations!$C$84*INDEX('Monthly Data'!P:P,Calculations!$C$116+MOD(AI185,Calculations!$C$118))+Control!$C$7*Calculations!$C$85*INDEX('Monthly Data'!Q:Q,Calculations!$C$116+MOD(AI185,Calculations!$C$118))+(1-Control!$C$7*Calculations!$C$87)*INDEX('Monthly Data'!R:R,Calculations!$C$116+MOD(AI185,Calculations!$C$118))</f>
        <v>-1.5984879994281095E-2</v>
      </c>
      <c r="EZ185" s="86">
        <f ca="1">Control!$C$7*Calculations!$C$82*INDEX('Monthly Data'!N:N,Calculations!$C$116+MOD(AJ185,Calculations!$C$118))+Control!$C$7*Calculations!$C$83*INDEX('Monthly Data'!O:O,Calculations!$C$116+MOD(AJ185,Calculations!$C$118))+Control!$C$7*Calculations!$C$84*INDEX('Monthly Data'!P:P,Calculations!$C$116+MOD(AJ185,Calculations!$C$118))+Control!$C$7*Calculations!$C$85*INDEX('Monthly Data'!Q:Q,Calculations!$C$116+MOD(AJ185,Calculations!$C$118))+(1-Control!$C$7*Calculations!$C$87)*INDEX('Monthly Data'!R:R,Calculations!$C$116+MOD(AJ185,Calculations!$C$118))</f>
        <v>-2.4571433440223247E-2</v>
      </c>
      <c r="FA185" s="86">
        <f ca="1">Control!$C$7*Calculations!$C$82*INDEX('Monthly Data'!N:N,Calculations!$C$116+MOD(AK185,Calculations!$C$118))+Control!$C$7*Calculations!$C$83*INDEX('Monthly Data'!O:O,Calculations!$C$116+MOD(AK185,Calculations!$C$118))+Control!$C$7*Calculations!$C$84*INDEX('Monthly Data'!P:P,Calculations!$C$116+MOD(AK185,Calculations!$C$118))+Control!$C$7*Calculations!$C$85*INDEX('Monthly Data'!Q:Q,Calculations!$C$116+MOD(AK185,Calculations!$C$118))+(1-Control!$C$7*Calculations!$C$87)*INDEX('Monthly Data'!R:R,Calculations!$C$116+MOD(AK185,Calculations!$C$118))</f>
        <v>1.1786765492207996E-2</v>
      </c>
      <c r="FB185" s="86">
        <f ca="1">Control!$C$7*Calculations!$C$82*INDEX('Monthly Data'!N:N,Calculations!$C$116+MOD(AL185,Calculations!$C$118))+Control!$C$7*Calculations!$C$83*INDEX('Monthly Data'!O:O,Calculations!$C$116+MOD(AL185,Calculations!$C$118))+Control!$C$7*Calculations!$C$84*INDEX('Monthly Data'!P:P,Calculations!$C$116+MOD(AL185,Calculations!$C$118))+Control!$C$7*Calculations!$C$85*INDEX('Monthly Data'!Q:Q,Calculations!$C$116+MOD(AL185,Calculations!$C$118))+(1-Control!$C$7*Calculations!$C$87)*INDEX('Monthly Data'!R:R,Calculations!$C$116+MOD(AL185,Calculations!$C$118))</f>
        <v>1.2954540023127663E-2</v>
      </c>
      <c r="FC185" s="86">
        <f ca="1">Control!$C$7*Calculations!$C$82*INDEX('Monthly Data'!N:N,Calculations!$C$116+MOD(AM185,Calculations!$C$118))+Control!$C$7*Calculations!$C$83*INDEX('Monthly Data'!O:O,Calculations!$C$116+MOD(AM185,Calculations!$C$118))+Control!$C$7*Calculations!$C$84*INDEX('Monthly Data'!P:P,Calculations!$C$116+MOD(AM185,Calculations!$C$118))+Control!$C$7*Calculations!$C$85*INDEX('Monthly Data'!Q:Q,Calculations!$C$116+MOD(AM185,Calculations!$C$118))+(1-Control!$C$7*Calculations!$C$87)*INDEX('Monthly Data'!R:R,Calculations!$C$116+MOD(AM185,Calculations!$C$118))</f>
        <v>1.7831091590102856E-2</v>
      </c>
      <c r="FD185" s="86">
        <f ca="1">Control!$C$7*Calculations!$C$82*INDEX('Monthly Data'!N:N,Calculations!$C$116+MOD(AN185,Calculations!$C$118))+Control!$C$7*Calculations!$C$83*INDEX('Monthly Data'!O:O,Calculations!$C$116+MOD(AN185,Calculations!$C$118))+Control!$C$7*Calculations!$C$84*INDEX('Monthly Data'!P:P,Calculations!$C$116+MOD(AN185,Calculations!$C$118))+Control!$C$7*Calculations!$C$85*INDEX('Monthly Data'!Q:Q,Calculations!$C$116+MOD(AN185,Calculations!$C$118))+(1-Control!$C$7*Calculations!$C$87)*INDEX('Monthly Data'!R:R,Calculations!$C$116+MOD(AN185,Calculations!$C$118))</f>
        <v>8.4240675975201049E-3</v>
      </c>
      <c r="FE185" s="86">
        <f ca="1">Control!$C$7*Calculations!$C$82*INDEX('Monthly Data'!N:N,Calculations!$C$116+MOD(AO185,Calculations!$C$118))+Control!$C$7*Calculations!$C$83*INDEX('Monthly Data'!O:O,Calculations!$C$116+MOD(AO185,Calculations!$C$118))+Control!$C$7*Calculations!$C$84*INDEX('Monthly Data'!P:P,Calculations!$C$116+MOD(AO185,Calculations!$C$118))+Control!$C$7*Calculations!$C$85*INDEX('Monthly Data'!Q:Q,Calculations!$C$116+MOD(AO185,Calculations!$C$118))+(1-Control!$C$7*Calculations!$C$87)*INDEX('Monthly Data'!R:R,Calculations!$C$116+MOD(AO185,Calculations!$C$118))</f>
        <v>9.9787204839310462E-3</v>
      </c>
      <c r="FF185" s="86">
        <f ca="1">Control!$C$7*Calculations!$C$82*INDEX('Monthly Data'!N:N,Calculations!$C$116+MOD(AP185,Calculations!$C$118))+Control!$C$7*Calculations!$C$83*INDEX('Monthly Data'!O:O,Calculations!$C$116+MOD(AP185,Calculations!$C$118))+Control!$C$7*Calculations!$C$84*INDEX('Monthly Data'!P:P,Calculations!$C$116+MOD(AP185,Calculations!$C$118))+Control!$C$7*Calculations!$C$85*INDEX('Monthly Data'!Q:Q,Calculations!$C$116+MOD(AP185,Calculations!$C$118))+(1-Control!$C$7*Calculations!$C$87)*INDEX('Monthly Data'!R:R,Calculations!$C$116+MOD(AP185,Calculations!$C$118))</f>
        <v>-9.839093431862074E-3</v>
      </c>
      <c r="FG185" s="86">
        <f ca="1">Control!$C$7*Calculations!$C$82*INDEX('Monthly Data'!N:N,Calculations!$C$116+MOD(AQ185,Calculations!$C$118))+Control!$C$7*Calculations!$C$83*INDEX('Monthly Data'!O:O,Calculations!$C$116+MOD(AQ185,Calculations!$C$118))+Control!$C$7*Calculations!$C$84*INDEX('Monthly Data'!P:P,Calculations!$C$116+MOD(AQ185,Calculations!$C$118))+Control!$C$7*Calculations!$C$85*INDEX('Monthly Data'!Q:Q,Calculations!$C$116+MOD(AQ185,Calculations!$C$118))+(1-Control!$C$7*Calculations!$C$87)*INDEX('Monthly Data'!R:R,Calculations!$C$116+MOD(AQ185,Calculations!$C$118))</f>
        <v>-4.0413381192162513E-2</v>
      </c>
      <c r="FH185" s="86">
        <f ca="1">Control!$C$7*Calculations!$C$82*INDEX('Monthly Data'!N:N,Calculations!$C$116+MOD(AR185,Calculations!$C$118))+Control!$C$7*Calculations!$C$83*INDEX('Monthly Data'!O:O,Calculations!$C$116+MOD(AR185,Calculations!$C$118))+Control!$C$7*Calculations!$C$84*INDEX('Monthly Data'!P:P,Calculations!$C$116+MOD(AR185,Calculations!$C$118))+Control!$C$7*Calculations!$C$85*INDEX('Monthly Data'!Q:Q,Calculations!$C$116+MOD(AR185,Calculations!$C$118))+(1-Control!$C$7*Calculations!$C$87)*INDEX('Monthly Data'!R:R,Calculations!$C$116+MOD(AR185,Calculations!$C$118))</f>
        <v>2.3206536303657571E-2</v>
      </c>
      <c r="FI185" s="86">
        <f ca="1">Control!$C$7*Calculations!$C$82*INDEX('Monthly Data'!N:N,Calculations!$C$116+MOD(AS185,Calculations!$C$118))+Control!$C$7*Calculations!$C$83*INDEX('Monthly Data'!O:O,Calculations!$C$116+MOD(AS185,Calculations!$C$118))+Control!$C$7*Calculations!$C$84*INDEX('Monthly Data'!P:P,Calculations!$C$116+MOD(AS185,Calculations!$C$118))+Control!$C$7*Calculations!$C$85*INDEX('Monthly Data'!Q:Q,Calculations!$C$116+MOD(AS185,Calculations!$C$118))+(1-Control!$C$7*Calculations!$C$87)*INDEX('Monthly Data'!R:R,Calculations!$C$116+MOD(AS185,Calculations!$C$118))</f>
        <v>5.3309355465453899E-3</v>
      </c>
      <c r="FJ185" s="86">
        <f ca="1">Control!$C$7*Calculations!$C$82*INDEX('Monthly Data'!N:N,Calculations!$C$116+MOD(AT185,Calculations!$C$118))+Control!$C$7*Calculations!$C$83*INDEX('Monthly Data'!O:O,Calculations!$C$116+MOD(AT185,Calculations!$C$118))+Control!$C$7*Calculations!$C$84*INDEX('Monthly Data'!P:P,Calculations!$C$116+MOD(AT185,Calculations!$C$118))+Control!$C$7*Calculations!$C$85*INDEX('Monthly Data'!Q:Q,Calculations!$C$116+MOD(AT185,Calculations!$C$118))+(1-Control!$C$7*Calculations!$C$87)*INDEX('Monthly Data'!R:R,Calculations!$C$116+MOD(AT185,Calculations!$C$118))</f>
        <v>-1.1360801645249321E-2</v>
      </c>
      <c r="FK185" s="86">
        <f ca="1">Control!$C$7*Calculations!$C$82*INDEX('Monthly Data'!N:N,Calculations!$C$116+MOD(AU185,Calculations!$C$118))+Control!$C$7*Calculations!$C$83*INDEX('Monthly Data'!O:O,Calculations!$C$116+MOD(AU185,Calculations!$C$118))+Control!$C$7*Calculations!$C$84*INDEX('Monthly Data'!P:P,Calculations!$C$116+MOD(AU185,Calculations!$C$118))+Control!$C$7*Calculations!$C$85*INDEX('Monthly Data'!Q:Q,Calculations!$C$116+MOD(AU185,Calculations!$C$118))+(1-Control!$C$7*Calculations!$C$87)*INDEX('Monthly Data'!R:R,Calculations!$C$116+MOD(AU185,Calculations!$C$118))</f>
        <v>1.0627294914941248E-2</v>
      </c>
      <c r="FL185" s="86">
        <f ca="1">Control!$C$7*Calculations!$C$82*INDEX('Monthly Data'!N:N,Calculations!$C$116+MOD(AV185,Calculations!$C$118))+Control!$C$7*Calculations!$C$83*INDEX('Monthly Data'!O:O,Calculations!$C$116+MOD(AV185,Calculations!$C$118))+Control!$C$7*Calculations!$C$84*INDEX('Monthly Data'!P:P,Calculations!$C$116+MOD(AV185,Calculations!$C$118))+Control!$C$7*Calculations!$C$85*INDEX('Monthly Data'!Q:Q,Calculations!$C$116+MOD(AV185,Calculations!$C$118))+(1-Control!$C$7*Calculations!$C$87)*INDEX('Monthly Data'!R:R,Calculations!$C$116+MOD(AV185,Calculations!$C$118))</f>
        <v>1.7484305259657981E-2</v>
      </c>
      <c r="FM185" s="86">
        <f ca="1">Control!$C$7*Calculations!$C$82*INDEX('Monthly Data'!N:N,Calculations!$C$116+MOD(AW185,Calculations!$C$118))+Control!$C$7*Calculations!$C$83*INDEX('Monthly Data'!O:O,Calculations!$C$116+MOD(AW185,Calculations!$C$118))+Control!$C$7*Calculations!$C$84*INDEX('Monthly Data'!P:P,Calculations!$C$116+MOD(AW185,Calculations!$C$118))+Control!$C$7*Calculations!$C$85*INDEX('Monthly Data'!Q:Q,Calculations!$C$116+MOD(AW185,Calculations!$C$118))+(1-Control!$C$7*Calculations!$C$87)*INDEX('Monthly Data'!R:R,Calculations!$C$116+MOD(AW185,Calculations!$C$118))</f>
        <v>-9.8327855560634558E-3</v>
      </c>
      <c r="FN185" s="86">
        <f ca="1">Control!$C$7*Calculations!$C$82*INDEX('Monthly Data'!N:N,Calculations!$C$116+MOD(AX185,Calculations!$C$118))+Control!$C$7*Calculations!$C$83*INDEX('Monthly Data'!O:O,Calculations!$C$116+MOD(AX185,Calculations!$C$118))+Control!$C$7*Calculations!$C$84*INDEX('Monthly Data'!P:P,Calculations!$C$116+MOD(AX185,Calculations!$C$118))+Control!$C$7*Calculations!$C$85*INDEX('Monthly Data'!Q:Q,Calculations!$C$116+MOD(AX185,Calculations!$C$118))+(1-Control!$C$7*Calculations!$C$87)*INDEX('Monthly Data'!R:R,Calculations!$C$116+MOD(AX185,Calculations!$C$118))</f>
        <v>9.9793409618087695E-3</v>
      </c>
      <c r="FO185" s="86">
        <f ca="1">Control!$C$7*Calculations!$C$82*INDEX('Monthly Data'!N:N,Calculations!$C$116+MOD(AY185,Calculations!$C$118))+Control!$C$7*Calculations!$C$83*INDEX('Monthly Data'!O:O,Calculations!$C$116+MOD(AY185,Calculations!$C$118))+Control!$C$7*Calculations!$C$84*INDEX('Monthly Data'!P:P,Calculations!$C$116+MOD(AY185,Calculations!$C$118))+Control!$C$7*Calculations!$C$85*INDEX('Monthly Data'!Q:Q,Calculations!$C$116+MOD(AY185,Calculations!$C$118))+(1-Control!$C$7*Calculations!$C$87)*INDEX('Monthly Data'!R:R,Calculations!$C$116+MOD(AY185,Calculations!$C$118))</f>
        <v>3.0957942835585645E-2</v>
      </c>
      <c r="FP185" s="86">
        <f ca="1">Control!$C$7*Calculations!$C$82*INDEX('Monthly Data'!N:N,Calculations!$C$116+MOD(AZ185,Calculations!$C$118))+Control!$C$7*Calculations!$C$83*INDEX('Monthly Data'!O:O,Calculations!$C$116+MOD(AZ185,Calculations!$C$118))+Control!$C$7*Calculations!$C$84*INDEX('Monthly Data'!P:P,Calculations!$C$116+MOD(AZ185,Calculations!$C$118))+Control!$C$7*Calculations!$C$85*INDEX('Monthly Data'!Q:Q,Calculations!$C$116+MOD(AZ185,Calculations!$C$118))+(1-Control!$C$7*Calculations!$C$87)*INDEX('Monthly Data'!R:R,Calculations!$C$116+MOD(AZ185,Calculations!$C$118))</f>
        <v>1.4915555251167555E-3</v>
      </c>
      <c r="FQ185" s="86">
        <f ca="1">Control!$C$7*Calculations!$C$82*INDEX('Monthly Data'!N:N,Calculations!$C$116+MOD(BA185,Calculations!$C$118))+Control!$C$7*Calculations!$C$83*INDEX('Monthly Data'!O:O,Calculations!$C$116+MOD(BA185,Calculations!$C$118))+Control!$C$7*Calculations!$C$84*INDEX('Monthly Data'!P:P,Calculations!$C$116+MOD(BA185,Calculations!$C$118))+Control!$C$7*Calculations!$C$85*INDEX('Monthly Data'!Q:Q,Calculations!$C$116+MOD(BA185,Calculations!$C$118))+(1-Control!$C$7*Calculations!$C$87)*INDEX('Monthly Data'!R:R,Calculations!$C$116+MOD(BA185,Calculations!$C$118))</f>
        <v>3.127051071655923E-3</v>
      </c>
      <c r="FR185" s="86">
        <f ca="1">Control!$C$7*Calculations!$C$82*INDEX('Monthly Data'!N:N,Calculations!$C$116+MOD(BB185,Calculations!$C$118))+Control!$C$7*Calculations!$C$83*INDEX('Monthly Data'!O:O,Calculations!$C$116+MOD(BB185,Calculations!$C$118))+Control!$C$7*Calculations!$C$84*INDEX('Monthly Data'!P:P,Calculations!$C$116+MOD(BB185,Calculations!$C$118))+Control!$C$7*Calculations!$C$85*INDEX('Monthly Data'!Q:Q,Calculations!$C$116+MOD(BB185,Calculations!$C$118))+(1-Control!$C$7*Calculations!$C$87)*INDEX('Monthly Data'!R:R,Calculations!$C$116+MOD(BB185,Calculations!$C$118))</f>
        <v>-2.4571433440223247E-2</v>
      </c>
      <c r="FS185" s="86">
        <f ca="1">Control!$C$7*Calculations!$C$82*INDEX('Monthly Data'!N:N,Calculations!$C$116+MOD(BC185,Calculations!$C$118))+Control!$C$7*Calculations!$C$83*INDEX('Monthly Data'!O:O,Calculations!$C$116+MOD(BC185,Calculations!$C$118))+Control!$C$7*Calculations!$C$84*INDEX('Monthly Data'!P:P,Calculations!$C$116+MOD(BC185,Calculations!$C$118))+Control!$C$7*Calculations!$C$85*INDEX('Monthly Data'!Q:Q,Calculations!$C$116+MOD(BC185,Calculations!$C$118))+(1-Control!$C$7*Calculations!$C$87)*INDEX('Monthly Data'!R:R,Calculations!$C$116+MOD(BC185,Calculations!$C$118))</f>
        <v>1.2722494017511032E-2</v>
      </c>
      <c r="FT185" s="86">
        <f ca="1">Control!$C$7*Calculations!$C$82*INDEX('Monthly Data'!N:N,Calculations!$C$116+MOD(BD185,Calculations!$C$118))+Control!$C$7*Calculations!$C$83*INDEX('Monthly Data'!O:O,Calculations!$C$116+MOD(BD185,Calculations!$C$118))+Control!$C$7*Calculations!$C$84*INDEX('Monthly Data'!P:P,Calculations!$C$116+MOD(BD185,Calculations!$C$118))+Control!$C$7*Calculations!$C$85*INDEX('Monthly Data'!Q:Q,Calculations!$C$116+MOD(BD185,Calculations!$C$118))+(1-Control!$C$7*Calculations!$C$87)*INDEX('Monthly Data'!R:R,Calculations!$C$116+MOD(BD185,Calculations!$C$118))</f>
        <v>1.0018681835149534E-3</v>
      </c>
      <c r="FU185" s="86">
        <f ca="1">Control!$C$7*Calculations!$C$82*INDEX('Monthly Data'!N:N,Calculations!$C$116+MOD(BE185,Calculations!$C$118))+Control!$C$7*Calculations!$C$83*INDEX('Monthly Data'!O:O,Calculations!$C$116+MOD(BE185,Calculations!$C$118))+Control!$C$7*Calculations!$C$84*INDEX('Monthly Data'!P:P,Calculations!$C$116+MOD(BE185,Calculations!$C$118))+Control!$C$7*Calculations!$C$85*INDEX('Monthly Data'!Q:Q,Calculations!$C$116+MOD(BE185,Calculations!$C$118))+(1-Control!$C$7*Calculations!$C$87)*INDEX('Monthly Data'!R:R,Calculations!$C$116+MOD(BE185,Calculations!$C$118))</f>
        <v>-2.4571433440223247E-2</v>
      </c>
      <c r="FV185" s="86">
        <f ca="1">Control!$C$7*Calculations!$C$82*INDEX('Monthly Data'!N:N,Calculations!$C$116+MOD(BF185,Calculations!$C$118))+Control!$C$7*Calculations!$C$83*INDEX('Monthly Data'!O:O,Calculations!$C$116+MOD(BF185,Calculations!$C$118))+Control!$C$7*Calculations!$C$84*INDEX('Monthly Data'!P:P,Calculations!$C$116+MOD(BF185,Calculations!$C$118))+Control!$C$7*Calculations!$C$85*INDEX('Monthly Data'!Q:Q,Calculations!$C$116+MOD(BF185,Calculations!$C$118))+(1-Control!$C$7*Calculations!$C$87)*INDEX('Monthly Data'!R:R,Calculations!$C$116+MOD(BF185,Calculations!$C$118))</f>
        <v>1.5063457444773597E-2</v>
      </c>
      <c r="FW185" s="86">
        <f ca="1">Control!$C$7*Calculations!$C$82*INDEX('Monthly Data'!N:N,Calculations!$C$116+MOD(BG185,Calculations!$C$118))+Control!$C$7*Calculations!$C$83*INDEX('Monthly Data'!O:O,Calculations!$C$116+MOD(BG185,Calculations!$C$118))+Control!$C$7*Calculations!$C$84*INDEX('Monthly Data'!P:P,Calculations!$C$116+MOD(BG185,Calculations!$C$118))+Control!$C$7*Calculations!$C$85*INDEX('Monthly Data'!Q:Q,Calculations!$C$116+MOD(BG185,Calculations!$C$118))+(1-Control!$C$7*Calculations!$C$87)*INDEX('Monthly Data'!R:R,Calculations!$C$116+MOD(BG185,Calculations!$C$118))</f>
        <v>-1.0485101266941802E-2</v>
      </c>
      <c r="FX185" s="86">
        <f ca="1">Control!$C$7*Calculations!$C$82*INDEX('Monthly Data'!N:N,Calculations!$C$116+MOD(BH185,Calculations!$C$118))+Control!$C$7*Calculations!$C$83*INDEX('Monthly Data'!O:O,Calculations!$C$116+MOD(BH185,Calculations!$C$118))+Control!$C$7*Calculations!$C$84*INDEX('Monthly Data'!P:P,Calculations!$C$116+MOD(BH185,Calculations!$C$118))+Control!$C$7*Calculations!$C$85*INDEX('Monthly Data'!Q:Q,Calculations!$C$116+MOD(BH185,Calculations!$C$118))+(1-Control!$C$7*Calculations!$C$87)*INDEX('Monthly Data'!R:R,Calculations!$C$116+MOD(BH185,Calculations!$C$118))</f>
        <v>-3.8875517825435772E-3</v>
      </c>
      <c r="FY185" s="86">
        <f ca="1">Control!$C$7*Calculations!$C$82*INDEX('Monthly Data'!N:N,Calculations!$C$116+MOD(BI185,Calculations!$C$118))+Control!$C$7*Calculations!$C$83*INDEX('Monthly Data'!O:O,Calculations!$C$116+MOD(BI185,Calculations!$C$118))+Control!$C$7*Calculations!$C$84*INDEX('Monthly Data'!P:P,Calculations!$C$116+MOD(BI185,Calculations!$C$118))+Control!$C$7*Calculations!$C$85*INDEX('Monthly Data'!Q:Q,Calculations!$C$116+MOD(BI185,Calculations!$C$118))+(1-Control!$C$7*Calculations!$C$87)*INDEX('Monthly Data'!R:R,Calculations!$C$116+MOD(BI185,Calculations!$C$118))</f>
        <v>-3.53368065312233E-2</v>
      </c>
      <c r="FZ185" s="86">
        <f ca="1">Control!$C$7*Calculations!$C$82*INDEX('Monthly Data'!N:N,Calculations!$C$116+MOD(BJ185,Calculations!$C$118))+Control!$C$7*Calculations!$C$83*INDEX('Monthly Data'!O:O,Calculations!$C$116+MOD(BJ185,Calculations!$C$118))+Control!$C$7*Calculations!$C$84*INDEX('Monthly Data'!P:P,Calculations!$C$116+MOD(BJ185,Calculations!$C$118))+Control!$C$7*Calculations!$C$85*INDEX('Monthly Data'!Q:Q,Calculations!$C$116+MOD(BJ185,Calculations!$C$118))+(1-Control!$C$7*Calculations!$C$87)*INDEX('Monthly Data'!R:R,Calculations!$C$116+MOD(BJ185,Calculations!$C$118))</f>
        <v>2.9708469559001142E-2</v>
      </c>
      <c r="GA185" s="86">
        <f ca="1">Control!$C$7*Calculations!$C$82*INDEX('Monthly Data'!N:N,Calculations!$C$116+MOD(BK185,Calculations!$C$118))+Control!$C$7*Calculations!$C$83*INDEX('Monthly Data'!O:O,Calculations!$C$116+MOD(BK185,Calculations!$C$118))+Control!$C$7*Calculations!$C$84*INDEX('Monthly Data'!P:P,Calculations!$C$116+MOD(BK185,Calculations!$C$118))+Control!$C$7*Calculations!$C$85*INDEX('Monthly Data'!Q:Q,Calculations!$C$116+MOD(BK185,Calculations!$C$118))+(1-Control!$C$7*Calculations!$C$87)*INDEX('Monthly Data'!R:R,Calculations!$C$116+MOD(BK185,Calculations!$C$118))</f>
        <v>1.8695385296339444E-2</v>
      </c>
      <c r="GB185" s="86">
        <f ca="1">Control!$C$7*Calculations!$C$82*INDEX('Monthly Data'!N:N,Calculations!$C$116+MOD(BL185,Calculations!$C$118))+Control!$C$7*Calculations!$C$83*INDEX('Monthly Data'!O:O,Calculations!$C$116+MOD(BL185,Calculations!$C$118))+Control!$C$7*Calculations!$C$84*INDEX('Monthly Data'!P:P,Calculations!$C$116+MOD(BL185,Calculations!$C$118))+Control!$C$7*Calculations!$C$85*INDEX('Monthly Data'!Q:Q,Calculations!$C$116+MOD(BL185,Calculations!$C$118))+(1-Control!$C$7*Calculations!$C$87)*INDEX('Monthly Data'!R:R,Calculations!$C$116+MOD(BL185,Calculations!$C$118))</f>
        <v>-9.5555592256394619E-3</v>
      </c>
      <c r="GC185" s="86">
        <f ca="1">Control!$C$7*Calculations!$C$82*INDEX('Monthly Data'!N:N,Calculations!$C$116+MOD(BM185,Calculations!$C$118))+Control!$C$7*Calculations!$C$83*INDEX('Monthly Data'!O:O,Calculations!$C$116+MOD(BM185,Calculations!$C$118))+Control!$C$7*Calculations!$C$84*INDEX('Monthly Data'!P:P,Calculations!$C$116+MOD(BM185,Calculations!$C$118))+Control!$C$7*Calculations!$C$85*INDEX('Monthly Data'!Q:Q,Calculations!$C$116+MOD(BM185,Calculations!$C$118))+(1-Control!$C$7*Calculations!$C$87)*INDEX('Monthly Data'!R:R,Calculations!$C$116+MOD(BM185,Calculations!$C$118))</f>
        <v>1.5216630695380906E-2</v>
      </c>
      <c r="GD185" s="86">
        <f ca="1">Control!$C$7*Calculations!$C$82*INDEX('Monthly Data'!N:N,Calculations!$C$116+MOD(BN185,Calculations!$C$118))+Control!$C$7*Calculations!$C$83*INDEX('Monthly Data'!O:O,Calculations!$C$116+MOD(BN185,Calculations!$C$118))+Control!$C$7*Calculations!$C$84*INDEX('Monthly Data'!P:P,Calculations!$C$116+MOD(BN185,Calculations!$C$118))+Control!$C$7*Calculations!$C$85*INDEX('Monthly Data'!Q:Q,Calculations!$C$116+MOD(BN185,Calculations!$C$118))+(1-Control!$C$7*Calculations!$C$87)*INDEX('Monthly Data'!R:R,Calculations!$C$116+MOD(BN185,Calculations!$C$118))</f>
        <v>1.7599621212565995E-2</v>
      </c>
      <c r="GE185" s="86">
        <f ca="1">Control!$C$7*Calculations!$C$82*INDEX('Monthly Data'!N:N,Calculations!$C$116+MOD(BO185,Calculations!$C$118))+Control!$C$7*Calculations!$C$83*INDEX('Monthly Data'!O:O,Calculations!$C$116+MOD(BO185,Calculations!$C$118))+Control!$C$7*Calculations!$C$84*INDEX('Monthly Data'!P:P,Calculations!$C$116+MOD(BO185,Calculations!$C$118))+Control!$C$7*Calculations!$C$85*INDEX('Monthly Data'!Q:Q,Calculations!$C$116+MOD(BO185,Calculations!$C$118))+(1-Control!$C$7*Calculations!$C$87)*INDEX('Monthly Data'!R:R,Calculations!$C$116+MOD(BO185,Calculations!$C$118))</f>
        <v>1.1702576456120543E-2</v>
      </c>
      <c r="GF185" s="86">
        <f ca="1">Control!$C$7*Calculations!$C$82*INDEX('Monthly Data'!N:N,Calculations!$C$116+MOD(BP185,Calculations!$C$118))+Control!$C$7*Calculations!$C$83*INDEX('Monthly Data'!O:O,Calculations!$C$116+MOD(BP185,Calculations!$C$118))+Control!$C$7*Calculations!$C$84*INDEX('Monthly Data'!P:P,Calculations!$C$116+MOD(BP185,Calculations!$C$118))+Control!$C$7*Calculations!$C$85*INDEX('Monthly Data'!Q:Q,Calculations!$C$116+MOD(BP185,Calculations!$C$118))+(1-Control!$C$7*Calculations!$C$87)*INDEX('Monthly Data'!R:R,Calculations!$C$116+MOD(BP185,Calculations!$C$118))</f>
        <v>-4.0413381192162513E-2</v>
      </c>
      <c r="GG185" s="86">
        <f ca="1">Control!$C$7*Calculations!$C$82*INDEX('Monthly Data'!N:N,Calculations!$C$116+MOD(BQ185,Calculations!$C$118))+Control!$C$7*Calculations!$C$83*INDEX('Monthly Data'!O:O,Calculations!$C$116+MOD(BQ185,Calculations!$C$118))+Control!$C$7*Calculations!$C$84*INDEX('Monthly Data'!P:P,Calculations!$C$116+MOD(BQ185,Calculations!$C$118))+Control!$C$7*Calculations!$C$85*INDEX('Monthly Data'!Q:Q,Calculations!$C$116+MOD(BQ185,Calculations!$C$118))+(1-Control!$C$7*Calculations!$C$87)*INDEX('Monthly Data'!R:R,Calculations!$C$116+MOD(BQ185,Calculations!$C$118))</f>
        <v>-2.0259958308006688E-2</v>
      </c>
      <c r="GH185" s="86">
        <f ca="1">Control!$C$7*Calculations!$C$82*INDEX('Monthly Data'!N:N,Calculations!$C$116+MOD(BR185,Calculations!$C$118))+Control!$C$7*Calculations!$C$83*INDEX('Monthly Data'!O:O,Calculations!$C$116+MOD(BR185,Calculations!$C$118))+Control!$C$7*Calculations!$C$84*INDEX('Monthly Data'!P:P,Calculations!$C$116+MOD(BR185,Calculations!$C$118))+Control!$C$7*Calculations!$C$85*INDEX('Monthly Data'!Q:Q,Calculations!$C$116+MOD(BR185,Calculations!$C$118))+(1-Control!$C$7*Calculations!$C$87)*INDEX('Monthly Data'!R:R,Calculations!$C$116+MOD(BR185,Calculations!$C$118))</f>
        <v>4.4327772793586687E-3</v>
      </c>
      <c r="GI185" s="86">
        <f ca="1">Control!$C$7*Calculations!$C$82*INDEX('Monthly Data'!N:N,Calculations!$C$116+MOD(BS185,Calculations!$C$118))+Control!$C$7*Calculations!$C$83*INDEX('Monthly Data'!O:O,Calculations!$C$116+MOD(BS185,Calculations!$C$118))+Control!$C$7*Calculations!$C$84*INDEX('Monthly Data'!P:P,Calculations!$C$116+MOD(BS185,Calculations!$C$118))+Control!$C$7*Calculations!$C$85*INDEX('Monthly Data'!Q:Q,Calculations!$C$116+MOD(BS185,Calculations!$C$118))+(1-Control!$C$7*Calculations!$C$87)*INDEX('Monthly Data'!R:R,Calculations!$C$116+MOD(BS185,Calculations!$C$118))</f>
        <v>3.0957942835585645E-2</v>
      </c>
      <c r="GJ185" s="86">
        <f ca="1">Control!$C$7*Calculations!$C$82*INDEX('Monthly Data'!N:N,Calculations!$C$116+MOD(BT185,Calculations!$C$118))+Control!$C$7*Calculations!$C$83*INDEX('Monthly Data'!O:O,Calculations!$C$116+MOD(BT185,Calculations!$C$118))+Control!$C$7*Calculations!$C$84*INDEX('Monthly Data'!P:P,Calculations!$C$116+MOD(BT185,Calculations!$C$118))+Control!$C$7*Calculations!$C$85*INDEX('Monthly Data'!Q:Q,Calculations!$C$116+MOD(BT185,Calculations!$C$118))+(1-Control!$C$7*Calculations!$C$87)*INDEX('Monthly Data'!R:R,Calculations!$C$116+MOD(BT185,Calculations!$C$118))</f>
        <v>1.3891563624307685E-2</v>
      </c>
      <c r="GK185" s="86">
        <f ca="1">Control!$C$7*Calculations!$C$82*INDEX('Monthly Data'!N:N,Calculations!$C$116+MOD(BU185,Calculations!$C$118))+Control!$C$7*Calculations!$C$83*INDEX('Monthly Data'!O:O,Calculations!$C$116+MOD(BU185,Calculations!$C$118))+Control!$C$7*Calculations!$C$84*INDEX('Monthly Data'!P:P,Calculations!$C$116+MOD(BU185,Calculations!$C$118))+Control!$C$7*Calculations!$C$85*INDEX('Monthly Data'!Q:Q,Calculations!$C$116+MOD(BU185,Calculations!$C$118))+(1-Control!$C$7*Calculations!$C$87)*INDEX('Monthly Data'!R:R,Calculations!$C$116+MOD(BU185,Calculations!$C$118))</f>
        <v>7.9764341593600071E-3</v>
      </c>
      <c r="GL185" s="86">
        <f ca="1">Control!$C$7*Calculations!$C$82*INDEX('Monthly Data'!N:N,Calculations!$C$116+MOD(BV185,Calculations!$C$118))+Control!$C$7*Calculations!$C$83*INDEX('Monthly Data'!O:O,Calculations!$C$116+MOD(BV185,Calculations!$C$118))+Control!$C$7*Calculations!$C$84*INDEX('Monthly Data'!P:P,Calculations!$C$116+MOD(BV185,Calculations!$C$118))+Control!$C$7*Calculations!$C$85*INDEX('Monthly Data'!Q:Q,Calculations!$C$116+MOD(BV185,Calculations!$C$118))+(1-Control!$C$7*Calculations!$C$87)*INDEX('Monthly Data'!R:R,Calculations!$C$116+MOD(BV185,Calculations!$C$118))</f>
        <v>1.2954540023127663E-2</v>
      </c>
      <c r="GM185" s="86">
        <f ca="1">Control!$C$7*Calculations!$C$82*INDEX('Monthly Data'!N:N,Calculations!$C$116+MOD(BW185,Calculations!$C$118))+Control!$C$7*Calculations!$C$83*INDEX('Monthly Data'!O:O,Calculations!$C$116+MOD(BW185,Calculations!$C$118))+Control!$C$7*Calculations!$C$84*INDEX('Monthly Data'!P:P,Calculations!$C$116+MOD(BW185,Calculations!$C$118))+Control!$C$7*Calculations!$C$85*INDEX('Monthly Data'!Q:Q,Calculations!$C$116+MOD(BW185,Calculations!$C$118))+(1-Control!$C$7*Calculations!$C$87)*INDEX('Monthly Data'!R:R,Calculations!$C$116+MOD(BW185,Calculations!$C$118))</f>
        <v>-7.3651264633385334E-4</v>
      </c>
      <c r="GN185" s="86">
        <f ca="1">Control!$C$7*Calculations!$C$82*INDEX('Monthly Data'!N:N,Calculations!$C$116+MOD(BX185,Calculations!$C$118))+Control!$C$7*Calculations!$C$83*INDEX('Monthly Data'!O:O,Calculations!$C$116+MOD(BX185,Calculations!$C$118))+Control!$C$7*Calculations!$C$84*INDEX('Monthly Data'!P:P,Calculations!$C$116+MOD(BX185,Calculations!$C$118))+Control!$C$7*Calculations!$C$85*INDEX('Monthly Data'!Q:Q,Calculations!$C$116+MOD(BX185,Calculations!$C$118))+(1-Control!$C$7*Calculations!$C$87)*INDEX('Monthly Data'!R:R,Calculations!$C$116+MOD(BX185,Calculations!$C$118))</f>
        <v>-7.5539743260223157E-3</v>
      </c>
      <c r="GO185" s="86">
        <f ca="1">Control!$C$7*Calculations!$C$82*INDEX('Monthly Data'!N:N,Calculations!$C$116+MOD(BY185,Calculations!$C$118))+Control!$C$7*Calculations!$C$83*INDEX('Monthly Data'!O:O,Calculations!$C$116+MOD(BY185,Calculations!$C$118))+Control!$C$7*Calculations!$C$84*INDEX('Monthly Data'!P:P,Calculations!$C$116+MOD(BY185,Calculations!$C$118))+Control!$C$7*Calculations!$C$85*INDEX('Monthly Data'!Q:Q,Calculations!$C$116+MOD(BY185,Calculations!$C$118))+(1-Control!$C$7*Calculations!$C$87)*INDEX('Monthly Data'!R:R,Calculations!$C$116+MOD(BY185,Calculations!$C$118))</f>
        <v>1.5108777406081684E-3</v>
      </c>
      <c r="GP185" s="86">
        <f ca="1">Control!$C$7*Calculations!$C$82*INDEX('Monthly Data'!N:N,Calculations!$C$116+MOD(BZ185,Calculations!$C$118))+Control!$C$7*Calculations!$C$83*INDEX('Monthly Data'!O:O,Calculations!$C$116+MOD(BZ185,Calculations!$C$118))+Control!$C$7*Calculations!$C$84*INDEX('Monthly Data'!P:P,Calculations!$C$116+MOD(BZ185,Calculations!$C$118))+Control!$C$7*Calculations!$C$85*INDEX('Monthly Data'!Q:Q,Calculations!$C$116+MOD(BZ185,Calculations!$C$118))+(1-Control!$C$7*Calculations!$C$87)*INDEX('Monthly Data'!R:R,Calculations!$C$116+MOD(BZ185,Calculations!$C$118))</f>
        <v>4.5735623984309991E-2</v>
      </c>
      <c r="GQ185" s="86">
        <f ca="1">Control!$C$7*Calculations!$C$82*INDEX('Monthly Data'!N:N,Calculations!$C$116+MOD(CA185,Calculations!$C$118))+Control!$C$7*Calculations!$C$83*INDEX('Monthly Data'!O:O,Calculations!$C$116+MOD(CA185,Calculations!$C$118))+Control!$C$7*Calculations!$C$84*INDEX('Monthly Data'!P:P,Calculations!$C$116+MOD(CA185,Calculations!$C$118))+Control!$C$7*Calculations!$C$85*INDEX('Monthly Data'!Q:Q,Calculations!$C$116+MOD(CA185,Calculations!$C$118))+(1-Control!$C$7*Calculations!$C$87)*INDEX('Monthly Data'!R:R,Calculations!$C$116+MOD(CA185,Calculations!$C$118))</f>
        <v>-2.6378232493851243E-2</v>
      </c>
      <c r="GR185" s="86">
        <f ca="1">Control!$C$7*Calculations!$C$82*INDEX('Monthly Data'!N:N,Calculations!$C$116+MOD(CB185,Calculations!$C$118))+Control!$C$7*Calculations!$C$83*INDEX('Monthly Data'!O:O,Calculations!$C$116+MOD(CB185,Calculations!$C$118))+Control!$C$7*Calculations!$C$84*INDEX('Monthly Data'!P:P,Calculations!$C$116+MOD(CB185,Calculations!$C$118))+Control!$C$7*Calculations!$C$85*INDEX('Monthly Data'!Q:Q,Calculations!$C$116+MOD(CB185,Calculations!$C$118))+(1-Control!$C$7*Calculations!$C$87)*INDEX('Monthly Data'!R:R,Calculations!$C$116+MOD(CB185,Calculations!$C$118))</f>
        <v>3.8809817903524786E-2</v>
      </c>
      <c r="GS185" s="86">
        <f ca="1">Control!$C$7*Calculations!$C$82*INDEX('Monthly Data'!N:N,Calculations!$C$116+MOD(CC185,Calculations!$C$118))+Control!$C$7*Calculations!$C$83*INDEX('Monthly Data'!O:O,Calculations!$C$116+MOD(CC185,Calculations!$C$118))+Control!$C$7*Calculations!$C$84*INDEX('Monthly Data'!P:P,Calculations!$C$116+MOD(CC185,Calculations!$C$118))+Control!$C$7*Calculations!$C$85*INDEX('Monthly Data'!Q:Q,Calculations!$C$116+MOD(CC185,Calculations!$C$118))+(1-Control!$C$7*Calculations!$C$87)*INDEX('Monthly Data'!R:R,Calculations!$C$116+MOD(CC185,Calculations!$C$118))</f>
        <v>2.4722579420195831E-2</v>
      </c>
      <c r="GT185" s="86">
        <f ca="1">Control!$C$7*Calculations!$C$82*INDEX('Monthly Data'!N:N,Calculations!$C$116+MOD(CD185,Calculations!$C$118))+Control!$C$7*Calculations!$C$83*INDEX('Monthly Data'!O:O,Calculations!$C$116+MOD(CD185,Calculations!$C$118))+Control!$C$7*Calculations!$C$84*INDEX('Monthly Data'!P:P,Calculations!$C$116+MOD(CD185,Calculations!$C$118))+Control!$C$7*Calculations!$C$85*INDEX('Monthly Data'!Q:Q,Calculations!$C$116+MOD(CD185,Calculations!$C$118))+(1-Control!$C$7*Calculations!$C$87)*INDEX('Monthly Data'!R:R,Calculations!$C$116+MOD(CD185,Calculations!$C$118))</f>
        <v>1.2722494017511032E-2</v>
      </c>
      <c r="GU185" s="86">
        <f ca="1">Control!$C$7*Calculations!$C$82*INDEX('Monthly Data'!N:N,Calculations!$C$116+MOD(CE185,Calculations!$C$118))+Control!$C$7*Calculations!$C$83*INDEX('Monthly Data'!O:O,Calculations!$C$116+MOD(CE185,Calculations!$C$118))+Control!$C$7*Calculations!$C$84*INDEX('Monthly Data'!P:P,Calculations!$C$116+MOD(CE185,Calculations!$C$118))+Control!$C$7*Calculations!$C$85*INDEX('Monthly Data'!Q:Q,Calculations!$C$116+MOD(CE185,Calculations!$C$118))+(1-Control!$C$7*Calculations!$C$87)*INDEX('Monthly Data'!R:R,Calculations!$C$116+MOD(CE185,Calculations!$C$118))</f>
        <v>5.8868730207813358E-3</v>
      </c>
      <c r="GV185" s="86">
        <f ca="1">Control!$C$7*Calculations!$C$82*INDEX('Monthly Data'!N:N,Calculations!$C$116+MOD(CF185,Calculations!$C$118))+Control!$C$7*Calculations!$C$83*INDEX('Monthly Data'!O:O,Calculations!$C$116+MOD(CF185,Calculations!$C$118))+Control!$C$7*Calculations!$C$84*INDEX('Monthly Data'!P:P,Calculations!$C$116+MOD(CF185,Calculations!$C$118))+Control!$C$7*Calculations!$C$85*INDEX('Monthly Data'!Q:Q,Calculations!$C$116+MOD(CF185,Calculations!$C$118))+(1-Control!$C$7*Calculations!$C$87)*INDEX('Monthly Data'!R:R,Calculations!$C$116+MOD(CF185,Calculations!$C$118))</f>
        <v>1.5108777406081684E-3</v>
      </c>
      <c r="GW185" s="86">
        <f ca="1">Control!$C$7*Calculations!$C$82*INDEX('Monthly Data'!N:N,Calculations!$C$116+MOD(CG185,Calculations!$C$118))+Control!$C$7*Calculations!$C$83*INDEX('Monthly Data'!O:O,Calculations!$C$116+MOD(CG185,Calculations!$C$118))+Control!$C$7*Calculations!$C$84*INDEX('Monthly Data'!P:P,Calculations!$C$116+MOD(CG185,Calculations!$C$118))+Control!$C$7*Calculations!$C$85*INDEX('Monthly Data'!Q:Q,Calculations!$C$116+MOD(CG185,Calculations!$C$118))+(1-Control!$C$7*Calculations!$C$87)*INDEX('Monthly Data'!R:R,Calculations!$C$116+MOD(CG185,Calculations!$C$118))</f>
        <v>1.1786765492207996E-2</v>
      </c>
      <c r="GX185" s="86">
        <f ca="1">Control!$C$7*Calculations!$C$82*INDEX('Monthly Data'!N:N,Calculations!$C$116+MOD(CH185,Calculations!$C$118))+Control!$C$7*Calculations!$C$83*INDEX('Monthly Data'!O:O,Calculations!$C$116+MOD(CH185,Calculations!$C$118))+Control!$C$7*Calculations!$C$84*INDEX('Monthly Data'!P:P,Calculations!$C$116+MOD(CH185,Calculations!$C$118))+Control!$C$7*Calculations!$C$85*INDEX('Monthly Data'!Q:Q,Calculations!$C$116+MOD(CH185,Calculations!$C$118))+(1-Control!$C$7*Calculations!$C$87)*INDEX('Monthly Data'!R:R,Calculations!$C$116+MOD(CH185,Calculations!$C$118))</f>
        <v>2.1918137743539623E-2</v>
      </c>
      <c r="GY185" s="86">
        <f ca="1">Control!$C$7*Calculations!$C$82*INDEX('Monthly Data'!N:N,Calculations!$C$116+MOD(CI185,Calculations!$C$118))+Control!$C$7*Calculations!$C$83*INDEX('Monthly Data'!O:O,Calculations!$C$116+MOD(CI185,Calculations!$C$118))+Control!$C$7*Calculations!$C$84*INDEX('Monthly Data'!P:P,Calculations!$C$116+MOD(CI185,Calculations!$C$118))+Control!$C$7*Calculations!$C$85*INDEX('Monthly Data'!Q:Q,Calculations!$C$116+MOD(CI185,Calculations!$C$118))+(1-Control!$C$7*Calculations!$C$87)*INDEX('Monthly Data'!R:R,Calculations!$C$116+MOD(CI185,Calculations!$C$118))</f>
        <v>-3.8875517825435772E-3</v>
      </c>
      <c r="GZ185" s="86">
        <f ca="1">Control!$C$7*Calculations!$C$82*INDEX('Monthly Data'!N:N,Calculations!$C$116+MOD(CJ185,Calculations!$C$118))+Control!$C$7*Calculations!$C$83*INDEX('Monthly Data'!O:O,Calculations!$C$116+MOD(CJ185,Calculations!$C$118))+Control!$C$7*Calculations!$C$84*INDEX('Monthly Data'!P:P,Calculations!$C$116+MOD(CJ185,Calculations!$C$118))+Control!$C$7*Calculations!$C$85*INDEX('Monthly Data'!Q:Q,Calculations!$C$116+MOD(CJ185,Calculations!$C$118))+(1-Control!$C$7*Calculations!$C$87)*INDEX('Monthly Data'!R:R,Calculations!$C$116+MOD(CJ185,Calculations!$C$118))</f>
        <v>3.8809817903524786E-2</v>
      </c>
      <c r="HA185" s="86">
        <f ca="1">Control!$C$7*Calculations!$C$82*INDEX('Monthly Data'!N:N,Calculations!$C$116+MOD(CK185,Calculations!$C$118))+Control!$C$7*Calculations!$C$83*INDEX('Monthly Data'!O:O,Calculations!$C$116+MOD(CK185,Calculations!$C$118))+Control!$C$7*Calculations!$C$84*INDEX('Monthly Data'!P:P,Calculations!$C$116+MOD(CK185,Calculations!$C$118))+Control!$C$7*Calculations!$C$85*INDEX('Monthly Data'!Q:Q,Calculations!$C$116+MOD(CK185,Calculations!$C$118))+(1-Control!$C$7*Calculations!$C$87)*INDEX('Monthly Data'!R:R,Calculations!$C$116+MOD(CK185,Calculations!$C$118))</f>
        <v>2.766281641786093E-2</v>
      </c>
      <c r="HB185" s="86">
        <f ca="1">Control!$C$7*Calculations!$C$82*INDEX('Monthly Data'!N:N,Calculations!$C$116+MOD(CL185,Calculations!$C$118))+Control!$C$7*Calculations!$C$83*INDEX('Monthly Data'!O:O,Calculations!$C$116+MOD(CL185,Calculations!$C$118))+Control!$C$7*Calculations!$C$84*INDEX('Monthly Data'!P:P,Calculations!$C$116+MOD(CL185,Calculations!$C$118))+Control!$C$7*Calculations!$C$85*INDEX('Monthly Data'!Q:Q,Calculations!$C$116+MOD(CL185,Calculations!$C$118))+(1-Control!$C$7*Calculations!$C$87)*INDEX('Monthly Data'!R:R,Calculations!$C$116+MOD(CL185,Calculations!$C$118))</f>
        <v>6.3250222980707482E-3</v>
      </c>
      <c r="HC185" s="86">
        <f ca="1">Control!$C$7*Calculations!$C$82*INDEX('Monthly Data'!N:N,Calculations!$C$116+MOD(CM185,Calculations!$C$118))+Control!$C$7*Calculations!$C$83*INDEX('Monthly Data'!O:O,Calculations!$C$116+MOD(CM185,Calculations!$C$118))+Control!$C$7*Calculations!$C$84*INDEX('Monthly Data'!P:P,Calculations!$C$116+MOD(CM185,Calculations!$C$118))+Control!$C$7*Calculations!$C$85*INDEX('Monthly Data'!Q:Q,Calculations!$C$116+MOD(CM185,Calculations!$C$118))+(1-Control!$C$7*Calculations!$C$87)*INDEX('Monthly Data'!R:R,Calculations!$C$116+MOD(CM185,Calculations!$C$118))</f>
        <v>1.4915555251167555E-3</v>
      </c>
      <c r="HD185" s="86">
        <f ca="1">Control!$C$7*Calculations!$C$82*INDEX('Monthly Data'!N:N,Calculations!$C$116+MOD(CN185,Calculations!$C$118))+Control!$C$7*Calculations!$C$83*INDEX('Monthly Data'!O:O,Calculations!$C$116+MOD(CN185,Calculations!$C$118))+Control!$C$7*Calculations!$C$84*INDEX('Monthly Data'!P:P,Calculations!$C$116+MOD(CN185,Calculations!$C$118))+Control!$C$7*Calculations!$C$85*INDEX('Monthly Data'!Q:Q,Calculations!$C$116+MOD(CN185,Calculations!$C$118))+(1-Control!$C$7*Calculations!$C$87)*INDEX('Monthly Data'!R:R,Calculations!$C$116+MOD(CN185,Calculations!$C$118))</f>
        <v>-6.1115617667135171E-2</v>
      </c>
      <c r="HE185" s="86">
        <f ca="1">Control!$C$7*Calculations!$C$82*INDEX('Monthly Data'!N:N,Calculations!$C$116+MOD(CO185,Calculations!$C$118))+Control!$C$7*Calculations!$C$83*INDEX('Monthly Data'!O:O,Calculations!$C$116+MOD(CO185,Calculations!$C$118))+Control!$C$7*Calculations!$C$84*INDEX('Monthly Data'!P:P,Calculations!$C$116+MOD(CO185,Calculations!$C$118))+Control!$C$7*Calculations!$C$85*INDEX('Monthly Data'!Q:Q,Calculations!$C$116+MOD(CO185,Calculations!$C$118))+(1-Control!$C$7*Calculations!$C$87)*INDEX('Monthly Data'!R:R,Calculations!$C$116+MOD(CO185,Calculations!$C$118))</f>
        <v>1.3891304280773396E-2</v>
      </c>
      <c r="HF185" s="86">
        <f ca="1">Control!$C$7*Calculations!$C$82*INDEX('Monthly Data'!N:N,Calculations!$C$116+MOD(CP185,Calculations!$C$118))+Control!$C$7*Calculations!$C$83*INDEX('Monthly Data'!O:O,Calculations!$C$116+MOD(CP185,Calculations!$C$118))+Control!$C$7*Calculations!$C$84*INDEX('Monthly Data'!P:P,Calculations!$C$116+MOD(CP185,Calculations!$C$118))+Control!$C$7*Calculations!$C$85*INDEX('Monthly Data'!Q:Q,Calculations!$C$116+MOD(CP185,Calculations!$C$118))+(1-Control!$C$7*Calculations!$C$87)*INDEX('Monthly Data'!R:R,Calculations!$C$116+MOD(CP185,Calculations!$C$118))</f>
        <v>2.5790695379256122E-2</v>
      </c>
      <c r="HG185" s="86">
        <f ca="1">Control!$C$7*Calculations!$C$82*INDEX('Monthly Data'!N:N,Calculations!$C$116+MOD(CQ185,Calculations!$C$118))+Control!$C$7*Calculations!$C$83*INDEX('Monthly Data'!O:O,Calculations!$C$116+MOD(CQ185,Calculations!$C$118))+Control!$C$7*Calculations!$C$84*INDEX('Monthly Data'!P:P,Calculations!$C$116+MOD(CQ185,Calculations!$C$118))+Control!$C$7*Calculations!$C$85*INDEX('Monthly Data'!Q:Q,Calculations!$C$116+MOD(CQ185,Calculations!$C$118))+(1-Control!$C$7*Calculations!$C$87)*INDEX('Monthly Data'!R:R,Calculations!$C$116+MOD(CQ185,Calculations!$C$118))</f>
        <v>-9.5555592256394619E-3</v>
      </c>
      <c r="HH185" s="86">
        <f ca="1">Control!$C$7*Calculations!$C$82*INDEX('Monthly Data'!N:N,Calculations!$C$116+MOD(CR185,Calculations!$C$118))+Control!$C$7*Calculations!$C$83*INDEX('Monthly Data'!O:O,Calculations!$C$116+MOD(CR185,Calculations!$C$118))+Control!$C$7*Calculations!$C$84*INDEX('Monthly Data'!P:P,Calculations!$C$116+MOD(CR185,Calculations!$C$118))+Control!$C$7*Calculations!$C$85*INDEX('Monthly Data'!Q:Q,Calculations!$C$116+MOD(CR185,Calculations!$C$118))+(1-Control!$C$7*Calculations!$C$87)*INDEX('Monthly Data'!R:R,Calculations!$C$116+MOD(CR185,Calculations!$C$118))</f>
        <v>6.3250222980707482E-3</v>
      </c>
      <c r="HI185" s="86">
        <f ca="1">Control!$C$7*Calculations!$C$82*INDEX('Monthly Data'!N:N,Calculations!$C$116+MOD(CS185,Calculations!$C$118))+Control!$C$7*Calculations!$C$83*INDEX('Monthly Data'!O:O,Calculations!$C$116+MOD(CS185,Calculations!$C$118))+Control!$C$7*Calculations!$C$84*INDEX('Monthly Data'!P:P,Calculations!$C$116+MOD(CS185,Calculations!$C$118))+Control!$C$7*Calculations!$C$85*INDEX('Monthly Data'!Q:Q,Calculations!$C$116+MOD(CS185,Calculations!$C$118))+(1-Control!$C$7*Calculations!$C$87)*INDEX('Monthly Data'!R:R,Calculations!$C$116+MOD(CS185,Calculations!$C$118))</f>
        <v>1.7831091590102856E-2</v>
      </c>
      <c r="HJ185" s="86">
        <f ca="1">Control!$C$7*Calculations!$C$82*INDEX('Monthly Data'!N:N,Calculations!$C$116+MOD(CT185,Calculations!$C$118))+Control!$C$7*Calculations!$C$83*INDEX('Monthly Data'!O:O,Calculations!$C$116+MOD(CT185,Calculations!$C$118))+Control!$C$7*Calculations!$C$84*INDEX('Monthly Data'!P:P,Calculations!$C$116+MOD(CT185,Calculations!$C$118))+Control!$C$7*Calculations!$C$85*INDEX('Monthly Data'!Q:Q,Calculations!$C$116+MOD(CT185,Calculations!$C$118))+(1-Control!$C$7*Calculations!$C$87)*INDEX('Monthly Data'!R:R,Calculations!$C$116+MOD(CT185,Calculations!$C$118))</f>
        <v>-1.3959200237295809E-2</v>
      </c>
      <c r="HK185" s="86">
        <f ca="1">Control!$C$7*Calculations!$C$82*INDEX('Monthly Data'!N:N,Calculations!$C$116+MOD(CU185,Calculations!$C$118))+Control!$C$7*Calculations!$C$83*INDEX('Monthly Data'!O:O,Calculations!$C$116+MOD(CU185,Calculations!$C$118))+Control!$C$7*Calculations!$C$84*INDEX('Monthly Data'!P:P,Calculations!$C$116+MOD(CU185,Calculations!$C$118))+Control!$C$7*Calculations!$C$85*INDEX('Monthly Data'!Q:Q,Calculations!$C$116+MOD(CU185,Calculations!$C$118))+(1-Control!$C$7*Calculations!$C$87)*INDEX('Monthly Data'!R:R,Calculations!$C$116+MOD(CU185,Calculations!$C$118))</f>
        <v>2.3852824346838646E-2</v>
      </c>
      <c r="HL185" s="86">
        <f ca="1">Control!$C$7*Calculations!$C$82*INDEX('Monthly Data'!N:N,Calculations!$C$116+MOD(CV185,Calculations!$C$118))+Control!$C$7*Calculations!$C$83*INDEX('Monthly Data'!O:O,Calculations!$C$116+MOD(CV185,Calculations!$C$118))+Control!$C$7*Calculations!$C$84*INDEX('Monthly Data'!P:P,Calculations!$C$116+MOD(CV185,Calculations!$C$118))+Control!$C$7*Calculations!$C$85*INDEX('Monthly Data'!Q:Q,Calculations!$C$116+MOD(CV185,Calculations!$C$118))+(1-Control!$C$7*Calculations!$C$87)*INDEX('Monthly Data'!R:R,Calculations!$C$116+MOD(CV185,Calculations!$C$118))</f>
        <v>-2.4571433440223247E-2</v>
      </c>
      <c r="HM185" s="86">
        <f ca="1">Control!$C$7*Calculations!$C$82*INDEX('Monthly Data'!N:N,Calculations!$C$116+MOD(CW185,Calculations!$C$118))+Control!$C$7*Calculations!$C$83*INDEX('Monthly Data'!O:O,Calculations!$C$116+MOD(CW185,Calculations!$C$118))+Control!$C$7*Calculations!$C$84*INDEX('Monthly Data'!P:P,Calculations!$C$116+MOD(CW185,Calculations!$C$118))+Control!$C$7*Calculations!$C$85*INDEX('Monthly Data'!Q:Q,Calculations!$C$116+MOD(CW185,Calculations!$C$118))+(1-Control!$C$7*Calculations!$C$87)*INDEX('Monthly Data'!R:R,Calculations!$C$116+MOD(CW185,Calculations!$C$118))</f>
        <v>1.7831091590102856E-2</v>
      </c>
      <c r="HN185" s="86">
        <f ca="1">Control!$C$7*Calculations!$C$82*INDEX('Monthly Data'!N:N,Calculations!$C$116+MOD(CX185,Calculations!$C$118))+Control!$C$7*Calculations!$C$83*INDEX('Monthly Data'!O:O,Calculations!$C$116+MOD(CX185,Calculations!$C$118))+Control!$C$7*Calculations!$C$84*INDEX('Monthly Data'!P:P,Calculations!$C$116+MOD(CX185,Calculations!$C$118))+Control!$C$7*Calculations!$C$85*INDEX('Monthly Data'!Q:Q,Calculations!$C$116+MOD(CX185,Calculations!$C$118))+(1-Control!$C$7*Calculations!$C$87)*INDEX('Monthly Data'!R:R,Calculations!$C$116+MOD(CX185,Calculations!$C$118))</f>
        <v>9.9787204839310462E-3</v>
      </c>
      <c r="HO185" s="86">
        <f ca="1">Control!$C$7*Calculations!$C$82*INDEX('Monthly Data'!N:N,Calculations!$C$116+MOD(CY185,Calculations!$C$118))+Control!$C$7*Calculations!$C$83*INDEX('Monthly Data'!O:O,Calculations!$C$116+MOD(CY185,Calculations!$C$118))+Control!$C$7*Calculations!$C$84*INDEX('Monthly Data'!P:P,Calculations!$C$116+MOD(CY185,Calculations!$C$118))+Control!$C$7*Calculations!$C$85*INDEX('Monthly Data'!Q:Q,Calculations!$C$116+MOD(CY185,Calculations!$C$118))+(1-Control!$C$7*Calculations!$C$87)*INDEX('Monthly Data'!R:R,Calculations!$C$116+MOD(CY185,Calculations!$C$118))</f>
        <v>-1.0485101266941802E-2</v>
      </c>
      <c r="HP185" s="86">
        <f ca="1">Control!$C$7*Calculations!$C$82*INDEX('Monthly Data'!N:N,Calculations!$C$116+MOD(CZ185,Calculations!$C$118))+Control!$C$7*Calculations!$C$83*INDEX('Monthly Data'!O:O,Calculations!$C$116+MOD(CZ185,Calculations!$C$118))+Control!$C$7*Calculations!$C$84*INDEX('Monthly Data'!P:P,Calculations!$C$116+MOD(CZ185,Calculations!$C$118))+Control!$C$7*Calculations!$C$85*INDEX('Monthly Data'!Q:Q,Calculations!$C$116+MOD(CZ185,Calculations!$C$118))+(1-Control!$C$7*Calculations!$C$87)*INDEX('Monthly Data'!R:R,Calculations!$C$116+MOD(CZ185,Calculations!$C$118))</f>
        <v>7.3538285850108537E-3</v>
      </c>
      <c r="HQ185" s="86">
        <f ca="1">Control!$C$7*Calculations!$C$82*INDEX('Monthly Data'!N:N,Calculations!$C$116+MOD(DA185,Calculations!$C$118))+Control!$C$7*Calculations!$C$83*INDEX('Monthly Data'!O:O,Calculations!$C$116+MOD(DA185,Calculations!$C$118))+Control!$C$7*Calculations!$C$84*INDEX('Monthly Data'!P:P,Calculations!$C$116+MOD(DA185,Calculations!$C$118))+Control!$C$7*Calculations!$C$85*INDEX('Monthly Data'!Q:Q,Calculations!$C$116+MOD(DA185,Calculations!$C$118))+(1-Control!$C$7*Calculations!$C$87)*INDEX('Monthly Data'!R:R,Calculations!$C$116+MOD(DA185,Calculations!$C$118))</f>
        <v>-4.3408051735618014E-2</v>
      </c>
      <c r="HR185" s="86">
        <f ca="1">Control!$C$7*Calculations!$C$82*INDEX('Monthly Data'!N:N,Calculations!$C$116+MOD(DB185,Calculations!$C$118))+Control!$C$7*Calculations!$C$83*INDEX('Monthly Data'!O:O,Calculations!$C$116+MOD(DB185,Calculations!$C$118))+Control!$C$7*Calculations!$C$84*INDEX('Monthly Data'!P:P,Calculations!$C$116+MOD(DB185,Calculations!$C$118))+Control!$C$7*Calculations!$C$85*INDEX('Monthly Data'!Q:Q,Calculations!$C$116+MOD(DB185,Calculations!$C$118))+(1-Control!$C$7*Calculations!$C$87)*INDEX('Monthly Data'!R:R,Calculations!$C$116+MOD(DB185,Calculations!$C$118))</f>
        <v>1.5216630695380906E-2</v>
      </c>
      <c r="HS185" s="86">
        <f ca="1">Control!$C$7*Calculations!$C$82*INDEX('Monthly Data'!N:N,Calculations!$C$116+MOD(DC185,Calculations!$C$118))+Control!$C$7*Calculations!$C$83*INDEX('Monthly Data'!O:O,Calculations!$C$116+MOD(DC185,Calculations!$C$118))+Control!$C$7*Calculations!$C$84*INDEX('Monthly Data'!P:P,Calculations!$C$116+MOD(DC185,Calculations!$C$118))+Control!$C$7*Calculations!$C$85*INDEX('Monthly Data'!Q:Q,Calculations!$C$116+MOD(DC185,Calculations!$C$118))+(1-Control!$C$7*Calculations!$C$87)*INDEX('Monthly Data'!R:R,Calculations!$C$116+MOD(DC185,Calculations!$C$118))</f>
        <v>-1.9947061878162777E-2</v>
      </c>
      <c r="HT185" s="86">
        <f ca="1">Control!$C$7*Calculations!$C$82*INDEX('Monthly Data'!N:N,Calculations!$C$116+MOD(DD185,Calculations!$C$118))+Control!$C$7*Calculations!$C$83*INDEX('Monthly Data'!O:O,Calculations!$C$116+MOD(DD185,Calculations!$C$118))+Control!$C$7*Calculations!$C$84*INDEX('Monthly Data'!P:P,Calculations!$C$116+MOD(DD185,Calculations!$C$118))+Control!$C$7*Calculations!$C$85*INDEX('Monthly Data'!Q:Q,Calculations!$C$116+MOD(DD185,Calculations!$C$118))+(1-Control!$C$7*Calculations!$C$87)*INDEX('Monthly Data'!R:R,Calculations!$C$116+MOD(DD185,Calculations!$C$118))</f>
        <v>3.1070573055362403E-2</v>
      </c>
      <c r="HU185" s="86">
        <f ca="1">Control!$C$7*Calculations!$C$82*INDEX('Monthly Data'!N:N,Calculations!$C$116+MOD(DE185,Calculations!$C$118))+Control!$C$7*Calculations!$C$83*INDEX('Monthly Data'!O:O,Calculations!$C$116+MOD(DE185,Calculations!$C$118))+Control!$C$7*Calculations!$C$84*INDEX('Monthly Data'!P:P,Calculations!$C$116+MOD(DE185,Calculations!$C$118))+Control!$C$7*Calculations!$C$85*INDEX('Monthly Data'!Q:Q,Calculations!$C$116+MOD(DE185,Calculations!$C$118))+(1-Control!$C$7*Calculations!$C$87)*INDEX('Monthly Data'!R:R,Calculations!$C$116+MOD(DE185,Calculations!$C$118))</f>
        <v>3.1070573055362403E-2</v>
      </c>
      <c r="HV185" s="86">
        <f ca="1">Control!$C$7*Calculations!$C$82*INDEX('Monthly Data'!N:N,Calculations!$C$116+MOD(DF185,Calculations!$C$118))+Control!$C$7*Calculations!$C$83*INDEX('Monthly Data'!O:O,Calculations!$C$116+MOD(DF185,Calculations!$C$118))+Control!$C$7*Calculations!$C$84*INDEX('Monthly Data'!P:P,Calculations!$C$116+MOD(DF185,Calculations!$C$118))+Control!$C$7*Calculations!$C$85*INDEX('Monthly Data'!Q:Q,Calculations!$C$116+MOD(DF185,Calculations!$C$118))+(1-Control!$C$7*Calculations!$C$87)*INDEX('Monthly Data'!R:R,Calculations!$C$116+MOD(DF185,Calculations!$C$118))</f>
        <v>7.3538285850108537E-3</v>
      </c>
      <c r="HW185" s="86">
        <f ca="1">Control!$C$7*Calculations!$C$82*INDEX('Monthly Data'!N:N,Calculations!$C$116+MOD(DG185,Calculations!$C$118))+Control!$C$7*Calculations!$C$83*INDEX('Monthly Data'!O:O,Calculations!$C$116+MOD(DG185,Calculations!$C$118))+Control!$C$7*Calculations!$C$84*INDEX('Monthly Data'!P:P,Calculations!$C$116+MOD(DG185,Calculations!$C$118))+Control!$C$7*Calculations!$C$85*INDEX('Monthly Data'!Q:Q,Calculations!$C$116+MOD(DG185,Calculations!$C$118))+(1-Control!$C$7*Calculations!$C$87)*INDEX('Monthly Data'!R:R,Calculations!$C$116+MOD(DG185,Calculations!$C$118))</f>
        <v>2.3852824346838646E-2</v>
      </c>
      <c r="HX185" s="86">
        <f ca="1">Control!$C$7*Calculations!$C$82*INDEX('Monthly Data'!N:N,Calculations!$C$116+MOD(DH185,Calculations!$C$118))+Control!$C$7*Calculations!$C$83*INDEX('Monthly Data'!O:O,Calculations!$C$116+MOD(DH185,Calculations!$C$118))+Control!$C$7*Calculations!$C$84*INDEX('Monthly Data'!P:P,Calculations!$C$116+MOD(DH185,Calculations!$C$118))+Control!$C$7*Calculations!$C$85*INDEX('Monthly Data'!Q:Q,Calculations!$C$116+MOD(DH185,Calculations!$C$118))+(1-Control!$C$7*Calculations!$C$87)*INDEX('Monthly Data'!R:R,Calculations!$C$116+MOD(DH185,Calculations!$C$118))</f>
        <v>-1.880155173376722E-2</v>
      </c>
      <c r="HY185" s="86">
        <f ca="1">Control!$C$7*Calculations!$C$82*INDEX('Monthly Data'!N:N,Calculations!$C$116+MOD(DI185,Calculations!$C$118))+Control!$C$7*Calculations!$C$83*INDEX('Monthly Data'!O:O,Calculations!$C$116+MOD(DI185,Calculations!$C$118))+Control!$C$7*Calculations!$C$84*INDEX('Monthly Data'!P:P,Calculations!$C$116+MOD(DI185,Calculations!$C$118))+Control!$C$7*Calculations!$C$85*INDEX('Monthly Data'!Q:Q,Calculations!$C$116+MOD(DI185,Calculations!$C$118))+(1-Control!$C$7*Calculations!$C$87)*INDEX('Monthly Data'!R:R,Calculations!$C$116+MOD(DI185,Calculations!$C$118))</f>
        <v>4.4327772793586687E-3</v>
      </c>
      <c r="HZ185" s="86">
        <f ca="1">Control!$C$7*Calculations!$C$82*INDEX('Monthly Data'!N:N,Calculations!$C$116+MOD(DJ185,Calculations!$C$118))+Control!$C$7*Calculations!$C$83*INDEX('Monthly Data'!O:O,Calculations!$C$116+MOD(DJ185,Calculations!$C$118))+Control!$C$7*Calculations!$C$84*INDEX('Monthly Data'!P:P,Calculations!$C$116+MOD(DJ185,Calculations!$C$118))+Control!$C$7*Calculations!$C$85*INDEX('Monthly Data'!Q:Q,Calculations!$C$116+MOD(DJ185,Calculations!$C$118))+(1-Control!$C$7*Calculations!$C$87)*INDEX('Monthly Data'!R:R,Calculations!$C$116+MOD(DJ185,Calculations!$C$118))</f>
        <v>1.5115046179922851E-2</v>
      </c>
      <c r="IA185" s="86">
        <f ca="1">Control!$C$7*Calculations!$C$82*INDEX('Monthly Data'!N:N,Calculations!$C$116+MOD(DK185,Calculations!$C$118))+Control!$C$7*Calculations!$C$83*INDEX('Monthly Data'!O:O,Calculations!$C$116+MOD(DK185,Calculations!$C$118))+Control!$C$7*Calculations!$C$84*INDEX('Monthly Data'!P:P,Calculations!$C$116+MOD(DK185,Calculations!$C$118))+Control!$C$7*Calculations!$C$85*INDEX('Monthly Data'!Q:Q,Calculations!$C$116+MOD(DK185,Calculations!$C$118))+(1-Control!$C$7*Calculations!$C$87)*INDEX('Monthly Data'!R:R,Calculations!$C$116+MOD(DK185,Calculations!$C$118))</f>
        <v>2.9708469559001142E-2</v>
      </c>
      <c r="IB185" s="86">
        <f ca="1">Control!$C$7*Calculations!$C$82*INDEX('Monthly Data'!N:N,Calculations!$C$116+MOD(DL185,Calculations!$C$118))+Control!$C$7*Calculations!$C$83*INDEX('Monthly Data'!O:O,Calculations!$C$116+MOD(DL185,Calculations!$C$118))+Control!$C$7*Calculations!$C$84*INDEX('Monthly Data'!P:P,Calculations!$C$116+MOD(DL185,Calculations!$C$118))+Control!$C$7*Calculations!$C$85*INDEX('Monthly Data'!Q:Q,Calculations!$C$116+MOD(DL185,Calculations!$C$118))+(1-Control!$C$7*Calculations!$C$87)*INDEX('Monthly Data'!R:R,Calculations!$C$116+MOD(DL185,Calculations!$C$118))</f>
        <v>2.5790695379256122E-2</v>
      </c>
      <c r="IC185" s="86">
        <f ca="1">Control!$C$7*Calculations!$C$82*INDEX('Monthly Data'!N:N,Calculations!$C$116+MOD(DM185,Calculations!$C$118))+Control!$C$7*Calculations!$C$83*INDEX('Monthly Data'!O:O,Calculations!$C$116+MOD(DM185,Calculations!$C$118))+Control!$C$7*Calculations!$C$84*INDEX('Monthly Data'!P:P,Calculations!$C$116+MOD(DM185,Calculations!$C$118))+Control!$C$7*Calculations!$C$85*INDEX('Monthly Data'!Q:Q,Calculations!$C$116+MOD(DM185,Calculations!$C$118))+(1-Control!$C$7*Calculations!$C$87)*INDEX('Monthly Data'!R:R,Calculations!$C$116+MOD(DM185,Calculations!$C$118))</f>
        <v>-7.3651264633385334E-4</v>
      </c>
      <c r="ID185" s="86">
        <f ca="1">Control!$C$7*Calculations!$C$82*INDEX('Monthly Data'!N:N,Calculations!$C$116+MOD(DN185,Calculations!$C$118))+Control!$C$7*Calculations!$C$83*INDEX('Monthly Data'!O:O,Calculations!$C$116+MOD(DN185,Calculations!$C$118))+Control!$C$7*Calculations!$C$84*INDEX('Monthly Data'!P:P,Calculations!$C$116+MOD(DN185,Calculations!$C$118))+Control!$C$7*Calculations!$C$85*INDEX('Monthly Data'!Q:Q,Calculations!$C$116+MOD(DN185,Calculations!$C$118))+(1-Control!$C$7*Calculations!$C$87)*INDEX('Monthly Data'!R:R,Calculations!$C$116+MOD(DN185,Calculations!$C$118))</f>
        <v>-7.8872955230675015E-3</v>
      </c>
      <c r="IE185" s="86">
        <f ca="1">Control!$C$7*Calculations!$C$82*INDEX('Monthly Data'!N:N,Calculations!$C$116+MOD(DO185,Calculations!$C$118))+Control!$C$7*Calculations!$C$83*INDEX('Monthly Data'!O:O,Calculations!$C$116+MOD(DO185,Calculations!$C$118))+Control!$C$7*Calculations!$C$84*INDEX('Monthly Data'!P:P,Calculations!$C$116+MOD(DO185,Calculations!$C$118))+Control!$C$7*Calculations!$C$85*INDEX('Monthly Data'!Q:Q,Calculations!$C$116+MOD(DO185,Calculations!$C$118))+(1-Control!$C$7*Calculations!$C$87)*INDEX('Monthly Data'!R:R,Calculations!$C$116+MOD(DO185,Calculations!$C$118))</f>
        <v>-7.8872955230675015E-3</v>
      </c>
      <c r="IF185" s="86">
        <f ca="1">Control!$C$7*Calculations!$C$82*INDEX('Monthly Data'!N:N,Calculations!$C$116+MOD(DP185,Calculations!$C$118))+Control!$C$7*Calculations!$C$83*INDEX('Monthly Data'!O:O,Calculations!$C$116+MOD(DP185,Calculations!$C$118))+Control!$C$7*Calculations!$C$84*INDEX('Monthly Data'!P:P,Calculations!$C$116+MOD(DP185,Calculations!$C$118))+Control!$C$7*Calculations!$C$85*INDEX('Monthly Data'!Q:Q,Calculations!$C$116+MOD(DP185,Calculations!$C$118))+(1-Control!$C$7*Calculations!$C$87)*INDEX('Monthly Data'!R:R,Calculations!$C$116+MOD(DP185,Calculations!$C$118))</f>
        <v>2.3307359621218403E-2</v>
      </c>
      <c r="IG185" s="88">
        <f ca="1">Control!$C$8*(1+DQ185)*(1+DR185)*(1+DS185)*(1+DT185)*(1+DU185)*(1+DV185)*(1+DW185)*(1+DX185)*(1+DY185)*(1+DZ185)*(1+EA185)*(1+EB185)*(1+EC185)*(1+ED185)*(1+EE185)*(1+EF185)*(1+EG185)*(1+EH185)*(1+EI185)*(1+EJ185)*(1+EK185)*(1+EL185)*(1+EM185)*(1+EN185)*(1+EO185)*(1+EP185)*(1+EQ185)*(1+ER185)*(1+ES185)*(1+ET185)*(1+EU185)*(1+EV185)*(1+EW185)*(1+EX185)*(1+EY185)*(1+EZ185)*(1+FA185)*(1+FB185)*(1+FC185)*(1+FD185)*(1+FE185)*(1+FF185)*(1+FG185)*(1+FH185)*(1+FI185)*(1+FJ185)*(1+FK185)*(1+FL185)*(1+FM185)*(1+FN185)*(1+FO185)*(1+FP185)*(1+FQ185)*(1+FR185)*(1+FS185)*(1+FT185)*(1+FU185)*(1+FV185)*(1+FW185)*(1+FX185)*(1+FY185)*(1+FZ185)*(1+GA185)*(1+GB185)*(1+GC185)*(1+GD185)*(1+GE185)*(1+GF185)*(1+GG185)*(1+GH185)*(1+GI185)*(1+GJ185)*(1+GK185)*(1+GL185)*(1+GM185)*(1+GN185)*(1+GO185)*(1+GP185)*(1+GQ185)*(1+GR185)*(1+GS185)*(1+GT185)*(1+GU185)*(1+GV185)*(1+GW185)*(1+GX185)*(1+GY185)*(1+GZ185)*(1+HA185)*(1+HB185)*(1+HC185)*(1+HD185)*(1+HE185)*(1+HF185)*(1+HG185)*(1+HH185)*(1+HI185)*(1+HJ185)*(1+HK185)*(1+HL185)*(1+HM185)*(1+HN185)*(1+HO185)*(1+HP185)*(1+HQ185)*(1+HR185)*(1+HS185)*(1+HT185)*(1+HU185)*(1+HV185)*(1+HW185)*(1+HX185)*(1+HY185)*(1+HZ185)*(1+IA185)*(1+IB185)*(1+IC185)*(1+ID185)*(1+IE185)*(1+IF185)</f>
        <v>80573.272841580751</v>
      </c>
    </row>
    <row r="186" spans="1:241" x14ac:dyDescent="0.25">
      <c r="A186">
        <v>51</v>
      </c>
      <c r="B186">
        <v>59</v>
      </c>
      <c r="C186">
        <v>31</v>
      </c>
      <c r="D186">
        <v>68</v>
      </c>
      <c r="E186">
        <v>0</v>
      </c>
      <c r="F186">
        <v>9</v>
      </c>
      <c r="G186">
        <v>8</v>
      </c>
      <c r="H186">
        <v>31</v>
      </c>
      <c r="I186">
        <v>42</v>
      </c>
      <c r="J186">
        <v>0</v>
      </c>
      <c r="K186">
        <v>50</v>
      </c>
      <c r="L186">
        <v>49</v>
      </c>
      <c r="M186">
        <v>4</v>
      </c>
      <c r="N186">
        <v>34</v>
      </c>
      <c r="O186">
        <v>58</v>
      </c>
      <c r="P186">
        <v>48</v>
      </c>
      <c r="Q186">
        <v>100</v>
      </c>
      <c r="R186">
        <v>32</v>
      </c>
      <c r="S186">
        <v>1</v>
      </c>
      <c r="T186">
        <v>53</v>
      </c>
      <c r="U186">
        <v>99</v>
      </c>
      <c r="V186">
        <v>23</v>
      </c>
      <c r="W186">
        <v>2</v>
      </c>
      <c r="X186">
        <v>19</v>
      </c>
      <c r="Y186">
        <v>83</v>
      </c>
      <c r="Z186">
        <v>22</v>
      </c>
      <c r="AA186">
        <v>103</v>
      </c>
      <c r="AB186">
        <v>101</v>
      </c>
      <c r="AC186">
        <v>21</v>
      </c>
      <c r="AD186">
        <v>37</v>
      </c>
      <c r="AE186">
        <v>101</v>
      </c>
      <c r="AF186">
        <v>58</v>
      </c>
      <c r="AG186">
        <v>45</v>
      </c>
      <c r="AH186">
        <v>73</v>
      </c>
      <c r="AI186">
        <v>98</v>
      </c>
      <c r="AJ186">
        <v>93</v>
      </c>
      <c r="AK186">
        <v>64</v>
      </c>
      <c r="AL186">
        <v>39</v>
      </c>
      <c r="AM186">
        <v>87</v>
      </c>
      <c r="AN186">
        <v>66</v>
      </c>
      <c r="AO186">
        <v>23</v>
      </c>
      <c r="AP186">
        <v>23</v>
      </c>
      <c r="AQ186">
        <v>16</v>
      </c>
      <c r="AR186">
        <v>19</v>
      </c>
      <c r="AS186">
        <v>4</v>
      </c>
      <c r="AT186">
        <v>69</v>
      </c>
      <c r="AU186">
        <v>92</v>
      </c>
      <c r="AV186">
        <v>62</v>
      </c>
      <c r="AW186">
        <v>2</v>
      </c>
      <c r="AX186">
        <v>57</v>
      </c>
      <c r="AY186">
        <v>112</v>
      </c>
      <c r="AZ186">
        <v>63</v>
      </c>
      <c r="BA186">
        <v>36</v>
      </c>
      <c r="BB186">
        <v>99</v>
      </c>
      <c r="BC186">
        <v>86</v>
      </c>
      <c r="BD186">
        <v>51</v>
      </c>
      <c r="BE186">
        <v>112</v>
      </c>
      <c r="BF186">
        <v>13</v>
      </c>
      <c r="BG186">
        <v>104</v>
      </c>
      <c r="BH186">
        <v>52</v>
      </c>
      <c r="BI186">
        <v>66</v>
      </c>
      <c r="BJ186">
        <v>57</v>
      </c>
      <c r="BK186">
        <v>28</v>
      </c>
      <c r="BL186">
        <v>90</v>
      </c>
      <c r="BM186">
        <v>30</v>
      </c>
      <c r="BN186">
        <v>52</v>
      </c>
      <c r="BO186">
        <v>72</v>
      </c>
      <c r="BP186">
        <v>102</v>
      </c>
      <c r="BQ186">
        <v>76</v>
      </c>
      <c r="BR186">
        <v>33</v>
      </c>
      <c r="BS186">
        <v>53</v>
      </c>
      <c r="BT186">
        <v>91</v>
      </c>
      <c r="BU186">
        <v>43</v>
      </c>
      <c r="BV186">
        <v>55</v>
      </c>
      <c r="BW186">
        <v>37</v>
      </c>
      <c r="BX186">
        <v>43</v>
      </c>
      <c r="BY186">
        <v>75</v>
      </c>
      <c r="BZ186">
        <v>91</v>
      </c>
      <c r="CA186">
        <v>32</v>
      </c>
      <c r="CB186">
        <v>34</v>
      </c>
      <c r="CC186">
        <v>110</v>
      </c>
      <c r="CD186">
        <v>5</v>
      </c>
      <c r="CE186">
        <v>47</v>
      </c>
      <c r="CF186">
        <v>20</v>
      </c>
      <c r="CG186">
        <v>49</v>
      </c>
      <c r="CH186">
        <v>29</v>
      </c>
      <c r="CI186">
        <v>78</v>
      </c>
      <c r="CJ186">
        <v>66</v>
      </c>
      <c r="CK186">
        <v>115</v>
      </c>
      <c r="CL186">
        <v>8</v>
      </c>
      <c r="CM186">
        <v>4</v>
      </c>
      <c r="CN186">
        <v>48</v>
      </c>
      <c r="CO186">
        <v>3</v>
      </c>
      <c r="CP186">
        <v>32</v>
      </c>
      <c r="CQ186">
        <v>51</v>
      </c>
      <c r="CR186">
        <v>12</v>
      </c>
      <c r="CS186">
        <v>10</v>
      </c>
      <c r="CT186">
        <v>85</v>
      </c>
      <c r="CU186">
        <v>47</v>
      </c>
      <c r="CV186">
        <v>107</v>
      </c>
      <c r="CW186">
        <v>114</v>
      </c>
      <c r="CX186">
        <v>65</v>
      </c>
      <c r="CY186">
        <v>39</v>
      </c>
      <c r="CZ186">
        <v>118</v>
      </c>
      <c r="DA186">
        <v>50</v>
      </c>
      <c r="DB186">
        <v>30</v>
      </c>
      <c r="DC186">
        <v>58</v>
      </c>
      <c r="DD186">
        <v>37</v>
      </c>
      <c r="DE186">
        <v>59</v>
      </c>
      <c r="DF186">
        <v>17</v>
      </c>
      <c r="DG186">
        <v>42</v>
      </c>
      <c r="DH186">
        <v>77</v>
      </c>
      <c r="DI186">
        <v>91</v>
      </c>
      <c r="DJ186">
        <v>72</v>
      </c>
      <c r="DK186">
        <v>94</v>
      </c>
      <c r="DL186">
        <v>47</v>
      </c>
      <c r="DM186">
        <v>72</v>
      </c>
      <c r="DN186">
        <v>73</v>
      </c>
      <c r="DO186">
        <v>40</v>
      </c>
      <c r="DP186">
        <v>102</v>
      </c>
      <c r="DQ186" s="86">
        <f ca="1">Control!$C$7*Calculations!$C$82*INDEX('Monthly Data'!N:N,Calculations!$C$116+MOD(A186,Calculations!$C$118))+Control!$C$7*Calculations!$C$83*INDEX('Monthly Data'!O:O,Calculations!$C$116+MOD(A186,Calculations!$C$118))+Control!$C$7*Calculations!$C$84*INDEX('Monthly Data'!P:P,Calculations!$C$116+MOD(A186,Calculations!$C$118))+Control!$C$7*Calculations!$C$85*INDEX('Monthly Data'!Q:Q,Calculations!$C$116+MOD(A186,Calculations!$C$118))+(1-Control!$C$7*Calculations!$C$87)*INDEX('Monthly Data'!R:R,Calculations!$C$116+MOD(A186,Calculations!$C$118))</f>
        <v>1.8695385296339444E-2</v>
      </c>
      <c r="DR186" s="86">
        <f ca="1">Control!$C$7*Calculations!$C$82*INDEX('Monthly Data'!N:N,Calculations!$C$116+MOD(B186,Calculations!$C$118))+Control!$C$7*Calculations!$C$83*INDEX('Monthly Data'!O:O,Calculations!$C$116+MOD(B186,Calculations!$C$118))+Control!$C$7*Calculations!$C$84*INDEX('Monthly Data'!P:P,Calculations!$C$116+MOD(B186,Calculations!$C$118))+Control!$C$7*Calculations!$C$85*INDEX('Monthly Data'!Q:Q,Calculations!$C$116+MOD(B186,Calculations!$C$118))+(1-Control!$C$7*Calculations!$C$87)*INDEX('Monthly Data'!R:R,Calculations!$C$116+MOD(B186,Calculations!$C$118))</f>
        <v>1.1704119272391494E-2</v>
      </c>
      <c r="DS186" s="86">
        <f ca="1">Control!$C$7*Calculations!$C$82*INDEX('Monthly Data'!N:N,Calculations!$C$116+MOD(C186,Calculations!$C$118))+Control!$C$7*Calculations!$C$83*INDEX('Monthly Data'!O:O,Calculations!$C$116+MOD(C186,Calculations!$C$118))+Control!$C$7*Calculations!$C$84*INDEX('Monthly Data'!P:P,Calculations!$C$116+MOD(C186,Calculations!$C$118))+Control!$C$7*Calculations!$C$85*INDEX('Monthly Data'!Q:Q,Calculations!$C$116+MOD(C186,Calculations!$C$118))+(1-Control!$C$7*Calculations!$C$87)*INDEX('Monthly Data'!R:R,Calculations!$C$116+MOD(C186,Calculations!$C$118))</f>
        <v>1.8665061640915637E-2</v>
      </c>
      <c r="DT186" s="86">
        <f ca="1">Control!$C$7*Calculations!$C$82*INDEX('Monthly Data'!N:N,Calculations!$C$116+MOD(D186,Calculations!$C$118))+Control!$C$7*Calculations!$C$83*INDEX('Monthly Data'!O:O,Calculations!$C$116+MOD(D186,Calculations!$C$118))+Control!$C$7*Calculations!$C$84*INDEX('Monthly Data'!P:P,Calculations!$C$116+MOD(D186,Calculations!$C$118))+Control!$C$7*Calculations!$C$85*INDEX('Monthly Data'!Q:Q,Calculations!$C$116+MOD(D186,Calculations!$C$118))+(1-Control!$C$7*Calculations!$C$87)*INDEX('Monthly Data'!R:R,Calculations!$C$116+MOD(D186,Calculations!$C$118))</f>
        <v>2.2757992058453024E-3</v>
      </c>
      <c r="DU186" s="86">
        <f ca="1">Control!$C$7*Calculations!$C$82*INDEX('Monthly Data'!N:N,Calculations!$C$116+MOD(E186,Calculations!$C$118))+Control!$C$7*Calculations!$C$83*INDEX('Monthly Data'!O:O,Calculations!$C$116+MOD(E186,Calculations!$C$118))+Control!$C$7*Calculations!$C$84*INDEX('Monthly Data'!P:P,Calculations!$C$116+MOD(E186,Calculations!$C$118))+Control!$C$7*Calculations!$C$85*INDEX('Monthly Data'!Q:Q,Calculations!$C$116+MOD(E186,Calculations!$C$118))+(1-Control!$C$7*Calculations!$C$87)*INDEX('Monthly Data'!R:R,Calculations!$C$116+MOD(E186,Calculations!$C$118))</f>
        <v>1.4915555251167555E-3</v>
      </c>
      <c r="DV186" s="86">
        <f ca="1">Control!$C$7*Calculations!$C$82*INDEX('Monthly Data'!N:N,Calculations!$C$116+MOD(F186,Calculations!$C$118))+Control!$C$7*Calculations!$C$83*INDEX('Monthly Data'!O:O,Calculations!$C$116+MOD(F186,Calculations!$C$118))+Control!$C$7*Calculations!$C$84*INDEX('Monthly Data'!P:P,Calculations!$C$116+MOD(F186,Calculations!$C$118))+Control!$C$7*Calculations!$C$85*INDEX('Monthly Data'!Q:Q,Calculations!$C$116+MOD(F186,Calculations!$C$118))+(1-Control!$C$7*Calculations!$C$87)*INDEX('Monthly Data'!R:R,Calculations!$C$116+MOD(F186,Calculations!$C$118))</f>
        <v>2.4470405846852006E-3</v>
      </c>
      <c r="DW186" s="86">
        <f ca="1">Control!$C$7*Calculations!$C$82*INDEX('Monthly Data'!N:N,Calculations!$C$116+MOD(G186,Calculations!$C$118))+Control!$C$7*Calculations!$C$83*INDEX('Monthly Data'!O:O,Calculations!$C$116+MOD(G186,Calculations!$C$118))+Control!$C$7*Calculations!$C$84*INDEX('Monthly Data'!P:P,Calculations!$C$116+MOD(G186,Calculations!$C$118))+Control!$C$7*Calculations!$C$85*INDEX('Monthly Data'!Q:Q,Calculations!$C$116+MOD(G186,Calculations!$C$118))+(1-Control!$C$7*Calculations!$C$87)*INDEX('Monthly Data'!R:R,Calculations!$C$116+MOD(G186,Calculations!$C$118))</f>
        <v>9.9787204839310462E-3</v>
      </c>
      <c r="DX186" s="86">
        <f ca="1">Control!$C$7*Calculations!$C$82*INDEX('Monthly Data'!N:N,Calculations!$C$116+MOD(H186,Calculations!$C$118))+Control!$C$7*Calculations!$C$83*INDEX('Monthly Data'!O:O,Calculations!$C$116+MOD(H186,Calculations!$C$118))+Control!$C$7*Calculations!$C$84*INDEX('Monthly Data'!P:P,Calculations!$C$116+MOD(H186,Calculations!$C$118))+Control!$C$7*Calculations!$C$85*INDEX('Monthly Data'!Q:Q,Calculations!$C$116+MOD(H186,Calculations!$C$118))+(1-Control!$C$7*Calculations!$C$87)*INDEX('Monthly Data'!R:R,Calculations!$C$116+MOD(H186,Calculations!$C$118))</f>
        <v>1.8665061640915637E-2</v>
      </c>
      <c r="DY186" s="86">
        <f ca="1">Control!$C$7*Calculations!$C$82*INDEX('Monthly Data'!N:N,Calculations!$C$116+MOD(I186,Calculations!$C$118))+Control!$C$7*Calculations!$C$83*INDEX('Monthly Data'!O:O,Calculations!$C$116+MOD(I186,Calculations!$C$118))+Control!$C$7*Calculations!$C$84*INDEX('Monthly Data'!P:P,Calculations!$C$116+MOD(I186,Calculations!$C$118))+Control!$C$7*Calculations!$C$85*INDEX('Monthly Data'!Q:Q,Calculations!$C$116+MOD(I186,Calculations!$C$118))+(1-Control!$C$7*Calculations!$C$87)*INDEX('Monthly Data'!R:R,Calculations!$C$116+MOD(I186,Calculations!$C$118))</f>
        <v>-6.1115617667135171E-2</v>
      </c>
      <c r="DZ186" s="86">
        <f ca="1">Control!$C$7*Calculations!$C$82*INDEX('Monthly Data'!N:N,Calculations!$C$116+MOD(J186,Calculations!$C$118))+Control!$C$7*Calculations!$C$83*INDEX('Monthly Data'!O:O,Calculations!$C$116+MOD(J186,Calculations!$C$118))+Control!$C$7*Calculations!$C$84*INDEX('Monthly Data'!P:P,Calculations!$C$116+MOD(J186,Calculations!$C$118))+Control!$C$7*Calculations!$C$85*INDEX('Monthly Data'!Q:Q,Calculations!$C$116+MOD(J186,Calculations!$C$118))+(1-Control!$C$7*Calculations!$C$87)*INDEX('Monthly Data'!R:R,Calculations!$C$116+MOD(J186,Calculations!$C$118))</f>
        <v>1.4915555251167555E-3</v>
      </c>
      <c r="EA186" s="86">
        <f ca="1">Control!$C$7*Calculations!$C$82*INDEX('Monthly Data'!N:N,Calculations!$C$116+MOD(K186,Calculations!$C$118))+Control!$C$7*Calculations!$C$83*INDEX('Monthly Data'!O:O,Calculations!$C$116+MOD(K186,Calculations!$C$118))+Control!$C$7*Calculations!$C$84*INDEX('Monthly Data'!P:P,Calculations!$C$116+MOD(K186,Calculations!$C$118))+Control!$C$7*Calculations!$C$85*INDEX('Monthly Data'!Q:Q,Calculations!$C$116+MOD(K186,Calculations!$C$118))+(1-Control!$C$7*Calculations!$C$87)*INDEX('Monthly Data'!R:R,Calculations!$C$116+MOD(K186,Calculations!$C$118))</f>
        <v>6.1009361253630504E-2</v>
      </c>
      <c r="EB186" s="86">
        <f ca="1">Control!$C$7*Calculations!$C$82*INDEX('Monthly Data'!N:N,Calculations!$C$116+MOD(L186,Calculations!$C$118))+Control!$C$7*Calculations!$C$83*INDEX('Monthly Data'!O:O,Calculations!$C$116+MOD(L186,Calculations!$C$118))+Control!$C$7*Calculations!$C$84*INDEX('Monthly Data'!P:P,Calculations!$C$116+MOD(L186,Calculations!$C$118))+Control!$C$7*Calculations!$C$85*INDEX('Monthly Data'!Q:Q,Calculations!$C$116+MOD(L186,Calculations!$C$118))+(1-Control!$C$7*Calculations!$C$87)*INDEX('Monthly Data'!R:R,Calculations!$C$116+MOD(L186,Calculations!$C$118))</f>
        <v>-1.4213734788548189E-2</v>
      </c>
      <c r="EC186" s="86">
        <f ca="1">Control!$C$7*Calculations!$C$82*INDEX('Monthly Data'!N:N,Calculations!$C$116+MOD(M186,Calculations!$C$118))+Control!$C$7*Calculations!$C$83*INDEX('Monthly Data'!O:O,Calculations!$C$116+MOD(M186,Calculations!$C$118))+Control!$C$7*Calculations!$C$84*INDEX('Monthly Data'!P:P,Calculations!$C$116+MOD(M186,Calculations!$C$118))+Control!$C$7*Calculations!$C$85*INDEX('Monthly Data'!Q:Q,Calculations!$C$116+MOD(M186,Calculations!$C$118))+(1-Control!$C$7*Calculations!$C$87)*INDEX('Monthly Data'!R:R,Calculations!$C$116+MOD(M186,Calculations!$C$118))</f>
        <v>1.3423979074716584E-2</v>
      </c>
      <c r="ED186" s="86">
        <f ca="1">Control!$C$7*Calculations!$C$82*INDEX('Monthly Data'!N:N,Calculations!$C$116+MOD(N186,Calculations!$C$118))+Control!$C$7*Calculations!$C$83*INDEX('Monthly Data'!O:O,Calculations!$C$116+MOD(N186,Calculations!$C$118))+Control!$C$7*Calculations!$C$84*INDEX('Monthly Data'!P:P,Calculations!$C$116+MOD(N186,Calculations!$C$118))+Control!$C$7*Calculations!$C$85*INDEX('Monthly Data'!Q:Q,Calculations!$C$116+MOD(N186,Calculations!$C$118))+(1-Control!$C$7*Calculations!$C$87)*INDEX('Monthly Data'!R:R,Calculations!$C$116+MOD(N186,Calculations!$C$118))</f>
        <v>5.3309355465453899E-3</v>
      </c>
      <c r="EE186" s="86">
        <f ca="1">Control!$C$7*Calculations!$C$82*INDEX('Monthly Data'!N:N,Calculations!$C$116+MOD(O186,Calculations!$C$118))+Control!$C$7*Calculations!$C$83*INDEX('Monthly Data'!O:O,Calculations!$C$116+MOD(O186,Calculations!$C$118))+Control!$C$7*Calculations!$C$84*INDEX('Monthly Data'!P:P,Calculations!$C$116+MOD(O186,Calculations!$C$118))+Control!$C$7*Calculations!$C$85*INDEX('Monthly Data'!Q:Q,Calculations!$C$116+MOD(O186,Calculations!$C$118))+(1-Control!$C$7*Calculations!$C$87)*INDEX('Monthly Data'!R:R,Calculations!$C$116+MOD(O186,Calculations!$C$118))</f>
        <v>8.4240675975201049E-3</v>
      </c>
      <c r="EF186" s="86">
        <f ca="1">Control!$C$7*Calculations!$C$82*INDEX('Monthly Data'!N:N,Calculations!$C$116+MOD(P186,Calculations!$C$118))+Control!$C$7*Calculations!$C$83*INDEX('Monthly Data'!O:O,Calculations!$C$116+MOD(P186,Calculations!$C$118))+Control!$C$7*Calculations!$C$84*INDEX('Monthly Data'!P:P,Calculations!$C$116+MOD(P186,Calculations!$C$118))+Control!$C$7*Calculations!$C$85*INDEX('Monthly Data'!Q:Q,Calculations!$C$116+MOD(P186,Calculations!$C$118))+(1-Control!$C$7*Calculations!$C$87)*INDEX('Monthly Data'!R:R,Calculations!$C$116+MOD(P186,Calculations!$C$118))</f>
        <v>-1.5984879994281095E-2</v>
      </c>
      <c r="EG186" s="86">
        <f ca="1">Control!$C$7*Calculations!$C$82*INDEX('Monthly Data'!N:N,Calculations!$C$116+MOD(Q186,Calculations!$C$118))+Control!$C$7*Calculations!$C$83*INDEX('Monthly Data'!O:O,Calculations!$C$116+MOD(Q186,Calculations!$C$118))+Control!$C$7*Calculations!$C$84*INDEX('Monthly Data'!P:P,Calculations!$C$116+MOD(Q186,Calculations!$C$118))+Control!$C$7*Calculations!$C$85*INDEX('Monthly Data'!Q:Q,Calculations!$C$116+MOD(Q186,Calculations!$C$118))+(1-Control!$C$7*Calculations!$C$87)*INDEX('Monthly Data'!R:R,Calculations!$C$116+MOD(Q186,Calculations!$C$118))</f>
        <v>1.7599621212565995E-2</v>
      </c>
      <c r="EH186" s="86">
        <f ca="1">Control!$C$7*Calculations!$C$82*INDEX('Monthly Data'!N:N,Calculations!$C$116+MOD(R186,Calculations!$C$118))+Control!$C$7*Calculations!$C$83*INDEX('Monthly Data'!O:O,Calculations!$C$116+MOD(R186,Calculations!$C$118))+Control!$C$7*Calculations!$C$84*INDEX('Monthly Data'!P:P,Calculations!$C$116+MOD(R186,Calculations!$C$118))+Control!$C$7*Calculations!$C$85*INDEX('Monthly Data'!Q:Q,Calculations!$C$116+MOD(R186,Calculations!$C$118))+(1-Control!$C$7*Calculations!$C$87)*INDEX('Monthly Data'!R:R,Calculations!$C$116+MOD(R186,Calculations!$C$118))</f>
        <v>-2.6378232493851243E-2</v>
      </c>
      <c r="EI186" s="86">
        <f ca="1">Control!$C$7*Calculations!$C$82*INDEX('Monthly Data'!N:N,Calculations!$C$116+MOD(S186,Calculations!$C$118))+Control!$C$7*Calculations!$C$83*INDEX('Monthly Data'!O:O,Calculations!$C$116+MOD(S186,Calculations!$C$118))+Control!$C$7*Calculations!$C$84*INDEX('Monthly Data'!P:P,Calculations!$C$116+MOD(S186,Calculations!$C$118))+Control!$C$7*Calculations!$C$85*INDEX('Monthly Data'!Q:Q,Calculations!$C$116+MOD(S186,Calculations!$C$118))+(1-Control!$C$7*Calculations!$C$87)*INDEX('Monthly Data'!R:R,Calculations!$C$116+MOD(S186,Calculations!$C$118))</f>
        <v>-9.9526758408448549E-3</v>
      </c>
      <c r="EJ186" s="86">
        <f ca="1">Control!$C$7*Calculations!$C$82*INDEX('Monthly Data'!N:N,Calculations!$C$116+MOD(T186,Calculations!$C$118))+Control!$C$7*Calculations!$C$83*INDEX('Monthly Data'!O:O,Calculations!$C$116+MOD(T186,Calculations!$C$118))+Control!$C$7*Calculations!$C$84*INDEX('Monthly Data'!P:P,Calculations!$C$116+MOD(T186,Calculations!$C$118))+Control!$C$7*Calculations!$C$85*INDEX('Monthly Data'!Q:Q,Calculations!$C$116+MOD(T186,Calculations!$C$118))+(1-Control!$C$7*Calculations!$C$87)*INDEX('Monthly Data'!R:R,Calculations!$C$116+MOD(T186,Calculations!$C$118))</f>
        <v>1.1786765492207996E-2</v>
      </c>
      <c r="EK186" s="86">
        <f ca="1">Control!$C$7*Calculations!$C$82*INDEX('Monthly Data'!N:N,Calculations!$C$116+MOD(U186,Calculations!$C$118))+Control!$C$7*Calculations!$C$83*INDEX('Monthly Data'!O:O,Calculations!$C$116+MOD(U186,Calculations!$C$118))+Control!$C$7*Calculations!$C$84*INDEX('Monthly Data'!P:P,Calculations!$C$116+MOD(U186,Calculations!$C$118))+Control!$C$7*Calculations!$C$85*INDEX('Monthly Data'!Q:Q,Calculations!$C$116+MOD(U186,Calculations!$C$118))+(1-Control!$C$7*Calculations!$C$87)*INDEX('Monthly Data'!R:R,Calculations!$C$116+MOD(U186,Calculations!$C$118))</f>
        <v>-1.1360801645249321E-2</v>
      </c>
      <c r="EL186" s="86">
        <f ca="1">Control!$C$7*Calculations!$C$82*INDEX('Monthly Data'!N:N,Calculations!$C$116+MOD(V186,Calculations!$C$118))+Control!$C$7*Calculations!$C$83*INDEX('Monthly Data'!O:O,Calculations!$C$116+MOD(V186,Calculations!$C$118))+Control!$C$7*Calculations!$C$84*INDEX('Monthly Data'!P:P,Calculations!$C$116+MOD(V186,Calculations!$C$118))+Control!$C$7*Calculations!$C$85*INDEX('Monthly Data'!Q:Q,Calculations!$C$116+MOD(V186,Calculations!$C$118))+(1-Control!$C$7*Calculations!$C$87)*INDEX('Monthly Data'!R:R,Calculations!$C$116+MOD(V186,Calculations!$C$118))</f>
        <v>6.2631896128884862E-3</v>
      </c>
      <c r="EM186" s="86">
        <f ca="1">Control!$C$7*Calculations!$C$82*INDEX('Monthly Data'!N:N,Calculations!$C$116+MOD(W186,Calculations!$C$118))+Control!$C$7*Calculations!$C$83*INDEX('Monthly Data'!O:O,Calculations!$C$116+MOD(W186,Calculations!$C$118))+Control!$C$7*Calculations!$C$84*INDEX('Monthly Data'!P:P,Calculations!$C$116+MOD(W186,Calculations!$C$118))+Control!$C$7*Calculations!$C$85*INDEX('Monthly Data'!Q:Q,Calculations!$C$116+MOD(W186,Calculations!$C$118))+(1-Control!$C$7*Calculations!$C$87)*INDEX('Monthly Data'!R:R,Calculations!$C$116+MOD(W186,Calculations!$C$118))</f>
        <v>7.7184133340106598E-3</v>
      </c>
      <c r="EN186" s="86">
        <f ca="1">Control!$C$7*Calculations!$C$82*INDEX('Monthly Data'!N:N,Calculations!$C$116+MOD(X186,Calculations!$C$118))+Control!$C$7*Calculations!$C$83*INDEX('Monthly Data'!O:O,Calculations!$C$116+MOD(X186,Calculations!$C$118))+Control!$C$7*Calculations!$C$84*INDEX('Monthly Data'!P:P,Calculations!$C$116+MOD(X186,Calculations!$C$118))+Control!$C$7*Calculations!$C$85*INDEX('Monthly Data'!Q:Q,Calculations!$C$116+MOD(X186,Calculations!$C$118))+(1-Control!$C$7*Calculations!$C$87)*INDEX('Monthly Data'!R:R,Calculations!$C$116+MOD(X186,Calculations!$C$118))</f>
        <v>4.089189590407355E-3</v>
      </c>
      <c r="EO186" s="86">
        <f ca="1">Control!$C$7*Calculations!$C$82*INDEX('Monthly Data'!N:N,Calculations!$C$116+MOD(Y186,Calculations!$C$118))+Control!$C$7*Calculations!$C$83*INDEX('Monthly Data'!O:O,Calculations!$C$116+MOD(Y186,Calculations!$C$118))+Control!$C$7*Calculations!$C$84*INDEX('Monthly Data'!P:P,Calculations!$C$116+MOD(Y186,Calculations!$C$118))+Control!$C$7*Calculations!$C$85*INDEX('Monthly Data'!Q:Q,Calculations!$C$116+MOD(Y186,Calculations!$C$118))+(1-Control!$C$7*Calculations!$C$87)*INDEX('Monthly Data'!R:R,Calculations!$C$116+MOD(Y186,Calculations!$C$118))</f>
        <v>-7.8872955230675015E-3</v>
      </c>
      <c r="EP186" s="86">
        <f ca="1">Control!$C$7*Calculations!$C$82*INDEX('Monthly Data'!N:N,Calculations!$C$116+MOD(Z186,Calculations!$C$118))+Control!$C$7*Calculations!$C$83*INDEX('Monthly Data'!O:O,Calculations!$C$116+MOD(Z186,Calculations!$C$118))+Control!$C$7*Calculations!$C$84*INDEX('Monthly Data'!P:P,Calculations!$C$116+MOD(Z186,Calculations!$C$118))+Control!$C$7*Calculations!$C$85*INDEX('Monthly Data'!Q:Q,Calculations!$C$116+MOD(Z186,Calculations!$C$118))+(1-Control!$C$7*Calculations!$C$87)*INDEX('Monthly Data'!R:R,Calculations!$C$116+MOD(Z186,Calculations!$C$118))</f>
        <v>1.50127906355989E-2</v>
      </c>
      <c r="EQ186" s="86">
        <f ca="1">Control!$C$7*Calculations!$C$82*INDEX('Monthly Data'!N:N,Calculations!$C$116+MOD(AA186,Calculations!$C$118))+Control!$C$7*Calculations!$C$83*INDEX('Monthly Data'!O:O,Calculations!$C$116+MOD(AA186,Calculations!$C$118))+Control!$C$7*Calculations!$C$84*INDEX('Monthly Data'!P:P,Calculations!$C$116+MOD(AA186,Calculations!$C$118))+Control!$C$7*Calculations!$C$85*INDEX('Monthly Data'!Q:Q,Calculations!$C$116+MOD(AA186,Calculations!$C$118))+(1-Control!$C$7*Calculations!$C$87)*INDEX('Monthly Data'!R:R,Calculations!$C$116+MOD(AA186,Calculations!$C$118))</f>
        <v>5.1972609868760735E-3</v>
      </c>
      <c r="ER186" s="86">
        <f ca="1">Control!$C$7*Calculations!$C$82*INDEX('Monthly Data'!N:N,Calculations!$C$116+MOD(AB186,Calculations!$C$118))+Control!$C$7*Calculations!$C$83*INDEX('Monthly Data'!O:O,Calculations!$C$116+MOD(AB186,Calculations!$C$118))+Control!$C$7*Calculations!$C$84*INDEX('Monthly Data'!P:P,Calculations!$C$116+MOD(AB186,Calculations!$C$118))+Control!$C$7*Calculations!$C$85*INDEX('Monthly Data'!Q:Q,Calculations!$C$116+MOD(AB186,Calculations!$C$118))+(1-Control!$C$7*Calculations!$C$87)*INDEX('Monthly Data'!R:R,Calculations!$C$116+MOD(AB186,Calculations!$C$118))</f>
        <v>-2.5168357537820856E-4</v>
      </c>
      <c r="ES186" s="86">
        <f ca="1">Control!$C$7*Calculations!$C$82*INDEX('Monthly Data'!N:N,Calculations!$C$116+MOD(AC186,Calculations!$C$118))+Control!$C$7*Calculations!$C$83*INDEX('Monthly Data'!O:O,Calculations!$C$116+MOD(AC186,Calculations!$C$118))+Control!$C$7*Calculations!$C$84*INDEX('Monthly Data'!P:P,Calculations!$C$116+MOD(AC186,Calculations!$C$118))+Control!$C$7*Calculations!$C$85*INDEX('Monthly Data'!Q:Q,Calculations!$C$116+MOD(AC186,Calculations!$C$118))+(1-Control!$C$7*Calculations!$C$87)*INDEX('Monthly Data'!R:R,Calculations!$C$116+MOD(AC186,Calculations!$C$118))</f>
        <v>1.5108777406081684E-3</v>
      </c>
      <c r="ET186" s="86">
        <f ca="1">Control!$C$7*Calculations!$C$82*INDEX('Monthly Data'!N:N,Calculations!$C$116+MOD(AD186,Calculations!$C$118))+Control!$C$7*Calculations!$C$83*INDEX('Monthly Data'!O:O,Calculations!$C$116+MOD(AD186,Calculations!$C$118))+Control!$C$7*Calculations!$C$84*INDEX('Monthly Data'!P:P,Calculations!$C$116+MOD(AD186,Calculations!$C$118))+Control!$C$7*Calculations!$C$85*INDEX('Monthly Data'!Q:Q,Calculations!$C$116+MOD(AD186,Calculations!$C$118))+(1-Control!$C$7*Calculations!$C$87)*INDEX('Monthly Data'!R:R,Calculations!$C$116+MOD(AD186,Calculations!$C$118))</f>
        <v>1.2954540023127663E-2</v>
      </c>
      <c r="EU186" s="86">
        <f ca="1">Control!$C$7*Calculations!$C$82*INDEX('Monthly Data'!N:N,Calculations!$C$116+MOD(AE186,Calculations!$C$118))+Control!$C$7*Calculations!$C$83*INDEX('Monthly Data'!O:O,Calculations!$C$116+MOD(AE186,Calculations!$C$118))+Control!$C$7*Calculations!$C$84*INDEX('Monthly Data'!P:P,Calculations!$C$116+MOD(AE186,Calculations!$C$118))+Control!$C$7*Calculations!$C$85*INDEX('Monthly Data'!Q:Q,Calculations!$C$116+MOD(AE186,Calculations!$C$118))+(1-Control!$C$7*Calculations!$C$87)*INDEX('Monthly Data'!R:R,Calculations!$C$116+MOD(AE186,Calculations!$C$118))</f>
        <v>-2.5168357537820856E-4</v>
      </c>
      <c r="EV186" s="86">
        <f ca="1">Control!$C$7*Calculations!$C$82*INDEX('Monthly Data'!N:N,Calculations!$C$116+MOD(AF186,Calculations!$C$118))+Control!$C$7*Calculations!$C$83*INDEX('Monthly Data'!O:O,Calculations!$C$116+MOD(AF186,Calculations!$C$118))+Control!$C$7*Calculations!$C$84*INDEX('Monthly Data'!P:P,Calculations!$C$116+MOD(AF186,Calculations!$C$118))+Control!$C$7*Calculations!$C$85*INDEX('Monthly Data'!Q:Q,Calculations!$C$116+MOD(AF186,Calculations!$C$118))+(1-Control!$C$7*Calculations!$C$87)*INDEX('Monthly Data'!R:R,Calculations!$C$116+MOD(AF186,Calculations!$C$118))</f>
        <v>8.4240675975201049E-3</v>
      </c>
      <c r="EW186" s="86">
        <f ca="1">Control!$C$7*Calculations!$C$82*INDEX('Monthly Data'!N:N,Calculations!$C$116+MOD(AG186,Calculations!$C$118))+Control!$C$7*Calculations!$C$83*INDEX('Monthly Data'!O:O,Calculations!$C$116+MOD(AG186,Calculations!$C$118))+Control!$C$7*Calculations!$C$84*INDEX('Monthly Data'!P:P,Calculations!$C$116+MOD(AG186,Calculations!$C$118))+Control!$C$7*Calculations!$C$85*INDEX('Monthly Data'!Q:Q,Calculations!$C$116+MOD(AG186,Calculations!$C$118))+(1-Control!$C$7*Calculations!$C$87)*INDEX('Monthly Data'!R:R,Calculations!$C$116+MOD(AG186,Calculations!$C$118))</f>
        <v>1.2435425892067014E-2</v>
      </c>
      <c r="EX186" s="86">
        <f ca="1">Control!$C$7*Calculations!$C$82*INDEX('Monthly Data'!N:N,Calculations!$C$116+MOD(AH186,Calculations!$C$118))+Control!$C$7*Calculations!$C$83*INDEX('Monthly Data'!O:O,Calculations!$C$116+MOD(AH186,Calculations!$C$118))+Control!$C$7*Calculations!$C$84*INDEX('Monthly Data'!P:P,Calculations!$C$116+MOD(AH186,Calculations!$C$118))+Control!$C$7*Calculations!$C$85*INDEX('Monthly Data'!Q:Q,Calculations!$C$116+MOD(AH186,Calculations!$C$118))+(1-Control!$C$7*Calculations!$C$87)*INDEX('Monthly Data'!R:R,Calculations!$C$116+MOD(AH186,Calculations!$C$118))</f>
        <v>3.6332715283247441E-2</v>
      </c>
      <c r="EY186" s="86">
        <f ca="1">Control!$C$7*Calculations!$C$82*INDEX('Monthly Data'!N:N,Calculations!$C$116+MOD(AI186,Calculations!$C$118))+Control!$C$7*Calculations!$C$83*INDEX('Monthly Data'!O:O,Calculations!$C$116+MOD(AI186,Calculations!$C$118))+Control!$C$7*Calculations!$C$84*INDEX('Monthly Data'!P:P,Calculations!$C$116+MOD(AI186,Calculations!$C$118))+Control!$C$7*Calculations!$C$85*INDEX('Monthly Data'!Q:Q,Calculations!$C$116+MOD(AI186,Calculations!$C$118))+(1-Control!$C$7*Calculations!$C$87)*INDEX('Monthly Data'!R:R,Calculations!$C$116+MOD(AI186,Calculations!$C$118))</f>
        <v>2.4842166689046628E-2</v>
      </c>
      <c r="EZ186" s="86">
        <f ca="1">Control!$C$7*Calculations!$C$82*INDEX('Monthly Data'!N:N,Calculations!$C$116+MOD(AJ186,Calculations!$C$118))+Control!$C$7*Calculations!$C$83*INDEX('Monthly Data'!O:O,Calculations!$C$116+MOD(AJ186,Calculations!$C$118))+Control!$C$7*Calculations!$C$84*INDEX('Monthly Data'!P:P,Calculations!$C$116+MOD(AJ186,Calculations!$C$118))+Control!$C$7*Calculations!$C$85*INDEX('Monthly Data'!Q:Q,Calculations!$C$116+MOD(AJ186,Calculations!$C$118))+(1-Control!$C$7*Calculations!$C$87)*INDEX('Monthly Data'!R:R,Calculations!$C$116+MOD(AJ186,Calculations!$C$118))</f>
        <v>1.1809891087585166E-2</v>
      </c>
      <c r="FA186" s="86">
        <f ca="1">Control!$C$7*Calculations!$C$82*INDEX('Monthly Data'!N:N,Calculations!$C$116+MOD(AK186,Calculations!$C$118))+Control!$C$7*Calculations!$C$83*INDEX('Monthly Data'!O:O,Calculations!$C$116+MOD(AK186,Calculations!$C$118))+Control!$C$7*Calculations!$C$84*INDEX('Monthly Data'!P:P,Calculations!$C$116+MOD(AK186,Calculations!$C$118))+Control!$C$7*Calculations!$C$85*INDEX('Monthly Data'!Q:Q,Calculations!$C$116+MOD(AK186,Calculations!$C$118))+(1-Control!$C$7*Calculations!$C$87)*INDEX('Monthly Data'!R:R,Calculations!$C$116+MOD(AK186,Calculations!$C$118))</f>
        <v>-2.4571433440223247E-2</v>
      </c>
      <c r="FB186" s="86">
        <f ca="1">Control!$C$7*Calculations!$C$82*INDEX('Monthly Data'!N:N,Calculations!$C$116+MOD(AL186,Calculations!$C$118))+Control!$C$7*Calculations!$C$83*INDEX('Monthly Data'!O:O,Calculations!$C$116+MOD(AL186,Calculations!$C$118))+Control!$C$7*Calculations!$C$84*INDEX('Monthly Data'!P:P,Calculations!$C$116+MOD(AL186,Calculations!$C$118))+Control!$C$7*Calculations!$C$85*INDEX('Monthly Data'!Q:Q,Calculations!$C$116+MOD(AL186,Calculations!$C$118))+(1-Control!$C$7*Calculations!$C$87)*INDEX('Monthly Data'!R:R,Calculations!$C$116+MOD(AL186,Calculations!$C$118))</f>
        <v>1.5063457444773597E-2</v>
      </c>
      <c r="FC186" s="86">
        <f ca="1">Control!$C$7*Calculations!$C$82*INDEX('Monthly Data'!N:N,Calculations!$C$116+MOD(AM186,Calculations!$C$118))+Control!$C$7*Calculations!$C$83*INDEX('Monthly Data'!O:O,Calculations!$C$116+MOD(AM186,Calculations!$C$118))+Control!$C$7*Calculations!$C$84*INDEX('Monthly Data'!P:P,Calculations!$C$116+MOD(AM186,Calculations!$C$118))+Control!$C$7*Calculations!$C$85*INDEX('Monthly Data'!Q:Q,Calculations!$C$116+MOD(AM186,Calculations!$C$118))+(1-Control!$C$7*Calculations!$C$87)*INDEX('Monthly Data'!R:R,Calculations!$C$116+MOD(AM186,Calculations!$C$118))</f>
        <v>2.5790695379256122E-2</v>
      </c>
      <c r="FD186" s="86">
        <f ca="1">Control!$C$7*Calculations!$C$82*INDEX('Monthly Data'!N:N,Calculations!$C$116+MOD(AN186,Calculations!$C$118))+Control!$C$7*Calculations!$C$83*INDEX('Monthly Data'!O:O,Calculations!$C$116+MOD(AN186,Calculations!$C$118))+Control!$C$7*Calculations!$C$84*INDEX('Monthly Data'!P:P,Calculations!$C$116+MOD(AN186,Calculations!$C$118))+Control!$C$7*Calculations!$C$85*INDEX('Monthly Data'!Q:Q,Calculations!$C$116+MOD(AN186,Calculations!$C$118))+(1-Control!$C$7*Calculations!$C$87)*INDEX('Monthly Data'!R:R,Calculations!$C$116+MOD(AN186,Calculations!$C$118))</f>
        <v>1.3891304280773396E-2</v>
      </c>
      <c r="FE186" s="86">
        <f ca="1">Control!$C$7*Calculations!$C$82*INDEX('Monthly Data'!N:N,Calculations!$C$116+MOD(AO186,Calculations!$C$118))+Control!$C$7*Calculations!$C$83*INDEX('Monthly Data'!O:O,Calculations!$C$116+MOD(AO186,Calculations!$C$118))+Control!$C$7*Calculations!$C$84*INDEX('Monthly Data'!P:P,Calculations!$C$116+MOD(AO186,Calculations!$C$118))+Control!$C$7*Calculations!$C$85*INDEX('Monthly Data'!Q:Q,Calculations!$C$116+MOD(AO186,Calculations!$C$118))+(1-Control!$C$7*Calculations!$C$87)*INDEX('Monthly Data'!R:R,Calculations!$C$116+MOD(AO186,Calculations!$C$118))</f>
        <v>6.2631896128884862E-3</v>
      </c>
      <c r="FF186" s="86">
        <f ca="1">Control!$C$7*Calculations!$C$82*INDEX('Monthly Data'!N:N,Calculations!$C$116+MOD(AP186,Calculations!$C$118))+Control!$C$7*Calculations!$C$83*INDEX('Monthly Data'!O:O,Calculations!$C$116+MOD(AP186,Calculations!$C$118))+Control!$C$7*Calculations!$C$84*INDEX('Monthly Data'!P:P,Calculations!$C$116+MOD(AP186,Calculations!$C$118))+Control!$C$7*Calculations!$C$85*INDEX('Monthly Data'!Q:Q,Calculations!$C$116+MOD(AP186,Calculations!$C$118))+(1-Control!$C$7*Calculations!$C$87)*INDEX('Monthly Data'!R:R,Calculations!$C$116+MOD(AP186,Calculations!$C$118))</f>
        <v>6.2631896128884862E-3</v>
      </c>
      <c r="FG186" s="86">
        <f ca="1">Control!$C$7*Calculations!$C$82*INDEX('Monthly Data'!N:N,Calculations!$C$116+MOD(AQ186,Calculations!$C$118))+Control!$C$7*Calculations!$C$83*INDEX('Monthly Data'!O:O,Calculations!$C$116+MOD(AQ186,Calculations!$C$118))+Control!$C$7*Calculations!$C$84*INDEX('Monthly Data'!P:P,Calculations!$C$116+MOD(AQ186,Calculations!$C$118))+Control!$C$7*Calculations!$C$85*INDEX('Monthly Data'!Q:Q,Calculations!$C$116+MOD(AQ186,Calculations!$C$118))+(1-Control!$C$7*Calculations!$C$87)*INDEX('Monthly Data'!R:R,Calculations!$C$116+MOD(AQ186,Calculations!$C$118))</f>
        <v>2.5325873776067674E-2</v>
      </c>
      <c r="FH186" s="86">
        <f ca="1">Control!$C$7*Calculations!$C$82*INDEX('Monthly Data'!N:N,Calculations!$C$116+MOD(AR186,Calculations!$C$118))+Control!$C$7*Calculations!$C$83*INDEX('Monthly Data'!O:O,Calculations!$C$116+MOD(AR186,Calculations!$C$118))+Control!$C$7*Calculations!$C$84*INDEX('Monthly Data'!P:P,Calculations!$C$116+MOD(AR186,Calculations!$C$118))+Control!$C$7*Calculations!$C$85*INDEX('Monthly Data'!Q:Q,Calculations!$C$116+MOD(AR186,Calculations!$C$118))+(1-Control!$C$7*Calculations!$C$87)*INDEX('Monthly Data'!R:R,Calculations!$C$116+MOD(AR186,Calculations!$C$118))</f>
        <v>4.089189590407355E-3</v>
      </c>
      <c r="FI186" s="86">
        <f ca="1">Control!$C$7*Calculations!$C$82*INDEX('Monthly Data'!N:N,Calculations!$C$116+MOD(AS186,Calculations!$C$118))+Control!$C$7*Calculations!$C$83*INDEX('Monthly Data'!O:O,Calculations!$C$116+MOD(AS186,Calculations!$C$118))+Control!$C$7*Calculations!$C$84*INDEX('Monthly Data'!P:P,Calculations!$C$116+MOD(AS186,Calculations!$C$118))+Control!$C$7*Calculations!$C$85*INDEX('Monthly Data'!Q:Q,Calculations!$C$116+MOD(AS186,Calculations!$C$118))+(1-Control!$C$7*Calculations!$C$87)*INDEX('Monthly Data'!R:R,Calculations!$C$116+MOD(AS186,Calculations!$C$118))</f>
        <v>1.3423979074716584E-2</v>
      </c>
      <c r="FJ186" s="86">
        <f ca="1">Control!$C$7*Calculations!$C$82*INDEX('Monthly Data'!N:N,Calculations!$C$116+MOD(AT186,Calculations!$C$118))+Control!$C$7*Calculations!$C$83*INDEX('Monthly Data'!O:O,Calculations!$C$116+MOD(AT186,Calculations!$C$118))+Control!$C$7*Calculations!$C$84*INDEX('Monthly Data'!P:P,Calculations!$C$116+MOD(AT186,Calculations!$C$118))+Control!$C$7*Calculations!$C$85*INDEX('Monthly Data'!Q:Q,Calculations!$C$116+MOD(AT186,Calculations!$C$118))+(1-Control!$C$7*Calculations!$C$87)*INDEX('Monthly Data'!R:R,Calculations!$C$116+MOD(AT186,Calculations!$C$118))</f>
        <v>-4.0413381192162513E-2</v>
      </c>
      <c r="FK186" s="86">
        <f ca="1">Control!$C$7*Calculations!$C$82*INDEX('Monthly Data'!N:N,Calculations!$C$116+MOD(AU186,Calculations!$C$118))+Control!$C$7*Calculations!$C$83*INDEX('Monthly Data'!O:O,Calculations!$C$116+MOD(AU186,Calculations!$C$118))+Control!$C$7*Calculations!$C$84*INDEX('Monthly Data'!P:P,Calculations!$C$116+MOD(AU186,Calculations!$C$118))+Control!$C$7*Calculations!$C$85*INDEX('Monthly Data'!Q:Q,Calculations!$C$116+MOD(AU186,Calculations!$C$118))+(1-Control!$C$7*Calculations!$C$87)*INDEX('Monthly Data'!R:R,Calculations!$C$116+MOD(AU186,Calculations!$C$118))</f>
        <v>2.4722579420195831E-2</v>
      </c>
      <c r="FL186" s="86">
        <f ca="1">Control!$C$7*Calculations!$C$82*INDEX('Monthly Data'!N:N,Calculations!$C$116+MOD(AV186,Calculations!$C$118))+Control!$C$7*Calculations!$C$83*INDEX('Monthly Data'!O:O,Calculations!$C$116+MOD(AV186,Calculations!$C$118))+Control!$C$7*Calculations!$C$84*INDEX('Monthly Data'!P:P,Calculations!$C$116+MOD(AV186,Calculations!$C$118))+Control!$C$7*Calculations!$C$85*INDEX('Monthly Data'!Q:Q,Calculations!$C$116+MOD(AV186,Calculations!$C$118))+(1-Control!$C$7*Calculations!$C$87)*INDEX('Monthly Data'!R:R,Calculations!$C$116+MOD(AV186,Calculations!$C$118))</f>
        <v>-9.839093431862074E-3</v>
      </c>
      <c r="FM186" s="86">
        <f ca="1">Control!$C$7*Calculations!$C$82*INDEX('Monthly Data'!N:N,Calculations!$C$116+MOD(AW186,Calculations!$C$118))+Control!$C$7*Calculations!$C$83*INDEX('Monthly Data'!O:O,Calculations!$C$116+MOD(AW186,Calculations!$C$118))+Control!$C$7*Calculations!$C$84*INDEX('Monthly Data'!P:P,Calculations!$C$116+MOD(AW186,Calculations!$C$118))+Control!$C$7*Calculations!$C$85*INDEX('Monthly Data'!Q:Q,Calculations!$C$116+MOD(AW186,Calculations!$C$118))+(1-Control!$C$7*Calculations!$C$87)*INDEX('Monthly Data'!R:R,Calculations!$C$116+MOD(AW186,Calculations!$C$118))</f>
        <v>7.7184133340106598E-3</v>
      </c>
      <c r="FN186" s="86">
        <f ca="1">Control!$C$7*Calculations!$C$82*INDEX('Monthly Data'!N:N,Calculations!$C$116+MOD(AX186,Calculations!$C$118))+Control!$C$7*Calculations!$C$83*INDEX('Monthly Data'!O:O,Calculations!$C$116+MOD(AX186,Calculations!$C$118))+Control!$C$7*Calculations!$C$84*INDEX('Monthly Data'!P:P,Calculations!$C$116+MOD(AX186,Calculations!$C$118))+Control!$C$7*Calculations!$C$85*INDEX('Monthly Data'!Q:Q,Calculations!$C$116+MOD(AX186,Calculations!$C$118))+(1-Control!$C$7*Calculations!$C$87)*INDEX('Monthly Data'!R:R,Calculations!$C$116+MOD(AX186,Calculations!$C$118))</f>
        <v>7.3538285850108537E-3</v>
      </c>
      <c r="FO186" s="86">
        <f ca="1">Control!$C$7*Calculations!$C$82*INDEX('Monthly Data'!N:N,Calculations!$C$116+MOD(AY186,Calculations!$C$118))+Control!$C$7*Calculations!$C$83*INDEX('Monthly Data'!O:O,Calculations!$C$116+MOD(AY186,Calculations!$C$118))+Control!$C$7*Calculations!$C$84*INDEX('Monthly Data'!P:P,Calculations!$C$116+MOD(AY186,Calculations!$C$118))+Control!$C$7*Calculations!$C$85*INDEX('Monthly Data'!Q:Q,Calculations!$C$116+MOD(AY186,Calculations!$C$118))+(1-Control!$C$7*Calculations!$C$87)*INDEX('Monthly Data'!R:R,Calculations!$C$116+MOD(AY186,Calculations!$C$118))</f>
        <v>1.142101364887867E-2</v>
      </c>
      <c r="FP186" s="86">
        <f ca="1">Control!$C$7*Calculations!$C$82*INDEX('Monthly Data'!N:N,Calculations!$C$116+MOD(AZ186,Calculations!$C$118))+Control!$C$7*Calculations!$C$83*INDEX('Monthly Data'!O:O,Calculations!$C$116+MOD(AZ186,Calculations!$C$118))+Control!$C$7*Calculations!$C$84*INDEX('Monthly Data'!P:P,Calculations!$C$116+MOD(AZ186,Calculations!$C$118))+Control!$C$7*Calculations!$C$85*INDEX('Monthly Data'!Q:Q,Calculations!$C$116+MOD(AZ186,Calculations!$C$118))+(1-Control!$C$7*Calculations!$C$87)*INDEX('Monthly Data'!R:R,Calculations!$C$116+MOD(AZ186,Calculations!$C$118))</f>
        <v>1.9073822767906517E-2</v>
      </c>
      <c r="FQ186" s="86">
        <f ca="1">Control!$C$7*Calculations!$C$82*INDEX('Monthly Data'!N:N,Calculations!$C$116+MOD(BA186,Calculations!$C$118))+Control!$C$7*Calculations!$C$83*INDEX('Monthly Data'!O:O,Calculations!$C$116+MOD(BA186,Calculations!$C$118))+Control!$C$7*Calculations!$C$84*INDEX('Monthly Data'!P:P,Calculations!$C$116+MOD(BA186,Calculations!$C$118))+Control!$C$7*Calculations!$C$85*INDEX('Monthly Data'!Q:Q,Calculations!$C$116+MOD(BA186,Calculations!$C$118))+(1-Control!$C$7*Calculations!$C$87)*INDEX('Monthly Data'!R:R,Calculations!$C$116+MOD(BA186,Calculations!$C$118))</f>
        <v>1.1106855739851785E-2</v>
      </c>
      <c r="FR186" s="86">
        <f ca="1">Control!$C$7*Calculations!$C$82*INDEX('Monthly Data'!N:N,Calculations!$C$116+MOD(BB186,Calculations!$C$118))+Control!$C$7*Calculations!$C$83*INDEX('Monthly Data'!O:O,Calculations!$C$116+MOD(BB186,Calculations!$C$118))+Control!$C$7*Calculations!$C$84*INDEX('Monthly Data'!P:P,Calculations!$C$116+MOD(BB186,Calculations!$C$118))+Control!$C$7*Calculations!$C$85*INDEX('Monthly Data'!Q:Q,Calculations!$C$116+MOD(BB186,Calculations!$C$118))+(1-Control!$C$7*Calculations!$C$87)*INDEX('Monthly Data'!R:R,Calculations!$C$116+MOD(BB186,Calculations!$C$118))</f>
        <v>-1.1360801645249321E-2</v>
      </c>
      <c r="FS186" s="86">
        <f ca="1">Control!$C$7*Calculations!$C$82*INDEX('Monthly Data'!N:N,Calculations!$C$116+MOD(BC186,Calculations!$C$118))+Control!$C$7*Calculations!$C$83*INDEX('Monthly Data'!O:O,Calculations!$C$116+MOD(BC186,Calculations!$C$118))+Control!$C$7*Calculations!$C$84*INDEX('Monthly Data'!P:P,Calculations!$C$116+MOD(BC186,Calculations!$C$118))+Control!$C$7*Calculations!$C$85*INDEX('Monthly Data'!Q:Q,Calculations!$C$116+MOD(BC186,Calculations!$C$118))+(1-Control!$C$7*Calculations!$C$87)*INDEX('Monthly Data'!R:R,Calculations!$C$116+MOD(BC186,Calculations!$C$118))</f>
        <v>4.5735623984309991E-2</v>
      </c>
      <c r="FT186" s="86">
        <f ca="1">Control!$C$7*Calculations!$C$82*INDEX('Monthly Data'!N:N,Calculations!$C$116+MOD(BD186,Calculations!$C$118))+Control!$C$7*Calculations!$C$83*INDEX('Monthly Data'!O:O,Calculations!$C$116+MOD(BD186,Calculations!$C$118))+Control!$C$7*Calculations!$C$84*INDEX('Monthly Data'!P:P,Calculations!$C$116+MOD(BD186,Calculations!$C$118))+Control!$C$7*Calculations!$C$85*INDEX('Monthly Data'!Q:Q,Calculations!$C$116+MOD(BD186,Calculations!$C$118))+(1-Control!$C$7*Calculations!$C$87)*INDEX('Monthly Data'!R:R,Calculations!$C$116+MOD(BD186,Calculations!$C$118))</f>
        <v>1.8695385296339444E-2</v>
      </c>
      <c r="FU186" s="86">
        <f ca="1">Control!$C$7*Calculations!$C$82*INDEX('Monthly Data'!N:N,Calculations!$C$116+MOD(BE186,Calculations!$C$118))+Control!$C$7*Calculations!$C$83*INDEX('Monthly Data'!O:O,Calculations!$C$116+MOD(BE186,Calculations!$C$118))+Control!$C$7*Calculations!$C$84*INDEX('Monthly Data'!P:P,Calculations!$C$116+MOD(BE186,Calculations!$C$118))+Control!$C$7*Calculations!$C$85*INDEX('Monthly Data'!Q:Q,Calculations!$C$116+MOD(BE186,Calculations!$C$118))+(1-Control!$C$7*Calculations!$C$87)*INDEX('Monthly Data'!R:R,Calculations!$C$116+MOD(BE186,Calculations!$C$118))</f>
        <v>1.142101364887867E-2</v>
      </c>
      <c r="FV186" s="86">
        <f ca="1">Control!$C$7*Calculations!$C$82*INDEX('Monthly Data'!N:N,Calculations!$C$116+MOD(BF186,Calculations!$C$118))+Control!$C$7*Calculations!$C$83*INDEX('Monthly Data'!O:O,Calculations!$C$116+MOD(BF186,Calculations!$C$118))+Control!$C$7*Calculations!$C$84*INDEX('Monthly Data'!P:P,Calculations!$C$116+MOD(BF186,Calculations!$C$118))+Control!$C$7*Calculations!$C$85*INDEX('Monthly Data'!Q:Q,Calculations!$C$116+MOD(BF186,Calculations!$C$118))+(1-Control!$C$7*Calculations!$C$87)*INDEX('Monthly Data'!R:R,Calculations!$C$116+MOD(BF186,Calculations!$C$118))</f>
        <v>1.0478379486191123E-2</v>
      </c>
      <c r="FW186" s="86">
        <f ca="1">Control!$C$7*Calculations!$C$82*INDEX('Monthly Data'!N:N,Calculations!$C$116+MOD(BG186,Calculations!$C$118))+Control!$C$7*Calculations!$C$83*INDEX('Monthly Data'!O:O,Calculations!$C$116+MOD(BG186,Calculations!$C$118))+Control!$C$7*Calculations!$C$84*INDEX('Monthly Data'!P:P,Calculations!$C$116+MOD(BG186,Calculations!$C$118))+Control!$C$7*Calculations!$C$85*INDEX('Monthly Data'!Q:Q,Calculations!$C$116+MOD(BG186,Calculations!$C$118))+(1-Control!$C$7*Calculations!$C$87)*INDEX('Monthly Data'!R:R,Calculations!$C$116+MOD(BG186,Calculations!$C$118))</f>
        <v>2.9708469559001142E-2</v>
      </c>
      <c r="FX186" s="86">
        <f ca="1">Control!$C$7*Calculations!$C$82*INDEX('Monthly Data'!N:N,Calculations!$C$116+MOD(BH186,Calculations!$C$118))+Control!$C$7*Calculations!$C$83*INDEX('Monthly Data'!O:O,Calculations!$C$116+MOD(BH186,Calculations!$C$118))+Control!$C$7*Calculations!$C$84*INDEX('Monthly Data'!P:P,Calculations!$C$116+MOD(BH186,Calculations!$C$118))+Control!$C$7*Calculations!$C$85*INDEX('Monthly Data'!Q:Q,Calculations!$C$116+MOD(BH186,Calculations!$C$118))+(1-Control!$C$7*Calculations!$C$87)*INDEX('Monthly Data'!R:R,Calculations!$C$116+MOD(BH186,Calculations!$C$118))</f>
        <v>-3.8875517825435772E-3</v>
      </c>
      <c r="FY186" s="86">
        <f ca="1">Control!$C$7*Calculations!$C$82*INDEX('Monthly Data'!N:N,Calculations!$C$116+MOD(BI186,Calculations!$C$118))+Control!$C$7*Calculations!$C$83*INDEX('Monthly Data'!O:O,Calculations!$C$116+MOD(BI186,Calculations!$C$118))+Control!$C$7*Calculations!$C$84*INDEX('Monthly Data'!P:P,Calculations!$C$116+MOD(BI186,Calculations!$C$118))+Control!$C$7*Calculations!$C$85*INDEX('Monthly Data'!Q:Q,Calculations!$C$116+MOD(BI186,Calculations!$C$118))+(1-Control!$C$7*Calculations!$C$87)*INDEX('Monthly Data'!R:R,Calculations!$C$116+MOD(BI186,Calculations!$C$118))</f>
        <v>1.3891304280773396E-2</v>
      </c>
      <c r="FZ186" s="86">
        <f ca="1">Control!$C$7*Calculations!$C$82*INDEX('Monthly Data'!N:N,Calculations!$C$116+MOD(BJ186,Calculations!$C$118))+Control!$C$7*Calculations!$C$83*INDEX('Monthly Data'!O:O,Calculations!$C$116+MOD(BJ186,Calculations!$C$118))+Control!$C$7*Calculations!$C$84*INDEX('Monthly Data'!P:P,Calculations!$C$116+MOD(BJ186,Calculations!$C$118))+Control!$C$7*Calculations!$C$85*INDEX('Monthly Data'!Q:Q,Calculations!$C$116+MOD(BJ186,Calculations!$C$118))+(1-Control!$C$7*Calculations!$C$87)*INDEX('Monthly Data'!R:R,Calculations!$C$116+MOD(BJ186,Calculations!$C$118))</f>
        <v>7.3538285850108537E-3</v>
      </c>
      <c r="GA186" s="86">
        <f ca="1">Control!$C$7*Calculations!$C$82*INDEX('Monthly Data'!N:N,Calculations!$C$116+MOD(BK186,Calculations!$C$118))+Control!$C$7*Calculations!$C$83*INDEX('Monthly Data'!O:O,Calculations!$C$116+MOD(BK186,Calculations!$C$118))+Control!$C$7*Calculations!$C$84*INDEX('Monthly Data'!P:P,Calculations!$C$116+MOD(BK186,Calculations!$C$118))+Control!$C$7*Calculations!$C$85*INDEX('Monthly Data'!Q:Q,Calculations!$C$116+MOD(BK186,Calculations!$C$118))+(1-Control!$C$7*Calculations!$C$87)*INDEX('Monthly Data'!R:R,Calculations!$C$116+MOD(BK186,Calculations!$C$118))</f>
        <v>3.7596120283497965E-2</v>
      </c>
      <c r="GB186" s="86">
        <f ca="1">Control!$C$7*Calculations!$C$82*INDEX('Monthly Data'!N:N,Calculations!$C$116+MOD(BL186,Calculations!$C$118))+Control!$C$7*Calculations!$C$83*INDEX('Monthly Data'!O:O,Calculations!$C$116+MOD(BL186,Calculations!$C$118))+Control!$C$7*Calculations!$C$84*INDEX('Monthly Data'!P:P,Calculations!$C$116+MOD(BL186,Calculations!$C$118))+Control!$C$7*Calculations!$C$85*INDEX('Monthly Data'!Q:Q,Calculations!$C$116+MOD(BL186,Calculations!$C$118))+(1-Control!$C$7*Calculations!$C$87)*INDEX('Monthly Data'!R:R,Calculations!$C$116+MOD(BL186,Calculations!$C$118))</f>
        <v>1.7831091590102856E-2</v>
      </c>
      <c r="GC186" s="86">
        <f ca="1">Control!$C$7*Calculations!$C$82*INDEX('Monthly Data'!N:N,Calculations!$C$116+MOD(BM186,Calculations!$C$118))+Control!$C$7*Calculations!$C$83*INDEX('Monthly Data'!O:O,Calculations!$C$116+MOD(BM186,Calculations!$C$118))+Control!$C$7*Calculations!$C$84*INDEX('Monthly Data'!P:P,Calculations!$C$116+MOD(BM186,Calculations!$C$118))+Control!$C$7*Calculations!$C$85*INDEX('Monthly Data'!Q:Q,Calculations!$C$116+MOD(BM186,Calculations!$C$118))+(1-Control!$C$7*Calculations!$C$87)*INDEX('Monthly Data'!R:R,Calculations!$C$116+MOD(BM186,Calculations!$C$118))</f>
        <v>7.9764341593600071E-3</v>
      </c>
      <c r="GD186" s="86">
        <f ca="1">Control!$C$7*Calculations!$C$82*INDEX('Monthly Data'!N:N,Calculations!$C$116+MOD(BN186,Calculations!$C$118))+Control!$C$7*Calculations!$C$83*INDEX('Monthly Data'!O:O,Calculations!$C$116+MOD(BN186,Calculations!$C$118))+Control!$C$7*Calculations!$C$84*INDEX('Monthly Data'!P:P,Calculations!$C$116+MOD(BN186,Calculations!$C$118))+Control!$C$7*Calculations!$C$85*INDEX('Monthly Data'!Q:Q,Calculations!$C$116+MOD(BN186,Calculations!$C$118))+(1-Control!$C$7*Calculations!$C$87)*INDEX('Monthly Data'!R:R,Calculations!$C$116+MOD(BN186,Calculations!$C$118))</f>
        <v>-3.8875517825435772E-3</v>
      </c>
      <c r="GE186" s="86">
        <f ca="1">Control!$C$7*Calculations!$C$82*INDEX('Monthly Data'!N:N,Calculations!$C$116+MOD(BO186,Calculations!$C$118))+Control!$C$7*Calculations!$C$83*INDEX('Monthly Data'!O:O,Calculations!$C$116+MOD(BO186,Calculations!$C$118))+Control!$C$7*Calculations!$C$84*INDEX('Monthly Data'!P:P,Calculations!$C$116+MOD(BO186,Calculations!$C$118))+Control!$C$7*Calculations!$C$85*INDEX('Monthly Data'!Q:Q,Calculations!$C$116+MOD(BO186,Calculations!$C$118))+(1-Control!$C$7*Calculations!$C$87)*INDEX('Monthly Data'!R:R,Calculations!$C$116+MOD(BO186,Calculations!$C$118))</f>
        <v>-4.3408051735618014E-2</v>
      </c>
      <c r="GF186" s="86">
        <f ca="1">Control!$C$7*Calculations!$C$82*INDEX('Monthly Data'!N:N,Calculations!$C$116+MOD(BP186,Calculations!$C$118))+Control!$C$7*Calculations!$C$83*INDEX('Monthly Data'!O:O,Calculations!$C$116+MOD(BP186,Calculations!$C$118))+Control!$C$7*Calculations!$C$84*INDEX('Monthly Data'!P:P,Calculations!$C$116+MOD(BP186,Calculations!$C$118))+Control!$C$7*Calculations!$C$85*INDEX('Monthly Data'!Q:Q,Calculations!$C$116+MOD(BP186,Calculations!$C$118))+(1-Control!$C$7*Calculations!$C$87)*INDEX('Monthly Data'!R:R,Calculations!$C$116+MOD(BP186,Calculations!$C$118))</f>
        <v>-1.8530040247387896E-2</v>
      </c>
      <c r="GG186" s="86">
        <f ca="1">Control!$C$7*Calculations!$C$82*INDEX('Monthly Data'!N:N,Calculations!$C$116+MOD(BQ186,Calculations!$C$118))+Control!$C$7*Calculations!$C$83*INDEX('Monthly Data'!O:O,Calculations!$C$116+MOD(BQ186,Calculations!$C$118))+Control!$C$7*Calculations!$C$84*INDEX('Monthly Data'!P:P,Calculations!$C$116+MOD(BQ186,Calculations!$C$118))+Control!$C$7*Calculations!$C$85*INDEX('Monthly Data'!Q:Q,Calculations!$C$116+MOD(BQ186,Calculations!$C$118))+(1-Control!$C$7*Calculations!$C$87)*INDEX('Monthly Data'!R:R,Calculations!$C$116+MOD(BQ186,Calculations!$C$118))</f>
        <v>3.5231336013669103E-2</v>
      </c>
      <c r="GH186" s="86">
        <f ca="1">Control!$C$7*Calculations!$C$82*INDEX('Monthly Data'!N:N,Calculations!$C$116+MOD(BR186,Calculations!$C$118))+Control!$C$7*Calculations!$C$83*INDEX('Monthly Data'!O:O,Calculations!$C$116+MOD(BR186,Calculations!$C$118))+Control!$C$7*Calculations!$C$84*INDEX('Monthly Data'!P:P,Calculations!$C$116+MOD(BR186,Calculations!$C$118))+Control!$C$7*Calculations!$C$85*INDEX('Monthly Data'!Q:Q,Calculations!$C$116+MOD(BR186,Calculations!$C$118))+(1-Control!$C$7*Calculations!$C$87)*INDEX('Monthly Data'!R:R,Calculations!$C$116+MOD(BR186,Calculations!$C$118))</f>
        <v>3.1070573055362403E-2</v>
      </c>
      <c r="GI186" s="86">
        <f ca="1">Control!$C$7*Calculations!$C$82*INDEX('Monthly Data'!N:N,Calculations!$C$116+MOD(BS186,Calculations!$C$118))+Control!$C$7*Calculations!$C$83*INDEX('Monthly Data'!O:O,Calculations!$C$116+MOD(BS186,Calculations!$C$118))+Control!$C$7*Calculations!$C$84*INDEX('Monthly Data'!P:P,Calculations!$C$116+MOD(BS186,Calculations!$C$118))+Control!$C$7*Calculations!$C$85*INDEX('Monthly Data'!Q:Q,Calculations!$C$116+MOD(BS186,Calculations!$C$118))+(1-Control!$C$7*Calculations!$C$87)*INDEX('Monthly Data'!R:R,Calculations!$C$116+MOD(BS186,Calculations!$C$118))</f>
        <v>1.1786765492207996E-2</v>
      </c>
      <c r="GJ186" s="86">
        <f ca="1">Control!$C$7*Calculations!$C$82*INDEX('Monthly Data'!N:N,Calculations!$C$116+MOD(BT186,Calculations!$C$118))+Control!$C$7*Calculations!$C$83*INDEX('Monthly Data'!O:O,Calculations!$C$116+MOD(BT186,Calculations!$C$118))+Control!$C$7*Calculations!$C$84*INDEX('Monthly Data'!P:P,Calculations!$C$116+MOD(BT186,Calculations!$C$118))+Control!$C$7*Calculations!$C$85*INDEX('Monthly Data'!Q:Q,Calculations!$C$116+MOD(BT186,Calculations!$C$118))+(1-Control!$C$7*Calculations!$C$87)*INDEX('Monthly Data'!R:R,Calculations!$C$116+MOD(BT186,Calculations!$C$118))</f>
        <v>-1.6546126717384396E-2</v>
      </c>
      <c r="GK186" s="86">
        <f ca="1">Control!$C$7*Calculations!$C$82*INDEX('Monthly Data'!N:N,Calculations!$C$116+MOD(BU186,Calculations!$C$118))+Control!$C$7*Calculations!$C$83*INDEX('Monthly Data'!O:O,Calculations!$C$116+MOD(BU186,Calculations!$C$118))+Control!$C$7*Calculations!$C$84*INDEX('Monthly Data'!P:P,Calculations!$C$116+MOD(BU186,Calculations!$C$118))+Control!$C$7*Calculations!$C$85*INDEX('Monthly Data'!Q:Q,Calculations!$C$116+MOD(BU186,Calculations!$C$118))+(1-Control!$C$7*Calculations!$C$87)*INDEX('Monthly Data'!R:R,Calculations!$C$116+MOD(BU186,Calculations!$C$118))</f>
        <v>5.1279584938936244E-2</v>
      </c>
      <c r="GL186" s="86">
        <f ca="1">Control!$C$7*Calculations!$C$82*INDEX('Monthly Data'!N:N,Calculations!$C$116+MOD(BV186,Calculations!$C$118))+Control!$C$7*Calculations!$C$83*INDEX('Monthly Data'!O:O,Calculations!$C$116+MOD(BV186,Calculations!$C$118))+Control!$C$7*Calculations!$C$84*INDEX('Monthly Data'!P:P,Calculations!$C$116+MOD(BV186,Calculations!$C$118))+Control!$C$7*Calculations!$C$85*INDEX('Monthly Data'!Q:Q,Calculations!$C$116+MOD(BV186,Calculations!$C$118))+(1-Control!$C$7*Calculations!$C$87)*INDEX('Monthly Data'!R:R,Calculations!$C$116+MOD(BV186,Calculations!$C$118))</f>
        <v>2.0524935548016137E-2</v>
      </c>
      <c r="GM186" s="86">
        <f ca="1">Control!$C$7*Calculations!$C$82*INDEX('Monthly Data'!N:N,Calculations!$C$116+MOD(BW186,Calculations!$C$118))+Control!$C$7*Calculations!$C$83*INDEX('Monthly Data'!O:O,Calculations!$C$116+MOD(BW186,Calculations!$C$118))+Control!$C$7*Calculations!$C$84*INDEX('Monthly Data'!P:P,Calculations!$C$116+MOD(BW186,Calculations!$C$118))+Control!$C$7*Calculations!$C$85*INDEX('Monthly Data'!Q:Q,Calculations!$C$116+MOD(BW186,Calculations!$C$118))+(1-Control!$C$7*Calculations!$C$87)*INDEX('Monthly Data'!R:R,Calculations!$C$116+MOD(BW186,Calculations!$C$118))</f>
        <v>1.2954540023127663E-2</v>
      </c>
      <c r="GN186" s="86">
        <f ca="1">Control!$C$7*Calculations!$C$82*INDEX('Monthly Data'!N:N,Calculations!$C$116+MOD(BX186,Calculations!$C$118))+Control!$C$7*Calculations!$C$83*INDEX('Monthly Data'!O:O,Calculations!$C$116+MOD(BX186,Calculations!$C$118))+Control!$C$7*Calculations!$C$84*INDEX('Monthly Data'!P:P,Calculations!$C$116+MOD(BX186,Calculations!$C$118))+Control!$C$7*Calculations!$C$85*INDEX('Monthly Data'!Q:Q,Calculations!$C$116+MOD(BX186,Calculations!$C$118))+(1-Control!$C$7*Calculations!$C$87)*INDEX('Monthly Data'!R:R,Calculations!$C$116+MOD(BX186,Calculations!$C$118))</f>
        <v>5.1279584938936244E-2</v>
      </c>
      <c r="GO186" s="86">
        <f ca="1">Control!$C$7*Calculations!$C$82*INDEX('Monthly Data'!N:N,Calculations!$C$116+MOD(BY186,Calculations!$C$118))+Control!$C$7*Calculations!$C$83*INDEX('Monthly Data'!O:O,Calculations!$C$116+MOD(BY186,Calculations!$C$118))+Control!$C$7*Calculations!$C$84*INDEX('Monthly Data'!P:P,Calculations!$C$116+MOD(BY186,Calculations!$C$118))+Control!$C$7*Calculations!$C$85*INDEX('Monthly Data'!Q:Q,Calculations!$C$116+MOD(BY186,Calculations!$C$118))+(1-Control!$C$7*Calculations!$C$87)*INDEX('Monthly Data'!R:R,Calculations!$C$116+MOD(BY186,Calculations!$C$118))</f>
        <v>-2.0259958308006688E-2</v>
      </c>
      <c r="GP186" s="86">
        <f ca="1">Control!$C$7*Calculations!$C$82*INDEX('Monthly Data'!N:N,Calculations!$C$116+MOD(BZ186,Calculations!$C$118))+Control!$C$7*Calculations!$C$83*INDEX('Monthly Data'!O:O,Calculations!$C$116+MOD(BZ186,Calculations!$C$118))+Control!$C$7*Calculations!$C$84*INDEX('Monthly Data'!P:P,Calculations!$C$116+MOD(BZ186,Calculations!$C$118))+Control!$C$7*Calculations!$C$85*INDEX('Monthly Data'!Q:Q,Calculations!$C$116+MOD(BZ186,Calculations!$C$118))+(1-Control!$C$7*Calculations!$C$87)*INDEX('Monthly Data'!R:R,Calculations!$C$116+MOD(BZ186,Calculations!$C$118))</f>
        <v>-1.6546126717384396E-2</v>
      </c>
      <c r="GQ186" s="86">
        <f ca="1">Control!$C$7*Calculations!$C$82*INDEX('Monthly Data'!N:N,Calculations!$C$116+MOD(CA186,Calculations!$C$118))+Control!$C$7*Calculations!$C$83*INDEX('Monthly Data'!O:O,Calculations!$C$116+MOD(CA186,Calculations!$C$118))+Control!$C$7*Calculations!$C$84*INDEX('Monthly Data'!P:P,Calculations!$C$116+MOD(CA186,Calculations!$C$118))+Control!$C$7*Calculations!$C$85*INDEX('Monthly Data'!Q:Q,Calculations!$C$116+MOD(CA186,Calculations!$C$118))+(1-Control!$C$7*Calculations!$C$87)*INDEX('Monthly Data'!R:R,Calculations!$C$116+MOD(CA186,Calculations!$C$118))</f>
        <v>-2.6378232493851243E-2</v>
      </c>
      <c r="GR186" s="86">
        <f ca="1">Control!$C$7*Calculations!$C$82*INDEX('Monthly Data'!N:N,Calculations!$C$116+MOD(CB186,Calculations!$C$118))+Control!$C$7*Calculations!$C$83*INDEX('Monthly Data'!O:O,Calculations!$C$116+MOD(CB186,Calculations!$C$118))+Control!$C$7*Calculations!$C$84*INDEX('Monthly Data'!P:P,Calculations!$C$116+MOD(CB186,Calculations!$C$118))+Control!$C$7*Calculations!$C$85*INDEX('Monthly Data'!Q:Q,Calculations!$C$116+MOD(CB186,Calculations!$C$118))+(1-Control!$C$7*Calculations!$C$87)*INDEX('Monthly Data'!R:R,Calculations!$C$116+MOD(CB186,Calculations!$C$118))</f>
        <v>5.3309355465453899E-3</v>
      </c>
      <c r="GS186" s="86">
        <f ca="1">Control!$C$7*Calculations!$C$82*INDEX('Monthly Data'!N:N,Calculations!$C$116+MOD(CC186,Calculations!$C$118))+Control!$C$7*Calculations!$C$83*INDEX('Monthly Data'!O:O,Calculations!$C$116+MOD(CC186,Calculations!$C$118))+Control!$C$7*Calculations!$C$84*INDEX('Monthly Data'!P:P,Calculations!$C$116+MOD(CC186,Calculations!$C$118))+Control!$C$7*Calculations!$C$85*INDEX('Monthly Data'!Q:Q,Calculations!$C$116+MOD(CC186,Calculations!$C$118))+(1-Control!$C$7*Calculations!$C$87)*INDEX('Monthly Data'!R:R,Calculations!$C$116+MOD(CC186,Calculations!$C$118))</f>
        <v>3.127051071655923E-3</v>
      </c>
      <c r="GT186" s="86">
        <f ca="1">Control!$C$7*Calculations!$C$82*INDEX('Monthly Data'!N:N,Calculations!$C$116+MOD(CD186,Calculations!$C$118))+Control!$C$7*Calculations!$C$83*INDEX('Monthly Data'!O:O,Calculations!$C$116+MOD(CD186,Calculations!$C$118))+Control!$C$7*Calculations!$C$84*INDEX('Monthly Data'!P:P,Calculations!$C$116+MOD(CD186,Calculations!$C$118))+Control!$C$7*Calculations!$C$85*INDEX('Monthly Data'!Q:Q,Calculations!$C$116+MOD(CD186,Calculations!$C$118))+(1-Control!$C$7*Calculations!$C$87)*INDEX('Monthly Data'!R:R,Calculations!$C$116+MOD(CD186,Calculations!$C$118))</f>
        <v>1.2722494017511032E-2</v>
      </c>
      <c r="GU186" s="86">
        <f ca="1">Control!$C$7*Calculations!$C$82*INDEX('Monthly Data'!N:N,Calculations!$C$116+MOD(CE186,Calculations!$C$118))+Control!$C$7*Calculations!$C$83*INDEX('Monthly Data'!O:O,Calculations!$C$116+MOD(CE186,Calculations!$C$118))+Control!$C$7*Calculations!$C$84*INDEX('Monthly Data'!P:P,Calculations!$C$116+MOD(CE186,Calculations!$C$118))+Control!$C$7*Calculations!$C$85*INDEX('Monthly Data'!Q:Q,Calculations!$C$116+MOD(CE186,Calculations!$C$118))+(1-Control!$C$7*Calculations!$C$87)*INDEX('Monthly Data'!R:R,Calculations!$C$116+MOD(CE186,Calculations!$C$118))</f>
        <v>3.1011313347584085E-2</v>
      </c>
      <c r="GV186" s="86">
        <f ca="1">Control!$C$7*Calculations!$C$82*INDEX('Monthly Data'!N:N,Calculations!$C$116+MOD(CF186,Calculations!$C$118))+Control!$C$7*Calculations!$C$83*INDEX('Monthly Data'!O:O,Calculations!$C$116+MOD(CF186,Calculations!$C$118))+Control!$C$7*Calculations!$C$84*INDEX('Monthly Data'!P:P,Calculations!$C$116+MOD(CF186,Calculations!$C$118))+Control!$C$7*Calculations!$C$85*INDEX('Monthly Data'!Q:Q,Calculations!$C$116+MOD(CF186,Calculations!$C$118))+(1-Control!$C$7*Calculations!$C$87)*INDEX('Monthly Data'!R:R,Calculations!$C$116+MOD(CF186,Calculations!$C$118))</f>
        <v>3.9251937367756782E-3</v>
      </c>
      <c r="GW186" s="86">
        <f ca="1">Control!$C$7*Calculations!$C$82*INDEX('Monthly Data'!N:N,Calculations!$C$116+MOD(CG186,Calculations!$C$118))+Control!$C$7*Calculations!$C$83*INDEX('Monthly Data'!O:O,Calculations!$C$116+MOD(CG186,Calculations!$C$118))+Control!$C$7*Calculations!$C$84*INDEX('Monthly Data'!P:P,Calculations!$C$116+MOD(CG186,Calculations!$C$118))+Control!$C$7*Calculations!$C$85*INDEX('Monthly Data'!Q:Q,Calculations!$C$116+MOD(CG186,Calculations!$C$118))+(1-Control!$C$7*Calculations!$C$87)*INDEX('Monthly Data'!R:R,Calculations!$C$116+MOD(CG186,Calculations!$C$118))</f>
        <v>-1.4213734788548189E-2</v>
      </c>
      <c r="GX186" s="86">
        <f ca="1">Control!$C$7*Calculations!$C$82*INDEX('Monthly Data'!N:N,Calculations!$C$116+MOD(CH186,Calculations!$C$118))+Control!$C$7*Calculations!$C$83*INDEX('Monthly Data'!O:O,Calculations!$C$116+MOD(CH186,Calculations!$C$118))+Control!$C$7*Calculations!$C$84*INDEX('Monthly Data'!P:P,Calculations!$C$116+MOD(CH186,Calculations!$C$118))+Control!$C$7*Calculations!$C$85*INDEX('Monthly Data'!Q:Q,Calculations!$C$116+MOD(CH186,Calculations!$C$118))+(1-Control!$C$7*Calculations!$C$87)*INDEX('Monthly Data'!R:R,Calculations!$C$116+MOD(CH186,Calculations!$C$118))</f>
        <v>1.5115046179922851E-2</v>
      </c>
      <c r="GY186" s="86">
        <f ca="1">Control!$C$7*Calculations!$C$82*INDEX('Monthly Data'!N:N,Calculations!$C$116+MOD(CI186,Calculations!$C$118))+Control!$C$7*Calculations!$C$83*INDEX('Monthly Data'!O:O,Calculations!$C$116+MOD(CI186,Calculations!$C$118))+Control!$C$7*Calculations!$C$84*INDEX('Monthly Data'!P:P,Calculations!$C$116+MOD(CI186,Calculations!$C$118))+Control!$C$7*Calculations!$C$85*INDEX('Monthly Data'!Q:Q,Calculations!$C$116+MOD(CI186,Calculations!$C$118))+(1-Control!$C$7*Calculations!$C$87)*INDEX('Monthly Data'!R:R,Calculations!$C$116+MOD(CI186,Calculations!$C$118))</f>
        <v>1.7472933988537529E-2</v>
      </c>
      <c r="GZ186" s="86">
        <f ca="1">Control!$C$7*Calculations!$C$82*INDEX('Monthly Data'!N:N,Calculations!$C$116+MOD(CJ186,Calculations!$C$118))+Control!$C$7*Calculations!$C$83*INDEX('Monthly Data'!O:O,Calculations!$C$116+MOD(CJ186,Calculations!$C$118))+Control!$C$7*Calculations!$C$84*INDEX('Monthly Data'!P:P,Calculations!$C$116+MOD(CJ186,Calculations!$C$118))+Control!$C$7*Calculations!$C$85*INDEX('Monthly Data'!Q:Q,Calculations!$C$116+MOD(CJ186,Calculations!$C$118))+(1-Control!$C$7*Calculations!$C$87)*INDEX('Monthly Data'!R:R,Calculations!$C$116+MOD(CJ186,Calculations!$C$118))</f>
        <v>1.3891304280773396E-2</v>
      </c>
      <c r="HA186" s="86">
        <f ca="1">Control!$C$7*Calculations!$C$82*INDEX('Monthly Data'!N:N,Calculations!$C$116+MOD(CK186,Calculations!$C$118))+Control!$C$7*Calculations!$C$83*INDEX('Monthly Data'!O:O,Calculations!$C$116+MOD(CK186,Calculations!$C$118))+Control!$C$7*Calculations!$C$84*INDEX('Monthly Data'!P:P,Calculations!$C$116+MOD(CK186,Calculations!$C$118))+Control!$C$7*Calculations!$C$85*INDEX('Monthly Data'!Q:Q,Calculations!$C$116+MOD(CK186,Calculations!$C$118))+(1-Control!$C$7*Calculations!$C$87)*INDEX('Monthly Data'!R:R,Calculations!$C$116+MOD(CK186,Calculations!$C$118))</f>
        <v>4.5132804118240749E-2</v>
      </c>
      <c r="HB186" s="86">
        <f ca="1">Control!$C$7*Calculations!$C$82*INDEX('Monthly Data'!N:N,Calculations!$C$116+MOD(CL186,Calculations!$C$118))+Control!$C$7*Calculations!$C$83*INDEX('Monthly Data'!O:O,Calculations!$C$116+MOD(CL186,Calculations!$C$118))+Control!$C$7*Calculations!$C$84*INDEX('Monthly Data'!P:P,Calculations!$C$116+MOD(CL186,Calculations!$C$118))+Control!$C$7*Calculations!$C$85*INDEX('Monthly Data'!Q:Q,Calculations!$C$116+MOD(CL186,Calculations!$C$118))+(1-Control!$C$7*Calculations!$C$87)*INDEX('Monthly Data'!R:R,Calculations!$C$116+MOD(CL186,Calculations!$C$118))</f>
        <v>9.9787204839310462E-3</v>
      </c>
      <c r="HC186" s="86">
        <f ca="1">Control!$C$7*Calculations!$C$82*INDEX('Monthly Data'!N:N,Calculations!$C$116+MOD(CM186,Calculations!$C$118))+Control!$C$7*Calculations!$C$83*INDEX('Monthly Data'!O:O,Calculations!$C$116+MOD(CM186,Calculations!$C$118))+Control!$C$7*Calculations!$C$84*INDEX('Monthly Data'!P:P,Calculations!$C$116+MOD(CM186,Calculations!$C$118))+Control!$C$7*Calculations!$C$85*INDEX('Monthly Data'!Q:Q,Calculations!$C$116+MOD(CM186,Calculations!$C$118))+(1-Control!$C$7*Calculations!$C$87)*INDEX('Monthly Data'!R:R,Calculations!$C$116+MOD(CM186,Calculations!$C$118))</f>
        <v>1.3423979074716584E-2</v>
      </c>
      <c r="HD186" s="86">
        <f ca="1">Control!$C$7*Calculations!$C$82*INDEX('Monthly Data'!N:N,Calculations!$C$116+MOD(CN186,Calculations!$C$118))+Control!$C$7*Calculations!$C$83*INDEX('Monthly Data'!O:O,Calculations!$C$116+MOD(CN186,Calculations!$C$118))+Control!$C$7*Calculations!$C$84*INDEX('Monthly Data'!P:P,Calculations!$C$116+MOD(CN186,Calculations!$C$118))+Control!$C$7*Calculations!$C$85*INDEX('Monthly Data'!Q:Q,Calculations!$C$116+MOD(CN186,Calculations!$C$118))+(1-Control!$C$7*Calculations!$C$87)*INDEX('Monthly Data'!R:R,Calculations!$C$116+MOD(CN186,Calculations!$C$118))</f>
        <v>-1.5984879994281095E-2</v>
      </c>
      <c r="HE186" s="86">
        <f ca="1">Control!$C$7*Calculations!$C$82*INDEX('Monthly Data'!N:N,Calculations!$C$116+MOD(CO186,Calculations!$C$118))+Control!$C$7*Calculations!$C$83*INDEX('Monthly Data'!O:O,Calculations!$C$116+MOD(CO186,Calculations!$C$118))+Control!$C$7*Calculations!$C$84*INDEX('Monthly Data'!P:P,Calculations!$C$116+MOD(CO186,Calculations!$C$118))+Control!$C$7*Calculations!$C$85*INDEX('Monthly Data'!Q:Q,Calculations!$C$116+MOD(CO186,Calculations!$C$118))+(1-Control!$C$7*Calculations!$C$87)*INDEX('Monthly Data'!R:R,Calculations!$C$116+MOD(CO186,Calculations!$C$118))</f>
        <v>9.9793409618087695E-3</v>
      </c>
      <c r="HF186" s="86">
        <f ca="1">Control!$C$7*Calculations!$C$82*INDEX('Monthly Data'!N:N,Calculations!$C$116+MOD(CP186,Calculations!$C$118))+Control!$C$7*Calculations!$C$83*INDEX('Monthly Data'!O:O,Calculations!$C$116+MOD(CP186,Calculations!$C$118))+Control!$C$7*Calculations!$C$84*INDEX('Monthly Data'!P:P,Calculations!$C$116+MOD(CP186,Calculations!$C$118))+Control!$C$7*Calculations!$C$85*INDEX('Monthly Data'!Q:Q,Calculations!$C$116+MOD(CP186,Calculations!$C$118))+(1-Control!$C$7*Calculations!$C$87)*INDEX('Monthly Data'!R:R,Calculations!$C$116+MOD(CP186,Calculations!$C$118))</f>
        <v>-2.6378232493851243E-2</v>
      </c>
      <c r="HG186" s="86">
        <f ca="1">Control!$C$7*Calculations!$C$82*INDEX('Monthly Data'!N:N,Calculations!$C$116+MOD(CQ186,Calculations!$C$118))+Control!$C$7*Calculations!$C$83*INDEX('Monthly Data'!O:O,Calculations!$C$116+MOD(CQ186,Calculations!$C$118))+Control!$C$7*Calculations!$C$84*INDEX('Monthly Data'!P:P,Calculations!$C$116+MOD(CQ186,Calculations!$C$118))+Control!$C$7*Calculations!$C$85*INDEX('Monthly Data'!Q:Q,Calculations!$C$116+MOD(CQ186,Calculations!$C$118))+(1-Control!$C$7*Calculations!$C$87)*INDEX('Monthly Data'!R:R,Calculations!$C$116+MOD(CQ186,Calculations!$C$118))</f>
        <v>1.8695385296339444E-2</v>
      </c>
      <c r="HH186" s="86">
        <f ca="1">Control!$C$7*Calculations!$C$82*INDEX('Monthly Data'!N:N,Calculations!$C$116+MOD(CR186,Calculations!$C$118))+Control!$C$7*Calculations!$C$83*INDEX('Monthly Data'!O:O,Calculations!$C$116+MOD(CR186,Calculations!$C$118))+Control!$C$7*Calculations!$C$84*INDEX('Monthly Data'!P:P,Calculations!$C$116+MOD(CR186,Calculations!$C$118))+Control!$C$7*Calculations!$C$85*INDEX('Monthly Data'!Q:Q,Calculations!$C$116+MOD(CR186,Calculations!$C$118))+(1-Control!$C$7*Calculations!$C$87)*INDEX('Monthly Data'!R:R,Calculations!$C$116+MOD(CR186,Calculations!$C$118))</f>
        <v>1.0415351832335435E-2</v>
      </c>
      <c r="HI186" s="86">
        <f ca="1">Control!$C$7*Calculations!$C$82*INDEX('Monthly Data'!N:N,Calculations!$C$116+MOD(CS186,Calculations!$C$118))+Control!$C$7*Calculations!$C$83*INDEX('Monthly Data'!O:O,Calculations!$C$116+MOD(CS186,Calculations!$C$118))+Control!$C$7*Calculations!$C$84*INDEX('Monthly Data'!P:P,Calculations!$C$116+MOD(CS186,Calculations!$C$118))+Control!$C$7*Calculations!$C$85*INDEX('Monthly Data'!Q:Q,Calculations!$C$116+MOD(CS186,Calculations!$C$118))+(1-Control!$C$7*Calculations!$C$87)*INDEX('Monthly Data'!R:R,Calculations!$C$116+MOD(CS186,Calculations!$C$118))</f>
        <v>1.1702576456120543E-2</v>
      </c>
      <c r="HJ186" s="86">
        <f ca="1">Control!$C$7*Calculations!$C$82*INDEX('Monthly Data'!N:N,Calculations!$C$116+MOD(CT186,Calculations!$C$118))+Control!$C$7*Calculations!$C$83*INDEX('Monthly Data'!O:O,Calculations!$C$116+MOD(CT186,Calculations!$C$118))+Control!$C$7*Calculations!$C$84*INDEX('Monthly Data'!P:P,Calculations!$C$116+MOD(CT186,Calculations!$C$118))+Control!$C$7*Calculations!$C$85*INDEX('Monthly Data'!Q:Q,Calculations!$C$116+MOD(CT186,Calculations!$C$118))+(1-Control!$C$7*Calculations!$C$87)*INDEX('Monthly Data'!R:R,Calculations!$C$116+MOD(CT186,Calculations!$C$118))</f>
        <v>-9.8327855560634558E-3</v>
      </c>
      <c r="HK186" s="86">
        <f ca="1">Control!$C$7*Calculations!$C$82*INDEX('Monthly Data'!N:N,Calculations!$C$116+MOD(CU186,Calculations!$C$118))+Control!$C$7*Calculations!$C$83*INDEX('Monthly Data'!O:O,Calculations!$C$116+MOD(CU186,Calculations!$C$118))+Control!$C$7*Calculations!$C$84*INDEX('Monthly Data'!P:P,Calculations!$C$116+MOD(CU186,Calculations!$C$118))+Control!$C$7*Calculations!$C$85*INDEX('Monthly Data'!Q:Q,Calculations!$C$116+MOD(CU186,Calculations!$C$118))+(1-Control!$C$7*Calculations!$C$87)*INDEX('Monthly Data'!R:R,Calculations!$C$116+MOD(CU186,Calculations!$C$118))</f>
        <v>3.1011313347584085E-2</v>
      </c>
      <c r="HL186" s="86">
        <f ca="1">Control!$C$7*Calculations!$C$82*INDEX('Monthly Data'!N:N,Calculations!$C$116+MOD(CV186,Calculations!$C$118))+Control!$C$7*Calculations!$C$83*INDEX('Monthly Data'!O:O,Calculations!$C$116+MOD(CV186,Calculations!$C$118))+Control!$C$7*Calculations!$C$84*INDEX('Monthly Data'!P:P,Calculations!$C$116+MOD(CV186,Calculations!$C$118))+Control!$C$7*Calculations!$C$85*INDEX('Monthly Data'!Q:Q,Calculations!$C$116+MOD(CV186,Calculations!$C$118))+(1-Control!$C$7*Calculations!$C$87)*INDEX('Monthly Data'!R:R,Calculations!$C$116+MOD(CV186,Calculations!$C$118))</f>
        <v>1.5216630695380906E-2</v>
      </c>
      <c r="HM186" s="86">
        <f ca="1">Control!$C$7*Calculations!$C$82*INDEX('Monthly Data'!N:N,Calculations!$C$116+MOD(CW186,Calculations!$C$118))+Control!$C$7*Calculations!$C$83*INDEX('Monthly Data'!O:O,Calculations!$C$116+MOD(CW186,Calculations!$C$118))+Control!$C$7*Calculations!$C$84*INDEX('Monthly Data'!P:P,Calculations!$C$116+MOD(CW186,Calculations!$C$118))+Control!$C$7*Calculations!$C$85*INDEX('Monthly Data'!Q:Q,Calculations!$C$116+MOD(CW186,Calculations!$C$118))+(1-Control!$C$7*Calculations!$C$87)*INDEX('Monthly Data'!R:R,Calculations!$C$116+MOD(CW186,Calculations!$C$118))</f>
        <v>-2.5419860972892394E-2</v>
      </c>
      <c r="HN186" s="86">
        <f ca="1">Control!$C$7*Calculations!$C$82*INDEX('Monthly Data'!N:N,Calculations!$C$116+MOD(CX186,Calculations!$C$118))+Control!$C$7*Calculations!$C$83*INDEX('Monthly Data'!O:O,Calculations!$C$116+MOD(CX186,Calculations!$C$118))+Control!$C$7*Calculations!$C$84*INDEX('Monthly Data'!P:P,Calculations!$C$116+MOD(CX186,Calculations!$C$118))+Control!$C$7*Calculations!$C$85*INDEX('Monthly Data'!Q:Q,Calculations!$C$116+MOD(CX186,Calculations!$C$118))+(1-Control!$C$7*Calculations!$C$87)*INDEX('Monthly Data'!R:R,Calculations!$C$116+MOD(CX186,Calculations!$C$118))</f>
        <v>-1.3959200237295809E-2</v>
      </c>
      <c r="HO186" s="86">
        <f ca="1">Control!$C$7*Calculations!$C$82*INDEX('Monthly Data'!N:N,Calculations!$C$116+MOD(CY186,Calculations!$C$118))+Control!$C$7*Calculations!$C$83*INDEX('Monthly Data'!O:O,Calculations!$C$116+MOD(CY186,Calculations!$C$118))+Control!$C$7*Calculations!$C$84*INDEX('Monthly Data'!P:P,Calculations!$C$116+MOD(CY186,Calculations!$C$118))+Control!$C$7*Calculations!$C$85*INDEX('Monthly Data'!Q:Q,Calculations!$C$116+MOD(CY186,Calculations!$C$118))+(1-Control!$C$7*Calculations!$C$87)*INDEX('Monthly Data'!R:R,Calculations!$C$116+MOD(CY186,Calculations!$C$118))</f>
        <v>1.5063457444773597E-2</v>
      </c>
      <c r="HP186" s="86">
        <f ca="1">Control!$C$7*Calculations!$C$82*INDEX('Monthly Data'!N:N,Calculations!$C$116+MOD(CZ186,Calculations!$C$118))+Control!$C$7*Calculations!$C$83*INDEX('Monthly Data'!O:O,Calculations!$C$116+MOD(CZ186,Calculations!$C$118))+Control!$C$7*Calculations!$C$84*INDEX('Monthly Data'!P:P,Calculations!$C$116+MOD(CZ186,Calculations!$C$118))+Control!$C$7*Calculations!$C$85*INDEX('Monthly Data'!Q:Q,Calculations!$C$116+MOD(CZ186,Calculations!$C$118))+(1-Control!$C$7*Calculations!$C$87)*INDEX('Monthly Data'!R:R,Calculations!$C$116+MOD(CZ186,Calculations!$C$118))</f>
        <v>3.4808428836917149E-3</v>
      </c>
      <c r="HQ186" s="86">
        <f ca="1">Control!$C$7*Calculations!$C$82*INDEX('Monthly Data'!N:N,Calculations!$C$116+MOD(DA186,Calculations!$C$118))+Control!$C$7*Calculations!$C$83*INDEX('Monthly Data'!O:O,Calculations!$C$116+MOD(DA186,Calculations!$C$118))+Control!$C$7*Calculations!$C$84*INDEX('Monthly Data'!P:P,Calculations!$C$116+MOD(DA186,Calculations!$C$118))+Control!$C$7*Calculations!$C$85*INDEX('Monthly Data'!Q:Q,Calculations!$C$116+MOD(DA186,Calculations!$C$118))+(1-Control!$C$7*Calculations!$C$87)*INDEX('Monthly Data'!R:R,Calculations!$C$116+MOD(DA186,Calculations!$C$118))</f>
        <v>6.1009361253630504E-2</v>
      </c>
      <c r="HR186" s="86">
        <f ca="1">Control!$C$7*Calculations!$C$82*INDEX('Monthly Data'!N:N,Calculations!$C$116+MOD(DB186,Calculations!$C$118))+Control!$C$7*Calculations!$C$83*INDEX('Monthly Data'!O:O,Calculations!$C$116+MOD(DB186,Calculations!$C$118))+Control!$C$7*Calculations!$C$84*INDEX('Monthly Data'!P:P,Calculations!$C$116+MOD(DB186,Calculations!$C$118))+Control!$C$7*Calculations!$C$85*INDEX('Monthly Data'!Q:Q,Calculations!$C$116+MOD(DB186,Calculations!$C$118))+(1-Control!$C$7*Calculations!$C$87)*INDEX('Monthly Data'!R:R,Calculations!$C$116+MOD(DB186,Calculations!$C$118))</f>
        <v>7.9764341593600071E-3</v>
      </c>
      <c r="HS186" s="86">
        <f ca="1">Control!$C$7*Calculations!$C$82*INDEX('Monthly Data'!N:N,Calculations!$C$116+MOD(DC186,Calculations!$C$118))+Control!$C$7*Calculations!$C$83*INDEX('Monthly Data'!O:O,Calculations!$C$116+MOD(DC186,Calculations!$C$118))+Control!$C$7*Calculations!$C$84*INDEX('Monthly Data'!P:P,Calculations!$C$116+MOD(DC186,Calculations!$C$118))+Control!$C$7*Calculations!$C$85*INDEX('Monthly Data'!Q:Q,Calculations!$C$116+MOD(DC186,Calculations!$C$118))+(1-Control!$C$7*Calculations!$C$87)*INDEX('Monthly Data'!R:R,Calculations!$C$116+MOD(DC186,Calculations!$C$118))</f>
        <v>8.4240675975201049E-3</v>
      </c>
      <c r="HT186" s="86">
        <f ca="1">Control!$C$7*Calculations!$C$82*INDEX('Monthly Data'!N:N,Calculations!$C$116+MOD(DD186,Calculations!$C$118))+Control!$C$7*Calculations!$C$83*INDEX('Monthly Data'!O:O,Calculations!$C$116+MOD(DD186,Calculations!$C$118))+Control!$C$7*Calculations!$C$84*INDEX('Monthly Data'!P:P,Calculations!$C$116+MOD(DD186,Calculations!$C$118))+Control!$C$7*Calculations!$C$85*INDEX('Monthly Data'!Q:Q,Calculations!$C$116+MOD(DD186,Calculations!$C$118))+(1-Control!$C$7*Calculations!$C$87)*INDEX('Monthly Data'!R:R,Calculations!$C$116+MOD(DD186,Calculations!$C$118))</f>
        <v>1.2954540023127663E-2</v>
      </c>
      <c r="HU186" s="86">
        <f ca="1">Control!$C$7*Calculations!$C$82*INDEX('Monthly Data'!N:N,Calculations!$C$116+MOD(DE186,Calculations!$C$118))+Control!$C$7*Calculations!$C$83*INDEX('Monthly Data'!O:O,Calculations!$C$116+MOD(DE186,Calculations!$C$118))+Control!$C$7*Calculations!$C$84*INDEX('Monthly Data'!P:P,Calculations!$C$116+MOD(DE186,Calculations!$C$118))+Control!$C$7*Calculations!$C$85*INDEX('Monthly Data'!Q:Q,Calculations!$C$116+MOD(DE186,Calculations!$C$118))+(1-Control!$C$7*Calculations!$C$87)*INDEX('Monthly Data'!R:R,Calculations!$C$116+MOD(DE186,Calculations!$C$118))</f>
        <v>1.1704119272391494E-2</v>
      </c>
      <c r="HV186" s="86">
        <f ca="1">Control!$C$7*Calculations!$C$82*INDEX('Monthly Data'!N:N,Calculations!$C$116+MOD(DF186,Calculations!$C$118))+Control!$C$7*Calculations!$C$83*INDEX('Monthly Data'!O:O,Calculations!$C$116+MOD(DF186,Calculations!$C$118))+Control!$C$7*Calculations!$C$84*INDEX('Monthly Data'!P:P,Calculations!$C$116+MOD(DF186,Calculations!$C$118))+Control!$C$7*Calculations!$C$85*INDEX('Monthly Data'!Q:Q,Calculations!$C$116+MOD(DF186,Calculations!$C$118))+(1-Control!$C$7*Calculations!$C$87)*INDEX('Monthly Data'!R:R,Calculations!$C$116+MOD(DF186,Calculations!$C$118))</f>
        <v>-2.0269389991732112E-2</v>
      </c>
      <c r="HW186" s="86">
        <f ca="1">Control!$C$7*Calculations!$C$82*INDEX('Monthly Data'!N:N,Calculations!$C$116+MOD(DG186,Calculations!$C$118))+Control!$C$7*Calculations!$C$83*INDEX('Monthly Data'!O:O,Calculations!$C$116+MOD(DG186,Calculations!$C$118))+Control!$C$7*Calculations!$C$84*INDEX('Monthly Data'!P:P,Calculations!$C$116+MOD(DG186,Calculations!$C$118))+Control!$C$7*Calculations!$C$85*INDEX('Monthly Data'!Q:Q,Calculations!$C$116+MOD(DG186,Calculations!$C$118))+(1-Control!$C$7*Calculations!$C$87)*INDEX('Monthly Data'!R:R,Calculations!$C$116+MOD(DG186,Calculations!$C$118))</f>
        <v>-6.1115617667135171E-2</v>
      </c>
      <c r="HX186" s="86">
        <f ca="1">Control!$C$7*Calculations!$C$82*INDEX('Monthly Data'!N:N,Calculations!$C$116+MOD(DH186,Calculations!$C$118))+Control!$C$7*Calculations!$C$83*INDEX('Monthly Data'!O:O,Calculations!$C$116+MOD(DH186,Calculations!$C$118))+Control!$C$7*Calculations!$C$84*INDEX('Monthly Data'!P:P,Calculations!$C$116+MOD(DH186,Calculations!$C$118))+Control!$C$7*Calculations!$C$85*INDEX('Monthly Data'!Q:Q,Calculations!$C$116+MOD(DH186,Calculations!$C$118))+(1-Control!$C$7*Calculations!$C$87)*INDEX('Monthly Data'!R:R,Calculations!$C$116+MOD(DH186,Calculations!$C$118))</f>
        <v>-1.0485101266941802E-2</v>
      </c>
      <c r="HY186" s="86">
        <f ca="1">Control!$C$7*Calculations!$C$82*INDEX('Monthly Data'!N:N,Calculations!$C$116+MOD(DI186,Calculations!$C$118))+Control!$C$7*Calculations!$C$83*INDEX('Monthly Data'!O:O,Calculations!$C$116+MOD(DI186,Calculations!$C$118))+Control!$C$7*Calculations!$C$84*INDEX('Monthly Data'!P:P,Calculations!$C$116+MOD(DI186,Calculations!$C$118))+Control!$C$7*Calculations!$C$85*INDEX('Monthly Data'!Q:Q,Calculations!$C$116+MOD(DI186,Calculations!$C$118))+(1-Control!$C$7*Calculations!$C$87)*INDEX('Monthly Data'!R:R,Calculations!$C$116+MOD(DI186,Calculations!$C$118))</f>
        <v>-1.6546126717384396E-2</v>
      </c>
      <c r="HZ186" s="86">
        <f ca="1">Control!$C$7*Calculations!$C$82*INDEX('Monthly Data'!N:N,Calculations!$C$116+MOD(DJ186,Calculations!$C$118))+Control!$C$7*Calculations!$C$83*INDEX('Monthly Data'!O:O,Calculations!$C$116+MOD(DJ186,Calculations!$C$118))+Control!$C$7*Calculations!$C$84*INDEX('Monthly Data'!P:P,Calculations!$C$116+MOD(DJ186,Calculations!$C$118))+Control!$C$7*Calculations!$C$85*INDEX('Monthly Data'!Q:Q,Calculations!$C$116+MOD(DJ186,Calculations!$C$118))+(1-Control!$C$7*Calculations!$C$87)*INDEX('Monthly Data'!R:R,Calculations!$C$116+MOD(DJ186,Calculations!$C$118))</f>
        <v>-4.3408051735618014E-2</v>
      </c>
      <c r="IA186" s="86">
        <f ca="1">Control!$C$7*Calculations!$C$82*INDEX('Monthly Data'!N:N,Calculations!$C$116+MOD(DK186,Calculations!$C$118))+Control!$C$7*Calculations!$C$83*INDEX('Monthly Data'!O:O,Calculations!$C$116+MOD(DK186,Calculations!$C$118))+Control!$C$7*Calculations!$C$84*INDEX('Monthly Data'!P:P,Calculations!$C$116+MOD(DK186,Calculations!$C$118))+Control!$C$7*Calculations!$C$85*INDEX('Monthly Data'!Q:Q,Calculations!$C$116+MOD(DK186,Calculations!$C$118))+(1-Control!$C$7*Calculations!$C$87)*INDEX('Monthly Data'!R:R,Calculations!$C$116+MOD(DK186,Calculations!$C$118))</f>
        <v>1.0353752315110615E-2</v>
      </c>
      <c r="IB186" s="86">
        <f ca="1">Control!$C$7*Calculations!$C$82*INDEX('Monthly Data'!N:N,Calculations!$C$116+MOD(DL186,Calculations!$C$118))+Control!$C$7*Calculations!$C$83*INDEX('Monthly Data'!O:O,Calculations!$C$116+MOD(DL186,Calculations!$C$118))+Control!$C$7*Calculations!$C$84*INDEX('Monthly Data'!P:P,Calculations!$C$116+MOD(DL186,Calculations!$C$118))+Control!$C$7*Calculations!$C$85*INDEX('Monthly Data'!Q:Q,Calculations!$C$116+MOD(DL186,Calculations!$C$118))+(1-Control!$C$7*Calculations!$C$87)*INDEX('Monthly Data'!R:R,Calculations!$C$116+MOD(DL186,Calculations!$C$118))</f>
        <v>3.1011313347584085E-2</v>
      </c>
      <c r="IC186" s="86">
        <f ca="1">Control!$C$7*Calculations!$C$82*INDEX('Monthly Data'!N:N,Calculations!$C$116+MOD(DM186,Calculations!$C$118))+Control!$C$7*Calculations!$C$83*INDEX('Monthly Data'!O:O,Calculations!$C$116+MOD(DM186,Calculations!$C$118))+Control!$C$7*Calculations!$C$84*INDEX('Monthly Data'!P:P,Calculations!$C$116+MOD(DM186,Calculations!$C$118))+Control!$C$7*Calculations!$C$85*INDEX('Monthly Data'!Q:Q,Calculations!$C$116+MOD(DM186,Calculations!$C$118))+(1-Control!$C$7*Calculations!$C$87)*INDEX('Monthly Data'!R:R,Calculations!$C$116+MOD(DM186,Calculations!$C$118))</f>
        <v>-4.3408051735618014E-2</v>
      </c>
      <c r="ID186" s="86">
        <f ca="1">Control!$C$7*Calculations!$C$82*INDEX('Monthly Data'!N:N,Calculations!$C$116+MOD(DN186,Calculations!$C$118))+Control!$C$7*Calculations!$C$83*INDEX('Monthly Data'!O:O,Calculations!$C$116+MOD(DN186,Calculations!$C$118))+Control!$C$7*Calculations!$C$84*INDEX('Monthly Data'!P:P,Calculations!$C$116+MOD(DN186,Calculations!$C$118))+Control!$C$7*Calculations!$C$85*INDEX('Monthly Data'!Q:Q,Calculations!$C$116+MOD(DN186,Calculations!$C$118))+(1-Control!$C$7*Calculations!$C$87)*INDEX('Monthly Data'!R:R,Calculations!$C$116+MOD(DN186,Calculations!$C$118))</f>
        <v>3.6332715283247441E-2</v>
      </c>
      <c r="IE186" s="86">
        <f ca="1">Control!$C$7*Calculations!$C$82*INDEX('Monthly Data'!N:N,Calculations!$C$116+MOD(DO186,Calculations!$C$118))+Control!$C$7*Calculations!$C$83*INDEX('Monthly Data'!O:O,Calculations!$C$116+MOD(DO186,Calculations!$C$118))+Control!$C$7*Calculations!$C$84*INDEX('Monthly Data'!P:P,Calculations!$C$116+MOD(DO186,Calculations!$C$118))+Control!$C$7*Calculations!$C$85*INDEX('Monthly Data'!Q:Q,Calculations!$C$116+MOD(DO186,Calculations!$C$118))+(1-Control!$C$7*Calculations!$C$87)*INDEX('Monthly Data'!R:R,Calculations!$C$116+MOD(DO186,Calculations!$C$118))</f>
        <v>-4.417423226995453E-3</v>
      </c>
      <c r="IF186" s="86">
        <f ca="1">Control!$C$7*Calculations!$C$82*INDEX('Monthly Data'!N:N,Calculations!$C$116+MOD(DP186,Calculations!$C$118))+Control!$C$7*Calculations!$C$83*INDEX('Monthly Data'!O:O,Calculations!$C$116+MOD(DP186,Calculations!$C$118))+Control!$C$7*Calculations!$C$84*INDEX('Monthly Data'!P:P,Calculations!$C$116+MOD(DP186,Calculations!$C$118))+Control!$C$7*Calculations!$C$85*INDEX('Monthly Data'!Q:Q,Calculations!$C$116+MOD(DP186,Calculations!$C$118))+(1-Control!$C$7*Calculations!$C$87)*INDEX('Monthly Data'!R:R,Calculations!$C$116+MOD(DP186,Calculations!$C$118))</f>
        <v>-1.8530040247387896E-2</v>
      </c>
      <c r="IG186" s="88">
        <f ca="1">Control!$C$8*(1+DQ186)*(1+DR186)*(1+DS186)*(1+DT186)*(1+DU186)*(1+DV186)*(1+DW186)*(1+DX186)*(1+DY186)*(1+DZ186)*(1+EA186)*(1+EB186)*(1+EC186)*(1+ED186)*(1+EE186)*(1+EF186)*(1+EG186)*(1+EH186)*(1+EI186)*(1+EJ186)*(1+EK186)*(1+EL186)*(1+EM186)*(1+EN186)*(1+EO186)*(1+EP186)*(1+EQ186)*(1+ER186)*(1+ES186)*(1+ET186)*(1+EU186)*(1+EV186)*(1+EW186)*(1+EX186)*(1+EY186)*(1+EZ186)*(1+FA186)*(1+FB186)*(1+FC186)*(1+FD186)*(1+FE186)*(1+FF186)*(1+FG186)*(1+FH186)*(1+FI186)*(1+FJ186)*(1+FK186)*(1+FL186)*(1+FM186)*(1+FN186)*(1+FO186)*(1+FP186)*(1+FQ186)*(1+FR186)*(1+FS186)*(1+FT186)*(1+FU186)*(1+FV186)*(1+FW186)*(1+FX186)*(1+FY186)*(1+FZ186)*(1+GA186)*(1+GB186)*(1+GC186)*(1+GD186)*(1+GE186)*(1+GF186)*(1+GG186)*(1+GH186)*(1+GI186)*(1+GJ186)*(1+GK186)*(1+GL186)*(1+GM186)*(1+GN186)*(1+GO186)*(1+GP186)*(1+GQ186)*(1+GR186)*(1+GS186)*(1+GT186)*(1+GU186)*(1+GV186)*(1+GW186)*(1+GX186)*(1+GY186)*(1+GZ186)*(1+HA186)*(1+HB186)*(1+HC186)*(1+HD186)*(1+HE186)*(1+HF186)*(1+HG186)*(1+HH186)*(1+HI186)*(1+HJ186)*(1+HK186)*(1+HL186)*(1+HM186)*(1+HN186)*(1+HO186)*(1+HP186)*(1+HQ186)*(1+HR186)*(1+HS186)*(1+HT186)*(1+HU186)*(1+HV186)*(1+HW186)*(1+HX186)*(1+HY186)*(1+HZ186)*(1+IA186)*(1+IB186)*(1+IC186)*(1+ID186)*(1+IE186)*(1+IF186)</f>
        <v>99193.655097967028</v>
      </c>
    </row>
    <row r="187" spans="1:241" x14ac:dyDescent="0.25">
      <c r="A187">
        <v>104</v>
      </c>
      <c r="B187">
        <v>26</v>
      </c>
      <c r="C187">
        <v>84</v>
      </c>
      <c r="D187">
        <v>24</v>
      </c>
      <c r="E187">
        <v>118</v>
      </c>
      <c r="F187">
        <v>64</v>
      </c>
      <c r="G187">
        <v>31</v>
      </c>
      <c r="H187">
        <v>38</v>
      </c>
      <c r="I187">
        <v>82</v>
      </c>
      <c r="J187">
        <v>110</v>
      </c>
      <c r="K187">
        <v>41</v>
      </c>
      <c r="L187">
        <v>22</v>
      </c>
      <c r="M187">
        <v>112</v>
      </c>
      <c r="N187">
        <v>89</v>
      </c>
      <c r="O187">
        <v>29</v>
      </c>
      <c r="P187">
        <v>110</v>
      </c>
      <c r="Q187">
        <v>106</v>
      </c>
      <c r="R187">
        <v>6</v>
      </c>
      <c r="S187">
        <v>30</v>
      </c>
      <c r="T187">
        <v>53</v>
      </c>
      <c r="U187">
        <v>76</v>
      </c>
      <c r="V187">
        <v>101</v>
      </c>
      <c r="W187">
        <v>49</v>
      </c>
      <c r="X187">
        <v>116</v>
      </c>
      <c r="Y187">
        <v>76</v>
      </c>
      <c r="Z187">
        <v>60</v>
      </c>
      <c r="AA187">
        <v>22</v>
      </c>
      <c r="AB187">
        <v>28</v>
      </c>
      <c r="AC187">
        <v>47</v>
      </c>
      <c r="AD187">
        <v>1</v>
      </c>
      <c r="AE187">
        <v>58</v>
      </c>
      <c r="AF187">
        <v>109</v>
      </c>
      <c r="AG187">
        <v>117</v>
      </c>
      <c r="AH187">
        <v>100</v>
      </c>
      <c r="AI187">
        <v>43</v>
      </c>
      <c r="AJ187">
        <v>8</v>
      </c>
      <c r="AK187">
        <v>20</v>
      </c>
      <c r="AL187">
        <v>5</v>
      </c>
      <c r="AM187">
        <v>100</v>
      </c>
      <c r="AN187">
        <v>107</v>
      </c>
      <c r="AO187">
        <v>41</v>
      </c>
      <c r="AP187">
        <v>93</v>
      </c>
      <c r="AQ187">
        <v>82</v>
      </c>
      <c r="AR187">
        <v>86</v>
      </c>
      <c r="AS187">
        <v>6</v>
      </c>
      <c r="AT187">
        <v>9</v>
      </c>
      <c r="AU187">
        <v>26</v>
      </c>
      <c r="AV187">
        <v>42</v>
      </c>
      <c r="AW187">
        <v>24</v>
      </c>
      <c r="AX187">
        <v>60</v>
      </c>
      <c r="AY187">
        <v>68</v>
      </c>
      <c r="AZ187">
        <v>91</v>
      </c>
      <c r="BA187">
        <v>19</v>
      </c>
      <c r="BB187">
        <v>40</v>
      </c>
      <c r="BC187">
        <v>39</v>
      </c>
      <c r="BD187">
        <v>103</v>
      </c>
      <c r="BE187">
        <v>80</v>
      </c>
      <c r="BF187">
        <v>26</v>
      </c>
      <c r="BG187">
        <v>74</v>
      </c>
      <c r="BH187">
        <v>69</v>
      </c>
      <c r="BI187">
        <v>44</v>
      </c>
      <c r="BJ187">
        <v>0</v>
      </c>
      <c r="BK187">
        <v>20</v>
      </c>
      <c r="BL187">
        <v>112</v>
      </c>
      <c r="BM187">
        <v>99</v>
      </c>
      <c r="BN187">
        <v>63</v>
      </c>
      <c r="BO187">
        <v>83</v>
      </c>
      <c r="BP187">
        <v>46</v>
      </c>
      <c r="BQ187">
        <v>45</v>
      </c>
      <c r="BR187">
        <v>62</v>
      </c>
      <c r="BS187">
        <v>49</v>
      </c>
      <c r="BT187">
        <v>46</v>
      </c>
      <c r="BU187">
        <v>57</v>
      </c>
      <c r="BV187">
        <v>80</v>
      </c>
      <c r="BW187">
        <v>94</v>
      </c>
      <c r="BX187">
        <v>53</v>
      </c>
      <c r="BY187">
        <v>110</v>
      </c>
      <c r="BZ187">
        <v>54</v>
      </c>
      <c r="CA187">
        <v>16</v>
      </c>
      <c r="CB187">
        <v>15</v>
      </c>
      <c r="CC187">
        <v>54</v>
      </c>
      <c r="CD187">
        <v>105</v>
      </c>
      <c r="CE187">
        <v>54</v>
      </c>
      <c r="CF187">
        <v>117</v>
      </c>
      <c r="CG187">
        <v>43</v>
      </c>
      <c r="CH187">
        <v>64</v>
      </c>
      <c r="CI187">
        <v>55</v>
      </c>
      <c r="CJ187">
        <v>11</v>
      </c>
      <c r="CK187">
        <v>67</v>
      </c>
      <c r="CL187">
        <v>112</v>
      </c>
      <c r="CM187">
        <v>95</v>
      </c>
      <c r="CN187">
        <v>78</v>
      </c>
      <c r="CO187">
        <v>57</v>
      </c>
      <c r="CP187">
        <v>44</v>
      </c>
      <c r="CQ187">
        <v>108</v>
      </c>
      <c r="CR187">
        <v>91</v>
      </c>
      <c r="CS187">
        <v>96</v>
      </c>
      <c r="CT187">
        <v>63</v>
      </c>
      <c r="CU187">
        <v>86</v>
      </c>
      <c r="CV187">
        <v>75</v>
      </c>
      <c r="CW187">
        <v>68</v>
      </c>
      <c r="CX187">
        <v>23</v>
      </c>
      <c r="CY187">
        <v>13</v>
      </c>
      <c r="CZ187">
        <v>55</v>
      </c>
      <c r="DA187">
        <v>66</v>
      </c>
      <c r="DB187">
        <v>108</v>
      </c>
      <c r="DC187">
        <v>105</v>
      </c>
      <c r="DD187">
        <v>51</v>
      </c>
      <c r="DE187">
        <v>51</v>
      </c>
      <c r="DF187">
        <v>50</v>
      </c>
      <c r="DG187">
        <v>81</v>
      </c>
      <c r="DH187">
        <v>10</v>
      </c>
      <c r="DI187">
        <v>56</v>
      </c>
      <c r="DJ187">
        <v>78</v>
      </c>
      <c r="DK187">
        <v>11</v>
      </c>
      <c r="DL187">
        <v>86</v>
      </c>
      <c r="DM187">
        <v>77</v>
      </c>
      <c r="DN187">
        <v>60</v>
      </c>
      <c r="DO187">
        <v>19</v>
      </c>
      <c r="DP187">
        <v>13</v>
      </c>
      <c r="DQ187" s="86">
        <f ca="1">Control!$C$7*Calculations!$C$82*INDEX('Monthly Data'!N:N,Calculations!$C$116+MOD(A187,Calculations!$C$118))+Control!$C$7*Calculations!$C$83*INDEX('Monthly Data'!O:O,Calculations!$C$116+MOD(A187,Calculations!$C$118))+Control!$C$7*Calculations!$C$84*INDEX('Monthly Data'!P:P,Calculations!$C$116+MOD(A187,Calculations!$C$118))+Control!$C$7*Calculations!$C$85*INDEX('Monthly Data'!Q:Q,Calculations!$C$116+MOD(A187,Calculations!$C$118))+(1-Control!$C$7*Calculations!$C$87)*INDEX('Monthly Data'!R:R,Calculations!$C$116+MOD(A187,Calculations!$C$118))</f>
        <v>2.9708469559001142E-2</v>
      </c>
      <c r="DR187" s="86">
        <f ca="1">Control!$C$7*Calculations!$C$82*INDEX('Monthly Data'!N:N,Calculations!$C$116+MOD(B187,Calculations!$C$118))+Control!$C$7*Calculations!$C$83*INDEX('Monthly Data'!O:O,Calculations!$C$116+MOD(B187,Calculations!$C$118))+Control!$C$7*Calculations!$C$84*INDEX('Monthly Data'!P:P,Calculations!$C$116+MOD(B187,Calculations!$C$118))+Control!$C$7*Calculations!$C$85*INDEX('Monthly Data'!Q:Q,Calculations!$C$116+MOD(B187,Calculations!$C$118))+(1-Control!$C$7*Calculations!$C$87)*INDEX('Monthly Data'!R:R,Calculations!$C$116+MOD(B187,Calculations!$C$118))</f>
        <v>6.3250222980707482E-3</v>
      </c>
      <c r="DS187" s="86">
        <f ca="1">Control!$C$7*Calculations!$C$82*INDEX('Monthly Data'!N:N,Calculations!$C$116+MOD(C187,Calculations!$C$118))+Control!$C$7*Calculations!$C$83*INDEX('Monthly Data'!O:O,Calculations!$C$116+MOD(C187,Calculations!$C$118))+Control!$C$7*Calculations!$C$84*INDEX('Monthly Data'!P:P,Calculations!$C$116+MOD(C187,Calculations!$C$118))+Control!$C$7*Calculations!$C$85*INDEX('Monthly Data'!Q:Q,Calculations!$C$116+MOD(C187,Calculations!$C$118))+(1-Control!$C$7*Calculations!$C$87)*INDEX('Monthly Data'!R:R,Calculations!$C$116+MOD(C187,Calculations!$C$118))</f>
        <v>-1.880155173376722E-2</v>
      </c>
      <c r="DT187" s="86">
        <f ca="1">Control!$C$7*Calculations!$C$82*INDEX('Monthly Data'!N:N,Calculations!$C$116+MOD(D187,Calculations!$C$118))+Control!$C$7*Calculations!$C$83*INDEX('Monthly Data'!O:O,Calculations!$C$116+MOD(D187,Calculations!$C$118))+Control!$C$7*Calculations!$C$84*INDEX('Monthly Data'!P:P,Calculations!$C$116+MOD(D187,Calculations!$C$118))+Control!$C$7*Calculations!$C$85*INDEX('Monthly Data'!Q:Q,Calculations!$C$116+MOD(D187,Calculations!$C$118))+(1-Control!$C$7*Calculations!$C$87)*INDEX('Monthly Data'!R:R,Calculations!$C$116+MOD(D187,Calculations!$C$118))</f>
        <v>4.2795950888382334E-3</v>
      </c>
      <c r="DU187" s="86">
        <f ca="1">Control!$C$7*Calculations!$C$82*INDEX('Monthly Data'!N:N,Calculations!$C$116+MOD(E187,Calculations!$C$118))+Control!$C$7*Calculations!$C$83*INDEX('Monthly Data'!O:O,Calculations!$C$116+MOD(E187,Calculations!$C$118))+Control!$C$7*Calculations!$C$84*INDEX('Monthly Data'!P:P,Calculations!$C$116+MOD(E187,Calculations!$C$118))+Control!$C$7*Calculations!$C$85*INDEX('Monthly Data'!Q:Q,Calculations!$C$116+MOD(E187,Calculations!$C$118))+(1-Control!$C$7*Calculations!$C$87)*INDEX('Monthly Data'!R:R,Calculations!$C$116+MOD(E187,Calculations!$C$118))</f>
        <v>3.4808428836917149E-3</v>
      </c>
      <c r="DV187" s="86">
        <f ca="1">Control!$C$7*Calculations!$C$82*INDEX('Monthly Data'!N:N,Calculations!$C$116+MOD(F187,Calculations!$C$118))+Control!$C$7*Calculations!$C$83*INDEX('Monthly Data'!O:O,Calculations!$C$116+MOD(F187,Calculations!$C$118))+Control!$C$7*Calculations!$C$84*INDEX('Monthly Data'!P:P,Calculations!$C$116+MOD(F187,Calculations!$C$118))+Control!$C$7*Calculations!$C$85*INDEX('Monthly Data'!Q:Q,Calculations!$C$116+MOD(F187,Calculations!$C$118))+(1-Control!$C$7*Calculations!$C$87)*INDEX('Monthly Data'!R:R,Calculations!$C$116+MOD(F187,Calculations!$C$118))</f>
        <v>-2.4571433440223247E-2</v>
      </c>
      <c r="DW187" s="86">
        <f ca="1">Control!$C$7*Calculations!$C$82*INDEX('Monthly Data'!N:N,Calculations!$C$116+MOD(G187,Calculations!$C$118))+Control!$C$7*Calculations!$C$83*INDEX('Monthly Data'!O:O,Calculations!$C$116+MOD(G187,Calculations!$C$118))+Control!$C$7*Calculations!$C$84*INDEX('Monthly Data'!P:P,Calculations!$C$116+MOD(G187,Calculations!$C$118))+Control!$C$7*Calculations!$C$85*INDEX('Monthly Data'!Q:Q,Calculations!$C$116+MOD(G187,Calculations!$C$118))+(1-Control!$C$7*Calculations!$C$87)*INDEX('Monthly Data'!R:R,Calculations!$C$116+MOD(G187,Calculations!$C$118))</f>
        <v>1.8665061640915637E-2</v>
      </c>
      <c r="DX187" s="86">
        <f ca="1">Control!$C$7*Calculations!$C$82*INDEX('Monthly Data'!N:N,Calculations!$C$116+MOD(H187,Calculations!$C$118))+Control!$C$7*Calculations!$C$83*INDEX('Monthly Data'!O:O,Calculations!$C$116+MOD(H187,Calculations!$C$118))+Control!$C$7*Calculations!$C$84*INDEX('Monthly Data'!P:P,Calculations!$C$116+MOD(H187,Calculations!$C$118))+Control!$C$7*Calculations!$C$85*INDEX('Monthly Data'!Q:Q,Calculations!$C$116+MOD(H187,Calculations!$C$118))+(1-Control!$C$7*Calculations!$C$87)*INDEX('Monthly Data'!R:R,Calculations!$C$116+MOD(H187,Calculations!$C$118))</f>
        <v>1.3891563624307685E-2</v>
      </c>
      <c r="DY187" s="86">
        <f ca="1">Control!$C$7*Calculations!$C$82*INDEX('Monthly Data'!N:N,Calculations!$C$116+MOD(I187,Calculations!$C$118))+Control!$C$7*Calculations!$C$83*INDEX('Monthly Data'!O:O,Calculations!$C$116+MOD(I187,Calculations!$C$118))+Control!$C$7*Calculations!$C$84*INDEX('Monthly Data'!P:P,Calculations!$C$116+MOD(I187,Calculations!$C$118))+Control!$C$7*Calculations!$C$85*INDEX('Monthly Data'!Q:Q,Calculations!$C$116+MOD(I187,Calculations!$C$118))+(1-Control!$C$7*Calculations!$C$87)*INDEX('Monthly Data'!R:R,Calculations!$C$116+MOD(I187,Calculations!$C$118))</f>
        <v>1.7361594973213587E-2</v>
      </c>
      <c r="DZ187" s="86">
        <f ca="1">Control!$C$7*Calculations!$C$82*INDEX('Monthly Data'!N:N,Calculations!$C$116+MOD(J187,Calculations!$C$118))+Control!$C$7*Calculations!$C$83*INDEX('Monthly Data'!O:O,Calculations!$C$116+MOD(J187,Calculations!$C$118))+Control!$C$7*Calculations!$C$84*INDEX('Monthly Data'!P:P,Calculations!$C$116+MOD(J187,Calculations!$C$118))+Control!$C$7*Calculations!$C$85*INDEX('Monthly Data'!Q:Q,Calculations!$C$116+MOD(J187,Calculations!$C$118))+(1-Control!$C$7*Calculations!$C$87)*INDEX('Monthly Data'!R:R,Calculations!$C$116+MOD(J187,Calculations!$C$118))</f>
        <v>3.127051071655923E-3</v>
      </c>
      <c r="EA187" s="86">
        <f ca="1">Control!$C$7*Calculations!$C$82*INDEX('Monthly Data'!N:N,Calculations!$C$116+MOD(K187,Calculations!$C$118))+Control!$C$7*Calculations!$C$83*INDEX('Monthly Data'!O:O,Calculations!$C$116+MOD(K187,Calculations!$C$118))+Control!$C$7*Calculations!$C$84*INDEX('Monthly Data'!P:P,Calculations!$C$116+MOD(K187,Calculations!$C$118))+Control!$C$7*Calculations!$C$85*INDEX('Monthly Data'!Q:Q,Calculations!$C$116+MOD(K187,Calculations!$C$118))+(1-Control!$C$7*Calculations!$C$87)*INDEX('Monthly Data'!R:R,Calculations!$C$116+MOD(K187,Calculations!$C$118))</f>
        <v>-3.8554137824290124E-2</v>
      </c>
      <c r="EB187" s="86">
        <f ca="1">Control!$C$7*Calculations!$C$82*INDEX('Monthly Data'!N:N,Calculations!$C$116+MOD(L187,Calculations!$C$118))+Control!$C$7*Calculations!$C$83*INDEX('Monthly Data'!O:O,Calculations!$C$116+MOD(L187,Calculations!$C$118))+Control!$C$7*Calculations!$C$84*INDEX('Monthly Data'!P:P,Calculations!$C$116+MOD(L187,Calculations!$C$118))+Control!$C$7*Calculations!$C$85*INDEX('Monthly Data'!Q:Q,Calculations!$C$116+MOD(L187,Calculations!$C$118))+(1-Control!$C$7*Calculations!$C$87)*INDEX('Monthly Data'!R:R,Calculations!$C$116+MOD(L187,Calculations!$C$118))</f>
        <v>1.50127906355989E-2</v>
      </c>
      <c r="EC187" s="86">
        <f ca="1">Control!$C$7*Calculations!$C$82*INDEX('Monthly Data'!N:N,Calculations!$C$116+MOD(M187,Calculations!$C$118))+Control!$C$7*Calculations!$C$83*INDEX('Monthly Data'!O:O,Calculations!$C$116+MOD(M187,Calculations!$C$118))+Control!$C$7*Calculations!$C$84*INDEX('Monthly Data'!P:P,Calculations!$C$116+MOD(M187,Calculations!$C$118))+Control!$C$7*Calculations!$C$85*INDEX('Monthly Data'!Q:Q,Calculations!$C$116+MOD(M187,Calculations!$C$118))+(1-Control!$C$7*Calculations!$C$87)*INDEX('Monthly Data'!R:R,Calculations!$C$116+MOD(M187,Calculations!$C$118))</f>
        <v>1.142101364887867E-2</v>
      </c>
      <c r="ED187" s="86">
        <f ca="1">Control!$C$7*Calculations!$C$82*INDEX('Monthly Data'!N:N,Calculations!$C$116+MOD(N187,Calculations!$C$118))+Control!$C$7*Calculations!$C$83*INDEX('Monthly Data'!O:O,Calculations!$C$116+MOD(N187,Calculations!$C$118))+Control!$C$7*Calculations!$C$84*INDEX('Monthly Data'!P:P,Calculations!$C$116+MOD(N187,Calculations!$C$118))+Control!$C$7*Calculations!$C$85*INDEX('Monthly Data'!Q:Q,Calculations!$C$116+MOD(N187,Calculations!$C$118))+(1-Control!$C$7*Calculations!$C$87)*INDEX('Monthly Data'!R:R,Calculations!$C$116+MOD(N187,Calculations!$C$118))</f>
        <v>2.3852824346838646E-2</v>
      </c>
      <c r="EE187" s="86">
        <f ca="1">Control!$C$7*Calculations!$C$82*INDEX('Monthly Data'!N:N,Calculations!$C$116+MOD(O187,Calculations!$C$118))+Control!$C$7*Calculations!$C$83*INDEX('Monthly Data'!O:O,Calculations!$C$116+MOD(O187,Calculations!$C$118))+Control!$C$7*Calculations!$C$84*INDEX('Monthly Data'!P:P,Calculations!$C$116+MOD(O187,Calculations!$C$118))+Control!$C$7*Calculations!$C$85*INDEX('Monthly Data'!Q:Q,Calculations!$C$116+MOD(O187,Calculations!$C$118))+(1-Control!$C$7*Calculations!$C$87)*INDEX('Monthly Data'!R:R,Calculations!$C$116+MOD(O187,Calculations!$C$118))</f>
        <v>1.5115046179922851E-2</v>
      </c>
      <c r="EF187" s="86">
        <f ca="1">Control!$C$7*Calculations!$C$82*INDEX('Monthly Data'!N:N,Calculations!$C$116+MOD(P187,Calculations!$C$118))+Control!$C$7*Calculations!$C$83*INDEX('Monthly Data'!O:O,Calculations!$C$116+MOD(P187,Calculations!$C$118))+Control!$C$7*Calculations!$C$84*INDEX('Monthly Data'!P:P,Calculations!$C$116+MOD(P187,Calculations!$C$118))+Control!$C$7*Calculations!$C$85*INDEX('Monthly Data'!Q:Q,Calculations!$C$116+MOD(P187,Calculations!$C$118))+(1-Control!$C$7*Calculations!$C$87)*INDEX('Monthly Data'!R:R,Calculations!$C$116+MOD(P187,Calculations!$C$118))</f>
        <v>3.127051071655923E-3</v>
      </c>
      <c r="EG187" s="86">
        <f ca="1">Control!$C$7*Calculations!$C$82*INDEX('Monthly Data'!N:N,Calculations!$C$116+MOD(Q187,Calculations!$C$118))+Control!$C$7*Calculations!$C$83*INDEX('Monthly Data'!O:O,Calculations!$C$116+MOD(Q187,Calculations!$C$118))+Control!$C$7*Calculations!$C$84*INDEX('Monthly Data'!P:P,Calculations!$C$116+MOD(Q187,Calculations!$C$118))+Control!$C$7*Calculations!$C$85*INDEX('Monthly Data'!Q:Q,Calculations!$C$116+MOD(Q187,Calculations!$C$118))+(1-Control!$C$7*Calculations!$C$87)*INDEX('Monthly Data'!R:R,Calculations!$C$116+MOD(Q187,Calculations!$C$118))</f>
        <v>6.6954569943530936E-3</v>
      </c>
      <c r="EH187" s="86">
        <f ca="1">Control!$C$7*Calculations!$C$82*INDEX('Monthly Data'!N:N,Calculations!$C$116+MOD(R187,Calculations!$C$118))+Control!$C$7*Calculations!$C$83*INDEX('Monthly Data'!O:O,Calculations!$C$116+MOD(R187,Calculations!$C$118))+Control!$C$7*Calculations!$C$84*INDEX('Monthly Data'!P:P,Calculations!$C$116+MOD(R187,Calculations!$C$118))+Control!$C$7*Calculations!$C$85*INDEX('Monthly Data'!Q:Q,Calculations!$C$116+MOD(R187,Calculations!$C$118))+(1-Control!$C$7*Calculations!$C$87)*INDEX('Monthly Data'!R:R,Calculations!$C$116+MOD(R187,Calculations!$C$118))</f>
        <v>4.7768166384148329E-3</v>
      </c>
      <c r="EI187" s="86">
        <f ca="1">Control!$C$7*Calculations!$C$82*INDEX('Monthly Data'!N:N,Calculations!$C$116+MOD(S187,Calculations!$C$118))+Control!$C$7*Calculations!$C$83*INDEX('Monthly Data'!O:O,Calculations!$C$116+MOD(S187,Calculations!$C$118))+Control!$C$7*Calculations!$C$84*INDEX('Monthly Data'!P:P,Calculations!$C$116+MOD(S187,Calculations!$C$118))+Control!$C$7*Calculations!$C$85*INDEX('Monthly Data'!Q:Q,Calculations!$C$116+MOD(S187,Calculations!$C$118))+(1-Control!$C$7*Calculations!$C$87)*INDEX('Monthly Data'!R:R,Calculations!$C$116+MOD(S187,Calculations!$C$118))</f>
        <v>7.9764341593600071E-3</v>
      </c>
      <c r="EJ187" s="86">
        <f ca="1">Control!$C$7*Calculations!$C$82*INDEX('Monthly Data'!N:N,Calculations!$C$116+MOD(T187,Calculations!$C$118))+Control!$C$7*Calculations!$C$83*INDEX('Monthly Data'!O:O,Calculations!$C$116+MOD(T187,Calculations!$C$118))+Control!$C$7*Calculations!$C$84*INDEX('Monthly Data'!P:P,Calculations!$C$116+MOD(T187,Calculations!$C$118))+Control!$C$7*Calculations!$C$85*INDEX('Monthly Data'!Q:Q,Calculations!$C$116+MOD(T187,Calculations!$C$118))+(1-Control!$C$7*Calculations!$C$87)*INDEX('Monthly Data'!R:R,Calculations!$C$116+MOD(T187,Calculations!$C$118))</f>
        <v>1.1786765492207996E-2</v>
      </c>
      <c r="EK187" s="86">
        <f ca="1">Control!$C$7*Calculations!$C$82*INDEX('Monthly Data'!N:N,Calculations!$C$116+MOD(U187,Calculations!$C$118))+Control!$C$7*Calculations!$C$83*INDEX('Monthly Data'!O:O,Calculations!$C$116+MOD(U187,Calculations!$C$118))+Control!$C$7*Calculations!$C$84*INDEX('Monthly Data'!P:P,Calculations!$C$116+MOD(U187,Calculations!$C$118))+Control!$C$7*Calculations!$C$85*INDEX('Monthly Data'!Q:Q,Calculations!$C$116+MOD(U187,Calculations!$C$118))+(1-Control!$C$7*Calculations!$C$87)*INDEX('Monthly Data'!R:R,Calculations!$C$116+MOD(U187,Calculations!$C$118))</f>
        <v>3.5231336013669103E-2</v>
      </c>
      <c r="EL187" s="86">
        <f ca="1">Control!$C$7*Calculations!$C$82*INDEX('Monthly Data'!N:N,Calculations!$C$116+MOD(V187,Calculations!$C$118))+Control!$C$7*Calculations!$C$83*INDEX('Monthly Data'!O:O,Calculations!$C$116+MOD(V187,Calculations!$C$118))+Control!$C$7*Calculations!$C$84*INDEX('Monthly Data'!P:P,Calculations!$C$116+MOD(V187,Calculations!$C$118))+Control!$C$7*Calculations!$C$85*INDEX('Monthly Data'!Q:Q,Calculations!$C$116+MOD(V187,Calculations!$C$118))+(1-Control!$C$7*Calculations!$C$87)*INDEX('Monthly Data'!R:R,Calculations!$C$116+MOD(V187,Calculations!$C$118))</f>
        <v>-2.5168357537820856E-4</v>
      </c>
      <c r="EM187" s="86">
        <f ca="1">Control!$C$7*Calculations!$C$82*INDEX('Monthly Data'!N:N,Calculations!$C$116+MOD(W187,Calculations!$C$118))+Control!$C$7*Calculations!$C$83*INDEX('Monthly Data'!O:O,Calculations!$C$116+MOD(W187,Calculations!$C$118))+Control!$C$7*Calculations!$C$84*INDEX('Monthly Data'!P:P,Calculations!$C$116+MOD(W187,Calculations!$C$118))+Control!$C$7*Calculations!$C$85*INDEX('Monthly Data'!Q:Q,Calculations!$C$116+MOD(W187,Calculations!$C$118))+(1-Control!$C$7*Calculations!$C$87)*INDEX('Monthly Data'!R:R,Calculations!$C$116+MOD(W187,Calculations!$C$118))</f>
        <v>-1.4213734788548189E-2</v>
      </c>
      <c r="EN187" s="86">
        <f ca="1">Control!$C$7*Calculations!$C$82*INDEX('Monthly Data'!N:N,Calculations!$C$116+MOD(X187,Calculations!$C$118))+Control!$C$7*Calculations!$C$83*INDEX('Monthly Data'!O:O,Calculations!$C$116+MOD(X187,Calculations!$C$118))+Control!$C$7*Calculations!$C$84*INDEX('Monthly Data'!P:P,Calculations!$C$116+MOD(X187,Calculations!$C$118))+Control!$C$7*Calculations!$C$85*INDEX('Monthly Data'!Q:Q,Calculations!$C$116+MOD(X187,Calculations!$C$118))+(1-Control!$C$7*Calculations!$C$87)*INDEX('Monthly Data'!R:R,Calculations!$C$116+MOD(X187,Calculations!$C$118))</f>
        <v>2.1918137743539623E-2</v>
      </c>
      <c r="EO187" s="86">
        <f ca="1">Control!$C$7*Calculations!$C$82*INDEX('Monthly Data'!N:N,Calculations!$C$116+MOD(Y187,Calculations!$C$118))+Control!$C$7*Calculations!$C$83*INDEX('Monthly Data'!O:O,Calculations!$C$116+MOD(Y187,Calculations!$C$118))+Control!$C$7*Calculations!$C$84*INDEX('Monthly Data'!P:P,Calculations!$C$116+MOD(Y187,Calculations!$C$118))+Control!$C$7*Calculations!$C$85*INDEX('Monthly Data'!Q:Q,Calculations!$C$116+MOD(Y187,Calculations!$C$118))+(1-Control!$C$7*Calculations!$C$87)*INDEX('Monthly Data'!R:R,Calculations!$C$116+MOD(Y187,Calculations!$C$118))</f>
        <v>3.5231336013669103E-2</v>
      </c>
      <c r="EP187" s="86">
        <f ca="1">Control!$C$7*Calculations!$C$82*INDEX('Monthly Data'!N:N,Calculations!$C$116+MOD(Z187,Calculations!$C$118))+Control!$C$7*Calculations!$C$83*INDEX('Monthly Data'!O:O,Calculations!$C$116+MOD(Z187,Calculations!$C$118))+Control!$C$7*Calculations!$C$84*INDEX('Monthly Data'!P:P,Calculations!$C$116+MOD(Z187,Calculations!$C$118))+Control!$C$7*Calculations!$C$85*INDEX('Monthly Data'!Q:Q,Calculations!$C$116+MOD(Z187,Calculations!$C$118))+(1-Control!$C$7*Calculations!$C$87)*INDEX('Monthly Data'!R:R,Calculations!$C$116+MOD(Z187,Calculations!$C$118))</f>
        <v>-1.9947061878162777E-2</v>
      </c>
      <c r="EQ187" s="86">
        <f ca="1">Control!$C$7*Calculations!$C$82*INDEX('Monthly Data'!N:N,Calculations!$C$116+MOD(AA187,Calculations!$C$118))+Control!$C$7*Calculations!$C$83*INDEX('Monthly Data'!O:O,Calculations!$C$116+MOD(AA187,Calculations!$C$118))+Control!$C$7*Calculations!$C$84*INDEX('Monthly Data'!P:P,Calculations!$C$116+MOD(AA187,Calculations!$C$118))+Control!$C$7*Calculations!$C$85*INDEX('Monthly Data'!Q:Q,Calculations!$C$116+MOD(AA187,Calculations!$C$118))+(1-Control!$C$7*Calculations!$C$87)*INDEX('Monthly Data'!R:R,Calculations!$C$116+MOD(AA187,Calculations!$C$118))</f>
        <v>1.50127906355989E-2</v>
      </c>
      <c r="ER187" s="86">
        <f ca="1">Control!$C$7*Calculations!$C$82*INDEX('Monthly Data'!N:N,Calculations!$C$116+MOD(AB187,Calculations!$C$118))+Control!$C$7*Calculations!$C$83*INDEX('Monthly Data'!O:O,Calculations!$C$116+MOD(AB187,Calculations!$C$118))+Control!$C$7*Calculations!$C$84*INDEX('Monthly Data'!P:P,Calculations!$C$116+MOD(AB187,Calculations!$C$118))+Control!$C$7*Calculations!$C$85*INDEX('Monthly Data'!Q:Q,Calculations!$C$116+MOD(AB187,Calculations!$C$118))+(1-Control!$C$7*Calculations!$C$87)*INDEX('Monthly Data'!R:R,Calculations!$C$116+MOD(AB187,Calculations!$C$118))</f>
        <v>3.7596120283497965E-2</v>
      </c>
      <c r="ES187" s="86">
        <f ca="1">Control!$C$7*Calculations!$C$82*INDEX('Monthly Data'!N:N,Calculations!$C$116+MOD(AC187,Calculations!$C$118))+Control!$C$7*Calculations!$C$83*INDEX('Monthly Data'!O:O,Calculations!$C$116+MOD(AC187,Calculations!$C$118))+Control!$C$7*Calculations!$C$84*INDEX('Monthly Data'!P:P,Calculations!$C$116+MOD(AC187,Calculations!$C$118))+Control!$C$7*Calculations!$C$85*INDEX('Monthly Data'!Q:Q,Calculations!$C$116+MOD(AC187,Calculations!$C$118))+(1-Control!$C$7*Calculations!$C$87)*INDEX('Monthly Data'!R:R,Calculations!$C$116+MOD(AC187,Calculations!$C$118))</f>
        <v>3.1011313347584085E-2</v>
      </c>
      <c r="ET187" s="86">
        <f ca="1">Control!$C$7*Calculations!$C$82*INDEX('Monthly Data'!N:N,Calculations!$C$116+MOD(AD187,Calculations!$C$118))+Control!$C$7*Calculations!$C$83*INDEX('Monthly Data'!O:O,Calculations!$C$116+MOD(AD187,Calculations!$C$118))+Control!$C$7*Calculations!$C$84*INDEX('Monthly Data'!P:P,Calculations!$C$116+MOD(AD187,Calculations!$C$118))+Control!$C$7*Calculations!$C$85*INDEX('Monthly Data'!Q:Q,Calculations!$C$116+MOD(AD187,Calculations!$C$118))+(1-Control!$C$7*Calculations!$C$87)*INDEX('Monthly Data'!R:R,Calculations!$C$116+MOD(AD187,Calculations!$C$118))</f>
        <v>-9.9526758408448549E-3</v>
      </c>
      <c r="EU187" s="86">
        <f ca="1">Control!$C$7*Calculations!$C$82*INDEX('Monthly Data'!N:N,Calculations!$C$116+MOD(AE187,Calculations!$C$118))+Control!$C$7*Calculations!$C$83*INDEX('Monthly Data'!O:O,Calculations!$C$116+MOD(AE187,Calculations!$C$118))+Control!$C$7*Calculations!$C$84*INDEX('Monthly Data'!P:P,Calculations!$C$116+MOD(AE187,Calculations!$C$118))+Control!$C$7*Calculations!$C$85*INDEX('Monthly Data'!Q:Q,Calculations!$C$116+MOD(AE187,Calculations!$C$118))+(1-Control!$C$7*Calculations!$C$87)*INDEX('Monthly Data'!R:R,Calculations!$C$116+MOD(AE187,Calculations!$C$118))</f>
        <v>8.4240675975201049E-3</v>
      </c>
      <c r="EV187" s="86">
        <f ca="1">Control!$C$7*Calculations!$C$82*INDEX('Monthly Data'!N:N,Calculations!$C$116+MOD(AF187,Calculations!$C$118))+Control!$C$7*Calculations!$C$83*INDEX('Monthly Data'!O:O,Calculations!$C$116+MOD(AF187,Calculations!$C$118))+Control!$C$7*Calculations!$C$84*INDEX('Monthly Data'!P:P,Calculations!$C$116+MOD(AF187,Calculations!$C$118))+Control!$C$7*Calculations!$C$85*INDEX('Monthly Data'!Q:Q,Calculations!$C$116+MOD(AF187,Calculations!$C$118))+(1-Control!$C$7*Calculations!$C$87)*INDEX('Monthly Data'!R:R,Calculations!$C$116+MOD(AF187,Calculations!$C$118))</f>
        <v>1.0921298083007208E-2</v>
      </c>
      <c r="EW187" s="86">
        <f ca="1">Control!$C$7*Calculations!$C$82*INDEX('Monthly Data'!N:N,Calculations!$C$116+MOD(AG187,Calculations!$C$118))+Control!$C$7*Calculations!$C$83*INDEX('Monthly Data'!O:O,Calculations!$C$116+MOD(AG187,Calculations!$C$118))+Control!$C$7*Calculations!$C$84*INDEX('Monthly Data'!P:P,Calculations!$C$116+MOD(AG187,Calculations!$C$118))+Control!$C$7*Calculations!$C$85*INDEX('Monthly Data'!Q:Q,Calculations!$C$116+MOD(AG187,Calculations!$C$118))+(1-Control!$C$7*Calculations!$C$87)*INDEX('Monthly Data'!R:R,Calculations!$C$116+MOD(AG187,Calculations!$C$118))</f>
        <v>-7.3651264633385334E-4</v>
      </c>
      <c r="EX187" s="86">
        <f ca="1">Control!$C$7*Calculations!$C$82*INDEX('Monthly Data'!N:N,Calculations!$C$116+MOD(AH187,Calculations!$C$118))+Control!$C$7*Calculations!$C$83*INDEX('Monthly Data'!O:O,Calculations!$C$116+MOD(AH187,Calculations!$C$118))+Control!$C$7*Calculations!$C$84*INDEX('Monthly Data'!P:P,Calculations!$C$116+MOD(AH187,Calculations!$C$118))+Control!$C$7*Calculations!$C$85*INDEX('Monthly Data'!Q:Q,Calculations!$C$116+MOD(AH187,Calculations!$C$118))+(1-Control!$C$7*Calculations!$C$87)*INDEX('Monthly Data'!R:R,Calculations!$C$116+MOD(AH187,Calculations!$C$118))</f>
        <v>1.7599621212565995E-2</v>
      </c>
      <c r="EY187" s="86">
        <f ca="1">Control!$C$7*Calculations!$C$82*INDEX('Monthly Data'!N:N,Calculations!$C$116+MOD(AI187,Calculations!$C$118))+Control!$C$7*Calculations!$C$83*INDEX('Monthly Data'!O:O,Calculations!$C$116+MOD(AI187,Calculations!$C$118))+Control!$C$7*Calculations!$C$84*INDEX('Monthly Data'!P:P,Calculations!$C$116+MOD(AI187,Calculations!$C$118))+Control!$C$7*Calculations!$C$85*INDEX('Monthly Data'!Q:Q,Calculations!$C$116+MOD(AI187,Calculations!$C$118))+(1-Control!$C$7*Calculations!$C$87)*INDEX('Monthly Data'!R:R,Calculations!$C$116+MOD(AI187,Calculations!$C$118))</f>
        <v>5.1279584938936244E-2</v>
      </c>
      <c r="EZ187" s="86">
        <f ca="1">Control!$C$7*Calculations!$C$82*INDEX('Monthly Data'!N:N,Calculations!$C$116+MOD(AJ187,Calculations!$C$118))+Control!$C$7*Calculations!$C$83*INDEX('Monthly Data'!O:O,Calculations!$C$116+MOD(AJ187,Calculations!$C$118))+Control!$C$7*Calculations!$C$84*INDEX('Monthly Data'!P:P,Calculations!$C$116+MOD(AJ187,Calculations!$C$118))+Control!$C$7*Calculations!$C$85*INDEX('Monthly Data'!Q:Q,Calculations!$C$116+MOD(AJ187,Calculations!$C$118))+(1-Control!$C$7*Calculations!$C$87)*INDEX('Monthly Data'!R:R,Calculations!$C$116+MOD(AJ187,Calculations!$C$118))</f>
        <v>9.9787204839310462E-3</v>
      </c>
      <c r="FA187" s="86">
        <f ca="1">Control!$C$7*Calculations!$C$82*INDEX('Monthly Data'!N:N,Calculations!$C$116+MOD(AK187,Calculations!$C$118))+Control!$C$7*Calculations!$C$83*INDEX('Monthly Data'!O:O,Calculations!$C$116+MOD(AK187,Calculations!$C$118))+Control!$C$7*Calculations!$C$84*INDEX('Monthly Data'!P:P,Calculations!$C$116+MOD(AK187,Calculations!$C$118))+Control!$C$7*Calculations!$C$85*INDEX('Monthly Data'!Q:Q,Calculations!$C$116+MOD(AK187,Calculations!$C$118))+(1-Control!$C$7*Calculations!$C$87)*INDEX('Monthly Data'!R:R,Calculations!$C$116+MOD(AK187,Calculations!$C$118))</f>
        <v>3.9251937367756782E-3</v>
      </c>
      <c r="FB187" s="86">
        <f ca="1">Control!$C$7*Calculations!$C$82*INDEX('Monthly Data'!N:N,Calculations!$C$116+MOD(AL187,Calculations!$C$118))+Control!$C$7*Calculations!$C$83*INDEX('Monthly Data'!O:O,Calculations!$C$116+MOD(AL187,Calculations!$C$118))+Control!$C$7*Calculations!$C$84*INDEX('Monthly Data'!P:P,Calculations!$C$116+MOD(AL187,Calculations!$C$118))+Control!$C$7*Calculations!$C$85*INDEX('Monthly Data'!Q:Q,Calculations!$C$116+MOD(AL187,Calculations!$C$118))+(1-Control!$C$7*Calculations!$C$87)*INDEX('Monthly Data'!R:R,Calculations!$C$116+MOD(AL187,Calculations!$C$118))</f>
        <v>1.2722494017511032E-2</v>
      </c>
      <c r="FC187" s="86">
        <f ca="1">Control!$C$7*Calculations!$C$82*INDEX('Monthly Data'!N:N,Calculations!$C$116+MOD(AM187,Calculations!$C$118))+Control!$C$7*Calculations!$C$83*INDEX('Monthly Data'!O:O,Calculations!$C$116+MOD(AM187,Calculations!$C$118))+Control!$C$7*Calculations!$C$84*INDEX('Monthly Data'!P:P,Calculations!$C$116+MOD(AM187,Calculations!$C$118))+Control!$C$7*Calculations!$C$85*INDEX('Monthly Data'!Q:Q,Calculations!$C$116+MOD(AM187,Calculations!$C$118))+(1-Control!$C$7*Calculations!$C$87)*INDEX('Monthly Data'!R:R,Calculations!$C$116+MOD(AM187,Calculations!$C$118))</f>
        <v>1.7599621212565995E-2</v>
      </c>
      <c r="FD187" s="86">
        <f ca="1">Control!$C$7*Calculations!$C$82*INDEX('Monthly Data'!N:N,Calculations!$C$116+MOD(AN187,Calculations!$C$118))+Control!$C$7*Calculations!$C$83*INDEX('Monthly Data'!O:O,Calculations!$C$116+MOD(AN187,Calculations!$C$118))+Control!$C$7*Calculations!$C$84*INDEX('Monthly Data'!P:P,Calculations!$C$116+MOD(AN187,Calculations!$C$118))+Control!$C$7*Calculations!$C$85*INDEX('Monthly Data'!Q:Q,Calculations!$C$116+MOD(AN187,Calculations!$C$118))+(1-Control!$C$7*Calculations!$C$87)*INDEX('Monthly Data'!R:R,Calculations!$C$116+MOD(AN187,Calculations!$C$118))</f>
        <v>1.5216630695380906E-2</v>
      </c>
      <c r="FE187" s="86">
        <f ca="1">Control!$C$7*Calculations!$C$82*INDEX('Monthly Data'!N:N,Calculations!$C$116+MOD(AO187,Calculations!$C$118))+Control!$C$7*Calculations!$C$83*INDEX('Monthly Data'!O:O,Calculations!$C$116+MOD(AO187,Calculations!$C$118))+Control!$C$7*Calculations!$C$84*INDEX('Monthly Data'!P:P,Calculations!$C$116+MOD(AO187,Calculations!$C$118))+Control!$C$7*Calculations!$C$85*INDEX('Monthly Data'!Q:Q,Calculations!$C$116+MOD(AO187,Calculations!$C$118))+(1-Control!$C$7*Calculations!$C$87)*INDEX('Monthly Data'!R:R,Calculations!$C$116+MOD(AO187,Calculations!$C$118))</f>
        <v>-3.8554137824290124E-2</v>
      </c>
      <c r="FF187" s="86">
        <f ca="1">Control!$C$7*Calculations!$C$82*INDEX('Monthly Data'!N:N,Calculations!$C$116+MOD(AP187,Calculations!$C$118))+Control!$C$7*Calculations!$C$83*INDEX('Monthly Data'!O:O,Calculations!$C$116+MOD(AP187,Calculations!$C$118))+Control!$C$7*Calculations!$C$84*INDEX('Monthly Data'!P:P,Calculations!$C$116+MOD(AP187,Calculations!$C$118))+Control!$C$7*Calculations!$C$85*INDEX('Monthly Data'!Q:Q,Calculations!$C$116+MOD(AP187,Calculations!$C$118))+(1-Control!$C$7*Calculations!$C$87)*INDEX('Monthly Data'!R:R,Calculations!$C$116+MOD(AP187,Calculations!$C$118))</f>
        <v>1.1809891087585166E-2</v>
      </c>
      <c r="FG187" s="86">
        <f ca="1">Control!$C$7*Calculations!$C$82*INDEX('Monthly Data'!N:N,Calculations!$C$116+MOD(AQ187,Calculations!$C$118))+Control!$C$7*Calculations!$C$83*INDEX('Monthly Data'!O:O,Calculations!$C$116+MOD(AQ187,Calculations!$C$118))+Control!$C$7*Calculations!$C$84*INDEX('Monthly Data'!P:P,Calculations!$C$116+MOD(AQ187,Calculations!$C$118))+Control!$C$7*Calculations!$C$85*INDEX('Monthly Data'!Q:Q,Calculations!$C$116+MOD(AQ187,Calculations!$C$118))+(1-Control!$C$7*Calculations!$C$87)*INDEX('Monthly Data'!R:R,Calculations!$C$116+MOD(AQ187,Calculations!$C$118))</f>
        <v>1.7361594973213587E-2</v>
      </c>
      <c r="FH187" s="86">
        <f ca="1">Control!$C$7*Calculations!$C$82*INDEX('Monthly Data'!N:N,Calculations!$C$116+MOD(AR187,Calculations!$C$118))+Control!$C$7*Calculations!$C$83*INDEX('Monthly Data'!O:O,Calculations!$C$116+MOD(AR187,Calculations!$C$118))+Control!$C$7*Calculations!$C$84*INDEX('Monthly Data'!P:P,Calculations!$C$116+MOD(AR187,Calculations!$C$118))+Control!$C$7*Calculations!$C$85*INDEX('Monthly Data'!Q:Q,Calculations!$C$116+MOD(AR187,Calculations!$C$118))+(1-Control!$C$7*Calculations!$C$87)*INDEX('Monthly Data'!R:R,Calculations!$C$116+MOD(AR187,Calculations!$C$118))</f>
        <v>4.5735623984309991E-2</v>
      </c>
      <c r="FI187" s="86">
        <f ca="1">Control!$C$7*Calculations!$C$82*INDEX('Monthly Data'!N:N,Calculations!$C$116+MOD(AS187,Calculations!$C$118))+Control!$C$7*Calculations!$C$83*INDEX('Monthly Data'!O:O,Calculations!$C$116+MOD(AS187,Calculations!$C$118))+Control!$C$7*Calculations!$C$84*INDEX('Monthly Data'!P:P,Calculations!$C$116+MOD(AS187,Calculations!$C$118))+Control!$C$7*Calculations!$C$85*INDEX('Monthly Data'!Q:Q,Calculations!$C$116+MOD(AS187,Calculations!$C$118))+(1-Control!$C$7*Calculations!$C$87)*INDEX('Monthly Data'!R:R,Calculations!$C$116+MOD(AS187,Calculations!$C$118))</f>
        <v>4.7768166384148329E-3</v>
      </c>
      <c r="FJ187" s="86">
        <f ca="1">Control!$C$7*Calculations!$C$82*INDEX('Monthly Data'!N:N,Calculations!$C$116+MOD(AT187,Calculations!$C$118))+Control!$C$7*Calculations!$C$83*INDEX('Monthly Data'!O:O,Calculations!$C$116+MOD(AT187,Calculations!$C$118))+Control!$C$7*Calculations!$C$84*INDEX('Monthly Data'!P:P,Calculations!$C$116+MOD(AT187,Calculations!$C$118))+Control!$C$7*Calculations!$C$85*INDEX('Monthly Data'!Q:Q,Calculations!$C$116+MOD(AT187,Calculations!$C$118))+(1-Control!$C$7*Calculations!$C$87)*INDEX('Monthly Data'!R:R,Calculations!$C$116+MOD(AT187,Calculations!$C$118))</f>
        <v>2.4470405846852006E-3</v>
      </c>
      <c r="FK187" s="86">
        <f ca="1">Control!$C$7*Calculations!$C$82*INDEX('Monthly Data'!N:N,Calculations!$C$116+MOD(AU187,Calculations!$C$118))+Control!$C$7*Calculations!$C$83*INDEX('Monthly Data'!O:O,Calculations!$C$116+MOD(AU187,Calculations!$C$118))+Control!$C$7*Calculations!$C$84*INDEX('Monthly Data'!P:P,Calculations!$C$116+MOD(AU187,Calculations!$C$118))+Control!$C$7*Calculations!$C$85*INDEX('Monthly Data'!Q:Q,Calculations!$C$116+MOD(AU187,Calculations!$C$118))+(1-Control!$C$7*Calculations!$C$87)*INDEX('Monthly Data'!R:R,Calculations!$C$116+MOD(AU187,Calculations!$C$118))</f>
        <v>6.3250222980707482E-3</v>
      </c>
      <c r="FL187" s="86">
        <f ca="1">Control!$C$7*Calculations!$C$82*INDEX('Monthly Data'!N:N,Calculations!$C$116+MOD(AV187,Calculations!$C$118))+Control!$C$7*Calculations!$C$83*INDEX('Monthly Data'!O:O,Calculations!$C$116+MOD(AV187,Calculations!$C$118))+Control!$C$7*Calculations!$C$84*INDEX('Monthly Data'!P:P,Calculations!$C$116+MOD(AV187,Calculations!$C$118))+Control!$C$7*Calculations!$C$85*INDEX('Monthly Data'!Q:Q,Calculations!$C$116+MOD(AV187,Calculations!$C$118))+(1-Control!$C$7*Calculations!$C$87)*INDEX('Monthly Data'!R:R,Calculations!$C$116+MOD(AV187,Calculations!$C$118))</f>
        <v>-6.1115617667135171E-2</v>
      </c>
      <c r="FM187" s="86">
        <f ca="1">Control!$C$7*Calculations!$C$82*INDEX('Monthly Data'!N:N,Calculations!$C$116+MOD(AW187,Calculations!$C$118))+Control!$C$7*Calculations!$C$83*INDEX('Monthly Data'!O:O,Calculations!$C$116+MOD(AW187,Calculations!$C$118))+Control!$C$7*Calculations!$C$84*INDEX('Monthly Data'!P:P,Calculations!$C$116+MOD(AW187,Calculations!$C$118))+Control!$C$7*Calculations!$C$85*INDEX('Monthly Data'!Q:Q,Calculations!$C$116+MOD(AW187,Calculations!$C$118))+(1-Control!$C$7*Calculations!$C$87)*INDEX('Monthly Data'!R:R,Calculations!$C$116+MOD(AW187,Calculations!$C$118))</f>
        <v>4.2795950888382334E-3</v>
      </c>
      <c r="FN187" s="86">
        <f ca="1">Control!$C$7*Calculations!$C$82*INDEX('Monthly Data'!N:N,Calculations!$C$116+MOD(AX187,Calculations!$C$118))+Control!$C$7*Calculations!$C$83*INDEX('Monthly Data'!O:O,Calculations!$C$116+MOD(AX187,Calculations!$C$118))+Control!$C$7*Calculations!$C$84*INDEX('Monthly Data'!P:P,Calculations!$C$116+MOD(AX187,Calculations!$C$118))+Control!$C$7*Calculations!$C$85*INDEX('Monthly Data'!Q:Q,Calculations!$C$116+MOD(AX187,Calculations!$C$118))+(1-Control!$C$7*Calculations!$C$87)*INDEX('Monthly Data'!R:R,Calculations!$C$116+MOD(AX187,Calculations!$C$118))</f>
        <v>-1.9947061878162777E-2</v>
      </c>
      <c r="FO187" s="86">
        <f ca="1">Control!$C$7*Calculations!$C$82*INDEX('Monthly Data'!N:N,Calculations!$C$116+MOD(AY187,Calculations!$C$118))+Control!$C$7*Calculations!$C$83*INDEX('Monthly Data'!O:O,Calculations!$C$116+MOD(AY187,Calculations!$C$118))+Control!$C$7*Calculations!$C$84*INDEX('Monthly Data'!P:P,Calculations!$C$116+MOD(AY187,Calculations!$C$118))+Control!$C$7*Calculations!$C$85*INDEX('Monthly Data'!Q:Q,Calculations!$C$116+MOD(AY187,Calculations!$C$118))+(1-Control!$C$7*Calculations!$C$87)*INDEX('Monthly Data'!R:R,Calculations!$C$116+MOD(AY187,Calculations!$C$118))</f>
        <v>2.2757992058453024E-3</v>
      </c>
      <c r="FP187" s="86">
        <f ca="1">Control!$C$7*Calculations!$C$82*INDEX('Monthly Data'!N:N,Calculations!$C$116+MOD(AZ187,Calculations!$C$118))+Control!$C$7*Calculations!$C$83*INDEX('Monthly Data'!O:O,Calculations!$C$116+MOD(AZ187,Calculations!$C$118))+Control!$C$7*Calculations!$C$84*INDEX('Monthly Data'!P:P,Calculations!$C$116+MOD(AZ187,Calculations!$C$118))+Control!$C$7*Calculations!$C$85*INDEX('Monthly Data'!Q:Q,Calculations!$C$116+MOD(AZ187,Calculations!$C$118))+(1-Control!$C$7*Calculations!$C$87)*INDEX('Monthly Data'!R:R,Calculations!$C$116+MOD(AZ187,Calculations!$C$118))</f>
        <v>-1.6546126717384396E-2</v>
      </c>
      <c r="FQ187" s="86">
        <f ca="1">Control!$C$7*Calculations!$C$82*INDEX('Monthly Data'!N:N,Calculations!$C$116+MOD(BA187,Calculations!$C$118))+Control!$C$7*Calculations!$C$83*INDEX('Monthly Data'!O:O,Calculations!$C$116+MOD(BA187,Calculations!$C$118))+Control!$C$7*Calculations!$C$84*INDEX('Monthly Data'!P:P,Calculations!$C$116+MOD(BA187,Calculations!$C$118))+Control!$C$7*Calculations!$C$85*INDEX('Monthly Data'!Q:Q,Calculations!$C$116+MOD(BA187,Calculations!$C$118))+(1-Control!$C$7*Calculations!$C$87)*INDEX('Monthly Data'!R:R,Calculations!$C$116+MOD(BA187,Calculations!$C$118))</f>
        <v>4.089189590407355E-3</v>
      </c>
      <c r="FR187" s="86">
        <f ca="1">Control!$C$7*Calculations!$C$82*INDEX('Monthly Data'!N:N,Calculations!$C$116+MOD(BB187,Calculations!$C$118))+Control!$C$7*Calculations!$C$83*INDEX('Monthly Data'!O:O,Calculations!$C$116+MOD(BB187,Calculations!$C$118))+Control!$C$7*Calculations!$C$84*INDEX('Monthly Data'!P:P,Calculations!$C$116+MOD(BB187,Calculations!$C$118))+Control!$C$7*Calculations!$C$85*INDEX('Monthly Data'!Q:Q,Calculations!$C$116+MOD(BB187,Calculations!$C$118))+(1-Control!$C$7*Calculations!$C$87)*INDEX('Monthly Data'!R:R,Calculations!$C$116+MOD(BB187,Calculations!$C$118))</f>
        <v>-4.417423226995453E-3</v>
      </c>
      <c r="FS187" s="86">
        <f ca="1">Control!$C$7*Calculations!$C$82*INDEX('Monthly Data'!N:N,Calculations!$C$116+MOD(BC187,Calculations!$C$118))+Control!$C$7*Calculations!$C$83*INDEX('Monthly Data'!O:O,Calculations!$C$116+MOD(BC187,Calculations!$C$118))+Control!$C$7*Calculations!$C$84*INDEX('Monthly Data'!P:P,Calculations!$C$116+MOD(BC187,Calculations!$C$118))+Control!$C$7*Calculations!$C$85*INDEX('Monthly Data'!Q:Q,Calculations!$C$116+MOD(BC187,Calculations!$C$118))+(1-Control!$C$7*Calculations!$C$87)*INDEX('Monthly Data'!R:R,Calculations!$C$116+MOD(BC187,Calculations!$C$118))</f>
        <v>1.5063457444773597E-2</v>
      </c>
      <c r="FT187" s="86">
        <f ca="1">Control!$C$7*Calculations!$C$82*INDEX('Monthly Data'!N:N,Calculations!$C$116+MOD(BD187,Calculations!$C$118))+Control!$C$7*Calculations!$C$83*INDEX('Monthly Data'!O:O,Calculations!$C$116+MOD(BD187,Calculations!$C$118))+Control!$C$7*Calculations!$C$84*INDEX('Monthly Data'!P:P,Calculations!$C$116+MOD(BD187,Calculations!$C$118))+Control!$C$7*Calculations!$C$85*INDEX('Monthly Data'!Q:Q,Calculations!$C$116+MOD(BD187,Calculations!$C$118))+(1-Control!$C$7*Calculations!$C$87)*INDEX('Monthly Data'!R:R,Calculations!$C$116+MOD(BD187,Calculations!$C$118))</f>
        <v>5.1972609868760735E-3</v>
      </c>
      <c r="FU187" s="86">
        <f ca="1">Control!$C$7*Calculations!$C$82*INDEX('Monthly Data'!N:N,Calculations!$C$116+MOD(BE187,Calculations!$C$118))+Control!$C$7*Calculations!$C$83*INDEX('Monthly Data'!O:O,Calculations!$C$116+MOD(BE187,Calculations!$C$118))+Control!$C$7*Calculations!$C$84*INDEX('Monthly Data'!P:P,Calculations!$C$116+MOD(BE187,Calculations!$C$118))+Control!$C$7*Calculations!$C$85*INDEX('Monthly Data'!Q:Q,Calculations!$C$116+MOD(BE187,Calculations!$C$118))+(1-Control!$C$7*Calculations!$C$87)*INDEX('Monthly Data'!R:R,Calculations!$C$116+MOD(BE187,Calculations!$C$118))</f>
        <v>-2.7490061308214487E-3</v>
      </c>
      <c r="FV187" s="86">
        <f ca="1">Control!$C$7*Calculations!$C$82*INDEX('Monthly Data'!N:N,Calculations!$C$116+MOD(BF187,Calculations!$C$118))+Control!$C$7*Calculations!$C$83*INDEX('Monthly Data'!O:O,Calculations!$C$116+MOD(BF187,Calculations!$C$118))+Control!$C$7*Calculations!$C$84*INDEX('Monthly Data'!P:P,Calculations!$C$116+MOD(BF187,Calculations!$C$118))+Control!$C$7*Calculations!$C$85*INDEX('Monthly Data'!Q:Q,Calculations!$C$116+MOD(BF187,Calculations!$C$118))+(1-Control!$C$7*Calculations!$C$87)*INDEX('Monthly Data'!R:R,Calculations!$C$116+MOD(BF187,Calculations!$C$118))</f>
        <v>6.3250222980707482E-3</v>
      </c>
      <c r="FW187" s="86">
        <f ca="1">Control!$C$7*Calculations!$C$82*INDEX('Monthly Data'!N:N,Calculations!$C$116+MOD(BG187,Calculations!$C$118))+Control!$C$7*Calculations!$C$83*INDEX('Monthly Data'!O:O,Calculations!$C$116+MOD(BG187,Calculations!$C$118))+Control!$C$7*Calculations!$C$84*INDEX('Monthly Data'!P:P,Calculations!$C$116+MOD(BG187,Calculations!$C$118))+Control!$C$7*Calculations!$C$85*INDEX('Monthly Data'!Q:Q,Calculations!$C$116+MOD(BG187,Calculations!$C$118))+(1-Control!$C$7*Calculations!$C$87)*INDEX('Monthly Data'!R:R,Calculations!$C$116+MOD(BG187,Calculations!$C$118))</f>
        <v>3.7118215575026904E-2</v>
      </c>
      <c r="FX187" s="86">
        <f ca="1">Control!$C$7*Calculations!$C$82*INDEX('Monthly Data'!N:N,Calculations!$C$116+MOD(BH187,Calculations!$C$118))+Control!$C$7*Calculations!$C$83*INDEX('Monthly Data'!O:O,Calculations!$C$116+MOD(BH187,Calculations!$C$118))+Control!$C$7*Calculations!$C$84*INDEX('Monthly Data'!P:P,Calculations!$C$116+MOD(BH187,Calculations!$C$118))+Control!$C$7*Calculations!$C$85*INDEX('Monthly Data'!Q:Q,Calculations!$C$116+MOD(BH187,Calculations!$C$118))+(1-Control!$C$7*Calculations!$C$87)*INDEX('Monthly Data'!R:R,Calculations!$C$116+MOD(BH187,Calculations!$C$118))</f>
        <v>-4.0413381192162513E-2</v>
      </c>
      <c r="FY187" s="86">
        <f ca="1">Control!$C$7*Calculations!$C$82*INDEX('Monthly Data'!N:N,Calculations!$C$116+MOD(BI187,Calculations!$C$118))+Control!$C$7*Calculations!$C$83*INDEX('Monthly Data'!O:O,Calculations!$C$116+MOD(BI187,Calculations!$C$118))+Control!$C$7*Calculations!$C$84*INDEX('Monthly Data'!P:P,Calculations!$C$116+MOD(BI187,Calculations!$C$118))+Control!$C$7*Calculations!$C$85*INDEX('Monthly Data'!Q:Q,Calculations!$C$116+MOD(BI187,Calculations!$C$118))+(1-Control!$C$7*Calculations!$C$87)*INDEX('Monthly Data'!R:R,Calculations!$C$116+MOD(BI187,Calculations!$C$118))</f>
        <v>2.377894462657602E-2</v>
      </c>
      <c r="FZ187" s="86">
        <f ca="1">Control!$C$7*Calculations!$C$82*INDEX('Monthly Data'!N:N,Calculations!$C$116+MOD(BJ187,Calculations!$C$118))+Control!$C$7*Calculations!$C$83*INDEX('Monthly Data'!O:O,Calculations!$C$116+MOD(BJ187,Calculations!$C$118))+Control!$C$7*Calculations!$C$84*INDEX('Monthly Data'!P:P,Calculations!$C$116+MOD(BJ187,Calculations!$C$118))+Control!$C$7*Calculations!$C$85*INDEX('Monthly Data'!Q:Q,Calculations!$C$116+MOD(BJ187,Calculations!$C$118))+(1-Control!$C$7*Calculations!$C$87)*INDEX('Monthly Data'!R:R,Calculations!$C$116+MOD(BJ187,Calculations!$C$118))</f>
        <v>1.4915555251167555E-3</v>
      </c>
      <c r="GA187" s="86">
        <f ca="1">Control!$C$7*Calculations!$C$82*INDEX('Monthly Data'!N:N,Calculations!$C$116+MOD(BK187,Calculations!$C$118))+Control!$C$7*Calculations!$C$83*INDEX('Monthly Data'!O:O,Calculations!$C$116+MOD(BK187,Calculations!$C$118))+Control!$C$7*Calculations!$C$84*INDEX('Monthly Data'!P:P,Calculations!$C$116+MOD(BK187,Calculations!$C$118))+Control!$C$7*Calculations!$C$85*INDEX('Monthly Data'!Q:Q,Calculations!$C$116+MOD(BK187,Calculations!$C$118))+(1-Control!$C$7*Calculations!$C$87)*INDEX('Monthly Data'!R:R,Calculations!$C$116+MOD(BK187,Calculations!$C$118))</f>
        <v>3.9251937367756782E-3</v>
      </c>
      <c r="GB187" s="86">
        <f ca="1">Control!$C$7*Calculations!$C$82*INDEX('Monthly Data'!N:N,Calculations!$C$116+MOD(BL187,Calculations!$C$118))+Control!$C$7*Calculations!$C$83*INDEX('Monthly Data'!O:O,Calculations!$C$116+MOD(BL187,Calculations!$C$118))+Control!$C$7*Calculations!$C$84*INDEX('Monthly Data'!P:P,Calculations!$C$116+MOD(BL187,Calculations!$C$118))+Control!$C$7*Calculations!$C$85*INDEX('Monthly Data'!Q:Q,Calculations!$C$116+MOD(BL187,Calculations!$C$118))+(1-Control!$C$7*Calculations!$C$87)*INDEX('Monthly Data'!R:R,Calculations!$C$116+MOD(BL187,Calculations!$C$118))</f>
        <v>1.142101364887867E-2</v>
      </c>
      <c r="GC187" s="86">
        <f ca="1">Control!$C$7*Calculations!$C$82*INDEX('Monthly Data'!N:N,Calculations!$C$116+MOD(BM187,Calculations!$C$118))+Control!$C$7*Calculations!$C$83*INDEX('Monthly Data'!O:O,Calculations!$C$116+MOD(BM187,Calculations!$C$118))+Control!$C$7*Calculations!$C$84*INDEX('Monthly Data'!P:P,Calculations!$C$116+MOD(BM187,Calculations!$C$118))+Control!$C$7*Calculations!$C$85*INDEX('Monthly Data'!Q:Q,Calculations!$C$116+MOD(BM187,Calculations!$C$118))+(1-Control!$C$7*Calculations!$C$87)*INDEX('Monthly Data'!R:R,Calculations!$C$116+MOD(BM187,Calculations!$C$118))</f>
        <v>-1.1360801645249321E-2</v>
      </c>
      <c r="GD187" s="86">
        <f ca="1">Control!$C$7*Calculations!$C$82*INDEX('Monthly Data'!N:N,Calculations!$C$116+MOD(BN187,Calculations!$C$118))+Control!$C$7*Calculations!$C$83*INDEX('Monthly Data'!O:O,Calculations!$C$116+MOD(BN187,Calculations!$C$118))+Control!$C$7*Calculations!$C$84*INDEX('Monthly Data'!P:P,Calculations!$C$116+MOD(BN187,Calculations!$C$118))+Control!$C$7*Calculations!$C$85*INDEX('Monthly Data'!Q:Q,Calculations!$C$116+MOD(BN187,Calculations!$C$118))+(1-Control!$C$7*Calculations!$C$87)*INDEX('Monthly Data'!R:R,Calculations!$C$116+MOD(BN187,Calculations!$C$118))</f>
        <v>1.9073822767906517E-2</v>
      </c>
      <c r="GE187" s="86">
        <f ca="1">Control!$C$7*Calculations!$C$82*INDEX('Monthly Data'!N:N,Calculations!$C$116+MOD(BO187,Calculations!$C$118))+Control!$C$7*Calculations!$C$83*INDEX('Monthly Data'!O:O,Calculations!$C$116+MOD(BO187,Calculations!$C$118))+Control!$C$7*Calculations!$C$84*INDEX('Monthly Data'!P:P,Calculations!$C$116+MOD(BO187,Calculations!$C$118))+Control!$C$7*Calculations!$C$85*INDEX('Monthly Data'!Q:Q,Calculations!$C$116+MOD(BO187,Calculations!$C$118))+(1-Control!$C$7*Calculations!$C$87)*INDEX('Monthly Data'!R:R,Calculations!$C$116+MOD(BO187,Calculations!$C$118))</f>
        <v>-7.8872955230675015E-3</v>
      </c>
      <c r="GF187" s="86">
        <f ca="1">Control!$C$7*Calculations!$C$82*INDEX('Monthly Data'!N:N,Calculations!$C$116+MOD(BP187,Calculations!$C$118))+Control!$C$7*Calculations!$C$83*INDEX('Monthly Data'!O:O,Calculations!$C$116+MOD(BP187,Calculations!$C$118))+Control!$C$7*Calculations!$C$84*INDEX('Monthly Data'!P:P,Calculations!$C$116+MOD(BP187,Calculations!$C$118))+Control!$C$7*Calculations!$C$85*INDEX('Monthly Data'!Q:Q,Calculations!$C$116+MOD(BP187,Calculations!$C$118))+(1-Control!$C$7*Calculations!$C$87)*INDEX('Monthly Data'!R:R,Calculations!$C$116+MOD(BP187,Calculations!$C$118))</f>
        <v>2.3307359621218403E-2</v>
      </c>
      <c r="GG187" s="86">
        <f ca="1">Control!$C$7*Calculations!$C$82*INDEX('Monthly Data'!N:N,Calculations!$C$116+MOD(BQ187,Calculations!$C$118))+Control!$C$7*Calculations!$C$83*INDEX('Monthly Data'!O:O,Calculations!$C$116+MOD(BQ187,Calculations!$C$118))+Control!$C$7*Calculations!$C$84*INDEX('Monthly Data'!P:P,Calculations!$C$116+MOD(BQ187,Calculations!$C$118))+Control!$C$7*Calculations!$C$85*INDEX('Monthly Data'!Q:Q,Calculations!$C$116+MOD(BQ187,Calculations!$C$118))+(1-Control!$C$7*Calculations!$C$87)*INDEX('Monthly Data'!R:R,Calculations!$C$116+MOD(BQ187,Calculations!$C$118))</f>
        <v>1.2435425892067014E-2</v>
      </c>
      <c r="GH187" s="86">
        <f ca="1">Control!$C$7*Calculations!$C$82*INDEX('Monthly Data'!N:N,Calculations!$C$116+MOD(BR187,Calculations!$C$118))+Control!$C$7*Calculations!$C$83*INDEX('Monthly Data'!O:O,Calculations!$C$116+MOD(BR187,Calculations!$C$118))+Control!$C$7*Calculations!$C$84*INDEX('Monthly Data'!P:P,Calculations!$C$116+MOD(BR187,Calculations!$C$118))+Control!$C$7*Calculations!$C$85*INDEX('Monthly Data'!Q:Q,Calculations!$C$116+MOD(BR187,Calculations!$C$118))+(1-Control!$C$7*Calculations!$C$87)*INDEX('Monthly Data'!R:R,Calculations!$C$116+MOD(BR187,Calculations!$C$118))</f>
        <v>-9.839093431862074E-3</v>
      </c>
      <c r="GI187" s="86">
        <f ca="1">Control!$C$7*Calculations!$C$82*INDEX('Monthly Data'!N:N,Calculations!$C$116+MOD(BS187,Calculations!$C$118))+Control!$C$7*Calculations!$C$83*INDEX('Monthly Data'!O:O,Calculations!$C$116+MOD(BS187,Calculations!$C$118))+Control!$C$7*Calculations!$C$84*INDEX('Monthly Data'!P:P,Calculations!$C$116+MOD(BS187,Calculations!$C$118))+Control!$C$7*Calculations!$C$85*INDEX('Monthly Data'!Q:Q,Calculations!$C$116+MOD(BS187,Calculations!$C$118))+(1-Control!$C$7*Calculations!$C$87)*INDEX('Monthly Data'!R:R,Calculations!$C$116+MOD(BS187,Calculations!$C$118))</f>
        <v>-1.4213734788548189E-2</v>
      </c>
      <c r="GJ187" s="86">
        <f ca="1">Control!$C$7*Calculations!$C$82*INDEX('Monthly Data'!N:N,Calculations!$C$116+MOD(BT187,Calculations!$C$118))+Control!$C$7*Calculations!$C$83*INDEX('Monthly Data'!O:O,Calculations!$C$116+MOD(BT187,Calculations!$C$118))+Control!$C$7*Calculations!$C$84*INDEX('Monthly Data'!P:P,Calculations!$C$116+MOD(BT187,Calculations!$C$118))+Control!$C$7*Calculations!$C$85*INDEX('Monthly Data'!Q:Q,Calculations!$C$116+MOD(BT187,Calculations!$C$118))+(1-Control!$C$7*Calculations!$C$87)*INDEX('Monthly Data'!R:R,Calculations!$C$116+MOD(BT187,Calculations!$C$118))</f>
        <v>2.3307359621218403E-2</v>
      </c>
      <c r="GK187" s="86">
        <f ca="1">Control!$C$7*Calculations!$C$82*INDEX('Monthly Data'!N:N,Calculations!$C$116+MOD(BU187,Calculations!$C$118))+Control!$C$7*Calculations!$C$83*INDEX('Monthly Data'!O:O,Calculations!$C$116+MOD(BU187,Calculations!$C$118))+Control!$C$7*Calculations!$C$84*INDEX('Monthly Data'!P:P,Calculations!$C$116+MOD(BU187,Calculations!$C$118))+Control!$C$7*Calculations!$C$85*INDEX('Monthly Data'!Q:Q,Calculations!$C$116+MOD(BU187,Calculations!$C$118))+(1-Control!$C$7*Calculations!$C$87)*INDEX('Monthly Data'!R:R,Calculations!$C$116+MOD(BU187,Calculations!$C$118))</f>
        <v>7.3538285850108537E-3</v>
      </c>
      <c r="GL187" s="86">
        <f ca="1">Control!$C$7*Calculations!$C$82*INDEX('Monthly Data'!N:N,Calculations!$C$116+MOD(BV187,Calculations!$C$118))+Control!$C$7*Calculations!$C$83*INDEX('Monthly Data'!O:O,Calculations!$C$116+MOD(BV187,Calculations!$C$118))+Control!$C$7*Calculations!$C$84*INDEX('Monthly Data'!P:P,Calculations!$C$116+MOD(BV187,Calculations!$C$118))+Control!$C$7*Calculations!$C$85*INDEX('Monthly Data'!Q:Q,Calculations!$C$116+MOD(BV187,Calculations!$C$118))+(1-Control!$C$7*Calculations!$C$87)*INDEX('Monthly Data'!R:R,Calculations!$C$116+MOD(BV187,Calculations!$C$118))</f>
        <v>-2.7490061308214487E-3</v>
      </c>
      <c r="GM187" s="86">
        <f ca="1">Control!$C$7*Calculations!$C$82*INDEX('Monthly Data'!N:N,Calculations!$C$116+MOD(BW187,Calculations!$C$118))+Control!$C$7*Calculations!$C$83*INDEX('Monthly Data'!O:O,Calculations!$C$116+MOD(BW187,Calculations!$C$118))+Control!$C$7*Calculations!$C$84*INDEX('Monthly Data'!P:P,Calculations!$C$116+MOD(BW187,Calculations!$C$118))+Control!$C$7*Calculations!$C$85*INDEX('Monthly Data'!Q:Q,Calculations!$C$116+MOD(BW187,Calculations!$C$118))+(1-Control!$C$7*Calculations!$C$87)*INDEX('Monthly Data'!R:R,Calculations!$C$116+MOD(BW187,Calculations!$C$118))</f>
        <v>1.0353752315110615E-2</v>
      </c>
      <c r="GN187" s="86">
        <f ca="1">Control!$C$7*Calculations!$C$82*INDEX('Monthly Data'!N:N,Calculations!$C$116+MOD(BX187,Calculations!$C$118))+Control!$C$7*Calculations!$C$83*INDEX('Monthly Data'!O:O,Calculations!$C$116+MOD(BX187,Calculations!$C$118))+Control!$C$7*Calculations!$C$84*INDEX('Monthly Data'!P:P,Calculations!$C$116+MOD(BX187,Calculations!$C$118))+Control!$C$7*Calculations!$C$85*INDEX('Monthly Data'!Q:Q,Calculations!$C$116+MOD(BX187,Calculations!$C$118))+(1-Control!$C$7*Calculations!$C$87)*INDEX('Monthly Data'!R:R,Calculations!$C$116+MOD(BX187,Calculations!$C$118))</f>
        <v>1.1786765492207996E-2</v>
      </c>
      <c r="GO187" s="86">
        <f ca="1">Control!$C$7*Calculations!$C$82*INDEX('Monthly Data'!N:N,Calculations!$C$116+MOD(BY187,Calculations!$C$118))+Control!$C$7*Calculations!$C$83*INDEX('Monthly Data'!O:O,Calculations!$C$116+MOD(BY187,Calculations!$C$118))+Control!$C$7*Calculations!$C$84*INDEX('Monthly Data'!P:P,Calculations!$C$116+MOD(BY187,Calculations!$C$118))+Control!$C$7*Calculations!$C$85*INDEX('Monthly Data'!Q:Q,Calculations!$C$116+MOD(BY187,Calculations!$C$118))+(1-Control!$C$7*Calculations!$C$87)*INDEX('Monthly Data'!R:R,Calculations!$C$116+MOD(BY187,Calculations!$C$118))</f>
        <v>3.127051071655923E-3</v>
      </c>
      <c r="GP187" s="86">
        <f ca="1">Control!$C$7*Calculations!$C$82*INDEX('Monthly Data'!N:N,Calculations!$C$116+MOD(BZ187,Calculations!$C$118))+Control!$C$7*Calculations!$C$83*INDEX('Monthly Data'!O:O,Calculations!$C$116+MOD(BZ187,Calculations!$C$118))+Control!$C$7*Calculations!$C$84*INDEX('Monthly Data'!P:P,Calculations!$C$116+MOD(BZ187,Calculations!$C$118))+Control!$C$7*Calculations!$C$85*INDEX('Monthly Data'!Q:Q,Calculations!$C$116+MOD(BZ187,Calculations!$C$118))+(1-Control!$C$7*Calculations!$C$87)*INDEX('Monthly Data'!R:R,Calculations!$C$116+MOD(BZ187,Calculations!$C$118))</f>
        <v>1.7484305259657981E-2</v>
      </c>
      <c r="GQ187" s="86">
        <f ca="1">Control!$C$7*Calculations!$C$82*INDEX('Monthly Data'!N:N,Calculations!$C$116+MOD(CA187,Calculations!$C$118))+Control!$C$7*Calculations!$C$83*INDEX('Monthly Data'!O:O,Calculations!$C$116+MOD(CA187,Calculations!$C$118))+Control!$C$7*Calculations!$C$84*INDEX('Monthly Data'!P:P,Calculations!$C$116+MOD(CA187,Calculations!$C$118))+Control!$C$7*Calculations!$C$85*INDEX('Monthly Data'!Q:Q,Calculations!$C$116+MOD(CA187,Calculations!$C$118))+(1-Control!$C$7*Calculations!$C$87)*INDEX('Monthly Data'!R:R,Calculations!$C$116+MOD(CA187,Calculations!$C$118))</f>
        <v>2.5325873776067674E-2</v>
      </c>
      <c r="GR187" s="86">
        <f ca="1">Control!$C$7*Calculations!$C$82*INDEX('Monthly Data'!N:N,Calculations!$C$116+MOD(CB187,Calculations!$C$118))+Control!$C$7*Calculations!$C$83*INDEX('Monthly Data'!O:O,Calculations!$C$116+MOD(CB187,Calculations!$C$118))+Control!$C$7*Calculations!$C$84*INDEX('Monthly Data'!P:P,Calculations!$C$116+MOD(CB187,Calculations!$C$118))+Control!$C$7*Calculations!$C$85*INDEX('Monthly Data'!Q:Q,Calculations!$C$116+MOD(CB187,Calculations!$C$118))+(1-Control!$C$7*Calculations!$C$87)*INDEX('Monthly Data'!R:R,Calculations!$C$116+MOD(CB187,Calculations!$C$118))</f>
        <v>7.857567536297622E-3</v>
      </c>
      <c r="GS187" s="86">
        <f ca="1">Control!$C$7*Calculations!$C$82*INDEX('Monthly Data'!N:N,Calculations!$C$116+MOD(CC187,Calculations!$C$118))+Control!$C$7*Calculations!$C$83*INDEX('Monthly Data'!O:O,Calculations!$C$116+MOD(CC187,Calculations!$C$118))+Control!$C$7*Calculations!$C$84*INDEX('Monthly Data'!P:P,Calculations!$C$116+MOD(CC187,Calculations!$C$118))+Control!$C$7*Calculations!$C$85*INDEX('Monthly Data'!Q:Q,Calculations!$C$116+MOD(CC187,Calculations!$C$118))+(1-Control!$C$7*Calculations!$C$87)*INDEX('Monthly Data'!R:R,Calculations!$C$116+MOD(CC187,Calculations!$C$118))</f>
        <v>1.7484305259657981E-2</v>
      </c>
      <c r="GT187" s="86">
        <f ca="1">Control!$C$7*Calculations!$C$82*INDEX('Monthly Data'!N:N,Calculations!$C$116+MOD(CD187,Calculations!$C$118))+Control!$C$7*Calculations!$C$83*INDEX('Monthly Data'!O:O,Calculations!$C$116+MOD(CD187,Calculations!$C$118))+Control!$C$7*Calculations!$C$84*INDEX('Monthly Data'!P:P,Calculations!$C$116+MOD(CD187,Calculations!$C$118))+Control!$C$7*Calculations!$C$85*INDEX('Monthly Data'!Q:Q,Calculations!$C$116+MOD(CD187,Calculations!$C$118))+(1-Control!$C$7*Calculations!$C$87)*INDEX('Monthly Data'!R:R,Calculations!$C$116+MOD(CD187,Calculations!$C$118))</f>
        <v>2.3206536303657571E-2</v>
      </c>
      <c r="GU187" s="86">
        <f ca="1">Control!$C$7*Calculations!$C$82*INDEX('Monthly Data'!N:N,Calculations!$C$116+MOD(CE187,Calculations!$C$118))+Control!$C$7*Calculations!$C$83*INDEX('Monthly Data'!O:O,Calculations!$C$116+MOD(CE187,Calculations!$C$118))+Control!$C$7*Calculations!$C$84*INDEX('Monthly Data'!P:P,Calculations!$C$116+MOD(CE187,Calculations!$C$118))+Control!$C$7*Calculations!$C$85*INDEX('Monthly Data'!Q:Q,Calculations!$C$116+MOD(CE187,Calculations!$C$118))+(1-Control!$C$7*Calculations!$C$87)*INDEX('Monthly Data'!R:R,Calculations!$C$116+MOD(CE187,Calculations!$C$118))</f>
        <v>1.7484305259657981E-2</v>
      </c>
      <c r="GV187" s="86">
        <f ca="1">Control!$C$7*Calculations!$C$82*INDEX('Monthly Data'!N:N,Calculations!$C$116+MOD(CF187,Calculations!$C$118))+Control!$C$7*Calculations!$C$83*INDEX('Monthly Data'!O:O,Calculations!$C$116+MOD(CF187,Calculations!$C$118))+Control!$C$7*Calculations!$C$84*INDEX('Monthly Data'!P:P,Calculations!$C$116+MOD(CF187,Calculations!$C$118))+Control!$C$7*Calculations!$C$85*INDEX('Monthly Data'!Q:Q,Calculations!$C$116+MOD(CF187,Calculations!$C$118))+(1-Control!$C$7*Calculations!$C$87)*INDEX('Monthly Data'!R:R,Calculations!$C$116+MOD(CF187,Calculations!$C$118))</f>
        <v>-7.3651264633385334E-4</v>
      </c>
      <c r="GW187" s="86">
        <f ca="1">Control!$C$7*Calculations!$C$82*INDEX('Monthly Data'!N:N,Calculations!$C$116+MOD(CG187,Calculations!$C$118))+Control!$C$7*Calculations!$C$83*INDEX('Monthly Data'!O:O,Calculations!$C$116+MOD(CG187,Calculations!$C$118))+Control!$C$7*Calculations!$C$84*INDEX('Monthly Data'!P:P,Calculations!$C$116+MOD(CG187,Calculations!$C$118))+Control!$C$7*Calculations!$C$85*INDEX('Monthly Data'!Q:Q,Calculations!$C$116+MOD(CG187,Calculations!$C$118))+(1-Control!$C$7*Calculations!$C$87)*INDEX('Monthly Data'!R:R,Calculations!$C$116+MOD(CG187,Calculations!$C$118))</f>
        <v>5.1279584938936244E-2</v>
      </c>
      <c r="GX187" s="86">
        <f ca="1">Control!$C$7*Calculations!$C$82*INDEX('Monthly Data'!N:N,Calculations!$C$116+MOD(CH187,Calculations!$C$118))+Control!$C$7*Calculations!$C$83*INDEX('Monthly Data'!O:O,Calculations!$C$116+MOD(CH187,Calculations!$C$118))+Control!$C$7*Calculations!$C$84*INDEX('Monthly Data'!P:P,Calculations!$C$116+MOD(CH187,Calculations!$C$118))+Control!$C$7*Calculations!$C$85*INDEX('Monthly Data'!Q:Q,Calculations!$C$116+MOD(CH187,Calculations!$C$118))+(1-Control!$C$7*Calculations!$C$87)*INDEX('Monthly Data'!R:R,Calculations!$C$116+MOD(CH187,Calculations!$C$118))</f>
        <v>-2.4571433440223247E-2</v>
      </c>
      <c r="GY187" s="86">
        <f ca="1">Control!$C$7*Calculations!$C$82*INDEX('Monthly Data'!N:N,Calculations!$C$116+MOD(CI187,Calculations!$C$118))+Control!$C$7*Calculations!$C$83*INDEX('Monthly Data'!O:O,Calculations!$C$116+MOD(CI187,Calculations!$C$118))+Control!$C$7*Calculations!$C$84*INDEX('Monthly Data'!P:P,Calculations!$C$116+MOD(CI187,Calculations!$C$118))+Control!$C$7*Calculations!$C$85*INDEX('Monthly Data'!Q:Q,Calculations!$C$116+MOD(CI187,Calculations!$C$118))+(1-Control!$C$7*Calculations!$C$87)*INDEX('Monthly Data'!R:R,Calculations!$C$116+MOD(CI187,Calculations!$C$118))</f>
        <v>2.0524935548016137E-2</v>
      </c>
      <c r="GZ187" s="86">
        <f ca="1">Control!$C$7*Calculations!$C$82*INDEX('Monthly Data'!N:N,Calculations!$C$116+MOD(CJ187,Calculations!$C$118))+Control!$C$7*Calculations!$C$83*INDEX('Monthly Data'!O:O,Calculations!$C$116+MOD(CJ187,Calculations!$C$118))+Control!$C$7*Calculations!$C$84*INDEX('Monthly Data'!P:P,Calculations!$C$116+MOD(CJ187,Calculations!$C$118))+Control!$C$7*Calculations!$C$85*INDEX('Monthly Data'!Q:Q,Calculations!$C$116+MOD(CJ187,Calculations!$C$118))+(1-Control!$C$7*Calculations!$C$87)*INDEX('Monthly Data'!R:R,Calculations!$C$116+MOD(CJ187,Calculations!$C$118))</f>
        <v>1.0018681835149534E-3</v>
      </c>
      <c r="HA187" s="86">
        <f ca="1">Control!$C$7*Calculations!$C$82*INDEX('Monthly Data'!N:N,Calculations!$C$116+MOD(CK187,Calculations!$C$118))+Control!$C$7*Calculations!$C$83*INDEX('Monthly Data'!O:O,Calculations!$C$116+MOD(CK187,Calculations!$C$118))+Control!$C$7*Calculations!$C$84*INDEX('Monthly Data'!P:P,Calculations!$C$116+MOD(CK187,Calculations!$C$118))+Control!$C$7*Calculations!$C$85*INDEX('Monthly Data'!Q:Q,Calculations!$C$116+MOD(CK187,Calculations!$C$118))+(1-Control!$C$7*Calculations!$C$87)*INDEX('Monthly Data'!R:R,Calculations!$C$116+MOD(CK187,Calculations!$C$118))</f>
        <v>-3.9863250714949353E-2</v>
      </c>
      <c r="HB187" s="86">
        <f ca="1">Control!$C$7*Calculations!$C$82*INDEX('Monthly Data'!N:N,Calculations!$C$116+MOD(CL187,Calculations!$C$118))+Control!$C$7*Calculations!$C$83*INDEX('Monthly Data'!O:O,Calculations!$C$116+MOD(CL187,Calculations!$C$118))+Control!$C$7*Calculations!$C$84*INDEX('Monthly Data'!P:P,Calculations!$C$116+MOD(CL187,Calculations!$C$118))+Control!$C$7*Calculations!$C$85*INDEX('Monthly Data'!Q:Q,Calculations!$C$116+MOD(CL187,Calculations!$C$118))+(1-Control!$C$7*Calculations!$C$87)*INDEX('Monthly Data'!R:R,Calculations!$C$116+MOD(CL187,Calculations!$C$118))</f>
        <v>1.142101364887867E-2</v>
      </c>
      <c r="HC187" s="86">
        <f ca="1">Control!$C$7*Calculations!$C$82*INDEX('Monthly Data'!N:N,Calculations!$C$116+MOD(CM187,Calculations!$C$118))+Control!$C$7*Calculations!$C$83*INDEX('Monthly Data'!O:O,Calculations!$C$116+MOD(CM187,Calculations!$C$118))+Control!$C$7*Calculations!$C$84*INDEX('Monthly Data'!P:P,Calculations!$C$116+MOD(CM187,Calculations!$C$118))+Control!$C$7*Calculations!$C$85*INDEX('Monthly Data'!Q:Q,Calculations!$C$116+MOD(CM187,Calculations!$C$118))+(1-Control!$C$7*Calculations!$C$87)*INDEX('Monthly Data'!R:R,Calculations!$C$116+MOD(CM187,Calculations!$C$118))</f>
        <v>1.5758278480433856E-2</v>
      </c>
      <c r="HD187" s="86">
        <f ca="1">Control!$C$7*Calculations!$C$82*INDEX('Monthly Data'!N:N,Calculations!$C$116+MOD(CN187,Calculations!$C$118))+Control!$C$7*Calculations!$C$83*INDEX('Monthly Data'!O:O,Calculations!$C$116+MOD(CN187,Calculations!$C$118))+Control!$C$7*Calculations!$C$84*INDEX('Monthly Data'!P:P,Calculations!$C$116+MOD(CN187,Calculations!$C$118))+Control!$C$7*Calculations!$C$85*INDEX('Monthly Data'!Q:Q,Calculations!$C$116+MOD(CN187,Calculations!$C$118))+(1-Control!$C$7*Calculations!$C$87)*INDEX('Monthly Data'!R:R,Calculations!$C$116+MOD(CN187,Calculations!$C$118))</f>
        <v>1.7472933988537529E-2</v>
      </c>
      <c r="HE187" s="86">
        <f ca="1">Control!$C$7*Calculations!$C$82*INDEX('Monthly Data'!N:N,Calculations!$C$116+MOD(CO187,Calculations!$C$118))+Control!$C$7*Calculations!$C$83*INDEX('Monthly Data'!O:O,Calculations!$C$116+MOD(CO187,Calculations!$C$118))+Control!$C$7*Calculations!$C$84*INDEX('Monthly Data'!P:P,Calculations!$C$116+MOD(CO187,Calculations!$C$118))+Control!$C$7*Calculations!$C$85*INDEX('Monthly Data'!Q:Q,Calculations!$C$116+MOD(CO187,Calculations!$C$118))+(1-Control!$C$7*Calculations!$C$87)*INDEX('Monthly Data'!R:R,Calculations!$C$116+MOD(CO187,Calculations!$C$118))</f>
        <v>7.3538285850108537E-3</v>
      </c>
      <c r="HF187" s="86">
        <f ca="1">Control!$C$7*Calculations!$C$82*INDEX('Monthly Data'!N:N,Calculations!$C$116+MOD(CP187,Calculations!$C$118))+Control!$C$7*Calculations!$C$83*INDEX('Monthly Data'!O:O,Calculations!$C$116+MOD(CP187,Calculations!$C$118))+Control!$C$7*Calculations!$C$84*INDEX('Monthly Data'!P:P,Calculations!$C$116+MOD(CP187,Calculations!$C$118))+Control!$C$7*Calculations!$C$85*INDEX('Monthly Data'!Q:Q,Calculations!$C$116+MOD(CP187,Calculations!$C$118))+(1-Control!$C$7*Calculations!$C$87)*INDEX('Monthly Data'!R:R,Calculations!$C$116+MOD(CP187,Calculations!$C$118))</f>
        <v>2.377894462657602E-2</v>
      </c>
      <c r="HG187" s="86">
        <f ca="1">Control!$C$7*Calculations!$C$82*INDEX('Monthly Data'!N:N,Calculations!$C$116+MOD(CQ187,Calculations!$C$118))+Control!$C$7*Calculations!$C$83*INDEX('Monthly Data'!O:O,Calculations!$C$116+MOD(CQ187,Calculations!$C$118))+Control!$C$7*Calculations!$C$84*INDEX('Monthly Data'!P:P,Calculations!$C$116+MOD(CQ187,Calculations!$C$118))+Control!$C$7*Calculations!$C$85*INDEX('Monthly Data'!Q:Q,Calculations!$C$116+MOD(CQ187,Calculations!$C$118))+(1-Control!$C$7*Calculations!$C$87)*INDEX('Monthly Data'!R:R,Calculations!$C$116+MOD(CQ187,Calculations!$C$118))</f>
        <v>1.7073665854433945E-2</v>
      </c>
      <c r="HH187" s="86">
        <f ca="1">Control!$C$7*Calculations!$C$82*INDEX('Monthly Data'!N:N,Calculations!$C$116+MOD(CR187,Calculations!$C$118))+Control!$C$7*Calculations!$C$83*INDEX('Monthly Data'!O:O,Calculations!$C$116+MOD(CR187,Calculations!$C$118))+Control!$C$7*Calculations!$C$84*INDEX('Monthly Data'!P:P,Calculations!$C$116+MOD(CR187,Calculations!$C$118))+Control!$C$7*Calculations!$C$85*INDEX('Monthly Data'!Q:Q,Calculations!$C$116+MOD(CR187,Calculations!$C$118))+(1-Control!$C$7*Calculations!$C$87)*INDEX('Monthly Data'!R:R,Calculations!$C$116+MOD(CR187,Calculations!$C$118))</f>
        <v>-1.6546126717384396E-2</v>
      </c>
      <c r="HI187" s="86">
        <f ca="1">Control!$C$7*Calculations!$C$82*INDEX('Monthly Data'!N:N,Calculations!$C$116+MOD(CS187,Calculations!$C$118))+Control!$C$7*Calculations!$C$83*INDEX('Monthly Data'!O:O,Calculations!$C$116+MOD(CS187,Calculations!$C$118))+Control!$C$7*Calculations!$C$84*INDEX('Monthly Data'!P:P,Calculations!$C$116+MOD(CS187,Calculations!$C$118))+Control!$C$7*Calculations!$C$85*INDEX('Monthly Data'!Q:Q,Calculations!$C$116+MOD(CS187,Calculations!$C$118))+(1-Control!$C$7*Calculations!$C$87)*INDEX('Monthly Data'!R:R,Calculations!$C$116+MOD(CS187,Calculations!$C$118))</f>
        <v>1.0627294914941248E-2</v>
      </c>
      <c r="HJ187" s="86">
        <f ca="1">Control!$C$7*Calculations!$C$82*INDEX('Monthly Data'!N:N,Calculations!$C$116+MOD(CT187,Calculations!$C$118))+Control!$C$7*Calculations!$C$83*INDEX('Monthly Data'!O:O,Calculations!$C$116+MOD(CT187,Calculations!$C$118))+Control!$C$7*Calculations!$C$84*INDEX('Monthly Data'!P:P,Calculations!$C$116+MOD(CT187,Calculations!$C$118))+Control!$C$7*Calculations!$C$85*INDEX('Monthly Data'!Q:Q,Calculations!$C$116+MOD(CT187,Calculations!$C$118))+(1-Control!$C$7*Calculations!$C$87)*INDEX('Monthly Data'!R:R,Calculations!$C$116+MOD(CT187,Calculations!$C$118))</f>
        <v>1.9073822767906517E-2</v>
      </c>
      <c r="HK187" s="86">
        <f ca="1">Control!$C$7*Calculations!$C$82*INDEX('Monthly Data'!N:N,Calculations!$C$116+MOD(CU187,Calculations!$C$118))+Control!$C$7*Calculations!$C$83*INDEX('Monthly Data'!O:O,Calculations!$C$116+MOD(CU187,Calculations!$C$118))+Control!$C$7*Calculations!$C$84*INDEX('Monthly Data'!P:P,Calculations!$C$116+MOD(CU187,Calculations!$C$118))+Control!$C$7*Calculations!$C$85*INDEX('Monthly Data'!Q:Q,Calculations!$C$116+MOD(CU187,Calculations!$C$118))+(1-Control!$C$7*Calculations!$C$87)*INDEX('Monthly Data'!R:R,Calculations!$C$116+MOD(CU187,Calculations!$C$118))</f>
        <v>4.5735623984309991E-2</v>
      </c>
      <c r="HL187" s="86">
        <f ca="1">Control!$C$7*Calculations!$C$82*INDEX('Monthly Data'!N:N,Calculations!$C$116+MOD(CV187,Calculations!$C$118))+Control!$C$7*Calculations!$C$83*INDEX('Monthly Data'!O:O,Calculations!$C$116+MOD(CV187,Calculations!$C$118))+Control!$C$7*Calculations!$C$84*INDEX('Monthly Data'!P:P,Calculations!$C$116+MOD(CV187,Calculations!$C$118))+Control!$C$7*Calculations!$C$85*INDEX('Monthly Data'!Q:Q,Calculations!$C$116+MOD(CV187,Calculations!$C$118))+(1-Control!$C$7*Calculations!$C$87)*INDEX('Monthly Data'!R:R,Calculations!$C$116+MOD(CV187,Calculations!$C$118))</f>
        <v>-2.0259958308006688E-2</v>
      </c>
      <c r="HM187" s="86">
        <f ca="1">Control!$C$7*Calculations!$C$82*INDEX('Monthly Data'!N:N,Calculations!$C$116+MOD(CW187,Calculations!$C$118))+Control!$C$7*Calculations!$C$83*INDEX('Monthly Data'!O:O,Calculations!$C$116+MOD(CW187,Calculations!$C$118))+Control!$C$7*Calculations!$C$84*INDEX('Monthly Data'!P:P,Calculations!$C$116+MOD(CW187,Calculations!$C$118))+Control!$C$7*Calculations!$C$85*INDEX('Monthly Data'!Q:Q,Calculations!$C$116+MOD(CW187,Calculations!$C$118))+(1-Control!$C$7*Calculations!$C$87)*INDEX('Monthly Data'!R:R,Calculations!$C$116+MOD(CW187,Calculations!$C$118))</f>
        <v>2.2757992058453024E-3</v>
      </c>
      <c r="HN187" s="86">
        <f ca="1">Control!$C$7*Calculations!$C$82*INDEX('Monthly Data'!N:N,Calculations!$C$116+MOD(CX187,Calculations!$C$118))+Control!$C$7*Calculations!$C$83*INDEX('Monthly Data'!O:O,Calculations!$C$116+MOD(CX187,Calculations!$C$118))+Control!$C$7*Calculations!$C$84*INDEX('Monthly Data'!P:P,Calculations!$C$116+MOD(CX187,Calculations!$C$118))+Control!$C$7*Calculations!$C$85*INDEX('Monthly Data'!Q:Q,Calculations!$C$116+MOD(CX187,Calculations!$C$118))+(1-Control!$C$7*Calculations!$C$87)*INDEX('Monthly Data'!R:R,Calculations!$C$116+MOD(CX187,Calculations!$C$118))</f>
        <v>6.2631896128884862E-3</v>
      </c>
      <c r="HO187" s="86">
        <f ca="1">Control!$C$7*Calculations!$C$82*INDEX('Monthly Data'!N:N,Calculations!$C$116+MOD(CY187,Calculations!$C$118))+Control!$C$7*Calculations!$C$83*INDEX('Monthly Data'!O:O,Calculations!$C$116+MOD(CY187,Calculations!$C$118))+Control!$C$7*Calculations!$C$84*INDEX('Monthly Data'!P:P,Calculations!$C$116+MOD(CY187,Calculations!$C$118))+Control!$C$7*Calculations!$C$85*INDEX('Monthly Data'!Q:Q,Calculations!$C$116+MOD(CY187,Calculations!$C$118))+(1-Control!$C$7*Calculations!$C$87)*INDEX('Monthly Data'!R:R,Calculations!$C$116+MOD(CY187,Calculations!$C$118))</f>
        <v>1.0478379486191123E-2</v>
      </c>
      <c r="HP187" s="86">
        <f ca="1">Control!$C$7*Calculations!$C$82*INDEX('Monthly Data'!N:N,Calculations!$C$116+MOD(CZ187,Calculations!$C$118))+Control!$C$7*Calculations!$C$83*INDEX('Monthly Data'!O:O,Calculations!$C$116+MOD(CZ187,Calculations!$C$118))+Control!$C$7*Calculations!$C$84*INDEX('Monthly Data'!P:P,Calculations!$C$116+MOD(CZ187,Calculations!$C$118))+Control!$C$7*Calculations!$C$85*INDEX('Monthly Data'!Q:Q,Calculations!$C$116+MOD(CZ187,Calculations!$C$118))+(1-Control!$C$7*Calculations!$C$87)*INDEX('Monthly Data'!R:R,Calculations!$C$116+MOD(CZ187,Calculations!$C$118))</f>
        <v>2.0524935548016137E-2</v>
      </c>
      <c r="HQ187" s="86">
        <f ca="1">Control!$C$7*Calculations!$C$82*INDEX('Monthly Data'!N:N,Calculations!$C$116+MOD(DA187,Calculations!$C$118))+Control!$C$7*Calculations!$C$83*INDEX('Monthly Data'!O:O,Calculations!$C$116+MOD(DA187,Calculations!$C$118))+Control!$C$7*Calculations!$C$84*INDEX('Monthly Data'!P:P,Calculations!$C$116+MOD(DA187,Calculations!$C$118))+Control!$C$7*Calculations!$C$85*INDEX('Monthly Data'!Q:Q,Calculations!$C$116+MOD(DA187,Calculations!$C$118))+(1-Control!$C$7*Calculations!$C$87)*INDEX('Monthly Data'!R:R,Calculations!$C$116+MOD(DA187,Calculations!$C$118))</f>
        <v>1.3891304280773396E-2</v>
      </c>
      <c r="HR187" s="86">
        <f ca="1">Control!$C$7*Calculations!$C$82*INDEX('Monthly Data'!N:N,Calculations!$C$116+MOD(DB187,Calculations!$C$118))+Control!$C$7*Calculations!$C$83*INDEX('Monthly Data'!O:O,Calculations!$C$116+MOD(DB187,Calculations!$C$118))+Control!$C$7*Calculations!$C$84*INDEX('Monthly Data'!P:P,Calculations!$C$116+MOD(DB187,Calculations!$C$118))+Control!$C$7*Calculations!$C$85*INDEX('Monthly Data'!Q:Q,Calculations!$C$116+MOD(DB187,Calculations!$C$118))+(1-Control!$C$7*Calculations!$C$87)*INDEX('Monthly Data'!R:R,Calculations!$C$116+MOD(DB187,Calculations!$C$118))</f>
        <v>1.7073665854433945E-2</v>
      </c>
      <c r="HS187" s="86">
        <f ca="1">Control!$C$7*Calculations!$C$82*INDEX('Monthly Data'!N:N,Calculations!$C$116+MOD(DC187,Calculations!$C$118))+Control!$C$7*Calculations!$C$83*INDEX('Monthly Data'!O:O,Calculations!$C$116+MOD(DC187,Calculations!$C$118))+Control!$C$7*Calculations!$C$84*INDEX('Monthly Data'!P:P,Calculations!$C$116+MOD(DC187,Calculations!$C$118))+Control!$C$7*Calculations!$C$85*INDEX('Monthly Data'!Q:Q,Calculations!$C$116+MOD(DC187,Calculations!$C$118))+(1-Control!$C$7*Calculations!$C$87)*INDEX('Monthly Data'!R:R,Calculations!$C$116+MOD(DC187,Calculations!$C$118))</f>
        <v>2.3206536303657571E-2</v>
      </c>
      <c r="HT187" s="86">
        <f ca="1">Control!$C$7*Calculations!$C$82*INDEX('Monthly Data'!N:N,Calculations!$C$116+MOD(DD187,Calculations!$C$118))+Control!$C$7*Calculations!$C$83*INDEX('Monthly Data'!O:O,Calculations!$C$116+MOD(DD187,Calculations!$C$118))+Control!$C$7*Calculations!$C$84*INDEX('Monthly Data'!P:P,Calculations!$C$116+MOD(DD187,Calculations!$C$118))+Control!$C$7*Calculations!$C$85*INDEX('Monthly Data'!Q:Q,Calculations!$C$116+MOD(DD187,Calculations!$C$118))+(1-Control!$C$7*Calculations!$C$87)*INDEX('Monthly Data'!R:R,Calculations!$C$116+MOD(DD187,Calculations!$C$118))</f>
        <v>1.8695385296339444E-2</v>
      </c>
      <c r="HU187" s="86">
        <f ca="1">Control!$C$7*Calculations!$C$82*INDEX('Monthly Data'!N:N,Calculations!$C$116+MOD(DE187,Calculations!$C$118))+Control!$C$7*Calculations!$C$83*INDEX('Monthly Data'!O:O,Calculations!$C$116+MOD(DE187,Calculations!$C$118))+Control!$C$7*Calculations!$C$84*INDEX('Monthly Data'!P:P,Calculations!$C$116+MOD(DE187,Calculations!$C$118))+Control!$C$7*Calculations!$C$85*INDEX('Monthly Data'!Q:Q,Calculations!$C$116+MOD(DE187,Calculations!$C$118))+(1-Control!$C$7*Calculations!$C$87)*INDEX('Monthly Data'!R:R,Calculations!$C$116+MOD(DE187,Calculations!$C$118))</f>
        <v>1.8695385296339444E-2</v>
      </c>
      <c r="HV187" s="86">
        <f ca="1">Control!$C$7*Calculations!$C$82*INDEX('Monthly Data'!N:N,Calculations!$C$116+MOD(DF187,Calculations!$C$118))+Control!$C$7*Calculations!$C$83*INDEX('Monthly Data'!O:O,Calculations!$C$116+MOD(DF187,Calculations!$C$118))+Control!$C$7*Calculations!$C$84*INDEX('Monthly Data'!P:P,Calculations!$C$116+MOD(DF187,Calculations!$C$118))+Control!$C$7*Calculations!$C$85*INDEX('Monthly Data'!Q:Q,Calculations!$C$116+MOD(DF187,Calculations!$C$118))+(1-Control!$C$7*Calculations!$C$87)*INDEX('Monthly Data'!R:R,Calculations!$C$116+MOD(DF187,Calculations!$C$118))</f>
        <v>6.1009361253630504E-2</v>
      </c>
      <c r="HW187" s="86">
        <f ca="1">Control!$C$7*Calculations!$C$82*INDEX('Monthly Data'!N:N,Calculations!$C$116+MOD(DG187,Calculations!$C$118))+Control!$C$7*Calculations!$C$83*INDEX('Monthly Data'!O:O,Calculations!$C$116+MOD(DG187,Calculations!$C$118))+Control!$C$7*Calculations!$C$84*INDEX('Monthly Data'!P:P,Calculations!$C$116+MOD(DG187,Calculations!$C$118))+Control!$C$7*Calculations!$C$85*INDEX('Monthly Data'!Q:Q,Calculations!$C$116+MOD(DG187,Calculations!$C$118))+(1-Control!$C$7*Calculations!$C$87)*INDEX('Monthly Data'!R:R,Calculations!$C$116+MOD(DG187,Calculations!$C$118))</f>
        <v>3.0957942835585645E-2</v>
      </c>
      <c r="HX187" s="86">
        <f ca="1">Control!$C$7*Calculations!$C$82*INDEX('Monthly Data'!N:N,Calculations!$C$116+MOD(DH187,Calculations!$C$118))+Control!$C$7*Calculations!$C$83*INDEX('Monthly Data'!O:O,Calculations!$C$116+MOD(DH187,Calculations!$C$118))+Control!$C$7*Calculations!$C$84*INDEX('Monthly Data'!P:P,Calculations!$C$116+MOD(DH187,Calculations!$C$118))+Control!$C$7*Calculations!$C$85*INDEX('Monthly Data'!Q:Q,Calculations!$C$116+MOD(DH187,Calculations!$C$118))+(1-Control!$C$7*Calculations!$C$87)*INDEX('Monthly Data'!R:R,Calculations!$C$116+MOD(DH187,Calculations!$C$118))</f>
        <v>1.1702576456120543E-2</v>
      </c>
      <c r="HY187" s="86">
        <f ca="1">Control!$C$7*Calculations!$C$82*INDEX('Monthly Data'!N:N,Calculations!$C$116+MOD(DI187,Calculations!$C$118))+Control!$C$7*Calculations!$C$83*INDEX('Monthly Data'!O:O,Calculations!$C$116+MOD(DI187,Calculations!$C$118))+Control!$C$7*Calculations!$C$84*INDEX('Monthly Data'!P:P,Calculations!$C$116+MOD(DI187,Calculations!$C$118))+Control!$C$7*Calculations!$C$85*INDEX('Monthly Data'!Q:Q,Calculations!$C$116+MOD(DI187,Calculations!$C$118))+(1-Control!$C$7*Calculations!$C$87)*INDEX('Monthly Data'!R:R,Calculations!$C$116+MOD(DI187,Calculations!$C$118))</f>
        <v>7.5897487599915015E-3</v>
      </c>
      <c r="HZ187" s="86">
        <f ca="1">Control!$C$7*Calculations!$C$82*INDEX('Monthly Data'!N:N,Calculations!$C$116+MOD(DJ187,Calculations!$C$118))+Control!$C$7*Calculations!$C$83*INDEX('Monthly Data'!O:O,Calculations!$C$116+MOD(DJ187,Calculations!$C$118))+Control!$C$7*Calculations!$C$84*INDEX('Monthly Data'!P:P,Calculations!$C$116+MOD(DJ187,Calculations!$C$118))+Control!$C$7*Calculations!$C$85*INDEX('Monthly Data'!Q:Q,Calculations!$C$116+MOD(DJ187,Calculations!$C$118))+(1-Control!$C$7*Calculations!$C$87)*INDEX('Monthly Data'!R:R,Calculations!$C$116+MOD(DJ187,Calculations!$C$118))</f>
        <v>1.7472933988537529E-2</v>
      </c>
      <c r="IA187" s="86">
        <f ca="1">Control!$C$7*Calculations!$C$82*INDEX('Monthly Data'!N:N,Calculations!$C$116+MOD(DK187,Calculations!$C$118))+Control!$C$7*Calculations!$C$83*INDEX('Monthly Data'!O:O,Calculations!$C$116+MOD(DK187,Calculations!$C$118))+Control!$C$7*Calculations!$C$84*INDEX('Monthly Data'!P:P,Calculations!$C$116+MOD(DK187,Calculations!$C$118))+Control!$C$7*Calculations!$C$85*INDEX('Monthly Data'!Q:Q,Calculations!$C$116+MOD(DK187,Calculations!$C$118))+(1-Control!$C$7*Calculations!$C$87)*INDEX('Monthly Data'!R:R,Calculations!$C$116+MOD(DK187,Calculations!$C$118))</f>
        <v>1.0018681835149534E-3</v>
      </c>
      <c r="IB187" s="86">
        <f ca="1">Control!$C$7*Calculations!$C$82*INDEX('Monthly Data'!N:N,Calculations!$C$116+MOD(DL187,Calculations!$C$118))+Control!$C$7*Calculations!$C$83*INDEX('Monthly Data'!O:O,Calculations!$C$116+MOD(DL187,Calculations!$C$118))+Control!$C$7*Calculations!$C$84*INDEX('Monthly Data'!P:P,Calculations!$C$116+MOD(DL187,Calculations!$C$118))+Control!$C$7*Calculations!$C$85*INDEX('Monthly Data'!Q:Q,Calculations!$C$116+MOD(DL187,Calculations!$C$118))+(1-Control!$C$7*Calculations!$C$87)*INDEX('Monthly Data'!R:R,Calculations!$C$116+MOD(DL187,Calculations!$C$118))</f>
        <v>4.5735623984309991E-2</v>
      </c>
      <c r="IC187" s="86">
        <f ca="1">Control!$C$7*Calculations!$C$82*INDEX('Monthly Data'!N:N,Calculations!$C$116+MOD(DM187,Calculations!$C$118))+Control!$C$7*Calculations!$C$83*INDEX('Monthly Data'!O:O,Calculations!$C$116+MOD(DM187,Calculations!$C$118))+Control!$C$7*Calculations!$C$84*INDEX('Monthly Data'!P:P,Calculations!$C$116+MOD(DM187,Calculations!$C$118))+Control!$C$7*Calculations!$C$85*INDEX('Monthly Data'!Q:Q,Calculations!$C$116+MOD(DM187,Calculations!$C$118))+(1-Control!$C$7*Calculations!$C$87)*INDEX('Monthly Data'!R:R,Calculations!$C$116+MOD(DM187,Calculations!$C$118))</f>
        <v>-1.0485101266941802E-2</v>
      </c>
      <c r="ID187" s="86">
        <f ca="1">Control!$C$7*Calculations!$C$82*INDEX('Monthly Data'!N:N,Calculations!$C$116+MOD(DN187,Calculations!$C$118))+Control!$C$7*Calculations!$C$83*INDEX('Monthly Data'!O:O,Calculations!$C$116+MOD(DN187,Calculations!$C$118))+Control!$C$7*Calculations!$C$84*INDEX('Monthly Data'!P:P,Calculations!$C$116+MOD(DN187,Calculations!$C$118))+Control!$C$7*Calculations!$C$85*INDEX('Monthly Data'!Q:Q,Calculations!$C$116+MOD(DN187,Calculations!$C$118))+(1-Control!$C$7*Calculations!$C$87)*INDEX('Monthly Data'!R:R,Calculations!$C$116+MOD(DN187,Calculations!$C$118))</f>
        <v>-1.9947061878162777E-2</v>
      </c>
      <c r="IE187" s="86">
        <f ca="1">Control!$C$7*Calculations!$C$82*INDEX('Monthly Data'!N:N,Calculations!$C$116+MOD(DO187,Calculations!$C$118))+Control!$C$7*Calculations!$C$83*INDEX('Monthly Data'!O:O,Calculations!$C$116+MOD(DO187,Calculations!$C$118))+Control!$C$7*Calculations!$C$84*INDEX('Monthly Data'!P:P,Calculations!$C$116+MOD(DO187,Calculations!$C$118))+Control!$C$7*Calculations!$C$85*INDEX('Monthly Data'!Q:Q,Calculations!$C$116+MOD(DO187,Calculations!$C$118))+(1-Control!$C$7*Calculations!$C$87)*INDEX('Monthly Data'!R:R,Calculations!$C$116+MOD(DO187,Calculations!$C$118))</f>
        <v>4.089189590407355E-3</v>
      </c>
      <c r="IF187" s="86">
        <f ca="1">Control!$C$7*Calculations!$C$82*INDEX('Monthly Data'!N:N,Calculations!$C$116+MOD(DP187,Calculations!$C$118))+Control!$C$7*Calculations!$C$83*INDEX('Monthly Data'!O:O,Calculations!$C$116+MOD(DP187,Calculations!$C$118))+Control!$C$7*Calculations!$C$84*INDEX('Monthly Data'!P:P,Calculations!$C$116+MOD(DP187,Calculations!$C$118))+Control!$C$7*Calculations!$C$85*INDEX('Monthly Data'!Q:Q,Calculations!$C$116+MOD(DP187,Calculations!$C$118))+(1-Control!$C$7*Calculations!$C$87)*INDEX('Monthly Data'!R:R,Calculations!$C$116+MOD(DP187,Calculations!$C$118))</f>
        <v>1.0478379486191123E-2</v>
      </c>
      <c r="IG187" s="88">
        <f ca="1">Control!$C$8*(1+DQ187)*(1+DR187)*(1+DS187)*(1+DT187)*(1+DU187)*(1+DV187)*(1+DW187)*(1+DX187)*(1+DY187)*(1+DZ187)*(1+EA187)*(1+EB187)*(1+EC187)*(1+ED187)*(1+EE187)*(1+EF187)*(1+EG187)*(1+EH187)*(1+EI187)*(1+EJ187)*(1+EK187)*(1+EL187)*(1+EM187)*(1+EN187)*(1+EO187)*(1+EP187)*(1+EQ187)*(1+ER187)*(1+ES187)*(1+ET187)*(1+EU187)*(1+EV187)*(1+EW187)*(1+EX187)*(1+EY187)*(1+EZ187)*(1+FA187)*(1+FB187)*(1+FC187)*(1+FD187)*(1+FE187)*(1+FF187)*(1+FG187)*(1+FH187)*(1+FI187)*(1+FJ187)*(1+FK187)*(1+FL187)*(1+FM187)*(1+FN187)*(1+FO187)*(1+FP187)*(1+FQ187)*(1+FR187)*(1+FS187)*(1+FT187)*(1+FU187)*(1+FV187)*(1+FW187)*(1+FX187)*(1+FY187)*(1+FZ187)*(1+GA187)*(1+GB187)*(1+GC187)*(1+GD187)*(1+GE187)*(1+GF187)*(1+GG187)*(1+GH187)*(1+GI187)*(1+GJ187)*(1+GK187)*(1+GL187)*(1+GM187)*(1+GN187)*(1+GO187)*(1+GP187)*(1+GQ187)*(1+GR187)*(1+GS187)*(1+GT187)*(1+GU187)*(1+GV187)*(1+GW187)*(1+GX187)*(1+GY187)*(1+GZ187)*(1+HA187)*(1+HB187)*(1+HC187)*(1+HD187)*(1+HE187)*(1+HF187)*(1+HG187)*(1+HH187)*(1+HI187)*(1+HJ187)*(1+HK187)*(1+HL187)*(1+HM187)*(1+HN187)*(1+HO187)*(1+HP187)*(1+HQ187)*(1+HR187)*(1+HS187)*(1+HT187)*(1+HU187)*(1+HV187)*(1+HW187)*(1+HX187)*(1+HY187)*(1+HZ187)*(1+IA187)*(1+IB187)*(1+IC187)*(1+ID187)*(1+IE187)*(1+IF187)</f>
        <v>134543.25362151416</v>
      </c>
    </row>
    <row r="188" spans="1:241" x14ac:dyDescent="0.25">
      <c r="A188">
        <v>3</v>
      </c>
      <c r="B188">
        <v>40</v>
      </c>
      <c r="C188">
        <v>3</v>
      </c>
      <c r="D188">
        <v>96</v>
      </c>
      <c r="E188">
        <v>100</v>
      </c>
      <c r="F188">
        <v>113</v>
      </c>
      <c r="G188">
        <v>114</v>
      </c>
      <c r="H188">
        <v>70</v>
      </c>
      <c r="I188">
        <v>27</v>
      </c>
      <c r="J188">
        <v>38</v>
      </c>
      <c r="K188">
        <v>35</v>
      </c>
      <c r="L188">
        <v>25</v>
      </c>
      <c r="M188">
        <v>8</v>
      </c>
      <c r="N188">
        <v>53</v>
      </c>
      <c r="O188">
        <v>18</v>
      </c>
      <c r="P188">
        <v>56</v>
      </c>
      <c r="Q188">
        <v>89</v>
      </c>
      <c r="R188">
        <v>79</v>
      </c>
      <c r="S188">
        <v>22</v>
      </c>
      <c r="T188">
        <v>27</v>
      </c>
      <c r="U188">
        <v>70</v>
      </c>
      <c r="V188">
        <v>6</v>
      </c>
      <c r="W188">
        <v>86</v>
      </c>
      <c r="X188">
        <v>39</v>
      </c>
      <c r="Y188">
        <v>56</v>
      </c>
      <c r="Z188">
        <v>103</v>
      </c>
      <c r="AA188">
        <v>93</v>
      </c>
      <c r="AB188">
        <v>33</v>
      </c>
      <c r="AC188">
        <v>67</v>
      </c>
      <c r="AD188">
        <v>82</v>
      </c>
      <c r="AE188">
        <v>102</v>
      </c>
      <c r="AF188">
        <v>48</v>
      </c>
      <c r="AG188">
        <v>42</v>
      </c>
      <c r="AH188">
        <v>80</v>
      </c>
      <c r="AI188">
        <v>7</v>
      </c>
      <c r="AJ188">
        <v>102</v>
      </c>
      <c r="AK188">
        <v>63</v>
      </c>
      <c r="AL188">
        <v>33</v>
      </c>
      <c r="AM188">
        <v>27</v>
      </c>
      <c r="AN188">
        <v>113</v>
      </c>
      <c r="AO188">
        <v>94</v>
      </c>
      <c r="AP188">
        <v>38</v>
      </c>
      <c r="AQ188">
        <v>5</v>
      </c>
      <c r="AR188">
        <v>98</v>
      </c>
      <c r="AS188">
        <v>113</v>
      </c>
      <c r="AT188">
        <v>102</v>
      </c>
      <c r="AU188">
        <v>104</v>
      </c>
      <c r="AV188">
        <v>6</v>
      </c>
      <c r="AW188">
        <v>83</v>
      </c>
      <c r="AX188">
        <v>107</v>
      </c>
      <c r="AY188">
        <v>90</v>
      </c>
      <c r="AZ188">
        <v>57</v>
      </c>
      <c r="BA188">
        <v>110</v>
      </c>
      <c r="BB188">
        <v>18</v>
      </c>
      <c r="BC188">
        <v>85</v>
      </c>
      <c r="BD188">
        <v>19</v>
      </c>
      <c r="BE188">
        <v>94</v>
      </c>
      <c r="BF188">
        <v>104</v>
      </c>
      <c r="BG188">
        <v>105</v>
      </c>
      <c r="BH188">
        <v>48</v>
      </c>
      <c r="BI188">
        <v>102</v>
      </c>
      <c r="BJ188">
        <v>28</v>
      </c>
      <c r="BK188">
        <v>11</v>
      </c>
      <c r="BL188">
        <v>116</v>
      </c>
      <c r="BM188">
        <v>79</v>
      </c>
      <c r="BN188">
        <v>27</v>
      </c>
      <c r="BO188">
        <v>40</v>
      </c>
      <c r="BP188">
        <v>33</v>
      </c>
      <c r="BQ188">
        <v>36</v>
      </c>
      <c r="BR188">
        <v>103</v>
      </c>
      <c r="BS188">
        <v>112</v>
      </c>
      <c r="BT188">
        <v>31</v>
      </c>
      <c r="BU188">
        <v>66</v>
      </c>
      <c r="BV188">
        <v>27</v>
      </c>
      <c r="BW188">
        <v>110</v>
      </c>
      <c r="BX188">
        <v>6</v>
      </c>
      <c r="BY188">
        <v>27</v>
      </c>
      <c r="BZ188">
        <v>7</v>
      </c>
      <c r="CA188">
        <v>63</v>
      </c>
      <c r="CB188">
        <v>9</v>
      </c>
      <c r="CC188">
        <v>77</v>
      </c>
      <c r="CD188">
        <v>41</v>
      </c>
      <c r="CE188">
        <v>45</v>
      </c>
      <c r="CF188">
        <v>86</v>
      </c>
      <c r="CG188">
        <v>102</v>
      </c>
      <c r="CH188">
        <v>10</v>
      </c>
      <c r="CI188">
        <v>39</v>
      </c>
      <c r="CJ188">
        <v>55</v>
      </c>
      <c r="CK188">
        <v>14</v>
      </c>
      <c r="CL188">
        <v>113</v>
      </c>
      <c r="CM188">
        <v>89</v>
      </c>
      <c r="CN188">
        <v>14</v>
      </c>
      <c r="CO188">
        <v>28</v>
      </c>
      <c r="CP188">
        <v>20</v>
      </c>
      <c r="CQ188">
        <v>50</v>
      </c>
      <c r="CR188">
        <v>8</v>
      </c>
      <c r="CS188">
        <v>12</v>
      </c>
      <c r="CT188">
        <v>42</v>
      </c>
      <c r="CU188">
        <v>104</v>
      </c>
      <c r="CV188">
        <v>101</v>
      </c>
      <c r="CW188">
        <v>94</v>
      </c>
      <c r="CX188">
        <v>118</v>
      </c>
      <c r="CY188">
        <v>5</v>
      </c>
      <c r="CZ188">
        <v>53</v>
      </c>
      <c r="DA188">
        <v>61</v>
      </c>
      <c r="DB188">
        <v>48</v>
      </c>
      <c r="DC188">
        <v>15</v>
      </c>
      <c r="DD188">
        <v>102</v>
      </c>
      <c r="DE188">
        <v>41</v>
      </c>
      <c r="DF188">
        <v>35</v>
      </c>
      <c r="DG188">
        <v>105</v>
      </c>
      <c r="DH188">
        <v>50</v>
      </c>
      <c r="DI188">
        <v>33</v>
      </c>
      <c r="DJ188">
        <v>82</v>
      </c>
      <c r="DK188">
        <v>6</v>
      </c>
      <c r="DL188">
        <v>9</v>
      </c>
      <c r="DM188">
        <v>55</v>
      </c>
      <c r="DN188">
        <v>42</v>
      </c>
      <c r="DO188">
        <v>71</v>
      </c>
      <c r="DP188">
        <v>21</v>
      </c>
      <c r="DQ188" s="86">
        <f ca="1">Control!$C$7*Calculations!$C$82*INDEX('Monthly Data'!N:N,Calculations!$C$116+MOD(A188,Calculations!$C$118))+Control!$C$7*Calculations!$C$83*INDEX('Monthly Data'!O:O,Calculations!$C$116+MOD(A188,Calculations!$C$118))+Control!$C$7*Calculations!$C$84*INDEX('Monthly Data'!P:P,Calculations!$C$116+MOD(A188,Calculations!$C$118))+Control!$C$7*Calculations!$C$85*INDEX('Monthly Data'!Q:Q,Calculations!$C$116+MOD(A188,Calculations!$C$118))+(1-Control!$C$7*Calculations!$C$87)*INDEX('Monthly Data'!R:R,Calculations!$C$116+MOD(A188,Calculations!$C$118))</f>
        <v>9.9793409618087695E-3</v>
      </c>
      <c r="DR188" s="86">
        <f ca="1">Control!$C$7*Calculations!$C$82*INDEX('Monthly Data'!N:N,Calculations!$C$116+MOD(B188,Calculations!$C$118))+Control!$C$7*Calculations!$C$83*INDEX('Monthly Data'!O:O,Calculations!$C$116+MOD(B188,Calculations!$C$118))+Control!$C$7*Calculations!$C$84*INDEX('Monthly Data'!P:P,Calculations!$C$116+MOD(B188,Calculations!$C$118))+Control!$C$7*Calculations!$C$85*INDEX('Monthly Data'!Q:Q,Calculations!$C$116+MOD(B188,Calculations!$C$118))+(1-Control!$C$7*Calculations!$C$87)*INDEX('Monthly Data'!R:R,Calculations!$C$116+MOD(B188,Calculations!$C$118))</f>
        <v>-4.417423226995453E-3</v>
      </c>
      <c r="DS188" s="86">
        <f ca="1">Control!$C$7*Calculations!$C$82*INDEX('Monthly Data'!N:N,Calculations!$C$116+MOD(C188,Calculations!$C$118))+Control!$C$7*Calculations!$C$83*INDEX('Monthly Data'!O:O,Calculations!$C$116+MOD(C188,Calculations!$C$118))+Control!$C$7*Calculations!$C$84*INDEX('Monthly Data'!P:P,Calculations!$C$116+MOD(C188,Calculations!$C$118))+Control!$C$7*Calculations!$C$85*INDEX('Monthly Data'!Q:Q,Calculations!$C$116+MOD(C188,Calculations!$C$118))+(1-Control!$C$7*Calculations!$C$87)*INDEX('Monthly Data'!R:R,Calculations!$C$116+MOD(C188,Calculations!$C$118))</f>
        <v>9.9793409618087695E-3</v>
      </c>
      <c r="DT188" s="86">
        <f ca="1">Control!$C$7*Calculations!$C$82*INDEX('Monthly Data'!N:N,Calculations!$C$116+MOD(D188,Calculations!$C$118))+Control!$C$7*Calculations!$C$83*INDEX('Monthly Data'!O:O,Calculations!$C$116+MOD(D188,Calculations!$C$118))+Control!$C$7*Calculations!$C$84*INDEX('Monthly Data'!P:P,Calculations!$C$116+MOD(D188,Calculations!$C$118))+Control!$C$7*Calculations!$C$85*INDEX('Monthly Data'!Q:Q,Calculations!$C$116+MOD(D188,Calculations!$C$118))+(1-Control!$C$7*Calculations!$C$87)*INDEX('Monthly Data'!R:R,Calculations!$C$116+MOD(D188,Calculations!$C$118))</f>
        <v>1.0627294914941248E-2</v>
      </c>
      <c r="DU188" s="86">
        <f ca="1">Control!$C$7*Calculations!$C$82*INDEX('Monthly Data'!N:N,Calculations!$C$116+MOD(E188,Calculations!$C$118))+Control!$C$7*Calculations!$C$83*INDEX('Monthly Data'!O:O,Calculations!$C$116+MOD(E188,Calculations!$C$118))+Control!$C$7*Calculations!$C$84*INDEX('Monthly Data'!P:P,Calculations!$C$116+MOD(E188,Calculations!$C$118))+Control!$C$7*Calculations!$C$85*INDEX('Monthly Data'!Q:Q,Calculations!$C$116+MOD(E188,Calculations!$C$118))+(1-Control!$C$7*Calculations!$C$87)*INDEX('Monthly Data'!R:R,Calculations!$C$116+MOD(E188,Calculations!$C$118))</f>
        <v>1.7599621212565995E-2</v>
      </c>
      <c r="DV188" s="86">
        <f ca="1">Control!$C$7*Calculations!$C$82*INDEX('Monthly Data'!N:N,Calculations!$C$116+MOD(F188,Calculations!$C$118))+Control!$C$7*Calculations!$C$83*INDEX('Monthly Data'!O:O,Calculations!$C$116+MOD(F188,Calculations!$C$118))+Control!$C$7*Calculations!$C$84*INDEX('Monthly Data'!P:P,Calculations!$C$116+MOD(F188,Calculations!$C$118))+Control!$C$7*Calculations!$C$85*INDEX('Monthly Data'!Q:Q,Calculations!$C$116+MOD(F188,Calculations!$C$118))+(1-Control!$C$7*Calculations!$C$87)*INDEX('Monthly Data'!R:R,Calculations!$C$116+MOD(F188,Calculations!$C$118))</f>
        <v>4.4327772793586687E-3</v>
      </c>
      <c r="DW188" s="86">
        <f ca="1">Control!$C$7*Calculations!$C$82*INDEX('Monthly Data'!N:N,Calculations!$C$116+MOD(G188,Calculations!$C$118))+Control!$C$7*Calculations!$C$83*INDEX('Monthly Data'!O:O,Calculations!$C$116+MOD(G188,Calculations!$C$118))+Control!$C$7*Calculations!$C$84*INDEX('Monthly Data'!P:P,Calculations!$C$116+MOD(G188,Calculations!$C$118))+Control!$C$7*Calculations!$C$85*INDEX('Monthly Data'!Q:Q,Calculations!$C$116+MOD(G188,Calculations!$C$118))+(1-Control!$C$7*Calculations!$C$87)*INDEX('Monthly Data'!R:R,Calculations!$C$116+MOD(G188,Calculations!$C$118))</f>
        <v>-2.5419860972892394E-2</v>
      </c>
      <c r="DX188" s="86">
        <f ca="1">Control!$C$7*Calculations!$C$82*INDEX('Monthly Data'!N:N,Calculations!$C$116+MOD(H188,Calculations!$C$118))+Control!$C$7*Calculations!$C$83*INDEX('Monthly Data'!O:O,Calculations!$C$116+MOD(H188,Calculations!$C$118))+Control!$C$7*Calculations!$C$84*INDEX('Monthly Data'!P:P,Calculations!$C$116+MOD(H188,Calculations!$C$118))+Control!$C$7*Calculations!$C$85*INDEX('Monthly Data'!Q:Q,Calculations!$C$116+MOD(H188,Calculations!$C$118))+(1-Control!$C$7*Calculations!$C$87)*INDEX('Monthly Data'!R:R,Calculations!$C$116+MOD(H188,Calculations!$C$118))</f>
        <v>3.8809817903524786E-2</v>
      </c>
      <c r="DY188" s="86">
        <f ca="1">Control!$C$7*Calculations!$C$82*INDEX('Monthly Data'!N:N,Calculations!$C$116+MOD(I188,Calculations!$C$118))+Control!$C$7*Calculations!$C$83*INDEX('Monthly Data'!O:O,Calculations!$C$116+MOD(I188,Calculations!$C$118))+Control!$C$7*Calculations!$C$84*INDEX('Monthly Data'!P:P,Calculations!$C$116+MOD(I188,Calculations!$C$118))+Control!$C$7*Calculations!$C$85*INDEX('Monthly Data'!Q:Q,Calculations!$C$116+MOD(I188,Calculations!$C$118))+(1-Control!$C$7*Calculations!$C$87)*INDEX('Monthly Data'!R:R,Calculations!$C$116+MOD(I188,Calculations!$C$118))</f>
        <v>-3.53368065312233E-2</v>
      </c>
      <c r="DZ188" s="86">
        <f ca="1">Control!$C$7*Calculations!$C$82*INDEX('Monthly Data'!N:N,Calculations!$C$116+MOD(J188,Calculations!$C$118))+Control!$C$7*Calculations!$C$83*INDEX('Monthly Data'!O:O,Calculations!$C$116+MOD(J188,Calculations!$C$118))+Control!$C$7*Calculations!$C$84*INDEX('Monthly Data'!P:P,Calculations!$C$116+MOD(J188,Calculations!$C$118))+Control!$C$7*Calculations!$C$85*INDEX('Monthly Data'!Q:Q,Calculations!$C$116+MOD(J188,Calculations!$C$118))+(1-Control!$C$7*Calculations!$C$87)*INDEX('Monthly Data'!R:R,Calculations!$C$116+MOD(J188,Calculations!$C$118))</f>
        <v>1.3891563624307685E-2</v>
      </c>
      <c r="EA188" s="86">
        <f ca="1">Control!$C$7*Calculations!$C$82*INDEX('Monthly Data'!N:N,Calculations!$C$116+MOD(K188,Calculations!$C$118))+Control!$C$7*Calculations!$C$83*INDEX('Monthly Data'!O:O,Calculations!$C$116+MOD(K188,Calculations!$C$118))+Control!$C$7*Calculations!$C$84*INDEX('Monthly Data'!P:P,Calculations!$C$116+MOD(K188,Calculations!$C$118))+Control!$C$7*Calculations!$C$85*INDEX('Monthly Data'!Q:Q,Calculations!$C$116+MOD(K188,Calculations!$C$118))+(1-Control!$C$7*Calculations!$C$87)*INDEX('Monthly Data'!R:R,Calculations!$C$116+MOD(K188,Calculations!$C$118))</f>
        <v>-9.5555592256394619E-3</v>
      </c>
      <c r="EB188" s="86">
        <f ca="1">Control!$C$7*Calculations!$C$82*INDEX('Monthly Data'!N:N,Calculations!$C$116+MOD(L188,Calculations!$C$118))+Control!$C$7*Calculations!$C$83*INDEX('Monthly Data'!O:O,Calculations!$C$116+MOD(L188,Calculations!$C$118))+Control!$C$7*Calculations!$C$84*INDEX('Monthly Data'!P:P,Calculations!$C$116+MOD(L188,Calculations!$C$118))+Control!$C$7*Calculations!$C$85*INDEX('Monthly Data'!Q:Q,Calculations!$C$116+MOD(L188,Calculations!$C$118))+(1-Control!$C$7*Calculations!$C$87)*INDEX('Monthly Data'!R:R,Calculations!$C$116+MOD(L188,Calculations!$C$118))</f>
        <v>-3.299557342782896E-2</v>
      </c>
      <c r="EC188" s="86">
        <f ca="1">Control!$C$7*Calculations!$C$82*INDEX('Monthly Data'!N:N,Calculations!$C$116+MOD(M188,Calculations!$C$118))+Control!$C$7*Calculations!$C$83*INDEX('Monthly Data'!O:O,Calculations!$C$116+MOD(M188,Calculations!$C$118))+Control!$C$7*Calculations!$C$84*INDEX('Monthly Data'!P:P,Calculations!$C$116+MOD(M188,Calculations!$C$118))+Control!$C$7*Calculations!$C$85*INDEX('Monthly Data'!Q:Q,Calculations!$C$116+MOD(M188,Calculations!$C$118))+(1-Control!$C$7*Calculations!$C$87)*INDEX('Monthly Data'!R:R,Calculations!$C$116+MOD(M188,Calculations!$C$118))</f>
        <v>9.9787204839310462E-3</v>
      </c>
      <c r="ED188" s="86">
        <f ca="1">Control!$C$7*Calculations!$C$82*INDEX('Monthly Data'!N:N,Calculations!$C$116+MOD(N188,Calculations!$C$118))+Control!$C$7*Calculations!$C$83*INDEX('Monthly Data'!O:O,Calculations!$C$116+MOD(N188,Calculations!$C$118))+Control!$C$7*Calculations!$C$84*INDEX('Monthly Data'!P:P,Calculations!$C$116+MOD(N188,Calculations!$C$118))+Control!$C$7*Calculations!$C$85*INDEX('Monthly Data'!Q:Q,Calculations!$C$116+MOD(N188,Calculations!$C$118))+(1-Control!$C$7*Calculations!$C$87)*INDEX('Monthly Data'!R:R,Calculations!$C$116+MOD(N188,Calculations!$C$118))</f>
        <v>1.1786765492207996E-2</v>
      </c>
      <c r="EE188" s="86">
        <f ca="1">Control!$C$7*Calculations!$C$82*INDEX('Monthly Data'!N:N,Calculations!$C$116+MOD(O188,Calculations!$C$118))+Control!$C$7*Calculations!$C$83*INDEX('Monthly Data'!O:O,Calculations!$C$116+MOD(O188,Calculations!$C$118))+Control!$C$7*Calculations!$C$84*INDEX('Monthly Data'!P:P,Calculations!$C$116+MOD(O188,Calculations!$C$118))+Control!$C$7*Calculations!$C$85*INDEX('Monthly Data'!Q:Q,Calculations!$C$116+MOD(O188,Calculations!$C$118))+(1-Control!$C$7*Calculations!$C$87)*INDEX('Monthly Data'!R:R,Calculations!$C$116+MOD(O188,Calculations!$C$118))</f>
        <v>-7.4084874653726545E-3</v>
      </c>
      <c r="EF188" s="86">
        <f ca="1">Control!$C$7*Calculations!$C$82*INDEX('Monthly Data'!N:N,Calculations!$C$116+MOD(P188,Calculations!$C$118))+Control!$C$7*Calculations!$C$83*INDEX('Monthly Data'!O:O,Calculations!$C$116+MOD(P188,Calculations!$C$118))+Control!$C$7*Calculations!$C$84*INDEX('Monthly Data'!P:P,Calculations!$C$116+MOD(P188,Calculations!$C$118))+Control!$C$7*Calculations!$C$85*INDEX('Monthly Data'!Q:Q,Calculations!$C$116+MOD(P188,Calculations!$C$118))+(1-Control!$C$7*Calculations!$C$87)*INDEX('Monthly Data'!R:R,Calculations!$C$116+MOD(P188,Calculations!$C$118))</f>
        <v>7.5897487599915015E-3</v>
      </c>
      <c r="EG188" s="86">
        <f ca="1">Control!$C$7*Calculations!$C$82*INDEX('Monthly Data'!N:N,Calculations!$C$116+MOD(Q188,Calculations!$C$118))+Control!$C$7*Calculations!$C$83*INDEX('Monthly Data'!O:O,Calculations!$C$116+MOD(Q188,Calculations!$C$118))+Control!$C$7*Calculations!$C$84*INDEX('Monthly Data'!P:P,Calculations!$C$116+MOD(Q188,Calculations!$C$118))+Control!$C$7*Calculations!$C$85*INDEX('Monthly Data'!Q:Q,Calculations!$C$116+MOD(Q188,Calculations!$C$118))+(1-Control!$C$7*Calculations!$C$87)*INDEX('Monthly Data'!R:R,Calculations!$C$116+MOD(Q188,Calculations!$C$118))</f>
        <v>2.3852824346838646E-2</v>
      </c>
      <c r="EH188" s="86">
        <f ca="1">Control!$C$7*Calculations!$C$82*INDEX('Monthly Data'!N:N,Calculations!$C$116+MOD(R188,Calculations!$C$118))+Control!$C$7*Calculations!$C$83*INDEX('Monthly Data'!O:O,Calculations!$C$116+MOD(R188,Calculations!$C$118))+Control!$C$7*Calculations!$C$84*INDEX('Monthly Data'!P:P,Calculations!$C$116+MOD(R188,Calculations!$C$118))+Control!$C$7*Calculations!$C$85*INDEX('Monthly Data'!Q:Q,Calculations!$C$116+MOD(R188,Calculations!$C$118))+(1-Control!$C$7*Calculations!$C$87)*INDEX('Monthly Data'!R:R,Calculations!$C$116+MOD(R188,Calculations!$C$118))</f>
        <v>1.046389543479892E-2</v>
      </c>
      <c r="EI188" s="86">
        <f ca="1">Control!$C$7*Calculations!$C$82*INDEX('Monthly Data'!N:N,Calculations!$C$116+MOD(S188,Calculations!$C$118))+Control!$C$7*Calculations!$C$83*INDEX('Monthly Data'!O:O,Calculations!$C$116+MOD(S188,Calculations!$C$118))+Control!$C$7*Calculations!$C$84*INDEX('Monthly Data'!P:P,Calculations!$C$116+MOD(S188,Calculations!$C$118))+Control!$C$7*Calculations!$C$85*INDEX('Monthly Data'!Q:Q,Calculations!$C$116+MOD(S188,Calculations!$C$118))+(1-Control!$C$7*Calculations!$C$87)*INDEX('Monthly Data'!R:R,Calculations!$C$116+MOD(S188,Calculations!$C$118))</f>
        <v>1.50127906355989E-2</v>
      </c>
      <c r="EJ188" s="86">
        <f ca="1">Control!$C$7*Calculations!$C$82*INDEX('Monthly Data'!N:N,Calculations!$C$116+MOD(T188,Calculations!$C$118))+Control!$C$7*Calculations!$C$83*INDEX('Monthly Data'!O:O,Calculations!$C$116+MOD(T188,Calculations!$C$118))+Control!$C$7*Calculations!$C$84*INDEX('Monthly Data'!P:P,Calculations!$C$116+MOD(T188,Calculations!$C$118))+Control!$C$7*Calculations!$C$85*INDEX('Monthly Data'!Q:Q,Calculations!$C$116+MOD(T188,Calculations!$C$118))+(1-Control!$C$7*Calculations!$C$87)*INDEX('Monthly Data'!R:R,Calculations!$C$116+MOD(T188,Calculations!$C$118))</f>
        <v>-3.53368065312233E-2</v>
      </c>
      <c r="EK188" s="86">
        <f ca="1">Control!$C$7*Calculations!$C$82*INDEX('Monthly Data'!N:N,Calculations!$C$116+MOD(U188,Calculations!$C$118))+Control!$C$7*Calculations!$C$83*INDEX('Monthly Data'!O:O,Calculations!$C$116+MOD(U188,Calculations!$C$118))+Control!$C$7*Calculations!$C$84*INDEX('Monthly Data'!P:P,Calculations!$C$116+MOD(U188,Calculations!$C$118))+Control!$C$7*Calculations!$C$85*INDEX('Monthly Data'!Q:Q,Calculations!$C$116+MOD(U188,Calculations!$C$118))+(1-Control!$C$7*Calculations!$C$87)*INDEX('Monthly Data'!R:R,Calculations!$C$116+MOD(U188,Calculations!$C$118))</f>
        <v>3.8809817903524786E-2</v>
      </c>
      <c r="EL188" s="86">
        <f ca="1">Control!$C$7*Calculations!$C$82*INDEX('Monthly Data'!N:N,Calculations!$C$116+MOD(V188,Calculations!$C$118))+Control!$C$7*Calculations!$C$83*INDEX('Monthly Data'!O:O,Calculations!$C$116+MOD(V188,Calculations!$C$118))+Control!$C$7*Calculations!$C$84*INDEX('Monthly Data'!P:P,Calculations!$C$116+MOD(V188,Calculations!$C$118))+Control!$C$7*Calculations!$C$85*INDEX('Monthly Data'!Q:Q,Calculations!$C$116+MOD(V188,Calculations!$C$118))+(1-Control!$C$7*Calculations!$C$87)*INDEX('Monthly Data'!R:R,Calculations!$C$116+MOD(V188,Calculations!$C$118))</f>
        <v>4.7768166384148329E-3</v>
      </c>
      <c r="EM188" s="86">
        <f ca="1">Control!$C$7*Calculations!$C$82*INDEX('Monthly Data'!N:N,Calculations!$C$116+MOD(W188,Calculations!$C$118))+Control!$C$7*Calculations!$C$83*INDEX('Monthly Data'!O:O,Calculations!$C$116+MOD(W188,Calculations!$C$118))+Control!$C$7*Calculations!$C$84*INDEX('Monthly Data'!P:P,Calculations!$C$116+MOD(W188,Calculations!$C$118))+Control!$C$7*Calculations!$C$85*INDEX('Monthly Data'!Q:Q,Calculations!$C$116+MOD(W188,Calculations!$C$118))+(1-Control!$C$7*Calculations!$C$87)*INDEX('Monthly Data'!R:R,Calculations!$C$116+MOD(W188,Calculations!$C$118))</f>
        <v>4.5735623984309991E-2</v>
      </c>
      <c r="EN188" s="86">
        <f ca="1">Control!$C$7*Calculations!$C$82*INDEX('Monthly Data'!N:N,Calculations!$C$116+MOD(X188,Calculations!$C$118))+Control!$C$7*Calculations!$C$83*INDEX('Monthly Data'!O:O,Calculations!$C$116+MOD(X188,Calculations!$C$118))+Control!$C$7*Calculations!$C$84*INDEX('Monthly Data'!P:P,Calculations!$C$116+MOD(X188,Calculations!$C$118))+Control!$C$7*Calculations!$C$85*INDEX('Monthly Data'!Q:Q,Calculations!$C$116+MOD(X188,Calculations!$C$118))+(1-Control!$C$7*Calculations!$C$87)*INDEX('Monthly Data'!R:R,Calculations!$C$116+MOD(X188,Calculations!$C$118))</f>
        <v>1.5063457444773597E-2</v>
      </c>
      <c r="EO188" s="86">
        <f ca="1">Control!$C$7*Calculations!$C$82*INDEX('Monthly Data'!N:N,Calculations!$C$116+MOD(Y188,Calculations!$C$118))+Control!$C$7*Calculations!$C$83*INDEX('Monthly Data'!O:O,Calculations!$C$116+MOD(Y188,Calculations!$C$118))+Control!$C$7*Calculations!$C$84*INDEX('Monthly Data'!P:P,Calculations!$C$116+MOD(Y188,Calculations!$C$118))+Control!$C$7*Calculations!$C$85*INDEX('Monthly Data'!Q:Q,Calculations!$C$116+MOD(Y188,Calculations!$C$118))+(1-Control!$C$7*Calculations!$C$87)*INDEX('Monthly Data'!R:R,Calculations!$C$116+MOD(Y188,Calculations!$C$118))</f>
        <v>7.5897487599915015E-3</v>
      </c>
      <c r="EP188" s="86">
        <f ca="1">Control!$C$7*Calculations!$C$82*INDEX('Monthly Data'!N:N,Calculations!$C$116+MOD(Z188,Calculations!$C$118))+Control!$C$7*Calculations!$C$83*INDEX('Monthly Data'!O:O,Calculations!$C$116+MOD(Z188,Calculations!$C$118))+Control!$C$7*Calculations!$C$84*INDEX('Monthly Data'!P:P,Calculations!$C$116+MOD(Z188,Calculations!$C$118))+Control!$C$7*Calculations!$C$85*INDEX('Monthly Data'!Q:Q,Calculations!$C$116+MOD(Z188,Calculations!$C$118))+(1-Control!$C$7*Calculations!$C$87)*INDEX('Monthly Data'!R:R,Calculations!$C$116+MOD(Z188,Calculations!$C$118))</f>
        <v>5.1972609868760735E-3</v>
      </c>
      <c r="EQ188" s="86">
        <f ca="1">Control!$C$7*Calculations!$C$82*INDEX('Monthly Data'!N:N,Calculations!$C$116+MOD(AA188,Calculations!$C$118))+Control!$C$7*Calculations!$C$83*INDEX('Monthly Data'!O:O,Calculations!$C$116+MOD(AA188,Calculations!$C$118))+Control!$C$7*Calculations!$C$84*INDEX('Monthly Data'!P:P,Calculations!$C$116+MOD(AA188,Calculations!$C$118))+Control!$C$7*Calculations!$C$85*INDEX('Monthly Data'!Q:Q,Calculations!$C$116+MOD(AA188,Calculations!$C$118))+(1-Control!$C$7*Calculations!$C$87)*INDEX('Monthly Data'!R:R,Calculations!$C$116+MOD(AA188,Calculations!$C$118))</f>
        <v>1.1809891087585166E-2</v>
      </c>
      <c r="ER188" s="86">
        <f ca="1">Control!$C$7*Calculations!$C$82*INDEX('Monthly Data'!N:N,Calculations!$C$116+MOD(AB188,Calculations!$C$118))+Control!$C$7*Calculations!$C$83*INDEX('Monthly Data'!O:O,Calculations!$C$116+MOD(AB188,Calculations!$C$118))+Control!$C$7*Calculations!$C$84*INDEX('Monthly Data'!P:P,Calculations!$C$116+MOD(AB188,Calculations!$C$118))+Control!$C$7*Calculations!$C$85*INDEX('Monthly Data'!Q:Q,Calculations!$C$116+MOD(AB188,Calculations!$C$118))+(1-Control!$C$7*Calculations!$C$87)*INDEX('Monthly Data'!R:R,Calculations!$C$116+MOD(AB188,Calculations!$C$118))</f>
        <v>3.1070573055362403E-2</v>
      </c>
      <c r="ES188" s="86">
        <f ca="1">Control!$C$7*Calculations!$C$82*INDEX('Monthly Data'!N:N,Calculations!$C$116+MOD(AC188,Calculations!$C$118))+Control!$C$7*Calculations!$C$83*INDEX('Monthly Data'!O:O,Calculations!$C$116+MOD(AC188,Calculations!$C$118))+Control!$C$7*Calculations!$C$84*INDEX('Monthly Data'!P:P,Calculations!$C$116+MOD(AC188,Calculations!$C$118))+Control!$C$7*Calculations!$C$85*INDEX('Monthly Data'!Q:Q,Calculations!$C$116+MOD(AC188,Calculations!$C$118))+(1-Control!$C$7*Calculations!$C$87)*INDEX('Monthly Data'!R:R,Calculations!$C$116+MOD(AC188,Calculations!$C$118))</f>
        <v>-3.9863250714949353E-2</v>
      </c>
      <c r="ET188" s="86">
        <f ca="1">Control!$C$7*Calculations!$C$82*INDEX('Monthly Data'!N:N,Calculations!$C$116+MOD(AD188,Calculations!$C$118))+Control!$C$7*Calculations!$C$83*INDEX('Monthly Data'!O:O,Calculations!$C$116+MOD(AD188,Calculations!$C$118))+Control!$C$7*Calculations!$C$84*INDEX('Monthly Data'!P:P,Calculations!$C$116+MOD(AD188,Calculations!$C$118))+Control!$C$7*Calculations!$C$85*INDEX('Monthly Data'!Q:Q,Calculations!$C$116+MOD(AD188,Calculations!$C$118))+(1-Control!$C$7*Calculations!$C$87)*INDEX('Monthly Data'!R:R,Calculations!$C$116+MOD(AD188,Calculations!$C$118))</f>
        <v>1.7361594973213587E-2</v>
      </c>
      <c r="EU188" s="86">
        <f ca="1">Control!$C$7*Calculations!$C$82*INDEX('Monthly Data'!N:N,Calculations!$C$116+MOD(AE188,Calculations!$C$118))+Control!$C$7*Calculations!$C$83*INDEX('Monthly Data'!O:O,Calculations!$C$116+MOD(AE188,Calculations!$C$118))+Control!$C$7*Calculations!$C$84*INDEX('Monthly Data'!P:P,Calculations!$C$116+MOD(AE188,Calculations!$C$118))+Control!$C$7*Calculations!$C$85*INDEX('Monthly Data'!Q:Q,Calculations!$C$116+MOD(AE188,Calculations!$C$118))+(1-Control!$C$7*Calculations!$C$87)*INDEX('Monthly Data'!R:R,Calculations!$C$116+MOD(AE188,Calculations!$C$118))</f>
        <v>-1.8530040247387896E-2</v>
      </c>
      <c r="EV188" s="86">
        <f ca="1">Control!$C$7*Calculations!$C$82*INDEX('Monthly Data'!N:N,Calculations!$C$116+MOD(AF188,Calculations!$C$118))+Control!$C$7*Calculations!$C$83*INDEX('Monthly Data'!O:O,Calculations!$C$116+MOD(AF188,Calculations!$C$118))+Control!$C$7*Calculations!$C$84*INDEX('Monthly Data'!P:P,Calculations!$C$116+MOD(AF188,Calculations!$C$118))+Control!$C$7*Calculations!$C$85*INDEX('Monthly Data'!Q:Q,Calculations!$C$116+MOD(AF188,Calculations!$C$118))+(1-Control!$C$7*Calculations!$C$87)*INDEX('Monthly Data'!R:R,Calculations!$C$116+MOD(AF188,Calculations!$C$118))</f>
        <v>-1.5984879994281095E-2</v>
      </c>
      <c r="EW188" s="86">
        <f ca="1">Control!$C$7*Calculations!$C$82*INDEX('Monthly Data'!N:N,Calculations!$C$116+MOD(AG188,Calculations!$C$118))+Control!$C$7*Calculations!$C$83*INDEX('Monthly Data'!O:O,Calculations!$C$116+MOD(AG188,Calculations!$C$118))+Control!$C$7*Calculations!$C$84*INDEX('Monthly Data'!P:P,Calculations!$C$116+MOD(AG188,Calculations!$C$118))+Control!$C$7*Calculations!$C$85*INDEX('Monthly Data'!Q:Q,Calculations!$C$116+MOD(AG188,Calculations!$C$118))+(1-Control!$C$7*Calculations!$C$87)*INDEX('Monthly Data'!R:R,Calculations!$C$116+MOD(AG188,Calculations!$C$118))</f>
        <v>-6.1115617667135171E-2</v>
      </c>
      <c r="EX188" s="86">
        <f ca="1">Control!$C$7*Calculations!$C$82*INDEX('Monthly Data'!N:N,Calculations!$C$116+MOD(AH188,Calculations!$C$118))+Control!$C$7*Calculations!$C$83*INDEX('Monthly Data'!O:O,Calculations!$C$116+MOD(AH188,Calculations!$C$118))+Control!$C$7*Calculations!$C$84*INDEX('Monthly Data'!P:P,Calculations!$C$116+MOD(AH188,Calculations!$C$118))+Control!$C$7*Calculations!$C$85*INDEX('Monthly Data'!Q:Q,Calculations!$C$116+MOD(AH188,Calculations!$C$118))+(1-Control!$C$7*Calculations!$C$87)*INDEX('Monthly Data'!R:R,Calculations!$C$116+MOD(AH188,Calculations!$C$118))</f>
        <v>-2.7490061308214487E-3</v>
      </c>
      <c r="EY188" s="86">
        <f ca="1">Control!$C$7*Calculations!$C$82*INDEX('Monthly Data'!N:N,Calculations!$C$116+MOD(AI188,Calculations!$C$118))+Control!$C$7*Calculations!$C$83*INDEX('Monthly Data'!O:O,Calculations!$C$116+MOD(AI188,Calculations!$C$118))+Control!$C$7*Calculations!$C$84*INDEX('Monthly Data'!P:P,Calculations!$C$116+MOD(AI188,Calculations!$C$118))+Control!$C$7*Calculations!$C$85*INDEX('Monthly Data'!Q:Q,Calculations!$C$116+MOD(AI188,Calculations!$C$118))+(1-Control!$C$7*Calculations!$C$87)*INDEX('Monthly Data'!R:R,Calculations!$C$116+MOD(AI188,Calculations!$C$118))</f>
        <v>8.3814116887657771E-3</v>
      </c>
      <c r="EZ188" s="86">
        <f ca="1">Control!$C$7*Calculations!$C$82*INDEX('Monthly Data'!N:N,Calculations!$C$116+MOD(AJ188,Calculations!$C$118))+Control!$C$7*Calculations!$C$83*INDEX('Monthly Data'!O:O,Calculations!$C$116+MOD(AJ188,Calculations!$C$118))+Control!$C$7*Calculations!$C$84*INDEX('Monthly Data'!P:P,Calculations!$C$116+MOD(AJ188,Calculations!$C$118))+Control!$C$7*Calculations!$C$85*INDEX('Monthly Data'!Q:Q,Calculations!$C$116+MOD(AJ188,Calculations!$C$118))+(1-Control!$C$7*Calculations!$C$87)*INDEX('Monthly Data'!R:R,Calculations!$C$116+MOD(AJ188,Calculations!$C$118))</f>
        <v>-1.8530040247387896E-2</v>
      </c>
      <c r="FA188" s="86">
        <f ca="1">Control!$C$7*Calculations!$C$82*INDEX('Monthly Data'!N:N,Calculations!$C$116+MOD(AK188,Calculations!$C$118))+Control!$C$7*Calculations!$C$83*INDEX('Monthly Data'!O:O,Calculations!$C$116+MOD(AK188,Calculations!$C$118))+Control!$C$7*Calculations!$C$84*INDEX('Monthly Data'!P:P,Calculations!$C$116+MOD(AK188,Calculations!$C$118))+Control!$C$7*Calculations!$C$85*INDEX('Monthly Data'!Q:Q,Calculations!$C$116+MOD(AK188,Calculations!$C$118))+(1-Control!$C$7*Calculations!$C$87)*INDEX('Monthly Data'!R:R,Calculations!$C$116+MOD(AK188,Calculations!$C$118))</f>
        <v>1.9073822767906517E-2</v>
      </c>
      <c r="FB188" s="86">
        <f ca="1">Control!$C$7*Calculations!$C$82*INDEX('Monthly Data'!N:N,Calculations!$C$116+MOD(AL188,Calculations!$C$118))+Control!$C$7*Calculations!$C$83*INDEX('Monthly Data'!O:O,Calculations!$C$116+MOD(AL188,Calculations!$C$118))+Control!$C$7*Calculations!$C$84*INDEX('Monthly Data'!P:P,Calculations!$C$116+MOD(AL188,Calculations!$C$118))+Control!$C$7*Calculations!$C$85*INDEX('Monthly Data'!Q:Q,Calculations!$C$116+MOD(AL188,Calculations!$C$118))+(1-Control!$C$7*Calculations!$C$87)*INDEX('Monthly Data'!R:R,Calculations!$C$116+MOD(AL188,Calculations!$C$118))</f>
        <v>3.1070573055362403E-2</v>
      </c>
      <c r="FC188" s="86">
        <f ca="1">Control!$C$7*Calculations!$C$82*INDEX('Monthly Data'!N:N,Calculations!$C$116+MOD(AM188,Calculations!$C$118))+Control!$C$7*Calculations!$C$83*INDEX('Monthly Data'!O:O,Calculations!$C$116+MOD(AM188,Calculations!$C$118))+Control!$C$7*Calculations!$C$84*INDEX('Monthly Data'!P:P,Calculations!$C$116+MOD(AM188,Calculations!$C$118))+Control!$C$7*Calculations!$C$85*INDEX('Monthly Data'!Q:Q,Calculations!$C$116+MOD(AM188,Calculations!$C$118))+(1-Control!$C$7*Calculations!$C$87)*INDEX('Monthly Data'!R:R,Calculations!$C$116+MOD(AM188,Calculations!$C$118))</f>
        <v>-3.53368065312233E-2</v>
      </c>
      <c r="FD188" s="86">
        <f ca="1">Control!$C$7*Calculations!$C$82*INDEX('Monthly Data'!N:N,Calculations!$C$116+MOD(AN188,Calculations!$C$118))+Control!$C$7*Calculations!$C$83*INDEX('Monthly Data'!O:O,Calculations!$C$116+MOD(AN188,Calculations!$C$118))+Control!$C$7*Calculations!$C$84*INDEX('Monthly Data'!P:P,Calculations!$C$116+MOD(AN188,Calculations!$C$118))+Control!$C$7*Calculations!$C$85*INDEX('Monthly Data'!Q:Q,Calculations!$C$116+MOD(AN188,Calculations!$C$118))+(1-Control!$C$7*Calculations!$C$87)*INDEX('Monthly Data'!R:R,Calculations!$C$116+MOD(AN188,Calculations!$C$118))</f>
        <v>4.4327772793586687E-3</v>
      </c>
      <c r="FE188" s="86">
        <f ca="1">Control!$C$7*Calculations!$C$82*INDEX('Monthly Data'!N:N,Calculations!$C$116+MOD(AO188,Calculations!$C$118))+Control!$C$7*Calculations!$C$83*INDEX('Monthly Data'!O:O,Calculations!$C$116+MOD(AO188,Calculations!$C$118))+Control!$C$7*Calculations!$C$84*INDEX('Monthly Data'!P:P,Calculations!$C$116+MOD(AO188,Calculations!$C$118))+Control!$C$7*Calculations!$C$85*INDEX('Monthly Data'!Q:Q,Calculations!$C$116+MOD(AO188,Calculations!$C$118))+(1-Control!$C$7*Calculations!$C$87)*INDEX('Monthly Data'!R:R,Calculations!$C$116+MOD(AO188,Calculations!$C$118))</f>
        <v>1.0353752315110615E-2</v>
      </c>
      <c r="FF188" s="86">
        <f ca="1">Control!$C$7*Calculations!$C$82*INDEX('Monthly Data'!N:N,Calculations!$C$116+MOD(AP188,Calculations!$C$118))+Control!$C$7*Calculations!$C$83*INDEX('Monthly Data'!O:O,Calculations!$C$116+MOD(AP188,Calculations!$C$118))+Control!$C$7*Calculations!$C$84*INDEX('Monthly Data'!P:P,Calculations!$C$116+MOD(AP188,Calculations!$C$118))+Control!$C$7*Calculations!$C$85*INDEX('Monthly Data'!Q:Q,Calculations!$C$116+MOD(AP188,Calculations!$C$118))+(1-Control!$C$7*Calculations!$C$87)*INDEX('Monthly Data'!R:R,Calculations!$C$116+MOD(AP188,Calculations!$C$118))</f>
        <v>1.3891563624307685E-2</v>
      </c>
      <c r="FG188" s="86">
        <f ca="1">Control!$C$7*Calculations!$C$82*INDEX('Monthly Data'!N:N,Calculations!$C$116+MOD(AQ188,Calculations!$C$118))+Control!$C$7*Calculations!$C$83*INDEX('Monthly Data'!O:O,Calculations!$C$116+MOD(AQ188,Calculations!$C$118))+Control!$C$7*Calculations!$C$84*INDEX('Monthly Data'!P:P,Calculations!$C$116+MOD(AQ188,Calculations!$C$118))+Control!$C$7*Calculations!$C$85*INDEX('Monthly Data'!Q:Q,Calculations!$C$116+MOD(AQ188,Calculations!$C$118))+(1-Control!$C$7*Calculations!$C$87)*INDEX('Monthly Data'!R:R,Calculations!$C$116+MOD(AQ188,Calculations!$C$118))</f>
        <v>1.2722494017511032E-2</v>
      </c>
      <c r="FH188" s="86">
        <f ca="1">Control!$C$7*Calculations!$C$82*INDEX('Monthly Data'!N:N,Calculations!$C$116+MOD(AR188,Calculations!$C$118))+Control!$C$7*Calculations!$C$83*INDEX('Monthly Data'!O:O,Calculations!$C$116+MOD(AR188,Calculations!$C$118))+Control!$C$7*Calculations!$C$84*INDEX('Monthly Data'!P:P,Calculations!$C$116+MOD(AR188,Calculations!$C$118))+Control!$C$7*Calculations!$C$85*INDEX('Monthly Data'!Q:Q,Calculations!$C$116+MOD(AR188,Calculations!$C$118))+(1-Control!$C$7*Calculations!$C$87)*INDEX('Monthly Data'!R:R,Calculations!$C$116+MOD(AR188,Calculations!$C$118))</f>
        <v>2.4842166689046628E-2</v>
      </c>
      <c r="FI188" s="86">
        <f ca="1">Control!$C$7*Calculations!$C$82*INDEX('Monthly Data'!N:N,Calculations!$C$116+MOD(AS188,Calculations!$C$118))+Control!$C$7*Calculations!$C$83*INDEX('Monthly Data'!O:O,Calculations!$C$116+MOD(AS188,Calculations!$C$118))+Control!$C$7*Calculations!$C$84*INDEX('Monthly Data'!P:P,Calculations!$C$116+MOD(AS188,Calculations!$C$118))+Control!$C$7*Calculations!$C$85*INDEX('Monthly Data'!Q:Q,Calculations!$C$116+MOD(AS188,Calculations!$C$118))+(1-Control!$C$7*Calculations!$C$87)*INDEX('Monthly Data'!R:R,Calculations!$C$116+MOD(AS188,Calculations!$C$118))</f>
        <v>4.4327772793586687E-3</v>
      </c>
      <c r="FJ188" s="86">
        <f ca="1">Control!$C$7*Calculations!$C$82*INDEX('Monthly Data'!N:N,Calculations!$C$116+MOD(AT188,Calculations!$C$118))+Control!$C$7*Calculations!$C$83*INDEX('Monthly Data'!O:O,Calculations!$C$116+MOD(AT188,Calculations!$C$118))+Control!$C$7*Calculations!$C$84*INDEX('Monthly Data'!P:P,Calculations!$C$116+MOD(AT188,Calculations!$C$118))+Control!$C$7*Calculations!$C$85*INDEX('Monthly Data'!Q:Q,Calculations!$C$116+MOD(AT188,Calculations!$C$118))+(1-Control!$C$7*Calculations!$C$87)*INDEX('Monthly Data'!R:R,Calculations!$C$116+MOD(AT188,Calculations!$C$118))</f>
        <v>-1.8530040247387896E-2</v>
      </c>
      <c r="FK188" s="86">
        <f ca="1">Control!$C$7*Calculations!$C$82*INDEX('Monthly Data'!N:N,Calculations!$C$116+MOD(AU188,Calculations!$C$118))+Control!$C$7*Calculations!$C$83*INDEX('Monthly Data'!O:O,Calculations!$C$116+MOD(AU188,Calculations!$C$118))+Control!$C$7*Calculations!$C$84*INDEX('Monthly Data'!P:P,Calculations!$C$116+MOD(AU188,Calculations!$C$118))+Control!$C$7*Calculations!$C$85*INDEX('Monthly Data'!Q:Q,Calculations!$C$116+MOD(AU188,Calculations!$C$118))+(1-Control!$C$7*Calculations!$C$87)*INDEX('Monthly Data'!R:R,Calculations!$C$116+MOD(AU188,Calculations!$C$118))</f>
        <v>2.9708469559001142E-2</v>
      </c>
      <c r="FL188" s="86">
        <f ca="1">Control!$C$7*Calculations!$C$82*INDEX('Monthly Data'!N:N,Calculations!$C$116+MOD(AV188,Calculations!$C$118))+Control!$C$7*Calculations!$C$83*INDEX('Monthly Data'!O:O,Calculations!$C$116+MOD(AV188,Calculations!$C$118))+Control!$C$7*Calculations!$C$84*INDEX('Monthly Data'!P:P,Calculations!$C$116+MOD(AV188,Calculations!$C$118))+Control!$C$7*Calculations!$C$85*INDEX('Monthly Data'!Q:Q,Calculations!$C$116+MOD(AV188,Calculations!$C$118))+(1-Control!$C$7*Calculations!$C$87)*INDEX('Monthly Data'!R:R,Calculations!$C$116+MOD(AV188,Calculations!$C$118))</f>
        <v>4.7768166384148329E-3</v>
      </c>
      <c r="FM188" s="86">
        <f ca="1">Control!$C$7*Calculations!$C$82*INDEX('Monthly Data'!N:N,Calculations!$C$116+MOD(AW188,Calculations!$C$118))+Control!$C$7*Calculations!$C$83*INDEX('Monthly Data'!O:O,Calculations!$C$116+MOD(AW188,Calculations!$C$118))+Control!$C$7*Calculations!$C$84*INDEX('Monthly Data'!P:P,Calculations!$C$116+MOD(AW188,Calculations!$C$118))+Control!$C$7*Calculations!$C$85*INDEX('Monthly Data'!Q:Q,Calculations!$C$116+MOD(AW188,Calculations!$C$118))+(1-Control!$C$7*Calculations!$C$87)*INDEX('Monthly Data'!R:R,Calculations!$C$116+MOD(AW188,Calculations!$C$118))</f>
        <v>-7.8872955230675015E-3</v>
      </c>
      <c r="FN188" s="86">
        <f ca="1">Control!$C$7*Calculations!$C$82*INDEX('Monthly Data'!N:N,Calculations!$C$116+MOD(AX188,Calculations!$C$118))+Control!$C$7*Calculations!$C$83*INDEX('Monthly Data'!O:O,Calculations!$C$116+MOD(AX188,Calculations!$C$118))+Control!$C$7*Calculations!$C$84*INDEX('Monthly Data'!P:P,Calculations!$C$116+MOD(AX188,Calculations!$C$118))+Control!$C$7*Calculations!$C$85*INDEX('Monthly Data'!Q:Q,Calculations!$C$116+MOD(AX188,Calculations!$C$118))+(1-Control!$C$7*Calculations!$C$87)*INDEX('Monthly Data'!R:R,Calculations!$C$116+MOD(AX188,Calculations!$C$118))</f>
        <v>1.5216630695380906E-2</v>
      </c>
      <c r="FO188" s="86">
        <f ca="1">Control!$C$7*Calculations!$C$82*INDEX('Monthly Data'!N:N,Calculations!$C$116+MOD(AY188,Calculations!$C$118))+Control!$C$7*Calculations!$C$83*INDEX('Monthly Data'!O:O,Calculations!$C$116+MOD(AY188,Calculations!$C$118))+Control!$C$7*Calculations!$C$84*INDEX('Monthly Data'!P:P,Calculations!$C$116+MOD(AY188,Calculations!$C$118))+Control!$C$7*Calculations!$C$85*INDEX('Monthly Data'!Q:Q,Calculations!$C$116+MOD(AY188,Calculations!$C$118))+(1-Control!$C$7*Calculations!$C$87)*INDEX('Monthly Data'!R:R,Calculations!$C$116+MOD(AY188,Calculations!$C$118))</f>
        <v>1.7831091590102856E-2</v>
      </c>
      <c r="FP188" s="86">
        <f ca="1">Control!$C$7*Calculations!$C$82*INDEX('Monthly Data'!N:N,Calculations!$C$116+MOD(AZ188,Calculations!$C$118))+Control!$C$7*Calculations!$C$83*INDEX('Monthly Data'!O:O,Calculations!$C$116+MOD(AZ188,Calculations!$C$118))+Control!$C$7*Calculations!$C$84*INDEX('Monthly Data'!P:P,Calculations!$C$116+MOD(AZ188,Calculations!$C$118))+Control!$C$7*Calculations!$C$85*INDEX('Monthly Data'!Q:Q,Calculations!$C$116+MOD(AZ188,Calculations!$C$118))+(1-Control!$C$7*Calculations!$C$87)*INDEX('Monthly Data'!R:R,Calculations!$C$116+MOD(AZ188,Calculations!$C$118))</f>
        <v>7.3538285850108537E-3</v>
      </c>
      <c r="FQ188" s="86">
        <f ca="1">Control!$C$7*Calculations!$C$82*INDEX('Monthly Data'!N:N,Calculations!$C$116+MOD(BA188,Calculations!$C$118))+Control!$C$7*Calculations!$C$83*INDEX('Monthly Data'!O:O,Calculations!$C$116+MOD(BA188,Calculations!$C$118))+Control!$C$7*Calculations!$C$84*INDEX('Monthly Data'!P:P,Calculations!$C$116+MOD(BA188,Calculations!$C$118))+Control!$C$7*Calculations!$C$85*INDEX('Monthly Data'!Q:Q,Calculations!$C$116+MOD(BA188,Calculations!$C$118))+(1-Control!$C$7*Calculations!$C$87)*INDEX('Monthly Data'!R:R,Calculations!$C$116+MOD(BA188,Calculations!$C$118))</f>
        <v>3.127051071655923E-3</v>
      </c>
      <c r="FR188" s="86">
        <f ca="1">Control!$C$7*Calculations!$C$82*INDEX('Monthly Data'!N:N,Calculations!$C$116+MOD(BB188,Calculations!$C$118))+Control!$C$7*Calculations!$C$83*INDEX('Monthly Data'!O:O,Calculations!$C$116+MOD(BB188,Calculations!$C$118))+Control!$C$7*Calculations!$C$84*INDEX('Monthly Data'!P:P,Calculations!$C$116+MOD(BB188,Calculations!$C$118))+Control!$C$7*Calculations!$C$85*INDEX('Monthly Data'!Q:Q,Calculations!$C$116+MOD(BB188,Calculations!$C$118))+(1-Control!$C$7*Calculations!$C$87)*INDEX('Monthly Data'!R:R,Calculations!$C$116+MOD(BB188,Calculations!$C$118))</f>
        <v>-7.4084874653726545E-3</v>
      </c>
      <c r="FS188" s="86">
        <f ca="1">Control!$C$7*Calculations!$C$82*INDEX('Monthly Data'!N:N,Calculations!$C$116+MOD(BC188,Calculations!$C$118))+Control!$C$7*Calculations!$C$83*INDEX('Monthly Data'!O:O,Calculations!$C$116+MOD(BC188,Calculations!$C$118))+Control!$C$7*Calculations!$C$84*INDEX('Monthly Data'!P:P,Calculations!$C$116+MOD(BC188,Calculations!$C$118))+Control!$C$7*Calculations!$C$85*INDEX('Monthly Data'!Q:Q,Calculations!$C$116+MOD(BC188,Calculations!$C$118))+(1-Control!$C$7*Calculations!$C$87)*INDEX('Monthly Data'!R:R,Calculations!$C$116+MOD(BC188,Calculations!$C$118))</f>
        <v>-9.8327855560634558E-3</v>
      </c>
      <c r="FT188" s="86">
        <f ca="1">Control!$C$7*Calculations!$C$82*INDEX('Monthly Data'!N:N,Calculations!$C$116+MOD(BD188,Calculations!$C$118))+Control!$C$7*Calculations!$C$83*INDEX('Monthly Data'!O:O,Calculations!$C$116+MOD(BD188,Calculations!$C$118))+Control!$C$7*Calculations!$C$84*INDEX('Monthly Data'!P:P,Calculations!$C$116+MOD(BD188,Calculations!$C$118))+Control!$C$7*Calculations!$C$85*INDEX('Monthly Data'!Q:Q,Calculations!$C$116+MOD(BD188,Calculations!$C$118))+(1-Control!$C$7*Calculations!$C$87)*INDEX('Monthly Data'!R:R,Calculations!$C$116+MOD(BD188,Calculations!$C$118))</f>
        <v>4.089189590407355E-3</v>
      </c>
      <c r="FU188" s="86">
        <f ca="1">Control!$C$7*Calculations!$C$82*INDEX('Monthly Data'!N:N,Calculations!$C$116+MOD(BE188,Calculations!$C$118))+Control!$C$7*Calculations!$C$83*INDEX('Monthly Data'!O:O,Calculations!$C$116+MOD(BE188,Calculations!$C$118))+Control!$C$7*Calculations!$C$84*INDEX('Monthly Data'!P:P,Calculations!$C$116+MOD(BE188,Calculations!$C$118))+Control!$C$7*Calculations!$C$85*INDEX('Monthly Data'!Q:Q,Calculations!$C$116+MOD(BE188,Calculations!$C$118))+(1-Control!$C$7*Calculations!$C$87)*INDEX('Monthly Data'!R:R,Calculations!$C$116+MOD(BE188,Calculations!$C$118))</f>
        <v>1.0353752315110615E-2</v>
      </c>
      <c r="FV188" s="86">
        <f ca="1">Control!$C$7*Calculations!$C$82*INDEX('Monthly Data'!N:N,Calculations!$C$116+MOD(BF188,Calculations!$C$118))+Control!$C$7*Calculations!$C$83*INDEX('Monthly Data'!O:O,Calculations!$C$116+MOD(BF188,Calculations!$C$118))+Control!$C$7*Calculations!$C$84*INDEX('Monthly Data'!P:P,Calculations!$C$116+MOD(BF188,Calculations!$C$118))+Control!$C$7*Calculations!$C$85*INDEX('Monthly Data'!Q:Q,Calculations!$C$116+MOD(BF188,Calculations!$C$118))+(1-Control!$C$7*Calculations!$C$87)*INDEX('Monthly Data'!R:R,Calculations!$C$116+MOD(BF188,Calculations!$C$118))</f>
        <v>2.9708469559001142E-2</v>
      </c>
      <c r="FW188" s="86">
        <f ca="1">Control!$C$7*Calculations!$C$82*INDEX('Monthly Data'!N:N,Calculations!$C$116+MOD(BG188,Calculations!$C$118))+Control!$C$7*Calculations!$C$83*INDEX('Monthly Data'!O:O,Calculations!$C$116+MOD(BG188,Calculations!$C$118))+Control!$C$7*Calculations!$C$84*INDEX('Monthly Data'!P:P,Calculations!$C$116+MOD(BG188,Calculations!$C$118))+Control!$C$7*Calculations!$C$85*INDEX('Monthly Data'!Q:Q,Calculations!$C$116+MOD(BG188,Calculations!$C$118))+(1-Control!$C$7*Calculations!$C$87)*INDEX('Monthly Data'!R:R,Calculations!$C$116+MOD(BG188,Calculations!$C$118))</f>
        <v>2.3206536303657571E-2</v>
      </c>
      <c r="FX188" s="86">
        <f ca="1">Control!$C$7*Calculations!$C$82*INDEX('Monthly Data'!N:N,Calculations!$C$116+MOD(BH188,Calculations!$C$118))+Control!$C$7*Calculations!$C$83*INDEX('Monthly Data'!O:O,Calculations!$C$116+MOD(BH188,Calculations!$C$118))+Control!$C$7*Calculations!$C$84*INDEX('Monthly Data'!P:P,Calculations!$C$116+MOD(BH188,Calculations!$C$118))+Control!$C$7*Calculations!$C$85*INDEX('Monthly Data'!Q:Q,Calculations!$C$116+MOD(BH188,Calculations!$C$118))+(1-Control!$C$7*Calculations!$C$87)*INDEX('Monthly Data'!R:R,Calculations!$C$116+MOD(BH188,Calculations!$C$118))</f>
        <v>-1.5984879994281095E-2</v>
      </c>
      <c r="FY188" s="86">
        <f ca="1">Control!$C$7*Calculations!$C$82*INDEX('Monthly Data'!N:N,Calculations!$C$116+MOD(BI188,Calculations!$C$118))+Control!$C$7*Calculations!$C$83*INDEX('Monthly Data'!O:O,Calculations!$C$116+MOD(BI188,Calculations!$C$118))+Control!$C$7*Calculations!$C$84*INDEX('Monthly Data'!P:P,Calculations!$C$116+MOD(BI188,Calculations!$C$118))+Control!$C$7*Calculations!$C$85*INDEX('Monthly Data'!Q:Q,Calculations!$C$116+MOD(BI188,Calculations!$C$118))+(1-Control!$C$7*Calculations!$C$87)*INDEX('Monthly Data'!R:R,Calculations!$C$116+MOD(BI188,Calculations!$C$118))</f>
        <v>-1.8530040247387896E-2</v>
      </c>
      <c r="FZ188" s="86">
        <f ca="1">Control!$C$7*Calculations!$C$82*INDEX('Monthly Data'!N:N,Calculations!$C$116+MOD(BJ188,Calculations!$C$118))+Control!$C$7*Calculations!$C$83*INDEX('Monthly Data'!O:O,Calculations!$C$116+MOD(BJ188,Calculations!$C$118))+Control!$C$7*Calculations!$C$84*INDEX('Monthly Data'!P:P,Calculations!$C$116+MOD(BJ188,Calculations!$C$118))+Control!$C$7*Calculations!$C$85*INDEX('Monthly Data'!Q:Q,Calculations!$C$116+MOD(BJ188,Calculations!$C$118))+(1-Control!$C$7*Calculations!$C$87)*INDEX('Monthly Data'!R:R,Calculations!$C$116+MOD(BJ188,Calculations!$C$118))</f>
        <v>3.7596120283497965E-2</v>
      </c>
      <c r="GA188" s="86">
        <f ca="1">Control!$C$7*Calculations!$C$82*INDEX('Monthly Data'!N:N,Calculations!$C$116+MOD(BK188,Calculations!$C$118))+Control!$C$7*Calculations!$C$83*INDEX('Monthly Data'!O:O,Calculations!$C$116+MOD(BK188,Calculations!$C$118))+Control!$C$7*Calculations!$C$84*INDEX('Monthly Data'!P:P,Calculations!$C$116+MOD(BK188,Calculations!$C$118))+Control!$C$7*Calculations!$C$85*INDEX('Monthly Data'!Q:Q,Calculations!$C$116+MOD(BK188,Calculations!$C$118))+(1-Control!$C$7*Calculations!$C$87)*INDEX('Monthly Data'!R:R,Calculations!$C$116+MOD(BK188,Calculations!$C$118))</f>
        <v>1.0018681835149534E-3</v>
      </c>
      <c r="GB188" s="86">
        <f ca="1">Control!$C$7*Calculations!$C$82*INDEX('Monthly Data'!N:N,Calculations!$C$116+MOD(BL188,Calculations!$C$118))+Control!$C$7*Calculations!$C$83*INDEX('Monthly Data'!O:O,Calculations!$C$116+MOD(BL188,Calculations!$C$118))+Control!$C$7*Calculations!$C$84*INDEX('Monthly Data'!P:P,Calculations!$C$116+MOD(BL188,Calculations!$C$118))+Control!$C$7*Calculations!$C$85*INDEX('Monthly Data'!Q:Q,Calculations!$C$116+MOD(BL188,Calculations!$C$118))+(1-Control!$C$7*Calculations!$C$87)*INDEX('Monthly Data'!R:R,Calculations!$C$116+MOD(BL188,Calculations!$C$118))</f>
        <v>2.1918137743539623E-2</v>
      </c>
      <c r="GC188" s="86">
        <f ca="1">Control!$C$7*Calculations!$C$82*INDEX('Monthly Data'!N:N,Calculations!$C$116+MOD(BM188,Calculations!$C$118))+Control!$C$7*Calculations!$C$83*INDEX('Monthly Data'!O:O,Calculations!$C$116+MOD(BM188,Calculations!$C$118))+Control!$C$7*Calculations!$C$84*INDEX('Monthly Data'!P:P,Calculations!$C$116+MOD(BM188,Calculations!$C$118))+Control!$C$7*Calculations!$C$85*INDEX('Monthly Data'!Q:Q,Calculations!$C$116+MOD(BM188,Calculations!$C$118))+(1-Control!$C$7*Calculations!$C$87)*INDEX('Monthly Data'!R:R,Calculations!$C$116+MOD(BM188,Calculations!$C$118))</f>
        <v>1.046389543479892E-2</v>
      </c>
      <c r="GD188" s="86">
        <f ca="1">Control!$C$7*Calculations!$C$82*INDEX('Monthly Data'!N:N,Calculations!$C$116+MOD(BN188,Calculations!$C$118))+Control!$C$7*Calculations!$C$83*INDEX('Monthly Data'!O:O,Calculations!$C$116+MOD(BN188,Calculations!$C$118))+Control!$C$7*Calculations!$C$84*INDEX('Monthly Data'!P:P,Calculations!$C$116+MOD(BN188,Calculations!$C$118))+Control!$C$7*Calculations!$C$85*INDEX('Monthly Data'!Q:Q,Calculations!$C$116+MOD(BN188,Calculations!$C$118))+(1-Control!$C$7*Calculations!$C$87)*INDEX('Monthly Data'!R:R,Calculations!$C$116+MOD(BN188,Calculations!$C$118))</f>
        <v>-3.53368065312233E-2</v>
      </c>
      <c r="GE188" s="86">
        <f ca="1">Control!$C$7*Calculations!$C$82*INDEX('Monthly Data'!N:N,Calculations!$C$116+MOD(BO188,Calculations!$C$118))+Control!$C$7*Calculations!$C$83*INDEX('Monthly Data'!O:O,Calculations!$C$116+MOD(BO188,Calculations!$C$118))+Control!$C$7*Calculations!$C$84*INDEX('Monthly Data'!P:P,Calculations!$C$116+MOD(BO188,Calculations!$C$118))+Control!$C$7*Calculations!$C$85*INDEX('Monthly Data'!Q:Q,Calculations!$C$116+MOD(BO188,Calculations!$C$118))+(1-Control!$C$7*Calculations!$C$87)*INDEX('Monthly Data'!R:R,Calculations!$C$116+MOD(BO188,Calculations!$C$118))</f>
        <v>-4.417423226995453E-3</v>
      </c>
      <c r="GF188" s="86">
        <f ca="1">Control!$C$7*Calculations!$C$82*INDEX('Monthly Data'!N:N,Calculations!$C$116+MOD(BP188,Calculations!$C$118))+Control!$C$7*Calculations!$C$83*INDEX('Monthly Data'!O:O,Calculations!$C$116+MOD(BP188,Calculations!$C$118))+Control!$C$7*Calculations!$C$84*INDEX('Monthly Data'!P:P,Calculations!$C$116+MOD(BP188,Calculations!$C$118))+Control!$C$7*Calculations!$C$85*INDEX('Monthly Data'!Q:Q,Calculations!$C$116+MOD(BP188,Calculations!$C$118))+(1-Control!$C$7*Calculations!$C$87)*INDEX('Monthly Data'!R:R,Calculations!$C$116+MOD(BP188,Calculations!$C$118))</f>
        <v>3.1070573055362403E-2</v>
      </c>
      <c r="GG188" s="86">
        <f ca="1">Control!$C$7*Calculations!$C$82*INDEX('Monthly Data'!N:N,Calculations!$C$116+MOD(BQ188,Calculations!$C$118))+Control!$C$7*Calculations!$C$83*INDEX('Monthly Data'!O:O,Calculations!$C$116+MOD(BQ188,Calculations!$C$118))+Control!$C$7*Calculations!$C$84*INDEX('Monthly Data'!P:P,Calculations!$C$116+MOD(BQ188,Calculations!$C$118))+Control!$C$7*Calculations!$C$85*INDEX('Monthly Data'!Q:Q,Calculations!$C$116+MOD(BQ188,Calculations!$C$118))+(1-Control!$C$7*Calculations!$C$87)*INDEX('Monthly Data'!R:R,Calculations!$C$116+MOD(BQ188,Calculations!$C$118))</f>
        <v>1.1106855739851785E-2</v>
      </c>
      <c r="GH188" s="86">
        <f ca="1">Control!$C$7*Calculations!$C$82*INDEX('Monthly Data'!N:N,Calculations!$C$116+MOD(BR188,Calculations!$C$118))+Control!$C$7*Calculations!$C$83*INDEX('Monthly Data'!O:O,Calculations!$C$116+MOD(BR188,Calculations!$C$118))+Control!$C$7*Calculations!$C$84*INDEX('Monthly Data'!P:P,Calculations!$C$116+MOD(BR188,Calculations!$C$118))+Control!$C$7*Calculations!$C$85*INDEX('Monthly Data'!Q:Q,Calculations!$C$116+MOD(BR188,Calculations!$C$118))+(1-Control!$C$7*Calculations!$C$87)*INDEX('Monthly Data'!R:R,Calculations!$C$116+MOD(BR188,Calculations!$C$118))</f>
        <v>5.1972609868760735E-3</v>
      </c>
      <c r="GI188" s="86">
        <f ca="1">Control!$C$7*Calculations!$C$82*INDEX('Monthly Data'!N:N,Calculations!$C$116+MOD(BS188,Calculations!$C$118))+Control!$C$7*Calculations!$C$83*INDEX('Monthly Data'!O:O,Calculations!$C$116+MOD(BS188,Calculations!$C$118))+Control!$C$7*Calculations!$C$84*INDEX('Monthly Data'!P:P,Calculations!$C$116+MOD(BS188,Calculations!$C$118))+Control!$C$7*Calculations!$C$85*INDEX('Monthly Data'!Q:Q,Calculations!$C$116+MOD(BS188,Calculations!$C$118))+(1-Control!$C$7*Calculations!$C$87)*INDEX('Monthly Data'!R:R,Calculations!$C$116+MOD(BS188,Calculations!$C$118))</f>
        <v>1.142101364887867E-2</v>
      </c>
      <c r="GJ188" s="86">
        <f ca="1">Control!$C$7*Calculations!$C$82*INDEX('Monthly Data'!N:N,Calculations!$C$116+MOD(BT188,Calculations!$C$118))+Control!$C$7*Calculations!$C$83*INDEX('Monthly Data'!O:O,Calculations!$C$116+MOD(BT188,Calculations!$C$118))+Control!$C$7*Calculations!$C$84*INDEX('Monthly Data'!P:P,Calculations!$C$116+MOD(BT188,Calculations!$C$118))+Control!$C$7*Calculations!$C$85*INDEX('Monthly Data'!Q:Q,Calculations!$C$116+MOD(BT188,Calculations!$C$118))+(1-Control!$C$7*Calculations!$C$87)*INDEX('Monthly Data'!R:R,Calculations!$C$116+MOD(BT188,Calculations!$C$118))</f>
        <v>1.8665061640915637E-2</v>
      </c>
      <c r="GK188" s="86">
        <f ca="1">Control!$C$7*Calculations!$C$82*INDEX('Monthly Data'!N:N,Calculations!$C$116+MOD(BU188,Calculations!$C$118))+Control!$C$7*Calculations!$C$83*INDEX('Monthly Data'!O:O,Calculations!$C$116+MOD(BU188,Calculations!$C$118))+Control!$C$7*Calculations!$C$84*INDEX('Monthly Data'!P:P,Calculations!$C$116+MOD(BU188,Calculations!$C$118))+Control!$C$7*Calculations!$C$85*INDEX('Monthly Data'!Q:Q,Calculations!$C$116+MOD(BU188,Calculations!$C$118))+(1-Control!$C$7*Calculations!$C$87)*INDEX('Monthly Data'!R:R,Calculations!$C$116+MOD(BU188,Calculations!$C$118))</f>
        <v>1.3891304280773396E-2</v>
      </c>
      <c r="GL188" s="86">
        <f ca="1">Control!$C$7*Calculations!$C$82*INDEX('Monthly Data'!N:N,Calculations!$C$116+MOD(BV188,Calculations!$C$118))+Control!$C$7*Calculations!$C$83*INDEX('Monthly Data'!O:O,Calculations!$C$116+MOD(BV188,Calculations!$C$118))+Control!$C$7*Calculations!$C$84*INDEX('Monthly Data'!P:P,Calculations!$C$116+MOD(BV188,Calculations!$C$118))+Control!$C$7*Calculations!$C$85*INDEX('Monthly Data'!Q:Q,Calculations!$C$116+MOD(BV188,Calculations!$C$118))+(1-Control!$C$7*Calculations!$C$87)*INDEX('Monthly Data'!R:R,Calculations!$C$116+MOD(BV188,Calculations!$C$118))</f>
        <v>-3.53368065312233E-2</v>
      </c>
      <c r="GM188" s="86">
        <f ca="1">Control!$C$7*Calculations!$C$82*INDEX('Monthly Data'!N:N,Calculations!$C$116+MOD(BW188,Calculations!$C$118))+Control!$C$7*Calculations!$C$83*INDEX('Monthly Data'!O:O,Calculations!$C$116+MOD(BW188,Calculations!$C$118))+Control!$C$7*Calculations!$C$84*INDEX('Monthly Data'!P:P,Calculations!$C$116+MOD(BW188,Calculations!$C$118))+Control!$C$7*Calculations!$C$85*INDEX('Monthly Data'!Q:Q,Calculations!$C$116+MOD(BW188,Calculations!$C$118))+(1-Control!$C$7*Calculations!$C$87)*INDEX('Monthly Data'!R:R,Calculations!$C$116+MOD(BW188,Calculations!$C$118))</f>
        <v>3.127051071655923E-3</v>
      </c>
      <c r="GN188" s="86">
        <f ca="1">Control!$C$7*Calculations!$C$82*INDEX('Monthly Data'!N:N,Calculations!$C$116+MOD(BX188,Calculations!$C$118))+Control!$C$7*Calculations!$C$83*INDEX('Monthly Data'!O:O,Calculations!$C$116+MOD(BX188,Calculations!$C$118))+Control!$C$7*Calculations!$C$84*INDEX('Monthly Data'!P:P,Calculations!$C$116+MOD(BX188,Calculations!$C$118))+Control!$C$7*Calculations!$C$85*INDEX('Monthly Data'!Q:Q,Calculations!$C$116+MOD(BX188,Calculations!$C$118))+(1-Control!$C$7*Calculations!$C$87)*INDEX('Monthly Data'!R:R,Calculations!$C$116+MOD(BX188,Calculations!$C$118))</f>
        <v>4.7768166384148329E-3</v>
      </c>
      <c r="GO188" s="86">
        <f ca="1">Control!$C$7*Calculations!$C$82*INDEX('Monthly Data'!N:N,Calculations!$C$116+MOD(BY188,Calculations!$C$118))+Control!$C$7*Calculations!$C$83*INDEX('Monthly Data'!O:O,Calculations!$C$116+MOD(BY188,Calculations!$C$118))+Control!$C$7*Calculations!$C$84*INDEX('Monthly Data'!P:P,Calculations!$C$116+MOD(BY188,Calculations!$C$118))+Control!$C$7*Calculations!$C$85*INDEX('Monthly Data'!Q:Q,Calculations!$C$116+MOD(BY188,Calculations!$C$118))+(1-Control!$C$7*Calculations!$C$87)*INDEX('Monthly Data'!R:R,Calculations!$C$116+MOD(BY188,Calculations!$C$118))</f>
        <v>-3.53368065312233E-2</v>
      </c>
      <c r="GP188" s="86">
        <f ca="1">Control!$C$7*Calculations!$C$82*INDEX('Monthly Data'!N:N,Calculations!$C$116+MOD(BZ188,Calculations!$C$118))+Control!$C$7*Calculations!$C$83*INDEX('Monthly Data'!O:O,Calculations!$C$116+MOD(BZ188,Calculations!$C$118))+Control!$C$7*Calculations!$C$84*INDEX('Monthly Data'!P:P,Calculations!$C$116+MOD(BZ188,Calculations!$C$118))+Control!$C$7*Calculations!$C$85*INDEX('Monthly Data'!Q:Q,Calculations!$C$116+MOD(BZ188,Calculations!$C$118))+(1-Control!$C$7*Calculations!$C$87)*INDEX('Monthly Data'!R:R,Calculations!$C$116+MOD(BZ188,Calculations!$C$118))</f>
        <v>8.3814116887657771E-3</v>
      </c>
      <c r="GQ188" s="86">
        <f ca="1">Control!$C$7*Calculations!$C$82*INDEX('Monthly Data'!N:N,Calculations!$C$116+MOD(CA188,Calculations!$C$118))+Control!$C$7*Calculations!$C$83*INDEX('Monthly Data'!O:O,Calculations!$C$116+MOD(CA188,Calculations!$C$118))+Control!$C$7*Calculations!$C$84*INDEX('Monthly Data'!P:P,Calculations!$C$116+MOD(CA188,Calculations!$C$118))+Control!$C$7*Calculations!$C$85*INDEX('Monthly Data'!Q:Q,Calculations!$C$116+MOD(CA188,Calculations!$C$118))+(1-Control!$C$7*Calculations!$C$87)*INDEX('Monthly Data'!R:R,Calculations!$C$116+MOD(CA188,Calculations!$C$118))</f>
        <v>1.9073822767906517E-2</v>
      </c>
      <c r="GR188" s="86">
        <f ca="1">Control!$C$7*Calculations!$C$82*INDEX('Monthly Data'!N:N,Calculations!$C$116+MOD(CB188,Calculations!$C$118))+Control!$C$7*Calculations!$C$83*INDEX('Monthly Data'!O:O,Calculations!$C$116+MOD(CB188,Calculations!$C$118))+Control!$C$7*Calculations!$C$84*INDEX('Monthly Data'!P:P,Calculations!$C$116+MOD(CB188,Calculations!$C$118))+Control!$C$7*Calculations!$C$85*INDEX('Monthly Data'!Q:Q,Calculations!$C$116+MOD(CB188,Calculations!$C$118))+(1-Control!$C$7*Calculations!$C$87)*INDEX('Monthly Data'!R:R,Calculations!$C$116+MOD(CB188,Calculations!$C$118))</f>
        <v>2.4470405846852006E-3</v>
      </c>
      <c r="GS188" s="86">
        <f ca="1">Control!$C$7*Calculations!$C$82*INDEX('Monthly Data'!N:N,Calculations!$C$116+MOD(CC188,Calculations!$C$118))+Control!$C$7*Calculations!$C$83*INDEX('Monthly Data'!O:O,Calculations!$C$116+MOD(CC188,Calculations!$C$118))+Control!$C$7*Calculations!$C$84*INDEX('Monthly Data'!P:P,Calculations!$C$116+MOD(CC188,Calculations!$C$118))+Control!$C$7*Calculations!$C$85*INDEX('Monthly Data'!Q:Q,Calculations!$C$116+MOD(CC188,Calculations!$C$118))+(1-Control!$C$7*Calculations!$C$87)*INDEX('Monthly Data'!R:R,Calculations!$C$116+MOD(CC188,Calculations!$C$118))</f>
        <v>-1.0485101266941802E-2</v>
      </c>
      <c r="GT188" s="86">
        <f ca="1">Control!$C$7*Calculations!$C$82*INDEX('Monthly Data'!N:N,Calculations!$C$116+MOD(CD188,Calculations!$C$118))+Control!$C$7*Calculations!$C$83*INDEX('Monthly Data'!O:O,Calculations!$C$116+MOD(CD188,Calculations!$C$118))+Control!$C$7*Calculations!$C$84*INDEX('Monthly Data'!P:P,Calculations!$C$116+MOD(CD188,Calculations!$C$118))+Control!$C$7*Calculations!$C$85*INDEX('Monthly Data'!Q:Q,Calculations!$C$116+MOD(CD188,Calculations!$C$118))+(1-Control!$C$7*Calculations!$C$87)*INDEX('Monthly Data'!R:R,Calculations!$C$116+MOD(CD188,Calculations!$C$118))</f>
        <v>-3.8554137824290124E-2</v>
      </c>
      <c r="GU188" s="86">
        <f ca="1">Control!$C$7*Calculations!$C$82*INDEX('Monthly Data'!N:N,Calculations!$C$116+MOD(CE188,Calculations!$C$118))+Control!$C$7*Calculations!$C$83*INDEX('Monthly Data'!O:O,Calculations!$C$116+MOD(CE188,Calculations!$C$118))+Control!$C$7*Calculations!$C$84*INDEX('Monthly Data'!P:P,Calculations!$C$116+MOD(CE188,Calculations!$C$118))+Control!$C$7*Calculations!$C$85*INDEX('Monthly Data'!Q:Q,Calculations!$C$116+MOD(CE188,Calculations!$C$118))+(1-Control!$C$7*Calculations!$C$87)*INDEX('Monthly Data'!R:R,Calculations!$C$116+MOD(CE188,Calculations!$C$118))</f>
        <v>1.2435425892067014E-2</v>
      </c>
      <c r="GV188" s="86">
        <f ca="1">Control!$C$7*Calculations!$C$82*INDEX('Monthly Data'!N:N,Calculations!$C$116+MOD(CF188,Calculations!$C$118))+Control!$C$7*Calculations!$C$83*INDEX('Monthly Data'!O:O,Calculations!$C$116+MOD(CF188,Calculations!$C$118))+Control!$C$7*Calculations!$C$84*INDEX('Monthly Data'!P:P,Calculations!$C$116+MOD(CF188,Calculations!$C$118))+Control!$C$7*Calculations!$C$85*INDEX('Monthly Data'!Q:Q,Calculations!$C$116+MOD(CF188,Calculations!$C$118))+(1-Control!$C$7*Calculations!$C$87)*INDEX('Monthly Data'!R:R,Calculations!$C$116+MOD(CF188,Calculations!$C$118))</f>
        <v>4.5735623984309991E-2</v>
      </c>
      <c r="GW188" s="86">
        <f ca="1">Control!$C$7*Calculations!$C$82*INDEX('Monthly Data'!N:N,Calculations!$C$116+MOD(CG188,Calculations!$C$118))+Control!$C$7*Calculations!$C$83*INDEX('Monthly Data'!O:O,Calculations!$C$116+MOD(CG188,Calculations!$C$118))+Control!$C$7*Calculations!$C$84*INDEX('Monthly Data'!P:P,Calculations!$C$116+MOD(CG188,Calculations!$C$118))+Control!$C$7*Calculations!$C$85*INDEX('Monthly Data'!Q:Q,Calculations!$C$116+MOD(CG188,Calculations!$C$118))+(1-Control!$C$7*Calculations!$C$87)*INDEX('Monthly Data'!R:R,Calculations!$C$116+MOD(CG188,Calculations!$C$118))</f>
        <v>-1.8530040247387896E-2</v>
      </c>
      <c r="GX188" s="86">
        <f ca="1">Control!$C$7*Calculations!$C$82*INDEX('Monthly Data'!N:N,Calculations!$C$116+MOD(CH188,Calculations!$C$118))+Control!$C$7*Calculations!$C$83*INDEX('Monthly Data'!O:O,Calculations!$C$116+MOD(CH188,Calculations!$C$118))+Control!$C$7*Calculations!$C$84*INDEX('Monthly Data'!P:P,Calculations!$C$116+MOD(CH188,Calculations!$C$118))+Control!$C$7*Calculations!$C$85*INDEX('Monthly Data'!Q:Q,Calculations!$C$116+MOD(CH188,Calculations!$C$118))+(1-Control!$C$7*Calculations!$C$87)*INDEX('Monthly Data'!R:R,Calculations!$C$116+MOD(CH188,Calculations!$C$118))</f>
        <v>1.1702576456120543E-2</v>
      </c>
      <c r="GY188" s="86">
        <f ca="1">Control!$C$7*Calculations!$C$82*INDEX('Monthly Data'!N:N,Calculations!$C$116+MOD(CI188,Calculations!$C$118))+Control!$C$7*Calculations!$C$83*INDEX('Monthly Data'!O:O,Calculations!$C$116+MOD(CI188,Calculations!$C$118))+Control!$C$7*Calculations!$C$84*INDEX('Monthly Data'!P:P,Calculations!$C$116+MOD(CI188,Calculations!$C$118))+Control!$C$7*Calculations!$C$85*INDEX('Monthly Data'!Q:Q,Calculations!$C$116+MOD(CI188,Calculations!$C$118))+(1-Control!$C$7*Calculations!$C$87)*INDEX('Monthly Data'!R:R,Calculations!$C$116+MOD(CI188,Calculations!$C$118))</f>
        <v>1.5063457444773597E-2</v>
      </c>
      <c r="GZ188" s="86">
        <f ca="1">Control!$C$7*Calculations!$C$82*INDEX('Monthly Data'!N:N,Calculations!$C$116+MOD(CJ188,Calculations!$C$118))+Control!$C$7*Calculations!$C$83*INDEX('Monthly Data'!O:O,Calculations!$C$116+MOD(CJ188,Calculations!$C$118))+Control!$C$7*Calculations!$C$84*INDEX('Monthly Data'!P:P,Calculations!$C$116+MOD(CJ188,Calculations!$C$118))+Control!$C$7*Calculations!$C$85*INDEX('Monthly Data'!Q:Q,Calculations!$C$116+MOD(CJ188,Calculations!$C$118))+(1-Control!$C$7*Calculations!$C$87)*INDEX('Monthly Data'!R:R,Calculations!$C$116+MOD(CJ188,Calculations!$C$118))</f>
        <v>2.0524935548016137E-2</v>
      </c>
      <c r="HA188" s="86">
        <f ca="1">Control!$C$7*Calculations!$C$82*INDEX('Monthly Data'!N:N,Calculations!$C$116+MOD(CK188,Calculations!$C$118))+Control!$C$7*Calculations!$C$83*INDEX('Monthly Data'!O:O,Calculations!$C$116+MOD(CK188,Calculations!$C$118))+Control!$C$7*Calculations!$C$84*INDEX('Monthly Data'!P:P,Calculations!$C$116+MOD(CK188,Calculations!$C$118))+Control!$C$7*Calculations!$C$85*INDEX('Monthly Data'!Q:Q,Calculations!$C$116+MOD(CK188,Calculations!$C$118))+(1-Control!$C$7*Calculations!$C$87)*INDEX('Monthly Data'!R:R,Calculations!$C$116+MOD(CK188,Calculations!$C$118))</f>
        <v>9.5791276036140301E-3</v>
      </c>
      <c r="HB188" s="86">
        <f ca="1">Control!$C$7*Calculations!$C$82*INDEX('Monthly Data'!N:N,Calculations!$C$116+MOD(CL188,Calculations!$C$118))+Control!$C$7*Calculations!$C$83*INDEX('Monthly Data'!O:O,Calculations!$C$116+MOD(CL188,Calculations!$C$118))+Control!$C$7*Calculations!$C$84*INDEX('Monthly Data'!P:P,Calculations!$C$116+MOD(CL188,Calculations!$C$118))+Control!$C$7*Calculations!$C$85*INDEX('Monthly Data'!Q:Q,Calculations!$C$116+MOD(CL188,Calculations!$C$118))+(1-Control!$C$7*Calculations!$C$87)*INDEX('Monthly Data'!R:R,Calculations!$C$116+MOD(CL188,Calculations!$C$118))</f>
        <v>4.4327772793586687E-3</v>
      </c>
      <c r="HC188" s="86">
        <f ca="1">Control!$C$7*Calculations!$C$82*INDEX('Monthly Data'!N:N,Calculations!$C$116+MOD(CM188,Calculations!$C$118))+Control!$C$7*Calculations!$C$83*INDEX('Monthly Data'!O:O,Calculations!$C$116+MOD(CM188,Calculations!$C$118))+Control!$C$7*Calculations!$C$84*INDEX('Monthly Data'!P:P,Calculations!$C$116+MOD(CM188,Calculations!$C$118))+Control!$C$7*Calculations!$C$85*INDEX('Monthly Data'!Q:Q,Calculations!$C$116+MOD(CM188,Calculations!$C$118))+(1-Control!$C$7*Calculations!$C$87)*INDEX('Monthly Data'!R:R,Calculations!$C$116+MOD(CM188,Calculations!$C$118))</f>
        <v>2.3852824346838646E-2</v>
      </c>
      <c r="HD188" s="86">
        <f ca="1">Control!$C$7*Calculations!$C$82*INDEX('Monthly Data'!N:N,Calculations!$C$116+MOD(CN188,Calculations!$C$118))+Control!$C$7*Calculations!$C$83*INDEX('Monthly Data'!O:O,Calculations!$C$116+MOD(CN188,Calculations!$C$118))+Control!$C$7*Calculations!$C$84*INDEX('Monthly Data'!P:P,Calculations!$C$116+MOD(CN188,Calculations!$C$118))+Control!$C$7*Calculations!$C$85*INDEX('Monthly Data'!Q:Q,Calculations!$C$116+MOD(CN188,Calculations!$C$118))+(1-Control!$C$7*Calculations!$C$87)*INDEX('Monthly Data'!R:R,Calculations!$C$116+MOD(CN188,Calculations!$C$118))</f>
        <v>9.5791276036140301E-3</v>
      </c>
      <c r="HE188" s="86">
        <f ca="1">Control!$C$7*Calculations!$C$82*INDEX('Monthly Data'!N:N,Calculations!$C$116+MOD(CO188,Calculations!$C$118))+Control!$C$7*Calculations!$C$83*INDEX('Monthly Data'!O:O,Calculations!$C$116+MOD(CO188,Calculations!$C$118))+Control!$C$7*Calculations!$C$84*INDEX('Monthly Data'!P:P,Calculations!$C$116+MOD(CO188,Calculations!$C$118))+Control!$C$7*Calculations!$C$85*INDEX('Monthly Data'!Q:Q,Calculations!$C$116+MOD(CO188,Calculations!$C$118))+(1-Control!$C$7*Calculations!$C$87)*INDEX('Monthly Data'!R:R,Calculations!$C$116+MOD(CO188,Calculations!$C$118))</f>
        <v>3.7596120283497965E-2</v>
      </c>
      <c r="HF188" s="86">
        <f ca="1">Control!$C$7*Calculations!$C$82*INDEX('Monthly Data'!N:N,Calculations!$C$116+MOD(CP188,Calculations!$C$118))+Control!$C$7*Calculations!$C$83*INDEX('Monthly Data'!O:O,Calculations!$C$116+MOD(CP188,Calculations!$C$118))+Control!$C$7*Calculations!$C$84*INDEX('Monthly Data'!P:P,Calculations!$C$116+MOD(CP188,Calculations!$C$118))+Control!$C$7*Calculations!$C$85*INDEX('Monthly Data'!Q:Q,Calculations!$C$116+MOD(CP188,Calculations!$C$118))+(1-Control!$C$7*Calculations!$C$87)*INDEX('Monthly Data'!R:R,Calculations!$C$116+MOD(CP188,Calculations!$C$118))</f>
        <v>3.9251937367756782E-3</v>
      </c>
      <c r="HG188" s="86">
        <f ca="1">Control!$C$7*Calculations!$C$82*INDEX('Monthly Data'!N:N,Calculations!$C$116+MOD(CQ188,Calculations!$C$118))+Control!$C$7*Calculations!$C$83*INDEX('Monthly Data'!O:O,Calculations!$C$116+MOD(CQ188,Calculations!$C$118))+Control!$C$7*Calculations!$C$84*INDEX('Monthly Data'!P:P,Calculations!$C$116+MOD(CQ188,Calculations!$C$118))+Control!$C$7*Calculations!$C$85*INDEX('Monthly Data'!Q:Q,Calculations!$C$116+MOD(CQ188,Calculations!$C$118))+(1-Control!$C$7*Calculations!$C$87)*INDEX('Monthly Data'!R:R,Calculations!$C$116+MOD(CQ188,Calculations!$C$118))</f>
        <v>6.1009361253630504E-2</v>
      </c>
      <c r="HH188" s="86">
        <f ca="1">Control!$C$7*Calculations!$C$82*INDEX('Monthly Data'!N:N,Calculations!$C$116+MOD(CR188,Calculations!$C$118))+Control!$C$7*Calculations!$C$83*INDEX('Monthly Data'!O:O,Calculations!$C$116+MOD(CR188,Calculations!$C$118))+Control!$C$7*Calculations!$C$84*INDEX('Monthly Data'!P:P,Calculations!$C$116+MOD(CR188,Calculations!$C$118))+Control!$C$7*Calculations!$C$85*INDEX('Monthly Data'!Q:Q,Calculations!$C$116+MOD(CR188,Calculations!$C$118))+(1-Control!$C$7*Calculations!$C$87)*INDEX('Monthly Data'!R:R,Calculations!$C$116+MOD(CR188,Calculations!$C$118))</f>
        <v>9.9787204839310462E-3</v>
      </c>
      <c r="HI188" s="86">
        <f ca="1">Control!$C$7*Calculations!$C$82*INDEX('Monthly Data'!N:N,Calculations!$C$116+MOD(CS188,Calculations!$C$118))+Control!$C$7*Calculations!$C$83*INDEX('Monthly Data'!O:O,Calculations!$C$116+MOD(CS188,Calculations!$C$118))+Control!$C$7*Calculations!$C$84*INDEX('Monthly Data'!P:P,Calculations!$C$116+MOD(CS188,Calculations!$C$118))+Control!$C$7*Calculations!$C$85*INDEX('Monthly Data'!Q:Q,Calculations!$C$116+MOD(CS188,Calculations!$C$118))+(1-Control!$C$7*Calculations!$C$87)*INDEX('Monthly Data'!R:R,Calculations!$C$116+MOD(CS188,Calculations!$C$118))</f>
        <v>1.0415351832335435E-2</v>
      </c>
      <c r="HJ188" s="86">
        <f ca="1">Control!$C$7*Calculations!$C$82*INDEX('Monthly Data'!N:N,Calculations!$C$116+MOD(CT188,Calculations!$C$118))+Control!$C$7*Calculations!$C$83*INDEX('Monthly Data'!O:O,Calculations!$C$116+MOD(CT188,Calculations!$C$118))+Control!$C$7*Calculations!$C$84*INDEX('Monthly Data'!P:P,Calculations!$C$116+MOD(CT188,Calculations!$C$118))+Control!$C$7*Calculations!$C$85*INDEX('Monthly Data'!Q:Q,Calculations!$C$116+MOD(CT188,Calculations!$C$118))+(1-Control!$C$7*Calculations!$C$87)*INDEX('Monthly Data'!R:R,Calculations!$C$116+MOD(CT188,Calculations!$C$118))</f>
        <v>-6.1115617667135171E-2</v>
      </c>
      <c r="HK188" s="86">
        <f ca="1">Control!$C$7*Calculations!$C$82*INDEX('Monthly Data'!N:N,Calculations!$C$116+MOD(CU188,Calculations!$C$118))+Control!$C$7*Calculations!$C$83*INDEX('Monthly Data'!O:O,Calculations!$C$116+MOD(CU188,Calculations!$C$118))+Control!$C$7*Calculations!$C$84*INDEX('Monthly Data'!P:P,Calculations!$C$116+MOD(CU188,Calculations!$C$118))+Control!$C$7*Calculations!$C$85*INDEX('Monthly Data'!Q:Q,Calculations!$C$116+MOD(CU188,Calculations!$C$118))+(1-Control!$C$7*Calculations!$C$87)*INDEX('Monthly Data'!R:R,Calculations!$C$116+MOD(CU188,Calculations!$C$118))</f>
        <v>2.9708469559001142E-2</v>
      </c>
      <c r="HL188" s="86">
        <f ca="1">Control!$C$7*Calculations!$C$82*INDEX('Monthly Data'!N:N,Calculations!$C$116+MOD(CV188,Calculations!$C$118))+Control!$C$7*Calculations!$C$83*INDEX('Monthly Data'!O:O,Calculations!$C$116+MOD(CV188,Calculations!$C$118))+Control!$C$7*Calculations!$C$84*INDEX('Monthly Data'!P:P,Calculations!$C$116+MOD(CV188,Calculations!$C$118))+Control!$C$7*Calculations!$C$85*INDEX('Monthly Data'!Q:Q,Calculations!$C$116+MOD(CV188,Calculations!$C$118))+(1-Control!$C$7*Calculations!$C$87)*INDEX('Monthly Data'!R:R,Calculations!$C$116+MOD(CV188,Calculations!$C$118))</f>
        <v>-2.5168357537820856E-4</v>
      </c>
      <c r="HM188" s="86">
        <f ca="1">Control!$C$7*Calculations!$C$82*INDEX('Monthly Data'!N:N,Calculations!$C$116+MOD(CW188,Calculations!$C$118))+Control!$C$7*Calculations!$C$83*INDEX('Monthly Data'!O:O,Calculations!$C$116+MOD(CW188,Calculations!$C$118))+Control!$C$7*Calculations!$C$84*INDEX('Monthly Data'!P:P,Calculations!$C$116+MOD(CW188,Calculations!$C$118))+Control!$C$7*Calculations!$C$85*INDEX('Monthly Data'!Q:Q,Calculations!$C$116+MOD(CW188,Calculations!$C$118))+(1-Control!$C$7*Calculations!$C$87)*INDEX('Monthly Data'!R:R,Calculations!$C$116+MOD(CW188,Calculations!$C$118))</f>
        <v>1.0353752315110615E-2</v>
      </c>
      <c r="HN188" s="86">
        <f ca="1">Control!$C$7*Calculations!$C$82*INDEX('Monthly Data'!N:N,Calculations!$C$116+MOD(CX188,Calculations!$C$118))+Control!$C$7*Calculations!$C$83*INDEX('Monthly Data'!O:O,Calculations!$C$116+MOD(CX188,Calculations!$C$118))+Control!$C$7*Calculations!$C$84*INDEX('Monthly Data'!P:P,Calculations!$C$116+MOD(CX188,Calculations!$C$118))+Control!$C$7*Calculations!$C$85*INDEX('Monthly Data'!Q:Q,Calculations!$C$116+MOD(CX188,Calculations!$C$118))+(1-Control!$C$7*Calculations!$C$87)*INDEX('Monthly Data'!R:R,Calculations!$C$116+MOD(CX188,Calculations!$C$118))</f>
        <v>3.4808428836917149E-3</v>
      </c>
      <c r="HO188" s="86">
        <f ca="1">Control!$C$7*Calculations!$C$82*INDEX('Monthly Data'!N:N,Calculations!$C$116+MOD(CY188,Calculations!$C$118))+Control!$C$7*Calculations!$C$83*INDEX('Monthly Data'!O:O,Calculations!$C$116+MOD(CY188,Calculations!$C$118))+Control!$C$7*Calculations!$C$84*INDEX('Monthly Data'!P:P,Calculations!$C$116+MOD(CY188,Calculations!$C$118))+Control!$C$7*Calculations!$C$85*INDEX('Monthly Data'!Q:Q,Calculations!$C$116+MOD(CY188,Calculations!$C$118))+(1-Control!$C$7*Calculations!$C$87)*INDEX('Monthly Data'!R:R,Calculations!$C$116+MOD(CY188,Calculations!$C$118))</f>
        <v>1.2722494017511032E-2</v>
      </c>
      <c r="HP188" s="86">
        <f ca="1">Control!$C$7*Calculations!$C$82*INDEX('Monthly Data'!N:N,Calculations!$C$116+MOD(CZ188,Calculations!$C$118))+Control!$C$7*Calculations!$C$83*INDEX('Monthly Data'!O:O,Calculations!$C$116+MOD(CZ188,Calculations!$C$118))+Control!$C$7*Calculations!$C$84*INDEX('Monthly Data'!P:P,Calculations!$C$116+MOD(CZ188,Calculations!$C$118))+Control!$C$7*Calculations!$C$85*INDEX('Monthly Data'!Q:Q,Calculations!$C$116+MOD(CZ188,Calculations!$C$118))+(1-Control!$C$7*Calculations!$C$87)*INDEX('Monthly Data'!R:R,Calculations!$C$116+MOD(CZ188,Calculations!$C$118))</f>
        <v>1.1786765492207996E-2</v>
      </c>
      <c r="HQ188" s="86">
        <f ca="1">Control!$C$7*Calculations!$C$82*INDEX('Monthly Data'!N:N,Calculations!$C$116+MOD(DA188,Calculations!$C$118))+Control!$C$7*Calculations!$C$83*INDEX('Monthly Data'!O:O,Calculations!$C$116+MOD(DA188,Calculations!$C$118))+Control!$C$7*Calculations!$C$84*INDEX('Monthly Data'!P:P,Calculations!$C$116+MOD(DA188,Calculations!$C$118))+Control!$C$7*Calculations!$C$85*INDEX('Monthly Data'!Q:Q,Calculations!$C$116+MOD(DA188,Calculations!$C$118))+(1-Control!$C$7*Calculations!$C$87)*INDEX('Monthly Data'!R:R,Calculations!$C$116+MOD(DA188,Calculations!$C$118))</f>
        <v>2.766281641786093E-2</v>
      </c>
      <c r="HR188" s="86">
        <f ca="1">Control!$C$7*Calculations!$C$82*INDEX('Monthly Data'!N:N,Calculations!$C$116+MOD(DB188,Calculations!$C$118))+Control!$C$7*Calculations!$C$83*INDEX('Monthly Data'!O:O,Calculations!$C$116+MOD(DB188,Calculations!$C$118))+Control!$C$7*Calculations!$C$84*INDEX('Monthly Data'!P:P,Calculations!$C$116+MOD(DB188,Calculations!$C$118))+Control!$C$7*Calculations!$C$85*INDEX('Monthly Data'!Q:Q,Calculations!$C$116+MOD(DB188,Calculations!$C$118))+(1-Control!$C$7*Calculations!$C$87)*INDEX('Monthly Data'!R:R,Calculations!$C$116+MOD(DB188,Calculations!$C$118))</f>
        <v>-1.5984879994281095E-2</v>
      </c>
      <c r="HS188" s="86">
        <f ca="1">Control!$C$7*Calculations!$C$82*INDEX('Monthly Data'!N:N,Calculations!$C$116+MOD(DC188,Calculations!$C$118))+Control!$C$7*Calculations!$C$83*INDEX('Monthly Data'!O:O,Calculations!$C$116+MOD(DC188,Calculations!$C$118))+Control!$C$7*Calculations!$C$84*INDEX('Monthly Data'!P:P,Calculations!$C$116+MOD(DC188,Calculations!$C$118))+Control!$C$7*Calculations!$C$85*INDEX('Monthly Data'!Q:Q,Calculations!$C$116+MOD(DC188,Calculations!$C$118))+(1-Control!$C$7*Calculations!$C$87)*INDEX('Monthly Data'!R:R,Calculations!$C$116+MOD(DC188,Calculations!$C$118))</f>
        <v>7.857567536297622E-3</v>
      </c>
      <c r="HT188" s="86">
        <f ca="1">Control!$C$7*Calculations!$C$82*INDEX('Monthly Data'!N:N,Calculations!$C$116+MOD(DD188,Calculations!$C$118))+Control!$C$7*Calculations!$C$83*INDEX('Monthly Data'!O:O,Calculations!$C$116+MOD(DD188,Calculations!$C$118))+Control!$C$7*Calculations!$C$84*INDEX('Monthly Data'!P:P,Calculations!$C$116+MOD(DD188,Calculations!$C$118))+Control!$C$7*Calculations!$C$85*INDEX('Monthly Data'!Q:Q,Calculations!$C$116+MOD(DD188,Calculations!$C$118))+(1-Control!$C$7*Calculations!$C$87)*INDEX('Monthly Data'!R:R,Calculations!$C$116+MOD(DD188,Calculations!$C$118))</f>
        <v>-1.8530040247387896E-2</v>
      </c>
      <c r="HU188" s="86">
        <f ca="1">Control!$C$7*Calculations!$C$82*INDEX('Monthly Data'!N:N,Calculations!$C$116+MOD(DE188,Calculations!$C$118))+Control!$C$7*Calculations!$C$83*INDEX('Monthly Data'!O:O,Calculations!$C$116+MOD(DE188,Calculations!$C$118))+Control!$C$7*Calculations!$C$84*INDEX('Monthly Data'!P:P,Calculations!$C$116+MOD(DE188,Calculations!$C$118))+Control!$C$7*Calculations!$C$85*INDEX('Monthly Data'!Q:Q,Calculations!$C$116+MOD(DE188,Calculations!$C$118))+(1-Control!$C$7*Calculations!$C$87)*INDEX('Monthly Data'!R:R,Calculations!$C$116+MOD(DE188,Calculations!$C$118))</f>
        <v>-3.8554137824290124E-2</v>
      </c>
      <c r="HV188" s="86">
        <f ca="1">Control!$C$7*Calculations!$C$82*INDEX('Monthly Data'!N:N,Calculations!$C$116+MOD(DF188,Calculations!$C$118))+Control!$C$7*Calculations!$C$83*INDEX('Monthly Data'!O:O,Calculations!$C$116+MOD(DF188,Calculations!$C$118))+Control!$C$7*Calculations!$C$84*INDEX('Monthly Data'!P:P,Calculations!$C$116+MOD(DF188,Calculations!$C$118))+Control!$C$7*Calculations!$C$85*INDEX('Monthly Data'!Q:Q,Calculations!$C$116+MOD(DF188,Calculations!$C$118))+(1-Control!$C$7*Calculations!$C$87)*INDEX('Monthly Data'!R:R,Calculations!$C$116+MOD(DF188,Calculations!$C$118))</f>
        <v>-9.5555592256394619E-3</v>
      </c>
      <c r="HW188" s="86">
        <f ca="1">Control!$C$7*Calculations!$C$82*INDEX('Monthly Data'!N:N,Calculations!$C$116+MOD(DG188,Calculations!$C$118))+Control!$C$7*Calculations!$C$83*INDEX('Monthly Data'!O:O,Calculations!$C$116+MOD(DG188,Calculations!$C$118))+Control!$C$7*Calculations!$C$84*INDEX('Monthly Data'!P:P,Calculations!$C$116+MOD(DG188,Calculations!$C$118))+Control!$C$7*Calculations!$C$85*INDEX('Monthly Data'!Q:Q,Calculations!$C$116+MOD(DG188,Calculations!$C$118))+(1-Control!$C$7*Calculations!$C$87)*INDEX('Monthly Data'!R:R,Calculations!$C$116+MOD(DG188,Calculations!$C$118))</f>
        <v>2.3206536303657571E-2</v>
      </c>
      <c r="HX188" s="86">
        <f ca="1">Control!$C$7*Calculations!$C$82*INDEX('Monthly Data'!N:N,Calculations!$C$116+MOD(DH188,Calculations!$C$118))+Control!$C$7*Calculations!$C$83*INDEX('Monthly Data'!O:O,Calculations!$C$116+MOD(DH188,Calculations!$C$118))+Control!$C$7*Calculations!$C$84*INDEX('Monthly Data'!P:P,Calculations!$C$116+MOD(DH188,Calculations!$C$118))+Control!$C$7*Calculations!$C$85*INDEX('Monthly Data'!Q:Q,Calculations!$C$116+MOD(DH188,Calculations!$C$118))+(1-Control!$C$7*Calculations!$C$87)*INDEX('Monthly Data'!R:R,Calculations!$C$116+MOD(DH188,Calculations!$C$118))</f>
        <v>6.1009361253630504E-2</v>
      </c>
      <c r="HY188" s="86">
        <f ca="1">Control!$C$7*Calculations!$C$82*INDEX('Monthly Data'!N:N,Calculations!$C$116+MOD(DI188,Calculations!$C$118))+Control!$C$7*Calculations!$C$83*INDEX('Monthly Data'!O:O,Calculations!$C$116+MOD(DI188,Calculations!$C$118))+Control!$C$7*Calculations!$C$84*INDEX('Monthly Data'!P:P,Calculations!$C$116+MOD(DI188,Calculations!$C$118))+Control!$C$7*Calculations!$C$85*INDEX('Monthly Data'!Q:Q,Calculations!$C$116+MOD(DI188,Calculations!$C$118))+(1-Control!$C$7*Calculations!$C$87)*INDEX('Monthly Data'!R:R,Calculations!$C$116+MOD(DI188,Calculations!$C$118))</f>
        <v>3.1070573055362403E-2</v>
      </c>
      <c r="HZ188" s="86">
        <f ca="1">Control!$C$7*Calculations!$C$82*INDEX('Monthly Data'!N:N,Calculations!$C$116+MOD(DJ188,Calculations!$C$118))+Control!$C$7*Calculations!$C$83*INDEX('Monthly Data'!O:O,Calculations!$C$116+MOD(DJ188,Calculations!$C$118))+Control!$C$7*Calculations!$C$84*INDEX('Monthly Data'!P:P,Calculations!$C$116+MOD(DJ188,Calculations!$C$118))+Control!$C$7*Calculations!$C$85*INDEX('Monthly Data'!Q:Q,Calculations!$C$116+MOD(DJ188,Calculations!$C$118))+(1-Control!$C$7*Calculations!$C$87)*INDEX('Monthly Data'!R:R,Calculations!$C$116+MOD(DJ188,Calculations!$C$118))</f>
        <v>1.7361594973213587E-2</v>
      </c>
      <c r="IA188" s="86">
        <f ca="1">Control!$C$7*Calculations!$C$82*INDEX('Monthly Data'!N:N,Calculations!$C$116+MOD(DK188,Calculations!$C$118))+Control!$C$7*Calculations!$C$83*INDEX('Monthly Data'!O:O,Calculations!$C$116+MOD(DK188,Calculations!$C$118))+Control!$C$7*Calculations!$C$84*INDEX('Monthly Data'!P:P,Calculations!$C$116+MOD(DK188,Calculations!$C$118))+Control!$C$7*Calculations!$C$85*INDEX('Monthly Data'!Q:Q,Calculations!$C$116+MOD(DK188,Calculations!$C$118))+(1-Control!$C$7*Calculations!$C$87)*INDEX('Monthly Data'!R:R,Calculations!$C$116+MOD(DK188,Calculations!$C$118))</f>
        <v>4.7768166384148329E-3</v>
      </c>
      <c r="IB188" s="86">
        <f ca="1">Control!$C$7*Calculations!$C$82*INDEX('Monthly Data'!N:N,Calculations!$C$116+MOD(DL188,Calculations!$C$118))+Control!$C$7*Calculations!$C$83*INDEX('Monthly Data'!O:O,Calculations!$C$116+MOD(DL188,Calculations!$C$118))+Control!$C$7*Calculations!$C$84*INDEX('Monthly Data'!P:P,Calculations!$C$116+MOD(DL188,Calculations!$C$118))+Control!$C$7*Calculations!$C$85*INDEX('Monthly Data'!Q:Q,Calculations!$C$116+MOD(DL188,Calculations!$C$118))+(1-Control!$C$7*Calculations!$C$87)*INDEX('Monthly Data'!R:R,Calculations!$C$116+MOD(DL188,Calculations!$C$118))</f>
        <v>2.4470405846852006E-3</v>
      </c>
      <c r="IC188" s="86">
        <f ca="1">Control!$C$7*Calculations!$C$82*INDEX('Monthly Data'!N:N,Calculations!$C$116+MOD(DM188,Calculations!$C$118))+Control!$C$7*Calculations!$C$83*INDEX('Monthly Data'!O:O,Calculations!$C$116+MOD(DM188,Calculations!$C$118))+Control!$C$7*Calculations!$C$84*INDEX('Monthly Data'!P:P,Calculations!$C$116+MOD(DM188,Calculations!$C$118))+Control!$C$7*Calculations!$C$85*INDEX('Monthly Data'!Q:Q,Calculations!$C$116+MOD(DM188,Calculations!$C$118))+(1-Control!$C$7*Calculations!$C$87)*INDEX('Monthly Data'!R:R,Calculations!$C$116+MOD(DM188,Calculations!$C$118))</f>
        <v>2.0524935548016137E-2</v>
      </c>
      <c r="ID188" s="86">
        <f ca="1">Control!$C$7*Calculations!$C$82*INDEX('Monthly Data'!N:N,Calculations!$C$116+MOD(DN188,Calculations!$C$118))+Control!$C$7*Calculations!$C$83*INDEX('Monthly Data'!O:O,Calculations!$C$116+MOD(DN188,Calculations!$C$118))+Control!$C$7*Calculations!$C$84*INDEX('Monthly Data'!P:P,Calculations!$C$116+MOD(DN188,Calculations!$C$118))+Control!$C$7*Calculations!$C$85*INDEX('Monthly Data'!Q:Q,Calculations!$C$116+MOD(DN188,Calculations!$C$118))+(1-Control!$C$7*Calculations!$C$87)*INDEX('Monthly Data'!R:R,Calculations!$C$116+MOD(DN188,Calculations!$C$118))</f>
        <v>-6.1115617667135171E-2</v>
      </c>
      <c r="IE188" s="86">
        <f ca="1">Control!$C$7*Calculations!$C$82*INDEX('Monthly Data'!N:N,Calculations!$C$116+MOD(DO188,Calculations!$C$118))+Control!$C$7*Calculations!$C$83*INDEX('Monthly Data'!O:O,Calculations!$C$116+MOD(DO188,Calculations!$C$118))+Control!$C$7*Calculations!$C$84*INDEX('Monthly Data'!P:P,Calculations!$C$116+MOD(DO188,Calculations!$C$118))+Control!$C$7*Calculations!$C$85*INDEX('Monthly Data'!Q:Q,Calculations!$C$116+MOD(DO188,Calculations!$C$118))+(1-Control!$C$7*Calculations!$C$87)*INDEX('Monthly Data'!R:R,Calculations!$C$116+MOD(DO188,Calculations!$C$118))</f>
        <v>-2.072517756005474E-2</v>
      </c>
      <c r="IF188" s="86">
        <f ca="1">Control!$C$7*Calculations!$C$82*INDEX('Monthly Data'!N:N,Calculations!$C$116+MOD(DP188,Calculations!$C$118))+Control!$C$7*Calculations!$C$83*INDEX('Monthly Data'!O:O,Calculations!$C$116+MOD(DP188,Calculations!$C$118))+Control!$C$7*Calculations!$C$84*INDEX('Monthly Data'!P:P,Calculations!$C$116+MOD(DP188,Calculations!$C$118))+Control!$C$7*Calculations!$C$85*INDEX('Monthly Data'!Q:Q,Calculations!$C$116+MOD(DP188,Calculations!$C$118))+(1-Control!$C$7*Calculations!$C$87)*INDEX('Monthly Data'!R:R,Calculations!$C$116+MOD(DP188,Calculations!$C$118))</f>
        <v>1.5108777406081684E-3</v>
      </c>
      <c r="IG188" s="88">
        <f ca="1">Control!$C$8*(1+DQ188)*(1+DR188)*(1+DS188)*(1+DT188)*(1+DU188)*(1+DV188)*(1+DW188)*(1+DX188)*(1+DY188)*(1+DZ188)*(1+EA188)*(1+EB188)*(1+EC188)*(1+ED188)*(1+EE188)*(1+EF188)*(1+EG188)*(1+EH188)*(1+EI188)*(1+EJ188)*(1+EK188)*(1+EL188)*(1+EM188)*(1+EN188)*(1+EO188)*(1+EP188)*(1+EQ188)*(1+ER188)*(1+ES188)*(1+ET188)*(1+EU188)*(1+EV188)*(1+EW188)*(1+EX188)*(1+EY188)*(1+EZ188)*(1+FA188)*(1+FB188)*(1+FC188)*(1+FD188)*(1+FE188)*(1+FF188)*(1+FG188)*(1+FH188)*(1+FI188)*(1+FJ188)*(1+FK188)*(1+FL188)*(1+FM188)*(1+FN188)*(1+FO188)*(1+FP188)*(1+FQ188)*(1+FR188)*(1+FS188)*(1+FT188)*(1+FU188)*(1+FV188)*(1+FW188)*(1+FX188)*(1+FY188)*(1+FZ188)*(1+GA188)*(1+GB188)*(1+GC188)*(1+GD188)*(1+GE188)*(1+GF188)*(1+GG188)*(1+GH188)*(1+GI188)*(1+GJ188)*(1+GK188)*(1+GL188)*(1+GM188)*(1+GN188)*(1+GO188)*(1+GP188)*(1+GQ188)*(1+GR188)*(1+GS188)*(1+GT188)*(1+GU188)*(1+GV188)*(1+GW188)*(1+GX188)*(1+GY188)*(1+GZ188)*(1+HA188)*(1+HB188)*(1+HC188)*(1+HD188)*(1+HE188)*(1+HF188)*(1+HG188)*(1+HH188)*(1+HI188)*(1+HJ188)*(1+HK188)*(1+HL188)*(1+HM188)*(1+HN188)*(1+HO188)*(1+HP188)*(1+HQ188)*(1+HR188)*(1+HS188)*(1+HT188)*(1+HU188)*(1+HV188)*(1+HW188)*(1+HX188)*(1+HY188)*(1+HZ188)*(1+IA188)*(1+IB188)*(1+IC188)*(1+ID188)*(1+IE188)*(1+IF188)</f>
        <v>84136.130853863549</v>
      </c>
    </row>
    <row r="189" spans="1:241" x14ac:dyDescent="0.25">
      <c r="A189">
        <v>74</v>
      </c>
      <c r="B189">
        <v>13</v>
      </c>
      <c r="C189">
        <v>24</v>
      </c>
      <c r="D189">
        <v>106</v>
      </c>
      <c r="E189">
        <v>6</v>
      </c>
      <c r="F189">
        <v>103</v>
      </c>
      <c r="G189">
        <v>86</v>
      </c>
      <c r="H189">
        <v>30</v>
      </c>
      <c r="I189">
        <v>81</v>
      </c>
      <c r="J189">
        <v>69</v>
      </c>
      <c r="K189">
        <v>30</v>
      </c>
      <c r="L189">
        <v>87</v>
      </c>
      <c r="M189">
        <v>68</v>
      </c>
      <c r="N189">
        <v>99</v>
      </c>
      <c r="O189">
        <v>92</v>
      </c>
      <c r="P189">
        <v>116</v>
      </c>
      <c r="Q189">
        <v>81</v>
      </c>
      <c r="R189">
        <v>115</v>
      </c>
      <c r="S189">
        <v>32</v>
      </c>
      <c r="T189">
        <v>112</v>
      </c>
      <c r="U189">
        <v>89</v>
      </c>
      <c r="V189">
        <v>32</v>
      </c>
      <c r="W189">
        <v>5</v>
      </c>
      <c r="X189">
        <v>83</v>
      </c>
      <c r="Y189">
        <v>65</v>
      </c>
      <c r="Z189">
        <v>59</v>
      </c>
      <c r="AA189">
        <v>23</v>
      </c>
      <c r="AB189">
        <v>80</v>
      </c>
      <c r="AC189">
        <v>26</v>
      </c>
      <c r="AD189">
        <v>37</v>
      </c>
      <c r="AE189">
        <v>105</v>
      </c>
      <c r="AF189">
        <v>53</v>
      </c>
      <c r="AG189">
        <v>61</v>
      </c>
      <c r="AH189">
        <v>108</v>
      </c>
      <c r="AI189">
        <v>80</v>
      </c>
      <c r="AJ189">
        <v>46</v>
      </c>
      <c r="AK189">
        <v>27</v>
      </c>
      <c r="AL189">
        <v>42</v>
      </c>
      <c r="AM189">
        <v>106</v>
      </c>
      <c r="AN189">
        <v>24</v>
      </c>
      <c r="AO189">
        <v>57</v>
      </c>
      <c r="AP189">
        <v>65</v>
      </c>
      <c r="AQ189">
        <v>55</v>
      </c>
      <c r="AR189">
        <v>84</v>
      </c>
      <c r="AS189">
        <v>74</v>
      </c>
      <c r="AT189">
        <v>60</v>
      </c>
      <c r="AU189">
        <v>38</v>
      </c>
      <c r="AV189">
        <v>3</v>
      </c>
      <c r="AW189">
        <v>104</v>
      </c>
      <c r="AX189">
        <v>72</v>
      </c>
      <c r="AY189">
        <v>25</v>
      </c>
      <c r="AZ189">
        <v>17</v>
      </c>
      <c r="BA189">
        <v>90</v>
      </c>
      <c r="BB189">
        <v>81</v>
      </c>
      <c r="BC189">
        <v>103</v>
      </c>
      <c r="BD189">
        <v>85</v>
      </c>
      <c r="BE189">
        <v>20</v>
      </c>
      <c r="BF189">
        <v>87</v>
      </c>
      <c r="BG189">
        <v>55</v>
      </c>
      <c r="BH189">
        <v>88</v>
      </c>
      <c r="BI189">
        <v>42</v>
      </c>
      <c r="BJ189">
        <v>22</v>
      </c>
      <c r="BK189">
        <v>92</v>
      </c>
      <c r="BL189">
        <v>53</v>
      </c>
      <c r="BM189">
        <v>113</v>
      </c>
      <c r="BN189">
        <v>23</v>
      </c>
      <c r="BO189">
        <v>33</v>
      </c>
      <c r="BP189">
        <v>84</v>
      </c>
      <c r="BQ189">
        <v>12</v>
      </c>
      <c r="BR189">
        <v>93</v>
      </c>
      <c r="BS189">
        <v>94</v>
      </c>
      <c r="BT189">
        <v>40</v>
      </c>
      <c r="BU189">
        <v>19</v>
      </c>
      <c r="BV189">
        <v>3</v>
      </c>
      <c r="BW189">
        <v>35</v>
      </c>
      <c r="BX189">
        <v>42</v>
      </c>
      <c r="BY189">
        <v>107</v>
      </c>
      <c r="BZ189">
        <v>107</v>
      </c>
      <c r="CA189">
        <v>1</v>
      </c>
      <c r="CB189">
        <v>0</v>
      </c>
      <c r="CC189">
        <v>79</v>
      </c>
      <c r="CD189">
        <v>46</v>
      </c>
      <c r="CE189">
        <v>6</v>
      </c>
      <c r="CF189">
        <v>52</v>
      </c>
      <c r="CG189">
        <v>68</v>
      </c>
      <c r="CH189">
        <v>88</v>
      </c>
      <c r="CI189">
        <v>65</v>
      </c>
      <c r="CJ189">
        <v>64</v>
      </c>
      <c r="CK189">
        <v>79</v>
      </c>
      <c r="CL189">
        <v>48</v>
      </c>
      <c r="CM189">
        <v>88</v>
      </c>
      <c r="CN189">
        <v>16</v>
      </c>
      <c r="CO189">
        <v>10</v>
      </c>
      <c r="CP189">
        <v>53</v>
      </c>
      <c r="CQ189">
        <v>104</v>
      </c>
      <c r="CR189">
        <v>2</v>
      </c>
      <c r="CS189">
        <v>39</v>
      </c>
      <c r="CT189">
        <v>96</v>
      </c>
      <c r="CU189">
        <v>12</v>
      </c>
      <c r="CV189">
        <v>83</v>
      </c>
      <c r="CW189">
        <v>44</v>
      </c>
      <c r="CX189">
        <v>64</v>
      </c>
      <c r="CY189">
        <v>70</v>
      </c>
      <c r="CZ189">
        <v>36</v>
      </c>
      <c r="DA189">
        <v>84</v>
      </c>
      <c r="DB189">
        <v>37</v>
      </c>
      <c r="DC189">
        <v>84</v>
      </c>
      <c r="DD189">
        <v>22</v>
      </c>
      <c r="DE189">
        <v>58</v>
      </c>
      <c r="DF189">
        <v>102</v>
      </c>
      <c r="DG189">
        <v>8</v>
      </c>
      <c r="DH189">
        <v>60</v>
      </c>
      <c r="DI189">
        <v>116</v>
      </c>
      <c r="DJ189">
        <v>2</v>
      </c>
      <c r="DK189">
        <v>62</v>
      </c>
      <c r="DL189">
        <v>34</v>
      </c>
      <c r="DM189">
        <v>22</v>
      </c>
      <c r="DN189">
        <v>85</v>
      </c>
      <c r="DO189">
        <v>59</v>
      </c>
      <c r="DP189">
        <v>0</v>
      </c>
      <c r="DQ189" s="86">
        <f ca="1">Control!$C$7*Calculations!$C$82*INDEX('Monthly Data'!N:N,Calculations!$C$116+MOD(A189,Calculations!$C$118))+Control!$C$7*Calculations!$C$83*INDEX('Monthly Data'!O:O,Calculations!$C$116+MOD(A189,Calculations!$C$118))+Control!$C$7*Calculations!$C$84*INDEX('Monthly Data'!P:P,Calculations!$C$116+MOD(A189,Calculations!$C$118))+Control!$C$7*Calculations!$C$85*INDEX('Monthly Data'!Q:Q,Calculations!$C$116+MOD(A189,Calculations!$C$118))+(1-Control!$C$7*Calculations!$C$87)*INDEX('Monthly Data'!R:R,Calculations!$C$116+MOD(A189,Calculations!$C$118))</f>
        <v>3.7118215575026904E-2</v>
      </c>
      <c r="DR189" s="86">
        <f ca="1">Control!$C$7*Calculations!$C$82*INDEX('Monthly Data'!N:N,Calculations!$C$116+MOD(B189,Calculations!$C$118))+Control!$C$7*Calculations!$C$83*INDEX('Monthly Data'!O:O,Calculations!$C$116+MOD(B189,Calculations!$C$118))+Control!$C$7*Calculations!$C$84*INDEX('Monthly Data'!P:P,Calculations!$C$116+MOD(B189,Calculations!$C$118))+Control!$C$7*Calculations!$C$85*INDEX('Monthly Data'!Q:Q,Calculations!$C$116+MOD(B189,Calculations!$C$118))+(1-Control!$C$7*Calculations!$C$87)*INDEX('Monthly Data'!R:R,Calculations!$C$116+MOD(B189,Calculations!$C$118))</f>
        <v>1.0478379486191123E-2</v>
      </c>
      <c r="DS189" s="86">
        <f ca="1">Control!$C$7*Calculations!$C$82*INDEX('Monthly Data'!N:N,Calculations!$C$116+MOD(C189,Calculations!$C$118))+Control!$C$7*Calculations!$C$83*INDEX('Monthly Data'!O:O,Calculations!$C$116+MOD(C189,Calculations!$C$118))+Control!$C$7*Calculations!$C$84*INDEX('Monthly Data'!P:P,Calculations!$C$116+MOD(C189,Calculations!$C$118))+Control!$C$7*Calculations!$C$85*INDEX('Monthly Data'!Q:Q,Calculations!$C$116+MOD(C189,Calculations!$C$118))+(1-Control!$C$7*Calculations!$C$87)*INDEX('Monthly Data'!R:R,Calculations!$C$116+MOD(C189,Calculations!$C$118))</f>
        <v>4.2795950888382334E-3</v>
      </c>
      <c r="DT189" s="86">
        <f ca="1">Control!$C$7*Calculations!$C$82*INDEX('Monthly Data'!N:N,Calculations!$C$116+MOD(D189,Calculations!$C$118))+Control!$C$7*Calculations!$C$83*INDEX('Monthly Data'!O:O,Calculations!$C$116+MOD(D189,Calculations!$C$118))+Control!$C$7*Calculations!$C$84*INDEX('Monthly Data'!P:P,Calculations!$C$116+MOD(D189,Calculations!$C$118))+Control!$C$7*Calculations!$C$85*INDEX('Monthly Data'!Q:Q,Calculations!$C$116+MOD(D189,Calculations!$C$118))+(1-Control!$C$7*Calculations!$C$87)*INDEX('Monthly Data'!R:R,Calculations!$C$116+MOD(D189,Calculations!$C$118))</f>
        <v>6.6954569943530936E-3</v>
      </c>
      <c r="DU189" s="86">
        <f ca="1">Control!$C$7*Calculations!$C$82*INDEX('Monthly Data'!N:N,Calculations!$C$116+MOD(E189,Calculations!$C$118))+Control!$C$7*Calculations!$C$83*INDEX('Monthly Data'!O:O,Calculations!$C$116+MOD(E189,Calculations!$C$118))+Control!$C$7*Calculations!$C$84*INDEX('Monthly Data'!P:P,Calculations!$C$116+MOD(E189,Calculations!$C$118))+Control!$C$7*Calculations!$C$85*INDEX('Monthly Data'!Q:Q,Calculations!$C$116+MOD(E189,Calculations!$C$118))+(1-Control!$C$7*Calculations!$C$87)*INDEX('Monthly Data'!R:R,Calculations!$C$116+MOD(E189,Calculations!$C$118))</f>
        <v>4.7768166384148329E-3</v>
      </c>
      <c r="DV189" s="86">
        <f ca="1">Control!$C$7*Calculations!$C$82*INDEX('Monthly Data'!N:N,Calculations!$C$116+MOD(F189,Calculations!$C$118))+Control!$C$7*Calculations!$C$83*INDEX('Monthly Data'!O:O,Calculations!$C$116+MOD(F189,Calculations!$C$118))+Control!$C$7*Calculations!$C$84*INDEX('Monthly Data'!P:P,Calculations!$C$116+MOD(F189,Calculations!$C$118))+Control!$C$7*Calculations!$C$85*INDEX('Monthly Data'!Q:Q,Calculations!$C$116+MOD(F189,Calculations!$C$118))+(1-Control!$C$7*Calculations!$C$87)*INDEX('Monthly Data'!R:R,Calculations!$C$116+MOD(F189,Calculations!$C$118))</f>
        <v>5.1972609868760735E-3</v>
      </c>
      <c r="DW189" s="86">
        <f ca="1">Control!$C$7*Calculations!$C$82*INDEX('Monthly Data'!N:N,Calculations!$C$116+MOD(G189,Calculations!$C$118))+Control!$C$7*Calculations!$C$83*INDEX('Monthly Data'!O:O,Calculations!$C$116+MOD(G189,Calculations!$C$118))+Control!$C$7*Calculations!$C$84*INDEX('Monthly Data'!P:P,Calculations!$C$116+MOD(G189,Calculations!$C$118))+Control!$C$7*Calculations!$C$85*INDEX('Monthly Data'!Q:Q,Calculations!$C$116+MOD(G189,Calculations!$C$118))+(1-Control!$C$7*Calculations!$C$87)*INDEX('Monthly Data'!R:R,Calculations!$C$116+MOD(G189,Calculations!$C$118))</f>
        <v>4.5735623984309991E-2</v>
      </c>
      <c r="DX189" s="86">
        <f ca="1">Control!$C$7*Calculations!$C$82*INDEX('Monthly Data'!N:N,Calculations!$C$116+MOD(H189,Calculations!$C$118))+Control!$C$7*Calculations!$C$83*INDEX('Monthly Data'!O:O,Calculations!$C$116+MOD(H189,Calculations!$C$118))+Control!$C$7*Calculations!$C$84*INDEX('Monthly Data'!P:P,Calculations!$C$116+MOD(H189,Calculations!$C$118))+Control!$C$7*Calculations!$C$85*INDEX('Monthly Data'!Q:Q,Calculations!$C$116+MOD(H189,Calculations!$C$118))+(1-Control!$C$7*Calculations!$C$87)*INDEX('Monthly Data'!R:R,Calculations!$C$116+MOD(H189,Calculations!$C$118))</f>
        <v>7.9764341593600071E-3</v>
      </c>
      <c r="DY189" s="86">
        <f ca="1">Control!$C$7*Calculations!$C$82*INDEX('Monthly Data'!N:N,Calculations!$C$116+MOD(I189,Calculations!$C$118))+Control!$C$7*Calculations!$C$83*INDEX('Monthly Data'!O:O,Calculations!$C$116+MOD(I189,Calculations!$C$118))+Control!$C$7*Calculations!$C$84*INDEX('Monthly Data'!P:P,Calculations!$C$116+MOD(I189,Calculations!$C$118))+Control!$C$7*Calculations!$C$85*INDEX('Monthly Data'!Q:Q,Calculations!$C$116+MOD(I189,Calculations!$C$118))+(1-Control!$C$7*Calculations!$C$87)*INDEX('Monthly Data'!R:R,Calculations!$C$116+MOD(I189,Calculations!$C$118))</f>
        <v>3.0957942835585645E-2</v>
      </c>
      <c r="DZ189" s="86">
        <f ca="1">Control!$C$7*Calculations!$C$82*INDEX('Monthly Data'!N:N,Calculations!$C$116+MOD(J189,Calculations!$C$118))+Control!$C$7*Calculations!$C$83*INDEX('Monthly Data'!O:O,Calculations!$C$116+MOD(J189,Calculations!$C$118))+Control!$C$7*Calculations!$C$84*INDEX('Monthly Data'!P:P,Calculations!$C$116+MOD(J189,Calculations!$C$118))+Control!$C$7*Calculations!$C$85*INDEX('Monthly Data'!Q:Q,Calculations!$C$116+MOD(J189,Calculations!$C$118))+(1-Control!$C$7*Calculations!$C$87)*INDEX('Monthly Data'!R:R,Calculations!$C$116+MOD(J189,Calculations!$C$118))</f>
        <v>-4.0413381192162513E-2</v>
      </c>
      <c r="EA189" s="86">
        <f ca="1">Control!$C$7*Calculations!$C$82*INDEX('Monthly Data'!N:N,Calculations!$C$116+MOD(K189,Calculations!$C$118))+Control!$C$7*Calculations!$C$83*INDEX('Monthly Data'!O:O,Calculations!$C$116+MOD(K189,Calculations!$C$118))+Control!$C$7*Calculations!$C$84*INDEX('Monthly Data'!P:P,Calculations!$C$116+MOD(K189,Calculations!$C$118))+Control!$C$7*Calculations!$C$85*INDEX('Monthly Data'!Q:Q,Calculations!$C$116+MOD(K189,Calculations!$C$118))+(1-Control!$C$7*Calculations!$C$87)*INDEX('Monthly Data'!R:R,Calculations!$C$116+MOD(K189,Calculations!$C$118))</f>
        <v>7.9764341593600071E-3</v>
      </c>
      <c r="EB189" s="86">
        <f ca="1">Control!$C$7*Calculations!$C$82*INDEX('Monthly Data'!N:N,Calculations!$C$116+MOD(L189,Calculations!$C$118))+Control!$C$7*Calculations!$C$83*INDEX('Monthly Data'!O:O,Calculations!$C$116+MOD(L189,Calculations!$C$118))+Control!$C$7*Calculations!$C$84*INDEX('Monthly Data'!P:P,Calculations!$C$116+MOD(L189,Calculations!$C$118))+Control!$C$7*Calculations!$C$85*INDEX('Monthly Data'!Q:Q,Calculations!$C$116+MOD(L189,Calculations!$C$118))+(1-Control!$C$7*Calculations!$C$87)*INDEX('Monthly Data'!R:R,Calculations!$C$116+MOD(L189,Calculations!$C$118))</f>
        <v>2.5790695379256122E-2</v>
      </c>
      <c r="EC189" s="86">
        <f ca="1">Control!$C$7*Calculations!$C$82*INDEX('Monthly Data'!N:N,Calculations!$C$116+MOD(M189,Calculations!$C$118))+Control!$C$7*Calculations!$C$83*INDEX('Monthly Data'!O:O,Calculations!$C$116+MOD(M189,Calculations!$C$118))+Control!$C$7*Calculations!$C$84*INDEX('Monthly Data'!P:P,Calculations!$C$116+MOD(M189,Calculations!$C$118))+Control!$C$7*Calculations!$C$85*INDEX('Monthly Data'!Q:Q,Calculations!$C$116+MOD(M189,Calculations!$C$118))+(1-Control!$C$7*Calculations!$C$87)*INDEX('Monthly Data'!R:R,Calculations!$C$116+MOD(M189,Calculations!$C$118))</f>
        <v>2.2757992058453024E-3</v>
      </c>
      <c r="ED189" s="86">
        <f ca="1">Control!$C$7*Calculations!$C$82*INDEX('Monthly Data'!N:N,Calculations!$C$116+MOD(N189,Calculations!$C$118))+Control!$C$7*Calculations!$C$83*INDEX('Monthly Data'!O:O,Calculations!$C$116+MOD(N189,Calculations!$C$118))+Control!$C$7*Calculations!$C$84*INDEX('Monthly Data'!P:P,Calculations!$C$116+MOD(N189,Calculations!$C$118))+Control!$C$7*Calculations!$C$85*INDEX('Monthly Data'!Q:Q,Calculations!$C$116+MOD(N189,Calculations!$C$118))+(1-Control!$C$7*Calculations!$C$87)*INDEX('Monthly Data'!R:R,Calculations!$C$116+MOD(N189,Calculations!$C$118))</f>
        <v>-1.1360801645249321E-2</v>
      </c>
      <c r="EE189" s="86">
        <f ca="1">Control!$C$7*Calculations!$C$82*INDEX('Monthly Data'!N:N,Calculations!$C$116+MOD(O189,Calculations!$C$118))+Control!$C$7*Calculations!$C$83*INDEX('Monthly Data'!O:O,Calculations!$C$116+MOD(O189,Calculations!$C$118))+Control!$C$7*Calculations!$C$84*INDEX('Monthly Data'!P:P,Calculations!$C$116+MOD(O189,Calculations!$C$118))+Control!$C$7*Calculations!$C$85*INDEX('Monthly Data'!Q:Q,Calculations!$C$116+MOD(O189,Calculations!$C$118))+(1-Control!$C$7*Calculations!$C$87)*INDEX('Monthly Data'!R:R,Calculations!$C$116+MOD(O189,Calculations!$C$118))</f>
        <v>2.4722579420195831E-2</v>
      </c>
      <c r="EF189" s="86">
        <f ca="1">Control!$C$7*Calculations!$C$82*INDEX('Monthly Data'!N:N,Calculations!$C$116+MOD(P189,Calculations!$C$118))+Control!$C$7*Calculations!$C$83*INDEX('Monthly Data'!O:O,Calculations!$C$116+MOD(P189,Calculations!$C$118))+Control!$C$7*Calculations!$C$84*INDEX('Monthly Data'!P:P,Calculations!$C$116+MOD(P189,Calculations!$C$118))+Control!$C$7*Calculations!$C$85*INDEX('Monthly Data'!Q:Q,Calculations!$C$116+MOD(P189,Calculations!$C$118))+(1-Control!$C$7*Calculations!$C$87)*INDEX('Monthly Data'!R:R,Calculations!$C$116+MOD(P189,Calculations!$C$118))</f>
        <v>2.1918137743539623E-2</v>
      </c>
      <c r="EG189" s="86">
        <f ca="1">Control!$C$7*Calculations!$C$82*INDEX('Monthly Data'!N:N,Calculations!$C$116+MOD(Q189,Calculations!$C$118))+Control!$C$7*Calculations!$C$83*INDEX('Monthly Data'!O:O,Calculations!$C$116+MOD(Q189,Calculations!$C$118))+Control!$C$7*Calculations!$C$84*INDEX('Monthly Data'!P:P,Calculations!$C$116+MOD(Q189,Calculations!$C$118))+Control!$C$7*Calculations!$C$85*INDEX('Monthly Data'!Q:Q,Calculations!$C$116+MOD(Q189,Calculations!$C$118))+(1-Control!$C$7*Calculations!$C$87)*INDEX('Monthly Data'!R:R,Calculations!$C$116+MOD(Q189,Calculations!$C$118))</f>
        <v>3.0957942835585645E-2</v>
      </c>
      <c r="EH189" s="86">
        <f ca="1">Control!$C$7*Calculations!$C$82*INDEX('Monthly Data'!N:N,Calculations!$C$116+MOD(R189,Calculations!$C$118))+Control!$C$7*Calculations!$C$83*INDEX('Monthly Data'!O:O,Calculations!$C$116+MOD(R189,Calculations!$C$118))+Control!$C$7*Calculations!$C$84*INDEX('Monthly Data'!P:P,Calculations!$C$116+MOD(R189,Calculations!$C$118))+Control!$C$7*Calculations!$C$85*INDEX('Monthly Data'!Q:Q,Calculations!$C$116+MOD(R189,Calculations!$C$118))+(1-Control!$C$7*Calculations!$C$87)*INDEX('Monthly Data'!R:R,Calculations!$C$116+MOD(R189,Calculations!$C$118))</f>
        <v>4.5132804118240749E-2</v>
      </c>
      <c r="EI189" s="86">
        <f ca="1">Control!$C$7*Calculations!$C$82*INDEX('Monthly Data'!N:N,Calculations!$C$116+MOD(S189,Calculations!$C$118))+Control!$C$7*Calculations!$C$83*INDEX('Monthly Data'!O:O,Calculations!$C$116+MOD(S189,Calculations!$C$118))+Control!$C$7*Calculations!$C$84*INDEX('Monthly Data'!P:P,Calculations!$C$116+MOD(S189,Calculations!$C$118))+Control!$C$7*Calculations!$C$85*INDEX('Monthly Data'!Q:Q,Calculations!$C$116+MOD(S189,Calculations!$C$118))+(1-Control!$C$7*Calculations!$C$87)*INDEX('Monthly Data'!R:R,Calculations!$C$116+MOD(S189,Calculations!$C$118))</f>
        <v>-2.6378232493851243E-2</v>
      </c>
      <c r="EJ189" s="86">
        <f ca="1">Control!$C$7*Calculations!$C$82*INDEX('Monthly Data'!N:N,Calculations!$C$116+MOD(T189,Calculations!$C$118))+Control!$C$7*Calculations!$C$83*INDEX('Monthly Data'!O:O,Calculations!$C$116+MOD(T189,Calculations!$C$118))+Control!$C$7*Calculations!$C$84*INDEX('Monthly Data'!P:P,Calculations!$C$116+MOD(T189,Calculations!$C$118))+Control!$C$7*Calculations!$C$85*INDEX('Monthly Data'!Q:Q,Calculations!$C$116+MOD(T189,Calculations!$C$118))+(1-Control!$C$7*Calculations!$C$87)*INDEX('Monthly Data'!R:R,Calculations!$C$116+MOD(T189,Calculations!$C$118))</f>
        <v>1.142101364887867E-2</v>
      </c>
      <c r="EK189" s="86">
        <f ca="1">Control!$C$7*Calculations!$C$82*INDEX('Monthly Data'!N:N,Calculations!$C$116+MOD(U189,Calculations!$C$118))+Control!$C$7*Calculations!$C$83*INDEX('Monthly Data'!O:O,Calculations!$C$116+MOD(U189,Calculations!$C$118))+Control!$C$7*Calculations!$C$84*INDEX('Monthly Data'!P:P,Calculations!$C$116+MOD(U189,Calculations!$C$118))+Control!$C$7*Calculations!$C$85*INDEX('Monthly Data'!Q:Q,Calculations!$C$116+MOD(U189,Calculations!$C$118))+(1-Control!$C$7*Calculations!$C$87)*INDEX('Monthly Data'!R:R,Calculations!$C$116+MOD(U189,Calculations!$C$118))</f>
        <v>2.3852824346838646E-2</v>
      </c>
      <c r="EL189" s="86">
        <f ca="1">Control!$C$7*Calculations!$C$82*INDEX('Monthly Data'!N:N,Calculations!$C$116+MOD(V189,Calculations!$C$118))+Control!$C$7*Calculations!$C$83*INDEX('Monthly Data'!O:O,Calculations!$C$116+MOD(V189,Calculations!$C$118))+Control!$C$7*Calculations!$C$84*INDEX('Monthly Data'!P:P,Calculations!$C$116+MOD(V189,Calculations!$C$118))+Control!$C$7*Calculations!$C$85*INDEX('Monthly Data'!Q:Q,Calculations!$C$116+MOD(V189,Calculations!$C$118))+(1-Control!$C$7*Calculations!$C$87)*INDEX('Monthly Data'!R:R,Calculations!$C$116+MOD(V189,Calculations!$C$118))</f>
        <v>-2.6378232493851243E-2</v>
      </c>
      <c r="EM189" s="86">
        <f ca="1">Control!$C$7*Calculations!$C$82*INDEX('Monthly Data'!N:N,Calculations!$C$116+MOD(W189,Calculations!$C$118))+Control!$C$7*Calculations!$C$83*INDEX('Monthly Data'!O:O,Calculations!$C$116+MOD(W189,Calculations!$C$118))+Control!$C$7*Calculations!$C$84*INDEX('Monthly Data'!P:P,Calculations!$C$116+MOD(W189,Calculations!$C$118))+Control!$C$7*Calculations!$C$85*INDEX('Monthly Data'!Q:Q,Calculations!$C$116+MOD(W189,Calculations!$C$118))+(1-Control!$C$7*Calculations!$C$87)*INDEX('Monthly Data'!R:R,Calculations!$C$116+MOD(W189,Calculations!$C$118))</f>
        <v>1.2722494017511032E-2</v>
      </c>
      <c r="EN189" s="86">
        <f ca="1">Control!$C$7*Calculations!$C$82*INDEX('Monthly Data'!N:N,Calculations!$C$116+MOD(X189,Calculations!$C$118))+Control!$C$7*Calculations!$C$83*INDEX('Monthly Data'!O:O,Calculations!$C$116+MOD(X189,Calculations!$C$118))+Control!$C$7*Calculations!$C$84*INDEX('Monthly Data'!P:P,Calculations!$C$116+MOD(X189,Calculations!$C$118))+Control!$C$7*Calculations!$C$85*INDEX('Monthly Data'!Q:Q,Calculations!$C$116+MOD(X189,Calculations!$C$118))+(1-Control!$C$7*Calculations!$C$87)*INDEX('Monthly Data'!R:R,Calculations!$C$116+MOD(X189,Calculations!$C$118))</f>
        <v>-7.8872955230675015E-3</v>
      </c>
      <c r="EO189" s="86">
        <f ca="1">Control!$C$7*Calculations!$C$82*INDEX('Monthly Data'!N:N,Calculations!$C$116+MOD(Y189,Calculations!$C$118))+Control!$C$7*Calculations!$C$83*INDEX('Monthly Data'!O:O,Calculations!$C$116+MOD(Y189,Calculations!$C$118))+Control!$C$7*Calculations!$C$84*INDEX('Monthly Data'!P:P,Calculations!$C$116+MOD(Y189,Calculations!$C$118))+Control!$C$7*Calculations!$C$85*INDEX('Monthly Data'!Q:Q,Calculations!$C$116+MOD(Y189,Calculations!$C$118))+(1-Control!$C$7*Calculations!$C$87)*INDEX('Monthly Data'!R:R,Calculations!$C$116+MOD(Y189,Calculations!$C$118))</f>
        <v>-1.3959200237295809E-2</v>
      </c>
      <c r="EP189" s="86">
        <f ca="1">Control!$C$7*Calculations!$C$82*INDEX('Monthly Data'!N:N,Calculations!$C$116+MOD(Z189,Calculations!$C$118))+Control!$C$7*Calculations!$C$83*INDEX('Monthly Data'!O:O,Calculations!$C$116+MOD(Z189,Calculations!$C$118))+Control!$C$7*Calculations!$C$84*INDEX('Monthly Data'!P:P,Calculations!$C$116+MOD(Z189,Calculations!$C$118))+Control!$C$7*Calculations!$C$85*INDEX('Monthly Data'!Q:Q,Calculations!$C$116+MOD(Z189,Calculations!$C$118))+(1-Control!$C$7*Calculations!$C$87)*INDEX('Monthly Data'!R:R,Calculations!$C$116+MOD(Z189,Calculations!$C$118))</f>
        <v>1.1704119272391494E-2</v>
      </c>
      <c r="EQ189" s="86">
        <f ca="1">Control!$C$7*Calculations!$C$82*INDEX('Monthly Data'!N:N,Calculations!$C$116+MOD(AA189,Calculations!$C$118))+Control!$C$7*Calculations!$C$83*INDEX('Monthly Data'!O:O,Calculations!$C$116+MOD(AA189,Calculations!$C$118))+Control!$C$7*Calculations!$C$84*INDEX('Monthly Data'!P:P,Calculations!$C$116+MOD(AA189,Calculations!$C$118))+Control!$C$7*Calculations!$C$85*INDEX('Monthly Data'!Q:Q,Calculations!$C$116+MOD(AA189,Calculations!$C$118))+(1-Control!$C$7*Calculations!$C$87)*INDEX('Monthly Data'!R:R,Calculations!$C$116+MOD(AA189,Calculations!$C$118))</f>
        <v>6.2631896128884862E-3</v>
      </c>
      <c r="ER189" s="86">
        <f ca="1">Control!$C$7*Calculations!$C$82*INDEX('Monthly Data'!N:N,Calculations!$C$116+MOD(AB189,Calculations!$C$118))+Control!$C$7*Calculations!$C$83*INDEX('Monthly Data'!O:O,Calculations!$C$116+MOD(AB189,Calculations!$C$118))+Control!$C$7*Calculations!$C$84*INDEX('Monthly Data'!P:P,Calculations!$C$116+MOD(AB189,Calculations!$C$118))+Control!$C$7*Calculations!$C$85*INDEX('Monthly Data'!Q:Q,Calculations!$C$116+MOD(AB189,Calculations!$C$118))+(1-Control!$C$7*Calculations!$C$87)*INDEX('Monthly Data'!R:R,Calculations!$C$116+MOD(AB189,Calculations!$C$118))</f>
        <v>-2.7490061308214487E-3</v>
      </c>
      <c r="ES189" s="86">
        <f ca="1">Control!$C$7*Calculations!$C$82*INDEX('Monthly Data'!N:N,Calculations!$C$116+MOD(AC189,Calculations!$C$118))+Control!$C$7*Calculations!$C$83*INDEX('Monthly Data'!O:O,Calculations!$C$116+MOD(AC189,Calculations!$C$118))+Control!$C$7*Calculations!$C$84*INDEX('Monthly Data'!P:P,Calculations!$C$116+MOD(AC189,Calculations!$C$118))+Control!$C$7*Calculations!$C$85*INDEX('Monthly Data'!Q:Q,Calculations!$C$116+MOD(AC189,Calculations!$C$118))+(1-Control!$C$7*Calculations!$C$87)*INDEX('Monthly Data'!R:R,Calculations!$C$116+MOD(AC189,Calculations!$C$118))</f>
        <v>6.3250222980707482E-3</v>
      </c>
      <c r="ET189" s="86">
        <f ca="1">Control!$C$7*Calculations!$C$82*INDEX('Monthly Data'!N:N,Calculations!$C$116+MOD(AD189,Calculations!$C$118))+Control!$C$7*Calculations!$C$83*INDEX('Monthly Data'!O:O,Calculations!$C$116+MOD(AD189,Calculations!$C$118))+Control!$C$7*Calculations!$C$84*INDEX('Monthly Data'!P:P,Calculations!$C$116+MOD(AD189,Calculations!$C$118))+Control!$C$7*Calculations!$C$85*INDEX('Monthly Data'!Q:Q,Calculations!$C$116+MOD(AD189,Calculations!$C$118))+(1-Control!$C$7*Calculations!$C$87)*INDEX('Monthly Data'!R:R,Calculations!$C$116+MOD(AD189,Calculations!$C$118))</f>
        <v>1.2954540023127663E-2</v>
      </c>
      <c r="EU189" s="86">
        <f ca="1">Control!$C$7*Calculations!$C$82*INDEX('Monthly Data'!N:N,Calculations!$C$116+MOD(AE189,Calculations!$C$118))+Control!$C$7*Calculations!$C$83*INDEX('Monthly Data'!O:O,Calculations!$C$116+MOD(AE189,Calculations!$C$118))+Control!$C$7*Calculations!$C$84*INDEX('Monthly Data'!P:P,Calculations!$C$116+MOD(AE189,Calculations!$C$118))+Control!$C$7*Calculations!$C$85*INDEX('Monthly Data'!Q:Q,Calculations!$C$116+MOD(AE189,Calculations!$C$118))+(1-Control!$C$7*Calculations!$C$87)*INDEX('Monthly Data'!R:R,Calculations!$C$116+MOD(AE189,Calculations!$C$118))</f>
        <v>2.3206536303657571E-2</v>
      </c>
      <c r="EV189" s="86">
        <f ca="1">Control!$C$7*Calculations!$C$82*INDEX('Monthly Data'!N:N,Calculations!$C$116+MOD(AF189,Calculations!$C$118))+Control!$C$7*Calculations!$C$83*INDEX('Monthly Data'!O:O,Calculations!$C$116+MOD(AF189,Calculations!$C$118))+Control!$C$7*Calculations!$C$84*INDEX('Monthly Data'!P:P,Calculations!$C$116+MOD(AF189,Calculations!$C$118))+Control!$C$7*Calculations!$C$85*INDEX('Monthly Data'!Q:Q,Calculations!$C$116+MOD(AF189,Calculations!$C$118))+(1-Control!$C$7*Calculations!$C$87)*INDEX('Monthly Data'!R:R,Calculations!$C$116+MOD(AF189,Calculations!$C$118))</f>
        <v>1.1786765492207996E-2</v>
      </c>
      <c r="EW189" s="86">
        <f ca="1">Control!$C$7*Calculations!$C$82*INDEX('Monthly Data'!N:N,Calculations!$C$116+MOD(AG189,Calculations!$C$118))+Control!$C$7*Calculations!$C$83*INDEX('Monthly Data'!O:O,Calculations!$C$116+MOD(AG189,Calculations!$C$118))+Control!$C$7*Calculations!$C$84*INDEX('Monthly Data'!P:P,Calculations!$C$116+MOD(AG189,Calculations!$C$118))+Control!$C$7*Calculations!$C$85*INDEX('Monthly Data'!Q:Q,Calculations!$C$116+MOD(AG189,Calculations!$C$118))+(1-Control!$C$7*Calculations!$C$87)*INDEX('Monthly Data'!R:R,Calculations!$C$116+MOD(AG189,Calculations!$C$118))</f>
        <v>2.766281641786093E-2</v>
      </c>
      <c r="EX189" s="86">
        <f ca="1">Control!$C$7*Calculations!$C$82*INDEX('Monthly Data'!N:N,Calculations!$C$116+MOD(AH189,Calculations!$C$118))+Control!$C$7*Calculations!$C$83*INDEX('Monthly Data'!O:O,Calculations!$C$116+MOD(AH189,Calculations!$C$118))+Control!$C$7*Calculations!$C$84*INDEX('Monthly Data'!P:P,Calculations!$C$116+MOD(AH189,Calculations!$C$118))+Control!$C$7*Calculations!$C$85*INDEX('Monthly Data'!Q:Q,Calculations!$C$116+MOD(AH189,Calculations!$C$118))+(1-Control!$C$7*Calculations!$C$87)*INDEX('Monthly Data'!R:R,Calculations!$C$116+MOD(AH189,Calculations!$C$118))</f>
        <v>1.7073665854433945E-2</v>
      </c>
      <c r="EY189" s="86">
        <f ca="1">Control!$C$7*Calculations!$C$82*INDEX('Monthly Data'!N:N,Calculations!$C$116+MOD(AI189,Calculations!$C$118))+Control!$C$7*Calculations!$C$83*INDEX('Monthly Data'!O:O,Calculations!$C$116+MOD(AI189,Calculations!$C$118))+Control!$C$7*Calculations!$C$84*INDEX('Monthly Data'!P:P,Calculations!$C$116+MOD(AI189,Calculations!$C$118))+Control!$C$7*Calculations!$C$85*INDEX('Monthly Data'!Q:Q,Calculations!$C$116+MOD(AI189,Calculations!$C$118))+(1-Control!$C$7*Calculations!$C$87)*INDEX('Monthly Data'!R:R,Calculations!$C$116+MOD(AI189,Calculations!$C$118))</f>
        <v>-2.7490061308214487E-3</v>
      </c>
      <c r="EZ189" s="86">
        <f ca="1">Control!$C$7*Calculations!$C$82*INDEX('Monthly Data'!N:N,Calculations!$C$116+MOD(AJ189,Calculations!$C$118))+Control!$C$7*Calculations!$C$83*INDEX('Monthly Data'!O:O,Calculations!$C$116+MOD(AJ189,Calculations!$C$118))+Control!$C$7*Calculations!$C$84*INDEX('Monthly Data'!P:P,Calculations!$C$116+MOD(AJ189,Calculations!$C$118))+Control!$C$7*Calculations!$C$85*INDEX('Monthly Data'!Q:Q,Calculations!$C$116+MOD(AJ189,Calculations!$C$118))+(1-Control!$C$7*Calculations!$C$87)*INDEX('Monthly Data'!R:R,Calculations!$C$116+MOD(AJ189,Calculations!$C$118))</f>
        <v>2.3307359621218403E-2</v>
      </c>
      <c r="FA189" s="86">
        <f ca="1">Control!$C$7*Calculations!$C$82*INDEX('Monthly Data'!N:N,Calculations!$C$116+MOD(AK189,Calculations!$C$118))+Control!$C$7*Calculations!$C$83*INDEX('Monthly Data'!O:O,Calculations!$C$116+MOD(AK189,Calculations!$C$118))+Control!$C$7*Calculations!$C$84*INDEX('Monthly Data'!P:P,Calculations!$C$116+MOD(AK189,Calculations!$C$118))+Control!$C$7*Calculations!$C$85*INDEX('Monthly Data'!Q:Q,Calculations!$C$116+MOD(AK189,Calculations!$C$118))+(1-Control!$C$7*Calculations!$C$87)*INDEX('Monthly Data'!R:R,Calculations!$C$116+MOD(AK189,Calculations!$C$118))</f>
        <v>-3.53368065312233E-2</v>
      </c>
      <c r="FB189" s="86">
        <f ca="1">Control!$C$7*Calculations!$C$82*INDEX('Monthly Data'!N:N,Calculations!$C$116+MOD(AL189,Calculations!$C$118))+Control!$C$7*Calculations!$C$83*INDEX('Monthly Data'!O:O,Calculations!$C$116+MOD(AL189,Calculations!$C$118))+Control!$C$7*Calculations!$C$84*INDEX('Monthly Data'!P:P,Calculations!$C$116+MOD(AL189,Calculations!$C$118))+Control!$C$7*Calculations!$C$85*INDEX('Monthly Data'!Q:Q,Calculations!$C$116+MOD(AL189,Calculations!$C$118))+(1-Control!$C$7*Calculations!$C$87)*INDEX('Monthly Data'!R:R,Calculations!$C$116+MOD(AL189,Calculations!$C$118))</f>
        <v>-6.1115617667135171E-2</v>
      </c>
      <c r="FC189" s="86">
        <f ca="1">Control!$C$7*Calculations!$C$82*INDEX('Monthly Data'!N:N,Calculations!$C$116+MOD(AM189,Calculations!$C$118))+Control!$C$7*Calculations!$C$83*INDEX('Monthly Data'!O:O,Calculations!$C$116+MOD(AM189,Calculations!$C$118))+Control!$C$7*Calculations!$C$84*INDEX('Monthly Data'!P:P,Calculations!$C$116+MOD(AM189,Calculations!$C$118))+Control!$C$7*Calculations!$C$85*INDEX('Monthly Data'!Q:Q,Calculations!$C$116+MOD(AM189,Calculations!$C$118))+(1-Control!$C$7*Calculations!$C$87)*INDEX('Monthly Data'!R:R,Calculations!$C$116+MOD(AM189,Calculations!$C$118))</f>
        <v>6.6954569943530936E-3</v>
      </c>
      <c r="FD189" s="86">
        <f ca="1">Control!$C$7*Calculations!$C$82*INDEX('Monthly Data'!N:N,Calculations!$C$116+MOD(AN189,Calculations!$C$118))+Control!$C$7*Calculations!$C$83*INDEX('Monthly Data'!O:O,Calculations!$C$116+MOD(AN189,Calculations!$C$118))+Control!$C$7*Calculations!$C$84*INDEX('Monthly Data'!P:P,Calculations!$C$116+MOD(AN189,Calculations!$C$118))+Control!$C$7*Calculations!$C$85*INDEX('Monthly Data'!Q:Q,Calculations!$C$116+MOD(AN189,Calculations!$C$118))+(1-Control!$C$7*Calculations!$C$87)*INDEX('Monthly Data'!R:R,Calculations!$C$116+MOD(AN189,Calculations!$C$118))</f>
        <v>4.2795950888382334E-3</v>
      </c>
      <c r="FE189" s="86">
        <f ca="1">Control!$C$7*Calculations!$C$82*INDEX('Monthly Data'!N:N,Calculations!$C$116+MOD(AO189,Calculations!$C$118))+Control!$C$7*Calculations!$C$83*INDEX('Monthly Data'!O:O,Calculations!$C$116+MOD(AO189,Calculations!$C$118))+Control!$C$7*Calculations!$C$84*INDEX('Monthly Data'!P:P,Calculations!$C$116+MOD(AO189,Calculations!$C$118))+Control!$C$7*Calculations!$C$85*INDEX('Monthly Data'!Q:Q,Calculations!$C$116+MOD(AO189,Calculations!$C$118))+(1-Control!$C$7*Calculations!$C$87)*INDEX('Monthly Data'!R:R,Calculations!$C$116+MOD(AO189,Calculations!$C$118))</f>
        <v>7.3538285850108537E-3</v>
      </c>
      <c r="FF189" s="86">
        <f ca="1">Control!$C$7*Calculations!$C$82*INDEX('Monthly Data'!N:N,Calculations!$C$116+MOD(AP189,Calculations!$C$118))+Control!$C$7*Calculations!$C$83*INDEX('Monthly Data'!O:O,Calculations!$C$116+MOD(AP189,Calculations!$C$118))+Control!$C$7*Calculations!$C$84*INDEX('Monthly Data'!P:P,Calculations!$C$116+MOD(AP189,Calculations!$C$118))+Control!$C$7*Calculations!$C$85*INDEX('Monthly Data'!Q:Q,Calculations!$C$116+MOD(AP189,Calculations!$C$118))+(1-Control!$C$7*Calculations!$C$87)*INDEX('Monthly Data'!R:R,Calculations!$C$116+MOD(AP189,Calculations!$C$118))</f>
        <v>-1.3959200237295809E-2</v>
      </c>
      <c r="FG189" s="86">
        <f ca="1">Control!$C$7*Calculations!$C$82*INDEX('Monthly Data'!N:N,Calculations!$C$116+MOD(AQ189,Calculations!$C$118))+Control!$C$7*Calculations!$C$83*INDEX('Monthly Data'!O:O,Calculations!$C$116+MOD(AQ189,Calculations!$C$118))+Control!$C$7*Calculations!$C$84*INDEX('Monthly Data'!P:P,Calculations!$C$116+MOD(AQ189,Calculations!$C$118))+Control!$C$7*Calculations!$C$85*INDEX('Monthly Data'!Q:Q,Calculations!$C$116+MOD(AQ189,Calculations!$C$118))+(1-Control!$C$7*Calculations!$C$87)*INDEX('Monthly Data'!R:R,Calculations!$C$116+MOD(AQ189,Calculations!$C$118))</f>
        <v>2.0524935548016137E-2</v>
      </c>
      <c r="FH189" s="86">
        <f ca="1">Control!$C$7*Calculations!$C$82*INDEX('Monthly Data'!N:N,Calculations!$C$116+MOD(AR189,Calculations!$C$118))+Control!$C$7*Calculations!$C$83*INDEX('Monthly Data'!O:O,Calculations!$C$116+MOD(AR189,Calculations!$C$118))+Control!$C$7*Calculations!$C$84*INDEX('Monthly Data'!P:P,Calculations!$C$116+MOD(AR189,Calculations!$C$118))+Control!$C$7*Calculations!$C$85*INDEX('Monthly Data'!Q:Q,Calculations!$C$116+MOD(AR189,Calculations!$C$118))+(1-Control!$C$7*Calculations!$C$87)*INDEX('Monthly Data'!R:R,Calculations!$C$116+MOD(AR189,Calculations!$C$118))</f>
        <v>-1.880155173376722E-2</v>
      </c>
      <c r="FI189" s="86">
        <f ca="1">Control!$C$7*Calculations!$C$82*INDEX('Monthly Data'!N:N,Calculations!$C$116+MOD(AS189,Calculations!$C$118))+Control!$C$7*Calculations!$C$83*INDEX('Monthly Data'!O:O,Calculations!$C$116+MOD(AS189,Calculations!$C$118))+Control!$C$7*Calculations!$C$84*INDEX('Monthly Data'!P:P,Calculations!$C$116+MOD(AS189,Calculations!$C$118))+Control!$C$7*Calculations!$C$85*INDEX('Monthly Data'!Q:Q,Calculations!$C$116+MOD(AS189,Calculations!$C$118))+(1-Control!$C$7*Calculations!$C$87)*INDEX('Monthly Data'!R:R,Calculations!$C$116+MOD(AS189,Calculations!$C$118))</f>
        <v>3.7118215575026904E-2</v>
      </c>
      <c r="FJ189" s="86">
        <f ca="1">Control!$C$7*Calculations!$C$82*INDEX('Monthly Data'!N:N,Calculations!$C$116+MOD(AT189,Calculations!$C$118))+Control!$C$7*Calculations!$C$83*INDEX('Monthly Data'!O:O,Calculations!$C$116+MOD(AT189,Calculations!$C$118))+Control!$C$7*Calculations!$C$84*INDEX('Monthly Data'!P:P,Calculations!$C$116+MOD(AT189,Calculations!$C$118))+Control!$C$7*Calculations!$C$85*INDEX('Monthly Data'!Q:Q,Calculations!$C$116+MOD(AT189,Calculations!$C$118))+(1-Control!$C$7*Calculations!$C$87)*INDEX('Monthly Data'!R:R,Calculations!$C$116+MOD(AT189,Calculations!$C$118))</f>
        <v>-1.9947061878162777E-2</v>
      </c>
      <c r="FK189" s="86">
        <f ca="1">Control!$C$7*Calculations!$C$82*INDEX('Monthly Data'!N:N,Calculations!$C$116+MOD(AU189,Calculations!$C$118))+Control!$C$7*Calculations!$C$83*INDEX('Monthly Data'!O:O,Calculations!$C$116+MOD(AU189,Calculations!$C$118))+Control!$C$7*Calculations!$C$84*INDEX('Monthly Data'!P:P,Calculations!$C$116+MOD(AU189,Calculations!$C$118))+Control!$C$7*Calculations!$C$85*INDEX('Monthly Data'!Q:Q,Calculations!$C$116+MOD(AU189,Calculations!$C$118))+(1-Control!$C$7*Calculations!$C$87)*INDEX('Monthly Data'!R:R,Calculations!$C$116+MOD(AU189,Calculations!$C$118))</f>
        <v>1.3891563624307685E-2</v>
      </c>
      <c r="FL189" s="86">
        <f ca="1">Control!$C$7*Calculations!$C$82*INDEX('Monthly Data'!N:N,Calculations!$C$116+MOD(AV189,Calculations!$C$118))+Control!$C$7*Calculations!$C$83*INDEX('Monthly Data'!O:O,Calculations!$C$116+MOD(AV189,Calculations!$C$118))+Control!$C$7*Calculations!$C$84*INDEX('Monthly Data'!P:P,Calculations!$C$116+MOD(AV189,Calculations!$C$118))+Control!$C$7*Calculations!$C$85*INDEX('Monthly Data'!Q:Q,Calculations!$C$116+MOD(AV189,Calculations!$C$118))+(1-Control!$C$7*Calculations!$C$87)*INDEX('Monthly Data'!R:R,Calculations!$C$116+MOD(AV189,Calculations!$C$118))</f>
        <v>9.9793409618087695E-3</v>
      </c>
      <c r="FM189" s="86">
        <f ca="1">Control!$C$7*Calculations!$C$82*INDEX('Monthly Data'!N:N,Calculations!$C$116+MOD(AW189,Calculations!$C$118))+Control!$C$7*Calculations!$C$83*INDEX('Monthly Data'!O:O,Calculations!$C$116+MOD(AW189,Calculations!$C$118))+Control!$C$7*Calculations!$C$84*INDEX('Monthly Data'!P:P,Calculations!$C$116+MOD(AW189,Calculations!$C$118))+Control!$C$7*Calculations!$C$85*INDEX('Monthly Data'!Q:Q,Calculations!$C$116+MOD(AW189,Calculations!$C$118))+(1-Control!$C$7*Calculations!$C$87)*INDEX('Monthly Data'!R:R,Calculations!$C$116+MOD(AW189,Calculations!$C$118))</f>
        <v>2.9708469559001142E-2</v>
      </c>
      <c r="FN189" s="86">
        <f ca="1">Control!$C$7*Calculations!$C$82*INDEX('Monthly Data'!N:N,Calculations!$C$116+MOD(AX189,Calculations!$C$118))+Control!$C$7*Calculations!$C$83*INDEX('Monthly Data'!O:O,Calculations!$C$116+MOD(AX189,Calculations!$C$118))+Control!$C$7*Calculations!$C$84*INDEX('Monthly Data'!P:P,Calculations!$C$116+MOD(AX189,Calculations!$C$118))+Control!$C$7*Calculations!$C$85*INDEX('Monthly Data'!Q:Q,Calculations!$C$116+MOD(AX189,Calculations!$C$118))+(1-Control!$C$7*Calculations!$C$87)*INDEX('Monthly Data'!R:R,Calculations!$C$116+MOD(AX189,Calculations!$C$118))</f>
        <v>-4.3408051735618014E-2</v>
      </c>
      <c r="FO189" s="86">
        <f ca="1">Control!$C$7*Calculations!$C$82*INDEX('Monthly Data'!N:N,Calculations!$C$116+MOD(AY189,Calculations!$C$118))+Control!$C$7*Calculations!$C$83*INDEX('Monthly Data'!O:O,Calculations!$C$116+MOD(AY189,Calculations!$C$118))+Control!$C$7*Calculations!$C$84*INDEX('Monthly Data'!P:P,Calculations!$C$116+MOD(AY189,Calculations!$C$118))+Control!$C$7*Calculations!$C$85*INDEX('Monthly Data'!Q:Q,Calculations!$C$116+MOD(AY189,Calculations!$C$118))+(1-Control!$C$7*Calculations!$C$87)*INDEX('Monthly Data'!R:R,Calculations!$C$116+MOD(AY189,Calculations!$C$118))</f>
        <v>-3.299557342782896E-2</v>
      </c>
      <c r="FP189" s="86">
        <f ca="1">Control!$C$7*Calculations!$C$82*INDEX('Monthly Data'!N:N,Calculations!$C$116+MOD(AZ189,Calculations!$C$118))+Control!$C$7*Calculations!$C$83*INDEX('Monthly Data'!O:O,Calculations!$C$116+MOD(AZ189,Calculations!$C$118))+Control!$C$7*Calculations!$C$84*INDEX('Monthly Data'!P:P,Calculations!$C$116+MOD(AZ189,Calculations!$C$118))+Control!$C$7*Calculations!$C$85*INDEX('Monthly Data'!Q:Q,Calculations!$C$116+MOD(AZ189,Calculations!$C$118))+(1-Control!$C$7*Calculations!$C$87)*INDEX('Monthly Data'!R:R,Calculations!$C$116+MOD(AZ189,Calculations!$C$118))</f>
        <v>-2.0269389991732112E-2</v>
      </c>
      <c r="FQ189" s="86">
        <f ca="1">Control!$C$7*Calculations!$C$82*INDEX('Monthly Data'!N:N,Calculations!$C$116+MOD(BA189,Calculations!$C$118))+Control!$C$7*Calculations!$C$83*INDEX('Monthly Data'!O:O,Calculations!$C$116+MOD(BA189,Calculations!$C$118))+Control!$C$7*Calculations!$C$84*INDEX('Monthly Data'!P:P,Calculations!$C$116+MOD(BA189,Calculations!$C$118))+Control!$C$7*Calculations!$C$85*INDEX('Monthly Data'!Q:Q,Calculations!$C$116+MOD(BA189,Calculations!$C$118))+(1-Control!$C$7*Calculations!$C$87)*INDEX('Monthly Data'!R:R,Calculations!$C$116+MOD(BA189,Calculations!$C$118))</f>
        <v>1.7831091590102856E-2</v>
      </c>
      <c r="FR189" s="86">
        <f ca="1">Control!$C$7*Calculations!$C$82*INDEX('Monthly Data'!N:N,Calculations!$C$116+MOD(BB189,Calculations!$C$118))+Control!$C$7*Calculations!$C$83*INDEX('Monthly Data'!O:O,Calculations!$C$116+MOD(BB189,Calculations!$C$118))+Control!$C$7*Calculations!$C$84*INDEX('Monthly Data'!P:P,Calculations!$C$116+MOD(BB189,Calculations!$C$118))+Control!$C$7*Calculations!$C$85*INDEX('Monthly Data'!Q:Q,Calculations!$C$116+MOD(BB189,Calculations!$C$118))+(1-Control!$C$7*Calculations!$C$87)*INDEX('Monthly Data'!R:R,Calculations!$C$116+MOD(BB189,Calculations!$C$118))</f>
        <v>3.0957942835585645E-2</v>
      </c>
      <c r="FS189" s="86">
        <f ca="1">Control!$C$7*Calculations!$C$82*INDEX('Monthly Data'!N:N,Calculations!$C$116+MOD(BC189,Calculations!$C$118))+Control!$C$7*Calculations!$C$83*INDEX('Monthly Data'!O:O,Calculations!$C$116+MOD(BC189,Calculations!$C$118))+Control!$C$7*Calculations!$C$84*INDEX('Monthly Data'!P:P,Calculations!$C$116+MOD(BC189,Calculations!$C$118))+Control!$C$7*Calculations!$C$85*INDEX('Monthly Data'!Q:Q,Calculations!$C$116+MOD(BC189,Calculations!$C$118))+(1-Control!$C$7*Calculations!$C$87)*INDEX('Monthly Data'!R:R,Calculations!$C$116+MOD(BC189,Calculations!$C$118))</f>
        <v>5.1972609868760735E-3</v>
      </c>
      <c r="FT189" s="86">
        <f ca="1">Control!$C$7*Calculations!$C$82*INDEX('Monthly Data'!N:N,Calculations!$C$116+MOD(BD189,Calculations!$C$118))+Control!$C$7*Calculations!$C$83*INDEX('Monthly Data'!O:O,Calculations!$C$116+MOD(BD189,Calculations!$C$118))+Control!$C$7*Calculations!$C$84*INDEX('Monthly Data'!P:P,Calculations!$C$116+MOD(BD189,Calculations!$C$118))+Control!$C$7*Calculations!$C$85*INDEX('Monthly Data'!Q:Q,Calculations!$C$116+MOD(BD189,Calculations!$C$118))+(1-Control!$C$7*Calculations!$C$87)*INDEX('Monthly Data'!R:R,Calculations!$C$116+MOD(BD189,Calculations!$C$118))</f>
        <v>-9.8327855560634558E-3</v>
      </c>
      <c r="FU189" s="86">
        <f ca="1">Control!$C$7*Calculations!$C$82*INDEX('Monthly Data'!N:N,Calculations!$C$116+MOD(BE189,Calculations!$C$118))+Control!$C$7*Calculations!$C$83*INDEX('Monthly Data'!O:O,Calculations!$C$116+MOD(BE189,Calculations!$C$118))+Control!$C$7*Calculations!$C$84*INDEX('Monthly Data'!P:P,Calculations!$C$116+MOD(BE189,Calculations!$C$118))+Control!$C$7*Calculations!$C$85*INDEX('Monthly Data'!Q:Q,Calculations!$C$116+MOD(BE189,Calculations!$C$118))+(1-Control!$C$7*Calculations!$C$87)*INDEX('Monthly Data'!R:R,Calculations!$C$116+MOD(BE189,Calculations!$C$118))</f>
        <v>3.9251937367756782E-3</v>
      </c>
      <c r="FV189" s="86">
        <f ca="1">Control!$C$7*Calculations!$C$82*INDEX('Monthly Data'!N:N,Calculations!$C$116+MOD(BF189,Calculations!$C$118))+Control!$C$7*Calculations!$C$83*INDEX('Monthly Data'!O:O,Calculations!$C$116+MOD(BF189,Calculations!$C$118))+Control!$C$7*Calculations!$C$84*INDEX('Monthly Data'!P:P,Calculations!$C$116+MOD(BF189,Calculations!$C$118))+Control!$C$7*Calculations!$C$85*INDEX('Monthly Data'!Q:Q,Calculations!$C$116+MOD(BF189,Calculations!$C$118))+(1-Control!$C$7*Calculations!$C$87)*INDEX('Monthly Data'!R:R,Calculations!$C$116+MOD(BF189,Calculations!$C$118))</f>
        <v>2.5790695379256122E-2</v>
      </c>
      <c r="FW189" s="86">
        <f ca="1">Control!$C$7*Calculations!$C$82*INDEX('Monthly Data'!N:N,Calculations!$C$116+MOD(BG189,Calculations!$C$118))+Control!$C$7*Calculations!$C$83*INDEX('Monthly Data'!O:O,Calculations!$C$116+MOD(BG189,Calculations!$C$118))+Control!$C$7*Calculations!$C$84*INDEX('Monthly Data'!P:P,Calculations!$C$116+MOD(BG189,Calculations!$C$118))+Control!$C$7*Calculations!$C$85*INDEX('Monthly Data'!Q:Q,Calculations!$C$116+MOD(BG189,Calculations!$C$118))+(1-Control!$C$7*Calculations!$C$87)*INDEX('Monthly Data'!R:R,Calculations!$C$116+MOD(BG189,Calculations!$C$118))</f>
        <v>2.0524935548016137E-2</v>
      </c>
      <c r="FX189" s="86">
        <f ca="1">Control!$C$7*Calculations!$C$82*INDEX('Monthly Data'!N:N,Calculations!$C$116+MOD(BH189,Calculations!$C$118))+Control!$C$7*Calculations!$C$83*INDEX('Monthly Data'!O:O,Calculations!$C$116+MOD(BH189,Calculations!$C$118))+Control!$C$7*Calculations!$C$84*INDEX('Monthly Data'!P:P,Calculations!$C$116+MOD(BH189,Calculations!$C$118))+Control!$C$7*Calculations!$C$85*INDEX('Monthly Data'!Q:Q,Calculations!$C$116+MOD(BH189,Calculations!$C$118))+(1-Control!$C$7*Calculations!$C$87)*INDEX('Monthly Data'!R:R,Calculations!$C$116+MOD(BH189,Calculations!$C$118))</f>
        <v>6.4539397490030407E-3</v>
      </c>
      <c r="FY189" s="86">
        <f ca="1">Control!$C$7*Calculations!$C$82*INDEX('Monthly Data'!N:N,Calculations!$C$116+MOD(BI189,Calculations!$C$118))+Control!$C$7*Calculations!$C$83*INDEX('Monthly Data'!O:O,Calculations!$C$116+MOD(BI189,Calculations!$C$118))+Control!$C$7*Calculations!$C$84*INDEX('Monthly Data'!P:P,Calculations!$C$116+MOD(BI189,Calculations!$C$118))+Control!$C$7*Calculations!$C$85*INDEX('Monthly Data'!Q:Q,Calculations!$C$116+MOD(BI189,Calculations!$C$118))+(1-Control!$C$7*Calculations!$C$87)*INDEX('Monthly Data'!R:R,Calculations!$C$116+MOD(BI189,Calculations!$C$118))</f>
        <v>-6.1115617667135171E-2</v>
      </c>
      <c r="FZ189" s="86">
        <f ca="1">Control!$C$7*Calculations!$C$82*INDEX('Monthly Data'!N:N,Calculations!$C$116+MOD(BJ189,Calculations!$C$118))+Control!$C$7*Calculations!$C$83*INDEX('Monthly Data'!O:O,Calculations!$C$116+MOD(BJ189,Calculations!$C$118))+Control!$C$7*Calculations!$C$84*INDEX('Monthly Data'!P:P,Calculations!$C$116+MOD(BJ189,Calculations!$C$118))+Control!$C$7*Calculations!$C$85*INDEX('Monthly Data'!Q:Q,Calculations!$C$116+MOD(BJ189,Calculations!$C$118))+(1-Control!$C$7*Calculations!$C$87)*INDEX('Monthly Data'!R:R,Calculations!$C$116+MOD(BJ189,Calculations!$C$118))</f>
        <v>1.50127906355989E-2</v>
      </c>
      <c r="GA189" s="86">
        <f ca="1">Control!$C$7*Calculations!$C$82*INDEX('Monthly Data'!N:N,Calculations!$C$116+MOD(BK189,Calculations!$C$118))+Control!$C$7*Calculations!$C$83*INDEX('Monthly Data'!O:O,Calculations!$C$116+MOD(BK189,Calculations!$C$118))+Control!$C$7*Calculations!$C$84*INDEX('Monthly Data'!P:P,Calculations!$C$116+MOD(BK189,Calculations!$C$118))+Control!$C$7*Calculations!$C$85*INDEX('Monthly Data'!Q:Q,Calculations!$C$116+MOD(BK189,Calculations!$C$118))+(1-Control!$C$7*Calculations!$C$87)*INDEX('Monthly Data'!R:R,Calculations!$C$116+MOD(BK189,Calculations!$C$118))</f>
        <v>2.4722579420195831E-2</v>
      </c>
      <c r="GB189" s="86">
        <f ca="1">Control!$C$7*Calculations!$C$82*INDEX('Monthly Data'!N:N,Calculations!$C$116+MOD(BL189,Calculations!$C$118))+Control!$C$7*Calculations!$C$83*INDEX('Monthly Data'!O:O,Calculations!$C$116+MOD(BL189,Calculations!$C$118))+Control!$C$7*Calculations!$C$84*INDEX('Monthly Data'!P:P,Calculations!$C$116+MOD(BL189,Calculations!$C$118))+Control!$C$7*Calculations!$C$85*INDEX('Monthly Data'!Q:Q,Calculations!$C$116+MOD(BL189,Calculations!$C$118))+(1-Control!$C$7*Calculations!$C$87)*INDEX('Monthly Data'!R:R,Calculations!$C$116+MOD(BL189,Calculations!$C$118))</f>
        <v>1.1786765492207996E-2</v>
      </c>
      <c r="GC189" s="86">
        <f ca="1">Control!$C$7*Calculations!$C$82*INDEX('Monthly Data'!N:N,Calculations!$C$116+MOD(BM189,Calculations!$C$118))+Control!$C$7*Calculations!$C$83*INDEX('Monthly Data'!O:O,Calculations!$C$116+MOD(BM189,Calculations!$C$118))+Control!$C$7*Calculations!$C$84*INDEX('Monthly Data'!P:P,Calculations!$C$116+MOD(BM189,Calculations!$C$118))+Control!$C$7*Calculations!$C$85*INDEX('Monthly Data'!Q:Q,Calculations!$C$116+MOD(BM189,Calculations!$C$118))+(1-Control!$C$7*Calculations!$C$87)*INDEX('Monthly Data'!R:R,Calculations!$C$116+MOD(BM189,Calculations!$C$118))</f>
        <v>4.4327772793586687E-3</v>
      </c>
      <c r="GD189" s="86">
        <f ca="1">Control!$C$7*Calculations!$C$82*INDEX('Monthly Data'!N:N,Calculations!$C$116+MOD(BN189,Calculations!$C$118))+Control!$C$7*Calculations!$C$83*INDEX('Monthly Data'!O:O,Calculations!$C$116+MOD(BN189,Calculations!$C$118))+Control!$C$7*Calculations!$C$84*INDEX('Monthly Data'!P:P,Calculations!$C$116+MOD(BN189,Calculations!$C$118))+Control!$C$7*Calculations!$C$85*INDEX('Monthly Data'!Q:Q,Calculations!$C$116+MOD(BN189,Calculations!$C$118))+(1-Control!$C$7*Calculations!$C$87)*INDEX('Monthly Data'!R:R,Calculations!$C$116+MOD(BN189,Calculations!$C$118))</f>
        <v>6.2631896128884862E-3</v>
      </c>
      <c r="GE189" s="86">
        <f ca="1">Control!$C$7*Calculations!$C$82*INDEX('Monthly Data'!N:N,Calculations!$C$116+MOD(BO189,Calculations!$C$118))+Control!$C$7*Calculations!$C$83*INDEX('Monthly Data'!O:O,Calculations!$C$116+MOD(BO189,Calculations!$C$118))+Control!$C$7*Calculations!$C$84*INDEX('Monthly Data'!P:P,Calculations!$C$116+MOD(BO189,Calculations!$C$118))+Control!$C$7*Calculations!$C$85*INDEX('Monthly Data'!Q:Q,Calculations!$C$116+MOD(BO189,Calculations!$C$118))+(1-Control!$C$7*Calculations!$C$87)*INDEX('Monthly Data'!R:R,Calculations!$C$116+MOD(BO189,Calculations!$C$118))</f>
        <v>3.1070573055362403E-2</v>
      </c>
      <c r="GF189" s="86">
        <f ca="1">Control!$C$7*Calculations!$C$82*INDEX('Monthly Data'!N:N,Calculations!$C$116+MOD(BP189,Calculations!$C$118))+Control!$C$7*Calculations!$C$83*INDEX('Monthly Data'!O:O,Calculations!$C$116+MOD(BP189,Calculations!$C$118))+Control!$C$7*Calculations!$C$84*INDEX('Monthly Data'!P:P,Calculations!$C$116+MOD(BP189,Calculations!$C$118))+Control!$C$7*Calculations!$C$85*INDEX('Monthly Data'!Q:Q,Calculations!$C$116+MOD(BP189,Calculations!$C$118))+(1-Control!$C$7*Calculations!$C$87)*INDEX('Monthly Data'!R:R,Calculations!$C$116+MOD(BP189,Calculations!$C$118))</f>
        <v>-1.880155173376722E-2</v>
      </c>
      <c r="GG189" s="86">
        <f ca="1">Control!$C$7*Calculations!$C$82*INDEX('Monthly Data'!N:N,Calculations!$C$116+MOD(BQ189,Calculations!$C$118))+Control!$C$7*Calculations!$C$83*INDEX('Monthly Data'!O:O,Calculations!$C$116+MOD(BQ189,Calculations!$C$118))+Control!$C$7*Calculations!$C$84*INDEX('Monthly Data'!P:P,Calculations!$C$116+MOD(BQ189,Calculations!$C$118))+Control!$C$7*Calculations!$C$85*INDEX('Monthly Data'!Q:Q,Calculations!$C$116+MOD(BQ189,Calculations!$C$118))+(1-Control!$C$7*Calculations!$C$87)*INDEX('Monthly Data'!R:R,Calculations!$C$116+MOD(BQ189,Calculations!$C$118))</f>
        <v>1.0415351832335435E-2</v>
      </c>
      <c r="GH189" s="86">
        <f ca="1">Control!$C$7*Calculations!$C$82*INDEX('Monthly Data'!N:N,Calculations!$C$116+MOD(BR189,Calculations!$C$118))+Control!$C$7*Calculations!$C$83*INDEX('Monthly Data'!O:O,Calculations!$C$116+MOD(BR189,Calculations!$C$118))+Control!$C$7*Calculations!$C$84*INDEX('Monthly Data'!P:P,Calculations!$C$116+MOD(BR189,Calculations!$C$118))+Control!$C$7*Calculations!$C$85*INDEX('Monthly Data'!Q:Q,Calculations!$C$116+MOD(BR189,Calculations!$C$118))+(1-Control!$C$7*Calculations!$C$87)*INDEX('Monthly Data'!R:R,Calculations!$C$116+MOD(BR189,Calculations!$C$118))</f>
        <v>1.1809891087585166E-2</v>
      </c>
      <c r="GI189" s="86">
        <f ca="1">Control!$C$7*Calculations!$C$82*INDEX('Monthly Data'!N:N,Calculations!$C$116+MOD(BS189,Calculations!$C$118))+Control!$C$7*Calculations!$C$83*INDEX('Monthly Data'!O:O,Calculations!$C$116+MOD(BS189,Calculations!$C$118))+Control!$C$7*Calculations!$C$84*INDEX('Monthly Data'!P:P,Calculations!$C$116+MOD(BS189,Calculations!$C$118))+Control!$C$7*Calculations!$C$85*INDEX('Monthly Data'!Q:Q,Calculations!$C$116+MOD(BS189,Calculations!$C$118))+(1-Control!$C$7*Calculations!$C$87)*INDEX('Monthly Data'!R:R,Calculations!$C$116+MOD(BS189,Calculations!$C$118))</f>
        <v>1.0353752315110615E-2</v>
      </c>
      <c r="GJ189" s="86">
        <f ca="1">Control!$C$7*Calculations!$C$82*INDEX('Monthly Data'!N:N,Calculations!$C$116+MOD(BT189,Calculations!$C$118))+Control!$C$7*Calculations!$C$83*INDEX('Monthly Data'!O:O,Calculations!$C$116+MOD(BT189,Calculations!$C$118))+Control!$C$7*Calculations!$C$84*INDEX('Monthly Data'!P:P,Calculations!$C$116+MOD(BT189,Calculations!$C$118))+Control!$C$7*Calculations!$C$85*INDEX('Monthly Data'!Q:Q,Calculations!$C$116+MOD(BT189,Calculations!$C$118))+(1-Control!$C$7*Calculations!$C$87)*INDEX('Monthly Data'!R:R,Calculations!$C$116+MOD(BT189,Calculations!$C$118))</f>
        <v>-4.417423226995453E-3</v>
      </c>
      <c r="GK189" s="86">
        <f ca="1">Control!$C$7*Calculations!$C$82*INDEX('Monthly Data'!N:N,Calculations!$C$116+MOD(BU189,Calculations!$C$118))+Control!$C$7*Calculations!$C$83*INDEX('Monthly Data'!O:O,Calculations!$C$116+MOD(BU189,Calculations!$C$118))+Control!$C$7*Calculations!$C$84*INDEX('Monthly Data'!P:P,Calculations!$C$116+MOD(BU189,Calculations!$C$118))+Control!$C$7*Calculations!$C$85*INDEX('Monthly Data'!Q:Q,Calculations!$C$116+MOD(BU189,Calculations!$C$118))+(1-Control!$C$7*Calculations!$C$87)*INDEX('Monthly Data'!R:R,Calculations!$C$116+MOD(BU189,Calculations!$C$118))</f>
        <v>4.089189590407355E-3</v>
      </c>
      <c r="GL189" s="86">
        <f ca="1">Control!$C$7*Calculations!$C$82*INDEX('Monthly Data'!N:N,Calculations!$C$116+MOD(BV189,Calculations!$C$118))+Control!$C$7*Calculations!$C$83*INDEX('Monthly Data'!O:O,Calculations!$C$116+MOD(BV189,Calculations!$C$118))+Control!$C$7*Calculations!$C$84*INDEX('Monthly Data'!P:P,Calculations!$C$116+MOD(BV189,Calculations!$C$118))+Control!$C$7*Calculations!$C$85*INDEX('Monthly Data'!Q:Q,Calculations!$C$116+MOD(BV189,Calculations!$C$118))+(1-Control!$C$7*Calculations!$C$87)*INDEX('Monthly Data'!R:R,Calculations!$C$116+MOD(BV189,Calculations!$C$118))</f>
        <v>9.9793409618087695E-3</v>
      </c>
      <c r="GM189" s="86">
        <f ca="1">Control!$C$7*Calculations!$C$82*INDEX('Monthly Data'!N:N,Calculations!$C$116+MOD(BW189,Calculations!$C$118))+Control!$C$7*Calculations!$C$83*INDEX('Monthly Data'!O:O,Calculations!$C$116+MOD(BW189,Calculations!$C$118))+Control!$C$7*Calculations!$C$84*INDEX('Monthly Data'!P:P,Calculations!$C$116+MOD(BW189,Calculations!$C$118))+Control!$C$7*Calculations!$C$85*INDEX('Monthly Data'!Q:Q,Calculations!$C$116+MOD(BW189,Calculations!$C$118))+(1-Control!$C$7*Calculations!$C$87)*INDEX('Monthly Data'!R:R,Calculations!$C$116+MOD(BW189,Calculations!$C$118))</f>
        <v>-9.5555592256394619E-3</v>
      </c>
      <c r="GN189" s="86">
        <f ca="1">Control!$C$7*Calculations!$C$82*INDEX('Monthly Data'!N:N,Calculations!$C$116+MOD(BX189,Calculations!$C$118))+Control!$C$7*Calculations!$C$83*INDEX('Monthly Data'!O:O,Calculations!$C$116+MOD(BX189,Calculations!$C$118))+Control!$C$7*Calculations!$C$84*INDEX('Monthly Data'!P:P,Calculations!$C$116+MOD(BX189,Calculations!$C$118))+Control!$C$7*Calculations!$C$85*INDEX('Monthly Data'!Q:Q,Calculations!$C$116+MOD(BX189,Calculations!$C$118))+(1-Control!$C$7*Calculations!$C$87)*INDEX('Monthly Data'!R:R,Calculations!$C$116+MOD(BX189,Calculations!$C$118))</f>
        <v>-6.1115617667135171E-2</v>
      </c>
      <c r="GO189" s="86">
        <f ca="1">Control!$C$7*Calculations!$C$82*INDEX('Monthly Data'!N:N,Calculations!$C$116+MOD(BY189,Calculations!$C$118))+Control!$C$7*Calculations!$C$83*INDEX('Monthly Data'!O:O,Calculations!$C$116+MOD(BY189,Calculations!$C$118))+Control!$C$7*Calculations!$C$84*INDEX('Monthly Data'!P:P,Calculations!$C$116+MOD(BY189,Calculations!$C$118))+Control!$C$7*Calculations!$C$85*INDEX('Monthly Data'!Q:Q,Calculations!$C$116+MOD(BY189,Calculations!$C$118))+(1-Control!$C$7*Calculations!$C$87)*INDEX('Monthly Data'!R:R,Calculations!$C$116+MOD(BY189,Calculations!$C$118))</f>
        <v>1.5216630695380906E-2</v>
      </c>
      <c r="GP189" s="86">
        <f ca="1">Control!$C$7*Calculations!$C$82*INDEX('Monthly Data'!N:N,Calculations!$C$116+MOD(BZ189,Calculations!$C$118))+Control!$C$7*Calculations!$C$83*INDEX('Monthly Data'!O:O,Calculations!$C$116+MOD(BZ189,Calculations!$C$118))+Control!$C$7*Calculations!$C$84*INDEX('Monthly Data'!P:P,Calculations!$C$116+MOD(BZ189,Calculations!$C$118))+Control!$C$7*Calculations!$C$85*INDEX('Monthly Data'!Q:Q,Calculations!$C$116+MOD(BZ189,Calculations!$C$118))+(1-Control!$C$7*Calculations!$C$87)*INDEX('Monthly Data'!R:R,Calculations!$C$116+MOD(BZ189,Calculations!$C$118))</f>
        <v>1.5216630695380906E-2</v>
      </c>
      <c r="GQ189" s="86">
        <f ca="1">Control!$C$7*Calculations!$C$82*INDEX('Monthly Data'!N:N,Calculations!$C$116+MOD(CA189,Calculations!$C$118))+Control!$C$7*Calculations!$C$83*INDEX('Monthly Data'!O:O,Calculations!$C$116+MOD(CA189,Calculations!$C$118))+Control!$C$7*Calculations!$C$84*INDEX('Monthly Data'!P:P,Calculations!$C$116+MOD(CA189,Calculations!$C$118))+Control!$C$7*Calculations!$C$85*INDEX('Monthly Data'!Q:Q,Calculations!$C$116+MOD(CA189,Calculations!$C$118))+(1-Control!$C$7*Calculations!$C$87)*INDEX('Monthly Data'!R:R,Calculations!$C$116+MOD(CA189,Calculations!$C$118))</f>
        <v>-9.9526758408448549E-3</v>
      </c>
      <c r="GR189" s="86">
        <f ca="1">Control!$C$7*Calculations!$C$82*INDEX('Monthly Data'!N:N,Calculations!$C$116+MOD(CB189,Calculations!$C$118))+Control!$C$7*Calculations!$C$83*INDEX('Monthly Data'!O:O,Calculations!$C$116+MOD(CB189,Calculations!$C$118))+Control!$C$7*Calculations!$C$84*INDEX('Monthly Data'!P:P,Calculations!$C$116+MOD(CB189,Calculations!$C$118))+Control!$C$7*Calculations!$C$85*INDEX('Monthly Data'!Q:Q,Calculations!$C$116+MOD(CB189,Calculations!$C$118))+(1-Control!$C$7*Calculations!$C$87)*INDEX('Monthly Data'!R:R,Calculations!$C$116+MOD(CB189,Calculations!$C$118))</f>
        <v>1.4915555251167555E-3</v>
      </c>
      <c r="GS189" s="86">
        <f ca="1">Control!$C$7*Calculations!$C$82*INDEX('Monthly Data'!N:N,Calculations!$C$116+MOD(CC189,Calculations!$C$118))+Control!$C$7*Calculations!$C$83*INDEX('Monthly Data'!O:O,Calculations!$C$116+MOD(CC189,Calculations!$C$118))+Control!$C$7*Calculations!$C$84*INDEX('Monthly Data'!P:P,Calculations!$C$116+MOD(CC189,Calculations!$C$118))+Control!$C$7*Calculations!$C$85*INDEX('Monthly Data'!Q:Q,Calculations!$C$116+MOD(CC189,Calculations!$C$118))+(1-Control!$C$7*Calculations!$C$87)*INDEX('Monthly Data'!R:R,Calculations!$C$116+MOD(CC189,Calculations!$C$118))</f>
        <v>1.046389543479892E-2</v>
      </c>
      <c r="GT189" s="86">
        <f ca="1">Control!$C$7*Calculations!$C$82*INDEX('Monthly Data'!N:N,Calculations!$C$116+MOD(CD189,Calculations!$C$118))+Control!$C$7*Calculations!$C$83*INDEX('Monthly Data'!O:O,Calculations!$C$116+MOD(CD189,Calculations!$C$118))+Control!$C$7*Calculations!$C$84*INDEX('Monthly Data'!P:P,Calculations!$C$116+MOD(CD189,Calculations!$C$118))+Control!$C$7*Calculations!$C$85*INDEX('Monthly Data'!Q:Q,Calculations!$C$116+MOD(CD189,Calculations!$C$118))+(1-Control!$C$7*Calculations!$C$87)*INDEX('Monthly Data'!R:R,Calculations!$C$116+MOD(CD189,Calculations!$C$118))</f>
        <v>2.3307359621218403E-2</v>
      </c>
      <c r="GU189" s="86">
        <f ca="1">Control!$C$7*Calculations!$C$82*INDEX('Monthly Data'!N:N,Calculations!$C$116+MOD(CE189,Calculations!$C$118))+Control!$C$7*Calculations!$C$83*INDEX('Monthly Data'!O:O,Calculations!$C$116+MOD(CE189,Calculations!$C$118))+Control!$C$7*Calculations!$C$84*INDEX('Monthly Data'!P:P,Calculations!$C$116+MOD(CE189,Calculations!$C$118))+Control!$C$7*Calculations!$C$85*INDEX('Monthly Data'!Q:Q,Calculations!$C$116+MOD(CE189,Calculations!$C$118))+(1-Control!$C$7*Calculations!$C$87)*INDEX('Monthly Data'!R:R,Calculations!$C$116+MOD(CE189,Calculations!$C$118))</f>
        <v>4.7768166384148329E-3</v>
      </c>
      <c r="GV189" s="86">
        <f ca="1">Control!$C$7*Calculations!$C$82*INDEX('Monthly Data'!N:N,Calculations!$C$116+MOD(CF189,Calculations!$C$118))+Control!$C$7*Calculations!$C$83*INDEX('Monthly Data'!O:O,Calculations!$C$116+MOD(CF189,Calculations!$C$118))+Control!$C$7*Calculations!$C$84*INDEX('Monthly Data'!P:P,Calculations!$C$116+MOD(CF189,Calculations!$C$118))+Control!$C$7*Calculations!$C$85*INDEX('Monthly Data'!Q:Q,Calculations!$C$116+MOD(CF189,Calculations!$C$118))+(1-Control!$C$7*Calculations!$C$87)*INDEX('Monthly Data'!R:R,Calculations!$C$116+MOD(CF189,Calculations!$C$118))</f>
        <v>-3.8875517825435772E-3</v>
      </c>
      <c r="GW189" s="86">
        <f ca="1">Control!$C$7*Calculations!$C$82*INDEX('Monthly Data'!N:N,Calculations!$C$116+MOD(CG189,Calculations!$C$118))+Control!$C$7*Calculations!$C$83*INDEX('Monthly Data'!O:O,Calculations!$C$116+MOD(CG189,Calculations!$C$118))+Control!$C$7*Calculations!$C$84*INDEX('Monthly Data'!P:P,Calculations!$C$116+MOD(CG189,Calculations!$C$118))+Control!$C$7*Calculations!$C$85*INDEX('Monthly Data'!Q:Q,Calculations!$C$116+MOD(CG189,Calculations!$C$118))+(1-Control!$C$7*Calculations!$C$87)*INDEX('Monthly Data'!R:R,Calculations!$C$116+MOD(CG189,Calculations!$C$118))</f>
        <v>2.2757992058453024E-3</v>
      </c>
      <c r="GX189" s="86">
        <f ca="1">Control!$C$7*Calculations!$C$82*INDEX('Monthly Data'!N:N,Calculations!$C$116+MOD(CH189,Calculations!$C$118))+Control!$C$7*Calculations!$C$83*INDEX('Monthly Data'!O:O,Calculations!$C$116+MOD(CH189,Calculations!$C$118))+Control!$C$7*Calculations!$C$84*INDEX('Monthly Data'!P:P,Calculations!$C$116+MOD(CH189,Calculations!$C$118))+Control!$C$7*Calculations!$C$85*INDEX('Monthly Data'!Q:Q,Calculations!$C$116+MOD(CH189,Calculations!$C$118))+(1-Control!$C$7*Calculations!$C$87)*INDEX('Monthly Data'!R:R,Calculations!$C$116+MOD(CH189,Calculations!$C$118))</f>
        <v>6.4539397490030407E-3</v>
      </c>
      <c r="GY189" s="86">
        <f ca="1">Control!$C$7*Calculations!$C$82*INDEX('Monthly Data'!N:N,Calculations!$C$116+MOD(CI189,Calculations!$C$118))+Control!$C$7*Calculations!$C$83*INDEX('Monthly Data'!O:O,Calculations!$C$116+MOD(CI189,Calculations!$C$118))+Control!$C$7*Calculations!$C$84*INDEX('Monthly Data'!P:P,Calculations!$C$116+MOD(CI189,Calculations!$C$118))+Control!$C$7*Calculations!$C$85*INDEX('Monthly Data'!Q:Q,Calculations!$C$116+MOD(CI189,Calculations!$C$118))+(1-Control!$C$7*Calculations!$C$87)*INDEX('Monthly Data'!R:R,Calculations!$C$116+MOD(CI189,Calculations!$C$118))</f>
        <v>-1.3959200237295809E-2</v>
      </c>
      <c r="GZ189" s="86">
        <f ca="1">Control!$C$7*Calculations!$C$82*INDEX('Monthly Data'!N:N,Calculations!$C$116+MOD(CJ189,Calculations!$C$118))+Control!$C$7*Calculations!$C$83*INDEX('Monthly Data'!O:O,Calculations!$C$116+MOD(CJ189,Calculations!$C$118))+Control!$C$7*Calculations!$C$84*INDEX('Monthly Data'!P:P,Calculations!$C$116+MOD(CJ189,Calculations!$C$118))+Control!$C$7*Calculations!$C$85*INDEX('Monthly Data'!Q:Q,Calculations!$C$116+MOD(CJ189,Calculations!$C$118))+(1-Control!$C$7*Calculations!$C$87)*INDEX('Monthly Data'!R:R,Calculations!$C$116+MOD(CJ189,Calculations!$C$118))</f>
        <v>-2.4571433440223247E-2</v>
      </c>
      <c r="HA189" s="86">
        <f ca="1">Control!$C$7*Calculations!$C$82*INDEX('Monthly Data'!N:N,Calculations!$C$116+MOD(CK189,Calculations!$C$118))+Control!$C$7*Calculations!$C$83*INDEX('Monthly Data'!O:O,Calculations!$C$116+MOD(CK189,Calculations!$C$118))+Control!$C$7*Calculations!$C$84*INDEX('Monthly Data'!P:P,Calculations!$C$116+MOD(CK189,Calculations!$C$118))+Control!$C$7*Calculations!$C$85*INDEX('Monthly Data'!Q:Q,Calculations!$C$116+MOD(CK189,Calculations!$C$118))+(1-Control!$C$7*Calculations!$C$87)*INDEX('Monthly Data'!R:R,Calculations!$C$116+MOD(CK189,Calculations!$C$118))</f>
        <v>1.046389543479892E-2</v>
      </c>
      <c r="HB189" s="86">
        <f ca="1">Control!$C$7*Calculations!$C$82*INDEX('Monthly Data'!N:N,Calculations!$C$116+MOD(CL189,Calculations!$C$118))+Control!$C$7*Calculations!$C$83*INDEX('Monthly Data'!O:O,Calculations!$C$116+MOD(CL189,Calculations!$C$118))+Control!$C$7*Calculations!$C$84*INDEX('Monthly Data'!P:P,Calculations!$C$116+MOD(CL189,Calculations!$C$118))+Control!$C$7*Calculations!$C$85*INDEX('Monthly Data'!Q:Q,Calculations!$C$116+MOD(CL189,Calculations!$C$118))+(1-Control!$C$7*Calculations!$C$87)*INDEX('Monthly Data'!R:R,Calculations!$C$116+MOD(CL189,Calculations!$C$118))</f>
        <v>-1.5984879994281095E-2</v>
      </c>
      <c r="HC189" s="86">
        <f ca="1">Control!$C$7*Calculations!$C$82*INDEX('Monthly Data'!N:N,Calculations!$C$116+MOD(CM189,Calculations!$C$118))+Control!$C$7*Calculations!$C$83*INDEX('Monthly Data'!O:O,Calculations!$C$116+MOD(CM189,Calculations!$C$118))+Control!$C$7*Calculations!$C$84*INDEX('Monthly Data'!P:P,Calculations!$C$116+MOD(CM189,Calculations!$C$118))+Control!$C$7*Calculations!$C$85*INDEX('Monthly Data'!Q:Q,Calculations!$C$116+MOD(CM189,Calculations!$C$118))+(1-Control!$C$7*Calculations!$C$87)*INDEX('Monthly Data'!R:R,Calculations!$C$116+MOD(CM189,Calculations!$C$118))</f>
        <v>6.4539397490030407E-3</v>
      </c>
      <c r="HD189" s="86">
        <f ca="1">Control!$C$7*Calculations!$C$82*INDEX('Monthly Data'!N:N,Calculations!$C$116+MOD(CN189,Calculations!$C$118))+Control!$C$7*Calculations!$C$83*INDEX('Monthly Data'!O:O,Calculations!$C$116+MOD(CN189,Calculations!$C$118))+Control!$C$7*Calculations!$C$84*INDEX('Monthly Data'!P:P,Calculations!$C$116+MOD(CN189,Calculations!$C$118))+Control!$C$7*Calculations!$C$85*INDEX('Monthly Data'!Q:Q,Calculations!$C$116+MOD(CN189,Calculations!$C$118))+(1-Control!$C$7*Calculations!$C$87)*INDEX('Monthly Data'!R:R,Calculations!$C$116+MOD(CN189,Calculations!$C$118))</f>
        <v>2.5325873776067674E-2</v>
      </c>
      <c r="HE189" s="86">
        <f ca="1">Control!$C$7*Calculations!$C$82*INDEX('Monthly Data'!N:N,Calculations!$C$116+MOD(CO189,Calculations!$C$118))+Control!$C$7*Calculations!$C$83*INDEX('Monthly Data'!O:O,Calculations!$C$116+MOD(CO189,Calculations!$C$118))+Control!$C$7*Calculations!$C$84*INDEX('Monthly Data'!P:P,Calculations!$C$116+MOD(CO189,Calculations!$C$118))+Control!$C$7*Calculations!$C$85*INDEX('Monthly Data'!Q:Q,Calculations!$C$116+MOD(CO189,Calculations!$C$118))+(1-Control!$C$7*Calculations!$C$87)*INDEX('Monthly Data'!R:R,Calculations!$C$116+MOD(CO189,Calculations!$C$118))</f>
        <v>1.1702576456120543E-2</v>
      </c>
      <c r="HF189" s="86">
        <f ca="1">Control!$C$7*Calculations!$C$82*INDEX('Monthly Data'!N:N,Calculations!$C$116+MOD(CP189,Calculations!$C$118))+Control!$C$7*Calculations!$C$83*INDEX('Monthly Data'!O:O,Calculations!$C$116+MOD(CP189,Calculations!$C$118))+Control!$C$7*Calculations!$C$84*INDEX('Monthly Data'!P:P,Calculations!$C$116+MOD(CP189,Calculations!$C$118))+Control!$C$7*Calculations!$C$85*INDEX('Monthly Data'!Q:Q,Calculations!$C$116+MOD(CP189,Calculations!$C$118))+(1-Control!$C$7*Calculations!$C$87)*INDEX('Monthly Data'!R:R,Calculations!$C$116+MOD(CP189,Calculations!$C$118))</f>
        <v>1.1786765492207996E-2</v>
      </c>
      <c r="HG189" s="86">
        <f ca="1">Control!$C$7*Calculations!$C$82*INDEX('Monthly Data'!N:N,Calculations!$C$116+MOD(CQ189,Calculations!$C$118))+Control!$C$7*Calculations!$C$83*INDEX('Monthly Data'!O:O,Calculations!$C$116+MOD(CQ189,Calculations!$C$118))+Control!$C$7*Calculations!$C$84*INDEX('Monthly Data'!P:P,Calculations!$C$116+MOD(CQ189,Calculations!$C$118))+Control!$C$7*Calculations!$C$85*INDEX('Monthly Data'!Q:Q,Calculations!$C$116+MOD(CQ189,Calculations!$C$118))+(1-Control!$C$7*Calculations!$C$87)*INDEX('Monthly Data'!R:R,Calculations!$C$116+MOD(CQ189,Calculations!$C$118))</f>
        <v>2.9708469559001142E-2</v>
      </c>
      <c r="HH189" s="86">
        <f ca="1">Control!$C$7*Calculations!$C$82*INDEX('Monthly Data'!N:N,Calculations!$C$116+MOD(CR189,Calculations!$C$118))+Control!$C$7*Calculations!$C$83*INDEX('Monthly Data'!O:O,Calculations!$C$116+MOD(CR189,Calculations!$C$118))+Control!$C$7*Calculations!$C$84*INDEX('Monthly Data'!P:P,Calculations!$C$116+MOD(CR189,Calculations!$C$118))+Control!$C$7*Calculations!$C$85*INDEX('Monthly Data'!Q:Q,Calculations!$C$116+MOD(CR189,Calculations!$C$118))+(1-Control!$C$7*Calculations!$C$87)*INDEX('Monthly Data'!R:R,Calculations!$C$116+MOD(CR189,Calculations!$C$118))</f>
        <v>7.7184133340106598E-3</v>
      </c>
      <c r="HI189" s="86">
        <f ca="1">Control!$C$7*Calculations!$C$82*INDEX('Monthly Data'!N:N,Calculations!$C$116+MOD(CS189,Calculations!$C$118))+Control!$C$7*Calculations!$C$83*INDEX('Monthly Data'!O:O,Calculations!$C$116+MOD(CS189,Calculations!$C$118))+Control!$C$7*Calculations!$C$84*INDEX('Monthly Data'!P:P,Calculations!$C$116+MOD(CS189,Calculations!$C$118))+Control!$C$7*Calculations!$C$85*INDEX('Monthly Data'!Q:Q,Calculations!$C$116+MOD(CS189,Calculations!$C$118))+(1-Control!$C$7*Calculations!$C$87)*INDEX('Monthly Data'!R:R,Calculations!$C$116+MOD(CS189,Calculations!$C$118))</f>
        <v>1.5063457444773597E-2</v>
      </c>
      <c r="HJ189" s="86">
        <f ca="1">Control!$C$7*Calculations!$C$82*INDEX('Monthly Data'!N:N,Calculations!$C$116+MOD(CT189,Calculations!$C$118))+Control!$C$7*Calculations!$C$83*INDEX('Monthly Data'!O:O,Calculations!$C$116+MOD(CT189,Calculations!$C$118))+Control!$C$7*Calculations!$C$84*INDEX('Monthly Data'!P:P,Calculations!$C$116+MOD(CT189,Calculations!$C$118))+Control!$C$7*Calculations!$C$85*INDEX('Monthly Data'!Q:Q,Calculations!$C$116+MOD(CT189,Calculations!$C$118))+(1-Control!$C$7*Calculations!$C$87)*INDEX('Monthly Data'!R:R,Calculations!$C$116+MOD(CT189,Calculations!$C$118))</f>
        <v>1.0627294914941248E-2</v>
      </c>
      <c r="HK189" s="86">
        <f ca="1">Control!$C$7*Calculations!$C$82*INDEX('Monthly Data'!N:N,Calculations!$C$116+MOD(CU189,Calculations!$C$118))+Control!$C$7*Calculations!$C$83*INDEX('Monthly Data'!O:O,Calculations!$C$116+MOD(CU189,Calculations!$C$118))+Control!$C$7*Calculations!$C$84*INDEX('Monthly Data'!P:P,Calculations!$C$116+MOD(CU189,Calculations!$C$118))+Control!$C$7*Calculations!$C$85*INDEX('Monthly Data'!Q:Q,Calculations!$C$116+MOD(CU189,Calculations!$C$118))+(1-Control!$C$7*Calculations!$C$87)*INDEX('Monthly Data'!R:R,Calculations!$C$116+MOD(CU189,Calculations!$C$118))</f>
        <v>1.0415351832335435E-2</v>
      </c>
      <c r="HL189" s="86">
        <f ca="1">Control!$C$7*Calculations!$C$82*INDEX('Monthly Data'!N:N,Calculations!$C$116+MOD(CV189,Calculations!$C$118))+Control!$C$7*Calculations!$C$83*INDEX('Monthly Data'!O:O,Calculations!$C$116+MOD(CV189,Calculations!$C$118))+Control!$C$7*Calculations!$C$84*INDEX('Monthly Data'!P:P,Calculations!$C$116+MOD(CV189,Calculations!$C$118))+Control!$C$7*Calculations!$C$85*INDEX('Monthly Data'!Q:Q,Calculations!$C$116+MOD(CV189,Calculations!$C$118))+(1-Control!$C$7*Calculations!$C$87)*INDEX('Monthly Data'!R:R,Calculations!$C$116+MOD(CV189,Calculations!$C$118))</f>
        <v>-7.8872955230675015E-3</v>
      </c>
      <c r="HM189" s="86">
        <f ca="1">Control!$C$7*Calculations!$C$82*INDEX('Monthly Data'!N:N,Calculations!$C$116+MOD(CW189,Calculations!$C$118))+Control!$C$7*Calculations!$C$83*INDEX('Monthly Data'!O:O,Calculations!$C$116+MOD(CW189,Calculations!$C$118))+Control!$C$7*Calculations!$C$84*INDEX('Monthly Data'!P:P,Calculations!$C$116+MOD(CW189,Calculations!$C$118))+Control!$C$7*Calculations!$C$85*INDEX('Monthly Data'!Q:Q,Calculations!$C$116+MOD(CW189,Calculations!$C$118))+(1-Control!$C$7*Calculations!$C$87)*INDEX('Monthly Data'!R:R,Calculations!$C$116+MOD(CW189,Calculations!$C$118))</f>
        <v>2.377894462657602E-2</v>
      </c>
      <c r="HN189" s="86">
        <f ca="1">Control!$C$7*Calculations!$C$82*INDEX('Monthly Data'!N:N,Calculations!$C$116+MOD(CX189,Calculations!$C$118))+Control!$C$7*Calculations!$C$83*INDEX('Monthly Data'!O:O,Calculations!$C$116+MOD(CX189,Calculations!$C$118))+Control!$C$7*Calculations!$C$84*INDEX('Monthly Data'!P:P,Calculations!$C$116+MOD(CX189,Calculations!$C$118))+Control!$C$7*Calculations!$C$85*INDEX('Monthly Data'!Q:Q,Calculations!$C$116+MOD(CX189,Calculations!$C$118))+(1-Control!$C$7*Calculations!$C$87)*INDEX('Monthly Data'!R:R,Calculations!$C$116+MOD(CX189,Calculations!$C$118))</f>
        <v>-2.4571433440223247E-2</v>
      </c>
      <c r="HO189" s="86">
        <f ca="1">Control!$C$7*Calculations!$C$82*INDEX('Monthly Data'!N:N,Calculations!$C$116+MOD(CY189,Calculations!$C$118))+Control!$C$7*Calculations!$C$83*INDEX('Monthly Data'!O:O,Calculations!$C$116+MOD(CY189,Calculations!$C$118))+Control!$C$7*Calculations!$C$84*INDEX('Monthly Data'!P:P,Calculations!$C$116+MOD(CY189,Calculations!$C$118))+Control!$C$7*Calculations!$C$85*INDEX('Monthly Data'!Q:Q,Calculations!$C$116+MOD(CY189,Calculations!$C$118))+(1-Control!$C$7*Calculations!$C$87)*INDEX('Monthly Data'!R:R,Calculations!$C$116+MOD(CY189,Calculations!$C$118))</f>
        <v>3.8809817903524786E-2</v>
      </c>
      <c r="HP189" s="86">
        <f ca="1">Control!$C$7*Calculations!$C$82*INDEX('Monthly Data'!N:N,Calculations!$C$116+MOD(CZ189,Calculations!$C$118))+Control!$C$7*Calculations!$C$83*INDEX('Monthly Data'!O:O,Calculations!$C$116+MOD(CZ189,Calculations!$C$118))+Control!$C$7*Calculations!$C$84*INDEX('Monthly Data'!P:P,Calculations!$C$116+MOD(CZ189,Calculations!$C$118))+Control!$C$7*Calculations!$C$85*INDEX('Monthly Data'!Q:Q,Calculations!$C$116+MOD(CZ189,Calculations!$C$118))+(1-Control!$C$7*Calculations!$C$87)*INDEX('Monthly Data'!R:R,Calculations!$C$116+MOD(CZ189,Calculations!$C$118))</f>
        <v>1.1106855739851785E-2</v>
      </c>
      <c r="HQ189" s="86">
        <f ca="1">Control!$C$7*Calculations!$C$82*INDEX('Monthly Data'!N:N,Calculations!$C$116+MOD(DA189,Calculations!$C$118))+Control!$C$7*Calculations!$C$83*INDEX('Monthly Data'!O:O,Calculations!$C$116+MOD(DA189,Calculations!$C$118))+Control!$C$7*Calculations!$C$84*INDEX('Monthly Data'!P:P,Calculations!$C$116+MOD(DA189,Calculations!$C$118))+Control!$C$7*Calculations!$C$85*INDEX('Monthly Data'!Q:Q,Calculations!$C$116+MOD(DA189,Calculations!$C$118))+(1-Control!$C$7*Calculations!$C$87)*INDEX('Monthly Data'!R:R,Calculations!$C$116+MOD(DA189,Calculations!$C$118))</f>
        <v>-1.880155173376722E-2</v>
      </c>
      <c r="HR189" s="86">
        <f ca="1">Control!$C$7*Calculations!$C$82*INDEX('Monthly Data'!N:N,Calculations!$C$116+MOD(DB189,Calculations!$C$118))+Control!$C$7*Calculations!$C$83*INDEX('Monthly Data'!O:O,Calculations!$C$116+MOD(DB189,Calculations!$C$118))+Control!$C$7*Calculations!$C$84*INDEX('Monthly Data'!P:P,Calculations!$C$116+MOD(DB189,Calculations!$C$118))+Control!$C$7*Calculations!$C$85*INDEX('Monthly Data'!Q:Q,Calculations!$C$116+MOD(DB189,Calculations!$C$118))+(1-Control!$C$7*Calculations!$C$87)*INDEX('Monthly Data'!R:R,Calculations!$C$116+MOD(DB189,Calculations!$C$118))</f>
        <v>1.2954540023127663E-2</v>
      </c>
      <c r="HS189" s="86">
        <f ca="1">Control!$C$7*Calculations!$C$82*INDEX('Monthly Data'!N:N,Calculations!$C$116+MOD(DC189,Calculations!$C$118))+Control!$C$7*Calculations!$C$83*INDEX('Monthly Data'!O:O,Calculations!$C$116+MOD(DC189,Calculations!$C$118))+Control!$C$7*Calculations!$C$84*INDEX('Monthly Data'!P:P,Calculations!$C$116+MOD(DC189,Calculations!$C$118))+Control!$C$7*Calculations!$C$85*INDEX('Monthly Data'!Q:Q,Calculations!$C$116+MOD(DC189,Calculations!$C$118))+(1-Control!$C$7*Calculations!$C$87)*INDEX('Monthly Data'!R:R,Calculations!$C$116+MOD(DC189,Calculations!$C$118))</f>
        <v>-1.880155173376722E-2</v>
      </c>
      <c r="HT189" s="86">
        <f ca="1">Control!$C$7*Calculations!$C$82*INDEX('Monthly Data'!N:N,Calculations!$C$116+MOD(DD189,Calculations!$C$118))+Control!$C$7*Calculations!$C$83*INDEX('Monthly Data'!O:O,Calculations!$C$116+MOD(DD189,Calculations!$C$118))+Control!$C$7*Calculations!$C$84*INDEX('Monthly Data'!P:P,Calculations!$C$116+MOD(DD189,Calculations!$C$118))+Control!$C$7*Calculations!$C$85*INDEX('Monthly Data'!Q:Q,Calculations!$C$116+MOD(DD189,Calculations!$C$118))+(1-Control!$C$7*Calculations!$C$87)*INDEX('Monthly Data'!R:R,Calculations!$C$116+MOD(DD189,Calculations!$C$118))</f>
        <v>1.50127906355989E-2</v>
      </c>
      <c r="HU189" s="86">
        <f ca="1">Control!$C$7*Calculations!$C$82*INDEX('Monthly Data'!N:N,Calculations!$C$116+MOD(DE189,Calculations!$C$118))+Control!$C$7*Calculations!$C$83*INDEX('Monthly Data'!O:O,Calculations!$C$116+MOD(DE189,Calculations!$C$118))+Control!$C$7*Calculations!$C$84*INDEX('Monthly Data'!P:P,Calculations!$C$116+MOD(DE189,Calculations!$C$118))+Control!$C$7*Calculations!$C$85*INDEX('Monthly Data'!Q:Q,Calculations!$C$116+MOD(DE189,Calculations!$C$118))+(1-Control!$C$7*Calculations!$C$87)*INDEX('Monthly Data'!R:R,Calculations!$C$116+MOD(DE189,Calculations!$C$118))</f>
        <v>8.4240675975201049E-3</v>
      </c>
      <c r="HV189" s="86">
        <f ca="1">Control!$C$7*Calculations!$C$82*INDEX('Monthly Data'!N:N,Calculations!$C$116+MOD(DF189,Calculations!$C$118))+Control!$C$7*Calculations!$C$83*INDEX('Monthly Data'!O:O,Calculations!$C$116+MOD(DF189,Calculations!$C$118))+Control!$C$7*Calculations!$C$84*INDEX('Monthly Data'!P:P,Calculations!$C$116+MOD(DF189,Calculations!$C$118))+Control!$C$7*Calculations!$C$85*INDEX('Monthly Data'!Q:Q,Calculations!$C$116+MOD(DF189,Calculations!$C$118))+(1-Control!$C$7*Calculations!$C$87)*INDEX('Monthly Data'!R:R,Calculations!$C$116+MOD(DF189,Calculations!$C$118))</f>
        <v>-1.8530040247387896E-2</v>
      </c>
      <c r="HW189" s="86">
        <f ca="1">Control!$C$7*Calculations!$C$82*INDEX('Monthly Data'!N:N,Calculations!$C$116+MOD(DG189,Calculations!$C$118))+Control!$C$7*Calculations!$C$83*INDEX('Monthly Data'!O:O,Calculations!$C$116+MOD(DG189,Calculations!$C$118))+Control!$C$7*Calculations!$C$84*INDEX('Monthly Data'!P:P,Calculations!$C$116+MOD(DG189,Calculations!$C$118))+Control!$C$7*Calculations!$C$85*INDEX('Monthly Data'!Q:Q,Calculations!$C$116+MOD(DG189,Calculations!$C$118))+(1-Control!$C$7*Calculations!$C$87)*INDEX('Monthly Data'!R:R,Calculations!$C$116+MOD(DG189,Calculations!$C$118))</f>
        <v>9.9787204839310462E-3</v>
      </c>
      <c r="HX189" s="86">
        <f ca="1">Control!$C$7*Calculations!$C$82*INDEX('Monthly Data'!N:N,Calculations!$C$116+MOD(DH189,Calculations!$C$118))+Control!$C$7*Calculations!$C$83*INDEX('Monthly Data'!O:O,Calculations!$C$116+MOD(DH189,Calculations!$C$118))+Control!$C$7*Calculations!$C$84*INDEX('Monthly Data'!P:P,Calculations!$C$116+MOD(DH189,Calculations!$C$118))+Control!$C$7*Calculations!$C$85*INDEX('Monthly Data'!Q:Q,Calculations!$C$116+MOD(DH189,Calculations!$C$118))+(1-Control!$C$7*Calculations!$C$87)*INDEX('Monthly Data'!R:R,Calculations!$C$116+MOD(DH189,Calculations!$C$118))</f>
        <v>-1.9947061878162777E-2</v>
      </c>
      <c r="HY189" s="86">
        <f ca="1">Control!$C$7*Calculations!$C$82*INDEX('Monthly Data'!N:N,Calculations!$C$116+MOD(DI189,Calculations!$C$118))+Control!$C$7*Calculations!$C$83*INDEX('Monthly Data'!O:O,Calculations!$C$116+MOD(DI189,Calculations!$C$118))+Control!$C$7*Calculations!$C$84*INDEX('Monthly Data'!P:P,Calculations!$C$116+MOD(DI189,Calculations!$C$118))+Control!$C$7*Calculations!$C$85*INDEX('Monthly Data'!Q:Q,Calculations!$C$116+MOD(DI189,Calculations!$C$118))+(1-Control!$C$7*Calculations!$C$87)*INDEX('Monthly Data'!R:R,Calculations!$C$116+MOD(DI189,Calculations!$C$118))</f>
        <v>2.1918137743539623E-2</v>
      </c>
      <c r="HZ189" s="86">
        <f ca="1">Control!$C$7*Calculations!$C$82*INDEX('Monthly Data'!N:N,Calculations!$C$116+MOD(DJ189,Calculations!$C$118))+Control!$C$7*Calculations!$C$83*INDEX('Monthly Data'!O:O,Calculations!$C$116+MOD(DJ189,Calculations!$C$118))+Control!$C$7*Calculations!$C$84*INDEX('Monthly Data'!P:P,Calculations!$C$116+MOD(DJ189,Calculations!$C$118))+Control!$C$7*Calculations!$C$85*INDEX('Monthly Data'!Q:Q,Calculations!$C$116+MOD(DJ189,Calculations!$C$118))+(1-Control!$C$7*Calculations!$C$87)*INDEX('Monthly Data'!R:R,Calculations!$C$116+MOD(DJ189,Calculations!$C$118))</f>
        <v>7.7184133340106598E-3</v>
      </c>
      <c r="IA189" s="86">
        <f ca="1">Control!$C$7*Calculations!$C$82*INDEX('Monthly Data'!N:N,Calculations!$C$116+MOD(DK189,Calculations!$C$118))+Control!$C$7*Calculations!$C$83*INDEX('Monthly Data'!O:O,Calculations!$C$116+MOD(DK189,Calculations!$C$118))+Control!$C$7*Calculations!$C$84*INDEX('Monthly Data'!P:P,Calculations!$C$116+MOD(DK189,Calculations!$C$118))+Control!$C$7*Calculations!$C$85*INDEX('Monthly Data'!Q:Q,Calculations!$C$116+MOD(DK189,Calculations!$C$118))+(1-Control!$C$7*Calculations!$C$87)*INDEX('Monthly Data'!R:R,Calculations!$C$116+MOD(DK189,Calculations!$C$118))</f>
        <v>-9.839093431862074E-3</v>
      </c>
      <c r="IB189" s="86">
        <f ca="1">Control!$C$7*Calculations!$C$82*INDEX('Monthly Data'!N:N,Calculations!$C$116+MOD(DL189,Calculations!$C$118))+Control!$C$7*Calculations!$C$83*INDEX('Monthly Data'!O:O,Calculations!$C$116+MOD(DL189,Calculations!$C$118))+Control!$C$7*Calculations!$C$84*INDEX('Monthly Data'!P:P,Calculations!$C$116+MOD(DL189,Calculations!$C$118))+Control!$C$7*Calculations!$C$85*INDEX('Monthly Data'!Q:Q,Calculations!$C$116+MOD(DL189,Calculations!$C$118))+(1-Control!$C$7*Calculations!$C$87)*INDEX('Monthly Data'!R:R,Calculations!$C$116+MOD(DL189,Calculations!$C$118))</f>
        <v>5.3309355465453899E-3</v>
      </c>
      <c r="IC189" s="86">
        <f ca="1">Control!$C$7*Calculations!$C$82*INDEX('Monthly Data'!N:N,Calculations!$C$116+MOD(DM189,Calculations!$C$118))+Control!$C$7*Calculations!$C$83*INDEX('Monthly Data'!O:O,Calculations!$C$116+MOD(DM189,Calculations!$C$118))+Control!$C$7*Calculations!$C$84*INDEX('Monthly Data'!P:P,Calculations!$C$116+MOD(DM189,Calculations!$C$118))+Control!$C$7*Calculations!$C$85*INDEX('Monthly Data'!Q:Q,Calculations!$C$116+MOD(DM189,Calculations!$C$118))+(1-Control!$C$7*Calculations!$C$87)*INDEX('Monthly Data'!R:R,Calculations!$C$116+MOD(DM189,Calculations!$C$118))</f>
        <v>1.50127906355989E-2</v>
      </c>
      <c r="ID189" s="86">
        <f ca="1">Control!$C$7*Calculations!$C$82*INDEX('Monthly Data'!N:N,Calculations!$C$116+MOD(DN189,Calculations!$C$118))+Control!$C$7*Calculations!$C$83*INDEX('Monthly Data'!O:O,Calculations!$C$116+MOD(DN189,Calculations!$C$118))+Control!$C$7*Calculations!$C$84*INDEX('Monthly Data'!P:P,Calculations!$C$116+MOD(DN189,Calculations!$C$118))+Control!$C$7*Calculations!$C$85*INDEX('Monthly Data'!Q:Q,Calculations!$C$116+MOD(DN189,Calculations!$C$118))+(1-Control!$C$7*Calculations!$C$87)*INDEX('Monthly Data'!R:R,Calculations!$C$116+MOD(DN189,Calculations!$C$118))</f>
        <v>-9.8327855560634558E-3</v>
      </c>
      <c r="IE189" s="86">
        <f ca="1">Control!$C$7*Calculations!$C$82*INDEX('Monthly Data'!N:N,Calculations!$C$116+MOD(DO189,Calculations!$C$118))+Control!$C$7*Calculations!$C$83*INDEX('Monthly Data'!O:O,Calculations!$C$116+MOD(DO189,Calculations!$C$118))+Control!$C$7*Calculations!$C$84*INDEX('Monthly Data'!P:P,Calculations!$C$116+MOD(DO189,Calculations!$C$118))+Control!$C$7*Calculations!$C$85*INDEX('Monthly Data'!Q:Q,Calculations!$C$116+MOD(DO189,Calculations!$C$118))+(1-Control!$C$7*Calculations!$C$87)*INDEX('Monthly Data'!R:R,Calculations!$C$116+MOD(DO189,Calculations!$C$118))</f>
        <v>1.1704119272391494E-2</v>
      </c>
      <c r="IF189" s="86">
        <f ca="1">Control!$C$7*Calculations!$C$82*INDEX('Monthly Data'!N:N,Calculations!$C$116+MOD(DP189,Calculations!$C$118))+Control!$C$7*Calculations!$C$83*INDEX('Monthly Data'!O:O,Calculations!$C$116+MOD(DP189,Calculations!$C$118))+Control!$C$7*Calculations!$C$84*INDEX('Monthly Data'!P:P,Calculations!$C$116+MOD(DP189,Calculations!$C$118))+Control!$C$7*Calculations!$C$85*INDEX('Monthly Data'!Q:Q,Calculations!$C$116+MOD(DP189,Calculations!$C$118))+(1-Control!$C$7*Calculations!$C$87)*INDEX('Monthly Data'!R:R,Calculations!$C$116+MOD(DP189,Calculations!$C$118))</f>
        <v>1.4915555251167555E-3</v>
      </c>
      <c r="IG189" s="88">
        <f ca="1">Control!$C$8*(1+DQ189)*(1+DR189)*(1+DS189)*(1+DT189)*(1+DU189)*(1+DV189)*(1+DW189)*(1+DX189)*(1+DY189)*(1+DZ189)*(1+EA189)*(1+EB189)*(1+EC189)*(1+ED189)*(1+EE189)*(1+EF189)*(1+EG189)*(1+EH189)*(1+EI189)*(1+EJ189)*(1+EK189)*(1+EL189)*(1+EM189)*(1+EN189)*(1+EO189)*(1+EP189)*(1+EQ189)*(1+ER189)*(1+ES189)*(1+ET189)*(1+EU189)*(1+EV189)*(1+EW189)*(1+EX189)*(1+EY189)*(1+EZ189)*(1+FA189)*(1+FB189)*(1+FC189)*(1+FD189)*(1+FE189)*(1+FF189)*(1+FG189)*(1+FH189)*(1+FI189)*(1+FJ189)*(1+FK189)*(1+FL189)*(1+FM189)*(1+FN189)*(1+FO189)*(1+FP189)*(1+FQ189)*(1+FR189)*(1+FS189)*(1+FT189)*(1+FU189)*(1+FV189)*(1+FW189)*(1+FX189)*(1+FY189)*(1+FZ189)*(1+GA189)*(1+GB189)*(1+GC189)*(1+GD189)*(1+GE189)*(1+GF189)*(1+GG189)*(1+GH189)*(1+GI189)*(1+GJ189)*(1+GK189)*(1+GL189)*(1+GM189)*(1+GN189)*(1+GO189)*(1+GP189)*(1+GQ189)*(1+GR189)*(1+GS189)*(1+GT189)*(1+GU189)*(1+GV189)*(1+GW189)*(1+GX189)*(1+GY189)*(1+GZ189)*(1+HA189)*(1+HB189)*(1+HC189)*(1+HD189)*(1+HE189)*(1+HF189)*(1+HG189)*(1+HH189)*(1+HI189)*(1+HJ189)*(1+HK189)*(1+HL189)*(1+HM189)*(1+HN189)*(1+HO189)*(1+HP189)*(1+HQ189)*(1+HR189)*(1+HS189)*(1+HT189)*(1+HU189)*(1+HV189)*(1+HW189)*(1+HX189)*(1+HY189)*(1+HZ189)*(1+IA189)*(1+IB189)*(1+IC189)*(1+ID189)*(1+IE189)*(1+IF189)</f>
        <v>83816.149928292012</v>
      </c>
    </row>
    <row r="190" spans="1:241" x14ac:dyDescent="0.25">
      <c r="A190">
        <v>14</v>
      </c>
      <c r="B190">
        <v>10</v>
      </c>
      <c r="C190">
        <v>107</v>
      </c>
      <c r="D190">
        <v>118</v>
      </c>
      <c r="E190">
        <v>102</v>
      </c>
      <c r="F190">
        <v>37</v>
      </c>
      <c r="G190">
        <v>55</v>
      </c>
      <c r="H190">
        <v>110</v>
      </c>
      <c r="I190">
        <v>18</v>
      </c>
      <c r="J190">
        <v>23</v>
      </c>
      <c r="K190">
        <v>5</v>
      </c>
      <c r="L190">
        <v>32</v>
      </c>
      <c r="M190">
        <v>15</v>
      </c>
      <c r="N190">
        <v>23</v>
      </c>
      <c r="O190">
        <v>47</v>
      </c>
      <c r="P190">
        <v>61</v>
      </c>
      <c r="Q190">
        <v>107</v>
      </c>
      <c r="R190">
        <v>16</v>
      </c>
      <c r="S190">
        <v>92</v>
      </c>
      <c r="T190">
        <v>100</v>
      </c>
      <c r="U190">
        <v>109</v>
      </c>
      <c r="V190">
        <v>104</v>
      </c>
      <c r="W190">
        <v>69</v>
      </c>
      <c r="X190">
        <v>72</v>
      </c>
      <c r="Y190">
        <v>81</v>
      </c>
      <c r="Z190">
        <v>106</v>
      </c>
      <c r="AA190">
        <v>88</v>
      </c>
      <c r="AB190">
        <v>16</v>
      </c>
      <c r="AC190">
        <v>29</v>
      </c>
      <c r="AD190">
        <v>83</v>
      </c>
      <c r="AE190">
        <v>75</v>
      </c>
      <c r="AF190">
        <v>109</v>
      </c>
      <c r="AG190">
        <v>50</v>
      </c>
      <c r="AH190">
        <v>17</v>
      </c>
      <c r="AI190">
        <v>117</v>
      </c>
      <c r="AJ190">
        <v>82</v>
      </c>
      <c r="AK190">
        <v>77</v>
      </c>
      <c r="AL190">
        <v>106</v>
      </c>
      <c r="AM190">
        <v>74</v>
      </c>
      <c r="AN190">
        <v>1</v>
      </c>
      <c r="AO190">
        <v>44</v>
      </c>
      <c r="AP190">
        <v>12</v>
      </c>
      <c r="AQ190">
        <v>86</v>
      </c>
      <c r="AR190">
        <v>7</v>
      </c>
      <c r="AS190">
        <v>85</v>
      </c>
      <c r="AT190">
        <v>56</v>
      </c>
      <c r="AU190">
        <v>102</v>
      </c>
      <c r="AV190">
        <v>60</v>
      </c>
      <c r="AW190">
        <v>81</v>
      </c>
      <c r="AX190">
        <v>103</v>
      </c>
      <c r="AY190">
        <v>82</v>
      </c>
      <c r="AZ190">
        <v>27</v>
      </c>
      <c r="BA190">
        <v>107</v>
      </c>
      <c r="BB190">
        <v>9</v>
      </c>
      <c r="BC190">
        <v>34</v>
      </c>
      <c r="BD190">
        <v>20</v>
      </c>
      <c r="BE190">
        <v>77</v>
      </c>
      <c r="BF190">
        <v>23</v>
      </c>
      <c r="BG190">
        <v>106</v>
      </c>
      <c r="BH190">
        <v>82</v>
      </c>
      <c r="BI190">
        <v>81</v>
      </c>
      <c r="BJ190">
        <v>5</v>
      </c>
      <c r="BK190">
        <v>54</v>
      </c>
      <c r="BL190">
        <v>89</v>
      </c>
      <c r="BM190">
        <v>53</v>
      </c>
      <c r="BN190">
        <v>33</v>
      </c>
      <c r="BO190">
        <v>37</v>
      </c>
      <c r="BP190">
        <v>101</v>
      </c>
      <c r="BQ190">
        <v>40</v>
      </c>
      <c r="BR190">
        <v>31</v>
      </c>
      <c r="BS190">
        <v>76</v>
      </c>
      <c r="BT190">
        <v>83</v>
      </c>
      <c r="BU190">
        <v>64</v>
      </c>
      <c r="BV190">
        <v>79</v>
      </c>
      <c r="BW190">
        <v>6</v>
      </c>
      <c r="BX190">
        <v>69</v>
      </c>
      <c r="BY190">
        <v>35</v>
      </c>
      <c r="BZ190">
        <v>76</v>
      </c>
      <c r="CA190">
        <v>91</v>
      </c>
      <c r="CB190">
        <v>19</v>
      </c>
      <c r="CC190">
        <v>69</v>
      </c>
      <c r="CD190">
        <v>26</v>
      </c>
      <c r="CE190">
        <v>90</v>
      </c>
      <c r="CF190">
        <v>61</v>
      </c>
      <c r="CG190">
        <v>65</v>
      </c>
      <c r="CH190">
        <v>2</v>
      </c>
      <c r="CI190">
        <v>106</v>
      </c>
      <c r="CJ190">
        <v>64</v>
      </c>
      <c r="CK190">
        <v>72</v>
      </c>
      <c r="CL190">
        <v>38</v>
      </c>
      <c r="CM190">
        <v>111</v>
      </c>
      <c r="CN190">
        <v>25</v>
      </c>
      <c r="CO190">
        <v>14</v>
      </c>
      <c r="CP190">
        <v>4</v>
      </c>
      <c r="CQ190">
        <v>46</v>
      </c>
      <c r="CR190">
        <v>59</v>
      </c>
      <c r="CS190">
        <v>118</v>
      </c>
      <c r="CT190">
        <v>82</v>
      </c>
      <c r="CU190">
        <v>66</v>
      </c>
      <c r="CV190">
        <v>73</v>
      </c>
      <c r="CW190">
        <v>19</v>
      </c>
      <c r="CX190">
        <v>43</v>
      </c>
      <c r="CY190">
        <v>40</v>
      </c>
      <c r="CZ190">
        <v>83</v>
      </c>
      <c r="DA190">
        <v>88</v>
      </c>
      <c r="DB190">
        <v>15</v>
      </c>
      <c r="DC190">
        <v>114</v>
      </c>
      <c r="DD190">
        <v>73</v>
      </c>
      <c r="DE190">
        <v>49</v>
      </c>
      <c r="DF190">
        <v>52</v>
      </c>
      <c r="DG190">
        <v>105</v>
      </c>
      <c r="DH190">
        <v>62</v>
      </c>
      <c r="DI190">
        <v>111</v>
      </c>
      <c r="DJ190">
        <v>16</v>
      </c>
      <c r="DK190">
        <v>39</v>
      </c>
      <c r="DL190">
        <v>103</v>
      </c>
      <c r="DM190">
        <v>108</v>
      </c>
      <c r="DN190">
        <v>96</v>
      </c>
      <c r="DO190">
        <v>106</v>
      </c>
      <c r="DP190">
        <v>116</v>
      </c>
      <c r="DQ190" s="86">
        <f ca="1">Control!$C$7*Calculations!$C$82*INDEX('Monthly Data'!N:N,Calculations!$C$116+MOD(A190,Calculations!$C$118))+Control!$C$7*Calculations!$C$83*INDEX('Monthly Data'!O:O,Calculations!$C$116+MOD(A190,Calculations!$C$118))+Control!$C$7*Calculations!$C$84*INDEX('Monthly Data'!P:P,Calculations!$C$116+MOD(A190,Calculations!$C$118))+Control!$C$7*Calculations!$C$85*INDEX('Monthly Data'!Q:Q,Calculations!$C$116+MOD(A190,Calculations!$C$118))+(1-Control!$C$7*Calculations!$C$87)*INDEX('Monthly Data'!R:R,Calculations!$C$116+MOD(A190,Calculations!$C$118))</f>
        <v>9.5791276036140301E-3</v>
      </c>
      <c r="DR190" s="86">
        <f ca="1">Control!$C$7*Calculations!$C$82*INDEX('Monthly Data'!N:N,Calculations!$C$116+MOD(B190,Calculations!$C$118))+Control!$C$7*Calculations!$C$83*INDEX('Monthly Data'!O:O,Calculations!$C$116+MOD(B190,Calculations!$C$118))+Control!$C$7*Calculations!$C$84*INDEX('Monthly Data'!P:P,Calculations!$C$116+MOD(B190,Calculations!$C$118))+Control!$C$7*Calculations!$C$85*INDEX('Monthly Data'!Q:Q,Calculations!$C$116+MOD(B190,Calculations!$C$118))+(1-Control!$C$7*Calculations!$C$87)*INDEX('Monthly Data'!R:R,Calculations!$C$116+MOD(B190,Calculations!$C$118))</f>
        <v>1.1702576456120543E-2</v>
      </c>
      <c r="DS190" s="86">
        <f ca="1">Control!$C$7*Calculations!$C$82*INDEX('Monthly Data'!N:N,Calculations!$C$116+MOD(C190,Calculations!$C$118))+Control!$C$7*Calculations!$C$83*INDEX('Monthly Data'!O:O,Calculations!$C$116+MOD(C190,Calculations!$C$118))+Control!$C$7*Calculations!$C$84*INDEX('Monthly Data'!P:P,Calculations!$C$116+MOD(C190,Calculations!$C$118))+Control!$C$7*Calculations!$C$85*INDEX('Monthly Data'!Q:Q,Calculations!$C$116+MOD(C190,Calculations!$C$118))+(1-Control!$C$7*Calculations!$C$87)*INDEX('Monthly Data'!R:R,Calculations!$C$116+MOD(C190,Calculations!$C$118))</f>
        <v>1.5216630695380906E-2</v>
      </c>
      <c r="DT190" s="86">
        <f ca="1">Control!$C$7*Calculations!$C$82*INDEX('Monthly Data'!N:N,Calculations!$C$116+MOD(D190,Calculations!$C$118))+Control!$C$7*Calculations!$C$83*INDEX('Monthly Data'!O:O,Calculations!$C$116+MOD(D190,Calculations!$C$118))+Control!$C$7*Calculations!$C$84*INDEX('Monthly Data'!P:P,Calculations!$C$116+MOD(D190,Calculations!$C$118))+Control!$C$7*Calculations!$C$85*INDEX('Monthly Data'!Q:Q,Calculations!$C$116+MOD(D190,Calculations!$C$118))+(1-Control!$C$7*Calculations!$C$87)*INDEX('Monthly Data'!R:R,Calculations!$C$116+MOD(D190,Calculations!$C$118))</f>
        <v>3.4808428836917149E-3</v>
      </c>
      <c r="DU190" s="86">
        <f ca="1">Control!$C$7*Calculations!$C$82*INDEX('Monthly Data'!N:N,Calculations!$C$116+MOD(E190,Calculations!$C$118))+Control!$C$7*Calculations!$C$83*INDEX('Monthly Data'!O:O,Calculations!$C$116+MOD(E190,Calculations!$C$118))+Control!$C$7*Calculations!$C$84*INDEX('Monthly Data'!P:P,Calculations!$C$116+MOD(E190,Calculations!$C$118))+Control!$C$7*Calculations!$C$85*INDEX('Monthly Data'!Q:Q,Calculations!$C$116+MOD(E190,Calculations!$C$118))+(1-Control!$C$7*Calculations!$C$87)*INDEX('Monthly Data'!R:R,Calculations!$C$116+MOD(E190,Calculations!$C$118))</f>
        <v>-1.8530040247387896E-2</v>
      </c>
      <c r="DV190" s="86">
        <f ca="1">Control!$C$7*Calculations!$C$82*INDEX('Monthly Data'!N:N,Calculations!$C$116+MOD(F190,Calculations!$C$118))+Control!$C$7*Calculations!$C$83*INDEX('Monthly Data'!O:O,Calculations!$C$116+MOD(F190,Calculations!$C$118))+Control!$C$7*Calculations!$C$84*INDEX('Monthly Data'!P:P,Calculations!$C$116+MOD(F190,Calculations!$C$118))+Control!$C$7*Calculations!$C$85*INDEX('Monthly Data'!Q:Q,Calculations!$C$116+MOD(F190,Calculations!$C$118))+(1-Control!$C$7*Calculations!$C$87)*INDEX('Monthly Data'!R:R,Calculations!$C$116+MOD(F190,Calculations!$C$118))</f>
        <v>1.2954540023127663E-2</v>
      </c>
      <c r="DW190" s="86">
        <f ca="1">Control!$C$7*Calculations!$C$82*INDEX('Monthly Data'!N:N,Calculations!$C$116+MOD(G190,Calculations!$C$118))+Control!$C$7*Calculations!$C$83*INDEX('Monthly Data'!O:O,Calculations!$C$116+MOD(G190,Calculations!$C$118))+Control!$C$7*Calculations!$C$84*INDEX('Monthly Data'!P:P,Calculations!$C$116+MOD(G190,Calculations!$C$118))+Control!$C$7*Calculations!$C$85*INDEX('Monthly Data'!Q:Q,Calculations!$C$116+MOD(G190,Calculations!$C$118))+(1-Control!$C$7*Calculations!$C$87)*INDEX('Monthly Data'!R:R,Calculations!$C$116+MOD(G190,Calculations!$C$118))</f>
        <v>2.0524935548016137E-2</v>
      </c>
      <c r="DX190" s="86">
        <f ca="1">Control!$C$7*Calculations!$C$82*INDEX('Monthly Data'!N:N,Calculations!$C$116+MOD(H190,Calculations!$C$118))+Control!$C$7*Calculations!$C$83*INDEX('Monthly Data'!O:O,Calculations!$C$116+MOD(H190,Calculations!$C$118))+Control!$C$7*Calculations!$C$84*INDEX('Monthly Data'!P:P,Calculations!$C$116+MOD(H190,Calculations!$C$118))+Control!$C$7*Calculations!$C$85*INDEX('Monthly Data'!Q:Q,Calculations!$C$116+MOD(H190,Calculations!$C$118))+(1-Control!$C$7*Calculations!$C$87)*INDEX('Monthly Data'!R:R,Calculations!$C$116+MOD(H190,Calculations!$C$118))</f>
        <v>3.127051071655923E-3</v>
      </c>
      <c r="DY190" s="86">
        <f ca="1">Control!$C$7*Calculations!$C$82*INDEX('Monthly Data'!N:N,Calculations!$C$116+MOD(I190,Calculations!$C$118))+Control!$C$7*Calculations!$C$83*INDEX('Monthly Data'!O:O,Calculations!$C$116+MOD(I190,Calculations!$C$118))+Control!$C$7*Calculations!$C$84*INDEX('Monthly Data'!P:P,Calculations!$C$116+MOD(I190,Calculations!$C$118))+Control!$C$7*Calculations!$C$85*INDEX('Monthly Data'!Q:Q,Calculations!$C$116+MOD(I190,Calculations!$C$118))+(1-Control!$C$7*Calculations!$C$87)*INDEX('Monthly Data'!R:R,Calculations!$C$116+MOD(I190,Calculations!$C$118))</f>
        <v>-7.4084874653726545E-3</v>
      </c>
      <c r="DZ190" s="86">
        <f ca="1">Control!$C$7*Calculations!$C$82*INDEX('Monthly Data'!N:N,Calculations!$C$116+MOD(J190,Calculations!$C$118))+Control!$C$7*Calculations!$C$83*INDEX('Monthly Data'!O:O,Calculations!$C$116+MOD(J190,Calculations!$C$118))+Control!$C$7*Calculations!$C$84*INDEX('Monthly Data'!P:P,Calculations!$C$116+MOD(J190,Calculations!$C$118))+Control!$C$7*Calculations!$C$85*INDEX('Monthly Data'!Q:Q,Calculations!$C$116+MOD(J190,Calculations!$C$118))+(1-Control!$C$7*Calculations!$C$87)*INDEX('Monthly Data'!R:R,Calculations!$C$116+MOD(J190,Calculations!$C$118))</f>
        <v>6.2631896128884862E-3</v>
      </c>
      <c r="EA190" s="86">
        <f ca="1">Control!$C$7*Calculations!$C$82*INDEX('Monthly Data'!N:N,Calculations!$C$116+MOD(K190,Calculations!$C$118))+Control!$C$7*Calculations!$C$83*INDEX('Monthly Data'!O:O,Calculations!$C$116+MOD(K190,Calculations!$C$118))+Control!$C$7*Calculations!$C$84*INDEX('Monthly Data'!P:P,Calculations!$C$116+MOD(K190,Calculations!$C$118))+Control!$C$7*Calculations!$C$85*INDEX('Monthly Data'!Q:Q,Calculations!$C$116+MOD(K190,Calculations!$C$118))+(1-Control!$C$7*Calculations!$C$87)*INDEX('Monthly Data'!R:R,Calculations!$C$116+MOD(K190,Calculations!$C$118))</f>
        <v>1.2722494017511032E-2</v>
      </c>
      <c r="EB190" s="86">
        <f ca="1">Control!$C$7*Calculations!$C$82*INDEX('Monthly Data'!N:N,Calculations!$C$116+MOD(L190,Calculations!$C$118))+Control!$C$7*Calculations!$C$83*INDEX('Monthly Data'!O:O,Calculations!$C$116+MOD(L190,Calculations!$C$118))+Control!$C$7*Calculations!$C$84*INDEX('Monthly Data'!P:P,Calculations!$C$116+MOD(L190,Calculations!$C$118))+Control!$C$7*Calculations!$C$85*INDEX('Monthly Data'!Q:Q,Calculations!$C$116+MOD(L190,Calculations!$C$118))+(1-Control!$C$7*Calculations!$C$87)*INDEX('Monthly Data'!R:R,Calculations!$C$116+MOD(L190,Calculations!$C$118))</f>
        <v>-2.6378232493851243E-2</v>
      </c>
      <c r="EC190" s="86">
        <f ca="1">Control!$C$7*Calculations!$C$82*INDEX('Monthly Data'!N:N,Calculations!$C$116+MOD(M190,Calculations!$C$118))+Control!$C$7*Calculations!$C$83*INDEX('Monthly Data'!O:O,Calculations!$C$116+MOD(M190,Calculations!$C$118))+Control!$C$7*Calculations!$C$84*INDEX('Monthly Data'!P:P,Calculations!$C$116+MOD(M190,Calculations!$C$118))+Control!$C$7*Calculations!$C$85*INDEX('Monthly Data'!Q:Q,Calculations!$C$116+MOD(M190,Calculations!$C$118))+(1-Control!$C$7*Calculations!$C$87)*INDEX('Monthly Data'!R:R,Calculations!$C$116+MOD(M190,Calculations!$C$118))</f>
        <v>7.857567536297622E-3</v>
      </c>
      <c r="ED190" s="86">
        <f ca="1">Control!$C$7*Calculations!$C$82*INDEX('Monthly Data'!N:N,Calculations!$C$116+MOD(N190,Calculations!$C$118))+Control!$C$7*Calculations!$C$83*INDEX('Monthly Data'!O:O,Calculations!$C$116+MOD(N190,Calculations!$C$118))+Control!$C$7*Calculations!$C$84*INDEX('Monthly Data'!P:P,Calculations!$C$116+MOD(N190,Calculations!$C$118))+Control!$C$7*Calculations!$C$85*INDEX('Monthly Data'!Q:Q,Calculations!$C$116+MOD(N190,Calculations!$C$118))+(1-Control!$C$7*Calculations!$C$87)*INDEX('Monthly Data'!R:R,Calculations!$C$116+MOD(N190,Calculations!$C$118))</f>
        <v>6.2631896128884862E-3</v>
      </c>
      <c r="EE190" s="86">
        <f ca="1">Control!$C$7*Calculations!$C$82*INDEX('Monthly Data'!N:N,Calculations!$C$116+MOD(O190,Calculations!$C$118))+Control!$C$7*Calculations!$C$83*INDEX('Monthly Data'!O:O,Calculations!$C$116+MOD(O190,Calculations!$C$118))+Control!$C$7*Calculations!$C$84*INDEX('Monthly Data'!P:P,Calculations!$C$116+MOD(O190,Calculations!$C$118))+Control!$C$7*Calculations!$C$85*INDEX('Monthly Data'!Q:Q,Calculations!$C$116+MOD(O190,Calculations!$C$118))+(1-Control!$C$7*Calculations!$C$87)*INDEX('Monthly Data'!R:R,Calculations!$C$116+MOD(O190,Calculations!$C$118))</f>
        <v>3.1011313347584085E-2</v>
      </c>
      <c r="EF190" s="86">
        <f ca="1">Control!$C$7*Calculations!$C$82*INDEX('Monthly Data'!N:N,Calculations!$C$116+MOD(P190,Calculations!$C$118))+Control!$C$7*Calculations!$C$83*INDEX('Monthly Data'!O:O,Calculations!$C$116+MOD(P190,Calculations!$C$118))+Control!$C$7*Calculations!$C$84*INDEX('Monthly Data'!P:P,Calculations!$C$116+MOD(P190,Calculations!$C$118))+Control!$C$7*Calculations!$C$85*INDEX('Monthly Data'!Q:Q,Calculations!$C$116+MOD(P190,Calculations!$C$118))+(1-Control!$C$7*Calculations!$C$87)*INDEX('Monthly Data'!R:R,Calculations!$C$116+MOD(P190,Calculations!$C$118))</f>
        <v>2.766281641786093E-2</v>
      </c>
      <c r="EG190" s="86">
        <f ca="1">Control!$C$7*Calculations!$C$82*INDEX('Monthly Data'!N:N,Calculations!$C$116+MOD(Q190,Calculations!$C$118))+Control!$C$7*Calculations!$C$83*INDEX('Monthly Data'!O:O,Calculations!$C$116+MOD(Q190,Calculations!$C$118))+Control!$C$7*Calculations!$C$84*INDEX('Monthly Data'!P:P,Calculations!$C$116+MOD(Q190,Calculations!$C$118))+Control!$C$7*Calculations!$C$85*INDEX('Monthly Data'!Q:Q,Calculations!$C$116+MOD(Q190,Calculations!$C$118))+(1-Control!$C$7*Calculations!$C$87)*INDEX('Monthly Data'!R:R,Calculations!$C$116+MOD(Q190,Calculations!$C$118))</f>
        <v>1.5216630695380906E-2</v>
      </c>
      <c r="EH190" s="86">
        <f ca="1">Control!$C$7*Calculations!$C$82*INDEX('Monthly Data'!N:N,Calculations!$C$116+MOD(R190,Calculations!$C$118))+Control!$C$7*Calculations!$C$83*INDEX('Monthly Data'!O:O,Calculations!$C$116+MOD(R190,Calculations!$C$118))+Control!$C$7*Calculations!$C$84*INDEX('Monthly Data'!P:P,Calculations!$C$116+MOD(R190,Calculations!$C$118))+Control!$C$7*Calculations!$C$85*INDEX('Monthly Data'!Q:Q,Calculations!$C$116+MOD(R190,Calculations!$C$118))+(1-Control!$C$7*Calculations!$C$87)*INDEX('Monthly Data'!R:R,Calculations!$C$116+MOD(R190,Calculations!$C$118))</f>
        <v>2.5325873776067674E-2</v>
      </c>
      <c r="EI190" s="86">
        <f ca="1">Control!$C$7*Calculations!$C$82*INDEX('Monthly Data'!N:N,Calculations!$C$116+MOD(S190,Calculations!$C$118))+Control!$C$7*Calculations!$C$83*INDEX('Monthly Data'!O:O,Calculations!$C$116+MOD(S190,Calculations!$C$118))+Control!$C$7*Calculations!$C$84*INDEX('Monthly Data'!P:P,Calculations!$C$116+MOD(S190,Calculations!$C$118))+Control!$C$7*Calculations!$C$85*INDEX('Monthly Data'!Q:Q,Calculations!$C$116+MOD(S190,Calculations!$C$118))+(1-Control!$C$7*Calculations!$C$87)*INDEX('Monthly Data'!R:R,Calculations!$C$116+MOD(S190,Calculations!$C$118))</f>
        <v>2.4722579420195831E-2</v>
      </c>
      <c r="EJ190" s="86">
        <f ca="1">Control!$C$7*Calculations!$C$82*INDEX('Monthly Data'!N:N,Calculations!$C$116+MOD(T190,Calculations!$C$118))+Control!$C$7*Calculations!$C$83*INDEX('Monthly Data'!O:O,Calculations!$C$116+MOD(T190,Calculations!$C$118))+Control!$C$7*Calculations!$C$84*INDEX('Monthly Data'!P:P,Calculations!$C$116+MOD(T190,Calculations!$C$118))+Control!$C$7*Calculations!$C$85*INDEX('Monthly Data'!Q:Q,Calculations!$C$116+MOD(T190,Calculations!$C$118))+(1-Control!$C$7*Calculations!$C$87)*INDEX('Monthly Data'!R:R,Calculations!$C$116+MOD(T190,Calculations!$C$118))</f>
        <v>1.7599621212565995E-2</v>
      </c>
      <c r="EK190" s="86">
        <f ca="1">Control!$C$7*Calculations!$C$82*INDEX('Monthly Data'!N:N,Calculations!$C$116+MOD(U190,Calculations!$C$118))+Control!$C$7*Calculations!$C$83*INDEX('Monthly Data'!O:O,Calculations!$C$116+MOD(U190,Calculations!$C$118))+Control!$C$7*Calculations!$C$84*INDEX('Monthly Data'!P:P,Calculations!$C$116+MOD(U190,Calculations!$C$118))+Control!$C$7*Calculations!$C$85*INDEX('Monthly Data'!Q:Q,Calculations!$C$116+MOD(U190,Calculations!$C$118))+(1-Control!$C$7*Calculations!$C$87)*INDEX('Monthly Data'!R:R,Calculations!$C$116+MOD(U190,Calculations!$C$118))</f>
        <v>1.0921298083007208E-2</v>
      </c>
      <c r="EL190" s="86">
        <f ca="1">Control!$C$7*Calculations!$C$82*INDEX('Monthly Data'!N:N,Calculations!$C$116+MOD(V190,Calculations!$C$118))+Control!$C$7*Calculations!$C$83*INDEX('Monthly Data'!O:O,Calculations!$C$116+MOD(V190,Calculations!$C$118))+Control!$C$7*Calculations!$C$84*INDEX('Monthly Data'!P:P,Calculations!$C$116+MOD(V190,Calculations!$C$118))+Control!$C$7*Calculations!$C$85*INDEX('Monthly Data'!Q:Q,Calculations!$C$116+MOD(V190,Calculations!$C$118))+(1-Control!$C$7*Calculations!$C$87)*INDEX('Monthly Data'!R:R,Calculations!$C$116+MOD(V190,Calculations!$C$118))</f>
        <v>2.9708469559001142E-2</v>
      </c>
      <c r="EM190" s="86">
        <f ca="1">Control!$C$7*Calculations!$C$82*INDEX('Monthly Data'!N:N,Calculations!$C$116+MOD(W190,Calculations!$C$118))+Control!$C$7*Calculations!$C$83*INDEX('Monthly Data'!O:O,Calculations!$C$116+MOD(W190,Calculations!$C$118))+Control!$C$7*Calculations!$C$84*INDEX('Monthly Data'!P:P,Calculations!$C$116+MOD(W190,Calculations!$C$118))+Control!$C$7*Calculations!$C$85*INDEX('Monthly Data'!Q:Q,Calculations!$C$116+MOD(W190,Calculations!$C$118))+(1-Control!$C$7*Calculations!$C$87)*INDEX('Monthly Data'!R:R,Calculations!$C$116+MOD(W190,Calculations!$C$118))</f>
        <v>-4.0413381192162513E-2</v>
      </c>
      <c r="EN190" s="86">
        <f ca="1">Control!$C$7*Calculations!$C$82*INDEX('Monthly Data'!N:N,Calculations!$C$116+MOD(X190,Calculations!$C$118))+Control!$C$7*Calculations!$C$83*INDEX('Monthly Data'!O:O,Calculations!$C$116+MOD(X190,Calculations!$C$118))+Control!$C$7*Calculations!$C$84*INDEX('Monthly Data'!P:P,Calculations!$C$116+MOD(X190,Calculations!$C$118))+Control!$C$7*Calculations!$C$85*INDEX('Monthly Data'!Q:Q,Calculations!$C$116+MOD(X190,Calculations!$C$118))+(1-Control!$C$7*Calculations!$C$87)*INDEX('Monthly Data'!R:R,Calculations!$C$116+MOD(X190,Calculations!$C$118))</f>
        <v>-4.3408051735618014E-2</v>
      </c>
      <c r="EO190" s="86">
        <f ca="1">Control!$C$7*Calculations!$C$82*INDEX('Monthly Data'!N:N,Calculations!$C$116+MOD(Y190,Calculations!$C$118))+Control!$C$7*Calculations!$C$83*INDEX('Monthly Data'!O:O,Calculations!$C$116+MOD(Y190,Calculations!$C$118))+Control!$C$7*Calculations!$C$84*INDEX('Monthly Data'!P:P,Calculations!$C$116+MOD(Y190,Calculations!$C$118))+Control!$C$7*Calculations!$C$85*INDEX('Monthly Data'!Q:Q,Calculations!$C$116+MOD(Y190,Calculations!$C$118))+(1-Control!$C$7*Calculations!$C$87)*INDEX('Monthly Data'!R:R,Calculations!$C$116+MOD(Y190,Calculations!$C$118))</f>
        <v>3.0957942835585645E-2</v>
      </c>
      <c r="EP190" s="86">
        <f ca="1">Control!$C$7*Calculations!$C$82*INDEX('Monthly Data'!N:N,Calculations!$C$116+MOD(Z190,Calculations!$C$118))+Control!$C$7*Calculations!$C$83*INDEX('Monthly Data'!O:O,Calculations!$C$116+MOD(Z190,Calculations!$C$118))+Control!$C$7*Calculations!$C$84*INDEX('Monthly Data'!P:P,Calculations!$C$116+MOD(Z190,Calculations!$C$118))+Control!$C$7*Calculations!$C$85*INDEX('Monthly Data'!Q:Q,Calculations!$C$116+MOD(Z190,Calculations!$C$118))+(1-Control!$C$7*Calculations!$C$87)*INDEX('Monthly Data'!R:R,Calculations!$C$116+MOD(Z190,Calculations!$C$118))</f>
        <v>6.6954569943530936E-3</v>
      </c>
      <c r="EQ190" s="86">
        <f ca="1">Control!$C$7*Calculations!$C$82*INDEX('Monthly Data'!N:N,Calculations!$C$116+MOD(AA190,Calculations!$C$118))+Control!$C$7*Calculations!$C$83*INDEX('Monthly Data'!O:O,Calculations!$C$116+MOD(AA190,Calculations!$C$118))+Control!$C$7*Calculations!$C$84*INDEX('Monthly Data'!P:P,Calculations!$C$116+MOD(AA190,Calculations!$C$118))+Control!$C$7*Calculations!$C$85*INDEX('Monthly Data'!Q:Q,Calculations!$C$116+MOD(AA190,Calculations!$C$118))+(1-Control!$C$7*Calculations!$C$87)*INDEX('Monthly Data'!R:R,Calculations!$C$116+MOD(AA190,Calculations!$C$118))</f>
        <v>6.4539397490030407E-3</v>
      </c>
      <c r="ER190" s="86">
        <f ca="1">Control!$C$7*Calculations!$C$82*INDEX('Monthly Data'!N:N,Calculations!$C$116+MOD(AB190,Calculations!$C$118))+Control!$C$7*Calculations!$C$83*INDEX('Monthly Data'!O:O,Calculations!$C$116+MOD(AB190,Calculations!$C$118))+Control!$C$7*Calculations!$C$84*INDEX('Monthly Data'!P:P,Calculations!$C$116+MOD(AB190,Calculations!$C$118))+Control!$C$7*Calculations!$C$85*INDEX('Monthly Data'!Q:Q,Calculations!$C$116+MOD(AB190,Calculations!$C$118))+(1-Control!$C$7*Calculations!$C$87)*INDEX('Monthly Data'!R:R,Calculations!$C$116+MOD(AB190,Calculations!$C$118))</f>
        <v>2.5325873776067674E-2</v>
      </c>
      <c r="ES190" s="86">
        <f ca="1">Control!$C$7*Calculations!$C$82*INDEX('Monthly Data'!N:N,Calculations!$C$116+MOD(AC190,Calculations!$C$118))+Control!$C$7*Calculations!$C$83*INDEX('Monthly Data'!O:O,Calculations!$C$116+MOD(AC190,Calculations!$C$118))+Control!$C$7*Calculations!$C$84*INDEX('Monthly Data'!P:P,Calculations!$C$116+MOD(AC190,Calculations!$C$118))+Control!$C$7*Calculations!$C$85*INDEX('Monthly Data'!Q:Q,Calculations!$C$116+MOD(AC190,Calculations!$C$118))+(1-Control!$C$7*Calculations!$C$87)*INDEX('Monthly Data'!R:R,Calculations!$C$116+MOD(AC190,Calculations!$C$118))</f>
        <v>1.5115046179922851E-2</v>
      </c>
      <c r="ET190" s="86">
        <f ca="1">Control!$C$7*Calculations!$C$82*INDEX('Monthly Data'!N:N,Calculations!$C$116+MOD(AD190,Calculations!$C$118))+Control!$C$7*Calculations!$C$83*INDEX('Monthly Data'!O:O,Calculations!$C$116+MOD(AD190,Calculations!$C$118))+Control!$C$7*Calculations!$C$84*INDEX('Monthly Data'!P:P,Calculations!$C$116+MOD(AD190,Calculations!$C$118))+Control!$C$7*Calculations!$C$85*INDEX('Monthly Data'!Q:Q,Calculations!$C$116+MOD(AD190,Calculations!$C$118))+(1-Control!$C$7*Calculations!$C$87)*INDEX('Monthly Data'!R:R,Calculations!$C$116+MOD(AD190,Calculations!$C$118))</f>
        <v>-7.8872955230675015E-3</v>
      </c>
      <c r="EU190" s="86">
        <f ca="1">Control!$C$7*Calculations!$C$82*INDEX('Monthly Data'!N:N,Calculations!$C$116+MOD(AE190,Calculations!$C$118))+Control!$C$7*Calculations!$C$83*INDEX('Monthly Data'!O:O,Calculations!$C$116+MOD(AE190,Calculations!$C$118))+Control!$C$7*Calculations!$C$84*INDEX('Monthly Data'!P:P,Calculations!$C$116+MOD(AE190,Calculations!$C$118))+Control!$C$7*Calculations!$C$85*INDEX('Monthly Data'!Q:Q,Calculations!$C$116+MOD(AE190,Calculations!$C$118))+(1-Control!$C$7*Calculations!$C$87)*INDEX('Monthly Data'!R:R,Calculations!$C$116+MOD(AE190,Calculations!$C$118))</f>
        <v>-2.0259958308006688E-2</v>
      </c>
      <c r="EV190" s="86">
        <f ca="1">Control!$C$7*Calculations!$C$82*INDEX('Monthly Data'!N:N,Calculations!$C$116+MOD(AF190,Calculations!$C$118))+Control!$C$7*Calculations!$C$83*INDEX('Monthly Data'!O:O,Calculations!$C$116+MOD(AF190,Calculations!$C$118))+Control!$C$7*Calculations!$C$84*INDEX('Monthly Data'!P:P,Calculations!$C$116+MOD(AF190,Calculations!$C$118))+Control!$C$7*Calculations!$C$85*INDEX('Monthly Data'!Q:Q,Calculations!$C$116+MOD(AF190,Calculations!$C$118))+(1-Control!$C$7*Calculations!$C$87)*INDEX('Monthly Data'!R:R,Calculations!$C$116+MOD(AF190,Calculations!$C$118))</f>
        <v>1.0921298083007208E-2</v>
      </c>
      <c r="EW190" s="86">
        <f ca="1">Control!$C$7*Calculations!$C$82*INDEX('Monthly Data'!N:N,Calculations!$C$116+MOD(AG190,Calculations!$C$118))+Control!$C$7*Calculations!$C$83*INDEX('Monthly Data'!O:O,Calculations!$C$116+MOD(AG190,Calculations!$C$118))+Control!$C$7*Calculations!$C$84*INDEX('Monthly Data'!P:P,Calculations!$C$116+MOD(AG190,Calculations!$C$118))+Control!$C$7*Calculations!$C$85*INDEX('Monthly Data'!Q:Q,Calculations!$C$116+MOD(AG190,Calculations!$C$118))+(1-Control!$C$7*Calculations!$C$87)*INDEX('Monthly Data'!R:R,Calculations!$C$116+MOD(AG190,Calculations!$C$118))</f>
        <v>6.1009361253630504E-2</v>
      </c>
      <c r="EX190" s="86">
        <f ca="1">Control!$C$7*Calculations!$C$82*INDEX('Monthly Data'!N:N,Calculations!$C$116+MOD(AH190,Calculations!$C$118))+Control!$C$7*Calculations!$C$83*INDEX('Monthly Data'!O:O,Calculations!$C$116+MOD(AH190,Calculations!$C$118))+Control!$C$7*Calculations!$C$84*INDEX('Monthly Data'!P:P,Calculations!$C$116+MOD(AH190,Calculations!$C$118))+Control!$C$7*Calculations!$C$85*INDEX('Monthly Data'!Q:Q,Calculations!$C$116+MOD(AH190,Calculations!$C$118))+(1-Control!$C$7*Calculations!$C$87)*INDEX('Monthly Data'!R:R,Calculations!$C$116+MOD(AH190,Calculations!$C$118))</f>
        <v>-2.0269389991732112E-2</v>
      </c>
      <c r="EY190" s="86">
        <f ca="1">Control!$C$7*Calculations!$C$82*INDEX('Monthly Data'!N:N,Calculations!$C$116+MOD(AI190,Calculations!$C$118))+Control!$C$7*Calculations!$C$83*INDEX('Monthly Data'!O:O,Calculations!$C$116+MOD(AI190,Calculations!$C$118))+Control!$C$7*Calculations!$C$84*INDEX('Monthly Data'!P:P,Calculations!$C$116+MOD(AI190,Calculations!$C$118))+Control!$C$7*Calculations!$C$85*INDEX('Monthly Data'!Q:Q,Calculations!$C$116+MOD(AI190,Calculations!$C$118))+(1-Control!$C$7*Calculations!$C$87)*INDEX('Monthly Data'!R:R,Calculations!$C$116+MOD(AI190,Calculations!$C$118))</f>
        <v>-7.3651264633385334E-4</v>
      </c>
      <c r="EZ190" s="86">
        <f ca="1">Control!$C$7*Calculations!$C$82*INDEX('Monthly Data'!N:N,Calculations!$C$116+MOD(AJ190,Calculations!$C$118))+Control!$C$7*Calculations!$C$83*INDEX('Monthly Data'!O:O,Calculations!$C$116+MOD(AJ190,Calculations!$C$118))+Control!$C$7*Calculations!$C$84*INDEX('Monthly Data'!P:P,Calculations!$C$116+MOD(AJ190,Calculations!$C$118))+Control!$C$7*Calculations!$C$85*INDEX('Monthly Data'!Q:Q,Calculations!$C$116+MOD(AJ190,Calculations!$C$118))+(1-Control!$C$7*Calculations!$C$87)*INDEX('Monthly Data'!R:R,Calculations!$C$116+MOD(AJ190,Calculations!$C$118))</f>
        <v>1.7361594973213587E-2</v>
      </c>
      <c r="FA190" s="86">
        <f ca="1">Control!$C$7*Calculations!$C$82*INDEX('Monthly Data'!N:N,Calculations!$C$116+MOD(AK190,Calculations!$C$118))+Control!$C$7*Calculations!$C$83*INDEX('Monthly Data'!O:O,Calculations!$C$116+MOD(AK190,Calculations!$C$118))+Control!$C$7*Calculations!$C$84*INDEX('Monthly Data'!P:P,Calculations!$C$116+MOD(AK190,Calculations!$C$118))+Control!$C$7*Calculations!$C$85*INDEX('Monthly Data'!Q:Q,Calculations!$C$116+MOD(AK190,Calculations!$C$118))+(1-Control!$C$7*Calculations!$C$87)*INDEX('Monthly Data'!R:R,Calculations!$C$116+MOD(AK190,Calculations!$C$118))</f>
        <v>-1.0485101266941802E-2</v>
      </c>
      <c r="FB190" s="86">
        <f ca="1">Control!$C$7*Calculations!$C$82*INDEX('Monthly Data'!N:N,Calculations!$C$116+MOD(AL190,Calculations!$C$118))+Control!$C$7*Calculations!$C$83*INDEX('Monthly Data'!O:O,Calculations!$C$116+MOD(AL190,Calculations!$C$118))+Control!$C$7*Calculations!$C$84*INDEX('Monthly Data'!P:P,Calculations!$C$116+MOD(AL190,Calculations!$C$118))+Control!$C$7*Calculations!$C$85*INDEX('Monthly Data'!Q:Q,Calculations!$C$116+MOD(AL190,Calculations!$C$118))+(1-Control!$C$7*Calculations!$C$87)*INDEX('Monthly Data'!R:R,Calculations!$C$116+MOD(AL190,Calculations!$C$118))</f>
        <v>6.6954569943530936E-3</v>
      </c>
      <c r="FC190" s="86">
        <f ca="1">Control!$C$7*Calculations!$C$82*INDEX('Monthly Data'!N:N,Calculations!$C$116+MOD(AM190,Calculations!$C$118))+Control!$C$7*Calculations!$C$83*INDEX('Monthly Data'!O:O,Calculations!$C$116+MOD(AM190,Calculations!$C$118))+Control!$C$7*Calculations!$C$84*INDEX('Monthly Data'!P:P,Calculations!$C$116+MOD(AM190,Calculations!$C$118))+Control!$C$7*Calculations!$C$85*INDEX('Monthly Data'!Q:Q,Calculations!$C$116+MOD(AM190,Calculations!$C$118))+(1-Control!$C$7*Calculations!$C$87)*INDEX('Monthly Data'!R:R,Calculations!$C$116+MOD(AM190,Calculations!$C$118))</f>
        <v>3.7118215575026904E-2</v>
      </c>
      <c r="FD190" s="86">
        <f ca="1">Control!$C$7*Calculations!$C$82*INDEX('Monthly Data'!N:N,Calculations!$C$116+MOD(AN190,Calculations!$C$118))+Control!$C$7*Calculations!$C$83*INDEX('Monthly Data'!O:O,Calculations!$C$116+MOD(AN190,Calculations!$C$118))+Control!$C$7*Calculations!$C$84*INDEX('Monthly Data'!P:P,Calculations!$C$116+MOD(AN190,Calculations!$C$118))+Control!$C$7*Calculations!$C$85*INDEX('Monthly Data'!Q:Q,Calculations!$C$116+MOD(AN190,Calculations!$C$118))+(1-Control!$C$7*Calculations!$C$87)*INDEX('Monthly Data'!R:R,Calculations!$C$116+MOD(AN190,Calculations!$C$118))</f>
        <v>-9.9526758408448549E-3</v>
      </c>
      <c r="FE190" s="86">
        <f ca="1">Control!$C$7*Calculations!$C$82*INDEX('Monthly Data'!N:N,Calculations!$C$116+MOD(AO190,Calculations!$C$118))+Control!$C$7*Calculations!$C$83*INDEX('Monthly Data'!O:O,Calculations!$C$116+MOD(AO190,Calculations!$C$118))+Control!$C$7*Calculations!$C$84*INDEX('Monthly Data'!P:P,Calculations!$C$116+MOD(AO190,Calculations!$C$118))+Control!$C$7*Calculations!$C$85*INDEX('Monthly Data'!Q:Q,Calculations!$C$116+MOD(AO190,Calculations!$C$118))+(1-Control!$C$7*Calculations!$C$87)*INDEX('Monthly Data'!R:R,Calculations!$C$116+MOD(AO190,Calculations!$C$118))</f>
        <v>2.377894462657602E-2</v>
      </c>
      <c r="FF190" s="86">
        <f ca="1">Control!$C$7*Calculations!$C$82*INDEX('Monthly Data'!N:N,Calculations!$C$116+MOD(AP190,Calculations!$C$118))+Control!$C$7*Calculations!$C$83*INDEX('Monthly Data'!O:O,Calculations!$C$116+MOD(AP190,Calculations!$C$118))+Control!$C$7*Calculations!$C$84*INDEX('Monthly Data'!P:P,Calculations!$C$116+MOD(AP190,Calculations!$C$118))+Control!$C$7*Calculations!$C$85*INDEX('Monthly Data'!Q:Q,Calculations!$C$116+MOD(AP190,Calculations!$C$118))+(1-Control!$C$7*Calculations!$C$87)*INDEX('Monthly Data'!R:R,Calculations!$C$116+MOD(AP190,Calculations!$C$118))</f>
        <v>1.0415351832335435E-2</v>
      </c>
      <c r="FG190" s="86">
        <f ca="1">Control!$C$7*Calculations!$C$82*INDEX('Monthly Data'!N:N,Calculations!$C$116+MOD(AQ190,Calculations!$C$118))+Control!$C$7*Calculations!$C$83*INDEX('Monthly Data'!O:O,Calculations!$C$116+MOD(AQ190,Calculations!$C$118))+Control!$C$7*Calculations!$C$84*INDEX('Monthly Data'!P:P,Calculations!$C$116+MOD(AQ190,Calculations!$C$118))+Control!$C$7*Calculations!$C$85*INDEX('Monthly Data'!Q:Q,Calculations!$C$116+MOD(AQ190,Calculations!$C$118))+(1-Control!$C$7*Calculations!$C$87)*INDEX('Monthly Data'!R:R,Calculations!$C$116+MOD(AQ190,Calculations!$C$118))</f>
        <v>4.5735623984309991E-2</v>
      </c>
      <c r="FH190" s="86">
        <f ca="1">Control!$C$7*Calculations!$C$82*INDEX('Monthly Data'!N:N,Calculations!$C$116+MOD(AR190,Calculations!$C$118))+Control!$C$7*Calculations!$C$83*INDEX('Monthly Data'!O:O,Calculations!$C$116+MOD(AR190,Calculations!$C$118))+Control!$C$7*Calculations!$C$84*INDEX('Monthly Data'!P:P,Calculations!$C$116+MOD(AR190,Calculations!$C$118))+Control!$C$7*Calculations!$C$85*INDEX('Monthly Data'!Q:Q,Calculations!$C$116+MOD(AR190,Calculations!$C$118))+(1-Control!$C$7*Calculations!$C$87)*INDEX('Monthly Data'!R:R,Calculations!$C$116+MOD(AR190,Calculations!$C$118))</f>
        <v>8.3814116887657771E-3</v>
      </c>
      <c r="FI190" s="86">
        <f ca="1">Control!$C$7*Calculations!$C$82*INDEX('Monthly Data'!N:N,Calculations!$C$116+MOD(AS190,Calculations!$C$118))+Control!$C$7*Calculations!$C$83*INDEX('Monthly Data'!O:O,Calculations!$C$116+MOD(AS190,Calculations!$C$118))+Control!$C$7*Calculations!$C$84*INDEX('Monthly Data'!P:P,Calculations!$C$116+MOD(AS190,Calculations!$C$118))+Control!$C$7*Calculations!$C$85*INDEX('Monthly Data'!Q:Q,Calculations!$C$116+MOD(AS190,Calculations!$C$118))+(1-Control!$C$7*Calculations!$C$87)*INDEX('Monthly Data'!R:R,Calculations!$C$116+MOD(AS190,Calculations!$C$118))</f>
        <v>-9.8327855560634558E-3</v>
      </c>
      <c r="FJ190" s="86">
        <f ca="1">Control!$C$7*Calculations!$C$82*INDEX('Monthly Data'!N:N,Calculations!$C$116+MOD(AT190,Calculations!$C$118))+Control!$C$7*Calculations!$C$83*INDEX('Monthly Data'!O:O,Calculations!$C$116+MOD(AT190,Calculations!$C$118))+Control!$C$7*Calculations!$C$84*INDEX('Monthly Data'!P:P,Calculations!$C$116+MOD(AT190,Calculations!$C$118))+Control!$C$7*Calculations!$C$85*INDEX('Monthly Data'!Q:Q,Calculations!$C$116+MOD(AT190,Calculations!$C$118))+(1-Control!$C$7*Calculations!$C$87)*INDEX('Monthly Data'!R:R,Calculations!$C$116+MOD(AT190,Calculations!$C$118))</f>
        <v>7.5897487599915015E-3</v>
      </c>
      <c r="FK190" s="86">
        <f ca="1">Control!$C$7*Calculations!$C$82*INDEX('Monthly Data'!N:N,Calculations!$C$116+MOD(AU190,Calculations!$C$118))+Control!$C$7*Calculations!$C$83*INDEX('Monthly Data'!O:O,Calculations!$C$116+MOD(AU190,Calculations!$C$118))+Control!$C$7*Calculations!$C$84*INDEX('Monthly Data'!P:P,Calculations!$C$116+MOD(AU190,Calculations!$C$118))+Control!$C$7*Calculations!$C$85*INDEX('Monthly Data'!Q:Q,Calculations!$C$116+MOD(AU190,Calculations!$C$118))+(1-Control!$C$7*Calculations!$C$87)*INDEX('Monthly Data'!R:R,Calculations!$C$116+MOD(AU190,Calculations!$C$118))</f>
        <v>-1.8530040247387896E-2</v>
      </c>
      <c r="FL190" s="86">
        <f ca="1">Control!$C$7*Calculations!$C$82*INDEX('Monthly Data'!N:N,Calculations!$C$116+MOD(AV190,Calculations!$C$118))+Control!$C$7*Calculations!$C$83*INDEX('Monthly Data'!O:O,Calculations!$C$116+MOD(AV190,Calculations!$C$118))+Control!$C$7*Calculations!$C$84*INDEX('Monthly Data'!P:P,Calculations!$C$116+MOD(AV190,Calculations!$C$118))+Control!$C$7*Calculations!$C$85*INDEX('Monthly Data'!Q:Q,Calculations!$C$116+MOD(AV190,Calculations!$C$118))+(1-Control!$C$7*Calculations!$C$87)*INDEX('Monthly Data'!R:R,Calculations!$C$116+MOD(AV190,Calculations!$C$118))</f>
        <v>-1.9947061878162777E-2</v>
      </c>
      <c r="FM190" s="86">
        <f ca="1">Control!$C$7*Calculations!$C$82*INDEX('Monthly Data'!N:N,Calculations!$C$116+MOD(AW190,Calculations!$C$118))+Control!$C$7*Calculations!$C$83*INDEX('Monthly Data'!O:O,Calculations!$C$116+MOD(AW190,Calculations!$C$118))+Control!$C$7*Calculations!$C$84*INDEX('Monthly Data'!P:P,Calculations!$C$116+MOD(AW190,Calculations!$C$118))+Control!$C$7*Calculations!$C$85*INDEX('Monthly Data'!Q:Q,Calculations!$C$116+MOD(AW190,Calculations!$C$118))+(1-Control!$C$7*Calculations!$C$87)*INDEX('Monthly Data'!R:R,Calculations!$C$116+MOD(AW190,Calculations!$C$118))</f>
        <v>3.0957942835585645E-2</v>
      </c>
      <c r="FN190" s="86">
        <f ca="1">Control!$C$7*Calculations!$C$82*INDEX('Monthly Data'!N:N,Calculations!$C$116+MOD(AX190,Calculations!$C$118))+Control!$C$7*Calculations!$C$83*INDEX('Monthly Data'!O:O,Calculations!$C$116+MOD(AX190,Calculations!$C$118))+Control!$C$7*Calculations!$C$84*INDEX('Monthly Data'!P:P,Calculations!$C$116+MOD(AX190,Calculations!$C$118))+Control!$C$7*Calculations!$C$85*INDEX('Monthly Data'!Q:Q,Calculations!$C$116+MOD(AX190,Calculations!$C$118))+(1-Control!$C$7*Calculations!$C$87)*INDEX('Monthly Data'!R:R,Calculations!$C$116+MOD(AX190,Calculations!$C$118))</f>
        <v>5.1972609868760735E-3</v>
      </c>
      <c r="FO190" s="86">
        <f ca="1">Control!$C$7*Calculations!$C$82*INDEX('Monthly Data'!N:N,Calculations!$C$116+MOD(AY190,Calculations!$C$118))+Control!$C$7*Calculations!$C$83*INDEX('Monthly Data'!O:O,Calculations!$C$116+MOD(AY190,Calculations!$C$118))+Control!$C$7*Calculations!$C$84*INDEX('Monthly Data'!P:P,Calculations!$C$116+MOD(AY190,Calculations!$C$118))+Control!$C$7*Calculations!$C$85*INDEX('Monthly Data'!Q:Q,Calculations!$C$116+MOD(AY190,Calculations!$C$118))+(1-Control!$C$7*Calculations!$C$87)*INDEX('Monthly Data'!R:R,Calculations!$C$116+MOD(AY190,Calculations!$C$118))</f>
        <v>1.7361594973213587E-2</v>
      </c>
      <c r="FP190" s="86">
        <f ca="1">Control!$C$7*Calculations!$C$82*INDEX('Monthly Data'!N:N,Calculations!$C$116+MOD(AZ190,Calculations!$C$118))+Control!$C$7*Calculations!$C$83*INDEX('Monthly Data'!O:O,Calculations!$C$116+MOD(AZ190,Calculations!$C$118))+Control!$C$7*Calculations!$C$84*INDEX('Monthly Data'!P:P,Calculations!$C$116+MOD(AZ190,Calculations!$C$118))+Control!$C$7*Calculations!$C$85*INDEX('Monthly Data'!Q:Q,Calculations!$C$116+MOD(AZ190,Calculations!$C$118))+(1-Control!$C$7*Calculations!$C$87)*INDEX('Monthly Data'!R:R,Calculations!$C$116+MOD(AZ190,Calculations!$C$118))</f>
        <v>-3.53368065312233E-2</v>
      </c>
      <c r="FQ190" s="86">
        <f ca="1">Control!$C$7*Calculations!$C$82*INDEX('Monthly Data'!N:N,Calculations!$C$116+MOD(BA190,Calculations!$C$118))+Control!$C$7*Calculations!$C$83*INDEX('Monthly Data'!O:O,Calculations!$C$116+MOD(BA190,Calculations!$C$118))+Control!$C$7*Calculations!$C$84*INDEX('Monthly Data'!P:P,Calculations!$C$116+MOD(BA190,Calculations!$C$118))+Control!$C$7*Calculations!$C$85*INDEX('Monthly Data'!Q:Q,Calculations!$C$116+MOD(BA190,Calculations!$C$118))+(1-Control!$C$7*Calculations!$C$87)*INDEX('Monthly Data'!R:R,Calculations!$C$116+MOD(BA190,Calculations!$C$118))</f>
        <v>1.5216630695380906E-2</v>
      </c>
      <c r="FR190" s="86">
        <f ca="1">Control!$C$7*Calculations!$C$82*INDEX('Monthly Data'!N:N,Calculations!$C$116+MOD(BB190,Calculations!$C$118))+Control!$C$7*Calculations!$C$83*INDEX('Monthly Data'!O:O,Calculations!$C$116+MOD(BB190,Calculations!$C$118))+Control!$C$7*Calculations!$C$84*INDEX('Monthly Data'!P:P,Calculations!$C$116+MOD(BB190,Calculations!$C$118))+Control!$C$7*Calculations!$C$85*INDEX('Monthly Data'!Q:Q,Calculations!$C$116+MOD(BB190,Calculations!$C$118))+(1-Control!$C$7*Calculations!$C$87)*INDEX('Monthly Data'!R:R,Calculations!$C$116+MOD(BB190,Calculations!$C$118))</f>
        <v>2.4470405846852006E-3</v>
      </c>
      <c r="FS190" s="86">
        <f ca="1">Control!$C$7*Calculations!$C$82*INDEX('Monthly Data'!N:N,Calculations!$C$116+MOD(BC190,Calculations!$C$118))+Control!$C$7*Calculations!$C$83*INDEX('Monthly Data'!O:O,Calculations!$C$116+MOD(BC190,Calculations!$C$118))+Control!$C$7*Calculations!$C$84*INDEX('Monthly Data'!P:P,Calculations!$C$116+MOD(BC190,Calculations!$C$118))+Control!$C$7*Calculations!$C$85*INDEX('Monthly Data'!Q:Q,Calculations!$C$116+MOD(BC190,Calculations!$C$118))+(1-Control!$C$7*Calculations!$C$87)*INDEX('Monthly Data'!R:R,Calculations!$C$116+MOD(BC190,Calculations!$C$118))</f>
        <v>5.3309355465453899E-3</v>
      </c>
      <c r="FT190" s="86">
        <f ca="1">Control!$C$7*Calculations!$C$82*INDEX('Monthly Data'!N:N,Calculations!$C$116+MOD(BD190,Calculations!$C$118))+Control!$C$7*Calculations!$C$83*INDEX('Monthly Data'!O:O,Calculations!$C$116+MOD(BD190,Calculations!$C$118))+Control!$C$7*Calculations!$C$84*INDEX('Monthly Data'!P:P,Calculations!$C$116+MOD(BD190,Calculations!$C$118))+Control!$C$7*Calculations!$C$85*INDEX('Monthly Data'!Q:Q,Calculations!$C$116+MOD(BD190,Calculations!$C$118))+(1-Control!$C$7*Calculations!$C$87)*INDEX('Monthly Data'!R:R,Calculations!$C$116+MOD(BD190,Calculations!$C$118))</f>
        <v>3.9251937367756782E-3</v>
      </c>
      <c r="FU190" s="86">
        <f ca="1">Control!$C$7*Calculations!$C$82*INDEX('Monthly Data'!N:N,Calculations!$C$116+MOD(BE190,Calculations!$C$118))+Control!$C$7*Calculations!$C$83*INDEX('Monthly Data'!O:O,Calculations!$C$116+MOD(BE190,Calculations!$C$118))+Control!$C$7*Calculations!$C$84*INDEX('Monthly Data'!P:P,Calculations!$C$116+MOD(BE190,Calculations!$C$118))+Control!$C$7*Calculations!$C$85*INDEX('Monthly Data'!Q:Q,Calculations!$C$116+MOD(BE190,Calculations!$C$118))+(1-Control!$C$7*Calculations!$C$87)*INDEX('Monthly Data'!R:R,Calculations!$C$116+MOD(BE190,Calculations!$C$118))</f>
        <v>-1.0485101266941802E-2</v>
      </c>
      <c r="FV190" s="86">
        <f ca="1">Control!$C$7*Calculations!$C$82*INDEX('Monthly Data'!N:N,Calculations!$C$116+MOD(BF190,Calculations!$C$118))+Control!$C$7*Calculations!$C$83*INDEX('Monthly Data'!O:O,Calculations!$C$116+MOD(BF190,Calculations!$C$118))+Control!$C$7*Calculations!$C$84*INDEX('Monthly Data'!P:P,Calculations!$C$116+MOD(BF190,Calculations!$C$118))+Control!$C$7*Calculations!$C$85*INDEX('Monthly Data'!Q:Q,Calculations!$C$116+MOD(BF190,Calculations!$C$118))+(1-Control!$C$7*Calculations!$C$87)*INDEX('Monthly Data'!R:R,Calculations!$C$116+MOD(BF190,Calculations!$C$118))</f>
        <v>6.2631896128884862E-3</v>
      </c>
      <c r="FW190" s="86">
        <f ca="1">Control!$C$7*Calculations!$C$82*INDEX('Monthly Data'!N:N,Calculations!$C$116+MOD(BG190,Calculations!$C$118))+Control!$C$7*Calculations!$C$83*INDEX('Monthly Data'!O:O,Calculations!$C$116+MOD(BG190,Calculations!$C$118))+Control!$C$7*Calculations!$C$84*INDEX('Monthly Data'!P:P,Calculations!$C$116+MOD(BG190,Calculations!$C$118))+Control!$C$7*Calculations!$C$85*INDEX('Monthly Data'!Q:Q,Calculations!$C$116+MOD(BG190,Calculations!$C$118))+(1-Control!$C$7*Calculations!$C$87)*INDEX('Monthly Data'!R:R,Calculations!$C$116+MOD(BG190,Calculations!$C$118))</f>
        <v>6.6954569943530936E-3</v>
      </c>
      <c r="FX190" s="86">
        <f ca="1">Control!$C$7*Calculations!$C$82*INDEX('Monthly Data'!N:N,Calculations!$C$116+MOD(BH190,Calculations!$C$118))+Control!$C$7*Calculations!$C$83*INDEX('Monthly Data'!O:O,Calculations!$C$116+MOD(BH190,Calculations!$C$118))+Control!$C$7*Calculations!$C$84*INDEX('Monthly Data'!P:P,Calculations!$C$116+MOD(BH190,Calculations!$C$118))+Control!$C$7*Calculations!$C$85*INDEX('Monthly Data'!Q:Q,Calculations!$C$116+MOD(BH190,Calculations!$C$118))+(1-Control!$C$7*Calculations!$C$87)*INDEX('Monthly Data'!R:R,Calculations!$C$116+MOD(BH190,Calculations!$C$118))</f>
        <v>1.7361594973213587E-2</v>
      </c>
      <c r="FY190" s="86">
        <f ca="1">Control!$C$7*Calculations!$C$82*INDEX('Monthly Data'!N:N,Calculations!$C$116+MOD(BI190,Calculations!$C$118))+Control!$C$7*Calculations!$C$83*INDEX('Monthly Data'!O:O,Calculations!$C$116+MOD(BI190,Calculations!$C$118))+Control!$C$7*Calculations!$C$84*INDEX('Monthly Data'!P:P,Calculations!$C$116+MOD(BI190,Calculations!$C$118))+Control!$C$7*Calculations!$C$85*INDEX('Monthly Data'!Q:Q,Calculations!$C$116+MOD(BI190,Calculations!$C$118))+(1-Control!$C$7*Calculations!$C$87)*INDEX('Monthly Data'!R:R,Calculations!$C$116+MOD(BI190,Calculations!$C$118))</f>
        <v>3.0957942835585645E-2</v>
      </c>
      <c r="FZ190" s="86">
        <f ca="1">Control!$C$7*Calculations!$C$82*INDEX('Monthly Data'!N:N,Calculations!$C$116+MOD(BJ190,Calculations!$C$118))+Control!$C$7*Calculations!$C$83*INDEX('Monthly Data'!O:O,Calculations!$C$116+MOD(BJ190,Calculations!$C$118))+Control!$C$7*Calculations!$C$84*INDEX('Monthly Data'!P:P,Calculations!$C$116+MOD(BJ190,Calculations!$C$118))+Control!$C$7*Calculations!$C$85*INDEX('Monthly Data'!Q:Q,Calculations!$C$116+MOD(BJ190,Calculations!$C$118))+(1-Control!$C$7*Calculations!$C$87)*INDEX('Monthly Data'!R:R,Calculations!$C$116+MOD(BJ190,Calculations!$C$118))</f>
        <v>1.2722494017511032E-2</v>
      </c>
      <c r="GA190" s="86">
        <f ca="1">Control!$C$7*Calculations!$C$82*INDEX('Monthly Data'!N:N,Calculations!$C$116+MOD(BK190,Calculations!$C$118))+Control!$C$7*Calculations!$C$83*INDEX('Monthly Data'!O:O,Calculations!$C$116+MOD(BK190,Calculations!$C$118))+Control!$C$7*Calculations!$C$84*INDEX('Monthly Data'!P:P,Calculations!$C$116+MOD(BK190,Calculations!$C$118))+Control!$C$7*Calculations!$C$85*INDEX('Monthly Data'!Q:Q,Calculations!$C$116+MOD(BK190,Calculations!$C$118))+(1-Control!$C$7*Calculations!$C$87)*INDEX('Monthly Data'!R:R,Calculations!$C$116+MOD(BK190,Calculations!$C$118))</f>
        <v>1.7484305259657981E-2</v>
      </c>
      <c r="GB190" s="86">
        <f ca="1">Control!$C$7*Calculations!$C$82*INDEX('Monthly Data'!N:N,Calculations!$C$116+MOD(BL190,Calculations!$C$118))+Control!$C$7*Calculations!$C$83*INDEX('Monthly Data'!O:O,Calculations!$C$116+MOD(BL190,Calculations!$C$118))+Control!$C$7*Calculations!$C$84*INDEX('Monthly Data'!P:P,Calculations!$C$116+MOD(BL190,Calculations!$C$118))+Control!$C$7*Calculations!$C$85*INDEX('Monthly Data'!Q:Q,Calculations!$C$116+MOD(BL190,Calculations!$C$118))+(1-Control!$C$7*Calculations!$C$87)*INDEX('Monthly Data'!R:R,Calculations!$C$116+MOD(BL190,Calculations!$C$118))</f>
        <v>2.3852824346838646E-2</v>
      </c>
      <c r="GC190" s="86">
        <f ca="1">Control!$C$7*Calculations!$C$82*INDEX('Monthly Data'!N:N,Calculations!$C$116+MOD(BM190,Calculations!$C$118))+Control!$C$7*Calculations!$C$83*INDEX('Monthly Data'!O:O,Calculations!$C$116+MOD(BM190,Calculations!$C$118))+Control!$C$7*Calculations!$C$84*INDEX('Monthly Data'!P:P,Calculations!$C$116+MOD(BM190,Calculations!$C$118))+Control!$C$7*Calculations!$C$85*INDEX('Monthly Data'!Q:Q,Calculations!$C$116+MOD(BM190,Calculations!$C$118))+(1-Control!$C$7*Calculations!$C$87)*INDEX('Monthly Data'!R:R,Calculations!$C$116+MOD(BM190,Calculations!$C$118))</f>
        <v>1.1786765492207996E-2</v>
      </c>
      <c r="GD190" s="86">
        <f ca="1">Control!$C$7*Calculations!$C$82*INDEX('Monthly Data'!N:N,Calculations!$C$116+MOD(BN190,Calculations!$C$118))+Control!$C$7*Calculations!$C$83*INDEX('Monthly Data'!O:O,Calculations!$C$116+MOD(BN190,Calculations!$C$118))+Control!$C$7*Calculations!$C$84*INDEX('Monthly Data'!P:P,Calculations!$C$116+MOD(BN190,Calculations!$C$118))+Control!$C$7*Calculations!$C$85*INDEX('Monthly Data'!Q:Q,Calculations!$C$116+MOD(BN190,Calculations!$C$118))+(1-Control!$C$7*Calculations!$C$87)*INDEX('Monthly Data'!R:R,Calculations!$C$116+MOD(BN190,Calculations!$C$118))</f>
        <v>3.1070573055362403E-2</v>
      </c>
      <c r="GE190" s="86">
        <f ca="1">Control!$C$7*Calculations!$C$82*INDEX('Monthly Data'!N:N,Calculations!$C$116+MOD(BO190,Calculations!$C$118))+Control!$C$7*Calculations!$C$83*INDEX('Monthly Data'!O:O,Calculations!$C$116+MOD(BO190,Calculations!$C$118))+Control!$C$7*Calculations!$C$84*INDEX('Monthly Data'!P:P,Calculations!$C$116+MOD(BO190,Calculations!$C$118))+Control!$C$7*Calculations!$C$85*INDEX('Monthly Data'!Q:Q,Calculations!$C$116+MOD(BO190,Calculations!$C$118))+(1-Control!$C$7*Calculations!$C$87)*INDEX('Monthly Data'!R:R,Calculations!$C$116+MOD(BO190,Calculations!$C$118))</f>
        <v>1.2954540023127663E-2</v>
      </c>
      <c r="GF190" s="86">
        <f ca="1">Control!$C$7*Calculations!$C$82*INDEX('Monthly Data'!N:N,Calculations!$C$116+MOD(BP190,Calculations!$C$118))+Control!$C$7*Calculations!$C$83*INDEX('Monthly Data'!O:O,Calculations!$C$116+MOD(BP190,Calculations!$C$118))+Control!$C$7*Calculations!$C$84*INDEX('Monthly Data'!P:P,Calculations!$C$116+MOD(BP190,Calculations!$C$118))+Control!$C$7*Calculations!$C$85*INDEX('Monthly Data'!Q:Q,Calculations!$C$116+MOD(BP190,Calculations!$C$118))+(1-Control!$C$7*Calculations!$C$87)*INDEX('Monthly Data'!R:R,Calculations!$C$116+MOD(BP190,Calculations!$C$118))</f>
        <v>-2.5168357537820856E-4</v>
      </c>
      <c r="GG190" s="86">
        <f ca="1">Control!$C$7*Calculations!$C$82*INDEX('Monthly Data'!N:N,Calculations!$C$116+MOD(BQ190,Calculations!$C$118))+Control!$C$7*Calculations!$C$83*INDEX('Monthly Data'!O:O,Calculations!$C$116+MOD(BQ190,Calculations!$C$118))+Control!$C$7*Calculations!$C$84*INDEX('Monthly Data'!P:P,Calculations!$C$116+MOD(BQ190,Calculations!$C$118))+Control!$C$7*Calculations!$C$85*INDEX('Monthly Data'!Q:Q,Calculations!$C$116+MOD(BQ190,Calculations!$C$118))+(1-Control!$C$7*Calculations!$C$87)*INDEX('Monthly Data'!R:R,Calculations!$C$116+MOD(BQ190,Calculations!$C$118))</f>
        <v>-4.417423226995453E-3</v>
      </c>
      <c r="GH190" s="86">
        <f ca="1">Control!$C$7*Calculations!$C$82*INDEX('Monthly Data'!N:N,Calculations!$C$116+MOD(BR190,Calculations!$C$118))+Control!$C$7*Calculations!$C$83*INDEX('Monthly Data'!O:O,Calculations!$C$116+MOD(BR190,Calculations!$C$118))+Control!$C$7*Calculations!$C$84*INDEX('Monthly Data'!P:P,Calculations!$C$116+MOD(BR190,Calculations!$C$118))+Control!$C$7*Calculations!$C$85*INDEX('Monthly Data'!Q:Q,Calculations!$C$116+MOD(BR190,Calculations!$C$118))+(1-Control!$C$7*Calculations!$C$87)*INDEX('Monthly Data'!R:R,Calculations!$C$116+MOD(BR190,Calculations!$C$118))</f>
        <v>1.8665061640915637E-2</v>
      </c>
      <c r="GI190" s="86">
        <f ca="1">Control!$C$7*Calculations!$C$82*INDEX('Monthly Data'!N:N,Calculations!$C$116+MOD(BS190,Calculations!$C$118))+Control!$C$7*Calculations!$C$83*INDEX('Monthly Data'!O:O,Calculations!$C$116+MOD(BS190,Calculations!$C$118))+Control!$C$7*Calculations!$C$84*INDEX('Monthly Data'!P:P,Calculations!$C$116+MOD(BS190,Calculations!$C$118))+Control!$C$7*Calculations!$C$85*INDEX('Monthly Data'!Q:Q,Calculations!$C$116+MOD(BS190,Calculations!$C$118))+(1-Control!$C$7*Calculations!$C$87)*INDEX('Monthly Data'!R:R,Calculations!$C$116+MOD(BS190,Calculations!$C$118))</f>
        <v>3.5231336013669103E-2</v>
      </c>
      <c r="GJ190" s="86">
        <f ca="1">Control!$C$7*Calculations!$C$82*INDEX('Monthly Data'!N:N,Calculations!$C$116+MOD(BT190,Calculations!$C$118))+Control!$C$7*Calculations!$C$83*INDEX('Monthly Data'!O:O,Calculations!$C$116+MOD(BT190,Calculations!$C$118))+Control!$C$7*Calculations!$C$84*INDEX('Monthly Data'!P:P,Calculations!$C$116+MOD(BT190,Calculations!$C$118))+Control!$C$7*Calculations!$C$85*INDEX('Monthly Data'!Q:Q,Calculations!$C$116+MOD(BT190,Calculations!$C$118))+(1-Control!$C$7*Calculations!$C$87)*INDEX('Monthly Data'!R:R,Calculations!$C$116+MOD(BT190,Calculations!$C$118))</f>
        <v>-7.8872955230675015E-3</v>
      </c>
      <c r="GK190" s="86">
        <f ca="1">Control!$C$7*Calculations!$C$82*INDEX('Monthly Data'!N:N,Calculations!$C$116+MOD(BU190,Calculations!$C$118))+Control!$C$7*Calculations!$C$83*INDEX('Monthly Data'!O:O,Calculations!$C$116+MOD(BU190,Calculations!$C$118))+Control!$C$7*Calculations!$C$84*INDEX('Monthly Data'!P:P,Calculations!$C$116+MOD(BU190,Calculations!$C$118))+Control!$C$7*Calculations!$C$85*INDEX('Monthly Data'!Q:Q,Calculations!$C$116+MOD(BU190,Calculations!$C$118))+(1-Control!$C$7*Calculations!$C$87)*INDEX('Monthly Data'!R:R,Calculations!$C$116+MOD(BU190,Calculations!$C$118))</f>
        <v>-2.4571433440223247E-2</v>
      </c>
      <c r="GL190" s="86">
        <f ca="1">Control!$C$7*Calculations!$C$82*INDEX('Monthly Data'!N:N,Calculations!$C$116+MOD(BV190,Calculations!$C$118))+Control!$C$7*Calculations!$C$83*INDEX('Monthly Data'!O:O,Calculations!$C$116+MOD(BV190,Calculations!$C$118))+Control!$C$7*Calculations!$C$84*INDEX('Monthly Data'!P:P,Calculations!$C$116+MOD(BV190,Calculations!$C$118))+Control!$C$7*Calculations!$C$85*INDEX('Monthly Data'!Q:Q,Calculations!$C$116+MOD(BV190,Calculations!$C$118))+(1-Control!$C$7*Calculations!$C$87)*INDEX('Monthly Data'!R:R,Calculations!$C$116+MOD(BV190,Calculations!$C$118))</f>
        <v>1.046389543479892E-2</v>
      </c>
      <c r="GM190" s="86">
        <f ca="1">Control!$C$7*Calculations!$C$82*INDEX('Monthly Data'!N:N,Calculations!$C$116+MOD(BW190,Calculations!$C$118))+Control!$C$7*Calculations!$C$83*INDEX('Monthly Data'!O:O,Calculations!$C$116+MOD(BW190,Calculations!$C$118))+Control!$C$7*Calculations!$C$84*INDEX('Monthly Data'!P:P,Calculations!$C$116+MOD(BW190,Calculations!$C$118))+Control!$C$7*Calculations!$C$85*INDEX('Monthly Data'!Q:Q,Calculations!$C$116+MOD(BW190,Calculations!$C$118))+(1-Control!$C$7*Calculations!$C$87)*INDEX('Monthly Data'!R:R,Calculations!$C$116+MOD(BW190,Calculations!$C$118))</f>
        <v>4.7768166384148329E-3</v>
      </c>
      <c r="GN190" s="86">
        <f ca="1">Control!$C$7*Calculations!$C$82*INDEX('Monthly Data'!N:N,Calculations!$C$116+MOD(BX190,Calculations!$C$118))+Control!$C$7*Calculations!$C$83*INDEX('Monthly Data'!O:O,Calculations!$C$116+MOD(BX190,Calculations!$C$118))+Control!$C$7*Calculations!$C$84*INDEX('Monthly Data'!P:P,Calculations!$C$116+MOD(BX190,Calculations!$C$118))+Control!$C$7*Calculations!$C$85*INDEX('Monthly Data'!Q:Q,Calculations!$C$116+MOD(BX190,Calculations!$C$118))+(1-Control!$C$7*Calculations!$C$87)*INDEX('Monthly Data'!R:R,Calculations!$C$116+MOD(BX190,Calculations!$C$118))</f>
        <v>-4.0413381192162513E-2</v>
      </c>
      <c r="GO190" s="86">
        <f ca="1">Control!$C$7*Calculations!$C$82*INDEX('Monthly Data'!N:N,Calculations!$C$116+MOD(BY190,Calculations!$C$118))+Control!$C$7*Calculations!$C$83*INDEX('Monthly Data'!O:O,Calculations!$C$116+MOD(BY190,Calculations!$C$118))+Control!$C$7*Calculations!$C$84*INDEX('Monthly Data'!P:P,Calculations!$C$116+MOD(BY190,Calculations!$C$118))+Control!$C$7*Calculations!$C$85*INDEX('Monthly Data'!Q:Q,Calculations!$C$116+MOD(BY190,Calculations!$C$118))+(1-Control!$C$7*Calculations!$C$87)*INDEX('Monthly Data'!R:R,Calculations!$C$116+MOD(BY190,Calculations!$C$118))</f>
        <v>-9.5555592256394619E-3</v>
      </c>
      <c r="GP190" s="86">
        <f ca="1">Control!$C$7*Calculations!$C$82*INDEX('Monthly Data'!N:N,Calculations!$C$116+MOD(BZ190,Calculations!$C$118))+Control!$C$7*Calculations!$C$83*INDEX('Monthly Data'!O:O,Calculations!$C$116+MOD(BZ190,Calculations!$C$118))+Control!$C$7*Calculations!$C$84*INDEX('Monthly Data'!P:P,Calculations!$C$116+MOD(BZ190,Calculations!$C$118))+Control!$C$7*Calculations!$C$85*INDEX('Monthly Data'!Q:Q,Calculations!$C$116+MOD(BZ190,Calculations!$C$118))+(1-Control!$C$7*Calculations!$C$87)*INDEX('Monthly Data'!R:R,Calculations!$C$116+MOD(BZ190,Calculations!$C$118))</f>
        <v>3.5231336013669103E-2</v>
      </c>
      <c r="GQ190" s="86">
        <f ca="1">Control!$C$7*Calculations!$C$82*INDEX('Monthly Data'!N:N,Calculations!$C$116+MOD(CA190,Calculations!$C$118))+Control!$C$7*Calculations!$C$83*INDEX('Monthly Data'!O:O,Calculations!$C$116+MOD(CA190,Calculations!$C$118))+Control!$C$7*Calculations!$C$84*INDEX('Monthly Data'!P:P,Calculations!$C$116+MOD(CA190,Calculations!$C$118))+Control!$C$7*Calculations!$C$85*INDEX('Monthly Data'!Q:Q,Calculations!$C$116+MOD(CA190,Calculations!$C$118))+(1-Control!$C$7*Calculations!$C$87)*INDEX('Monthly Data'!R:R,Calculations!$C$116+MOD(CA190,Calculations!$C$118))</f>
        <v>-1.6546126717384396E-2</v>
      </c>
      <c r="GR190" s="86">
        <f ca="1">Control!$C$7*Calculations!$C$82*INDEX('Monthly Data'!N:N,Calculations!$C$116+MOD(CB190,Calculations!$C$118))+Control!$C$7*Calculations!$C$83*INDEX('Monthly Data'!O:O,Calculations!$C$116+MOD(CB190,Calculations!$C$118))+Control!$C$7*Calculations!$C$84*INDEX('Monthly Data'!P:P,Calculations!$C$116+MOD(CB190,Calculations!$C$118))+Control!$C$7*Calculations!$C$85*INDEX('Monthly Data'!Q:Q,Calculations!$C$116+MOD(CB190,Calculations!$C$118))+(1-Control!$C$7*Calculations!$C$87)*INDEX('Monthly Data'!R:R,Calculations!$C$116+MOD(CB190,Calculations!$C$118))</f>
        <v>4.089189590407355E-3</v>
      </c>
      <c r="GS190" s="86">
        <f ca="1">Control!$C$7*Calculations!$C$82*INDEX('Monthly Data'!N:N,Calculations!$C$116+MOD(CC190,Calculations!$C$118))+Control!$C$7*Calculations!$C$83*INDEX('Monthly Data'!O:O,Calculations!$C$116+MOD(CC190,Calculations!$C$118))+Control!$C$7*Calculations!$C$84*INDEX('Monthly Data'!P:P,Calculations!$C$116+MOD(CC190,Calculations!$C$118))+Control!$C$7*Calculations!$C$85*INDEX('Monthly Data'!Q:Q,Calculations!$C$116+MOD(CC190,Calculations!$C$118))+(1-Control!$C$7*Calculations!$C$87)*INDEX('Monthly Data'!R:R,Calculations!$C$116+MOD(CC190,Calculations!$C$118))</f>
        <v>-4.0413381192162513E-2</v>
      </c>
      <c r="GT190" s="86">
        <f ca="1">Control!$C$7*Calculations!$C$82*INDEX('Monthly Data'!N:N,Calculations!$C$116+MOD(CD190,Calculations!$C$118))+Control!$C$7*Calculations!$C$83*INDEX('Monthly Data'!O:O,Calculations!$C$116+MOD(CD190,Calculations!$C$118))+Control!$C$7*Calculations!$C$84*INDEX('Monthly Data'!P:P,Calculations!$C$116+MOD(CD190,Calculations!$C$118))+Control!$C$7*Calculations!$C$85*INDEX('Monthly Data'!Q:Q,Calculations!$C$116+MOD(CD190,Calculations!$C$118))+(1-Control!$C$7*Calculations!$C$87)*INDEX('Monthly Data'!R:R,Calculations!$C$116+MOD(CD190,Calculations!$C$118))</f>
        <v>6.3250222980707482E-3</v>
      </c>
      <c r="GU190" s="86">
        <f ca="1">Control!$C$7*Calculations!$C$82*INDEX('Monthly Data'!N:N,Calculations!$C$116+MOD(CE190,Calculations!$C$118))+Control!$C$7*Calculations!$C$83*INDEX('Monthly Data'!O:O,Calculations!$C$116+MOD(CE190,Calculations!$C$118))+Control!$C$7*Calculations!$C$84*INDEX('Monthly Data'!P:P,Calculations!$C$116+MOD(CE190,Calculations!$C$118))+Control!$C$7*Calculations!$C$85*INDEX('Monthly Data'!Q:Q,Calculations!$C$116+MOD(CE190,Calculations!$C$118))+(1-Control!$C$7*Calculations!$C$87)*INDEX('Monthly Data'!R:R,Calculations!$C$116+MOD(CE190,Calculations!$C$118))</f>
        <v>1.7831091590102856E-2</v>
      </c>
      <c r="GV190" s="86">
        <f ca="1">Control!$C$7*Calculations!$C$82*INDEX('Monthly Data'!N:N,Calculations!$C$116+MOD(CF190,Calculations!$C$118))+Control!$C$7*Calculations!$C$83*INDEX('Monthly Data'!O:O,Calculations!$C$116+MOD(CF190,Calculations!$C$118))+Control!$C$7*Calculations!$C$84*INDEX('Monthly Data'!P:P,Calculations!$C$116+MOD(CF190,Calculations!$C$118))+Control!$C$7*Calculations!$C$85*INDEX('Monthly Data'!Q:Q,Calculations!$C$116+MOD(CF190,Calculations!$C$118))+(1-Control!$C$7*Calculations!$C$87)*INDEX('Monthly Data'!R:R,Calculations!$C$116+MOD(CF190,Calculations!$C$118))</f>
        <v>2.766281641786093E-2</v>
      </c>
      <c r="GW190" s="86">
        <f ca="1">Control!$C$7*Calculations!$C$82*INDEX('Monthly Data'!N:N,Calculations!$C$116+MOD(CG190,Calculations!$C$118))+Control!$C$7*Calculations!$C$83*INDEX('Monthly Data'!O:O,Calculations!$C$116+MOD(CG190,Calculations!$C$118))+Control!$C$7*Calculations!$C$84*INDEX('Monthly Data'!P:P,Calculations!$C$116+MOD(CG190,Calculations!$C$118))+Control!$C$7*Calculations!$C$85*INDEX('Monthly Data'!Q:Q,Calculations!$C$116+MOD(CG190,Calculations!$C$118))+(1-Control!$C$7*Calculations!$C$87)*INDEX('Monthly Data'!R:R,Calculations!$C$116+MOD(CG190,Calculations!$C$118))</f>
        <v>-1.3959200237295809E-2</v>
      </c>
      <c r="GX190" s="86">
        <f ca="1">Control!$C$7*Calculations!$C$82*INDEX('Monthly Data'!N:N,Calculations!$C$116+MOD(CH190,Calculations!$C$118))+Control!$C$7*Calculations!$C$83*INDEX('Monthly Data'!O:O,Calculations!$C$116+MOD(CH190,Calculations!$C$118))+Control!$C$7*Calculations!$C$84*INDEX('Monthly Data'!P:P,Calculations!$C$116+MOD(CH190,Calculations!$C$118))+Control!$C$7*Calculations!$C$85*INDEX('Monthly Data'!Q:Q,Calculations!$C$116+MOD(CH190,Calculations!$C$118))+(1-Control!$C$7*Calculations!$C$87)*INDEX('Monthly Data'!R:R,Calculations!$C$116+MOD(CH190,Calculations!$C$118))</f>
        <v>7.7184133340106598E-3</v>
      </c>
      <c r="GY190" s="86">
        <f ca="1">Control!$C$7*Calculations!$C$82*INDEX('Monthly Data'!N:N,Calculations!$C$116+MOD(CI190,Calculations!$C$118))+Control!$C$7*Calculations!$C$83*INDEX('Monthly Data'!O:O,Calculations!$C$116+MOD(CI190,Calculations!$C$118))+Control!$C$7*Calculations!$C$84*INDEX('Monthly Data'!P:P,Calculations!$C$116+MOD(CI190,Calculations!$C$118))+Control!$C$7*Calculations!$C$85*INDEX('Monthly Data'!Q:Q,Calculations!$C$116+MOD(CI190,Calculations!$C$118))+(1-Control!$C$7*Calculations!$C$87)*INDEX('Monthly Data'!R:R,Calculations!$C$116+MOD(CI190,Calculations!$C$118))</f>
        <v>6.6954569943530936E-3</v>
      </c>
      <c r="GZ190" s="86">
        <f ca="1">Control!$C$7*Calculations!$C$82*INDEX('Monthly Data'!N:N,Calculations!$C$116+MOD(CJ190,Calculations!$C$118))+Control!$C$7*Calculations!$C$83*INDEX('Monthly Data'!O:O,Calculations!$C$116+MOD(CJ190,Calculations!$C$118))+Control!$C$7*Calculations!$C$84*INDEX('Monthly Data'!P:P,Calculations!$C$116+MOD(CJ190,Calculations!$C$118))+Control!$C$7*Calculations!$C$85*INDEX('Monthly Data'!Q:Q,Calculations!$C$116+MOD(CJ190,Calculations!$C$118))+(1-Control!$C$7*Calculations!$C$87)*INDEX('Monthly Data'!R:R,Calculations!$C$116+MOD(CJ190,Calculations!$C$118))</f>
        <v>-2.4571433440223247E-2</v>
      </c>
      <c r="HA190" s="86">
        <f ca="1">Control!$C$7*Calculations!$C$82*INDEX('Monthly Data'!N:N,Calculations!$C$116+MOD(CK190,Calculations!$C$118))+Control!$C$7*Calculations!$C$83*INDEX('Monthly Data'!O:O,Calculations!$C$116+MOD(CK190,Calculations!$C$118))+Control!$C$7*Calculations!$C$84*INDEX('Monthly Data'!P:P,Calculations!$C$116+MOD(CK190,Calculations!$C$118))+Control!$C$7*Calculations!$C$85*INDEX('Monthly Data'!Q:Q,Calculations!$C$116+MOD(CK190,Calculations!$C$118))+(1-Control!$C$7*Calculations!$C$87)*INDEX('Monthly Data'!R:R,Calculations!$C$116+MOD(CK190,Calculations!$C$118))</f>
        <v>-4.3408051735618014E-2</v>
      </c>
      <c r="HB190" s="86">
        <f ca="1">Control!$C$7*Calculations!$C$82*INDEX('Monthly Data'!N:N,Calculations!$C$116+MOD(CL190,Calculations!$C$118))+Control!$C$7*Calculations!$C$83*INDEX('Monthly Data'!O:O,Calculations!$C$116+MOD(CL190,Calculations!$C$118))+Control!$C$7*Calculations!$C$84*INDEX('Monthly Data'!P:P,Calculations!$C$116+MOD(CL190,Calculations!$C$118))+Control!$C$7*Calculations!$C$85*INDEX('Monthly Data'!Q:Q,Calculations!$C$116+MOD(CL190,Calculations!$C$118))+(1-Control!$C$7*Calculations!$C$87)*INDEX('Monthly Data'!R:R,Calculations!$C$116+MOD(CL190,Calculations!$C$118))</f>
        <v>1.3891563624307685E-2</v>
      </c>
      <c r="HC190" s="86">
        <f ca="1">Control!$C$7*Calculations!$C$82*INDEX('Monthly Data'!N:N,Calculations!$C$116+MOD(CM190,Calculations!$C$118))+Control!$C$7*Calculations!$C$83*INDEX('Monthly Data'!O:O,Calculations!$C$116+MOD(CM190,Calculations!$C$118))+Control!$C$7*Calculations!$C$84*INDEX('Monthly Data'!P:P,Calculations!$C$116+MOD(CM190,Calculations!$C$118))+Control!$C$7*Calculations!$C$85*INDEX('Monthly Data'!Q:Q,Calculations!$C$116+MOD(CM190,Calculations!$C$118))+(1-Control!$C$7*Calculations!$C$87)*INDEX('Monthly Data'!R:R,Calculations!$C$116+MOD(CM190,Calculations!$C$118))</f>
        <v>5.8868730207813358E-3</v>
      </c>
      <c r="HD190" s="86">
        <f ca="1">Control!$C$7*Calculations!$C$82*INDEX('Monthly Data'!N:N,Calculations!$C$116+MOD(CN190,Calculations!$C$118))+Control!$C$7*Calculations!$C$83*INDEX('Monthly Data'!O:O,Calculations!$C$116+MOD(CN190,Calculations!$C$118))+Control!$C$7*Calculations!$C$84*INDEX('Monthly Data'!P:P,Calculations!$C$116+MOD(CN190,Calculations!$C$118))+Control!$C$7*Calculations!$C$85*INDEX('Monthly Data'!Q:Q,Calculations!$C$116+MOD(CN190,Calculations!$C$118))+(1-Control!$C$7*Calculations!$C$87)*INDEX('Monthly Data'!R:R,Calculations!$C$116+MOD(CN190,Calculations!$C$118))</f>
        <v>-3.299557342782896E-2</v>
      </c>
      <c r="HE190" s="86">
        <f ca="1">Control!$C$7*Calculations!$C$82*INDEX('Monthly Data'!N:N,Calculations!$C$116+MOD(CO190,Calculations!$C$118))+Control!$C$7*Calculations!$C$83*INDEX('Monthly Data'!O:O,Calculations!$C$116+MOD(CO190,Calculations!$C$118))+Control!$C$7*Calculations!$C$84*INDEX('Monthly Data'!P:P,Calculations!$C$116+MOD(CO190,Calculations!$C$118))+Control!$C$7*Calculations!$C$85*INDEX('Monthly Data'!Q:Q,Calculations!$C$116+MOD(CO190,Calculations!$C$118))+(1-Control!$C$7*Calculations!$C$87)*INDEX('Monthly Data'!R:R,Calculations!$C$116+MOD(CO190,Calculations!$C$118))</f>
        <v>9.5791276036140301E-3</v>
      </c>
      <c r="HF190" s="86">
        <f ca="1">Control!$C$7*Calculations!$C$82*INDEX('Monthly Data'!N:N,Calculations!$C$116+MOD(CP190,Calculations!$C$118))+Control!$C$7*Calculations!$C$83*INDEX('Monthly Data'!O:O,Calculations!$C$116+MOD(CP190,Calculations!$C$118))+Control!$C$7*Calculations!$C$84*INDEX('Monthly Data'!P:P,Calculations!$C$116+MOD(CP190,Calculations!$C$118))+Control!$C$7*Calculations!$C$85*INDEX('Monthly Data'!Q:Q,Calculations!$C$116+MOD(CP190,Calculations!$C$118))+(1-Control!$C$7*Calculations!$C$87)*INDEX('Monthly Data'!R:R,Calculations!$C$116+MOD(CP190,Calculations!$C$118))</f>
        <v>1.3423979074716584E-2</v>
      </c>
      <c r="HG190" s="86">
        <f ca="1">Control!$C$7*Calculations!$C$82*INDEX('Monthly Data'!N:N,Calculations!$C$116+MOD(CQ190,Calculations!$C$118))+Control!$C$7*Calculations!$C$83*INDEX('Monthly Data'!O:O,Calculations!$C$116+MOD(CQ190,Calculations!$C$118))+Control!$C$7*Calculations!$C$84*INDEX('Monthly Data'!P:P,Calculations!$C$116+MOD(CQ190,Calculations!$C$118))+Control!$C$7*Calculations!$C$85*INDEX('Monthly Data'!Q:Q,Calculations!$C$116+MOD(CQ190,Calculations!$C$118))+(1-Control!$C$7*Calculations!$C$87)*INDEX('Monthly Data'!R:R,Calculations!$C$116+MOD(CQ190,Calculations!$C$118))</f>
        <v>2.3307359621218403E-2</v>
      </c>
      <c r="HH190" s="86">
        <f ca="1">Control!$C$7*Calculations!$C$82*INDEX('Monthly Data'!N:N,Calculations!$C$116+MOD(CR190,Calculations!$C$118))+Control!$C$7*Calculations!$C$83*INDEX('Monthly Data'!O:O,Calculations!$C$116+MOD(CR190,Calculations!$C$118))+Control!$C$7*Calculations!$C$84*INDEX('Monthly Data'!P:P,Calculations!$C$116+MOD(CR190,Calculations!$C$118))+Control!$C$7*Calculations!$C$85*INDEX('Monthly Data'!Q:Q,Calculations!$C$116+MOD(CR190,Calculations!$C$118))+(1-Control!$C$7*Calculations!$C$87)*INDEX('Monthly Data'!R:R,Calculations!$C$116+MOD(CR190,Calculations!$C$118))</f>
        <v>1.1704119272391494E-2</v>
      </c>
      <c r="HI190" s="86">
        <f ca="1">Control!$C$7*Calculations!$C$82*INDEX('Monthly Data'!N:N,Calculations!$C$116+MOD(CS190,Calculations!$C$118))+Control!$C$7*Calculations!$C$83*INDEX('Monthly Data'!O:O,Calculations!$C$116+MOD(CS190,Calculations!$C$118))+Control!$C$7*Calculations!$C$84*INDEX('Monthly Data'!P:P,Calculations!$C$116+MOD(CS190,Calculations!$C$118))+Control!$C$7*Calculations!$C$85*INDEX('Monthly Data'!Q:Q,Calculations!$C$116+MOD(CS190,Calculations!$C$118))+(1-Control!$C$7*Calculations!$C$87)*INDEX('Monthly Data'!R:R,Calculations!$C$116+MOD(CS190,Calculations!$C$118))</f>
        <v>3.4808428836917149E-3</v>
      </c>
      <c r="HJ190" s="86">
        <f ca="1">Control!$C$7*Calculations!$C$82*INDEX('Monthly Data'!N:N,Calculations!$C$116+MOD(CT190,Calculations!$C$118))+Control!$C$7*Calculations!$C$83*INDEX('Monthly Data'!O:O,Calculations!$C$116+MOD(CT190,Calculations!$C$118))+Control!$C$7*Calculations!$C$84*INDEX('Monthly Data'!P:P,Calculations!$C$116+MOD(CT190,Calculations!$C$118))+Control!$C$7*Calculations!$C$85*INDEX('Monthly Data'!Q:Q,Calculations!$C$116+MOD(CT190,Calculations!$C$118))+(1-Control!$C$7*Calculations!$C$87)*INDEX('Monthly Data'!R:R,Calculations!$C$116+MOD(CT190,Calculations!$C$118))</f>
        <v>1.7361594973213587E-2</v>
      </c>
      <c r="HK190" s="86">
        <f ca="1">Control!$C$7*Calculations!$C$82*INDEX('Monthly Data'!N:N,Calculations!$C$116+MOD(CU190,Calculations!$C$118))+Control!$C$7*Calculations!$C$83*INDEX('Monthly Data'!O:O,Calculations!$C$116+MOD(CU190,Calculations!$C$118))+Control!$C$7*Calculations!$C$84*INDEX('Monthly Data'!P:P,Calculations!$C$116+MOD(CU190,Calculations!$C$118))+Control!$C$7*Calculations!$C$85*INDEX('Monthly Data'!Q:Q,Calculations!$C$116+MOD(CU190,Calculations!$C$118))+(1-Control!$C$7*Calculations!$C$87)*INDEX('Monthly Data'!R:R,Calculations!$C$116+MOD(CU190,Calculations!$C$118))</f>
        <v>1.3891304280773396E-2</v>
      </c>
      <c r="HL190" s="86">
        <f ca="1">Control!$C$7*Calculations!$C$82*INDEX('Monthly Data'!N:N,Calculations!$C$116+MOD(CV190,Calculations!$C$118))+Control!$C$7*Calculations!$C$83*INDEX('Monthly Data'!O:O,Calculations!$C$116+MOD(CV190,Calculations!$C$118))+Control!$C$7*Calculations!$C$84*INDEX('Monthly Data'!P:P,Calculations!$C$116+MOD(CV190,Calculations!$C$118))+Control!$C$7*Calculations!$C$85*INDEX('Monthly Data'!Q:Q,Calculations!$C$116+MOD(CV190,Calculations!$C$118))+(1-Control!$C$7*Calculations!$C$87)*INDEX('Monthly Data'!R:R,Calculations!$C$116+MOD(CV190,Calculations!$C$118))</f>
        <v>3.6332715283247441E-2</v>
      </c>
      <c r="HM190" s="86">
        <f ca="1">Control!$C$7*Calculations!$C$82*INDEX('Monthly Data'!N:N,Calculations!$C$116+MOD(CW190,Calculations!$C$118))+Control!$C$7*Calculations!$C$83*INDEX('Monthly Data'!O:O,Calculations!$C$116+MOD(CW190,Calculations!$C$118))+Control!$C$7*Calculations!$C$84*INDEX('Monthly Data'!P:P,Calculations!$C$116+MOD(CW190,Calculations!$C$118))+Control!$C$7*Calculations!$C$85*INDEX('Monthly Data'!Q:Q,Calculations!$C$116+MOD(CW190,Calculations!$C$118))+(1-Control!$C$7*Calculations!$C$87)*INDEX('Monthly Data'!R:R,Calculations!$C$116+MOD(CW190,Calculations!$C$118))</f>
        <v>4.089189590407355E-3</v>
      </c>
      <c r="HN190" s="86">
        <f ca="1">Control!$C$7*Calculations!$C$82*INDEX('Monthly Data'!N:N,Calculations!$C$116+MOD(CX190,Calculations!$C$118))+Control!$C$7*Calculations!$C$83*INDEX('Monthly Data'!O:O,Calculations!$C$116+MOD(CX190,Calculations!$C$118))+Control!$C$7*Calculations!$C$84*INDEX('Monthly Data'!P:P,Calculations!$C$116+MOD(CX190,Calculations!$C$118))+Control!$C$7*Calculations!$C$85*INDEX('Monthly Data'!Q:Q,Calculations!$C$116+MOD(CX190,Calculations!$C$118))+(1-Control!$C$7*Calculations!$C$87)*INDEX('Monthly Data'!R:R,Calculations!$C$116+MOD(CX190,Calculations!$C$118))</f>
        <v>5.1279584938936244E-2</v>
      </c>
      <c r="HO190" s="86">
        <f ca="1">Control!$C$7*Calculations!$C$82*INDEX('Monthly Data'!N:N,Calculations!$C$116+MOD(CY190,Calculations!$C$118))+Control!$C$7*Calculations!$C$83*INDEX('Monthly Data'!O:O,Calculations!$C$116+MOD(CY190,Calculations!$C$118))+Control!$C$7*Calculations!$C$84*INDEX('Monthly Data'!P:P,Calculations!$C$116+MOD(CY190,Calculations!$C$118))+Control!$C$7*Calculations!$C$85*INDEX('Monthly Data'!Q:Q,Calculations!$C$116+MOD(CY190,Calculations!$C$118))+(1-Control!$C$7*Calculations!$C$87)*INDEX('Monthly Data'!R:R,Calculations!$C$116+MOD(CY190,Calculations!$C$118))</f>
        <v>-4.417423226995453E-3</v>
      </c>
      <c r="HP190" s="86">
        <f ca="1">Control!$C$7*Calculations!$C$82*INDEX('Monthly Data'!N:N,Calculations!$C$116+MOD(CZ190,Calculations!$C$118))+Control!$C$7*Calculations!$C$83*INDEX('Monthly Data'!O:O,Calculations!$C$116+MOD(CZ190,Calculations!$C$118))+Control!$C$7*Calculations!$C$84*INDEX('Monthly Data'!P:P,Calculations!$C$116+MOD(CZ190,Calculations!$C$118))+Control!$C$7*Calculations!$C$85*INDEX('Monthly Data'!Q:Q,Calculations!$C$116+MOD(CZ190,Calculations!$C$118))+(1-Control!$C$7*Calculations!$C$87)*INDEX('Monthly Data'!R:R,Calculations!$C$116+MOD(CZ190,Calculations!$C$118))</f>
        <v>-7.8872955230675015E-3</v>
      </c>
      <c r="HQ190" s="86">
        <f ca="1">Control!$C$7*Calculations!$C$82*INDEX('Monthly Data'!N:N,Calculations!$C$116+MOD(DA190,Calculations!$C$118))+Control!$C$7*Calculations!$C$83*INDEX('Monthly Data'!O:O,Calculations!$C$116+MOD(DA190,Calculations!$C$118))+Control!$C$7*Calculations!$C$84*INDEX('Monthly Data'!P:P,Calculations!$C$116+MOD(DA190,Calculations!$C$118))+Control!$C$7*Calculations!$C$85*INDEX('Monthly Data'!Q:Q,Calculations!$C$116+MOD(DA190,Calculations!$C$118))+(1-Control!$C$7*Calculations!$C$87)*INDEX('Monthly Data'!R:R,Calculations!$C$116+MOD(DA190,Calculations!$C$118))</f>
        <v>6.4539397490030407E-3</v>
      </c>
      <c r="HR190" s="86">
        <f ca="1">Control!$C$7*Calculations!$C$82*INDEX('Monthly Data'!N:N,Calculations!$C$116+MOD(DB190,Calculations!$C$118))+Control!$C$7*Calculations!$C$83*INDEX('Monthly Data'!O:O,Calculations!$C$116+MOD(DB190,Calculations!$C$118))+Control!$C$7*Calculations!$C$84*INDEX('Monthly Data'!P:P,Calculations!$C$116+MOD(DB190,Calculations!$C$118))+Control!$C$7*Calculations!$C$85*INDEX('Monthly Data'!Q:Q,Calculations!$C$116+MOD(DB190,Calculations!$C$118))+(1-Control!$C$7*Calculations!$C$87)*INDEX('Monthly Data'!R:R,Calculations!$C$116+MOD(DB190,Calculations!$C$118))</f>
        <v>7.857567536297622E-3</v>
      </c>
      <c r="HS190" s="86">
        <f ca="1">Control!$C$7*Calculations!$C$82*INDEX('Monthly Data'!N:N,Calculations!$C$116+MOD(DC190,Calculations!$C$118))+Control!$C$7*Calculations!$C$83*INDEX('Monthly Data'!O:O,Calculations!$C$116+MOD(DC190,Calculations!$C$118))+Control!$C$7*Calculations!$C$84*INDEX('Monthly Data'!P:P,Calculations!$C$116+MOD(DC190,Calculations!$C$118))+Control!$C$7*Calculations!$C$85*INDEX('Monthly Data'!Q:Q,Calculations!$C$116+MOD(DC190,Calculations!$C$118))+(1-Control!$C$7*Calculations!$C$87)*INDEX('Monthly Data'!R:R,Calculations!$C$116+MOD(DC190,Calculations!$C$118))</f>
        <v>-2.5419860972892394E-2</v>
      </c>
      <c r="HT190" s="86">
        <f ca="1">Control!$C$7*Calculations!$C$82*INDEX('Monthly Data'!N:N,Calculations!$C$116+MOD(DD190,Calculations!$C$118))+Control!$C$7*Calculations!$C$83*INDEX('Monthly Data'!O:O,Calculations!$C$116+MOD(DD190,Calculations!$C$118))+Control!$C$7*Calculations!$C$84*INDEX('Monthly Data'!P:P,Calculations!$C$116+MOD(DD190,Calculations!$C$118))+Control!$C$7*Calculations!$C$85*INDEX('Monthly Data'!Q:Q,Calculations!$C$116+MOD(DD190,Calculations!$C$118))+(1-Control!$C$7*Calculations!$C$87)*INDEX('Monthly Data'!R:R,Calculations!$C$116+MOD(DD190,Calculations!$C$118))</f>
        <v>3.6332715283247441E-2</v>
      </c>
      <c r="HU190" s="86">
        <f ca="1">Control!$C$7*Calculations!$C$82*INDEX('Monthly Data'!N:N,Calculations!$C$116+MOD(DE190,Calculations!$C$118))+Control!$C$7*Calculations!$C$83*INDEX('Monthly Data'!O:O,Calculations!$C$116+MOD(DE190,Calculations!$C$118))+Control!$C$7*Calculations!$C$84*INDEX('Monthly Data'!P:P,Calculations!$C$116+MOD(DE190,Calculations!$C$118))+Control!$C$7*Calculations!$C$85*INDEX('Monthly Data'!Q:Q,Calculations!$C$116+MOD(DE190,Calculations!$C$118))+(1-Control!$C$7*Calculations!$C$87)*INDEX('Monthly Data'!R:R,Calculations!$C$116+MOD(DE190,Calculations!$C$118))</f>
        <v>-1.4213734788548189E-2</v>
      </c>
      <c r="HV190" s="86">
        <f ca="1">Control!$C$7*Calculations!$C$82*INDEX('Monthly Data'!N:N,Calculations!$C$116+MOD(DF190,Calculations!$C$118))+Control!$C$7*Calculations!$C$83*INDEX('Monthly Data'!O:O,Calculations!$C$116+MOD(DF190,Calculations!$C$118))+Control!$C$7*Calculations!$C$84*INDEX('Monthly Data'!P:P,Calculations!$C$116+MOD(DF190,Calculations!$C$118))+Control!$C$7*Calculations!$C$85*INDEX('Monthly Data'!Q:Q,Calculations!$C$116+MOD(DF190,Calculations!$C$118))+(1-Control!$C$7*Calculations!$C$87)*INDEX('Monthly Data'!R:R,Calculations!$C$116+MOD(DF190,Calculations!$C$118))</f>
        <v>-3.8875517825435772E-3</v>
      </c>
      <c r="HW190" s="86">
        <f ca="1">Control!$C$7*Calculations!$C$82*INDEX('Monthly Data'!N:N,Calculations!$C$116+MOD(DG190,Calculations!$C$118))+Control!$C$7*Calculations!$C$83*INDEX('Monthly Data'!O:O,Calculations!$C$116+MOD(DG190,Calculations!$C$118))+Control!$C$7*Calculations!$C$84*INDEX('Monthly Data'!P:P,Calculations!$C$116+MOD(DG190,Calculations!$C$118))+Control!$C$7*Calculations!$C$85*INDEX('Monthly Data'!Q:Q,Calculations!$C$116+MOD(DG190,Calculations!$C$118))+(1-Control!$C$7*Calculations!$C$87)*INDEX('Monthly Data'!R:R,Calculations!$C$116+MOD(DG190,Calculations!$C$118))</f>
        <v>2.3206536303657571E-2</v>
      </c>
      <c r="HX190" s="86">
        <f ca="1">Control!$C$7*Calculations!$C$82*INDEX('Monthly Data'!N:N,Calculations!$C$116+MOD(DH190,Calculations!$C$118))+Control!$C$7*Calculations!$C$83*INDEX('Monthly Data'!O:O,Calculations!$C$116+MOD(DH190,Calculations!$C$118))+Control!$C$7*Calculations!$C$84*INDEX('Monthly Data'!P:P,Calculations!$C$116+MOD(DH190,Calculations!$C$118))+Control!$C$7*Calculations!$C$85*INDEX('Monthly Data'!Q:Q,Calculations!$C$116+MOD(DH190,Calculations!$C$118))+(1-Control!$C$7*Calculations!$C$87)*INDEX('Monthly Data'!R:R,Calculations!$C$116+MOD(DH190,Calculations!$C$118))</f>
        <v>-9.839093431862074E-3</v>
      </c>
      <c r="HY190" s="86">
        <f ca="1">Control!$C$7*Calculations!$C$82*INDEX('Monthly Data'!N:N,Calculations!$C$116+MOD(DI190,Calculations!$C$118))+Control!$C$7*Calculations!$C$83*INDEX('Monthly Data'!O:O,Calculations!$C$116+MOD(DI190,Calculations!$C$118))+Control!$C$7*Calculations!$C$84*INDEX('Monthly Data'!P:P,Calculations!$C$116+MOD(DI190,Calculations!$C$118))+Control!$C$7*Calculations!$C$85*INDEX('Monthly Data'!Q:Q,Calculations!$C$116+MOD(DI190,Calculations!$C$118))+(1-Control!$C$7*Calculations!$C$87)*INDEX('Monthly Data'!R:R,Calculations!$C$116+MOD(DI190,Calculations!$C$118))</f>
        <v>5.8868730207813358E-3</v>
      </c>
      <c r="HZ190" s="86">
        <f ca="1">Control!$C$7*Calculations!$C$82*INDEX('Monthly Data'!N:N,Calculations!$C$116+MOD(DJ190,Calculations!$C$118))+Control!$C$7*Calculations!$C$83*INDEX('Monthly Data'!O:O,Calculations!$C$116+MOD(DJ190,Calculations!$C$118))+Control!$C$7*Calculations!$C$84*INDEX('Monthly Data'!P:P,Calculations!$C$116+MOD(DJ190,Calculations!$C$118))+Control!$C$7*Calculations!$C$85*INDEX('Monthly Data'!Q:Q,Calculations!$C$116+MOD(DJ190,Calculations!$C$118))+(1-Control!$C$7*Calculations!$C$87)*INDEX('Monthly Data'!R:R,Calculations!$C$116+MOD(DJ190,Calculations!$C$118))</f>
        <v>2.5325873776067674E-2</v>
      </c>
      <c r="IA190" s="86">
        <f ca="1">Control!$C$7*Calculations!$C$82*INDEX('Monthly Data'!N:N,Calculations!$C$116+MOD(DK190,Calculations!$C$118))+Control!$C$7*Calculations!$C$83*INDEX('Monthly Data'!O:O,Calculations!$C$116+MOD(DK190,Calculations!$C$118))+Control!$C$7*Calculations!$C$84*INDEX('Monthly Data'!P:P,Calculations!$C$116+MOD(DK190,Calculations!$C$118))+Control!$C$7*Calculations!$C$85*INDEX('Monthly Data'!Q:Q,Calculations!$C$116+MOD(DK190,Calculations!$C$118))+(1-Control!$C$7*Calculations!$C$87)*INDEX('Monthly Data'!R:R,Calculations!$C$116+MOD(DK190,Calculations!$C$118))</f>
        <v>1.5063457444773597E-2</v>
      </c>
      <c r="IB190" s="86">
        <f ca="1">Control!$C$7*Calculations!$C$82*INDEX('Monthly Data'!N:N,Calculations!$C$116+MOD(DL190,Calculations!$C$118))+Control!$C$7*Calculations!$C$83*INDEX('Monthly Data'!O:O,Calculations!$C$116+MOD(DL190,Calculations!$C$118))+Control!$C$7*Calculations!$C$84*INDEX('Monthly Data'!P:P,Calculations!$C$116+MOD(DL190,Calculations!$C$118))+Control!$C$7*Calculations!$C$85*INDEX('Monthly Data'!Q:Q,Calculations!$C$116+MOD(DL190,Calculations!$C$118))+(1-Control!$C$7*Calculations!$C$87)*INDEX('Monthly Data'!R:R,Calculations!$C$116+MOD(DL190,Calculations!$C$118))</f>
        <v>5.1972609868760735E-3</v>
      </c>
      <c r="IC190" s="86">
        <f ca="1">Control!$C$7*Calculations!$C$82*INDEX('Monthly Data'!N:N,Calculations!$C$116+MOD(DM190,Calculations!$C$118))+Control!$C$7*Calculations!$C$83*INDEX('Monthly Data'!O:O,Calculations!$C$116+MOD(DM190,Calculations!$C$118))+Control!$C$7*Calculations!$C$84*INDEX('Monthly Data'!P:P,Calculations!$C$116+MOD(DM190,Calculations!$C$118))+Control!$C$7*Calculations!$C$85*INDEX('Monthly Data'!Q:Q,Calculations!$C$116+MOD(DM190,Calculations!$C$118))+(1-Control!$C$7*Calculations!$C$87)*INDEX('Monthly Data'!R:R,Calculations!$C$116+MOD(DM190,Calculations!$C$118))</f>
        <v>1.7073665854433945E-2</v>
      </c>
      <c r="ID190" s="86">
        <f ca="1">Control!$C$7*Calculations!$C$82*INDEX('Monthly Data'!N:N,Calculations!$C$116+MOD(DN190,Calculations!$C$118))+Control!$C$7*Calculations!$C$83*INDEX('Monthly Data'!O:O,Calculations!$C$116+MOD(DN190,Calculations!$C$118))+Control!$C$7*Calculations!$C$84*INDEX('Monthly Data'!P:P,Calculations!$C$116+MOD(DN190,Calculations!$C$118))+Control!$C$7*Calculations!$C$85*INDEX('Monthly Data'!Q:Q,Calculations!$C$116+MOD(DN190,Calculations!$C$118))+(1-Control!$C$7*Calculations!$C$87)*INDEX('Monthly Data'!R:R,Calculations!$C$116+MOD(DN190,Calculations!$C$118))</f>
        <v>1.0627294914941248E-2</v>
      </c>
      <c r="IE190" s="86">
        <f ca="1">Control!$C$7*Calculations!$C$82*INDEX('Monthly Data'!N:N,Calculations!$C$116+MOD(DO190,Calculations!$C$118))+Control!$C$7*Calculations!$C$83*INDEX('Monthly Data'!O:O,Calculations!$C$116+MOD(DO190,Calculations!$C$118))+Control!$C$7*Calculations!$C$84*INDEX('Monthly Data'!P:P,Calculations!$C$116+MOD(DO190,Calculations!$C$118))+Control!$C$7*Calculations!$C$85*INDEX('Monthly Data'!Q:Q,Calculations!$C$116+MOD(DO190,Calculations!$C$118))+(1-Control!$C$7*Calculations!$C$87)*INDEX('Monthly Data'!R:R,Calculations!$C$116+MOD(DO190,Calculations!$C$118))</f>
        <v>6.6954569943530936E-3</v>
      </c>
      <c r="IF190" s="86">
        <f ca="1">Control!$C$7*Calculations!$C$82*INDEX('Monthly Data'!N:N,Calculations!$C$116+MOD(DP190,Calculations!$C$118))+Control!$C$7*Calculations!$C$83*INDEX('Monthly Data'!O:O,Calculations!$C$116+MOD(DP190,Calculations!$C$118))+Control!$C$7*Calculations!$C$84*INDEX('Monthly Data'!P:P,Calculations!$C$116+MOD(DP190,Calculations!$C$118))+Control!$C$7*Calculations!$C$85*INDEX('Monthly Data'!Q:Q,Calculations!$C$116+MOD(DP190,Calculations!$C$118))+(1-Control!$C$7*Calculations!$C$87)*INDEX('Monthly Data'!R:R,Calculations!$C$116+MOD(DP190,Calculations!$C$118))</f>
        <v>2.1918137743539623E-2</v>
      </c>
      <c r="IG190" s="88">
        <f ca="1">Control!$C$8*(1+DQ190)*(1+DR190)*(1+DS190)*(1+DT190)*(1+DU190)*(1+DV190)*(1+DW190)*(1+DX190)*(1+DY190)*(1+DZ190)*(1+EA190)*(1+EB190)*(1+EC190)*(1+ED190)*(1+EE190)*(1+EF190)*(1+EG190)*(1+EH190)*(1+EI190)*(1+EJ190)*(1+EK190)*(1+EL190)*(1+EM190)*(1+EN190)*(1+EO190)*(1+EP190)*(1+EQ190)*(1+ER190)*(1+ES190)*(1+ET190)*(1+EU190)*(1+EV190)*(1+EW190)*(1+EX190)*(1+EY190)*(1+EZ190)*(1+FA190)*(1+FB190)*(1+FC190)*(1+FD190)*(1+FE190)*(1+FF190)*(1+FG190)*(1+FH190)*(1+FI190)*(1+FJ190)*(1+FK190)*(1+FL190)*(1+FM190)*(1+FN190)*(1+FO190)*(1+FP190)*(1+FQ190)*(1+FR190)*(1+FS190)*(1+FT190)*(1+FU190)*(1+FV190)*(1+FW190)*(1+FX190)*(1+FY190)*(1+FZ190)*(1+GA190)*(1+GB190)*(1+GC190)*(1+GD190)*(1+GE190)*(1+GF190)*(1+GG190)*(1+GH190)*(1+GI190)*(1+GJ190)*(1+GK190)*(1+GL190)*(1+GM190)*(1+GN190)*(1+GO190)*(1+GP190)*(1+GQ190)*(1+GR190)*(1+GS190)*(1+GT190)*(1+GU190)*(1+GV190)*(1+GW190)*(1+GX190)*(1+GY190)*(1+GZ190)*(1+HA190)*(1+HB190)*(1+HC190)*(1+HD190)*(1+HE190)*(1+HF190)*(1+HG190)*(1+HH190)*(1+HI190)*(1+HJ190)*(1+HK190)*(1+HL190)*(1+HM190)*(1+HN190)*(1+HO190)*(1+HP190)*(1+HQ190)*(1+HR190)*(1+HS190)*(1+HT190)*(1+HU190)*(1+HV190)*(1+HW190)*(1+HX190)*(1+HY190)*(1+HZ190)*(1+IA190)*(1+IB190)*(1+IC190)*(1+ID190)*(1+IE190)*(1+IF190)</f>
        <v>107677.77911699313</v>
      </c>
    </row>
    <row r="191" spans="1:241" x14ac:dyDescent="0.25">
      <c r="A191">
        <v>15</v>
      </c>
      <c r="B191">
        <v>52</v>
      </c>
      <c r="C191">
        <v>88</v>
      </c>
      <c r="D191">
        <v>48</v>
      </c>
      <c r="E191">
        <v>54</v>
      </c>
      <c r="F191">
        <v>108</v>
      </c>
      <c r="G191">
        <v>8</v>
      </c>
      <c r="H191">
        <v>75</v>
      </c>
      <c r="I191">
        <v>108</v>
      </c>
      <c r="J191">
        <v>2</v>
      </c>
      <c r="K191">
        <v>9</v>
      </c>
      <c r="L191">
        <v>35</v>
      </c>
      <c r="M191">
        <v>34</v>
      </c>
      <c r="N191">
        <v>45</v>
      </c>
      <c r="O191">
        <v>98</v>
      </c>
      <c r="P191">
        <v>44</v>
      </c>
      <c r="Q191">
        <v>44</v>
      </c>
      <c r="R191">
        <v>93</v>
      </c>
      <c r="S191">
        <v>107</v>
      </c>
      <c r="T191">
        <v>56</v>
      </c>
      <c r="U191">
        <v>34</v>
      </c>
      <c r="V191">
        <v>26</v>
      </c>
      <c r="W191">
        <v>0</v>
      </c>
      <c r="X191">
        <v>6</v>
      </c>
      <c r="Y191">
        <v>116</v>
      </c>
      <c r="Z191">
        <v>57</v>
      </c>
      <c r="AA191">
        <v>44</v>
      </c>
      <c r="AB191">
        <v>105</v>
      </c>
      <c r="AC191">
        <v>52</v>
      </c>
      <c r="AD191">
        <v>113</v>
      </c>
      <c r="AE191">
        <v>29</v>
      </c>
      <c r="AF191">
        <v>80</v>
      </c>
      <c r="AG191">
        <v>67</v>
      </c>
      <c r="AH191">
        <v>114</v>
      </c>
      <c r="AI191">
        <v>81</v>
      </c>
      <c r="AJ191">
        <v>10</v>
      </c>
      <c r="AK191">
        <v>90</v>
      </c>
      <c r="AL191">
        <v>2</v>
      </c>
      <c r="AM191">
        <v>69</v>
      </c>
      <c r="AN191">
        <v>37</v>
      </c>
      <c r="AO191">
        <v>37</v>
      </c>
      <c r="AP191">
        <v>43</v>
      </c>
      <c r="AQ191">
        <v>86</v>
      </c>
      <c r="AR191">
        <v>11</v>
      </c>
      <c r="AS191">
        <v>86</v>
      </c>
      <c r="AT191">
        <v>68</v>
      </c>
      <c r="AU191">
        <v>114</v>
      </c>
      <c r="AV191">
        <v>29</v>
      </c>
      <c r="AW191">
        <v>31</v>
      </c>
      <c r="AX191">
        <v>67</v>
      </c>
      <c r="AY191">
        <v>83</v>
      </c>
      <c r="AZ191">
        <v>21</v>
      </c>
      <c r="BA191">
        <v>60</v>
      </c>
      <c r="BB191">
        <v>40</v>
      </c>
      <c r="BC191">
        <v>93</v>
      </c>
      <c r="BD191">
        <v>4</v>
      </c>
      <c r="BE191">
        <v>50</v>
      </c>
      <c r="BF191">
        <v>48</v>
      </c>
      <c r="BG191">
        <v>78</v>
      </c>
      <c r="BH191">
        <v>103</v>
      </c>
      <c r="BI191">
        <v>28</v>
      </c>
      <c r="BJ191">
        <v>80</v>
      </c>
      <c r="BK191">
        <v>28</v>
      </c>
      <c r="BL191">
        <v>50</v>
      </c>
      <c r="BM191">
        <v>50</v>
      </c>
      <c r="BN191">
        <v>115</v>
      </c>
      <c r="BO191">
        <v>44</v>
      </c>
      <c r="BP191">
        <v>33</v>
      </c>
      <c r="BQ191">
        <v>104</v>
      </c>
      <c r="BR191">
        <v>84</v>
      </c>
      <c r="BS191">
        <v>85</v>
      </c>
      <c r="BT191">
        <v>48</v>
      </c>
      <c r="BU191">
        <v>83</v>
      </c>
      <c r="BV191">
        <v>104</v>
      </c>
      <c r="BW191">
        <v>104</v>
      </c>
      <c r="BX191">
        <v>95</v>
      </c>
      <c r="BY191">
        <v>62</v>
      </c>
      <c r="BZ191">
        <v>89</v>
      </c>
      <c r="CA191">
        <v>91</v>
      </c>
      <c r="CB191">
        <v>68</v>
      </c>
      <c r="CC191">
        <v>56</v>
      </c>
      <c r="CD191">
        <v>89</v>
      </c>
      <c r="CE191">
        <v>73</v>
      </c>
      <c r="CF191">
        <v>104</v>
      </c>
      <c r="CG191">
        <v>13</v>
      </c>
      <c r="CH191">
        <v>12</v>
      </c>
      <c r="CI191">
        <v>99</v>
      </c>
      <c r="CJ191">
        <v>99</v>
      </c>
      <c r="CK191">
        <v>40</v>
      </c>
      <c r="CL191">
        <v>13</v>
      </c>
      <c r="CM191">
        <v>70</v>
      </c>
      <c r="CN191">
        <v>56</v>
      </c>
      <c r="CO191">
        <v>17</v>
      </c>
      <c r="CP191">
        <v>10</v>
      </c>
      <c r="CQ191">
        <v>111</v>
      </c>
      <c r="CR191">
        <v>1</v>
      </c>
      <c r="CS191">
        <v>28</v>
      </c>
      <c r="CT191">
        <v>17</v>
      </c>
      <c r="CU191">
        <v>48</v>
      </c>
      <c r="CV191">
        <v>82</v>
      </c>
      <c r="CW191">
        <v>117</v>
      </c>
      <c r="CX191">
        <v>30</v>
      </c>
      <c r="CY191">
        <v>7</v>
      </c>
      <c r="CZ191">
        <v>4</v>
      </c>
      <c r="DA191">
        <v>13</v>
      </c>
      <c r="DB191">
        <v>76</v>
      </c>
      <c r="DC191">
        <v>97</v>
      </c>
      <c r="DD191">
        <v>34</v>
      </c>
      <c r="DE191">
        <v>47</v>
      </c>
      <c r="DF191">
        <v>66</v>
      </c>
      <c r="DG191">
        <v>103</v>
      </c>
      <c r="DH191">
        <v>83</v>
      </c>
      <c r="DI191">
        <v>56</v>
      </c>
      <c r="DJ191">
        <v>56</v>
      </c>
      <c r="DK191">
        <v>104</v>
      </c>
      <c r="DL191">
        <v>66</v>
      </c>
      <c r="DM191">
        <v>20</v>
      </c>
      <c r="DN191">
        <v>117</v>
      </c>
      <c r="DO191">
        <v>4</v>
      </c>
      <c r="DP191">
        <v>56</v>
      </c>
      <c r="DQ191" s="86">
        <f ca="1">Control!$C$7*Calculations!$C$82*INDEX('Monthly Data'!N:N,Calculations!$C$116+MOD(A191,Calculations!$C$118))+Control!$C$7*Calculations!$C$83*INDEX('Monthly Data'!O:O,Calculations!$C$116+MOD(A191,Calculations!$C$118))+Control!$C$7*Calculations!$C$84*INDEX('Monthly Data'!P:P,Calculations!$C$116+MOD(A191,Calculations!$C$118))+Control!$C$7*Calculations!$C$85*INDEX('Monthly Data'!Q:Q,Calculations!$C$116+MOD(A191,Calculations!$C$118))+(1-Control!$C$7*Calculations!$C$87)*INDEX('Monthly Data'!R:R,Calculations!$C$116+MOD(A191,Calculations!$C$118))</f>
        <v>7.857567536297622E-3</v>
      </c>
      <c r="DR191" s="86">
        <f ca="1">Control!$C$7*Calculations!$C$82*INDEX('Monthly Data'!N:N,Calculations!$C$116+MOD(B191,Calculations!$C$118))+Control!$C$7*Calculations!$C$83*INDEX('Monthly Data'!O:O,Calculations!$C$116+MOD(B191,Calculations!$C$118))+Control!$C$7*Calculations!$C$84*INDEX('Monthly Data'!P:P,Calculations!$C$116+MOD(B191,Calculations!$C$118))+Control!$C$7*Calculations!$C$85*INDEX('Monthly Data'!Q:Q,Calculations!$C$116+MOD(B191,Calculations!$C$118))+(1-Control!$C$7*Calculations!$C$87)*INDEX('Monthly Data'!R:R,Calculations!$C$116+MOD(B191,Calculations!$C$118))</f>
        <v>-3.8875517825435772E-3</v>
      </c>
      <c r="DS191" s="86">
        <f ca="1">Control!$C$7*Calculations!$C$82*INDEX('Monthly Data'!N:N,Calculations!$C$116+MOD(C191,Calculations!$C$118))+Control!$C$7*Calculations!$C$83*INDEX('Monthly Data'!O:O,Calculations!$C$116+MOD(C191,Calculations!$C$118))+Control!$C$7*Calculations!$C$84*INDEX('Monthly Data'!P:P,Calculations!$C$116+MOD(C191,Calculations!$C$118))+Control!$C$7*Calculations!$C$85*INDEX('Monthly Data'!Q:Q,Calculations!$C$116+MOD(C191,Calculations!$C$118))+(1-Control!$C$7*Calculations!$C$87)*INDEX('Monthly Data'!R:R,Calculations!$C$116+MOD(C191,Calculations!$C$118))</f>
        <v>6.4539397490030407E-3</v>
      </c>
      <c r="DT191" s="86">
        <f ca="1">Control!$C$7*Calculations!$C$82*INDEX('Monthly Data'!N:N,Calculations!$C$116+MOD(D191,Calculations!$C$118))+Control!$C$7*Calculations!$C$83*INDEX('Monthly Data'!O:O,Calculations!$C$116+MOD(D191,Calculations!$C$118))+Control!$C$7*Calculations!$C$84*INDEX('Monthly Data'!P:P,Calculations!$C$116+MOD(D191,Calculations!$C$118))+Control!$C$7*Calculations!$C$85*INDEX('Monthly Data'!Q:Q,Calculations!$C$116+MOD(D191,Calculations!$C$118))+(1-Control!$C$7*Calculations!$C$87)*INDEX('Monthly Data'!R:R,Calculations!$C$116+MOD(D191,Calculations!$C$118))</f>
        <v>-1.5984879994281095E-2</v>
      </c>
      <c r="DU191" s="86">
        <f ca="1">Control!$C$7*Calculations!$C$82*INDEX('Monthly Data'!N:N,Calculations!$C$116+MOD(E191,Calculations!$C$118))+Control!$C$7*Calculations!$C$83*INDEX('Monthly Data'!O:O,Calculations!$C$116+MOD(E191,Calculations!$C$118))+Control!$C$7*Calculations!$C$84*INDEX('Monthly Data'!P:P,Calculations!$C$116+MOD(E191,Calculations!$C$118))+Control!$C$7*Calculations!$C$85*INDEX('Monthly Data'!Q:Q,Calculations!$C$116+MOD(E191,Calculations!$C$118))+(1-Control!$C$7*Calculations!$C$87)*INDEX('Monthly Data'!R:R,Calculations!$C$116+MOD(E191,Calculations!$C$118))</f>
        <v>1.7484305259657981E-2</v>
      </c>
      <c r="DV191" s="86">
        <f ca="1">Control!$C$7*Calculations!$C$82*INDEX('Monthly Data'!N:N,Calculations!$C$116+MOD(F191,Calculations!$C$118))+Control!$C$7*Calculations!$C$83*INDEX('Monthly Data'!O:O,Calculations!$C$116+MOD(F191,Calculations!$C$118))+Control!$C$7*Calculations!$C$84*INDEX('Monthly Data'!P:P,Calculations!$C$116+MOD(F191,Calculations!$C$118))+Control!$C$7*Calculations!$C$85*INDEX('Monthly Data'!Q:Q,Calculations!$C$116+MOD(F191,Calculations!$C$118))+(1-Control!$C$7*Calculations!$C$87)*INDEX('Monthly Data'!R:R,Calculations!$C$116+MOD(F191,Calculations!$C$118))</f>
        <v>1.7073665854433945E-2</v>
      </c>
      <c r="DW191" s="86">
        <f ca="1">Control!$C$7*Calculations!$C$82*INDEX('Monthly Data'!N:N,Calculations!$C$116+MOD(G191,Calculations!$C$118))+Control!$C$7*Calculations!$C$83*INDEX('Monthly Data'!O:O,Calculations!$C$116+MOD(G191,Calculations!$C$118))+Control!$C$7*Calculations!$C$84*INDEX('Monthly Data'!P:P,Calculations!$C$116+MOD(G191,Calculations!$C$118))+Control!$C$7*Calculations!$C$85*INDEX('Monthly Data'!Q:Q,Calculations!$C$116+MOD(G191,Calculations!$C$118))+(1-Control!$C$7*Calculations!$C$87)*INDEX('Monthly Data'!R:R,Calculations!$C$116+MOD(G191,Calculations!$C$118))</f>
        <v>9.9787204839310462E-3</v>
      </c>
      <c r="DX191" s="86">
        <f ca="1">Control!$C$7*Calculations!$C$82*INDEX('Monthly Data'!N:N,Calculations!$C$116+MOD(H191,Calculations!$C$118))+Control!$C$7*Calculations!$C$83*INDEX('Monthly Data'!O:O,Calculations!$C$116+MOD(H191,Calculations!$C$118))+Control!$C$7*Calculations!$C$84*INDEX('Monthly Data'!P:P,Calculations!$C$116+MOD(H191,Calculations!$C$118))+Control!$C$7*Calculations!$C$85*INDEX('Monthly Data'!Q:Q,Calculations!$C$116+MOD(H191,Calculations!$C$118))+(1-Control!$C$7*Calculations!$C$87)*INDEX('Monthly Data'!R:R,Calculations!$C$116+MOD(H191,Calculations!$C$118))</f>
        <v>-2.0259958308006688E-2</v>
      </c>
      <c r="DY191" s="86">
        <f ca="1">Control!$C$7*Calculations!$C$82*INDEX('Monthly Data'!N:N,Calculations!$C$116+MOD(I191,Calculations!$C$118))+Control!$C$7*Calculations!$C$83*INDEX('Monthly Data'!O:O,Calculations!$C$116+MOD(I191,Calculations!$C$118))+Control!$C$7*Calculations!$C$84*INDEX('Monthly Data'!P:P,Calculations!$C$116+MOD(I191,Calculations!$C$118))+Control!$C$7*Calculations!$C$85*INDEX('Monthly Data'!Q:Q,Calculations!$C$116+MOD(I191,Calculations!$C$118))+(1-Control!$C$7*Calculations!$C$87)*INDEX('Monthly Data'!R:R,Calculations!$C$116+MOD(I191,Calculations!$C$118))</f>
        <v>1.7073665854433945E-2</v>
      </c>
      <c r="DZ191" s="86">
        <f ca="1">Control!$C$7*Calculations!$C$82*INDEX('Monthly Data'!N:N,Calculations!$C$116+MOD(J191,Calculations!$C$118))+Control!$C$7*Calculations!$C$83*INDEX('Monthly Data'!O:O,Calculations!$C$116+MOD(J191,Calculations!$C$118))+Control!$C$7*Calculations!$C$84*INDEX('Monthly Data'!P:P,Calculations!$C$116+MOD(J191,Calculations!$C$118))+Control!$C$7*Calculations!$C$85*INDEX('Monthly Data'!Q:Q,Calculations!$C$116+MOD(J191,Calculations!$C$118))+(1-Control!$C$7*Calculations!$C$87)*INDEX('Monthly Data'!R:R,Calculations!$C$116+MOD(J191,Calculations!$C$118))</f>
        <v>7.7184133340106598E-3</v>
      </c>
      <c r="EA191" s="86">
        <f ca="1">Control!$C$7*Calculations!$C$82*INDEX('Monthly Data'!N:N,Calculations!$C$116+MOD(K191,Calculations!$C$118))+Control!$C$7*Calculations!$C$83*INDEX('Monthly Data'!O:O,Calculations!$C$116+MOD(K191,Calculations!$C$118))+Control!$C$7*Calculations!$C$84*INDEX('Monthly Data'!P:P,Calculations!$C$116+MOD(K191,Calculations!$C$118))+Control!$C$7*Calculations!$C$85*INDEX('Monthly Data'!Q:Q,Calculations!$C$116+MOD(K191,Calculations!$C$118))+(1-Control!$C$7*Calculations!$C$87)*INDEX('Monthly Data'!R:R,Calculations!$C$116+MOD(K191,Calculations!$C$118))</f>
        <v>2.4470405846852006E-3</v>
      </c>
      <c r="EB191" s="86">
        <f ca="1">Control!$C$7*Calculations!$C$82*INDEX('Monthly Data'!N:N,Calculations!$C$116+MOD(L191,Calculations!$C$118))+Control!$C$7*Calculations!$C$83*INDEX('Monthly Data'!O:O,Calculations!$C$116+MOD(L191,Calculations!$C$118))+Control!$C$7*Calculations!$C$84*INDEX('Monthly Data'!P:P,Calculations!$C$116+MOD(L191,Calculations!$C$118))+Control!$C$7*Calculations!$C$85*INDEX('Monthly Data'!Q:Q,Calculations!$C$116+MOD(L191,Calculations!$C$118))+(1-Control!$C$7*Calculations!$C$87)*INDEX('Monthly Data'!R:R,Calculations!$C$116+MOD(L191,Calculations!$C$118))</f>
        <v>-9.5555592256394619E-3</v>
      </c>
      <c r="EC191" s="86">
        <f ca="1">Control!$C$7*Calculations!$C$82*INDEX('Monthly Data'!N:N,Calculations!$C$116+MOD(M191,Calculations!$C$118))+Control!$C$7*Calculations!$C$83*INDEX('Monthly Data'!O:O,Calculations!$C$116+MOD(M191,Calculations!$C$118))+Control!$C$7*Calculations!$C$84*INDEX('Monthly Data'!P:P,Calculations!$C$116+MOD(M191,Calculations!$C$118))+Control!$C$7*Calculations!$C$85*INDEX('Monthly Data'!Q:Q,Calculations!$C$116+MOD(M191,Calculations!$C$118))+(1-Control!$C$7*Calculations!$C$87)*INDEX('Monthly Data'!R:R,Calculations!$C$116+MOD(M191,Calculations!$C$118))</f>
        <v>5.3309355465453899E-3</v>
      </c>
      <c r="ED191" s="86">
        <f ca="1">Control!$C$7*Calculations!$C$82*INDEX('Monthly Data'!N:N,Calculations!$C$116+MOD(N191,Calculations!$C$118))+Control!$C$7*Calculations!$C$83*INDEX('Monthly Data'!O:O,Calculations!$C$116+MOD(N191,Calculations!$C$118))+Control!$C$7*Calculations!$C$84*INDEX('Monthly Data'!P:P,Calculations!$C$116+MOD(N191,Calculations!$C$118))+Control!$C$7*Calculations!$C$85*INDEX('Monthly Data'!Q:Q,Calculations!$C$116+MOD(N191,Calculations!$C$118))+(1-Control!$C$7*Calculations!$C$87)*INDEX('Monthly Data'!R:R,Calculations!$C$116+MOD(N191,Calculations!$C$118))</f>
        <v>1.2435425892067014E-2</v>
      </c>
      <c r="EE191" s="86">
        <f ca="1">Control!$C$7*Calculations!$C$82*INDEX('Monthly Data'!N:N,Calculations!$C$116+MOD(O191,Calculations!$C$118))+Control!$C$7*Calculations!$C$83*INDEX('Monthly Data'!O:O,Calculations!$C$116+MOD(O191,Calculations!$C$118))+Control!$C$7*Calculations!$C$84*INDEX('Monthly Data'!P:P,Calculations!$C$116+MOD(O191,Calculations!$C$118))+Control!$C$7*Calculations!$C$85*INDEX('Monthly Data'!Q:Q,Calculations!$C$116+MOD(O191,Calculations!$C$118))+(1-Control!$C$7*Calculations!$C$87)*INDEX('Monthly Data'!R:R,Calculations!$C$116+MOD(O191,Calculations!$C$118))</f>
        <v>2.4842166689046628E-2</v>
      </c>
      <c r="EF191" s="86">
        <f ca="1">Control!$C$7*Calculations!$C$82*INDEX('Monthly Data'!N:N,Calculations!$C$116+MOD(P191,Calculations!$C$118))+Control!$C$7*Calculations!$C$83*INDEX('Monthly Data'!O:O,Calculations!$C$116+MOD(P191,Calculations!$C$118))+Control!$C$7*Calculations!$C$84*INDEX('Monthly Data'!P:P,Calculations!$C$116+MOD(P191,Calculations!$C$118))+Control!$C$7*Calculations!$C$85*INDEX('Monthly Data'!Q:Q,Calculations!$C$116+MOD(P191,Calculations!$C$118))+(1-Control!$C$7*Calculations!$C$87)*INDEX('Monthly Data'!R:R,Calculations!$C$116+MOD(P191,Calculations!$C$118))</f>
        <v>2.377894462657602E-2</v>
      </c>
      <c r="EG191" s="86">
        <f ca="1">Control!$C$7*Calculations!$C$82*INDEX('Monthly Data'!N:N,Calculations!$C$116+MOD(Q191,Calculations!$C$118))+Control!$C$7*Calculations!$C$83*INDEX('Monthly Data'!O:O,Calculations!$C$116+MOD(Q191,Calculations!$C$118))+Control!$C$7*Calculations!$C$84*INDEX('Monthly Data'!P:P,Calculations!$C$116+MOD(Q191,Calculations!$C$118))+Control!$C$7*Calculations!$C$85*INDEX('Monthly Data'!Q:Q,Calculations!$C$116+MOD(Q191,Calculations!$C$118))+(1-Control!$C$7*Calculations!$C$87)*INDEX('Monthly Data'!R:R,Calculations!$C$116+MOD(Q191,Calculations!$C$118))</f>
        <v>2.377894462657602E-2</v>
      </c>
      <c r="EH191" s="86">
        <f ca="1">Control!$C$7*Calculations!$C$82*INDEX('Monthly Data'!N:N,Calculations!$C$116+MOD(R191,Calculations!$C$118))+Control!$C$7*Calculations!$C$83*INDEX('Monthly Data'!O:O,Calculations!$C$116+MOD(R191,Calculations!$C$118))+Control!$C$7*Calculations!$C$84*INDEX('Monthly Data'!P:P,Calculations!$C$116+MOD(R191,Calculations!$C$118))+Control!$C$7*Calculations!$C$85*INDEX('Monthly Data'!Q:Q,Calculations!$C$116+MOD(R191,Calculations!$C$118))+(1-Control!$C$7*Calculations!$C$87)*INDEX('Monthly Data'!R:R,Calculations!$C$116+MOD(R191,Calculations!$C$118))</f>
        <v>1.1809891087585166E-2</v>
      </c>
      <c r="EI191" s="86">
        <f ca="1">Control!$C$7*Calculations!$C$82*INDEX('Monthly Data'!N:N,Calculations!$C$116+MOD(S191,Calculations!$C$118))+Control!$C$7*Calculations!$C$83*INDEX('Monthly Data'!O:O,Calculations!$C$116+MOD(S191,Calculations!$C$118))+Control!$C$7*Calculations!$C$84*INDEX('Monthly Data'!P:P,Calculations!$C$116+MOD(S191,Calculations!$C$118))+Control!$C$7*Calculations!$C$85*INDEX('Monthly Data'!Q:Q,Calculations!$C$116+MOD(S191,Calculations!$C$118))+(1-Control!$C$7*Calculations!$C$87)*INDEX('Monthly Data'!R:R,Calculations!$C$116+MOD(S191,Calculations!$C$118))</f>
        <v>1.5216630695380906E-2</v>
      </c>
      <c r="EJ191" s="86">
        <f ca="1">Control!$C$7*Calculations!$C$82*INDEX('Monthly Data'!N:N,Calculations!$C$116+MOD(T191,Calculations!$C$118))+Control!$C$7*Calculations!$C$83*INDEX('Monthly Data'!O:O,Calculations!$C$116+MOD(T191,Calculations!$C$118))+Control!$C$7*Calculations!$C$84*INDEX('Monthly Data'!P:P,Calculations!$C$116+MOD(T191,Calculations!$C$118))+Control!$C$7*Calculations!$C$85*INDEX('Monthly Data'!Q:Q,Calculations!$C$116+MOD(T191,Calculations!$C$118))+(1-Control!$C$7*Calculations!$C$87)*INDEX('Monthly Data'!R:R,Calculations!$C$116+MOD(T191,Calculations!$C$118))</f>
        <v>7.5897487599915015E-3</v>
      </c>
      <c r="EK191" s="86">
        <f ca="1">Control!$C$7*Calculations!$C$82*INDEX('Monthly Data'!N:N,Calculations!$C$116+MOD(U191,Calculations!$C$118))+Control!$C$7*Calculations!$C$83*INDEX('Monthly Data'!O:O,Calculations!$C$116+MOD(U191,Calculations!$C$118))+Control!$C$7*Calculations!$C$84*INDEX('Monthly Data'!P:P,Calculations!$C$116+MOD(U191,Calculations!$C$118))+Control!$C$7*Calculations!$C$85*INDEX('Monthly Data'!Q:Q,Calculations!$C$116+MOD(U191,Calculations!$C$118))+(1-Control!$C$7*Calculations!$C$87)*INDEX('Monthly Data'!R:R,Calculations!$C$116+MOD(U191,Calculations!$C$118))</f>
        <v>5.3309355465453899E-3</v>
      </c>
      <c r="EL191" s="86">
        <f ca="1">Control!$C$7*Calculations!$C$82*INDEX('Monthly Data'!N:N,Calculations!$C$116+MOD(V191,Calculations!$C$118))+Control!$C$7*Calculations!$C$83*INDEX('Monthly Data'!O:O,Calculations!$C$116+MOD(V191,Calculations!$C$118))+Control!$C$7*Calculations!$C$84*INDEX('Monthly Data'!P:P,Calculations!$C$116+MOD(V191,Calculations!$C$118))+Control!$C$7*Calculations!$C$85*INDEX('Monthly Data'!Q:Q,Calculations!$C$116+MOD(V191,Calculations!$C$118))+(1-Control!$C$7*Calculations!$C$87)*INDEX('Monthly Data'!R:R,Calculations!$C$116+MOD(V191,Calculations!$C$118))</f>
        <v>6.3250222980707482E-3</v>
      </c>
      <c r="EM191" s="86">
        <f ca="1">Control!$C$7*Calculations!$C$82*INDEX('Monthly Data'!N:N,Calculations!$C$116+MOD(W191,Calculations!$C$118))+Control!$C$7*Calculations!$C$83*INDEX('Monthly Data'!O:O,Calculations!$C$116+MOD(W191,Calculations!$C$118))+Control!$C$7*Calculations!$C$84*INDEX('Monthly Data'!P:P,Calculations!$C$116+MOD(W191,Calculations!$C$118))+Control!$C$7*Calculations!$C$85*INDEX('Monthly Data'!Q:Q,Calculations!$C$116+MOD(W191,Calculations!$C$118))+(1-Control!$C$7*Calculations!$C$87)*INDEX('Monthly Data'!R:R,Calculations!$C$116+MOD(W191,Calculations!$C$118))</f>
        <v>1.4915555251167555E-3</v>
      </c>
      <c r="EN191" s="86">
        <f ca="1">Control!$C$7*Calculations!$C$82*INDEX('Monthly Data'!N:N,Calculations!$C$116+MOD(X191,Calculations!$C$118))+Control!$C$7*Calculations!$C$83*INDEX('Monthly Data'!O:O,Calculations!$C$116+MOD(X191,Calculations!$C$118))+Control!$C$7*Calculations!$C$84*INDEX('Monthly Data'!P:P,Calculations!$C$116+MOD(X191,Calculations!$C$118))+Control!$C$7*Calculations!$C$85*INDEX('Monthly Data'!Q:Q,Calculations!$C$116+MOD(X191,Calculations!$C$118))+(1-Control!$C$7*Calculations!$C$87)*INDEX('Monthly Data'!R:R,Calculations!$C$116+MOD(X191,Calculations!$C$118))</f>
        <v>4.7768166384148329E-3</v>
      </c>
      <c r="EO191" s="86">
        <f ca="1">Control!$C$7*Calculations!$C$82*INDEX('Monthly Data'!N:N,Calculations!$C$116+MOD(Y191,Calculations!$C$118))+Control!$C$7*Calculations!$C$83*INDEX('Monthly Data'!O:O,Calculations!$C$116+MOD(Y191,Calculations!$C$118))+Control!$C$7*Calculations!$C$84*INDEX('Monthly Data'!P:P,Calculations!$C$116+MOD(Y191,Calculations!$C$118))+Control!$C$7*Calculations!$C$85*INDEX('Monthly Data'!Q:Q,Calculations!$C$116+MOD(Y191,Calculations!$C$118))+(1-Control!$C$7*Calculations!$C$87)*INDEX('Monthly Data'!R:R,Calculations!$C$116+MOD(Y191,Calculations!$C$118))</f>
        <v>2.1918137743539623E-2</v>
      </c>
      <c r="EP191" s="86">
        <f ca="1">Control!$C$7*Calculations!$C$82*INDEX('Monthly Data'!N:N,Calculations!$C$116+MOD(Z191,Calculations!$C$118))+Control!$C$7*Calculations!$C$83*INDEX('Monthly Data'!O:O,Calculations!$C$116+MOD(Z191,Calculations!$C$118))+Control!$C$7*Calculations!$C$84*INDEX('Monthly Data'!P:P,Calculations!$C$116+MOD(Z191,Calculations!$C$118))+Control!$C$7*Calculations!$C$85*INDEX('Monthly Data'!Q:Q,Calculations!$C$116+MOD(Z191,Calculations!$C$118))+(1-Control!$C$7*Calculations!$C$87)*INDEX('Monthly Data'!R:R,Calculations!$C$116+MOD(Z191,Calculations!$C$118))</f>
        <v>7.3538285850108537E-3</v>
      </c>
      <c r="EQ191" s="86">
        <f ca="1">Control!$C$7*Calculations!$C$82*INDEX('Monthly Data'!N:N,Calculations!$C$116+MOD(AA191,Calculations!$C$118))+Control!$C$7*Calculations!$C$83*INDEX('Monthly Data'!O:O,Calculations!$C$116+MOD(AA191,Calculations!$C$118))+Control!$C$7*Calculations!$C$84*INDEX('Monthly Data'!P:P,Calculations!$C$116+MOD(AA191,Calculations!$C$118))+Control!$C$7*Calculations!$C$85*INDEX('Monthly Data'!Q:Q,Calculations!$C$116+MOD(AA191,Calculations!$C$118))+(1-Control!$C$7*Calculations!$C$87)*INDEX('Monthly Data'!R:R,Calculations!$C$116+MOD(AA191,Calculations!$C$118))</f>
        <v>2.377894462657602E-2</v>
      </c>
      <c r="ER191" s="86">
        <f ca="1">Control!$C$7*Calculations!$C$82*INDEX('Monthly Data'!N:N,Calculations!$C$116+MOD(AB191,Calculations!$C$118))+Control!$C$7*Calculations!$C$83*INDEX('Monthly Data'!O:O,Calculations!$C$116+MOD(AB191,Calculations!$C$118))+Control!$C$7*Calculations!$C$84*INDEX('Monthly Data'!P:P,Calculations!$C$116+MOD(AB191,Calculations!$C$118))+Control!$C$7*Calculations!$C$85*INDEX('Monthly Data'!Q:Q,Calculations!$C$116+MOD(AB191,Calculations!$C$118))+(1-Control!$C$7*Calculations!$C$87)*INDEX('Monthly Data'!R:R,Calculations!$C$116+MOD(AB191,Calculations!$C$118))</f>
        <v>2.3206536303657571E-2</v>
      </c>
      <c r="ES191" s="86">
        <f ca="1">Control!$C$7*Calculations!$C$82*INDEX('Monthly Data'!N:N,Calculations!$C$116+MOD(AC191,Calculations!$C$118))+Control!$C$7*Calculations!$C$83*INDEX('Monthly Data'!O:O,Calculations!$C$116+MOD(AC191,Calculations!$C$118))+Control!$C$7*Calculations!$C$84*INDEX('Monthly Data'!P:P,Calculations!$C$116+MOD(AC191,Calculations!$C$118))+Control!$C$7*Calculations!$C$85*INDEX('Monthly Data'!Q:Q,Calculations!$C$116+MOD(AC191,Calculations!$C$118))+(1-Control!$C$7*Calculations!$C$87)*INDEX('Monthly Data'!R:R,Calculations!$C$116+MOD(AC191,Calculations!$C$118))</f>
        <v>-3.8875517825435772E-3</v>
      </c>
      <c r="ET191" s="86">
        <f ca="1">Control!$C$7*Calculations!$C$82*INDEX('Monthly Data'!N:N,Calculations!$C$116+MOD(AD191,Calculations!$C$118))+Control!$C$7*Calculations!$C$83*INDEX('Monthly Data'!O:O,Calculations!$C$116+MOD(AD191,Calculations!$C$118))+Control!$C$7*Calculations!$C$84*INDEX('Monthly Data'!P:P,Calculations!$C$116+MOD(AD191,Calculations!$C$118))+Control!$C$7*Calculations!$C$85*INDEX('Monthly Data'!Q:Q,Calculations!$C$116+MOD(AD191,Calculations!$C$118))+(1-Control!$C$7*Calculations!$C$87)*INDEX('Monthly Data'!R:R,Calculations!$C$116+MOD(AD191,Calculations!$C$118))</f>
        <v>4.4327772793586687E-3</v>
      </c>
      <c r="EU191" s="86">
        <f ca="1">Control!$C$7*Calculations!$C$82*INDEX('Monthly Data'!N:N,Calculations!$C$116+MOD(AE191,Calculations!$C$118))+Control!$C$7*Calculations!$C$83*INDEX('Monthly Data'!O:O,Calculations!$C$116+MOD(AE191,Calculations!$C$118))+Control!$C$7*Calculations!$C$84*INDEX('Monthly Data'!P:P,Calculations!$C$116+MOD(AE191,Calculations!$C$118))+Control!$C$7*Calculations!$C$85*INDEX('Monthly Data'!Q:Q,Calculations!$C$116+MOD(AE191,Calculations!$C$118))+(1-Control!$C$7*Calculations!$C$87)*INDEX('Monthly Data'!R:R,Calculations!$C$116+MOD(AE191,Calculations!$C$118))</f>
        <v>1.5115046179922851E-2</v>
      </c>
      <c r="EV191" s="86">
        <f ca="1">Control!$C$7*Calculations!$C$82*INDEX('Monthly Data'!N:N,Calculations!$C$116+MOD(AF191,Calculations!$C$118))+Control!$C$7*Calculations!$C$83*INDEX('Monthly Data'!O:O,Calculations!$C$116+MOD(AF191,Calculations!$C$118))+Control!$C$7*Calculations!$C$84*INDEX('Monthly Data'!P:P,Calculations!$C$116+MOD(AF191,Calculations!$C$118))+Control!$C$7*Calculations!$C$85*INDEX('Monthly Data'!Q:Q,Calculations!$C$116+MOD(AF191,Calculations!$C$118))+(1-Control!$C$7*Calculations!$C$87)*INDEX('Monthly Data'!R:R,Calculations!$C$116+MOD(AF191,Calculations!$C$118))</f>
        <v>-2.7490061308214487E-3</v>
      </c>
      <c r="EW191" s="86">
        <f ca="1">Control!$C$7*Calculations!$C$82*INDEX('Monthly Data'!N:N,Calculations!$C$116+MOD(AG191,Calculations!$C$118))+Control!$C$7*Calculations!$C$83*INDEX('Monthly Data'!O:O,Calculations!$C$116+MOD(AG191,Calculations!$C$118))+Control!$C$7*Calculations!$C$84*INDEX('Monthly Data'!P:P,Calculations!$C$116+MOD(AG191,Calculations!$C$118))+Control!$C$7*Calculations!$C$85*INDEX('Monthly Data'!Q:Q,Calculations!$C$116+MOD(AG191,Calculations!$C$118))+(1-Control!$C$7*Calculations!$C$87)*INDEX('Monthly Data'!R:R,Calculations!$C$116+MOD(AG191,Calculations!$C$118))</f>
        <v>-3.9863250714949353E-2</v>
      </c>
      <c r="EX191" s="86">
        <f ca="1">Control!$C$7*Calculations!$C$82*INDEX('Monthly Data'!N:N,Calculations!$C$116+MOD(AH191,Calculations!$C$118))+Control!$C$7*Calculations!$C$83*INDEX('Monthly Data'!O:O,Calculations!$C$116+MOD(AH191,Calculations!$C$118))+Control!$C$7*Calculations!$C$84*INDEX('Monthly Data'!P:P,Calculations!$C$116+MOD(AH191,Calculations!$C$118))+Control!$C$7*Calculations!$C$85*INDEX('Monthly Data'!Q:Q,Calculations!$C$116+MOD(AH191,Calculations!$C$118))+(1-Control!$C$7*Calculations!$C$87)*INDEX('Monthly Data'!R:R,Calculations!$C$116+MOD(AH191,Calculations!$C$118))</f>
        <v>-2.5419860972892394E-2</v>
      </c>
      <c r="EY191" s="86">
        <f ca="1">Control!$C$7*Calculations!$C$82*INDEX('Monthly Data'!N:N,Calculations!$C$116+MOD(AI191,Calculations!$C$118))+Control!$C$7*Calculations!$C$83*INDEX('Monthly Data'!O:O,Calculations!$C$116+MOD(AI191,Calculations!$C$118))+Control!$C$7*Calculations!$C$84*INDEX('Monthly Data'!P:P,Calculations!$C$116+MOD(AI191,Calculations!$C$118))+Control!$C$7*Calculations!$C$85*INDEX('Monthly Data'!Q:Q,Calculations!$C$116+MOD(AI191,Calculations!$C$118))+(1-Control!$C$7*Calculations!$C$87)*INDEX('Monthly Data'!R:R,Calculations!$C$116+MOD(AI191,Calculations!$C$118))</f>
        <v>3.0957942835585645E-2</v>
      </c>
      <c r="EZ191" s="86">
        <f ca="1">Control!$C$7*Calculations!$C$82*INDEX('Monthly Data'!N:N,Calculations!$C$116+MOD(AJ191,Calculations!$C$118))+Control!$C$7*Calculations!$C$83*INDEX('Monthly Data'!O:O,Calculations!$C$116+MOD(AJ191,Calculations!$C$118))+Control!$C$7*Calculations!$C$84*INDEX('Monthly Data'!P:P,Calculations!$C$116+MOD(AJ191,Calculations!$C$118))+Control!$C$7*Calculations!$C$85*INDEX('Monthly Data'!Q:Q,Calculations!$C$116+MOD(AJ191,Calculations!$C$118))+(1-Control!$C$7*Calculations!$C$87)*INDEX('Monthly Data'!R:R,Calculations!$C$116+MOD(AJ191,Calculations!$C$118))</f>
        <v>1.1702576456120543E-2</v>
      </c>
      <c r="FA191" s="86">
        <f ca="1">Control!$C$7*Calculations!$C$82*INDEX('Monthly Data'!N:N,Calculations!$C$116+MOD(AK191,Calculations!$C$118))+Control!$C$7*Calculations!$C$83*INDEX('Monthly Data'!O:O,Calculations!$C$116+MOD(AK191,Calculations!$C$118))+Control!$C$7*Calculations!$C$84*INDEX('Monthly Data'!P:P,Calculations!$C$116+MOD(AK191,Calculations!$C$118))+Control!$C$7*Calculations!$C$85*INDEX('Monthly Data'!Q:Q,Calculations!$C$116+MOD(AK191,Calculations!$C$118))+(1-Control!$C$7*Calculations!$C$87)*INDEX('Monthly Data'!R:R,Calculations!$C$116+MOD(AK191,Calculations!$C$118))</f>
        <v>1.7831091590102856E-2</v>
      </c>
      <c r="FB191" s="86">
        <f ca="1">Control!$C$7*Calculations!$C$82*INDEX('Monthly Data'!N:N,Calculations!$C$116+MOD(AL191,Calculations!$C$118))+Control!$C$7*Calculations!$C$83*INDEX('Monthly Data'!O:O,Calculations!$C$116+MOD(AL191,Calculations!$C$118))+Control!$C$7*Calculations!$C$84*INDEX('Monthly Data'!P:P,Calculations!$C$116+MOD(AL191,Calculations!$C$118))+Control!$C$7*Calculations!$C$85*INDEX('Monthly Data'!Q:Q,Calculations!$C$116+MOD(AL191,Calculations!$C$118))+(1-Control!$C$7*Calculations!$C$87)*INDEX('Monthly Data'!R:R,Calculations!$C$116+MOD(AL191,Calculations!$C$118))</f>
        <v>7.7184133340106598E-3</v>
      </c>
      <c r="FC191" s="86">
        <f ca="1">Control!$C$7*Calculations!$C$82*INDEX('Monthly Data'!N:N,Calculations!$C$116+MOD(AM191,Calculations!$C$118))+Control!$C$7*Calculations!$C$83*INDEX('Monthly Data'!O:O,Calculations!$C$116+MOD(AM191,Calculations!$C$118))+Control!$C$7*Calculations!$C$84*INDEX('Monthly Data'!P:P,Calculations!$C$116+MOD(AM191,Calculations!$C$118))+Control!$C$7*Calculations!$C$85*INDEX('Monthly Data'!Q:Q,Calculations!$C$116+MOD(AM191,Calculations!$C$118))+(1-Control!$C$7*Calculations!$C$87)*INDEX('Monthly Data'!R:R,Calculations!$C$116+MOD(AM191,Calculations!$C$118))</f>
        <v>-4.0413381192162513E-2</v>
      </c>
      <c r="FD191" s="86">
        <f ca="1">Control!$C$7*Calculations!$C$82*INDEX('Monthly Data'!N:N,Calculations!$C$116+MOD(AN191,Calculations!$C$118))+Control!$C$7*Calculations!$C$83*INDEX('Monthly Data'!O:O,Calculations!$C$116+MOD(AN191,Calculations!$C$118))+Control!$C$7*Calculations!$C$84*INDEX('Monthly Data'!P:P,Calculations!$C$116+MOD(AN191,Calculations!$C$118))+Control!$C$7*Calculations!$C$85*INDEX('Monthly Data'!Q:Q,Calculations!$C$116+MOD(AN191,Calculations!$C$118))+(1-Control!$C$7*Calculations!$C$87)*INDEX('Monthly Data'!R:R,Calculations!$C$116+MOD(AN191,Calculations!$C$118))</f>
        <v>1.2954540023127663E-2</v>
      </c>
      <c r="FE191" s="86">
        <f ca="1">Control!$C$7*Calculations!$C$82*INDEX('Monthly Data'!N:N,Calculations!$C$116+MOD(AO191,Calculations!$C$118))+Control!$C$7*Calculations!$C$83*INDEX('Monthly Data'!O:O,Calculations!$C$116+MOD(AO191,Calculations!$C$118))+Control!$C$7*Calculations!$C$84*INDEX('Monthly Data'!P:P,Calculations!$C$116+MOD(AO191,Calculations!$C$118))+Control!$C$7*Calculations!$C$85*INDEX('Monthly Data'!Q:Q,Calculations!$C$116+MOD(AO191,Calculations!$C$118))+(1-Control!$C$7*Calculations!$C$87)*INDEX('Monthly Data'!R:R,Calculations!$C$116+MOD(AO191,Calculations!$C$118))</f>
        <v>1.2954540023127663E-2</v>
      </c>
      <c r="FF191" s="86">
        <f ca="1">Control!$C$7*Calculations!$C$82*INDEX('Monthly Data'!N:N,Calculations!$C$116+MOD(AP191,Calculations!$C$118))+Control!$C$7*Calculations!$C$83*INDEX('Monthly Data'!O:O,Calculations!$C$116+MOD(AP191,Calculations!$C$118))+Control!$C$7*Calculations!$C$84*INDEX('Monthly Data'!P:P,Calculations!$C$116+MOD(AP191,Calculations!$C$118))+Control!$C$7*Calculations!$C$85*INDEX('Monthly Data'!Q:Q,Calculations!$C$116+MOD(AP191,Calculations!$C$118))+(1-Control!$C$7*Calculations!$C$87)*INDEX('Monthly Data'!R:R,Calculations!$C$116+MOD(AP191,Calculations!$C$118))</f>
        <v>5.1279584938936244E-2</v>
      </c>
      <c r="FG191" s="86">
        <f ca="1">Control!$C$7*Calculations!$C$82*INDEX('Monthly Data'!N:N,Calculations!$C$116+MOD(AQ191,Calculations!$C$118))+Control!$C$7*Calculations!$C$83*INDEX('Monthly Data'!O:O,Calculations!$C$116+MOD(AQ191,Calculations!$C$118))+Control!$C$7*Calculations!$C$84*INDEX('Monthly Data'!P:P,Calculations!$C$116+MOD(AQ191,Calculations!$C$118))+Control!$C$7*Calculations!$C$85*INDEX('Monthly Data'!Q:Q,Calculations!$C$116+MOD(AQ191,Calculations!$C$118))+(1-Control!$C$7*Calculations!$C$87)*INDEX('Monthly Data'!R:R,Calculations!$C$116+MOD(AQ191,Calculations!$C$118))</f>
        <v>4.5735623984309991E-2</v>
      </c>
      <c r="FH191" s="86">
        <f ca="1">Control!$C$7*Calculations!$C$82*INDEX('Monthly Data'!N:N,Calculations!$C$116+MOD(AR191,Calculations!$C$118))+Control!$C$7*Calculations!$C$83*INDEX('Monthly Data'!O:O,Calculations!$C$116+MOD(AR191,Calculations!$C$118))+Control!$C$7*Calculations!$C$84*INDEX('Monthly Data'!P:P,Calculations!$C$116+MOD(AR191,Calculations!$C$118))+Control!$C$7*Calculations!$C$85*INDEX('Monthly Data'!Q:Q,Calculations!$C$116+MOD(AR191,Calculations!$C$118))+(1-Control!$C$7*Calculations!$C$87)*INDEX('Monthly Data'!R:R,Calculations!$C$116+MOD(AR191,Calculations!$C$118))</f>
        <v>1.0018681835149534E-3</v>
      </c>
      <c r="FI191" s="86">
        <f ca="1">Control!$C$7*Calculations!$C$82*INDEX('Monthly Data'!N:N,Calculations!$C$116+MOD(AS191,Calculations!$C$118))+Control!$C$7*Calculations!$C$83*INDEX('Monthly Data'!O:O,Calculations!$C$116+MOD(AS191,Calculations!$C$118))+Control!$C$7*Calculations!$C$84*INDEX('Monthly Data'!P:P,Calculations!$C$116+MOD(AS191,Calculations!$C$118))+Control!$C$7*Calculations!$C$85*INDEX('Monthly Data'!Q:Q,Calculations!$C$116+MOD(AS191,Calculations!$C$118))+(1-Control!$C$7*Calculations!$C$87)*INDEX('Monthly Data'!R:R,Calculations!$C$116+MOD(AS191,Calculations!$C$118))</f>
        <v>4.5735623984309991E-2</v>
      </c>
      <c r="FJ191" s="86">
        <f ca="1">Control!$C$7*Calculations!$C$82*INDEX('Monthly Data'!N:N,Calculations!$C$116+MOD(AT191,Calculations!$C$118))+Control!$C$7*Calculations!$C$83*INDEX('Monthly Data'!O:O,Calculations!$C$116+MOD(AT191,Calculations!$C$118))+Control!$C$7*Calculations!$C$84*INDEX('Monthly Data'!P:P,Calculations!$C$116+MOD(AT191,Calculations!$C$118))+Control!$C$7*Calculations!$C$85*INDEX('Monthly Data'!Q:Q,Calculations!$C$116+MOD(AT191,Calculations!$C$118))+(1-Control!$C$7*Calculations!$C$87)*INDEX('Monthly Data'!R:R,Calculations!$C$116+MOD(AT191,Calculations!$C$118))</f>
        <v>2.2757992058453024E-3</v>
      </c>
      <c r="FK191" s="86">
        <f ca="1">Control!$C$7*Calculations!$C$82*INDEX('Monthly Data'!N:N,Calculations!$C$116+MOD(AU191,Calculations!$C$118))+Control!$C$7*Calculations!$C$83*INDEX('Monthly Data'!O:O,Calculations!$C$116+MOD(AU191,Calculations!$C$118))+Control!$C$7*Calculations!$C$84*INDEX('Monthly Data'!P:P,Calculations!$C$116+MOD(AU191,Calculations!$C$118))+Control!$C$7*Calculations!$C$85*INDEX('Monthly Data'!Q:Q,Calculations!$C$116+MOD(AU191,Calculations!$C$118))+(1-Control!$C$7*Calculations!$C$87)*INDEX('Monthly Data'!R:R,Calculations!$C$116+MOD(AU191,Calculations!$C$118))</f>
        <v>-2.5419860972892394E-2</v>
      </c>
      <c r="FL191" s="86">
        <f ca="1">Control!$C$7*Calculations!$C$82*INDEX('Monthly Data'!N:N,Calculations!$C$116+MOD(AV191,Calculations!$C$118))+Control!$C$7*Calculations!$C$83*INDEX('Monthly Data'!O:O,Calculations!$C$116+MOD(AV191,Calculations!$C$118))+Control!$C$7*Calculations!$C$84*INDEX('Monthly Data'!P:P,Calculations!$C$116+MOD(AV191,Calculations!$C$118))+Control!$C$7*Calculations!$C$85*INDEX('Monthly Data'!Q:Q,Calculations!$C$116+MOD(AV191,Calculations!$C$118))+(1-Control!$C$7*Calculations!$C$87)*INDEX('Monthly Data'!R:R,Calculations!$C$116+MOD(AV191,Calculations!$C$118))</f>
        <v>1.5115046179922851E-2</v>
      </c>
      <c r="FM191" s="86">
        <f ca="1">Control!$C$7*Calculations!$C$82*INDEX('Monthly Data'!N:N,Calculations!$C$116+MOD(AW191,Calculations!$C$118))+Control!$C$7*Calculations!$C$83*INDEX('Monthly Data'!O:O,Calculations!$C$116+MOD(AW191,Calculations!$C$118))+Control!$C$7*Calculations!$C$84*INDEX('Monthly Data'!P:P,Calculations!$C$116+MOD(AW191,Calculations!$C$118))+Control!$C$7*Calculations!$C$85*INDEX('Monthly Data'!Q:Q,Calculations!$C$116+MOD(AW191,Calculations!$C$118))+(1-Control!$C$7*Calculations!$C$87)*INDEX('Monthly Data'!R:R,Calculations!$C$116+MOD(AW191,Calculations!$C$118))</f>
        <v>1.8665061640915637E-2</v>
      </c>
      <c r="FN191" s="86">
        <f ca="1">Control!$C$7*Calculations!$C$82*INDEX('Monthly Data'!N:N,Calculations!$C$116+MOD(AX191,Calculations!$C$118))+Control!$C$7*Calculations!$C$83*INDEX('Monthly Data'!O:O,Calculations!$C$116+MOD(AX191,Calculations!$C$118))+Control!$C$7*Calculations!$C$84*INDEX('Monthly Data'!P:P,Calculations!$C$116+MOD(AX191,Calculations!$C$118))+Control!$C$7*Calculations!$C$85*INDEX('Monthly Data'!Q:Q,Calculations!$C$116+MOD(AX191,Calculations!$C$118))+(1-Control!$C$7*Calculations!$C$87)*INDEX('Monthly Data'!R:R,Calculations!$C$116+MOD(AX191,Calculations!$C$118))</f>
        <v>-3.9863250714949353E-2</v>
      </c>
      <c r="FO191" s="86">
        <f ca="1">Control!$C$7*Calculations!$C$82*INDEX('Monthly Data'!N:N,Calculations!$C$116+MOD(AY191,Calculations!$C$118))+Control!$C$7*Calculations!$C$83*INDEX('Monthly Data'!O:O,Calculations!$C$116+MOD(AY191,Calculations!$C$118))+Control!$C$7*Calculations!$C$84*INDEX('Monthly Data'!P:P,Calculations!$C$116+MOD(AY191,Calculations!$C$118))+Control!$C$7*Calculations!$C$85*INDEX('Monthly Data'!Q:Q,Calculations!$C$116+MOD(AY191,Calculations!$C$118))+(1-Control!$C$7*Calculations!$C$87)*INDEX('Monthly Data'!R:R,Calculations!$C$116+MOD(AY191,Calculations!$C$118))</f>
        <v>-7.8872955230675015E-3</v>
      </c>
      <c r="FP191" s="86">
        <f ca="1">Control!$C$7*Calculations!$C$82*INDEX('Monthly Data'!N:N,Calculations!$C$116+MOD(AZ191,Calculations!$C$118))+Control!$C$7*Calculations!$C$83*INDEX('Monthly Data'!O:O,Calculations!$C$116+MOD(AZ191,Calculations!$C$118))+Control!$C$7*Calculations!$C$84*INDEX('Monthly Data'!P:P,Calculations!$C$116+MOD(AZ191,Calculations!$C$118))+Control!$C$7*Calculations!$C$85*INDEX('Monthly Data'!Q:Q,Calculations!$C$116+MOD(AZ191,Calculations!$C$118))+(1-Control!$C$7*Calculations!$C$87)*INDEX('Monthly Data'!R:R,Calculations!$C$116+MOD(AZ191,Calculations!$C$118))</f>
        <v>1.5108777406081684E-3</v>
      </c>
      <c r="FQ191" s="86">
        <f ca="1">Control!$C$7*Calculations!$C$82*INDEX('Monthly Data'!N:N,Calculations!$C$116+MOD(BA191,Calculations!$C$118))+Control!$C$7*Calculations!$C$83*INDEX('Monthly Data'!O:O,Calculations!$C$116+MOD(BA191,Calculations!$C$118))+Control!$C$7*Calculations!$C$84*INDEX('Monthly Data'!P:P,Calculations!$C$116+MOD(BA191,Calculations!$C$118))+Control!$C$7*Calculations!$C$85*INDEX('Monthly Data'!Q:Q,Calculations!$C$116+MOD(BA191,Calculations!$C$118))+(1-Control!$C$7*Calculations!$C$87)*INDEX('Monthly Data'!R:R,Calculations!$C$116+MOD(BA191,Calculations!$C$118))</f>
        <v>-1.9947061878162777E-2</v>
      </c>
      <c r="FR191" s="86">
        <f ca="1">Control!$C$7*Calculations!$C$82*INDEX('Monthly Data'!N:N,Calculations!$C$116+MOD(BB191,Calculations!$C$118))+Control!$C$7*Calculations!$C$83*INDEX('Monthly Data'!O:O,Calculations!$C$116+MOD(BB191,Calculations!$C$118))+Control!$C$7*Calculations!$C$84*INDEX('Monthly Data'!P:P,Calculations!$C$116+MOD(BB191,Calculations!$C$118))+Control!$C$7*Calculations!$C$85*INDEX('Monthly Data'!Q:Q,Calculations!$C$116+MOD(BB191,Calculations!$C$118))+(1-Control!$C$7*Calculations!$C$87)*INDEX('Monthly Data'!R:R,Calculations!$C$116+MOD(BB191,Calculations!$C$118))</f>
        <v>-4.417423226995453E-3</v>
      </c>
      <c r="FS191" s="86">
        <f ca="1">Control!$C$7*Calculations!$C$82*INDEX('Monthly Data'!N:N,Calculations!$C$116+MOD(BC191,Calculations!$C$118))+Control!$C$7*Calculations!$C$83*INDEX('Monthly Data'!O:O,Calculations!$C$116+MOD(BC191,Calculations!$C$118))+Control!$C$7*Calculations!$C$84*INDEX('Monthly Data'!P:P,Calculations!$C$116+MOD(BC191,Calculations!$C$118))+Control!$C$7*Calculations!$C$85*INDEX('Monthly Data'!Q:Q,Calculations!$C$116+MOD(BC191,Calculations!$C$118))+(1-Control!$C$7*Calculations!$C$87)*INDEX('Monthly Data'!R:R,Calculations!$C$116+MOD(BC191,Calculations!$C$118))</f>
        <v>1.1809891087585166E-2</v>
      </c>
      <c r="FT191" s="86">
        <f ca="1">Control!$C$7*Calculations!$C$82*INDEX('Monthly Data'!N:N,Calculations!$C$116+MOD(BD191,Calculations!$C$118))+Control!$C$7*Calculations!$C$83*INDEX('Monthly Data'!O:O,Calculations!$C$116+MOD(BD191,Calculations!$C$118))+Control!$C$7*Calculations!$C$84*INDEX('Monthly Data'!P:P,Calculations!$C$116+MOD(BD191,Calculations!$C$118))+Control!$C$7*Calculations!$C$85*INDEX('Monthly Data'!Q:Q,Calculations!$C$116+MOD(BD191,Calculations!$C$118))+(1-Control!$C$7*Calculations!$C$87)*INDEX('Monthly Data'!R:R,Calculations!$C$116+MOD(BD191,Calculations!$C$118))</f>
        <v>1.3423979074716584E-2</v>
      </c>
      <c r="FU191" s="86">
        <f ca="1">Control!$C$7*Calculations!$C$82*INDEX('Monthly Data'!N:N,Calculations!$C$116+MOD(BE191,Calculations!$C$118))+Control!$C$7*Calculations!$C$83*INDEX('Monthly Data'!O:O,Calculations!$C$116+MOD(BE191,Calculations!$C$118))+Control!$C$7*Calculations!$C$84*INDEX('Monthly Data'!P:P,Calculations!$C$116+MOD(BE191,Calculations!$C$118))+Control!$C$7*Calculations!$C$85*INDEX('Monthly Data'!Q:Q,Calculations!$C$116+MOD(BE191,Calculations!$C$118))+(1-Control!$C$7*Calculations!$C$87)*INDEX('Monthly Data'!R:R,Calculations!$C$116+MOD(BE191,Calculations!$C$118))</f>
        <v>6.1009361253630504E-2</v>
      </c>
      <c r="FV191" s="86">
        <f ca="1">Control!$C$7*Calculations!$C$82*INDEX('Monthly Data'!N:N,Calculations!$C$116+MOD(BF191,Calculations!$C$118))+Control!$C$7*Calculations!$C$83*INDEX('Monthly Data'!O:O,Calculations!$C$116+MOD(BF191,Calculations!$C$118))+Control!$C$7*Calculations!$C$84*INDEX('Monthly Data'!P:P,Calculations!$C$116+MOD(BF191,Calculations!$C$118))+Control!$C$7*Calculations!$C$85*INDEX('Monthly Data'!Q:Q,Calculations!$C$116+MOD(BF191,Calculations!$C$118))+(1-Control!$C$7*Calculations!$C$87)*INDEX('Monthly Data'!R:R,Calculations!$C$116+MOD(BF191,Calculations!$C$118))</f>
        <v>-1.5984879994281095E-2</v>
      </c>
      <c r="FW191" s="86">
        <f ca="1">Control!$C$7*Calculations!$C$82*INDEX('Monthly Data'!N:N,Calculations!$C$116+MOD(BG191,Calculations!$C$118))+Control!$C$7*Calculations!$C$83*INDEX('Monthly Data'!O:O,Calculations!$C$116+MOD(BG191,Calculations!$C$118))+Control!$C$7*Calculations!$C$84*INDEX('Monthly Data'!P:P,Calculations!$C$116+MOD(BG191,Calculations!$C$118))+Control!$C$7*Calculations!$C$85*INDEX('Monthly Data'!Q:Q,Calculations!$C$116+MOD(BG191,Calculations!$C$118))+(1-Control!$C$7*Calculations!$C$87)*INDEX('Monthly Data'!R:R,Calculations!$C$116+MOD(BG191,Calculations!$C$118))</f>
        <v>1.7472933988537529E-2</v>
      </c>
      <c r="FX191" s="86">
        <f ca="1">Control!$C$7*Calculations!$C$82*INDEX('Monthly Data'!N:N,Calculations!$C$116+MOD(BH191,Calculations!$C$118))+Control!$C$7*Calculations!$C$83*INDEX('Monthly Data'!O:O,Calculations!$C$116+MOD(BH191,Calculations!$C$118))+Control!$C$7*Calculations!$C$84*INDEX('Monthly Data'!P:P,Calculations!$C$116+MOD(BH191,Calculations!$C$118))+Control!$C$7*Calculations!$C$85*INDEX('Monthly Data'!Q:Q,Calculations!$C$116+MOD(BH191,Calculations!$C$118))+(1-Control!$C$7*Calculations!$C$87)*INDEX('Monthly Data'!R:R,Calculations!$C$116+MOD(BH191,Calculations!$C$118))</f>
        <v>5.1972609868760735E-3</v>
      </c>
      <c r="FY191" s="86">
        <f ca="1">Control!$C$7*Calculations!$C$82*INDEX('Monthly Data'!N:N,Calculations!$C$116+MOD(BI191,Calculations!$C$118))+Control!$C$7*Calculations!$C$83*INDEX('Monthly Data'!O:O,Calculations!$C$116+MOD(BI191,Calculations!$C$118))+Control!$C$7*Calculations!$C$84*INDEX('Monthly Data'!P:P,Calculations!$C$116+MOD(BI191,Calculations!$C$118))+Control!$C$7*Calculations!$C$85*INDEX('Monthly Data'!Q:Q,Calculations!$C$116+MOD(BI191,Calculations!$C$118))+(1-Control!$C$7*Calculations!$C$87)*INDEX('Monthly Data'!R:R,Calculations!$C$116+MOD(BI191,Calculations!$C$118))</f>
        <v>3.7596120283497965E-2</v>
      </c>
      <c r="FZ191" s="86">
        <f ca="1">Control!$C$7*Calculations!$C$82*INDEX('Monthly Data'!N:N,Calculations!$C$116+MOD(BJ191,Calculations!$C$118))+Control!$C$7*Calculations!$C$83*INDEX('Monthly Data'!O:O,Calculations!$C$116+MOD(BJ191,Calculations!$C$118))+Control!$C$7*Calculations!$C$84*INDEX('Monthly Data'!P:P,Calculations!$C$116+MOD(BJ191,Calculations!$C$118))+Control!$C$7*Calculations!$C$85*INDEX('Monthly Data'!Q:Q,Calculations!$C$116+MOD(BJ191,Calculations!$C$118))+(1-Control!$C$7*Calculations!$C$87)*INDEX('Monthly Data'!R:R,Calculations!$C$116+MOD(BJ191,Calculations!$C$118))</f>
        <v>-2.7490061308214487E-3</v>
      </c>
      <c r="GA191" s="86">
        <f ca="1">Control!$C$7*Calculations!$C$82*INDEX('Monthly Data'!N:N,Calculations!$C$116+MOD(BK191,Calculations!$C$118))+Control!$C$7*Calculations!$C$83*INDEX('Monthly Data'!O:O,Calculations!$C$116+MOD(BK191,Calculations!$C$118))+Control!$C$7*Calculations!$C$84*INDEX('Monthly Data'!P:P,Calculations!$C$116+MOD(BK191,Calculations!$C$118))+Control!$C$7*Calculations!$C$85*INDEX('Monthly Data'!Q:Q,Calculations!$C$116+MOD(BK191,Calculations!$C$118))+(1-Control!$C$7*Calculations!$C$87)*INDEX('Monthly Data'!R:R,Calculations!$C$116+MOD(BK191,Calculations!$C$118))</f>
        <v>3.7596120283497965E-2</v>
      </c>
      <c r="GB191" s="86">
        <f ca="1">Control!$C$7*Calculations!$C$82*INDEX('Monthly Data'!N:N,Calculations!$C$116+MOD(BL191,Calculations!$C$118))+Control!$C$7*Calculations!$C$83*INDEX('Monthly Data'!O:O,Calculations!$C$116+MOD(BL191,Calculations!$C$118))+Control!$C$7*Calculations!$C$84*INDEX('Monthly Data'!P:P,Calculations!$C$116+MOD(BL191,Calculations!$C$118))+Control!$C$7*Calculations!$C$85*INDEX('Monthly Data'!Q:Q,Calculations!$C$116+MOD(BL191,Calculations!$C$118))+(1-Control!$C$7*Calculations!$C$87)*INDEX('Monthly Data'!R:R,Calculations!$C$116+MOD(BL191,Calculations!$C$118))</f>
        <v>6.1009361253630504E-2</v>
      </c>
      <c r="GC191" s="86">
        <f ca="1">Control!$C$7*Calculations!$C$82*INDEX('Monthly Data'!N:N,Calculations!$C$116+MOD(BM191,Calculations!$C$118))+Control!$C$7*Calculations!$C$83*INDEX('Monthly Data'!O:O,Calculations!$C$116+MOD(BM191,Calculations!$C$118))+Control!$C$7*Calculations!$C$84*INDEX('Monthly Data'!P:P,Calculations!$C$116+MOD(BM191,Calculations!$C$118))+Control!$C$7*Calculations!$C$85*INDEX('Monthly Data'!Q:Q,Calculations!$C$116+MOD(BM191,Calculations!$C$118))+(1-Control!$C$7*Calculations!$C$87)*INDEX('Monthly Data'!R:R,Calculations!$C$116+MOD(BM191,Calculations!$C$118))</f>
        <v>6.1009361253630504E-2</v>
      </c>
      <c r="GD191" s="86">
        <f ca="1">Control!$C$7*Calculations!$C$82*INDEX('Monthly Data'!N:N,Calculations!$C$116+MOD(BN191,Calculations!$C$118))+Control!$C$7*Calculations!$C$83*INDEX('Monthly Data'!O:O,Calculations!$C$116+MOD(BN191,Calculations!$C$118))+Control!$C$7*Calculations!$C$84*INDEX('Monthly Data'!P:P,Calculations!$C$116+MOD(BN191,Calculations!$C$118))+Control!$C$7*Calculations!$C$85*INDEX('Monthly Data'!Q:Q,Calculations!$C$116+MOD(BN191,Calculations!$C$118))+(1-Control!$C$7*Calculations!$C$87)*INDEX('Monthly Data'!R:R,Calculations!$C$116+MOD(BN191,Calculations!$C$118))</f>
        <v>4.5132804118240749E-2</v>
      </c>
      <c r="GE191" s="86">
        <f ca="1">Control!$C$7*Calculations!$C$82*INDEX('Monthly Data'!N:N,Calculations!$C$116+MOD(BO191,Calculations!$C$118))+Control!$C$7*Calculations!$C$83*INDEX('Monthly Data'!O:O,Calculations!$C$116+MOD(BO191,Calculations!$C$118))+Control!$C$7*Calculations!$C$84*INDEX('Monthly Data'!P:P,Calculations!$C$116+MOD(BO191,Calculations!$C$118))+Control!$C$7*Calculations!$C$85*INDEX('Monthly Data'!Q:Q,Calculations!$C$116+MOD(BO191,Calculations!$C$118))+(1-Control!$C$7*Calculations!$C$87)*INDEX('Monthly Data'!R:R,Calculations!$C$116+MOD(BO191,Calculations!$C$118))</f>
        <v>2.377894462657602E-2</v>
      </c>
      <c r="GF191" s="86">
        <f ca="1">Control!$C$7*Calculations!$C$82*INDEX('Monthly Data'!N:N,Calculations!$C$116+MOD(BP191,Calculations!$C$118))+Control!$C$7*Calculations!$C$83*INDEX('Monthly Data'!O:O,Calculations!$C$116+MOD(BP191,Calculations!$C$118))+Control!$C$7*Calculations!$C$84*INDEX('Monthly Data'!P:P,Calculations!$C$116+MOD(BP191,Calculations!$C$118))+Control!$C$7*Calculations!$C$85*INDEX('Monthly Data'!Q:Q,Calculations!$C$116+MOD(BP191,Calculations!$C$118))+(1-Control!$C$7*Calculations!$C$87)*INDEX('Monthly Data'!R:R,Calculations!$C$116+MOD(BP191,Calculations!$C$118))</f>
        <v>3.1070573055362403E-2</v>
      </c>
      <c r="GG191" s="86">
        <f ca="1">Control!$C$7*Calculations!$C$82*INDEX('Monthly Data'!N:N,Calculations!$C$116+MOD(BQ191,Calculations!$C$118))+Control!$C$7*Calculations!$C$83*INDEX('Monthly Data'!O:O,Calculations!$C$116+MOD(BQ191,Calculations!$C$118))+Control!$C$7*Calculations!$C$84*INDEX('Monthly Data'!P:P,Calculations!$C$116+MOD(BQ191,Calculations!$C$118))+Control!$C$7*Calculations!$C$85*INDEX('Monthly Data'!Q:Q,Calculations!$C$116+MOD(BQ191,Calculations!$C$118))+(1-Control!$C$7*Calculations!$C$87)*INDEX('Monthly Data'!R:R,Calculations!$C$116+MOD(BQ191,Calculations!$C$118))</f>
        <v>2.9708469559001142E-2</v>
      </c>
      <c r="GH191" s="86">
        <f ca="1">Control!$C$7*Calculations!$C$82*INDEX('Monthly Data'!N:N,Calculations!$C$116+MOD(BR191,Calculations!$C$118))+Control!$C$7*Calculations!$C$83*INDEX('Monthly Data'!O:O,Calculations!$C$116+MOD(BR191,Calculations!$C$118))+Control!$C$7*Calculations!$C$84*INDEX('Monthly Data'!P:P,Calculations!$C$116+MOD(BR191,Calculations!$C$118))+Control!$C$7*Calculations!$C$85*INDEX('Monthly Data'!Q:Q,Calculations!$C$116+MOD(BR191,Calculations!$C$118))+(1-Control!$C$7*Calculations!$C$87)*INDEX('Monthly Data'!R:R,Calculations!$C$116+MOD(BR191,Calculations!$C$118))</f>
        <v>-1.880155173376722E-2</v>
      </c>
      <c r="GI191" s="86">
        <f ca="1">Control!$C$7*Calculations!$C$82*INDEX('Monthly Data'!N:N,Calculations!$C$116+MOD(BS191,Calculations!$C$118))+Control!$C$7*Calculations!$C$83*INDEX('Monthly Data'!O:O,Calculations!$C$116+MOD(BS191,Calculations!$C$118))+Control!$C$7*Calculations!$C$84*INDEX('Monthly Data'!P:P,Calculations!$C$116+MOD(BS191,Calculations!$C$118))+Control!$C$7*Calculations!$C$85*INDEX('Monthly Data'!Q:Q,Calculations!$C$116+MOD(BS191,Calculations!$C$118))+(1-Control!$C$7*Calculations!$C$87)*INDEX('Monthly Data'!R:R,Calculations!$C$116+MOD(BS191,Calculations!$C$118))</f>
        <v>-9.8327855560634558E-3</v>
      </c>
      <c r="GJ191" s="86">
        <f ca="1">Control!$C$7*Calculations!$C$82*INDEX('Monthly Data'!N:N,Calculations!$C$116+MOD(BT191,Calculations!$C$118))+Control!$C$7*Calculations!$C$83*INDEX('Monthly Data'!O:O,Calculations!$C$116+MOD(BT191,Calculations!$C$118))+Control!$C$7*Calculations!$C$84*INDEX('Monthly Data'!P:P,Calculations!$C$116+MOD(BT191,Calculations!$C$118))+Control!$C$7*Calculations!$C$85*INDEX('Monthly Data'!Q:Q,Calculations!$C$116+MOD(BT191,Calculations!$C$118))+(1-Control!$C$7*Calculations!$C$87)*INDEX('Monthly Data'!R:R,Calculations!$C$116+MOD(BT191,Calculations!$C$118))</f>
        <v>-1.5984879994281095E-2</v>
      </c>
      <c r="GK191" s="86">
        <f ca="1">Control!$C$7*Calculations!$C$82*INDEX('Monthly Data'!N:N,Calculations!$C$116+MOD(BU191,Calculations!$C$118))+Control!$C$7*Calculations!$C$83*INDEX('Monthly Data'!O:O,Calculations!$C$116+MOD(BU191,Calculations!$C$118))+Control!$C$7*Calculations!$C$84*INDEX('Monthly Data'!P:P,Calculations!$C$116+MOD(BU191,Calculations!$C$118))+Control!$C$7*Calculations!$C$85*INDEX('Monthly Data'!Q:Q,Calculations!$C$116+MOD(BU191,Calculations!$C$118))+(1-Control!$C$7*Calculations!$C$87)*INDEX('Monthly Data'!R:R,Calculations!$C$116+MOD(BU191,Calculations!$C$118))</f>
        <v>-7.8872955230675015E-3</v>
      </c>
      <c r="GL191" s="86">
        <f ca="1">Control!$C$7*Calculations!$C$82*INDEX('Monthly Data'!N:N,Calculations!$C$116+MOD(BV191,Calculations!$C$118))+Control!$C$7*Calculations!$C$83*INDEX('Monthly Data'!O:O,Calculations!$C$116+MOD(BV191,Calculations!$C$118))+Control!$C$7*Calculations!$C$84*INDEX('Monthly Data'!P:P,Calculations!$C$116+MOD(BV191,Calculations!$C$118))+Control!$C$7*Calculations!$C$85*INDEX('Monthly Data'!Q:Q,Calculations!$C$116+MOD(BV191,Calculations!$C$118))+(1-Control!$C$7*Calculations!$C$87)*INDEX('Monthly Data'!R:R,Calculations!$C$116+MOD(BV191,Calculations!$C$118))</f>
        <v>2.9708469559001142E-2</v>
      </c>
      <c r="GM191" s="86">
        <f ca="1">Control!$C$7*Calculations!$C$82*INDEX('Monthly Data'!N:N,Calculations!$C$116+MOD(BW191,Calculations!$C$118))+Control!$C$7*Calculations!$C$83*INDEX('Monthly Data'!O:O,Calculations!$C$116+MOD(BW191,Calculations!$C$118))+Control!$C$7*Calculations!$C$84*INDEX('Monthly Data'!P:P,Calculations!$C$116+MOD(BW191,Calculations!$C$118))+Control!$C$7*Calculations!$C$85*INDEX('Monthly Data'!Q:Q,Calculations!$C$116+MOD(BW191,Calculations!$C$118))+(1-Control!$C$7*Calculations!$C$87)*INDEX('Monthly Data'!R:R,Calculations!$C$116+MOD(BW191,Calculations!$C$118))</f>
        <v>2.9708469559001142E-2</v>
      </c>
      <c r="GN191" s="86">
        <f ca="1">Control!$C$7*Calculations!$C$82*INDEX('Monthly Data'!N:N,Calculations!$C$116+MOD(BX191,Calculations!$C$118))+Control!$C$7*Calculations!$C$83*INDEX('Monthly Data'!O:O,Calculations!$C$116+MOD(BX191,Calculations!$C$118))+Control!$C$7*Calculations!$C$84*INDEX('Monthly Data'!P:P,Calculations!$C$116+MOD(BX191,Calculations!$C$118))+Control!$C$7*Calculations!$C$85*INDEX('Monthly Data'!Q:Q,Calculations!$C$116+MOD(BX191,Calculations!$C$118))+(1-Control!$C$7*Calculations!$C$87)*INDEX('Monthly Data'!R:R,Calculations!$C$116+MOD(BX191,Calculations!$C$118))</f>
        <v>1.5758278480433856E-2</v>
      </c>
      <c r="GO191" s="86">
        <f ca="1">Control!$C$7*Calculations!$C$82*INDEX('Monthly Data'!N:N,Calculations!$C$116+MOD(BY191,Calculations!$C$118))+Control!$C$7*Calculations!$C$83*INDEX('Monthly Data'!O:O,Calculations!$C$116+MOD(BY191,Calculations!$C$118))+Control!$C$7*Calculations!$C$84*INDEX('Monthly Data'!P:P,Calculations!$C$116+MOD(BY191,Calculations!$C$118))+Control!$C$7*Calculations!$C$85*INDEX('Monthly Data'!Q:Q,Calculations!$C$116+MOD(BY191,Calculations!$C$118))+(1-Control!$C$7*Calculations!$C$87)*INDEX('Monthly Data'!R:R,Calculations!$C$116+MOD(BY191,Calculations!$C$118))</f>
        <v>-9.839093431862074E-3</v>
      </c>
      <c r="GP191" s="86">
        <f ca="1">Control!$C$7*Calculations!$C$82*INDEX('Monthly Data'!N:N,Calculations!$C$116+MOD(BZ191,Calculations!$C$118))+Control!$C$7*Calculations!$C$83*INDEX('Monthly Data'!O:O,Calculations!$C$116+MOD(BZ191,Calculations!$C$118))+Control!$C$7*Calculations!$C$84*INDEX('Monthly Data'!P:P,Calculations!$C$116+MOD(BZ191,Calculations!$C$118))+Control!$C$7*Calculations!$C$85*INDEX('Monthly Data'!Q:Q,Calculations!$C$116+MOD(BZ191,Calculations!$C$118))+(1-Control!$C$7*Calculations!$C$87)*INDEX('Monthly Data'!R:R,Calculations!$C$116+MOD(BZ191,Calculations!$C$118))</f>
        <v>2.3852824346838646E-2</v>
      </c>
      <c r="GQ191" s="86">
        <f ca="1">Control!$C$7*Calculations!$C$82*INDEX('Monthly Data'!N:N,Calculations!$C$116+MOD(CA191,Calculations!$C$118))+Control!$C$7*Calculations!$C$83*INDEX('Monthly Data'!O:O,Calculations!$C$116+MOD(CA191,Calculations!$C$118))+Control!$C$7*Calculations!$C$84*INDEX('Monthly Data'!P:P,Calculations!$C$116+MOD(CA191,Calculations!$C$118))+Control!$C$7*Calculations!$C$85*INDEX('Monthly Data'!Q:Q,Calculations!$C$116+MOD(CA191,Calculations!$C$118))+(1-Control!$C$7*Calculations!$C$87)*INDEX('Monthly Data'!R:R,Calculations!$C$116+MOD(CA191,Calculations!$C$118))</f>
        <v>-1.6546126717384396E-2</v>
      </c>
      <c r="GR191" s="86">
        <f ca="1">Control!$C$7*Calculations!$C$82*INDEX('Monthly Data'!N:N,Calculations!$C$116+MOD(CB191,Calculations!$C$118))+Control!$C$7*Calculations!$C$83*INDEX('Monthly Data'!O:O,Calculations!$C$116+MOD(CB191,Calculations!$C$118))+Control!$C$7*Calculations!$C$84*INDEX('Monthly Data'!P:P,Calculations!$C$116+MOD(CB191,Calculations!$C$118))+Control!$C$7*Calculations!$C$85*INDEX('Monthly Data'!Q:Q,Calculations!$C$116+MOD(CB191,Calculations!$C$118))+(1-Control!$C$7*Calculations!$C$87)*INDEX('Monthly Data'!R:R,Calculations!$C$116+MOD(CB191,Calculations!$C$118))</f>
        <v>2.2757992058453024E-3</v>
      </c>
      <c r="GS191" s="86">
        <f ca="1">Control!$C$7*Calculations!$C$82*INDEX('Monthly Data'!N:N,Calculations!$C$116+MOD(CC191,Calculations!$C$118))+Control!$C$7*Calculations!$C$83*INDEX('Monthly Data'!O:O,Calculations!$C$116+MOD(CC191,Calculations!$C$118))+Control!$C$7*Calculations!$C$84*INDEX('Monthly Data'!P:P,Calculations!$C$116+MOD(CC191,Calculations!$C$118))+Control!$C$7*Calculations!$C$85*INDEX('Monthly Data'!Q:Q,Calculations!$C$116+MOD(CC191,Calculations!$C$118))+(1-Control!$C$7*Calculations!$C$87)*INDEX('Monthly Data'!R:R,Calculations!$C$116+MOD(CC191,Calculations!$C$118))</f>
        <v>7.5897487599915015E-3</v>
      </c>
      <c r="GT191" s="86">
        <f ca="1">Control!$C$7*Calculations!$C$82*INDEX('Monthly Data'!N:N,Calculations!$C$116+MOD(CD191,Calculations!$C$118))+Control!$C$7*Calculations!$C$83*INDEX('Monthly Data'!O:O,Calculations!$C$116+MOD(CD191,Calculations!$C$118))+Control!$C$7*Calculations!$C$84*INDEX('Monthly Data'!P:P,Calculations!$C$116+MOD(CD191,Calculations!$C$118))+Control!$C$7*Calculations!$C$85*INDEX('Monthly Data'!Q:Q,Calculations!$C$116+MOD(CD191,Calculations!$C$118))+(1-Control!$C$7*Calculations!$C$87)*INDEX('Monthly Data'!R:R,Calculations!$C$116+MOD(CD191,Calculations!$C$118))</f>
        <v>2.3852824346838646E-2</v>
      </c>
      <c r="GU191" s="86">
        <f ca="1">Control!$C$7*Calculations!$C$82*INDEX('Monthly Data'!N:N,Calculations!$C$116+MOD(CE191,Calculations!$C$118))+Control!$C$7*Calculations!$C$83*INDEX('Monthly Data'!O:O,Calculations!$C$116+MOD(CE191,Calculations!$C$118))+Control!$C$7*Calculations!$C$84*INDEX('Monthly Data'!P:P,Calculations!$C$116+MOD(CE191,Calculations!$C$118))+Control!$C$7*Calculations!$C$85*INDEX('Monthly Data'!Q:Q,Calculations!$C$116+MOD(CE191,Calculations!$C$118))+(1-Control!$C$7*Calculations!$C$87)*INDEX('Monthly Data'!R:R,Calculations!$C$116+MOD(CE191,Calculations!$C$118))</f>
        <v>3.6332715283247441E-2</v>
      </c>
      <c r="GV191" s="86">
        <f ca="1">Control!$C$7*Calculations!$C$82*INDEX('Monthly Data'!N:N,Calculations!$C$116+MOD(CF191,Calculations!$C$118))+Control!$C$7*Calculations!$C$83*INDEX('Monthly Data'!O:O,Calculations!$C$116+MOD(CF191,Calculations!$C$118))+Control!$C$7*Calculations!$C$84*INDEX('Monthly Data'!P:P,Calculations!$C$116+MOD(CF191,Calculations!$C$118))+Control!$C$7*Calculations!$C$85*INDEX('Monthly Data'!Q:Q,Calculations!$C$116+MOD(CF191,Calculations!$C$118))+(1-Control!$C$7*Calculations!$C$87)*INDEX('Monthly Data'!R:R,Calculations!$C$116+MOD(CF191,Calculations!$C$118))</f>
        <v>2.9708469559001142E-2</v>
      </c>
      <c r="GW191" s="86">
        <f ca="1">Control!$C$7*Calculations!$C$82*INDEX('Monthly Data'!N:N,Calculations!$C$116+MOD(CG191,Calculations!$C$118))+Control!$C$7*Calculations!$C$83*INDEX('Monthly Data'!O:O,Calculations!$C$116+MOD(CG191,Calculations!$C$118))+Control!$C$7*Calculations!$C$84*INDEX('Monthly Data'!P:P,Calculations!$C$116+MOD(CG191,Calculations!$C$118))+Control!$C$7*Calculations!$C$85*INDEX('Monthly Data'!Q:Q,Calculations!$C$116+MOD(CG191,Calculations!$C$118))+(1-Control!$C$7*Calculations!$C$87)*INDEX('Monthly Data'!R:R,Calculations!$C$116+MOD(CG191,Calculations!$C$118))</f>
        <v>1.0478379486191123E-2</v>
      </c>
      <c r="GX191" s="86">
        <f ca="1">Control!$C$7*Calculations!$C$82*INDEX('Monthly Data'!N:N,Calculations!$C$116+MOD(CH191,Calculations!$C$118))+Control!$C$7*Calculations!$C$83*INDEX('Monthly Data'!O:O,Calculations!$C$116+MOD(CH191,Calculations!$C$118))+Control!$C$7*Calculations!$C$84*INDEX('Monthly Data'!P:P,Calculations!$C$116+MOD(CH191,Calculations!$C$118))+Control!$C$7*Calculations!$C$85*INDEX('Monthly Data'!Q:Q,Calculations!$C$116+MOD(CH191,Calculations!$C$118))+(1-Control!$C$7*Calculations!$C$87)*INDEX('Monthly Data'!R:R,Calculations!$C$116+MOD(CH191,Calculations!$C$118))</f>
        <v>1.0415351832335435E-2</v>
      </c>
      <c r="GY191" s="86">
        <f ca="1">Control!$C$7*Calculations!$C$82*INDEX('Monthly Data'!N:N,Calculations!$C$116+MOD(CI191,Calculations!$C$118))+Control!$C$7*Calculations!$C$83*INDEX('Monthly Data'!O:O,Calculations!$C$116+MOD(CI191,Calculations!$C$118))+Control!$C$7*Calculations!$C$84*INDEX('Monthly Data'!P:P,Calculations!$C$116+MOD(CI191,Calculations!$C$118))+Control!$C$7*Calculations!$C$85*INDEX('Monthly Data'!Q:Q,Calculations!$C$116+MOD(CI191,Calculations!$C$118))+(1-Control!$C$7*Calculations!$C$87)*INDEX('Monthly Data'!R:R,Calculations!$C$116+MOD(CI191,Calculations!$C$118))</f>
        <v>-1.1360801645249321E-2</v>
      </c>
      <c r="GZ191" s="86">
        <f ca="1">Control!$C$7*Calculations!$C$82*INDEX('Monthly Data'!N:N,Calculations!$C$116+MOD(CJ191,Calculations!$C$118))+Control!$C$7*Calculations!$C$83*INDEX('Monthly Data'!O:O,Calculations!$C$116+MOD(CJ191,Calculations!$C$118))+Control!$C$7*Calculations!$C$84*INDEX('Monthly Data'!P:P,Calculations!$C$116+MOD(CJ191,Calculations!$C$118))+Control!$C$7*Calculations!$C$85*INDEX('Monthly Data'!Q:Q,Calculations!$C$116+MOD(CJ191,Calculations!$C$118))+(1-Control!$C$7*Calculations!$C$87)*INDEX('Monthly Data'!R:R,Calculations!$C$116+MOD(CJ191,Calculations!$C$118))</f>
        <v>-1.1360801645249321E-2</v>
      </c>
      <c r="HA191" s="86">
        <f ca="1">Control!$C$7*Calculations!$C$82*INDEX('Monthly Data'!N:N,Calculations!$C$116+MOD(CK191,Calculations!$C$118))+Control!$C$7*Calculations!$C$83*INDEX('Monthly Data'!O:O,Calculations!$C$116+MOD(CK191,Calculations!$C$118))+Control!$C$7*Calculations!$C$84*INDEX('Monthly Data'!P:P,Calculations!$C$116+MOD(CK191,Calculations!$C$118))+Control!$C$7*Calculations!$C$85*INDEX('Monthly Data'!Q:Q,Calculations!$C$116+MOD(CK191,Calculations!$C$118))+(1-Control!$C$7*Calculations!$C$87)*INDEX('Monthly Data'!R:R,Calculations!$C$116+MOD(CK191,Calculations!$C$118))</f>
        <v>-4.417423226995453E-3</v>
      </c>
      <c r="HB191" s="86">
        <f ca="1">Control!$C$7*Calculations!$C$82*INDEX('Monthly Data'!N:N,Calculations!$C$116+MOD(CL191,Calculations!$C$118))+Control!$C$7*Calculations!$C$83*INDEX('Monthly Data'!O:O,Calculations!$C$116+MOD(CL191,Calculations!$C$118))+Control!$C$7*Calculations!$C$84*INDEX('Monthly Data'!P:P,Calculations!$C$116+MOD(CL191,Calculations!$C$118))+Control!$C$7*Calculations!$C$85*INDEX('Monthly Data'!Q:Q,Calculations!$C$116+MOD(CL191,Calculations!$C$118))+(1-Control!$C$7*Calculations!$C$87)*INDEX('Monthly Data'!R:R,Calculations!$C$116+MOD(CL191,Calculations!$C$118))</f>
        <v>1.0478379486191123E-2</v>
      </c>
      <c r="HC191" s="86">
        <f ca="1">Control!$C$7*Calculations!$C$82*INDEX('Monthly Data'!N:N,Calculations!$C$116+MOD(CM191,Calculations!$C$118))+Control!$C$7*Calculations!$C$83*INDEX('Monthly Data'!O:O,Calculations!$C$116+MOD(CM191,Calculations!$C$118))+Control!$C$7*Calculations!$C$84*INDEX('Monthly Data'!P:P,Calculations!$C$116+MOD(CM191,Calculations!$C$118))+Control!$C$7*Calculations!$C$85*INDEX('Monthly Data'!Q:Q,Calculations!$C$116+MOD(CM191,Calculations!$C$118))+(1-Control!$C$7*Calculations!$C$87)*INDEX('Monthly Data'!R:R,Calculations!$C$116+MOD(CM191,Calculations!$C$118))</f>
        <v>3.8809817903524786E-2</v>
      </c>
      <c r="HD191" s="86">
        <f ca="1">Control!$C$7*Calculations!$C$82*INDEX('Monthly Data'!N:N,Calculations!$C$116+MOD(CN191,Calculations!$C$118))+Control!$C$7*Calculations!$C$83*INDEX('Monthly Data'!O:O,Calculations!$C$116+MOD(CN191,Calculations!$C$118))+Control!$C$7*Calculations!$C$84*INDEX('Monthly Data'!P:P,Calculations!$C$116+MOD(CN191,Calculations!$C$118))+Control!$C$7*Calculations!$C$85*INDEX('Monthly Data'!Q:Q,Calculations!$C$116+MOD(CN191,Calculations!$C$118))+(1-Control!$C$7*Calculations!$C$87)*INDEX('Monthly Data'!R:R,Calculations!$C$116+MOD(CN191,Calculations!$C$118))</f>
        <v>7.5897487599915015E-3</v>
      </c>
      <c r="HE191" s="86">
        <f ca="1">Control!$C$7*Calculations!$C$82*INDEX('Monthly Data'!N:N,Calculations!$C$116+MOD(CO191,Calculations!$C$118))+Control!$C$7*Calculations!$C$83*INDEX('Monthly Data'!O:O,Calculations!$C$116+MOD(CO191,Calculations!$C$118))+Control!$C$7*Calculations!$C$84*INDEX('Monthly Data'!P:P,Calculations!$C$116+MOD(CO191,Calculations!$C$118))+Control!$C$7*Calculations!$C$85*INDEX('Monthly Data'!Q:Q,Calculations!$C$116+MOD(CO191,Calculations!$C$118))+(1-Control!$C$7*Calculations!$C$87)*INDEX('Monthly Data'!R:R,Calculations!$C$116+MOD(CO191,Calculations!$C$118))</f>
        <v>-2.0269389991732112E-2</v>
      </c>
      <c r="HF191" s="86">
        <f ca="1">Control!$C$7*Calculations!$C$82*INDEX('Monthly Data'!N:N,Calculations!$C$116+MOD(CP191,Calculations!$C$118))+Control!$C$7*Calculations!$C$83*INDEX('Monthly Data'!O:O,Calculations!$C$116+MOD(CP191,Calculations!$C$118))+Control!$C$7*Calculations!$C$84*INDEX('Monthly Data'!P:P,Calculations!$C$116+MOD(CP191,Calculations!$C$118))+Control!$C$7*Calculations!$C$85*INDEX('Monthly Data'!Q:Q,Calculations!$C$116+MOD(CP191,Calculations!$C$118))+(1-Control!$C$7*Calculations!$C$87)*INDEX('Monthly Data'!R:R,Calculations!$C$116+MOD(CP191,Calculations!$C$118))</f>
        <v>1.1702576456120543E-2</v>
      </c>
      <c r="HG191" s="86">
        <f ca="1">Control!$C$7*Calculations!$C$82*INDEX('Monthly Data'!N:N,Calculations!$C$116+MOD(CQ191,Calculations!$C$118))+Control!$C$7*Calculations!$C$83*INDEX('Monthly Data'!O:O,Calculations!$C$116+MOD(CQ191,Calculations!$C$118))+Control!$C$7*Calculations!$C$84*INDEX('Monthly Data'!P:P,Calculations!$C$116+MOD(CQ191,Calculations!$C$118))+Control!$C$7*Calculations!$C$85*INDEX('Monthly Data'!Q:Q,Calculations!$C$116+MOD(CQ191,Calculations!$C$118))+(1-Control!$C$7*Calculations!$C$87)*INDEX('Monthly Data'!R:R,Calculations!$C$116+MOD(CQ191,Calculations!$C$118))</f>
        <v>5.8868730207813358E-3</v>
      </c>
      <c r="HH191" s="86">
        <f ca="1">Control!$C$7*Calculations!$C$82*INDEX('Monthly Data'!N:N,Calculations!$C$116+MOD(CR191,Calculations!$C$118))+Control!$C$7*Calculations!$C$83*INDEX('Monthly Data'!O:O,Calculations!$C$116+MOD(CR191,Calculations!$C$118))+Control!$C$7*Calculations!$C$84*INDEX('Monthly Data'!P:P,Calculations!$C$116+MOD(CR191,Calculations!$C$118))+Control!$C$7*Calculations!$C$85*INDEX('Monthly Data'!Q:Q,Calculations!$C$116+MOD(CR191,Calculations!$C$118))+(1-Control!$C$7*Calculations!$C$87)*INDEX('Monthly Data'!R:R,Calculations!$C$116+MOD(CR191,Calculations!$C$118))</f>
        <v>-9.9526758408448549E-3</v>
      </c>
      <c r="HI191" s="86">
        <f ca="1">Control!$C$7*Calculations!$C$82*INDEX('Monthly Data'!N:N,Calculations!$C$116+MOD(CS191,Calculations!$C$118))+Control!$C$7*Calculations!$C$83*INDEX('Monthly Data'!O:O,Calculations!$C$116+MOD(CS191,Calculations!$C$118))+Control!$C$7*Calculations!$C$84*INDEX('Monthly Data'!P:P,Calculations!$C$116+MOD(CS191,Calculations!$C$118))+Control!$C$7*Calculations!$C$85*INDEX('Monthly Data'!Q:Q,Calculations!$C$116+MOD(CS191,Calculations!$C$118))+(1-Control!$C$7*Calculations!$C$87)*INDEX('Monthly Data'!R:R,Calculations!$C$116+MOD(CS191,Calculations!$C$118))</f>
        <v>3.7596120283497965E-2</v>
      </c>
      <c r="HJ191" s="86">
        <f ca="1">Control!$C$7*Calculations!$C$82*INDEX('Monthly Data'!N:N,Calculations!$C$116+MOD(CT191,Calculations!$C$118))+Control!$C$7*Calculations!$C$83*INDEX('Monthly Data'!O:O,Calculations!$C$116+MOD(CT191,Calculations!$C$118))+Control!$C$7*Calculations!$C$84*INDEX('Monthly Data'!P:P,Calculations!$C$116+MOD(CT191,Calculations!$C$118))+Control!$C$7*Calculations!$C$85*INDEX('Monthly Data'!Q:Q,Calculations!$C$116+MOD(CT191,Calculations!$C$118))+(1-Control!$C$7*Calculations!$C$87)*INDEX('Monthly Data'!R:R,Calculations!$C$116+MOD(CT191,Calculations!$C$118))</f>
        <v>-2.0269389991732112E-2</v>
      </c>
      <c r="HK191" s="86">
        <f ca="1">Control!$C$7*Calculations!$C$82*INDEX('Monthly Data'!N:N,Calculations!$C$116+MOD(CU191,Calculations!$C$118))+Control!$C$7*Calculations!$C$83*INDEX('Monthly Data'!O:O,Calculations!$C$116+MOD(CU191,Calculations!$C$118))+Control!$C$7*Calculations!$C$84*INDEX('Monthly Data'!P:P,Calculations!$C$116+MOD(CU191,Calculations!$C$118))+Control!$C$7*Calculations!$C$85*INDEX('Monthly Data'!Q:Q,Calculations!$C$116+MOD(CU191,Calculations!$C$118))+(1-Control!$C$7*Calculations!$C$87)*INDEX('Monthly Data'!R:R,Calculations!$C$116+MOD(CU191,Calculations!$C$118))</f>
        <v>-1.5984879994281095E-2</v>
      </c>
      <c r="HL191" s="86">
        <f ca="1">Control!$C$7*Calculations!$C$82*INDEX('Monthly Data'!N:N,Calculations!$C$116+MOD(CV191,Calculations!$C$118))+Control!$C$7*Calculations!$C$83*INDEX('Monthly Data'!O:O,Calculations!$C$116+MOD(CV191,Calculations!$C$118))+Control!$C$7*Calculations!$C$84*INDEX('Monthly Data'!P:P,Calculations!$C$116+MOD(CV191,Calculations!$C$118))+Control!$C$7*Calculations!$C$85*INDEX('Monthly Data'!Q:Q,Calculations!$C$116+MOD(CV191,Calculations!$C$118))+(1-Control!$C$7*Calculations!$C$87)*INDEX('Monthly Data'!R:R,Calculations!$C$116+MOD(CV191,Calculations!$C$118))</f>
        <v>1.7361594973213587E-2</v>
      </c>
      <c r="HM191" s="86">
        <f ca="1">Control!$C$7*Calculations!$C$82*INDEX('Monthly Data'!N:N,Calculations!$C$116+MOD(CW191,Calculations!$C$118))+Control!$C$7*Calculations!$C$83*INDEX('Monthly Data'!O:O,Calculations!$C$116+MOD(CW191,Calculations!$C$118))+Control!$C$7*Calculations!$C$84*INDEX('Monthly Data'!P:P,Calculations!$C$116+MOD(CW191,Calculations!$C$118))+Control!$C$7*Calculations!$C$85*INDEX('Monthly Data'!Q:Q,Calculations!$C$116+MOD(CW191,Calculations!$C$118))+(1-Control!$C$7*Calculations!$C$87)*INDEX('Monthly Data'!R:R,Calculations!$C$116+MOD(CW191,Calculations!$C$118))</f>
        <v>-7.3651264633385334E-4</v>
      </c>
      <c r="HN191" s="86">
        <f ca="1">Control!$C$7*Calculations!$C$82*INDEX('Monthly Data'!N:N,Calculations!$C$116+MOD(CX191,Calculations!$C$118))+Control!$C$7*Calculations!$C$83*INDEX('Monthly Data'!O:O,Calculations!$C$116+MOD(CX191,Calculations!$C$118))+Control!$C$7*Calculations!$C$84*INDEX('Monthly Data'!P:P,Calculations!$C$116+MOD(CX191,Calculations!$C$118))+Control!$C$7*Calculations!$C$85*INDEX('Monthly Data'!Q:Q,Calculations!$C$116+MOD(CX191,Calculations!$C$118))+(1-Control!$C$7*Calculations!$C$87)*INDEX('Monthly Data'!R:R,Calculations!$C$116+MOD(CX191,Calculations!$C$118))</f>
        <v>7.9764341593600071E-3</v>
      </c>
      <c r="HO191" s="86">
        <f ca="1">Control!$C$7*Calculations!$C$82*INDEX('Monthly Data'!N:N,Calculations!$C$116+MOD(CY191,Calculations!$C$118))+Control!$C$7*Calculations!$C$83*INDEX('Monthly Data'!O:O,Calculations!$C$116+MOD(CY191,Calculations!$C$118))+Control!$C$7*Calculations!$C$84*INDEX('Monthly Data'!P:P,Calculations!$C$116+MOD(CY191,Calculations!$C$118))+Control!$C$7*Calculations!$C$85*INDEX('Monthly Data'!Q:Q,Calculations!$C$116+MOD(CY191,Calculations!$C$118))+(1-Control!$C$7*Calculations!$C$87)*INDEX('Monthly Data'!R:R,Calculations!$C$116+MOD(CY191,Calculations!$C$118))</f>
        <v>8.3814116887657771E-3</v>
      </c>
      <c r="HP191" s="86">
        <f ca="1">Control!$C$7*Calculations!$C$82*INDEX('Monthly Data'!N:N,Calculations!$C$116+MOD(CZ191,Calculations!$C$118))+Control!$C$7*Calculations!$C$83*INDEX('Monthly Data'!O:O,Calculations!$C$116+MOD(CZ191,Calculations!$C$118))+Control!$C$7*Calculations!$C$84*INDEX('Monthly Data'!P:P,Calculations!$C$116+MOD(CZ191,Calculations!$C$118))+Control!$C$7*Calculations!$C$85*INDEX('Monthly Data'!Q:Q,Calculations!$C$116+MOD(CZ191,Calculations!$C$118))+(1-Control!$C$7*Calculations!$C$87)*INDEX('Monthly Data'!R:R,Calculations!$C$116+MOD(CZ191,Calculations!$C$118))</f>
        <v>1.3423979074716584E-2</v>
      </c>
      <c r="HQ191" s="86">
        <f ca="1">Control!$C$7*Calculations!$C$82*INDEX('Monthly Data'!N:N,Calculations!$C$116+MOD(DA191,Calculations!$C$118))+Control!$C$7*Calculations!$C$83*INDEX('Monthly Data'!O:O,Calculations!$C$116+MOD(DA191,Calculations!$C$118))+Control!$C$7*Calculations!$C$84*INDEX('Monthly Data'!P:P,Calculations!$C$116+MOD(DA191,Calculations!$C$118))+Control!$C$7*Calculations!$C$85*INDEX('Monthly Data'!Q:Q,Calculations!$C$116+MOD(DA191,Calculations!$C$118))+(1-Control!$C$7*Calculations!$C$87)*INDEX('Monthly Data'!R:R,Calculations!$C$116+MOD(DA191,Calculations!$C$118))</f>
        <v>1.0478379486191123E-2</v>
      </c>
      <c r="HR191" s="86">
        <f ca="1">Control!$C$7*Calculations!$C$82*INDEX('Monthly Data'!N:N,Calculations!$C$116+MOD(DB191,Calculations!$C$118))+Control!$C$7*Calculations!$C$83*INDEX('Monthly Data'!O:O,Calculations!$C$116+MOD(DB191,Calculations!$C$118))+Control!$C$7*Calculations!$C$84*INDEX('Monthly Data'!P:P,Calculations!$C$116+MOD(DB191,Calculations!$C$118))+Control!$C$7*Calculations!$C$85*INDEX('Monthly Data'!Q:Q,Calculations!$C$116+MOD(DB191,Calculations!$C$118))+(1-Control!$C$7*Calculations!$C$87)*INDEX('Monthly Data'!R:R,Calculations!$C$116+MOD(DB191,Calculations!$C$118))</f>
        <v>3.5231336013669103E-2</v>
      </c>
      <c r="HS191" s="86">
        <f ca="1">Control!$C$7*Calculations!$C$82*INDEX('Monthly Data'!N:N,Calculations!$C$116+MOD(DC191,Calculations!$C$118))+Control!$C$7*Calculations!$C$83*INDEX('Monthly Data'!O:O,Calculations!$C$116+MOD(DC191,Calculations!$C$118))+Control!$C$7*Calculations!$C$84*INDEX('Monthly Data'!P:P,Calculations!$C$116+MOD(DC191,Calculations!$C$118))+Control!$C$7*Calculations!$C$85*INDEX('Monthly Data'!Q:Q,Calculations!$C$116+MOD(DC191,Calculations!$C$118))+(1-Control!$C$7*Calculations!$C$87)*INDEX('Monthly Data'!R:R,Calculations!$C$116+MOD(DC191,Calculations!$C$118))</f>
        <v>-7.5539743260223157E-3</v>
      </c>
      <c r="HT191" s="86">
        <f ca="1">Control!$C$7*Calculations!$C$82*INDEX('Monthly Data'!N:N,Calculations!$C$116+MOD(DD191,Calculations!$C$118))+Control!$C$7*Calculations!$C$83*INDEX('Monthly Data'!O:O,Calculations!$C$116+MOD(DD191,Calculations!$C$118))+Control!$C$7*Calculations!$C$84*INDEX('Monthly Data'!P:P,Calculations!$C$116+MOD(DD191,Calculations!$C$118))+Control!$C$7*Calculations!$C$85*INDEX('Monthly Data'!Q:Q,Calculations!$C$116+MOD(DD191,Calculations!$C$118))+(1-Control!$C$7*Calculations!$C$87)*INDEX('Monthly Data'!R:R,Calculations!$C$116+MOD(DD191,Calculations!$C$118))</f>
        <v>5.3309355465453899E-3</v>
      </c>
      <c r="HU191" s="86">
        <f ca="1">Control!$C$7*Calculations!$C$82*INDEX('Monthly Data'!N:N,Calculations!$C$116+MOD(DE191,Calculations!$C$118))+Control!$C$7*Calculations!$C$83*INDEX('Monthly Data'!O:O,Calculations!$C$116+MOD(DE191,Calculations!$C$118))+Control!$C$7*Calculations!$C$84*INDEX('Monthly Data'!P:P,Calculations!$C$116+MOD(DE191,Calculations!$C$118))+Control!$C$7*Calculations!$C$85*INDEX('Monthly Data'!Q:Q,Calculations!$C$116+MOD(DE191,Calculations!$C$118))+(1-Control!$C$7*Calculations!$C$87)*INDEX('Monthly Data'!R:R,Calculations!$C$116+MOD(DE191,Calculations!$C$118))</f>
        <v>3.1011313347584085E-2</v>
      </c>
      <c r="HV191" s="86">
        <f ca="1">Control!$C$7*Calculations!$C$82*INDEX('Monthly Data'!N:N,Calculations!$C$116+MOD(DF191,Calculations!$C$118))+Control!$C$7*Calculations!$C$83*INDEX('Monthly Data'!O:O,Calculations!$C$116+MOD(DF191,Calculations!$C$118))+Control!$C$7*Calculations!$C$84*INDEX('Monthly Data'!P:P,Calculations!$C$116+MOD(DF191,Calculations!$C$118))+Control!$C$7*Calculations!$C$85*INDEX('Monthly Data'!Q:Q,Calculations!$C$116+MOD(DF191,Calculations!$C$118))+(1-Control!$C$7*Calculations!$C$87)*INDEX('Monthly Data'!R:R,Calculations!$C$116+MOD(DF191,Calculations!$C$118))</f>
        <v>1.3891304280773396E-2</v>
      </c>
      <c r="HW191" s="86">
        <f ca="1">Control!$C$7*Calculations!$C$82*INDEX('Monthly Data'!N:N,Calculations!$C$116+MOD(DG191,Calculations!$C$118))+Control!$C$7*Calculations!$C$83*INDEX('Monthly Data'!O:O,Calculations!$C$116+MOD(DG191,Calculations!$C$118))+Control!$C$7*Calculations!$C$84*INDEX('Monthly Data'!P:P,Calculations!$C$116+MOD(DG191,Calculations!$C$118))+Control!$C$7*Calculations!$C$85*INDEX('Monthly Data'!Q:Q,Calculations!$C$116+MOD(DG191,Calculations!$C$118))+(1-Control!$C$7*Calculations!$C$87)*INDEX('Monthly Data'!R:R,Calculations!$C$116+MOD(DG191,Calculations!$C$118))</f>
        <v>5.1972609868760735E-3</v>
      </c>
      <c r="HX191" s="86">
        <f ca="1">Control!$C$7*Calculations!$C$82*INDEX('Monthly Data'!N:N,Calculations!$C$116+MOD(DH191,Calculations!$C$118))+Control!$C$7*Calculations!$C$83*INDEX('Monthly Data'!O:O,Calculations!$C$116+MOD(DH191,Calculations!$C$118))+Control!$C$7*Calculations!$C$84*INDEX('Monthly Data'!P:P,Calculations!$C$116+MOD(DH191,Calculations!$C$118))+Control!$C$7*Calculations!$C$85*INDEX('Monthly Data'!Q:Q,Calculations!$C$116+MOD(DH191,Calculations!$C$118))+(1-Control!$C$7*Calculations!$C$87)*INDEX('Monthly Data'!R:R,Calculations!$C$116+MOD(DH191,Calculations!$C$118))</f>
        <v>-7.8872955230675015E-3</v>
      </c>
      <c r="HY191" s="86">
        <f ca="1">Control!$C$7*Calculations!$C$82*INDEX('Monthly Data'!N:N,Calculations!$C$116+MOD(DI191,Calculations!$C$118))+Control!$C$7*Calculations!$C$83*INDEX('Monthly Data'!O:O,Calculations!$C$116+MOD(DI191,Calculations!$C$118))+Control!$C$7*Calculations!$C$84*INDEX('Monthly Data'!P:P,Calculations!$C$116+MOD(DI191,Calculations!$C$118))+Control!$C$7*Calculations!$C$85*INDEX('Monthly Data'!Q:Q,Calculations!$C$116+MOD(DI191,Calculations!$C$118))+(1-Control!$C$7*Calculations!$C$87)*INDEX('Monthly Data'!R:R,Calculations!$C$116+MOD(DI191,Calculations!$C$118))</f>
        <v>7.5897487599915015E-3</v>
      </c>
      <c r="HZ191" s="86">
        <f ca="1">Control!$C$7*Calculations!$C$82*INDEX('Monthly Data'!N:N,Calculations!$C$116+MOD(DJ191,Calculations!$C$118))+Control!$C$7*Calculations!$C$83*INDEX('Monthly Data'!O:O,Calculations!$C$116+MOD(DJ191,Calculations!$C$118))+Control!$C$7*Calculations!$C$84*INDEX('Monthly Data'!P:P,Calculations!$C$116+MOD(DJ191,Calculations!$C$118))+Control!$C$7*Calculations!$C$85*INDEX('Monthly Data'!Q:Q,Calculations!$C$116+MOD(DJ191,Calculations!$C$118))+(1-Control!$C$7*Calculations!$C$87)*INDEX('Monthly Data'!R:R,Calculations!$C$116+MOD(DJ191,Calculations!$C$118))</f>
        <v>7.5897487599915015E-3</v>
      </c>
      <c r="IA191" s="86">
        <f ca="1">Control!$C$7*Calculations!$C$82*INDEX('Monthly Data'!N:N,Calculations!$C$116+MOD(DK191,Calculations!$C$118))+Control!$C$7*Calculations!$C$83*INDEX('Monthly Data'!O:O,Calculations!$C$116+MOD(DK191,Calculations!$C$118))+Control!$C$7*Calculations!$C$84*INDEX('Monthly Data'!P:P,Calculations!$C$116+MOD(DK191,Calculations!$C$118))+Control!$C$7*Calculations!$C$85*INDEX('Monthly Data'!Q:Q,Calculations!$C$116+MOD(DK191,Calculations!$C$118))+(1-Control!$C$7*Calculations!$C$87)*INDEX('Monthly Data'!R:R,Calculations!$C$116+MOD(DK191,Calculations!$C$118))</f>
        <v>2.9708469559001142E-2</v>
      </c>
      <c r="IB191" s="86">
        <f ca="1">Control!$C$7*Calculations!$C$82*INDEX('Monthly Data'!N:N,Calculations!$C$116+MOD(DL191,Calculations!$C$118))+Control!$C$7*Calculations!$C$83*INDEX('Monthly Data'!O:O,Calculations!$C$116+MOD(DL191,Calculations!$C$118))+Control!$C$7*Calculations!$C$84*INDEX('Monthly Data'!P:P,Calculations!$C$116+MOD(DL191,Calculations!$C$118))+Control!$C$7*Calculations!$C$85*INDEX('Monthly Data'!Q:Q,Calculations!$C$116+MOD(DL191,Calculations!$C$118))+(1-Control!$C$7*Calculations!$C$87)*INDEX('Monthly Data'!R:R,Calculations!$C$116+MOD(DL191,Calculations!$C$118))</f>
        <v>1.3891304280773396E-2</v>
      </c>
      <c r="IC191" s="86">
        <f ca="1">Control!$C$7*Calculations!$C$82*INDEX('Monthly Data'!N:N,Calculations!$C$116+MOD(DM191,Calculations!$C$118))+Control!$C$7*Calculations!$C$83*INDEX('Monthly Data'!O:O,Calculations!$C$116+MOD(DM191,Calculations!$C$118))+Control!$C$7*Calculations!$C$84*INDEX('Monthly Data'!P:P,Calculations!$C$116+MOD(DM191,Calculations!$C$118))+Control!$C$7*Calculations!$C$85*INDEX('Monthly Data'!Q:Q,Calculations!$C$116+MOD(DM191,Calculations!$C$118))+(1-Control!$C$7*Calculations!$C$87)*INDEX('Monthly Data'!R:R,Calculations!$C$116+MOD(DM191,Calculations!$C$118))</f>
        <v>3.9251937367756782E-3</v>
      </c>
      <c r="ID191" s="86">
        <f ca="1">Control!$C$7*Calculations!$C$82*INDEX('Monthly Data'!N:N,Calculations!$C$116+MOD(DN191,Calculations!$C$118))+Control!$C$7*Calculations!$C$83*INDEX('Monthly Data'!O:O,Calculations!$C$116+MOD(DN191,Calculations!$C$118))+Control!$C$7*Calculations!$C$84*INDEX('Monthly Data'!P:P,Calculations!$C$116+MOD(DN191,Calculations!$C$118))+Control!$C$7*Calculations!$C$85*INDEX('Monthly Data'!Q:Q,Calculations!$C$116+MOD(DN191,Calculations!$C$118))+(1-Control!$C$7*Calculations!$C$87)*INDEX('Monthly Data'!R:R,Calculations!$C$116+MOD(DN191,Calculations!$C$118))</f>
        <v>-7.3651264633385334E-4</v>
      </c>
      <c r="IE191" s="86">
        <f ca="1">Control!$C$7*Calculations!$C$82*INDEX('Monthly Data'!N:N,Calculations!$C$116+MOD(DO191,Calculations!$C$118))+Control!$C$7*Calculations!$C$83*INDEX('Monthly Data'!O:O,Calculations!$C$116+MOD(DO191,Calculations!$C$118))+Control!$C$7*Calculations!$C$84*INDEX('Monthly Data'!P:P,Calculations!$C$116+MOD(DO191,Calculations!$C$118))+Control!$C$7*Calculations!$C$85*INDEX('Monthly Data'!Q:Q,Calculations!$C$116+MOD(DO191,Calculations!$C$118))+(1-Control!$C$7*Calculations!$C$87)*INDEX('Monthly Data'!R:R,Calculations!$C$116+MOD(DO191,Calculations!$C$118))</f>
        <v>1.3423979074716584E-2</v>
      </c>
      <c r="IF191" s="86">
        <f ca="1">Control!$C$7*Calculations!$C$82*INDEX('Monthly Data'!N:N,Calculations!$C$116+MOD(DP191,Calculations!$C$118))+Control!$C$7*Calculations!$C$83*INDEX('Monthly Data'!O:O,Calculations!$C$116+MOD(DP191,Calculations!$C$118))+Control!$C$7*Calculations!$C$84*INDEX('Monthly Data'!P:P,Calculations!$C$116+MOD(DP191,Calculations!$C$118))+Control!$C$7*Calculations!$C$85*INDEX('Monthly Data'!Q:Q,Calculations!$C$116+MOD(DP191,Calculations!$C$118))+(1-Control!$C$7*Calculations!$C$87)*INDEX('Monthly Data'!R:R,Calculations!$C$116+MOD(DP191,Calculations!$C$118))</f>
        <v>7.5897487599915015E-3</v>
      </c>
      <c r="IG191" s="88">
        <f ca="1">Control!$C$8*(1+DQ191)*(1+DR191)*(1+DS191)*(1+DT191)*(1+DU191)*(1+DV191)*(1+DW191)*(1+DX191)*(1+DY191)*(1+DZ191)*(1+EA191)*(1+EB191)*(1+EC191)*(1+ED191)*(1+EE191)*(1+EF191)*(1+EG191)*(1+EH191)*(1+EI191)*(1+EJ191)*(1+EK191)*(1+EL191)*(1+EM191)*(1+EN191)*(1+EO191)*(1+EP191)*(1+EQ191)*(1+ER191)*(1+ES191)*(1+ET191)*(1+EU191)*(1+EV191)*(1+EW191)*(1+EX191)*(1+EY191)*(1+EZ191)*(1+FA191)*(1+FB191)*(1+FC191)*(1+FD191)*(1+FE191)*(1+FF191)*(1+FG191)*(1+FH191)*(1+FI191)*(1+FJ191)*(1+FK191)*(1+FL191)*(1+FM191)*(1+FN191)*(1+FO191)*(1+FP191)*(1+FQ191)*(1+FR191)*(1+FS191)*(1+FT191)*(1+FU191)*(1+FV191)*(1+FW191)*(1+FX191)*(1+FY191)*(1+FZ191)*(1+GA191)*(1+GB191)*(1+GC191)*(1+GD191)*(1+GE191)*(1+GF191)*(1+GG191)*(1+GH191)*(1+GI191)*(1+GJ191)*(1+GK191)*(1+GL191)*(1+GM191)*(1+GN191)*(1+GO191)*(1+GP191)*(1+GQ191)*(1+GR191)*(1+GS191)*(1+GT191)*(1+GU191)*(1+GV191)*(1+GW191)*(1+GX191)*(1+GY191)*(1+GZ191)*(1+HA191)*(1+HB191)*(1+HC191)*(1+HD191)*(1+HE191)*(1+HF191)*(1+HG191)*(1+HH191)*(1+HI191)*(1+HJ191)*(1+HK191)*(1+HL191)*(1+HM191)*(1+HN191)*(1+HO191)*(1+HP191)*(1+HQ191)*(1+HR191)*(1+HS191)*(1+HT191)*(1+HU191)*(1+HV191)*(1+HW191)*(1+HX191)*(1+HY191)*(1+HZ191)*(1+IA191)*(1+IB191)*(1+IC191)*(1+ID191)*(1+IE191)*(1+IF191)</f>
        <v>150742.07027742936</v>
      </c>
    </row>
    <row r="192" spans="1:241" x14ac:dyDescent="0.25">
      <c r="A192">
        <v>40</v>
      </c>
      <c r="B192">
        <v>76</v>
      </c>
      <c r="C192">
        <v>44</v>
      </c>
      <c r="D192">
        <v>6</v>
      </c>
      <c r="E192">
        <v>46</v>
      </c>
      <c r="F192">
        <v>7</v>
      </c>
      <c r="G192">
        <v>4</v>
      </c>
      <c r="H192">
        <v>92</v>
      </c>
      <c r="I192">
        <v>13</v>
      </c>
      <c r="J192">
        <v>61</v>
      </c>
      <c r="K192">
        <v>43</v>
      </c>
      <c r="L192">
        <v>5</v>
      </c>
      <c r="M192">
        <v>52</v>
      </c>
      <c r="N192">
        <v>54</v>
      </c>
      <c r="O192">
        <v>96</v>
      </c>
      <c r="P192">
        <v>12</v>
      </c>
      <c r="Q192">
        <v>61</v>
      </c>
      <c r="R192">
        <v>115</v>
      </c>
      <c r="S192">
        <v>33</v>
      </c>
      <c r="T192">
        <v>6</v>
      </c>
      <c r="U192">
        <v>43</v>
      </c>
      <c r="V192">
        <v>60</v>
      </c>
      <c r="W192">
        <v>87</v>
      </c>
      <c r="X192">
        <v>45</v>
      </c>
      <c r="Y192">
        <v>23</v>
      </c>
      <c r="Z192">
        <v>53</v>
      </c>
      <c r="AA192">
        <v>17</v>
      </c>
      <c r="AB192">
        <v>32</v>
      </c>
      <c r="AC192">
        <v>23</v>
      </c>
      <c r="AD192">
        <v>34</v>
      </c>
      <c r="AE192">
        <v>27</v>
      </c>
      <c r="AF192">
        <v>71</v>
      </c>
      <c r="AG192">
        <v>37</v>
      </c>
      <c r="AH192">
        <v>102</v>
      </c>
      <c r="AI192">
        <v>47</v>
      </c>
      <c r="AJ192">
        <v>40</v>
      </c>
      <c r="AK192">
        <v>15</v>
      </c>
      <c r="AL192">
        <v>82</v>
      </c>
      <c r="AM192">
        <v>15</v>
      </c>
      <c r="AN192">
        <v>104</v>
      </c>
      <c r="AO192">
        <v>86</v>
      </c>
      <c r="AP192">
        <v>112</v>
      </c>
      <c r="AQ192">
        <v>74</v>
      </c>
      <c r="AR192">
        <v>111</v>
      </c>
      <c r="AS192">
        <v>46</v>
      </c>
      <c r="AT192">
        <v>4</v>
      </c>
      <c r="AU192">
        <v>104</v>
      </c>
      <c r="AV192">
        <v>15</v>
      </c>
      <c r="AW192">
        <v>99</v>
      </c>
      <c r="AX192">
        <v>1</v>
      </c>
      <c r="AY192">
        <v>90</v>
      </c>
      <c r="AZ192">
        <v>65</v>
      </c>
      <c r="BA192">
        <v>104</v>
      </c>
      <c r="BB192">
        <v>69</v>
      </c>
      <c r="BC192">
        <v>100</v>
      </c>
      <c r="BD192">
        <v>42</v>
      </c>
      <c r="BE192">
        <v>106</v>
      </c>
      <c r="BF192">
        <v>12</v>
      </c>
      <c r="BG192">
        <v>49</v>
      </c>
      <c r="BH192">
        <v>114</v>
      </c>
      <c r="BI192">
        <v>10</v>
      </c>
      <c r="BJ192">
        <v>43</v>
      </c>
      <c r="BK192">
        <v>77</v>
      </c>
      <c r="BL192">
        <v>14</v>
      </c>
      <c r="BM192">
        <v>26</v>
      </c>
      <c r="BN192">
        <v>107</v>
      </c>
      <c r="BO192">
        <v>73</v>
      </c>
      <c r="BP192">
        <v>59</v>
      </c>
      <c r="BQ192">
        <v>43</v>
      </c>
      <c r="BR192">
        <v>66</v>
      </c>
      <c r="BS192">
        <v>31</v>
      </c>
      <c r="BT192">
        <v>48</v>
      </c>
      <c r="BU192">
        <v>118</v>
      </c>
      <c r="BV192">
        <v>118</v>
      </c>
      <c r="BW192">
        <v>11</v>
      </c>
      <c r="BX192">
        <v>106</v>
      </c>
      <c r="BY192">
        <v>4</v>
      </c>
      <c r="BZ192">
        <v>97</v>
      </c>
      <c r="CA192">
        <v>15</v>
      </c>
      <c r="CB192">
        <v>108</v>
      </c>
      <c r="CC192">
        <v>37</v>
      </c>
      <c r="CD192">
        <v>105</v>
      </c>
      <c r="CE192">
        <v>85</v>
      </c>
      <c r="CF192">
        <v>25</v>
      </c>
      <c r="CG192">
        <v>57</v>
      </c>
      <c r="CH192">
        <v>58</v>
      </c>
      <c r="CI192">
        <v>32</v>
      </c>
      <c r="CJ192">
        <v>16</v>
      </c>
      <c r="CK192">
        <v>5</v>
      </c>
      <c r="CL192">
        <v>85</v>
      </c>
      <c r="CM192">
        <v>110</v>
      </c>
      <c r="CN192">
        <v>97</v>
      </c>
      <c r="CO192">
        <v>22</v>
      </c>
      <c r="CP192">
        <v>10</v>
      </c>
      <c r="CQ192">
        <v>52</v>
      </c>
      <c r="CR192">
        <v>66</v>
      </c>
      <c r="CS192">
        <v>114</v>
      </c>
      <c r="CT192">
        <v>69</v>
      </c>
      <c r="CU192">
        <v>63</v>
      </c>
      <c r="CV192">
        <v>78</v>
      </c>
      <c r="CW192">
        <v>43</v>
      </c>
      <c r="CX192">
        <v>104</v>
      </c>
      <c r="CY192">
        <v>72</v>
      </c>
      <c r="CZ192">
        <v>91</v>
      </c>
      <c r="DA192">
        <v>85</v>
      </c>
      <c r="DB192">
        <v>17</v>
      </c>
      <c r="DC192">
        <v>63</v>
      </c>
      <c r="DD192">
        <v>110</v>
      </c>
      <c r="DE192">
        <v>68</v>
      </c>
      <c r="DF192">
        <v>73</v>
      </c>
      <c r="DG192">
        <v>59</v>
      </c>
      <c r="DH192">
        <v>76</v>
      </c>
      <c r="DI192">
        <v>78</v>
      </c>
      <c r="DJ192">
        <v>18</v>
      </c>
      <c r="DK192">
        <v>106</v>
      </c>
      <c r="DL192">
        <v>12</v>
      </c>
      <c r="DM192">
        <v>19</v>
      </c>
      <c r="DN192">
        <v>57</v>
      </c>
      <c r="DO192">
        <v>60</v>
      </c>
      <c r="DP192">
        <v>1</v>
      </c>
      <c r="DQ192" s="86">
        <f ca="1">Control!$C$7*Calculations!$C$82*INDEX('Monthly Data'!N:N,Calculations!$C$116+MOD(A192,Calculations!$C$118))+Control!$C$7*Calculations!$C$83*INDEX('Monthly Data'!O:O,Calculations!$C$116+MOD(A192,Calculations!$C$118))+Control!$C$7*Calculations!$C$84*INDEX('Monthly Data'!P:P,Calculations!$C$116+MOD(A192,Calculations!$C$118))+Control!$C$7*Calculations!$C$85*INDEX('Monthly Data'!Q:Q,Calculations!$C$116+MOD(A192,Calculations!$C$118))+(1-Control!$C$7*Calculations!$C$87)*INDEX('Monthly Data'!R:R,Calculations!$C$116+MOD(A192,Calculations!$C$118))</f>
        <v>-4.417423226995453E-3</v>
      </c>
      <c r="DR192" s="86">
        <f ca="1">Control!$C$7*Calculations!$C$82*INDEX('Monthly Data'!N:N,Calculations!$C$116+MOD(B192,Calculations!$C$118))+Control!$C$7*Calculations!$C$83*INDEX('Monthly Data'!O:O,Calculations!$C$116+MOD(B192,Calculations!$C$118))+Control!$C$7*Calculations!$C$84*INDEX('Monthly Data'!P:P,Calculations!$C$116+MOD(B192,Calculations!$C$118))+Control!$C$7*Calculations!$C$85*INDEX('Monthly Data'!Q:Q,Calculations!$C$116+MOD(B192,Calculations!$C$118))+(1-Control!$C$7*Calculations!$C$87)*INDEX('Monthly Data'!R:R,Calculations!$C$116+MOD(B192,Calculations!$C$118))</f>
        <v>3.5231336013669103E-2</v>
      </c>
      <c r="DS192" s="86">
        <f ca="1">Control!$C$7*Calculations!$C$82*INDEX('Monthly Data'!N:N,Calculations!$C$116+MOD(C192,Calculations!$C$118))+Control!$C$7*Calculations!$C$83*INDEX('Monthly Data'!O:O,Calculations!$C$116+MOD(C192,Calculations!$C$118))+Control!$C$7*Calculations!$C$84*INDEX('Monthly Data'!P:P,Calculations!$C$116+MOD(C192,Calculations!$C$118))+Control!$C$7*Calculations!$C$85*INDEX('Monthly Data'!Q:Q,Calculations!$C$116+MOD(C192,Calculations!$C$118))+(1-Control!$C$7*Calculations!$C$87)*INDEX('Monthly Data'!R:R,Calculations!$C$116+MOD(C192,Calculations!$C$118))</f>
        <v>2.377894462657602E-2</v>
      </c>
      <c r="DT192" s="86">
        <f ca="1">Control!$C$7*Calculations!$C$82*INDEX('Monthly Data'!N:N,Calculations!$C$116+MOD(D192,Calculations!$C$118))+Control!$C$7*Calculations!$C$83*INDEX('Monthly Data'!O:O,Calculations!$C$116+MOD(D192,Calculations!$C$118))+Control!$C$7*Calculations!$C$84*INDEX('Monthly Data'!P:P,Calculations!$C$116+MOD(D192,Calculations!$C$118))+Control!$C$7*Calculations!$C$85*INDEX('Monthly Data'!Q:Q,Calculations!$C$116+MOD(D192,Calculations!$C$118))+(1-Control!$C$7*Calculations!$C$87)*INDEX('Monthly Data'!R:R,Calculations!$C$116+MOD(D192,Calculations!$C$118))</f>
        <v>4.7768166384148329E-3</v>
      </c>
      <c r="DU192" s="86">
        <f ca="1">Control!$C$7*Calculations!$C$82*INDEX('Monthly Data'!N:N,Calculations!$C$116+MOD(E192,Calculations!$C$118))+Control!$C$7*Calculations!$C$83*INDEX('Monthly Data'!O:O,Calculations!$C$116+MOD(E192,Calculations!$C$118))+Control!$C$7*Calculations!$C$84*INDEX('Monthly Data'!P:P,Calculations!$C$116+MOD(E192,Calculations!$C$118))+Control!$C$7*Calculations!$C$85*INDEX('Monthly Data'!Q:Q,Calculations!$C$116+MOD(E192,Calculations!$C$118))+(1-Control!$C$7*Calculations!$C$87)*INDEX('Monthly Data'!R:R,Calculations!$C$116+MOD(E192,Calculations!$C$118))</f>
        <v>2.3307359621218403E-2</v>
      </c>
      <c r="DV192" s="86">
        <f ca="1">Control!$C$7*Calculations!$C$82*INDEX('Monthly Data'!N:N,Calculations!$C$116+MOD(F192,Calculations!$C$118))+Control!$C$7*Calculations!$C$83*INDEX('Monthly Data'!O:O,Calculations!$C$116+MOD(F192,Calculations!$C$118))+Control!$C$7*Calculations!$C$84*INDEX('Monthly Data'!P:P,Calculations!$C$116+MOD(F192,Calculations!$C$118))+Control!$C$7*Calculations!$C$85*INDEX('Monthly Data'!Q:Q,Calculations!$C$116+MOD(F192,Calculations!$C$118))+(1-Control!$C$7*Calculations!$C$87)*INDEX('Monthly Data'!R:R,Calculations!$C$116+MOD(F192,Calculations!$C$118))</f>
        <v>8.3814116887657771E-3</v>
      </c>
      <c r="DW192" s="86">
        <f ca="1">Control!$C$7*Calculations!$C$82*INDEX('Monthly Data'!N:N,Calculations!$C$116+MOD(G192,Calculations!$C$118))+Control!$C$7*Calculations!$C$83*INDEX('Monthly Data'!O:O,Calculations!$C$116+MOD(G192,Calculations!$C$118))+Control!$C$7*Calculations!$C$84*INDEX('Monthly Data'!P:P,Calculations!$C$116+MOD(G192,Calculations!$C$118))+Control!$C$7*Calculations!$C$85*INDEX('Monthly Data'!Q:Q,Calculations!$C$116+MOD(G192,Calculations!$C$118))+(1-Control!$C$7*Calculations!$C$87)*INDEX('Monthly Data'!R:R,Calculations!$C$116+MOD(G192,Calculations!$C$118))</f>
        <v>1.3423979074716584E-2</v>
      </c>
      <c r="DX192" s="86">
        <f ca="1">Control!$C$7*Calculations!$C$82*INDEX('Monthly Data'!N:N,Calculations!$C$116+MOD(H192,Calculations!$C$118))+Control!$C$7*Calculations!$C$83*INDEX('Monthly Data'!O:O,Calculations!$C$116+MOD(H192,Calculations!$C$118))+Control!$C$7*Calculations!$C$84*INDEX('Monthly Data'!P:P,Calculations!$C$116+MOD(H192,Calculations!$C$118))+Control!$C$7*Calculations!$C$85*INDEX('Monthly Data'!Q:Q,Calculations!$C$116+MOD(H192,Calculations!$C$118))+(1-Control!$C$7*Calculations!$C$87)*INDEX('Monthly Data'!R:R,Calculations!$C$116+MOD(H192,Calculations!$C$118))</f>
        <v>2.4722579420195831E-2</v>
      </c>
      <c r="DY192" s="86">
        <f ca="1">Control!$C$7*Calculations!$C$82*INDEX('Monthly Data'!N:N,Calculations!$C$116+MOD(I192,Calculations!$C$118))+Control!$C$7*Calculations!$C$83*INDEX('Monthly Data'!O:O,Calculations!$C$116+MOD(I192,Calculations!$C$118))+Control!$C$7*Calculations!$C$84*INDEX('Monthly Data'!P:P,Calculations!$C$116+MOD(I192,Calculations!$C$118))+Control!$C$7*Calculations!$C$85*INDEX('Monthly Data'!Q:Q,Calculations!$C$116+MOD(I192,Calculations!$C$118))+(1-Control!$C$7*Calculations!$C$87)*INDEX('Monthly Data'!R:R,Calculations!$C$116+MOD(I192,Calculations!$C$118))</f>
        <v>1.0478379486191123E-2</v>
      </c>
      <c r="DZ192" s="86">
        <f ca="1">Control!$C$7*Calculations!$C$82*INDEX('Monthly Data'!N:N,Calculations!$C$116+MOD(J192,Calculations!$C$118))+Control!$C$7*Calculations!$C$83*INDEX('Monthly Data'!O:O,Calculations!$C$116+MOD(J192,Calculations!$C$118))+Control!$C$7*Calculations!$C$84*INDEX('Monthly Data'!P:P,Calculations!$C$116+MOD(J192,Calculations!$C$118))+Control!$C$7*Calculations!$C$85*INDEX('Monthly Data'!Q:Q,Calculations!$C$116+MOD(J192,Calculations!$C$118))+(1-Control!$C$7*Calculations!$C$87)*INDEX('Monthly Data'!R:R,Calculations!$C$116+MOD(J192,Calculations!$C$118))</f>
        <v>2.766281641786093E-2</v>
      </c>
      <c r="EA192" s="86">
        <f ca="1">Control!$C$7*Calculations!$C$82*INDEX('Monthly Data'!N:N,Calculations!$C$116+MOD(K192,Calculations!$C$118))+Control!$C$7*Calculations!$C$83*INDEX('Monthly Data'!O:O,Calculations!$C$116+MOD(K192,Calculations!$C$118))+Control!$C$7*Calculations!$C$84*INDEX('Monthly Data'!P:P,Calculations!$C$116+MOD(K192,Calculations!$C$118))+Control!$C$7*Calculations!$C$85*INDEX('Monthly Data'!Q:Q,Calculations!$C$116+MOD(K192,Calculations!$C$118))+(1-Control!$C$7*Calculations!$C$87)*INDEX('Monthly Data'!R:R,Calculations!$C$116+MOD(K192,Calculations!$C$118))</f>
        <v>5.1279584938936244E-2</v>
      </c>
      <c r="EB192" s="86">
        <f ca="1">Control!$C$7*Calculations!$C$82*INDEX('Monthly Data'!N:N,Calculations!$C$116+MOD(L192,Calculations!$C$118))+Control!$C$7*Calculations!$C$83*INDEX('Monthly Data'!O:O,Calculations!$C$116+MOD(L192,Calculations!$C$118))+Control!$C$7*Calculations!$C$84*INDEX('Monthly Data'!P:P,Calculations!$C$116+MOD(L192,Calculations!$C$118))+Control!$C$7*Calculations!$C$85*INDEX('Monthly Data'!Q:Q,Calculations!$C$116+MOD(L192,Calculations!$C$118))+(1-Control!$C$7*Calculations!$C$87)*INDEX('Monthly Data'!R:R,Calculations!$C$116+MOD(L192,Calculations!$C$118))</f>
        <v>1.2722494017511032E-2</v>
      </c>
      <c r="EC192" s="86">
        <f ca="1">Control!$C$7*Calculations!$C$82*INDEX('Monthly Data'!N:N,Calculations!$C$116+MOD(M192,Calculations!$C$118))+Control!$C$7*Calculations!$C$83*INDEX('Monthly Data'!O:O,Calculations!$C$116+MOD(M192,Calculations!$C$118))+Control!$C$7*Calculations!$C$84*INDEX('Monthly Data'!P:P,Calculations!$C$116+MOD(M192,Calculations!$C$118))+Control!$C$7*Calculations!$C$85*INDEX('Monthly Data'!Q:Q,Calculations!$C$116+MOD(M192,Calculations!$C$118))+(1-Control!$C$7*Calculations!$C$87)*INDEX('Monthly Data'!R:R,Calculations!$C$116+MOD(M192,Calculations!$C$118))</f>
        <v>-3.8875517825435772E-3</v>
      </c>
      <c r="ED192" s="86">
        <f ca="1">Control!$C$7*Calculations!$C$82*INDEX('Monthly Data'!N:N,Calculations!$C$116+MOD(N192,Calculations!$C$118))+Control!$C$7*Calculations!$C$83*INDEX('Monthly Data'!O:O,Calculations!$C$116+MOD(N192,Calculations!$C$118))+Control!$C$7*Calculations!$C$84*INDEX('Monthly Data'!P:P,Calculations!$C$116+MOD(N192,Calculations!$C$118))+Control!$C$7*Calculations!$C$85*INDEX('Monthly Data'!Q:Q,Calculations!$C$116+MOD(N192,Calculations!$C$118))+(1-Control!$C$7*Calculations!$C$87)*INDEX('Monthly Data'!R:R,Calculations!$C$116+MOD(N192,Calculations!$C$118))</f>
        <v>1.7484305259657981E-2</v>
      </c>
      <c r="EE192" s="86">
        <f ca="1">Control!$C$7*Calculations!$C$82*INDEX('Monthly Data'!N:N,Calculations!$C$116+MOD(O192,Calculations!$C$118))+Control!$C$7*Calculations!$C$83*INDEX('Monthly Data'!O:O,Calculations!$C$116+MOD(O192,Calculations!$C$118))+Control!$C$7*Calculations!$C$84*INDEX('Monthly Data'!P:P,Calculations!$C$116+MOD(O192,Calculations!$C$118))+Control!$C$7*Calculations!$C$85*INDEX('Monthly Data'!Q:Q,Calculations!$C$116+MOD(O192,Calculations!$C$118))+(1-Control!$C$7*Calculations!$C$87)*INDEX('Monthly Data'!R:R,Calculations!$C$116+MOD(O192,Calculations!$C$118))</f>
        <v>1.0627294914941248E-2</v>
      </c>
      <c r="EF192" s="86">
        <f ca="1">Control!$C$7*Calculations!$C$82*INDEX('Monthly Data'!N:N,Calculations!$C$116+MOD(P192,Calculations!$C$118))+Control!$C$7*Calculations!$C$83*INDEX('Monthly Data'!O:O,Calculations!$C$116+MOD(P192,Calculations!$C$118))+Control!$C$7*Calculations!$C$84*INDEX('Monthly Data'!P:P,Calculations!$C$116+MOD(P192,Calculations!$C$118))+Control!$C$7*Calculations!$C$85*INDEX('Monthly Data'!Q:Q,Calculations!$C$116+MOD(P192,Calculations!$C$118))+(1-Control!$C$7*Calculations!$C$87)*INDEX('Monthly Data'!R:R,Calculations!$C$116+MOD(P192,Calculations!$C$118))</f>
        <v>1.0415351832335435E-2</v>
      </c>
      <c r="EG192" s="86">
        <f ca="1">Control!$C$7*Calculations!$C$82*INDEX('Monthly Data'!N:N,Calculations!$C$116+MOD(Q192,Calculations!$C$118))+Control!$C$7*Calculations!$C$83*INDEX('Monthly Data'!O:O,Calculations!$C$116+MOD(Q192,Calculations!$C$118))+Control!$C$7*Calculations!$C$84*INDEX('Monthly Data'!P:P,Calculations!$C$116+MOD(Q192,Calculations!$C$118))+Control!$C$7*Calculations!$C$85*INDEX('Monthly Data'!Q:Q,Calculations!$C$116+MOD(Q192,Calculations!$C$118))+(1-Control!$C$7*Calculations!$C$87)*INDEX('Monthly Data'!R:R,Calculations!$C$116+MOD(Q192,Calculations!$C$118))</f>
        <v>2.766281641786093E-2</v>
      </c>
      <c r="EH192" s="86">
        <f ca="1">Control!$C$7*Calculations!$C$82*INDEX('Monthly Data'!N:N,Calculations!$C$116+MOD(R192,Calculations!$C$118))+Control!$C$7*Calculations!$C$83*INDEX('Monthly Data'!O:O,Calculations!$C$116+MOD(R192,Calculations!$C$118))+Control!$C$7*Calculations!$C$84*INDEX('Monthly Data'!P:P,Calculations!$C$116+MOD(R192,Calculations!$C$118))+Control!$C$7*Calculations!$C$85*INDEX('Monthly Data'!Q:Q,Calculations!$C$116+MOD(R192,Calculations!$C$118))+(1-Control!$C$7*Calculations!$C$87)*INDEX('Monthly Data'!R:R,Calculations!$C$116+MOD(R192,Calculations!$C$118))</f>
        <v>4.5132804118240749E-2</v>
      </c>
      <c r="EI192" s="86">
        <f ca="1">Control!$C$7*Calculations!$C$82*INDEX('Monthly Data'!N:N,Calculations!$C$116+MOD(S192,Calculations!$C$118))+Control!$C$7*Calculations!$C$83*INDEX('Monthly Data'!O:O,Calculations!$C$116+MOD(S192,Calculations!$C$118))+Control!$C$7*Calculations!$C$84*INDEX('Monthly Data'!P:P,Calculations!$C$116+MOD(S192,Calculations!$C$118))+Control!$C$7*Calculations!$C$85*INDEX('Monthly Data'!Q:Q,Calculations!$C$116+MOD(S192,Calculations!$C$118))+(1-Control!$C$7*Calculations!$C$87)*INDEX('Monthly Data'!R:R,Calculations!$C$116+MOD(S192,Calculations!$C$118))</f>
        <v>3.1070573055362403E-2</v>
      </c>
      <c r="EJ192" s="86">
        <f ca="1">Control!$C$7*Calculations!$C$82*INDEX('Monthly Data'!N:N,Calculations!$C$116+MOD(T192,Calculations!$C$118))+Control!$C$7*Calculations!$C$83*INDEX('Monthly Data'!O:O,Calculations!$C$116+MOD(T192,Calculations!$C$118))+Control!$C$7*Calculations!$C$84*INDEX('Monthly Data'!P:P,Calculations!$C$116+MOD(T192,Calculations!$C$118))+Control!$C$7*Calculations!$C$85*INDEX('Monthly Data'!Q:Q,Calculations!$C$116+MOD(T192,Calculations!$C$118))+(1-Control!$C$7*Calculations!$C$87)*INDEX('Monthly Data'!R:R,Calculations!$C$116+MOD(T192,Calculations!$C$118))</f>
        <v>4.7768166384148329E-3</v>
      </c>
      <c r="EK192" s="86">
        <f ca="1">Control!$C$7*Calculations!$C$82*INDEX('Monthly Data'!N:N,Calculations!$C$116+MOD(U192,Calculations!$C$118))+Control!$C$7*Calculations!$C$83*INDEX('Monthly Data'!O:O,Calculations!$C$116+MOD(U192,Calculations!$C$118))+Control!$C$7*Calculations!$C$84*INDEX('Monthly Data'!P:P,Calculations!$C$116+MOD(U192,Calculations!$C$118))+Control!$C$7*Calculations!$C$85*INDEX('Monthly Data'!Q:Q,Calculations!$C$116+MOD(U192,Calculations!$C$118))+(1-Control!$C$7*Calculations!$C$87)*INDEX('Monthly Data'!R:R,Calculations!$C$116+MOD(U192,Calculations!$C$118))</f>
        <v>5.1279584938936244E-2</v>
      </c>
      <c r="EL192" s="86">
        <f ca="1">Control!$C$7*Calculations!$C$82*INDEX('Monthly Data'!N:N,Calculations!$C$116+MOD(V192,Calculations!$C$118))+Control!$C$7*Calculations!$C$83*INDEX('Monthly Data'!O:O,Calculations!$C$116+MOD(V192,Calculations!$C$118))+Control!$C$7*Calculations!$C$84*INDEX('Monthly Data'!P:P,Calculations!$C$116+MOD(V192,Calculations!$C$118))+Control!$C$7*Calculations!$C$85*INDEX('Monthly Data'!Q:Q,Calculations!$C$116+MOD(V192,Calculations!$C$118))+(1-Control!$C$7*Calculations!$C$87)*INDEX('Monthly Data'!R:R,Calculations!$C$116+MOD(V192,Calculations!$C$118))</f>
        <v>-1.9947061878162777E-2</v>
      </c>
      <c r="EM192" s="86">
        <f ca="1">Control!$C$7*Calculations!$C$82*INDEX('Monthly Data'!N:N,Calculations!$C$116+MOD(W192,Calculations!$C$118))+Control!$C$7*Calculations!$C$83*INDEX('Monthly Data'!O:O,Calculations!$C$116+MOD(W192,Calculations!$C$118))+Control!$C$7*Calculations!$C$84*INDEX('Monthly Data'!P:P,Calculations!$C$116+MOD(W192,Calculations!$C$118))+Control!$C$7*Calculations!$C$85*INDEX('Monthly Data'!Q:Q,Calculations!$C$116+MOD(W192,Calculations!$C$118))+(1-Control!$C$7*Calculations!$C$87)*INDEX('Monthly Data'!R:R,Calculations!$C$116+MOD(W192,Calculations!$C$118))</f>
        <v>2.5790695379256122E-2</v>
      </c>
      <c r="EN192" s="86">
        <f ca="1">Control!$C$7*Calculations!$C$82*INDEX('Monthly Data'!N:N,Calculations!$C$116+MOD(X192,Calculations!$C$118))+Control!$C$7*Calculations!$C$83*INDEX('Monthly Data'!O:O,Calculations!$C$116+MOD(X192,Calculations!$C$118))+Control!$C$7*Calculations!$C$84*INDEX('Monthly Data'!P:P,Calculations!$C$116+MOD(X192,Calculations!$C$118))+Control!$C$7*Calculations!$C$85*INDEX('Monthly Data'!Q:Q,Calculations!$C$116+MOD(X192,Calculations!$C$118))+(1-Control!$C$7*Calculations!$C$87)*INDEX('Monthly Data'!R:R,Calculations!$C$116+MOD(X192,Calculations!$C$118))</f>
        <v>1.2435425892067014E-2</v>
      </c>
      <c r="EO192" s="86">
        <f ca="1">Control!$C$7*Calculations!$C$82*INDEX('Monthly Data'!N:N,Calculations!$C$116+MOD(Y192,Calculations!$C$118))+Control!$C$7*Calculations!$C$83*INDEX('Monthly Data'!O:O,Calculations!$C$116+MOD(Y192,Calculations!$C$118))+Control!$C$7*Calculations!$C$84*INDEX('Monthly Data'!P:P,Calculations!$C$116+MOD(Y192,Calculations!$C$118))+Control!$C$7*Calculations!$C$85*INDEX('Monthly Data'!Q:Q,Calculations!$C$116+MOD(Y192,Calculations!$C$118))+(1-Control!$C$7*Calculations!$C$87)*INDEX('Monthly Data'!R:R,Calculations!$C$116+MOD(Y192,Calculations!$C$118))</f>
        <v>6.2631896128884862E-3</v>
      </c>
      <c r="EP192" s="86">
        <f ca="1">Control!$C$7*Calculations!$C$82*INDEX('Monthly Data'!N:N,Calculations!$C$116+MOD(Z192,Calculations!$C$118))+Control!$C$7*Calculations!$C$83*INDEX('Monthly Data'!O:O,Calculations!$C$116+MOD(Z192,Calculations!$C$118))+Control!$C$7*Calculations!$C$84*INDEX('Monthly Data'!P:P,Calculations!$C$116+MOD(Z192,Calculations!$C$118))+Control!$C$7*Calculations!$C$85*INDEX('Monthly Data'!Q:Q,Calculations!$C$116+MOD(Z192,Calculations!$C$118))+(1-Control!$C$7*Calculations!$C$87)*INDEX('Monthly Data'!R:R,Calculations!$C$116+MOD(Z192,Calculations!$C$118))</f>
        <v>1.1786765492207996E-2</v>
      </c>
      <c r="EQ192" s="86">
        <f ca="1">Control!$C$7*Calculations!$C$82*INDEX('Monthly Data'!N:N,Calculations!$C$116+MOD(AA192,Calculations!$C$118))+Control!$C$7*Calculations!$C$83*INDEX('Monthly Data'!O:O,Calculations!$C$116+MOD(AA192,Calculations!$C$118))+Control!$C$7*Calculations!$C$84*INDEX('Monthly Data'!P:P,Calculations!$C$116+MOD(AA192,Calculations!$C$118))+Control!$C$7*Calculations!$C$85*INDEX('Monthly Data'!Q:Q,Calculations!$C$116+MOD(AA192,Calculations!$C$118))+(1-Control!$C$7*Calculations!$C$87)*INDEX('Monthly Data'!R:R,Calculations!$C$116+MOD(AA192,Calculations!$C$118))</f>
        <v>-2.0269389991732112E-2</v>
      </c>
      <c r="ER192" s="86">
        <f ca="1">Control!$C$7*Calculations!$C$82*INDEX('Monthly Data'!N:N,Calculations!$C$116+MOD(AB192,Calculations!$C$118))+Control!$C$7*Calculations!$C$83*INDEX('Monthly Data'!O:O,Calculations!$C$116+MOD(AB192,Calculations!$C$118))+Control!$C$7*Calculations!$C$84*INDEX('Monthly Data'!P:P,Calculations!$C$116+MOD(AB192,Calculations!$C$118))+Control!$C$7*Calculations!$C$85*INDEX('Monthly Data'!Q:Q,Calculations!$C$116+MOD(AB192,Calculations!$C$118))+(1-Control!$C$7*Calculations!$C$87)*INDEX('Monthly Data'!R:R,Calculations!$C$116+MOD(AB192,Calculations!$C$118))</f>
        <v>-2.6378232493851243E-2</v>
      </c>
      <c r="ES192" s="86">
        <f ca="1">Control!$C$7*Calculations!$C$82*INDEX('Monthly Data'!N:N,Calculations!$C$116+MOD(AC192,Calculations!$C$118))+Control!$C$7*Calculations!$C$83*INDEX('Monthly Data'!O:O,Calculations!$C$116+MOD(AC192,Calculations!$C$118))+Control!$C$7*Calculations!$C$84*INDEX('Monthly Data'!P:P,Calculations!$C$116+MOD(AC192,Calculations!$C$118))+Control!$C$7*Calculations!$C$85*INDEX('Monthly Data'!Q:Q,Calculations!$C$116+MOD(AC192,Calculations!$C$118))+(1-Control!$C$7*Calculations!$C$87)*INDEX('Monthly Data'!R:R,Calculations!$C$116+MOD(AC192,Calculations!$C$118))</f>
        <v>6.2631896128884862E-3</v>
      </c>
      <c r="ET192" s="86">
        <f ca="1">Control!$C$7*Calculations!$C$82*INDEX('Monthly Data'!N:N,Calculations!$C$116+MOD(AD192,Calculations!$C$118))+Control!$C$7*Calculations!$C$83*INDEX('Monthly Data'!O:O,Calculations!$C$116+MOD(AD192,Calculations!$C$118))+Control!$C$7*Calculations!$C$84*INDEX('Monthly Data'!P:P,Calculations!$C$116+MOD(AD192,Calculations!$C$118))+Control!$C$7*Calculations!$C$85*INDEX('Monthly Data'!Q:Q,Calculations!$C$116+MOD(AD192,Calculations!$C$118))+(1-Control!$C$7*Calculations!$C$87)*INDEX('Monthly Data'!R:R,Calculations!$C$116+MOD(AD192,Calculations!$C$118))</f>
        <v>5.3309355465453899E-3</v>
      </c>
      <c r="EU192" s="86">
        <f ca="1">Control!$C$7*Calculations!$C$82*INDEX('Monthly Data'!N:N,Calculations!$C$116+MOD(AE192,Calculations!$C$118))+Control!$C$7*Calculations!$C$83*INDEX('Monthly Data'!O:O,Calculations!$C$116+MOD(AE192,Calculations!$C$118))+Control!$C$7*Calculations!$C$84*INDEX('Monthly Data'!P:P,Calculations!$C$116+MOD(AE192,Calculations!$C$118))+Control!$C$7*Calculations!$C$85*INDEX('Monthly Data'!Q:Q,Calculations!$C$116+MOD(AE192,Calculations!$C$118))+(1-Control!$C$7*Calculations!$C$87)*INDEX('Monthly Data'!R:R,Calculations!$C$116+MOD(AE192,Calculations!$C$118))</f>
        <v>-3.53368065312233E-2</v>
      </c>
      <c r="EV192" s="86">
        <f ca="1">Control!$C$7*Calculations!$C$82*INDEX('Monthly Data'!N:N,Calculations!$C$116+MOD(AF192,Calculations!$C$118))+Control!$C$7*Calculations!$C$83*INDEX('Monthly Data'!O:O,Calculations!$C$116+MOD(AF192,Calculations!$C$118))+Control!$C$7*Calculations!$C$84*INDEX('Monthly Data'!P:P,Calculations!$C$116+MOD(AF192,Calculations!$C$118))+Control!$C$7*Calculations!$C$85*INDEX('Monthly Data'!Q:Q,Calculations!$C$116+MOD(AF192,Calculations!$C$118))+(1-Control!$C$7*Calculations!$C$87)*INDEX('Monthly Data'!R:R,Calculations!$C$116+MOD(AF192,Calculations!$C$118))</f>
        <v>-2.072517756005474E-2</v>
      </c>
      <c r="EW192" s="86">
        <f ca="1">Control!$C$7*Calculations!$C$82*INDEX('Monthly Data'!N:N,Calculations!$C$116+MOD(AG192,Calculations!$C$118))+Control!$C$7*Calculations!$C$83*INDEX('Monthly Data'!O:O,Calculations!$C$116+MOD(AG192,Calculations!$C$118))+Control!$C$7*Calculations!$C$84*INDEX('Monthly Data'!P:P,Calculations!$C$116+MOD(AG192,Calculations!$C$118))+Control!$C$7*Calculations!$C$85*INDEX('Monthly Data'!Q:Q,Calculations!$C$116+MOD(AG192,Calculations!$C$118))+(1-Control!$C$7*Calculations!$C$87)*INDEX('Monthly Data'!R:R,Calculations!$C$116+MOD(AG192,Calculations!$C$118))</f>
        <v>1.2954540023127663E-2</v>
      </c>
      <c r="EX192" s="86">
        <f ca="1">Control!$C$7*Calculations!$C$82*INDEX('Monthly Data'!N:N,Calculations!$C$116+MOD(AH192,Calculations!$C$118))+Control!$C$7*Calculations!$C$83*INDEX('Monthly Data'!O:O,Calculations!$C$116+MOD(AH192,Calculations!$C$118))+Control!$C$7*Calculations!$C$84*INDEX('Monthly Data'!P:P,Calculations!$C$116+MOD(AH192,Calculations!$C$118))+Control!$C$7*Calculations!$C$85*INDEX('Monthly Data'!Q:Q,Calculations!$C$116+MOD(AH192,Calculations!$C$118))+(1-Control!$C$7*Calculations!$C$87)*INDEX('Monthly Data'!R:R,Calculations!$C$116+MOD(AH192,Calculations!$C$118))</f>
        <v>-1.8530040247387896E-2</v>
      </c>
      <c r="EY192" s="86">
        <f ca="1">Control!$C$7*Calculations!$C$82*INDEX('Monthly Data'!N:N,Calculations!$C$116+MOD(AI192,Calculations!$C$118))+Control!$C$7*Calculations!$C$83*INDEX('Monthly Data'!O:O,Calculations!$C$116+MOD(AI192,Calculations!$C$118))+Control!$C$7*Calculations!$C$84*INDEX('Monthly Data'!P:P,Calculations!$C$116+MOD(AI192,Calculations!$C$118))+Control!$C$7*Calculations!$C$85*INDEX('Monthly Data'!Q:Q,Calculations!$C$116+MOD(AI192,Calculations!$C$118))+(1-Control!$C$7*Calculations!$C$87)*INDEX('Monthly Data'!R:R,Calculations!$C$116+MOD(AI192,Calculations!$C$118))</f>
        <v>3.1011313347584085E-2</v>
      </c>
      <c r="EZ192" s="86">
        <f ca="1">Control!$C$7*Calculations!$C$82*INDEX('Monthly Data'!N:N,Calculations!$C$116+MOD(AJ192,Calculations!$C$118))+Control!$C$7*Calculations!$C$83*INDEX('Monthly Data'!O:O,Calculations!$C$116+MOD(AJ192,Calculations!$C$118))+Control!$C$7*Calculations!$C$84*INDEX('Monthly Data'!P:P,Calculations!$C$116+MOD(AJ192,Calculations!$C$118))+Control!$C$7*Calculations!$C$85*INDEX('Monthly Data'!Q:Q,Calculations!$C$116+MOD(AJ192,Calculations!$C$118))+(1-Control!$C$7*Calculations!$C$87)*INDEX('Monthly Data'!R:R,Calculations!$C$116+MOD(AJ192,Calculations!$C$118))</f>
        <v>-4.417423226995453E-3</v>
      </c>
      <c r="FA192" s="86">
        <f ca="1">Control!$C$7*Calculations!$C$82*INDEX('Monthly Data'!N:N,Calculations!$C$116+MOD(AK192,Calculations!$C$118))+Control!$C$7*Calculations!$C$83*INDEX('Monthly Data'!O:O,Calculations!$C$116+MOD(AK192,Calculations!$C$118))+Control!$C$7*Calculations!$C$84*INDEX('Monthly Data'!P:P,Calculations!$C$116+MOD(AK192,Calculations!$C$118))+Control!$C$7*Calculations!$C$85*INDEX('Monthly Data'!Q:Q,Calculations!$C$116+MOD(AK192,Calculations!$C$118))+(1-Control!$C$7*Calculations!$C$87)*INDEX('Monthly Data'!R:R,Calculations!$C$116+MOD(AK192,Calculations!$C$118))</f>
        <v>7.857567536297622E-3</v>
      </c>
      <c r="FB192" s="86">
        <f ca="1">Control!$C$7*Calculations!$C$82*INDEX('Monthly Data'!N:N,Calculations!$C$116+MOD(AL192,Calculations!$C$118))+Control!$C$7*Calculations!$C$83*INDEX('Monthly Data'!O:O,Calculations!$C$116+MOD(AL192,Calculations!$C$118))+Control!$C$7*Calculations!$C$84*INDEX('Monthly Data'!P:P,Calculations!$C$116+MOD(AL192,Calculations!$C$118))+Control!$C$7*Calculations!$C$85*INDEX('Monthly Data'!Q:Q,Calculations!$C$116+MOD(AL192,Calculations!$C$118))+(1-Control!$C$7*Calculations!$C$87)*INDEX('Monthly Data'!R:R,Calculations!$C$116+MOD(AL192,Calculations!$C$118))</f>
        <v>1.7361594973213587E-2</v>
      </c>
      <c r="FC192" s="86">
        <f ca="1">Control!$C$7*Calculations!$C$82*INDEX('Monthly Data'!N:N,Calculations!$C$116+MOD(AM192,Calculations!$C$118))+Control!$C$7*Calculations!$C$83*INDEX('Monthly Data'!O:O,Calculations!$C$116+MOD(AM192,Calculations!$C$118))+Control!$C$7*Calculations!$C$84*INDEX('Monthly Data'!P:P,Calculations!$C$116+MOD(AM192,Calculations!$C$118))+Control!$C$7*Calculations!$C$85*INDEX('Monthly Data'!Q:Q,Calculations!$C$116+MOD(AM192,Calculations!$C$118))+(1-Control!$C$7*Calculations!$C$87)*INDEX('Monthly Data'!R:R,Calculations!$C$116+MOD(AM192,Calculations!$C$118))</f>
        <v>7.857567536297622E-3</v>
      </c>
      <c r="FD192" s="86">
        <f ca="1">Control!$C$7*Calculations!$C$82*INDEX('Monthly Data'!N:N,Calculations!$C$116+MOD(AN192,Calculations!$C$118))+Control!$C$7*Calculations!$C$83*INDEX('Monthly Data'!O:O,Calculations!$C$116+MOD(AN192,Calculations!$C$118))+Control!$C$7*Calculations!$C$84*INDEX('Monthly Data'!P:P,Calculations!$C$116+MOD(AN192,Calculations!$C$118))+Control!$C$7*Calculations!$C$85*INDEX('Monthly Data'!Q:Q,Calculations!$C$116+MOD(AN192,Calculations!$C$118))+(1-Control!$C$7*Calculations!$C$87)*INDEX('Monthly Data'!R:R,Calculations!$C$116+MOD(AN192,Calculations!$C$118))</f>
        <v>2.9708469559001142E-2</v>
      </c>
      <c r="FE192" s="86">
        <f ca="1">Control!$C$7*Calculations!$C$82*INDEX('Monthly Data'!N:N,Calculations!$C$116+MOD(AO192,Calculations!$C$118))+Control!$C$7*Calculations!$C$83*INDEX('Monthly Data'!O:O,Calculations!$C$116+MOD(AO192,Calculations!$C$118))+Control!$C$7*Calculations!$C$84*INDEX('Monthly Data'!P:P,Calculations!$C$116+MOD(AO192,Calculations!$C$118))+Control!$C$7*Calculations!$C$85*INDEX('Monthly Data'!Q:Q,Calculations!$C$116+MOD(AO192,Calculations!$C$118))+(1-Control!$C$7*Calculations!$C$87)*INDEX('Monthly Data'!R:R,Calculations!$C$116+MOD(AO192,Calculations!$C$118))</f>
        <v>4.5735623984309991E-2</v>
      </c>
      <c r="FF192" s="86">
        <f ca="1">Control!$C$7*Calculations!$C$82*INDEX('Monthly Data'!N:N,Calculations!$C$116+MOD(AP192,Calculations!$C$118))+Control!$C$7*Calculations!$C$83*INDEX('Monthly Data'!O:O,Calculations!$C$116+MOD(AP192,Calculations!$C$118))+Control!$C$7*Calculations!$C$84*INDEX('Monthly Data'!P:P,Calculations!$C$116+MOD(AP192,Calculations!$C$118))+Control!$C$7*Calculations!$C$85*INDEX('Monthly Data'!Q:Q,Calculations!$C$116+MOD(AP192,Calculations!$C$118))+(1-Control!$C$7*Calculations!$C$87)*INDEX('Monthly Data'!R:R,Calculations!$C$116+MOD(AP192,Calculations!$C$118))</f>
        <v>1.142101364887867E-2</v>
      </c>
      <c r="FG192" s="86">
        <f ca="1">Control!$C$7*Calculations!$C$82*INDEX('Monthly Data'!N:N,Calculations!$C$116+MOD(AQ192,Calculations!$C$118))+Control!$C$7*Calculations!$C$83*INDEX('Monthly Data'!O:O,Calculations!$C$116+MOD(AQ192,Calculations!$C$118))+Control!$C$7*Calculations!$C$84*INDEX('Monthly Data'!P:P,Calculations!$C$116+MOD(AQ192,Calculations!$C$118))+Control!$C$7*Calculations!$C$85*INDEX('Monthly Data'!Q:Q,Calculations!$C$116+MOD(AQ192,Calculations!$C$118))+(1-Control!$C$7*Calculations!$C$87)*INDEX('Monthly Data'!R:R,Calculations!$C$116+MOD(AQ192,Calculations!$C$118))</f>
        <v>3.7118215575026904E-2</v>
      </c>
      <c r="FH192" s="86">
        <f ca="1">Control!$C$7*Calculations!$C$82*INDEX('Monthly Data'!N:N,Calculations!$C$116+MOD(AR192,Calculations!$C$118))+Control!$C$7*Calculations!$C$83*INDEX('Monthly Data'!O:O,Calculations!$C$116+MOD(AR192,Calculations!$C$118))+Control!$C$7*Calculations!$C$84*INDEX('Monthly Data'!P:P,Calculations!$C$116+MOD(AR192,Calculations!$C$118))+Control!$C$7*Calculations!$C$85*INDEX('Monthly Data'!Q:Q,Calculations!$C$116+MOD(AR192,Calculations!$C$118))+(1-Control!$C$7*Calculations!$C$87)*INDEX('Monthly Data'!R:R,Calculations!$C$116+MOD(AR192,Calculations!$C$118))</f>
        <v>5.8868730207813358E-3</v>
      </c>
      <c r="FI192" s="86">
        <f ca="1">Control!$C$7*Calculations!$C$82*INDEX('Monthly Data'!N:N,Calculations!$C$116+MOD(AS192,Calculations!$C$118))+Control!$C$7*Calculations!$C$83*INDEX('Monthly Data'!O:O,Calculations!$C$116+MOD(AS192,Calculations!$C$118))+Control!$C$7*Calculations!$C$84*INDEX('Monthly Data'!P:P,Calculations!$C$116+MOD(AS192,Calculations!$C$118))+Control!$C$7*Calculations!$C$85*INDEX('Monthly Data'!Q:Q,Calculations!$C$116+MOD(AS192,Calculations!$C$118))+(1-Control!$C$7*Calculations!$C$87)*INDEX('Monthly Data'!R:R,Calculations!$C$116+MOD(AS192,Calculations!$C$118))</f>
        <v>2.3307359621218403E-2</v>
      </c>
      <c r="FJ192" s="86">
        <f ca="1">Control!$C$7*Calculations!$C$82*INDEX('Monthly Data'!N:N,Calculations!$C$116+MOD(AT192,Calculations!$C$118))+Control!$C$7*Calculations!$C$83*INDEX('Monthly Data'!O:O,Calculations!$C$116+MOD(AT192,Calculations!$C$118))+Control!$C$7*Calculations!$C$84*INDEX('Monthly Data'!P:P,Calculations!$C$116+MOD(AT192,Calculations!$C$118))+Control!$C$7*Calculations!$C$85*INDEX('Monthly Data'!Q:Q,Calculations!$C$116+MOD(AT192,Calculations!$C$118))+(1-Control!$C$7*Calculations!$C$87)*INDEX('Monthly Data'!R:R,Calculations!$C$116+MOD(AT192,Calculations!$C$118))</f>
        <v>1.3423979074716584E-2</v>
      </c>
      <c r="FK192" s="86">
        <f ca="1">Control!$C$7*Calculations!$C$82*INDEX('Monthly Data'!N:N,Calculations!$C$116+MOD(AU192,Calculations!$C$118))+Control!$C$7*Calculations!$C$83*INDEX('Monthly Data'!O:O,Calculations!$C$116+MOD(AU192,Calculations!$C$118))+Control!$C$7*Calculations!$C$84*INDEX('Monthly Data'!P:P,Calculations!$C$116+MOD(AU192,Calculations!$C$118))+Control!$C$7*Calculations!$C$85*INDEX('Monthly Data'!Q:Q,Calculations!$C$116+MOD(AU192,Calculations!$C$118))+(1-Control!$C$7*Calculations!$C$87)*INDEX('Monthly Data'!R:R,Calculations!$C$116+MOD(AU192,Calculations!$C$118))</f>
        <v>2.9708469559001142E-2</v>
      </c>
      <c r="FL192" s="86">
        <f ca="1">Control!$C$7*Calculations!$C$82*INDEX('Monthly Data'!N:N,Calculations!$C$116+MOD(AV192,Calculations!$C$118))+Control!$C$7*Calculations!$C$83*INDEX('Monthly Data'!O:O,Calculations!$C$116+MOD(AV192,Calculations!$C$118))+Control!$C$7*Calculations!$C$84*INDEX('Monthly Data'!P:P,Calculations!$C$116+MOD(AV192,Calculations!$C$118))+Control!$C$7*Calculations!$C$85*INDEX('Monthly Data'!Q:Q,Calculations!$C$116+MOD(AV192,Calculations!$C$118))+(1-Control!$C$7*Calculations!$C$87)*INDEX('Monthly Data'!R:R,Calculations!$C$116+MOD(AV192,Calculations!$C$118))</f>
        <v>7.857567536297622E-3</v>
      </c>
      <c r="FM192" s="86">
        <f ca="1">Control!$C$7*Calculations!$C$82*INDEX('Monthly Data'!N:N,Calculations!$C$116+MOD(AW192,Calculations!$C$118))+Control!$C$7*Calculations!$C$83*INDEX('Monthly Data'!O:O,Calculations!$C$116+MOD(AW192,Calculations!$C$118))+Control!$C$7*Calculations!$C$84*INDEX('Monthly Data'!P:P,Calculations!$C$116+MOD(AW192,Calculations!$C$118))+Control!$C$7*Calculations!$C$85*INDEX('Monthly Data'!Q:Q,Calculations!$C$116+MOD(AW192,Calculations!$C$118))+(1-Control!$C$7*Calculations!$C$87)*INDEX('Monthly Data'!R:R,Calculations!$C$116+MOD(AW192,Calculations!$C$118))</f>
        <v>-1.1360801645249321E-2</v>
      </c>
      <c r="FN192" s="86">
        <f ca="1">Control!$C$7*Calculations!$C$82*INDEX('Monthly Data'!N:N,Calculations!$C$116+MOD(AX192,Calculations!$C$118))+Control!$C$7*Calculations!$C$83*INDEX('Monthly Data'!O:O,Calculations!$C$116+MOD(AX192,Calculations!$C$118))+Control!$C$7*Calculations!$C$84*INDEX('Monthly Data'!P:P,Calculations!$C$116+MOD(AX192,Calculations!$C$118))+Control!$C$7*Calculations!$C$85*INDEX('Monthly Data'!Q:Q,Calculations!$C$116+MOD(AX192,Calculations!$C$118))+(1-Control!$C$7*Calculations!$C$87)*INDEX('Monthly Data'!R:R,Calculations!$C$116+MOD(AX192,Calculations!$C$118))</f>
        <v>-9.9526758408448549E-3</v>
      </c>
      <c r="FO192" s="86">
        <f ca="1">Control!$C$7*Calculations!$C$82*INDEX('Monthly Data'!N:N,Calculations!$C$116+MOD(AY192,Calculations!$C$118))+Control!$C$7*Calculations!$C$83*INDEX('Monthly Data'!O:O,Calculations!$C$116+MOD(AY192,Calculations!$C$118))+Control!$C$7*Calculations!$C$84*INDEX('Monthly Data'!P:P,Calculations!$C$116+MOD(AY192,Calculations!$C$118))+Control!$C$7*Calculations!$C$85*INDEX('Monthly Data'!Q:Q,Calculations!$C$116+MOD(AY192,Calculations!$C$118))+(1-Control!$C$7*Calculations!$C$87)*INDEX('Monthly Data'!R:R,Calculations!$C$116+MOD(AY192,Calculations!$C$118))</f>
        <v>1.7831091590102856E-2</v>
      </c>
      <c r="FP192" s="86">
        <f ca="1">Control!$C$7*Calculations!$C$82*INDEX('Monthly Data'!N:N,Calculations!$C$116+MOD(AZ192,Calculations!$C$118))+Control!$C$7*Calculations!$C$83*INDEX('Monthly Data'!O:O,Calculations!$C$116+MOD(AZ192,Calculations!$C$118))+Control!$C$7*Calculations!$C$84*INDEX('Monthly Data'!P:P,Calculations!$C$116+MOD(AZ192,Calculations!$C$118))+Control!$C$7*Calculations!$C$85*INDEX('Monthly Data'!Q:Q,Calculations!$C$116+MOD(AZ192,Calculations!$C$118))+(1-Control!$C$7*Calculations!$C$87)*INDEX('Monthly Data'!R:R,Calculations!$C$116+MOD(AZ192,Calculations!$C$118))</f>
        <v>-1.3959200237295809E-2</v>
      </c>
      <c r="FQ192" s="86">
        <f ca="1">Control!$C$7*Calculations!$C$82*INDEX('Monthly Data'!N:N,Calculations!$C$116+MOD(BA192,Calculations!$C$118))+Control!$C$7*Calculations!$C$83*INDEX('Monthly Data'!O:O,Calculations!$C$116+MOD(BA192,Calculations!$C$118))+Control!$C$7*Calculations!$C$84*INDEX('Monthly Data'!P:P,Calculations!$C$116+MOD(BA192,Calculations!$C$118))+Control!$C$7*Calculations!$C$85*INDEX('Monthly Data'!Q:Q,Calculations!$C$116+MOD(BA192,Calculations!$C$118))+(1-Control!$C$7*Calculations!$C$87)*INDEX('Monthly Data'!R:R,Calculations!$C$116+MOD(BA192,Calculations!$C$118))</f>
        <v>2.9708469559001142E-2</v>
      </c>
      <c r="FR192" s="86">
        <f ca="1">Control!$C$7*Calculations!$C$82*INDEX('Monthly Data'!N:N,Calculations!$C$116+MOD(BB192,Calculations!$C$118))+Control!$C$7*Calculations!$C$83*INDEX('Monthly Data'!O:O,Calculations!$C$116+MOD(BB192,Calculations!$C$118))+Control!$C$7*Calculations!$C$84*INDEX('Monthly Data'!P:P,Calculations!$C$116+MOD(BB192,Calculations!$C$118))+Control!$C$7*Calculations!$C$85*INDEX('Monthly Data'!Q:Q,Calculations!$C$116+MOD(BB192,Calculations!$C$118))+(1-Control!$C$7*Calculations!$C$87)*INDEX('Monthly Data'!R:R,Calculations!$C$116+MOD(BB192,Calculations!$C$118))</f>
        <v>-4.0413381192162513E-2</v>
      </c>
      <c r="FS192" s="86">
        <f ca="1">Control!$C$7*Calculations!$C$82*INDEX('Monthly Data'!N:N,Calculations!$C$116+MOD(BC192,Calculations!$C$118))+Control!$C$7*Calculations!$C$83*INDEX('Monthly Data'!O:O,Calculations!$C$116+MOD(BC192,Calculations!$C$118))+Control!$C$7*Calculations!$C$84*INDEX('Monthly Data'!P:P,Calculations!$C$116+MOD(BC192,Calculations!$C$118))+Control!$C$7*Calculations!$C$85*INDEX('Monthly Data'!Q:Q,Calculations!$C$116+MOD(BC192,Calculations!$C$118))+(1-Control!$C$7*Calculations!$C$87)*INDEX('Monthly Data'!R:R,Calculations!$C$116+MOD(BC192,Calculations!$C$118))</f>
        <v>1.7599621212565995E-2</v>
      </c>
      <c r="FT192" s="86">
        <f ca="1">Control!$C$7*Calculations!$C$82*INDEX('Monthly Data'!N:N,Calculations!$C$116+MOD(BD192,Calculations!$C$118))+Control!$C$7*Calculations!$C$83*INDEX('Monthly Data'!O:O,Calculations!$C$116+MOD(BD192,Calculations!$C$118))+Control!$C$7*Calculations!$C$84*INDEX('Monthly Data'!P:P,Calculations!$C$116+MOD(BD192,Calculations!$C$118))+Control!$C$7*Calculations!$C$85*INDEX('Monthly Data'!Q:Q,Calculations!$C$116+MOD(BD192,Calculations!$C$118))+(1-Control!$C$7*Calculations!$C$87)*INDEX('Monthly Data'!R:R,Calculations!$C$116+MOD(BD192,Calculations!$C$118))</f>
        <v>-6.1115617667135171E-2</v>
      </c>
      <c r="FU192" s="86">
        <f ca="1">Control!$C$7*Calculations!$C$82*INDEX('Monthly Data'!N:N,Calculations!$C$116+MOD(BE192,Calculations!$C$118))+Control!$C$7*Calculations!$C$83*INDEX('Monthly Data'!O:O,Calculations!$C$116+MOD(BE192,Calculations!$C$118))+Control!$C$7*Calculations!$C$84*INDEX('Monthly Data'!P:P,Calculations!$C$116+MOD(BE192,Calculations!$C$118))+Control!$C$7*Calculations!$C$85*INDEX('Monthly Data'!Q:Q,Calculations!$C$116+MOD(BE192,Calculations!$C$118))+(1-Control!$C$7*Calculations!$C$87)*INDEX('Monthly Data'!R:R,Calculations!$C$116+MOD(BE192,Calculations!$C$118))</f>
        <v>6.6954569943530936E-3</v>
      </c>
      <c r="FV192" s="86">
        <f ca="1">Control!$C$7*Calculations!$C$82*INDEX('Monthly Data'!N:N,Calculations!$C$116+MOD(BF192,Calculations!$C$118))+Control!$C$7*Calculations!$C$83*INDEX('Monthly Data'!O:O,Calculations!$C$116+MOD(BF192,Calculations!$C$118))+Control!$C$7*Calculations!$C$84*INDEX('Monthly Data'!P:P,Calculations!$C$116+MOD(BF192,Calculations!$C$118))+Control!$C$7*Calculations!$C$85*INDEX('Monthly Data'!Q:Q,Calculations!$C$116+MOD(BF192,Calculations!$C$118))+(1-Control!$C$7*Calculations!$C$87)*INDEX('Monthly Data'!R:R,Calculations!$C$116+MOD(BF192,Calculations!$C$118))</f>
        <v>1.0415351832335435E-2</v>
      </c>
      <c r="FW192" s="86">
        <f ca="1">Control!$C$7*Calculations!$C$82*INDEX('Monthly Data'!N:N,Calculations!$C$116+MOD(BG192,Calculations!$C$118))+Control!$C$7*Calculations!$C$83*INDEX('Monthly Data'!O:O,Calculations!$C$116+MOD(BG192,Calculations!$C$118))+Control!$C$7*Calculations!$C$84*INDEX('Monthly Data'!P:P,Calculations!$C$116+MOD(BG192,Calculations!$C$118))+Control!$C$7*Calculations!$C$85*INDEX('Monthly Data'!Q:Q,Calculations!$C$116+MOD(BG192,Calculations!$C$118))+(1-Control!$C$7*Calculations!$C$87)*INDEX('Monthly Data'!R:R,Calculations!$C$116+MOD(BG192,Calculations!$C$118))</f>
        <v>-1.4213734788548189E-2</v>
      </c>
      <c r="FX192" s="86">
        <f ca="1">Control!$C$7*Calculations!$C$82*INDEX('Monthly Data'!N:N,Calculations!$C$116+MOD(BH192,Calculations!$C$118))+Control!$C$7*Calculations!$C$83*INDEX('Monthly Data'!O:O,Calculations!$C$116+MOD(BH192,Calculations!$C$118))+Control!$C$7*Calculations!$C$84*INDEX('Monthly Data'!P:P,Calculations!$C$116+MOD(BH192,Calculations!$C$118))+Control!$C$7*Calculations!$C$85*INDEX('Monthly Data'!Q:Q,Calculations!$C$116+MOD(BH192,Calculations!$C$118))+(1-Control!$C$7*Calculations!$C$87)*INDEX('Monthly Data'!R:R,Calculations!$C$116+MOD(BH192,Calculations!$C$118))</f>
        <v>-2.5419860972892394E-2</v>
      </c>
      <c r="FY192" s="86">
        <f ca="1">Control!$C$7*Calculations!$C$82*INDEX('Monthly Data'!N:N,Calculations!$C$116+MOD(BI192,Calculations!$C$118))+Control!$C$7*Calculations!$C$83*INDEX('Monthly Data'!O:O,Calculations!$C$116+MOD(BI192,Calculations!$C$118))+Control!$C$7*Calculations!$C$84*INDEX('Monthly Data'!P:P,Calculations!$C$116+MOD(BI192,Calculations!$C$118))+Control!$C$7*Calculations!$C$85*INDEX('Monthly Data'!Q:Q,Calculations!$C$116+MOD(BI192,Calculations!$C$118))+(1-Control!$C$7*Calculations!$C$87)*INDEX('Monthly Data'!R:R,Calculations!$C$116+MOD(BI192,Calculations!$C$118))</f>
        <v>1.1702576456120543E-2</v>
      </c>
      <c r="FZ192" s="86">
        <f ca="1">Control!$C$7*Calculations!$C$82*INDEX('Monthly Data'!N:N,Calculations!$C$116+MOD(BJ192,Calculations!$C$118))+Control!$C$7*Calculations!$C$83*INDEX('Monthly Data'!O:O,Calculations!$C$116+MOD(BJ192,Calculations!$C$118))+Control!$C$7*Calculations!$C$84*INDEX('Monthly Data'!P:P,Calculations!$C$116+MOD(BJ192,Calculations!$C$118))+Control!$C$7*Calculations!$C$85*INDEX('Monthly Data'!Q:Q,Calculations!$C$116+MOD(BJ192,Calculations!$C$118))+(1-Control!$C$7*Calculations!$C$87)*INDEX('Monthly Data'!R:R,Calculations!$C$116+MOD(BJ192,Calculations!$C$118))</f>
        <v>5.1279584938936244E-2</v>
      </c>
      <c r="GA192" s="86">
        <f ca="1">Control!$C$7*Calculations!$C$82*INDEX('Monthly Data'!N:N,Calculations!$C$116+MOD(BK192,Calculations!$C$118))+Control!$C$7*Calculations!$C$83*INDEX('Monthly Data'!O:O,Calculations!$C$116+MOD(BK192,Calculations!$C$118))+Control!$C$7*Calculations!$C$84*INDEX('Monthly Data'!P:P,Calculations!$C$116+MOD(BK192,Calculations!$C$118))+Control!$C$7*Calculations!$C$85*INDEX('Monthly Data'!Q:Q,Calculations!$C$116+MOD(BK192,Calculations!$C$118))+(1-Control!$C$7*Calculations!$C$87)*INDEX('Monthly Data'!R:R,Calculations!$C$116+MOD(BK192,Calculations!$C$118))</f>
        <v>-1.0485101266941802E-2</v>
      </c>
      <c r="GB192" s="86">
        <f ca="1">Control!$C$7*Calculations!$C$82*INDEX('Monthly Data'!N:N,Calculations!$C$116+MOD(BL192,Calculations!$C$118))+Control!$C$7*Calculations!$C$83*INDEX('Monthly Data'!O:O,Calculations!$C$116+MOD(BL192,Calculations!$C$118))+Control!$C$7*Calculations!$C$84*INDEX('Monthly Data'!P:P,Calculations!$C$116+MOD(BL192,Calculations!$C$118))+Control!$C$7*Calculations!$C$85*INDEX('Monthly Data'!Q:Q,Calculations!$C$116+MOD(BL192,Calculations!$C$118))+(1-Control!$C$7*Calculations!$C$87)*INDEX('Monthly Data'!R:R,Calculations!$C$116+MOD(BL192,Calculations!$C$118))</f>
        <v>9.5791276036140301E-3</v>
      </c>
      <c r="GC192" s="86">
        <f ca="1">Control!$C$7*Calculations!$C$82*INDEX('Monthly Data'!N:N,Calculations!$C$116+MOD(BM192,Calculations!$C$118))+Control!$C$7*Calculations!$C$83*INDEX('Monthly Data'!O:O,Calculations!$C$116+MOD(BM192,Calculations!$C$118))+Control!$C$7*Calculations!$C$84*INDEX('Monthly Data'!P:P,Calculations!$C$116+MOD(BM192,Calculations!$C$118))+Control!$C$7*Calculations!$C$85*INDEX('Monthly Data'!Q:Q,Calculations!$C$116+MOD(BM192,Calculations!$C$118))+(1-Control!$C$7*Calculations!$C$87)*INDEX('Monthly Data'!R:R,Calculations!$C$116+MOD(BM192,Calculations!$C$118))</f>
        <v>6.3250222980707482E-3</v>
      </c>
      <c r="GD192" s="86">
        <f ca="1">Control!$C$7*Calculations!$C$82*INDEX('Monthly Data'!N:N,Calculations!$C$116+MOD(BN192,Calculations!$C$118))+Control!$C$7*Calculations!$C$83*INDEX('Monthly Data'!O:O,Calculations!$C$116+MOD(BN192,Calculations!$C$118))+Control!$C$7*Calculations!$C$84*INDEX('Monthly Data'!P:P,Calculations!$C$116+MOD(BN192,Calculations!$C$118))+Control!$C$7*Calculations!$C$85*INDEX('Monthly Data'!Q:Q,Calculations!$C$116+MOD(BN192,Calculations!$C$118))+(1-Control!$C$7*Calculations!$C$87)*INDEX('Monthly Data'!R:R,Calculations!$C$116+MOD(BN192,Calculations!$C$118))</f>
        <v>1.5216630695380906E-2</v>
      </c>
      <c r="GE192" s="86">
        <f ca="1">Control!$C$7*Calculations!$C$82*INDEX('Monthly Data'!N:N,Calculations!$C$116+MOD(BO192,Calculations!$C$118))+Control!$C$7*Calculations!$C$83*INDEX('Monthly Data'!O:O,Calculations!$C$116+MOD(BO192,Calculations!$C$118))+Control!$C$7*Calculations!$C$84*INDEX('Monthly Data'!P:P,Calculations!$C$116+MOD(BO192,Calculations!$C$118))+Control!$C$7*Calculations!$C$85*INDEX('Monthly Data'!Q:Q,Calculations!$C$116+MOD(BO192,Calculations!$C$118))+(1-Control!$C$7*Calculations!$C$87)*INDEX('Monthly Data'!R:R,Calculations!$C$116+MOD(BO192,Calculations!$C$118))</f>
        <v>3.6332715283247441E-2</v>
      </c>
      <c r="GF192" s="86">
        <f ca="1">Control!$C$7*Calculations!$C$82*INDEX('Monthly Data'!N:N,Calculations!$C$116+MOD(BP192,Calculations!$C$118))+Control!$C$7*Calculations!$C$83*INDEX('Monthly Data'!O:O,Calculations!$C$116+MOD(BP192,Calculations!$C$118))+Control!$C$7*Calculations!$C$84*INDEX('Monthly Data'!P:P,Calculations!$C$116+MOD(BP192,Calculations!$C$118))+Control!$C$7*Calculations!$C$85*INDEX('Monthly Data'!Q:Q,Calculations!$C$116+MOD(BP192,Calculations!$C$118))+(1-Control!$C$7*Calculations!$C$87)*INDEX('Monthly Data'!R:R,Calculations!$C$116+MOD(BP192,Calculations!$C$118))</f>
        <v>1.1704119272391494E-2</v>
      </c>
      <c r="GG192" s="86">
        <f ca="1">Control!$C$7*Calculations!$C$82*INDEX('Monthly Data'!N:N,Calculations!$C$116+MOD(BQ192,Calculations!$C$118))+Control!$C$7*Calculations!$C$83*INDEX('Monthly Data'!O:O,Calculations!$C$116+MOD(BQ192,Calculations!$C$118))+Control!$C$7*Calculations!$C$84*INDEX('Monthly Data'!P:P,Calculations!$C$116+MOD(BQ192,Calculations!$C$118))+Control!$C$7*Calculations!$C$85*INDEX('Monthly Data'!Q:Q,Calculations!$C$116+MOD(BQ192,Calculations!$C$118))+(1-Control!$C$7*Calculations!$C$87)*INDEX('Monthly Data'!R:R,Calculations!$C$116+MOD(BQ192,Calculations!$C$118))</f>
        <v>5.1279584938936244E-2</v>
      </c>
      <c r="GH192" s="86">
        <f ca="1">Control!$C$7*Calculations!$C$82*INDEX('Monthly Data'!N:N,Calculations!$C$116+MOD(BR192,Calculations!$C$118))+Control!$C$7*Calculations!$C$83*INDEX('Monthly Data'!O:O,Calculations!$C$116+MOD(BR192,Calculations!$C$118))+Control!$C$7*Calculations!$C$84*INDEX('Monthly Data'!P:P,Calculations!$C$116+MOD(BR192,Calculations!$C$118))+Control!$C$7*Calculations!$C$85*INDEX('Monthly Data'!Q:Q,Calculations!$C$116+MOD(BR192,Calculations!$C$118))+(1-Control!$C$7*Calculations!$C$87)*INDEX('Monthly Data'!R:R,Calculations!$C$116+MOD(BR192,Calculations!$C$118))</f>
        <v>1.3891304280773396E-2</v>
      </c>
      <c r="GI192" s="86">
        <f ca="1">Control!$C$7*Calculations!$C$82*INDEX('Monthly Data'!N:N,Calculations!$C$116+MOD(BS192,Calculations!$C$118))+Control!$C$7*Calculations!$C$83*INDEX('Monthly Data'!O:O,Calculations!$C$116+MOD(BS192,Calculations!$C$118))+Control!$C$7*Calculations!$C$84*INDEX('Monthly Data'!P:P,Calculations!$C$116+MOD(BS192,Calculations!$C$118))+Control!$C$7*Calculations!$C$85*INDEX('Monthly Data'!Q:Q,Calculations!$C$116+MOD(BS192,Calculations!$C$118))+(1-Control!$C$7*Calculations!$C$87)*INDEX('Monthly Data'!R:R,Calculations!$C$116+MOD(BS192,Calculations!$C$118))</f>
        <v>1.8665061640915637E-2</v>
      </c>
      <c r="GJ192" s="86">
        <f ca="1">Control!$C$7*Calculations!$C$82*INDEX('Monthly Data'!N:N,Calculations!$C$116+MOD(BT192,Calculations!$C$118))+Control!$C$7*Calculations!$C$83*INDEX('Monthly Data'!O:O,Calculations!$C$116+MOD(BT192,Calculations!$C$118))+Control!$C$7*Calculations!$C$84*INDEX('Monthly Data'!P:P,Calculations!$C$116+MOD(BT192,Calculations!$C$118))+Control!$C$7*Calculations!$C$85*INDEX('Monthly Data'!Q:Q,Calculations!$C$116+MOD(BT192,Calculations!$C$118))+(1-Control!$C$7*Calculations!$C$87)*INDEX('Monthly Data'!R:R,Calculations!$C$116+MOD(BT192,Calculations!$C$118))</f>
        <v>-1.5984879994281095E-2</v>
      </c>
      <c r="GK192" s="86">
        <f ca="1">Control!$C$7*Calculations!$C$82*INDEX('Monthly Data'!N:N,Calculations!$C$116+MOD(BU192,Calculations!$C$118))+Control!$C$7*Calculations!$C$83*INDEX('Monthly Data'!O:O,Calculations!$C$116+MOD(BU192,Calculations!$C$118))+Control!$C$7*Calculations!$C$84*INDEX('Monthly Data'!P:P,Calculations!$C$116+MOD(BU192,Calculations!$C$118))+Control!$C$7*Calculations!$C$85*INDEX('Monthly Data'!Q:Q,Calculations!$C$116+MOD(BU192,Calculations!$C$118))+(1-Control!$C$7*Calculations!$C$87)*INDEX('Monthly Data'!R:R,Calculations!$C$116+MOD(BU192,Calculations!$C$118))</f>
        <v>3.4808428836917149E-3</v>
      </c>
      <c r="GL192" s="86">
        <f ca="1">Control!$C$7*Calculations!$C$82*INDEX('Monthly Data'!N:N,Calculations!$C$116+MOD(BV192,Calculations!$C$118))+Control!$C$7*Calculations!$C$83*INDEX('Monthly Data'!O:O,Calculations!$C$116+MOD(BV192,Calculations!$C$118))+Control!$C$7*Calculations!$C$84*INDEX('Monthly Data'!P:P,Calculations!$C$116+MOD(BV192,Calculations!$C$118))+Control!$C$7*Calculations!$C$85*INDEX('Monthly Data'!Q:Q,Calculations!$C$116+MOD(BV192,Calculations!$C$118))+(1-Control!$C$7*Calculations!$C$87)*INDEX('Monthly Data'!R:R,Calculations!$C$116+MOD(BV192,Calculations!$C$118))</f>
        <v>3.4808428836917149E-3</v>
      </c>
      <c r="GM192" s="86">
        <f ca="1">Control!$C$7*Calculations!$C$82*INDEX('Monthly Data'!N:N,Calculations!$C$116+MOD(BW192,Calculations!$C$118))+Control!$C$7*Calculations!$C$83*INDEX('Monthly Data'!O:O,Calculations!$C$116+MOD(BW192,Calculations!$C$118))+Control!$C$7*Calculations!$C$84*INDEX('Monthly Data'!P:P,Calculations!$C$116+MOD(BW192,Calculations!$C$118))+Control!$C$7*Calculations!$C$85*INDEX('Monthly Data'!Q:Q,Calculations!$C$116+MOD(BW192,Calculations!$C$118))+(1-Control!$C$7*Calculations!$C$87)*INDEX('Monthly Data'!R:R,Calculations!$C$116+MOD(BW192,Calculations!$C$118))</f>
        <v>1.0018681835149534E-3</v>
      </c>
      <c r="GN192" s="86">
        <f ca="1">Control!$C$7*Calculations!$C$82*INDEX('Monthly Data'!N:N,Calculations!$C$116+MOD(BX192,Calculations!$C$118))+Control!$C$7*Calculations!$C$83*INDEX('Monthly Data'!O:O,Calculations!$C$116+MOD(BX192,Calculations!$C$118))+Control!$C$7*Calculations!$C$84*INDEX('Monthly Data'!P:P,Calculations!$C$116+MOD(BX192,Calculations!$C$118))+Control!$C$7*Calculations!$C$85*INDEX('Monthly Data'!Q:Q,Calculations!$C$116+MOD(BX192,Calculations!$C$118))+(1-Control!$C$7*Calculations!$C$87)*INDEX('Monthly Data'!R:R,Calculations!$C$116+MOD(BX192,Calculations!$C$118))</f>
        <v>6.6954569943530936E-3</v>
      </c>
      <c r="GO192" s="86">
        <f ca="1">Control!$C$7*Calculations!$C$82*INDEX('Monthly Data'!N:N,Calculations!$C$116+MOD(BY192,Calculations!$C$118))+Control!$C$7*Calculations!$C$83*INDEX('Monthly Data'!O:O,Calculations!$C$116+MOD(BY192,Calculations!$C$118))+Control!$C$7*Calculations!$C$84*INDEX('Monthly Data'!P:P,Calculations!$C$116+MOD(BY192,Calculations!$C$118))+Control!$C$7*Calculations!$C$85*INDEX('Monthly Data'!Q:Q,Calculations!$C$116+MOD(BY192,Calculations!$C$118))+(1-Control!$C$7*Calculations!$C$87)*INDEX('Monthly Data'!R:R,Calculations!$C$116+MOD(BY192,Calculations!$C$118))</f>
        <v>1.3423979074716584E-2</v>
      </c>
      <c r="GP192" s="86">
        <f ca="1">Control!$C$7*Calculations!$C$82*INDEX('Monthly Data'!N:N,Calculations!$C$116+MOD(BZ192,Calculations!$C$118))+Control!$C$7*Calculations!$C$83*INDEX('Monthly Data'!O:O,Calculations!$C$116+MOD(BZ192,Calculations!$C$118))+Control!$C$7*Calculations!$C$84*INDEX('Monthly Data'!P:P,Calculations!$C$116+MOD(BZ192,Calculations!$C$118))+Control!$C$7*Calculations!$C$85*INDEX('Monthly Data'!Q:Q,Calculations!$C$116+MOD(BZ192,Calculations!$C$118))+(1-Control!$C$7*Calculations!$C$87)*INDEX('Monthly Data'!R:R,Calculations!$C$116+MOD(BZ192,Calculations!$C$118))</f>
        <v>-7.5539743260223157E-3</v>
      </c>
      <c r="GQ192" s="86">
        <f ca="1">Control!$C$7*Calculations!$C$82*INDEX('Monthly Data'!N:N,Calculations!$C$116+MOD(CA192,Calculations!$C$118))+Control!$C$7*Calculations!$C$83*INDEX('Monthly Data'!O:O,Calculations!$C$116+MOD(CA192,Calculations!$C$118))+Control!$C$7*Calculations!$C$84*INDEX('Monthly Data'!P:P,Calculations!$C$116+MOD(CA192,Calculations!$C$118))+Control!$C$7*Calculations!$C$85*INDEX('Monthly Data'!Q:Q,Calculations!$C$116+MOD(CA192,Calculations!$C$118))+(1-Control!$C$7*Calculations!$C$87)*INDEX('Monthly Data'!R:R,Calculations!$C$116+MOD(CA192,Calculations!$C$118))</f>
        <v>7.857567536297622E-3</v>
      </c>
      <c r="GR192" s="86">
        <f ca="1">Control!$C$7*Calculations!$C$82*INDEX('Monthly Data'!N:N,Calculations!$C$116+MOD(CB192,Calculations!$C$118))+Control!$C$7*Calculations!$C$83*INDEX('Monthly Data'!O:O,Calculations!$C$116+MOD(CB192,Calculations!$C$118))+Control!$C$7*Calculations!$C$84*INDEX('Monthly Data'!P:P,Calculations!$C$116+MOD(CB192,Calculations!$C$118))+Control!$C$7*Calculations!$C$85*INDEX('Monthly Data'!Q:Q,Calculations!$C$116+MOD(CB192,Calculations!$C$118))+(1-Control!$C$7*Calculations!$C$87)*INDEX('Monthly Data'!R:R,Calculations!$C$116+MOD(CB192,Calculations!$C$118))</f>
        <v>1.7073665854433945E-2</v>
      </c>
      <c r="GS192" s="86">
        <f ca="1">Control!$C$7*Calculations!$C$82*INDEX('Monthly Data'!N:N,Calculations!$C$116+MOD(CC192,Calculations!$C$118))+Control!$C$7*Calculations!$C$83*INDEX('Monthly Data'!O:O,Calculations!$C$116+MOD(CC192,Calculations!$C$118))+Control!$C$7*Calculations!$C$84*INDEX('Monthly Data'!P:P,Calculations!$C$116+MOD(CC192,Calculations!$C$118))+Control!$C$7*Calculations!$C$85*INDEX('Monthly Data'!Q:Q,Calculations!$C$116+MOD(CC192,Calculations!$C$118))+(1-Control!$C$7*Calculations!$C$87)*INDEX('Monthly Data'!R:R,Calculations!$C$116+MOD(CC192,Calculations!$C$118))</f>
        <v>1.2954540023127663E-2</v>
      </c>
      <c r="GT192" s="86">
        <f ca="1">Control!$C$7*Calculations!$C$82*INDEX('Monthly Data'!N:N,Calculations!$C$116+MOD(CD192,Calculations!$C$118))+Control!$C$7*Calculations!$C$83*INDEX('Monthly Data'!O:O,Calculations!$C$116+MOD(CD192,Calculations!$C$118))+Control!$C$7*Calculations!$C$84*INDEX('Monthly Data'!P:P,Calculations!$C$116+MOD(CD192,Calculations!$C$118))+Control!$C$7*Calculations!$C$85*INDEX('Monthly Data'!Q:Q,Calculations!$C$116+MOD(CD192,Calculations!$C$118))+(1-Control!$C$7*Calculations!$C$87)*INDEX('Monthly Data'!R:R,Calculations!$C$116+MOD(CD192,Calculations!$C$118))</f>
        <v>2.3206536303657571E-2</v>
      </c>
      <c r="GU192" s="86">
        <f ca="1">Control!$C$7*Calculations!$C$82*INDEX('Monthly Data'!N:N,Calculations!$C$116+MOD(CE192,Calculations!$C$118))+Control!$C$7*Calculations!$C$83*INDEX('Monthly Data'!O:O,Calculations!$C$116+MOD(CE192,Calculations!$C$118))+Control!$C$7*Calculations!$C$84*INDEX('Monthly Data'!P:P,Calculations!$C$116+MOD(CE192,Calculations!$C$118))+Control!$C$7*Calculations!$C$85*INDEX('Monthly Data'!Q:Q,Calculations!$C$116+MOD(CE192,Calculations!$C$118))+(1-Control!$C$7*Calculations!$C$87)*INDEX('Monthly Data'!R:R,Calculations!$C$116+MOD(CE192,Calculations!$C$118))</f>
        <v>-9.8327855560634558E-3</v>
      </c>
      <c r="GV192" s="86">
        <f ca="1">Control!$C$7*Calculations!$C$82*INDEX('Monthly Data'!N:N,Calculations!$C$116+MOD(CF192,Calculations!$C$118))+Control!$C$7*Calculations!$C$83*INDEX('Monthly Data'!O:O,Calculations!$C$116+MOD(CF192,Calculations!$C$118))+Control!$C$7*Calculations!$C$84*INDEX('Monthly Data'!P:P,Calculations!$C$116+MOD(CF192,Calculations!$C$118))+Control!$C$7*Calculations!$C$85*INDEX('Monthly Data'!Q:Q,Calculations!$C$116+MOD(CF192,Calculations!$C$118))+(1-Control!$C$7*Calculations!$C$87)*INDEX('Monthly Data'!R:R,Calculations!$C$116+MOD(CF192,Calculations!$C$118))</f>
        <v>-3.299557342782896E-2</v>
      </c>
      <c r="GW192" s="86">
        <f ca="1">Control!$C$7*Calculations!$C$82*INDEX('Monthly Data'!N:N,Calculations!$C$116+MOD(CG192,Calculations!$C$118))+Control!$C$7*Calculations!$C$83*INDEX('Monthly Data'!O:O,Calculations!$C$116+MOD(CG192,Calculations!$C$118))+Control!$C$7*Calculations!$C$84*INDEX('Monthly Data'!P:P,Calculations!$C$116+MOD(CG192,Calculations!$C$118))+Control!$C$7*Calculations!$C$85*INDEX('Monthly Data'!Q:Q,Calculations!$C$116+MOD(CG192,Calculations!$C$118))+(1-Control!$C$7*Calculations!$C$87)*INDEX('Monthly Data'!R:R,Calculations!$C$116+MOD(CG192,Calculations!$C$118))</f>
        <v>7.3538285850108537E-3</v>
      </c>
      <c r="GX192" s="86">
        <f ca="1">Control!$C$7*Calculations!$C$82*INDEX('Monthly Data'!N:N,Calculations!$C$116+MOD(CH192,Calculations!$C$118))+Control!$C$7*Calculations!$C$83*INDEX('Monthly Data'!O:O,Calculations!$C$116+MOD(CH192,Calculations!$C$118))+Control!$C$7*Calculations!$C$84*INDEX('Monthly Data'!P:P,Calculations!$C$116+MOD(CH192,Calculations!$C$118))+Control!$C$7*Calculations!$C$85*INDEX('Monthly Data'!Q:Q,Calculations!$C$116+MOD(CH192,Calculations!$C$118))+(1-Control!$C$7*Calculations!$C$87)*INDEX('Monthly Data'!R:R,Calculations!$C$116+MOD(CH192,Calculations!$C$118))</f>
        <v>8.4240675975201049E-3</v>
      </c>
      <c r="GY192" s="86">
        <f ca="1">Control!$C$7*Calculations!$C$82*INDEX('Monthly Data'!N:N,Calculations!$C$116+MOD(CI192,Calculations!$C$118))+Control!$C$7*Calculations!$C$83*INDEX('Monthly Data'!O:O,Calculations!$C$116+MOD(CI192,Calculations!$C$118))+Control!$C$7*Calculations!$C$84*INDEX('Monthly Data'!P:P,Calculations!$C$116+MOD(CI192,Calculations!$C$118))+Control!$C$7*Calculations!$C$85*INDEX('Monthly Data'!Q:Q,Calculations!$C$116+MOD(CI192,Calculations!$C$118))+(1-Control!$C$7*Calculations!$C$87)*INDEX('Monthly Data'!R:R,Calculations!$C$116+MOD(CI192,Calculations!$C$118))</f>
        <v>-2.6378232493851243E-2</v>
      </c>
      <c r="GZ192" s="86">
        <f ca="1">Control!$C$7*Calculations!$C$82*INDEX('Monthly Data'!N:N,Calculations!$C$116+MOD(CJ192,Calculations!$C$118))+Control!$C$7*Calculations!$C$83*INDEX('Monthly Data'!O:O,Calculations!$C$116+MOD(CJ192,Calculations!$C$118))+Control!$C$7*Calculations!$C$84*INDEX('Monthly Data'!P:P,Calculations!$C$116+MOD(CJ192,Calculations!$C$118))+Control!$C$7*Calculations!$C$85*INDEX('Monthly Data'!Q:Q,Calculations!$C$116+MOD(CJ192,Calculations!$C$118))+(1-Control!$C$7*Calculations!$C$87)*INDEX('Monthly Data'!R:R,Calculations!$C$116+MOD(CJ192,Calculations!$C$118))</f>
        <v>2.5325873776067674E-2</v>
      </c>
      <c r="HA192" s="86">
        <f ca="1">Control!$C$7*Calculations!$C$82*INDEX('Monthly Data'!N:N,Calculations!$C$116+MOD(CK192,Calculations!$C$118))+Control!$C$7*Calculations!$C$83*INDEX('Monthly Data'!O:O,Calculations!$C$116+MOD(CK192,Calculations!$C$118))+Control!$C$7*Calculations!$C$84*INDEX('Monthly Data'!P:P,Calculations!$C$116+MOD(CK192,Calculations!$C$118))+Control!$C$7*Calculations!$C$85*INDEX('Monthly Data'!Q:Q,Calculations!$C$116+MOD(CK192,Calculations!$C$118))+(1-Control!$C$7*Calculations!$C$87)*INDEX('Monthly Data'!R:R,Calculations!$C$116+MOD(CK192,Calculations!$C$118))</f>
        <v>1.2722494017511032E-2</v>
      </c>
      <c r="HB192" s="86">
        <f ca="1">Control!$C$7*Calculations!$C$82*INDEX('Monthly Data'!N:N,Calculations!$C$116+MOD(CL192,Calculations!$C$118))+Control!$C$7*Calculations!$C$83*INDEX('Monthly Data'!O:O,Calculations!$C$116+MOD(CL192,Calculations!$C$118))+Control!$C$7*Calculations!$C$84*INDEX('Monthly Data'!P:P,Calculations!$C$116+MOD(CL192,Calculations!$C$118))+Control!$C$7*Calculations!$C$85*INDEX('Monthly Data'!Q:Q,Calculations!$C$116+MOD(CL192,Calculations!$C$118))+(1-Control!$C$7*Calculations!$C$87)*INDEX('Monthly Data'!R:R,Calculations!$C$116+MOD(CL192,Calculations!$C$118))</f>
        <v>-9.8327855560634558E-3</v>
      </c>
      <c r="HC192" s="86">
        <f ca="1">Control!$C$7*Calculations!$C$82*INDEX('Monthly Data'!N:N,Calculations!$C$116+MOD(CM192,Calculations!$C$118))+Control!$C$7*Calculations!$C$83*INDEX('Monthly Data'!O:O,Calculations!$C$116+MOD(CM192,Calculations!$C$118))+Control!$C$7*Calculations!$C$84*INDEX('Monthly Data'!P:P,Calculations!$C$116+MOD(CM192,Calculations!$C$118))+Control!$C$7*Calculations!$C$85*INDEX('Monthly Data'!Q:Q,Calculations!$C$116+MOD(CM192,Calculations!$C$118))+(1-Control!$C$7*Calculations!$C$87)*INDEX('Monthly Data'!R:R,Calculations!$C$116+MOD(CM192,Calculations!$C$118))</f>
        <v>3.127051071655923E-3</v>
      </c>
      <c r="HD192" s="86">
        <f ca="1">Control!$C$7*Calculations!$C$82*INDEX('Monthly Data'!N:N,Calculations!$C$116+MOD(CN192,Calculations!$C$118))+Control!$C$7*Calculations!$C$83*INDEX('Monthly Data'!O:O,Calculations!$C$116+MOD(CN192,Calculations!$C$118))+Control!$C$7*Calculations!$C$84*INDEX('Monthly Data'!P:P,Calculations!$C$116+MOD(CN192,Calculations!$C$118))+Control!$C$7*Calculations!$C$85*INDEX('Monthly Data'!Q:Q,Calculations!$C$116+MOD(CN192,Calculations!$C$118))+(1-Control!$C$7*Calculations!$C$87)*INDEX('Monthly Data'!R:R,Calculations!$C$116+MOD(CN192,Calculations!$C$118))</f>
        <v>-7.5539743260223157E-3</v>
      </c>
      <c r="HE192" s="86">
        <f ca="1">Control!$C$7*Calculations!$C$82*INDEX('Monthly Data'!N:N,Calculations!$C$116+MOD(CO192,Calculations!$C$118))+Control!$C$7*Calculations!$C$83*INDEX('Monthly Data'!O:O,Calculations!$C$116+MOD(CO192,Calculations!$C$118))+Control!$C$7*Calculations!$C$84*INDEX('Monthly Data'!P:P,Calculations!$C$116+MOD(CO192,Calculations!$C$118))+Control!$C$7*Calculations!$C$85*INDEX('Monthly Data'!Q:Q,Calculations!$C$116+MOD(CO192,Calculations!$C$118))+(1-Control!$C$7*Calculations!$C$87)*INDEX('Monthly Data'!R:R,Calculations!$C$116+MOD(CO192,Calculations!$C$118))</f>
        <v>1.50127906355989E-2</v>
      </c>
      <c r="HF192" s="86">
        <f ca="1">Control!$C$7*Calculations!$C$82*INDEX('Monthly Data'!N:N,Calculations!$C$116+MOD(CP192,Calculations!$C$118))+Control!$C$7*Calculations!$C$83*INDEX('Monthly Data'!O:O,Calculations!$C$116+MOD(CP192,Calculations!$C$118))+Control!$C$7*Calculations!$C$84*INDEX('Monthly Data'!P:P,Calculations!$C$116+MOD(CP192,Calculations!$C$118))+Control!$C$7*Calculations!$C$85*INDEX('Monthly Data'!Q:Q,Calculations!$C$116+MOD(CP192,Calculations!$C$118))+(1-Control!$C$7*Calculations!$C$87)*INDEX('Monthly Data'!R:R,Calculations!$C$116+MOD(CP192,Calculations!$C$118))</f>
        <v>1.1702576456120543E-2</v>
      </c>
      <c r="HG192" s="86">
        <f ca="1">Control!$C$7*Calculations!$C$82*INDEX('Monthly Data'!N:N,Calculations!$C$116+MOD(CQ192,Calculations!$C$118))+Control!$C$7*Calculations!$C$83*INDEX('Monthly Data'!O:O,Calculations!$C$116+MOD(CQ192,Calculations!$C$118))+Control!$C$7*Calculations!$C$84*INDEX('Monthly Data'!P:P,Calculations!$C$116+MOD(CQ192,Calculations!$C$118))+Control!$C$7*Calculations!$C$85*INDEX('Monthly Data'!Q:Q,Calculations!$C$116+MOD(CQ192,Calculations!$C$118))+(1-Control!$C$7*Calculations!$C$87)*INDEX('Monthly Data'!R:R,Calculations!$C$116+MOD(CQ192,Calculations!$C$118))</f>
        <v>-3.8875517825435772E-3</v>
      </c>
      <c r="HH192" s="86">
        <f ca="1">Control!$C$7*Calculations!$C$82*INDEX('Monthly Data'!N:N,Calculations!$C$116+MOD(CR192,Calculations!$C$118))+Control!$C$7*Calculations!$C$83*INDEX('Monthly Data'!O:O,Calculations!$C$116+MOD(CR192,Calculations!$C$118))+Control!$C$7*Calculations!$C$84*INDEX('Monthly Data'!P:P,Calculations!$C$116+MOD(CR192,Calculations!$C$118))+Control!$C$7*Calculations!$C$85*INDEX('Monthly Data'!Q:Q,Calculations!$C$116+MOD(CR192,Calculations!$C$118))+(1-Control!$C$7*Calculations!$C$87)*INDEX('Monthly Data'!R:R,Calculations!$C$116+MOD(CR192,Calculations!$C$118))</f>
        <v>1.3891304280773396E-2</v>
      </c>
      <c r="HI192" s="86">
        <f ca="1">Control!$C$7*Calculations!$C$82*INDEX('Monthly Data'!N:N,Calculations!$C$116+MOD(CS192,Calculations!$C$118))+Control!$C$7*Calculations!$C$83*INDEX('Monthly Data'!O:O,Calculations!$C$116+MOD(CS192,Calculations!$C$118))+Control!$C$7*Calculations!$C$84*INDEX('Monthly Data'!P:P,Calculations!$C$116+MOD(CS192,Calculations!$C$118))+Control!$C$7*Calculations!$C$85*INDEX('Monthly Data'!Q:Q,Calculations!$C$116+MOD(CS192,Calculations!$C$118))+(1-Control!$C$7*Calculations!$C$87)*INDEX('Monthly Data'!R:R,Calculations!$C$116+MOD(CS192,Calculations!$C$118))</f>
        <v>-2.5419860972892394E-2</v>
      </c>
      <c r="HJ192" s="86">
        <f ca="1">Control!$C$7*Calculations!$C$82*INDEX('Monthly Data'!N:N,Calculations!$C$116+MOD(CT192,Calculations!$C$118))+Control!$C$7*Calculations!$C$83*INDEX('Monthly Data'!O:O,Calculations!$C$116+MOD(CT192,Calculations!$C$118))+Control!$C$7*Calculations!$C$84*INDEX('Monthly Data'!P:P,Calculations!$C$116+MOD(CT192,Calculations!$C$118))+Control!$C$7*Calculations!$C$85*INDEX('Monthly Data'!Q:Q,Calculations!$C$116+MOD(CT192,Calculations!$C$118))+(1-Control!$C$7*Calculations!$C$87)*INDEX('Monthly Data'!R:R,Calculations!$C$116+MOD(CT192,Calculations!$C$118))</f>
        <v>-4.0413381192162513E-2</v>
      </c>
      <c r="HK192" s="86">
        <f ca="1">Control!$C$7*Calculations!$C$82*INDEX('Monthly Data'!N:N,Calculations!$C$116+MOD(CU192,Calculations!$C$118))+Control!$C$7*Calculations!$C$83*INDEX('Monthly Data'!O:O,Calculations!$C$116+MOD(CU192,Calculations!$C$118))+Control!$C$7*Calculations!$C$84*INDEX('Monthly Data'!P:P,Calculations!$C$116+MOD(CU192,Calculations!$C$118))+Control!$C$7*Calculations!$C$85*INDEX('Monthly Data'!Q:Q,Calculations!$C$116+MOD(CU192,Calculations!$C$118))+(1-Control!$C$7*Calculations!$C$87)*INDEX('Monthly Data'!R:R,Calculations!$C$116+MOD(CU192,Calculations!$C$118))</f>
        <v>1.9073822767906517E-2</v>
      </c>
      <c r="HL192" s="86">
        <f ca="1">Control!$C$7*Calculations!$C$82*INDEX('Monthly Data'!N:N,Calculations!$C$116+MOD(CV192,Calculations!$C$118))+Control!$C$7*Calculations!$C$83*INDEX('Monthly Data'!O:O,Calculations!$C$116+MOD(CV192,Calculations!$C$118))+Control!$C$7*Calculations!$C$84*INDEX('Monthly Data'!P:P,Calculations!$C$116+MOD(CV192,Calculations!$C$118))+Control!$C$7*Calculations!$C$85*INDEX('Monthly Data'!Q:Q,Calculations!$C$116+MOD(CV192,Calculations!$C$118))+(1-Control!$C$7*Calculations!$C$87)*INDEX('Monthly Data'!R:R,Calculations!$C$116+MOD(CV192,Calculations!$C$118))</f>
        <v>1.7472933988537529E-2</v>
      </c>
      <c r="HM192" s="86">
        <f ca="1">Control!$C$7*Calculations!$C$82*INDEX('Monthly Data'!N:N,Calculations!$C$116+MOD(CW192,Calculations!$C$118))+Control!$C$7*Calculations!$C$83*INDEX('Monthly Data'!O:O,Calculations!$C$116+MOD(CW192,Calculations!$C$118))+Control!$C$7*Calculations!$C$84*INDEX('Monthly Data'!P:P,Calculations!$C$116+MOD(CW192,Calculations!$C$118))+Control!$C$7*Calculations!$C$85*INDEX('Monthly Data'!Q:Q,Calculations!$C$116+MOD(CW192,Calculations!$C$118))+(1-Control!$C$7*Calculations!$C$87)*INDEX('Monthly Data'!R:R,Calculations!$C$116+MOD(CW192,Calculations!$C$118))</f>
        <v>5.1279584938936244E-2</v>
      </c>
      <c r="HN192" s="86">
        <f ca="1">Control!$C$7*Calculations!$C$82*INDEX('Monthly Data'!N:N,Calculations!$C$116+MOD(CX192,Calculations!$C$118))+Control!$C$7*Calculations!$C$83*INDEX('Monthly Data'!O:O,Calculations!$C$116+MOD(CX192,Calculations!$C$118))+Control!$C$7*Calculations!$C$84*INDEX('Monthly Data'!P:P,Calculations!$C$116+MOD(CX192,Calculations!$C$118))+Control!$C$7*Calculations!$C$85*INDEX('Monthly Data'!Q:Q,Calculations!$C$116+MOD(CX192,Calculations!$C$118))+(1-Control!$C$7*Calculations!$C$87)*INDEX('Monthly Data'!R:R,Calculations!$C$116+MOD(CX192,Calculations!$C$118))</f>
        <v>2.9708469559001142E-2</v>
      </c>
      <c r="HO192" s="86">
        <f ca="1">Control!$C$7*Calculations!$C$82*INDEX('Monthly Data'!N:N,Calculations!$C$116+MOD(CY192,Calculations!$C$118))+Control!$C$7*Calculations!$C$83*INDEX('Monthly Data'!O:O,Calculations!$C$116+MOD(CY192,Calculations!$C$118))+Control!$C$7*Calculations!$C$84*INDEX('Monthly Data'!P:P,Calculations!$C$116+MOD(CY192,Calculations!$C$118))+Control!$C$7*Calculations!$C$85*INDEX('Monthly Data'!Q:Q,Calculations!$C$116+MOD(CY192,Calculations!$C$118))+(1-Control!$C$7*Calculations!$C$87)*INDEX('Monthly Data'!R:R,Calculations!$C$116+MOD(CY192,Calculations!$C$118))</f>
        <v>-4.3408051735618014E-2</v>
      </c>
      <c r="HP192" s="86">
        <f ca="1">Control!$C$7*Calculations!$C$82*INDEX('Monthly Data'!N:N,Calculations!$C$116+MOD(CZ192,Calculations!$C$118))+Control!$C$7*Calculations!$C$83*INDEX('Monthly Data'!O:O,Calculations!$C$116+MOD(CZ192,Calculations!$C$118))+Control!$C$7*Calculations!$C$84*INDEX('Monthly Data'!P:P,Calculations!$C$116+MOD(CZ192,Calculations!$C$118))+Control!$C$7*Calculations!$C$85*INDEX('Monthly Data'!Q:Q,Calculations!$C$116+MOD(CZ192,Calculations!$C$118))+(1-Control!$C$7*Calculations!$C$87)*INDEX('Monthly Data'!R:R,Calculations!$C$116+MOD(CZ192,Calculations!$C$118))</f>
        <v>-1.6546126717384396E-2</v>
      </c>
      <c r="HQ192" s="86">
        <f ca="1">Control!$C$7*Calculations!$C$82*INDEX('Monthly Data'!N:N,Calculations!$C$116+MOD(DA192,Calculations!$C$118))+Control!$C$7*Calculations!$C$83*INDEX('Monthly Data'!O:O,Calculations!$C$116+MOD(DA192,Calculations!$C$118))+Control!$C$7*Calculations!$C$84*INDEX('Monthly Data'!P:P,Calculations!$C$116+MOD(DA192,Calculations!$C$118))+Control!$C$7*Calculations!$C$85*INDEX('Monthly Data'!Q:Q,Calculations!$C$116+MOD(DA192,Calculations!$C$118))+(1-Control!$C$7*Calculations!$C$87)*INDEX('Monthly Data'!R:R,Calculations!$C$116+MOD(DA192,Calculations!$C$118))</f>
        <v>-9.8327855560634558E-3</v>
      </c>
      <c r="HR192" s="86">
        <f ca="1">Control!$C$7*Calculations!$C$82*INDEX('Monthly Data'!N:N,Calculations!$C$116+MOD(DB192,Calculations!$C$118))+Control!$C$7*Calculations!$C$83*INDEX('Monthly Data'!O:O,Calculations!$C$116+MOD(DB192,Calculations!$C$118))+Control!$C$7*Calculations!$C$84*INDEX('Monthly Data'!P:P,Calculations!$C$116+MOD(DB192,Calculations!$C$118))+Control!$C$7*Calculations!$C$85*INDEX('Monthly Data'!Q:Q,Calculations!$C$116+MOD(DB192,Calculations!$C$118))+(1-Control!$C$7*Calculations!$C$87)*INDEX('Monthly Data'!R:R,Calculations!$C$116+MOD(DB192,Calculations!$C$118))</f>
        <v>-2.0269389991732112E-2</v>
      </c>
      <c r="HS192" s="86">
        <f ca="1">Control!$C$7*Calculations!$C$82*INDEX('Monthly Data'!N:N,Calculations!$C$116+MOD(DC192,Calculations!$C$118))+Control!$C$7*Calculations!$C$83*INDEX('Monthly Data'!O:O,Calculations!$C$116+MOD(DC192,Calculations!$C$118))+Control!$C$7*Calculations!$C$84*INDEX('Monthly Data'!P:P,Calculations!$C$116+MOD(DC192,Calculations!$C$118))+Control!$C$7*Calculations!$C$85*INDEX('Monthly Data'!Q:Q,Calculations!$C$116+MOD(DC192,Calculations!$C$118))+(1-Control!$C$7*Calculations!$C$87)*INDEX('Monthly Data'!R:R,Calculations!$C$116+MOD(DC192,Calculations!$C$118))</f>
        <v>1.9073822767906517E-2</v>
      </c>
      <c r="HT192" s="86">
        <f ca="1">Control!$C$7*Calculations!$C$82*INDEX('Monthly Data'!N:N,Calculations!$C$116+MOD(DD192,Calculations!$C$118))+Control!$C$7*Calculations!$C$83*INDEX('Monthly Data'!O:O,Calculations!$C$116+MOD(DD192,Calculations!$C$118))+Control!$C$7*Calculations!$C$84*INDEX('Monthly Data'!P:P,Calculations!$C$116+MOD(DD192,Calculations!$C$118))+Control!$C$7*Calculations!$C$85*INDEX('Monthly Data'!Q:Q,Calculations!$C$116+MOD(DD192,Calculations!$C$118))+(1-Control!$C$7*Calculations!$C$87)*INDEX('Monthly Data'!R:R,Calculations!$C$116+MOD(DD192,Calculations!$C$118))</f>
        <v>3.127051071655923E-3</v>
      </c>
      <c r="HU192" s="86">
        <f ca="1">Control!$C$7*Calculations!$C$82*INDEX('Monthly Data'!N:N,Calculations!$C$116+MOD(DE192,Calculations!$C$118))+Control!$C$7*Calculations!$C$83*INDEX('Monthly Data'!O:O,Calculations!$C$116+MOD(DE192,Calculations!$C$118))+Control!$C$7*Calculations!$C$84*INDEX('Monthly Data'!P:P,Calculations!$C$116+MOD(DE192,Calculations!$C$118))+Control!$C$7*Calculations!$C$85*INDEX('Monthly Data'!Q:Q,Calculations!$C$116+MOD(DE192,Calculations!$C$118))+(1-Control!$C$7*Calculations!$C$87)*INDEX('Monthly Data'!R:R,Calculations!$C$116+MOD(DE192,Calculations!$C$118))</f>
        <v>2.2757992058453024E-3</v>
      </c>
      <c r="HV192" s="86">
        <f ca="1">Control!$C$7*Calculations!$C$82*INDEX('Monthly Data'!N:N,Calculations!$C$116+MOD(DF192,Calculations!$C$118))+Control!$C$7*Calculations!$C$83*INDEX('Monthly Data'!O:O,Calculations!$C$116+MOD(DF192,Calculations!$C$118))+Control!$C$7*Calculations!$C$84*INDEX('Monthly Data'!P:P,Calculations!$C$116+MOD(DF192,Calculations!$C$118))+Control!$C$7*Calculations!$C$85*INDEX('Monthly Data'!Q:Q,Calculations!$C$116+MOD(DF192,Calculations!$C$118))+(1-Control!$C$7*Calculations!$C$87)*INDEX('Monthly Data'!R:R,Calculations!$C$116+MOD(DF192,Calculations!$C$118))</f>
        <v>3.6332715283247441E-2</v>
      </c>
      <c r="HW192" s="86">
        <f ca="1">Control!$C$7*Calculations!$C$82*INDEX('Monthly Data'!N:N,Calculations!$C$116+MOD(DG192,Calculations!$C$118))+Control!$C$7*Calculations!$C$83*INDEX('Monthly Data'!O:O,Calculations!$C$116+MOD(DG192,Calculations!$C$118))+Control!$C$7*Calculations!$C$84*INDEX('Monthly Data'!P:P,Calculations!$C$116+MOD(DG192,Calculations!$C$118))+Control!$C$7*Calculations!$C$85*INDEX('Monthly Data'!Q:Q,Calculations!$C$116+MOD(DG192,Calculations!$C$118))+(1-Control!$C$7*Calculations!$C$87)*INDEX('Monthly Data'!R:R,Calculations!$C$116+MOD(DG192,Calculations!$C$118))</f>
        <v>1.1704119272391494E-2</v>
      </c>
      <c r="HX192" s="86">
        <f ca="1">Control!$C$7*Calculations!$C$82*INDEX('Monthly Data'!N:N,Calculations!$C$116+MOD(DH192,Calculations!$C$118))+Control!$C$7*Calculations!$C$83*INDEX('Monthly Data'!O:O,Calculations!$C$116+MOD(DH192,Calculations!$C$118))+Control!$C$7*Calculations!$C$84*INDEX('Monthly Data'!P:P,Calculations!$C$116+MOD(DH192,Calculations!$C$118))+Control!$C$7*Calculations!$C$85*INDEX('Monthly Data'!Q:Q,Calculations!$C$116+MOD(DH192,Calculations!$C$118))+(1-Control!$C$7*Calculations!$C$87)*INDEX('Monthly Data'!R:R,Calculations!$C$116+MOD(DH192,Calculations!$C$118))</f>
        <v>3.5231336013669103E-2</v>
      </c>
      <c r="HY192" s="86">
        <f ca="1">Control!$C$7*Calculations!$C$82*INDEX('Monthly Data'!N:N,Calculations!$C$116+MOD(DI192,Calculations!$C$118))+Control!$C$7*Calculations!$C$83*INDEX('Monthly Data'!O:O,Calculations!$C$116+MOD(DI192,Calculations!$C$118))+Control!$C$7*Calculations!$C$84*INDEX('Monthly Data'!P:P,Calculations!$C$116+MOD(DI192,Calculations!$C$118))+Control!$C$7*Calculations!$C$85*INDEX('Monthly Data'!Q:Q,Calculations!$C$116+MOD(DI192,Calculations!$C$118))+(1-Control!$C$7*Calculations!$C$87)*INDEX('Monthly Data'!R:R,Calculations!$C$116+MOD(DI192,Calculations!$C$118))</f>
        <v>1.7472933988537529E-2</v>
      </c>
      <c r="HZ192" s="86">
        <f ca="1">Control!$C$7*Calculations!$C$82*INDEX('Monthly Data'!N:N,Calculations!$C$116+MOD(DJ192,Calculations!$C$118))+Control!$C$7*Calculations!$C$83*INDEX('Monthly Data'!O:O,Calculations!$C$116+MOD(DJ192,Calculations!$C$118))+Control!$C$7*Calculations!$C$84*INDEX('Monthly Data'!P:P,Calculations!$C$116+MOD(DJ192,Calculations!$C$118))+Control!$C$7*Calculations!$C$85*INDEX('Monthly Data'!Q:Q,Calculations!$C$116+MOD(DJ192,Calculations!$C$118))+(1-Control!$C$7*Calculations!$C$87)*INDEX('Monthly Data'!R:R,Calculations!$C$116+MOD(DJ192,Calculations!$C$118))</f>
        <v>-7.4084874653726545E-3</v>
      </c>
      <c r="IA192" s="86">
        <f ca="1">Control!$C$7*Calculations!$C$82*INDEX('Monthly Data'!N:N,Calculations!$C$116+MOD(DK192,Calculations!$C$118))+Control!$C$7*Calculations!$C$83*INDEX('Monthly Data'!O:O,Calculations!$C$116+MOD(DK192,Calculations!$C$118))+Control!$C$7*Calculations!$C$84*INDEX('Monthly Data'!P:P,Calculations!$C$116+MOD(DK192,Calculations!$C$118))+Control!$C$7*Calculations!$C$85*INDEX('Monthly Data'!Q:Q,Calculations!$C$116+MOD(DK192,Calculations!$C$118))+(1-Control!$C$7*Calculations!$C$87)*INDEX('Monthly Data'!R:R,Calculations!$C$116+MOD(DK192,Calculations!$C$118))</f>
        <v>6.6954569943530936E-3</v>
      </c>
      <c r="IB192" s="86">
        <f ca="1">Control!$C$7*Calculations!$C$82*INDEX('Monthly Data'!N:N,Calculations!$C$116+MOD(DL192,Calculations!$C$118))+Control!$C$7*Calculations!$C$83*INDEX('Monthly Data'!O:O,Calculations!$C$116+MOD(DL192,Calculations!$C$118))+Control!$C$7*Calculations!$C$84*INDEX('Monthly Data'!P:P,Calculations!$C$116+MOD(DL192,Calculations!$C$118))+Control!$C$7*Calculations!$C$85*INDEX('Monthly Data'!Q:Q,Calculations!$C$116+MOD(DL192,Calculations!$C$118))+(1-Control!$C$7*Calculations!$C$87)*INDEX('Monthly Data'!R:R,Calculations!$C$116+MOD(DL192,Calculations!$C$118))</f>
        <v>1.0415351832335435E-2</v>
      </c>
      <c r="IC192" s="86">
        <f ca="1">Control!$C$7*Calculations!$C$82*INDEX('Monthly Data'!N:N,Calculations!$C$116+MOD(DM192,Calculations!$C$118))+Control!$C$7*Calculations!$C$83*INDEX('Monthly Data'!O:O,Calculations!$C$116+MOD(DM192,Calculations!$C$118))+Control!$C$7*Calculations!$C$84*INDEX('Monthly Data'!P:P,Calculations!$C$116+MOD(DM192,Calculations!$C$118))+Control!$C$7*Calculations!$C$85*INDEX('Monthly Data'!Q:Q,Calculations!$C$116+MOD(DM192,Calculations!$C$118))+(1-Control!$C$7*Calculations!$C$87)*INDEX('Monthly Data'!R:R,Calculations!$C$116+MOD(DM192,Calculations!$C$118))</f>
        <v>4.089189590407355E-3</v>
      </c>
      <c r="ID192" s="86">
        <f ca="1">Control!$C$7*Calculations!$C$82*INDEX('Monthly Data'!N:N,Calculations!$C$116+MOD(DN192,Calculations!$C$118))+Control!$C$7*Calculations!$C$83*INDEX('Monthly Data'!O:O,Calculations!$C$116+MOD(DN192,Calculations!$C$118))+Control!$C$7*Calculations!$C$84*INDEX('Monthly Data'!P:P,Calculations!$C$116+MOD(DN192,Calculations!$C$118))+Control!$C$7*Calculations!$C$85*INDEX('Monthly Data'!Q:Q,Calculations!$C$116+MOD(DN192,Calculations!$C$118))+(1-Control!$C$7*Calculations!$C$87)*INDEX('Monthly Data'!R:R,Calculations!$C$116+MOD(DN192,Calculations!$C$118))</f>
        <v>7.3538285850108537E-3</v>
      </c>
      <c r="IE192" s="86">
        <f ca="1">Control!$C$7*Calculations!$C$82*INDEX('Monthly Data'!N:N,Calculations!$C$116+MOD(DO192,Calculations!$C$118))+Control!$C$7*Calculations!$C$83*INDEX('Monthly Data'!O:O,Calculations!$C$116+MOD(DO192,Calculations!$C$118))+Control!$C$7*Calculations!$C$84*INDEX('Monthly Data'!P:P,Calculations!$C$116+MOD(DO192,Calculations!$C$118))+Control!$C$7*Calculations!$C$85*INDEX('Monthly Data'!Q:Q,Calculations!$C$116+MOD(DO192,Calculations!$C$118))+(1-Control!$C$7*Calculations!$C$87)*INDEX('Monthly Data'!R:R,Calculations!$C$116+MOD(DO192,Calculations!$C$118))</f>
        <v>-1.9947061878162777E-2</v>
      </c>
      <c r="IF192" s="86">
        <f ca="1">Control!$C$7*Calculations!$C$82*INDEX('Monthly Data'!N:N,Calculations!$C$116+MOD(DP192,Calculations!$C$118))+Control!$C$7*Calculations!$C$83*INDEX('Monthly Data'!O:O,Calculations!$C$116+MOD(DP192,Calculations!$C$118))+Control!$C$7*Calculations!$C$84*INDEX('Monthly Data'!P:P,Calculations!$C$116+MOD(DP192,Calculations!$C$118))+Control!$C$7*Calculations!$C$85*INDEX('Monthly Data'!Q:Q,Calculations!$C$116+MOD(DP192,Calculations!$C$118))+(1-Control!$C$7*Calculations!$C$87)*INDEX('Monthly Data'!R:R,Calculations!$C$116+MOD(DP192,Calculations!$C$118))</f>
        <v>-9.9526758408448549E-3</v>
      </c>
      <c r="IG192" s="88">
        <f ca="1">Control!$C$8*(1+DQ192)*(1+DR192)*(1+DS192)*(1+DT192)*(1+DU192)*(1+DV192)*(1+DW192)*(1+DX192)*(1+DY192)*(1+DZ192)*(1+EA192)*(1+EB192)*(1+EC192)*(1+ED192)*(1+EE192)*(1+EF192)*(1+EG192)*(1+EH192)*(1+EI192)*(1+EJ192)*(1+EK192)*(1+EL192)*(1+EM192)*(1+EN192)*(1+EO192)*(1+EP192)*(1+EQ192)*(1+ER192)*(1+ES192)*(1+ET192)*(1+EU192)*(1+EV192)*(1+EW192)*(1+EX192)*(1+EY192)*(1+EZ192)*(1+FA192)*(1+FB192)*(1+FC192)*(1+FD192)*(1+FE192)*(1+FF192)*(1+FG192)*(1+FH192)*(1+FI192)*(1+FJ192)*(1+FK192)*(1+FL192)*(1+FM192)*(1+FN192)*(1+FO192)*(1+FP192)*(1+FQ192)*(1+FR192)*(1+FS192)*(1+FT192)*(1+FU192)*(1+FV192)*(1+FW192)*(1+FX192)*(1+FY192)*(1+FZ192)*(1+GA192)*(1+GB192)*(1+GC192)*(1+GD192)*(1+GE192)*(1+GF192)*(1+GG192)*(1+GH192)*(1+GI192)*(1+GJ192)*(1+GK192)*(1+GL192)*(1+GM192)*(1+GN192)*(1+GO192)*(1+GP192)*(1+GQ192)*(1+GR192)*(1+GS192)*(1+GT192)*(1+GU192)*(1+GV192)*(1+GW192)*(1+GX192)*(1+GY192)*(1+GZ192)*(1+HA192)*(1+HB192)*(1+HC192)*(1+HD192)*(1+HE192)*(1+HF192)*(1+HG192)*(1+HH192)*(1+HI192)*(1+HJ192)*(1+HK192)*(1+HL192)*(1+HM192)*(1+HN192)*(1+HO192)*(1+HP192)*(1+HQ192)*(1+HR192)*(1+HS192)*(1+HT192)*(1+HU192)*(1+HV192)*(1+HW192)*(1+HX192)*(1+HY192)*(1+HZ192)*(1+IA192)*(1+IB192)*(1+IC192)*(1+ID192)*(1+IE192)*(1+IF192)</f>
        <v>119506.74293717663</v>
      </c>
    </row>
    <row r="193" spans="1:241" x14ac:dyDescent="0.25">
      <c r="A193">
        <v>116</v>
      </c>
      <c r="B193">
        <v>109</v>
      </c>
      <c r="C193">
        <v>9</v>
      </c>
      <c r="D193">
        <v>51</v>
      </c>
      <c r="E193">
        <v>51</v>
      </c>
      <c r="F193">
        <v>118</v>
      </c>
      <c r="G193">
        <v>31</v>
      </c>
      <c r="H193">
        <v>39</v>
      </c>
      <c r="I193">
        <v>79</v>
      </c>
      <c r="J193">
        <v>15</v>
      </c>
      <c r="K193">
        <v>91</v>
      </c>
      <c r="L193">
        <v>54</v>
      </c>
      <c r="M193">
        <v>105</v>
      </c>
      <c r="N193">
        <v>13</v>
      </c>
      <c r="O193">
        <v>49</v>
      </c>
      <c r="P193">
        <v>66</v>
      </c>
      <c r="Q193">
        <v>110</v>
      </c>
      <c r="R193">
        <v>71</v>
      </c>
      <c r="S193">
        <v>34</v>
      </c>
      <c r="T193">
        <v>64</v>
      </c>
      <c r="U193">
        <v>101</v>
      </c>
      <c r="V193">
        <v>39</v>
      </c>
      <c r="W193">
        <v>19</v>
      </c>
      <c r="X193">
        <v>11</v>
      </c>
      <c r="Y193">
        <v>64</v>
      </c>
      <c r="Z193">
        <v>70</v>
      </c>
      <c r="AA193">
        <v>41</v>
      </c>
      <c r="AB193">
        <v>6</v>
      </c>
      <c r="AC193">
        <v>92</v>
      </c>
      <c r="AD193">
        <v>117</v>
      </c>
      <c r="AE193">
        <v>17</v>
      </c>
      <c r="AF193">
        <v>103</v>
      </c>
      <c r="AG193">
        <v>101</v>
      </c>
      <c r="AH193">
        <v>71</v>
      </c>
      <c r="AI193">
        <v>101</v>
      </c>
      <c r="AJ193">
        <v>51</v>
      </c>
      <c r="AK193">
        <v>35</v>
      </c>
      <c r="AL193">
        <v>81</v>
      </c>
      <c r="AM193">
        <v>17</v>
      </c>
      <c r="AN193">
        <v>73</v>
      </c>
      <c r="AO193">
        <v>71</v>
      </c>
      <c r="AP193">
        <v>111</v>
      </c>
      <c r="AQ193">
        <v>98</v>
      </c>
      <c r="AR193">
        <v>105</v>
      </c>
      <c r="AS193">
        <v>68</v>
      </c>
      <c r="AT193">
        <v>102</v>
      </c>
      <c r="AU193">
        <v>54</v>
      </c>
      <c r="AV193">
        <v>56</v>
      </c>
      <c r="AW193">
        <v>97</v>
      </c>
      <c r="AX193">
        <v>60</v>
      </c>
      <c r="AY193">
        <v>69</v>
      </c>
      <c r="AZ193">
        <v>3</v>
      </c>
      <c r="BA193">
        <v>39</v>
      </c>
      <c r="BB193">
        <v>94</v>
      </c>
      <c r="BC193">
        <v>20</v>
      </c>
      <c r="BD193">
        <v>30</v>
      </c>
      <c r="BE193">
        <v>20</v>
      </c>
      <c r="BF193">
        <v>105</v>
      </c>
      <c r="BG193">
        <v>68</v>
      </c>
      <c r="BH193">
        <v>97</v>
      </c>
      <c r="BI193">
        <v>71</v>
      </c>
      <c r="BJ193">
        <v>11</v>
      </c>
      <c r="BK193">
        <v>77</v>
      </c>
      <c r="BL193">
        <v>104</v>
      </c>
      <c r="BM193">
        <v>107</v>
      </c>
      <c r="BN193">
        <v>111</v>
      </c>
      <c r="BO193">
        <v>113</v>
      </c>
      <c r="BP193">
        <v>43</v>
      </c>
      <c r="BQ193">
        <v>66</v>
      </c>
      <c r="BR193">
        <v>39</v>
      </c>
      <c r="BS193">
        <v>11</v>
      </c>
      <c r="BT193">
        <v>76</v>
      </c>
      <c r="BU193">
        <v>107</v>
      </c>
      <c r="BV193">
        <v>3</v>
      </c>
      <c r="BW193">
        <v>43</v>
      </c>
      <c r="BX193">
        <v>87</v>
      </c>
      <c r="BY193">
        <v>30</v>
      </c>
      <c r="BZ193">
        <v>93</v>
      </c>
      <c r="CA193">
        <v>101</v>
      </c>
      <c r="CB193">
        <v>20</v>
      </c>
      <c r="CC193">
        <v>43</v>
      </c>
      <c r="CD193">
        <v>92</v>
      </c>
      <c r="CE193">
        <v>22</v>
      </c>
      <c r="CF193">
        <v>48</v>
      </c>
      <c r="CG193">
        <v>59</v>
      </c>
      <c r="CH193">
        <v>115</v>
      </c>
      <c r="CI193">
        <v>20</v>
      </c>
      <c r="CJ193">
        <v>66</v>
      </c>
      <c r="CK193">
        <v>27</v>
      </c>
      <c r="CL193">
        <v>56</v>
      </c>
      <c r="CM193">
        <v>117</v>
      </c>
      <c r="CN193">
        <v>96</v>
      </c>
      <c r="CO193">
        <v>79</v>
      </c>
      <c r="CP193">
        <v>71</v>
      </c>
      <c r="CQ193">
        <v>94</v>
      </c>
      <c r="CR193">
        <v>74</v>
      </c>
      <c r="CS193">
        <v>38</v>
      </c>
      <c r="CT193">
        <v>86</v>
      </c>
      <c r="CU193">
        <v>62</v>
      </c>
      <c r="CV193">
        <v>21</v>
      </c>
      <c r="CW193">
        <v>114</v>
      </c>
      <c r="CX193">
        <v>56</v>
      </c>
      <c r="CY193">
        <v>98</v>
      </c>
      <c r="CZ193">
        <v>82</v>
      </c>
      <c r="DA193">
        <v>61</v>
      </c>
      <c r="DB193">
        <v>82</v>
      </c>
      <c r="DC193">
        <v>21</v>
      </c>
      <c r="DD193">
        <v>66</v>
      </c>
      <c r="DE193">
        <v>40</v>
      </c>
      <c r="DF193">
        <v>44</v>
      </c>
      <c r="DG193">
        <v>63</v>
      </c>
      <c r="DH193">
        <v>30</v>
      </c>
      <c r="DI193">
        <v>68</v>
      </c>
      <c r="DJ193">
        <v>103</v>
      </c>
      <c r="DK193">
        <v>91</v>
      </c>
      <c r="DL193">
        <v>94</v>
      </c>
      <c r="DM193">
        <v>102</v>
      </c>
      <c r="DN193">
        <v>101</v>
      </c>
      <c r="DO193">
        <v>102</v>
      </c>
      <c r="DP193">
        <v>18</v>
      </c>
      <c r="DQ193" s="86">
        <f ca="1">Control!$C$7*Calculations!$C$82*INDEX('Monthly Data'!N:N,Calculations!$C$116+MOD(A193,Calculations!$C$118))+Control!$C$7*Calculations!$C$83*INDEX('Monthly Data'!O:O,Calculations!$C$116+MOD(A193,Calculations!$C$118))+Control!$C$7*Calculations!$C$84*INDEX('Monthly Data'!P:P,Calculations!$C$116+MOD(A193,Calculations!$C$118))+Control!$C$7*Calculations!$C$85*INDEX('Monthly Data'!Q:Q,Calculations!$C$116+MOD(A193,Calculations!$C$118))+(1-Control!$C$7*Calculations!$C$87)*INDEX('Monthly Data'!R:R,Calculations!$C$116+MOD(A193,Calculations!$C$118))</f>
        <v>2.1918137743539623E-2</v>
      </c>
      <c r="DR193" s="86">
        <f ca="1">Control!$C$7*Calculations!$C$82*INDEX('Monthly Data'!N:N,Calculations!$C$116+MOD(B193,Calculations!$C$118))+Control!$C$7*Calculations!$C$83*INDEX('Monthly Data'!O:O,Calculations!$C$116+MOD(B193,Calculations!$C$118))+Control!$C$7*Calculations!$C$84*INDEX('Monthly Data'!P:P,Calculations!$C$116+MOD(B193,Calculations!$C$118))+Control!$C$7*Calculations!$C$85*INDEX('Monthly Data'!Q:Q,Calculations!$C$116+MOD(B193,Calculations!$C$118))+(1-Control!$C$7*Calculations!$C$87)*INDEX('Monthly Data'!R:R,Calculations!$C$116+MOD(B193,Calculations!$C$118))</f>
        <v>1.0921298083007208E-2</v>
      </c>
      <c r="DS193" s="86">
        <f ca="1">Control!$C$7*Calculations!$C$82*INDEX('Monthly Data'!N:N,Calculations!$C$116+MOD(C193,Calculations!$C$118))+Control!$C$7*Calculations!$C$83*INDEX('Monthly Data'!O:O,Calculations!$C$116+MOD(C193,Calculations!$C$118))+Control!$C$7*Calculations!$C$84*INDEX('Monthly Data'!P:P,Calculations!$C$116+MOD(C193,Calculations!$C$118))+Control!$C$7*Calculations!$C$85*INDEX('Monthly Data'!Q:Q,Calculations!$C$116+MOD(C193,Calculations!$C$118))+(1-Control!$C$7*Calculations!$C$87)*INDEX('Monthly Data'!R:R,Calculations!$C$116+MOD(C193,Calculations!$C$118))</f>
        <v>2.4470405846852006E-3</v>
      </c>
      <c r="DT193" s="86">
        <f ca="1">Control!$C$7*Calculations!$C$82*INDEX('Monthly Data'!N:N,Calculations!$C$116+MOD(D193,Calculations!$C$118))+Control!$C$7*Calculations!$C$83*INDEX('Monthly Data'!O:O,Calculations!$C$116+MOD(D193,Calculations!$C$118))+Control!$C$7*Calculations!$C$84*INDEX('Monthly Data'!P:P,Calculations!$C$116+MOD(D193,Calculations!$C$118))+Control!$C$7*Calculations!$C$85*INDEX('Monthly Data'!Q:Q,Calculations!$C$116+MOD(D193,Calculations!$C$118))+(1-Control!$C$7*Calculations!$C$87)*INDEX('Monthly Data'!R:R,Calculations!$C$116+MOD(D193,Calculations!$C$118))</f>
        <v>1.8695385296339444E-2</v>
      </c>
      <c r="DU193" s="86">
        <f ca="1">Control!$C$7*Calculations!$C$82*INDEX('Monthly Data'!N:N,Calculations!$C$116+MOD(E193,Calculations!$C$118))+Control!$C$7*Calculations!$C$83*INDEX('Monthly Data'!O:O,Calculations!$C$116+MOD(E193,Calculations!$C$118))+Control!$C$7*Calculations!$C$84*INDEX('Monthly Data'!P:P,Calculations!$C$116+MOD(E193,Calculations!$C$118))+Control!$C$7*Calculations!$C$85*INDEX('Monthly Data'!Q:Q,Calculations!$C$116+MOD(E193,Calculations!$C$118))+(1-Control!$C$7*Calculations!$C$87)*INDEX('Monthly Data'!R:R,Calculations!$C$116+MOD(E193,Calculations!$C$118))</f>
        <v>1.8695385296339444E-2</v>
      </c>
      <c r="DV193" s="86">
        <f ca="1">Control!$C$7*Calculations!$C$82*INDEX('Monthly Data'!N:N,Calculations!$C$116+MOD(F193,Calculations!$C$118))+Control!$C$7*Calculations!$C$83*INDEX('Monthly Data'!O:O,Calculations!$C$116+MOD(F193,Calculations!$C$118))+Control!$C$7*Calculations!$C$84*INDEX('Monthly Data'!P:P,Calculations!$C$116+MOD(F193,Calculations!$C$118))+Control!$C$7*Calculations!$C$85*INDEX('Monthly Data'!Q:Q,Calculations!$C$116+MOD(F193,Calculations!$C$118))+(1-Control!$C$7*Calculations!$C$87)*INDEX('Monthly Data'!R:R,Calculations!$C$116+MOD(F193,Calculations!$C$118))</f>
        <v>3.4808428836917149E-3</v>
      </c>
      <c r="DW193" s="86">
        <f ca="1">Control!$C$7*Calculations!$C$82*INDEX('Monthly Data'!N:N,Calculations!$C$116+MOD(G193,Calculations!$C$118))+Control!$C$7*Calculations!$C$83*INDEX('Monthly Data'!O:O,Calculations!$C$116+MOD(G193,Calculations!$C$118))+Control!$C$7*Calculations!$C$84*INDEX('Monthly Data'!P:P,Calculations!$C$116+MOD(G193,Calculations!$C$118))+Control!$C$7*Calculations!$C$85*INDEX('Monthly Data'!Q:Q,Calculations!$C$116+MOD(G193,Calculations!$C$118))+(1-Control!$C$7*Calculations!$C$87)*INDEX('Monthly Data'!R:R,Calculations!$C$116+MOD(G193,Calculations!$C$118))</f>
        <v>1.8665061640915637E-2</v>
      </c>
      <c r="DX193" s="86">
        <f ca="1">Control!$C$7*Calculations!$C$82*INDEX('Monthly Data'!N:N,Calculations!$C$116+MOD(H193,Calculations!$C$118))+Control!$C$7*Calculations!$C$83*INDEX('Monthly Data'!O:O,Calculations!$C$116+MOD(H193,Calculations!$C$118))+Control!$C$7*Calculations!$C$84*INDEX('Monthly Data'!P:P,Calculations!$C$116+MOD(H193,Calculations!$C$118))+Control!$C$7*Calculations!$C$85*INDEX('Monthly Data'!Q:Q,Calculations!$C$116+MOD(H193,Calculations!$C$118))+(1-Control!$C$7*Calculations!$C$87)*INDEX('Monthly Data'!R:R,Calculations!$C$116+MOD(H193,Calculations!$C$118))</f>
        <v>1.5063457444773597E-2</v>
      </c>
      <c r="DY193" s="86">
        <f ca="1">Control!$C$7*Calculations!$C$82*INDEX('Monthly Data'!N:N,Calculations!$C$116+MOD(I193,Calculations!$C$118))+Control!$C$7*Calculations!$C$83*INDEX('Monthly Data'!O:O,Calculations!$C$116+MOD(I193,Calculations!$C$118))+Control!$C$7*Calculations!$C$84*INDEX('Monthly Data'!P:P,Calculations!$C$116+MOD(I193,Calculations!$C$118))+Control!$C$7*Calculations!$C$85*INDEX('Monthly Data'!Q:Q,Calculations!$C$116+MOD(I193,Calculations!$C$118))+(1-Control!$C$7*Calculations!$C$87)*INDEX('Monthly Data'!R:R,Calculations!$C$116+MOD(I193,Calculations!$C$118))</f>
        <v>1.046389543479892E-2</v>
      </c>
      <c r="DZ193" s="86">
        <f ca="1">Control!$C$7*Calculations!$C$82*INDEX('Monthly Data'!N:N,Calculations!$C$116+MOD(J193,Calculations!$C$118))+Control!$C$7*Calculations!$C$83*INDEX('Monthly Data'!O:O,Calculations!$C$116+MOD(J193,Calculations!$C$118))+Control!$C$7*Calculations!$C$84*INDEX('Monthly Data'!P:P,Calculations!$C$116+MOD(J193,Calculations!$C$118))+Control!$C$7*Calculations!$C$85*INDEX('Monthly Data'!Q:Q,Calculations!$C$116+MOD(J193,Calculations!$C$118))+(1-Control!$C$7*Calculations!$C$87)*INDEX('Monthly Data'!R:R,Calculations!$C$116+MOD(J193,Calculations!$C$118))</f>
        <v>7.857567536297622E-3</v>
      </c>
      <c r="EA193" s="86">
        <f ca="1">Control!$C$7*Calculations!$C$82*INDEX('Monthly Data'!N:N,Calculations!$C$116+MOD(K193,Calculations!$C$118))+Control!$C$7*Calculations!$C$83*INDEX('Monthly Data'!O:O,Calculations!$C$116+MOD(K193,Calculations!$C$118))+Control!$C$7*Calculations!$C$84*INDEX('Monthly Data'!P:P,Calculations!$C$116+MOD(K193,Calculations!$C$118))+Control!$C$7*Calculations!$C$85*INDEX('Monthly Data'!Q:Q,Calculations!$C$116+MOD(K193,Calculations!$C$118))+(1-Control!$C$7*Calculations!$C$87)*INDEX('Monthly Data'!R:R,Calculations!$C$116+MOD(K193,Calculations!$C$118))</f>
        <v>-1.6546126717384396E-2</v>
      </c>
      <c r="EB193" s="86">
        <f ca="1">Control!$C$7*Calculations!$C$82*INDEX('Monthly Data'!N:N,Calculations!$C$116+MOD(L193,Calculations!$C$118))+Control!$C$7*Calculations!$C$83*INDEX('Monthly Data'!O:O,Calculations!$C$116+MOD(L193,Calculations!$C$118))+Control!$C$7*Calculations!$C$84*INDEX('Monthly Data'!P:P,Calculations!$C$116+MOD(L193,Calculations!$C$118))+Control!$C$7*Calculations!$C$85*INDEX('Monthly Data'!Q:Q,Calculations!$C$116+MOD(L193,Calculations!$C$118))+(1-Control!$C$7*Calculations!$C$87)*INDEX('Monthly Data'!R:R,Calculations!$C$116+MOD(L193,Calculations!$C$118))</f>
        <v>1.7484305259657981E-2</v>
      </c>
      <c r="EC193" s="86">
        <f ca="1">Control!$C$7*Calculations!$C$82*INDEX('Monthly Data'!N:N,Calculations!$C$116+MOD(M193,Calculations!$C$118))+Control!$C$7*Calculations!$C$83*INDEX('Monthly Data'!O:O,Calculations!$C$116+MOD(M193,Calculations!$C$118))+Control!$C$7*Calculations!$C$84*INDEX('Monthly Data'!P:P,Calculations!$C$116+MOD(M193,Calculations!$C$118))+Control!$C$7*Calculations!$C$85*INDEX('Monthly Data'!Q:Q,Calculations!$C$116+MOD(M193,Calculations!$C$118))+(1-Control!$C$7*Calculations!$C$87)*INDEX('Monthly Data'!R:R,Calculations!$C$116+MOD(M193,Calculations!$C$118))</f>
        <v>2.3206536303657571E-2</v>
      </c>
      <c r="ED193" s="86">
        <f ca="1">Control!$C$7*Calculations!$C$82*INDEX('Monthly Data'!N:N,Calculations!$C$116+MOD(N193,Calculations!$C$118))+Control!$C$7*Calculations!$C$83*INDEX('Monthly Data'!O:O,Calculations!$C$116+MOD(N193,Calculations!$C$118))+Control!$C$7*Calculations!$C$84*INDEX('Monthly Data'!P:P,Calculations!$C$116+MOD(N193,Calculations!$C$118))+Control!$C$7*Calculations!$C$85*INDEX('Monthly Data'!Q:Q,Calculations!$C$116+MOD(N193,Calculations!$C$118))+(1-Control!$C$7*Calculations!$C$87)*INDEX('Monthly Data'!R:R,Calculations!$C$116+MOD(N193,Calculations!$C$118))</f>
        <v>1.0478379486191123E-2</v>
      </c>
      <c r="EE193" s="86">
        <f ca="1">Control!$C$7*Calculations!$C$82*INDEX('Monthly Data'!N:N,Calculations!$C$116+MOD(O193,Calculations!$C$118))+Control!$C$7*Calculations!$C$83*INDEX('Monthly Data'!O:O,Calculations!$C$116+MOD(O193,Calculations!$C$118))+Control!$C$7*Calculations!$C$84*INDEX('Monthly Data'!P:P,Calculations!$C$116+MOD(O193,Calculations!$C$118))+Control!$C$7*Calculations!$C$85*INDEX('Monthly Data'!Q:Q,Calculations!$C$116+MOD(O193,Calculations!$C$118))+(1-Control!$C$7*Calculations!$C$87)*INDEX('Monthly Data'!R:R,Calculations!$C$116+MOD(O193,Calculations!$C$118))</f>
        <v>-1.4213734788548189E-2</v>
      </c>
      <c r="EF193" s="86">
        <f ca="1">Control!$C$7*Calculations!$C$82*INDEX('Monthly Data'!N:N,Calculations!$C$116+MOD(P193,Calculations!$C$118))+Control!$C$7*Calculations!$C$83*INDEX('Monthly Data'!O:O,Calculations!$C$116+MOD(P193,Calculations!$C$118))+Control!$C$7*Calculations!$C$84*INDEX('Monthly Data'!P:P,Calculations!$C$116+MOD(P193,Calculations!$C$118))+Control!$C$7*Calculations!$C$85*INDEX('Monthly Data'!Q:Q,Calculations!$C$116+MOD(P193,Calculations!$C$118))+(1-Control!$C$7*Calculations!$C$87)*INDEX('Monthly Data'!R:R,Calculations!$C$116+MOD(P193,Calculations!$C$118))</f>
        <v>1.3891304280773396E-2</v>
      </c>
      <c r="EG193" s="86">
        <f ca="1">Control!$C$7*Calculations!$C$82*INDEX('Monthly Data'!N:N,Calculations!$C$116+MOD(Q193,Calculations!$C$118))+Control!$C$7*Calculations!$C$83*INDEX('Monthly Data'!O:O,Calculations!$C$116+MOD(Q193,Calculations!$C$118))+Control!$C$7*Calculations!$C$84*INDEX('Monthly Data'!P:P,Calculations!$C$116+MOD(Q193,Calculations!$C$118))+Control!$C$7*Calculations!$C$85*INDEX('Monthly Data'!Q:Q,Calculations!$C$116+MOD(Q193,Calculations!$C$118))+(1-Control!$C$7*Calculations!$C$87)*INDEX('Monthly Data'!R:R,Calculations!$C$116+MOD(Q193,Calculations!$C$118))</f>
        <v>3.127051071655923E-3</v>
      </c>
      <c r="EH193" s="86">
        <f ca="1">Control!$C$7*Calculations!$C$82*INDEX('Monthly Data'!N:N,Calculations!$C$116+MOD(R193,Calculations!$C$118))+Control!$C$7*Calculations!$C$83*INDEX('Monthly Data'!O:O,Calculations!$C$116+MOD(R193,Calculations!$C$118))+Control!$C$7*Calculations!$C$84*INDEX('Monthly Data'!P:P,Calculations!$C$116+MOD(R193,Calculations!$C$118))+Control!$C$7*Calculations!$C$85*INDEX('Monthly Data'!Q:Q,Calculations!$C$116+MOD(R193,Calculations!$C$118))+(1-Control!$C$7*Calculations!$C$87)*INDEX('Monthly Data'!R:R,Calculations!$C$116+MOD(R193,Calculations!$C$118))</f>
        <v>-2.072517756005474E-2</v>
      </c>
      <c r="EI193" s="86">
        <f ca="1">Control!$C$7*Calculations!$C$82*INDEX('Monthly Data'!N:N,Calculations!$C$116+MOD(S193,Calculations!$C$118))+Control!$C$7*Calculations!$C$83*INDEX('Monthly Data'!O:O,Calculations!$C$116+MOD(S193,Calculations!$C$118))+Control!$C$7*Calculations!$C$84*INDEX('Monthly Data'!P:P,Calculations!$C$116+MOD(S193,Calculations!$C$118))+Control!$C$7*Calculations!$C$85*INDEX('Monthly Data'!Q:Q,Calculations!$C$116+MOD(S193,Calculations!$C$118))+(1-Control!$C$7*Calculations!$C$87)*INDEX('Monthly Data'!R:R,Calculations!$C$116+MOD(S193,Calculations!$C$118))</f>
        <v>5.3309355465453899E-3</v>
      </c>
      <c r="EJ193" s="86">
        <f ca="1">Control!$C$7*Calculations!$C$82*INDEX('Monthly Data'!N:N,Calculations!$C$116+MOD(T193,Calculations!$C$118))+Control!$C$7*Calculations!$C$83*INDEX('Monthly Data'!O:O,Calculations!$C$116+MOD(T193,Calculations!$C$118))+Control!$C$7*Calculations!$C$84*INDEX('Monthly Data'!P:P,Calculations!$C$116+MOD(T193,Calculations!$C$118))+Control!$C$7*Calculations!$C$85*INDEX('Monthly Data'!Q:Q,Calculations!$C$116+MOD(T193,Calculations!$C$118))+(1-Control!$C$7*Calculations!$C$87)*INDEX('Monthly Data'!R:R,Calculations!$C$116+MOD(T193,Calculations!$C$118))</f>
        <v>-2.4571433440223247E-2</v>
      </c>
      <c r="EK193" s="86">
        <f ca="1">Control!$C$7*Calculations!$C$82*INDEX('Monthly Data'!N:N,Calculations!$C$116+MOD(U193,Calculations!$C$118))+Control!$C$7*Calculations!$C$83*INDEX('Monthly Data'!O:O,Calculations!$C$116+MOD(U193,Calculations!$C$118))+Control!$C$7*Calculations!$C$84*INDEX('Monthly Data'!P:P,Calculations!$C$116+MOD(U193,Calculations!$C$118))+Control!$C$7*Calculations!$C$85*INDEX('Monthly Data'!Q:Q,Calculations!$C$116+MOD(U193,Calculations!$C$118))+(1-Control!$C$7*Calculations!$C$87)*INDEX('Monthly Data'!R:R,Calculations!$C$116+MOD(U193,Calculations!$C$118))</f>
        <v>-2.5168357537820856E-4</v>
      </c>
      <c r="EL193" s="86">
        <f ca="1">Control!$C$7*Calculations!$C$82*INDEX('Monthly Data'!N:N,Calculations!$C$116+MOD(V193,Calculations!$C$118))+Control!$C$7*Calculations!$C$83*INDEX('Monthly Data'!O:O,Calculations!$C$116+MOD(V193,Calculations!$C$118))+Control!$C$7*Calculations!$C$84*INDEX('Monthly Data'!P:P,Calculations!$C$116+MOD(V193,Calculations!$C$118))+Control!$C$7*Calculations!$C$85*INDEX('Monthly Data'!Q:Q,Calculations!$C$116+MOD(V193,Calculations!$C$118))+(1-Control!$C$7*Calculations!$C$87)*INDEX('Monthly Data'!R:R,Calculations!$C$116+MOD(V193,Calculations!$C$118))</f>
        <v>1.5063457444773597E-2</v>
      </c>
      <c r="EM193" s="86">
        <f ca="1">Control!$C$7*Calculations!$C$82*INDEX('Monthly Data'!N:N,Calculations!$C$116+MOD(W193,Calculations!$C$118))+Control!$C$7*Calculations!$C$83*INDEX('Monthly Data'!O:O,Calculations!$C$116+MOD(W193,Calculations!$C$118))+Control!$C$7*Calculations!$C$84*INDEX('Monthly Data'!P:P,Calculations!$C$116+MOD(W193,Calculations!$C$118))+Control!$C$7*Calculations!$C$85*INDEX('Monthly Data'!Q:Q,Calculations!$C$116+MOD(W193,Calculations!$C$118))+(1-Control!$C$7*Calculations!$C$87)*INDEX('Monthly Data'!R:R,Calculations!$C$116+MOD(W193,Calculations!$C$118))</f>
        <v>4.089189590407355E-3</v>
      </c>
      <c r="EN193" s="86">
        <f ca="1">Control!$C$7*Calculations!$C$82*INDEX('Monthly Data'!N:N,Calculations!$C$116+MOD(X193,Calculations!$C$118))+Control!$C$7*Calculations!$C$83*INDEX('Monthly Data'!O:O,Calculations!$C$116+MOD(X193,Calculations!$C$118))+Control!$C$7*Calculations!$C$84*INDEX('Monthly Data'!P:P,Calculations!$C$116+MOD(X193,Calculations!$C$118))+Control!$C$7*Calculations!$C$85*INDEX('Monthly Data'!Q:Q,Calculations!$C$116+MOD(X193,Calculations!$C$118))+(1-Control!$C$7*Calculations!$C$87)*INDEX('Monthly Data'!R:R,Calculations!$C$116+MOD(X193,Calculations!$C$118))</f>
        <v>1.0018681835149534E-3</v>
      </c>
      <c r="EO193" s="86">
        <f ca="1">Control!$C$7*Calculations!$C$82*INDEX('Monthly Data'!N:N,Calculations!$C$116+MOD(Y193,Calculations!$C$118))+Control!$C$7*Calculations!$C$83*INDEX('Monthly Data'!O:O,Calculations!$C$116+MOD(Y193,Calculations!$C$118))+Control!$C$7*Calculations!$C$84*INDEX('Monthly Data'!P:P,Calculations!$C$116+MOD(Y193,Calculations!$C$118))+Control!$C$7*Calculations!$C$85*INDEX('Monthly Data'!Q:Q,Calculations!$C$116+MOD(Y193,Calculations!$C$118))+(1-Control!$C$7*Calculations!$C$87)*INDEX('Monthly Data'!R:R,Calculations!$C$116+MOD(Y193,Calculations!$C$118))</f>
        <v>-2.4571433440223247E-2</v>
      </c>
      <c r="EP193" s="86">
        <f ca="1">Control!$C$7*Calculations!$C$82*INDEX('Monthly Data'!N:N,Calculations!$C$116+MOD(Z193,Calculations!$C$118))+Control!$C$7*Calculations!$C$83*INDEX('Monthly Data'!O:O,Calculations!$C$116+MOD(Z193,Calculations!$C$118))+Control!$C$7*Calculations!$C$84*INDEX('Monthly Data'!P:P,Calculations!$C$116+MOD(Z193,Calculations!$C$118))+Control!$C$7*Calculations!$C$85*INDEX('Monthly Data'!Q:Q,Calculations!$C$116+MOD(Z193,Calculations!$C$118))+(1-Control!$C$7*Calculations!$C$87)*INDEX('Monthly Data'!R:R,Calculations!$C$116+MOD(Z193,Calculations!$C$118))</f>
        <v>3.8809817903524786E-2</v>
      </c>
      <c r="EQ193" s="86">
        <f ca="1">Control!$C$7*Calculations!$C$82*INDEX('Monthly Data'!N:N,Calculations!$C$116+MOD(AA193,Calculations!$C$118))+Control!$C$7*Calculations!$C$83*INDEX('Monthly Data'!O:O,Calculations!$C$116+MOD(AA193,Calculations!$C$118))+Control!$C$7*Calculations!$C$84*INDEX('Monthly Data'!P:P,Calculations!$C$116+MOD(AA193,Calculations!$C$118))+Control!$C$7*Calculations!$C$85*INDEX('Monthly Data'!Q:Q,Calculations!$C$116+MOD(AA193,Calculations!$C$118))+(1-Control!$C$7*Calculations!$C$87)*INDEX('Monthly Data'!R:R,Calculations!$C$116+MOD(AA193,Calculations!$C$118))</f>
        <v>-3.8554137824290124E-2</v>
      </c>
      <c r="ER193" s="86">
        <f ca="1">Control!$C$7*Calculations!$C$82*INDEX('Monthly Data'!N:N,Calculations!$C$116+MOD(AB193,Calculations!$C$118))+Control!$C$7*Calculations!$C$83*INDEX('Monthly Data'!O:O,Calculations!$C$116+MOD(AB193,Calculations!$C$118))+Control!$C$7*Calculations!$C$84*INDEX('Monthly Data'!P:P,Calculations!$C$116+MOD(AB193,Calculations!$C$118))+Control!$C$7*Calculations!$C$85*INDEX('Monthly Data'!Q:Q,Calculations!$C$116+MOD(AB193,Calculations!$C$118))+(1-Control!$C$7*Calculations!$C$87)*INDEX('Monthly Data'!R:R,Calculations!$C$116+MOD(AB193,Calculations!$C$118))</f>
        <v>4.7768166384148329E-3</v>
      </c>
      <c r="ES193" s="86">
        <f ca="1">Control!$C$7*Calculations!$C$82*INDEX('Monthly Data'!N:N,Calculations!$C$116+MOD(AC193,Calculations!$C$118))+Control!$C$7*Calculations!$C$83*INDEX('Monthly Data'!O:O,Calculations!$C$116+MOD(AC193,Calculations!$C$118))+Control!$C$7*Calculations!$C$84*INDEX('Monthly Data'!P:P,Calculations!$C$116+MOD(AC193,Calculations!$C$118))+Control!$C$7*Calculations!$C$85*INDEX('Monthly Data'!Q:Q,Calculations!$C$116+MOD(AC193,Calculations!$C$118))+(1-Control!$C$7*Calculations!$C$87)*INDEX('Monthly Data'!R:R,Calculations!$C$116+MOD(AC193,Calculations!$C$118))</f>
        <v>2.4722579420195831E-2</v>
      </c>
      <c r="ET193" s="86">
        <f ca="1">Control!$C$7*Calculations!$C$82*INDEX('Monthly Data'!N:N,Calculations!$C$116+MOD(AD193,Calculations!$C$118))+Control!$C$7*Calculations!$C$83*INDEX('Monthly Data'!O:O,Calculations!$C$116+MOD(AD193,Calculations!$C$118))+Control!$C$7*Calculations!$C$84*INDEX('Monthly Data'!P:P,Calculations!$C$116+MOD(AD193,Calculations!$C$118))+Control!$C$7*Calculations!$C$85*INDEX('Monthly Data'!Q:Q,Calculations!$C$116+MOD(AD193,Calculations!$C$118))+(1-Control!$C$7*Calculations!$C$87)*INDEX('Monthly Data'!R:R,Calculations!$C$116+MOD(AD193,Calculations!$C$118))</f>
        <v>-7.3651264633385334E-4</v>
      </c>
      <c r="EU193" s="86">
        <f ca="1">Control!$C$7*Calculations!$C$82*INDEX('Monthly Data'!N:N,Calculations!$C$116+MOD(AE193,Calculations!$C$118))+Control!$C$7*Calculations!$C$83*INDEX('Monthly Data'!O:O,Calculations!$C$116+MOD(AE193,Calculations!$C$118))+Control!$C$7*Calculations!$C$84*INDEX('Monthly Data'!P:P,Calculations!$C$116+MOD(AE193,Calculations!$C$118))+Control!$C$7*Calculations!$C$85*INDEX('Monthly Data'!Q:Q,Calculations!$C$116+MOD(AE193,Calculations!$C$118))+(1-Control!$C$7*Calculations!$C$87)*INDEX('Monthly Data'!R:R,Calculations!$C$116+MOD(AE193,Calculations!$C$118))</f>
        <v>-2.0269389991732112E-2</v>
      </c>
      <c r="EV193" s="86">
        <f ca="1">Control!$C$7*Calculations!$C$82*INDEX('Monthly Data'!N:N,Calculations!$C$116+MOD(AF193,Calculations!$C$118))+Control!$C$7*Calculations!$C$83*INDEX('Monthly Data'!O:O,Calculations!$C$116+MOD(AF193,Calculations!$C$118))+Control!$C$7*Calculations!$C$84*INDEX('Monthly Data'!P:P,Calculations!$C$116+MOD(AF193,Calculations!$C$118))+Control!$C$7*Calculations!$C$85*INDEX('Monthly Data'!Q:Q,Calculations!$C$116+MOD(AF193,Calculations!$C$118))+(1-Control!$C$7*Calculations!$C$87)*INDEX('Monthly Data'!R:R,Calculations!$C$116+MOD(AF193,Calculations!$C$118))</f>
        <v>5.1972609868760735E-3</v>
      </c>
      <c r="EW193" s="86">
        <f ca="1">Control!$C$7*Calculations!$C$82*INDEX('Monthly Data'!N:N,Calculations!$C$116+MOD(AG193,Calculations!$C$118))+Control!$C$7*Calculations!$C$83*INDEX('Monthly Data'!O:O,Calculations!$C$116+MOD(AG193,Calculations!$C$118))+Control!$C$7*Calculations!$C$84*INDEX('Monthly Data'!P:P,Calculations!$C$116+MOD(AG193,Calculations!$C$118))+Control!$C$7*Calculations!$C$85*INDEX('Monthly Data'!Q:Q,Calculations!$C$116+MOD(AG193,Calculations!$C$118))+(1-Control!$C$7*Calculations!$C$87)*INDEX('Monthly Data'!R:R,Calculations!$C$116+MOD(AG193,Calculations!$C$118))</f>
        <v>-2.5168357537820856E-4</v>
      </c>
      <c r="EX193" s="86">
        <f ca="1">Control!$C$7*Calculations!$C$82*INDEX('Monthly Data'!N:N,Calculations!$C$116+MOD(AH193,Calculations!$C$118))+Control!$C$7*Calculations!$C$83*INDEX('Monthly Data'!O:O,Calculations!$C$116+MOD(AH193,Calculations!$C$118))+Control!$C$7*Calculations!$C$84*INDEX('Monthly Data'!P:P,Calculations!$C$116+MOD(AH193,Calculations!$C$118))+Control!$C$7*Calculations!$C$85*INDEX('Monthly Data'!Q:Q,Calculations!$C$116+MOD(AH193,Calculations!$C$118))+(1-Control!$C$7*Calculations!$C$87)*INDEX('Monthly Data'!R:R,Calculations!$C$116+MOD(AH193,Calculations!$C$118))</f>
        <v>-2.072517756005474E-2</v>
      </c>
      <c r="EY193" s="86">
        <f ca="1">Control!$C$7*Calculations!$C$82*INDEX('Monthly Data'!N:N,Calculations!$C$116+MOD(AI193,Calculations!$C$118))+Control!$C$7*Calculations!$C$83*INDEX('Monthly Data'!O:O,Calculations!$C$116+MOD(AI193,Calculations!$C$118))+Control!$C$7*Calculations!$C$84*INDEX('Monthly Data'!P:P,Calculations!$C$116+MOD(AI193,Calculations!$C$118))+Control!$C$7*Calculations!$C$85*INDEX('Monthly Data'!Q:Q,Calculations!$C$116+MOD(AI193,Calculations!$C$118))+(1-Control!$C$7*Calculations!$C$87)*INDEX('Monthly Data'!R:R,Calculations!$C$116+MOD(AI193,Calculations!$C$118))</f>
        <v>-2.5168357537820856E-4</v>
      </c>
      <c r="EZ193" s="86">
        <f ca="1">Control!$C$7*Calculations!$C$82*INDEX('Monthly Data'!N:N,Calculations!$C$116+MOD(AJ193,Calculations!$C$118))+Control!$C$7*Calculations!$C$83*INDEX('Monthly Data'!O:O,Calculations!$C$116+MOD(AJ193,Calculations!$C$118))+Control!$C$7*Calculations!$C$84*INDEX('Monthly Data'!P:P,Calculations!$C$116+MOD(AJ193,Calculations!$C$118))+Control!$C$7*Calculations!$C$85*INDEX('Monthly Data'!Q:Q,Calculations!$C$116+MOD(AJ193,Calculations!$C$118))+(1-Control!$C$7*Calculations!$C$87)*INDEX('Monthly Data'!R:R,Calculations!$C$116+MOD(AJ193,Calculations!$C$118))</f>
        <v>1.8695385296339444E-2</v>
      </c>
      <c r="FA193" s="86">
        <f ca="1">Control!$C$7*Calculations!$C$82*INDEX('Monthly Data'!N:N,Calculations!$C$116+MOD(AK193,Calculations!$C$118))+Control!$C$7*Calculations!$C$83*INDEX('Monthly Data'!O:O,Calculations!$C$116+MOD(AK193,Calculations!$C$118))+Control!$C$7*Calculations!$C$84*INDEX('Monthly Data'!P:P,Calculations!$C$116+MOD(AK193,Calculations!$C$118))+Control!$C$7*Calculations!$C$85*INDEX('Monthly Data'!Q:Q,Calculations!$C$116+MOD(AK193,Calculations!$C$118))+(1-Control!$C$7*Calculations!$C$87)*INDEX('Monthly Data'!R:R,Calculations!$C$116+MOD(AK193,Calculations!$C$118))</f>
        <v>-9.5555592256394619E-3</v>
      </c>
      <c r="FB193" s="86">
        <f ca="1">Control!$C$7*Calculations!$C$82*INDEX('Monthly Data'!N:N,Calculations!$C$116+MOD(AL193,Calculations!$C$118))+Control!$C$7*Calculations!$C$83*INDEX('Monthly Data'!O:O,Calculations!$C$116+MOD(AL193,Calculations!$C$118))+Control!$C$7*Calculations!$C$84*INDEX('Monthly Data'!P:P,Calculations!$C$116+MOD(AL193,Calculations!$C$118))+Control!$C$7*Calculations!$C$85*INDEX('Monthly Data'!Q:Q,Calculations!$C$116+MOD(AL193,Calculations!$C$118))+(1-Control!$C$7*Calculations!$C$87)*INDEX('Monthly Data'!R:R,Calculations!$C$116+MOD(AL193,Calculations!$C$118))</f>
        <v>3.0957942835585645E-2</v>
      </c>
      <c r="FC193" s="86">
        <f ca="1">Control!$C$7*Calculations!$C$82*INDEX('Monthly Data'!N:N,Calculations!$C$116+MOD(AM193,Calculations!$C$118))+Control!$C$7*Calculations!$C$83*INDEX('Monthly Data'!O:O,Calculations!$C$116+MOD(AM193,Calculations!$C$118))+Control!$C$7*Calculations!$C$84*INDEX('Monthly Data'!P:P,Calculations!$C$116+MOD(AM193,Calculations!$C$118))+Control!$C$7*Calculations!$C$85*INDEX('Monthly Data'!Q:Q,Calculations!$C$116+MOD(AM193,Calculations!$C$118))+(1-Control!$C$7*Calculations!$C$87)*INDEX('Monthly Data'!R:R,Calculations!$C$116+MOD(AM193,Calculations!$C$118))</f>
        <v>-2.0269389991732112E-2</v>
      </c>
      <c r="FD193" s="86">
        <f ca="1">Control!$C$7*Calculations!$C$82*INDEX('Monthly Data'!N:N,Calculations!$C$116+MOD(AN193,Calculations!$C$118))+Control!$C$7*Calculations!$C$83*INDEX('Monthly Data'!O:O,Calculations!$C$116+MOD(AN193,Calculations!$C$118))+Control!$C$7*Calculations!$C$84*INDEX('Monthly Data'!P:P,Calculations!$C$116+MOD(AN193,Calculations!$C$118))+Control!$C$7*Calculations!$C$85*INDEX('Monthly Data'!Q:Q,Calculations!$C$116+MOD(AN193,Calculations!$C$118))+(1-Control!$C$7*Calculations!$C$87)*INDEX('Monthly Data'!R:R,Calculations!$C$116+MOD(AN193,Calculations!$C$118))</f>
        <v>3.6332715283247441E-2</v>
      </c>
      <c r="FE193" s="86">
        <f ca="1">Control!$C$7*Calculations!$C$82*INDEX('Monthly Data'!N:N,Calculations!$C$116+MOD(AO193,Calculations!$C$118))+Control!$C$7*Calculations!$C$83*INDEX('Monthly Data'!O:O,Calculations!$C$116+MOD(AO193,Calculations!$C$118))+Control!$C$7*Calculations!$C$84*INDEX('Monthly Data'!P:P,Calculations!$C$116+MOD(AO193,Calculations!$C$118))+Control!$C$7*Calculations!$C$85*INDEX('Monthly Data'!Q:Q,Calculations!$C$116+MOD(AO193,Calculations!$C$118))+(1-Control!$C$7*Calculations!$C$87)*INDEX('Monthly Data'!R:R,Calculations!$C$116+MOD(AO193,Calculations!$C$118))</f>
        <v>-2.072517756005474E-2</v>
      </c>
      <c r="FF193" s="86">
        <f ca="1">Control!$C$7*Calculations!$C$82*INDEX('Monthly Data'!N:N,Calculations!$C$116+MOD(AP193,Calculations!$C$118))+Control!$C$7*Calculations!$C$83*INDEX('Monthly Data'!O:O,Calculations!$C$116+MOD(AP193,Calculations!$C$118))+Control!$C$7*Calculations!$C$84*INDEX('Monthly Data'!P:P,Calculations!$C$116+MOD(AP193,Calculations!$C$118))+Control!$C$7*Calculations!$C$85*INDEX('Monthly Data'!Q:Q,Calculations!$C$116+MOD(AP193,Calculations!$C$118))+(1-Control!$C$7*Calculations!$C$87)*INDEX('Monthly Data'!R:R,Calculations!$C$116+MOD(AP193,Calculations!$C$118))</f>
        <v>5.8868730207813358E-3</v>
      </c>
      <c r="FG193" s="86">
        <f ca="1">Control!$C$7*Calculations!$C$82*INDEX('Monthly Data'!N:N,Calculations!$C$116+MOD(AQ193,Calculations!$C$118))+Control!$C$7*Calculations!$C$83*INDEX('Monthly Data'!O:O,Calculations!$C$116+MOD(AQ193,Calculations!$C$118))+Control!$C$7*Calculations!$C$84*INDEX('Monthly Data'!P:P,Calculations!$C$116+MOD(AQ193,Calculations!$C$118))+Control!$C$7*Calculations!$C$85*INDEX('Monthly Data'!Q:Q,Calculations!$C$116+MOD(AQ193,Calculations!$C$118))+(1-Control!$C$7*Calculations!$C$87)*INDEX('Monthly Data'!R:R,Calculations!$C$116+MOD(AQ193,Calculations!$C$118))</f>
        <v>2.4842166689046628E-2</v>
      </c>
      <c r="FH193" s="86">
        <f ca="1">Control!$C$7*Calculations!$C$82*INDEX('Monthly Data'!N:N,Calculations!$C$116+MOD(AR193,Calculations!$C$118))+Control!$C$7*Calculations!$C$83*INDEX('Monthly Data'!O:O,Calculations!$C$116+MOD(AR193,Calculations!$C$118))+Control!$C$7*Calculations!$C$84*INDEX('Monthly Data'!P:P,Calculations!$C$116+MOD(AR193,Calculations!$C$118))+Control!$C$7*Calculations!$C$85*INDEX('Monthly Data'!Q:Q,Calculations!$C$116+MOD(AR193,Calculations!$C$118))+(1-Control!$C$7*Calculations!$C$87)*INDEX('Monthly Data'!R:R,Calculations!$C$116+MOD(AR193,Calculations!$C$118))</f>
        <v>2.3206536303657571E-2</v>
      </c>
      <c r="FI193" s="86">
        <f ca="1">Control!$C$7*Calculations!$C$82*INDEX('Monthly Data'!N:N,Calculations!$C$116+MOD(AS193,Calculations!$C$118))+Control!$C$7*Calculations!$C$83*INDEX('Monthly Data'!O:O,Calculations!$C$116+MOD(AS193,Calculations!$C$118))+Control!$C$7*Calculations!$C$84*INDEX('Monthly Data'!P:P,Calculations!$C$116+MOD(AS193,Calculations!$C$118))+Control!$C$7*Calculations!$C$85*INDEX('Monthly Data'!Q:Q,Calculations!$C$116+MOD(AS193,Calculations!$C$118))+(1-Control!$C$7*Calculations!$C$87)*INDEX('Monthly Data'!R:R,Calculations!$C$116+MOD(AS193,Calculations!$C$118))</f>
        <v>2.2757992058453024E-3</v>
      </c>
      <c r="FJ193" s="86">
        <f ca="1">Control!$C$7*Calculations!$C$82*INDEX('Monthly Data'!N:N,Calculations!$C$116+MOD(AT193,Calculations!$C$118))+Control!$C$7*Calculations!$C$83*INDEX('Monthly Data'!O:O,Calculations!$C$116+MOD(AT193,Calculations!$C$118))+Control!$C$7*Calculations!$C$84*INDEX('Monthly Data'!P:P,Calculations!$C$116+MOD(AT193,Calculations!$C$118))+Control!$C$7*Calculations!$C$85*INDEX('Monthly Data'!Q:Q,Calculations!$C$116+MOD(AT193,Calculations!$C$118))+(1-Control!$C$7*Calculations!$C$87)*INDEX('Monthly Data'!R:R,Calculations!$C$116+MOD(AT193,Calculations!$C$118))</f>
        <v>-1.8530040247387896E-2</v>
      </c>
      <c r="FK193" s="86">
        <f ca="1">Control!$C$7*Calculations!$C$82*INDEX('Monthly Data'!N:N,Calculations!$C$116+MOD(AU193,Calculations!$C$118))+Control!$C$7*Calculations!$C$83*INDEX('Monthly Data'!O:O,Calculations!$C$116+MOD(AU193,Calculations!$C$118))+Control!$C$7*Calculations!$C$84*INDEX('Monthly Data'!P:P,Calculations!$C$116+MOD(AU193,Calculations!$C$118))+Control!$C$7*Calculations!$C$85*INDEX('Monthly Data'!Q:Q,Calculations!$C$116+MOD(AU193,Calculations!$C$118))+(1-Control!$C$7*Calculations!$C$87)*INDEX('Monthly Data'!R:R,Calculations!$C$116+MOD(AU193,Calculations!$C$118))</f>
        <v>1.7484305259657981E-2</v>
      </c>
      <c r="FL193" s="86">
        <f ca="1">Control!$C$7*Calculations!$C$82*INDEX('Monthly Data'!N:N,Calculations!$C$116+MOD(AV193,Calculations!$C$118))+Control!$C$7*Calculations!$C$83*INDEX('Monthly Data'!O:O,Calculations!$C$116+MOD(AV193,Calculations!$C$118))+Control!$C$7*Calculations!$C$84*INDEX('Monthly Data'!P:P,Calculations!$C$116+MOD(AV193,Calculations!$C$118))+Control!$C$7*Calculations!$C$85*INDEX('Monthly Data'!Q:Q,Calculations!$C$116+MOD(AV193,Calculations!$C$118))+(1-Control!$C$7*Calculations!$C$87)*INDEX('Monthly Data'!R:R,Calculations!$C$116+MOD(AV193,Calculations!$C$118))</f>
        <v>7.5897487599915015E-3</v>
      </c>
      <c r="FM193" s="86">
        <f ca="1">Control!$C$7*Calculations!$C$82*INDEX('Monthly Data'!N:N,Calculations!$C$116+MOD(AW193,Calculations!$C$118))+Control!$C$7*Calculations!$C$83*INDEX('Monthly Data'!O:O,Calculations!$C$116+MOD(AW193,Calculations!$C$118))+Control!$C$7*Calculations!$C$84*INDEX('Monthly Data'!P:P,Calculations!$C$116+MOD(AW193,Calculations!$C$118))+Control!$C$7*Calculations!$C$85*INDEX('Monthly Data'!Q:Q,Calculations!$C$116+MOD(AW193,Calculations!$C$118))+(1-Control!$C$7*Calculations!$C$87)*INDEX('Monthly Data'!R:R,Calculations!$C$116+MOD(AW193,Calculations!$C$118))</f>
        <v>-7.5539743260223157E-3</v>
      </c>
      <c r="FN193" s="86">
        <f ca="1">Control!$C$7*Calculations!$C$82*INDEX('Monthly Data'!N:N,Calculations!$C$116+MOD(AX193,Calculations!$C$118))+Control!$C$7*Calculations!$C$83*INDEX('Monthly Data'!O:O,Calculations!$C$116+MOD(AX193,Calculations!$C$118))+Control!$C$7*Calculations!$C$84*INDEX('Monthly Data'!P:P,Calculations!$C$116+MOD(AX193,Calculations!$C$118))+Control!$C$7*Calculations!$C$85*INDEX('Monthly Data'!Q:Q,Calculations!$C$116+MOD(AX193,Calculations!$C$118))+(1-Control!$C$7*Calculations!$C$87)*INDEX('Monthly Data'!R:R,Calculations!$C$116+MOD(AX193,Calculations!$C$118))</f>
        <v>-1.9947061878162777E-2</v>
      </c>
      <c r="FO193" s="86">
        <f ca="1">Control!$C$7*Calculations!$C$82*INDEX('Monthly Data'!N:N,Calculations!$C$116+MOD(AY193,Calculations!$C$118))+Control!$C$7*Calculations!$C$83*INDEX('Monthly Data'!O:O,Calculations!$C$116+MOD(AY193,Calculations!$C$118))+Control!$C$7*Calculations!$C$84*INDEX('Monthly Data'!P:P,Calculations!$C$116+MOD(AY193,Calculations!$C$118))+Control!$C$7*Calculations!$C$85*INDEX('Monthly Data'!Q:Q,Calculations!$C$116+MOD(AY193,Calculations!$C$118))+(1-Control!$C$7*Calculations!$C$87)*INDEX('Monthly Data'!R:R,Calculations!$C$116+MOD(AY193,Calculations!$C$118))</f>
        <v>-4.0413381192162513E-2</v>
      </c>
      <c r="FP193" s="86">
        <f ca="1">Control!$C$7*Calculations!$C$82*INDEX('Monthly Data'!N:N,Calculations!$C$116+MOD(AZ193,Calculations!$C$118))+Control!$C$7*Calculations!$C$83*INDEX('Monthly Data'!O:O,Calculations!$C$116+MOD(AZ193,Calculations!$C$118))+Control!$C$7*Calculations!$C$84*INDEX('Monthly Data'!P:P,Calculations!$C$116+MOD(AZ193,Calculations!$C$118))+Control!$C$7*Calculations!$C$85*INDEX('Monthly Data'!Q:Q,Calculations!$C$116+MOD(AZ193,Calculations!$C$118))+(1-Control!$C$7*Calculations!$C$87)*INDEX('Monthly Data'!R:R,Calculations!$C$116+MOD(AZ193,Calculations!$C$118))</f>
        <v>9.9793409618087695E-3</v>
      </c>
      <c r="FQ193" s="86">
        <f ca="1">Control!$C$7*Calculations!$C$82*INDEX('Monthly Data'!N:N,Calculations!$C$116+MOD(BA193,Calculations!$C$118))+Control!$C$7*Calculations!$C$83*INDEX('Monthly Data'!O:O,Calculations!$C$116+MOD(BA193,Calculations!$C$118))+Control!$C$7*Calculations!$C$84*INDEX('Monthly Data'!P:P,Calculations!$C$116+MOD(BA193,Calculations!$C$118))+Control!$C$7*Calculations!$C$85*INDEX('Monthly Data'!Q:Q,Calculations!$C$116+MOD(BA193,Calculations!$C$118))+(1-Control!$C$7*Calculations!$C$87)*INDEX('Monthly Data'!R:R,Calculations!$C$116+MOD(BA193,Calculations!$C$118))</f>
        <v>1.5063457444773597E-2</v>
      </c>
      <c r="FR193" s="86">
        <f ca="1">Control!$C$7*Calculations!$C$82*INDEX('Monthly Data'!N:N,Calculations!$C$116+MOD(BB193,Calculations!$C$118))+Control!$C$7*Calculations!$C$83*INDEX('Monthly Data'!O:O,Calculations!$C$116+MOD(BB193,Calculations!$C$118))+Control!$C$7*Calculations!$C$84*INDEX('Monthly Data'!P:P,Calculations!$C$116+MOD(BB193,Calculations!$C$118))+Control!$C$7*Calculations!$C$85*INDEX('Monthly Data'!Q:Q,Calculations!$C$116+MOD(BB193,Calculations!$C$118))+(1-Control!$C$7*Calculations!$C$87)*INDEX('Monthly Data'!R:R,Calculations!$C$116+MOD(BB193,Calculations!$C$118))</f>
        <v>1.0353752315110615E-2</v>
      </c>
      <c r="FS193" s="86">
        <f ca="1">Control!$C$7*Calculations!$C$82*INDEX('Monthly Data'!N:N,Calculations!$C$116+MOD(BC193,Calculations!$C$118))+Control!$C$7*Calculations!$C$83*INDEX('Monthly Data'!O:O,Calculations!$C$116+MOD(BC193,Calculations!$C$118))+Control!$C$7*Calculations!$C$84*INDEX('Monthly Data'!P:P,Calculations!$C$116+MOD(BC193,Calculations!$C$118))+Control!$C$7*Calculations!$C$85*INDEX('Monthly Data'!Q:Q,Calculations!$C$116+MOD(BC193,Calculations!$C$118))+(1-Control!$C$7*Calculations!$C$87)*INDEX('Monthly Data'!R:R,Calculations!$C$116+MOD(BC193,Calculations!$C$118))</f>
        <v>3.9251937367756782E-3</v>
      </c>
      <c r="FT193" s="86">
        <f ca="1">Control!$C$7*Calculations!$C$82*INDEX('Monthly Data'!N:N,Calculations!$C$116+MOD(BD193,Calculations!$C$118))+Control!$C$7*Calculations!$C$83*INDEX('Monthly Data'!O:O,Calculations!$C$116+MOD(BD193,Calculations!$C$118))+Control!$C$7*Calculations!$C$84*INDEX('Monthly Data'!P:P,Calculations!$C$116+MOD(BD193,Calculations!$C$118))+Control!$C$7*Calculations!$C$85*INDEX('Monthly Data'!Q:Q,Calculations!$C$116+MOD(BD193,Calculations!$C$118))+(1-Control!$C$7*Calculations!$C$87)*INDEX('Monthly Data'!R:R,Calculations!$C$116+MOD(BD193,Calculations!$C$118))</f>
        <v>7.9764341593600071E-3</v>
      </c>
      <c r="FU193" s="86">
        <f ca="1">Control!$C$7*Calculations!$C$82*INDEX('Monthly Data'!N:N,Calculations!$C$116+MOD(BE193,Calculations!$C$118))+Control!$C$7*Calculations!$C$83*INDEX('Monthly Data'!O:O,Calculations!$C$116+MOD(BE193,Calculations!$C$118))+Control!$C$7*Calculations!$C$84*INDEX('Monthly Data'!P:P,Calculations!$C$116+MOD(BE193,Calculations!$C$118))+Control!$C$7*Calculations!$C$85*INDEX('Monthly Data'!Q:Q,Calculations!$C$116+MOD(BE193,Calculations!$C$118))+(1-Control!$C$7*Calculations!$C$87)*INDEX('Monthly Data'!R:R,Calculations!$C$116+MOD(BE193,Calculations!$C$118))</f>
        <v>3.9251937367756782E-3</v>
      </c>
      <c r="FV193" s="86">
        <f ca="1">Control!$C$7*Calculations!$C$82*INDEX('Monthly Data'!N:N,Calculations!$C$116+MOD(BF193,Calculations!$C$118))+Control!$C$7*Calculations!$C$83*INDEX('Monthly Data'!O:O,Calculations!$C$116+MOD(BF193,Calculations!$C$118))+Control!$C$7*Calculations!$C$84*INDEX('Monthly Data'!P:P,Calculations!$C$116+MOD(BF193,Calculations!$C$118))+Control!$C$7*Calculations!$C$85*INDEX('Monthly Data'!Q:Q,Calculations!$C$116+MOD(BF193,Calculations!$C$118))+(1-Control!$C$7*Calculations!$C$87)*INDEX('Monthly Data'!R:R,Calculations!$C$116+MOD(BF193,Calculations!$C$118))</f>
        <v>2.3206536303657571E-2</v>
      </c>
      <c r="FW193" s="86">
        <f ca="1">Control!$C$7*Calculations!$C$82*INDEX('Monthly Data'!N:N,Calculations!$C$116+MOD(BG193,Calculations!$C$118))+Control!$C$7*Calculations!$C$83*INDEX('Monthly Data'!O:O,Calculations!$C$116+MOD(BG193,Calculations!$C$118))+Control!$C$7*Calculations!$C$84*INDEX('Monthly Data'!P:P,Calculations!$C$116+MOD(BG193,Calculations!$C$118))+Control!$C$7*Calculations!$C$85*INDEX('Monthly Data'!Q:Q,Calculations!$C$116+MOD(BG193,Calculations!$C$118))+(1-Control!$C$7*Calculations!$C$87)*INDEX('Monthly Data'!R:R,Calculations!$C$116+MOD(BG193,Calculations!$C$118))</f>
        <v>2.2757992058453024E-3</v>
      </c>
      <c r="FX193" s="86">
        <f ca="1">Control!$C$7*Calculations!$C$82*INDEX('Monthly Data'!N:N,Calculations!$C$116+MOD(BH193,Calculations!$C$118))+Control!$C$7*Calculations!$C$83*INDEX('Monthly Data'!O:O,Calculations!$C$116+MOD(BH193,Calculations!$C$118))+Control!$C$7*Calculations!$C$84*INDEX('Monthly Data'!P:P,Calculations!$C$116+MOD(BH193,Calculations!$C$118))+Control!$C$7*Calculations!$C$85*INDEX('Monthly Data'!Q:Q,Calculations!$C$116+MOD(BH193,Calculations!$C$118))+(1-Control!$C$7*Calculations!$C$87)*INDEX('Monthly Data'!R:R,Calculations!$C$116+MOD(BH193,Calculations!$C$118))</f>
        <v>-7.5539743260223157E-3</v>
      </c>
      <c r="FY193" s="86">
        <f ca="1">Control!$C$7*Calculations!$C$82*INDEX('Monthly Data'!N:N,Calculations!$C$116+MOD(BI193,Calculations!$C$118))+Control!$C$7*Calculations!$C$83*INDEX('Monthly Data'!O:O,Calculations!$C$116+MOD(BI193,Calculations!$C$118))+Control!$C$7*Calculations!$C$84*INDEX('Monthly Data'!P:P,Calculations!$C$116+MOD(BI193,Calculations!$C$118))+Control!$C$7*Calculations!$C$85*INDEX('Monthly Data'!Q:Q,Calculations!$C$116+MOD(BI193,Calculations!$C$118))+(1-Control!$C$7*Calculations!$C$87)*INDEX('Monthly Data'!R:R,Calculations!$C$116+MOD(BI193,Calculations!$C$118))</f>
        <v>-2.072517756005474E-2</v>
      </c>
      <c r="FZ193" s="86">
        <f ca="1">Control!$C$7*Calculations!$C$82*INDEX('Monthly Data'!N:N,Calculations!$C$116+MOD(BJ193,Calculations!$C$118))+Control!$C$7*Calculations!$C$83*INDEX('Monthly Data'!O:O,Calculations!$C$116+MOD(BJ193,Calculations!$C$118))+Control!$C$7*Calculations!$C$84*INDEX('Monthly Data'!P:P,Calculations!$C$116+MOD(BJ193,Calculations!$C$118))+Control!$C$7*Calculations!$C$85*INDEX('Monthly Data'!Q:Q,Calculations!$C$116+MOD(BJ193,Calculations!$C$118))+(1-Control!$C$7*Calculations!$C$87)*INDEX('Monthly Data'!R:R,Calculations!$C$116+MOD(BJ193,Calculations!$C$118))</f>
        <v>1.0018681835149534E-3</v>
      </c>
      <c r="GA193" s="86">
        <f ca="1">Control!$C$7*Calculations!$C$82*INDEX('Monthly Data'!N:N,Calculations!$C$116+MOD(BK193,Calculations!$C$118))+Control!$C$7*Calculations!$C$83*INDEX('Monthly Data'!O:O,Calculations!$C$116+MOD(BK193,Calculations!$C$118))+Control!$C$7*Calculations!$C$84*INDEX('Monthly Data'!P:P,Calculations!$C$116+MOD(BK193,Calculations!$C$118))+Control!$C$7*Calculations!$C$85*INDEX('Monthly Data'!Q:Q,Calculations!$C$116+MOD(BK193,Calculations!$C$118))+(1-Control!$C$7*Calculations!$C$87)*INDEX('Monthly Data'!R:R,Calculations!$C$116+MOD(BK193,Calculations!$C$118))</f>
        <v>-1.0485101266941802E-2</v>
      </c>
      <c r="GB193" s="86">
        <f ca="1">Control!$C$7*Calculations!$C$82*INDEX('Monthly Data'!N:N,Calculations!$C$116+MOD(BL193,Calculations!$C$118))+Control!$C$7*Calculations!$C$83*INDEX('Monthly Data'!O:O,Calculations!$C$116+MOD(BL193,Calculations!$C$118))+Control!$C$7*Calculations!$C$84*INDEX('Monthly Data'!P:P,Calculations!$C$116+MOD(BL193,Calculations!$C$118))+Control!$C$7*Calculations!$C$85*INDEX('Monthly Data'!Q:Q,Calculations!$C$116+MOD(BL193,Calculations!$C$118))+(1-Control!$C$7*Calculations!$C$87)*INDEX('Monthly Data'!R:R,Calculations!$C$116+MOD(BL193,Calculations!$C$118))</f>
        <v>2.9708469559001142E-2</v>
      </c>
      <c r="GC193" s="86">
        <f ca="1">Control!$C$7*Calculations!$C$82*INDEX('Monthly Data'!N:N,Calculations!$C$116+MOD(BM193,Calculations!$C$118))+Control!$C$7*Calculations!$C$83*INDEX('Monthly Data'!O:O,Calculations!$C$116+MOD(BM193,Calculations!$C$118))+Control!$C$7*Calculations!$C$84*INDEX('Monthly Data'!P:P,Calculations!$C$116+MOD(BM193,Calculations!$C$118))+Control!$C$7*Calculations!$C$85*INDEX('Monthly Data'!Q:Q,Calculations!$C$116+MOD(BM193,Calculations!$C$118))+(1-Control!$C$7*Calculations!$C$87)*INDEX('Monthly Data'!R:R,Calculations!$C$116+MOD(BM193,Calculations!$C$118))</f>
        <v>1.5216630695380906E-2</v>
      </c>
      <c r="GD193" s="86">
        <f ca="1">Control!$C$7*Calculations!$C$82*INDEX('Monthly Data'!N:N,Calculations!$C$116+MOD(BN193,Calculations!$C$118))+Control!$C$7*Calculations!$C$83*INDEX('Monthly Data'!O:O,Calculations!$C$116+MOD(BN193,Calculations!$C$118))+Control!$C$7*Calculations!$C$84*INDEX('Monthly Data'!P:P,Calculations!$C$116+MOD(BN193,Calculations!$C$118))+Control!$C$7*Calculations!$C$85*INDEX('Monthly Data'!Q:Q,Calculations!$C$116+MOD(BN193,Calculations!$C$118))+(1-Control!$C$7*Calculations!$C$87)*INDEX('Monthly Data'!R:R,Calculations!$C$116+MOD(BN193,Calculations!$C$118))</f>
        <v>5.8868730207813358E-3</v>
      </c>
      <c r="GE193" s="86">
        <f ca="1">Control!$C$7*Calculations!$C$82*INDEX('Monthly Data'!N:N,Calculations!$C$116+MOD(BO193,Calculations!$C$118))+Control!$C$7*Calculations!$C$83*INDEX('Monthly Data'!O:O,Calculations!$C$116+MOD(BO193,Calculations!$C$118))+Control!$C$7*Calculations!$C$84*INDEX('Monthly Data'!P:P,Calculations!$C$116+MOD(BO193,Calculations!$C$118))+Control!$C$7*Calculations!$C$85*INDEX('Monthly Data'!Q:Q,Calculations!$C$116+MOD(BO193,Calculations!$C$118))+(1-Control!$C$7*Calculations!$C$87)*INDEX('Monthly Data'!R:R,Calculations!$C$116+MOD(BO193,Calculations!$C$118))</f>
        <v>4.4327772793586687E-3</v>
      </c>
      <c r="GF193" s="86">
        <f ca="1">Control!$C$7*Calculations!$C$82*INDEX('Monthly Data'!N:N,Calculations!$C$116+MOD(BP193,Calculations!$C$118))+Control!$C$7*Calculations!$C$83*INDEX('Monthly Data'!O:O,Calculations!$C$116+MOD(BP193,Calculations!$C$118))+Control!$C$7*Calculations!$C$84*INDEX('Monthly Data'!P:P,Calculations!$C$116+MOD(BP193,Calculations!$C$118))+Control!$C$7*Calculations!$C$85*INDEX('Monthly Data'!Q:Q,Calculations!$C$116+MOD(BP193,Calculations!$C$118))+(1-Control!$C$7*Calculations!$C$87)*INDEX('Monthly Data'!R:R,Calculations!$C$116+MOD(BP193,Calculations!$C$118))</f>
        <v>5.1279584938936244E-2</v>
      </c>
      <c r="GG193" s="86">
        <f ca="1">Control!$C$7*Calculations!$C$82*INDEX('Monthly Data'!N:N,Calculations!$C$116+MOD(BQ193,Calculations!$C$118))+Control!$C$7*Calculations!$C$83*INDEX('Monthly Data'!O:O,Calculations!$C$116+MOD(BQ193,Calculations!$C$118))+Control!$C$7*Calculations!$C$84*INDEX('Monthly Data'!P:P,Calculations!$C$116+MOD(BQ193,Calculations!$C$118))+Control!$C$7*Calculations!$C$85*INDEX('Monthly Data'!Q:Q,Calculations!$C$116+MOD(BQ193,Calculations!$C$118))+(1-Control!$C$7*Calculations!$C$87)*INDEX('Monthly Data'!R:R,Calculations!$C$116+MOD(BQ193,Calculations!$C$118))</f>
        <v>1.3891304280773396E-2</v>
      </c>
      <c r="GH193" s="86">
        <f ca="1">Control!$C$7*Calculations!$C$82*INDEX('Monthly Data'!N:N,Calculations!$C$116+MOD(BR193,Calculations!$C$118))+Control!$C$7*Calculations!$C$83*INDEX('Monthly Data'!O:O,Calculations!$C$116+MOD(BR193,Calculations!$C$118))+Control!$C$7*Calculations!$C$84*INDEX('Monthly Data'!P:P,Calculations!$C$116+MOD(BR193,Calculations!$C$118))+Control!$C$7*Calculations!$C$85*INDEX('Monthly Data'!Q:Q,Calculations!$C$116+MOD(BR193,Calculations!$C$118))+(1-Control!$C$7*Calculations!$C$87)*INDEX('Monthly Data'!R:R,Calculations!$C$116+MOD(BR193,Calculations!$C$118))</f>
        <v>1.5063457444773597E-2</v>
      </c>
      <c r="GI193" s="86">
        <f ca="1">Control!$C$7*Calculations!$C$82*INDEX('Monthly Data'!N:N,Calculations!$C$116+MOD(BS193,Calculations!$C$118))+Control!$C$7*Calculations!$C$83*INDEX('Monthly Data'!O:O,Calculations!$C$116+MOD(BS193,Calculations!$C$118))+Control!$C$7*Calculations!$C$84*INDEX('Monthly Data'!P:P,Calculations!$C$116+MOD(BS193,Calculations!$C$118))+Control!$C$7*Calculations!$C$85*INDEX('Monthly Data'!Q:Q,Calculations!$C$116+MOD(BS193,Calculations!$C$118))+(1-Control!$C$7*Calculations!$C$87)*INDEX('Monthly Data'!R:R,Calculations!$C$116+MOD(BS193,Calculations!$C$118))</f>
        <v>1.0018681835149534E-3</v>
      </c>
      <c r="GJ193" s="86">
        <f ca="1">Control!$C$7*Calculations!$C$82*INDEX('Monthly Data'!N:N,Calculations!$C$116+MOD(BT193,Calculations!$C$118))+Control!$C$7*Calculations!$C$83*INDEX('Monthly Data'!O:O,Calculations!$C$116+MOD(BT193,Calculations!$C$118))+Control!$C$7*Calculations!$C$84*INDEX('Monthly Data'!P:P,Calculations!$C$116+MOD(BT193,Calculations!$C$118))+Control!$C$7*Calculations!$C$85*INDEX('Monthly Data'!Q:Q,Calculations!$C$116+MOD(BT193,Calculations!$C$118))+(1-Control!$C$7*Calculations!$C$87)*INDEX('Monthly Data'!R:R,Calculations!$C$116+MOD(BT193,Calculations!$C$118))</f>
        <v>3.5231336013669103E-2</v>
      </c>
      <c r="GK193" s="86">
        <f ca="1">Control!$C$7*Calculations!$C$82*INDEX('Monthly Data'!N:N,Calculations!$C$116+MOD(BU193,Calculations!$C$118))+Control!$C$7*Calculations!$C$83*INDEX('Monthly Data'!O:O,Calculations!$C$116+MOD(BU193,Calculations!$C$118))+Control!$C$7*Calculations!$C$84*INDEX('Monthly Data'!P:P,Calculations!$C$116+MOD(BU193,Calculations!$C$118))+Control!$C$7*Calculations!$C$85*INDEX('Monthly Data'!Q:Q,Calculations!$C$116+MOD(BU193,Calculations!$C$118))+(1-Control!$C$7*Calculations!$C$87)*INDEX('Monthly Data'!R:R,Calculations!$C$116+MOD(BU193,Calculations!$C$118))</f>
        <v>1.5216630695380906E-2</v>
      </c>
      <c r="GL193" s="86">
        <f ca="1">Control!$C$7*Calculations!$C$82*INDEX('Monthly Data'!N:N,Calculations!$C$116+MOD(BV193,Calculations!$C$118))+Control!$C$7*Calculations!$C$83*INDEX('Monthly Data'!O:O,Calculations!$C$116+MOD(BV193,Calculations!$C$118))+Control!$C$7*Calculations!$C$84*INDEX('Monthly Data'!P:P,Calculations!$C$116+MOD(BV193,Calculations!$C$118))+Control!$C$7*Calculations!$C$85*INDEX('Monthly Data'!Q:Q,Calculations!$C$116+MOD(BV193,Calculations!$C$118))+(1-Control!$C$7*Calculations!$C$87)*INDEX('Monthly Data'!R:R,Calculations!$C$116+MOD(BV193,Calculations!$C$118))</f>
        <v>9.9793409618087695E-3</v>
      </c>
      <c r="GM193" s="86">
        <f ca="1">Control!$C$7*Calculations!$C$82*INDEX('Monthly Data'!N:N,Calculations!$C$116+MOD(BW193,Calculations!$C$118))+Control!$C$7*Calculations!$C$83*INDEX('Monthly Data'!O:O,Calculations!$C$116+MOD(BW193,Calculations!$C$118))+Control!$C$7*Calculations!$C$84*INDEX('Monthly Data'!P:P,Calculations!$C$116+MOD(BW193,Calculations!$C$118))+Control!$C$7*Calculations!$C$85*INDEX('Monthly Data'!Q:Q,Calculations!$C$116+MOD(BW193,Calculations!$C$118))+(1-Control!$C$7*Calculations!$C$87)*INDEX('Monthly Data'!R:R,Calculations!$C$116+MOD(BW193,Calculations!$C$118))</f>
        <v>5.1279584938936244E-2</v>
      </c>
      <c r="GN193" s="86">
        <f ca="1">Control!$C$7*Calculations!$C$82*INDEX('Monthly Data'!N:N,Calculations!$C$116+MOD(BX193,Calculations!$C$118))+Control!$C$7*Calculations!$C$83*INDEX('Monthly Data'!O:O,Calculations!$C$116+MOD(BX193,Calculations!$C$118))+Control!$C$7*Calculations!$C$84*INDEX('Monthly Data'!P:P,Calculations!$C$116+MOD(BX193,Calculations!$C$118))+Control!$C$7*Calculations!$C$85*INDEX('Monthly Data'!Q:Q,Calculations!$C$116+MOD(BX193,Calculations!$C$118))+(1-Control!$C$7*Calculations!$C$87)*INDEX('Monthly Data'!R:R,Calculations!$C$116+MOD(BX193,Calculations!$C$118))</f>
        <v>2.5790695379256122E-2</v>
      </c>
      <c r="GO193" s="86">
        <f ca="1">Control!$C$7*Calculations!$C$82*INDEX('Monthly Data'!N:N,Calculations!$C$116+MOD(BY193,Calculations!$C$118))+Control!$C$7*Calculations!$C$83*INDEX('Monthly Data'!O:O,Calculations!$C$116+MOD(BY193,Calculations!$C$118))+Control!$C$7*Calculations!$C$84*INDEX('Monthly Data'!P:P,Calculations!$C$116+MOD(BY193,Calculations!$C$118))+Control!$C$7*Calculations!$C$85*INDEX('Monthly Data'!Q:Q,Calculations!$C$116+MOD(BY193,Calculations!$C$118))+(1-Control!$C$7*Calculations!$C$87)*INDEX('Monthly Data'!R:R,Calculations!$C$116+MOD(BY193,Calculations!$C$118))</f>
        <v>7.9764341593600071E-3</v>
      </c>
      <c r="GP193" s="86">
        <f ca="1">Control!$C$7*Calculations!$C$82*INDEX('Monthly Data'!N:N,Calculations!$C$116+MOD(BZ193,Calculations!$C$118))+Control!$C$7*Calculations!$C$83*INDEX('Monthly Data'!O:O,Calculations!$C$116+MOD(BZ193,Calculations!$C$118))+Control!$C$7*Calculations!$C$84*INDEX('Monthly Data'!P:P,Calculations!$C$116+MOD(BZ193,Calculations!$C$118))+Control!$C$7*Calculations!$C$85*INDEX('Monthly Data'!Q:Q,Calculations!$C$116+MOD(BZ193,Calculations!$C$118))+(1-Control!$C$7*Calculations!$C$87)*INDEX('Monthly Data'!R:R,Calculations!$C$116+MOD(BZ193,Calculations!$C$118))</f>
        <v>1.1809891087585166E-2</v>
      </c>
      <c r="GQ193" s="86">
        <f ca="1">Control!$C$7*Calculations!$C$82*INDEX('Monthly Data'!N:N,Calculations!$C$116+MOD(CA193,Calculations!$C$118))+Control!$C$7*Calculations!$C$83*INDEX('Monthly Data'!O:O,Calculations!$C$116+MOD(CA193,Calculations!$C$118))+Control!$C$7*Calculations!$C$84*INDEX('Monthly Data'!P:P,Calculations!$C$116+MOD(CA193,Calculations!$C$118))+Control!$C$7*Calculations!$C$85*INDEX('Monthly Data'!Q:Q,Calculations!$C$116+MOD(CA193,Calculations!$C$118))+(1-Control!$C$7*Calculations!$C$87)*INDEX('Monthly Data'!R:R,Calculations!$C$116+MOD(CA193,Calculations!$C$118))</f>
        <v>-2.5168357537820856E-4</v>
      </c>
      <c r="GR193" s="86">
        <f ca="1">Control!$C$7*Calculations!$C$82*INDEX('Monthly Data'!N:N,Calculations!$C$116+MOD(CB193,Calculations!$C$118))+Control!$C$7*Calculations!$C$83*INDEX('Monthly Data'!O:O,Calculations!$C$116+MOD(CB193,Calculations!$C$118))+Control!$C$7*Calculations!$C$84*INDEX('Monthly Data'!P:P,Calculations!$C$116+MOD(CB193,Calculations!$C$118))+Control!$C$7*Calculations!$C$85*INDEX('Monthly Data'!Q:Q,Calculations!$C$116+MOD(CB193,Calculations!$C$118))+(1-Control!$C$7*Calculations!$C$87)*INDEX('Monthly Data'!R:R,Calculations!$C$116+MOD(CB193,Calculations!$C$118))</f>
        <v>3.9251937367756782E-3</v>
      </c>
      <c r="GS193" s="86">
        <f ca="1">Control!$C$7*Calculations!$C$82*INDEX('Monthly Data'!N:N,Calculations!$C$116+MOD(CC193,Calculations!$C$118))+Control!$C$7*Calculations!$C$83*INDEX('Monthly Data'!O:O,Calculations!$C$116+MOD(CC193,Calculations!$C$118))+Control!$C$7*Calculations!$C$84*INDEX('Monthly Data'!P:P,Calculations!$C$116+MOD(CC193,Calculations!$C$118))+Control!$C$7*Calculations!$C$85*INDEX('Monthly Data'!Q:Q,Calculations!$C$116+MOD(CC193,Calculations!$C$118))+(1-Control!$C$7*Calculations!$C$87)*INDEX('Monthly Data'!R:R,Calculations!$C$116+MOD(CC193,Calculations!$C$118))</f>
        <v>5.1279584938936244E-2</v>
      </c>
      <c r="GT193" s="86">
        <f ca="1">Control!$C$7*Calculations!$C$82*INDEX('Monthly Data'!N:N,Calculations!$C$116+MOD(CD193,Calculations!$C$118))+Control!$C$7*Calculations!$C$83*INDEX('Monthly Data'!O:O,Calculations!$C$116+MOD(CD193,Calculations!$C$118))+Control!$C$7*Calculations!$C$84*INDEX('Monthly Data'!P:P,Calculations!$C$116+MOD(CD193,Calculations!$C$118))+Control!$C$7*Calculations!$C$85*INDEX('Monthly Data'!Q:Q,Calculations!$C$116+MOD(CD193,Calculations!$C$118))+(1-Control!$C$7*Calculations!$C$87)*INDEX('Monthly Data'!R:R,Calculations!$C$116+MOD(CD193,Calculations!$C$118))</f>
        <v>2.4722579420195831E-2</v>
      </c>
      <c r="GU193" s="86">
        <f ca="1">Control!$C$7*Calculations!$C$82*INDEX('Monthly Data'!N:N,Calculations!$C$116+MOD(CE193,Calculations!$C$118))+Control!$C$7*Calculations!$C$83*INDEX('Monthly Data'!O:O,Calculations!$C$116+MOD(CE193,Calculations!$C$118))+Control!$C$7*Calculations!$C$84*INDEX('Monthly Data'!P:P,Calculations!$C$116+MOD(CE193,Calculations!$C$118))+Control!$C$7*Calculations!$C$85*INDEX('Monthly Data'!Q:Q,Calculations!$C$116+MOD(CE193,Calculations!$C$118))+(1-Control!$C$7*Calculations!$C$87)*INDEX('Monthly Data'!R:R,Calculations!$C$116+MOD(CE193,Calculations!$C$118))</f>
        <v>1.50127906355989E-2</v>
      </c>
      <c r="GV193" s="86">
        <f ca="1">Control!$C$7*Calculations!$C$82*INDEX('Monthly Data'!N:N,Calculations!$C$116+MOD(CF193,Calculations!$C$118))+Control!$C$7*Calculations!$C$83*INDEX('Monthly Data'!O:O,Calculations!$C$116+MOD(CF193,Calculations!$C$118))+Control!$C$7*Calculations!$C$84*INDEX('Monthly Data'!P:P,Calculations!$C$116+MOD(CF193,Calculations!$C$118))+Control!$C$7*Calculations!$C$85*INDEX('Monthly Data'!Q:Q,Calculations!$C$116+MOD(CF193,Calculations!$C$118))+(1-Control!$C$7*Calculations!$C$87)*INDEX('Monthly Data'!R:R,Calculations!$C$116+MOD(CF193,Calculations!$C$118))</f>
        <v>-1.5984879994281095E-2</v>
      </c>
      <c r="GW193" s="86">
        <f ca="1">Control!$C$7*Calculations!$C$82*INDEX('Monthly Data'!N:N,Calculations!$C$116+MOD(CG193,Calculations!$C$118))+Control!$C$7*Calculations!$C$83*INDEX('Monthly Data'!O:O,Calculations!$C$116+MOD(CG193,Calculations!$C$118))+Control!$C$7*Calculations!$C$84*INDEX('Monthly Data'!P:P,Calculations!$C$116+MOD(CG193,Calculations!$C$118))+Control!$C$7*Calculations!$C$85*INDEX('Monthly Data'!Q:Q,Calculations!$C$116+MOD(CG193,Calculations!$C$118))+(1-Control!$C$7*Calculations!$C$87)*INDEX('Monthly Data'!R:R,Calculations!$C$116+MOD(CG193,Calculations!$C$118))</f>
        <v>1.1704119272391494E-2</v>
      </c>
      <c r="GX193" s="86">
        <f ca="1">Control!$C$7*Calculations!$C$82*INDEX('Monthly Data'!N:N,Calculations!$C$116+MOD(CH193,Calculations!$C$118))+Control!$C$7*Calculations!$C$83*INDEX('Monthly Data'!O:O,Calculations!$C$116+MOD(CH193,Calculations!$C$118))+Control!$C$7*Calculations!$C$84*INDEX('Monthly Data'!P:P,Calculations!$C$116+MOD(CH193,Calculations!$C$118))+Control!$C$7*Calculations!$C$85*INDEX('Monthly Data'!Q:Q,Calculations!$C$116+MOD(CH193,Calculations!$C$118))+(1-Control!$C$7*Calculations!$C$87)*INDEX('Monthly Data'!R:R,Calculations!$C$116+MOD(CH193,Calculations!$C$118))</f>
        <v>4.5132804118240749E-2</v>
      </c>
      <c r="GY193" s="86">
        <f ca="1">Control!$C$7*Calculations!$C$82*INDEX('Monthly Data'!N:N,Calculations!$C$116+MOD(CI193,Calculations!$C$118))+Control!$C$7*Calculations!$C$83*INDEX('Monthly Data'!O:O,Calculations!$C$116+MOD(CI193,Calculations!$C$118))+Control!$C$7*Calculations!$C$84*INDEX('Monthly Data'!P:P,Calculations!$C$116+MOD(CI193,Calculations!$C$118))+Control!$C$7*Calculations!$C$85*INDEX('Monthly Data'!Q:Q,Calculations!$C$116+MOD(CI193,Calculations!$C$118))+(1-Control!$C$7*Calculations!$C$87)*INDEX('Monthly Data'!R:R,Calculations!$C$116+MOD(CI193,Calculations!$C$118))</f>
        <v>3.9251937367756782E-3</v>
      </c>
      <c r="GZ193" s="86">
        <f ca="1">Control!$C$7*Calculations!$C$82*INDEX('Monthly Data'!N:N,Calculations!$C$116+MOD(CJ193,Calculations!$C$118))+Control!$C$7*Calculations!$C$83*INDEX('Monthly Data'!O:O,Calculations!$C$116+MOD(CJ193,Calculations!$C$118))+Control!$C$7*Calculations!$C$84*INDEX('Monthly Data'!P:P,Calculations!$C$116+MOD(CJ193,Calculations!$C$118))+Control!$C$7*Calculations!$C$85*INDEX('Monthly Data'!Q:Q,Calculations!$C$116+MOD(CJ193,Calculations!$C$118))+(1-Control!$C$7*Calculations!$C$87)*INDEX('Monthly Data'!R:R,Calculations!$C$116+MOD(CJ193,Calculations!$C$118))</f>
        <v>1.3891304280773396E-2</v>
      </c>
      <c r="HA193" s="86">
        <f ca="1">Control!$C$7*Calculations!$C$82*INDEX('Monthly Data'!N:N,Calculations!$C$116+MOD(CK193,Calculations!$C$118))+Control!$C$7*Calculations!$C$83*INDEX('Monthly Data'!O:O,Calculations!$C$116+MOD(CK193,Calculations!$C$118))+Control!$C$7*Calculations!$C$84*INDEX('Monthly Data'!P:P,Calculations!$C$116+MOD(CK193,Calculations!$C$118))+Control!$C$7*Calculations!$C$85*INDEX('Monthly Data'!Q:Q,Calculations!$C$116+MOD(CK193,Calculations!$C$118))+(1-Control!$C$7*Calculations!$C$87)*INDEX('Monthly Data'!R:R,Calculations!$C$116+MOD(CK193,Calculations!$C$118))</f>
        <v>-3.53368065312233E-2</v>
      </c>
      <c r="HB193" s="86">
        <f ca="1">Control!$C$7*Calculations!$C$82*INDEX('Monthly Data'!N:N,Calculations!$C$116+MOD(CL193,Calculations!$C$118))+Control!$C$7*Calculations!$C$83*INDEX('Monthly Data'!O:O,Calculations!$C$116+MOD(CL193,Calculations!$C$118))+Control!$C$7*Calculations!$C$84*INDEX('Monthly Data'!P:P,Calculations!$C$116+MOD(CL193,Calculations!$C$118))+Control!$C$7*Calculations!$C$85*INDEX('Monthly Data'!Q:Q,Calculations!$C$116+MOD(CL193,Calculations!$C$118))+(1-Control!$C$7*Calculations!$C$87)*INDEX('Monthly Data'!R:R,Calculations!$C$116+MOD(CL193,Calculations!$C$118))</f>
        <v>7.5897487599915015E-3</v>
      </c>
      <c r="HC193" s="86">
        <f ca="1">Control!$C$7*Calculations!$C$82*INDEX('Monthly Data'!N:N,Calculations!$C$116+MOD(CM193,Calculations!$C$118))+Control!$C$7*Calculations!$C$83*INDEX('Monthly Data'!O:O,Calculations!$C$116+MOD(CM193,Calculations!$C$118))+Control!$C$7*Calculations!$C$84*INDEX('Monthly Data'!P:P,Calculations!$C$116+MOD(CM193,Calculations!$C$118))+Control!$C$7*Calculations!$C$85*INDEX('Monthly Data'!Q:Q,Calculations!$C$116+MOD(CM193,Calculations!$C$118))+(1-Control!$C$7*Calculations!$C$87)*INDEX('Monthly Data'!R:R,Calculations!$C$116+MOD(CM193,Calculations!$C$118))</f>
        <v>-7.3651264633385334E-4</v>
      </c>
      <c r="HD193" s="86">
        <f ca="1">Control!$C$7*Calculations!$C$82*INDEX('Monthly Data'!N:N,Calculations!$C$116+MOD(CN193,Calculations!$C$118))+Control!$C$7*Calculations!$C$83*INDEX('Monthly Data'!O:O,Calculations!$C$116+MOD(CN193,Calculations!$C$118))+Control!$C$7*Calculations!$C$84*INDEX('Monthly Data'!P:P,Calculations!$C$116+MOD(CN193,Calculations!$C$118))+Control!$C$7*Calculations!$C$85*INDEX('Monthly Data'!Q:Q,Calculations!$C$116+MOD(CN193,Calculations!$C$118))+(1-Control!$C$7*Calculations!$C$87)*INDEX('Monthly Data'!R:R,Calculations!$C$116+MOD(CN193,Calculations!$C$118))</f>
        <v>1.0627294914941248E-2</v>
      </c>
      <c r="HE193" s="86">
        <f ca="1">Control!$C$7*Calculations!$C$82*INDEX('Monthly Data'!N:N,Calculations!$C$116+MOD(CO193,Calculations!$C$118))+Control!$C$7*Calculations!$C$83*INDEX('Monthly Data'!O:O,Calculations!$C$116+MOD(CO193,Calculations!$C$118))+Control!$C$7*Calculations!$C$84*INDEX('Monthly Data'!P:P,Calculations!$C$116+MOD(CO193,Calculations!$C$118))+Control!$C$7*Calculations!$C$85*INDEX('Monthly Data'!Q:Q,Calculations!$C$116+MOD(CO193,Calculations!$C$118))+(1-Control!$C$7*Calculations!$C$87)*INDEX('Monthly Data'!R:R,Calculations!$C$116+MOD(CO193,Calculations!$C$118))</f>
        <v>1.046389543479892E-2</v>
      </c>
      <c r="HF193" s="86">
        <f ca="1">Control!$C$7*Calculations!$C$82*INDEX('Monthly Data'!N:N,Calculations!$C$116+MOD(CP193,Calculations!$C$118))+Control!$C$7*Calculations!$C$83*INDEX('Monthly Data'!O:O,Calculations!$C$116+MOD(CP193,Calculations!$C$118))+Control!$C$7*Calculations!$C$84*INDEX('Monthly Data'!P:P,Calculations!$C$116+MOD(CP193,Calculations!$C$118))+Control!$C$7*Calculations!$C$85*INDEX('Monthly Data'!Q:Q,Calculations!$C$116+MOD(CP193,Calculations!$C$118))+(1-Control!$C$7*Calculations!$C$87)*INDEX('Monthly Data'!R:R,Calculations!$C$116+MOD(CP193,Calculations!$C$118))</f>
        <v>-2.072517756005474E-2</v>
      </c>
      <c r="HG193" s="86">
        <f ca="1">Control!$C$7*Calculations!$C$82*INDEX('Monthly Data'!N:N,Calculations!$C$116+MOD(CQ193,Calculations!$C$118))+Control!$C$7*Calculations!$C$83*INDEX('Monthly Data'!O:O,Calculations!$C$116+MOD(CQ193,Calculations!$C$118))+Control!$C$7*Calculations!$C$84*INDEX('Monthly Data'!P:P,Calculations!$C$116+MOD(CQ193,Calculations!$C$118))+Control!$C$7*Calculations!$C$85*INDEX('Monthly Data'!Q:Q,Calculations!$C$116+MOD(CQ193,Calculations!$C$118))+(1-Control!$C$7*Calculations!$C$87)*INDEX('Monthly Data'!R:R,Calculations!$C$116+MOD(CQ193,Calculations!$C$118))</f>
        <v>1.0353752315110615E-2</v>
      </c>
      <c r="HH193" s="86">
        <f ca="1">Control!$C$7*Calculations!$C$82*INDEX('Monthly Data'!N:N,Calculations!$C$116+MOD(CR193,Calculations!$C$118))+Control!$C$7*Calculations!$C$83*INDEX('Monthly Data'!O:O,Calculations!$C$116+MOD(CR193,Calculations!$C$118))+Control!$C$7*Calculations!$C$84*INDEX('Monthly Data'!P:P,Calculations!$C$116+MOD(CR193,Calculations!$C$118))+Control!$C$7*Calculations!$C$85*INDEX('Monthly Data'!Q:Q,Calculations!$C$116+MOD(CR193,Calculations!$C$118))+(1-Control!$C$7*Calculations!$C$87)*INDEX('Monthly Data'!R:R,Calculations!$C$116+MOD(CR193,Calculations!$C$118))</f>
        <v>3.7118215575026904E-2</v>
      </c>
      <c r="HI193" s="86">
        <f ca="1">Control!$C$7*Calculations!$C$82*INDEX('Monthly Data'!N:N,Calculations!$C$116+MOD(CS193,Calculations!$C$118))+Control!$C$7*Calculations!$C$83*INDEX('Monthly Data'!O:O,Calculations!$C$116+MOD(CS193,Calculations!$C$118))+Control!$C$7*Calculations!$C$84*INDEX('Monthly Data'!P:P,Calculations!$C$116+MOD(CS193,Calculations!$C$118))+Control!$C$7*Calculations!$C$85*INDEX('Monthly Data'!Q:Q,Calculations!$C$116+MOD(CS193,Calculations!$C$118))+(1-Control!$C$7*Calculations!$C$87)*INDEX('Monthly Data'!R:R,Calculations!$C$116+MOD(CS193,Calculations!$C$118))</f>
        <v>1.3891563624307685E-2</v>
      </c>
      <c r="HJ193" s="86">
        <f ca="1">Control!$C$7*Calculations!$C$82*INDEX('Monthly Data'!N:N,Calculations!$C$116+MOD(CT193,Calculations!$C$118))+Control!$C$7*Calculations!$C$83*INDEX('Monthly Data'!O:O,Calculations!$C$116+MOD(CT193,Calculations!$C$118))+Control!$C$7*Calculations!$C$84*INDEX('Monthly Data'!P:P,Calculations!$C$116+MOD(CT193,Calculations!$C$118))+Control!$C$7*Calculations!$C$85*INDEX('Monthly Data'!Q:Q,Calculations!$C$116+MOD(CT193,Calculations!$C$118))+(1-Control!$C$7*Calculations!$C$87)*INDEX('Monthly Data'!R:R,Calculations!$C$116+MOD(CT193,Calculations!$C$118))</f>
        <v>4.5735623984309991E-2</v>
      </c>
      <c r="HK193" s="86">
        <f ca="1">Control!$C$7*Calculations!$C$82*INDEX('Monthly Data'!N:N,Calculations!$C$116+MOD(CU193,Calculations!$C$118))+Control!$C$7*Calculations!$C$83*INDEX('Monthly Data'!O:O,Calculations!$C$116+MOD(CU193,Calculations!$C$118))+Control!$C$7*Calculations!$C$84*INDEX('Monthly Data'!P:P,Calculations!$C$116+MOD(CU193,Calculations!$C$118))+Control!$C$7*Calculations!$C$85*INDEX('Monthly Data'!Q:Q,Calculations!$C$116+MOD(CU193,Calculations!$C$118))+(1-Control!$C$7*Calculations!$C$87)*INDEX('Monthly Data'!R:R,Calculations!$C$116+MOD(CU193,Calculations!$C$118))</f>
        <v>-9.839093431862074E-3</v>
      </c>
      <c r="HL193" s="86">
        <f ca="1">Control!$C$7*Calculations!$C$82*INDEX('Monthly Data'!N:N,Calculations!$C$116+MOD(CV193,Calculations!$C$118))+Control!$C$7*Calculations!$C$83*INDEX('Monthly Data'!O:O,Calculations!$C$116+MOD(CV193,Calculations!$C$118))+Control!$C$7*Calculations!$C$84*INDEX('Monthly Data'!P:P,Calculations!$C$116+MOD(CV193,Calculations!$C$118))+Control!$C$7*Calculations!$C$85*INDEX('Monthly Data'!Q:Q,Calculations!$C$116+MOD(CV193,Calculations!$C$118))+(1-Control!$C$7*Calculations!$C$87)*INDEX('Monthly Data'!R:R,Calculations!$C$116+MOD(CV193,Calculations!$C$118))</f>
        <v>1.5108777406081684E-3</v>
      </c>
      <c r="HM193" s="86">
        <f ca="1">Control!$C$7*Calculations!$C$82*INDEX('Monthly Data'!N:N,Calculations!$C$116+MOD(CW193,Calculations!$C$118))+Control!$C$7*Calculations!$C$83*INDEX('Monthly Data'!O:O,Calculations!$C$116+MOD(CW193,Calculations!$C$118))+Control!$C$7*Calculations!$C$84*INDEX('Monthly Data'!P:P,Calculations!$C$116+MOD(CW193,Calculations!$C$118))+Control!$C$7*Calculations!$C$85*INDEX('Monthly Data'!Q:Q,Calculations!$C$116+MOD(CW193,Calculations!$C$118))+(1-Control!$C$7*Calculations!$C$87)*INDEX('Monthly Data'!R:R,Calculations!$C$116+MOD(CW193,Calculations!$C$118))</f>
        <v>-2.5419860972892394E-2</v>
      </c>
      <c r="HN193" s="86">
        <f ca="1">Control!$C$7*Calculations!$C$82*INDEX('Monthly Data'!N:N,Calculations!$C$116+MOD(CX193,Calculations!$C$118))+Control!$C$7*Calculations!$C$83*INDEX('Monthly Data'!O:O,Calculations!$C$116+MOD(CX193,Calculations!$C$118))+Control!$C$7*Calculations!$C$84*INDEX('Monthly Data'!P:P,Calculations!$C$116+MOD(CX193,Calculations!$C$118))+Control!$C$7*Calculations!$C$85*INDEX('Monthly Data'!Q:Q,Calculations!$C$116+MOD(CX193,Calculations!$C$118))+(1-Control!$C$7*Calculations!$C$87)*INDEX('Monthly Data'!R:R,Calculations!$C$116+MOD(CX193,Calculations!$C$118))</f>
        <v>7.5897487599915015E-3</v>
      </c>
      <c r="HO193" s="86">
        <f ca="1">Control!$C$7*Calculations!$C$82*INDEX('Monthly Data'!N:N,Calculations!$C$116+MOD(CY193,Calculations!$C$118))+Control!$C$7*Calculations!$C$83*INDEX('Monthly Data'!O:O,Calculations!$C$116+MOD(CY193,Calculations!$C$118))+Control!$C$7*Calculations!$C$84*INDEX('Monthly Data'!P:P,Calculations!$C$116+MOD(CY193,Calculations!$C$118))+Control!$C$7*Calculations!$C$85*INDEX('Monthly Data'!Q:Q,Calculations!$C$116+MOD(CY193,Calculations!$C$118))+(1-Control!$C$7*Calculations!$C$87)*INDEX('Monthly Data'!R:R,Calculations!$C$116+MOD(CY193,Calculations!$C$118))</f>
        <v>2.4842166689046628E-2</v>
      </c>
      <c r="HP193" s="86">
        <f ca="1">Control!$C$7*Calculations!$C$82*INDEX('Monthly Data'!N:N,Calculations!$C$116+MOD(CZ193,Calculations!$C$118))+Control!$C$7*Calculations!$C$83*INDEX('Monthly Data'!O:O,Calculations!$C$116+MOD(CZ193,Calculations!$C$118))+Control!$C$7*Calculations!$C$84*INDEX('Monthly Data'!P:P,Calculations!$C$116+MOD(CZ193,Calculations!$C$118))+Control!$C$7*Calculations!$C$85*INDEX('Monthly Data'!Q:Q,Calculations!$C$116+MOD(CZ193,Calculations!$C$118))+(1-Control!$C$7*Calculations!$C$87)*INDEX('Monthly Data'!R:R,Calculations!$C$116+MOD(CZ193,Calculations!$C$118))</f>
        <v>1.7361594973213587E-2</v>
      </c>
      <c r="HQ193" s="86">
        <f ca="1">Control!$C$7*Calculations!$C$82*INDEX('Monthly Data'!N:N,Calculations!$C$116+MOD(DA193,Calculations!$C$118))+Control!$C$7*Calculations!$C$83*INDEX('Monthly Data'!O:O,Calculations!$C$116+MOD(DA193,Calculations!$C$118))+Control!$C$7*Calculations!$C$84*INDEX('Monthly Data'!P:P,Calculations!$C$116+MOD(DA193,Calculations!$C$118))+Control!$C$7*Calculations!$C$85*INDEX('Monthly Data'!Q:Q,Calculations!$C$116+MOD(DA193,Calculations!$C$118))+(1-Control!$C$7*Calculations!$C$87)*INDEX('Monthly Data'!R:R,Calculations!$C$116+MOD(DA193,Calculations!$C$118))</f>
        <v>2.766281641786093E-2</v>
      </c>
      <c r="HR193" s="86">
        <f ca="1">Control!$C$7*Calculations!$C$82*INDEX('Monthly Data'!N:N,Calculations!$C$116+MOD(DB193,Calculations!$C$118))+Control!$C$7*Calculations!$C$83*INDEX('Monthly Data'!O:O,Calculations!$C$116+MOD(DB193,Calculations!$C$118))+Control!$C$7*Calculations!$C$84*INDEX('Monthly Data'!P:P,Calculations!$C$116+MOD(DB193,Calculations!$C$118))+Control!$C$7*Calculations!$C$85*INDEX('Monthly Data'!Q:Q,Calculations!$C$116+MOD(DB193,Calculations!$C$118))+(1-Control!$C$7*Calculations!$C$87)*INDEX('Monthly Data'!R:R,Calculations!$C$116+MOD(DB193,Calculations!$C$118))</f>
        <v>1.7361594973213587E-2</v>
      </c>
      <c r="HS193" s="86">
        <f ca="1">Control!$C$7*Calculations!$C$82*INDEX('Monthly Data'!N:N,Calculations!$C$116+MOD(DC193,Calculations!$C$118))+Control!$C$7*Calculations!$C$83*INDEX('Monthly Data'!O:O,Calculations!$C$116+MOD(DC193,Calculations!$C$118))+Control!$C$7*Calculations!$C$84*INDEX('Monthly Data'!P:P,Calculations!$C$116+MOD(DC193,Calculations!$C$118))+Control!$C$7*Calculations!$C$85*INDEX('Monthly Data'!Q:Q,Calculations!$C$116+MOD(DC193,Calculations!$C$118))+(1-Control!$C$7*Calculations!$C$87)*INDEX('Monthly Data'!R:R,Calculations!$C$116+MOD(DC193,Calculations!$C$118))</f>
        <v>1.5108777406081684E-3</v>
      </c>
      <c r="HT193" s="86">
        <f ca="1">Control!$C$7*Calculations!$C$82*INDEX('Monthly Data'!N:N,Calculations!$C$116+MOD(DD193,Calculations!$C$118))+Control!$C$7*Calculations!$C$83*INDEX('Monthly Data'!O:O,Calculations!$C$116+MOD(DD193,Calculations!$C$118))+Control!$C$7*Calculations!$C$84*INDEX('Monthly Data'!P:P,Calculations!$C$116+MOD(DD193,Calculations!$C$118))+Control!$C$7*Calculations!$C$85*INDEX('Monthly Data'!Q:Q,Calculations!$C$116+MOD(DD193,Calculations!$C$118))+(1-Control!$C$7*Calculations!$C$87)*INDEX('Monthly Data'!R:R,Calculations!$C$116+MOD(DD193,Calculations!$C$118))</f>
        <v>1.3891304280773396E-2</v>
      </c>
      <c r="HU193" s="86">
        <f ca="1">Control!$C$7*Calculations!$C$82*INDEX('Monthly Data'!N:N,Calculations!$C$116+MOD(DE193,Calculations!$C$118))+Control!$C$7*Calculations!$C$83*INDEX('Monthly Data'!O:O,Calculations!$C$116+MOD(DE193,Calculations!$C$118))+Control!$C$7*Calculations!$C$84*INDEX('Monthly Data'!P:P,Calculations!$C$116+MOD(DE193,Calculations!$C$118))+Control!$C$7*Calculations!$C$85*INDEX('Monthly Data'!Q:Q,Calculations!$C$116+MOD(DE193,Calculations!$C$118))+(1-Control!$C$7*Calculations!$C$87)*INDEX('Monthly Data'!R:R,Calculations!$C$116+MOD(DE193,Calculations!$C$118))</f>
        <v>-4.417423226995453E-3</v>
      </c>
      <c r="HV193" s="86">
        <f ca="1">Control!$C$7*Calculations!$C$82*INDEX('Monthly Data'!N:N,Calculations!$C$116+MOD(DF193,Calculations!$C$118))+Control!$C$7*Calculations!$C$83*INDEX('Monthly Data'!O:O,Calculations!$C$116+MOD(DF193,Calculations!$C$118))+Control!$C$7*Calculations!$C$84*INDEX('Monthly Data'!P:P,Calculations!$C$116+MOD(DF193,Calculations!$C$118))+Control!$C$7*Calculations!$C$85*INDEX('Monthly Data'!Q:Q,Calculations!$C$116+MOD(DF193,Calculations!$C$118))+(1-Control!$C$7*Calculations!$C$87)*INDEX('Monthly Data'!R:R,Calculations!$C$116+MOD(DF193,Calculations!$C$118))</f>
        <v>2.377894462657602E-2</v>
      </c>
      <c r="HW193" s="86">
        <f ca="1">Control!$C$7*Calculations!$C$82*INDEX('Monthly Data'!N:N,Calculations!$C$116+MOD(DG193,Calculations!$C$118))+Control!$C$7*Calculations!$C$83*INDEX('Monthly Data'!O:O,Calculations!$C$116+MOD(DG193,Calculations!$C$118))+Control!$C$7*Calculations!$C$84*INDEX('Monthly Data'!P:P,Calculations!$C$116+MOD(DG193,Calculations!$C$118))+Control!$C$7*Calculations!$C$85*INDEX('Monthly Data'!Q:Q,Calculations!$C$116+MOD(DG193,Calculations!$C$118))+(1-Control!$C$7*Calculations!$C$87)*INDEX('Monthly Data'!R:R,Calculations!$C$116+MOD(DG193,Calculations!$C$118))</f>
        <v>1.9073822767906517E-2</v>
      </c>
      <c r="HX193" s="86">
        <f ca="1">Control!$C$7*Calculations!$C$82*INDEX('Monthly Data'!N:N,Calculations!$C$116+MOD(DH193,Calculations!$C$118))+Control!$C$7*Calculations!$C$83*INDEX('Monthly Data'!O:O,Calculations!$C$116+MOD(DH193,Calculations!$C$118))+Control!$C$7*Calculations!$C$84*INDEX('Monthly Data'!P:P,Calculations!$C$116+MOD(DH193,Calculations!$C$118))+Control!$C$7*Calculations!$C$85*INDEX('Monthly Data'!Q:Q,Calculations!$C$116+MOD(DH193,Calculations!$C$118))+(1-Control!$C$7*Calculations!$C$87)*INDEX('Monthly Data'!R:R,Calculations!$C$116+MOD(DH193,Calculations!$C$118))</f>
        <v>7.9764341593600071E-3</v>
      </c>
      <c r="HY193" s="86">
        <f ca="1">Control!$C$7*Calculations!$C$82*INDEX('Monthly Data'!N:N,Calculations!$C$116+MOD(DI193,Calculations!$C$118))+Control!$C$7*Calculations!$C$83*INDEX('Monthly Data'!O:O,Calculations!$C$116+MOD(DI193,Calculations!$C$118))+Control!$C$7*Calculations!$C$84*INDEX('Monthly Data'!P:P,Calculations!$C$116+MOD(DI193,Calculations!$C$118))+Control!$C$7*Calculations!$C$85*INDEX('Monthly Data'!Q:Q,Calculations!$C$116+MOD(DI193,Calculations!$C$118))+(1-Control!$C$7*Calculations!$C$87)*INDEX('Monthly Data'!R:R,Calculations!$C$116+MOD(DI193,Calculations!$C$118))</f>
        <v>2.2757992058453024E-3</v>
      </c>
      <c r="HZ193" s="86">
        <f ca="1">Control!$C$7*Calculations!$C$82*INDEX('Monthly Data'!N:N,Calculations!$C$116+MOD(DJ193,Calculations!$C$118))+Control!$C$7*Calculations!$C$83*INDEX('Monthly Data'!O:O,Calculations!$C$116+MOD(DJ193,Calculations!$C$118))+Control!$C$7*Calculations!$C$84*INDEX('Monthly Data'!P:P,Calculations!$C$116+MOD(DJ193,Calculations!$C$118))+Control!$C$7*Calculations!$C$85*INDEX('Monthly Data'!Q:Q,Calculations!$C$116+MOD(DJ193,Calculations!$C$118))+(1-Control!$C$7*Calculations!$C$87)*INDEX('Monthly Data'!R:R,Calculations!$C$116+MOD(DJ193,Calculations!$C$118))</f>
        <v>5.1972609868760735E-3</v>
      </c>
      <c r="IA193" s="86">
        <f ca="1">Control!$C$7*Calculations!$C$82*INDEX('Monthly Data'!N:N,Calculations!$C$116+MOD(DK193,Calculations!$C$118))+Control!$C$7*Calculations!$C$83*INDEX('Monthly Data'!O:O,Calculations!$C$116+MOD(DK193,Calculations!$C$118))+Control!$C$7*Calculations!$C$84*INDEX('Monthly Data'!P:P,Calculations!$C$116+MOD(DK193,Calculations!$C$118))+Control!$C$7*Calculations!$C$85*INDEX('Monthly Data'!Q:Q,Calculations!$C$116+MOD(DK193,Calculations!$C$118))+(1-Control!$C$7*Calculations!$C$87)*INDEX('Monthly Data'!R:R,Calculations!$C$116+MOD(DK193,Calculations!$C$118))</f>
        <v>-1.6546126717384396E-2</v>
      </c>
      <c r="IB193" s="86">
        <f ca="1">Control!$C$7*Calculations!$C$82*INDEX('Monthly Data'!N:N,Calculations!$C$116+MOD(DL193,Calculations!$C$118))+Control!$C$7*Calculations!$C$83*INDEX('Monthly Data'!O:O,Calculations!$C$116+MOD(DL193,Calculations!$C$118))+Control!$C$7*Calculations!$C$84*INDEX('Monthly Data'!P:P,Calculations!$C$116+MOD(DL193,Calculations!$C$118))+Control!$C$7*Calculations!$C$85*INDEX('Monthly Data'!Q:Q,Calculations!$C$116+MOD(DL193,Calculations!$C$118))+(1-Control!$C$7*Calculations!$C$87)*INDEX('Monthly Data'!R:R,Calculations!$C$116+MOD(DL193,Calculations!$C$118))</f>
        <v>1.0353752315110615E-2</v>
      </c>
      <c r="IC193" s="86">
        <f ca="1">Control!$C$7*Calculations!$C$82*INDEX('Monthly Data'!N:N,Calculations!$C$116+MOD(DM193,Calculations!$C$118))+Control!$C$7*Calculations!$C$83*INDEX('Monthly Data'!O:O,Calculations!$C$116+MOD(DM193,Calculations!$C$118))+Control!$C$7*Calculations!$C$84*INDEX('Monthly Data'!P:P,Calculations!$C$116+MOD(DM193,Calculations!$C$118))+Control!$C$7*Calculations!$C$85*INDEX('Monthly Data'!Q:Q,Calculations!$C$116+MOD(DM193,Calculations!$C$118))+(1-Control!$C$7*Calculations!$C$87)*INDEX('Monthly Data'!R:R,Calculations!$C$116+MOD(DM193,Calculations!$C$118))</f>
        <v>-1.8530040247387896E-2</v>
      </c>
      <c r="ID193" s="86">
        <f ca="1">Control!$C$7*Calculations!$C$82*INDEX('Monthly Data'!N:N,Calculations!$C$116+MOD(DN193,Calculations!$C$118))+Control!$C$7*Calculations!$C$83*INDEX('Monthly Data'!O:O,Calculations!$C$116+MOD(DN193,Calculations!$C$118))+Control!$C$7*Calculations!$C$84*INDEX('Monthly Data'!P:P,Calculations!$C$116+MOD(DN193,Calculations!$C$118))+Control!$C$7*Calculations!$C$85*INDEX('Monthly Data'!Q:Q,Calculations!$C$116+MOD(DN193,Calculations!$C$118))+(1-Control!$C$7*Calculations!$C$87)*INDEX('Monthly Data'!R:R,Calculations!$C$116+MOD(DN193,Calculations!$C$118))</f>
        <v>-2.5168357537820856E-4</v>
      </c>
      <c r="IE193" s="86">
        <f ca="1">Control!$C$7*Calculations!$C$82*INDEX('Monthly Data'!N:N,Calculations!$C$116+MOD(DO193,Calculations!$C$118))+Control!$C$7*Calculations!$C$83*INDEX('Monthly Data'!O:O,Calculations!$C$116+MOD(DO193,Calculations!$C$118))+Control!$C$7*Calculations!$C$84*INDEX('Monthly Data'!P:P,Calculations!$C$116+MOD(DO193,Calculations!$C$118))+Control!$C$7*Calculations!$C$85*INDEX('Monthly Data'!Q:Q,Calculations!$C$116+MOD(DO193,Calculations!$C$118))+(1-Control!$C$7*Calculations!$C$87)*INDEX('Monthly Data'!R:R,Calculations!$C$116+MOD(DO193,Calculations!$C$118))</f>
        <v>-1.8530040247387896E-2</v>
      </c>
      <c r="IF193" s="86">
        <f ca="1">Control!$C$7*Calculations!$C$82*INDEX('Monthly Data'!N:N,Calculations!$C$116+MOD(DP193,Calculations!$C$118))+Control!$C$7*Calculations!$C$83*INDEX('Monthly Data'!O:O,Calculations!$C$116+MOD(DP193,Calculations!$C$118))+Control!$C$7*Calculations!$C$84*INDEX('Monthly Data'!P:P,Calculations!$C$116+MOD(DP193,Calculations!$C$118))+Control!$C$7*Calculations!$C$85*INDEX('Monthly Data'!Q:Q,Calculations!$C$116+MOD(DP193,Calculations!$C$118))+(1-Control!$C$7*Calculations!$C$87)*INDEX('Monthly Data'!R:R,Calculations!$C$116+MOD(DP193,Calculations!$C$118))</f>
        <v>-7.4084874653726545E-3</v>
      </c>
      <c r="IG193" s="88">
        <f ca="1">Control!$C$8*(1+DQ193)*(1+DR193)*(1+DS193)*(1+DT193)*(1+DU193)*(1+DV193)*(1+DW193)*(1+DX193)*(1+DY193)*(1+DZ193)*(1+EA193)*(1+EB193)*(1+EC193)*(1+ED193)*(1+EE193)*(1+EF193)*(1+EG193)*(1+EH193)*(1+EI193)*(1+EJ193)*(1+EK193)*(1+EL193)*(1+EM193)*(1+EN193)*(1+EO193)*(1+EP193)*(1+EQ193)*(1+ER193)*(1+ES193)*(1+ET193)*(1+EU193)*(1+EV193)*(1+EW193)*(1+EX193)*(1+EY193)*(1+EZ193)*(1+FA193)*(1+FB193)*(1+FC193)*(1+FD193)*(1+FE193)*(1+FF193)*(1+FG193)*(1+FH193)*(1+FI193)*(1+FJ193)*(1+FK193)*(1+FL193)*(1+FM193)*(1+FN193)*(1+FO193)*(1+FP193)*(1+FQ193)*(1+FR193)*(1+FS193)*(1+FT193)*(1+FU193)*(1+FV193)*(1+FW193)*(1+FX193)*(1+FY193)*(1+FZ193)*(1+GA193)*(1+GB193)*(1+GC193)*(1+GD193)*(1+GE193)*(1+GF193)*(1+GG193)*(1+GH193)*(1+GI193)*(1+GJ193)*(1+GK193)*(1+GL193)*(1+GM193)*(1+GN193)*(1+GO193)*(1+GP193)*(1+GQ193)*(1+GR193)*(1+GS193)*(1+GT193)*(1+GU193)*(1+GV193)*(1+GW193)*(1+GX193)*(1+GY193)*(1+GZ193)*(1+HA193)*(1+HB193)*(1+HC193)*(1+HD193)*(1+HE193)*(1+HF193)*(1+HG193)*(1+HH193)*(1+HI193)*(1+HJ193)*(1+HK193)*(1+HL193)*(1+HM193)*(1+HN193)*(1+HO193)*(1+HP193)*(1+HQ193)*(1+HR193)*(1+HS193)*(1+HT193)*(1+HU193)*(1+HV193)*(1+HW193)*(1+HX193)*(1+HY193)*(1+HZ193)*(1+IA193)*(1+IB193)*(1+IC193)*(1+ID193)*(1+IE193)*(1+IF193)</f>
        <v>107550.39706334777</v>
      </c>
    </row>
    <row r="194" spans="1:241" x14ac:dyDescent="0.25">
      <c r="A194">
        <v>46</v>
      </c>
      <c r="B194">
        <v>29</v>
      </c>
      <c r="C194">
        <v>4</v>
      </c>
      <c r="D194">
        <v>101</v>
      </c>
      <c r="E194">
        <v>43</v>
      </c>
      <c r="F194">
        <v>108</v>
      </c>
      <c r="G194">
        <v>58</v>
      </c>
      <c r="H194">
        <v>113</v>
      </c>
      <c r="I194">
        <v>13</v>
      </c>
      <c r="J194">
        <v>44</v>
      </c>
      <c r="K194">
        <v>117</v>
      </c>
      <c r="L194">
        <v>46</v>
      </c>
      <c r="M194">
        <v>110</v>
      </c>
      <c r="N194">
        <v>20</v>
      </c>
      <c r="O194">
        <v>102</v>
      </c>
      <c r="P194">
        <v>76</v>
      </c>
      <c r="Q194">
        <v>74</v>
      </c>
      <c r="R194">
        <v>8</v>
      </c>
      <c r="S194">
        <v>104</v>
      </c>
      <c r="T194">
        <v>54</v>
      </c>
      <c r="U194">
        <v>78</v>
      </c>
      <c r="V194">
        <v>78</v>
      </c>
      <c r="W194">
        <v>64</v>
      </c>
      <c r="X194">
        <v>109</v>
      </c>
      <c r="Y194">
        <v>88</v>
      </c>
      <c r="Z194">
        <v>95</v>
      </c>
      <c r="AA194">
        <v>26</v>
      </c>
      <c r="AB194">
        <v>37</v>
      </c>
      <c r="AC194">
        <v>60</v>
      </c>
      <c r="AD194">
        <v>32</v>
      </c>
      <c r="AE194">
        <v>1</v>
      </c>
      <c r="AF194">
        <v>22</v>
      </c>
      <c r="AG194">
        <v>118</v>
      </c>
      <c r="AH194">
        <v>38</v>
      </c>
      <c r="AI194">
        <v>57</v>
      </c>
      <c r="AJ194">
        <v>14</v>
      </c>
      <c r="AK194">
        <v>112</v>
      </c>
      <c r="AL194">
        <v>90</v>
      </c>
      <c r="AM194">
        <v>91</v>
      </c>
      <c r="AN194">
        <v>82</v>
      </c>
      <c r="AO194">
        <v>38</v>
      </c>
      <c r="AP194">
        <v>88</v>
      </c>
      <c r="AQ194">
        <v>73</v>
      </c>
      <c r="AR194">
        <v>110</v>
      </c>
      <c r="AS194">
        <v>31</v>
      </c>
      <c r="AT194">
        <v>13</v>
      </c>
      <c r="AU194">
        <v>26</v>
      </c>
      <c r="AV194">
        <v>83</v>
      </c>
      <c r="AW194">
        <v>95</v>
      </c>
      <c r="AX194">
        <v>100</v>
      </c>
      <c r="AY194">
        <v>107</v>
      </c>
      <c r="AZ194">
        <v>89</v>
      </c>
      <c r="BA194">
        <v>71</v>
      </c>
      <c r="BB194">
        <v>65</v>
      </c>
      <c r="BC194">
        <v>93</v>
      </c>
      <c r="BD194">
        <v>90</v>
      </c>
      <c r="BE194">
        <v>47</v>
      </c>
      <c r="BF194">
        <v>51</v>
      </c>
      <c r="BG194">
        <v>78</v>
      </c>
      <c r="BH194">
        <v>3</v>
      </c>
      <c r="BI194">
        <v>38</v>
      </c>
      <c r="BJ194">
        <v>32</v>
      </c>
      <c r="BK194">
        <v>79</v>
      </c>
      <c r="BL194">
        <v>88</v>
      </c>
      <c r="BM194">
        <v>112</v>
      </c>
      <c r="BN194">
        <v>61</v>
      </c>
      <c r="BO194">
        <v>25</v>
      </c>
      <c r="BP194">
        <v>77</v>
      </c>
      <c r="BQ194">
        <v>65</v>
      </c>
      <c r="BR194">
        <v>51</v>
      </c>
      <c r="BS194">
        <v>94</v>
      </c>
      <c r="BT194">
        <v>79</v>
      </c>
      <c r="BU194">
        <v>67</v>
      </c>
      <c r="BV194">
        <v>34</v>
      </c>
      <c r="BW194">
        <v>25</v>
      </c>
      <c r="BX194">
        <v>21</v>
      </c>
      <c r="BY194">
        <v>77</v>
      </c>
      <c r="BZ194">
        <v>42</v>
      </c>
      <c r="CA194">
        <v>66</v>
      </c>
      <c r="CB194">
        <v>90</v>
      </c>
      <c r="CC194">
        <v>15</v>
      </c>
      <c r="CD194">
        <v>20</v>
      </c>
      <c r="CE194">
        <v>32</v>
      </c>
      <c r="CF194">
        <v>58</v>
      </c>
      <c r="CG194">
        <v>115</v>
      </c>
      <c r="CH194">
        <v>69</v>
      </c>
      <c r="CI194">
        <v>65</v>
      </c>
      <c r="CJ194">
        <v>32</v>
      </c>
      <c r="CK194">
        <v>45</v>
      </c>
      <c r="CL194">
        <v>86</v>
      </c>
      <c r="CM194">
        <v>3</v>
      </c>
      <c r="CN194">
        <v>84</v>
      </c>
      <c r="CO194">
        <v>79</v>
      </c>
      <c r="CP194">
        <v>1</v>
      </c>
      <c r="CQ194">
        <v>72</v>
      </c>
      <c r="CR194">
        <v>106</v>
      </c>
      <c r="CS194">
        <v>7</v>
      </c>
      <c r="CT194">
        <v>83</v>
      </c>
      <c r="CU194">
        <v>6</v>
      </c>
      <c r="CV194">
        <v>109</v>
      </c>
      <c r="CW194">
        <v>6</v>
      </c>
      <c r="CX194">
        <v>48</v>
      </c>
      <c r="CY194">
        <v>54</v>
      </c>
      <c r="CZ194">
        <v>68</v>
      </c>
      <c r="DA194">
        <v>20</v>
      </c>
      <c r="DB194">
        <v>82</v>
      </c>
      <c r="DC194">
        <v>110</v>
      </c>
      <c r="DD194">
        <v>17</v>
      </c>
      <c r="DE194">
        <v>88</v>
      </c>
      <c r="DF194">
        <v>49</v>
      </c>
      <c r="DG194">
        <v>85</v>
      </c>
      <c r="DH194">
        <v>71</v>
      </c>
      <c r="DI194">
        <v>63</v>
      </c>
      <c r="DJ194">
        <v>14</v>
      </c>
      <c r="DK194">
        <v>51</v>
      </c>
      <c r="DL194">
        <v>59</v>
      </c>
      <c r="DM194">
        <v>38</v>
      </c>
      <c r="DN194">
        <v>114</v>
      </c>
      <c r="DO194">
        <v>37</v>
      </c>
      <c r="DP194">
        <v>23</v>
      </c>
      <c r="DQ194" s="86">
        <f ca="1">Control!$C$7*Calculations!$C$82*INDEX('Monthly Data'!N:N,Calculations!$C$116+MOD(A194,Calculations!$C$118))+Control!$C$7*Calculations!$C$83*INDEX('Monthly Data'!O:O,Calculations!$C$116+MOD(A194,Calculations!$C$118))+Control!$C$7*Calculations!$C$84*INDEX('Monthly Data'!P:P,Calculations!$C$116+MOD(A194,Calculations!$C$118))+Control!$C$7*Calculations!$C$85*INDEX('Monthly Data'!Q:Q,Calculations!$C$116+MOD(A194,Calculations!$C$118))+(1-Control!$C$7*Calculations!$C$87)*INDEX('Monthly Data'!R:R,Calculations!$C$116+MOD(A194,Calculations!$C$118))</f>
        <v>2.3307359621218403E-2</v>
      </c>
      <c r="DR194" s="86">
        <f ca="1">Control!$C$7*Calculations!$C$82*INDEX('Monthly Data'!N:N,Calculations!$C$116+MOD(B194,Calculations!$C$118))+Control!$C$7*Calculations!$C$83*INDEX('Monthly Data'!O:O,Calculations!$C$116+MOD(B194,Calculations!$C$118))+Control!$C$7*Calculations!$C$84*INDEX('Monthly Data'!P:P,Calculations!$C$116+MOD(B194,Calculations!$C$118))+Control!$C$7*Calculations!$C$85*INDEX('Monthly Data'!Q:Q,Calculations!$C$116+MOD(B194,Calculations!$C$118))+(1-Control!$C$7*Calculations!$C$87)*INDEX('Monthly Data'!R:R,Calculations!$C$116+MOD(B194,Calculations!$C$118))</f>
        <v>1.5115046179922851E-2</v>
      </c>
      <c r="DS194" s="86">
        <f ca="1">Control!$C$7*Calculations!$C$82*INDEX('Monthly Data'!N:N,Calculations!$C$116+MOD(C194,Calculations!$C$118))+Control!$C$7*Calculations!$C$83*INDEX('Monthly Data'!O:O,Calculations!$C$116+MOD(C194,Calculations!$C$118))+Control!$C$7*Calculations!$C$84*INDEX('Monthly Data'!P:P,Calculations!$C$116+MOD(C194,Calculations!$C$118))+Control!$C$7*Calculations!$C$85*INDEX('Monthly Data'!Q:Q,Calculations!$C$116+MOD(C194,Calculations!$C$118))+(1-Control!$C$7*Calculations!$C$87)*INDEX('Monthly Data'!R:R,Calculations!$C$116+MOD(C194,Calculations!$C$118))</f>
        <v>1.3423979074716584E-2</v>
      </c>
      <c r="DT194" s="86">
        <f ca="1">Control!$C$7*Calculations!$C$82*INDEX('Monthly Data'!N:N,Calculations!$C$116+MOD(D194,Calculations!$C$118))+Control!$C$7*Calculations!$C$83*INDEX('Monthly Data'!O:O,Calculations!$C$116+MOD(D194,Calculations!$C$118))+Control!$C$7*Calculations!$C$84*INDEX('Monthly Data'!P:P,Calculations!$C$116+MOD(D194,Calculations!$C$118))+Control!$C$7*Calculations!$C$85*INDEX('Monthly Data'!Q:Q,Calculations!$C$116+MOD(D194,Calculations!$C$118))+(1-Control!$C$7*Calculations!$C$87)*INDEX('Monthly Data'!R:R,Calculations!$C$116+MOD(D194,Calculations!$C$118))</f>
        <v>-2.5168357537820856E-4</v>
      </c>
      <c r="DU194" s="86">
        <f ca="1">Control!$C$7*Calculations!$C$82*INDEX('Monthly Data'!N:N,Calculations!$C$116+MOD(E194,Calculations!$C$118))+Control!$C$7*Calculations!$C$83*INDEX('Monthly Data'!O:O,Calculations!$C$116+MOD(E194,Calculations!$C$118))+Control!$C$7*Calculations!$C$84*INDEX('Monthly Data'!P:P,Calculations!$C$116+MOD(E194,Calculations!$C$118))+Control!$C$7*Calculations!$C$85*INDEX('Monthly Data'!Q:Q,Calculations!$C$116+MOD(E194,Calculations!$C$118))+(1-Control!$C$7*Calculations!$C$87)*INDEX('Monthly Data'!R:R,Calculations!$C$116+MOD(E194,Calculations!$C$118))</f>
        <v>5.1279584938936244E-2</v>
      </c>
      <c r="DV194" s="86">
        <f ca="1">Control!$C$7*Calculations!$C$82*INDEX('Monthly Data'!N:N,Calculations!$C$116+MOD(F194,Calculations!$C$118))+Control!$C$7*Calculations!$C$83*INDEX('Monthly Data'!O:O,Calculations!$C$116+MOD(F194,Calculations!$C$118))+Control!$C$7*Calculations!$C$84*INDEX('Monthly Data'!P:P,Calculations!$C$116+MOD(F194,Calculations!$C$118))+Control!$C$7*Calculations!$C$85*INDEX('Monthly Data'!Q:Q,Calculations!$C$116+MOD(F194,Calculations!$C$118))+(1-Control!$C$7*Calculations!$C$87)*INDEX('Monthly Data'!R:R,Calculations!$C$116+MOD(F194,Calculations!$C$118))</f>
        <v>1.7073665854433945E-2</v>
      </c>
      <c r="DW194" s="86">
        <f ca="1">Control!$C$7*Calculations!$C$82*INDEX('Monthly Data'!N:N,Calculations!$C$116+MOD(G194,Calculations!$C$118))+Control!$C$7*Calculations!$C$83*INDEX('Monthly Data'!O:O,Calculations!$C$116+MOD(G194,Calculations!$C$118))+Control!$C$7*Calculations!$C$84*INDEX('Monthly Data'!P:P,Calculations!$C$116+MOD(G194,Calculations!$C$118))+Control!$C$7*Calculations!$C$85*INDEX('Monthly Data'!Q:Q,Calculations!$C$116+MOD(G194,Calculations!$C$118))+(1-Control!$C$7*Calculations!$C$87)*INDEX('Monthly Data'!R:R,Calculations!$C$116+MOD(G194,Calculations!$C$118))</f>
        <v>8.4240675975201049E-3</v>
      </c>
      <c r="DX194" s="86">
        <f ca="1">Control!$C$7*Calculations!$C$82*INDEX('Monthly Data'!N:N,Calculations!$C$116+MOD(H194,Calculations!$C$118))+Control!$C$7*Calculations!$C$83*INDEX('Monthly Data'!O:O,Calculations!$C$116+MOD(H194,Calculations!$C$118))+Control!$C$7*Calculations!$C$84*INDEX('Monthly Data'!P:P,Calculations!$C$116+MOD(H194,Calculations!$C$118))+Control!$C$7*Calculations!$C$85*INDEX('Monthly Data'!Q:Q,Calculations!$C$116+MOD(H194,Calculations!$C$118))+(1-Control!$C$7*Calculations!$C$87)*INDEX('Monthly Data'!R:R,Calculations!$C$116+MOD(H194,Calculations!$C$118))</f>
        <v>4.4327772793586687E-3</v>
      </c>
      <c r="DY194" s="86">
        <f ca="1">Control!$C$7*Calculations!$C$82*INDEX('Monthly Data'!N:N,Calculations!$C$116+MOD(I194,Calculations!$C$118))+Control!$C$7*Calculations!$C$83*INDEX('Monthly Data'!O:O,Calculations!$C$116+MOD(I194,Calculations!$C$118))+Control!$C$7*Calculations!$C$84*INDEX('Monthly Data'!P:P,Calculations!$C$116+MOD(I194,Calculations!$C$118))+Control!$C$7*Calculations!$C$85*INDEX('Monthly Data'!Q:Q,Calculations!$C$116+MOD(I194,Calculations!$C$118))+(1-Control!$C$7*Calculations!$C$87)*INDEX('Monthly Data'!R:R,Calculations!$C$116+MOD(I194,Calculations!$C$118))</f>
        <v>1.0478379486191123E-2</v>
      </c>
      <c r="DZ194" s="86">
        <f ca="1">Control!$C$7*Calculations!$C$82*INDEX('Monthly Data'!N:N,Calculations!$C$116+MOD(J194,Calculations!$C$118))+Control!$C$7*Calculations!$C$83*INDEX('Monthly Data'!O:O,Calculations!$C$116+MOD(J194,Calculations!$C$118))+Control!$C$7*Calculations!$C$84*INDEX('Monthly Data'!P:P,Calculations!$C$116+MOD(J194,Calculations!$C$118))+Control!$C$7*Calculations!$C$85*INDEX('Monthly Data'!Q:Q,Calculations!$C$116+MOD(J194,Calculations!$C$118))+(1-Control!$C$7*Calculations!$C$87)*INDEX('Monthly Data'!R:R,Calculations!$C$116+MOD(J194,Calculations!$C$118))</f>
        <v>2.377894462657602E-2</v>
      </c>
      <c r="EA194" s="86">
        <f ca="1">Control!$C$7*Calculations!$C$82*INDEX('Monthly Data'!N:N,Calculations!$C$116+MOD(K194,Calculations!$C$118))+Control!$C$7*Calculations!$C$83*INDEX('Monthly Data'!O:O,Calculations!$C$116+MOD(K194,Calculations!$C$118))+Control!$C$7*Calculations!$C$84*INDEX('Monthly Data'!P:P,Calculations!$C$116+MOD(K194,Calculations!$C$118))+Control!$C$7*Calculations!$C$85*INDEX('Monthly Data'!Q:Q,Calculations!$C$116+MOD(K194,Calculations!$C$118))+(1-Control!$C$7*Calculations!$C$87)*INDEX('Monthly Data'!R:R,Calculations!$C$116+MOD(K194,Calculations!$C$118))</f>
        <v>-7.3651264633385334E-4</v>
      </c>
      <c r="EB194" s="86">
        <f ca="1">Control!$C$7*Calculations!$C$82*INDEX('Monthly Data'!N:N,Calculations!$C$116+MOD(L194,Calculations!$C$118))+Control!$C$7*Calculations!$C$83*INDEX('Monthly Data'!O:O,Calculations!$C$116+MOD(L194,Calculations!$C$118))+Control!$C$7*Calculations!$C$84*INDEX('Monthly Data'!P:P,Calculations!$C$116+MOD(L194,Calculations!$C$118))+Control!$C$7*Calculations!$C$85*INDEX('Monthly Data'!Q:Q,Calculations!$C$116+MOD(L194,Calculations!$C$118))+(1-Control!$C$7*Calculations!$C$87)*INDEX('Monthly Data'!R:R,Calculations!$C$116+MOD(L194,Calculations!$C$118))</f>
        <v>2.3307359621218403E-2</v>
      </c>
      <c r="EC194" s="86">
        <f ca="1">Control!$C$7*Calculations!$C$82*INDEX('Monthly Data'!N:N,Calculations!$C$116+MOD(M194,Calculations!$C$118))+Control!$C$7*Calculations!$C$83*INDEX('Monthly Data'!O:O,Calculations!$C$116+MOD(M194,Calculations!$C$118))+Control!$C$7*Calculations!$C$84*INDEX('Monthly Data'!P:P,Calculations!$C$116+MOD(M194,Calculations!$C$118))+Control!$C$7*Calculations!$C$85*INDEX('Monthly Data'!Q:Q,Calculations!$C$116+MOD(M194,Calculations!$C$118))+(1-Control!$C$7*Calculations!$C$87)*INDEX('Monthly Data'!R:R,Calculations!$C$116+MOD(M194,Calculations!$C$118))</f>
        <v>3.127051071655923E-3</v>
      </c>
      <c r="ED194" s="86">
        <f ca="1">Control!$C$7*Calculations!$C$82*INDEX('Monthly Data'!N:N,Calculations!$C$116+MOD(N194,Calculations!$C$118))+Control!$C$7*Calculations!$C$83*INDEX('Monthly Data'!O:O,Calculations!$C$116+MOD(N194,Calculations!$C$118))+Control!$C$7*Calculations!$C$84*INDEX('Monthly Data'!P:P,Calculations!$C$116+MOD(N194,Calculations!$C$118))+Control!$C$7*Calculations!$C$85*INDEX('Monthly Data'!Q:Q,Calculations!$C$116+MOD(N194,Calculations!$C$118))+(1-Control!$C$7*Calculations!$C$87)*INDEX('Monthly Data'!R:R,Calculations!$C$116+MOD(N194,Calculations!$C$118))</f>
        <v>3.9251937367756782E-3</v>
      </c>
      <c r="EE194" s="86">
        <f ca="1">Control!$C$7*Calculations!$C$82*INDEX('Monthly Data'!N:N,Calculations!$C$116+MOD(O194,Calculations!$C$118))+Control!$C$7*Calculations!$C$83*INDEX('Monthly Data'!O:O,Calculations!$C$116+MOD(O194,Calculations!$C$118))+Control!$C$7*Calculations!$C$84*INDEX('Monthly Data'!P:P,Calculations!$C$116+MOD(O194,Calculations!$C$118))+Control!$C$7*Calculations!$C$85*INDEX('Monthly Data'!Q:Q,Calculations!$C$116+MOD(O194,Calculations!$C$118))+(1-Control!$C$7*Calculations!$C$87)*INDEX('Monthly Data'!R:R,Calculations!$C$116+MOD(O194,Calculations!$C$118))</f>
        <v>-1.8530040247387896E-2</v>
      </c>
      <c r="EF194" s="86">
        <f ca="1">Control!$C$7*Calculations!$C$82*INDEX('Monthly Data'!N:N,Calculations!$C$116+MOD(P194,Calculations!$C$118))+Control!$C$7*Calculations!$C$83*INDEX('Monthly Data'!O:O,Calculations!$C$116+MOD(P194,Calculations!$C$118))+Control!$C$7*Calculations!$C$84*INDEX('Monthly Data'!P:P,Calculations!$C$116+MOD(P194,Calculations!$C$118))+Control!$C$7*Calculations!$C$85*INDEX('Monthly Data'!Q:Q,Calculations!$C$116+MOD(P194,Calculations!$C$118))+(1-Control!$C$7*Calculations!$C$87)*INDEX('Monthly Data'!R:R,Calculations!$C$116+MOD(P194,Calculations!$C$118))</f>
        <v>3.5231336013669103E-2</v>
      </c>
      <c r="EG194" s="86">
        <f ca="1">Control!$C$7*Calculations!$C$82*INDEX('Monthly Data'!N:N,Calculations!$C$116+MOD(Q194,Calculations!$C$118))+Control!$C$7*Calculations!$C$83*INDEX('Monthly Data'!O:O,Calculations!$C$116+MOD(Q194,Calculations!$C$118))+Control!$C$7*Calculations!$C$84*INDEX('Monthly Data'!P:P,Calculations!$C$116+MOD(Q194,Calculations!$C$118))+Control!$C$7*Calculations!$C$85*INDEX('Monthly Data'!Q:Q,Calculations!$C$116+MOD(Q194,Calculations!$C$118))+(1-Control!$C$7*Calculations!$C$87)*INDEX('Monthly Data'!R:R,Calculations!$C$116+MOD(Q194,Calculations!$C$118))</f>
        <v>3.7118215575026904E-2</v>
      </c>
      <c r="EH194" s="86">
        <f ca="1">Control!$C$7*Calculations!$C$82*INDEX('Monthly Data'!N:N,Calculations!$C$116+MOD(R194,Calculations!$C$118))+Control!$C$7*Calculations!$C$83*INDEX('Monthly Data'!O:O,Calculations!$C$116+MOD(R194,Calculations!$C$118))+Control!$C$7*Calculations!$C$84*INDEX('Monthly Data'!P:P,Calculations!$C$116+MOD(R194,Calculations!$C$118))+Control!$C$7*Calculations!$C$85*INDEX('Monthly Data'!Q:Q,Calculations!$C$116+MOD(R194,Calculations!$C$118))+(1-Control!$C$7*Calculations!$C$87)*INDEX('Monthly Data'!R:R,Calculations!$C$116+MOD(R194,Calculations!$C$118))</f>
        <v>9.9787204839310462E-3</v>
      </c>
      <c r="EI194" s="86">
        <f ca="1">Control!$C$7*Calculations!$C$82*INDEX('Monthly Data'!N:N,Calculations!$C$116+MOD(S194,Calculations!$C$118))+Control!$C$7*Calculations!$C$83*INDEX('Monthly Data'!O:O,Calculations!$C$116+MOD(S194,Calculations!$C$118))+Control!$C$7*Calculations!$C$84*INDEX('Monthly Data'!P:P,Calculations!$C$116+MOD(S194,Calculations!$C$118))+Control!$C$7*Calculations!$C$85*INDEX('Monthly Data'!Q:Q,Calculations!$C$116+MOD(S194,Calculations!$C$118))+(1-Control!$C$7*Calculations!$C$87)*INDEX('Monthly Data'!R:R,Calculations!$C$116+MOD(S194,Calculations!$C$118))</f>
        <v>2.9708469559001142E-2</v>
      </c>
      <c r="EJ194" s="86">
        <f ca="1">Control!$C$7*Calculations!$C$82*INDEX('Monthly Data'!N:N,Calculations!$C$116+MOD(T194,Calculations!$C$118))+Control!$C$7*Calculations!$C$83*INDEX('Monthly Data'!O:O,Calculations!$C$116+MOD(T194,Calculations!$C$118))+Control!$C$7*Calculations!$C$84*INDEX('Monthly Data'!P:P,Calculations!$C$116+MOD(T194,Calculations!$C$118))+Control!$C$7*Calculations!$C$85*INDEX('Monthly Data'!Q:Q,Calculations!$C$116+MOD(T194,Calculations!$C$118))+(1-Control!$C$7*Calculations!$C$87)*INDEX('Monthly Data'!R:R,Calculations!$C$116+MOD(T194,Calculations!$C$118))</f>
        <v>1.7484305259657981E-2</v>
      </c>
      <c r="EK194" s="86">
        <f ca="1">Control!$C$7*Calculations!$C$82*INDEX('Monthly Data'!N:N,Calculations!$C$116+MOD(U194,Calculations!$C$118))+Control!$C$7*Calculations!$C$83*INDEX('Monthly Data'!O:O,Calculations!$C$116+MOD(U194,Calculations!$C$118))+Control!$C$7*Calculations!$C$84*INDEX('Monthly Data'!P:P,Calculations!$C$116+MOD(U194,Calculations!$C$118))+Control!$C$7*Calculations!$C$85*INDEX('Monthly Data'!Q:Q,Calculations!$C$116+MOD(U194,Calculations!$C$118))+(1-Control!$C$7*Calculations!$C$87)*INDEX('Monthly Data'!R:R,Calculations!$C$116+MOD(U194,Calculations!$C$118))</f>
        <v>1.7472933988537529E-2</v>
      </c>
      <c r="EL194" s="86">
        <f ca="1">Control!$C$7*Calculations!$C$82*INDEX('Monthly Data'!N:N,Calculations!$C$116+MOD(V194,Calculations!$C$118))+Control!$C$7*Calculations!$C$83*INDEX('Monthly Data'!O:O,Calculations!$C$116+MOD(V194,Calculations!$C$118))+Control!$C$7*Calculations!$C$84*INDEX('Monthly Data'!P:P,Calculations!$C$116+MOD(V194,Calculations!$C$118))+Control!$C$7*Calculations!$C$85*INDEX('Monthly Data'!Q:Q,Calculations!$C$116+MOD(V194,Calculations!$C$118))+(1-Control!$C$7*Calculations!$C$87)*INDEX('Monthly Data'!R:R,Calculations!$C$116+MOD(V194,Calculations!$C$118))</f>
        <v>1.7472933988537529E-2</v>
      </c>
      <c r="EM194" s="86">
        <f ca="1">Control!$C$7*Calculations!$C$82*INDEX('Monthly Data'!N:N,Calculations!$C$116+MOD(W194,Calculations!$C$118))+Control!$C$7*Calculations!$C$83*INDEX('Monthly Data'!O:O,Calculations!$C$116+MOD(W194,Calculations!$C$118))+Control!$C$7*Calculations!$C$84*INDEX('Monthly Data'!P:P,Calculations!$C$116+MOD(W194,Calculations!$C$118))+Control!$C$7*Calculations!$C$85*INDEX('Monthly Data'!Q:Q,Calculations!$C$116+MOD(W194,Calculations!$C$118))+(1-Control!$C$7*Calculations!$C$87)*INDEX('Monthly Data'!R:R,Calculations!$C$116+MOD(W194,Calculations!$C$118))</f>
        <v>-2.4571433440223247E-2</v>
      </c>
      <c r="EN194" s="86">
        <f ca="1">Control!$C$7*Calculations!$C$82*INDEX('Monthly Data'!N:N,Calculations!$C$116+MOD(X194,Calculations!$C$118))+Control!$C$7*Calculations!$C$83*INDEX('Monthly Data'!O:O,Calculations!$C$116+MOD(X194,Calculations!$C$118))+Control!$C$7*Calculations!$C$84*INDEX('Monthly Data'!P:P,Calculations!$C$116+MOD(X194,Calculations!$C$118))+Control!$C$7*Calculations!$C$85*INDEX('Monthly Data'!Q:Q,Calculations!$C$116+MOD(X194,Calculations!$C$118))+(1-Control!$C$7*Calculations!$C$87)*INDEX('Monthly Data'!R:R,Calculations!$C$116+MOD(X194,Calculations!$C$118))</f>
        <v>1.0921298083007208E-2</v>
      </c>
      <c r="EO194" s="86">
        <f ca="1">Control!$C$7*Calculations!$C$82*INDEX('Monthly Data'!N:N,Calculations!$C$116+MOD(Y194,Calculations!$C$118))+Control!$C$7*Calculations!$C$83*INDEX('Monthly Data'!O:O,Calculations!$C$116+MOD(Y194,Calculations!$C$118))+Control!$C$7*Calculations!$C$84*INDEX('Monthly Data'!P:P,Calculations!$C$116+MOD(Y194,Calculations!$C$118))+Control!$C$7*Calculations!$C$85*INDEX('Monthly Data'!Q:Q,Calculations!$C$116+MOD(Y194,Calculations!$C$118))+(1-Control!$C$7*Calculations!$C$87)*INDEX('Monthly Data'!R:R,Calculations!$C$116+MOD(Y194,Calculations!$C$118))</f>
        <v>6.4539397490030407E-3</v>
      </c>
      <c r="EP194" s="86">
        <f ca="1">Control!$C$7*Calculations!$C$82*INDEX('Monthly Data'!N:N,Calculations!$C$116+MOD(Z194,Calculations!$C$118))+Control!$C$7*Calculations!$C$83*INDEX('Monthly Data'!O:O,Calculations!$C$116+MOD(Z194,Calculations!$C$118))+Control!$C$7*Calculations!$C$84*INDEX('Monthly Data'!P:P,Calculations!$C$116+MOD(Z194,Calculations!$C$118))+Control!$C$7*Calculations!$C$85*INDEX('Monthly Data'!Q:Q,Calculations!$C$116+MOD(Z194,Calculations!$C$118))+(1-Control!$C$7*Calculations!$C$87)*INDEX('Monthly Data'!R:R,Calculations!$C$116+MOD(Z194,Calculations!$C$118))</f>
        <v>1.5758278480433856E-2</v>
      </c>
      <c r="EQ194" s="86">
        <f ca="1">Control!$C$7*Calculations!$C$82*INDEX('Monthly Data'!N:N,Calculations!$C$116+MOD(AA194,Calculations!$C$118))+Control!$C$7*Calculations!$C$83*INDEX('Monthly Data'!O:O,Calculations!$C$116+MOD(AA194,Calculations!$C$118))+Control!$C$7*Calculations!$C$84*INDEX('Monthly Data'!P:P,Calculations!$C$116+MOD(AA194,Calculations!$C$118))+Control!$C$7*Calculations!$C$85*INDEX('Monthly Data'!Q:Q,Calculations!$C$116+MOD(AA194,Calculations!$C$118))+(1-Control!$C$7*Calculations!$C$87)*INDEX('Monthly Data'!R:R,Calculations!$C$116+MOD(AA194,Calculations!$C$118))</f>
        <v>6.3250222980707482E-3</v>
      </c>
      <c r="ER194" s="86">
        <f ca="1">Control!$C$7*Calculations!$C$82*INDEX('Monthly Data'!N:N,Calculations!$C$116+MOD(AB194,Calculations!$C$118))+Control!$C$7*Calculations!$C$83*INDEX('Monthly Data'!O:O,Calculations!$C$116+MOD(AB194,Calculations!$C$118))+Control!$C$7*Calculations!$C$84*INDEX('Monthly Data'!P:P,Calculations!$C$116+MOD(AB194,Calculations!$C$118))+Control!$C$7*Calculations!$C$85*INDEX('Monthly Data'!Q:Q,Calculations!$C$116+MOD(AB194,Calculations!$C$118))+(1-Control!$C$7*Calculations!$C$87)*INDEX('Monthly Data'!R:R,Calculations!$C$116+MOD(AB194,Calculations!$C$118))</f>
        <v>1.2954540023127663E-2</v>
      </c>
      <c r="ES194" s="86">
        <f ca="1">Control!$C$7*Calculations!$C$82*INDEX('Monthly Data'!N:N,Calculations!$C$116+MOD(AC194,Calculations!$C$118))+Control!$C$7*Calculations!$C$83*INDEX('Monthly Data'!O:O,Calculations!$C$116+MOD(AC194,Calculations!$C$118))+Control!$C$7*Calculations!$C$84*INDEX('Monthly Data'!P:P,Calculations!$C$116+MOD(AC194,Calculations!$C$118))+Control!$C$7*Calculations!$C$85*INDEX('Monthly Data'!Q:Q,Calculations!$C$116+MOD(AC194,Calculations!$C$118))+(1-Control!$C$7*Calculations!$C$87)*INDEX('Monthly Data'!R:R,Calculations!$C$116+MOD(AC194,Calculations!$C$118))</f>
        <v>-1.9947061878162777E-2</v>
      </c>
      <c r="ET194" s="86">
        <f ca="1">Control!$C$7*Calculations!$C$82*INDEX('Monthly Data'!N:N,Calculations!$C$116+MOD(AD194,Calculations!$C$118))+Control!$C$7*Calculations!$C$83*INDEX('Monthly Data'!O:O,Calculations!$C$116+MOD(AD194,Calculations!$C$118))+Control!$C$7*Calculations!$C$84*INDEX('Monthly Data'!P:P,Calculations!$C$116+MOD(AD194,Calculations!$C$118))+Control!$C$7*Calculations!$C$85*INDEX('Monthly Data'!Q:Q,Calculations!$C$116+MOD(AD194,Calculations!$C$118))+(1-Control!$C$7*Calculations!$C$87)*INDEX('Monthly Data'!R:R,Calculations!$C$116+MOD(AD194,Calculations!$C$118))</f>
        <v>-2.6378232493851243E-2</v>
      </c>
      <c r="EU194" s="86">
        <f ca="1">Control!$C$7*Calculations!$C$82*INDEX('Monthly Data'!N:N,Calculations!$C$116+MOD(AE194,Calculations!$C$118))+Control!$C$7*Calculations!$C$83*INDEX('Monthly Data'!O:O,Calculations!$C$116+MOD(AE194,Calculations!$C$118))+Control!$C$7*Calculations!$C$84*INDEX('Monthly Data'!P:P,Calculations!$C$116+MOD(AE194,Calculations!$C$118))+Control!$C$7*Calculations!$C$85*INDEX('Monthly Data'!Q:Q,Calculations!$C$116+MOD(AE194,Calculations!$C$118))+(1-Control!$C$7*Calculations!$C$87)*INDEX('Monthly Data'!R:R,Calculations!$C$116+MOD(AE194,Calculations!$C$118))</f>
        <v>-9.9526758408448549E-3</v>
      </c>
      <c r="EV194" s="86">
        <f ca="1">Control!$C$7*Calculations!$C$82*INDEX('Monthly Data'!N:N,Calculations!$C$116+MOD(AF194,Calculations!$C$118))+Control!$C$7*Calculations!$C$83*INDEX('Monthly Data'!O:O,Calculations!$C$116+MOD(AF194,Calculations!$C$118))+Control!$C$7*Calculations!$C$84*INDEX('Monthly Data'!P:P,Calculations!$C$116+MOD(AF194,Calculations!$C$118))+Control!$C$7*Calculations!$C$85*INDEX('Monthly Data'!Q:Q,Calculations!$C$116+MOD(AF194,Calculations!$C$118))+(1-Control!$C$7*Calculations!$C$87)*INDEX('Monthly Data'!R:R,Calculations!$C$116+MOD(AF194,Calculations!$C$118))</f>
        <v>1.50127906355989E-2</v>
      </c>
      <c r="EW194" s="86">
        <f ca="1">Control!$C$7*Calculations!$C$82*INDEX('Monthly Data'!N:N,Calculations!$C$116+MOD(AG194,Calculations!$C$118))+Control!$C$7*Calculations!$C$83*INDEX('Monthly Data'!O:O,Calculations!$C$116+MOD(AG194,Calculations!$C$118))+Control!$C$7*Calculations!$C$84*INDEX('Monthly Data'!P:P,Calculations!$C$116+MOD(AG194,Calculations!$C$118))+Control!$C$7*Calculations!$C$85*INDEX('Monthly Data'!Q:Q,Calculations!$C$116+MOD(AG194,Calculations!$C$118))+(1-Control!$C$7*Calculations!$C$87)*INDEX('Monthly Data'!R:R,Calculations!$C$116+MOD(AG194,Calculations!$C$118))</f>
        <v>3.4808428836917149E-3</v>
      </c>
      <c r="EX194" s="86">
        <f ca="1">Control!$C$7*Calculations!$C$82*INDEX('Monthly Data'!N:N,Calculations!$C$116+MOD(AH194,Calculations!$C$118))+Control!$C$7*Calculations!$C$83*INDEX('Monthly Data'!O:O,Calculations!$C$116+MOD(AH194,Calculations!$C$118))+Control!$C$7*Calculations!$C$84*INDEX('Monthly Data'!P:P,Calculations!$C$116+MOD(AH194,Calculations!$C$118))+Control!$C$7*Calculations!$C$85*INDEX('Monthly Data'!Q:Q,Calculations!$C$116+MOD(AH194,Calculations!$C$118))+(1-Control!$C$7*Calculations!$C$87)*INDEX('Monthly Data'!R:R,Calculations!$C$116+MOD(AH194,Calculations!$C$118))</f>
        <v>1.3891563624307685E-2</v>
      </c>
      <c r="EY194" s="86">
        <f ca="1">Control!$C$7*Calculations!$C$82*INDEX('Monthly Data'!N:N,Calculations!$C$116+MOD(AI194,Calculations!$C$118))+Control!$C$7*Calculations!$C$83*INDEX('Monthly Data'!O:O,Calculations!$C$116+MOD(AI194,Calculations!$C$118))+Control!$C$7*Calculations!$C$84*INDEX('Monthly Data'!P:P,Calculations!$C$116+MOD(AI194,Calculations!$C$118))+Control!$C$7*Calculations!$C$85*INDEX('Monthly Data'!Q:Q,Calculations!$C$116+MOD(AI194,Calculations!$C$118))+(1-Control!$C$7*Calculations!$C$87)*INDEX('Monthly Data'!R:R,Calculations!$C$116+MOD(AI194,Calculations!$C$118))</f>
        <v>7.3538285850108537E-3</v>
      </c>
      <c r="EZ194" s="86">
        <f ca="1">Control!$C$7*Calculations!$C$82*INDEX('Monthly Data'!N:N,Calculations!$C$116+MOD(AJ194,Calculations!$C$118))+Control!$C$7*Calculations!$C$83*INDEX('Monthly Data'!O:O,Calculations!$C$116+MOD(AJ194,Calculations!$C$118))+Control!$C$7*Calculations!$C$84*INDEX('Monthly Data'!P:P,Calculations!$C$116+MOD(AJ194,Calculations!$C$118))+Control!$C$7*Calculations!$C$85*INDEX('Monthly Data'!Q:Q,Calculations!$C$116+MOD(AJ194,Calculations!$C$118))+(1-Control!$C$7*Calculations!$C$87)*INDEX('Monthly Data'!R:R,Calculations!$C$116+MOD(AJ194,Calculations!$C$118))</f>
        <v>9.5791276036140301E-3</v>
      </c>
      <c r="FA194" s="86">
        <f ca="1">Control!$C$7*Calculations!$C$82*INDEX('Monthly Data'!N:N,Calculations!$C$116+MOD(AK194,Calculations!$C$118))+Control!$C$7*Calculations!$C$83*INDEX('Monthly Data'!O:O,Calculations!$C$116+MOD(AK194,Calculations!$C$118))+Control!$C$7*Calculations!$C$84*INDEX('Monthly Data'!P:P,Calculations!$C$116+MOD(AK194,Calculations!$C$118))+Control!$C$7*Calculations!$C$85*INDEX('Monthly Data'!Q:Q,Calculations!$C$116+MOD(AK194,Calculations!$C$118))+(1-Control!$C$7*Calculations!$C$87)*INDEX('Monthly Data'!R:R,Calculations!$C$116+MOD(AK194,Calculations!$C$118))</f>
        <v>1.142101364887867E-2</v>
      </c>
      <c r="FB194" s="86">
        <f ca="1">Control!$C$7*Calculations!$C$82*INDEX('Monthly Data'!N:N,Calculations!$C$116+MOD(AL194,Calculations!$C$118))+Control!$C$7*Calculations!$C$83*INDEX('Monthly Data'!O:O,Calculations!$C$116+MOD(AL194,Calculations!$C$118))+Control!$C$7*Calculations!$C$84*INDEX('Monthly Data'!P:P,Calculations!$C$116+MOD(AL194,Calculations!$C$118))+Control!$C$7*Calculations!$C$85*INDEX('Monthly Data'!Q:Q,Calculations!$C$116+MOD(AL194,Calculations!$C$118))+(1-Control!$C$7*Calculations!$C$87)*INDEX('Monthly Data'!R:R,Calculations!$C$116+MOD(AL194,Calculations!$C$118))</f>
        <v>1.7831091590102856E-2</v>
      </c>
      <c r="FC194" s="86">
        <f ca="1">Control!$C$7*Calculations!$C$82*INDEX('Monthly Data'!N:N,Calculations!$C$116+MOD(AM194,Calculations!$C$118))+Control!$C$7*Calculations!$C$83*INDEX('Monthly Data'!O:O,Calculations!$C$116+MOD(AM194,Calculations!$C$118))+Control!$C$7*Calculations!$C$84*INDEX('Monthly Data'!P:P,Calculations!$C$116+MOD(AM194,Calculations!$C$118))+Control!$C$7*Calculations!$C$85*INDEX('Monthly Data'!Q:Q,Calculations!$C$116+MOD(AM194,Calculations!$C$118))+(1-Control!$C$7*Calculations!$C$87)*INDEX('Monthly Data'!R:R,Calculations!$C$116+MOD(AM194,Calculations!$C$118))</f>
        <v>-1.6546126717384396E-2</v>
      </c>
      <c r="FD194" s="86">
        <f ca="1">Control!$C$7*Calculations!$C$82*INDEX('Monthly Data'!N:N,Calculations!$C$116+MOD(AN194,Calculations!$C$118))+Control!$C$7*Calculations!$C$83*INDEX('Monthly Data'!O:O,Calculations!$C$116+MOD(AN194,Calculations!$C$118))+Control!$C$7*Calculations!$C$84*INDEX('Monthly Data'!P:P,Calculations!$C$116+MOD(AN194,Calculations!$C$118))+Control!$C$7*Calculations!$C$85*INDEX('Monthly Data'!Q:Q,Calculations!$C$116+MOD(AN194,Calculations!$C$118))+(1-Control!$C$7*Calculations!$C$87)*INDEX('Monthly Data'!R:R,Calculations!$C$116+MOD(AN194,Calculations!$C$118))</f>
        <v>1.7361594973213587E-2</v>
      </c>
      <c r="FE194" s="86">
        <f ca="1">Control!$C$7*Calculations!$C$82*INDEX('Monthly Data'!N:N,Calculations!$C$116+MOD(AO194,Calculations!$C$118))+Control!$C$7*Calculations!$C$83*INDEX('Monthly Data'!O:O,Calculations!$C$116+MOD(AO194,Calculations!$C$118))+Control!$C$7*Calculations!$C$84*INDEX('Monthly Data'!P:P,Calculations!$C$116+MOD(AO194,Calculations!$C$118))+Control!$C$7*Calculations!$C$85*INDEX('Monthly Data'!Q:Q,Calculations!$C$116+MOD(AO194,Calculations!$C$118))+(1-Control!$C$7*Calculations!$C$87)*INDEX('Monthly Data'!R:R,Calculations!$C$116+MOD(AO194,Calculations!$C$118))</f>
        <v>1.3891563624307685E-2</v>
      </c>
      <c r="FF194" s="86">
        <f ca="1">Control!$C$7*Calculations!$C$82*INDEX('Monthly Data'!N:N,Calculations!$C$116+MOD(AP194,Calculations!$C$118))+Control!$C$7*Calculations!$C$83*INDEX('Monthly Data'!O:O,Calculations!$C$116+MOD(AP194,Calculations!$C$118))+Control!$C$7*Calculations!$C$84*INDEX('Monthly Data'!P:P,Calculations!$C$116+MOD(AP194,Calculations!$C$118))+Control!$C$7*Calculations!$C$85*INDEX('Monthly Data'!Q:Q,Calculations!$C$116+MOD(AP194,Calculations!$C$118))+(1-Control!$C$7*Calculations!$C$87)*INDEX('Monthly Data'!R:R,Calculations!$C$116+MOD(AP194,Calculations!$C$118))</f>
        <v>6.4539397490030407E-3</v>
      </c>
      <c r="FG194" s="86">
        <f ca="1">Control!$C$7*Calculations!$C$82*INDEX('Monthly Data'!N:N,Calculations!$C$116+MOD(AQ194,Calculations!$C$118))+Control!$C$7*Calculations!$C$83*INDEX('Monthly Data'!O:O,Calculations!$C$116+MOD(AQ194,Calculations!$C$118))+Control!$C$7*Calculations!$C$84*INDEX('Monthly Data'!P:P,Calculations!$C$116+MOD(AQ194,Calculations!$C$118))+Control!$C$7*Calculations!$C$85*INDEX('Monthly Data'!Q:Q,Calculations!$C$116+MOD(AQ194,Calculations!$C$118))+(1-Control!$C$7*Calculations!$C$87)*INDEX('Monthly Data'!R:R,Calculations!$C$116+MOD(AQ194,Calculations!$C$118))</f>
        <v>3.6332715283247441E-2</v>
      </c>
      <c r="FH194" s="86">
        <f ca="1">Control!$C$7*Calculations!$C$82*INDEX('Monthly Data'!N:N,Calculations!$C$116+MOD(AR194,Calculations!$C$118))+Control!$C$7*Calculations!$C$83*INDEX('Monthly Data'!O:O,Calculations!$C$116+MOD(AR194,Calculations!$C$118))+Control!$C$7*Calculations!$C$84*INDEX('Monthly Data'!P:P,Calculations!$C$116+MOD(AR194,Calculations!$C$118))+Control!$C$7*Calculations!$C$85*INDEX('Monthly Data'!Q:Q,Calculations!$C$116+MOD(AR194,Calculations!$C$118))+(1-Control!$C$7*Calculations!$C$87)*INDEX('Monthly Data'!R:R,Calculations!$C$116+MOD(AR194,Calculations!$C$118))</f>
        <v>3.127051071655923E-3</v>
      </c>
      <c r="FI194" s="86">
        <f ca="1">Control!$C$7*Calculations!$C$82*INDEX('Monthly Data'!N:N,Calculations!$C$116+MOD(AS194,Calculations!$C$118))+Control!$C$7*Calculations!$C$83*INDEX('Monthly Data'!O:O,Calculations!$C$116+MOD(AS194,Calculations!$C$118))+Control!$C$7*Calculations!$C$84*INDEX('Monthly Data'!P:P,Calculations!$C$116+MOD(AS194,Calculations!$C$118))+Control!$C$7*Calculations!$C$85*INDEX('Monthly Data'!Q:Q,Calculations!$C$116+MOD(AS194,Calculations!$C$118))+(1-Control!$C$7*Calculations!$C$87)*INDEX('Monthly Data'!R:R,Calculations!$C$116+MOD(AS194,Calculations!$C$118))</f>
        <v>1.8665061640915637E-2</v>
      </c>
      <c r="FJ194" s="86">
        <f ca="1">Control!$C$7*Calculations!$C$82*INDEX('Monthly Data'!N:N,Calculations!$C$116+MOD(AT194,Calculations!$C$118))+Control!$C$7*Calculations!$C$83*INDEX('Monthly Data'!O:O,Calculations!$C$116+MOD(AT194,Calculations!$C$118))+Control!$C$7*Calculations!$C$84*INDEX('Monthly Data'!P:P,Calculations!$C$116+MOD(AT194,Calculations!$C$118))+Control!$C$7*Calculations!$C$85*INDEX('Monthly Data'!Q:Q,Calculations!$C$116+MOD(AT194,Calculations!$C$118))+(1-Control!$C$7*Calculations!$C$87)*INDEX('Monthly Data'!R:R,Calculations!$C$116+MOD(AT194,Calculations!$C$118))</f>
        <v>1.0478379486191123E-2</v>
      </c>
      <c r="FK194" s="86">
        <f ca="1">Control!$C$7*Calculations!$C$82*INDEX('Monthly Data'!N:N,Calculations!$C$116+MOD(AU194,Calculations!$C$118))+Control!$C$7*Calculations!$C$83*INDEX('Monthly Data'!O:O,Calculations!$C$116+MOD(AU194,Calculations!$C$118))+Control!$C$7*Calculations!$C$84*INDEX('Monthly Data'!P:P,Calculations!$C$116+MOD(AU194,Calculations!$C$118))+Control!$C$7*Calculations!$C$85*INDEX('Monthly Data'!Q:Q,Calculations!$C$116+MOD(AU194,Calculations!$C$118))+(1-Control!$C$7*Calculations!$C$87)*INDEX('Monthly Data'!R:R,Calculations!$C$116+MOD(AU194,Calculations!$C$118))</f>
        <v>6.3250222980707482E-3</v>
      </c>
      <c r="FL194" s="86">
        <f ca="1">Control!$C$7*Calculations!$C$82*INDEX('Monthly Data'!N:N,Calculations!$C$116+MOD(AV194,Calculations!$C$118))+Control!$C$7*Calculations!$C$83*INDEX('Monthly Data'!O:O,Calculations!$C$116+MOD(AV194,Calculations!$C$118))+Control!$C$7*Calculations!$C$84*INDEX('Monthly Data'!P:P,Calculations!$C$116+MOD(AV194,Calculations!$C$118))+Control!$C$7*Calculations!$C$85*INDEX('Monthly Data'!Q:Q,Calculations!$C$116+MOD(AV194,Calculations!$C$118))+(1-Control!$C$7*Calculations!$C$87)*INDEX('Monthly Data'!R:R,Calculations!$C$116+MOD(AV194,Calculations!$C$118))</f>
        <v>-7.8872955230675015E-3</v>
      </c>
      <c r="FM194" s="86">
        <f ca="1">Control!$C$7*Calculations!$C$82*INDEX('Monthly Data'!N:N,Calculations!$C$116+MOD(AW194,Calculations!$C$118))+Control!$C$7*Calculations!$C$83*INDEX('Monthly Data'!O:O,Calculations!$C$116+MOD(AW194,Calculations!$C$118))+Control!$C$7*Calculations!$C$84*INDEX('Monthly Data'!P:P,Calculations!$C$116+MOD(AW194,Calculations!$C$118))+Control!$C$7*Calculations!$C$85*INDEX('Monthly Data'!Q:Q,Calculations!$C$116+MOD(AW194,Calculations!$C$118))+(1-Control!$C$7*Calculations!$C$87)*INDEX('Monthly Data'!R:R,Calculations!$C$116+MOD(AW194,Calculations!$C$118))</f>
        <v>1.5758278480433856E-2</v>
      </c>
      <c r="FN194" s="86">
        <f ca="1">Control!$C$7*Calculations!$C$82*INDEX('Monthly Data'!N:N,Calculations!$C$116+MOD(AX194,Calculations!$C$118))+Control!$C$7*Calculations!$C$83*INDEX('Monthly Data'!O:O,Calculations!$C$116+MOD(AX194,Calculations!$C$118))+Control!$C$7*Calculations!$C$84*INDEX('Monthly Data'!P:P,Calculations!$C$116+MOD(AX194,Calculations!$C$118))+Control!$C$7*Calculations!$C$85*INDEX('Monthly Data'!Q:Q,Calculations!$C$116+MOD(AX194,Calculations!$C$118))+(1-Control!$C$7*Calculations!$C$87)*INDEX('Monthly Data'!R:R,Calculations!$C$116+MOD(AX194,Calculations!$C$118))</f>
        <v>1.7599621212565995E-2</v>
      </c>
      <c r="FO194" s="86">
        <f ca="1">Control!$C$7*Calculations!$C$82*INDEX('Monthly Data'!N:N,Calculations!$C$116+MOD(AY194,Calculations!$C$118))+Control!$C$7*Calculations!$C$83*INDEX('Monthly Data'!O:O,Calculations!$C$116+MOD(AY194,Calculations!$C$118))+Control!$C$7*Calculations!$C$84*INDEX('Monthly Data'!P:P,Calculations!$C$116+MOD(AY194,Calculations!$C$118))+Control!$C$7*Calculations!$C$85*INDEX('Monthly Data'!Q:Q,Calculations!$C$116+MOD(AY194,Calculations!$C$118))+(1-Control!$C$7*Calculations!$C$87)*INDEX('Monthly Data'!R:R,Calculations!$C$116+MOD(AY194,Calculations!$C$118))</f>
        <v>1.5216630695380906E-2</v>
      </c>
      <c r="FP194" s="86">
        <f ca="1">Control!$C$7*Calculations!$C$82*INDEX('Monthly Data'!N:N,Calculations!$C$116+MOD(AZ194,Calculations!$C$118))+Control!$C$7*Calculations!$C$83*INDEX('Monthly Data'!O:O,Calculations!$C$116+MOD(AZ194,Calculations!$C$118))+Control!$C$7*Calculations!$C$84*INDEX('Monthly Data'!P:P,Calculations!$C$116+MOD(AZ194,Calculations!$C$118))+Control!$C$7*Calculations!$C$85*INDEX('Monthly Data'!Q:Q,Calculations!$C$116+MOD(AZ194,Calculations!$C$118))+(1-Control!$C$7*Calculations!$C$87)*INDEX('Monthly Data'!R:R,Calculations!$C$116+MOD(AZ194,Calculations!$C$118))</f>
        <v>2.3852824346838646E-2</v>
      </c>
      <c r="FQ194" s="86">
        <f ca="1">Control!$C$7*Calculations!$C$82*INDEX('Monthly Data'!N:N,Calculations!$C$116+MOD(BA194,Calculations!$C$118))+Control!$C$7*Calculations!$C$83*INDEX('Monthly Data'!O:O,Calculations!$C$116+MOD(BA194,Calculations!$C$118))+Control!$C$7*Calculations!$C$84*INDEX('Monthly Data'!P:P,Calculations!$C$116+MOD(BA194,Calculations!$C$118))+Control!$C$7*Calculations!$C$85*INDEX('Monthly Data'!Q:Q,Calculations!$C$116+MOD(BA194,Calculations!$C$118))+(1-Control!$C$7*Calculations!$C$87)*INDEX('Monthly Data'!R:R,Calculations!$C$116+MOD(BA194,Calculations!$C$118))</f>
        <v>-2.072517756005474E-2</v>
      </c>
      <c r="FR194" s="86">
        <f ca="1">Control!$C$7*Calculations!$C$82*INDEX('Monthly Data'!N:N,Calculations!$C$116+MOD(BB194,Calculations!$C$118))+Control!$C$7*Calculations!$C$83*INDEX('Monthly Data'!O:O,Calculations!$C$116+MOD(BB194,Calculations!$C$118))+Control!$C$7*Calculations!$C$84*INDEX('Monthly Data'!P:P,Calculations!$C$116+MOD(BB194,Calculations!$C$118))+Control!$C$7*Calculations!$C$85*INDEX('Monthly Data'!Q:Q,Calculations!$C$116+MOD(BB194,Calculations!$C$118))+(1-Control!$C$7*Calculations!$C$87)*INDEX('Monthly Data'!R:R,Calculations!$C$116+MOD(BB194,Calculations!$C$118))</f>
        <v>-1.3959200237295809E-2</v>
      </c>
      <c r="FS194" s="86">
        <f ca="1">Control!$C$7*Calculations!$C$82*INDEX('Monthly Data'!N:N,Calculations!$C$116+MOD(BC194,Calculations!$C$118))+Control!$C$7*Calculations!$C$83*INDEX('Monthly Data'!O:O,Calculations!$C$116+MOD(BC194,Calculations!$C$118))+Control!$C$7*Calculations!$C$84*INDEX('Monthly Data'!P:P,Calculations!$C$116+MOD(BC194,Calculations!$C$118))+Control!$C$7*Calculations!$C$85*INDEX('Monthly Data'!Q:Q,Calculations!$C$116+MOD(BC194,Calculations!$C$118))+(1-Control!$C$7*Calculations!$C$87)*INDEX('Monthly Data'!R:R,Calculations!$C$116+MOD(BC194,Calculations!$C$118))</f>
        <v>1.1809891087585166E-2</v>
      </c>
      <c r="FT194" s="86">
        <f ca="1">Control!$C$7*Calculations!$C$82*INDEX('Monthly Data'!N:N,Calculations!$C$116+MOD(BD194,Calculations!$C$118))+Control!$C$7*Calculations!$C$83*INDEX('Monthly Data'!O:O,Calculations!$C$116+MOD(BD194,Calculations!$C$118))+Control!$C$7*Calculations!$C$84*INDEX('Monthly Data'!P:P,Calculations!$C$116+MOD(BD194,Calculations!$C$118))+Control!$C$7*Calculations!$C$85*INDEX('Monthly Data'!Q:Q,Calculations!$C$116+MOD(BD194,Calculations!$C$118))+(1-Control!$C$7*Calculations!$C$87)*INDEX('Monthly Data'!R:R,Calculations!$C$116+MOD(BD194,Calculations!$C$118))</f>
        <v>1.7831091590102856E-2</v>
      </c>
      <c r="FU194" s="86">
        <f ca="1">Control!$C$7*Calculations!$C$82*INDEX('Monthly Data'!N:N,Calculations!$C$116+MOD(BE194,Calculations!$C$118))+Control!$C$7*Calculations!$C$83*INDEX('Monthly Data'!O:O,Calculations!$C$116+MOD(BE194,Calculations!$C$118))+Control!$C$7*Calculations!$C$84*INDEX('Monthly Data'!P:P,Calculations!$C$116+MOD(BE194,Calculations!$C$118))+Control!$C$7*Calculations!$C$85*INDEX('Monthly Data'!Q:Q,Calculations!$C$116+MOD(BE194,Calculations!$C$118))+(1-Control!$C$7*Calculations!$C$87)*INDEX('Monthly Data'!R:R,Calculations!$C$116+MOD(BE194,Calculations!$C$118))</f>
        <v>3.1011313347584085E-2</v>
      </c>
      <c r="FV194" s="86">
        <f ca="1">Control!$C$7*Calculations!$C$82*INDEX('Monthly Data'!N:N,Calculations!$C$116+MOD(BF194,Calculations!$C$118))+Control!$C$7*Calculations!$C$83*INDEX('Monthly Data'!O:O,Calculations!$C$116+MOD(BF194,Calculations!$C$118))+Control!$C$7*Calculations!$C$84*INDEX('Monthly Data'!P:P,Calculations!$C$116+MOD(BF194,Calculations!$C$118))+Control!$C$7*Calculations!$C$85*INDEX('Monthly Data'!Q:Q,Calculations!$C$116+MOD(BF194,Calculations!$C$118))+(1-Control!$C$7*Calculations!$C$87)*INDEX('Monthly Data'!R:R,Calculations!$C$116+MOD(BF194,Calculations!$C$118))</f>
        <v>1.8695385296339444E-2</v>
      </c>
      <c r="FW194" s="86">
        <f ca="1">Control!$C$7*Calculations!$C$82*INDEX('Monthly Data'!N:N,Calculations!$C$116+MOD(BG194,Calculations!$C$118))+Control!$C$7*Calculations!$C$83*INDEX('Monthly Data'!O:O,Calculations!$C$116+MOD(BG194,Calculations!$C$118))+Control!$C$7*Calculations!$C$84*INDEX('Monthly Data'!P:P,Calculations!$C$116+MOD(BG194,Calculations!$C$118))+Control!$C$7*Calculations!$C$85*INDEX('Monthly Data'!Q:Q,Calculations!$C$116+MOD(BG194,Calculations!$C$118))+(1-Control!$C$7*Calculations!$C$87)*INDEX('Monthly Data'!R:R,Calculations!$C$116+MOD(BG194,Calculations!$C$118))</f>
        <v>1.7472933988537529E-2</v>
      </c>
      <c r="FX194" s="86">
        <f ca="1">Control!$C$7*Calculations!$C$82*INDEX('Monthly Data'!N:N,Calculations!$C$116+MOD(BH194,Calculations!$C$118))+Control!$C$7*Calculations!$C$83*INDEX('Monthly Data'!O:O,Calculations!$C$116+MOD(BH194,Calculations!$C$118))+Control!$C$7*Calculations!$C$84*INDEX('Monthly Data'!P:P,Calculations!$C$116+MOD(BH194,Calculations!$C$118))+Control!$C$7*Calculations!$C$85*INDEX('Monthly Data'!Q:Q,Calculations!$C$116+MOD(BH194,Calculations!$C$118))+(1-Control!$C$7*Calculations!$C$87)*INDEX('Monthly Data'!R:R,Calculations!$C$116+MOD(BH194,Calculations!$C$118))</f>
        <v>9.9793409618087695E-3</v>
      </c>
      <c r="FY194" s="86">
        <f ca="1">Control!$C$7*Calculations!$C$82*INDEX('Monthly Data'!N:N,Calculations!$C$116+MOD(BI194,Calculations!$C$118))+Control!$C$7*Calculations!$C$83*INDEX('Monthly Data'!O:O,Calculations!$C$116+MOD(BI194,Calculations!$C$118))+Control!$C$7*Calculations!$C$84*INDEX('Monthly Data'!P:P,Calculations!$C$116+MOD(BI194,Calculations!$C$118))+Control!$C$7*Calculations!$C$85*INDEX('Monthly Data'!Q:Q,Calculations!$C$116+MOD(BI194,Calculations!$C$118))+(1-Control!$C$7*Calculations!$C$87)*INDEX('Monthly Data'!R:R,Calculations!$C$116+MOD(BI194,Calculations!$C$118))</f>
        <v>1.3891563624307685E-2</v>
      </c>
      <c r="FZ194" s="86">
        <f ca="1">Control!$C$7*Calculations!$C$82*INDEX('Monthly Data'!N:N,Calculations!$C$116+MOD(BJ194,Calculations!$C$118))+Control!$C$7*Calculations!$C$83*INDEX('Monthly Data'!O:O,Calculations!$C$116+MOD(BJ194,Calculations!$C$118))+Control!$C$7*Calculations!$C$84*INDEX('Monthly Data'!P:P,Calculations!$C$116+MOD(BJ194,Calculations!$C$118))+Control!$C$7*Calculations!$C$85*INDEX('Monthly Data'!Q:Q,Calculations!$C$116+MOD(BJ194,Calculations!$C$118))+(1-Control!$C$7*Calculations!$C$87)*INDEX('Monthly Data'!R:R,Calculations!$C$116+MOD(BJ194,Calculations!$C$118))</f>
        <v>-2.6378232493851243E-2</v>
      </c>
      <c r="GA194" s="86">
        <f ca="1">Control!$C$7*Calculations!$C$82*INDEX('Monthly Data'!N:N,Calculations!$C$116+MOD(BK194,Calculations!$C$118))+Control!$C$7*Calculations!$C$83*INDEX('Monthly Data'!O:O,Calculations!$C$116+MOD(BK194,Calculations!$C$118))+Control!$C$7*Calculations!$C$84*INDEX('Monthly Data'!P:P,Calculations!$C$116+MOD(BK194,Calculations!$C$118))+Control!$C$7*Calculations!$C$85*INDEX('Monthly Data'!Q:Q,Calculations!$C$116+MOD(BK194,Calculations!$C$118))+(1-Control!$C$7*Calculations!$C$87)*INDEX('Monthly Data'!R:R,Calculations!$C$116+MOD(BK194,Calculations!$C$118))</f>
        <v>1.046389543479892E-2</v>
      </c>
      <c r="GB194" s="86">
        <f ca="1">Control!$C$7*Calculations!$C$82*INDEX('Monthly Data'!N:N,Calculations!$C$116+MOD(BL194,Calculations!$C$118))+Control!$C$7*Calculations!$C$83*INDEX('Monthly Data'!O:O,Calculations!$C$116+MOD(BL194,Calculations!$C$118))+Control!$C$7*Calculations!$C$84*INDEX('Monthly Data'!P:P,Calculations!$C$116+MOD(BL194,Calculations!$C$118))+Control!$C$7*Calculations!$C$85*INDEX('Monthly Data'!Q:Q,Calculations!$C$116+MOD(BL194,Calculations!$C$118))+(1-Control!$C$7*Calculations!$C$87)*INDEX('Monthly Data'!R:R,Calculations!$C$116+MOD(BL194,Calculations!$C$118))</f>
        <v>6.4539397490030407E-3</v>
      </c>
      <c r="GC194" s="86">
        <f ca="1">Control!$C$7*Calculations!$C$82*INDEX('Monthly Data'!N:N,Calculations!$C$116+MOD(BM194,Calculations!$C$118))+Control!$C$7*Calculations!$C$83*INDEX('Monthly Data'!O:O,Calculations!$C$116+MOD(BM194,Calculations!$C$118))+Control!$C$7*Calculations!$C$84*INDEX('Monthly Data'!P:P,Calculations!$C$116+MOD(BM194,Calculations!$C$118))+Control!$C$7*Calculations!$C$85*INDEX('Monthly Data'!Q:Q,Calculations!$C$116+MOD(BM194,Calculations!$C$118))+(1-Control!$C$7*Calculations!$C$87)*INDEX('Monthly Data'!R:R,Calculations!$C$116+MOD(BM194,Calculations!$C$118))</f>
        <v>1.142101364887867E-2</v>
      </c>
      <c r="GD194" s="86">
        <f ca="1">Control!$C$7*Calculations!$C$82*INDEX('Monthly Data'!N:N,Calculations!$C$116+MOD(BN194,Calculations!$C$118))+Control!$C$7*Calculations!$C$83*INDEX('Monthly Data'!O:O,Calculations!$C$116+MOD(BN194,Calculations!$C$118))+Control!$C$7*Calculations!$C$84*INDEX('Monthly Data'!P:P,Calculations!$C$116+MOD(BN194,Calculations!$C$118))+Control!$C$7*Calculations!$C$85*INDEX('Monthly Data'!Q:Q,Calculations!$C$116+MOD(BN194,Calculations!$C$118))+(1-Control!$C$7*Calculations!$C$87)*INDEX('Monthly Data'!R:R,Calculations!$C$116+MOD(BN194,Calculations!$C$118))</f>
        <v>2.766281641786093E-2</v>
      </c>
      <c r="GE194" s="86">
        <f ca="1">Control!$C$7*Calculations!$C$82*INDEX('Monthly Data'!N:N,Calculations!$C$116+MOD(BO194,Calculations!$C$118))+Control!$C$7*Calculations!$C$83*INDEX('Monthly Data'!O:O,Calculations!$C$116+MOD(BO194,Calculations!$C$118))+Control!$C$7*Calculations!$C$84*INDEX('Monthly Data'!P:P,Calculations!$C$116+MOD(BO194,Calculations!$C$118))+Control!$C$7*Calculations!$C$85*INDEX('Monthly Data'!Q:Q,Calculations!$C$116+MOD(BO194,Calculations!$C$118))+(1-Control!$C$7*Calculations!$C$87)*INDEX('Monthly Data'!R:R,Calculations!$C$116+MOD(BO194,Calculations!$C$118))</f>
        <v>-3.299557342782896E-2</v>
      </c>
      <c r="GF194" s="86">
        <f ca="1">Control!$C$7*Calculations!$C$82*INDEX('Monthly Data'!N:N,Calculations!$C$116+MOD(BP194,Calculations!$C$118))+Control!$C$7*Calculations!$C$83*INDEX('Monthly Data'!O:O,Calculations!$C$116+MOD(BP194,Calculations!$C$118))+Control!$C$7*Calculations!$C$84*INDEX('Monthly Data'!P:P,Calculations!$C$116+MOD(BP194,Calculations!$C$118))+Control!$C$7*Calculations!$C$85*INDEX('Monthly Data'!Q:Q,Calculations!$C$116+MOD(BP194,Calculations!$C$118))+(1-Control!$C$7*Calculations!$C$87)*INDEX('Monthly Data'!R:R,Calculations!$C$116+MOD(BP194,Calculations!$C$118))</f>
        <v>-1.0485101266941802E-2</v>
      </c>
      <c r="GG194" s="86">
        <f ca="1">Control!$C$7*Calculations!$C$82*INDEX('Monthly Data'!N:N,Calculations!$C$116+MOD(BQ194,Calculations!$C$118))+Control!$C$7*Calculations!$C$83*INDEX('Monthly Data'!O:O,Calculations!$C$116+MOD(BQ194,Calculations!$C$118))+Control!$C$7*Calculations!$C$84*INDEX('Monthly Data'!P:P,Calculations!$C$116+MOD(BQ194,Calculations!$C$118))+Control!$C$7*Calculations!$C$85*INDEX('Monthly Data'!Q:Q,Calculations!$C$116+MOD(BQ194,Calculations!$C$118))+(1-Control!$C$7*Calculations!$C$87)*INDEX('Monthly Data'!R:R,Calculations!$C$116+MOD(BQ194,Calculations!$C$118))</f>
        <v>-1.3959200237295809E-2</v>
      </c>
      <c r="GH194" s="86">
        <f ca="1">Control!$C$7*Calculations!$C$82*INDEX('Monthly Data'!N:N,Calculations!$C$116+MOD(BR194,Calculations!$C$118))+Control!$C$7*Calculations!$C$83*INDEX('Monthly Data'!O:O,Calculations!$C$116+MOD(BR194,Calculations!$C$118))+Control!$C$7*Calculations!$C$84*INDEX('Monthly Data'!P:P,Calculations!$C$116+MOD(BR194,Calculations!$C$118))+Control!$C$7*Calculations!$C$85*INDEX('Monthly Data'!Q:Q,Calculations!$C$116+MOD(BR194,Calculations!$C$118))+(1-Control!$C$7*Calculations!$C$87)*INDEX('Monthly Data'!R:R,Calculations!$C$116+MOD(BR194,Calculations!$C$118))</f>
        <v>1.8695385296339444E-2</v>
      </c>
      <c r="GI194" s="86">
        <f ca="1">Control!$C$7*Calculations!$C$82*INDEX('Monthly Data'!N:N,Calculations!$C$116+MOD(BS194,Calculations!$C$118))+Control!$C$7*Calculations!$C$83*INDEX('Monthly Data'!O:O,Calculations!$C$116+MOD(BS194,Calculations!$C$118))+Control!$C$7*Calculations!$C$84*INDEX('Monthly Data'!P:P,Calculations!$C$116+MOD(BS194,Calculations!$C$118))+Control!$C$7*Calculations!$C$85*INDEX('Monthly Data'!Q:Q,Calculations!$C$116+MOD(BS194,Calculations!$C$118))+(1-Control!$C$7*Calculations!$C$87)*INDEX('Monthly Data'!R:R,Calculations!$C$116+MOD(BS194,Calculations!$C$118))</f>
        <v>1.0353752315110615E-2</v>
      </c>
      <c r="GJ194" s="86">
        <f ca="1">Control!$C$7*Calculations!$C$82*INDEX('Monthly Data'!N:N,Calculations!$C$116+MOD(BT194,Calculations!$C$118))+Control!$C$7*Calculations!$C$83*INDEX('Monthly Data'!O:O,Calculations!$C$116+MOD(BT194,Calculations!$C$118))+Control!$C$7*Calculations!$C$84*INDEX('Monthly Data'!P:P,Calculations!$C$116+MOD(BT194,Calculations!$C$118))+Control!$C$7*Calculations!$C$85*INDEX('Monthly Data'!Q:Q,Calculations!$C$116+MOD(BT194,Calculations!$C$118))+(1-Control!$C$7*Calculations!$C$87)*INDEX('Monthly Data'!R:R,Calculations!$C$116+MOD(BT194,Calculations!$C$118))</f>
        <v>1.046389543479892E-2</v>
      </c>
      <c r="GK194" s="86">
        <f ca="1">Control!$C$7*Calculations!$C$82*INDEX('Monthly Data'!N:N,Calculations!$C$116+MOD(BU194,Calculations!$C$118))+Control!$C$7*Calculations!$C$83*INDEX('Monthly Data'!O:O,Calculations!$C$116+MOD(BU194,Calculations!$C$118))+Control!$C$7*Calculations!$C$84*INDEX('Monthly Data'!P:P,Calculations!$C$116+MOD(BU194,Calculations!$C$118))+Control!$C$7*Calculations!$C$85*INDEX('Monthly Data'!Q:Q,Calculations!$C$116+MOD(BU194,Calculations!$C$118))+(1-Control!$C$7*Calculations!$C$87)*INDEX('Monthly Data'!R:R,Calculations!$C$116+MOD(BU194,Calculations!$C$118))</f>
        <v>-3.9863250714949353E-2</v>
      </c>
      <c r="GL194" s="86">
        <f ca="1">Control!$C$7*Calculations!$C$82*INDEX('Monthly Data'!N:N,Calculations!$C$116+MOD(BV194,Calculations!$C$118))+Control!$C$7*Calculations!$C$83*INDEX('Monthly Data'!O:O,Calculations!$C$116+MOD(BV194,Calculations!$C$118))+Control!$C$7*Calculations!$C$84*INDEX('Monthly Data'!P:P,Calculations!$C$116+MOD(BV194,Calculations!$C$118))+Control!$C$7*Calculations!$C$85*INDEX('Monthly Data'!Q:Q,Calculations!$C$116+MOD(BV194,Calculations!$C$118))+(1-Control!$C$7*Calculations!$C$87)*INDEX('Monthly Data'!R:R,Calculations!$C$116+MOD(BV194,Calculations!$C$118))</f>
        <v>5.3309355465453899E-3</v>
      </c>
      <c r="GM194" s="86">
        <f ca="1">Control!$C$7*Calculations!$C$82*INDEX('Monthly Data'!N:N,Calculations!$C$116+MOD(BW194,Calculations!$C$118))+Control!$C$7*Calculations!$C$83*INDEX('Monthly Data'!O:O,Calculations!$C$116+MOD(BW194,Calculations!$C$118))+Control!$C$7*Calculations!$C$84*INDEX('Monthly Data'!P:P,Calculations!$C$116+MOD(BW194,Calculations!$C$118))+Control!$C$7*Calculations!$C$85*INDEX('Monthly Data'!Q:Q,Calculations!$C$116+MOD(BW194,Calculations!$C$118))+(1-Control!$C$7*Calculations!$C$87)*INDEX('Monthly Data'!R:R,Calculations!$C$116+MOD(BW194,Calculations!$C$118))</f>
        <v>-3.299557342782896E-2</v>
      </c>
      <c r="GN194" s="86">
        <f ca="1">Control!$C$7*Calculations!$C$82*INDEX('Monthly Data'!N:N,Calculations!$C$116+MOD(BX194,Calculations!$C$118))+Control!$C$7*Calculations!$C$83*INDEX('Monthly Data'!O:O,Calculations!$C$116+MOD(BX194,Calculations!$C$118))+Control!$C$7*Calculations!$C$84*INDEX('Monthly Data'!P:P,Calculations!$C$116+MOD(BX194,Calculations!$C$118))+Control!$C$7*Calculations!$C$85*INDEX('Monthly Data'!Q:Q,Calculations!$C$116+MOD(BX194,Calculations!$C$118))+(1-Control!$C$7*Calculations!$C$87)*INDEX('Monthly Data'!R:R,Calculations!$C$116+MOD(BX194,Calculations!$C$118))</f>
        <v>1.5108777406081684E-3</v>
      </c>
      <c r="GO194" s="86">
        <f ca="1">Control!$C$7*Calculations!$C$82*INDEX('Monthly Data'!N:N,Calculations!$C$116+MOD(BY194,Calculations!$C$118))+Control!$C$7*Calculations!$C$83*INDEX('Monthly Data'!O:O,Calculations!$C$116+MOD(BY194,Calculations!$C$118))+Control!$C$7*Calculations!$C$84*INDEX('Monthly Data'!P:P,Calculations!$C$116+MOD(BY194,Calculations!$C$118))+Control!$C$7*Calculations!$C$85*INDEX('Monthly Data'!Q:Q,Calculations!$C$116+MOD(BY194,Calculations!$C$118))+(1-Control!$C$7*Calculations!$C$87)*INDEX('Monthly Data'!R:R,Calculations!$C$116+MOD(BY194,Calculations!$C$118))</f>
        <v>-1.0485101266941802E-2</v>
      </c>
      <c r="GP194" s="86">
        <f ca="1">Control!$C$7*Calculations!$C$82*INDEX('Monthly Data'!N:N,Calculations!$C$116+MOD(BZ194,Calculations!$C$118))+Control!$C$7*Calculations!$C$83*INDEX('Monthly Data'!O:O,Calculations!$C$116+MOD(BZ194,Calculations!$C$118))+Control!$C$7*Calculations!$C$84*INDEX('Monthly Data'!P:P,Calculations!$C$116+MOD(BZ194,Calculations!$C$118))+Control!$C$7*Calculations!$C$85*INDEX('Monthly Data'!Q:Q,Calculations!$C$116+MOD(BZ194,Calculations!$C$118))+(1-Control!$C$7*Calculations!$C$87)*INDEX('Monthly Data'!R:R,Calculations!$C$116+MOD(BZ194,Calculations!$C$118))</f>
        <v>-6.1115617667135171E-2</v>
      </c>
      <c r="GQ194" s="86">
        <f ca="1">Control!$C$7*Calculations!$C$82*INDEX('Monthly Data'!N:N,Calculations!$C$116+MOD(CA194,Calculations!$C$118))+Control!$C$7*Calculations!$C$83*INDEX('Monthly Data'!O:O,Calculations!$C$116+MOD(CA194,Calculations!$C$118))+Control!$C$7*Calculations!$C$84*INDEX('Monthly Data'!P:P,Calculations!$C$116+MOD(CA194,Calculations!$C$118))+Control!$C$7*Calculations!$C$85*INDEX('Monthly Data'!Q:Q,Calculations!$C$116+MOD(CA194,Calculations!$C$118))+(1-Control!$C$7*Calculations!$C$87)*INDEX('Monthly Data'!R:R,Calculations!$C$116+MOD(CA194,Calculations!$C$118))</f>
        <v>1.3891304280773396E-2</v>
      </c>
      <c r="GR194" s="86">
        <f ca="1">Control!$C$7*Calculations!$C$82*INDEX('Monthly Data'!N:N,Calculations!$C$116+MOD(CB194,Calculations!$C$118))+Control!$C$7*Calculations!$C$83*INDEX('Monthly Data'!O:O,Calculations!$C$116+MOD(CB194,Calculations!$C$118))+Control!$C$7*Calculations!$C$84*INDEX('Monthly Data'!P:P,Calculations!$C$116+MOD(CB194,Calculations!$C$118))+Control!$C$7*Calculations!$C$85*INDEX('Monthly Data'!Q:Q,Calculations!$C$116+MOD(CB194,Calculations!$C$118))+(1-Control!$C$7*Calculations!$C$87)*INDEX('Monthly Data'!R:R,Calculations!$C$116+MOD(CB194,Calculations!$C$118))</f>
        <v>1.7831091590102856E-2</v>
      </c>
      <c r="GS194" s="86">
        <f ca="1">Control!$C$7*Calculations!$C$82*INDEX('Monthly Data'!N:N,Calculations!$C$116+MOD(CC194,Calculations!$C$118))+Control!$C$7*Calculations!$C$83*INDEX('Monthly Data'!O:O,Calculations!$C$116+MOD(CC194,Calculations!$C$118))+Control!$C$7*Calculations!$C$84*INDEX('Monthly Data'!P:P,Calculations!$C$116+MOD(CC194,Calculations!$C$118))+Control!$C$7*Calculations!$C$85*INDEX('Monthly Data'!Q:Q,Calculations!$C$116+MOD(CC194,Calculations!$C$118))+(1-Control!$C$7*Calculations!$C$87)*INDEX('Monthly Data'!R:R,Calculations!$C$116+MOD(CC194,Calculations!$C$118))</f>
        <v>7.857567536297622E-3</v>
      </c>
      <c r="GT194" s="86">
        <f ca="1">Control!$C$7*Calculations!$C$82*INDEX('Monthly Data'!N:N,Calculations!$C$116+MOD(CD194,Calculations!$C$118))+Control!$C$7*Calculations!$C$83*INDEX('Monthly Data'!O:O,Calculations!$C$116+MOD(CD194,Calculations!$C$118))+Control!$C$7*Calculations!$C$84*INDEX('Monthly Data'!P:P,Calculations!$C$116+MOD(CD194,Calculations!$C$118))+Control!$C$7*Calculations!$C$85*INDEX('Monthly Data'!Q:Q,Calculations!$C$116+MOD(CD194,Calculations!$C$118))+(1-Control!$C$7*Calculations!$C$87)*INDEX('Monthly Data'!R:R,Calculations!$C$116+MOD(CD194,Calculations!$C$118))</f>
        <v>3.9251937367756782E-3</v>
      </c>
      <c r="GU194" s="86">
        <f ca="1">Control!$C$7*Calculations!$C$82*INDEX('Monthly Data'!N:N,Calculations!$C$116+MOD(CE194,Calculations!$C$118))+Control!$C$7*Calculations!$C$83*INDEX('Monthly Data'!O:O,Calculations!$C$116+MOD(CE194,Calculations!$C$118))+Control!$C$7*Calculations!$C$84*INDEX('Monthly Data'!P:P,Calculations!$C$116+MOD(CE194,Calculations!$C$118))+Control!$C$7*Calculations!$C$85*INDEX('Monthly Data'!Q:Q,Calculations!$C$116+MOD(CE194,Calculations!$C$118))+(1-Control!$C$7*Calculations!$C$87)*INDEX('Monthly Data'!R:R,Calculations!$C$116+MOD(CE194,Calculations!$C$118))</f>
        <v>-2.6378232493851243E-2</v>
      </c>
      <c r="GV194" s="86">
        <f ca="1">Control!$C$7*Calculations!$C$82*INDEX('Monthly Data'!N:N,Calculations!$C$116+MOD(CF194,Calculations!$C$118))+Control!$C$7*Calculations!$C$83*INDEX('Monthly Data'!O:O,Calculations!$C$116+MOD(CF194,Calculations!$C$118))+Control!$C$7*Calculations!$C$84*INDEX('Monthly Data'!P:P,Calculations!$C$116+MOD(CF194,Calculations!$C$118))+Control!$C$7*Calculations!$C$85*INDEX('Monthly Data'!Q:Q,Calculations!$C$116+MOD(CF194,Calculations!$C$118))+(1-Control!$C$7*Calculations!$C$87)*INDEX('Monthly Data'!R:R,Calculations!$C$116+MOD(CF194,Calculations!$C$118))</f>
        <v>8.4240675975201049E-3</v>
      </c>
      <c r="GW194" s="86">
        <f ca="1">Control!$C$7*Calculations!$C$82*INDEX('Monthly Data'!N:N,Calculations!$C$116+MOD(CG194,Calculations!$C$118))+Control!$C$7*Calculations!$C$83*INDEX('Monthly Data'!O:O,Calculations!$C$116+MOD(CG194,Calculations!$C$118))+Control!$C$7*Calculations!$C$84*INDEX('Monthly Data'!P:P,Calculations!$C$116+MOD(CG194,Calculations!$C$118))+Control!$C$7*Calculations!$C$85*INDEX('Monthly Data'!Q:Q,Calculations!$C$116+MOD(CG194,Calculations!$C$118))+(1-Control!$C$7*Calculations!$C$87)*INDEX('Monthly Data'!R:R,Calculations!$C$116+MOD(CG194,Calculations!$C$118))</f>
        <v>4.5132804118240749E-2</v>
      </c>
      <c r="GX194" s="86">
        <f ca="1">Control!$C$7*Calculations!$C$82*INDEX('Monthly Data'!N:N,Calculations!$C$116+MOD(CH194,Calculations!$C$118))+Control!$C$7*Calculations!$C$83*INDEX('Monthly Data'!O:O,Calculations!$C$116+MOD(CH194,Calculations!$C$118))+Control!$C$7*Calculations!$C$84*INDEX('Monthly Data'!P:P,Calculations!$C$116+MOD(CH194,Calculations!$C$118))+Control!$C$7*Calculations!$C$85*INDEX('Monthly Data'!Q:Q,Calculations!$C$116+MOD(CH194,Calculations!$C$118))+(1-Control!$C$7*Calculations!$C$87)*INDEX('Monthly Data'!R:R,Calculations!$C$116+MOD(CH194,Calculations!$C$118))</f>
        <v>-4.0413381192162513E-2</v>
      </c>
      <c r="GY194" s="86">
        <f ca="1">Control!$C$7*Calculations!$C$82*INDEX('Monthly Data'!N:N,Calculations!$C$116+MOD(CI194,Calculations!$C$118))+Control!$C$7*Calculations!$C$83*INDEX('Monthly Data'!O:O,Calculations!$C$116+MOD(CI194,Calculations!$C$118))+Control!$C$7*Calculations!$C$84*INDEX('Monthly Data'!P:P,Calculations!$C$116+MOD(CI194,Calculations!$C$118))+Control!$C$7*Calculations!$C$85*INDEX('Monthly Data'!Q:Q,Calculations!$C$116+MOD(CI194,Calculations!$C$118))+(1-Control!$C$7*Calculations!$C$87)*INDEX('Monthly Data'!R:R,Calculations!$C$116+MOD(CI194,Calculations!$C$118))</f>
        <v>-1.3959200237295809E-2</v>
      </c>
      <c r="GZ194" s="86">
        <f ca="1">Control!$C$7*Calculations!$C$82*INDEX('Monthly Data'!N:N,Calculations!$C$116+MOD(CJ194,Calculations!$C$118))+Control!$C$7*Calculations!$C$83*INDEX('Monthly Data'!O:O,Calculations!$C$116+MOD(CJ194,Calculations!$C$118))+Control!$C$7*Calculations!$C$84*INDEX('Monthly Data'!P:P,Calculations!$C$116+MOD(CJ194,Calculations!$C$118))+Control!$C$7*Calculations!$C$85*INDEX('Monthly Data'!Q:Q,Calculations!$C$116+MOD(CJ194,Calculations!$C$118))+(1-Control!$C$7*Calculations!$C$87)*INDEX('Monthly Data'!R:R,Calculations!$C$116+MOD(CJ194,Calculations!$C$118))</f>
        <v>-2.6378232493851243E-2</v>
      </c>
      <c r="HA194" s="86">
        <f ca="1">Control!$C$7*Calculations!$C$82*INDEX('Monthly Data'!N:N,Calculations!$C$116+MOD(CK194,Calculations!$C$118))+Control!$C$7*Calculations!$C$83*INDEX('Monthly Data'!O:O,Calculations!$C$116+MOD(CK194,Calculations!$C$118))+Control!$C$7*Calculations!$C$84*INDEX('Monthly Data'!P:P,Calculations!$C$116+MOD(CK194,Calculations!$C$118))+Control!$C$7*Calculations!$C$85*INDEX('Monthly Data'!Q:Q,Calculations!$C$116+MOD(CK194,Calculations!$C$118))+(1-Control!$C$7*Calculations!$C$87)*INDEX('Monthly Data'!R:R,Calculations!$C$116+MOD(CK194,Calculations!$C$118))</f>
        <v>1.2435425892067014E-2</v>
      </c>
      <c r="HB194" s="86">
        <f ca="1">Control!$C$7*Calculations!$C$82*INDEX('Monthly Data'!N:N,Calculations!$C$116+MOD(CL194,Calculations!$C$118))+Control!$C$7*Calculations!$C$83*INDEX('Monthly Data'!O:O,Calculations!$C$116+MOD(CL194,Calculations!$C$118))+Control!$C$7*Calculations!$C$84*INDEX('Monthly Data'!P:P,Calculations!$C$116+MOD(CL194,Calculations!$C$118))+Control!$C$7*Calculations!$C$85*INDEX('Monthly Data'!Q:Q,Calculations!$C$116+MOD(CL194,Calculations!$C$118))+(1-Control!$C$7*Calculations!$C$87)*INDEX('Monthly Data'!R:R,Calculations!$C$116+MOD(CL194,Calculations!$C$118))</f>
        <v>4.5735623984309991E-2</v>
      </c>
      <c r="HC194" s="86">
        <f ca="1">Control!$C$7*Calculations!$C$82*INDEX('Monthly Data'!N:N,Calculations!$C$116+MOD(CM194,Calculations!$C$118))+Control!$C$7*Calculations!$C$83*INDEX('Monthly Data'!O:O,Calculations!$C$116+MOD(CM194,Calculations!$C$118))+Control!$C$7*Calculations!$C$84*INDEX('Monthly Data'!P:P,Calculations!$C$116+MOD(CM194,Calculations!$C$118))+Control!$C$7*Calculations!$C$85*INDEX('Monthly Data'!Q:Q,Calculations!$C$116+MOD(CM194,Calculations!$C$118))+(1-Control!$C$7*Calculations!$C$87)*INDEX('Monthly Data'!R:R,Calculations!$C$116+MOD(CM194,Calculations!$C$118))</f>
        <v>9.9793409618087695E-3</v>
      </c>
      <c r="HD194" s="86">
        <f ca="1">Control!$C$7*Calculations!$C$82*INDEX('Monthly Data'!N:N,Calculations!$C$116+MOD(CN194,Calculations!$C$118))+Control!$C$7*Calculations!$C$83*INDEX('Monthly Data'!O:O,Calculations!$C$116+MOD(CN194,Calculations!$C$118))+Control!$C$7*Calculations!$C$84*INDEX('Monthly Data'!P:P,Calculations!$C$116+MOD(CN194,Calculations!$C$118))+Control!$C$7*Calculations!$C$85*INDEX('Monthly Data'!Q:Q,Calculations!$C$116+MOD(CN194,Calculations!$C$118))+(1-Control!$C$7*Calculations!$C$87)*INDEX('Monthly Data'!R:R,Calculations!$C$116+MOD(CN194,Calculations!$C$118))</f>
        <v>-1.880155173376722E-2</v>
      </c>
      <c r="HE194" s="86">
        <f ca="1">Control!$C$7*Calculations!$C$82*INDEX('Monthly Data'!N:N,Calculations!$C$116+MOD(CO194,Calculations!$C$118))+Control!$C$7*Calculations!$C$83*INDEX('Monthly Data'!O:O,Calculations!$C$116+MOD(CO194,Calculations!$C$118))+Control!$C$7*Calculations!$C$84*INDEX('Monthly Data'!P:P,Calculations!$C$116+MOD(CO194,Calculations!$C$118))+Control!$C$7*Calculations!$C$85*INDEX('Monthly Data'!Q:Q,Calculations!$C$116+MOD(CO194,Calculations!$C$118))+(1-Control!$C$7*Calculations!$C$87)*INDEX('Monthly Data'!R:R,Calculations!$C$116+MOD(CO194,Calculations!$C$118))</f>
        <v>1.046389543479892E-2</v>
      </c>
      <c r="HF194" s="86">
        <f ca="1">Control!$C$7*Calculations!$C$82*INDEX('Monthly Data'!N:N,Calculations!$C$116+MOD(CP194,Calculations!$C$118))+Control!$C$7*Calculations!$C$83*INDEX('Monthly Data'!O:O,Calculations!$C$116+MOD(CP194,Calculations!$C$118))+Control!$C$7*Calculations!$C$84*INDEX('Monthly Data'!P:P,Calculations!$C$116+MOD(CP194,Calculations!$C$118))+Control!$C$7*Calculations!$C$85*INDEX('Monthly Data'!Q:Q,Calculations!$C$116+MOD(CP194,Calculations!$C$118))+(1-Control!$C$7*Calculations!$C$87)*INDEX('Monthly Data'!R:R,Calculations!$C$116+MOD(CP194,Calculations!$C$118))</f>
        <v>-9.9526758408448549E-3</v>
      </c>
      <c r="HG194" s="86">
        <f ca="1">Control!$C$7*Calculations!$C$82*INDEX('Monthly Data'!N:N,Calculations!$C$116+MOD(CQ194,Calculations!$C$118))+Control!$C$7*Calculations!$C$83*INDEX('Monthly Data'!O:O,Calculations!$C$116+MOD(CQ194,Calculations!$C$118))+Control!$C$7*Calculations!$C$84*INDEX('Monthly Data'!P:P,Calculations!$C$116+MOD(CQ194,Calculations!$C$118))+Control!$C$7*Calculations!$C$85*INDEX('Monthly Data'!Q:Q,Calculations!$C$116+MOD(CQ194,Calculations!$C$118))+(1-Control!$C$7*Calculations!$C$87)*INDEX('Monthly Data'!R:R,Calculations!$C$116+MOD(CQ194,Calculations!$C$118))</f>
        <v>-4.3408051735618014E-2</v>
      </c>
      <c r="HH194" s="86">
        <f ca="1">Control!$C$7*Calculations!$C$82*INDEX('Monthly Data'!N:N,Calculations!$C$116+MOD(CR194,Calculations!$C$118))+Control!$C$7*Calculations!$C$83*INDEX('Monthly Data'!O:O,Calculations!$C$116+MOD(CR194,Calculations!$C$118))+Control!$C$7*Calculations!$C$84*INDEX('Monthly Data'!P:P,Calculations!$C$116+MOD(CR194,Calculations!$C$118))+Control!$C$7*Calculations!$C$85*INDEX('Monthly Data'!Q:Q,Calculations!$C$116+MOD(CR194,Calculations!$C$118))+(1-Control!$C$7*Calculations!$C$87)*INDEX('Monthly Data'!R:R,Calculations!$C$116+MOD(CR194,Calculations!$C$118))</f>
        <v>6.6954569943530936E-3</v>
      </c>
      <c r="HI194" s="86">
        <f ca="1">Control!$C$7*Calculations!$C$82*INDEX('Monthly Data'!N:N,Calculations!$C$116+MOD(CS194,Calculations!$C$118))+Control!$C$7*Calculations!$C$83*INDEX('Monthly Data'!O:O,Calculations!$C$116+MOD(CS194,Calculations!$C$118))+Control!$C$7*Calculations!$C$84*INDEX('Monthly Data'!P:P,Calculations!$C$116+MOD(CS194,Calculations!$C$118))+Control!$C$7*Calculations!$C$85*INDEX('Monthly Data'!Q:Q,Calculations!$C$116+MOD(CS194,Calculations!$C$118))+(1-Control!$C$7*Calculations!$C$87)*INDEX('Monthly Data'!R:R,Calculations!$C$116+MOD(CS194,Calculations!$C$118))</f>
        <v>8.3814116887657771E-3</v>
      </c>
      <c r="HJ194" s="86">
        <f ca="1">Control!$C$7*Calculations!$C$82*INDEX('Monthly Data'!N:N,Calculations!$C$116+MOD(CT194,Calculations!$C$118))+Control!$C$7*Calculations!$C$83*INDEX('Monthly Data'!O:O,Calculations!$C$116+MOD(CT194,Calculations!$C$118))+Control!$C$7*Calculations!$C$84*INDEX('Monthly Data'!P:P,Calculations!$C$116+MOD(CT194,Calculations!$C$118))+Control!$C$7*Calculations!$C$85*INDEX('Monthly Data'!Q:Q,Calculations!$C$116+MOD(CT194,Calculations!$C$118))+(1-Control!$C$7*Calculations!$C$87)*INDEX('Monthly Data'!R:R,Calculations!$C$116+MOD(CT194,Calculations!$C$118))</f>
        <v>-7.8872955230675015E-3</v>
      </c>
      <c r="HK194" s="86">
        <f ca="1">Control!$C$7*Calculations!$C$82*INDEX('Monthly Data'!N:N,Calculations!$C$116+MOD(CU194,Calculations!$C$118))+Control!$C$7*Calculations!$C$83*INDEX('Monthly Data'!O:O,Calculations!$C$116+MOD(CU194,Calculations!$C$118))+Control!$C$7*Calculations!$C$84*INDEX('Monthly Data'!P:P,Calculations!$C$116+MOD(CU194,Calculations!$C$118))+Control!$C$7*Calculations!$C$85*INDEX('Monthly Data'!Q:Q,Calculations!$C$116+MOD(CU194,Calculations!$C$118))+(1-Control!$C$7*Calculations!$C$87)*INDEX('Monthly Data'!R:R,Calculations!$C$116+MOD(CU194,Calculations!$C$118))</f>
        <v>4.7768166384148329E-3</v>
      </c>
      <c r="HL194" s="86">
        <f ca="1">Control!$C$7*Calculations!$C$82*INDEX('Monthly Data'!N:N,Calculations!$C$116+MOD(CV194,Calculations!$C$118))+Control!$C$7*Calculations!$C$83*INDEX('Monthly Data'!O:O,Calculations!$C$116+MOD(CV194,Calculations!$C$118))+Control!$C$7*Calculations!$C$84*INDEX('Monthly Data'!P:P,Calculations!$C$116+MOD(CV194,Calculations!$C$118))+Control!$C$7*Calculations!$C$85*INDEX('Monthly Data'!Q:Q,Calculations!$C$116+MOD(CV194,Calculations!$C$118))+(1-Control!$C$7*Calculations!$C$87)*INDEX('Monthly Data'!R:R,Calculations!$C$116+MOD(CV194,Calculations!$C$118))</f>
        <v>1.0921298083007208E-2</v>
      </c>
      <c r="HM194" s="86">
        <f ca="1">Control!$C$7*Calculations!$C$82*INDEX('Monthly Data'!N:N,Calculations!$C$116+MOD(CW194,Calculations!$C$118))+Control!$C$7*Calculations!$C$83*INDEX('Monthly Data'!O:O,Calculations!$C$116+MOD(CW194,Calculations!$C$118))+Control!$C$7*Calculations!$C$84*INDEX('Monthly Data'!P:P,Calculations!$C$116+MOD(CW194,Calculations!$C$118))+Control!$C$7*Calculations!$C$85*INDEX('Monthly Data'!Q:Q,Calculations!$C$116+MOD(CW194,Calculations!$C$118))+(1-Control!$C$7*Calculations!$C$87)*INDEX('Monthly Data'!R:R,Calculations!$C$116+MOD(CW194,Calculations!$C$118))</f>
        <v>4.7768166384148329E-3</v>
      </c>
      <c r="HN194" s="86">
        <f ca="1">Control!$C$7*Calculations!$C$82*INDEX('Monthly Data'!N:N,Calculations!$C$116+MOD(CX194,Calculations!$C$118))+Control!$C$7*Calculations!$C$83*INDEX('Monthly Data'!O:O,Calculations!$C$116+MOD(CX194,Calculations!$C$118))+Control!$C$7*Calculations!$C$84*INDEX('Monthly Data'!P:P,Calculations!$C$116+MOD(CX194,Calculations!$C$118))+Control!$C$7*Calculations!$C$85*INDEX('Monthly Data'!Q:Q,Calculations!$C$116+MOD(CX194,Calculations!$C$118))+(1-Control!$C$7*Calculations!$C$87)*INDEX('Monthly Data'!R:R,Calculations!$C$116+MOD(CX194,Calculations!$C$118))</f>
        <v>-1.5984879994281095E-2</v>
      </c>
      <c r="HO194" s="86">
        <f ca="1">Control!$C$7*Calculations!$C$82*INDEX('Monthly Data'!N:N,Calculations!$C$116+MOD(CY194,Calculations!$C$118))+Control!$C$7*Calculations!$C$83*INDEX('Monthly Data'!O:O,Calculations!$C$116+MOD(CY194,Calculations!$C$118))+Control!$C$7*Calculations!$C$84*INDEX('Monthly Data'!P:P,Calculations!$C$116+MOD(CY194,Calculations!$C$118))+Control!$C$7*Calculations!$C$85*INDEX('Monthly Data'!Q:Q,Calculations!$C$116+MOD(CY194,Calculations!$C$118))+(1-Control!$C$7*Calculations!$C$87)*INDEX('Monthly Data'!R:R,Calculations!$C$116+MOD(CY194,Calculations!$C$118))</f>
        <v>1.7484305259657981E-2</v>
      </c>
      <c r="HP194" s="86">
        <f ca="1">Control!$C$7*Calculations!$C$82*INDEX('Monthly Data'!N:N,Calculations!$C$116+MOD(CZ194,Calculations!$C$118))+Control!$C$7*Calculations!$C$83*INDEX('Monthly Data'!O:O,Calculations!$C$116+MOD(CZ194,Calculations!$C$118))+Control!$C$7*Calculations!$C$84*INDEX('Monthly Data'!P:P,Calculations!$C$116+MOD(CZ194,Calculations!$C$118))+Control!$C$7*Calculations!$C$85*INDEX('Monthly Data'!Q:Q,Calculations!$C$116+MOD(CZ194,Calculations!$C$118))+(1-Control!$C$7*Calculations!$C$87)*INDEX('Monthly Data'!R:R,Calculations!$C$116+MOD(CZ194,Calculations!$C$118))</f>
        <v>2.2757992058453024E-3</v>
      </c>
      <c r="HQ194" s="86">
        <f ca="1">Control!$C$7*Calculations!$C$82*INDEX('Monthly Data'!N:N,Calculations!$C$116+MOD(DA194,Calculations!$C$118))+Control!$C$7*Calculations!$C$83*INDEX('Monthly Data'!O:O,Calculations!$C$116+MOD(DA194,Calculations!$C$118))+Control!$C$7*Calculations!$C$84*INDEX('Monthly Data'!P:P,Calculations!$C$116+MOD(DA194,Calculations!$C$118))+Control!$C$7*Calculations!$C$85*INDEX('Monthly Data'!Q:Q,Calculations!$C$116+MOD(DA194,Calculations!$C$118))+(1-Control!$C$7*Calculations!$C$87)*INDEX('Monthly Data'!R:R,Calculations!$C$116+MOD(DA194,Calculations!$C$118))</f>
        <v>3.9251937367756782E-3</v>
      </c>
      <c r="HR194" s="86">
        <f ca="1">Control!$C$7*Calculations!$C$82*INDEX('Monthly Data'!N:N,Calculations!$C$116+MOD(DB194,Calculations!$C$118))+Control!$C$7*Calculations!$C$83*INDEX('Monthly Data'!O:O,Calculations!$C$116+MOD(DB194,Calculations!$C$118))+Control!$C$7*Calculations!$C$84*INDEX('Monthly Data'!P:P,Calculations!$C$116+MOD(DB194,Calculations!$C$118))+Control!$C$7*Calculations!$C$85*INDEX('Monthly Data'!Q:Q,Calculations!$C$116+MOD(DB194,Calculations!$C$118))+(1-Control!$C$7*Calculations!$C$87)*INDEX('Monthly Data'!R:R,Calculations!$C$116+MOD(DB194,Calculations!$C$118))</f>
        <v>1.7361594973213587E-2</v>
      </c>
      <c r="HS194" s="86">
        <f ca="1">Control!$C$7*Calculations!$C$82*INDEX('Monthly Data'!N:N,Calculations!$C$116+MOD(DC194,Calculations!$C$118))+Control!$C$7*Calculations!$C$83*INDEX('Monthly Data'!O:O,Calculations!$C$116+MOD(DC194,Calculations!$C$118))+Control!$C$7*Calculations!$C$84*INDEX('Monthly Data'!P:P,Calculations!$C$116+MOD(DC194,Calculations!$C$118))+Control!$C$7*Calculations!$C$85*INDEX('Monthly Data'!Q:Q,Calculations!$C$116+MOD(DC194,Calculations!$C$118))+(1-Control!$C$7*Calculations!$C$87)*INDEX('Monthly Data'!R:R,Calculations!$C$116+MOD(DC194,Calculations!$C$118))</f>
        <v>3.127051071655923E-3</v>
      </c>
      <c r="HT194" s="86">
        <f ca="1">Control!$C$7*Calculations!$C$82*INDEX('Monthly Data'!N:N,Calculations!$C$116+MOD(DD194,Calculations!$C$118))+Control!$C$7*Calculations!$C$83*INDEX('Monthly Data'!O:O,Calculations!$C$116+MOD(DD194,Calculations!$C$118))+Control!$C$7*Calculations!$C$84*INDEX('Monthly Data'!P:P,Calculations!$C$116+MOD(DD194,Calculations!$C$118))+Control!$C$7*Calculations!$C$85*INDEX('Monthly Data'!Q:Q,Calculations!$C$116+MOD(DD194,Calculations!$C$118))+(1-Control!$C$7*Calculations!$C$87)*INDEX('Monthly Data'!R:R,Calculations!$C$116+MOD(DD194,Calculations!$C$118))</f>
        <v>-2.0269389991732112E-2</v>
      </c>
      <c r="HU194" s="86">
        <f ca="1">Control!$C$7*Calculations!$C$82*INDEX('Monthly Data'!N:N,Calculations!$C$116+MOD(DE194,Calculations!$C$118))+Control!$C$7*Calculations!$C$83*INDEX('Monthly Data'!O:O,Calculations!$C$116+MOD(DE194,Calculations!$C$118))+Control!$C$7*Calculations!$C$84*INDEX('Monthly Data'!P:P,Calculations!$C$116+MOD(DE194,Calculations!$C$118))+Control!$C$7*Calculations!$C$85*INDEX('Monthly Data'!Q:Q,Calculations!$C$116+MOD(DE194,Calculations!$C$118))+(1-Control!$C$7*Calculations!$C$87)*INDEX('Monthly Data'!R:R,Calculations!$C$116+MOD(DE194,Calculations!$C$118))</f>
        <v>6.4539397490030407E-3</v>
      </c>
      <c r="HV194" s="86">
        <f ca="1">Control!$C$7*Calculations!$C$82*INDEX('Monthly Data'!N:N,Calculations!$C$116+MOD(DF194,Calculations!$C$118))+Control!$C$7*Calculations!$C$83*INDEX('Monthly Data'!O:O,Calculations!$C$116+MOD(DF194,Calculations!$C$118))+Control!$C$7*Calculations!$C$84*INDEX('Monthly Data'!P:P,Calculations!$C$116+MOD(DF194,Calculations!$C$118))+Control!$C$7*Calculations!$C$85*INDEX('Monthly Data'!Q:Q,Calculations!$C$116+MOD(DF194,Calculations!$C$118))+(1-Control!$C$7*Calculations!$C$87)*INDEX('Monthly Data'!R:R,Calculations!$C$116+MOD(DF194,Calculations!$C$118))</f>
        <v>-1.4213734788548189E-2</v>
      </c>
      <c r="HW194" s="86">
        <f ca="1">Control!$C$7*Calculations!$C$82*INDEX('Monthly Data'!N:N,Calculations!$C$116+MOD(DG194,Calculations!$C$118))+Control!$C$7*Calculations!$C$83*INDEX('Monthly Data'!O:O,Calculations!$C$116+MOD(DG194,Calculations!$C$118))+Control!$C$7*Calculations!$C$84*INDEX('Monthly Data'!P:P,Calculations!$C$116+MOD(DG194,Calculations!$C$118))+Control!$C$7*Calculations!$C$85*INDEX('Monthly Data'!Q:Q,Calculations!$C$116+MOD(DG194,Calculations!$C$118))+(1-Control!$C$7*Calculations!$C$87)*INDEX('Monthly Data'!R:R,Calculations!$C$116+MOD(DG194,Calculations!$C$118))</f>
        <v>-9.8327855560634558E-3</v>
      </c>
      <c r="HX194" s="86">
        <f ca="1">Control!$C$7*Calculations!$C$82*INDEX('Monthly Data'!N:N,Calculations!$C$116+MOD(DH194,Calculations!$C$118))+Control!$C$7*Calculations!$C$83*INDEX('Monthly Data'!O:O,Calculations!$C$116+MOD(DH194,Calculations!$C$118))+Control!$C$7*Calculations!$C$84*INDEX('Monthly Data'!P:P,Calculations!$C$116+MOD(DH194,Calculations!$C$118))+Control!$C$7*Calculations!$C$85*INDEX('Monthly Data'!Q:Q,Calculations!$C$116+MOD(DH194,Calculations!$C$118))+(1-Control!$C$7*Calculations!$C$87)*INDEX('Monthly Data'!R:R,Calculations!$C$116+MOD(DH194,Calculations!$C$118))</f>
        <v>-2.072517756005474E-2</v>
      </c>
      <c r="HY194" s="86">
        <f ca="1">Control!$C$7*Calculations!$C$82*INDEX('Monthly Data'!N:N,Calculations!$C$116+MOD(DI194,Calculations!$C$118))+Control!$C$7*Calculations!$C$83*INDEX('Monthly Data'!O:O,Calculations!$C$116+MOD(DI194,Calculations!$C$118))+Control!$C$7*Calculations!$C$84*INDEX('Monthly Data'!P:P,Calculations!$C$116+MOD(DI194,Calculations!$C$118))+Control!$C$7*Calculations!$C$85*INDEX('Monthly Data'!Q:Q,Calculations!$C$116+MOD(DI194,Calculations!$C$118))+(1-Control!$C$7*Calculations!$C$87)*INDEX('Monthly Data'!R:R,Calculations!$C$116+MOD(DI194,Calculations!$C$118))</f>
        <v>1.9073822767906517E-2</v>
      </c>
      <c r="HZ194" s="86">
        <f ca="1">Control!$C$7*Calculations!$C$82*INDEX('Monthly Data'!N:N,Calculations!$C$116+MOD(DJ194,Calculations!$C$118))+Control!$C$7*Calculations!$C$83*INDEX('Monthly Data'!O:O,Calculations!$C$116+MOD(DJ194,Calculations!$C$118))+Control!$C$7*Calculations!$C$84*INDEX('Monthly Data'!P:P,Calculations!$C$116+MOD(DJ194,Calculations!$C$118))+Control!$C$7*Calculations!$C$85*INDEX('Monthly Data'!Q:Q,Calculations!$C$116+MOD(DJ194,Calculations!$C$118))+(1-Control!$C$7*Calculations!$C$87)*INDEX('Monthly Data'!R:R,Calculations!$C$116+MOD(DJ194,Calculations!$C$118))</f>
        <v>9.5791276036140301E-3</v>
      </c>
      <c r="IA194" s="86">
        <f ca="1">Control!$C$7*Calculations!$C$82*INDEX('Monthly Data'!N:N,Calculations!$C$116+MOD(DK194,Calculations!$C$118))+Control!$C$7*Calculations!$C$83*INDEX('Monthly Data'!O:O,Calculations!$C$116+MOD(DK194,Calculations!$C$118))+Control!$C$7*Calculations!$C$84*INDEX('Monthly Data'!P:P,Calculations!$C$116+MOD(DK194,Calculations!$C$118))+Control!$C$7*Calculations!$C$85*INDEX('Monthly Data'!Q:Q,Calculations!$C$116+MOD(DK194,Calculations!$C$118))+(1-Control!$C$7*Calculations!$C$87)*INDEX('Monthly Data'!R:R,Calculations!$C$116+MOD(DK194,Calculations!$C$118))</f>
        <v>1.8695385296339444E-2</v>
      </c>
      <c r="IB194" s="86">
        <f ca="1">Control!$C$7*Calculations!$C$82*INDEX('Monthly Data'!N:N,Calculations!$C$116+MOD(DL194,Calculations!$C$118))+Control!$C$7*Calculations!$C$83*INDEX('Monthly Data'!O:O,Calculations!$C$116+MOD(DL194,Calculations!$C$118))+Control!$C$7*Calculations!$C$84*INDEX('Monthly Data'!P:P,Calculations!$C$116+MOD(DL194,Calculations!$C$118))+Control!$C$7*Calculations!$C$85*INDEX('Monthly Data'!Q:Q,Calculations!$C$116+MOD(DL194,Calculations!$C$118))+(1-Control!$C$7*Calculations!$C$87)*INDEX('Monthly Data'!R:R,Calculations!$C$116+MOD(DL194,Calculations!$C$118))</f>
        <v>1.1704119272391494E-2</v>
      </c>
      <c r="IC194" s="86">
        <f ca="1">Control!$C$7*Calculations!$C$82*INDEX('Monthly Data'!N:N,Calculations!$C$116+MOD(DM194,Calculations!$C$118))+Control!$C$7*Calculations!$C$83*INDEX('Monthly Data'!O:O,Calculations!$C$116+MOD(DM194,Calculations!$C$118))+Control!$C$7*Calculations!$C$84*INDEX('Monthly Data'!P:P,Calculations!$C$116+MOD(DM194,Calculations!$C$118))+Control!$C$7*Calculations!$C$85*INDEX('Monthly Data'!Q:Q,Calculations!$C$116+MOD(DM194,Calculations!$C$118))+(1-Control!$C$7*Calculations!$C$87)*INDEX('Monthly Data'!R:R,Calculations!$C$116+MOD(DM194,Calculations!$C$118))</f>
        <v>1.3891563624307685E-2</v>
      </c>
      <c r="ID194" s="86">
        <f ca="1">Control!$C$7*Calculations!$C$82*INDEX('Monthly Data'!N:N,Calculations!$C$116+MOD(DN194,Calculations!$C$118))+Control!$C$7*Calculations!$C$83*INDEX('Monthly Data'!O:O,Calculations!$C$116+MOD(DN194,Calculations!$C$118))+Control!$C$7*Calculations!$C$84*INDEX('Monthly Data'!P:P,Calculations!$C$116+MOD(DN194,Calculations!$C$118))+Control!$C$7*Calculations!$C$85*INDEX('Monthly Data'!Q:Q,Calculations!$C$116+MOD(DN194,Calculations!$C$118))+(1-Control!$C$7*Calculations!$C$87)*INDEX('Monthly Data'!R:R,Calculations!$C$116+MOD(DN194,Calculations!$C$118))</f>
        <v>-2.5419860972892394E-2</v>
      </c>
      <c r="IE194" s="86">
        <f ca="1">Control!$C$7*Calculations!$C$82*INDEX('Monthly Data'!N:N,Calculations!$C$116+MOD(DO194,Calculations!$C$118))+Control!$C$7*Calculations!$C$83*INDEX('Monthly Data'!O:O,Calculations!$C$116+MOD(DO194,Calculations!$C$118))+Control!$C$7*Calculations!$C$84*INDEX('Monthly Data'!P:P,Calculations!$C$116+MOD(DO194,Calculations!$C$118))+Control!$C$7*Calculations!$C$85*INDEX('Monthly Data'!Q:Q,Calculations!$C$116+MOD(DO194,Calculations!$C$118))+(1-Control!$C$7*Calculations!$C$87)*INDEX('Monthly Data'!R:R,Calculations!$C$116+MOD(DO194,Calculations!$C$118))</f>
        <v>1.2954540023127663E-2</v>
      </c>
      <c r="IF194" s="86">
        <f ca="1">Control!$C$7*Calculations!$C$82*INDEX('Monthly Data'!N:N,Calculations!$C$116+MOD(DP194,Calculations!$C$118))+Control!$C$7*Calculations!$C$83*INDEX('Monthly Data'!O:O,Calculations!$C$116+MOD(DP194,Calculations!$C$118))+Control!$C$7*Calculations!$C$84*INDEX('Monthly Data'!P:P,Calculations!$C$116+MOD(DP194,Calculations!$C$118))+Control!$C$7*Calculations!$C$85*INDEX('Monthly Data'!Q:Q,Calculations!$C$116+MOD(DP194,Calculations!$C$118))+(1-Control!$C$7*Calculations!$C$87)*INDEX('Monthly Data'!R:R,Calculations!$C$116+MOD(DP194,Calculations!$C$118))</f>
        <v>6.2631896128884862E-3</v>
      </c>
      <c r="IG194" s="88">
        <f ca="1">Control!$C$8*(1+DQ194)*(1+DR194)*(1+DS194)*(1+DT194)*(1+DU194)*(1+DV194)*(1+DW194)*(1+DX194)*(1+DY194)*(1+DZ194)*(1+EA194)*(1+EB194)*(1+EC194)*(1+ED194)*(1+EE194)*(1+EF194)*(1+EG194)*(1+EH194)*(1+EI194)*(1+EJ194)*(1+EK194)*(1+EL194)*(1+EM194)*(1+EN194)*(1+EO194)*(1+EP194)*(1+EQ194)*(1+ER194)*(1+ES194)*(1+ET194)*(1+EU194)*(1+EV194)*(1+EW194)*(1+EX194)*(1+EY194)*(1+EZ194)*(1+FA194)*(1+FB194)*(1+FC194)*(1+FD194)*(1+FE194)*(1+FF194)*(1+FG194)*(1+FH194)*(1+FI194)*(1+FJ194)*(1+FK194)*(1+FL194)*(1+FM194)*(1+FN194)*(1+FO194)*(1+FP194)*(1+FQ194)*(1+FR194)*(1+FS194)*(1+FT194)*(1+FU194)*(1+FV194)*(1+FW194)*(1+FX194)*(1+FY194)*(1+FZ194)*(1+GA194)*(1+GB194)*(1+GC194)*(1+GD194)*(1+GE194)*(1+GF194)*(1+GG194)*(1+GH194)*(1+GI194)*(1+GJ194)*(1+GK194)*(1+GL194)*(1+GM194)*(1+GN194)*(1+GO194)*(1+GP194)*(1+GQ194)*(1+GR194)*(1+GS194)*(1+GT194)*(1+GU194)*(1+GV194)*(1+GW194)*(1+GX194)*(1+GY194)*(1+GZ194)*(1+HA194)*(1+HB194)*(1+HC194)*(1+HD194)*(1+HE194)*(1+HF194)*(1+HG194)*(1+HH194)*(1+HI194)*(1+HJ194)*(1+HK194)*(1+HL194)*(1+HM194)*(1+HN194)*(1+HO194)*(1+HP194)*(1+HQ194)*(1+HR194)*(1+HS194)*(1+HT194)*(1+HU194)*(1+HV194)*(1+HW194)*(1+HX194)*(1+HY194)*(1+HZ194)*(1+IA194)*(1+IB194)*(1+IC194)*(1+ID194)*(1+IE194)*(1+IF194)</f>
        <v>86741.680546271178</v>
      </c>
    </row>
    <row r="195" spans="1:241" x14ac:dyDescent="0.25">
      <c r="A195">
        <v>49</v>
      </c>
      <c r="B195">
        <v>50</v>
      </c>
      <c r="C195">
        <v>75</v>
      </c>
      <c r="D195">
        <v>72</v>
      </c>
      <c r="E195">
        <v>26</v>
      </c>
      <c r="F195">
        <v>39</v>
      </c>
      <c r="G195">
        <v>111</v>
      </c>
      <c r="H195">
        <v>65</v>
      </c>
      <c r="I195">
        <v>117</v>
      </c>
      <c r="J195">
        <v>25</v>
      </c>
      <c r="K195">
        <v>27</v>
      </c>
      <c r="L195">
        <v>13</v>
      </c>
      <c r="M195">
        <v>32</v>
      </c>
      <c r="N195">
        <v>42</v>
      </c>
      <c r="O195">
        <v>34</v>
      </c>
      <c r="P195">
        <v>79</v>
      </c>
      <c r="Q195">
        <v>85</v>
      </c>
      <c r="R195">
        <v>22</v>
      </c>
      <c r="S195">
        <v>102</v>
      </c>
      <c r="T195">
        <v>74</v>
      </c>
      <c r="U195">
        <v>60</v>
      </c>
      <c r="V195">
        <v>37</v>
      </c>
      <c r="W195">
        <v>33</v>
      </c>
      <c r="X195">
        <v>50</v>
      </c>
      <c r="Y195">
        <v>108</v>
      </c>
      <c r="Z195">
        <v>7</v>
      </c>
      <c r="AA195">
        <v>85</v>
      </c>
      <c r="AB195">
        <v>109</v>
      </c>
      <c r="AC195">
        <v>108</v>
      </c>
      <c r="AD195">
        <v>62</v>
      </c>
      <c r="AE195">
        <v>93</v>
      </c>
      <c r="AF195">
        <v>70</v>
      </c>
      <c r="AG195">
        <v>0</v>
      </c>
      <c r="AH195">
        <v>69</v>
      </c>
      <c r="AI195">
        <v>105</v>
      </c>
      <c r="AJ195">
        <v>19</v>
      </c>
      <c r="AK195">
        <v>96</v>
      </c>
      <c r="AL195">
        <v>81</v>
      </c>
      <c r="AM195">
        <v>112</v>
      </c>
      <c r="AN195">
        <v>93</v>
      </c>
      <c r="AO195">
        <v>3</v>
      </c>
      <c r="AP195">
        <v>60</v>
      </c>
      <c r="AQ195">
        <v>33</v>
      </c>
      <c r="AR195">
        <v>91</v>
      </c>
      <c r="AS195">
        <v>35</v>
      </c>
      <c r="AT195">
        <v>58</v>
      </c>
      <c r="AU195">
        <v>103</v>
      </c>
      <c r="AV195">
        <v>69</v>
      </c>
      <c r="AW195">
        <v>53</v>
      </c>
      <c r="AX195">
        <v>116</v>
      </c>
      <c r="AY195">
        <v>63</v>
      </c>
      <c r="AZ195">
        <v>43</v>
      </c>
      <c r="BA195">
        <v>44</v>
      </c>
      <c r="BB195">
        <v>89</v>
      </c>
      <c r="BC195">
        <v>51</v>
      </c>
      <c r="BD195">
        <v>15</v>
      </c>
      <c r="BE195">
        <v>34</v>
      </c>
      <c r="BF195">
        <v>94</v>
      </c>
      <c r="BG195">
        <v>39</v>
      </c>
      <c r="BH195">
        <v>49</v>
      </c>
      <c r="BI195">
        <v>39</v>
      </c>
      <c r="BJ195">
        <v>96</v>
      </c>
      <c r="BK195">
        <v>30</v>
      </c>
      <c r="BL195">
        <v>78</v>
      </c>
      <c r="BM195">
        <v>109</v>
      </c>
      <c r="BN195">
        <v>102</v>
      </c>
      <c r="BO195">
        <v>5</v>
      </c>
      <c r="BP195">
        <v>64</v>
      </c>
      <c r="BQ195">
        <v>98</v>
      </c>
      <c r="BR195">
        <v>4</v>
      </c>
      <c r="BS195">
        <v>34</v>
      </c>
      <c r="BT195">
        <v>105</v>
      </c>
      <c r="BU195">
        <v>95</v>
      </c>
      <c r="BV195">
        <v>118</v>
      </c>
      <c r="BW195">
        <v>102</v>
      </c>
      <c r="BX195">
        <v>70</v>
      </c>
      <c r="BY195">
        <v>9</v>
      </c>
      <c r="BZ195">
        <v>10</v>
      </c>
      <c r="CA195">
        <v>12</v>
      </c>
      <c r="CB195">
        <v>48</v>
      </c>
      <c r="CC195">
        <v>84</v>
      </c>
      <c r="CD195">
        <v>24</v>
      </c>
      <c r="CE195">
        <v>3</v>
      </c>
      <c r="CF195">
        <v>95</v>
      </c>
      <c r="CG195">
        <v>91</v>
      </c>
      <c r="CH195">
        <v>2</v>
      </c>
      <c r="CI195">
        <v>53</v>
      </c>
      <c r="CJ195">
        <v>79</v>
      </c>
      <c r="CK195">
        <v>108</v>
      </c>
      <c r="CL195">
        <v>69</v>
      </c>
      <c r="CM195">
        <v>70</v>
      </c>
      <c r="CN195">
        <v>96</v>
      </c>
      <c r="CO195">
        <v>104</v>
      </c>
      <c r="CP195">
        <v>20</v>
      </c>
      <c r="CQ195">
        <v>20</v>
      </c>
      <c r="CR195">
        <v>63</v>
      </c>
      <c r="CS195">
        <v>19</v>
      </c>
      <c r="CT195">
        <v>84</v>
      </c>
      <c r="CU195">
        <v>4</v>
      </c>
      <c r="CV195">
        <v>57</v>
      </c>
      <c r="CW195">
        <v>61</v>
      </c>
      <c r="CX195">
        <v>2</v>
      </c>
      <c r="CY195">
        <v>113</v>
      </c>
      <c r="CZ195">
        <v>55</v>
      </c>
      <c r="DA195">
        <v>60</v>
      </c>
      <c r="DB195">
        <v>44</v>
      </c>
      <c r="DC195">
        <v>44</v>
      </c>
      <c r="DD195">
        <v>13</v>
      </c>
      <c r="DE195">
        <v>21</v>
      </c>
      <c r="DF195">
        <v>42</v>
      </c>
      <c r="DG195">
        <v>17</v>
      </c>
      <c r="DH195">
        <v>27</v>
      </c>
      <c r="DI195">
        <v>4</v>
      </c>
      <c r="DJ195">
        <v>18</v>
      </c>
      <c r="DK195">
        <v>93</v>
      </c>
      <c r="DL195">
        <v>62</v>
      </c>
      <c r="DM195">
        <v>97</v>
      </c>
      <c r="DN195">
        <v>80</v>
      </c>
      <c r="DO195">
        <v>77</v>
      </c>
      <c r="DP195">
        <v>55</v>
      </c>
      <c r="DQ195" s="86">
        <f ca="1">Control!$C$7*Calculations!$C$82*INDEX('Monthly Data'!N:N,Calculations!$C$116+MOD(A195,Calculations!$C$118))+Control!$C$7*Calculations!$C$83*INDEX('Monthly Data'!O:O,Calculations!$C$116+MOD(A195,Calculations!$C$118))+Control!$C$7*Calculations!$C$84*INDEX('Monthly Data'!P:P,Calculations!$C$116+MOD(A195,Calculations!$C$118))+Control!$C$7*Calculations!$C$85*INDEX('Monthly Data'!Q:Q,Calculations!$C$116+MOD(A195,Calculations!$C$118))+(1-Control!$C$7*Calculations!$C$87)*INDEX('Monthly Data'!R:R,Calculations!$C$116+MOD(A195,Calculations!$C$118))</f>
        <v>-1.4213734788548189E-2</v>
      </c>
      <c r="DR195" s="86">
        <f ca="1">Control!$C$7*Calculations!$C$82*INDEX('Monthly Data'!N:N,Calculations!$C$116+MOD(B195,Calculations!$C$118))+Control!$C$7*Calculations!$C$83*INDEX('Monthly Data'!O:O,Calculations!$C$116+MOD(B195,Calculations!$C$118))+Control!$C$7*Calculations!$C$84*INDEX('Monthly Data'!P:P,Calculations!$C$116+MOD(B195,Calculations!$C$118))+Control!$C$7*Calculations!$C$85*INDEX('Monthly Data'!Q:Q,Calculations!$C$116+MOD(B195,Calculations!$C$118))+(1-Control!$C$7*Calculations!$C$87)*INDEX('Monthly Data'!R:R,Calculations!$C$116+MOD(B195,Calculations!$C$118))</f>
        <v>6.1009361253630504E-2</v>
      </c>
      <c r="DS195" s="86">
        <f ca="1">Control!$C$7*Calculations!$C$82*INDEX('Monthly Data'!N:N,Calculations!$C$116+MOD(C195,Calculations!$C$118))+Control!$C$7*Calculations!$C$83*INDEX('Monthly Data'!O:O,Calculations!$C$116+MOD(C195,Calculations!$C$118))+Control!$C$7*Calculations!$C$84*INDEX('Monthly Data'!P:P,Calculations!$C$116+MOD(C195,Calculations!$C$118))+Control!$C$7*Calculations!$C$85*INDEX('Monthly Data'!Q:Q,Calculations!$C$116+MOD(C195,Calculations!$C$118))+(1-Control!$C$7*Calculations!$C$87)*INDEX('Monthly Data'!R:R,Calculations!$C$116+MOD(C195,Calculations!$C$118))</f>
        <v>-2.0259958308006688E-2</v>
      </c>
      <c r="DT195" s="86">
        <f ca="1">Control!$C$7*Calculations!$C$82*INDEX('Monthly Data'!N:N,Calculations!$C$116+MOD(D195,Calculations!$C$118))+Control!$C$7*Calculations!$C$83*INDEX('Monthly Data'!O:O,Calculations!$C$116+MOD(D195,Calculations!$C$118))+Control!$C$7*Calculations!$C$84*INDEX('Monthly Data'!P:P,Calculations!$C$116+MOD(D195,Calculations!$C$118))+Control!$C$7*Calculations!$C$85*INDEX('Monthly Data'!Q:Q,Calculations!$C$116+MOD(D195,Calculations!$C$118))+(1-Control!$C$7*Calculations!$C$87)*INDEX('Monthly Data'!R:R,Calculations!$C$116+MOD(D195,Calculations!$C$118))</f>
        <v>-4.3408051735618014E-2</v>
      </c>
      <c r="DU195" s="86">
        <f ca="1">Control!$C$7*Calculations!$C$82*INDEX('Monthly Data'!N:N,Calculations!$C$116+MOD(E195,Calculations!$C$118))+Control!$C$7*Calculations!$C$83*INDEX('Monthly Data'!O:O,Calculations!$C$116+MOD(E195,Calculations!$C$118))+Control!$C$7*Calculations!$C$84*INDEX('Monthly Data'!P:P,Calculations!$C$116+MOD(E195,Calculations!$C$118))+Control!$C$7*Calculations!$C$85*INDEX('Monthly Data'!Q:Q,Calculations!$C$116+MOD(E195,Calculations!$C$118))+(1-Control!$C$7*Calculations!$C$87)*INDEX('Monthly Data'!R:R,Calculations!$C$116+MOD(E195,Calculations!$C$118))</f>
        <v>6.3250222980707482E-3</v>
      </c>
      <c r="DV195" s="86">
        <f ca="1">Control!$C$7*Calculations!$C$82*INDEX('Monthly Data'!N:N,Calculations!$C$116+MOD(F195,Calculations!$C$118))+Control!$C$7*Calculations!$C$83*INDEX('Monthly Data'!O:O,Calculations!$C$116+MOD(F195,Calculations!$C$118))+Control!$C$7*Calculations!$C$84*INDEX('Monthly Data'!P:P,Calculations!$C$116+MOD(F195,Calculations!$C$118))+Control!$C$7*Calculations!$C$85*INDEX('Monthly Data'!Q:Q,Calculations!$C$116+MOD(F195,Calculations!$C$118))+(1-Control!$C$7*Calculations!$C$87)*INDEX('Monthly Data'!R:R,Calculations!$C$116+MOD(F195,Calculations!$C$118))</f>
        <v>1.5063457444773597E-2</v>
      </c>
      <c r="DW195" s="86">
        <f ca="1">Control!$C$7*Calculations!$C$82*INDEX('Monthly Data'!N:N,Calculations!$C$116+MOD(G195,Calculations!$C$118))+Control!$C$7*Calculations!$C$83*INDEX('Monthly Data'!O:O,Calculations!$C$116+MOD(G195,Calculations!$C$118))+Control!$C$7*Calculations!$C$84*INDEX('Monthly Data'!P:P,Calculations!$C$116+MOD(G195,Calculations!$C$118))+Control!$C$7*Calculations!$C$85*INDEX('Monthly Data'!Q:Q,Calculations!$C$116+MOD(G195,Calculations!$C$118))+(1-Control!$C$7*Calculations!$C$87)*INDEX('Monthly Data'!R:R,Calculations!$C$116+MOD(G195,Calculations!$C$118))</f>
        <v>5.8868730207813358E-3</v>
      </c>
      <c r="DX195" s="86">
        <f ca="1">Control!$C$7*Calculations!$C$82*INDEX('Monthly Data'!N:N,Calculations!$C$116+MOD(H195,Calculations!$C$118))+Control!$C$7*Calculations!$C$83*INDEX('Monthly Data'!O:O,Calculations!$C$116+MOD(H195,Calculations!$C$118))+Control!$C$7*Calculations!$C$84*INDEX('Monthly Data'!P:P,Calculations!$C$116+MOD(H195,Calculations!$C$118))+Control!$C$7*Calculations!$C$85*INDEX('Monthly Data'!Q:Q,Calculations!$C$116+MOD(H195,Calculations!$C$118))+(1-Control!$C$7*Calculations!$C$87)*INDEX('Monthly Data'!R:R,Calculations!$C$116+MOD(H195,Calculations!$C$118))</f>
        <v>-1.3959200237295809E-2</v>
      </c>
      <c r="DY195" s="86">
        <f ca="1">Control!$C$7*Calculations!$C$82*INDEX('Monthly Data'!N:N,Calculations!$C$116+MOD(I195,Calculations!$C$118))+Control!$C$7*Calculations!$C$83*INDEX('Monthly Data'!O:O,Calculations!$C$116+MOD(I195,Calculations!$C$118))+Control!$C$7*Calculations!$C$84*INDEX('Monthly Data'!P:P,Calculations!$C$116+MOD(I195,Calculations!$C$118))+Control!$C$7*Calculations!$C$85*INDEX('Monthly Data'!Q:Q,Calculations!$C$116+MOD(I195,Calculations!$C$118))+(1-Control!$C$7*Calculations!$C$87)*INDEX('Monthly Data'!R:R,Calculations!$C$116+MOD(I195,Calculations!$C$118))</f>
        <v>-7.3651264633385334E-4</v>
      </c>
      <c r="DZ195" s="86">
        <f ca="1">Control!$C$7*Calculations!$C$82*INDEX('Monthly Data'!N:N,Calculations!$C$116+MOD(J195,Calculations!$C$118))+Control!$C$7*Calculations!$C$83*INDEX('Monthly Data'!O:O,Calculations!$C$116+MOD(J195,Calculations!$C$118))+Control!$C$7*Calculations!$C$84*INDEX('Monthly Data'!P:P,Calculations!$C$116+MOD(J195,Calculations!$C$118))+Control!$C$7*Calculations!$C$85*INDEX('Monthly Data'!Q:Q,Calculations!$C$116+MOD(J195,Calculations!$C$118))+(1-Control!$C$7*Calculations!$C$87)*INDEX('Monthly Data'!R:R,Calculations!$C$116+MOD(J195,Calculations!$C$118))</f>
        <v>-3.299557342782896E-2</v>
      </c>
      <c r="EA195" s="86">
        <f ca="1">Control!$C$7*Calculations!$C$82*INDEX('Monthly Data'!N:N,Calculations!$C$116+MOD(K195,Calculations!$C$118))+Control!$C$7*Calculations!$C$83*INDEX('Monthly Data'!O:O,Calculations!$C$116+MOD(K195,Calculations!$C$118))+Control!$C$7*Calculations!$C$84*INDEX('Monthly Data'!P:P,Calculations!$C$116+MOD(K195,Calculations!$C$118))+Control!$C$7*Calculations!$C$85*INDEX('Monthly Data'!Q:Q,Calculations!$C$116+MOD(K195,Calculations!$C$118))+(1-Control!$C$7*Calculations!$C$87)*INDEX('Monthly Data'!R:R,Calculations!$C$116+MOD(K195,Calculations!$C$118))</f>
        <v>-3.53368065312233E-2</v>
      </c>
      <c r="EB195" s="86">
        <f ca="1">Control!$C$7*Calculations!$C$82*INDEX('Monthly Data'!N:N,Calculations!$C$116+MOD(L195,Calculations!$C$118))+Control!$C$7*Calculations!$C$83*INDEX('Monthly Data'!O:O,Calculations!$C$116+MOD(L195,Calculations!$C$118))+Control!$C$7*Calculations!$C$84*INDEX('Monthly Data'!P:P,Calculations!$C$116+MOD(L195,Calculations!$C$118))+Control!$C$7*Calculations!$C$85*INDEX('Monthly Data'!Q:Q,Calculations!$C$116+MOD(L195,Calculations!$C$118))+(1-Control!$C$7*Calculations!$C$87)*INDEX('Monthly Data'!R:R,Calculations!$C$116+MOD(L195,Calculations!$C$118))</f>
        <v>1.0478379486191123E-2</v>
      </c>
      <c r="EC195" s="86">
        <f ca="1">Control!$C$7*Calculations!$C$82*INDEX('Monthly Data'!N:N,Calculations!$C$116+MOD(M195,Calculations!$C$118))+Control!$C$7*Calculations!$C$83*INDEX('Monthly Data'!O:O,Calculations!$C$116+MOD(M195,Calculations!$C$118))+Control!$C$7*Calculations!$C$84*INDEX('Monthly Data'!P:P,Calculations!$C$116+MOD(M195,Calculations!$C$118))+Control!$C$7*Calculations!$C$85*INDEX('Monthly Data'!Q:Q,Calculations!$C$116+MOD(M195,Calculations!$C$118))+(1-Control!$C$7*Calculations!$C$87)*INDEX('Monthly Data'!R:R,Calculations!$C$116+MOD(M195,Calculations!$C$118))</f>
        <v>-2.6378232493851243E-2</v>
      </c>
      <c r="ED195" s="86">
        <f ca="1">Control!$C$7*Calculations!$C$82*INDEX('Monthly Data'!N:N,Calculations!$C$116+MOD(N195,Calculations!$C$118))+Control!$C$7*Calculations!$C$83*INDEX('Monthly Data'!O:O,Calculations!$C$116+MOD(N195,Calculations!$C$118))+Control!$C$7*Calculations!$C$84*INDEX('Monthly Data'!P:P,Calculations!$C$116+MOD(N195,Calculations!$C$118))+Control!$C$7*Calculations!$C$85*INDEX('Monthly Data'!Q:Q,Calculations!$C$116+MOD(N195,Calculations!$C$118))+(1-Control!$C$7*Calculations!$C$87)*INDEX('Monthly Data'!R:R,Calculations!$C$116+MOD(N195,Calculations!$C$118))</f>
        <v>-6.1115617667135171E-2</v>
      </c>
      <c r="EE195" s="86">
        <f ca="1">Control!$C$7*Calculations!$C$82*INDEX('Monthly Data'!N:N,Calculations!$C$116+MOD(O195,Calculations!$C$118))+Control!$C$7*Calculations!$C$83*INDEX('Monthly Data'!O:O,Calculations!$C$116+MOD(O195,Calculations!$C$118))+Control!$C$7*Calculations!$C$84*INDEX('Monthly Data'!P:P,Calculations!$C$116+MOD(O195,Calculations!$C$118))+Control!$C$7*Calculations!$C$85*INDEX('Monthly Data'!Q:Q,Calculations!$C$116+MOD(O195,Calculations!$C$118))+(1-Control!$C$7*Calculations!$C$87)*INDEX('Monthly Data'!R:R,Calculations!$C$116+MOD(O195,Calculations!$C$118))</f>
        <v>5.3309355465453899E-3</v>
      </c>
      <c r="EF195" s="86">
        <f ca="1">Control!$C$7*Calculations!$C$82*INDEX('Monthly Data'!N:N,Calculations!$C$116+MOD(P195,Calculations!$C$118))+Control!$C$7*Calculations!$C$83*INDEX('Monthly Data'!O:O,Calculations!$C$116+MOD(P195,Calculations!$C$118))+Control!$C$7*Calculations!$C$84*INDEX('Monthly Data'!P:P,Calculations!$C$116+MOD(P195,Calculations!$C$118))+Control!$C$7*Calculations!$C$85*INDEX('Monthly Data'!Q:Q,Calculations!$C$116+MOD(P195,Calculations!$C$118))+(1-Control!$C$7*Calculations!$C$87)*INDEX('Monthly Data'!R:R,Calculations!$C$116+MOD(P195,Calculations!$C$118))</f>
        <v>1.046389543479892E-2</v>
      </c>
      <c r="EG195" s="86">
        <f ca="1">Control!$C$7*Calculations!$C$82*INDEX('Monthly Data'!N:N,Calculations!$C$116+MOD(Q195,Calculations!$C$118))+Control!$C$7*Calculations!$C$83*INDEX('Monthly Data'!O:O,Calculations!$C$116+MOD(Q195,Calculations!$C$118))+Control!$C$7*Calculations!$C$84*INDEX('Monthly Data'!P:P,Calculations!$C$116+MOD(Q195,Calculations!$C$118))+Control!$C$7*Calculations!$C$85*INDEX('Monthly Data'!Q:Q,Calculations!$C$116+MOD(Q195,Calculations!$C$118))+(1-Control!$C$7*Calculations!$C$87)*INDEX('Monthly Data'!R:R,Calculations!$C$116+MOD(Q195,Calculations!$C$118))</f>
        <v>-9.8327855560634558E-3</v>
      </c>
      <c r="EH195" s="86">
        <f ca="1">Control!$C$7*Calculations!$C$82*INDEX('Monthly Data'!N:N,Calculations!$C$116+MOD(R195,Calculations!$C$118))+Control!$C$7*Calculations!$C$83*INDEX('Monthly Data'!O:O,Calculations!$C$116+MOD(R195,Calculations!$C$118))+Control!$C$7*Calculations!$C$84*INDEX('Monthly Data'!P:P,Calculations!$C$116+MOD(R195,Calculations!$C$118))+Control!$C$7*Calculations!$C$85*INDEX('Monthly Data'!Q:Q,Calculations!$C$116+MOD(R195,Calculations!$C$118))+(1-Control!$C$7*Calculations!$C$87)*INDEX('Monthly Data'!R:R,Calculations!$C$116+MOD(R195,Calculations!$C$118))</f>
        <v>1.50127906355989E-2</v>
      </c>
      <c r="EI195" s="86">
        <f ca="1">Control!$C$7*Calculations!$C$82*INDEX('Monthly Data'!N:N,Calculations!$C$116+MOD(S195,Calculations!$C$118))+Control!$C$7*Calculations!$C$83*INDEX('Monthly Data'!O:O,Calculations!$C$116+MOD(S195,Calculations!$C$118))+Control!$C$7*Calculations!$C$84*INDEX('Monthly Data'!P:P,Calculations!$C$116+MOD(S195,Calculations!$C$118))+Control!$C$7*Calculations!$C$85*INDEX('Monthly Data'!Q:Q,Calculations!$C$116+MOD(S195,Calculations!$C$118))+(1-Control!$C$7*Calculations!$C$87)*INDEX('Monthly Data'!R:R,Calculations!$C$116+MOD(S195,Calculations!$C$118))</f>
        <v>-1.8530040247387896E-2</v>
      </c>
      <c r="EJ195" s="86">
        <f ca="1">Control!$C$7*Calculations!$C$82*INDEX('Monthly Data'!N:N,Calculations!$C$116+MOD(T195,Calculations!$C$118))+Control!$C$7*Calculations!$C$83*INDEX('Monthly Data'!O:O,Calculations!$C$116+MOD(T195,Calculations!$C$118))+Control!$C$7*Calculations!$C$84*INDEX('Monthly Data'!P:P,Calculations!$C$116+MOD(T195,Calculations!$C$118))+Control!$C$7*Calculations!$C$85*INDEX('Monthly Data'!Q:Q,Calculations!$C$116+MOD(T195,Calculations!$C$118))+(1-Control!$C$7*Calculations!$C$87)*INDEX('Monthly Data'!R:R,Calculations!$C$116+MOD(T195,Calculations!$C$118))</f>
        <v>3.7118215575026904E-2</v>
      </c>
      <c r="EK195" s="86">
        <f ca="1">Control!$C$7*Calculations!$C$82*INDEX('Monthly Data'!N:N,Calculations!$C$116+MOD(U195,Calculations!$C$118))+Control!$C$7*Calculations!$C$83*INDEX('Monthly Data'!O:O,Calculations!$C$116+MOD(U195,Calculations!$C$118))+Control!$C$7*Calculations!$C$84*INDEX('Monthly Data'!P:P,Calculations!$C$116+MOD(U195,Calculations!$C$118))+Control!$C$7*Calculations!$C$85*INDEX('Monthly Data'!Q:Q,Calculations!$C$116+MOD(U195,Calculations!$C$118))+(1-Control!$C$7*Calculations!$C$87)*INDEX('Monthly Data'!R:R,Calculations!$C$116+MOD(U195,Calculations!$C$118))</f>
        <v>-1.9947061878162777E-2</v>
      </c>
      <c r="EL195" s="86">
        <f ca="1">Control!$C$7*Calculations!$C$82*INDEX('Monthly Data'!N:N,Calculations!$C$116+MOD(V195,Calculations!$C$118))+Control!$C$7*Calculations!$C$83*INDEX('Monthly Data'!O:O,Calculations!$C$116+MOD(V195,Calculations!$C$118))+Control!$C$7*Calculations!$C$84*INDEX('Monthly Data'!P:P,Calculations!$C$116+MOD(V195,Calculations!$C$118))+Control!$C$7*Calculations!$C$85*INDEX('Monthly Data'!Q:Q,Calculations!$C$116+MOD(V195,Calculations!$C$118))+(1-Control!$C$7*Calculations!$C$87)*INDEX('Monthly Data'!R:R,Calculations!$C$116+MOD(V195,Calculations!$C$118))</f>
        <v>1.2954540023127663E-2</v>
      </c>
      <c r="EM195" s="86">
        <f ca="1">Control!$C$7*Calculations!$C$82*INDEX('Monthly Data'!N:N,Calculations!$C$116+MOD(W195,Calculations!$C$118))+Control!$C$7*Calculations!$C$83*INDEX('Monthly Data'!O:O,Calculations!$C$116+MOD(W195,Calculations!$C$118))+Control!$C$7*Calculations!$C$84*INDEX('Monthly Data'!P:P,Calculations!$C$116+MOD(W195,Calculations!$C$118))+Control!$C$7*Calculations!$C$85*INDEX('Monthly Data'!Q:Q,Calculations!$C$116+MOD(W195,Calculations!$C$118))+(1-Control!$C$7*Calculations!$C$87)*INDEX('Monthly Data'!R:R,Calculations!$C$116+MOD(W195,Calculations!$C$118))</f>
        <v>3.1070573055362403E-2</v>
      </c>
      <c r="EN195" s="86">
        <f ca="1">Control!$C$7*Calculations!$C$82*INDEX('Monthly Data'!N:N,Calculations!$C$116+MOD(X195,Calculations!$C$118))+Control!$C$7*Calculations!$C$83*INDEX('Monthly Data'!O:O,Calculations!$C$116+MOD(X195,Calculations!$C$118))+Control!$C$7*Calculations!$C$84*INDEX('Monthly Data'!P:P,Calculations!$C$116+MOD(X195,Calculations!$C$118))+Control!$C$7*Calculations!$C$85*INDEX('Monthly Data'!Q:Q,Calculations!$C$116+MOD(X195,Calculations!$C$118))+(1-Control!$C$7*Calculations!$C$87)*INDEX('Monthly Data'!R:R,Calculations!$C$116+MOD(X195,Calculations!$C$118))</f>
        <v>6.1009361253630504E-2</v>
      </c>
      <c r="EO195" s="86">
        <f ca="1">Control!$C$7*Calculations!$C$82*INDEX('Monthly Data'!N:N,Calculations!$C$116+MOD(Y195,Calculations!$C$118))+Control!$C$7*Calculations!$C$83*INDEX('Monthly Data'!O:O,Calculations!$C$116+MOD(Y195,Calculations!$C$118))+Control!$C$7*Calculations!$C$84*INDEX('Monthly Data'!P:P,Calculations!$C$116+MOD(Y195,Calculations!$C$118))+Control!$C$7*Calculations!$C$85*INDEX('Monthly Data'!Q:Q,Calculations!$C$116+MOD(Y195,Calculations!$C$118))+(1-Control!$C$7*Calculations!$C$87)*INDEX('Monthly Data'!R:R,Calculations!$C$116+MOD(Y195,Calculations!$C$118))</f>
        <v>1.7073665854433945E-2</v>
      </c>
      <c r="EP195" s="86">
        <f ca="1">Control!$C$7*Calculations!$C$82*INDEX('Monthly Data'!N:N,Calculations!$C$116+MOD(Z195,Calculations!$C$118))+Control!$C$7*Calculations!$C$83*INDEX('Monthly Data'!O:O,Calculations!$C$116+MOD(Z195,Calculations!$C$118))+Control!$C$7*Calculations!$C$84*INDEX('Monthly Data'!P:P,Calculations!$C$116+MOD(Z195,Calculations!$C$118))+Control!$C$7*Calculations!$C$85*INDEX('Monthly Data'!Q:Q,Calculations!$C$116+MOD(Z195,Calculations!$C$118))+(1-Control!$C$7*Calculations!$C$87)*INDEX('Monthly Data'!R:R,Calculations!$C$116+MOD(Z195,Calculations!$C$118))</f>
        <v>8.3814116887657771E-3</v>
      </c>
      <c r="EQ195" s="86">
        <f ca="1">Control!$C$7*Calculations!$C$82*INDEX('Monthly Data'!N:N,Calculations!$C$116+MOD(AA195,Calculations!$C$118))+Control!$C$7*Calculations!$C$83*INDEX('Monthly Data'!O:O,Calculations!$C$116+MOD(AA195,Calculations!$C$118))+Control!$C$7*Calculations!$C$84*INDEX('Monthly Data'!P:P,Calculations!$C$116+MOD(AA195,Calculations!$C$118))+Control!$C$7*Calculations!$C$85*INDEX('Monthly Data'!Q:Q,Calculations!$C$116+MOD(AA195,Calculations!$C$118))+(1-Control!$C$7*Calculations!$C$87)*INDEX('Monthly Data'!R:R,Calculations!$C$116+MOD(AA195,Calculations!$C$118))</f>
        <v>-9.8327855560634558E-3</v>
      </c>
      <c r="ER195" s="86">
        <f ca="1">Control!$C$7*Calculations!$C$82*INDEX('Monthly Data'!N:N,Calculations!$C$116+MOD(AB195,Calculations!$C$118))+Control!$C$7*Calculations!$C$83*INDEX('Monthly Data'!O:O,Calculations!$C$116+MOD(AB195,Calculations!$C$118))+Control!$C$7*Calculations!$C$84*INDEX('Monthly Data'!P:P,Calculations!$C$116+MOD(AB195,Calculations!$C$118))+Control!$C$7*Calculations!$C$85*INDEX('Monthly Data'!Q:Q,Calculations!$C$116+MOD(AB195,Calculations!$C$118))+(1-Control!$C$7*Calculations!$C$87)*INDEX('Monthly Data'!R:R,Calculations!$C$116+MOD(AB195,Calculations!$C$118))</f>
        <v>1.0921298083007208E-2</v>
      </c>
      <c r="ES195" s="86">
        <f ca="1">Control!$C$7*Calculations!$C$82*INDEX('Monthly Data'!N:N,Calculations!$C$116+MOD(AC195,Calculations!$C$118))+Control!$C$7*Calculations!$C$83*INDEX('Monthly Data'!O:O,Calculations!$C$116+MOD(AC195,Calculations!$C$118))+Control!$C$7*Calculations!$C$84*INDEX('Monthly Data'!P:P,Calculations!$C$116+MOD(AC195,Calculations!$C$118))+Control!$C$7*Calculations!$C$85*INDEX('Monthly Data'!Q:Q,Calculations!$C$116+MOD(AC195,Calculations!$C$118))+(1-Control!$C$7*Calculations!$C$87)*INDEX('Monthly Data'!R:R,Calculations!$C$116+MOD(AC195,Calculations!$C$118))</f>
        <v>1.7073665854433945E-2</v>
      </c>
      <c r="ET195" s="86">
        <f ca="1">Control!$C$7*Calculations!$C$82*INDEX('Monthly Data'!N:N,Calculations!$C$116+MOD(AD195,Calculations!$C$118))+Control!$C$7*Calculations!$C$83*INDEX('Monthly Data'!O:O,Calculations!$C$116+MOD(AD195,Calculations!$C$118))+Control!$C$7*Calculations!$C$84*INDEX('Monthly Data'!P:P,Calculations!$C$116+MOD(AD195,Calculations!$C$118))+Control!$C$7*Calculations!$C$85*INDEX('Monthly Data'!Q:Q,Calculations!$C$116+MOD(AD195,Calculations!$C$118))+(1-Control!$C$7*Calculations!$C$87)*INDEX('Monthly Data'!R:R,Calculations!$C$116+MOD(AD195,Calculations!$C$118))</f>
        <v>-9.839093431862074E-3</v>
      </c>
      <c r="EU195" s="86">
        <f ca="1">Control!$C$7*Calculations!$C$82*INDEX('Monthly Data'!N:N,Calculations!$C$116+MOD(AE195,Calculations!$C$118))+Control!$C$7*Calculations!$C$83*INDEX('Monthly Data'!O:O,Calculations!$C$116+MOD(AE195,Calculations!$C$118))+Control!$C$7*Calculations!$C$84*INDEX('Monthly Data'!P:P,Calculations!$C$116+MOD(AE195,Calculations!$C$118))+Control!$C$7*Calculations!$C$85*INDEX('Monthly Data'!Q:Q,Calculations!$C$116+MOD(AE195,Calculations!$C$118))+(1-Control!$C$7*Calculations!$C$87)*INDEX('Monthly Data'!R:R,Calculations!$C$116+MOD(AE195,Calculations!$C$118))</f>
        <v>1.1809891087585166E-2</v>
      </c>
      <c r="EV195" s="86">
        <f ca="1">Control!$C$7*Calculations!$C$82*INDEX('Monthly Data'!N:N,Calculations!$C$116+MOD(AF195,Calculations!$C$118))+Control!$C$7*Calculations!$C$83*INDEX('Monthly Data'!O:O,Calculations!$C$116+MOD(AF195,Calculations!$C$118))+Control!$C$7*Calculations!$C$84*INDEX('Monthly Data'!P:P,Calculations!$C$116+MOD(AF195,Calculations!$C$118))+Control!$C$7*Calculations!$C$85*INDEX('Monthly Data'!Q:Q,Calculations!$C$116+MOD(AF195,Calculations!$C$118))+(1-Control!$C$7*Calculations!$C$87)*INDEX('Monthly Data'!R:R,Calculations!$C$116+MOD(AF195,Calculations!$C$118))</f>
        <v>3.8809817903524786E-2</v>
      </c>
      <c r="EW195" s="86">
        <f ca="1">Control!$C$7*Calculations!$C$82*INDEX('Monthly Data'!N:N,Calculations!$C$116+MOD(AG195,Calculations!$C$118))+Control!$C$7*Calculations!$C$83*INDEX('Monthly Data'!O:O,Calculations!$C$116+MOD(AG195,Calculations!$C$118))+Control!$C$7*Calculations!$C$84*INDEX('Monthly Data'!P:P,Calculations!$C$116+MOD(AG195,Calculations!$C$118))+Control!$C$7*Calculations!$C$85*INDEX('Monthly Data'!Q:Q,Calculations!$C$116+MOD(AG195,Calculations!$C$118))+(1-Control!$C$7*Calculations!$C$87)*INDEX('Monthly Data'!R:R,Calculations!$C$116+MOD(AG195,Calculations!$C$118))</f>
        <v>1.4915555251167555E-3</v>
      </c>
      <c r="EX195" s="86">
        <f ca="1">Control!$C$7*Calculations!$C$82*INDEX('Monthly Data'!N:N,Calculations!$C$116+MOD(AH195,Calculations!$C$118))+Control!$C$7*Calculations!$C$83*INDEX('Monthly Data'!O:O,Calculations!$C$116+MOD(AH195,Calculations!$C$118))+Control!$C$7*Calculations!$C$84*INDEX('Monthly Data'!P:P,Calculations!$C$116+MOD(AH195,Calculations!$C$118))+Control!$C$7*Calculations!$C$85*INDEX('Monthly Data'!Q:Q,Calculations!$C$116+MOD(AH195,Calculations!$C$118))+(1-Control!$C$7*Calculations!$C$87)*INDEX('Monthly Data'!R:R,Calculations!$C$116+MOD(AH195,Calculations!$C$118))</f>
        <v>-4.0413381192162513E-2</v>
      </c>
      <c r="EY195" s="86">
        <f ca="1">Control!$C$7*Calculations!$C$82*INDEX('Monthly Data'!N:N,Calculations!$C$116+MOD(AI195,Calculations!$C$118))+Control!$C$7*Calculations!$C$83*INDEX('Monthly Data'!O:O,Calculations!$C$116+MOD(AI195,Calculations!$C$118))+Control!$C$7*Calculations!$C$84*INDEX('Monthly Data'!P:P,Calculations!$C$116+MOD(AI195,Calculations!$C$118))+Control!$C$7*Calculations!$C$85*INDEX('Monthly Data'!Q:Q,Calculations!$C$116+MOD(AI195,Calculations!$C$118))+(1-Control!$C$7*Calculations!$C$87)*INDEX('Monthly Data'!R:R,Calculations!$C$116+MOD(AI195,Calculations!$C$118))</f>
        <v>2.3206536303657571E-2</v>
      </c>
      <c r="EZ195" s="86">
        <f ca="1">Control!$C$7*Calculations!$C$82*INDEX('Monthly Data'!N:N,Calculations!$C$116+MOD(AJ195,Calculations!$C$118))+Control!$C$7*Calculations!$C$83*INDEX('Monthly Data'!O:O,Calculations!$C$116+MOD(AJ195,Calculations!$C$118))+Control!$C$7*Calculations!$C$84*INDEX('Monthly Data'!P:P,Calculations!$C$116+MOD(AJ195,Calculations!$C$118))+Control!$C$7*Calculations!$C$85*INDEX('Monthly Data'!Q:Q,Calculations!$C$116+MOD(AJ195,Calculations!$C$118))+(1-Control!$C$7*Calculations!$C$87)*INDEX('Monthly Data'!R:R,Calculations!$C$116+MOD(AJ195,Calculations!$C$118))</f>
        <v>4.089189590407355E-3</v>
      </c>
      <c r="FA195" s="86">
        <f ca="1">Control!$C$7*Calculations!$C$82*INDEX('Monthly Data'!N:N,Calculations!$C$116+MOD(AK195,Calculations!$C$118))+Control!$C$7*Calculations!$C$83*INDEX('Monthly Data'!O:O,Calculations!$C$116+MOD(AK195,Calculations!$C$118))+Control!$C$7*Calculations!$C$84*INDEX('Monthly Data'!P:P,Calculations!$C$116+MOD(AK195,Calculations!$C$118))+Control!$C$7*Calculations!$C$85*INDEX('Monthly Data'!Q:Q,Calculations!$C$116+MOD(AK195,Calculations!$C$118))+(1-Control!$C$7*Calculations!$C$87)*INDEX('Monthly Data'!R:R,Calculations!$C$116+MOD(AK195,Calculations!$C$118))</f>
        <v>1.0627294914941248E-2</v>
      </c>
      <c r="FB195" s="86">
        <f ca="1">Control!$C$7*Calculations!$C$82*INDEX('Monthly Data'!N:N,Calculations!$C$116+MOD(AL195,Calculations!$C$118))+Control!$C$7*Calculations!$C$83*INDEX('Monthly Data'!O:O,Calculations!$C$116+MOD(AL195,Calculations!$C$118))+Control!$C$7*Calculations!$C$84*INDEX('Monthly Data'!P:P,Calculations!$C$116+MOD(AL195,Calculations!$C$118))+Control!$C$7*Calculations!$C$85*INDEX('Monthly Data'!Q:Q,Calculations!$C$116+MOD(AL195,Calculations!$C$118))+(1-Control!$C$7*Calculations!$C$87)*INDEX('Monthly Data'!R:R,Calculations!$C$116+MOD(AL195,Calculations!$C$118))</f>
        <v>3.0957942835585645E-2</v>
      </c>
      <c r="FC195" s="86">
        <f ca="1">Control!$C$7*Calculations!$C$82*INDEX('Monthly Data'!N:N,Calculations!$C$116+MOD(AM195,Calculations!$C$118))+Control!$C$7*Calculations!$C$83*INDEX('Monthly Data'!O:O,Calculations!$C$116+MOD(AM195,Calculations!$C$118))+Control!$C$7*Calculations!$C$84*INDEX('Monthly Data'!P:P,Calculations!$C$116+MOD(AM195,Calculations!$C$118))+Control!$C$7*Calculations!$C$85*INDEX('Monthly Data'!Q:Q,Calculations!$C$116+MOD(AM195,Calculations!$C$118))+(1-Control!$C$7*Calculations!$C$87)*INDEX('Monthly Data'!R:R,Calculations!$C$116+MOD(AM195,Calculations!$C$118))</f>
        <v>1.142101364887867E-2</v>
      </c>
      <c r="FD195" s="86">
        <f ca="1">Control!$C$7*Calculations!$C$82*INDEX('Monthly Data'!N:N,Calculations!$C$116+MOD(AN195,Calculations!$C$118))+Control!$C$7*Calculations!$C$83*INDEX('Monthly Data'!O:O,Calculations!$C$116+MOD(AN195,Calculations!$C$118))+Control!$C$7*Calculations!$C$84*INDEX('Monthly Data'!P:P,Calculations!$C$116+MOD(AN195,Calculations!$C$118))+Control!$C$7*Calculations!$C$85*INDEX('Monthly Data'!Q:Q,Calculations!$C$116+MOD(AN195,Calculations!$C$118))+(1-Control!$C$7*Calculations!$C$87)*INDEX('Monthly Data'!R:R,Calculations!$C$116+MOD(AN195,Calculations!$C$118))</f>
        <v>1.1809891087585166E-2</v>
      </c>
      <c r="FE195" s="86">
        <f ca="1">Control!$C$7*Calculations!$C$82*INDEX('Monthly Data'!N:N,Calculations!$C$116+MOD(AO195,Calculations!$C$118))+Control!$C$7*Calculations!$C$83*INDEX('Monthly Data'!O:O,Calculations!$C$116+MOD(AO195,Calculations!$C$118))+Control!$C$7*Calculations!$C$84*INDEX('Monthly Data'!P:P,Calculations!$C$116+MOD(AO195,Calculations!$C$118))+Control!$C$7*Calculations!$C$85*INDEX('Monthly Data'!Q:Q,Calculations!$C$116+MOD(AO195,Calculations!$C$118))+(1-Control!$C$7*Calculations!$C$87)*INDEX('Monthly Data'!R:R,Calculations!$C$116+MOD(AO195,Calculations!$C$118))</f>
        <v>9.9793409618087695E-3</v>
      </c>
      <c r="FF195" s="86">
        <f ca="1">Control!$C$7*Calculations!$C$82*INDEX('Monthly Data'!N:N,Calculations!$C$116+MOD(AP195,Calculations!$C$118))+Control!$C$7*Calculations!$C$83*INDEX('Monthly Data'!O:O,Calculations!$C$116+MOD(AP195,Calculations!$C$118))+Control!$C$7*Calculations!$C$84*INDEX('Monthly Data'!P:P,Calculations!$C$116+MOD(AP195,Calculations!$C$118))+Control!$C$7*Calculations!$C$85*INDEX('Monthly Data'!Q:Q,Calculations!$C$116+MOD(AP195,Calculations!$C$118))+(1-Control!$C$7*Calculations!$C$87)*INDEX('Monthly Data'!R:R,Calculations!$C$116+MOD(AP195,Calculations!$C$118))</f>
        <v>-1.9947061878162777E-2</v>
      </c>
      <c r="FG195" s="86">
        <f ca="1">Control!$C$7*Calculations!$C$82*INDEX('Monthly Data'!N:N,Calculations!$C$116+MOD(AQ195,Calculations!$C$118))+Control!$C$7*Calculations!$C$83*INDEX('Monthly Data'!O:O,Calculations!$C$116+MOD(AQ195,Calculations!$C$118))+Control!$C$7*Calculations!$C$84*INDEX('Monthly Data'!P:P,Calculations!$C$116+MOD(AQ195,Calculations!$C$118))+Control!$C$7*Calculations!$C$85*INDEX('Monthly Data'!Q:Q,Calculations!$C$116+MOD(AQ195,Calculations!$C$118))+(1-Control!$C$7*Calculations!$C$87)*INDEX('Monthly Data'!R:R,Calculations!$C$116+MOD(AQ195,Calculations!$C$118))</f>
        <v>3.1070573055362403E-2</v>
      </c>
      <c r="FH195" s="86">
        <f ca="1">Control!$C$7*Calculations!$C$82*INDEX('Monthly Data'!N:N,Calculations!$C$116+MOD(AR195,Calculations!$C$118))+Control!$C$7*Calculations!$C$83*INDEX('Monthly Data'!O:O,Calculations!$C$116+MOD(AR195,Calculations!$C$118))+Control!$C$7*Calculations!$C$84*INDEX('Monthly Data'!P:P,Calculations!$C$116+MOD(AR195,Calculations!$C$118))+Control!$C$7*Calculations!$C$85*INDEX('Monthly Data'!Q:Q,Calculations!$C$116+MOD(AR195,Calculations!$C$118))+(1-Control!$C$7*Calculations!$C$87)*INDEX('Monthly Data'!R:R,Calculations!$C$116+MOD(AR195,Calculations!$C$118))</f>
        <v>-1.6546126717384396E-2</v>
      </c>
      <c r="FI195" s="86">
        <f ca="1">Control!$C$7*Calculations!$C$82*INDEX('Monthly Data'!N:N,Calculations!$C$116+MOD(AS195,Calculations!$C$118))+Control!$C$7*Calculations!$C$83*INDEX('Monthly Data'!O:O,Calculations!$C$116+MOD(AS195,Calculations!$C$118))+Control!$C$7*Calculations!$C$84*INDEX('Monthly Data'!P:P,Calculations!$C$116+MOD(AS195,Calculations!$C$118))+Control!$C$7*Calculations!$C$85*INDEX('Monthly Data'!Q:Q,Calculations!$C$116+MOD(AS195,Calculations!$C$118))+(1-Control!$C$7*Calculations!$C$87)*INDEX('Monthly Data'!R:R,Calculations!$C$116+MOD(AS195,Calculations!$C$118))</f>
        <v>-9.5555592256394619E-3</v>
      </c>
      <c r="FJ195" s="86">
        <f ca="1">Control!$C$7*Calculations!$C$82*INDEX('Monthly Data'!N:N,Calculations!$C$116+MOD(AT195,Calculations!$C$118))+Control!$C$7*Calculations!$C$83*INDEX('Monthly Data'!O:O,Calculations!$C$116+MOD(AT195,Calculations!$C$118))+Control!$C$7*Calculations!$C$84*INDEX('Monthly Data'!P:P,Calculations!$C$116+MOD(AT195,Calculations!$C$118))+Control!$C$7*Calculations!$C$85*INDEX('Monthly Data'!Q:Q,Calculations!$C$116+MOD(AT195,Calculations!$C$118))+(1-Control!$C$7*Calculations!$C$87)*INDEX('Monthly Data'!R:R,Calculations!$C$116+MOD(AT195,Calculations!$C$118))</f>
        <v>8.4240675975201049E-3</v>
      </c>
      <c r="FK195" s="86">
        <f ca="1">Control!$C$7*Calculations!$C$82*INDEX('Monthly Data'!N:N,Calculations!$C$116+MOD(AU195,Calculations!$C$118))+Control!$C$7*Calculations!$C$83*INDEX('Monthly Data'!O:O,Calculations!$C$116+MOD(AU195,Calculations!$C$118))+Control!$C$7*Calculations!$C$84*INDEX('Monthly Data'!P:P,Calculations!$C$116+MOD(AU195,Calculations!$C$118))+Control!$C$7*Calculations!$C$85*INDEX('Monthly Data'!Q:Q,Calculations!$C$116+MOD(AU195,Calculations!$C$118))+(1-Control!$C$7*Calculations!$C$87)*INDEX('Monthly Data'!R:R,Calculations!$C$116+MOD(AU195,Calculations!$C$118))</f>
        <v>5.1972609868760735E-3</v>
      </c>
      <c r="FL195" s="86">
        <f ca="1">Control!$C$7*Calculations!$C$82*INDEX('Monthly Data'!N:N,Calculations!$C$116+MOD(AV195,Calculations!$C$118))+Control!$C$7*Calculations!$C$83*INDEX('Monthly Data'!O:O,Calculations!$C$116+MOD(AV195,Calculations!$C$118))+Control!$C$7*Calculations!$C$84*INDEX('Monthly Data'!P:P,Calculations!$C$116+MOD(AV195,Calculations!$C$118))+Control!$C$7*Calculations!$C$85*INDEX('Monthly Data'!Q:Q,Calculations!$C$116+MOD(AV195,Calculations!$C$118))+(1-Control!$C$7*Calculations!$C$87)*INDEX('Monthly Data'!R:R,Calculations!$C$116+MOD(AV195,Calculations!$C$118))</f>
        <v>-4.0413381192162513E-2</v>
      </c>
      <c r="FM195" s="86">
        <f ca="1">Control!$C$7*Calculations!$C$82*INDEX('Monthly Data'!N:N,Calculations!$C$116+MOD(AW195,Calculations!$C$118))+Control!$C$7*Calculations!$C$83*INDEX('Monthly Data'!O:O,Calculations!$C$116+MOD(AW195,Calculations!$C$118))+Control!$C$7*Calculations!$C$84*INDEX('Monthly Data'!P:P,Calculations!$C$116+MOD(AW195,Calculations!$C$118))+Control!$C$7*Calculations!$C$85*INDEX('Monthly Data'!Q:Q,Calculations!$C$116+MOD(AW195,Calculations!$C$118))+(1-Control!$C$7*Calculations!$C$87)*INDEX('Monthly Data'!R:R,Calculations!$C$116+MOD(AW195,Calculations!$C$118))</f>
        <v>1.1786765492207996E-2</v>
      </c>
      <c r="FN195" s="86">
        <f ca="1">Control!$C$7*Calculations!$C$82*INDEX('Monthly Data'!N:N,Calculations!$C$116+MOD(AX195,Calculations!$C$118))+Control!$C$7*Calculations!$C$83*INDEX('Monthly Data'!O:O,Calculations!$C$116+MOD(AX195,Calculations!$C$118))+Control!$C$7*Calculations!$C$84*INDEX('Monthly Data'!P:P,Calculations!$C$116+MOD(AX195,Calculations!$C$118))+Control!$C$7*Calculations!$C$85*INDEX('Monthly Data'!Q:Q,Calculations!$C$116+MOD(AX195,Calculations!$C$118))+(1-Control!$C$7*Calculations!$C$87)*INDEX('Monthly Data'!R:R,Calculations!$C$116+MOD(AX195,Calculations!$C$118))</f>
        <v>2.1918137743539623E-2</v>
      </c>
      <c r="FO195" s="86">
        <f ca="1">Control!$C$7*Calculations!$C$82*INDEX('Monthly Data'!N:N,Calculations!$C$116+MOD(AY195,Calculations!$C$118))+Control!$C$7*Calculations!$C$83*INDEX('Monthly Data'!O:O,Calculations!$C$116+MOD(AY195,Calculations!$C$118))+Control!$C$7*Calculations!$C$84*INDEX('Monthly Data'!P:P,Calculations!$C$116+MOD(AY195,Calculations!$C$118))+Control!$C$7*Calculations!$C$85*INDEX('Monthly Data'!Q:Q,Calculations!$C$116+MOD(AY195,Calculations!$C$118))+(1-Control!$C$7*Calculations!$C$87)*INDEX('Monthly Data'!R:R,Calculations!$C$116+MOD(AY195,Calculations!$C$118))</f>
        <v>1.9073822767906517E-2</v>
      </c>
      <c r="FP195" s="86">
        <f ca="1">Control!$C$7*Calculations!$C$82*INDEX('Monthly Data'!N:N,Calculations!$C$116+MOD(AZ195,Calculations!$C$118))+Control!$C$7*Calculations!$C$83*INDEX('Monthly Data'!O:O,Calculations!$C$116+MOD(AZ195,Calculations!$C$118))+Control!$C$7*Calculations!$C$84*INDEX('Monthly Data'!P:P,Calculations!$C$116+MOD(AZ195,Calculations!$C$118))+Control!$C$7*Calculations!$C$85*INDEX('Monthly Data'!Q:Q,Calculations!$C$116+MOD(AZ195,Calculations!$C$118))+(1-Control!$C$7*Calculations!$C$87)*INDEX('Monthly Data'!R:R,Calculations!$C$116+MOD(AZ195,Calculations!$C$118))</f>
        <v>5.1279584938936244E-2</v>
      </c>
      <c r="FQ195" s="86">
        <f ca="1">Control!$C$7*Calculations!$C$82*INDEX('Monthly Data'!N:N,Calculations!$C$116+MOD(BA195,Calculations!$C$118))+Control!$C$7*Calculations!$C$83*INDEX('Monthly Data'!O:O,Calculations!$C$116+MOD(BA195,Calculations!$C$118))+Control!$C$7*Calculations!$C$84*INDEX('Monthly Data'!P:P,Calculations!$C$116+MOD(BA195,Calculations!$C$118))+Control!$C$7*Calculations!$C$85*INDEX('Monthly Data'!Q:Q,Calculations!$C$116+MOD(BA195,Calculations!$C$118))+(1-Control!$C$7*Calculations!$C$87)*INDEX('Monthly Data'!R:R,Calculations!$C$116+MOD(BA195,Calculations!$C$118))</f>
        <v>2.377894462657602E-2</v>
      </c>
      <c r="FR195" s="86">
        <f ca="1">Control!$C$7*Calculations!$C$82*INDEX('Monthly Data'!N:N,Calculations!$C$116+MOD(BB195,Calculations!$C$118))+Control!$C$7*Calculations!$C$83*INDEX('Monthly Data'!O:O,Calculations!$C$116+MOD(BB195,Calculations!$C$118))+Control!$C$7*Calculations!$C$84*INDEX('Monthly Data'!P:P,Calculations!$C$116+MOD(BB195,Calculations!$C$118))+Control!$C$7*Calculations!$C$85*INDEX('Monthly Data'!Q:Q,Calculations!$C$116+MOD(BB195,Calculations!$C$118))+(1-Control!$C$7*Calculations!$C$87)*INDEX('Monthly Data'!R:R,Calculations!$C$116+MOD(BB195,Calculations!$C$118))</f>
        <v>2.3852824346838646E-2</v>
      </c>
      <c r="FS195" s="86">
        <f ca="1">Control!$C$7*Calculations!$C$82*INDEX('Monthly Data'!N:N,Calculations!$C$116+MOD(BC195,Calculations!$C$118))+Control!$C$7*Calculations!$C$83*INDEX('Monthly Data'!O:O,Calculations!$C$116+MOD(BC195,Calculations!$C$118))+Control!$C$7*Calculations!$C$84*INDEX('Monthly Data'!P:P,Calculations!$C$116+MOD(BC195,Calculations!$C$118))+Control!$C$7*Calculations!$C$85*INDEX('Monthly Data'!Q:Q,Calculations!$C$116+MOD(BC195,Calculations!$C$118))+(1-Control!$C$7*Calculations!$C$87)*INDEX('Monthly Data'!R:R,Calculations!$C$116+MOD(BC195,Calculations!$C$118))</f>
        <v>1.8695385296339444E-2</v>
      </c>
      <c r="FT195" s="86">
        <f ca="1">Control!$C$7*Calculations!$C$82*INDEX('Monthly Data'!N:N,Calculations!$C$116+MOD(BD195,Calculations!$C$118))+Control!$C$7*Calculations!$C$83*INDEX('Monthly Data'!O:O,Calculations!$C$116+MOD(BD195,Calculations!$C$118))+Control!$C$7*Calculations!$C$84*INDEX('Monthly Data'!P:P,Calculations!$C$116+MOD(BD195,Calculations!$C$118))+Control!$C$7*Calculations!$C$85*INDEX('Monthly Data'!Q:Q,Calculations!$C$116+MOD(BD195,Calculations!$C$118))+(1-Control!$C$7*Calculations!$C$87)*INDEX('Monthly Data'!R:R,Calculations!$C$116+MOD(BD195,Calculations!$C$118))</f>
        <v>7.857567536297622E-3</v>
      </c>
      <c r="FU195" s="86">
        <f ca="1">Control!$C$7*Calculations!$C$82*INDEX('Monthly Data'!N:N,Calculations!$C$116+MOD(BE195,Calculations!$C$118))+Control!$C$7*Calculations!$C$83*INDEX('Monthly Data'!O:O,Calculations!$C$116+MOD(BE195,Calculations!$C$118))+Control!$C$7*Calculations!$C$84*INDEX('Monthly Data'!P:P,Calculations!$C$116+MOD(BE195,Calculations!$C$118))+Control!$C$7*Calculations!$C$85*INDEX('Monthly Data'!Q:Q,Calculations!$C$116+MOD(BE195,Calculations!$C$118))+(1-Control!$C$7*Calculations!$C$87)*INDEX('Monthly Data'!R:R,Calculations!$C$116+MOD(BE195,Calculations!$C$118))</f>
        <v>5.3309355465453899E-3</v>
      </c>
      <c r="FV195" s="86">
        <f ca="1">Control!$C$7*Calculations!$C$82*INDEX('Monthly Data'!N:N,Calculations!$C$116+MOD(BF195,Calculations!$C$118))+Control!$C$7*Calculations!$C$83*INDEX('Monthly Data'!O:O,Calculations!$C$116+MOD(BF195,Calculations!$C$118))+Control!$C$7*Calculations!$C$84*INDEX('Monthly Data'!P:P,Calculations!$C$116+MOD(BF195,Calculations!$C$118))+Control!$C$7*Calculations!$C$85*INDEX('Monthly Data'!Q:Q,Calculations!$C$116+MOD(BF195,Calculations!$C$118))+(1-Control!$C$7*Calculations!$C$87)*INDEX('Monthly Data'!R:R,Calculations!$C$116+MOD(BF195,Calculations!$C$118))</f>
        <v>1.0353752315110615E-2</v>
      </c>
      <c r="FW195" s="86">
        <f ca="1">Control!$C$7*Calculations!$C$82*INDEX('Monthly Data'!N:N,Calculations!$C$116+MOD(BG195,Calculations!$C$118))+Control!$C$7*Calculations!$C$83*INDEX('Monthly Data'!O:O,Calculations!$C$116+MOD(BG195,Calculations!$C$118))+Control!$C$7*Calculations!$C$84*INDEX('Monthly Data'!P:P,Calculations!$C$116+MOD(BG195,Calculations!$C$118))+Control!$C$7*Calculations!$C$85*INDEX('Monthly Data'!Q:Q,Calculations!$C$116+MOD(BG195,Calculations!$C$118))+(1-Control!$C$7*Calculations!$C$87)*INDEX('Monthly Data'!R:R,Calculations!$C$116+MOD(BG195,Calculations!$C$118))</f>
        <v>1.5063457444773597E-2</v>
      </c>
      <c r="FX195" s="86">
        <f ca="1">Control!$C$7*Calculations!$C$82*INDEX('Monthly Data'!N:N,Calculations!$C$116+MOD(BH195,Calculations!$C$118))+Control!$C$7*Calculations!$C$83*INDEX('Monthly Data'!O:O,Calculations!$C$116+MOD(BH195,Calculations!$C$118))+Control!$C$7*Calculations!$C$84*INDEX('Monthly Data'!P:P,Calculations!$C$116+MOD(BH195,Calculations!$C$118))+Control!$C$7*Calculations!$C$85*INDEX('Monthly Data'!Q:Q,Calculations!$C$116+MOD(BH195,Calculations!$C$118))+(1-Control!$C$7*Calculations!$C$87)*INDEX('Monthly Data'!R:R,Calculations!$C$116+MOD(BH195,Calculations!$C$118))</f>
        <v>-1.4213734788548189E-2</v>
      </c>
      <c r="FY195" s="86">
        <f ca="1">Control!$C$7*Calculations!$C$82*INDEX('Monthly Data'!N:N,Calculations!$C$116+MOD(BI195,Calculations!$C$118))+Control!$C$7*Calculations!$C$83*INDEX('Monthly Data'!O:O,Calculations!$C$116+MOD(BI195,Calculations!$C$118))+Control!$C$7*Calculations!$C$84*INDEX('Monthly Data'!P:P,Calculations!$C$116+MOD(BI195,Calculations!$C$118))+Control!$C$7*Calculations!$C$85*INDEX('Monthly Data'!Q:Q,Calculations!$C$116+MOD(BI195,Calculations!$C$118))+(1-Control!$C$7*Calculations!$C$87)*INDEX('Monthly Data'!R:R,Calculations!$C$116+MOD(BI195,Calculations!$C$118))</f>
        <v>1.5063457444773597E-2</v>
      </c>
      <c r="FZ195" s="86">
        <f ca="1">Control!$C$7*Calculations!$C$82*INDEX('Monthly Data'!N:N,Calculations!$C$116+MOD(BJ195,Calculations!$C$118))+Control!$C$7*Calculations!$C$83*INDEX('Monthly Data'!O:O,Calculations!$C$116+MOD(BJ195,Calculations!$C$118))+Control!$C$7*Calculations!$C$84*INDEX('Monthly Data'!P:P,Calculations!$C$116+MOD(BJ195,Calculations!$C$118))+Control!$C$7*Calculations!$C$85*INDEX('Monthly Data'!Q:Q,Calculations!$C$116+MOD(BJ195,Calculations!$C$118))+(1-Control!$C$7*Calculations!$C$87)*INDEX('Monthly Data'!R:R,Calculations!$C$116+MOD(BJ195,Calculations!$C$118))</f>
        <v>1.0627294914941248E-2</v>
      </c>
      <c r="GA195" s="86">
        <f ca="1">Control!$C$7*Calculations!$C$82*INDEX('Monthly Data'!N:N,Calculations!$C$116+MOD(BK195,Calculations!$C$118))+Control!$C$7*Calculations!$C$83*INDEX('Monthly Data'!O:O,Calculations!$C$116+MOD(BK195,Calculations!$C$118))+Control!$C$7*Calculations!$C$84*INDEX('Monthly Data'!P:P,Calculations!$C$116+MOD(BK195,Calculations!$C$118))+Control!$C$7*Calculations!$C$85*INDEX('Monthly Data'!Q:Q,Calculations!$C$116+MOD(BK195,Calculations!$C$118))+(1-Control!$C$7*Calculations!$C$87)*INDEX('Monthly Data'!R:R,Calculations!$C$116+MOD(BK195,Calculations!$C$118))</f>
        <v>7.9764341593600071E-3</v>
      </c>
      <c r="GB195" s="86">
        <f ca="1">Control!$C$7*Calculations!$C$82*INDEX('Monthly Data'!N:N,Calculations!$C$116+MOD(BL195,Calculations!$C$118))+Control!$C$7*Calculations!$C$83*INDEX('Monthly Data'!O:O,Calculations!$C$116+MOD(BL195,Calculations!$C$118))+Control!$C$7*Calculations!$C$84*INDEX('Monthly Data'!P:P,Calculations!$C$116+MOD(BL195,Calculations!$C$118))+Control!$C$7*Calculations!$C$85*INDEX('Monthly Data'!Q:Q,Calculations!$C$116+MOD(BL195,Calculations!$C$118))+(1-Control!$C$7*Calculations!$C$87)*INDEX('Monthly Data'!R:R,Calculations!$C$116+MOD(BL195,Calculations!$C$118))</f>
        <v>1.7472933988537529E-2</v>
      </c>
      <c r="GC195" s="86">
        <f ca="1">Control!$C$7*Calculations!$C$82*INDEX('Monthly Data'!N:N,Calculations!$C$116+MOD(BM195,Calculations!$C$118))+Control!$C$7*Calculations!$C$83*INDEX('Monthly Data'!O:O,Calculations!$C$116+MOD(BM195,Calculations!$C$118))+Control!$C$7*Calculations!$C$84*INDEX('Monthly Data'!P:P,Calculations!$C$116+MOD(BM195,Calculations!$C$118))+Control!$C$7*Calculations!$C$85*INDEX('Monthly Data'!Q:Q,Calculations!$C$116+MOD(BM195,Calculations!$C$118))+(1-Control!$C$7*Calculations!$C$87)*INDEX('Monthly Data'!R:R,Calculations!$C$116+MOD(BM195,Calculations!$C$118))</f>
        <v>1.0921298083007208E-2</v>
      </c>
      <c r="GD195" s="86">
        <f ca="1">Control!$C$7*Calculations!$C$82*INDEX('Monthly Data'!N:N,Calculations!$C$116+MOD(BN195,Calculations!$C$118))+Control!$C$7*Calculations!$C$83*INDEX('Monthly Data'!O:O,Calculations!$C$116+MOD(BN195,Calculations!$C$118))+Control!$C$7*Calculations!$C$84*INDEX('Monthly Data'!P:P,Calculations!$C$116+MOD(BN195,Calculations!$C$118))+Control!$C$7*Calculations!$C$85*INDEX('Monthly Data'!Q:Q,Calculations!$C$116+MOD(BN195,Calculations!$C$118))+(1-Control!$C$7*Calculations!$C$87)*INDEX('Monthly Data'!R:R,Calculations!$C$116+MOD(BN195,Calculations!$C$118))</f>
        <v>-1.8530040247387896E-2</v>
      </c>
      <c r="GE195" s="86">
        <f ca="1">Control!$C$7*Calculations!$C$82*INDEX('Monthly Data'!N:N,Calculations!$C$116+MOD(BO195,Calculations!$C$118))+Control!$C$7*Calculations!$C$83*INDEX('Monthly Data'!O:O,Calculations!$C$116+MOD(BO195,Calculations!$C$118))+Control!$C$7*Calculations!$C$84*INDEX('Monthly Data'!P:P,Calculations!$C$116+MOD(BO195,Calculations!$C$118))+Control!$C$7*Calculations!$C$85*INDEX('Monthly Data'!Q:Q,Calculations!$C$116+MOD(BO195,Calculations!$C$118))+(1-Control!$C$7*Calculations!$C$87)*INDEX('Monthly Data'!R:R,Calculations!$C$116+MOD(BO195,Calculations!$C$118))</f>
        <v>1.2722494017511032E-2</v>
      </c>
      <c r="GF195" s="86">
        <f ca="1">Control!$C$7*Calculations!$C$82*INDEX('Monthly Data'!N:N,Calculations!$C$116+MOD(BP195,Calculations!$C$118))+Control!$C$7*Calculations!$C$83*INDEX('Monthly Data'!O:O,Calculations!$C$116+MOD(BP195,Calculations!$C$118))+Control!$C$7*Calculations!$C$84*INDEX('Monthly Data'!P:P,Calculations!$C$116+MOD(BP195,Calculations!$C$118))+Control!$C$7*Calculations!$C$85*INDEX('Monthly Data'!Q:Q,Calculations!$C$116+MOD(BP195,Calculations!$C$118))+(1-Control!$C$7*Calculations!$C$87)*INDEX('Monthly Data'!R:R,Calculations!$C$116+MOD(BP195,Calculations!$C$118))</f>
        <v>-2.4571433440223247E-2</v>
      </c>
      <c r="GG195" s="86">
        <f ca="1">Control!$C$7*Calculations!$C$82*INDEX('Monthly Data'!N:N,Calculations!$C$116+MOD(BQ195,Calculations!$C$118))+Control!$C$7*Calculations!$C$83*INDEX('Monthly Data'!O:O,Calculations!$C$116+MOD(BQ195,Calculations!$C$118))+Control!$C$7*Calculations!$C$84*INDEX('Monthly Data'!P:P,Calculations!$C$116+MOD(BQ195,Calculations!$C$118))+Control!$C$7*Calculations!$C$85*INDEX('Monthly Data'!Q:Q,Calculations!$C$116+MOD(BQ195,Calculations!$C$118))+(1-Control!$C$7*Calculations!$C$87)*INDEX('Monthly Data'!R:R,Calculations!$C$116+MOD(BQ195,Calculations!$C$118))</f>
        <v>2.4842166689046628E-2</v>
      </c>
      <c r="GH195" s="86">
        <f ca="1">Control!$C$7*Calculations!$C$82*INDEX('Monthly Data'!N:N,Calculations!$C$116+MOD(BR195,Calculations!$C$118))+Control!$C$7*Calculations!$C$83*INDEX('Monthly Data'!O:O,Calculations!$C$116+MOD(BR195,Calculations!$C$118))+Control!$C$7*Calculations!$C$84*INDEX('Monthly Data'!P:P,Calculations!$C$116+MOD(BR195,Calculations!$C$118))+Control!$C$7*Calculations!$C$85*INDEX('Monthly Data'!Q:Q,Calculations!$C$116+MOD(BR195,Calculations!$C$118))+(1-Control!$C$7*Calculations!$C$87)*INDEX('Monthly Data'!R:R,Calculations!$C$116+MOD(BR195,Calculations!$C$118))</f>
        <v>1.3423979074716584E-2</v>
      </c>
      <c r="GI195" s="86">
        <f ca="1">Control!$C$7*Calculations!$C$82*INDEX('Monthly Data'!N:N,Calculations!$C$116+MOD(BS195,Calculations!$C$118))+Control!$C$7*Calculations!$C$83*INDEX('Monthly Data'!O:O,Calculations!$C$116+MOD(BS195,Calculations!$C$118))+Control!$C$7*Calculations!$C$84*INDEX('Monthly Data'!P:P,Calculations!$C$116+MOD(BS195,Calculations!$C$118))+Control!$C$7*Calculations!$C$85*INDEX('Monthly Data'!Q:Q,Calculations!$C$116+MOD(BS195,Calculations!$C$118))+(1-Control!$C$7*Calculations!$C$87)*INDEX('Monthly Data'!R:R,Calculations!$C$116+MOD(BS195,Calculations!$C$118))</f>
        <v>5.3309355465453899E-3</v>
      </c>
      <c r="GJ195" s="86">
        <f ca="1">Control!$C$7*Calculations!$C$82*INDEX('Monthly Data'!N:N,Calculations!$C$116+MOD(BT195,Calculations!$C$118))+Control!$C$7*Calculations!$C$83*INDEX('Monthly Data'!O:O,Calculations!$C$116+MOD(BT195,Calculations!$C$118))+Control!$C$7*Calculations!$C$84*INDEX('Monthly Data'!P:P,Calculations!$C$116+MOD(BT195,Calculations!$C$118))+Control!$C$7*Calculations!$C$85*INDEX('Monthly Data'!Q:Q,Calculations!$C$116+MOD(BT195,Calculations!$C$118))+(1-Control!$C$7*Calculations!$C$87)*INDEX('Monthly Data'!R:R,Calculations!$C$116+MOD(BT195,Calculations!$C$118))</f>
        <v>2.3206536303657571E-2</v>
      </c>
      <c r="GK195" s="86">
        <f ca="1">Control!$C$7*Calculations!$C$82*INDEX('Monthly Data'!N:N,Calculations!$C$116+MOD(BU195,Calculations!$C$118))+Control!$C$7*Calculations!$C$83*INDEX('Monthly Data'!O:O,Calculations!$C$116+MOD(BU195,Calculations!$C$118))+Control!$C$7*Calculations!$C$84*INDEX('Monthly Data'!P:P,Calculations!$C$116+MOD(BU195,Calculations!$C$118))+Control!$C$7*Calculations!$C$85*INDEX('Monthly Data'!Q:Q,Calculations!$C$116+MOD(BU195,Calculations!$C$118))+(1-Control!$C$7*Calculations!$C$87)*INDEX('Monthly Data'!R:R,Calculations!$C$116+MOD(BU195,Calculations!$C$118))</f>
        <v>1.5758278480433856E-2</v>
      </c>
      <c r="GL195" s="86">
        <f ca="1">Control!$C$7*Calculations!$C$82*INDEX('Monthly Data'!N:N,Calculations!$C$116+MOD(BV195,Calculations!$C$118))+Control!$C$7*Calculations!$C$83*INDEX('Monthly Data'!O:O,Calculations!$C$116+MOD(BV195,Calculations!$C$118))+Control!$C$7*Calculations!$C$84*INDEX('Monthly Data'!P:P,Calculations!$C$116+MOD(BV195,Calculations!$C$118))+Control!$C$7*Calculations!$C$85*INDEX('Monthly Data'!Q:Q,Calculations!$C$116+MOD(BV195,Calculations!$C$118))+(1-Control!$C$7*Calculations!$C$87)*INDEX('Monthly Data'!R:R,Calculations!$C$116+MOD(BV195,Calculations!$C$118))</f>
        <v>3.4808428836917149E-3</v>
      </c>
      <c r="GM195" s="86">
        <f ca="1">Control!$C$7*Calculations!$C$82*INDEX('Monthly Data'!N:N,Calculations!$C$116+MOD(BW195,Calculations!$C$118))+Control!$C$7*Calculations!$C$83*INDEX('Monthly Data'!O:O,Calculations!$C$116+MOD(BW195,Calculations!$C$118))+Control!$C$7*Calculations!$C$84*INDEX('Monthly Data'!P:P,Calculations!$C$116+MOD(BW195,Calculations!$C$118))+Control!$C$7*Calculations!$C$85*INDEX('Monthly Data'!Q:Q,Calculations!$C$116+MOD(BW195,Calculations!$C$118))+(1-Control!$C$7*Calculations!$C$87)*INDEX('Monthly Data'!R:R,Calculations!$C$116+MOD(BW195,Calculations!$C$118))</f>
        <v>-1.8530040247387896E-2</v>
      </c>
      <c r="GN195" s="86">
        <f ca="1">Control!$C$7*Calculations!$C$82*INDEX('Monthly Data'!N:N,Calculations!$C$116+MOD(BX195,Calculations!$C$118))+Control!$C$7*Calculations!$C$83*INDEX('Monthly Data'!O:O,Calculations!$C$116+MOD(BX195,Calculations!$C$118))+Control!$C$7*Calculations!$C$84*INDEX('Monthly Data'!P:P,Calculations!$C$116+MOD(BX195,Calculations!$C$118))+Control!$C$7*Calculations!$C$85*INDEX('Monthly Data'!Q:Q,Calculations!$C$116+MOD(BX195,Calculations!$C$118))+(1-Control!$C$7*Calculations!$C$87)*INDEX('Monthly Data'!R:R,Calculations!$C$116+MOD(BX195,Calculations!$C$118))</f>
        <v>3.8809817903524786E-2</v>
      </c>
      <c r="GO195" s="86">
        <f ca="1">Control!$C$7*Calculations!$C$82*INDEX('Monthly Data'!N:N,Calculations!$C$116+MOD(BY195,Calculations!$C$118))+Control!$C$7*Calculations!$C$83*INDEX('Monthly Data'!O:O,Calculations!$C$116+MOD(BY195,Calculations!$C$118))+Control!$C$7*Calculations!$C$84*INDEX('Monthly Data'!P:P,Calculations!$C$116+MOD(BY195,Calculations!$C$118))+Control!$C$7*Calculations!$C$85*INDEX('Monthly Data'!Q:Q,Calculations!$C$116+MOD(BY195,Calculations!$C$118))+(1-Control!$C$7*Calculations!$C$87)*INDEX('Monthly Data'!R:R,Calculations!$C$116+MOD(BY195,Calculations!$C$118))</f>
        <v>2.4470405846852006E-3</v>
      </c>
      <c r="GP195" s="86">
        <f ca="1">Control!$C$7*Calculations!$C$82*INDEX('Monthly Data'!N:N,Calculations!$C$116+MOD(BZ195,Calculations!$C$118))+Control!$C$7*Calculations!$C$83*INDEX('Monthly Data'!O:O,Calculations!$C$116+MOD(BZ195,Calculations!$C$118))+Control!$C$7*Calculations!$C$84*INDEX('Monthly Data'!P:P,Calculations!$C$116+MOD(BZ195,Calculations!$C$118))+Control!$C$7*Calculations!$C$85*INDEX('Monthly Data'!Q:Q,Calculations!$C$116+MOD(BZ195,Calculations!$C$118))+(1-Control!$C$7*Calculations!$C$87)*INDEX('Monthly Data'!R:R,Calculations!$C$116+MOD(BZ195,Calculations!$C$118))</f>
        <v>1.1702576456120543E-2</v>
      </c>
      <c r="GQ195" s="86">
        <f ca="1">Control!$C$7*Calculations!$C$82*INDEX('Monthly Data'!N:N,Calculations!$C$116+MOD(CA195,Calculations!$C$118))+Control!$C$7*Calculations!$C$83*INDEX('Monthly Data'!O:O,Calculations!$C$116+MOD(CA195,Calculations!$C$118))+Control!$C$7*Calculations!$C$84*INDEX('Monthly Data'!P:P,Calculations!$C$116+MOD(CA195,Calculations!$C$118))+Control!$C$7*Calculations!$C$85*INDEX('Monthly Data'!Q:Q,Calculations!$C$116+MOD(CA195,Calculations!$C$118))+(1-Control!$C$7*Calculations!$C$87)*INDEX('Monthly Data'!R:R,Calculations!$C$116+MOD(CA195,Calculations!$C$118))</f>
        <v>1.0415351832335435E-2</v>
      </c>
      <c r="GR195" s="86">
        <f ca="1">Control!$C$7*Calculations!$C$82*INDEX('Monthly Data'!N:N,Calculations!$C$116+MOD(CB195,Calculations!$C$118))+Control!$C$7*Calculations!$C$83*INDEX('Monthly Data'!O:O,Calculations!$C$116+MOD(CB195,Calculations!$C$118))+Control!$C$7*Calculations!$C$84*INDEX('Monthly Data'!P:P,Calculations!$C$116+MOD(CB195,Calculations!$C$118))+Control!$C$7*Calculations!$C$85*INDEX('Monthly Data'!Q:Q,Calculations!$C$116+MOD(CB195,Calculations!$C$118))+(1-Control!$C$7*Calculations!$C$87)*INDEX('Monthly Data'!R:R,Calculations!$C$116+MOD(CB195,Calculations!$C$118))</f>
        <v>-1.5984879994281095E-2</v>
      </c>
      <c r="GS195" s="86">
        <f ca="1">Control!$C$7*Calculations!$C$82*INDEX('Monthly Data'!N:N,Calculations!$C$116+MOD(CC195,Calculations!$C$118))+Control!$C$7*Calculations!$C$83*INDEX('Monthly Data'!O:O,Calculations!$C$116+MOD(CC195,Calculations!$C$118))+Control!$C$7*Calculations!$C$84*INDEX('Monthly Data'!P:P,Calculations!$C$116+MOD(CC195,Calculations!$C$118))+Control!$C$7*Calculations!$C$85*INDEX('Monthly Data'!Q:Q,Calculations!$C$116+MOD(CC195,Calculations!$C$118))+(1-Control!$C$7*Calculations!$C$87)*INDEX('Monthly Data'!R:R,Calculations!$C$116+MOD(CC195,Calculations!$C$118))</f>
        <v>-1.880155173376722E-2</v>
      </c>
      <c r="GT195" s="86">
        <f ca="1">Control!$C$7*Calculations!$C$82*INDEX('Monthly Data'!N:N,Calculations!$C$116+MOD(CD195,Calculations!$C$118))+Control!$C$7*Calculations!$C$83*INDEX('Monthly Data'!O:O,Calculations!$C$116+MOD(CD195,Calculations!$C$118))+Control!$C$7*Calculations!$C$84*INDEX('Monthly Data'!P:P,Calculations!$C$116+MOD(CD195,Calculations!$C$118))+Control!$C$7*Calculations!$C$85*INDEX('Monthly Data'!Q:Q,Calculations!$C$116+MOD(CD195,Calculations!$C$118))+(1-Control!$C$7*Calculations!$C$87)*INDEX('Monthly Data'!R:R,Calculations!$C$116+MOD(CD195,Calculations!$C$118))</f>
        <v>4.2795950888382334E-3</v>
      </c>
      <c r="GU195" s="86">
        <f ca="1">Control!$C$7*Calculations!$C$82*INDEX('Monthly Data'!N:N,Calculations!$C$116+MOD(CE195,Calculations!$C$118))+Control!$C$7*Calculations!$C$83*INDEX('Monthly Data'!O:O,Calculations!$C$116+MOD(CE195,Calculations!$C$118))+Control!$C$7*Calculations!$C$84*INDEX('Monthly Data'!P:P,Calculations!$C$116+MOD(CE195,Calculations!$C$118))+Control!$C$7*Calculations!$C$85*INDEX('Monthly Data'!Q:Q,Calculations!$C$116+MOD(CE195,Calculations!$C$118))+(1-Control!$C$7*Calculations!$C$87)*INDEX('Monthly Data'!R:R,Calculations!$C$116+MOD(CE195,Calculations!$C$118))</f>
        <v>9.9793409618087695E-3</v>
      </c>
      <c r="GV195" s="86">
        <f ca="1">Control!$C$7*Calculations!$C$82*INDEX('Monthly Data'!N:N,Calculations!$C$116+MOD(CF195,Calculations!$C$118))+Control!$C$7*Calculations!$C$83*INDEX('Monthly Data'!O:O,Calculations!$C$116+MOD(CF195,Calculations!$C$118))+Control!$C$7*Calculations!$C$84*INDEX('Monthly Data'!P:P,Calculations!$C$116+MOD(CF195,Calculations!$C$118))+Control!$C$7*Calculations!$C$85*INDEX('Monthly Data'!Q:Q,Calculations!$C$116+MOD(CF195,Calculations!$C$118))+(1-Control!$C$7*Calculations!$C$87)*INDEX('Monthly Data'!R:R,Calculations!$C$116+MOD(CF195,Calculations!$C$118))</f>
        <v>1.5758278480433856E-2</v>
      </c>
      <c r="GW195" s="86">
        <f ca="1">Control!$C$7*Calculations!$C$82*INDEX('Monthly Data'!N:N,Calculations!$C$116+MOD(CG195,Calculations!$C$118))+Control!$C$7*Calculations!$C$83*INDEX('Monthly Data'!O:O,Calculations!$C$116+MOD(CG195,Calculations!$C$118))+Control!$C$7*Calculations!$C$84*INDEX('Monthly Data'!P:P,Calculations!$C$116+MOD(CG195,Calculations!$C$118))+Control!$C$7*Calculations!$C$85*INDEX('Monthly Data'!Q:Q,Calculations!$C$116+MOD(CG195,Calculations!$C$118))+(1-Control!$C$7*Calculations!$C$87)*INDEX('Monthly Data'!R:R,Calculations!$C$116+MOD(CG195,Calculations!$C$118))</f>
        <v>-1.6546126717384396E-2</v>
      </c>
      <c r="GX195" s="86">
        <f ca="1">Control!$C$7*Calculations!$C$82*INDEX('Monthly Data'!N:N,Calculations!$C$116+MOD(CH195,Calculations!$C$118))+Control!$C$7*Calculations!$C$83*INDEX('Monthly Data'!O:O,Calculations!$C$116+MOD(CH195,Calculations!$C$118))+Control!$C$7*Calculations!$C$84*INDEX('Monthly Data'!P:P,Calculations!$C$116+MOD(CH195,Calculations!$C$118))+Control!$C$7*Calculations!$C$85*INDEX('Monthly Data'!Q:Q,Calculations!$C$116+MOD(CH195,Calculations!$C$118))+(1-Control!$C$7*Calculations!$C$87)*INDEX('Monthly Data'!R:R,Calculations!$C$116+MOD(CH195,Calculations!$C$118))</f>
        <v>7.7184133340106598E-3</v>
      </c>
      <c r="GY195" s="86">
        <f ca="1">Control!$C$7*Calculations!$C$82*INDEX('Monthly Data'!N:N,Calculations!$C$116+MOD(CI195,Calculations!$C$118))+Control!$C$7*Calculations!$C$83*INDEX('Monthly Data'!O:O,Calculations!$C$116+MOD(CI195,Calculations!$C$118))+Control!$C$7*Calculations!$C$84*INDEX('Monthly Data'!P:P,Calculations!$C$116+MOD(CI195,Calculations!$C$118))+Control!$C$7*Calculations!$C$85*INDEX('Monthly Data'!Q:Q,Calculations!$C$116+MOD(CI195,Calculations!$C$118))+(1-Control!$C$7*Calculations!$C$87)*INDEX('Monthly Data'!R:R,Calculations!$C$116+MOD(CI195,Calculations!$C$118))</f>
        <v>1.1786765492207996E-2</v>
      </c>
      <c r="GZ195" s="86">
        <f ca="1">Control!$C$7*Calculations!$C$82*INDEX('Monthly Data'!N:N,Calculations!$C$116+MOD(CJ195,Calculations!$C$118))+Control!$C$7*Calculations!$C$83*INDEX('Monthly Data'!O:O,Calculations!$C$116+MOD(CJ195,Calculations!$C$118))+Control!$C$7*Calculations!$C$84*INDEX('Monthly Data'!P:P,Calculations!$C$116+MOD(CJ195,Calculations!$C$118))+Control!$C$7*Calculations!$C$85*INDEX('Monthly Data'!Q:Q,Calculations!$C$116+MOD(CJ195,Calculations!$C$118))+(1-Control!$C$7*Calculations!$C$87)*INDEX('Monthly Data'!R:R,Calculations!$C$116+MOD(CJ195,Calculations!$C$118))</f>
        <v>1.046389543479892E-2</v>
      </c>
      <c r="HA195" s="86">
        <f ca="1">Control!$C$7*Calculations!$C$82*INDEX('Monthly Data'!N:N,Calculations!$C$116+MOD(CK195,Calculations!$C$118))+Control!$C$7*Calculations!$C$83*INDEX('Monthly Data'!O:O,Calculations!$C$116+MOD(CK195,Calculations!$C$118))+Control!$C$7*Calculations!$C$84*INDEX('Monthly Data'!P:P,Calculations!$C$116+MOD(CK195,Calculations!$C$118))+Control!$C$7*Calculations!$C$85*INDEX('Monthly Data'!Q:Q,Calculations!$C$116+MOD(CK195,Calculations!$C$118))+(1-Control!$C$7*Calculations!$C$87)*INDEX('Monthly Data'!R:R,Calculations!$C$116+MOD(CK195,Calculations!$C$118))</f>
        <v>1.7073665854433945E-2</v>
      </c>
      <c r="HB195" s="86">
        <f ca="1">Control!$C$7*Calculations!$C$82*INDEX('Monthly Data'!N:N,Calculations!$C$116+MOD(CL195,Calculations!$C$118))+Control!$C$7*Calculations!$C$83*INDEX('Monthly Data'!O:O,Calculations!$C$116+MOD(CL195,Calculations!$C$118))+Control!$C$7*Calculations!$C$84*INDEX('Monthly Data'!P:P,Calculations!$C$116+MOD(CL195,Calculations!$C$118))+Control!$C$7*Calculations!$C$85*INDEX('Monthly Data'!Q:Q,Calculations!$C$116+MOD(CL195,Calculations!$C$118))+(1-Control!$C$7*Calculations!$C$87)*INDEX('Monthly Data'!R:R,Calculations!$C$116+MOD(CL195,Calculations!$C$118))</f>
        <v>-4.0413381192162513E-2</v>
      </c>
      <c r="HC195" s="86">
        <f ca="1">Control!$C$7*Calculations!$C$82*INDEX('Monthly Data'!N:N,Calculations!$C$116+MOD(CM195,Calculations!$C$118))+Control!$C$7*Calculations!$C$83*INDEX('Monthly Data'!O:O,Calculations!$C$116+MOD(CM195,Calculations!$C$118))+Control!$C$7*Calculations!$C$84*INDEX('Monthly Data'!P:P,Calculations!$C$116+MOD(CM195,Calculations!$C$118))+Control!$C$7*Calculations!$C$85*INDEX('Monthly Data'!Q:Q,Calculations!$C$116+MOD(CM195,Calculations!$C$118))+(1-Control!$C$7*Calculations!$C$87)*INDEX('Monthly Data'!R:R,Calculations!$C$116+MOD(CM195,Calculations!$C$118))</f>
        <v>3.8809817903524786E-2</v>
      </c>
      <c r="HD195" s="86">
        <f ca="1">Control!$C$7*Calculations!$C$82*INDEX('Monthly Data'!N:N,Calculations!$C$116+MOD(CN195,Calculations!$C$118))+Control!$C$7*Calculations!$C$83*INDEX('Monthly Data'!O:O,Calculations!$C$116+MOD(CN195,Calculations!$C$118))+Control!$C$7*Calculations!$C$84*INDEX('Monthly Data'!P:P,Calculations!$C$116+MOD(CN195,Calculations!$C$118))+Control!$C$7*Calculations!$C$85*INDEX('Monthly Data'!Q:Q,Calculations!$C$116+MOD(CN195,Calculations!$C$118))+(1-Control!$C$7*Calculations!$C$87)*INDEX('Monthly Data'!R:R,Calculations!$C$116+MOD(CN195,Calculations!$C$118))</f>
        <v>1.0627294914941248E-2</v>
      </c>
      <c r="HE195" s="86">
        <f ca="1">Control!$C$7*Calculations!$C$82*INDEX('Monthly Data'!N:N,Calculations!$C$116+MOD(CO195,Calculations!$C$118))+Control!$C$7*Calculations!$C$83*INDEX('Monthly Data'!O:O,Calculations!$C$116+MOD(CO195,Calculations!$C$118))+Control!$C$7*Calculations!$C$84*INDEX('Monthly Data'!P:P,Calculations!$C$116+MOD(CO195,Calculations!$C$118))+Control!$C$7*Calculations!$C$85*INDEX('Monthly Data'!Q:Q,Calculations!$C$116+MOD(CO195,Calculations!$C$118))+(1-Control!$C$7*Calculations!$C$87)*INDEX('Monthly Data'!R:R,Calculations!$C$116+MOD(CO195,Calculations!$C$118))</f>
        <v>2.9708469559001142E-2</v>
      </c>
      <c r="HF195" s="86">
        <f ca="1">Control!$C$7*Calculations!$C$82*INDEX('Monthly Data'!N:N,Calculations!$C$116+MOD(CP195,Calculations!$C$118))+Control!$C$7*Calculations!$C$83*INDEX('Monthly Data'!O:O,Calculations!$C$116+MOD(CP195,Calculations!$C$118))+Control!$C$7*Calculations!$C$84*INDEX('Monthly Data'!P:P,Calculations!$C$116+MOD(CP195,Calculations!$C$118))+Control!$C$7*Calculations!$C$85*INDEX('Monthly Data'!Q:Q,Calculations!$C$116+MOD(CP195,Calculations!$C$118))+(1-Control!$C$7*Calculations!$C$87)*INDEX('Monthly Data'!R:R,Calculations!$C$116+MOD(CP195,Calculations!$C$118))</f>
        <v>3.9251937367756782E-3</v>
      </c>
      <c r="HG195" s="86">
        <f ca="1">Control!$C$7*Calculations!$C$82*INDEX('Monthly Data'!N:N,Calculations!$C$116+MOD(CQ195,Calculations!$C$118))+Control!$C$7*Calculations!$C$83*INDEX('Monthly Data'!O:O,Calculations!$C$116+MOD(CQ195,Calculations!$C$118))+Control!$C$7*Calculations!$C$84*INDEX('Monthly Data'!P:P,Calculations!$C$116+MOD(CQ195,Calculations!$C$118))+Control!$C$7*Calculations!$C$85*INDEX('Monthly Data'!Q:Q,Calculations!$C$116+MOD(CQ195,Calculations!$C$118))+(1-Control!$C$7*Calculations!$C$87)*INDEX('Monthly Data'!R:R,Calculations!$C$116+MOD(CQ195,Calculations!$C$118))</f>
        <v>3.9251937367756782E-3</v>
      </c>
      <c r="HH195" s="86">
        <f ca="1">Control!$C$7*Calculations!$C$82*INDEX('Monthly Data'!N:N,Calculations!$C$116+MOD(CR195,Calculations!$C$118))+Control!$C$7*Calculations!$C$83*INDEX('Monthly Data'!O:O,Calculations!$C$116+MOD(CR195,Calculations!$C$118))+Control!$C$7*Calculations!$C$84*INDEX('Monthly Data'!P:P,Calculations!$C$116+MOD(CR195,Calculations!$C$118))+Control!$C$7*Calculations!$C$85*INDEX('Monthly Data'!Q:Q,Calculations!$C$116+MOD(CR195,Calculations!$C$118))+(1-Control!$C$7*Calculations!$C$87)*INDEX('Monthly Data'!R:R,Calculations!$C$116+MOD(CR195,Calculations!$C$118))</f>
        <v>1.9073822767906517E-2</v>
      </c>
      <c r="HI195" s="86">
        <f ca="1">Control!$C$7*Calculations!$C$82*INDEX('Monthly Data'!N:N,Calculations!$C$116+MOD(CS195,Calculations!$C$118))+Control!$C$7*Calculations!$C$83*INDEX('Monthly Data'!O:O,Calculations!$C$116+MOD(CS195,Calculations!$C$118))+Control!$C$7*Calculations!$C$84*INDEX('Monthly Data'!P:P,Calculations!$C$116+MOD(CS195,Calculations!$C$118))+Control!$C$7*Calculations!$C$85*INDEX('Monthly Data'!Q:Q,Calculations!$C$116+MOD(CS195,Calculations!$C$118))+(1-Control!$C$7*Calculations!$C$87)*INDEX('Monthly Data'!R:R,Calculations!$C$116+MOD(CS195,Calculations!$C$118))</f>
        <v>4.089189590407355E-3</v>
      </c>
      <c r="HJ195" s="86">
        <f ca="1">Control!$C$7*Calculations!$C$82*INDEX('Monthly Data'!N:N,Calculations!$C$116+MOD(CT195,Calculations!$C$118))+Control!$C$7*Calculations!$C$83*INDEX('Monthly Data'!O:O,Calculations!$C$116+MOD(CT195,Calculations!$C$118))+Control!$C$7*Calculations!$C$84*INDEX('Monthly Data'!P:P,Calculations!$C$116+MOD(CT195,Calculations!$C$118))+Control!$C$7*Calculations!$C$85*INDEX('Monthly Data'!Q:Q,Calculations!$C$116+MOD(CT195,Calculations!$C$118))+(1-Control!$C$7*Calculations!$C$87)*INDEX('Monthly Data'!R:R,Calculations!$C$116+MOD(CT195,Calculations!$C$118))</f>
        <v>-1.880155173376722E-2</v>
      </c>
      <c r="HK195" s="86">
        <f ca="1">Control!$C$7*Calculations!$C$82*INDEX('Monthly Data'!N:N,Calculations!$C$116+MOD(CU195,Calculations!$C$118))+Control!$C$7*Calculations!$C$83*INDEX('Monthly Data'!O:O,Calculations!$C$116+MOD(CU195,Calculations!$C$118))+Control!$C$7*Calculations!$C$84*INDEX('Monthly Data'!P:P,Calculations!$C$116+MOD(CU195,Calculations!$C$118))+Control!$C$7*Calculations!$C$85*INDEX('Monthly Data'!Q:Q,Calculations!$C$116+MOD(CU195,Calculations!$C$118))+(1-Control!$C$7*Calculations!$C$87)*INDEX('Monthly Data'!R:R,Calculations!$C$116+MOD(CU195,Calculations!$C$118))</f>
        <v>1.3423979074716584E-2</v>
      </c>
      <c r="HL195" s="86">
        <f ca="1">Control!$C$7*Calculations!$C$82*INDEX('Monthly Data'!N:N,Calculations!$C$116+MOD(CV195,Calculations!$C$118))+Control!$C$7*Calculations!$C$83*INDEX('Monthly Data'!O:O,Calculations!$C$116+MOD(CV195,Calculations!$C$118))+Control!$C$7*Calculations!$C$84*INDEX('Monthly Data'!P:P,Calculations!$C$116+MOD(CV195,Calculations!$C$118))+Control!$C$7*Calculations!$C$85*INDEX('Monthly Data'!Q:Q,Calculations!$C$116+MOD(CV195,Calculations!$C$118))+(1-Control!$C$7*Calculations!$C$87)*INDEX('Monthly Data'!R:R,Calculations!$C$116+MOD(CV195,Calculations!$C$118))</f>
        <v>7.3538285850108537E-3</v>
      </c>
      <c r="HM195" s="86">
        <f ca="1">Control!$C$7*Calculations!$C$82*INDEX('Monthly Data'!N:N,Calculations!$C$116+MOD(CW195,Calculations!$C$118))+Control!$C$7*Calculations!$C$83*INDEX('Monthly Data'!O:O,Calculations!$C$116+MOD(CW195,Calculations!$C$118))+Control!$C$7*Calculations!$C$84*INDEX('Monthly Data'!P:P,Calculations!$C$116+MOD(CW195,Calculations!$C$118))+Control!$C$7*Calculations!$C$85*INDEX('Monthly Data'!Q:Q,Calculations!$C$116+MOD(CW195,Calculations!$C$118))+(1-Control!$C$7*Calculations!$C$87)*INDEX('Monthly Data'!R:R,Calculations!$C$116+MOD(CW195,Calculations!$C$118))</f>
        <v>2.766281641786093E-2</v>
      </c>
      <c r="HN195" s="86">
        <f ca="1">Control!$C$7*Calculations!$C$82*INDEX('Monthly Data'!N:N,Calculations!$C$116+MOD(CX195,Calculations!$C$118))+Control!$C$7*Calculations!$C$83*INDEX('Monthly Data'!O:O,Calculations!$C$116+MOD(CX195,Calculations!$C$118))+Control!$C$7*Calculations!$C$84*INDEX('Monthly Data'!P:P,Calculations!$C$116+MOD(CX195,Calculations!$C$118))+Control!$C$7*Calculations!$C$85*INDEX('Monthly Data'!Q:Q,Calculations!$C$116+MOD(CX195,Calculations!$C$118))+(1-Control!$C$7*Calculations!$C$87)*INDEX('Monthly Data'!R:R,Calculations!$C$116+MOD(CX195,Calculations!$C$118))</f>
        <v>7.7184133340106598E-3</v>
      </c>
      <c r="HO195" s="86">
        <f ca="1">Control!$C$7*Calculations!$C$82*INDEX('Monthly Data'!N:N,Calculations!$C$116+MOD(CY195,Calculations!$C$118))+Control!$C$7*Calculations!$C$83*INDEX('Monthly Data'!O:O,Calculations!$C$116+MOD(CY195,Calculations!$C$118))+Control!$C$7*Calculations!$C$84*INDEX('Monthly Data'!P:P,Calculations!$C$116+MOD(CY195,Calculations!$C$118))+Control!$C$7*Calculations!$C$85*INDEX('Monthly Data'!Q:Q,Calculations!$C$116+MOD(CY195,Calculations!$C$118))+(1-Control!$C$7*Calculations!$C$87)*INDEX('Monthly Data'!R:R,Calculations!$C$116+MOD(CY195,Calculations!$C$118))</f>
        <v>4.4327772793586687E-3</v>
      </c>
      <c r="HP195" s="86">
        <f ca="1">Control!$C$7*Calculations!$C$82*INDEX('Monthly Data'!N:N,Calculations!$C$116+MOD(CZ195,Calculations!$C$118))+Control!$C$7*Calculations!$C$83*INDEX('Monthly Data'!O:O,Calculations!$C$116+MOD(CZ195,Calculations!$C$118))+Control!$C$7*Calculations!$C$84*INDEX('Monthly Data'!P:P,Calculations!$C$116+MOD(CZ195,Calculations!$C$118))+Control!$C$7*Calculations!$C$85*INDEX('Monthly Data'!Q:Q,Calculations!$C$116+MOD(CZ195,Calculations!$C$118))+(1-Control!$C$7*Calculations!$C$87)*INDEX('Monthly Data'!R:R,Calculations!$C$116+MOD(CZ195,Calculations!$C$118))</f>
        <v>2.0524935548016137E-2</v>
      </c>
      <c r="HQ195" s="86">
        <f ca="1">Control!$C$7*Calculations!$C$82*INDEX('Monthly Data'!N:N,Calculations!$C$116+MOD(DA195,Calculations!$C$118))+Control!$C$7*Calculations!$C$83*INDEX('Monthly Data'!O:O,Calculations!$C$116+MOD(DA195,Calculations!$C$118))+Control!$C$7*Calculations!$C$84*INDEX('Monthly Data'!P:P,Calculations!$C$116+MOD(DA195,Calculations!$C$118))+Control!$C$7*Calculations!$C$85*INDEX('Monthly Data'!Q:Q,Calculations!$C$116+MOD(DA195,Calculations!$C$118))+(1-Control!$C$7*Calculations!$C$87)*INDEX('Monthly Data'!R:R,Calculations!$C$116+MOD(DA195,Calculations!$C$118))</f>
        <v>-1.9947061878162777E-2</v>
      </c>
      <c r="HR195" s="86">
        <f ca="1">Control!$C$7*Calculations!$C$82*INDEX('Monthly Data'!N:N,Calculations!$C$116+MOD(DB195,Calculations!$C$118))+Control!$C$7*Calculations!$C$83*INDEX('Monthly Data'!O:O,Calculations!$C$116+MOD(DB195,Calculations!$C$118))+Control!$C$7*Calculations!$C$84*INDEX('Monthly Data'!P:P,Calculations!$C$116+MOD(DB195,Calculations!$C$118))+Control!$C$7*Calculations!$C$85*INDEX('Monthly Data'!Q:Q,Calculations!$C$116+MOD(DB195,Calculations!$C$118))+(1-Control!$C$7*Calculations!$C$87)*INDEX('Monthly Data'!R:R,Calculations!$C$116+MOD(DB195,Calculations!$C$118))</f>
        <v>2.377894462657602E-2</v>
      </c>
      <c r="HS195" s="86">
        <f ca="1">Control!$C$7*Calculations!$C$82*INDEX('Monthly Data'!N:N,Calculations!$C$116+MOD(DC195,Calculations!$C$118))+Control!$C$7*Calculations!$C$83*INDEX('Monthly Data'!O:O,Calculations!$C$116+MOD(DC195,Calculations!$C$118))+Control!$C$7*Calculations!$C$84*INDEX('Monthly Data'!P:P,Calculations!$C$116+MOD(DC195,Calculations!$C$118))+Control!$C$7*Calculations!$C$85*INDEX('Monthly Data'!Q:Q,Calculations!$C$116+MOD(DC195,Calculations!$C$118))+(1-Control!$C$7*Calculations!$C$87)*INDEX('Monthly Data'!R:R,Calculations!$C$116+MOD(DC195,Calculations!$C$118))</f>
        <v>2.377894462657602E-2</v>
      </c>
      <c r="HT195" s="86">
        <f ca="1">Control!$C$7*Calculations!$C$82*INDEX('Monthly Data'!N:N,Calculations!$C$116+MOD(DD195,Calculations!$C$118))+Control!$C$7*Calculations!$C$83*INDEX('Monthly Data'!O:O,Calculations!$C$116+MOD(DD195,Calculations!$C$118))+Control!$C$7*Calculations!$C$84*INDEX('Monthly Data'!P:P,Calculations!$C$116+MOD(DD195,Calculations!$C$118))+Control!$C$7*Calculations!$C$85*INDEX('Monthly Data'!Q:Q,Calculations!$C$116+MOD(DD195,Calculations!$C$118))+(1-Control!$C$7*Calculations!$C$87)*INDEX('Monthly Data'!R:R,Calculations!$C$116+MOD(DD195,Calculations!$C$118))</f>
        <v>1.0478379486191123E-2</v>
      </c>
      <c r="HU195" s="86">
        <f ca="1">Control!$C$7*Calculations!$C$82*INDEX('Monthly Data'!N:N,Calculations!$C$116+MOD(DE195,Calculations!$C$118))+Control!$C$7*Calculations!$C$83*INDEX('Monthly Data'!O:O,Calculations!$C$116+MOD(DE195,Calculations!$C$118))+Control!$C$7*Calculations!$C$84*INDEX('Monthly Data'!P:P,Calculations!$C$116+MOD(DE195,Calculations!$C$118))+Control!$C$7*Calculations!$C$85*INDEX('Monthly Data'!Q:Q,Calculations!$C$116+MOD(DE195,Calculations!$C$118))+(1-Control!$C$7*Calculations!$C$87)*INDEX('Monthly Data'!R:R,Calculations!$C$116+MOD(DE195,Calculations!$C$118))</f>
        <v>1.5108777406081684E-3</v>
      </c>
      <c r="HV195" s="86">
        <f ca="1">Control!$C$7*Calculations!$C$82*INDEX('Monthly Data'!N:N,Calculations!$C$116+MOD(DF195,Calculations!$C$118))+Control!$C$7*Calculations!$C$83*INDEX('Monthly Data'!O:O,Calculations!$C$116+MOD(DF195,Calculations!$C$118))+Control!$C$7*Calculations!$C$84*INDEX('Monthly Data'!P:P,Calculations!$C$116+MOD(DF195,Calculations!$C$118))+Control!$C$7*Calculations!$C$85*INDEX('Monthly Data'!Q:Q,Calculations!$C$116+MOD(DF195,Calculations!$C$118))+(1-Control!$C$7*Calculations!$C$87)*INDEX('Monthly Data'!R:R,Calculations!$C$116+MOD(DF195,Calculations!$C$118))</f>
        <v>-6.1115617667135171E-2</v>
      </c>
      <c r="HW195" s="86">
        <f ca="1">Control!$C$7*Calculations!$C$82*INDEX('Monthly Data'!N:N,Calculations!$C$116+MOD(DG195,Calculations!$C$118))+Control!$C$7*Calculations!$C$83*INDEX('Monthly Data'!O:O,Calculations!$C$116+MOD(DG195,Calculations!$C$118))+Control!$C$7*Calculations!$C$84*INDEX('Monthly Data'!P:P,Calculations!$C$116+MOD(DG195,Calculations!$C$118))+Control!$C$7*Calculations!$C$85*INDEX('Monthly Data'!Q:Q,Calculations!$C$116+MOD(DG195,Calculations!$C$118))+(1-Control!$C$7*Calculations!$C$87)*INDEX('Monthly Data'!R:R,Calculations!$C$116+MOD(DG195,Calculations!$C$118))</f>
        <v>-2.0269389991732112E-2</v>
      </c>
      <c r="HX195" s="86">
        <f ca="1">Control!$C$7*Calculations!$C$82*INDEX('Monthly Data'!N:N,Calculations!$C$116+MOD(DH195,Calculations!$C$118))+Control!$C$7*Calculations!$C$83*INDEX('Monthly Data'!O:O,Calculations!$C$116+MOD(DH195,Calculations!$C$118))+Control!$C$7*Calculations!$C$84*INDEX('Monthly Data'!P:P,Calculations!$C$116+MOD(DH195,Calculations!$C$118))+Control!$C$7*Calculations!$C$85*INDEX('Monthly Data'!Q:Q,Calculations!$C$116+MOD(DH195,Calculations!$C$118))+(1-Control!$C$7*Calculations!$C$87)*INDEX('Monthly Data'!R:R,Calculations!$C$116+MOD(DH195,Calculations!$C$118))</f>
        <v>-3.53368065312233E-2</v>
      </c>
      <c r="HY195" s="86">
        <f ca="1">Control!$C$7*Calculations!$C$82*INDEX('Monthly Data'!N:N,Calculations!$C$116+MOD(DI195,Calculations!$C$118))+Control!$C$7*Calculations!$C$83*INDEX('Monthly Data'!O:O,Calculations!$C$116+MOD(DI195,Calculations!$C$118))+Control!$C$7*Calculations!$C$84*INDEX('Monthly Data'!P:P,Calculations!$C$116+MOD(DI195,Calculations!$C$118))+Control!$C$7*Calculations!$C$85*INDEX('Monthly Data'!Q:Q,Calculations!$C$116+MOD(DI195,Calculations!$C$118))+(1-Control!$C$7*Calculations!$C$87)*INDEX('Monthly Data'!R:R,Calculations!$C$116+MOD(DI195,Calculations!$C$118))</f>
        <v>1.3423979074716584E-2</v>
      </c>
      <c r="HZ195" s="86">
        <f ca="1">Control!$C$7*Calculations!$C$82*INDEX('Monthly Data'!N:N,Calculations!$C$116+MOD(DJ195,Calculations!$C$118))+Control!$C$7*Calculations!$C$83*INDEX('Monthly Data'!O:O,Calculations!$C$116+MOD(DJ195,Calculations!$C$118))+Control!$C$7*Calculations!$C$84*INDEX('Monthly Data'!P:P,Calculations!$C$116+MOD(DJ195,Calculations!$C$118))+Control!$C$7*Calculations!$C$85*INDEX('Monthly Data'!Q:Q,Calculations!$C$116+MOD(DJ195,Calculations!$C$118))+(1-Control!$C$7*Calculations!$C$87)*INDEX('Monthly Data'!R:R,Calculations!$C$116+MOD(DJ195,Calculations!$C$118))</f>
        <v>-7.4084874653726545E-3</v>
      </c>
      <c r="IA195" s="86">
        <f ca="1">Control!$C$7*Calculations!$C$82*INDEX('Monthly Data'!N:N,Calculations!$C$116+MOD(DK195,Calculations!$C$118))+Control!$C$7*Calculations!$C$83*INDEX('Monthly Data'!O:O,Calculations!$C$116+MOD(DK195,Calculations!$C$118))+Control!$C$7*Calculations!$C$84*INDEX('Monthly Data'!P:P,Calculations!$C$116+MOD(DK195,Calculations!$C$118))+Control!$C$7*Calculations!$C$85*INDEX('Monthly Data'!Q:Q,Calculations!$C$116+MOD(DK195,Calculations!$C$118))+(1-Control!$C$7*Calculations!$C$87)*INDEX('Monthly Data'!R:R,Calculations!$C$116+MOD(DK195,Calculations!$C$118))</f>
        <v>1.1809891087585166E-2</v>
      </c>
      <c r="IB195" s="86">
        <f ca="1">Control!$C$7*Calculations!$C$82*INDEX('Monthly Data'!N:N,Calculations!$C$116+MOD(DL195,Calculations!$C$118))+Control!$C$7*Calculations!$C$83*INDEX('Monthly Data'!O:O,Calculations!$C$116+MOD(DL195,Calculations!$C$118))+Control!$C$7*Calculations!$C$84*INDEX('Monthly Data'!P:P,Calculations!$C$116+MOD(DL195,Calculations!$C$118))+Control!$C$7*Calculations!$C$85*INDEX('Monthly Data'!Q:Q,Calculations!$C$116+MOD(DL195,Calculations!$C$118))+(1-Control!$C$7*Calculations!$C$87)*INDEX('Monthly Data'!R:R,Calculations!$C$116+MOD(DL195,Calculations!$C$118))</f>
        <v>-9.839093431862074E-3</v>
      </c>
      <c r="IC195" s="86">
        <f ca="1">Control!$C$7*Calculations!$C$82*INDEX('Monthly Data'!N:N,Calculations!$C$116+MOD(DM195,Calculations!$C$118))+Control!$C$7*Calculations!$C$83*INDEX('Monthly Data'!O:O,Calculations!$C$116+MOD(DM195,Calculations!$C$118))+Control!$C$7*Calculations!$C$84*INDEX('Monthly Data'!P:P,Calculations!$C$116+MOD(DM195,Calculations!$C$118))+Control!$C$7*Calculations!$C$85*INDEX('Monthly Data'!Q:Q,Calculations!$C$116+MOD(DM195,Calculations!$C$118))+(1-Control!$C$7*Calculations!$C$87)*INDEX('Monthly Data'!R:R,Calculations!$C$116+MOD(DM195,Calculations!$C$118))</f>
        <v>-7.5539743260223157E-3</v>
      </c>
      <c r="ID195" s="86">
        <f ca="1">Control!$C$7*Calculations!$C$82*INDEX('Monthly Data'!N:N,Calculations!$C$116+MOD(DN195,Calculations!$C$118))+Control!$C$7*Calculations!$C$83*INDEX('Monthly Data'!O:O,Calculations!$C$116+MOD(DN195,Calculations!$C$118))+Control!$C$7*Calculations!$C$84*INDEX('Monthly Data'!P:P,Calculations!$C$116+MOD(DN195,Calculations!$C$118))+Control!$C$7*Calculations!$C$85*INDEX('Monthly Data'!Q:Q,Calculations!$C$116+MOD(DN195,Calculations!$C$118))+(1-Control!$C$7*Calculations!$C$87)*INDEX('Monthly Data'!R:R,Calculations!$C$116+MOD(DN195,Calculations!$C$118))</f>
        <v>-2.7490061308214487E-3</v>
      </c>
      <c r="IE195" s="86">
        <f ca="1">Control!$C$7*Calculations!$C$82*INDEX('Monthly Data'!N:N,Calculations!$C$116+MOD(DO195,Calculations!$C$118))+Control!$C$7*Calculations!$C$83*INDEX('Monthly Data'!O:O,Calculations!$C$116+MOD(DO195,Calculations!$C$118))+Control!$C$7*Calculations!$C$84*INDEX('Monthly Data'!P:P,Calculations!$C$116+MOD(DO195,Calculations!$C$118))+Control!$C$7*Calculations!$C$85*INDEX('Monthly Data'!Q:Q,Calculations!$C$116+MOD(DO195,Calculations!$C$118))+(1-Control!$C$7*Calculations!$C$87)*INDEX('Monthly Data'!R:R,Calculations!$C$116+MOD(DO195,Calculations!$C$118))</f>
        <v>-1.0485101266941802E-2</v>
      </c>
      <c r="IF195" s="86">
        <f ca="1">Control!$C$7*Calculations!$C$82*INDEX('Monthly Data'!N:N,Calculations!$C$116+MOD(DP195,Calculations!$C$118))+Control!$C$7*Calculations!$C$83*INDEX('Monthly Data'!O:O,Calculations!$C$116+MOD(DP195,Calculations!$C$118))+Control!$C$7*Calculations!$C$84*INDEX('Monthly Data'!P:P,Calculations!$C$116+MOD(DP195,Calculations!$C$118))+Control!$C$7*Calculations!$C$85*INDEX('Monthly Data'!Q:Q,Calculations!$C$116+MOD(DP195,Calculations!$C$118))+(1-Control!$C$7*Calculations!$C$87)*INDEX('Monthly Data'!R:R,Calculations!$C$116+MOD(DP195,Calculations!$C$118))</f>
        <v>2.0524935548016137E-2</v>
      </c>
      <c r="IG195" s="88">
        <f ca="1">Control!$C$8*(1+DQ195)*(1+DR195)*(1+DS195)*(1+DT195)*(1+DU195)*(1+DV195)*(1+DW195)*(1+DX195)*(1+DY195)*(1+DZ195)*(1+EA195)*(1+EB195)*(1+EC195)*(1+ED195)*(1+EE195)*(1+EF195)*(1+EG195)*(1+EH195)*(1+EI195)*(1+EJ195)*(1+EK195)*(1+EL195)*(1+EM195)*(1+EN195)*(1+EO195)*(1+EP195)*(1+EQ195)*(1+ER195)*(1+ES195)*(1+ET195)*(1+EU195)*(1+EV195)*(1+EW195)*(1+EX195)*(1+EY195)*(1+EZ195)*(1+FA195)*(1+FB195)*(1+FC195)*(1+FD195)*(1+FE195)*(1+FF195)*(1+FG195)*(1+FH195)*(1+FI195)*(1+FJ195)*(1+FK195)*(1+FL195)*(1+FM195)*(1+FN195)*(1+FO195)*(1+FP195)*(1+FQ195)*(1+FR195)*(1+FS195)*(1+FT195)*(1+FU195)*(1+FV195)*(1+FW195)*(1+FX195)*(1+FY195)*(1+FZ195)*(1+GA195)*(1+GB195)*(1+GC195)*(1+GD195)*(1+GE195)*(1+GF195)*(1+GG195)*(1+GH195)*(1+GI195)*(1+GJ195)*(1+GK195)*(1+GL195)*(1+GM195)*(1+GN195)*(1+GO195)*(1+GP195)*(1+GQ195)*(1+GR195)*(1+GS195)*(1+GT195)*(1+GU195)*(1+GV195)*(1+GW195)*(1+GX195)*(1+GY195)*(1+GZ195)*(1+HA195)*(1+HB195)*(1+HC195)*(1+HD195)*(1+HE195)*(1+HF195)*(1+HG195)*(1+HH195)*(1+HI195)*(1+HJ195)*(1+HK195)*(1+HL195)*(1+HM195)*(1+HN195)*(1+HO195)*(1+HP195)*(1+HQ195)*(1+HR195)*(1+HS195)*(1+HT195)*(1+HU195)*(1+HV195)*(1+HW195)*(1+HX195)*(1+HY195)*(1+HZ195)*(1+IA195)*(1+IB195)*(1+IC195)*(1+ID195)*(1+IE195)*(1+IF195)</f>
        <v>82217.64244271208</v>
      </c>
    </row>
    <row r="196" spans="1:241" x14ac:dyDescent="0.25">
      <c r="A196">
        <v>117</v>
      </c>
      <c r="B196">
        <v>9</v>
      </c>
      <c r="C196">
        <v>6</v>
      </c>
      <c r="D196">
        <v>102</v>
      </c>
      <c r="E196">
        <v>70</v>
      </c>
      <c r="F196">
        <v>76</v>
      </c>
      <c r="G196">
        <v>112</v>
      </c>
      <c r="H196">
        <v>95</v>
      </c>
      <c r="I196">
        <v>97</v>
      </c>
      <c r="J196">
        <v>8</v>
      </c>
      <c r="K196">
        <v>39</v>
      </c>
      <c r="L196">
        <v>45</v>
      </c>
      <c r="M196">
        <v>50</v>
      </c>
      <c r="N196">
        <v>3</v>
      </c>
      <c r="O196">
        <v>92</v>
      </c>
      <c r="P196">
        <v>65</v>
      </c>
      <c r="Q196">
        <v>116</v>
      </c>
      <c r="R196">
        <v>56</v>
      </c>
      <c r="S196">
        <v>57</v>
      </c>
      <c r="T196">
        <v>21</v>
      </c>
      <c r="U196">
        <v>75</v>
      </c>
      <c r="V196">
        <v>27</v>
      </c>
      <c r="W196">
        <v>98</v>
      </c>
      <c r="X196">
        <v>64</v>
      </c>
      <c r="Y196">
        <v>50</v>
      </c>
      <c r="Z196">
        <v>1</v>
      </c>
      <c r="AA196">
        <v>3</v>
      </c>
      <c r="AB196">
        <v>68</v>
      </c>
      <c r="AC196">
        <v>84</v>
      </c>
      <c r="AD196">
        <v>28</v>
      </c>
      <c r="AE196">
        <v>105</v>
      </c>
      <c r="AF196">
        <v>111</v>
      </c>
      <c r="AG196">
        <v>33</v>
      </c>
      <c r="AH196">
        <v>104</v>
      </c>
      <c r="AI196">
        <v>106</v>
      </c>
      <c r="AJ196">
        <v>1</v>
      </c>
      <c r="AK196">
        <v>11</v>
      </c>
      <c r="AL196">
        <v>105</v>
      </c>
      <c r="AM196">
        <v>55</v>
      </c>
      <c r="AN196">
        <v>93</v>
      </c>
      <c r="AO196">
        <v>105</v>
      </c>
      <c r="AP196">
        <v>78</v>
      </c>
      <c r="AQ196">
        <v>110</v>
      </c>
      <c r="AR196">
        <v>23</v>
      </c>
      <c r="AS196">
        <v>43</v>
      </c>
      <c r="AT196">
        <v>2</v>
      </c>
      <c r="AU196">
        <v>11</v>
      </c>
      <c r="AV196">
        <v>26</v>
      </c>
      <c r="AW196">
        <v>85</v>
      </c>
      <c r="AX196">
        <v>117</v>
      </c>
      <c r="AY196">
        <v>97</v>
      </c>
      <c r="AZ196">
        <v>1</v>
      </c>
      <c r="BA196">
        <v>33</v>
      </c>
      <c r="BB196">
        <v>34</v>
      </c>
      <c r="BC196">
        <v>94</v>
      </c>
      <c r="BD196">
        <v>76</v>
      </c>
      <c r="BE196">
        <v>44</v>
      </c>
      <c r="BF196">
        <v>90</v>
      </c>
      <c r="BG196">
        <v>104</v>
      </c>
      <c r="BH196">
        <v>75</v>
      </c>
      <c r="BI196">
        <v>100</v>
      </c>
      <c r="BJ196">
        <v>24</v>
      </c>
      <c r="BK196">
        <v>2</v>
      </c>
      <c r="BL196">
        <v>35</v>
      </c>
      <c r="BM196">
        <v>34</v>
      </c>
      <c r="BN196">
        <v>96</v>
      </c>
      <c r="BO196">
        <v>105</v>
      </c>
      <c r="BP196">
        <v>116</v>
      </c>
      <c r="BQ196">
        <v>10</v>
      </c>
      <c r="BR196">
        <v>114</v>
      </c>
      <c r="BS196">
        <v>95</v>
      </c>
      <c r="BT196">
        <v>106</v>
      </c>
      <c r="BU196">
        <v>71</v>
      </c>
      <c r="BV196">
        <v>77</v>
      </c>
      <c r="BW196">
        <v>39</v>
      </c>
      <c r="BX196">
        <v>74</v>
      </c>
      <c r="BY196">
        <v>24</v>
      </c>
      <c r="BZ196">
        <v>40</v>
      </c>
      <c r="CA196">
        <v>22</v>
      </c>
      <c r="CB196">
        <v>117</v>
      </c>
      <c r="CC196">
        <v>89</v>
      </c>
      <c r="CD196">
        <v>79</v>
      </c>
      <c r="CE196">
        <v>33</v>
      </c>
      <c r="CF196">
        <v>104</v>
      </c>
      <c r="CG196">
        <v>96</v>
      </c>
      <c r="CH196">
        <v>78</v>
      </c>
      <c r="CI196">
        <v>117</v>
      </c>
      <c r="CJ196">
        <v>43</v>
      </c>
      <c r="CK196">
        <v>19</v>
      </c>
      <c r="CL196">
        <v>20</v>
      </c>
      <c r="CM196">
        <v>41</v>
      </c>
      <c r="CN196">
        <v>31</v>
      </c>
      <c r="CO196">
        <v>77</v>
      </c>
      <c r="CP196">
        <v>77</v>
      </c>
      <c r="CQ196">
        <v>75</v>
      </c>
      <c r="CR196">
        <v>111</v>
      </c>
      <c r="CS196">
        <v>79</v>
      </c>
      <c r="CT196">
        <v>26</v>
      </c>
      <c r="CU196">
        <v>115</v>
      </c>
      <c r="CV196">
        <v>89</v>
      </c>
      <c r="CW196">
        <v>16</v>
      </c>
      <c r="CX196">
        <v>4</v>
      </c>
      <c r="CY196">
        <v>114</v>
      </c>
      <c r="CZ196">
        <v>59</v>
      </c>
      <c r="DA196">
        <v>18</v>
      </c>
      <c r="DB196">
        <v>0</v>
      </c>
      <c r="DC196">
        <v>95</v>
      </c>
      <c r="DD196">
        <v>110</v>
      </c>
      <c r="DE196">
        <v>26</v>
      </c>
      <c r="DF196">
        <v>111</v>
      </c>
      <c r="DG196">
        <v>110</v>
      </c>
      <c r="DH196">
        <v>55</v>
      </c>
      <c r="DI196">
        <v>40</v>
      </c>
      <c r="DJ196">
        <v>107</v>
      </c>
      <c r="DK196">
        <v>59</v>
      </c>
      <c r="DL196">
        <v>72</v>
      </c>
      <c r="DM196">
        <v>51</v>
      </c>
      <c r="DN196">
        <v>31</v>
      </c>
      <c r="DO196">
        <v>92</v>
      </c>
      <c r="DP196">
        <v>37</v>
      </c>
      <c r="DQ196" s="86">
        <f ca="1">Control!$C$7*Calculations!$C$82*INDEX('Monthly Data'!N:N,Calculations!$C$116+MOD(A196,Calculations!$C$118))+Control!$C$7*Calculations!$C$83*INDEX('Monthly Data'!O:O,Calculations!$C$116+MOD(A196,Calculations!$C$118))+Control!$C$7*Calculations!$C$84*INDEX('Monthly Data'!P:P,Calculations!$C$116+MOD(A196,Calculations!$C$118))+Control!$C$7*Calculations!$C$85*INDEX('Monthly Data'!Q:Q,Calculations!$C$116+MOD(A196,Calculations!$C$118))+(1-Control!$C$7*Calculations!$C$87)*INDEX('Monthly Data'!R:R,Calculations!$C$116+MOD(A196,Calculations!$C$118))</f>
        <v>-7.3651264633385334E-4</v>
      </c>
      <c r="DR196" s="86">
        <f ca="1">Control!$C$7*Calculations!$C$82*INDEX('Monthly Data'!N:N,Calculations!$C$116+MOD(B196,Calculations!$C$118))+Control!$C$7*Calculations!$C$83*INDEX('Monthly Data'!O:O,Calculations!$C$116+MOD(B196,Calculations!$C$118))+Control!$C$7*Calculations!$C$84*INDEX('Monthly Data'!P:P,Calculations!$C$116+MOD(B196,Calculations!$C$118))+Control!$C$7*Calculations!$C$85*INDEX('Monthly Data'!Q:Q,Calculations!$C$116+MOD(B196,Calculations!$C$118))+(1-Control!$C$7*Calculations!$C$87)*INDEX('Monthly Data'!R:R,Calculations!$C$116+MOD(B196,Calculations!$C$118))</f>
        <v>2.4470405846852006E-3</v>
      </c>
      <c r="DS196" s="86">
        <f ca="1">Control!$C$7*Calculations!$C$82*INDEX('Monthly Data'!N:N,Calculations!$C$116+MOD(C196,Calculations!$C$118))+Control!$C$7*Calculations!$C$83*INDEX('Monthly Data'!O:O,Calculations!$C$116+MOD(C196,Calculations!$C$118))+Control!$C$7*Calculations!$C$84*INDEX('Monthly Data'!P:P,Calculations!$C$116+MOD(C196,Calculations!$C$118))+Control!$C$7*Calculations!$C$85*INDEX('Monthly Data'!Q:Q,Calculations!$C$116+MOD(C196,Calculations!$C$118))+(1-Control!$C$7*Calculations!$C$87)*INDEX('Monthly Data'!R:R,Calculations!$C$116+MOD(C196,Calculations!$C$118))</f>
        <v>4.7768166384148329E-3</v>
      </c>
      <c r="DT196" s="86">
        <f ca="1">Control!$C$7*Calculations!$C$82*INDEX('Monthly Data'!N:N,Calculations!$C$116+MOD(D196,Calculations!$C$118))+Control!$C$7*Calculations!$C$83*INDEX('Monthly Data'!O:O,Calculations!$C$116+MOD(D196,Calculations!$C$118))+Control!$C$7*Calculations!$C$84*INDEX('Monthly Data'!P:P,Calculations!$C$116+MOD(D196,Calculations!$C$118))+Control!$C$7*Calculations!$C$85*INDEX('Monthly Data'!Q:Q,Calculations!$C$116+MOD(D196,Calculations!$C$118))+(1-Control!$C$7*Calculations!$C$87)*INDEX('Monthly Data'!R:R,Calculations!$C$116+MOD(D196,Calculations!$C$118))</f>
        <v>-1.8530040247387896E-2</v>
      </c>
      <c r="DU196" s="86">
        <f ca="1">Control!$C$7*Calculations!$C$82*INDEX('Monthly Data'!N:N,Calculations!$C$116+MOD(E196,Calculations!$C$118))+Control!$C$7*Calculations!$C$83*INDEX('Monthly Data'!O:O,Calculations!$C$116+MOD(E196,Calculations!$C$118))+Control!$C$7*Calculations!$C$84*INDEX('Monthly Data'!P:P,Calculations!$C$116+MOD(E196,Calculations!$C$118))+Control!$C$7*Calculations!$C$85*INDEX('Monthly Data'!Q:Q,Calculations!$C$116+MOD(E196,Calculations!$C$118))+(1-Control!$C$7*Calculations!$C$87)*INDEX('Monthly Data'!R:R,Calculations!$C$116+MOD(E196,Calculations!$C$118))</f>
        <v>3.8809817903524786E-2</v>
      </c>
      <c r="DV196" s="86">
        <f ca="1">Control!$C$7*Calculations!$C$82*INDEX('Monthly Data'!N:N,Calculations!$C$116+MOD(F196,Calculations!$C$118))+Control!$C$7*Calculations!$C$83*INDEX('Monthly Data'!O:O,Calculations!$C$116+MOD(F196,Calculations!$C$118))+Control!$C$7*Calculations!$C$84*INDEX('Monthly Data'!P:P,Calculations!$C$116+MOD(F196,Calculations!$C$118))+Control!$C$7*Calculations!$C$85*INDEX('Monthly Data'!Q:Q,Calculations!$C$116+MOD(F196,Calculations!$C$118))+(1-Control!$C$7*Calculations!$C$87)*INDEX('Monthly Data'!R:R,Calculations!$C$116+MOD(F196,Calculations!$C$118))</f>
        <v>3.5231336013669103E-2</v>
      </c>
      <c r="DW196" s="86">
        <f ca="1">Control!$C$7*Calculations!$C$82*INDEX('Monthly Data'!N:N,Calculations!$C$116+MOD(G196,Calculations!$C$118))+Control!$C$7*Calculations!$C$83*INDEX('Monthly Data'!O:O,Calculations!$C$116+MOD(G196,Calculations!$C$118))+Control!$C$7*Calculations!$C$84*INDEX('Monthly Data'!P:P,Calculations!$C$116+MOD(G196,Calculations!$C$118))+Control!$C$7*Calculations!$C$85*INDEX('Monthly Data'!Q:Q,Calculations!$C$116+MOD(G196,Calculations!$C$118))+(1-Control!$C$7*Calculations!$C$87)*INDEX('Monthly Data'!R:R,Calculations!$C$116+MOD(G196,Calculations!$C$118))</f>
        <v>1.142101364887867E-2</v>
      </c>
      <c r="DX196" s="86">
        <f ca="1">Control!$C$7*Calculations!$C$82*INDEX('Monthly Data'!N:N,Calculations!$C$116+MOD(H196,Calculations!$C$118))+Control!$C$7*Calculations!$C$83*INDEX('Monthly Data'!O:O,Calculations!$C$116+MOD(H196,Calculations!$C$118))+Control!$C$7*Calculations!$C$84*INDEX('Monthly Data'!P:P,Calculations!$C$116+MOD(H196,Calculations!$C$118))+Control!$C$7*Calculations!$C$85*INDEX('Monthly Data'!Q:Q,Calculations!$C$116+MOD(H196,Calculations!$C$118))+(1-Control!$C$7*Calculations!$C$87)*INDEX('Monthly Data'!R:R,Calculations!$C$116+MOD(H196,Calculations!$C$118))</f>
        <v>1.5758278480433856E-2</v>
      </c>
      <c r="DY196" s="86">
        <f ca="1">Control!$C$7*Calculations!$C$82*INDEX('Monthly Data'!N:N,Calculations!$C$116+MOD(I196,Calculations!$C$118))+Control!$C$7*Calculations!$C$83*INDEX('Monthly Data'!O:O,Calculations!$C$116+MOD(I196,Calculations!$C$118))+Control!$C$7*Calculations!$C$84*INDEX('Monthly Data'!P:P,Calculations!$C$116+MOD(I196,Calculations!$C$118))+Control!$C$7*Calculations!$C$85*INDEX('Monthly Data'!Q:Q,Calculations!$C$116+MOD(I196,Calculations!$C$118))+(1-Control!$C$7*Calculations!$C$87)*INDEX('Monthly Data'!R:R,Calculations!$C$116+MOD(I196,Calculations!$C$118))</f>
        <v>-7.5539743260223157E-3</v>
      </c>
      <c r="DZ196" s="86">
        <f ca="1">Control!$C$7*Calculations!$C$82*INDEX('Monthly Data'!N:N,Calculations!$C$116+MOD(J196,Calculations!$C$118))+Control!$C$7*Calculations!$C$83*INDEX('Monthly Data'!O:O,Calculations!$C$116+MOD(J196,Calculations!$C$118))+Control!$C$7*Calculations!$C$84*INDEX('Monthly Data'!P:P,Calculations!$C$116+MOD(J196,Calculations!$C$118))+Control!$C$7*Calculations!$C$85*INDEX('Monthly Data'!Q:Q,Calculations!$C$116+MOD(J196,Calculations!$C$118))+(1-Control!$C$7*Calculations!$C$87)*INDEX('Monthly Data'!R:R,Calculations!$C$116+MOD(J196,Calculations!$C$118))</f>
        <v>9.9787204839310462E-3</v>
      </c>
      <c r="EA196" s="86">
        <f ca="1">Control!$C$7*Calculations!$C$82*INDEX('Monthly Data'!N:N,Calculations!$C$116+MOD(K196,Calculations!$C$118))+Control!$C$7*Calculations!$C$83*INDEX('Monthly Data'!O:O,Calculations!$C$116+MOD(K196,Calculations!$C$118))+Control!$C$7*Calculations!$C$84*INDEX('Monthly Data'!P:P,Calculations!$C$116+MOD(K196,Calculations!$C$118))+Control!$C$7*Calculations!$C$85*INDEX('Monthly Data'!Q:Q,Calculations!$C$116+MOD(K196,Calculations!$C$118))+(1-Control!$C$7*Calculations!$C$87)*INDEX('Monthly Data'!R:R,Calculations!$C$116+MOD(K196,Calculations!$C$118))</f>
        <v>1.5063457444773597E-2</v>
      </c>
      <c r="EB196" s="86">
        <f ca="1">Control!$C$7*Calculations!$C$82*INDEX('Monthly Data'!N:N,Calculations!$C$116+MOD(L196,Calculations!$C$118))+Control!$C$7*Calculations!$C$83*INDEX('Monthly Data'!O:O,Calculations!$C$116+MOD(L196,Calculations!$C$118))+Control!$C$7*Calculations!$C$84*INDEX('Monthly Data'!P:P,Calculations!$C$116+MOD(L196,Calculations!$C$118))+Control!$C$7*Calculations!$C$85*INDEX('Monthly Data'!Q:Q,Calculations!$C$116+MOD(L196,Calculations!$C$118))+(1-Control!$C$7*Calculations!$C$87)*INDEX('Monthly Data'!R:R,Calculations!$C$116+MOD(L196,Calculations!$C$118))</f>
        <v>1.2435425892067014E-2</v>
      </c>
      <c r="EC196" s="86">
        <f ca="1">Control!$C$7*Calculations!$C$82*INDEX('Monthly Data'!N:N,Calculations!$C$116+MOD(M196,Calculations!$C$118))+Control!$C$7*Calculations!$C$83*INDEX('Monthly Data'!O:O,Calculations!$C$116+MOD(M196,Calculations!$C$118))+Control!$C$7*Calculations!$C$84*INDEX('Monthly Data'!P:P,Calculations!$C$116+MOD(M196,Calculations!$C$118))+Control!$C$7*Calculations!$C$85*INDEX('Monthly Data'!Q:Q,Calculations!$C$116+MOD(M196,Calculations!$C$118))+(1-Control!$C$7*Calculations!$C$87)*INDEX('Monthly Data'!R:R,Calculations!$C$116+MOD(M196,Calculations!$C$118))</f>
        <v>6.1009361253630504E-2</v>
      </c>
      <c r="ED196" s="86">
        <f ca="1">Control!$C$7*Calculations!$C$82*INDEX('Monthly Data'!N:N,Calculations!$C$116+MOD(N196,Calculations!$C$118))+Control!$C$7*Calculations!$C$83*INDEX('Monthly Data'!O:O,Calculations!$C$116+MOD(N196,Calculations!$C$118))+Control!$C$7*Calculations!$C$84*INDEX('Monthly Data'!P:P,Calculations!$C$116+MOD(N196,Calculations!$C$118))+Control!$C$7*Calculations!$C$85*INDEX('Monthly Data'!Q:Q,Calculations!$C$116+MOD(N196,Calculations!$C$118))+(1-Control!$C$7*Calculations!$C$87)*INDEX('Monthly Data'!R:R,Calculations!$C$116+MOD(N196,Calculations!$C$118))</f>
        <v>9.9793409618087695E-3</v>
      </c>
      <c r="EE196" s="86">
        <f ca="1">Control!$C$7*Calculations!$C$82*INDEX('Monthly Data'!N:N,Calculations!$C$116+MOD(O196,Calculations!$C$118))+Control!$C$7*Calculations!$C$83*INDEX('Monthly Data'!O:O,Calculations!$C$116+MOD(O196,Calculations!$C$118))+Control!$C$7*Calculations!$C$84*INDEX('Monthly Data'!P:P,Calculations!$C$116+MOD(O196,Calculations!$C$118))+Control!$C$7*Calculations!$C$85*INDEX('Monthly Data'!Q:Q,Calculations!$C$116+MOD(O196,Calculations!$C$118))+(1-Control!$C$7*Calculations!$C$87)*INDEX('Monthly Data'!R:R,Calculations!$C$116+MOD(O196,Calculations!$C$118))</f>
        <v>2.4722579420195831E-2</v>
      </c>
      <c r="EF196" s="86">
        <f ca="1">Control!$C$7*Calculations!$C$82*INDEX('Monthly Data'!N:N,Calculations!$C$116+MOD(P196,Calculations!$C$118))+Control!$C$7*Calculations!$C$83*INDEX('Monthly Data'!O:O,Calculations!$C$116+MOD(P196,Calculations!$C$118))+Control!$C$7*Calculations!$C$84*INDEX('Monthly Data'!P:P,Calculations!$C$116+MOD(P196,Calculations!$C$118))+Control!$C$7*Calculations!$C$85*INDEX('Monthly Data'!Q:Q,Calculations!$C$116+MOD(P196,Calculations!$C$118))+(1-Control!$C$7*Calculations!$C$87)*INDEX('Monthly Data'!R:R,Calculations!$C$116+MOD(P196,Calculations!$C$118))</f>
        <v>-1.3959200237295809E-2</v>
      </c>
      <c r="EG196" s="86">
        <f ca="1">Control!$C$7*Calculations!$C$82*INDEX('Monthly Data'!N:N,Calculations!$C$116+MOD(Q196,Calculations!$C$118))+Control!$C$7*Calculations!$C$83*INDEX('Monthly Data'!O:O,Calculations!$C$116+MOD(Q196,Calculations!$C$118))+Control!$C$7*Calculations!$C$84*INDEX('Monthly Data'!P:P,Calculations!$C$116+MOD(Q196,Calculations!$C$118))+Control!$C$7*Calculations!$C$85*INDEX('Monthly Data'!Q:Q,Calculations!$C$116+MOD(Q196,Calculations!$C$118))+(1-Control!$C$7*Calculations!$C$87)*INDEX('Monthly Data'!R:R,Calculations!$C$116+MOD(Q196,Calculations!$C$118))</f>
        <v>2.1918137743539623E-2</v>
      </c>
      <c r="EH196" s="86">
        <f ca="1">Control!$C$7*Calculations!$C$82*INDEX('Monthly Data'!N:N,Calculations!$C$116+MOD(R196,Calculations!$C$118))+Control!$C$7*Calculations!$C$83*INDEX('Monthly Data'!O:O,Calculations!$C$116+MOD(R196,Calculations!$C$118))+Control!$C$7*Calculations!$C$84*INDEX('Monthly Data'!P:P,Calculations!$C$116+MOD(R196,Calculations!$C$118))+Control!$C$7*Calculations!$C$85*INDEX('Monthly Data'!Q:Q,Calculations!$C$116+MOD(R196,Calculations!$C$118))+(1-Control!$C$7*Calculations!$C$87)*INDEX('Monthly Data'!R:R,Calculations!$C$116+MOD(R196,Calculations!$C$118))</f>
        <v>7.5897487599915015E-3</v>
      </c>
      <c r="EI196" s="86">
        <f ca="1">Control!$C$7*Calculations!$C$82*INDEX('Monthly Data'!N:N,Calculations!$C$116+MOD(S196,Calculations!$C$118))+Control!$C$7*Calculations!$C$83*INDEX('Monthly Data'!O:O,Calculations!$C$116+MOD(S196,Calculations!$C$118))+Control!$C$7*Calculations!$C$84*INDEX('Monthly Data'!P:P,Calculations!$C$116+MOD(S196,Calculations!$C$118))+Control!$C$7*Calculations!$C$85*INDEX('Monthly Data'!Q:Q,Calculations!$C$116+MOD(S196,Calculations!$C$118))+(1-Control!$C$7*Calculations!$C$87)*INDEX('Monthly Data'!R:R,Calculations!$C$116+MOD(S196,Calculations!$C$118))</f>
        <v>7.3538285850108537E-3</v>
      </c>
      <c r="EJ196" s="86">
        <f ca="1">Control!$C$7*Calculations!$C$82*INDEX('Monthly Data'!N:N,Calculations!$C$116+MOD(T196,Calculations!$C$118))+Control!$C$7*Calculations!$C$83*INDEX('Monthly Data'!O:O,Calculations!$C$116+MOD(T196,Calculations!$C$118))+Control!$C$7*Calculations!$C$84*INDEX('Monthly Data'!P:P,Calculations!$C$116+MOD(T196,Calculations!$C$118))+Control!$C$7*Calculations!$C$85*INDEX('Monthly Data'!Q:Q,Calculations!$C$116+MOD(T196,Calculations!$C$118))+(1-Control!$C$7*Calculations!$C$87)*INDEX('Monthly Data'!R:R,Calculations!$C$116+MOD(T196,Calculations!$C$118))</f>
        <v>1.5108777406081684E-3</v>
      </c>
      <c r="EK196" s="86">
        <f ca="1">Control!$C$7*Calculations!$C$82*INDEX('Monthly Data'!N:N,Calculations!$C$116+MOD(U196,Calculations!$C$118))+Control!$C$7*Calculations!$C$83*INDEX('Monthly Data'!O:O,Calculations!$C$116+MOD(U196,Calculations!$C$118))+Control!$C$7*Calculations!$C$84*INDEX('Monthly Data'!P:P,Calculations!$C$116+MOD(U196,Calculations!$C$118))+Control!$C$7*Calculations!$C$85*INDEX('Monthly Data'!Q:Q,Calculations!$C$116+MOD(U196,Calculations!$C$118))+(1-Control!$C$7*Calculations!$C$87)*INDEX('Monthly Data'!R:R,Calculations!$C$116+MOD(U196,Calculations!$C$118))</f>
        <v>-2.0259958308006688E-2</v>
      </c>
      <c r="EL196" s="86">
        <f ca="1">Control!$C$7*Calculations!$C$82*INDEX('Monthly Data'!N:N,Calculations!$C$116+MOD(V196,Calculations!$C$118))+Control!$C$7*Calculations!$C$83*INDEX('Monthly Data'!O:O,Calculations!$C$116+MOD(V196,Calculations!$C$118))+Control!$C$7*Calculations!$C$84*INDEX('Monthly Data'!P:P,Calculations!$C$116+MOD(V196,Calculations!$C$118))+Control!$C$7*Calculations!$C$85*INDEX('Monthly Data'!Q:Q,Calculations!$C$116+MOD(V196,Calculations!$C$118))+(1-Control!$C$7*Calculations!$C$87)*INDEX('Monthly Data'!R:R,Calculations!$C$116+MOD(V196,Calculations!$C$118))</f>
        <v>-3.53368065312233E-2</v>
      </c>
      <c r="EM196" s="86">
        <f ca="1">Control!$C$7*Calculations!$C$82*INDEX('Monthly Data'!N:N,Calculations!$C$116+MOD(W196,Calculations!$C$118))+Control!$C$7*Calculations!$C$83*INDEX('Monthly Data'!O:O,Calculations!$C$116+MOD(W196,Calculations!$C$118))+Control!$C$7*Calculations!$C$84*INDEX('Monthly Data'!P:P,Calculations!$C$116+MOD(W196,Calculations!$C$118))+Control!$C$7*Calculations!$C$85*INDEX('Monthly Data'!Q:Q,Calculations!$C$116+MOD(W196,Calculations!$C$118))+(1-Control!$C$7*Calculations!$C$87)*INDEX('Monthly Data'!R:R,Calculations!$C$116+MOD(W196,Calculations!$C$118))</f>
        <v>2.4842166689046628E-2</v>
      </c>
      <c r="EN196" s="86">
        <f ca="1">Control!$C$7*Calculations!$C$82*INDEX('Monthly Data'!N:N,Calculations!$C$116+MOD(X196,Calculations!$C$118))+Control!$C$7*Calculations!$C$83*INDEX('Monthly Data'!O:O,Calculations!$C$116+MOD(X196,Calculations!$C$118))+Control!$C$7*Calculations!$C$84*INDEX('Monthly Data'!P:P,Calculations!$C$116+MOD(X196,Calculations!$C$118))+Control!$C$7*Calculations!$C$85*INDEX('Monthly Data'!Q:Q,Calculations!$C$116+MOD(X196,Calculations!$C$118))+(1-Control!$C$7*Calculations!$C$87)*INDEX('Monthly Data'!R:R,Calculations!$C$116+MOD(X196,Calculations!$C$118))</f>
        <v>-2.4571433440223247E-2</v>
      </c>
      <c r="EO196" s="86">
        <f ca="1">Control!$C$7*Calculations!$C$82*INDEX('Monthly Data'!N:N,Calculations!$C$116+MOD(Y196,Calculations!$C$118))+Control!$C$7*Calculations!$C$83*INDEX('Monthly Data'!O:O,Calculations!$C$116+MOD(Y196,Calculations!$C$118))+Control!$C$7*Calculations!$C$84*INDEX('Monthly Data'!P:P,Calculations!$C$116+MOD(Y196,Calculations!$C$118))+Control!$C$7*Calculations!$C$85*INDEX('Monthly Data'!Q:Q,Calculations!$C$116+MOD(Y196,Calculations!$C$118))+(1-Control!$C$7*Calculations!$C$87)*INDEX('Monthly Data'!R:R,Calculations!$C$116+MOD(Y196,Calculations!$C$118))</f>
        <v>6.1009361253630504E-2</v>
      </c>
      <c r="EP196" s="86">
        <f ca="1">Control!$C$7*Calculations!$C$82*INDEX('Monthly Data'!N:N,Calculations!$C$116+MOD(Z196,Calculations!$C$118))+Control!$C$7*Calculations!$C$83*INDEX('Monthly Data'!O:O,Calculations!$C$116+MOD(Z196,Calculations!$C$118))+Control!$C$7*Calculations!$C$84*INDEX('Monthly Data'!P:P,Calculations!$C$116+MOD(Z196,Calculations!$C$118))+Control!$C$7*Calculations!$C$85*INDEX('Monthly Data'!Q:Q,Calculations!$C$116+MOD(Z196,Calculations!$C$118))+(1-Control!$C$7*Calculations!$C$87)*INDEX('Monthly Data'!R:R,Calculations!$C$116+MOD(Z196,Calculations!$C$118))</f>
        <v>-9.9526758408448549E-3</v>
      </c>
      <c r="EQ196" s="86">
        <f ca="1">Control!$C$7*Calculations!$C$82*INDEX('Monthly Data'!N:N,Calculations!$C$116+MOD(AA196,Calculations!$C$118))+Control!$C$7*Calculations!$C$83*INDEX('Monthly Data'!O:O,Calculations!$C$116+MOD(AA196,Calculations!$C$118))+Control!$C$7*Calculations!$C$84*INDEX('Monthly Data'!P:P,Calculations!$C$116+MOD(AA196,Calculations!$C$118))+Control!$C$7*Calculations!$C$85*INDEX('Monthly Data'!Q:Q,Calculations!$C$116+MOD(AA196,Calculations!$C$118))+(1-Control!$C$7*Calculations!$C$87)*INDEX('Monthly Data'!R:R,Calculations!$C$116+MOD(AA196,Calculations!$C$118))</f>
        <v>9.9793409618087695E-3</v>
      </c>
      <c r="ER196" s="86">
        <f ca="1">Control!$C$7*Calculations!$C$82*INDEX('Monthly Data'!N:N,Calculations!$C$116+MOD(AB196,Calculations!$C$118))+Control!$C$7*Calculations!$C$83*INDEX('Monthly Data'!O:O,Calculations!$C$116+MOD(AB196,Calculations!$C$118))+Control!$C$7*Calculations!$C$84*INDEX('Monthly Data'!P:P,Calculations!$C$116+MOD(AB196,Calculations!$C$118))+Control!$C$7*Calculations!$C$85*INDEX('Monthly Data'!Q:Q,Calculations!$C$116+MOD(AB196,Calculations!$C$118))+(1-Control!$C$7*Calculations!$C$87)*INDEX('Monthly Data'!R:R,Calculations!$C$116+MOD(AB196,Calculations!$C$118))</f>
        <v>2.2757992058453024E-3</v>
      </c>
      <c r="ES196" s="86">
        <f ca="1">Control!$C$7*Calculations!$C$82*INDEX('Monthly Data'!N:N,Calculations!$C$116+MOD(AC196,Calculations!$C$118))+Control!$C$7*Calculations!$C$83*INDEX('Monthly Data'!O:O,Calculations!$C$116+MOD(AC196,Calculations!$C$118))+Control!$C$7*Calculations!$C$84*INDEX('Monthly Data'!P:P,Calculations!$C$116+MOD(AC196,Calculations!$C$118))+Control!$C$7*Calculations!$C$85*INDEX('Monthly Data'!Q:Q,Calculations!$C$116+MOD(AC196,Calculations!$C$118))+(1-Control!$C$7*Calculations!$C$87)*INDEX('Monthly Data'!R:R,Calculations!$C$116+MOD(AC196,Calculations!$C$118))</f>
        <v>-1.880155173376722E-2</v>
      </c>
      <c r="ET196" s="86">
        <f ca="1">Control!$C$7*Calculations!$C$82*INDEX('Monthly Data'!N:N,Calculations!$C$116+MOD(AD196,Calculations!$C$118))+Control!$C$7*Calculations!$C$83*INDEX('Monthly Data'!O:O,Calculations!$C$116+MOD(AD196,Calculations!$C$118))+Control!$C$7*Calculations!$C$84*INDEX('Monthly Data'!P:P,Calculations!$C$116+MOD(AD196,Calculations!$C$118))+Control!$C$7*Calculations!$C$85*INDEX('Monthly Data'!Q:Q,Calculations!$C$116+MOD(AD196,Calculations!$C$118))+(1-Control!$C$7*Calculations!$C$87)*INDEX('Monthly Data'!R:R,Calculations!$C$116+MOD(AD196,Calculations!$C$118))</f>
        <v>3.7596120283497965E-2</v>
      </c>
      <c r="EU196" s="86">
        <f ca="1">Control!$C$7*Calculations!$C$82*INDEX('Monthly Data'!N:N,Calculations!$C$116+MOD(AE196,Calculations!$C$118))+Control!$C$7*Calculations!$C$83*INDEX('Monthly Data'!O:O,Calculations!$C$116+MOD(AE196,Calculations!$C$118))+Control!$C$7*Calculations!$C$84*INDEX('Monthly Data'!P:P,Calculations!$C$116+MOD(AE196,Calculations!$C$118))+Control!$C$7*Calculations!$C$85*INDEX('Monthly Data'!Q:Q,Calculations!$C$116+MOD(AE196,Calculations!$C$118))+(1-Control!$C$7*Calculations!$C$87)*INDEX('Monthly Data'!R:R,Calculations!$C$116+MOD(AE196,Calculations!$C$118))</f>
        <v>2.3206536303657571E-2</v>
      </c>
      <c r="EV196" s="86">
        <f ca="1">Control!$C$7*Calculations!$C$82*INDEX('Monthly Data'!N:N,Calculations!$C$116+MOD(AF196,Calculations!$C$118))+Control!$C$7*Calculations!$C$83*INDEX('Monthly Data'!O:O,Calculations!$C$116+MOD(AF196,Calculations!$C$118))+Control!$C$7*Calculations!$C$84*INDEX('Monthly Data'!P:P,Calculations!$C$116+MOD(AF196,Calculations!$C$118))+Control!$C$7*Calculations!$C$85*INDEX('Monthly Data'!Q:Q,Calculations!$C$116+MOD(AF196,Calculations!$C$118))+(1-Control!$C$7*Calculations!$C$87)*INDEX('Monthly Data'!R:R,Calculations!$C$116+MOD(AF196,Calculations!$C$118))</f>
        <v>5.8868730207813358E-3</v>
      </c>
      <c r="EW196" s="86">
        <f ca="1">Control!$C$7*Calculations!$C$82*INDEX('Monthly Data'!N:N,Calculations!$C$116+MOD(AG196,Calculations!$C$118))+Control!$C$7*Calculations!$C$83*INDEX('Monthly Data'!O:O,Calculations!$C$116+MOD(AG196,Calculations!$C$118))+Control!$C$7*Calculations!$C$84*INDEX('Monthly Data'!P:P,Calculations!$C$116+MOD(AG196,Calculations!$C$118))+Control!$C$7*Calculations!$C$85*INDEX('Monthly Data'!Q:Q,Calculations!$C$116+MOD(AG196,Calculations!$C$118))+(1-Control!$C$7*Calculations!$C$87)*INDEX('Monthly Data'!R:R,Calculations!$C$116+MOD(AG196,Calculations!$C$118))</f>
        <v>3.1070573055362403E-2</v>
      </c>
      <c r="EX196" s="86">
        <f ca="1">Control!$C$7*Calculations!$C$82*INDEX('Monthly Data'!N:N,Calculations!$C$116+MOD(AH196,Calculations!$C$118))+Control!$C$7*Calculations!$C$83*INDEX('Monthly Data'!O:O,Calculations!$C$116+MOD(AH196,Calculations!$C$118))+Control!$C$7*Calculations!$C$84*INDEX('Monthly Data'!P:P,Calculations!$C$116+MOD(AH196,Calculations!$C$118))+Control!$C$7*Calculations!$C$85*INDEX('Monthly Data'!Q:Q,Calculations!$C$116+MOD(AH196,Calculations!$C$118))+(1-Control!$C$7*Calculations!$C$87)*INDEX('Monthly Data'!R:R,Calculations!$C$116+MOD(AH196,Calculations!$C$118))</f>
        <v>2.9708469559001142E-2</v>
      </c>
      <c r="EY196" s="86">
        <f ca="1">Control!$C$7*Calculations!$C$82*INDEX('Monthly Data'!N:N,Calculations!$C$116+MOD(AI196,Calculations!$C$118))+Control!$C$7*Calculations!$C$83*INDEX('Monthly Data'!O:O,Calculations!$C$116+MOD(AI196,Calculations!$C$118))+Control!$C$7*Calculations!$C$84*INDEX('Monthly Data'!P:P,Calculations!$C$116+MOD(AI196,Calculations!$C$118))+Control!$C$7*Calculations!$C$85*INDEX('Monthly Data'!Q:Q,Calculations!$C$116+MOD(AI196,Calculations!$C$118))+(1-Control!$C$7*Calculations!$C$87)*INDEX('Monthly Data'!R:R,Calculations!$C$116+MOD(AI196,Calculations!$C$118))</f>
        <v>6.6954569943530936E-3</v>
      </c>
      <c r="EZ196" s="86">
        <f ca="1">Control!$C$7*Calculations!$C$82*INDEX('Monthly Data'!N:N,Calculations!$C$116+MOD(AJ196,Calculations!$C$118))+Control!$C$7*Calculations!$C$83*INDEX('Monthly Data'!O:O,Calculations!$C$116+MOD(AJ196,Calculations!$C$118))+Control!$C$7*Calculations!$C$84*INDEX('Monthly Data'!P:P,Calculations!$C$116+MOD(AJ196,Calculations!$C$118))+Control!$C$7*Calculations!$C$85*INDEX('Monthly Data'!Q:Q,Calculations!$C$116+MOD(AJ196,Calculations!$C$118))+(1-Control!$C$7*Calculations!$C$87)*INDEX('Monthly Data'!R:R,Calculations!$C$116+MOD(AJ196,Calculations!$C$118))</f>
        <v>-9.9526758408448549E-3</v>
      </c>
      <c r="FA196" s="86">
        <f ca="1">Control!$C$7*Calculations!$C$82*INDEX('Monthly Data'!N:N,Calculations!$C$116+MOD(AK196,Calculations!$C$118))+Control!$C$7*Calculations!$C$83*INDEX('Monthly Data'!O:O,Calculations!$C$116+MOD(AK196,Calculations!$C$118))+Control!$C$7*Calculations!$C$84*INDEX('Monthly Data'!P:P,Calculations!$C$116+MOD(AK196,Calculations!$C$118))+Control!$C$7*Calculations!$C$85*INDEX('Monthly Data'!Q:Q,Calculations!$C$116+MOD(AK196,Calculations!$C$118))+(1-Control!$C$7*Calculations!$C$87)*INDEX('Monthly Data'!R:R,Calculations!$C$116+MOD(AK196,Calculations!$C$118))</f>
        <v>1.0018681835149534E-3</v>
      </c>
      <c r="FB196" s="86">
        <f ca="1">Control!$C$7*Calculations!$C$82*INDEX('Monthly Data'!N:N,Calculations!$C$116+MOD(AL196,Calculations!$C$118))+Control!$C$7*Calculations!$C$83*INDEX('Monthly Data'!O:O,Calculations!$C$116+MOD(AL196,Calculations!$C$118))+Control!$C$7*Calculations!$C$84*INDEX('Monthly Data'!P:P,Calculations!$C$116+MOD(AL196,Calculations!$C$118))+Control!$C$7*Calculations!$C$85*INDEX('Monthly Data'!Q:Q,Calculations!$C$116+MOD(AL196,Calculations!$C$118))+(1-Control!$C$7*Calculations!$C$87)*INDEX('Monthly Data'!R:R,Calculations!$C$116+MOD(AL196,Calculations!$C$118))</f>
        <v>2.3206536303657571E-2</v>
      </c>
      <c r="FC196" s="86">
        <f ca="1">Control!$C$7*Calculations!$C$82*INDEX('Monthly Data'!N:N,Calculations!$C$116+MOD(AM196,Calculations!$C$118))+Control!$C$7*Calculations!$C$83*INDEX('Monthly Data'!O:O,Calculations!$C$116+MOD(AM196,Calculations!$C$118))+Control!$C$7*Calculations!$C$84*INDEX('Monthly Data'!P:P,Calculations!$C$116+MOD(AM196,Calculations!$C$118))+Control!$C$7*Calculations!$C$85*INDEX('Monthly Data'!Q:Q,Calculations!$C$116+MOD(AM196,Calculations!$C$118))+(1-Control!$C$7*Calculations!$C$87)*INDEX('Monthly Data'!R:R,Calculations!$C$116+MOD(AM196,Calculations!$C$118))</f>
        <v>2.0524935548016137E-2</v>
      </c>
      <c r="FD196" s="86">
        <f ca="1">Control!$C$7*Calculations!$C$82*INDEX('Monthly Data'!N:N,Calculations!$C$116+MOD(AN196,Calculations!$C$118))+Control!$C$7*Calculations!$C$83*INDEX('Monthly Data'!O:O,Calculations!$C$116+MOD(AN196,Calculations!$C$118))+Control!$C$7*Calculations!$C$84*INDEX('Monthly Data'!P:P,Calculations!$C$116+MOD(AN196,Calculations!$C$118))+Control!$C$7*Calculations!$C$85*INDEX('Monthly Data'!Q:Q,Calculations!$C$116+MOD(AN196,Calculations!$C$118))+(1-Control!$C$7*Calculations!$C$87)*INDEX('Monthly Data'!R:R,Calculations!$C$116+MOD(AN196,Calculations!$C$118))</f>
        <v>1.1809891087585166E-2</v>
      </c>
      <c r="FE196" s="86">
        <f ca="1">Control!$C$7*Calculations!$C$82*INDEX('Monthly Data'!N:N,Calculations!$C$116+MOD(AO196,Calculations!$C$118))+Control!$C$7*Calculations!$C$83*INDEX('Monthly Data'!O:O,Calculations!$C$116+MOD(AO196,Calculations!$C$118))+Control!$C$7*Calculations!$C$84*INDEX('Monthly Data'!P:P,Calculations!$C$116+MOD(AO196,Calculations!$C$118))+Control!$C$7*Calculations!$C$85*INDEX('Monthly Data'!Q:Q,Calculations!$C$116+MOD(AO196,Calculations!$C$118))+(1-Control!$C$7*Calculations!$C$87)*INDEX('Monthly Data'!R:R,Calculations!$C$116+MOD(AO196,Calculations!$C$118))</f>
        <v>2.3206536303657571E-2</v>
      </c>
      <c r="FF196" s="86">
        <f ca="1">Control!$C$7*Calculations!$C$82*INDEX('Monthly Data'!N:N,Calculations!$C$116+MOD(AP196,Calculations!$C$118))+Control!$C$7*Calculations!$C$83*INDEX('Monthly Data'!O:O,Calculations!$C$116+MOD(AP196,Calculations!$C$118))+Control!$C$7*Calculations!$C$84*INDEX('Monthly Data'!P:P,Calculations!$C$116+MOD(AP196,Calculations!$C$118))+Control!$C$7*Calculations!$C$85*INDEX('Monthly Data'!Q:Q,Calculations!$C$116+MOD(AP196,Calculations!$C$118))+(1-Control!$C$7*Calculations!$C$87)*INDEX('Monthly Data'!R:R,Calculations!$C$116+MOD(AP196,Calculations!$C$118))</f>
        <v>1.7472933988537529E-2</v>
      </c>
      <c r="FG196" s="86">
        <f ca="1">Control!$C$7*Calculations!$C$82*INDEX('Monthly Data'!N:N,Calculations!$C$116+MOD(AQ196,Calculations!$C$118))+Control!$C$7*Calculations!$C$83*INDEX('Monthly Data'!O:O,Calculations!$C$116+MOD(AQ196,Calculations!$C$118))+Control!$C$7*Calculations!$C$84*INDEX('Monthly Data'!P:P,Calculations!$C$116+MOD(AQ196,Calculations!$C$118))+Control!$C$7*Calculations!$C$85*INDEX('Monthly Data'!Q:Q,Calculations!$C$116+MOD(AQ196,Calculations!$C$118))+(1-Control!$C$7*Calculations!$C$87)*INDEX('Monthly Data'!R:R,Calculations!$C$116+MOD(AQ196,Calculations!$C$118))</f>
        <v>3.127051071655923E-3</v>
      </c>
      <c r="FH196" s="86">
        <f ca="1">Control!$C$7*Calculations!$C$82*INDEX('Monthly Data'!N:N,Calculations!$C$116+MOD(AR196,Calculations!$C$118))+Control!$C$7*Calculations!$C$83*INDEX('Monthly Data'!O:O,Calculations!$C$116+MOD(AR196,Calculations!$C$118))+Control!$C$7*Calculations!$C$84*INDEX('Monthly Data'!P:P,Calculations!$C$116+MOD(AR196,Calculations!$C$118))+Control!$C$7*Calculations!$C$85*INDEX('Monthly Data'!Q:Q,Calculations!$C$116+MOD(AR196,Calculations!$C$118))+(1-Control!$C$7*Calculations!$C$87)*INDEX('Monthly Data'!R:R,Calculations!$C$116+MOD(AR196,Calculations!$C$118))</f>
        <v>6.2631896128884862E-3</v>
      </c>
      <c r="FI196" s="86">
        <f ca="1">Control!$C$7*Calculations!$C$82*INDEX('Monthly Data'!N:N,Calculations!$C$116+MOD(AS196,Calculations!$C$118))+Control!$C$7*Calculations!$C$83*INDEX('Monthly Data'!O:O,Calculations!$C$116+MOD(AS196,Calculations!$C$118))+Control!$C$7*Calculations!$C$84*INDEX('Monthly Data'!P:P,Calculations!$C$116+MOD(AS196,Calculations!$C$118))+Control!$C$7*Calculations!$C$85*INDEX('Monthly Data'!Q:Q,Calculations!$C$116+MOD(AS196,Calculations!$C$118))+(1-Control!$C$7*Calculations!$C$87)*INDEX('Monthly Data'!R:R,Calculations!$C$116+MOD(AS196,Calculations!$C$118))</f>
        <v>5.1279584938936244E-2</v>
      </c>
      <c r="FJ196" s="86">
        <f ca="1">Control!$C$7*Calculations!$C$82*INDEX('Monthly Data'!N:N,Calculations!$C$116+MOD(AT196,Calculations!$C$118))+Control!$C$7*Calculations!$C$83*INDEX('Monthly Data'!O:O,Calculations!$C$116+MOD(AT196,Calculations!$C$118))+Control!$C$7*Calculations!$C$84*INDEX('Monthly Data'!P:P,Calculations!$C$116+MOD(AT196,Calculations!$C$118))+Control!$C$7*Calculations!$C$85*INDEX('Monthly Data'!Q:Q,Calculations!$C$116+MOD(AT196,Calculations!$C$118))+(1-Control!$C$7*Calculations!$C$87)*INDEX('Monthly Data'!R:R,Calculations!$C$116+MOD(AT196,Calculations!$C$118))</f>
        <v>7.7184133340106598E-3</v>
      </c>
      <c r="FK196" s="86">
        <f ca="1">Control!$C$7*Calculations!$C$82*INDEX('Monthly Data'!N:N,Calculations!$C$116+MOD(AU196,Calculations!$C$118))+Control!$C$7*Calculations!$C$83*INDEX('Monthly Data'!O:O,Calculations!$C$116+MOD(AU196,Calculations!$C$118))+Control!$C$7*Calculations!$C$84*INDEX('Monthly Data'!P:P,Calculations!$C$116+MOD(AU196,Calculations!$C$118))+Control!$C$7*Calculations!$C$85*INDEX('Monthly Data'!Q:Q,Calculations!$C$116+MOD(AU196,Calculations!$C$118))+(1-Control!$C$7*Calculations!$C$87)*INDEX('Monthly Data'!R:R,Calculations!$C$116+MOD(AU196,Calculations!$C$118))</f>
        <v>1.0018681835149534E-3</v>
      </c>
      <c r="FL196" s="86">
        <f ca="1">Control!$C$7*Calculations!$C$82*INDEX('Monthly Data'!N:N,Calculations!$C$116+MOD(AV196,Calculations!$C$118))+Control!$C$7*Calculations!$C$83*INDEX('Monthly Data'!O:O,Calculations!$C$116+MOD(AV196,Calculations!$C$118))+Control!$C$7*Calculations!$C$84*INDEX('Monthly Data'!P:P,Calculations!$C$116+MOD(AV196,Calculations!$C$118))+Control!$C$7*Calculations!$C$85*INDEX('Monthly Data'!Q:Q,Calculations!$C$116+MOD(AV196,Calculations!$C$118))+(1-Control!$C$7*Calculations!$C$87)*INDEX('Monthly Data'!R:R,Calculations!$C$116+MOD(AV196,Calculations!$C$118))</f>
        <v>6.3250222980707482E-3</v>
      </c>
      <c r="FM196" s="86">
        <f ca="1">Control!$C$7*Calculations!$C$82*INDEX('Monthly Data'!N:N,Calculations!$C$116+MOD(AW196,Calculations!$C$118))+Control!$C$7*Calculations!$C$83*INDEX('Monthly Data'!O:O,Calculations!$C$116+MOD(AW196,Calculations!$C$118))+Control!$C$7*Calculations!$C$84*INDEX('Monthly Data'!P:P,Calculations!$C$116+MOD(AW196,Calculations!$C$118))+Control!$C$7*Calculations!$C$85*INDEX('Monthly Data'!Q:Q,Calculations!$C$116+MOD(AW196,Calculations!$C$118))+(1-Control!$C$7*Calculations!$C$87)*INDEX('Monthly Data'!R:R,Calculations!$C$116+MOD(AW196,Calculations!$C$118))</f>
        <v>-9.8327855560634558E-3</v>
      </c>
      <c r="FN196" s="86">
        <f ca="1">Control!$C$7*Calculations!$C$82*INDEX('Monthly Data'!N:N,Calculations!$C$116+MOD(AX196,Calculations!$C$118))+Control!$C$7*Calculations!$C$83*INDEX('Monthly Data'!O:O,Calculations!$C$116+MOD(AX196,Calculations!$C$118))+Control!$C$7*Calculations!$C$84*INDEX('Monthly Data'!P:P,Calculations!$C$116+MOD(AX196,Calculations!$C$118))+Control!$C$7*Calculations!$C$85*INDEX('Monthly Data'!Q:Q,Calculations!$C$116+MOD(AX196,Calculations!$C$118))+(1-Control!$C$7*Calculations!$C$87)*INDEX('Monthly Data'!R:R,Calculations!$C$116+MOD(AX196,Calculations!$C$118))</f>
        <v>-7.3651264633385334E-4</v>
      </c>
      <c r="FO196" s="86">
        <f ca="1">Control!$C$7*Calculations!$C$82*INDEX('Monthly Data'!N:N,Calculations!$C$116+MOD(AY196,Calculations!$C$118))+Control!$C$7*Calculations!$C$83*INDEX('Monthly Data'!O:O,Calculations!$C$116+MOD(AY196,Calculations!$C$118))+Control!$C$7*Calculations!$C$84*INDEX('Monthly Data'!P:P,Calculations!$C$116+MOD(AY196,Calculations!$C$118))+Control!$C$7*Calculations!$C$85*INDEX('Monthly Data'!Q:Q,Calculations!$C$116+MOD(AY196,Calculations!$C$118))+(1-Control!$C$7*Calculations!$C$87)*INDEX('Monthly Data'!R:R,Calculations!$C$116+MOD(AY196,Calculations!$C$118))</f>
        <v>-7.5539743260223157E-3</v>
      </c>
      <c r="FP196" s="86">
        <f ca="1">Control!$C$7*Calculations!$C$82*INDEX('Monthly Data'!N:N,Calculations!$C$116+MOD(AZ196,Calculations!$C$118))+Control!$C$7*Calculations!$C$83*INDEX('Monthly Data'!O:O,Calculations!$C$116+MOD(AZ196,Calculations!$C$118))+Control!$C$7*Calculations!$C$84*INDEX('Monthly Data'!P:P,Calculations!$C$116+MOD(AZ196,Calculations!$C$118))+Control!$C$7*Calculations!$C$85*INDEX('Monthly Data'!Q:Q,Calculations!$C$116+MOD(AZ196,Calculations!$C$118))+(1-Control!$C$7*Calculations!$C$87)*INDEX('Monthly Data'!R:R,Calculations!$C$116+MOD(AZ196,Calculations!$C$118))</f>
        <v>-9.9526758408448549E-3</v>
      </c>
      <c r="FQ196" s="86">
        <f ca="1">Control!$C$7*Calculations!$C$82*INDEX('Monthly Data'!N:N,Calculations!$C$116+MOD(BA196,Calculations!$C$118))+Control!$C$7*Calculations!$C$83*INDEX('Monthly Data'!O:O,Calculations!$C$116+MOD(BA196,Calculations!$C$118))+Control!$C$7*Calculations!$C$84*INDEX('Monthly Data'!P:P,Calculations!$C$116+MOD(BA196,Calculations!$C$118))+Control!$C$7*Calculations!$C$85*INDEX('Monthly Data'!Q:Q,Calculations!$C$116+MOD(BA196,Calculations!$C$118))+(1-Control!$C$7*Calculations!$C$87)*INDEX('Monthly Data'!R:R,Calculations!$C$116+MOD(BA196,Calculations!$C$118))</f>
        <v>3.1070573055362403E-2</v>
      </c>
      <c r="FR196" s="86">
        <f ca="1">Control!$C$7*Calculations!$C$82*INDEX('Monthly Data'!N:N,Calculations!$C$116+MOD(BB196,Calculations!$C$118))+Control!$C$7*Calculations!$C$83*INDEX('Monthly Data'!O:O,Calculations!$C$116+MOD(BB196,Calculations!$C$118))+Control!$C$7*Calculations!$C$84*INDEX('Monthly Data'!P:P,Calculations!$C$116+MOD(BB196,Calculations!$C$118))+Control!$C$7*Calculations!$C$85*INDEX('Monthly Data'!Q:Q,Calculations!$C$116+MOD(BB196,Calculations!$C$118))+(1-Control!$C$7*Calculations!$C$87)*INDEX('Monthly Data'!R:R,Calculations!$C$116+MOD(BB196,Calculations!$C$118))</f>
        <v>5.3309355465453899E-3</v>
      </c>
      <c r="FS196" s="86">
        <f ca="1">Control!$C$7*Calculations!$C$82*INDEX('Monthly Data'!N:N,Calculations!$C$116+MOD(BC196,Calculations!$C$118))+Control!$C$7*Calculations!$C$83*INDEX('Monthly Data'!O:O,Calculations!$C$116+MOD(BC196,Calculations!$C$118))+Control!$C$7*Calculations!$C$84*INDEX('Monthly Data'!P:P,Calculations!$C$116+MOD(BC196,Calculations!$C$118))+Control!$C$7*Calculations!$C$85*INDEX('Monthly Data'!Q:Q,Calculations!$C$116+MOD(BC196,Calculations!$C$118))+(1-Control!$C$7*Calculations!$C$87)*INDEX('Monthly Data'!R:R,Calculations!$C$116+MOD(BC196,Calculations!$C$118))</f>
        <v>1.0353752315110615E-2</v>
      </c>
      <c r="FT196" s="86">
        <f ca="1">Control!$C$7*Calculations!$C$82*INDEX('Monthly Data'!N:N,Calculations!$C$116+MOD(BD196,Calculations!$C$118))+Control!$C$7*Calculations!$C$83*INDEX('Monthly Data'!O:O,Calculations!$C$116+MOD(BD196,Calculations!$C$118))+Control!$C$7*Calculations!$C$84*INDEX('Monthly Data'!P:P,Calculations!$C$116+MOD(BD196,Calculations!$C$118))+Control!$C$7*Calculations!$C$85*INDEX('Monthly Data'!Q:Q,Calculations!$C$116+MOD(BD196,Calculations!$C$118))+(1-Control!$C$7*Calculations!$C$87)*INDEX('Monthly Data'!R:R,Calculations!$C$116+MOD(BD196,Calculations!$C$118))</f>
        <v>3.5231336013669103E-2</v>
      </c>
      <c r="FU196" s="86">
        <f ca="1">Control!$C$7*Calculations!$C$82*INDEX('Monthly Data'!N:N,Calculations!$C$116+MOD(BE196,Calculations!$C$118))+Control!$C$7*Calculations!$C$83*INDEX('Monthly Data'!O:O,Calculations!$C$116+MOD(BE196,Calculations!$C$118))+Control!$C$7*Calculations!$C$84*INDEX('Monthly Data'!P:P,Calculations!$C$116+MOD(BE196,Calculations!$C$118))+Control!$C$7*Calculations!$C$85*INDEX('Monthly Data'!Q:Q,Calculations!$C$116+MOD(BE196,Calculations!$C$118))+(1-Control!$C$7*Calculations!$C$87)*INDEX('Monthly Data'!R:R,Calculations!$C$116+MOD(BE196,Calculations!$C$118))</f>
        <v>2.377894462657602E-2</v>
      </c>
      <c r="FV196" s="86">
        <f ca="1">Control!$C$7*Calculations!$C$82*INDEX('Monthly Data'!N:N,Calculations!$C$116+MOD(BF196,Calculations!$C$118))+Control!$C$7*Calculations!$C$83*INDEX('Monthly Data'!O:O,Calculations!$C$116+MOD(BF196,Calculations!$C$118))+Control!$C$7*Calculations!$C$84*INDEX('Monthly Data'!P:P,Calculations!$C$116+MOD(BF196,Calculations!$C$118))+Control!$C$7*Calculations!$C$85*INDEX('Monthly Data'!Q:Q,Calculations!$C$116+MOD(BF196,Calculations!$C$118))+(1-Control!$C$7*Calculations!$C$87)*INDEX('Monthly Data'!R:R,Calculations!$C$116+MOD(BF196,Calculations!$C$118))</f>
        <v>1.7831091590102856E-2</v>
      </c>
      <c r="FW196" s="86">
        <f ca="1">Control!$C$7*Calculations!$C$82*INDEX('Monthly Data'!N:N,Calculations!$C$116+MOD(BG196,Calculations!$C$118))+Control!$C$7*Calculations!$C$83*INDEX('Monthly Data'!O:O,Calculations!$C$116+MOD(BG196,Calculations!$C$118))+Control!$C$7*Calculations!$C$84*INDEX('Monthly Data'!P:P,Calculations!$C$116+MOD(BG196,Calculations!$C$118))+Control!$C$7*Calculations!$C$85*INDEX('Monthly Data'!Q:Q,Calculations!$C$116+MOD(BG196,Calculations!$C$118))+(1-Control!$C$7*Calculations!$C$87)*INDEX('Monthly Data'!R:R,Calculations!$C$116+MOD(BG196,Calculations!$C$118))</f>
        <v>2.9708469559001142E-2</v>
      </c>
      <c r="FX196" s="86">
        <f ca="1">Control!$C$7*Calculations!$C$82*INDEX('Monthly Data'!N:N,Calculations!$C$116+MOD(BH196,Calculations!$C$118))+Control!$C$7*Calculations!$C$83*INDEX('Monthly Data'!O:O,Calculations!$C$116+MOD(BH196,Calculations!$C$118))+Control!$C$7*Calculations!$C$84*INDEX('Monthly Data'!P:P,Calculations!$C$116+MOD(BH196,Calculations!$C$118))+Control!$C$7*Calculations!$C$85*INDEX('Monthly Data'!Q:Q,Calculations!$C$116+MOD(BH196,Calculations!$C$118))+(1-Control!$C$7*Calculations!$C$87)*INDEX('Monthly Data'!R:R,Calculations!$C$116+MOD(BH196,Calculations!$C$118))</f>
        <v>-2.0259958308006688E-2</v>
      </c>
      <c r="FY196" s="86">
        <f ca="1">Control!$C$7*Calculations!$C$82*INDEX('Monthly Data'!N:N,Calculations!$C$116+MOD(BI196,Calculations!$C$118))+Control!$C$7*Calculations!$C$83*INDEX('Monthly Data'!O:O,Calculations!$C$116+MOD(BI196,Calculations!$C$118))+Control!$C$7*Calculations!$C$84*INDEX('Monthly Data'!P:P,Calculations!$C$116+MOD(BI196,Calculations!$C$118))+Control!$C$7*Calculations!$C$85*INDEX('Monthly Data'!Q:Q,Calculations!$C$116+MOD(BI196,Calculations!$C$118))+(1-Control!$C$7*Calculations!$C$87)*INDEX('Monthly Data'!R:R,Calculations!$C$116+MOD(BI196,Calculations!$C$118))</f>
        <v>1.7599621212565995E-2</v>
      </c>
      <c r="FZ196" s="86">
        <f ca="1">Control!$C$7*Calculations!$C$82*INDEX('Monthly Data'!N:N,Calculations!$C$116+MOD(BJ196,Calculations!$C$118))+Control!$C$7*Calculations!$C$83*INDEX('Monthly Data'!O:O,Calculations!$C$116+MOD(BJ196,Calculations!$C$118))+Control!$C$7*Calculations!$C$84*INDEX('Monthly Data'!P:P,Calculations!$C$116+MOD(BJ196,Calculations!$C$118))+Control!$C$7*Calculations!$C$85*INDEX('Monthly Data'!Q:Q,Calculations!$C$116+MOD(BJ196,Calculations!$C$118))+(1-Control!$C$7*Calculations!$C$87)*INDEX('Monthly Data'!R:R,Calculations!$C$116+MOD(BJ196,Calculations!$C$118))</f>
        <v>4.2795950888382334E-3</v>
      </c>
      <c r="GA196" s="86">
        <f ca="1">Control!$C$7*Calculations!$C$82*INDEX('Monthly Data'!N:N,Calculations!$C$116+MOD(BK196,Calculations!$C$118))+Control!$C$7*Calculations!$C$83*INDEX('Monthly Data'!O:O,Calculations!$C$116+MOD(BK196,Calculations!$C$118))+Control!$C$7*Calculations!$C$84*INDEX('Monthly Data'!P:P,Calculations!$C$116+MOD(BK196,Calculations!$C$118))+Control!$C$7*Calculations!$C$85*INDEX('Monthly Data'!Q:Q,Calculations!$C$116+MOD(BK196,Calculations!$C$118))+(1-Control!$C$7*Calculations!$C$87)*INDEX('Monthly Data'!R:R,Calculations!$C$116+MOD(BK196,Calculations!$C$118))</f>
        <v>7.7184133340106598E-3</v>
      </c>
      <c r="GB196" s="86">
        <f ca="1">Control!$C$7*Calculations!$C$82*INDEX('Monthly Data'!N:N,Calculations!$C$116+MOD(BL196,Calculations!$C$118))+Control!$C$7*Calculations!$C$83*INDEX('Monthly Data'!O:O,Calculations!$C$116+MOD(BL196,Calculations!$C$118))+Control!$C$7*Calculations!$C$84*INDEX('Monthly Data'!P:P,Calculations!$C$116+MOD(BL196,Calculations!$C$118))+Control!$C$7*Calculations!$C$85*INDEX('Monthly Data'!Q:Q,Calculations!$C$116+MOD(BL196,Calculations!$C$118))+(1-Control!$C$7*Calculations!$C$87)*INDEX('Monthly Data'!R:R,Calculations!$C$116+MOD(BL196,Calculations!$C$118))</f>
        <v>-9.5555592256394619E-3</v>
      </c>
      <c r="GC196" s="86">
        <f ca="1">Control!$C$7*Calculations!$C$82*INDEX('Monthly Data'!N:N,Calculations!$C$116+MOD(BM196,Calculations!$C$118))+Control!$C$7*Calculations!$C$83*INDEX('Monthly Data'!O:O,Calculations!$C$116+MOD(BM196,Calculations!$C$118))+Control!$C$7*Calculations!$C$84*INDEX('Monthly Data'!P:P,Calculations!$C$116+MOD(BM196,Calculations!$C$118))+Control!$C$7*Calculations!$C$85*INDEX('Monthly Data'!Q:Q,Calculations!$C$116+MOD(BM196,Calculations!$C$118))+(1-Control!$C$7*Calculations!$C$87)*INDEX('Monthly Data'!R:R,Calculations!$C$116+MOD(BM196,Calculations!$C$118))</f>
        <v>5.3309355465453899E-3</v>
      </c>
      <c r="GD196" s="86">
        <f ca="1">Control!$C$7*Calculations!$C$82*INDEX('Monthly Data'!N:N,Calculations!$C$116+MOD(BN196,Calculations!$C$118))+Control!$C$7*Calculations!$C$83*INDEX('Monthly Data'!O:O,Calculations!$C$116+MOD(BN196,Calculations!$C$118))+Control!$C$7*Calculations!$C$84*INDEX('Monthly Data'!P:P,Calculations!$C$116+MOD(BN196,Calculations!$C$118))+Control!$C$7*Calculations!$C$85*INDEX('Monthly Data'!Q:Q,Calculations!$C$116+MOD(BN196,Calculations!$C$118))+(1-Control!$C$7*Calculations!$C$87)*INDEX('Monthly Data'!R:R,Calculations!$C$116+MOD(BN196,Calculations!$C$118))</f>
        <v>1.0627294914941248E-2</v>
      </c>
      <c r="GE196" s="86">
        <f ca="1">Control!$C$7*Calculations!$C$82*INDEX('Monthly Data'!N:N,Calculations!$C$116+MOD(BO196,Calculations!$C$118))+Control!$C$7*Calculations!$C$83*INDEX('Monthly Data'!O:O,Calculations!$C$116+MOD(BO196,Calculations!$C$118))+Control!$C$7*Calculations!$C$84*INDEX('Monthly Data'!P:P,Calculations!$C$116+MOD(BO196,Calculations!$C$118))+Control!$C$7*Calculations!$C$85*INDEX('Monthly Data'!Q:Q,Calculations!$C$116+MOD(BO196,Calculations!$C$118))+(1-Control!$C$7*Calculations!$C$87)*INDEX('Monthly Data'!R:R,Calculations!$C$116+MOD(BO196,Calculations!$C$118))</f>
        <v>2.3206536303657571E-2</v>
      </c>
      <c r="GF196" s="86">
        <f ca="1">Control!$C$7*Calculations!$C$82*INDEX('Monthly Data'!N:N,Calculations!$C$116+MOD(BP196,Calculations!$C$118))+Control!$C$7*Calculations!$C$83*INDEX('Monthly Data'!O:O,Calculations!$C$116+MOD(BP196,Calculations!$C$118))+Control!$C$7*Calculations!$C$84*INDEX('Monthly Data'!P:P,Calculations!$C$116+MOD(BP196,Calculations!$C$118))+Control!$C$7*Calculations!$C$85*INDEX('Monthly Data'!Q:Q,Calculations!$C$116+MOD(BP196,Calculations!$C$118))+(1-Control!$C$7*Calculations!$C$87)*INDEX('Monthly Data'!R:R,Calculations!$C$116+MOD(BP196,Calculations!$C$118))</f>
        <v>2.1918137743539623E-2</v>
      </c>
      <c r="GG196" s="86">
        <f ca="1">Control!$C$7*Calculations!$C$82*INDEX('Monthly Data'!N:N,Calculations!$C$116+MOD(BQ196,Calculations!$C$118))+Control!$C$7*Calculations!$C$83*INDEX('Monthly Data'!O:O,Calculations!$C$116+MOD(BQ196,Calculations!$C$118))+Control!$C$7*Calculations!$C$84*INDEX('Monthly Data'!P:P,Calculations!$C$116+MOD(BQ196,Calculations!$C$118))+Control!$C$7*Calculations!$C$85*INDEX('Monthly Data'!Q:Q,Calculations!$C$116+MOD(BQ196,Calculations!$C$118))+(1-Control!$C$7*Calculations!$C$87)*INDEX('Monthly Data'!R:R,Calculations!$C$116+MOD(BQ196,Calculations!$C$118))</f>
        <v>1.1702576456120543E-2</v>
      </c>
      <c r="GH196" s="86">
        <f ca="1">Control!$C$7*Calculations!$C$82*INDEX('Monthly Data'!N:N,Calculations!$C$116+MOD(BR196,Calculations!$C$118))+Control!$C$7*Calculations!$C$83*INDEX('Monthly Data'!O:O,Calculations!$C$116+MOD(BR196,Calculations!$C$118))+Control!$C$7*Calculations!$C$84*INDEX('Monthly Data'!P:P,Calculations!$C$116+MOD(BR196,Calculations!$C$118))+Control!$C$7*Calculations!$C$85*INDEX('Monthly Data'!Q:Q,Calculations!$C$116+MOD(BR196,Calculations!$C$118))+(1-Control!$C$7*Calculations!$C$87)*INDEX('Monthly Data'!R:R,Calculations!$C$116+MOD(BR196,Calculations!$C$118))</f>
        <v>-2.5419860972892394E-2</v>
      </c>
      <c r="GI196" s="86">
        <f ca="1">Control!$C$7*Calculations!$C$82*INDEX('Monthly Data'!N:N,Calculations!$C$116+MOD(BS196,Calculations!$C$118))+Control!$C$7*Calculations!$C$83*INDEX('Monthly Data'!O:O,Calculations!$C$116+MOD(BS196,Calculations!$C$118))+Control!$C$7*Calculations!$C$84*INDEX('Monthly Data'!P:P,Calculations!$C$116+MOD(BS196,Calculations!$C$118))+Control!$C$7*Calculations!$C$85*INDEX('Monthly Data'!Q:Q,Calculations!$C$116+MOD(BS196,Calculations!$C$118))+(1-Control!$C$7*Calculations!$C$87)*INDEX('Monthly Data'!R:R,Calculations!$C$116+MOD(BS196,Calculations!$C$118))</f>
        <v>1.5758278480433856E-2</v>
      </c>
      <c r="GJ196" s="86">
        <f ca="1">Control!$C$7*Calculations!$C$82*INDEX('Monthly Data'!N:N,Calculations!$C$116+MOD(BT196,Calculations!$C$118))+Control!$C$7*Calculations!$C$83*INDEX('Monthly Data'!O:O,Calculations!$C$116+MOD(BT196,Calculations!$C$118))+Control!$C$7*Calculations!$C$84*INDEX('Monthly Data'!P:P,Calculations!$C$116+MOD(BT196,Calculations!$C$118))+Control!$C$7*Calculations!$C$85*INDEX('Monthly Data'!Q:Q,Calculations!$C$116+MOD(BT196,Calculations!$C$118))+(1-Control!$C$7*Calculations!$C$87)*INDEX('Monthly Data'!R:R,Calculations!$C$116+MOD(BT196,Calculations!$C$118))</f>
        <v>6.6954569943530936E-3</v>
      </c>
      <c r="GK196" s="86">
        <f ca="1">Control!$C$7*Calculations!$C$82*INDEX('Monthly Data'!N:N,Calculations!$C$116+MOD(BU196,Calculations!$C$118))+Control!$C$7*Calculations!$C$83*INDEX('Monthly Data'!O:O,Calculations!$C$116+MOD(BU196,Calculations!$C$118))+Control!$C$7*Calculations!$C$84*INDEX('Monthly Data'!P:P,Calculations!$C$116+MOD(BU196,Calculations!$C$118))+Control!$C$7*Calculations!$C$85*INDEX('Monthly Data'!Q:Q,Calculations!$C$116+MOD(BU196,Calculations!$C$118))+(1-Control!$C$7*Calculations!$C$87)*INDEX('Monthly Data'!R:R,Calculations!$C$116+MOD(BU196,Calculations!$C$118))</f>
        <v>-2.072517756005474E-2</v>
      </c>
      <c r="GL196" s="86">
        <f ca="1">Control!$C$7*Calculations!$C$82*INDEX('Monthly Data'!N:N,Calculations!$C$116+MOD(BV196,Calculations!$C$118))+Control!$C$7*Calculations!$C$83*INDEX('Monthly Data'!O:O,Calculations!$C$116+MOD(BV196,Calculations!$C$118))+Control!$C$7*Calculations!$C$84*INDEX('Monthly Data'!P:P,Calculations!$C$116+MOD(BV196,Calculations!$C$118))+Control!$C$7*Calculations!$C$85*INDEX('Monthly Data'!Q:Q,Calculations!$C$116+MOD(BV196,Calculations!$C$118))+(1-Control!$C$7*Calculations!$C$87)*INDEX('Monthly Data'!R:R,Calculations!$C$116+MOD(BV196,Calculations!$C$118))</f>
        <v>-1.0485101266941802E-2</v>
      </c>
      <c r="GM196" s="86">
        <f ca="1">Control!$C$7*Calculations!$C$82*INDEX('Monthly Data'!N:N,Calculations!$C$116+MOD(BW196,Calculations!$C$118))+Control!$C$7*Calculations!$C$83*INDEX('Monthly Data'!O:O,Calculations!$C$116+MOD(BW196,Calculations!$C$118))+Control!$C$7*Calculations!$C$84*INDEX('Monthly Data'!P:P,Calculations!$C$116+MOD(BW196,Calculations!$C$118))+Control!$C$7*Calculations!$C$85*INDEX('Monthly Data'!Q:Q,Calculations!$C$116+MOD(BW196,Calculations!$C$118))+(1-Control!$C$7*Calculations!$C$87)*INDEX('Monthly Data'!R:R,Calculations!$C$116+MOD(BW196,Calculations!$C$118))</f>
        <v>1.5063457444773597E-2</v>
      </c>
      <c r="GN196" s="86">
        <f ca="1">Control!$C$7*Calculations!$C$82*INDEX('Monthly Data'!N:N,Calculations!$C$116+MOD(BX196,Calculations!$C$118))+Control!$C$7*Calculations!$C$83*INDEX('Monthly Data'!O:O,Calculations!$C$116+MOD(BX196,Calculations!$C$118))+Control!$C$7*Calculations!$C$84*INDEX('Monthly Data'!P:P,Calculations!$C$116+MOD(BX196,Calculations!$C$118))+Control!$C$7*Calculations!$C$85*INDEX('Monthly Data'!Q:Q,Calculations!$C$116+MOD(BX196,Calculations!$C$118))+(1-Control!$C$7*Calculations!$C$87)*INDEX('Monthly Data'!R:R,Calculations!$C$116+MOD(BX196,Calculations!$C$118))</f>
        <v>3.7118215575026904E-2</v>
      </c>
      <c r="GO196" s="86">
        <f ca="1">Control!$C$7*Calculations!$C$82*INDEX('Monthly Data'!N:N,Calculations!$C$116+MOD(BY196,Calculations!$C$118))+Control!$C$7*Calculations!$C$83*INDEX('Monthly Data'!O:O,Calculations!$C$116+MOD(BY196,Calculations!$C$118))+Control!$C$7*Calculations!$C$84*INDEX('Monthly Data'!P:P,Calculations!$C$116+MOD(BY196,Calculations!$C$118))+Control!$C$7*Calculations!$C$85*INDEX('Monthly Data'!Q:Q,Calculations!$C$116+MOD(BY196,Calculations!$C$118))+(1-Control!$C$7*Calculations!$C$87)*INDEX('Monthly Data'!R:R,Calculations!$C$116+MOD(BY196,Calculations!$C$118))</f>
        <v>4.2795950888382334E-3</v>
      </c>
      <c r="GP196" s="86">
        <f ca="1">Control!$C$7*Calculations!$C$82*INDEX('Monthly Data'!N:N,Calculations!$C$116+MOD(BZ196,Calculations!$C$118))+Control!$C$7*Calculations!$C$83*INDEX('Monthly Data'!O:O,Calculations!$C$116+MOD(BZ196,Calculations!$C$118))+Control!$C$7*Calculations!$C$84*INDEX('Monthly Data'!P:P,Calculations!$C$116+MOD(BZ196,Calculations!$C$118))+Control!$C$7*Calculations!$C$85*INDEX('Monthly Data'!Q:Q,Calculations!$C$116+MOD(BZ196,Calculations!$C$118))+(1-Control!$C$7*Calculations!$C$87)*INDEX('Monthly Data'!R:R,Calculations!$C$116+MOD(BZ196,Calculations!$C$118))</f>
        <v>-4.417423226995453E-3</v>
      </c>
      <c r="GQ196" s="86">
        <f ca="1">Control!$C$7*Calculations!$C$82*INDEX('Monthly Data'!N:N,Calculations!$C$116+MOD(CA196,Calculations!$C$118))+Control!$C$7*Calculations!$C$83*INDEX('Monthly Data'!O:O,Calculations!$C$116+MOD(CA196,Calculations!$C$118))+Control!$C$7*Calculations!$C$84*INDEX('Monthly Data'!P:P,Calculations!$C$116+MOD(CA196,Calculations!$C$118))+Control!$C$7*Calculations!$C$85*INDEX('Monthly Data'!Q:Q,Calculations!$C$116+MOD(CA196,Calculations!$C$118))+(1-Control!$C$7*Calculations!$C$87)*INDEX('Monthly Data'!R:R,Calculations!$C$116+MOD(CA196,Calculations!$C$118))</f>
        <v>1.50127906355989E-2</v>
      </c>
      <c r="GR196" s="86">
        <f ca="1">Control!$C$7*Calculations!$C$82*INDEX('Monthly Data'!N:N,Calculations!$C$116+MOD(CB196,Calculations!$C$118))+Control!$C$7*Calculations!$C$83*INDEX('Monthly Data'!O:O,Calculations!$C$116+MOD(CB196,Calculations!$C$118))+Control!$C$7*Calculations!$C$84*INDEX('Monthly Data'!P:P,Calculations!$C$116+MOD(CB196,Calculations!$C$118))+Control!$C$7*Calculations!$C$85*INDEX('Monthly Data'!Q:Q,Calculations!$C$116+MOD(CB196,Calculations!$C$118))+(1-Control!$C$7*Calculations!$C$87)*INDEX('Monthly Data'!R:R,Calculations!$C$116+MOD(CB196,Calculations!$C$118))</f>
        <v>-7.3651264633385334E-4</v>
      </c>
      <c r="GS196" s="86">
        <f ca="1">Control!$C$7*Calculations!$C$82*INDEX('Monthly Data'!N:N,Calculations!$C$116+MOD(CC196,Calculations!$C$118))+Control!$C$7*Calculations!$C$83*INDEX('Monthly Data'!O:O,Calculations!$C$116+MOD(CC196,Calculations!$C$118))+Control!$C$7*Calculations!$C$84*INDEX('Monthly Data'!P:P,Calculations!$C$116+MOD(CC196,Calculations!$C$118))+Control!$C$7*Calculations!$C$85*INDEX('Monthly Data'!Q:Q,Calculations!$C$116+MOD(CC196,Calculations!$C$118))+(1-Control!$C$7*Calculations!$C$87)*INDEX('Monthly Data'!R:R,Calculations!$C$116+MOD(CC196,Calculations!$C$118))</f>
        <v>2.3852824346838646E-2</v>
      </c>
      <c r="GT196" s="86">
        <f ca="1">Control!$C$7*Calculations!$C$82*INDEX('Monthly Data'!N:N,Calculations!$C$116+MOD(CD196,Calculations!$C$118))+Control!$C$7*Calculations!$C$83*INDEX('Monthly Data'!O:O,Calculations!$C$116+MOD(CD196,Calculations!$C$118))+Control!$C$7*Calculations!$C$84*INDEX('Monthly Data'!P:P,Calculations!$C$116+MOD(CD196,Calculations!$C$118))+Control!$C$7*Calculations!$C$85*INDEX('Monthly Data'!Q:Q,Calculations!$C$116+MOD(CD196,Calculations!$C$118))+(1-Control!$C$7*Calculations!$C$87)*INDEX('Monthly Data'!R:R,Calculations!$C$116+MOD(CD196,Calculations!$C$118))</f>
        <v>1.046389543479892E-2</v>
      </c>
      <c r="GU196" s="86">
        <f ca="1">Control!$C$7*Calculations!$C$82*INDEX('Monthly Data'!N:N,Calculations!$C$116+MOD(CE196,Calculations!$C$118))+Control!$C$7*Calculations!$C$83*INDEX('Monthly Data'!O:O,Calculations!$C$116+MOD(CE196,Calculations!$C$118))+Control!$C$7*Calculations!$C$84*INDEX('Monthly Data'!P:P,Calculations!$C$116+MOD(CE196,Calculations!$C$118))+Control!$C$7*Calculations!$C$85*INDEX('Monthly Data'!Q:Q,Calculations!$C$116+MOD(CE196,Calculations!$C$118))+(1-Control!$C$7*Calculations!$C$87)*INDEX('Monthly Data'!R:R,Calculations!$C$116+MOD(CE196,Calculations!$C$118))</f>
        <v>3.1070573055362403E-2</v>
      </c>
      <c r="GV196" s="86">
        <f ca="1">Control!$C$7*Calculations!$C$82*INDEX('Monthly Data'!N:N,Calculations!$C$116+MOD(CF196,Calculations!$C$118))+Control!$C$7*Calculations!$C$83*INDEX('Monthly Data'!O:O,Calculations!$C$116+MOD(CF196,Calculations!$C$118))+Control!$C$7*Calculations!$C$84*INDEX('Monthly Data'!P:P,Calculations!$C$116+MOD(CF196,Calculations!$C$118))+Control!$C$7*Calculations!$C$85*INDEX('Monthly Data'!Q:Q,Calculations!$C$116+MOD(CF196,Calculations!$C$118))+(1-Control!$C$7*Calculations!$C$87)*INDEX('Monthly Data'!R:R,Calculations!$C$116+MOD(CF196,Calculations!$C$118))</f>
        <v>2.9708469559001142E-2</v>
      </c>
      <c r="GW196" s="86">
        <f ca="1">Control!$C$7*Calculations!$C$82*INDEX('Monthly Data'!N:N,Calculations!$C$116+MOD(CG196,Calculations!$C$118))+Control!$C$7*Calculations!$C$83*INDEX('Monthly Data'!O:O,Calculations!$C$116+MOD(CG196,Calculations!$C$118))+Control!$C$7*Calculations!$C$84*INDEX('Monthly Data'!P:P,Calculations!$C$116+MOD(CG196,Calculations!$C$118))+Control!$C$7*Calculations!$C$85*INDEX('Monthly Data'!Q:Q,Calculations!$C$116+MOD(CG196,Calculations!$C$118))+(1-Control!$C$7*Calculations!$C$87)*INDEX('Monthly Data'!R:R,Calculations!$C$116+MOD(CG196,Calculations!$C$118))</f>
        <v>1.0627294914941248E-2</v>
      </c>
      <c r="GX196" s="86">
        <f ca="1">Control!$C$7*Calculations!$C$82*INDEX('Monthly Data'!N:N,Calculations!$C$116+MOD(CH196,Calculations!$C$118))+Control!$C$7*Calculations!$C$83*INDEX('Monthly Data'!O:O,Calculations!$C$116+MOD(CH196,Calculations!$C$118))+Control!$C$7*Calculations!$C$84*INDEX('Monthly Data'!P:P,Calculations!$C$116+MOD(CH196,Calculations!$C$118))+Control!$C$7*Calculations!$C$85*INDEX('Monthly Data'!Q:Q,Calculations!$C$116+MOD(CH196,Calculations!$C$118))+(1-Control!$C$7*Calculations!$C$87)*INDEX('Monthly Data'!R:R,Calculations!$C$116+MOD(CH196,Calculations!$C$118))</f>
        <v>1.7472933988537529E-2</v>
      </c>
      <c r="GY196" s="86">
        <f ca="1">Control!$C$7*Calculations!$C$82*INDEX('Monthly Data'!N:N,Calculations!$C$116+MOD(CI196,Calculations!$C$118))+Control!$C$7*Calculations!$C$83*INDEX('Monthly Data'!O:O,Calculations!$C$116+MOD(CI196,Calculations!$C$118))+Control!$C$7*Calculations!$C$84*INDEX('Monthly Data'!P:P,Calculations!$C$116+MOD(CI196,Calculations!$C$118))+Control!$C$7*Calculations!$C$85*INDEX('Monthly Data'!Q:Q,Calculations!$C$116+MOD(CI196,Calculations!$C$118))+(1-Control!$C$7*Calculations!$C$87)*INDEX('Monthly Data'!R:R,Calculations!$C$116+MOD(CI196,Calculations!$C$118))</f>
        <v>-7.3651264633385334E-4</v>
      </c>
      <c r="GZ196" s="86">
        <f ca="1">Control!$C$7*Calculations!$C$82*INDEX('Monthly Data'!N:N,Calculations!$C$116+MOD(CJ196,Calculations!$C$118))+Control!$C$7*Calculations!$C$83*INDEX('Monthly Data'!O:O,Calculations!$C$116+MOD(CJ196,Calculations!$C$118))+Control!$C$7*Calculations!$C$84*INDEX('Monthly Data'!P:P,Calculations!$C$116+MOD(CJ196,Calculations!$C$118))+Control!$C$7*Calculations!$C$85*INDEX('Monthly Data'!Q:Q,Calculations!$C$116+MOD(CJ196,Calculations!$C$118))+(1-Control!$C$7*Calculations!$C$87)*INDEX('Monthly Data'!R:R,Calculations!$C$116+MOD(CJ196,Calculations!$C$118))</f>
        <v>5.1279584938936244E-2</v>
      </c>
      <c r="HA196" s="86">
        <f ca="1">Control!$C$7*Calculations!$C$82*INDEX('Monthly Data'!N:N,Calculations!$C$116+MOD(CK196,Calculations!$C$118))+Control!$C$7*Calculations!$C$83*INDEX('Monthly Data'!O:O,Calculations!$C$116+MOD(CK196,Calculations!$C$118))+Control!$C$7*Calculations!$C$84*INDEX('Monthly Data'!P:P,Calculations!$C$116+MOD(CK196,Calculations!$C$118))+Control!$C$7*Calculations!$C$85*INDEX('Monthly Data'!Q:Q,Calculations!$C$116+MOD(CK196,Calculations!$C$118))+(1-Control!$C$7*Calculations!$C$87)*INDEX('Monthly Data'!R:R,Calculations!$C$116+MOD(CK196,Calculations!$C$118))</f>
        <v>4.089189590407355E-3</v>
      </c>
      <c r="HB196" s="86">
        <f ca="1">Control!$C$7*Calculations!$C$82*INDEX('Monthly Data'!N:N,Calculations!$C$116+MOD(CL196,Calculations!$C$118))+Control!$C$7*Calculations!$C$83*INDEX('Monthly Data'!O:O,Calculations!$C$116+MOD(CL196,Calculations!$C$118))+Control!$C$7*Calculations!$C$84*INDEX('Monthly Data'!P:P,Calculations!$C$116+MOD(CL196,Calculations!$C$118))+Control!$C$7*Calculations!$C$85*INDEX('Monthly Data'!Q:Q,Calculations!$C$116+MOD(CL196,Calculations!$C$118))+(1-Control!$C$7*Calculations!$C$87)*INDEX('Monthly Data'!R:R,Calculations!$C$116+MOD(CL196,Calculations!$C$118))</f>
        <v>3.9251937367756782E-3</v>
      </c>
      <c r="HC196" s="86">
        <f ca="1">Control!$C$7*Calculations!$C$82*INDEX('Monthly Data'!N:N,Calculations!$C$116+MOD(CM196,Calculations!$C$118))+Control!$C$7*Calculations!$C$83*INDEX('Monthly Data'!O:O,Calculations!$C$116+MOD(CM196,Calculations!$C$118))+Control!$C$7*Calculations!$C$84*INDEX('Monthly Data'!P:P,Calculations!$C$116+MOD(CM196,Calculations!$C$118))+Control!$C$7*Calculations!$C$85*INDEX('Monthly Data'!Q:Q,Calculations!$C$116+MOD(CM196,Calculations!$C$118))+(1-Control!$C$7*Calculations!$C$87)*INDEX('Monthly Data'!R:R,Calculations!$C$116+MOD(CM196,Calculations!$C$118))</f>
        <v>-3.8554137824290124E-2</v>
      </c>
      <c r="HD196" s="86">
        <f ca="1">Control!$C$7*Calculations!$C$82*INDEX('Monthly Data'!N:N,Calculations!$C$116+MOD(CN196,Calculations!$C$118))+Control!$C$7*Calculations!$C$83*INDEX('Monthly Data'!O:O,Calculations!$C$116+MOD(CN196,Calculations!$C$118))+Control!$C$7*Calculations!$C$84*INDEX('Monthly Data'!P:P,Calculations!$C$116+MOD(CN196,Calculations!$C$118))+Control!$C$7*Calculations!$C$85*INDEX('Monthly Data'!Q:Q,Calculations!$C$116+MOD(CN196,Calculations!$C$118))+(1-Control!$C$7*Calculations!$C$87)*INDEX('Monthly Data'!R:R,Calculations!$C$116+MOD(CN196,Calculations!$C$118))</f>
        <v>1.8665061640915637E-2</v>
      </c>
      <c r="HE196" s="86">
        <f ca="1">Control!$C$7*Calculations!$C$82*INDEX('Monthly Data'!N:N,Calculations!$C$116+MOD(CO196,Calculations!$C$118))+Control!$C$7*Calculations!$C$83*INDEX('Monthly Data'!O:O,Calculations!$C$116+MOD(CO196,Calculations!$C$118))+Control!$C$7*Calculations!$C$84*INDEX('Monthly Data'!P:P,Calculations!$C$116+MOD(CO196,Calculations!$C$118))+Control!$C$7*Calculations!$C$85*INDEX('Monthly Data'!Q:Q,Calculations!$C$116+MOD(CO196,Calculations!$C$118))+(1-Control!$C$7*Calculations!$C$87)*INDEX('Monthly Data'!R:R,Calculations!$C$116+MOD(CO196,Calculations!$C$118))</f>
        <v>-1.0485101266941802E-2</v>
      </c>
      <c r="HF196" s="86">
        <f ca="1">Control!$C$7*Calculations!$C$82*INDEX('Monthly Data'!N:N,Calculations!$C$116+MOD(CP196,Calculations!$C$118))+Control!$C$7*Calculations!$C$83*INDEX('Monthly Data'!O:O,Calculations!$C$116+MOD(CP196,Calculations!$C$118))+Control!$C$7*Calculations!$C$84*INDEX('Monthly Data'!P:P,Calculations!$C$116+MOD(CP196,Calculations!$C$118))+Control!$C$7*Calculations!$C$85*INDEX('Monthly Data'!Q:Q,Calculations!$C$116+MOD(CP196,Calculations!$C$118))+(1-Control!$C$7*Calculations!$C$87)*INDEX('Monthly Data'!R:R,Calculations!$C$116+MOD(CP196,Calculations!$C$118))</f>
        <v>-1.0485101266941802E-2</v>
      </c>
      <c r="HG196" s="86">
        <f ca="1">Control!$C$7*Calculations!$C$82*INDEX('Monthly Data'!N:N,Calculations!$C$116+MOD(CQ196,Calculations!$C$118))+Control!$C$7*Calculations!$C$83*INDEX('Monthly Data'!O:O,Calculations!$C$116+MOD(CQ196,Calculations!$C$118))+Control!$C$7*Calculations!$C$84*INDEX('Monthly Data'!P:P,Calculations!$C$116+MOD(CQ196,Calculations!$C$118))+Control!$C$7*Calculations!$C$85*INDEX('Monthly Data'!Q:Q,Calculations!$C$116+MOD(CQ196,Calculations!$C$118))+(1-Control!$C$7*Calculations!$C$87)*INDEX('Monthly Data'!R:R,Calculations!$C$116+MOD(CQ196,Calculations!$C$118))</f>
        <v>-2.0259958308006688E-2</v>
      </c>
      <c r="HH196" s="86">
        <f ca="1">Control!$C$7*Calculations!$C$82*INDEX('Monthly Data'!N:N,Calculations!$C$116+MOD(CR196,Calculations!$C$118))+Control!$C$7*Calculations!$C$83*INDEX('Monthly Data'!O:O,Calculations!$C$116+MOD(CR196,Calculations!$C$118))+Control!$C$7*Calculations!$C$84*INDEX('Monthly Data'!P:P,Calculations!$C$116+MOD(CR196,Calculations!$C$118))+Control!$C$7*Calculations!$C$85*INDEX('Monthly Data'!Q:Q,Calculations!$C$116+MOD(CR196,Calculations!$C$118))+(1-Control!$C$7*Calculations!$C$87)*INDEX('Monthly Data'!R:R,Calculations!$C$116+MOD(CR196,Calculations!$C$118))</f>
        <v>5.8868730207813358E-3</v>
      </c>
      <c r="HI196" s="86">
        <f ca="1">Control!$C$7*Calculations!$C$82*INDEX('Monthly Data'!N:N,Calculations!$C$116+MOD(CS196,Calculations!$C$118))+Control!$C$7*Calculations!$C$83*INDEX('Monthly Data'!O:O,Calculations!$C$116+MOD(CS196,Calculations!$C$118))+Control!$C$7*Calculations!$C$84*INDEX('Monthly Data'!P:P,Calculations!$C$116+MOD(CS196,Calculations!$C$118))+Control!$C$7*Calculations!$C$85*INDEX('Monthly Data'!Q:Q,Calculations!$C$116+MOD(CS196,Calculations!$C$118))+(1-Control!$C$7*Calculations!$C$87)*INDEX('Monthly Data'!R:R,Calculations!$C$116+MOD(CS196,Calculations!$C$118))</f>
        <v>1.046389543479892E-2</v>
      </c>
      <c r="HJ196" s="86">
        <f ca="1">Control!$C$7*Calculations!$C$82*INDEX('Monthly Data'!N:N,Calculations!$C$116+MOD(CT196,Calculations!$C$118))+Control!$C$7*Calculations!$C$83*INDEX('Monthly Data'!O:O,Calculations!$C$116+MOD(CT196,Calculations!$C$118))+Control!$C$7*Calculations!$C$84*INDEX('Monthly Data'!P:P,Calculations!$C$116+MOD(CT196,Calculations!$C$118))+Control!$C$7*Calculations!$C$85*INDEX('Monthly Data'!Q:Q,Calculations!$C$116+MOD(CT196,Calculations!$C$118))+(1-Control!$C$7*Calculations!$C$87)*INDEX('Monthly Data'!R:R,Calculations!$C$116+MOD(CT196,Calculations!$C$118))</f>
        <v>6.3250222980707482E-3</v>
      </c>
      <c r="HK196" s="86">
        <f ca="1">Control!$C$7*Calculations!$C$82*INDEX('Monthly Data'!N:N,Calculations!$C$116+MOD(CU196,Calculations!$C$118))+Control!$C$7*Calculations!$C$83*INDEX('Monthly Data'!O:O,Calculations!$C$116+MOD(CU196,Calculations!$C$118))+Control!$C$7*Calculations!$C$84*INDEX('Monthly Data'!P:P,Calculations!$C$116+MOD(CU196,Calculations!$C$118))+Control!$C$7*Calculations!$C$85*INDEX('Monthly Data'!Q:Q,Calculations!$C$116+MOD(CU196,Calculations!$C$118))+(1-Control!$C$7*Calculations!$C$87)*INDEX('Monthly Data'!R:R,Calculations!$C$116+MOD(CU196,Calculations!$C$118))</f>
        <v>4.5132804118240749E-2</v>
      </c>
      <c r="HL196" s="86">
        <f ca="1">Control!$C$7*Calculations!$C$82*INDEX('Monthly Data'!N:N,Calculations!$C$116+MOD(CV196,Calculations!$C$118))+Control!$C$7*Calculations!$C$83*INDEX('Monthly Data'!O:O,Calculations!$C$116+MOD(CV196,Calculations!$C$118))+Control!$C$7*Calculations!$C$84*INDEX('Monthly Data'!P:P,Calculations!$C$116+MOD(CV196,Calculations!$C$118))+Control!$C$7*Calculations!$C$85*INDEX('Monthly Data'!Q:Q,Calculations!$C$116+MOD(CV196,Calculations!$C$118))+(1-Control!$C$7*Calculations!$C$87)*INDEX('Monthly Data'!R:R,Calculations!$C$116+MOD(CV196,Calculations!$C$118))</f>
        <v>2.3852824346838646E-2</v>
      </c>
      <c r="HM196" s="86">
        <f ca="1">Control!$C$7*Calculations!$C$82*INDEX('Monthly Data'!N:N,Calculations!$C$116+MOD(CW196,Calculations!$C$118))+Control!$C$7*Calculations!$C$83*INDEX('Monthly Data'!O:O,Calculations!$C$116+MOD(CW196,Calculations!$C$118))+Control!$C$7*Calculations!$C$84*INDEX('Monthly Data'!P:P,Calculations!$C$116+MOD(CW196,Calculations!$C$118))+Control!$C$7*Calculations!$C$85*INDEX('Monthly Data'!Q:Q,Calculations!$C$116+MOD(CW196,Calculations!$C$118))+(1-Control!$C$7*Calculations!$C$87)*INDEX('Monthly Data'!R:R,Calculations!$C$116+MOD(CW196,Calculations!$C$118))</f>
        <v>2.5325873776067674E-2</v>
      </c>
      <c r="HN196" s="86">
        <f ca="1">Control!$C$7*Calculations!$C$82*INDEX('Monthly Data'!N:N,Calculations!$C$116+MOD(CX196,Calculations!$C$118))+Control!$C$7*Calculations!$C$83*INDEX('Monthly Data'!O:O,Calculations!$C$116+MOD(CX196,Calculations!$C$118))+Control!$C$7*Calculations!$C$84*INDEX('Monthly Data'!P:P,Calculations!$C$116+MOD(CX196,Calculations!$C$118))+Control!$C$7*Calculations!$C$85*INDEX('Monthly Data'!Q:Q,Calculations!$C$116+MOD(CX196,Calculations!$C$118))+(1-Control!$C$7*Calculations!$C$87)*INDEX('Monthly Data'!R:R,Calculations!$C$116+MOD(CX196,Calculations!$C$118))</f>
        <v>1.3423979074716584E-2</v>
      </c>
      <c r="HO196" s="86">
        <f ca="1">Control!$C$7*Calculations!$C$82*INDEX('Monthly Data'!N:N,Calculations!$C$116+MOD(CY196,Calculations!$C$118))+Control!$C$7*Calculations!$C$83*INDEX('Monthly Data'!O:O,Calculations!$C$116+MOD(CY196,Calculations!$C$118))+Control!$C$7*Calculations!$C$84*INDEX('Monthly Data'!P:P,Calculations!$C$116+MOD(CY196,Calculations!$C$118))+Control!$C$7*Calculations!$C$85*INDEX('Monthly Data'!Q:Q,Calculations!$C$116+MOD(CY196,Calculations!$C$118))+(1-Control!$C$7*Calculations!$C$87)*INDEX('Monthly Data'!R:R,Calculations!$C$116+MOD(CY196,Calculations!$C$118))</f>
        <v>-2.5419860972892394E-2</v>
      </c>
      <c r="HP196" s="86">
        <f ca="1">Control!$C$7*Calculations!$C$82*INDEX('Monthly Data'!N:N,Calculations!$C$116+MOD(CZ196,Calculations!$C$118))+Control!$C$7*Calculations!$C$83*INDEX('Monthly Data'!O:O,Calculations!$C$116+MOD(CZ196,Calculations!$C$118))+Control!$C$7*Calculations!$C$84*INDEX('Monthly Data'!P:P,Calculations!$C$116+MOD(CZ196,Calculations!$C$118))+Control!$C$7*Calculations!$C$85*INDEX('Monthly Data'!Q:Q,Calculations!$C$116+MOD(CZ196,Calculations!$C$118))+(1-Control!$C$7*Calculations!$C$87)*INDEX('Monthly Data'!R:R,Calculations!$C$116+MOD(CZ196,Calculations!$C$118))</f>
        <v>1.1704119272391494E-2</v>
      </c>
      <c r="HQ196" s="86">
        <f ca="1">Control!$C$7*Calculations!$C$82*INDEX('Monthly Data'!N:N,Calculations!$C$116+MOD(DA196,Calculations!$C$118))+Control!$C$7*Calculations!$C$83*INDEX('Monthly Data'!O:O,Calculations!$C$116+MOD(DA196,Calculations!$C$118))+Control!$C$7*Calculations!$C$84*INDEX('Monthly Data'!P:P,Calculations!$C$116+MOD(DA196,Calculations!$C$118))+Control!$C$7*Calculations!$C$85*INDEX('Monthly Data'!Q:Q,Calculations!$C$116+MOD(DA196,Calculations!$C$118))+(1-Control!$C$7*Calculations!$C$87)*INDEX('Monthly Data'!R:R,Calculations!$C$116+MOD(DA196,Calculations!$C$118))</f>
        <v>-7.4084874653726545E-3</v>
      </c>
      <c r="HR196" s="86">
        <f ca="1">Control!$C$7*Calculations!$C$82*INDEX('Monthly Data'!N:N,Calculations!$C$116+MOD(DB196,Calculations!$C$118))+Control!$C$7*Calculations!$C$83*INDEX('Monthly Data'!O:O,Calculations!$C$116+MOD(DB196,Calculations!$C$118))+Control!$C$7*Calculations!$C$84*INDEX('Monthly Data'!P:P,Calculations!$C$116+MOD(DB196,Calculations!$C$118))+Control!$C$7*Calculations!$C$85*INDEX('Monthly Data'!Q:Q,Calculations!$C$116+MOD(DB196,Calculations!$C$118))+(1-Control!$C$7*Calculations!$C$87)*INDEX('Monthly Data'!R:R,Calculations!$C$116+MOD(DB196,Calculations!$C$118))</f>
        <v>1.4915555251167555E-3</v>
      </c>
      <c r="HS196" s="86">
        <f ca="1">Control!$C$7*Calculations!$C$82*INDEX('Monthly Data'!N:N,Calculations!$C$116+MOD(DC196,Calculations!$C$118))+Control!$C$7*Calculations!$C$83*INDEX('Monthly Data'!O:O,Calculations!$C$116+MOD(DC196,Calculations!$C$118))+Control!$C$7*Calculations!$C$84*INDEX('Monthly Data'!P:P,Calculations!$C$116+MOD(DC196,Calculations!$C$118))+Control!$C$7*Calculations!$C$85*INDEX('Monthly Data'!Q:Q,Calculations!$C$116+MOD(DC196,Calculations!$C$118))+(1-Control!$C$7*Calculations!$C$87)*INDEX('Monthly Data'!R:R,Calculations!$C$116+MOD(DC196,Calculations!$C$118))</f>
        <v>1.5758278480433856E-2</v>
      </c>
      <c r="HT196" s="86">
        <f ca="1">Control!$C$7*Calculations!$C$82*INDEX('Monthly Data'!N:N,Calculations!$C$116+MOD(DD196,Calculations!$C$118))+Control!$C$7*Calculations!$C$83*INDEX('Monthly Data'!O:O,Calculations!$C$116+MOD(DD196,Calculations!$C$118))+Control!$C$7*Calculations!$C$84*INDEX('Monthly Data'!P:P,Calculations!$C$116+MOD(DD196,Calculations!$C$118))+Control!$C$7*Calculations!$C$85*INDEX('Monthly Data'!Q:Q,Calculations!$C$116+MOD(DD196,Calculations!$C$118))+(1-Control!$C$7*Calculations!$C$87)*INDEX('Monthly Data'!R:R,Calculations!$C$116+MOD(DD196,Calculations!$C$118))</f>
        <v>3.127051071655923E-3</v>
      </c>
      <c r="HU196" s="86">
        <f ca="1">Control!$C$7*Calculations!$C$82*INDEX('Monthly Data'!N:N,Calculations!$C$116+MOD(DE196,Calculations!$C$118))+Control!$C$7*Calculations!$C$83*INDEX('Monthly Data'!O:O,Calculations!$C$116+MOD(DE196,Calculations!$C$118))+Control!$C$7*Calculations!$C$84*INDEX('Monthly Data'!P:P,Calculations!$C$116+MOD(DE196,Calculations!$C$118))+Control!$C$7*Calculations!$C$85*INDEX('Monthly Data'!Q:Q,Calculations!$C$116+MOD(DE196,Calculations!$C$118))+(1-Control!$C$7*Calculations!$C$87)*INDEX('Monthly Data'!R:R,Calculations!$C$116+MOD(DE196,Calculations!$C$118))</f>
        <v>6.3250222980707482E-3</v>
      </c>
      <c r="HV196" s="86">
        <f ca="1">Control!$C$7*Calculations!$C$82*INDEX('Monthly Data'!N:N,Calculations!$C$116+MOD(DF196,Calculations!$C$118))+Control!$C$7*Calculations!$C$83*INDEX('Monthly Data'!O:O,Calculations!$C$116+MOD(DF196,Calculations!$C$118))+Control!$C$7*Calculations!$C$84*INDEX('Monthly Data'!P:P,Calculations!$C$116+MOD(DF196,Calculations!$C$118))+Control!$C$7*Calculations!$C$85*INDEX('Monthly Data'!Q:Q,Calculations!$C$116+MOD(DF196,Calculations!$C$118))+(1-Control!$C$7*Calculations!$C$87)*INDEX('Monthly Data'!R:R,Calculations!$C$116+MOD(DF196,Calculations!$C$118))</f>
        <v>5.8868730207813358E-3</v>
      </c>
      <c r="HW196" s="86">
        <f ca="1">Control!$C$7*Calculations!$C$82*INDEX('Monthly Data'!N:N,Calculations!$C$116+MOD(DG196,Calculations!$C$118))+Control!$C$7*Calculations!$C$83*INDEX('Monthly Data'!O:O,Calculations!$C$116+MOD(DG196,Calculations!$C$118))+Control!$C$7*Calculations!$C$84*INDEX('Monthly Data'!P:P,Calculations!$C$116+MOD(DG196,Calculations!$C$118))+Control!$C$7*Calculations!$C$85*INDEX('Monthly Data'!Q:Q,Calculations!$C$116+MOD(DG196,Calculations!$C$118))+(1-Control!$C$7*Calculations!$C$87)*INDEX('Monthly Data'!R:R,Calculations!$C$116+MOD(DG196,Calculations!$C$118))</f>
        <v>3.127051071655923E-3</v>
      </c>
      <c r="HX196" s="86">
        <f ca="1">Control!$C$7*Calculations!$C$82*INDEX('Monthly Data'!N:N,Calculations!$C$116+MOD(DH196,Calculations!$C$118))+Control!$C$7*Calculations!$C$83*INDEX('Monthly Data'!O:O,Calculations!$C$116+MOD(DH196,Calculations!$C$118))+Control!$C$7*Calculations!$C$84*INDEX('Monthly Data'!P:P,Calculations!$C$116+MOD(DH196,Calculations!$C$118))+Control!$C$7*Calculations!$C$85*INDEX('Monthly Data'!Q:Q,Calculations!$C$116+MOD(DH196,Calculations!$C$118))+(1-Control!$C$7*Calculations!$C$87)*INDEX('Monthly Data'!R:R,Calculations!$C$116+MOD(DH196,Calculations!$C$118))</f>
        <v>2.0524935548016137E-2</v>
      </c>
      <c r="HY196" s="86">
        <f ca="1">Control!$C$7*Calculations!$C$82*INDEX('Monthly Data'!N:N,Calculations!$C$116+MOD(DI196,Calculations!$C$118))+Control!$C$7*Calculations!$C$83*INDEX('Monthly Data'!O:O,Calculations!$C$116+MOD(DI196,Calculations!$C$118))+Control!$C$7*Calculations!$C$84*INDEX('Monthly Data'!P:P,Calculations!$C$116+MOD(DI196,Calculations!$C$118))+Control!$C$7*Calculations!$C$85*INDEX('Monthly Data'!Q:Q,Calculations!$C$116+MOD(DI196,Calculations!$C$118))+(1-Control!$C$7*Calculations!$C$87)*INDEX('Monthly Data'!R:R,Calculations!$C$116+MOD(DI196,Calculations!$C$118))</f>
        <v>-4.417423226995453E-3</v>
      </c>
      <c r="HZ196" s="86">
        <f ca="1">Control!$C$7*Calculations!$C$82*INDEX('Monthly Data'!N:N,Calculations!$C$116+MOD(DJ196,Calculations!$C$118))+Control!$C$7*Calculations!$C$83*INDEX('Monthly Data'!O:O,Calculations!$C$116+MOD(DJ196,Calculations!$C$118))+Control!$C$7*Calculations!$C$84*INDEX('Monthly Data'!P:P,Calculations!$C$116+MOD(DJ196,Calculations!$C$118))+Control!$C$7*Calculations!$C$85*INDEX('Monthly Data'!Q:Q,Calculations!$C$116+MOD(DJ196,Calculations!$C$118))+(1-Control!$C$7*Calculations!$C$87)*INDEX('Monthly Data'!R:R,Calculations!$C$116+MOD(DJ196,Calculations!$C$118))</f>
        <v>1.5216630695380906E-2</v>
      </c>
      <c r="IA196" s="86">
        <f ca="1">Control!$C$7*Calculations!$C$82*INDEX('Monthly Data'!N:N,Calculations!$C$116+MOD(DK196,Calculations!$C$118))+Control!$C$7*Calculations!$C$83*INDEX('Monthly Data'!O:O,Calculations!$C$116+MOD(DK196,Calculations!$C$118))+Control!$C$7*Calculations!$C$84*INDEX('Monthly Data'!P:P,Calculations!$C$116+MOD(DK196,Calculations!$C$118))+Control!$C$7*Calculations!$C$85*INDEX('Monthly Data'!Q:Q,Calculations!$C$116+MOD(DK196,Calculations!$C$118))+(1-Control!$C$7*Calculations!$C$87)*INDEX('Monthly Data'!R:R,Calculations!$C$116+MOD(DK196,Calculations!$C$118))</f>
        <v>1.1704119272391494E-2</v>
      </c>
      <c r="IB196" s="86">
        <f ca="1">Control!$C$7*Calculations!$C$82*INDEX('Monthly Data'!N:N,Calculations!$C$116+MOD(DL196,Calculations!$C$118))+Control!$C$7*Calculations!$C$83*INDEX('Monthly Data'!O:O,Calculations!$C$116+MOD(DL196,Calculations!$C$118))+Control!$C$7*Calculations!$C$84*INDEX('Monthly Data'!P:P,Calculations!$C$116+MOD(DL196,Calculations!$C$118))+Control!$C$7*Calculations!$C$85*INDEX('Monthly Data'!Q:Q,Calculations!$C$116+MOD(DL196,Calculations!$C$118))+(1-Control!$C$7*Calculations!$C$87)*INDEX('Monthly Data'!R:R,Calculations!$C$116+MOD(DL196,Calculations!$C$118))</f>
        <v>-4.3408051735618014E-2</v>
      </c>
      <c r="IC196" s="86">
        <f ca="1">Control!$C$7*Calculations!$C$82*INDEX('Monthly Data'!N:N,Calculations!$C$116+MOD(DM196,Calculations!$C$118))+Control!$C$7*Calculations!$C$83*INDEX('Monthly Data'!O:O,Calculations!$C$116+MOD(DM196,Calculations!$C$118))+Control!$C$7*Calculations!$C$84*INDEX('Monthly Data'!P:P,Calculations!$C$116+MOD(DM196,Calculations!$C$118))+Control!$C$7*Calculations!$C$85*INDEX('Monthly Data'!Q:Q,Calculations!$C$116+MOD(DM196,Calculations!$C$118))+(1-Control!$C$7*Calculations!$C$87)*INDEX('Monthly Data'!R:R,Calculations!$C$116+MOD(DM196,Calculations!$C$118))</f>
        <v>1.8695385296339444E-2</v>
      </c>
      <c r="ID196" s="86">
        <f ca="1">Control!$C$7*Calculations!$C$82*INDEX('Monthly Data'!N:N,Calculations!$C$116+MOD(DN196,Calculations!$C$118))+Control!$C$7*Calculations!$C$83*INDEX('Monthly Data'!O:O,Calculations!$C$116+MOD(DN196,Calculations!$C$118))+Control!$C$7*Calculations!$C$84*INDEX('Monthly Data'!P:P,Calculations!$C$116+MOD(DN196,Calculations!$C$118))+Control!$C$7*Calculations!$C$85*INDEX('Monthly Data'!Q:Q,Calculations!$C$116+MOD(DN196,Calculations!$C$118))+(1-Control!$C$7*Calculations!$C$87)*INDEX('Monthly Data'!R:R,Calculations!$C$116+MOD(DN196,Calculations!$C$118))</f>
        <v>1.8665061640915637E-2</v>
      </c>
      <c r="IE196" s="86">
        <f ca="1">Control!$C$7*Calculations!$C$82*INDEX('Monthly Data'!N:N,Calculations!$C$116+MOD(DO196,Calculations!$C$118))+Control!$C$7*Calculations!$C$83*INDEX('Monthly Data'!O:O,Calculations!$C$116+MOD(DO196,Calculations!$C$118))+Control!$C$7*Calculations!$C$84*INDEX('Monthly Data'!P:P,Calculations!$C$116+MOD(DO196,Calculations!$C$118))+Control!$C$7*Calculations!$C$85*INDEX('Monthly Data'!Q:Q,Calculations!$C$116+MOD(DO196,Calculations!$C$118))+(1-Control!$C$7*Calculations!$C$87)*INDEX('Monthly Data'!R:R,Calculations!$C$116+MOD(DO196,Calculations!$C$118))</f>
        <v>2.4722579420195831E-2</v>
      </c>
      <c r="IF196" s="86">
        <f ca="1">Control!$C$7*Calculations!$C$82*INDEX('Monthly Data'!N:N,Calculations!$C$116+MOD(DP196,Calculations!$C$118))+Control!$C$7*Calculations!$C$83*INDEX('Monthly Data'!O:O,Calculations!$C$116+MOD(DP196,Calculations!$C$118))+Control!$C$7*Calculations!$C$84*INDEX('Monthly Data'!P:P,Calculations!$C$116+MOD(DP196,Calculations!$C$118))+Control!$C$7*Calculations!$C$85*INDEX('Monthly Data'!Q:Q,Calculations!$C$116+MOD(DP196,Calculations!$C$118))+(1-Control!$C$7*Calculations!$C$87)*INDEX('Monthly Data'!R:R,Calculations!$C$116+MOD(DP196,Calculations!$C$118))</f>
        <v>1.2954540023127663E-2</v>
      </c>
      <c r="IG196" s="88">
        <f ca="1">Control!$C$8*(1+DQ196)*(1+DR196)*(1+DS196)*(1+DT196)*(1+DU196)*(1+DV196)*(1+DW196)*(1+DX196)*(1+DY196)*(1+DZ196)*(1+EA196)*(1+EB196)*(1+EC196)*(1+ED196)*(1+EE196)*(1+EF196)*(1+EG196)*(1+EH196)*(1+EI196)*(1+EJ196)*(1+EK196)*(1+EL196)*(1+EM196)*(1+EN196)*(1+EO196)*(1+EP196)*(1+EQ196)*(1+ER196)*(1+ES196)*(1+ET196)*(1+EU196)*(1+EV196)*(1+EW196)*(1+EX196)*(1+EY196)*(1+EZ196)*(1+FA196)*(1+FB196)*(1+FC196)*(1+FD196)*(1+FE196)*(1+FF196)*(1+FG196)*(1+FH196)*(1+FI196)*(1+FJ196)*(1+FK196)*(1+FL196)*(1+FM196)*(1+FN196)*(1+FO196)*(1+FP196)*(1+FQ196)*(1+FR196)*(1+FS196)*(1+FT196)*(1+FU196)*(1+FV196)*(1+FW196)*(1+FX196)*(1+FY196)*(1+FZ196)*(1+GA196)*(1+GB196)*(1+GC196)*(1+GD196)*(1+GE196)*(1+GF196)*(1+GG196)*(1+GH196)*(1+GI196)*(1+GJ196)*(1+GK196)*(1+GL196)*(1+GM196)*(1+GN196)*(1+GO196)*(1+GP196)*(1+GQ196)*(1+GR196)*(1+GS196)*(1+GT196)*(1+GU196)*(1+GV196)*(1+GW196)*(1+GX196)*(1+GY196)*(1+GZ196)*(1+HA196)*(1+HB196)*(1+HC196)*(1+HD196)*(1+HE196)*(1+HF196)*(1+HG196)*(1+HH196)*(1+HI196)*(1+HJ196)*(1+HK196)*(1+HL196)*(1+HM196)*(1+HN196)*(1+HO196)*(1+HP196)*(1+HQ196)*(1+HR196)*(1+HS196)*(1+HT196)*(1+HU196)*(1+HV196)*(1+HW196)*(1+HX196)*(1+HY196)*(1+HZ196)*(1+IA196)*(1+IB196)*(1+IC196)*(1+ID196)*(1+IE196)*(1+IF196)</f>
        <v>145792.28442321275</v>
      </c>
    </row>
    <row r="197" spans="1:241" x14ac:dyDescent="0.25">
      <c r="A197">
        <v>15</v>
      </c>
      <c r="B197">
        <v>9</v>
      </c>
      <c r="C197">
        <v>68</v>
      </c>
      <c r="D197">
        <v>57</v>
      </c>
      <c r="E197">
        <v>53</v>
      </c>
      <c r="F197">
        <v>42</v>
      </c>
      <c r="G197">
        <v>41</v>
      </c>
      <c r="H197">
        <v>89</v>
      </c>
      <c r="I197">
        <v>1</v>
      </c>
      <c r="J197">
        <v>6</v>
      </c>
      <c r="K197">
        <v>100</v>
      </c>
      <c r="L197">
        <v>63</v>
      </c>
      <c r="M197">
        <v>26</v>
      </c>
      <c r="N197">
        <v>45</v>
      </c>
      <c r="O197">
        <v>102</v>
      </c>
      <c r="P197">
        <v>97</v>
      </c>
      <c r="Q197">
        <v>24</v>
      </c>
      <c r="R197">
        <v>51</v>
      </c>
      <c r="S197">
        <v>52</v>
      </c>
      <c r="T197">
        <v>90</v>
      </c>
      <c r="U197">
        <v>95</v>
      </c>
      <c r="V197">
        <v>11</v>
      </c>
      <c r="W197">
        <v>63</v>
      </c>
      <c r="X197">
        <v>1</v>
      </c>
      <c r="Y197">
        <v>109</v>
      </c>
      <c r="Z197">
        <v>48</v>
      </c>
      <c r="AA197">
        <v>70</v>
      </c>
      <c r="AB197">
        <v>73</v>
      </c>
      <c r="AC197">
        <v>111</v>
      </c>
      <c r="AD197">
        <v>90</v>
      </c>
      <c r="AE197">
        <v>61</v>
      </c>
      <c r="AF197">
        <v>36</v>
      </c>
      <c r="AG197">
        <v>62</v>
      </c>
      <c r="AH197">
        <v>103</v>
      </c>
      <c r="AI197">
        <v>108</v>
      </c>
      <c r="AJ197">
        <v>26</v>
      </c>
      <c r="AK197">
        <v>55</v>
      </c>
      <c r="AL197">
        <v>62</v>
      </c>
      <c r="AM197">
        <v>113</v>
      </c>
      <c r="AN197">
        <v>75</v>
      </c>
      <c r="AO197">
        <v>29</v>
      </c>
      <c r="AP197">
        <v>107</v>
      </c>
      <c r="AQ197">
        <v>97</v>
      </c>
      <c r="AR197">
        <v>11</v>
      </c>
      <c r="AS197">
        <v>5</v>
      </c>
      <c r="AT197">
        <v>30</v>
      </c>
      <c r="AU197">
        <v>29</v>
      </c>
      <c r="AV197">
        <v>32</v>
      </c>
      <c r="AW197">
        <v>1</v>
      </c>
      <c r="AX197">
        <v>39</v>
      </c>
      <c r="AY197">
        <v>6</v>
      </c>
      <c r="AZ197">
        <v>84</v>
      </c>
      <c r="BA197">
        <v>8</v>
      </c>
      <c r="BB197">
        <v>118</v>
      </c>
      <c r="BC197">
        <v>27</v>
      </c>
      <c r="BD197">
        <v>76</v>
      </c>
      <c r="BE197">
        <v>36</v>
      </c>
      <c r="BF197">
        <v>101</v>
      </c>
      <c r="BG197">
        <v>89</v>
      </c>
      <c r="BH197">
        <v>4</v>
      </c>
      <c r="BI197">
        <v>17</v>
      </c>
      <c r="BJ197">
        <v>35</v>
      </c>
      <c r="BK197">
        <v>23</v>
      </c>
      <c r="BL197">
        <v>87</v>
      </c>
      <c r="BM197">
        <v>17</v>
      </c>
      <c r="BN197">
        <v>99</v>
      </c>
      <c r="BO197">
        <v>2</v>
      </c>
      <c r="BP197">
        <v>41</v>
      </c>
      <c r="BQ197">
        <v>43</v>
      </c>
      <c r="BR197">
        <v>96</v>
      </c>
      <c r="BS197">
        <v>102</v>
      </c>
      <c r="BT197">
        <v>29</v>
      </c>
      <c r="BU197">
        <v>59</v>
      </c>
      <c r="BV197">
        <v>93</v>
      </c>
      <c r="BW197">
        <v>111</v>
      </c>
      <c r="BX197">
        <v>70</v>
      </c>
      <c r="BY197">
        <v>63</v>
      </c>
      <c r="BZ197">
        <v>57</v>
      </c>
      <c r="CA197">
        <v>27</v>
      </c>
      <c r="CB197">
        <v>55</v>
      </c>
      <c r="CC197">
        <v>78</v>
      </c>
      <c r="CD197">
        <v>46</v>
      </c>
      <c r="CE197">
        <v>32</v>
      </c>
      <c r="CF197">
        <v>29</v>
      </c>
      <c r="CG197">
        <v>35</v>
      </c>
      <c r="CH197">
        <v>34</v>
      </c>
      <c r="CI197">
        <v>60</v>
      </c>
      <c r="CJ197">
        <v>35</v>
      </c>
      <c r="CK197">
        <v>58</v>
      </c>
      <c r="CL197">
        <v>2</v>
      </c>
      <c r="CM197">
        <v>98</v>
      </c>
      <c r="CN197">
        <v>9</v>
      </c>
      <c r="CO197">
        <v>73</v>
      </c>
      <c r="CP197">
        <v>38</v>
      </c>
      <c r="CQ197">
        <v>59</v>
      </c>
      <c r="CR197">
        <v>30</v>
      </c>
      <c r="CS197">
        <v>89</v>
      </c>
      <c r="CT197">
        <v>41</v>
      </c>
      <c r="CU197">
        <v>49</v>
      </c>
      <c r="CV197">
        <v>112</v>
      </c>
      <c r="CW197">
        <v>86</v>
      </c>
      <c r="CX197">
        <v>76</v>
      </c>
      <c r="CY197">
        <v>96</v>
      </c>
      <c r="CZ197">
        <v>13</v>
      </c>
      <c r="DA197">
        <v>10</v>
      </c>
      <c r="DB197">
        <v>23</v>
      </c>
      <c r="DC197">
        <v>9</v>
      </c>
      <c r="DD197">
        <v>83</v>
      </c>
      <c r="DE197">
        <v>31</v>
      </c>
      <c r="DF197">
        <v>91</v>
      </c>
      <c r="DG197">
        <v>19</v>
      </c>
      <c r="DH197">
        <v>57</v>
      </c>
      <c r="DI197">
        <v>67</v>
      </c>
      <c r="DJ197">
        <v>51</v>
      </c>
      <c r="DK197">
        <v>111</v>
      </c>
      <c r="DL197">
        <v>86</v>
      </c>
      <c r="DM197">
        <v>55</v>
      </c>
      <c r="DN197">
        <v>118</v>
      </c>
      <c r="DO197">
        <v>37</v>
      </c>
      <c r="DP197">
        <v>61</v>
      </c>
      <c r="DQ197" s="86">
        <f ca="1">Control!$C$7*Calculations!$C$82*INDEX('Monthly Data'!N:N,Calculations!$C$116+MOD(A197,Calculations!$C$118))+Control!$C$7*Calculations!$C$83*INDEX('Monthly Data'!O:O,Calculations!$C$116+MOD(A197,Calculations!$C$118))+Control!$C$7*Calculations!$C$84*INDEX('Monthly Data'!P:P,Calculations!$C$116+MOD(A197,Calculations!$C$118))+Control!$C$7*Calculations!$C$85*INDEX('Monthly Data'!Q:Q,Calculations!$C$116+MOD(A197,Calculations!$C$118))+(1-Control!$C$7*Calculations!$C$87)*INDEX('Monthly Data'!R:R,Calculations!$C$116+MOD(A197,Calculations!$C$118))</f>
        <v>7.857567536297622E-3</v>
      </c>
      <c r="DR197" s="86">
        <f ca="1">Control!$C$7*Calculations!$C$82*INDEX('Monthly Data'!N:N,Calculations!$C$116+MOD(B197,Calculations!$C$118))+Control!$C$7*Calculations!$C$83*INDEX('Monthly Data'!O:O,Calculations!$C$116+MOD(B197,Calculations!$C$118))+Control!$C$7*Calculations!$C$84*INDEX('Monthly Data'!P:P,Calculations!$C$116+MOD(B197,Calculations!$C$118))+Control!$C$7*Calculations!$C$85*INDEX('Monthly Data'!Q:Q,Calculations!$C$116+MOD(B197,Calculations!$C$118))+(1-Control!$C$7*Calculations!$C$87)*INDEX('Monthly Data'!R:R,Calculations!$C$116+MOD(B197,Calculations!$C$118))</f>
        <v>2.4470405846852006E-3</v>
      </c>
      <c r="DS197" s="86">
        <f ca="1">Control!$C$7*Calculations!$C$82*INDEX('Monthly Data'!N:N,Calculations!$C$116+MOD(C197,Calculations!$C$118))+Control!$C$7*Calculations!$C$83*INDEX('Monthly Data'!O:O,Calculations!$C$116+MOD(C197,Calculations!$C$118))+Control!$C$7*Calculations!$C$84*INDEX('Monthly Data'!P:P,Calculations!$C$116+MOD(C197,Calculations!$C$118))+Control!$C$7*Calculations!$C$85*INDEX('Monthly Data'!Q:Q,Calculations!$C$116+MOD(C197,Calculations!$C$118))+(1-Control!$C$7*Calculations!$C$87)*INDEX('Monthly Data'!R:R,Calculations!$C$116+MOD(C197,Calculations!$C$118))</f>
        <v>2.2757992058453024E-3</v>
      </c>
      <c r="DT197" s="86">
        <f ca="1">Control!$C$7*Calculations!$C$82*INDEX('Monthly Data'!N:N,Calculations!$C$116+MOD(D197,Calculations!$C$118))+Control!$C$7*Calculations!$C$83*INDEX('Monthly Data'!O:O,Calculations!$C$116+MOD(D197,Calculations!$C$118))+Control!$C$7*Calculations!$C$84*INDEX('Monthly Data'!P:P,Calculations!$C$116+MOD(D197,Calculations!$C$118))+Control!$C$7*Calculations!$C$85*INDEX('Monthly Data'!Q:Q,Calculations!$C$116+MOD(D197,Calculations!$C$118))+(1-Control!$C$7*Calculations!$C$87)*INDEX('Monthly Data'!R:R,Calculations!$C$116+MOD(D197,Calculations!$C$118))</f>
        <v>7.3538285850108537E-3</v>
      </c>
      <c r="DU197" s="86">
        <f ca="1">Control!$C$7*Calculations!$C$82*INDEX('Monthly Data'!N:N,Calculations!$C$116+MOD(E197,Calculations!$C$118))+Control!$C$7*Calculations!$C$83*INDEX('Monthly Data'!O:O,Calculations!$C$116+MOD(E197,Calculations!$C$118))+Control!$C$7*Calculations!$C$84*INDEX('Monthly Data'!P:P,Calculations!$C$116+MOD(E197,Calculations!$C$118))+Control!$C$7*Calculations!$C$85*INDEX('Monthly Data'!Q:Q,Calculations!$C$116+MOD(E197,Calculations!$C$118))+(1-Control!$C$7*Calculations!$C$87)*INDEX('Monthly Data'!R:R,Calculations!$C$116+MOD(E197,Calculations!$C$118))</f>
        <v>1.1786765492207996E-2</v>
      </c>
      <c r="DV197" s="86">
        <f ca="1">Control!$C$7*Calculations!$C$82*INDEX('Monthly Data'!N:N,Calculations!$C$116+MOD(F197,Calculations!$C$118))+Control!$C$7*Calculations!$C$83*INDEX('Monthly Data'!O:O,Calculations!$C$116+MOD(F197,Calculations!$C$118))+Control!$C$7*Calculations!$C$84*INDEX('Monthly Data'!P:P,Calculations!$C$116+MOD(F197,Calculations!$C$118))+Control!$C$7*Calculations!$C$85*INDEX('Monthly Data'!Q:Q,Calculations!$C$116+MOD(F197,Calculations!$C$118))+(1-Control!$C$7*Calculations!$C$87)*INDEX('Monthly Data'!R:R,Calculations!$C$116+MOD(F197,Calculations!$C$118))</f>
        <v>-6.1115617667135171E-2</v>
      </c>
      <c r="DW197" s="86">
        <f ca="1">Control!$C$7*Calculations!$C$82*INDEX('Monthly Data'!N:N,Calculations!$C$116+MOD(G197,Calculations!$C$118))+Control!$C$7*Calculations!$C$83*INDEX('Monthly Data'!O:O,Calculations!$C$116+MOD(G197,Calculations!$C$118))+Control!$C$7*Calculations!$C$84*INDEX('Monthly Data'!P:P,Calculations!$C$116+MOD(G197,Calculations!$C$118))+Control!$C$7*Calculations!$C$85*INDEX('Monthly Data'!Q:Q,Calculations!$C$116+MOD(G197,Calculations!$C$118))+(1-Control!$C$7*Calculations!$C$87)*INDEX('Monthly Data'!R:R,Calculations!$C$116+MOD(G197,Calculations!$C$118))</f>
        <v>-3.8554137824290124E-2</v>
      </c>
      <c r="DX197" s="86">
        <f ca="1">Control!$C$7*Calculations!$C$82*INDEX('Monthly Data'!N:N,Calculations!$C$116+MOD(H197,Calculations!$C$118))+Control!$C$7*Calculations!$C$83*INDEX('Monthly Data'!O:O,Calculations!$C$116+MOD(H197,Calculations!$C$118))+Control!$C$7*Calculations!$C$84*INDEX('Monthly Data'!P:P,Calculations!$C$116+MOD(H197,Calculations!$C$118))+Control!$C$7*Calculations!$C$85*INDEX('Monthly Data'!Q:Q,Calculations!$C$116+MOD(H197,Calculations!$C$118))+(1-Control!$C$7*Calculations!$C$87)*INDEX('Monthly Data'!R:R,Calculations!$C$116+MOD(H197,Calculations!$C$118))</f>
        <v>2.3852824346838646E-2</v>
      </c>
      <c r="DY197" s="86">
        <f ca="1">Control!$C$7*Calculations!$C$82*INDEX('Monthly Data'!N:N,Calculations!$C$116+MOD(I197,Calculations!$C$118))+Control!$C$7*Calculations!$C$83*INDEX('Monthly Data'!O:O,Calculations!$C$116+MOD(I197,Calculations!$C$118))+Control!$C$7*Calculations!$C$84*INDEX('Monthly Data'!P:P,Calculations!$C$116+MOD(I197,Calculations!$C$118))+Control!$C$7*Calculations!$C$85*INDEX('Monthly Data'!Q:Q,Calculations!$C$116+MOD(I197,Calculations!$C$118))+(1-Control!$C$7*Calculations!$C$87)*INDEX('Monthly Data'!R:R,Calculations!$C$116+MOD(I197,Calculations!$C$118))</f>
        <v>-9.9526758408448549E-3</v>
      </c>
      <c r="DZ197" s="86">
        <f ca="1">Control!$C$7*Calculations!$C$82*INDEX('Monthly Data'!N:N,Calculations!$C$116+MOD(J197,Calculations!$C$118))+Control!$C$7*Calculations!$C$83*INDEX('Monthly Data'!O:O,Calculations!$C$116+MOD(J197,Calculations!$C$118))+Control!$C$7*Calculations!$C$84*INDEX('Monthly Data'!P:P,Calculations!$C$116+MOD(J197,Calculations!$C$118))+Control!$C$7*Calculations!$C$85*INDEX('Monthly Data'!Q:Q,Calculations!$C$116+MOD(J197,Calculations!$C$118))+(1-Control!$C$7*Calculations!$C$87)*INDEX('Monthly Data'!R:R,Calculations!$C$116+MOD(J197,Calculations!$C$118))</f>
        <v>4.7768166384148329E-3</v>
      </c>
      <c r="EA197" s="86">
        <f ca="1">Control!$C$7*Calculations!$C$82*INDEX('Monthly Data'!N:N,Calculations!$C$116+MOD(K197,Calculations!$C$118))+Control!$C$7*Calculations!$C$83*INDEX('Monthly Data'!O:O,Calculations!$C$116+MOD(K197,Calculations!$C$118))+Control!$C$7*Calculations!$C$84*INDEX('Monthly Data'!P:P,Calculations!$C$116+MOD(K197,Calculations!$C$118))+Control!$C$7*Calculations!$C$85*INDEX('Monthly Data'!Q:Q,Calculations!$C$116+MOD(K197,Calculations!$C$118))+(1-Control!$C$7*Calculations!$C$87)*INDEX('Monthly Data'!R:R,Calculations!$C$116+MOD(K197,Calculations!$C$118))</f>
        <v>1.7599621212565995E-2</v>
      </c>
      <c r="EB197" s="86">
        <f ca="1">Control!$C$7*Calculations!$C$82*INDEX('Monthly Data'!N:N,Calculations!$C$116+MOD(L197,Calculations!$C$118))+Control!$C$7*Calculations!$C$83*INDEX('Monthly Data'!O:O,Calculations!$C$116+MOD(L197,Calculations!$C$118))+Control!$C$7*Calculations!$C$84*INDEX('Monthly Data'!P:P,Calculations!$C$116+MOD(L197,Calculations!$C$118))+Control!$C$7*Calculations!$C$85*INDEX('Monthly Data'!Q:Q,Calculations!$C$116+MOD(L197,Calculations!$C$118))+(1-Control!$C$7*Calculations!$C$87)*INDEX('Monthly Data'!R:R,Calculations!$C$116+MOD(L197,Calculations!$C$118))</f>
        <v>1.9073822767906517E-2</v>
      </c>
      <c r="EC197" s="86">
        <f ca="1">Control!$C$7*Calculations!$C$82*INDEX('Monthly Data'!N:N,Calculations!$C$116+MOD(M197,Calculations!$C$118))+Control!$C$7*Calculations!$C$83*INDEX('Monthly Data'!O:O,Calculations!$C$116+MOD(M197,Calculations!$C$118))+Control!$C$7*Calculations!$C$84*INDEX('Monthly Data'!P:P,Calculations!$C$116+MOD(M197,Calculations!$C$118))+Control!$C$7*Calculations!$C$85*INDEX('Monthly Data'!Q:Q,Calculations!$C$116+MOD(M197,Calculations!$C$118))+(1-Control!$C$7*Calculations!$C$87)*INDEX('Monthly Data'!R:R,Calculations!$C$116+MOD(M197,Calculations!$C$118))</f>
        <v>6.3250222980707482E-3</v>
      </c>
      <c r="ED197" s="86">
        <f ca="1">Control!$C$7*Calculations!$C$82*INDEX('Monthly Data'!N:N,Calculations!$C$116+MOD(N197,Calculations!$C$118))+Control!$C$7*Calculations!$C$83*INDEX('Monthly Data'!O:O,Calculations!$C$116+MOD(N197,Calculations!$C$118))+Control!$C$7*Calculations!$C$84*INDEX('Monthly Data'!P:P,Calculations!$C$116+MOD(N197,Calculations!$C$118))+Control!$C$7*Calculations!$C$85*INDEX('Monthly Data'!Q:Q,Calculations!$C$116+MOD(N197,Calculations!$C$118))+(1-Control!$C$7*Calculations!$C$87)*INDEX('Monthly Data'!R:R,Calculations!$C$116+MOD(N197,Calculations!$C$118))</f>
        <v>1.2435425892067014E-2</v>
      </c>
      <c r="EE197" s="86">
        <f ca="1">Control!$C$7*Calculations!$C$82*INDEX('Monthly Data'!N:N,Calculations!$C$116+MOD(O197,Calculations!$C$118))+Control!$C$7*Calculations!$C$83*INDEX('Monthly Data'!O:O,Calculations!$C$116+MOD(O197,Calculations!$C$118))+Control!$C$7*Calculations!$C$84*INDEX('Monthly Data'!P:P,Calculations!$C$116+MOD(O197,Calculations!$C$118))+Control!$C$7*Calculations!$C$85*INDEX('Monthly Data'!Q:Q,Calculations!$C$116+MOD(O197,Calculations!$C$118))+(1-Control!$C$7*Calculations!$C$87)*INDEX('Monthly Data'!R:R,Calculations!$C$116+MOD(O197,Calculations!$C$118))</f>
        <v>-1.8530040247387896E-2</v>
      </c>
      <c r="EF197" s="86">
        <f ca="1">Control!$C$7*Calculations!$C$82*INDEX('Monthly Data'!N:N,Calculations!$C$116+MOD(P197,Calculations!$C$118))+Control!$C$7*Calculations!$C$83*INDEX('Monthly Data'!O:O,Calculations!$C$116+MOD(P197,Calculations!$C$118))+Control!$C$7*Calculations!$C$84*INDEX('Monthly Data'!P:P,Calculations!$C$116+MOD(P197,Calculations!$C$118))+Control!$C$7*Calculations!$C$85*INDEX('Monthly Data'!Q:Q,Calculations!$C$116+MOD(P197,Calculations!$C$118))+(1-Control!$C$7*Calculations!$C$87)*INDEX('Monthly Data'!R:R,Calculations!$C$116+MOD(P197,Calculations!$C$118))</f>
        <v>-7.5539743260223157E-3</v>
      </c>
      <c r="EG197" s="86">
        <f ca="1">Control!$C$7*Calculations!$C$82*INDEX('Monthly Data'!N:N,Calculations!$C$116+MOD(Q197,Calculations!$C$118))+Control!$C$7*Calculations!$C$83*INDEX('Monthly Data'!O:O,Calculations!$C$116+MOD(Q197,Calculations!$C$118))+Control!$C$7*Calculations!$C$84*INDEX('Monthly Data'!P:P,Calculations!$C$116+MOD(Q197,Calculations!$C$118))+Control!$C$7*Calculations!$C$85*INDEX('Monthly Data'!Q:Q,Calculations!$C$116+MOD(Q197,Calculations!$C$118))+(1-Control!$C$7*Calculations!$C$87)*INDEX('Monthly Data'!R:R,Calculations!$C$116+MOD(Q197,Calculations!$C$118))</f>
        <v>4.2795950888382334E-3</v>
      </c>
      <c r="EH197" s="86">
        <f ca="1">Control!$C$7*Calculations!$C$82*INDEX('Monthly Data'!N:N,Calculations!$C$116+MOD(R197,Calculations!$C$118))+Control!$C$7*Calculations!$C$83*INDEX('Monthly Data'!O:O,Calculations!$C$116+MOD(R197,Calculations!$C$118))+Control!$C$7*Calculations!$C$84*INDEX('Monthly Data'!P:P,Calculations!$C$116+MOD(R197,Calculations!$C$118))+Control!$C$7*Calculations!$C$85*INDEX('Monthly Data'!Q:Q,Calculations!$C$116+MOD(R197,Calculations!$C$118))+(1-Control!$C$7*Calculations!$C$87)*INDEX('Monthly Data'!R:R,Calculations!$C$116+MOD(R197,Calculations!$C$118))</f>
        <v>1.8695385296339444E-2</v>
      </c>
      <c r="EI197" s="86">
        <f ca="1">Control!$C$7*Calculations!$C$82*INDEX('Monthly Data'!N:N,Calculations!$C$116+MOD(S197,Calculations!$C$118))+Control!$C$7*Calculations!$C$83*INDEX('Monthly Data'!O:O,Calculations!$C$116+MOD(S197,Calculations!$C$118))+Control!$C$7*Calculations!$C$84*INDEX('Monthly Data'!P:P,Calculations!$C$116+MOD(S197,Calculations!$C$118))+Control!$C$7*Calculations!$C$85*INDEX('Monthly Data'!Q:Q,Calculations!$C$116+MOD(S197,Calculations!$C$118))+(1-Control!$C$7*Calculations!$C$87)*INDEX('Monthly Data'!R:R,Calculations!$C$116+MOD(S197,Calculations!$C$118))</f>
        <v>-3.8875517825435772E-3</v>
      </c>
      <c r="EJ197" s="86">
        <f ca="1">Control!$C$7*Calculations!$C$82*INDEX('Monthly Data'!N:N,Calculations!$C$116+MOD(T197,Calculations!$C$118))+Control!$C$7*Calculations!$C$83*INDEX('Monthly Data'!O:O,Calculations!$C$116+MOD(T197,Calculations!$C$118))+Control!$C$7*Calculations!$C$84*INDEX('Monthly Data'!P:P,Calculations!$C$116+MOD(T197,Calculations!$C$118))+Control!$C$7*Calculations!$C$85*INDEX('Monthly Data'!Q:Q,Calculations!$C$116+MOD(T197,Calculations!$C$118))+(1-Control!$C$7*Calculations!$C$87)*INDEX('Monthly Data'!R:R,Calculations!$C$116+MOD(T197,Calculations!$C$118))</f>
        <v>1.7831091590102856E-2</v>
      </c>
      <c r="EK197" s="86">
        <f ca="1">Control!$C$7*Calculations!$C$82*INDEX('Monthly Data'!N:N,Calculations!$C$116+MOD(U197,Calculations!$C$118))+Control!$C$7*Calculations!$C$83*INDEX('Monthly Data'!O:O,Calculations!$C$116+MOD(U197,Calculations!$C$118))+Control!$C$7*Calculations!$C$84*INDEX('Monthly Data'!P:P,Calculations!$C$116+MOD(U197,Calculations!$C$118))+Control!$C$7*Calculations!$C$85*INDEX('Monthly Data'!Q:Q,Calculations!$C$116+MOD(U197,Calculations!$C$118))+(1-Control!$C$7*Calculations!$C$87)*INDEX('Monthly Data'!R:R,Calculations!$C$116+MOD(U197,Calculations!$C$118))</f>
        <v>1.5758278480433856E-2</v>
      </c>
      <c r="EL197" s="86">
        <f ca="1">Control!$C$7*Calculations!$C$82*INDEX('Monthly Data'!N:N,Calculations!$C$116+MOD(V197,Calculations!$C$118))+Control!$C$7*Calculations!$C$83*INDEX('Monthly Data'!O:O,Calculations!$C$116+MOD(V197,Calculations!$C$118))+Control!$C$7*Calculations!$C$84*INDEX('Monthly Data'!P:P,Calculations!$C$116+MOD(V197,Calculations!$C$118))+Control!$C$7*Calculations!$C$85*INDEX('Monthly Data'!Q:Q,Calculations!$C$116+MOD(V197,Calculations!$C$118))+(1-Control!$C$7*Calculations!$C$87)*INDEX('Monthly Data'!R:R,Calculations!$C$116+MOD(V197,Calculations!$C$118))</f>
        <v>1.0018681835149534E-3</v>
      </c>
      <c r="EM197" s="86">
        <f ca="1">Control!$C$7*Calculations!$C$82*INDEX('Monthly Data'!N:N,Calculations!$C$116+MOD(W197,Calculations!$C$118))+Control!$C$7*Calculations!$C$83*INDEX('Monthly Data'!O:O,Calculations!$C$116+MOD(W197,Calculations!$C$118))+Control!$C$7*Calculations!$C$84*INDEX('Monthly Data'!P:P,Calculations!$C$116+MOD(W197,Calculations!$C$118))+Control!$C$7*Calculations!$C$85*INDEX('Monthly Data'!Q:Q,Calculations!$C$116+MOD(W197,Calculations!$C$118))+(1-Control!$C$7*Calculations!$C$87)*INDEX('Monthly Data'!R:R,Calculations!$C$116+MOD(W197,Calculations!$C$118))</f>
        <v>1.9073822767906517E-2</v>
      </c>
      <c r="EN197" s="86">
        <f ca="1">Control!$C$7*Calculations!$C$82*INDEX('Monthly Data'!N:N,Calculations!$C$116+MOD(X197,Calculations!$C$118))+Control!$C$7*Calculations!$C$83*INDEX('Monthly Data'!O:O,Calculations!$C$116+MOD(X197,Calculations!$C$118))+Control!$C$7*Calculations!$C$84*INDEX('Monthly Data'!P:P,Calculations!$C$116+MOD(X197,Calculations!$C$118))+Control!$C$7*Calculations!$C$85*INDEX('Monthly Data'!Q:Q,Calculations!$C$116+MOD(X197,Calculations!$C$118))+(1-Control!$C$7*Calculations!$C$87)*INDEX('Monthly Data'!R:R,Calculations!$C$116+MOD(X197,Calculations!$C$118))</f>
        <v>-9.9526758408448549E-3</v>
      </c>
      <c r="EO197" s="86">
        <f ca="1">Control!$C$7*Calculations!$C$82*INDEX('Monthly Data'!N:N,Calculations!$C$116+MOD(Y197,Calculations!$C$118))+Control!$C$7*Calculations!$C$83*INDEX('Monthly Data'!O:O,Calculations!$C$116+MOD(Y197,Calculations!$C$118))+Control!$C$7*Calculations!$C$84*INDEX('Monthly Data'!P:P,Calculations!$C$116+MOD(Y197,Calculations!$C$118))+Control!$C$7*Calculations!$C$85*INDEX('Monthly Data'!Q:Q,Calculations!$C$116+MOD(Y197,Calculations!$C$118))+(1-Control!$C$7*Calculations!$C$87)*INDEX('Monthly Data'!R:R,Calculations!$C$116+MOD(Y197,Calculations!$C$118))</f>
        <v>1.0921298083007208E-2</v>
      </c>
      <c r="EP197" s="86">
        <f ca="1">Control!$C$7*Calculations!$C$82*INDEX('Monthly Data'!N:N,Calculations!$C$116+MOD(Z197,Calculations!$C$118))+Control!$C$7*Calculations!$C$83*INDEX('Monthly Data'!O:O,Calculations!$C$116+MOD(Z197,Calculations!$C$118))+Control!$C$7*Calculations!$C$84*INDEX('Monthly Data'!P:P,Calculations!$C$116+MOD(Z197,Calculations!$C$118))+Control!$C$7*Calculations!$C$85*INDEX('Monthly Data'!Q:Q,Calculations!$C$116+MOD(Z197,Calculations!$C$118))+(1-Control!$C$7*Calculations!$C$87)*INDEX('Monthly Data'!R:R,Calculations!$C$116+MOD(Z197,Calculations!$C$118))</f>
        <v>-1.5984879994281095E-2</v>
      </c>
      <c r="EQ197" s="86">
        <f ca="1">Control!$C$7*Calculations!$C$82*INDEX('Monthly Data'!N:N,Calculations!$C$116+MOD(AA197,Calculations!$C$118))+Control!$C$7*Calculations!$C$83*INDEX('Monthly Data'!O:O,Calculations!$C$116+MOD(AA197,Calculations!$C$118))+Control!$C$7*Calculations!$C$84*INDEX('Monthly Data'!P:P,Calculations!$C$116+MOD(AA197,Calculations!$C$118))+Control!$C$7*Calculations!$C$85*INDEX('Monthly Data'!Q:Q,Calculations!$C$116+MOD(AA197,Calculations!$C$118))+(1-Control!$C$7*Calculations!$C$87)*INDEX('Monthly Data'!R:R,Calculations!$C$116+MOD(AA197,Calculations!$C$118))</f>
        <v>3.8809817903524786E-2</v>
      </c>
      <c r="ER197" s="86">
        <f ca="1">Control!$C$7*Calculations!$C$82*INDEX('Monthly Data'!N:N,Calculations!$C$116+MOD(AB197,Calculations!$C$118))+Control!$C$7*Calculations!$C$83*INDEX('Monthly Data'!O:O,Calculations!$C$116+MOD(AB197,Calculations!$C$118))+Control!$C$7*Calculations!$C$84*INDEX('Monthly Data'!P:P,Calculations!$C$116+MOD(AB197,Calculations!$C$118))+Control!$C$7*Calculations!$C$85*INDEX('Monthly Data'!Q:Q,Calculations!$C$116+MOD(AB197,Calculations!$C$118))+(1-Control!$C$7*Calculations!$C$87)*INDEX('Monthly Data'!R:R,Calculations!$C$116+MOD(AB197,Calculations!$C$118))</f>
        <v>3.6332715283247441E-2</v>
      </c>
      <c r="ES197" s="86">
        <f ca="1">Control!$C$7*Calculations!$C$82*INDEX('Monthly Data'!N:N,Calculations!$C$116+MOD(AC197,Calculations!$C$118))+Control!$C$7*Calculations!$C$83*INDEX('Monthly Data'!O:O,Calculations!$C$116+MOD(AC197,Calculations!$C$118))+Control!$C$7*Calculations!$C$84*INDEX('Monthly Data'!P:P,Calculations!$C$116+MOD(AC197,Calculations!$C$118))+Control!$C$7*Calculations!$C$85*INDEX('Monthly Data'!Q:Q,Calculations!$C$116+MOD(AC197,Calculations!$C$118))+(1-Control!$C$7*Calculations!$C$87)*INDEX('Monthly Data'!R:R,Calculations!$C$116+MOD(AC197,Calculations!$C$118))</f>
        <v>5.8868730207813358E-3</v>
      </c>
      <c r="ET197" s="86">
        <f ca="1">Control!$C$7*Calculations!$C$82*INDEX('Monthly Data'!N:N,Calculations!$C$116+MOD(AD197,Calculations!$C$118))+Control!$C$7*Calculations!$C$83*INDEX('Monthly Data'!O:O,Calculations!$C$116+MOD(AD197,Calculations!$C$118))+Control!$C$7*Calculations!$C$84*INDEX('Monthly Data'!P:P,Calculations!$C$116+MOD(AD197,Calculations!$C$118))+Control!$C$7*Calculations!$C$85*INDEX('Monthly Data'!Q:Q,Calculations!$C$116+MOD(AD197,Calculations!$C$118))+(1-Control!$C$7*Calculations!$C$87)*INDEX('Monthly Data'!R:R,Calculations!$C$116+MOD(AD197,Calculations!$C$118))</f>
        <v>1.7831091590102856E-2</v>
      </c>
      <c r="EU197" s="86">
        <f ca="1">Control!$C$7*Calculations!$C$82*INDEX('Monthly Data'!N:N,Calculations!$C$116+MOD(AE197,Calculations!$C$118))+Control!$C$7*Calculations!$C$83*INDEX('Monthly Data'!O:O,Calculations!$C$116+MOD(AE197,Calculations!$C$118))+Control!$C$7*Calculations!$C$84*INDEX('Monthly Data'!P:P,Calculations!$C$116+MOD(AE197,Calculations!$C$118))+Control!$C$7*Calculations!$C$85*INDEX('Monthly Data'!Q:Q,Calculations!$C$116+MOD(AE197,Calculations!$C$118))+(1-Control!$C$7*Calculations!$C$87)*INDEX('Monthly Data'!R:R,Calculations!$C$116+MOD(AE197,Calculations!$C$118))</f>
        <v>2.766281641786093E-2</v>
      </c>
      <c r="EV197" s="86">
        <f ca="1">Control!$C$7*Calculations!$C$82*INDEX('Monthly Data'!N:N,Calculations!$C$116+MOD(AF197,Calculations!$C$118))+Control!$C$7*Calculations!$C$83*INDEX('Monthly Data'!O:O,Calculations!$C$116+MOD(AF197,Calculations!$C$118))+Control!$C$7*Calculations!$C$84*INDEX('Monthly Data'!P:P,Calculations!$C$116+MOD(AF197,Calculations!$C$118))+Control!$C$7*Calculations!$C$85*INDEX('Monthly Data'!Q:Q,Calculations!$C$116+MOD(AF197,Calculations!$C$118))+(1-Control!$C$7*Calculations!$C$87)*INDEX('Monthly Data'!R:R,Calculations!$C$116+MOD(AF197,Calculations!$C$118))</f>
        <v>1.1106855739851785E-2</v>
      </c>
      <c r="EW197" s="86">
        <f ca="1">Control!$C$7*Calculations!$C$82*INDEX('Monthly Data'!N:N,Calculations!$C$116+MOD(AG197,Calculations!$C$118))+Control!$C$7*Calculations!$C$83*INDEX('Monthly Data'!O:O,Calculations!$C$116+MOD(AG197,Calculations!$C$118))+Control!$C$7*Calculations!$C$84*INDEX('Monthly Data'!P:P,Calculations!$C$116+MOD(AG197,Calculations!$C$118))+Control!$C$7*Calculations!$C$85*INDEX('Monthly Data'!Q:Q,Calculations!$C$116+MOD(AG197,Calculations!$C$118))+(1-Control!$C$7*Calculations!$C$87)*INDEX('Monthly Data'!R:R,Calculations!$C$116+MOD(AG197,Calculations!$C$118))</f>
        <v>-9.839093431862074E-3</v>
      </c>
      <c r="EX197" s="86">
        <f ca="1">Control!$C$7*Calculations!$C$82*INDEX('Monthly Data'!N:N,Calculations!$C$116+MOD(AH197,Calculations!$C$118))+Control!$C$7*Calculations!$C$83*INDEX('Monthly Data'!O:O,Calculations!$C$116+MOD(AH197,Calculations!$C$118))+Control!$C$7*Calculations!$C$84*INDEX('Monthly Data'!P:P,Calculations!$C$116+MOD(AH197,Calculations!$C$118))+Control!$C$7*Calculations!$C$85*INDEX('Monthly Data'!Q:Q,Calculations!$C$116+MOD(AH197,Calculations!$C$118))+(1-Control!$C$7*Calculations!$C$87)*INDEX('Monthly Data'!R:R,Calculations!$C$116+MOD(AH197,Calculations!$C$118))</f>
        <v>5.1972609868760735E-3</v>
      </c>
      <c r="EY197" s="86">
        <f ca="1">Control!$C$7*Calculations!$C$82*INDEX('Monthly Data'!N:N,Calculations!$C$116+MOD(AI197,Calculations!$C$118))+Control!$C$7*Calculations!$C$83*INDEX('Monthly Data'!O:O,Calculations!$C$116+MOD(AI197,Calculations!$C$118))+Control!$C$7*Calculations!$C$84*INDEX('Monthly Data'!P:P,Calculations!$C$116+MOD(AI197,Calculations!$C$118))+Control!$C$7*Calculations!$C$85*INDEX('Monthly Data'!Q:Q,Calculations!$C$116+MOD(AI197,Calculations!$C$118))+(1-Control!$C$7*Calculations!$C$87)*INDEX('Monthly Data'!R:R,Calculations!$C$116+MOD(AI197,Calculations!$C$118))</f>
        <v>1.7073665854433945E-2</v>
      </c>
      <c r="EZ197" s="86">
        <f ca="1">Control!$C$7*Calculations!$C$82*INDEX('Monthly Data'!N:N,Calculations!$C$116+MOD(AJ197,Calculations!$C$118))+Control!$C$7*Calculations!$C$83*INDEX('Monthly Data'!O:O,Calculations!$C$116+MOD(AJ197,Calculations!$C$118))+Control!$C$7*Calculations!$C$84*INDEX('Monthly Data'!P:P,Calculations!$C$116+MOD(AJ197,Calculations!$C$118))+Control!$C$7*Calculations!$C$85*INDEX('Monthly Data'!Q:Q,Calculations!$C$116+MOD(AJ197,Calculations!$C$118))+(1-Control!$C$7*Calculations!$C$87)*INDEX('Monthly Data'!R:R,Calculations!$C$116+MOD(AJ197,Calculations!$C$118))</f>
        <v>6.3250222980707482E-3</v>
      </c>
      <c r="FA197" s="86">
        <f ca="1">Control!$C$7*Calculations!$C$82*INDEX('Monthly Data'!N:N,Calculations!$C$116+MOD(AK197,Calculations!$C$118))+Control!$C$7*Calculations!$C$83*INDEX('Monthly Data'!O:O,Calculations!$C$116+MOD(AK197,Calculations!$C$118))+Control!$C$7*Calculations!$C$84*INDEX('Monthly Data'!P:P,Calculations!$C$116+MOD(AK197,Calculations!$C$118))+Control!$C$7*Calculations!$C$85*INDEX('Monthly Data'!Q:Q,Calculations!$C$116+MOD(AK197,Calculations!$C$118))+(1-Control!$C$7*Calculations!$C$87)*INDEX('Monthly Data'!R:R,Calculations!$C$116+MOD(AK197,Calculations!$C$118))</f>
        <v>2.0524935548016137E-2</v>
      </c>
      <c r="FB197" s="86">
        <f ca="1">Control!$C$7*Calculations!$C$82*INDEX('Monthly Data'!N:N,Calculations!$C$116+MOD(AL197,Calculations!$C$118))+Control!$C$7*Calculations!$C$83*INDEX('Monthly Data'!O:O,Calculations!$C$116+MOD(AL197,Calculations!$C$118))+Control!$C$7*Calculations!$C$84*INDEX('Monthly Data'!P:P,Calculations!$C$116+MOD(AL197,Calculations!$C$118))+Control!$C$7*Calculations!$C$85*INDEX('Monthly Data'!Q:Q,Calculations!$C$116+MOD(AL197,Calculations!$C$118))+(1-Control!$C$7*Calculations!$C$87)*INDEX('Monthly Data'!R:R,Calculations!$C$116+MOD(AL197,Calculations!$C$118))</f>
        <v>-9.839093431862074E-3</v>
      </c>
      <c r="FC197" s="86">
        <f ca="1">Control!$C$7*Calculations!$C$82*INDEX('Monthly Data'!N:N,Calculations!$C$116+MOD(AM197,Calculations!$C$118))+Control!$C$7*Calculations!$C$83*INDEX('Monthly Data'!O:O,Calculations!$C$116+MOD(AM197,Calculations!$C$118))+Control!$C$7*Calculations!$C$84*INDEX('Monthly Data'!P:P,Calculations!$C$116+MOD(AM197,Calculations!$C$118))+Control!$C$7*Calculations!$C$85*INDEX('Monthly Data'!Q:Q,Calculations!$C$116+MOD(AM197,Calculations!$C$118))+(1-Control!$C$7*Calculations!$C$87)*INDEX('Monthly Data'!R:R,Calculations!$C$116+MOD(AM197,Calculations!$C$118))</f>
        <v>4.4327772793586687E-3</v>
      </c>
      <c r="FD197" s="86">
        <f ca="1">Control!$C$7*Calculations!$C$82*INDEX('Monthly Data'!N:N,Calculations!$C$116+MOD(AN197,Calculations!$C$118))+Control!$C$7*Calculations!$C$83*INDEX('Monthly Data'!O:O,Calculations!$C$116+MOD(AN197,Calculations!$C$118))+Control!$C$7*Calculations!$C$84*INDEX('Monthly Data'!P:P,Calculations!$C$116+MOD(AN197,Calculations!$C$118))+Control!$C$7*Calculations!$C$85*INDEX('Monthly Data'!Q:Q,Calculations!$C$116+MOD(AN197,Calculations!$C$118))+(1-Control!$C$7*Calculations!$C$87)*INDEX('Monthly Data'!R:R,Calculations!$C$116+MOD(AN197,Calculations!$C$118))</f>
        <v>-2.0259958308006688E-2</v>
      </c>
      <c r="FE197" s="86">
        <f ca="1">Control!$C$7*Calculations!$C$82*INDEX('Monthly Data'!N:N,Calculations!$C$116+MOD(AO197,Calculations!$C$118))+Control!$C$7*Calculations!$C$83*INDEX('Monthly Data'!O:O,Calculations!$C$116+MOD(AO197,Calculations!$C$118))+Control!$C$7*Calculations!$C$84*INDEX('Monthly Data'!P:P,Calculations!$C$116+MOD(AO197,Calculations!$C$118))+Control!$C$7*Calculations!$C$85*INDEX('Monthly Data'!Q:Q,Calculations!$C$116+MOD(AO197,Calculations!$C$118))+(1-Control!$C$7*Calculations!$C$87)*INDEX('Monthly Data'!R:R,Calculations!$C$116+MOD(AO197,Calculations!$C$118))</f>
        <v>1.5115046179922851E-2</v>
      </c>
      <c r="FF197" s="86">
        <f ca="1">Control!$C$7*Calculations!$C$82*INDEX('Monthly Data'!N:N,Calculations!$C$116+MOD(AP197,Calculations!$C$118))+Control!$C$7*Calculations!$C$83*INDEX('Monthly Data'!O:O,Calculations!$C$116+MOD(AP197,Calculations!$C$118))+Control!$C$7*Calculations!$C$84*INDEX('Monthly Data'!P:P,Calculations!$C$116+MOD(AP197,Calculations!$C$118))+Control!$C$7*Calculations!$C$85*INDEX('Monthly Data'!Q:Q,Calculations!$C$116+MOD(AP197,Calculations!$C$118))+(1-Control!$C$7*Calculations!$C$87)*INDEX('Monthly Data'!R:R,Calculations!$C$116+MOD(AP197,Calculations!$C$118))</f>
        <v>1.5216630695380906E-2</v>
      </c>
      <c r="FG197" s="86">
        <f ca="1">Control!$C$7*Calculations!$C$82*INDEX('Monthly Data'!N:N,Calculations!$C$116+MOD(AQ197,Calculations!$C$118))+Control!$C$7*Calculations!$C$83*INDEX('Monthly Data'!O:O,Calculations!$C$116+MOD(AQ197,Calculations!$C$118))+Control!$C$7*Calculations!$C$84*INDEX('Monthly Data'!P:P,Calculations!$C$116+MOD(AQ197,Calculations!$C$118))+Control!$C$7*Calculations!$C$85*INDEX('Monthly Data'!Q:Q,Calculations!$C$116+MOD(AQ197,Calculations!$C$118))+(1-Control!$C$7*Calculations!$C$87)*INDEX('Monthly Data'!R:R,Calculations!$C$116+MOD(AQ197,Calculations!$C$118))</f>
        <v>-7.5539743260223157E-3</v>
      </c>
      <c r="FH197" s="86">
        <f ca="1">Control!$C$7*Calculations!$C$82*INDEX('Monthly Data'!N:N,Calculations!$C$116+MOD(AR197,Calculations!$C$118))+Control!$C$7*Calculations!$C$83*INDEX('Monthly Data'!O:O,Calculations!$C$116+MOD(AR197,Calculations!$C$118))+Control!$C$7*Calculations!$C$84*INDEX('Monthly Data'!P:P,Calculations!$C$116+MOD(AR197,Calculations!$C$118))+Control!$C$7*Calculations!$C$85*INDEX('Monthly Data'!Q:Q,Calculations!$C$116+MOD(AR197,Calculations!$C$118))+(1-Control!$C$7*Calculations!$C$87)*INDEX('Monthly Data'!R:R,Calculations!$C$116+MOD(AR197,Calculations!$C$118))</f>
        <v>1.0018681835149534E-3</v>
      </c>
      <c r="FI197" s="86">
        <f ca="1">Control!$C$7*Calculations!$C$82*INDEX('Monthly Data'!N:N,Calculations!$C$116+MOD(AS197,Calculations!$C$118))+Control!$C$7*Calculations!$C$83*INDEX('Monthly Data'!O:O,Calculations!$C$116+MOD(AS197,Calculations!$C$118))+Control!$C$7*Calculations!$C$84*INDEX('Monthly Data'!P:P,Calculations!$C$116+MOD(AS197,Calculations!$C$118))+Control!$C$7*Calculations!$C$85*INDEX('Monthly Data'!Q:Q,Calculations!$C$116+MOD(AS197,Calculations!$C$118))+(1-Control!$C$7*Calculations!$C$87)*INDEX('Monthly Data'!R:R,Calculations!$C$116+MOD(AS197,Calculations!$C$118))</f>
        <v>1.2722494017511032E-2</v>
      </c>
      <c r="FJ197" s="86">
        <f ca="1">Control!$C$7*Calculations!$C$82*INDEX('Monthly Data'!N:N,Calculations!$C$116+MOD(AT197,Calculations!$C$118))+Control!$C$7*Calculations!$C$83*INDEX('Monthly Data'!O:O,Calculations!$C$116+MOD(AT197,Calculations!$C$118))+Control!$C$7*Calculations!$C$84*INDEX('Monthly Data'!P:P,Calculations!$C$116+MOD(AT197,Calculations!$C$118))+Control!$C$7*Calculations!$C$85*INDEX('Monthly Data'!Q:Q,Calculations!$C$116+MOD(AT197,Calculations!$C$118))+(1-Control!$C$7*Calculations!$C$87)*INDEX('Monthly Data'!R:R,Calculations!$C$116+MOD(AT197,Calculations!$C$118))</f>
        <v>7.9764341593600071E-3</v>
      </c>
      <c r="FK197" s="86">
        <f ca="1">Control!$C$7*Calculations!$C$82*INDEX('Monthly Data'!N:N,Calculations!$C$116+MOD(AU197,Calculations!$C$118))+Control!$C$7*Calculations!$C$83*INDEX('Monthly Data'!O:O,Calculations!$C$116+MOD(AU197,Calculations!$C$118))+Control!$C$7*Calculations!$C$84*INDEX('Monthly Data'!P:P,Calculations!$C$116+MOD(AU197,Calculations!$C$118))+Control!$C$7*Calculations!$C$85*INDEX('Monthly Data'!Q:Q,Calculations!$C$116+MOD(AU197,Calculations!$C$118))+(1-Control!$C$7*Calculations!$C$87)*INDEX('Monthly Data'!R:R,Calculations!$C$116+MOD(AU197,Calculations!$C$118))</f>
        <v>1.5115046179922851E-2</v>
      </c>
      <c r="FL197" s="86">
        <f ca="1">Control!$C$7*Calculations!$C$82*INDEX('Monthly Data'!N:N,Calculations!$C$116+MOD(AV197,Calculations!$C$118))+Control!$C$7*Calculations!$C$83*INDEX('Monthly Data'!O:O,Calculations!$C$116+MOD(AV197,Calculations!$C$118))+Control!$C$7*Calculations!$C$84*INDEX('Monthly Data'!P:P,Calculations!$C$116+MOD(AV197,Calculations!$C$118))+Control!$C$7*Calculations!$C$85*INDEX('Monthly Data'!Q:Q,Calculations!$C$116+MOD(AV197,Calculations!$C$118))+(1-Control!$C$7*Calculations!$C$87)*INDEX('Monthly Data'!R:R,Calculations!$C$116+MOD(AV197,Calculations!$C$118))</f>
        <v>-2.6378232493851243E-2</v>
      </c>
      <c r="FM197" s="86">
        <f ca="1">Control!$C$7*Calculations!$C$82*INDEX('Monthly Data'!N:N,Calculations!$C$116+MOD(AW197,Calculations!$C$118))+Control!$C$7*Calculations!$C$83*INDEX('Monthly Data'!O:O,Calculations!$C$116+MOD(AW197,Calculations!$C$118))+Control!$C$7*Calculations!$C$84*INDEX('Monthly Data'!P:P,Calculations!$C$116+MOD(AW197,Calculations!$C$118))+Control!$C$7*Calculations!$C$85*INDEX('Monthly Data'!Q:Q,Calculations!$C$116+MOD(AW197,Calculations!$C$118))+(1-Control!$C$7*Calculations!$C$87)*INDEX('Monthly Data'!R:R,Calculations!$C$116+MOD(AW197,Calculations!$C$118))</f>
        <v>-9.9526758408448549E-3</v>
      </c>
      <c r="FN197" s="86">
        <f ca="1">Control!$C$7*Calculations!$C$82*INDEX('Monthly Data'!N:N,Calculations!$C$116+MOD(AX197,Calculations!$C$118))+Control!$C$7*Calculations!$C$83*INDEX('Monthly Data'!O:O,Calculations!$C$116+MOD(AX197,Calculations!$C$118))+Control!$C$7*Calculations!$C$84*INDEX('Monthly Data'!P:P,Calculations!$C$116+MOD(AX197,Calculations!$C$118))+Control!$C$7*Calculations!$C$85*INDEX('Monthly Data'!Q:Q,Calculations!$C$116+MOD(AX197,Calculations!$C$118))+(1-Control!$C$7*Calculations!$C$87)*INDEX('Monthly Data'!R:R,Calculations!$C$116+MOD(AX197,Calculations!$C$118))</f>
        <v>1.5063457444773597E-2</v>
      </c>
      <c r="FO197" s="86">
        <f ca="1">Control!$C$7*Calculations!$C$82*INDEX('Monthly Data'!N:N,Calculations!$C$116+MOD(AY197,Calculations!$C$118))+Control!$C$7*Calculations!$C$83*INDEX('Monthly Data'!O:O,Calculations!$C$116+MOD(AY197,Calculations!$C$118))+Control!$C$7*Calculations!$C$84*INDEX('Monthly Data'!P:P,Calculations!$C$116+MOD(AY197,Calculations!$C$118))+Control!$C$7*Calculations!$C$85*INDEX('Monthly Data'!Q:Q,Calculations!$C$116+MOD(AY197,Calculations!$C$118))+(1-Control!$C$7*Calculations!$C$87)*INDEX('Monthly Data'!R:R,Calculations!$C$116+MOD(AY197,Calculations!$C$118))</f>
        <v>4.7768166384148329E-3</v>
      </c>
      <c r="FP197" s="86">
        <f ca="1">Control!$C$7*Calculations!$C$82*INDEX('Monthly Data'!N:N,Calculations!$C$116+MOD(AZ197,Calculations!$C$118))+Control!$C$7*Calculations!$C$83*INDEX('Monthly Data'!O:O,Calculations!$C$116+MOD(AZ197,Calculations!$C$118))+Control!$C$7*Calculations!$C$84*INDEX('Monthly Data'!P:P,Calculations!$C$116+MOD(AZ197,Calculations!$C$118))+Control!$C$7*Calculations!$C$85*INDEX('Monthly Data'!Q:Q,Calculations!$C$116+MOD(AZ197,Calculations!$C$118))+(1-Control!$C$7*Calculations!$C$87)*INDEX('Monthly Data'!R:R,Calculations!$C$116+MOD(AZ197,Calculations!$C$118))</f>
        <v>-1.880155173376722E-2</v>
      </c>
      <c r="FQ197" s="86">
        <f ca="1">Control!$C$7*Calculations!$C$82*INDEX('Monthly Data'!N:N,Calculations!$C$116+MOD(BA197,Calculations!$C$118))+Control!$C$7*Calculations!$C$83*INDEX('Monthly Data'!O:O,Calculations!$C$116+MOD(BA197,Calculations!$C$118))+Control!$C$7*Calculations!$C$84*INDEX('Monthly Data'!P:P,Calculations!$C$116+MOD(BA197,Calculations!$C$118))+Control!$C$7*Calculations!$C$85*INDEX('Monthly Data'!Q:Q,Calculations!$C$116+MOD(BA197,Calculations!$C$118))+(1-Control!$C$7*Calculations!$C$87)*INDEX('Monthly Data'!R:R,Calculations!$C$116+MOD(BA197,Calculations!$C$118))</f>
        <v>9.9787204839310462E-3</v>
      </c>
      <c r="FR197" s="86">
        <f ca="1">Control!$C$7*Calculations!$C$82*INDEX('Monthly Data'!N:N,Calculations!$C$116+MOD(BB197,Calculations!$C$118))+Control!$C$7*Calculations!$C$83*INDEX('Monthly Data'!O:O,Calculations!$C$116+MOD(BB197,Calculations!$C$118))+Control!$C$7*Calculations!$C$84*INDEX('Monthly Data'!P:P,Calculations!$C$116+MOD(BB197,Calculations!$C$118))+Control!$C$7*Calculations!$C$85*INDEX('Monthly Data'!Q:Q,Calculations!$C$116+MOD(BB197,Calculations!$C$118))+(1-Control!$C$7*Calculations!$C$87)*INDEX('Monthly Data'!R:R,Calculations!$C$116+MOD(BB197,Calculations!$C$118))</f>
        <v>3.4808428836917149E-3</v>
      </c>
      <c r="FS197" s="86">
        <f ca="1">Control!$C$7*Calculations!$C$82*INDEX('Monthly Data'!N:N,Calculations!$C$116+MOD(BC197,Calculations!$C$118))+Control!$C$7*Calculations!$C$83*INDEX('Monthly Data'!O:O,Calculations!$C$116+MOD(BC197,Calculations!$C$118))+Control!$C$7*Calculations!$C$84*INDEX('Monthly Data'!P:P,Calculations!$C$116+MOD(BC197,Calculations!$C$118))+Control!$C$7*Calculations!$C$85*INDEX('Monthly Data'!Q:Q,Calculations!$C$116+MOD(BC197,Calculations!$C$118))+(1-Control!$C$7*Calculations!$C$87)*INDEX('Monthly Data'!R:R,Calculations!$C$116+MOD(BC197,Calculations!$C$118))</f>
        <v>-3.53368065312233E-2</v>
      </c>
      <c r="FT197" s="86">
        <f ca="1">Control!$C$7*Calculations!$C$82*INDEX('Monthly Data'!N:N,Calculations!$C$116+MOD(BD197,Calculations!$C$118))+Control!$C$7*Calculations!$C$83*INDEX('Monthly Data'!O:O,Calculations!$C$116+MOD(BD197,Calculations!$C$118))+Control!$C$7*Calculations!$C$84*INDEX('Monthly Data'!P:P,Calculations!$C$116+MOD(BD197,Calculations!$C$118))+Control!$C$7*Calculations!$C$85*INDEX('Monthly Data'!Q:Q,Calculations!$C$116+MOD(BD197,Calculations!$C$118))+(1-Control!$C$7*Calculations!$C$87)*INDEX('Monthly Data'!R:R,Calculations!$C$116+MOD(BD197,Calculations!$C$118))</f>
        <v>3.5231336013669103E-2</v>
      </c>
      <c r="FU197" s="86">
        <f ca="1">Control!$C$7*Calculations!$C$82*INDEX('Monthly Data'!N:N,Calculations!$C$116+MOD(BE197,Calculations!$C$118))+Control!$C$7*Calculations!$C$83*INDEX('Monthly Data'!O:O,Calculations!$C$116+MOD(BE197,Calculations!$C$118))+Control!$C$7*Calculations!$C$84*INDEX('Monthly Data'!P:P,Calculations!$C$116+MOD(BE197,Calculations!$C$118))+Control!$C$7*Calculations!$C$85*INDEX('Monthly Data'!Q:Q,Calculations!$C$116+MOD(BE197,Calculations!$C$118))+(1-Control!$C$7*Calculations!$C$87)*INDEX('Monthly Data'!R:R,Calculations!$C$116+MOD(BE197,Calculations!$C$118))</f>
        <v>1.1106855739851785E-2</v>
      </c>
      <c r="FV197" s="86">
        <f ca="1">Control!$C$7*Calculations!$C$82*INDEX('Monthly Data'!N:N,Calculations!$C$116+MOD(BF197,Calculations!$C$118))+Control!$C$7*Calculations!$C$83*INDEX('Monthly Data'!O:O,Calculations!$C$116+MOD(BF197,Calculations!$C$118))+Control!$C$7*Calculations!$C$84*INDEX('Monthly Data'!P:P,Calculations!$C$116+MOD(BF197,Calculations!$C$118))+Control!$C$7*Calculations!$C$85*INDEX('Monthly Data'!Q:Q,Calculations!$C$116+MOD(BF197,Calculations!$C$118))+(1-Control!$C$7*Calculations!$C$87)*INDEX('Monthly Data'!R:R,Calculations!$C$116+MOD(BF197,Calculations!$C$118))</f>
        <v>-2.5168357537820856E-4</v>
      </c>
      <c r="FW197" s="86">
        <f ca="1">Control!$C$7*Calculations!$C$82*INDEX('Monthly Data'!N:N,Calculations!$C$116+MOD(BG197,Calculations!$C$118))+Control!$C$7*Calculations!$C$83*INDEX('Monthly Data'!O:O,Calculations!$C$116+MOD(BG197,Calculations!$C$118))+Control!$C$7*Calculations!$C$84*INDEX('Monthly Data'!P:P,Calculations!$C$116+MOD(BG197,Calculations!$C$118))+Control!$C$7*Calculations!$C$85*INDEX('Monthly Data'!Q:Q,Calculations!$C$116+MOD(BG197,Calculations!$C$118))+(1-Control!$C$7*Calculations!$C$87)*INDEX('Monthly Data'!R:R,Calculations!$C$116+MOD(BG197,Calculations!$C$118))</f>
        <v>2.3852824346838646E-2</v>
      </c>
      <c r="FX197" s="86">
        <f ca="1">Control!$C$7*Calculations!$C$82*INDEX('Monthly Data'!N:N,Calculations!$C$116+MOD(BH197,Calculations!$C$118))+Control!$C$7*Calculations!$C$83*INDEX('Monthly Data'!O:O,Calculations!$C$116+MOD(BH197,Calculations!$C$118))+Control!$C$7*Calculations!$C$84*INDEX('Monthly Data'!P:P,Calculations!$C$116+MOD(BH197,Calculations!$C$118))+Control!$C$7*Calculations!$C$85*INDEX('Monthly Data'!Q:Q,Calculations!$C$116+MOD(BH197,Calculations!$C$118))+(1-Control!$C$7*Calculations!$C$87)*INDEX('Monthly Data'!R:R,Calculations!$C$116+MOD(BH197,Calculations!$C$118))</f>
        <v>1.3423979074716584E-2</v>
      </c>
      <c r="FY197" s="86">
        <f ca="1">Control!$C$7*Calculations!$C$82*INDEX('Monthly Data'!N:N,Calculations!$C$116+MOD(BI197,Calculations!$C$118))+Control!$C$7*Calculations!$C$83*INDEX('Monthly Data'!O:O,Calculations!$C$116+MOD(BI197,Calculations!$C$118))+Control!$C$7*Calculations!$C$84*INDEX('Monthly Data'!P:P,Calculations!$C$116+MOD(BI197,Calculations!$C$118))+Control!$C$7*Calculations!$C$85*INDEX('Monthly Data'!Q:Q,Calculations!$C$116+MOD(BI197,Calculations!$C$118))+(1-Control!$C$7*Calculations!$C$87)*INDEX('Monthly Data'!R:R,Calculations!$C$116+MOD(BI197,Calculations!$C$118))</f>
        <v>-2.0269389991732112E-2</v>
      </c>
      <c r="FZ197" s="86">
        <f ca="1">Control!$C$7*Calculations!$C$82*INDEX('Monthly Data'!N:N,Calculations!$C$116+MOD(BJ197,Calculations!$C$118))+Control!$C$7*Calculations!$C$83*INDEX('Monthly Data'!O:O,Calculations!$C$116+MOD(BJ197,Calculations!$C$118))+Control!$C$7*Calculations!$C$84*INDEX('Monthly Data'!P:P,Calculations!$C$116+MOD(BJ197,Calculations!$C$118))+Control!$C$7*Calculations!$C$85*INDEX('Monthly Data'!Q:Q,Calculations!$C$116+MOD(BJ197,Calculations!$C$118))+(1-Control!$C$7*Calculations!$C$87)*INDEX('Monthly Data'!R:R,Calculations!$C$116+MOD(BJ197,Calculations!$C$118))</f>
        <v>-9.5555592256394619E-3</v>
      </c>
      <c r="GA197" s="86">
        <f ca="1">Control!$C$7*Calculations!$C$82*INDEX('Monthly Data'!N:N,Calculations!$C$116+MOD(BK197,Calculations!$C$118))+Control!$C$7*Calculations!$C$83*INDEX('Monthly Data'!O:O,Calculations!$C$116+MOD(BK197,Calculations!$C$118))+Control!$C$7*Calculations!$C$84*INDEX('Monthly Data'!P:P,Calculations!$C$116+MOD(BK197,Calculations!$C$118))+Control!$C$7*Calculations!$C$85*INDEX('Monthly Data'!Q:Q,Calculations!$C$116+MOD(BK197,Calculations!$C$118))+(1-Control!$C$7*Calculations!$C$87)*INDEX('Monthly Data'!R:R,Calculations!$C$116+MOD(BK197,Calculations!$C$118))</f>
        <v>6.2631896128884862E-3</v>
      </c>
      <c r="GB197" s="86">
        <f ca="1">Control!$C$7*Calculations!$C$82*INDEX('Monthly Data'!N:N,Calculations!$C$116+MOD(BL197,Calculations!$C$118))+Control!$C$7*Calculations!$C$83*INDEX('Monthly Data'!O:O,Calculations!$C$116+MOD(BL197,Calculations!$C$118))+Control!$C$7*Calculations!$C$84*INDEX('Monthly Data'!P:P,Calculations!$C$116+MOD(BL197,Calculations!$C$118))+Control!$C$7*Calculations!$C$85*INDEX('Monthly Data'!Q:Q,Calculations!$C$116+MOD(BL197,Calculations!$C$118))+(1-Control!$C$7*Calculations!$C$87)*INDEX('Monthly Data'!R:R,Calculations!$C$116+MOD(BL197,Calculations!$C$118))</f>
        <v>2.5790695379256122E-2</v>
      </c>
      <c r="GC197" s="86">
        <f ca="1">Control!$C$7*Calculations!$C$82*INDEX('Monthly Data'!N:N,Calculations!$C$116+MOD(BM197,Calculations!$C$118))+Control!$C$7*Calculations!$C$83*INDEX('Monthly Data'!O:O,Calculations!$C$116+MOD(BM197,Calculations!$C$118))+Control!$C$7*Calculations!$C$84*INDEX('Monthly Data'!P:P,Calculations!$C$116+MOD(BM197,Calculations!$C$118))+Control!$C$7*Calculations!$C$85*INDEX('Monthly Data'!Q:Q,Calculations!$C$116+MOD(BM197,Calculations!$C$118))+(1-Control!$C$7*Calculations!$C$87)*INDEX('Monthly Data'!R:R,Calculations!$C$116+MOD(BM197,Calculations!$C$118))</f>
        <v>-2.0269389991732112E-2</v>
      </c>
      <c r="GD197" s="86">
        <f ca="1">Control!$C$7*Calculations!$C$82*INDEX('Monthly Data'!N:N,Calculations!$C$116+MOD(BN197,Calculations!$C$118))+Control!$C$7*Calculations!$C$83*INDEX('Monthly Data'!O:O,Calculations!$C$116+MOD(BN197,Calculations!$C$118))+Control!$C$7*Calculations!$C$84*INDEX('Monthly Data'!P:P,Calculations!$C$116+MOD(BN197,Calculations!$C$118))+Control!$C$7*Calculations!$C$85*INDEX('Monthly Data'!Q:Q,Calculations!$C$116+MOD(BN197,Calculations!$C$118))+(1-Control!$C$7*Calculations!$C$87)*INDEX('Monthly Data'!R:R,Calculations!$C$116+MOD(BN197,Calculations!$C$118))</f>
        <v>-1.1360801645249321E-2</v>
      </c>
      <c r="GE197" s="86">
        <f ca="1">Control!$C$7*Calculations!$C$82*INDEX('Monthly Data'!N:N,Calculations!$C$116+MOD(BO197,Calculations!$C$118))+Control!$C$7*Calculations!$C$83*INDEX('Monthly Data'!O:O,Calculations!$C$116+MOD(BO197,Calculations!$C$118))+Control!$C$7*Calculations!$C$84*INDEX('Monthly Data'!P:P,Calculations!$C$116+MOD(BO197,Calculations!$C$118))+Control!$C$7*Calculations!$C$85*INDEX('Monthly Data'!Q:Q,Calculations!$C$116+MOD(BO197,Calculations!$C$118))+(1-Control!$C$7*Calculations!$C$87)*INDEX('Monthly Data'!R:R,Calculations!$C$116+MOD(BO197,Calculations!$C$118))</f>
        <v>7.7184133340106598E-3</v>
      </c>
      <c r="GF197" s="86">
        <f ca="1">Control!$C$7*Calculations!$C$82*INDEX('Monthly Data'!N:N,Calculations!$C$116+MOD(BP197,Calculations!$C$118))+Control!$C$7*Calculations!$C$83*INDEX('Monthly Data'!O:O,Calculations!$C$116+MOD(BP197,Calculations!$C$118))+Control!$C$7*Calculations!$C$84*INDEX('Monthly Data'!P:P,Calculations!$C$116+MOD(BP197,Calculations!$C$118))+Control!$C$7*Calculations!$C$85*INDEX('Monthly Data'!Q:Q,Calculations!$C$116+MOD(BP197,Calculations!$C$118))+(1-Control!$C$7*Calculations!$C$87)*INDEX('Monthly Data'!R:R,Calculations!$C$116+MOD(BP197,Calculations!$C$118))</f>
        <v>-3.8554137824290124E-2</v>
      </c>
      <c r="GG197" s="86">
        <f ca="1">Control!$C$7*Calculations!$C$82*INDEX('Monthly Data'!N:N,Calculations!$C$116+MOD(BQ197,Calculations!$C$118))+Control!$C$7*Calculations!$C$83*INDEX('Monthly Data'!O:O,Calculations!$C$116+MOD(BQ197,Calculations!$C$118))+Control!$C$7*Calculations!$C$84*INDEX('Monthly Data'!P:P,Calculations!$C$116+MOD(BQ197,Calculations!$C$118))+Control!$C$7*Calculations!$C$85*INDEX('Monthly Data'!Q:Q,Calculations!$C$116+MOD(BQ197,Calculations!$C$118))+(1-Control!$C$7*Calculations!$C$87)*INDEX('Monthly Data'!R:R,Calculations!$C$116+MOD(BQ197,Calculations!$C$118))</f>
        <v>5.1279584938936244E-2</v>
      </c>
      <c r="GH197" s="86">
        <f ca="1">Control!$C$7*Calculations!$C$82*INDEX('Monthly Data'!N:N,Calculations!$C$116+MOD(BR197,Calculations!$C$118))+Control!$C$7*Calculations!$C$83*INDEX('Monthly Data'!O:O,Calculations!$C$116+MOD(BR197,Calculations!$C$118))+Control!$C$7*Calculations!$C$84*INDEX('Monthly Data'!P:P,Calculations!$C$116+MOD(BR197,Calculations!$C$118))+Control!$C$7*Calculations!$C$85*INDEX('Monthly Data'!Q:Q,Calculations!$C$116+MOD(BR197,Calculations!$C$118))+(1-Control!$C$7*Calculations!$C$87)*INDEX('Monthly Data'!R:R,Calculations!$C$116+MOD(BR197,Calculations!$C$118))</f>
        <v>1.0627294914941248E-2</v>
      </c>
      <c r="GI197" s="86">
        <f ca="1">Control!$C$7*Calculations!$C$82*INDEX('Monthly Data'!N:N,Calculations!$C$116+MOD(BS197,Calculations!$C$118))+Control!$C$7*Calculations!$C$83*INDEX('Monthly Data'!O:O,Calculations!$C$116+MOD(BS197,Calculations!$C$118))+Control!$C$7*Calculations!$C$84*INDEX('Monthly Data'!P:P,Calculations!$C$116+MOD(BS197,Calculations!$C$118))+Control!$C$7*Calculations!$C$85*INDEX('Monthly Data'!Q:Q,Calculations!$C$116+MOD(BS197,Calculations!$C$118))+(1-Control!$C$7*Calculations!$C$87)*INDEX('Monthly Data'!R:R,Calculations!$C$116+MOD(BS197,Calculations!$C$118))</f>
        <v>-1.8530040247387896E-2</v>
      </c>
      <c r="GJ197" s="86">
        <f ca="1">Control!$C$7*Calculations!$C$82*INDEX('Monthly Data'!N:N,Calculations!$C$116+MOD(BT197,Calculations!$C$118))+Control!$C$7*Calculations!$C$83*INDEX('Monthly Data'!O:O,Calculations!$C$116+MOD(BT197,Calculations!$C$118))+Control!$C$7*Calculations!$C$84*INDEX('Monthly Data'!P:P,Calculations!$C$116+MOD(BT197,Calculations!$C$118))+Control!$C$7*Calculations!$C$85*INDEX('Monthly Data'!Q:Q,Calculations!$C$116+MOD(BT197,Calculations!$C$118))+(1-Control!$C$7*Calculations!$C$87)*INDEX('Monthly Data'!R:R,Calculations!$C$116+MOD(BT197,Calculations!$C$118))</f>
        <v>1.5115046179922851E-2</v>
      </c>
      <c r="GK197" s="86">
        <f ca="1">Control!$C$7*Calculations!$C$82*INDEX('Monthly Data'!N:N,Calculations!$C$116+MOD(BU197,Calculations!$C$118))+Control!$C$7*Calculations!$C$83*INDEX('Monthly Data'!O:O,Calculations!$C$116+MOD(BU197,Calculations!$C$118))+Control!$C$7*Calculations!$C$84*INDEX('Monthly Data'!P:P,Calculations!$C$116+MOD(BU197,Calculations!$C$118))+Control!$C$7*Calculations!$C$85*INDEX('Monthly Data'!Q:Q,Calculations!$C$116+MOD(BU197,Calculations!$C$118))+(1-Control!$C$7*Calculations!$C$87)*INDEX('Monthly Data'!R:R,Calculations!$C$116+MOD(BU197,Calculations!$C$118))</f>
        <v>1.1704119272391494E-2</v>
      </c>
      <c r="GL197" s="86">
        <f ca="1">Control!$C$7*Calculations!$C$82*INDEX('Monthly Data'!N:N,Calculations!$C$116+MOD(BV197,Calculations!$C$118))+Control!$C$7*Calculations!$C$83*INDEX('Monthly Data'!O:O,Calculations!$C$116+MOD(BV197,Calculations!$C$118))+Control!$C$7*Calculations!$C$84*INDEX('Monthly Data'!P:P,Calculations!$C$116+MOD(BV197,Calculations!$C$118))+Control!$C$7*Calculations!$C$85*INDEX('Monthly Data'!Q:Q,Calculations!$C$116+MOD(BV197,Calculations!$C$118))+(1-Control!$C$7*Calculations!$C$87)*INDEX('Monthly Data'!R:R,Calculations!$C$116+MOD(BV197,Calculations!$C$118))</f>
        <v>1.1809891087585166E-2</v>
      </c>
      <c r="GM197" s="86">
        <f ca="1">Control!$C$7*Calculations!$C$82*INDEX('Monthly Data'!N:N,Calculations!$C$116+MOD(BW197,Calculations!$C$118))+Control!$C$7*Calculations!$C$83*INDEX('Monthly Data'!O:O,Calculations!$C$116+MOD(BW197,Calculations!$C$118))+Control!$C$7*Calculations!$C$84*INDEX('Monthly Data'!P:P,Calculations!$C$116+MOD(BW197,Calculations!$C$118))+Control!$C$7*Calculations!$C$85*INDEX('Monthly Data'!Q:Q,Calculations!$C$116+MOD(BW197,Calculations!$C$118))+(1-Control!$C$7*Calculations!$C$87)*INDEX('Monthly Data'!R:R,Calculations!$C$116+MOD(BW197,Calculations!$C$118))</f>
        <v>5.8868730207813358E-3</v>
      </c>
      <c r="GN197" s="86">
        <f ca="1">Control!$C$7*Calculations!$C$82*INDEX('Monthly Data'!N:N,Calculations!$C$116+MOD(BX197,Calculations!$C$118))+Control!$C$7*Calculations!$C$83*INDEX('Monthly Data'!O:O,Calculations!$C$116+MOD(BX197,Calculations!$C$118))+Control!$C$7*Calculations!$C$84*INDEX('Monthly Data'!P:P,Calculations!$C$116+MOD(BX197,Calculations!$C$118))+Control!$C$7*Calculations!$C$85*INDEX('Monthly Data'!Q:Q,Calculations!$C$116+MOD(BX197,Calculations!$C$118))+(1-Control!$C$7*Calculations!$C$87)*INDEX('Monthly Data'!R:R,Calculations!$C$116+MOD(BX197,Calculations!$C$118))</f>
        <v>3.8809817903524786E-2</v>
      </c>
      <c r="GO197" s="86">
        <f ca="1">Control!$C$7*Calculations!$C$82*INDEX('Monthly Data'!N:N,Calculations!$C$116+MOD(BY197,Calculations!$C$118))+Control!$C$7*Calculations!$C$83*INDEX('Monthly Data'!O:O,Calculations!$C$116+MOD(BY197,Calculations!$C$118))+Control!$C$7*Calculations!$C$84*INDEX('Monthly Data'!P:P,Calculations!$C$116+MOD(BY197,Calculations!$C$118))+Control!$C$7*Calculations!$C$85*INDEX('Monthly Data'!Q:Q,Calculations!$C$116+MOD(BY197,Calculations!$C$118))+(1-Control!$C$7*Calculations!$C$87)*INDEX('Monthly Data'!R:R,Calculations!$C$116+MOD(BY197,Calculations!$C$118))</f>
        <v>1.9073822767906517E-2</v>
      </c>
      <c r="GP197" s="86">
        <f ca="1">Control!$C$7*Calculations!$C$82*INDEX('Monthly Data'!N:N,Calculations!$C$116+MOD(BZ197,Calculations!$C$118))+Control!$C$7*Calculations!$C$83*INDEX('Monthly Data'!O:O,Calculations!$C$116+MOD(BZ197,Calculations!$C$118))+Control!$C$7*Calculations!$C$84*INDEX('Monthly Data'!P:P,Calculations!$C$116+MOD(BZ197,Calculations!$C$118))+Control!$C$7*Calculations!$C$85*INDEX('Monthly Data'!Q:Q,Calculations!$C$116+MOD(BZ197,Calculations!$C$118))+(1-Control!$C$7*Calculations!$C$87)*INDEX('Monthly Data'!R:R,Calculations!$C$116+MOD(BZ197,Calculations!$C$118))</f>
        <v>7.3538285850108537E-3</v>
      </c>
      <c r="GQ197" s="86">
        <f ca="1">Control!$C$7*Calculations!$C$82*INDEX('Monthly Data'!N:N,Calculations!$C$116+MOD(CA197,Calculations!$C$118))+Control!$C$7*Calculations!$C$83*INDEX('Monthly Data'!O:O,Calculations!$C$116+MOD(CA197,Calculations!$C$118))+Control!$C$7*Calculations!$C$84*INDEX('Monthly Data'!P:P,Calculations!$C$116+MOD(CA197,Calculations!$C$118))+Control!$C$7*Calculations!$C$85*INDEX('Monthly Data'!Q:Q,Calculations!$C$116+MOD(CA197,Calculations!$C$118))+(1-Control!$C$7*Calculations!$C$87)*INDEX('Monthly Data'!R:R,Calculations!$C$116+MOD(CA197,Calculations!$C$118))</f>
        <v>-3.53368065312233E-2</v>
      </c>
      <c r="GR197" s="86">
        <f ca="1">Control!$C$7*Calculations!$C$82*INDEX('Monthly Data'!N:N,Calculations!$C$116+MOD(CB197,Calculations!$C$118))+Control!$C$7*Calculations!$C$83*INDEX('Monthly Data'!O:O,Calculations!$C$116+MOD(CB197,Calculations!$C$118))+Control!$C$7*Calculations!$C$84*INDEX('Monthly Data'!P:P,Calculations!$C$116+MOD(CB197,Calculations!$C$118))+Control!$C$7*Calculations!$C$85*INDEX('Monthly Data'!Q:Q,Calculations!$C$116+MOD(CB197,Calculations!$C$118))+(1-Control!$C$7*Calculations!$C$87)*INDEX('Monthly Data'!R:R,Calculations!$C$116+MOD(CB197,Calculations!$C$118))</f>
        <v>2.0524935548016137E-2</v>
      </c>
      <c r="GS197" s="86">
        <f ca="1">Control!$C$7*Calculations!$C$82*INDEX('Monthly Data'!N:N,Calculations!$C$116+MOD(CC197,Calculations!$C$118))+Control!$C$7*Calculations!$C$83*INDEX('Monthly Data'!O:O,Calculations!$C$116+MOD(CC197,Calculations!$C$118))+Control!$C$7*Calculations!$C$84*INDEX('Monthly Data'!P:P,Calculations!$C$116+MOD(CC197,Calculations!$C$118))+Control!$C$7*Calculations!$C$85*INDEX('Monthly Data'!Q:Q,Calculations!$C$116+MOD(CC197,Calculations!$C$118))+(1-Control!$C$7*Calculations!$C$87)*INDEX('Monthly Data'!R:R,Calculations!$C$116+MOD(CC197,Calculations!$C$118))</f>
        <v>1.7472933988537529E-2</v>
      </c>
      <c r="GT197" s="86">
        <f ca="1">Control!$C$7*Calculations!$C$82*INDEX('Monthly Data'!N:N,Calculations!$C$116+MOD(CD197,Calculations!$C$118))+Control!$C$7*Calculations!$C$83*INDEX('Monthly Data'!O:O,Calculations!$C$116+MOD(CD197,Calculations!$C$118))+Control!$C$7*Calculations!$C$84*INDEX('Monthly Data'!P:P,Calculations!$C$116+MOD(CD197,Calculations!$C$118))+Control!$C$7*Calculations!$C$85*INDEX('Monthly Data'!Q:Q,Calculations!$C$116+MOD(CD197,Calculations!$C$118))+(1-Control!$C$7*Calculations!$C$87)*INDEX('Monthly Data'!R:R,Calculations!$C$116+MOD(CD197,Calculations!$C$118))</f>
        <v>2.3307359621218403E-2</v>
      </c>
      <c r="GU197" s="86">
        <f ca="1">Control!$C$7*Calculations!$C$82*INDEX('Monthly Data'!N:N,Calculations!$C$116+MOD(CE197,Calculations!$C$118))+Control!$C$7*Calculations!$C$83*INDEX('Monthly Data'!O:O,Calculations!$C$116+MOD(CE197,Calculations!$C$118))+Control!$C$7*Calculations!$C$84*INDEX('Monthly Data'!P:P,Calculations!$C$116+MOD(CE197,Calculations!$C$118))+Control!$C$7*Calculations!$C$85*INDEX('Monthly Data'!Q:Q,Calculations!$C$116+MOD(CE197,Calculations!$C$118))+(1-Control!$C$7*Calculations!$C$87)*INDEX('Monthly Data'!R:R,Calculations!$C$116+MOD(CE197,Calculations!$C$118))</f>
        <v>-2.6378232493851243E-2</v>
      </c>
      <c r="GV197" s="86">
        <f ca="1">Control!$C$7*Calculations!$C$82*INDEX('Monthly Data'!N:N,Calculations!$C$116+MOD(CF197,Calculations!$C$118))+Control!$C$7*Calculations!$C$83*INDEX('Monthly Data'!O:O,Calculations!$C$116+MOD(CF197,Calculations!$C$118))+Control!$C$7*Calculations!$C$84*INDEX('Monthly Data'!P:P,Calculations!$C$116+MOD(CF197,Calculations!$C$118))+Control!$C$7*Calculations!$C$85*INDEX('Monthly Data'!Q:Q,Calculations!$C$116+MOD(CF197,Calculations!$C$118))+(1-Control!$C$7*Calculations!$C$87)*INDEX('Monthly Data'!R:R,Calculations!$C$116+MOD(CF197,Calculations!$C$118))</f>
        <v>1.5115046179922851E-2</v>
      </c>
      <c r="GW197" s="86">
        <f ca="1">Control!$C$7*Calculations!$C$82*INDEX('Monthly Data'!N:N,Calculations!$C$116+MOD(CG197,Calculations!$C$118))+Control!$C$7*Calculations!$C$83*INDEX('Monthly Data'!O:O,Calculations!$C$116+MOD(CG197,Calculations!$C$118))+Control!$C$7*Calculations!$C$84*INDEX('Monthly Data'!P:P,Calculations!$C$116+MOD(CG197,Calculations!$C$118))+Control!$C$7*Calculations!$C$85*INDEX('Monthly Data'!Q:Q,Calculations!$C$116+MOD(CG197,Calculations!$C$118))+(1-Control!$C$7*Calculations!$C$87)*INDEX('Monthly Data'!R:R,Calculations!$C$116+MOD(CG197,Calculations!$C$118))</f>
        <v>-9.5555592256394619E-3</v>
      </c>
      <c r="GX197" s="86">
        <f ca="1">Control!$C$7*Calculations!$C$82*INDEX('Monthly Data'!N:N,Calculations!$C$116+MOD(CH197,Calculations!$C$118))+Control!$C$7*Calculations!$C$83*INDEX('Monthly Data'!O:O,Calculations!$C$116+MOD(CH197,Calculations!$C$118))+Control!$C$7*Calculations!$C$84*INDEX('Monthly Data'!P:P,Calculations!$C$116+MOD(CH197,Calculations!$C$118))+Control!$C$7*Calculations!$C$85*INDEX('Monthly Data'!Q:Q,Calculations!$C$116+MOD(CH197,Calculations!$C$118))+(1-Control!$C$7*Calculations!$C$87)*INDEX('Monthly Data'!R:R,Calculations!$C$116+MOD(CH197,Calculations!$C$118))</f>
        <v>5.3309355465453899E-3</v>
      </c>
      <c r="GY197" s="86">
        <f ca="1">Control!$C$7*Calculations!$C$82*INDEX('Monthly Data'!N:N,Calculations!$C$116+MOD(CI197,Calculations!$C$118))+Control!$C$7*Calculations!$C$83*INDEX('Monthly Data'!O:O,Calculations!$C$116+MOD(CI197,Calculations!$C$118))+Control!$C$7*Calculations!$C$84*INDEX('Monthly Data'!P:P,Calculations!$C$116+MOD(CI197,Calculations!$C$118))+Control!$C$7*Calculations!$C$85*INDEX('Monthly Data'!Q:Q,Calculations!$C$116+MOD(CI197,Calculations!$C$118))+(1-Control!$C$7*Calculations!$C$87)*INDEX('Monthly Data'!R:R,Calculations!$C$116+MOD(CI197,Calculations!$C$118))</f>
        <v>-1.9947061878162777E-2</v>
      </c>
      <c r="GZ197" s="86">
        <f ca="1">Control!$C$7*Calculations!$C$82*INDEX('Monthly Data'!N:N,Calculations!$C$116+MOD(CJ197,Calculations!$C$118))+Control!$C$7*Calculations!$C$83*INDEX('Monthly Data'!O:O,Calculations!$C$116+MOD(CJ197,Calculations!$C$118))+Control!$C$7*Calculations!$C$84*INDEX('Monthly Data'!P:P,Calculations!$C$116+MOD(CJ197,Calculations!$C$118))+Control!$C$7*Calculations!$C$85*INDEX('Monthly Data'!Q:Q,Calculations!$C$116+MOD(CJ197,Calculations!$C$118))+(1-Control!$C$7*Calculations!$C$87)*INDEX('Monthly Data'!R:R,Calculations!$C$116+MOD(CJ197,Calculations!$C$118))</f>
        <v>-9.5555592256394619E-3</v>
      </c>
      <c r="HA197" s="86">
        <f ca="1">Control!$C$7*Calculations!$C$82*INDEX('Monthly Data'!N:N,Calculations!$C$116+MOD(CK197,Calculations!$C$118))+Control!$C$7*Calculations!$C$83*INDEX('Monthly Data'!O:O,Calculations!$C$116+MOD(CK197,Calculations!$C$118))+Control!$C$7*Calculations!$C$84*INDEX('Monthly Data'!P:P,Calculations!$C$116+MOD(CK197,Calculations!$C$118))+Control!$C$7*Calculations!$C$85*INDEX('Monthly Data'!Q:Q,Calculations!$C$116+MOD(CK197,Calculations!$C$118))+(1-Control!$C$7*Calculations!$C$87)*INDEX('Monthly Data'!R:R,Calculations!$C$116+MOD(CK197,Calculations!$C$118))</f>
        <v>8.4240675975201049E-3</v>
      </c>
      <c r="HB197" s="86">
        <f ca="1">Control!$C$7*Calculations!$C$82*INDEX('Monthly Data'!N:N,Calculations!$C$116+MOD(CL197,Calculations!$C$118))+Control!$C$7*Calculations!$C$83*INDEX('Monthly Data'!O:O,Calculations!$C$116+MOD(CL197,Calculations!$C$118))+Control!$C$7*Calculations!$C$84*INDEX('Monthly Data'!P:P,Calculations!$C$116+MOD(CL197,Calculations!$C$118))+Control!$C$7*Calculations!$C$85*INDEX('Monthly Data'!Q:Q,Calculations!$C$116+MOD(CL197,Calculations!$C$118))+(1-Control!$C$7*Calculations!$C$87)*INDEX('Monthly Data'!R:R,Calculations!$C$116+MOD(CL197,Calculations!$C$118))</f>
        <v>7.7184133340106598E-3</v>
      </c>
      <c r="HC197" s="86">
        <f ca="1">Control!$C$7*Calculations!$C$82*INDEX('Monthly Data'!N:N,Calculations!$C$116+MOD(CM197,Calculations!$C$118))+Control!$C$7*Calculations!$C$83*INDEX('Monthly Data'!O:O,Calculations!$C$116+MOD(CM197,Calculations!$C$118))+Control!$C$7*Calculations!$C$84*INDEX('Monthly Data'!P:P,Calculations!$C$116+MOD(CM197,Calculations!$C$118))+Control!$C$7*Calculations!$C$85*INDEX('Monthly Data'!Q:Q,Calculations!$C$116+MOD(CM197,Calculations!$C$118))+(1-Control!$C$7*Calculations!$C$87)*INDEX('Monthly Data'!R:R,Calculations!$C$116+MOD(CM197,Calculations!$C$118))</f>
        <v>2.4842166689046628E-2</v>
      </c>
      <c r="HD197" s="86">
        <f ca="1">Control!$C$7*Calculations!$C$82*INDEX('Monthly Data'!N:N,Calculations!$C$116+MOD(CN197,Calculations!$C$118))+Control!$C$7*Calculations!$C$83*INDEX('Monthly Data'!O:O,Calculations!$C$116+MOD(CN197,Calculations!$C$118))+Control!$C$7*Calculations!$C$84*INDEX('Monthly Data'!P:P,Calculations!$C$116+MOD(CN197,Calculations!$C$118))+Control!$C$7*Calculations!$C$85*INDEX('Monthly Data'!Q:Q,Calculations!$C$116+MOD(CN197,Calculations!$C$118))+(1-Control!$C$7*Calculations!$C$87)*INDEX('Monthly Data'!R:R,Calculations!$C$116+MOD(CN197,Calculations!$C$118))</f>
        <v>2.4470405846852006E-3</v>
      </c>
      <c r="HE197" s="86">
        <f ca="1">Control!$C$7*Calculations!$C$82*INDEX('Monthly Data'!N:N,Calculations!$C$116+MOD(CO197,Calculations!$C$118))+Control!$C$7*Calculations!$C$83*INDEX('Monthly Data'!O:O,Calculations!$C$116+MOD(CO197,Calculations!$C$118))+Control!$C$7*Calculations!$C$84*INDEX('Monthly Data'!P:P,Calculations!$C$116+MOD(CO197,Calculations!$C$118))+Control!$C$7*Calculations!$C$85*INDEX('Monthly Data'!Q:Q,Calculations!$C$116+MOD(CO197,Calculations!$C$118))+(1-Control!$C$7*Calculations!$C$87)*INDEX('Monthly Data'!R:R,Calculations!$C$116+MOD(CO197,Calculations!$C$118))</f>
        <v>3.6332715283247441E-2</v>
      </c>
      <c r="HF197" s="86">
        <f ca="1">Control!$C$7*Calculations!$C$82*INDEX('Monthly Data'!N:N,Calculations!$C$116+MOD(CP197,Calculations!$C$118))+Control!$C$7*Calculations!$C$83*INDEX('Monthly Data'!O:O,Calculations!$C$116+MOD(CP197,Calculations!$C$118))+Control!$C$7*Calculations!$C$84*INDEX('Monthly Data'!P:P,Calculations!$C$116+MOD(CP197,Calculations!$C$118))+Control!$C$7*Calculations!$C$85*INDEX('Monthly Data'!Q:Q,Calculations!$C$116+MOD(CP197,Calculations!$C$118))+(1-Control!$C$7*Calculations!$C$87)*INDEX('Monthly Data'!R:R,Calculations!$C$116+MOD(CP197,Calculations!$C$118))</f>
        <v>1.3891563624307685E-2</v>
      </c>
      <c r="HG197" s="86">
        <f ca="1">Control!$C$7*Calculations!$C$82*INDEX('Monthly Data'!N:N,Calculations!$C$116+MOD(CQ197,Calculations!$C$118))+Control!$C$7*Calculations!$C$83*INDEX('Monthly Data'!O:O,Calculations!$C$116+MOD(CQ197,Calculations!$C$118))+Control!$C$7*Calculations!$C$84*INDEX('Monthly Data'!P:P,Calculations!$C$116+MOD(CQ197,Calculations!$C$118))+Control!$C$7*Calculations!$C$85*INDEX('Monthly Data'!Q:Q,Calculations!$C$116+MOD(CQ197,Calculations!$C$118))+(1-Control!$C$7*Calculations!$C$87)*INDEX('Monthly Data'!R:R,Calculations!$C$116+MOD(CQ197,Calculations!$C$118))</f>
        <v>1.1704119272391494E-2</v>
      </c>
      <c r="HH197" s="86">
        <f ca="1">Control!$C$7*Calculations!$C$82*INDEX('Monthly Data'!N:N,Calculations!$C$116+MOD(CR197,Calculations!$C$118))+Control!$C$7*Calculations!$C$83*INDEX('Monthly Data'!O:O,Calculations!$C$116+MOD(CR197,Calculations!$C$118))+Control!$C$7*Calculations!$C$84*INDEX('Monthly Data'!P:P,Calculations!$C$116+MOD(CR197,Calculations!$C$118))+Control!$C$7*Calculations!$C$85*INDEX('Monthly Data'!Q:Q,Calculations!$C$116+MOD(CR197,Calculations!$C$118))+(1-Control!$C$7*Calculations!$C$87)*INDEX('Monthly Data'!R:R,Calculations!$C$116+MOD(CR197,Calculations!$C$118))</f>
        <v>7.9764341593600071E-3</v>
      </c>
      <c r="HI197" s="86">
        <f ca="1">Control!$C$7*Calculations!$C$82*INDEX('Monthly Data'!N:N,Calculations!$C$116+MOD(CS197,Calculations!$C$118))+Control!$C$7*Calculations!$C$83*INDEX('Monthly Data'!O:O,Calculations!$C$116+MOD(CS197,Calculations!$C$118))+Control!$C$7*Calculations!$C$84*INDEX('Monthly Data'!P:P,Calculations!$C$116+MOD(CS197,Calculations!$C$118))+Control!$C$7*Calculations!$C$85*INDEX('Monthly Data'!Q:Q,Calculations!$C$116+MOD(CS197,Calculations!$C$118))+(1-Control!$C$7*Calculations!$C$87)*INDEX('Monthly Data'!R:R,Calculations!$C$116+MOD(CS197,Calculations!$C$118))</f>
        <v>2.3852824346838646E-2</v>
      </c>
      <c r="HJ197" s="86">
        <f ca="1">Control!$C$7*Calculations!$C$82*INDEX('Monthly Data'!N:N,Calculations!$C$116+MOD(CT197,Calculations!$C$118))+Control!$C$7*Calculations!$C$83*INDEX('Monthly Data'!O:O,Calculations!$C$116+MOD(CT197,Calculations!$C$118))+Control!$C$7*Calculations!$C$84*INDEX('Monthly Data'!P:P,Calculations!$C$116+MOD(CT197,Calculations!$C$118))+Control!$C$7*Calculations!$C$85*INDEX('Monthly Data'!Q:Q,Calculations!$C$116+MOD(CT197,Calculations!$C$118))+(1-Control!$C$7*Calculations!$C$87)*INDEX('Monthly Data'!R:R,Calculations!$C$116+MOD(CT197,Calculations!$C$118))</f>
        <v>-3.8554137824290124E-2</v>
      </c>
      <c r="HK197" s="86">
        <f ca="1">Control!$C$7*Calculations!$C$82*INDEX('Monthly Data'!N:N,Calculations!$C$116+MOD(CU197,Calculations!$C$118))+Control!$C$7*Calculations!$C$83*INDEX('Monthly Data'!O:O,Calculations!$C$116+MOD(CU197,Calculations!$C$118))+Control!$C$7*Calculations!$C$84*INDEX('Monthly Data'!P:P,Calculations!$C$116+MOD(CU197,Calculations!$C$118))+Control!$C$7*Calculations!$C$85*INDEX('Monthly Data'!Q:Q,Calculations!$C$116+MOD(CU197,Calculations!$C$118))+(1-Control!$C$7*Calculations!$C$87)*INDEX('Monthly Data'!R:R,Calculations!$C$116+MOD(CU197,Calculations!$C$118))</f>
        <v>-1.4213734788548189E-2</v>
      </c>
      <c r="HL197" s="86">
        <f ca="1">Control!$C$7*Calculations!$C$82*INDEX('Monthly Data'!N:N,Calculations!$C$116+MOD(CV197,Calculations!$C$118))+Control!$C$7*Calculations!$C$83*INDEX('Monthly Data'!O:O,Calculations!$C$116+MOD(CV197,Calculations!$C$118))+Control!$C$7*Calculations!$C$84*INDEX('Monthly Data'!P:P,Calculations!$C$116+MOD(CV197,Calculations!$C$118))+Control!$C$7*Calculations!$C$85*INDEX('Monthly Data'!Q:Q,Calculations!$C$116+MOD(CV197,Calculations!$C$118))+(1-Control!$C$7*Calculations!$C$87)*INDEX('Monthly Data'!R:R,Calculations!$C$116+MOD(CV197,Calculations!$C$118))</f>
        <v>1.142101364887867E-2</v>
      </c>
      <c r="HM197" s="86">
        <f ca="1">Control!$C$7*Calculations!$C$82*INDEX('Monthly Data'!N:N,Calculations!$C$116+MOD(CW197,Calculations!$C$118))+Control!$C$7*Calculations!$C$83*INDEX('Monthly Data'!O:O,Calculations!$C$116+MOD(CW197,Calculations!$C$118))+Control!$C$7*Calculations!$C$84*INDEX('Monthly Data'!P:P,Calculations!$C$116+MOD(CW197,Calculations!$C$118))+Control!$C$7*Calculations!$C$85*INDEX('Monthly Data'!Q:Q,Calculations!$C$116+MOD(CW197,Calculations!$C$118))+(1-Control!$C$7*Calculations!$C$87)*INDEX('Monthly Data'!R:R,Calculations!$C$116+MOD(CW197,Calculations!$C$118))</f>
        <v>4.5735623984309991E-2</v>
      </c>
      <c r="HN197" s="86">
        <f ca="1">Control!$C$7*Calculations!$C$82*INDEX('Monthly Data'!N:N,Calculations!$C$116+MOD(CX197,Calculations!$C$118))+Control!$C$7*Calculations!$C$83*INDEX('Monthly Data'!O:O,Calculations!$C$116+MOD(CX197,Calculations!$C$118))+Control!$C$7*Calculations!$C$84*INDEX('Monthly Data'!P:P,Calculations!$C$116+MOD(CX197,Calculations!$C$118))+Control!$C$7*Calculations!$C$85*INDEX('Monthly Data'!Q:Q,Calculations!$C$116+MOD(CX197,Calculations!$C$118))+(1-Control!$C$7*Calculations!$C$87)*INDEX('Monthly Data'!R:R,Calculations!$C$116+MOD(CX197,Calculations!$C$118))</f>
        <v>3.5231336013669103E-2</v>
      </c>
      <c r="HO197" s="86">
        <f ca="1">Control!$C$7*Calculations!$C$82*INDEX('Monthly Data'!N:N,Calculations!$C$116+MOD(CY197,Calculations!$C$118))+Control!$C$7*Calculations!$C$83*INDEX('Monthly Data'!O:O,Calculations!$C$116+MOD(CY197,Calculations!$C$118))+Control!$C$7*Calculations!$C$84*INDEX('Monthly Data'!P:P,Calculations!$C$116+MOD(CY197,Calculations!$C$118))+Control!$C$7*Calculations!$C$85*INDEX('Monthly Data'!Q:Q,Calculations!$C$116+MOD(CY197,Calculations!$C$118))+(1-Control!$C$7*Calculations!$C$87)*INDEX('Monthly Data'!R:R,Calculations!$C$116+MOD(CY197,Calculations!$C$118))</f>
        <v>1.0627294914941248E-2</v>
      </c>
      <c r="HP197" s="86">
        <f ca="1">Control!$C$7*Calculations!$C$82*INDEX('Monthly Data'!N:N,Calculations!$C$116+MOD(CZ197,Calculations!$C$118))+Control!$C$7*Calculations!$C$83*INDEX('Monthly Data'!O:O,Calculations!$C$116+MOD(CZ197,Calculations!$C$118))+Control!$C$7*Calculations!$C$84*INDEX('Monthly Data'!P:P,Calculations!$C$116+MOD(CZ197,Calculations!$C$118))+Control!$C$7*Calculations!$C$85*INDEX('Monthly Data'!Q:Q,Calculations!$C$116+MOD(CZ197,Calculations!$C$118))+(1-Control!$C$7*Calculations!$C$87)*INDEX('Monthly Data'!R:R,Calculations!$C$116+MOD(CZ197,Calculations!$C$118))</f>
        <v>1.0478379486191123E-2</v>
      </c>
      <c r="HQ197" s="86">
        <f ca="1">Control!$C$7*Calculations!$C$82*INDEX('Monthly Data'!N:N,Calculations!$C$116+MOD(DA197,Calculations!$C$118))+Control!$C$7*Calculations!$C$83*INDEX('Monthly Data'!O:O,Calculations!$C$116+MOD(DA197,Calculations!$C$118))+Control!$C$7*Calculations!$C$84*INDEX('Monthly Data'!P:P,Calculations!$C$116+MOD(DA197,Calculations!$C$118))+Control!$C$7*Calculations!$C$85*INDEX('Monthly Data'!Q:Q,Calculations!$C$116+MOD(DA197,Calculations!$C$118))+(1-Control!$C$7*Calculations!$C$87)*INDEX('Monthly Data'!R:R,Calculations!$C$116+MOD(DA197,Calculations!$C$118))</f>
        <v>1.1702576456120543E-2</v>
      </c>
      <c r="HR197" s="86">
        <f ca="1">Control!$C$7*Calculations!$C$82*INDEX('Monthly Data'!N:N,Calculations!$C$116+MOD(DB197,Calculations!$C$118))+Control!$C$7*Calculations!$C$83*INDEX('Monthly Data'!O:O,Calculations!$C$116+MOD(DB197,Calculations!$C$118))+Control!$C$7*Calculations!$C$84*INDEX('Monthly Data'!P:P,Calculations!$C$116+MOD(DB197,Calculations!$C$118))+Control!$C$7*Calculations!$C$85*INDEX('Monthly Data'!Q:Q,Calculations!$C$116+MOD(DB197,Calculations!$C$118))+(1-Control!$C$7*Calculations!$C$87)*INDEX('Monthly Data'!R:R,Calculations!$C$116+MOD(DB197,Calculations!$C$118))</f>
        <v>6.2631896128884862E-3</v>
      </c>
      <c r="HS197" s="86">
        <f ca="1">Control!$C$7*Calculations!$C$82*INDEX('Monthly Data'!N:N,Calculations!$C$116+MOD(DC197,Calculations!$C$118))+Control!$C$7*Calculations!$C$83*INDEX('Monthly Data'!O:O,Calculations!$C$116+MOD(DC197,Calculations!$C$118))+Control!$C$7*Calculations!$C$84*INDEX('Monthly Data'!P:P,Calculations!$C$116+MOD(DC197,Calculations!$C$118))+Control!$C$7*Calculations!$C$85*INDEX('Monthly Data'!Q:Q,Calculations!$C$116+MOD(DC197,Calculations!$C$118))+(1-Control!$C$7*Calculations!$C$87)*INDEX('Monthly Data'!R:R,Calculations!$C$116+MOD(DC197,Calculations!$C$118))</f>
        <v>2.4470405846852006E-3</v>
      </c>
      <c r="HT197" s="86">
        <f ca="1">Control!$C$7*Calculations!$C$82*INDEX('Monthly Data'!N:N,Calculations!$C$116+MOD(DD197,Calculations!$C$118))+Control!$C$7*Calculations!$C$83*INDEX('Monthly Data'!O:O,Calculations!$C$116+MOD(DD197,Calculations!$C$118))+Control!$C$7*Calculations!$C$84*INDEX('Monthly Data'!P:P,Calculations!$C$116+MOD(DD197,Calculations!$C$118))+Control!$C$7*Calculations!$C$85*INDEX('Monthly Data'!Q:Q,Calculations!$C$116+MOD(DD197,Calculations!$C$118))+(1-Control!$C$7*Calculations!$C$87)*INDEX('Monthly Data'!R:R,Calculations!$C$116+MOD(DD197,Calculations!$C$118))</f>
        <v>-7.8872955230675015E-3</v>
      </c>
      <c r="HU197" s="86">
        <f ca="1">Control!$C$7*Calculations!$C$82*INDEX('Monthly Data'!N:N,Calculations!$C$116+MOD(DE197,Calculations!$C$118))+Control!$C$7*Calculations!$C$83*INDEX('Monthly Data'!O:O,Calculations!$C$116+MOD(DE197,Calculations!$C$118))+Control!$C$7*Calculations!$C$84*INDEX('Monthly Data'!P:P,Calculations!$C$116+MOD(DE197,Calculations!$C$118))+Control!$C$7*Calculations!$C$85*INDEX('Monthly Data'!Q:Q,Calculations!$C$116+MOD(DE197,Calculations!$C$118))+(1-Control!$C$7*Calculations!$C$87)*INDEX('Monthly Data'!R:R,Calculations!$C$116+MOD(DE197,Calculations!$C$118))</f>
        <v>1.8665061640915637E-2</v>
      </c>
      <c r="HV197" s="86">
        <f ca="1">Control!$C$7*Calculations!$C$82*INDEX('Monthly Data'!N:N,Calculations!$C$116+MOD(DF197,Calculations!$C$118))+Control!$C$7*Calculations!$C$83*INDEX('Monthly Data'!O:O,Calculations!$C$116+MOD(DF197,Calculations!$C$118))+Control!$C$7*Calculations!$C$84*INDEX('Monthly Data'!P:P,Calculations!$C$116+MOD(DF197,Calculations!$C$118))+Control!$C$7*Calculations!$C$85*INDEX('Monthly Data'!Q:Q,Calculations!$C$116+MOD(DF197,Calculations!$C$118))+(1-Control!$C$7*Calculations!$C$87)*INDEX('Monthly Data'!R:R,Calculations!$C$116+MOD(DF197,Calculations!$C$118))</f>
        <v>-1.6546126717384396E-2</v>
      </c>
      <c r="HW197" s="86">
        <f ca="1">Control!$C$7*Calculations!$C$82*INDEX('Monthly Data'!N:N,Calculations!$C$116+MOD(DG197,Calculations!$C$118))+Control!$C$7*Calculations!$C$83*INDEX('Monthly Data'!O:O,Calculations!$C$116+MOD(DG197,Calculations!$C$118))+Control!$C$7*Calculations!$C$84*INDEX('Monthly Data'!P:P,Calculations!$C$116+MOD(DG197,Calculations!$C$118))+Control!$C$7*Calculations!$C$85*INDEX('Monthly Data'!Q:Q,Calculations!$C$116+MOD(DG197,Calculations!$C$118))+(1-Control!$C$7*Calculations!$C$87)*INDEX('Monthly Data'!R:R,Calculations!$C$116+MOD(DG197,Calculations!$C$118))</f>
        <v>4.089189590407355E-3</v>
      </c>
      <c r="HX197" s="86">
        <f ca="1">Control!$C$7*Calculations!$C$82*INDEX('Monthly Data'!N:N,Calculations!$C$116+MOD(DH197,Calculations!$C$118))+Control!$C$7*Calculations!$C$83*INDEX('Monthly Data'!O:O,Calculations!$C$116+MOD(DH197,Calculations!$C$118))+Control!$C$7*Calculations!$C$84*INDEX('Monthly Data'!P:P,Calculations!$C$116+MOD(DH197,Calculations!$C$118))+Control!$C$7*Calculations!$C$85*INDEX('Monthly Data'!Q:Q,Calculations!$C$116+MOD(DH197,Calculations!$C$118))+(1-Control!$C$7*Calculations!$C$87)*INDEX('Monthly Data'!R:R,Calculations!$C$116+MOD(DH197,Calculations!$C$118))</f>
        <v>7.3538285850108537E-3</v>
      </c>
      <c r="HY197" s="86">
        <f ca="1">Control!$C$7*Calculations!$C$82*INDEX('Monthly Data'!N:N,Calculations!$C$116+MOD(DI197,Calculations!$C$118))+Control!$C$7*Calculations!$C$83*INDEX('Monthly Data'!O:O,Calculations!$C$116+MOD(DI197,Calculations!$C$118))+Control!$C$7*Calculations!$C$84*INDEX('Monthly Data'!P:P,Calculations!$C$116+MOD(DI197,Calculations!$C$118))+Control!$C$7*Calculations!$C$85*INDEX('Monthly Data'!Q:Q,Calculations!$C$116+MOD(DI197,Calculations!$C$118))+(1-Control!$C$7*Calculations!$C$87)*INDEX('Monthly Data'!R:R,Calculations!$C$116+MOD(DI197,Calculations!$C$118))</f>
        <v>-3.9863250714949353E-2</v>
      </c>
      <c r="HZ197" s="86">
        <f ca="1">Control!$C$7*Calculations!$C$82*INDEX('Monthly Data'!N:N,Calculations!$C$116+MOD(DJ197,Calculations!$C$118))+Control!$C$7*Calculations!$C$83*INDEX('Monthly Data'!O:O,Calculations!$C$116+MOD(DJ197,Calculations!$C$118))+Control!$C$7*Calculations!$C$84*INDEX('Monthly Data'!P:P,Calculations!$C$116+MOD(DJ197,Calculations!$C$118))+Control!$C$7*Calculations!$C$85*INDEX('Monthly Data'!Q:Q,Calculations!$C$116+MOD(DJ197,Calculations!$C$118))+(1-Control!$C$7*Calculations!$C$87)*INDEX('Monthly Data'!R:R,Calculations!$C$116+MOD(DJ197,Calculations!$C$118))</f>
        <v>1.8695385296339444E-2</v>
      </c>
      <c r="IA197" s="86">
        <f ca="1">Control!$C$7*Calculations!$C$82*INDEX('Monthly Data'!N:N,Calculations!$C$116+MOD(DK197,Calculations!$C$118))+Control!$C$7*Calculations!$C$83*INDEX('Monthly Data'!O:O,Calculations!$C$116+MOD(DK197,Calculations!$C$118))+Control!$C$7*Calculations!$C$84*INDEX('Monthly Data'!P:P,Calculations!$C$116+MOD(DK197,Calculations!$C$118))+Control!$C$7*Calculations!$C$85*INDEX('Monthly Data'!Q:Q,Calculations!$C$116+MOD(DK197,Calculations!$C$118))+(1-Control!$C$7*Calculations!$C$87)*INDEX('Monthly Data'!R:R,Calculations!$C$116+MOD(DK197,Calculations!$C$118))</f>
        <v>5.8868730207813358E-3</v>
      </c>
      <c r="IB197" s="86">
        <f ca="1">Control!$C$7*Calculations!$C$82*INDEX('Monthly Data'!N:N,Calculations!$C$116+MOD(DL197,Calculations!$C$118))+Control!$C$7*Calculations!$C$83*INDEX('Monthly Data'!O:O,Calculations!$C$116+MOD(DL197,Calculations!$C$118))+Control!$C$7*Calculations!$C$84*INDEX('Monthly Data'!P:P,Calculations!$C$116+MOD(DL197,Calculations!$C$118))+Control!$C$7*Calculations!$C$85*INDEX('Monthly Data'!Q:Q,Calculations!$C$116+MOD(DL197,Calculations!$C$118))+(1-Control!$C$7*Calculations!$C$87)*INDEX('Monthly Data'!R:R,Calculations!$C$116+MOD(DL197,Calculations!$C$118))</f>
        <v>4.5735623984309991E-2</v>
      </c>
      <c r="IC197" s="86">
        <f ca="1">Control!$C$7*Calculations!$C$82*INDEX('Monthly Data'!N:N,Calculations!$C$116+MOD(DM197,Calculations!$C$118))+Control!$C$7*Calculations!$C$83*INDEX('Monthly Data'!O:O,Calculations!$C$116+MOD(DM197,Calculations!$C$118))+Control!$C$7*Calculations!$C$84*INDEX('Monthly Data'!P:P,Calculations!$C$116+MOD(DM197,Calculations!$C$118))+Control!$C$7*Calculations!$C$85*INDEX('Monthly Data'!Q:Q,Calculations!$C$116+MOD(DM197,Calculations!$C$118))+(1-Control!$C$7*Calculations!$C$87)*INDEX('Monthly Data'!R:R,Calculations!$C$116+MOD(DM197,Calculations!$C$118))</f>
        <v>2.0524935548016137E-2</v>
      </c>
      <c r="ID197" s="86">
        <f ca="1">Control!$C$7*Calculations!$C$82*INDEX('Monthly Data'!N:N,Calculations!$C$116+MOD(DN197,Calculations!$C$118))+Control!$C$7*Calculations!$C$83*INDEX('Monthly Data'!O:O,Calculations!$C$116+MOD(DN197,Calculations!$C$118))+Control!$C$7*Calculations!$C$84*INDEX('Monthly Data'!P:P,Calculations!$C$116+MOD(DN197,Calculations!$C$118))+Control!$C$7*Calculations!$C$85*INDEX('Monthly Data'!Q:Q,Calculations!$C$116+MOD(DN197,Calculations!$C$118))+(1-Control!$C$7*Calculations!$C$87)*INDEX('Monthly Data'!R:R,Calculations!$C$116+MOD(DN197,Calculations!$C$118))</f>
        <v>3.4808428836917149E-3</v>
      </c>
      <c r="IE197" s="86">
        <f ca="1">Control!$C$7*Calculations!$C$82*INDEX('Monthly Data'!N:N,Calculations!$C$116+MOD(DO197,Calculations!$C$118))+Control!$C$7*Calculations!$C$83*INDEX('Monthly Data'!O:O,Calculations!$C$116+MOD(DO197,Calculations!$C$118))+Control!$C$7*Calculations!$C$84*INDEX('Monthly Data'!P:P,Calculations!$C$116+MOD(DO197,Calculations!$C$118))+Control!$C$7*Calculations!$C$85*INDEX('Monthly Data'!Q:Q,Calculations!$C$116+MOD(DO197,Calculations!$C$118))+(1-Control!$C$7*Calculations!$C$87)*INDEX('Monthly Data'!R:R,Calculations!$C$116+MOD(DO197,Calculations!$C$118))</f>
        <v>1.2954540023127663E-2</v>
      </c>
      <c r="IF197" s="86">
        <f ca="1">Control!$C$7*Calculations!$C$82*INDEX('Monthly Data'!N:N,Calculations!$C$116+MOD(DP197,Calculations!$C$118))+Control!$C$7*Calculations!$C$83*INDEX('Monthly Data'!O:O,Calculations!$C$116+MOD(DP197,Calculations!$C$118))+Control!$C$7*Calculations!$C$84*INDEX('Monthly Data'!P:P,Calculations!$C$116+MOD(DP197,Calculations!$C$118))+Control!$C$7*Calculations!$C$85*INDEX('Monthly Data'!Q:Q,Calculations!$C$116+MOD(DP197,Calculations!$C$118))+(1-Control!$C$7*Calculations!$C$87)*INDEX('Monthly Data'!R:R,Calculations!$C$116+MOD(DP197,Calculations!$C$118))</f>
        <v>2.766281641786093E-2</v>
      </c>
      <c r="IG197" s="88">
        <f ca="1">Control!$C$8*(1+DQ197)*(1+DR197)*(1+DS197)*(1+DT197)*(1+DU197)*(1+DV197)*(1+DW197)*(1+DX197)*(1+DY197)*(1+DZ197)*(1+EA197)*(1+EB197)*(1+EC197)*(1+ED197)*(1+EE197)*(1+EF197)*(1+EG197)*(1+EH197)*(1+EI197)*(1+EJ197)*(1+EK197)*(1+EL197)*(1+EM197)*(1+EN197)*(1+EO197)*(1+EP197)*(1+EQ197)*(1+ER197)*(1+ES197)*(1+ET197)*(1+EU197)*(1+EV197)*(1+EW197)*(1+EX197)*(1+EY197)*(1+EZ197)*(1+FA197)*(1+FB197)*(1+FC197)*(1+FD197)*(1+FE197)*(1+FF197)*(1+FG197)*(1+FH197)*(1+FI197)*(1+FJ197)*(1+FK197)*(1+FL197)*(1+FM197)*(1+FN197)*(1+FO197)*(1+FP197)*(1+FQ197)*(1+FR197)*(1+FS197)*(1+FT197)*(1+FU197)*(1+FV197)*(1+FW197)*(1+FX197)*(1+FY197)*(1+FZ197)*(1+GA197)*(1+GB197)*(1+GC197)*(1+GD197)*(1+GE197)*(1+GF197)*(1+GG197)*(1+GH197)*(1+GI197)*(1+GJ197)*(1+GK197)*(1+GL197)*(1+GM197)*(1+GN197)*(1+GO197)*(1+GP197)*(1+GQ197)*(1+GR197)*(1+GS197)*(1+GT197)*(1+GU197)*(1+GV197)*(1+GW197)*(1+GX197)*(1+GY197)*(1+GZ197)*(1+HA197)*(1+HB197)*(1+HC197)*(1+HD197)*(1+HE197)*(1+HF197)*(1+HG197)*(1+HH197)*(1+HI197)*(1+HJ197)*(1+HK197)*(1+HL197)*(1+HM197)*(1+HN197)*(1+HO197)*(1+HP197)*(1+HQ197)*(1+HR197)*(1+HS197)*(1+HT197)*(1+HU197)*(1+HV197)*(1+HW197)*(1+HX197)*(1+HY197)*(1+HZ197)*(1+IA197)*(1+IB197)*(1+IC197)*(1+ID197)*(1+IE197)*(1+IF197)</f>
        <v>95180.689163831586</v>
      </c>
    </row>
    <row r="198" spans="1:241" x14ac:dyDescent="0.25">
      <c r="A198">
        <v>68</v>
      </c>
      <c r="B198">
        <v>62</v>
      </c>
      <c r="C198">
        <v>99</v>
      </c>
      <c r="D198">
        <v>68</v>
      </c>
      <c r="E198">
        <v>82</v>
      </c>
      <c r="F198">
        <v>14</v>
      </c>
      <c r="G198">
        <v>90</v>
      </c>
      <c r="H198">
        <v>43</v>
      </c>
      <c r="I198">
        <v>72</v>
      </c>
      <c r="J198">
        <v>24</v>
      </c>
      <c r="K198">
        <v>3</v>
      </c>
      <c r="L198">
        <v>10</v>
      </c>
      <c r="M198">
        <v>46</v>
      </c>
      <c r="N198">
        <v>96</v>
      </c>
      <c r="O198">
        <v>107</v>
      </c>
      <c r="P198">
        <v>79</v>
      </c>
      <c r="Q198">
        <v>48</v>
      </c>
      <c r="R198">
        <v>36</v>
      </c>
      <c r="S198">
        <v>89</v>
      </c>
      <c r="T198">
        <v>12</v>
      </c>
      <c r="U198">
        <v>34</v>
      </c>
      <c r="V198">
        <v>4</v>
      </c>
      <c r="W198">
        <v>41</v>
      </c>
      <c r="X198">
        <v>99</v>
      </c>
      <c r="Y198">
        <v>72</v>
      </c>
      <c r="Z198">
        <v>84</v>
      </c>
      <c r="AA198">
        <v>32</v>
      </c>
      <c r="AB198">
        <v>104</v>
      </c>
      <c r="AC198">
        <v>51</v>
      </c>
      <c r="AD198">
        <v>78</v>
      </c>
      <c r="AE198">
        <v>6</v>
      </c>
      <c r="AF198">
        <v>41</v>
      </c>
      <c r="AG198">
        <v>79</v>
      </c>
      <c r="AH198">
        <v>75</v>
      </c>
      <c r="AI198">
        <v>23</v>
      </c>
      <c r="AJ198">
        <v>56</v>
      </c>
      <c r="AK198">
        <v>101</v>
      </c>
      <c r="AL198">
        <v>11</v>
      </c>
      <c r="AM198">
        <v>17</v>
      </c>
      <c r="AN198">
        <v>31</v>
      </c>
      <c r="AO198">
        <v>41</v>
      </c>
      <c r="AP198">
        <v>2</v>
      </c>
      <c r="AQ198">
        <v>58</v>
      </c>
      <c r="AR198">
        <v>11</v>
      </c>
      <c r="AS198">
        <v>104</v>
      </c>
      <c r="AT198">
        <v>74</v>
      </c>
      <c r="AU198">
        <v>117</v>
      </c>
      <c r="AV198">
        <v>37</v>
      </c>
      <c r="AW198">
        <v>98</v>
      </c>
      <c r="AX198">
        <v>75</v>
      </c>
      <c r="AY198">
        <v>109</v>
      </c>
      <c r="AZ198">
        <v>58</v>
      </c>
      <c r="BA198">
        <v>78</v>
      </c>
      <c r="BB198">
        <v>79</v>
      </c>
      <c r="BC198">
        <v>91</v>
      </c>
      <c r="BD198">
        <v>116</v>
      </c>
      <c r="BE198">
        <v>51</v>
      </c>
      <c r="BF198">
        <v>39</v>
      </c>
      <c r="BG198">
        <v>74</v>
      </c>
      <c r="BH198">
        <v>9</v>
      </c>
      <c r="BI198">
        <v>118</v>
      </c>
      <c r="BJ198">
        <v>97</v>
      </c>
      <c r="BK198">
        <v>57</v>
      </c>
      <c r="BL198">
        <v>18</v>
      </c>
      <c r="BM198">
        <v>44</v>
      </c>
      <c r="BN198">
        <v>72</v>
      </c>
      <c r="BO198">
        <v>82</v>
      </c>
      <c r="BP198">
        <v>22</v>
      </c>
      <c r="BQ198">
        <v>24</v>
      </c>
      <c r="BR198">
        <v>72</v>
      </c>
      <c r="BS198">
        <v>57</v>
      </c>
      <c r="BT198">
        <v>34</v>
      </c>
      <c r="BU198">
        <v>92</v>
      </c>
      <c r="BV198">
        <v>106</v>
      </c>
      <c r="BW198">
        <v>118</v>
      </c>
      <c r="BX198">
        <v>87</v>
      </c>
      <c r="BY198">
        <v>39</v>
      </c>
      <c r="BZ198">
        <v>54</v>
      </c>
      <c r="CA198">
        <v>41</v>
      </c>
      <c r="CB198">
        <v>54</v>
      </c>
      <c r="CC198">
        <v>27</v>
      </c>
      <c r="CD198">
        <v>5</v>
      </c>
      <c r="CE198">
        <v>61</v>
      </c>
      <c r="CF198">
        <v>87</v>
      </c>
      <c r="CG198">
        <v>115</v>
      </c>
      <c r="CH198">
        <v>93</v>
      </c>
      <c r="CI198">
        <v>7</v>
      </c>
      <c r="CJ198">
        <v>100</v>
      </c>
      <c r="CK198">
        <v>90</v>
      </c>
      <c r="CL198">
        <v>44</v>
      </c>
      <c r="CM198">
        <v>21</v>
      </c>
      <c r="CN198">
        <v>71</v>
      </c>
      <c r="CO198">
        <v>55</v>
      </c>
      <c r="CP198">
        <v>80</v>
      </c>
      <c r="CQ198">
        <v>34</v>
      </c>
      <c r="CR198">
        <v>11</v>
      </c>
      <c r="CS198">
        <v>62</v>
      </c>
      <c r="CT198">
        <v>113</v>
      </c>
      <c r="CU198">
        <v>46</v>
      </c>
      <c r="CV198">
        <v>115</v>
      </c>
      <c r="CW198">
        <v>95</v>
      </c>
      <c r="CX198">
        <v>101</v>
      </c>
      <c r="CY198">
        <v>82</v>
      </c>
      <c r="CZ198">
        <v>2</v>
      </c>
      <c r="DA198">
        <v>110</v>
      </c>
      <c r="DB198">
        <v>46</v>
      </c>
      <c r="DC198">
        <v>7</v>
      </c>
      <c r="DD198">
        <v>39</v>
      </c>
      <c r="DE198">
        <v>25</v>
      </c>
      <c r="DF198">
        <v>67</v>
      </c>
      <c r="DG198">
        <v>104</v>
      </c>
      <c r="DH198">
        <v>84</v>
      </c>
      <c r="DI198">
        <v>89</v>
      </c>
      <c r="DJ198">
        <v>116</v>
      </c>
      <c r="DK198">
        <v>86</v>
      </c>
      <c r="DL198">
        <v>105</v>
      </c>
      <c r="DM198">
        <v>29</v>
      </c>
      <c r="DN198">
        <v>92</v>
      </c>
      <c r="DO198">
        <v>5</v>
      </c>
      <c r="DP198">
        <v>93</v>
      </c>
      <c r="DQ198" s="86">
        <f ca="1">Control!$C$7*Calculations!$C$82*INDEX('Monthly Data'!N:N,Calculations!$C$116+MOD(A198,Calculations!$C$118))+Control!$C$7*Calculations!$C$83*INDEX('Monthly Data'!O:O,Calculations!$C$116+MOD(A198,Calculations!$C$118))+Control!$C$7*Calculations!$C$84*INDEX('Monthly Data'!P:P,Calculations!$C$116+MOD(A198,Calculations!$C$118))+Control!$C$7*Calculations!$C$85*INDEX('Monthly Data'!Q:Q,Calculations!$C$116+MOD(A198,Calculations!$C$118))+(1-Control!$C$7*Calculations!$C$87)*INDEX('Monthly Data'!R:R,Calculations!$C$116+MOD(A198,Calculations!$C$118))</f>
        <v>2.2757992058453024E-3</v>
      </c>
      <c r="DR198" s="86">
        <f ca="1">Control!$C$7*Calculations!$C$82*INDEX('Monthly Data'!N:N,Calculations!$C$116+MOD(B198,Calculations!$C$118))+Control!$C$7*Calculations!$C$83*INDEX('Monthly Data'!O:O,Calculations!$C$116+MOD(B198,Calculations!$C$118))+Control!$C$7*Calculations!$C$84*INDEX('Monthly Data'!P:P,Calculations!$C$116+MOD(B198,Calculations!$C$118))+Control!$C$7*Calculations!$C$85*INDEX('Monthly Data'!Q:Q,Calculations!$C$116+MOD(B198,Calculations!$C$118))+(1-Control!$C$7*Calculations!$C$87)*INDEX('Monthly Data'!R:R,Calculations!$C$116+MOD(B198,Calculations!$C$118))</f>
        <v>-9.839093431862074E-3</v>
      </c>
      <c r="DS198" s="86">
        <f ca="1">Control!$C$7*Calculations!$C$82*INDEX('Monthly Data'!N:N,Calculations!$C$116+MOD(C198,Calculations!$C$118))+Control!$C$7*Calculations!$C$83*INDEX('Monthly Data'!O:O,Calculations!$C$116+MOD(C198,Calculations!$C$118))+Control!$C$7*Calculations!$C$84*INDEX('Monthly Data'!P:P,Calculations!$C$116+MOD(C198,Calculations!$C$118))+Control!$C$7*Calculations!$C$85*INDEX('Monthly Data'!Q:Q,Calculations!$C$116+MOD(C198,Calculations!$C$118))+(1-Control!$C$7*Calculations!$C$87)*INDEX('Monthly Data'!R:R,Calculations!$C$116+MOD(C198,Calculations!$C$118))</f>
        <v>-1.1360801645249321E-2</v>
      </c>
      <c r="DT198" s="86">
        <f ca="1">Control!$C$7*Calculations!$C$82*INDEX('Monthly Data'!N:N,Calculations!$C$116+MOD(D198,Calculations!$C$118))+Control!$C$7*Calculations!$C$83*INDEX('Monthly Data'!O:O,Calculations!$C$116+MOD(D198,Calculations!$C$118))+Control!$C$7*Calculations!$C$84*INDEX('Monthly Data'!P:P,Calculations!$C$116+MOD(D198,Calculations!$C$118))+Control!$C$7*Calculations!$C$85*INDEX('Monthly Data'!Q:Q,Calculations!$C$116+MOD(D198,Calculations!$C$118))+(1-Control!$C$7*Calculations!$C$87)*INDEX('Monthly Data'!R:R,Calculations!$C$116+MOD(D198,Calculations!$C$118))</f>
        <v>2.2757992058453024E-3</v>
      </c>
      <c r="DU198" s="86">
        <f ca="1">Control!$C$7*Calculations!$C$82*INDEX('Monthly Data'!N:N,Calculations!$C$116+MOD(E198,Calculations!$C$118))+Control!$C$7*Calculations!$C$83*INDEX('Monthly Data'!O:O,Calculations!$C$116+MOD(E198,Calculations!$C$118))+Control!$C$7*Calculations!$C$84*INDEX('Monthly Data'!P:P,Calculations!$C$116+MOD(E198,Calculations!$C$118))+Control!$C$7*Calculations!$C$85*INDEX('Monthly Data'!Q:Q,Calculations!$C$116+MOD(E198,Calculations!$C$118))+(1-Control!$C$7*Calculations!$C$87)*INDEX('Monthly Data'!R:R,Calculations!$C$116+MOD(E198,Calculations!$C$118))</f>
        <v>1.7361594973213587E-2</v>
      </c>
      <c r="DV198" s="86">
        <f ca="1">Control!$C$7*Calculations!$C$82*INDEX('Monthly Data'!N:N,Calculations!$C$116+MOD(F198,Calculations!$C$118))+Control!$C$7*Calculations!$C$83*INDEX('Monthly Data'!O:O,Calculations!$C$116+MOD(F198,Calculations!$C$118))+Control!$C$7*Calculations!$C$84*INDEX('Monthly Data'!P:P,Calculations!$C$116+MOD(F198,Calculations!$C$118))+Control!$C$7*Calculations!$C$85*INDEX('Monthly Data'!Q:Q,Calculations!$C$116+MOD(F198,Calculations!$C$118))+(1-Control!$C$7*Calculations!$C$87)*INDEX('Monthly Data'!R:R,Calculations!$C$116+MOD(F198,Calculations!$C$118))</f>
        <v>9.5791276036140301E-3</v>
      </c>
      <c r="DW198" s="86">
        <f ca="1">Control!$C$7*Calculations!$C$82*INDEX('Monthly Data'!N:N,Calculations!$C$116+MOD(G198,Calculations!$C$118))+Control!$C$7*Calculations!$C$83*INDEX('Monthly Data'!O:O,Calculations!$C$116+MOD(G198,Calculations!$C$118))+Control!$C$7*Calculations!$C$84*INDEX('Monthly Data'!P:P,Calculations!$C$116+MOD(G198,Calculations!$C$118))+Control!$C$7*Calculations!$C$85*INDEX('Monthly Data'!Q:Q,Calculations!$C$116+MOD(G198,Calculations!$C$118))+(1-Control!$C$7*Calculations!$C$87)*INDEX('Monthly Data'!R:R,Calculations!$C$116+MOD(G198,Calculations!$C$118))</f>
        <v>1.7831091590102856E-2</v>
      </c>
      <c r="DX198" s="86">
        <f ca="1">Control!$C$7*Calculations!$C$82*INDEX('Monthly Data'!N:N,Calculations!$C$116+MOD(H198,Calculations!$C$118))+Control!$C$7*Calculations!$C$83*INDEX('Monthly Data'!O:O,Calculations!$C$116+MOD(H198,Calculations!$C$118))+Control!$C$7*Calculations!$C$84*INDEX('Monthly Data'!P:P,Calculations!$C$116+MOD(H198,Calculations!$C$118))+Control!$C$7*Calculations!$C$85*INDEX('Monthly Data'!Q:Q,Calculations!$C$116+MOD(H198,Calculations!$C$118))+(1-Control!$C$7*Calculations!$C$87)*INDEX('Monthly Data'!R:R,Calculations!$C$116+MOD(H198,Calculations!$C$118))</f>
        <v>5.1279584938936244E-2</v>
      </c>
      <c r="DY198" s="86">
        <f ca="1">Control!$C$7*Calculations!$C$82*INDEX('Monthly Data'!N:N,Calculations!$C$116+MOD(I198,Calculations!$C$118))+Control!$C$7*Calculations!$C$83*INDEX('Monthly Data'!O:O,Calculations!$C$116+MOD(I198,Calculations!$C$118))+Control!$C$7*Calculations!$C$84*INDEX('Monthly Data'!P:P,Calculations!$C$116+MOD(I198,Calculations!$C$118))+Control!$C$7*Calculations!$C$85*INDEX('Monthly Data'!Q:Q,Calculations!$C$116+MOD(I198,Calculations!$C$118))+(1-Control!$C$7*Calculations!$C$87)*INDEX('Monthly Data'!R:R,Calculations!$C$116+MOD(I198,Calculations!$C$118))</f>
        <v>-4.3408051735618014E-2</v>
      </c>
      <c r="DZ198" s="86">
        <f ca="1">Control!$C$7*Calculations!$C$82*INDEX('Monthly Data'!N:N,Calculations!$C$116+MOD(J198,Calculations!$C$118))+Control!$C$7*Calculations!$C$83*INDEX('Monthly Data'!O:O,Calculations!$C$116+MOD(J198,Calculations!$C$118))+Control!$C$7*Calculations!$C$84*INDEX('Monthly Data'!P:P,Calculations!$C$116+MOD(J198,Calculations!$C$118))+Control!$C$7*Calculations!$C$85*INDEX('Monthly Data'!Q:Q,Calculations!$C$116+MOD(J198,Calculations!$C$118))+(1-Control!$C$7*Calculations!$C$87)*INDEX('Monthly Data'!R:R,Calculations!$C$116+MOD(J198,Calculations!$C$118))</f>
        <v>4.2795950888382334E-3</v>
      </c>
      <c r="EA198" s="86">
        <f ca="1">Control!$C$7*Calculations!$C$82*INDEX('Monthly Data'!N:N,Calculations!$C$116+MOD(K198,Calculations!$C$118))+Control!$C$7*Calculations!$C$83*INDEX('Monthly Data'!O:O,Calculations!$C$116+MOD(K198,Calculations!$C$118))+Control!$C$7*Calculations!$C$84*INDEX('Monthly Data'!P:P,Calculations!$C$116+MOD(K198,Calculations!$C$118))+Control!$C$7*Calculations!$C$85*INDEX('Monthly Data'!Q:Q,Calculations!$C$116+MOD(K198,Calculations!$C$118))+(1-Control!$C$7*Calculations!$C$87)*INDEX('Monthly Data'!R:R,Calculations!$C$116+MOD(K198,Calculations!$C$118))</f>
        <v>9.9793409618087695E-3</v>
      </c>
      <c r="EB198" s="86">
        <f ca="1">Control!$C$7*Calculations!$C$82*INDEX('Monthly Data'!N:N,Calculations!$C$116+MOD(L198,Calculations!$C$118))+Control!$C$7*Calculations!$C$83*INDEX('Monthly Data'!O:O,Calculations!$C$116+MOD(L198,Calculations!$C$118))+Control!$C$7*Calculations!$C$84*INDEX('Monthly Data'!P:P,Calculations!$C$116+MOD(L198,Calculations!$C$118))+Control!$C$7*Calculations!$C$85*INDEX('Monthly Data'!Q:Q,Calculations!$C$116+MOD(L198,Calculations!$C$118))+(1-Control!$C$7*Calculations!$C$87)*INDEX('Monthly Data'!R:R,Calculations!$C$116+MOD(L198,Calculations!$C$118))</f>
        <v>1.1702576456120543E-2</v>
      </c>
      <c r="EC198" s="86">
        <f ca="1">Control!$C$7*Calculations!$C$82*INDEX('Monthly Data'!N:N,Calculations!$C$116+MOD(M198,Calculations!$C$118))+Control!$C$7*Calculations!$C$83*INDEX('Monthly Data'!O:O,Calculations!$C$116+MOD(M198,Calculations!$C$118))+Control!$C$7*Calculations!$C$84*INDEX('Monthly Data'!P:P,Calculations!$C$116+MOD(M198,Calculations!$C$118))+Control!$C$7*Calculations!$C$85*INDEX('Monthly Data'!Q:Q,Calculations!$C$116+MOD(M198,Calculations!$C$118))+(1-Control!$C$7*Calculations!$C$87)*INDEX('Monthly Data'!R:R,Calculations!$C$116+MOD(M198,Calculations!$C$118))</f>
        <v>2.3307359621218403E-2</v>
      </c>
      <c r="ED198" s="86">
        <f ca="1">Control!$C$7*Calculations!$C$82*INDEX('Monthly Data'!N:N,Calculations!$C$116+MOD(N198,Calculations!$C$118))+Control!$C$7*Calculations!$C$83*INDEX('Monthly Data'!O:O,Calculations!$C$116+MOD(N198,Calculations!$C$118))+Control!$C$7*Calculations!$C$84*INDEX('Monthly Data'!P:P,Calculations!$C$116+MOD(N198,Calculations!$C$118))+Control!$C$7*Calculations!$C$85*INDEX('Monthly Data'!Q:Q,Calculations!$C$116+MOD(N198,Calculations!$C$118))+(1-Control!$C$7*Calculations!$C$87)*INDEX('Monthly Data'!R:R,Calculations!$C$116+MOD(N198,Calculations!$C$118))</f>
        <v>1.0627294914941248E-2</v>
      </c>
      <c r="EE198" s="86">
        <f ca="1">Control!$C$7*Calculations!$C$82*INDEX('Monthly Data'!N:N,Calculations!$C$116+MOD(O198,Calculations!$C$118))+Control!$C$7*Calculations!$C$83*INDEX('Monthly Data'!O:O,Calculations!$C$116+MOD(O198,Calculations!$C$118))+Control!$C$7*Calculations!$C$84*INDEX('Monthly Data'!P:P,Calculations!$C$116+MOD(O198,Calculations!$C$118))+Control!$C$7*Calculations!$C$85*INDEX('Monthly Data'!Q:Q,Calculations!$C$116+MOD(O198,Calculations!$C$118))+(1-Control!$C$7*Calculations!$C$87)*INDEX('Monthly Data'!R:R,Calculations!$C$116+MOD(O198,Calculations!$C$118))</f>
        <v>1.5216630695380906E-2</v>
      </c>
      <c r="EF198" s="86">
        <f ca="1">Control!$C$7*Calculations!$C$82*INDEX('Monthly Data'!N:N,Calculations!$C$116+MOD(P198,Calculations!$C$118))+Control!$C$7*Calculations!$C$83*INDEX('Monthly Data'!O:O,Calculations!$C$116+MOD(P198,Calculations!$C$118))+Control!$C$7*Calculations!$C$84*INDEX('Monthly Data'!P:P,Calculations!$C$116+MOD(P198,Calculations!$C$118))+Control!$C$7*Calculations!$C$85*INDEX('Monthly Data'!Q:Q,Calculations!$C$116+MOD(P198,Calculations!$C$118))+(1-Control!$C$7*Calculations!$C$87)*INDEX('Monthly Data'!R:R,Calculations!$C$116+MOD(P198,Calculations!$C$118))</f>
        <v>1.046389543479892E-2</v>
      </c>
      <c r="EG198" s="86">
        <f ca="1">Control!$C$7*Calculations!$C$82*INDEX('Monthly Data'!N:N,Calculations!$C$116+MOD(Q198,Calculations!$C$118))+Control!$C$7*Calculations!$C$83*INDEX('Monthly Data'!O:O,Calculations!$C$116+MOD(Q198,Calculations!$C$118))+Control!$C$7*Calculations!$C$84*INDEX('Monthly Data'!P:P,Calculations!$C$116+MOD(Q198,Calculations!$C$118))+Control!$C$7*Calculations!$C$85*INDEX('Monthly Data'!Q:Q,Calculations!$C$116+MOD(Q198,Calculations!$C$118))+(1-Control!$C$7*Calculations!$C$87)*INDEX('Monthly Data'!R:R,Calculations!$C$116+MOD(Q198,Calculations!$C$118))</f>
        <v>-1.5984879994281095E-2</v>
      </c>
      <c r="EH198" s="86">
        <f ca="1">Control!$C$7*Calculations!$C$82*INDEX('Monthly Data'!N:N,Calculations!$C$116+MOD(R198,Calculations!$C$118))+Control!$C$7*Calculations!$C$83*INDEX('Monthly Data'!O:O,Calculations!$C$116+MOD(R198,Calculations!$C$118))+Control!$C$7*Calculations!$C$84*INDEX('Monthly Data'!P:P,Calculations!$C$116+MOD(R198,Calculations!$C$118))+Control!$C$7*Calculations!$C$85*INDEX('Monthly Data'!Q:Q,Calculations!$C$116+MOD(R198,Calculations!$C$118))+(1-Control!$C$7*Calculations!$C$87)*INDEX('Monthly Data'!R:R,Calculations!$C$116+MOD(R198,Calculations!$C$118))</f>
        <v>1.1106855739851785E-2</v>
      </c>
      <c r="EI198" s="86">
        <f ca="1">Control!$C$7*Calculations!$C$82*INDEX('Monthly Data'!N:N,Calculations!$C$116+MOD(S198,Calculations!$C$118))+Control!$C$7*Calculations!$C$83*INDEX('Monthly Data'!O:O,Calculations!$C$116+MOD(S198,Calculations!$C$118))+Control!$C$7*Calculations!$C$84*INDEX('Monthly Data'!P:P,Calculations!$C$116+MOD(S198,Calculations!$C$118))+Control!$C$7*Calculations!$C$85*INDEX('Monthly Data'!Q:Q,Calculations!$C$116+MOD(S198,Calculations!$C$118))+(1-Control!$C$7*Calculations!$C$87)*INDEX('Monthly Data'!R:R,Calculations!$C$116+MOD(S198,Calculations!$C$118))</f>
        <v>2.3852824346838646E-2</v>
      </c>
      <c r="EJ198" s="86">
        <f ca="1">Control!$C$7*Calculations!$C$82*INDEX('Monthly Data'!N:N,Calculations!$C$116+MOD(T198,Calculations!$C$118))+Control!$C$7*Calculations!$C$83*INDEX('Monthly Data'!O:O,Calculations!$C$116+MOD(T198,Calculations!$C$118))+Control!$C$7*Calculations!$C$84*INDEX('Monthly Data'!P:P,Calculations!$C$116+MOD(T198,Calculations!$C$118))+Control!$C$7*Calculations!$C$85*INDEX('Monthly Data'!Q:Q,Calculations!$C$116+MOD(T198,Calculations!$C$118))+(1-Control!$C$7*Calculations!$C$87)*INDEX('Monthly Data'!R:R,Calculations!$C$116+MOD(T198,Calculations!$C$118))</f>
        <v>1.0415351832335435E-2</v>
      </c>
      <c r="EK198" s="86">
        <f ca="1">Control!$C$7*Calculations!$C$82*INDEX('Monthly Data'!N:N,Calculations!$C$116+MOD(U198,Calculations!$C$118))+Control!$C$7*Calculations!$C$83*INDEX('Monthly Data'!O:O,Calculations!$C$116+MOD(U198,Calculations!$C$118))+Control!$C$7*Calculations!$C$84*INDEX('Monthly Data'!P:P,Calculations!$C$116+MOD(U198,Calculations!$C$118))+Control!$C$7*Calculations!$C$85*INDEX('Monthly Data'!Q:Q,Calculations!$C$116+MOD(U198,Calculations!$C$118))+(1-Control!$C$7*Calculations!$C$87)*INDEX('Monthly Data'!R:R,Calculations!$C$116+MOD(U198,Calculations!$C$118))</f>
        <v>5.3309355465453899E-3</v>
      </c>
      <c r="EL198" s="86">
        <f ca="1">Control!$C$7*Calculations!$C$82*INDEX('Monthly Data'!N:N,Calculations!$C$116+MOD(V198,Calculations!$C$118))+Control!$C$7*Calculations!$C$83*INDEX('Monthly Data'!O:O,Calculations!$C$116+MOD(V198,Calculations!$C$118))+Control!$C$7*Calculations!$C$84*INDEX('Monthly Data'!P:P,Calculations!$C$116+MOD(V198,Calculations!$C$118))+Control!$C$7*Calculations!$C$85*INDEX('Monthly Data'!Q:Q,Calculations!$C$116+MOD(V198,Calculations!$C$118))+(1-Control!$C$7*Calculations!$C$87)*INDEX('Monthly Data'!R:R,Calculations!$C$116+MOD(V198,Calculations!$C$118))</f>
        <v>1.3423979074716584E-2</v>
      </c>
      <c r="EM198" s="86">
        <f ca="1">Control!$C$7*Calculations!$C$82*INDEX('Monthly Data'!N:N,Calculations!$C$116+MOD(W198,Calculations!$C$118))+Control!$C$7*Calculations!$C$83*INDEX('Monthly Data'!O:O,Calculations!$C$116+MOD(W198,Calculations!$C$118))+Control!$C$7*Calculations!$C$84*INDEX('Monthly Data'!P:P,Calculations!$C$116+MOD(W198,Calculations!$C$118))+Control!$C$7*Calculations!$C$85*INDEX('Monthly Data'!Q:Q,Calculations!$C$116+MOD(W198,Calculations!$C$118))+(1-Control!$C$7*Calculations!$C$87)*INDEX('Monthly Data'!R:R,Calculations!$C$116+MOD(W198,Calculations!$C$118))</f>
        <v>-3.8554137824290124E-2</v>
      </c>
      <c r="EN198" s="86">
        <f ca="1">Control!$C$7*Calculations!$C$82*INDEX('Monthly Data'!N:N,Calculations!$C$116+MOD(X198,Calculations!$C$118))+Control!$C$7*Calculations!$C$83*INDEX('Monthly Data'!O:O,Calculations!$C$116+MOD(X198,Calculations!$C$118))+Control!$C$7*Calculations!$C$84*INDEX('Monthly Data'!P:P,Calculations!$C$116+MOD(X198,Calculations!$C$118))+Control!$C$7*Calculations!$C$85*INDEX('Monthly Data'!Q:Q,Calculations!$C$116+MOD(X198,Calculations!$C$118))+(1-Control!$C$7*Calculations!$C$87)*INDEX('Monthly Data'!R:R,Calculations!$C$116+MOD(X198,Calculations!$C$118))</f>
        <v>-1.1360801645249321E-2</v>
      </c>
      <c r="EO198" s="86">
        <f ca="1">Control!$C$7*Calculations!$C$82*INDEX('Monthly Data'!N:N,Calculations!$C$116+MOD(Y198,Calculations!$C$118))+Control!$C$7*Calculations!$C$83*INDEX('Monthly Data'!O:O,Calculations!$C$116+MOD(Y198,Calculations!$C$118))+Control!$C$7*Calculations!$C$84*INDEX('Monthly Data'!P:P,Calculations!$C$116+MOD(Y198,Calculations!$C$118))+Control!$C$7*Calculations!$C$85*INDEX('Monthly Data'!Q:Q,Calculations!$C$116+MOD(Y198,Calculations!$C$118))+(1-Control!$C$7*Calculations!$C$87)*INDEX('Monthly Data'!R:R,Calculations!$C$116+MOD(Y198,Calculations!$C$118))</f>
        <v>-4.3408051735618014E-2</v>
      </c>
      <c r="EP198" s="86">
        <f ca="1">Control!$C$7*Calculations!$C$82*INDEX('Monthly Data'!N:N,Calculations!$C$116+MOD(Z198,Calculations!$C$118))+Control!$C$7*Calculations!$C$83*INDEX('Monthly Data'!O:O,Calculations!$C$116+MOD(Z198,Calculations!$C$118))+Control!$C$7*Calculations!$C$84*INDEX('Monthly Data'!P:P,Calculations!$C$116+MOD(Z198,Calculations!$C$118))+Control!$C$7*Calculations!$C$85*INDEX('Monthly Data'!Q:Q,Calculations!$C$116+MOD(Z198,Calculations!$C$118))+(1-Control!$C$7*Calculations!$C$87)*INDEX('Monthly Data'!R:R,Calculations!$C$116+MOD(Z198,Calculations!$C$118))</f>
        <v>-1.880155173376722E-2</v>
      </c>
      <c r="EQ198" s="86">
        <f ca="1">Control!$C$7*Calculations!$C$82*INDEX('Monthly Data'!N:N,Calculations!$C$116+MOD(AA198,Calculations!$C$118))+Control!$C$7*Calculations!$C$83*INDEX('Monthly Data'!O:O,Calculations!$C$116+MOD(AA198,Calculations!$C$118))+Control!$C$7*Calculations!$C$84*INDEX('Monthly Data'!P:P,Calculations!$C$116+MOD(AA198,Calculations!$C$118))+Control!$C$7*Calculations!$C$85*INDEX('Monthly Data'!Q:Q,Calculations!$C$116+MOD(AA198,Calculations!$C$118))+(1-Control!$C$7*Calculations!$C$87)*INDEX('Monthly Data'!R:R,Calculations!$C$116+MOD(AA198,Calculations!$C$118))</f>
        <v>-2.6378232493851243E-2</v>
      </c>
      <c r="ER198" s="86">
        <f ca="1">Control!$C$7*Calculations!$C$82*INDEX('Monthly Data'!N:N,Calculations!$C$116+MOD(AB198,Calculations!$C$118))+Control!$C$7*Calculations!$C$83*INDEX('Monthly Data'!O:O,Calculations!$C$116+MOD(AB198,Calculations!$C$118))+Control!$C$7*Calculations!$C$84*INDEX('Monthly Data'!P:P,Calculations!$C$116+MOD(AB198,Calculations!$C$118))+Control!$C$7*Calculations!$C$85*INDEX('Monthly Data'!Q:Q,Calculations!$C$116+MOD(AB198,Calculations!$C$118))+(1-Control!$C$7*Calculations!$C$87)*INDEX('Monthly Data'!R:R,Calculations!$C$116+MOD(AB198,Calculations!$C$118))</f>
        <v>2.9708469559001142E-2</v>
      </c>
      <c r="ES198" s="86">
        <f ca="1">Control!$C$7*Calculations!$C$82*INDEX('Monthly Data'!N:N,Calculations!$C$116+MOD(AC198,Calculations!$C$118))+Control!$C$7*Calculations!$C$83*INDEX('Monthly Data'!O:O,Calculations!$C$116+MOD(AC198,Calculations!$C$118))+Control!$C$7*Calculations!$C$84*INDEX('Monthly Data'!P:P,Calculations!$C$116+MOD(AC198,Calculations!$C$118))+Control!$C$7*Calculations!$C$85*INDEX('Monthly Data'!Q:Q,Calculations!$C$116+MOD(AC198,Calculations!$C$118))+(1-Control!$C$7*Calculations!$C$87)*INDEX('Monthly Data'!R:R,Calculations!$C$116+MOD(AC198,Calculations!$C$118))</f>
        <v>1.8695385296339444E-2</v>
      </c>
      <c r="ET198" s="86">
        <f ca="1">Control!$C$7*Calculations!$C$82*INDEX('Monthly Data'!N:N,Calculations!$C$116+MOD(AD198,Calculations!$C$118))+Control!$C$7*Calculations!$C$83*INDEX('Monthly Data'!O:O,Calculations!$C$116+MOD(AD198,Calculations!$C$118))+Control!$C$7*Calculations!$C$84*INDEX('Monthly Data'!P:P,Calculations!$C$116+MOD(AD198,Calculations!$C$118))+Control!$C$7*Calculations!$C$85*INDEX('Monthly Data'!Q:Q,Calculations!$C$116+MOD(AD198,Calculations!$C$118))+(1-Control!$C$7*Calculations!$C$87)*INDEX('Monthly Data'!R:R,Calculations!$C$116+MOD(AD198,Calculations!$C$118))</f>
        <v>1.7472933988537529E-2</v>
      </c>
      <c r="EU198" s="86">
        <f ca="1">Control!$C$7*Calculations!$C$82*INDEX('Monthly Data'!N:N,Calculations!$C$116+MOD(AE198,Calculations!$C$118))+Control!$C$7*Calculations!$C$83*INDEX('Monthly Data'!O:O,Calculations!$C$116+MOD(AE198,Calculations!$C$118))+Control!$C$7*Calculations!$C$84*INDEX('Monthly Data'!P:P,Calculations!$C$116+MOD(AE198,Calculations!$C$118))+Control!$C$7*Calculations!$C$85*INDEX('Monthly Data'!Q:Q,Calculations!$C$116+MOD(AE198,Calculations!$C$118))+(1-Control!$C$7*Calculations!$C$87)*INDEX('Monthly Data'!R:R,Calculations!$C$116+MOD(AE198,Calculations!$C$118))</f>
        <v>4.7768166384148329E-3</v>
      </c>
      <c r="EV198" s="86">
        <f ca="1">Control!$C$7*Calculations!$C$82*INDEX('Monthly Data'!N:N,Calculations!$C$116+MOD(AF198,Calculations!$C$118))+Control!$C$7*Calculations!$C$83*INDEX('Monthly Data'!O:O,Calculations!$C$116+MOD(AF198,Calculations!$C$118))+Control!$C$7*Calculations!$C$84*INDEX('Monthly Data'!P:P,Calculations!$C$116+MOD(AF198,Calculations!$C$118))+Control!$C$7*Calculations!$C$85*INDEX('Monthly Data'!Q:Q,Calculations!$C$116+MOD(AF198,Calculations!$C$118))+(1-Control!$C$7*Calculations!$C$87)*INDEX('Monthly Data'!R:R,Calculations!$C$116+MOD(AF198,Calculations!$C$118))</f>
        <v>-3.8554137824290124E-2</v>
      </c>
      <c r="EW198" s="86">
        <f ca="1">Control!$C$7*Calculations!$C$82*INDEX('Monthly Data'!N:N,Calculations!$C$116+MOD(AG198,Calculations!$C$118))+Control!$C$7*Calculations!$C$83*INDEX('Monthly Data'!O:O,Calculations!$C$116+MOD(AG198,Calculations!$C$118))+Control!$C$7*Calculations!$C$84*INDEX('Monthly Data'!P:P,Calculations!$C$116+MOD(AG198,Calculations!$C$118))+Control!$C$7*Calculations!$C$85*INDEX('Monthly Data'!Q:Q,Calculations!$C$116+MOD(AG198,Calculations!$C$118))+(1-Control!$C$7*Calculations!$C$87)*INDEX('Monthly Data'!R:R,Calculations!$C$116+MOD(AG198,Calculations!$C$118))</f>
        <v>1.046389543479892E-2</v>
      </c>
      <c r="EX198" s="86">
        <f ca="1">Control!$C$7*Calculations!$C$82*INDEX('Monthly Data'!N:N,Calculations!$C$116+MOD(AH198,Calculations!$C$118))+Control!$C$7*Calculations!$C$83*INDEX('Monthly Data'!O:O,Calculations!$C$116+MOD(AH198,Calculations!$C$118))+Control!$C$7*Calculations!$C$84*INDEX('Monthly Data'!P:P,Calculations!$C$116+MOD(AH198,Calculations!$C$118))+Control!$C$7*Calculations!$C$85*INDEX('Monthly Data'!Q:Q,Calculations!$C$116+MOD(AH198,Calculations!$C$118))+(1-Control!$C$7*Calculations!$C$87)*INDEX('Monthly Data'!R:R,Calculations!$C$116+MOD(AH198,Calculations!$C$118))</f>
        <v>-2.0259958308006688E-2</v>
      </c>
      <c r="EY198" s="86">
        <f ca="1">Control!$C$7*Calculations!$C$82*INDEX('Monthly Data'!N:N,Calculations!$C$116+MOD(AI198,Calculations!$C$118))+Control!$C$7*Calculations!$C$83*INDEX('Monthly Data'!O:O,Calculations!$C$116+MOD(AI198,Calculations!$C$118))+Control!$C$7*Calculations!$C$84*INDEX('Monthly Data'!P:P,Calculations!$C$116+MOD(AI198,Calculations!$C$118))+Control!$C$7*Calculations!$C$85*INDEX('Monthly Data'!Q:Q,Calculations!$C$116+MOD(AI198,Calculations!$C$118))+(1-Control!$C$7*Calculations!$C$87)*INDEX('Monthly Data'!R:R,Calculations!$C$116+MOD(AI198,Calculations!$C$118))</f>
        <v>6.2631896128884862E-3</v>
      </c>
      <c r="EZ198" s="86">
        <f ca="1">Control!$C$7*Calculations!$C$82*INDEX('Monthly Data'!N:N,Calculations!$C$116+MOD(AJ198,Calculations!$C$118))+Control!$C$7*Calculations!$C$83*INDEX('Monthly Data'!O:O,Calculations!$C$116+MOD(AJ198,Calculations!$C$118))+Control!$C$7*Calculations!$C$84*INDEX('Monthly Data'!P:P,Calculations!$C$116+MOD(AJ198,Calculations!$C$118))+Control!$C$7*Calculations!$C$85*INDEX('Monthly Data'!Q:Q,Calculations!$C$116+MOD(AJ198,Calculations!$C$118))+(1-Control!$C$7*Calculations!$C$87)*INDEX('Monthly Data'!R:R,Calculations!$C$116+MOD(AJ198,Calculations!$C$118))</f>
        <v>7.5897487599915015E-3</v>
      </c>
      <c r="FA198" s="86">
        <f ca="1">Control!$C$7*Calculations!$C$82*INDEX('Monthly Data'!N:N,Calculations!$C$116+MOD(AK198,Calculations!$C$118))+Control!$C$7*Calculations!$C$83*INDEX('Monthly Data'!O:O,Calculations!$C$116+MOD(AK198,Calculations!$C$118))+Control!$C$7*Calculations!$C$84*INDEX('Monthly Data'!P:P,Calculations!$C$116+MOD(AK198,Calculations!$C$118))+Control!$C$7*Calculations!$C$85*INDEX('Monthly Data'!Q:Q,Calculations!$C$116+MOD(AK198,Calculations!$C$118))+(1-Control!$C$7*Calculations!$C$87)*INDEX('Monthly Data'!R:R,Calculations!$C$116+MOD(AK198,Calculations!$C$118))</f>
        <v>-2.5168357537820856E-4</v>
      </c>
      <c r="FB198" s="86">
        <f ca="1">Control!$C$7*Calculations!$C$82*INDEX('Monthly Data'!N:N,Calculations!$C$116+MOD(AL198,Calculations!$C$118))+Control!$C$7*Calculations!$C$83*INDEX('Monthly Data'!O:O,Calculations!$C$116+MOD(AL198,Calculations!$C$118))+Control!$C$7*Calculations!$C$84*INDEX('Monthly Data'!P:P,Calculations!$C$116+MOD(AL198,Calculations!$C$118))+Control!$C$7*Calculations!$C$85*INDEX('Monthly Data'!Q:Q,Calculations!$C$116+MOD(AL198,Calculations!$C$118))+(1-Control!$C$7*Calculations!$C$87)*INDEX('Monthly Data'!R:R,Calculations!$C$116+MOD(AL198,Calculations!$C$118))</f>
        <v>1.0018681835149534E-3</v>
      </c>
      <c r="FC198" s="86">
        <f ca="1">Control!$C$7*Calculations!$C$82*INDEX('Monthly Data'!N:N,Calculations!$C$116+MOD(AM198,Calculations!$C$118))+Control!$C$7*Calculations!$C$83*INDEX('Monthly Data'!O:O,Calculations!$C$116+MOD(AM198,Calculations!$C$118))+Control!$C$7*Calculations!$C$84*INDEX('Monthly Data'!P:P,Calculations!$C$116+MOD(AM198,Calculations!$C$118))+Control!$C$7*Calculations!$C$85*INDEX('Monthly Data'!Q:Q,Calculations!$C$116+MOD(AM198,Calculations!$C$118))+(1-Control!$C$7*Calculations!$C$87)*INDEX('Monthly Data'!R:R,Calculations!$C$116+MOD(AM198,Calculations!$C$118))</f>
        <v>-2.0269389991732112E-2</v>
      </c>
      <c r="FD198" s="86">
        <f ca="1">Control!$C$7*Calculations!$C$82*INDEX('Monthly Data'!N:N,Calculations!$C$116+MOD(AN198,Calculations!$C$118))+Control!$C$7*Calculations!$C$83*INDEX('Monthly Data'!O:O,Calculations!$C$116+MOD(AN198,Calculations!$C$118))+Control!$C$7*Calculations!$C$84*INDEX('Monthly Data'!P:P,Calculations!$C$116+MOD(AN198,Calculations!$C$118))+Control!$C$7*Calculations!$C$85*INDEX('Monthly Data'!Q:Q,Calculations!$C$116+MOD(AN198,Calculations!$C$118))+(1-Control!$C$7*Calculations!$C$87)*INDEX('Monthly Data'!R:R,Calculations!$C$116+MOD(AN198,Calculations!$C$118))</f>
        <v>1.8665061640915637E-2</v>
      </c>
      <c r="FE198" s="86">
        <f ca="1">Control!$C$7*Calculations!$C$82*INDEX('Monthly Data'!N:N,Calculations!$C$116+MOD(AO198,Calculations!$C$118))+Control!$C$7*Calculations!$C$83*INDEX('Monthly Data'!O:O,Calculations!$C$116+MOD(AO198,Calculations!$C$118))+Control!$C$7*Calculations!$C$84*INDEX('Monthly Data'!P:P,Calculations!$C$116+MOD(AO198,Calculations!$C$118))+Control!$C$7*Calculations!$C$85*INDEX('Monthly Data'!Q:Q,Calculations!$C$116+MOD(AO198,Calculations!$C$118))+(1-Control!$C$7*Calculations!$C$87)*INDEX('Monthly Data'!R:R,Calculations!$C$116+MOD(AO198,Calculations!$C$118))</f>
        <v>-3.8554137824290124E-2</v>
      </c>
      <c r="FF198" s="86">
        <f ca="1">Control!$C$7*Calculations!$C$82*INDEX('Monthly Data'!N:N,Calculations!$C$116+MOD(AP198,Calculations!$C$118))+Control!$C$7*Calculations!$C$83*INDEX('Monthly Data'!O:O,Calculations!$C$116+MOD(AP198,Calculations!$C$118))+Control!$C$7*Calculations!$C$84*INDEX('Monthly Data'!P:P,Calculations!$C$116+MOD(AP198,Calculations!$C$118))+Control!$C$7*Calculations!$C$85*INDEX('Monthly Data'!Q:Q,Calculations!$C$116+MOD(AP198,Calculations!$C$118))+(1-Control!$C$7*Calculations!$C$87)*INDEX('Monthly Data'!R:R,Calculations!$C$116+MOD(AP198,Calculations!$C$118))</f>
        <v>7.7184133340106598E-3</v>
      </c>
      <c r="FG198" s="86">
        <f ca="1">Control!$C$7*Calculations!$C$82*INDEX('Monthly Data'!N:N,Calculations!$C$116+MOD(AQ198,Calculations!$C$118))+Control!$C$7*Calculations!$C$83*INDEX('Monthly Data'!O:O,Calculations!$C$116+MOD(AQ198,Calculations!$C$118))+Control!$C$7*Calculations!$C$84*INDEX('Monthly Data'!P:P,Calculations!$C$116+MOD(AQ198,Calculations!$C$118))+Control!$C$7*Calculations!$C$85*INDEX('Monthly Data'!Q:Q,Calculations!$C$116+MOD(AQ198,Calculations!$C$118))+(1-Control!$C$7*Calculations!$C$87)*INDEX('Monthly Data'!R:R,Calculations!$C$116+MOD(AQ198,Calculations!$C$118))</f>
        <v>8.4240675975201049E-3</v>
      </c>
      <c r="FH198" s="86">
        <f ca="1">Control!$C$7*Calculations!$C$82*INDEX('Monthly Data'!N:N,Calculations!$C$116+MOD(AR198,Calculations!$C$118))+Control!$C$7*Calculations!$C$83*INDEX('Monthly Data'!O:O,Calculations!$C$116+MOD(AR198,Calculations!$C$118))+Control!$C$7*Calculations!$C$84*INDEX('Monthly Data'!P:P,Calculations!$C$116+MOD(AR198,Calculations!$C$118))+Control!$C$7*Calculations!$C$85*INDEX('Monthly Data'!Q:Q,Calculations!$C$116+MOD(AR198,Calculations!$C$118))+(1-Control!$C$7*Calculations!$C$87)*INDEX('Monthly Data'!R:R,Calculations!$C$116+MOD(AR198,Calculations!$C$118))</f>
        <v>1.0018681835149534E-3</v>
      </c>
      <c r="FI198" s="86">
        <f ca="1">Control!$C$7*Calculations!$C$82*INDEX('Monthly Data'!N:N,Calculations!$C$116+MOD(AS198,Calculations!$C$118))+Control!$C$7*Calculations!$C$83*INDEX('Monthly Data'!O:O,Calculations!$C$116+MOD(AS198,Calculations!$C$118))+Control!$C$7*Calculations!$C$84*INDEX('Monthly Data'!P:P,Calculations!$C$116+MOD(AS198,Calculations!$C$118))+Control!$C$7*Calculations!$C$85*INDEX('Monthly Data'!Q:Q,Calculations!$C$116+MOD(AS198,Calculations!$C$118))+(1-Control!$C$7*Calculations!$C$87)*INDEX('Monthly Data'!R:R,Calculations!$C$116+MOD(AS198,Calculations!$C$118))</f>
        <v>2.9708469559001142E-2</v>
      </c>
      <c r="FJ198" s="86">
        <f ca="1">Control!$C$7*Calculations!$C$82*INDEX('Monthly Data'!N:N,Calculations!$C$116+MOD(AT198,Calculations!$C$118))+Control!$C$7*Calculations!$C$83*INDEX('Monthly Data'!O:O,Calculations!$C$116+MOD(AT198,Calculations!$C$118))+Control!$C$7*Calculations!$C$84*INDEX('Monthly Data'!P:P,Calculations!$C$116+MOD(AT198,Calculations!$C$118))+Control!$C$7*Calculations!$C$85*INDEX('Monthly Data'!Q:Q,Calculations!$C$116+MOD(AT198,Calculations!$C$118))+(1-Control!$C$7*Calculations!$C$87)*INDEX('Monthly Data'!R:R,Calculations!$C$116+MOD(AT198,Calculations!$C$118))</f>
        <v>3.7118215575026904E-2</v>
      </c>
      <c r="FK198" s="86">
        <f ca="1">Control!$C$7*Calculations!$C$82*INDEX('Monthly Data'!N:N,Calculations!$C$116+MOD(AU198,Calculations!$C$118))+Control!$C$7*Calculations!$C$83*INDEX('Monthly Data'!O:O,Calculations!$C$116+MOD(AU198,Calculations!$C$118))+Control!$C$7*Calculations!$C$84*INDEX('Monthly Data'!P:P,Calculations!$C$116+MOD(AU198,Calculations!$C$118))+Control!$C$7*Calculations!$C$85*INDEX('Monthly Data'!Q:Q,Calculations!$C$116+MOD(AU198,Calculations!$C$118))+(1-Control!$C$7*Calculations!$C$87)*INDEX('Monthly Data'!R:R,Calculations!$C$116+MOD(AU198,Calculations!$C$118))</f>
        <v>-7.3651264633385334E-4</v>
      </c>
      <c r="FL198" s="86">
        <f ca="1">Control!$C$7*Calculations!$C$82*INDEX('Monthly Data'!N:N,Calculations!$C$116+MOD(AV198,Calculations!$C$118))+Control!$C$7*Calculations!$C$83*INDEX('Monthly Data'!O:O,Calculations!$C$116+MOD(AV198,Calculations!$C$118))+Control!$C$7*Calculations!$C$84*INDEX('Monthly Data'!P:P,Calculations!$C$116+MOD(AV198,Calculations!$C$118))+Control!$C$7*Calculations!$C$85*INDEX('Monthly Data'!Q:Q,Calculations!$C$116+MOD(AV198,Calculations!$C$118))+(1-Control!$C$7*Calculations!$C$87)*INDEX('Monthly Data'!R:R,Calculations!$C$116+MOD(AV198,Calculations!$C$118))</f>
        <v>1.2954540023127663E-2</v>
      </c>
      <c r="FM198" s="86">
        <f ca="1">Control!$C$7*Calculations!$C$82*INDEX('Monthly Data'!N:N,Calculations!$C$116+MOD(AW198,Calculations!$C$118))+Control!$C$7*Calculations!$C$83*INDEX('Monthly Data'!O:O,Calculations!$C$116+MOD(AW198,Calculations!$C$118))+Control!$C$7*Calculations!$C$84*INDEX('Monthly Data'!P:P,Calculations!$C$116+MOD(AW198,Calculations!$C$118))+Control!$C$7*Calculations!$C$85*INDEX('Monthly Data'!Q:Q,Calculations!$C$116+MOD(AW198,Calculations!$C$118))+(1-Control!$C$7*Calculations!$C$87)*INDEX('Monthly Data'!R:R,Calculations!$C$116+MOD(AW198,Calculations!$C$118))</f>
        <v>2.4842166689046628E-2</v>
      </c>
      <c r="FN198" s="86">
        <f ca="1">Control!$C$7*Calculations!$C$82*INDEX('Monthly Data'!N:N,Calculations!$C$116+MOD(AX198,Calculations!$C$118))+Control!$C$7*Calculations!$C$83*INDEX('Monthly Data'!O:O,Calculations!$C$116+MOD(AX198,Calculations!$C$118))+Control!$C$7*Calculations!$C$84*INDEX('Monthly Data'!P:P,Calculations!$C$116+MOD(AX198,Calculations!$C$118))+Control!$C$7*Calculations!$C$85*INDEX('Monthly Data'!Q:Q,Calculations!$C$116+MOD(AX198,Calculations!$C$118))+(1-Control!$C$7*Calculations!$C$87)*INDEX('Monthly Data'!R:R,Calculations!$C$116+MOD(AX198,Calculations!$C$118))</f>
        <v>-2.0259958308006688E-2</v>
      </c>
      <c r="FO198" s="86">
        <f ca="1">Control!$C$7*Calculations!$C$82*INDEX('Monthly Data'!N:N,Calculations!$C$116+MOD(AY198,Calculations!$C$118))+Control!$C$7*Calculations!$C$83*INDEX('Monthly Data'!O:O,Calculations!$C$116+MOD(AY198,Calculations!$C$118))+Control!$C$7*Calculations!$C$84*INDEX('Monthly Data'!P:P,Calculations!$C$116+MOD(AY198,Calculations!$C$118))+Control!$C$7*Calculations!$C$85*INDEX('Monthly Data'!Q:Q,Calculations!$C$116+MOD(AY198,Calculations!$C$118))+(1-Control!$C$7*Calculations!$C$87)*INDEX('Monthly Data'!R:R,Calculations!$C$116+MOD(AY198,Calculations!$C$118))</f>
        <v>1.0921298083007208E-2</v>
      </c>
      <c r="FP198" s="86">
        <f ca="1">Control!$C$7*Calculations!$C$82*INDEX('Monthly Data'!N:N,Calculations!$C$116+MOD(AZ198,Calculations!$C$118))+Control!$C$7*Calculations!$C$83*INDEX('Monthly Data'!O:O,Calculations!$C$116+MOD(AZ198,Calculations!$C$118))+Control!$C$7*Calculations!$C$84*INDEX('Monthly Data'!P:P,Calculations!$C$116+MOD(AZ198,Calculations!$C$118))+Control!$C$7*Calculations!$C$85*INDEX('Monthly Data'!Q:Q,Calculations!$C$116+MOD(AZ198,Calculations!$C$118))+(1-Control!$C$7*Calculations!$C$87)*INDEX('Monthly Data'!R:R,Calculations!$C$116+MOD(AZ198,Calculations!$C$118))</f>
        <v>8.4240675975201049E-3</v>
      </c>
      <c r="FQ198" s="86">
        <f ca="1">Control!$C$7*Calculations!$C$82*INDEX('Monthly Data'!N:N,Calculations!$C$116+MOD(BA198,Calculations!$C$118))+Control!$C$7*Calculations!$C$83*INDEX('Monthly Data'!O:O,Calculations!$C$116+MOD(BA198,Calculations!$C$118))+Control!$C$7*Calculations!$C$84*INDEX('Monthly Data'!P:P,Calculations!$C$116+MOD(BA198,Calculations!$C$118))+Control!$C$7*Calculations!$C$85*INDEX('Monthly Data'!Q:Q,Calculations!$C$116+MOD(BA198,Calculations!$C$118))+(1-Control!$C$7*Calculations!$C$87)*INDEX('Monthly Data'!R:R,Calculations!$C$116+MOD(BA198,Calculations!$C$118))</f>
        <v>1.7472933988537529E-2</v>
      </c>
      <c r="FR198" s="86">
        <f ca="1">Control!$C$7*Calculations!$C$82*INDEX('Monthly Data'!N:N,Calculations!$C$116+MOD(BB198,Calculations!$C$118))+Control!$C$7*Calculations!$C$83*INDEX('Monthly Data'!O:O,Calculations!$C$116+MOD(BB198,Calculations!$C$118))+Control!$C$7*Calculations!$C$84*INDEX('Monthly Data'!P:P,Calculations!$C$116+MOD(BB198,Calculations!$C$118))+Control!$C$7*Calculations!$C$85*INDEX('Monthly Data'!Q:Q,Calculations!$C$116+MOD(BB198,Calculations!$C$118))+(1-Control!$C$7*Calculations!$C$87)*INDEX('Monthly Data'!R:R,Calculations!$C$116+MOD(BB198,Calculations!$C$118))</f>
        <v>1.046389543479892E-2</v>
      </c>
      <c r="FS198" s="86">
        <f ca="1">Control!$C$7*Calculations!$C$82*INDEX('Monthly Data'!N:N,Calculations!$C$116+MOD(BC198,Calculations!$C$118))+Control!$C$7*Calculations!$C$83*INDEX('Monthly Data'!O:O,Calculations!$C$116+MOD(BC198,Calculations!$C$118))+Control!$C$7*Calculations!$C$84*INDEX('Monthly Data'!P:P,Calculations!$C$116+MOD(BC198,Calculations!$C$118))+Control!$C$7*Calculations!$C$85*INDEX('Monthly Data'!Q:Q,Calculations!$C$116+MOD(BC198,Calculations!$C$118))+(1-Control!$C$7*Calculations!$C$87)*INDEX('Monthly Data'!R:R,Calculations!$C$116+MOD(BC198,Calculations!$C$118))</f>
        <v>-1.6546126717384396E-2</v>
      </c>
      <c r="FT198" s="86">
        <f ca="1">Control!$C$7*Calculations!$C$82*INDEX('Monthly Data'!N:N,Calculations!$C$116+MOD(BD198,Calculations!$C$118))+Control!$C$7*Calculations!$C$83*INDEX('Monthly Data'!O:O,Calculations!$C$116+MOD(BD198,Calculations!$C$118))+Control!$C$7*Calculations!$C$84*INDEX('Monthly Data'!P:P,Calculations!$C$116+MOD(BD198,Calculations!$C$118))+Control!$C$7*Calculations!$C$85*INDEX('Monthly Data'!Q:Q,Calculations!$C$116+MOD(BD198,Calculations!$C$118))+(1-Control!$C$7*Calculations!$C$87)*INDEX('Monthly Data'!R:R,Calculations!$C$116+MOD(BD198,Calculations!$C$118))</f>
        <v>2.1918137743539623E-2</v>
      </c>
      <c r="FU198" s="86">
        <f ca="1">Control!$C$7*Calculations!$C$82*INDEX('Monthly Data'!N:N,Calculations!$C$116+MOD(BE198,Calculations!$C$118))+Control!$C$7*Calculations!$C$83*INDEX('Monthly Data'!O:O,Calculations!$C$116+MOD(BE198,Calculations!$C$118))+Control!$C$7*Calculations!$C$84*INDEX('Monthly Data'!P:P,Calculations!$C$116+MOD(BE198,Calculations!$C$118))+Control!$C$7*Calculations!$C$85*INDEX('Monthly Data'!Q:Q,Calculations!$C$116+MOD(BE198,Calculations!$C$118))+(1-Control!$C$7*Calculations!$C$87)*INDEX('Monthly Data'!R:R,Calculations!$C$116+MOD(BE198,Calculations!$C$118))</f>
        <v>1.8695385296339444E-2</v>
      </c>
      <c r="FV198" s="86">
        <f ca="1">Control!$C$7*Calculations!$C$82*INDEX('Monthly Data'!N:N,Calculations!$C$116+MOD(BF198,Calculations!$C$118))+Control!$C$7*Calculations!$C$83*INDEX('Monthly Data'!O:O,Calculations!$C$116+MOD(BF198,Calculations!$C$118))+Control!$C$7*Calculations!$C$84*INDEX('Monthly Data'!P:P,Calculations!$C$116+MOD(BF198,Calculations!$C$118))+Control!$C$7*Calculations!$C$85*INDEX('Monthly Data'!Q:Q,Calculations!$C$116+MOD(BF198,Calculations!$C$118))+(1-Control!$C$7*Calculations!$C$87)*INDEX('Monthly Data'!R:R,Calculations!$C$116+MOD(BF198,Calculations!$C$118))</f>
        <v>1.5063457444773597E-2</v>
      </c>
      <c r="FW198" s="86">
        <f ca="1">Control!$C$7*Calculations!$C$82*INDEX('Monthly Data'!N:N,Calculations!$C$116+MOD(BG198,Calculations!$C$118))+Control!$C$7*Calculations!$C$83*INDEX('Monthly Data'!O:O,Calculations!$C$116+MOD(BG198,Calculations!$C$118))+Control!$C$7*Calculations!$C$84*INDEX('Monthly Data'!P:P,Calculations!$C$116+MOD(BG198,Calculations!$C$118))+Control!$C$7*Calculations!$C$85*INDEX('Monthly Data'!Q:Q,Calculations!$C$116+MOD(BG198,Calculations!$C$118))+(1-Control!$C$7*Calculations!$C$87)*INDEX('Monthly Data'!R:R,Calculations!$C$116+MOD(BG198,Calculations!$C$118))</f>
        <v>3.7118215575026904E-2</v>
      </c>
      <c r="FX198" s="86">
        <f ca="1">Control!$C$7*Calculations!$C$82*INDEX('Monthly Data'!N:N,Calculations!$C$116+MOD(BH198,Calculations!$C$118))+Control!$C$7*Calculations!$C$83*INDEX('Monthly Data'!O:O,Calculations!$C$116+MOD(BH198,Calculations!$C$118))+Control!$C$7*Calculations!$C$84*INDEX('Monthly Data'!P:P,Calculations!$C$116+MOD(BH198,Calculations!$C$118))+Control!$C$7*Calculations!$C$85*INDEX('Monthly Data'!Q:Q,Calculations!$C$116+MOD(BH198,Calculations!$C$118))+(1-Control!$C$7*Calculations!$C$87)*INDEX('Monthly Data'!R:R,Calculations!$C$116+MOD(BH198,Calculations!$C$118))</f>
        <v>2.4470405846852006E-3</v>
      </c>
      <c r="FY198" s="86">
        <f ca="1">Control!$C$7*Calculations!$C$82*INDEX('Monthly Data'!N:N,Calculations!$C$116+MOD(BI198,Calculations!$C$118))+Control!$C$7*Calculations!$C$83*INDEX('Monthly Data'!O:O,Calculations!$C$116+MOD(BI198,Calculations!$C$118))+Control!$C$7*Calculations!$C$84*INDEX('Monthly Data'!P:P,Calculations!$C$116+MOD(BI198,Calculations!$C$118))+Control!$C$7*Calculations!$C$85*INDEX('Monthly Data'!Q:Q,Calculations!$C$116+MOD(BI198,Calculations!$C$118))+(1-Control!$C$7*Calculations!$C$87)*INDEX('Monthly Data'!R:R,Calculations!$C$116+MOD(BI198,Calculations!$C$118))</f>
        <v>3.4808428836917149E-3</v>
      </c>
      <c r="FZ198" s="86">
        <f ca="1">Control!$C$7*Calculations!$C$82*INDEX('Monthly Data'!N:N,Calculations!$C$116+MOD(BJ198,Calculations!$C$118))+Control!$C$7*Calculations!$C$83*INDEX('Monthly Data'!O:O,Calculations!$C$116+MOD(BJ198,Calculations!$C$118))+Control!$C$7*Calculations!$C$84*INDEX('Monthly Data'!P:P,Calculations!$C$116+MOD(BJ198,Calculations!$C$118))+Control!$C$7*Calculations!$C$85*INDEX('Monthly Data'!Q:Q,Calculations!$C$116+MOD(BJ198,Calculations!$C$118))+(1-Control!$C$7*Calculations!$C$87)*INDEX('Monthly Data'!R:R,Calculations!$C$116+MOD(BJ198,Calculations!$C$118))</f>
        <v>-7.5539743260223157E-3</v>
      </c>
      <c r="GA198" s="86">
        <f ca="1">Control!$C$7*Calculations!$C$82*INDEX('Monthly Data'!N:N,Calculations!$C$116+MOD(BK198,Calculations!$C$118))+Control!$C$7*Calculations!$C$83*INDEX('Monthly Data'!O:O,Calculations!$C$116+MOD(BK198,Calculations!$C$118))+Control!$C$7*Calculations!$C$84*INDEX('Monthly Data'!P:P,Calculations!$C$116+MOD(BK198,Calculations!$C$118))+Control!$C$7*Calculations!$C$85*INDEX('Monthly Data'!Q:Q,Calculations!$C$116+MOD(BK198,Calculations!$C$118))+(1-Control!$C$7*Calculations!$C$87)*INDEX('Monthly Data'!R:R,Calculations!$C$116+MOD(BK198,Calculations!$C$118))</f>
        <v>7.3538285850108537E-3</v>
      </c>
      <c r="GB198" s="86">
        <f ca="1">Control!$C$7*Calculations!$C$82*INDEX('Monthly Data'!N:N,Calculations!$C$116+MOD(BL198,Calculations!$C$118))+Control!$C$7*Calculations!$C$83*INDEX('Monthly Data'!O:O,Calculations!$C$116+MOD(BL198,Calculations!$C$118))+Control!$C$7*Calculations!$C$84*INDEX('Monthly Data'!P:P,Calculations!$C$116+MOD(BL198,Calculations!$C$118))+Control!$C$7*Calculations!$C$85*INDEX('Monthly Data'!Q:Q,Calculations!$C$116+MOD(BL198,Calculations!$C$118))+(1-Control!$C$7*Calculations!$C$87)*INDEX('Monthly Data'!R:R,Calculations!$C$116+MOD(BL198,Calculations!$C$118))</f>
        <v>-7.4084874653726545E-3</v>
      </c>
      <c r="GC198" s="86">
        <f ca="1">Control!$C$7*Calculations!$C$82*INDEX('Monthly Data'!N:N,Calculations!$C$116+MOD(BM198,Calculations!$C$118))+Control!$C$7*Calculations!$C$83*INDEX('Monthly Data'!O:O,Calculations!$C$116+MOD(BM198,Calculations!$C$118))+Control!$C$7*Calculations!$C$84*INDEX('Monthly Data'!P:P,Calculations!$C$116+MOD(BM198,Calculations!$C$118))+Control!$C$7*Calculations!$C$85*INDEX('Monthly Data'!Q:Q,Calculations!$C$116+MOD(BM198,Calculations!$C$118))+(1-Control!$C$7*Calculations!$C$87)*INDEX('Monthly Data'!R:R,Calculations!$C$116+MOD(BM198,Calculations!$C$118))</f>
        <v>2.377894462657602E-2</v>
      </c>
      <c r="GD198" s="86">
        <f ca="1">Control!$C$7*Calculations!$C$82*INDEX('Monthly Data'!N:N,Calculations!$C$116+MOD(BN198,Calculations!$C$118))+Control!$C$7*Calculations!$C$83*INDEX('Monthly Data'!O:O,Calculations!$C$116+MOD(BN198,Calculations!$C$118))+Control!$C$7*Calculations!$C$84*INDEX('Monthly Data'!P:P,Calculations!$C$116+MOD(BN198,Calculations!$C$118))+Control!$C$7*Calculations!$C$85*INDEX('Monthly Data'!Q:Q,Calculations!$C$116+MOD(BN198,Calculations!$C$118))+(1-Control!$C$7*Calculations!$C$87)*INDEX('Monthly Data'!R:R,Calculations!$C$116+MOD(BN198,Calculations!$C$118))</f>
        <v>-4.3408051735618014E-2</v>
      </c>
      <c r="GE198" s="86">
        <f ca="1">Control!$C$7*Calculations!$C$82*INDEX('Monthly Data'!N:N,Calculations!$C$116+MOD(BO198,Calculations!$C$118))+Control!$C$7*Calculations!$C$83*INDEX('Monthly Data'!O:O,Calculations!$C$116+MOD(BO198,Calculations!$C$118))+Control!$C$7*Calculations!$C$84*INDEX('Monthly Data'!P:P,Calculations!$C$116+MOD(BO198,Calculations!$C$118))+Control!$C$7*Calculations!$C$85*INDEX('Monthly Data'!Q:Q,Calculations!$C$116+MOD(BO198,Calculations!$C$118))+(1-Control!$C$7*Calculations!$C$87)*INDEX('Monthly Data'!R:R,Calculations!$C$116+MOD(BO198,Calculations!$C$118))</f>
        <v>1.7361594973213587E-2</v>
      </c>
      <c r="GF198" s="86">
        <f ca="1">Control!$C$7*Calculations!$C$82*INDEX('Monthly Data'!N:N,Calculations!$C$116+MOD(BP198,Calculations!$C$118))+Control!$C$7*Calculations!$C$83*INDEX('Monthly Data'!O:O,Calculations!$C$116+MOD(BP198,Calculations!$C$118))+Control!$C$7*Calculations!$C$84*INDEX('Monthly Data'!P:P,Calculations!$C$116+MOD(BP198,Calculations!$C$118))+Control!$C$7*Calculations!$C$85*INDEX('Monthly Data'!Q:Q,Calculations!$C$116+MOD(BP198,Calculations!$C$118))+(1-Control!$C$7*Calculations!$C$87)*INDEX('Monthly Data'!R:R,Calculations!$C$116+MOD(BP198,Calculations!$C$118))</f>
        <v>1.50127906355989E-2</v>
      </c>
      <c r="GG198" s="86">
        <f ca="1">Control!$C$7*Calculations!$C$82*INDEX('Monthly Data'!N:N,Calculations!$C$116+MOD(BQ198,Calculations!$C$118))+Control!$C$7*Calculations!$C$83*INDEX('Monthly Data'!O:O,Calculations!$C$116+MOD(BQ198,Calculations!$C$118))+Control!$C$7*Calculations!$C$84*INDEX('Monthly Data'!P:P,Calculations!$C$116+MOD(BQ198,Calculations!$C$118))+Control!$C$7*Calculations!$C$85*INDEX('Monthly Data'!Q:Q,Calculations!$C$116+MOD(BQ198,Calculations!$C$118))+(1-Control!$C$7*Calculations!$C$87)*INDEX('Monthly Data'!R:R,Calculations!$C$116+MOD(BQ198,Calculations!$C$118))</f>
        <v>4.2795950888382334E-3</v>
      </c>
      <c r="GH198" s="86">
        <f ca="1">Control!$C$7*Calculations!$C$82*INDEX('Monthly Data'!N:N,Calculations!$C$116+MOD(BR198,Calculations!$C$118))+Control!$C$7*Calculations!$C$83*INDEX('Monthly Data'!O:O,Calculations!$C$116+MOD(BR198,Calculations!$C$118))+Control!$C$7*Calculations!$C$84*INDEX('Monthly Data'!P:P,Calculations!$C$116+MOD(BR198,Calculations!$C$118))+Control!$C$7*Calculations!$C$85*INDEX('Monthly Data'!Q:Q,Calculations!$C$116+MOD(BR198,Calculations!$C$118))+(1-Control!$C$7*Calculations!$C$87)*INDEX('Monthly Data'!R:R,Calculations!$C$116+MOD(BR198,Calculations!$C$118))</f>
        <v>-4.3408051735618014E-2</v>
      </c>
      <c r="GI198" s="86">
        <f ca="1">Control!$C$7*Calculations!$C$82*INDEX('Monthly Data'!N:N,Calculations!$C$116+MOD(BS198,Calculations!$C$118))+Control!$C$7*Calculations!$C$83*INDEX('Monthly Data'!O:O,Calculations!$C$116+MOD(BS198,Calculations!$C$118))+Control!$C$7*Calculations!$C$84*INDEX('Monthly Data'!P:P,Calculations!$C$116+MOD(BS198,Calculations!$C$118))+Control!$C$7*Calculations!$C$85*INDEX('Monthly Data'!Q:Q,Calculations!$C$116+MOD(BS198,Calculations!$C$118))+(1-Control!$C$7*Calculations!$C$87)*INDEX('Monthly Data'!R:R,Calculations!$C$116+MOD(BS198,Calculations!$C$118))</f>
        <v>7.3538285850108537E-3</v>
      </c>
      <c r="GJ198" s="86">
        <f ca="1">Control!$C$7*Calculations!$C$82*INDEX('Monthly Data'!N:N,Calculations!$C$116+MOD(BT198,Calculations!$C$118))+Control!$C$7*Calculations!$C$83*INDEX('Monthly Data'!O:O,Calculations!$C$116+MOD(BT198,Calculations!$C$118))+Control!$C$7*Calculations!$C$84*INDEX('Monthly Data'!P:P,Calculations!$C$116+MOD(BT198,Calculations!$C$118))+Control!$C$7*Calculations!$C$85*INDEX('Monthly Data'!Q:Q,Calculations!$C$116+MOD(BT198,Calculations!$C$118))+(1-Control!$C$7*Calculations!$C$87)*INDEX('Monthly Data'!R:R,Calculations!$C$116+MOD(BT198,Calculations!$C$118))</f>
        <v>5.3309355465453899E-3</v>
      </c>
      <c r="GK198" s="86">
        <f ca="1">Control!$C$7*Calculations!$C$82*INDEX('Monthly Data'!N:N,Calculations!$C$116+MOD(BU198,Calculations!$C$118))+Control!$C$7*Calculations!$C$83*INDEX('Monthly Data'!O:O,Calculations!$C$116+MOD(BU198,Calculations!$C$118))+Control!$C$7*Calculations!$C$84*INDEX('Monthly Data'!P:P,Calculations!$C$116+MOD(BU198,Calculations!$C$118))+Control!$C$7*Calculations!$C$85*INDEX('Monthly Data'!Q:Q,Calculations!$C$116+MOD(BU198,Calculations!$C$118))+(1-Control!$C$7*Calculations!$C$87)*INDEX('Monthly Data'!R:R,Calculations!$C$116+MOD(BU198,Calculations!$C$118))</f>
        <v>2.4722579420195831E-2</v>
      </c>
      <c r="GL198" s="86">
        <f ca="1">Control!$C$7*Calculations!$C$82*INDEX('Monthly Data'!N:N,Calculations!$C$116+MOD(BV198,Calculations!$C$118))+Control!$C$7*Calculations!$C$83*INDEX('Monthly Data'!O:O,Calculations!$C$116+MOD(BV198,Calculations!$C$118))+Control!$C$7*Calculations!$C$84*INDEX('Monthly Data'!P:P,Calculations!$C$116+MOD(BV198,Calculations!$C$118))+Control!$C$7*Calculations!$C$85*INDEX('Monthly Data'!Q:Q,Calculations!$C$116+MOD(BV198,Calculations!$C$118))+(1-Control!$C$7*Calculations!$C$87)*INDEX('Monthly Data'!R:R,Calculations!$C$116+MOD(BV198,Calculations!$C$118))</f>
        <v>6.6954569943530936E-3</v>
      </c>
      <c r="GM198" s="86">
        <f ca="1">Control!$C$7*Calculations!$C$82*INDEX('Monthly Data'!N:N,Calculations!$C$116+MOD(BW198,Calculations!$C$118))+Control!$C$7*Calculations!$C$83*INDEX('Monthly Data'!O:O,Calculations!$C$116+MOD(BW198,Calculations!$C$118))+Control!$C$7*Calculations!$C$84*INDEX('Monthly Data'!P:P,Calculations!$C$116+MOD(BW198,Calculations!$C$118))+Control!$C$7*Calculations!$C$85*INDEX('Monthly Data'!Q:Q,Calculations!$C$116+MOD(BW198,Calculations!$C$118))+(1-Control!$C$7*Calculations!$C$87)*INDEX('Monthly Data'!R:R,Calculations!$C$116+MOD(BW198,Calculations!$C$118))</f>
        <v>3.4808428836917149E-3</v>
      </c>
      <c r="GN198" s="86">
        <f ca="1">Control!$C$7*Calculations!$C$82*INDEX('Monthly Data'!N:N,Calculations!$C$116+MOD(BX198,Calculations!$C$118))+Control!$C$7*Calculations!$C$83*INDEX('Monthly Data'!O:O,Calculations!$C$116+MOD(BX198,Calculations!$C$118))+Control!$C$7*Calculations!$C$84*INDEX('Monthly Data'!P:P,Calculations!$C$116+MOD(BX198,Calculations!$C$118))+Control!$C$7*Calculations!$C$85*INDEX('Monthly Data'!Q:Q,Calculations!$C$116+MOD(BX198,Calculations!$C$118))+(1-Control!$C$7*Calculations!$C$87)*INDEX('Monthly Data'!R:R,Calculations!$C$116+MOD(BX198,Calculations!$C$118))</f>
        <v>2.5790695379256122E-2</v>
      </c>
      <c r="GO198" s="86">
        <f ca="1">Control!$C$7*Calculations!$C$82*INDEX('Monthly Data'!N:N,Calculations!$C$116+MOD(BY198,Calculations!$C$118))+Control!$C$7*Calculations!$C$83*INDEX('Monthly Data'!O:O,Calculations!$C$116+MOD(BY198,Calculations!$C$118))+Control!$C$7*Calculations!$C$84*INDEX('Monthly Data'!P:P,Calculations!$C$116+MOD(BY198,Calculations!$C$118))+Control!$C$7*Calculations!$C$85*INDEX('Monthly Data'!Q:Q,Calculations!$C$116+MOD(BY198,Calculations!$C$118))+(1-Control!$C$7*Calculations!$C$87)*INDEX('Monthly Data'!R:R,Calculations!$C$116+MOD(BY198,Calculations!$C$118))</f>
        <v>1.5063457444773597E-2</v>
      </c>
      <c r="GP198" s="86">
        <f ca="1">Control!$C$7*Calculations!$C$82*INDEX('Monthly Data'!N:N,Calculations!$C$116+MOD(BZ198,Calculations!$C$118))+Control!$C$7*Calculations!$C$83*INDEX('Monthly Data'!O:O,Calculations!$C$116+MOD(BZ198,Calculations!$C$118))+Control!$C$7*Calculations!$C$84*INDEX('Monthly Data'!P:P,Calculations!$C$116+MOD(BZ198,Calculations!$C$118))+Control!$C$7*Calculations!$C$85*INDEX('Monthly Data'!Q:Q,Calculations!$C$116+MOD(BZ198,Calculations!$C$118))+(1-Control!$C$7*Calculations!$C$87)*INDEX('Monthly Data'!R:R,Calculations!$C$116+MOD(BZ198,Calculations!$C$118))</f>
        <v>1.7484305259657981E-2</v>
      </c>
      <c r="GQ198" s="86">
        <f ca="1">Control!$C$7*Calculations!$C$82*INDEX('Monthly Data'!N:N,Calculations!$C$116+MOD(CA198,Calculations!$C$118))+Control!$C$7*Calculations!$C$83*INDEX('Monthly Data'!O:O,Calculations!$C$116+MOD(CA198,Calculations!$C$118))+Control!$C$7*Calculations!$C$84*INDEX('Monthly Data'!P:P,Calculations!$C$116+MOD(CA198,Calculations!$C$118))+Control!$C$7*Calculations!$C$85*INDEX('Monthly Data'!Q:Q,Calculations!$C$116+MOD(CA198,Calculations!$C$118))+(1-Control!$C$7*Calculations!$C$87)*INDEX('Monthly Data'!R:R,Calculations!$C$116+MOD(CA198,Calculations!$C$118))</f>
        <v>-3.8554137824290124E-2</v>
      </c>
      <c r="GR198" s="86">
        <f ca="1">Control!$C$7*Calculations!$C$82*INDEX('Monthly Data'!N:N,Calculations!$C$116+MOD(CB198,Calculations!$C$118))+Control!$C$7*Calculations!$C$83*INDEX('Monthly Data'!O:O,Calculations!$C$116+MOD(CB198,Calculations!$C$118))+Control!$C$7*Calculations!$C$84*INDEX('Monthly Data'!P:P,Calculations!$C$116+MOD(CB198,Calculations!$C$118))+Control!$C$7*Calculations!$C$85*INDEX('Monthly Data'!Q:Q,Calculations!$C$116+MOD(CB198,Calculations!$C$118))+(1-Control!$C$7*Calculations!$C$87)*INDEX('Monthly Data'!R:R,Calculations!$C$116+MOD(CB198,Calculations!$C$118))</f>
        <v>1.7484305259657981E-2</v>
      </c>
      <c r="GS198" s="86">
        <f ca="1">Control!$C$7*Calculations!$C$82*INDEX('Monthly Data'!N:N,Calculations!$C$116+MOD(CC198,Calculations!$C$118))+Control!$C$7*Calculations!$C$83*INDEX('Monthly Data'!O:O,Calculations!$C$116+MOD(CC198,Calculations!$C$118))+Control!$C$7*Calculations!$C$84*INDEX('Monthly Data'!P:P,Calculations!$C$116+MOD(CC198,Calculations!$C$118))+Control!$C$7*Calculations!$C$85*INDEX('Monthly Data'!Q:Q,Calculations!$C$116+MOD(CC198,Calculations!$C$118))+(1-Control!$C$7*Calculations!$C$87)*INDEX('Monthly Data'!R:R,Calculations!$C$116+MOD(CC198,Calculations!$C$118))</f>
        <v>-3.53368065312233E-2</v>
      </c>
      <c r="GT198" s="86">
        <f ca="1">Control!$C$7*Calculations!$C$82*INDEX('Monthly Data'!N:N,Calculations!$C$116+MOD(CD198,Calculations!$C$118))+Control!$C$7*Calculations!$C$83*INDEX('Monthly Data'!O:O,Calculations!$C$116+MOD(CD198,Calculations!$C$118))+Control!$C$7*Calculations!$C$84*INDEX('Monthly Data'!P:P,Calculations!$C$116+MOD(CD198,Calculations!$C$118))+Control!$C$7*Calculations!$C$85*INDEX('Monthly Data'!Q:Q,Calculations!$C$116+MOD(CD198,Calculations!$C$118))+(1-Control!$C$7*Calculations!$C$87)*INDEX('Monthly Data'!R:R,Calculations!$C$116+MOD(CD198,Calculations!$C$118))</f>
        <v>1.2722494017511032E-2</v>
      </c>
      <c r="GU198" s="86">
        <f ca="1">Control!$C$7*Calculations!$C$82*INDEX('Monthly Data'!N:N,Calculations!$C$116+MOD(CE198,Calculations!$C$118))+Control!$C$7*Calculations!$C$83*INDEX('Monthly Data'!O:O,Calculations!$C$116+MOD(CE198,Calculations!$C$118))+Control!$C$7*Calculations!$C$84*INDEX('Monthly Data'!P:P,Calculations!$C$116+MOD(CE198,Calculations!$C$118))+Control!$C$7*Calculations!$C$85*INDEX('Monthly Data'!Q:Q,Calculations!$C$116+MOD(CE198,Calculations!$C$118))+(1-Control!$C$7*Calculations!$C$87)*INDEX('Monthly Data'!R:R,Calculations!$C$116+MOD(CE198,Calculations!$C$118))</f>
        <v>2.766281641786093E-2</v>
      </c>
      <c r="GV198" s="86">
        <f ca="1">Control!$C$7*Calculations!$C$82*INDEX('Monthly Data'!N:N,Calculations!$C$116+MOD(CF198,Calculations!$C$118))+Control!$C$7*Calculations!$C$83*INDEX('Monthly Data'!O:O,Calculations!$C$116+MOD(CF198,Calculations!$C$118))+Control!$C$7*Calculations!$C$84*INDEX('Monthly Data'!P:P,Calculations!$C$116+MOD(CF198,Calculations!$C$118))+Control!$C$7*Calculations!$C$85*INDEX('Monthly Data'!Q:Q,Calculations!$C$116+MOD(CF198,Calculations!$C$118))+(1-Control!$C$7*Calculations!$C$87)*INDEX('Monthly Data'!R:R,Calculations!$C$116+MOD(CF198,Calculations!$C$118))</f>
        <v>2.5790695379256122E-2</v>
      </c>
      <c r="GW198" s="86">
        <f ca="1">Control!$C$7*Calculations!$C$82*INDEX('Monthly Data'!N:N,Calculations!$C$116+MOD(CG198,Calculations!$C$118))+Control!$C$7*Calculations!$C$83*INDEX('Monthly Data'!O:O,Calculations!$C$116+MOD(CG198,Calculations!$C$118))+Control!$C$7*Calculations!$C$84*INDEX('Monthly Data'!P:P,Calculations!$C$116+MOD(CG198,Calculations!$C$118))+Control!$C$7*Calculations!$C$85*INDEX('Monthly Data'!Q:Q,Calculations!$C$116+MOD(CG198,Calculations!$C$118))+(1-Control!$C$7*Calculations!$C$87)*INDEX('Monthly Data'!R:R,Calculations!$C$116+MOD(CG198,Calculations!$C$118))</f>
        <v>4.5132804118240749E-2</v>
      </c>
      <c r="GX198" s="86">
        <f ca="1">Control!$C$7*Calculations!$C$82*INDEX('Monthly Data'!N:N,Calculations!$C$116+MOD(CH198,Calculations!$C$118))+Control!$C$7*Calculations!$C$83*INDEX('Monthly Data'!O:O,Calculations!$C$116+MOD(CH198,Calculations!$C$118))+Control!$C$7*Calculations!$C$84*INDEX('Monthly Data'!P:P,Calculations!$C$116+MOD(CH198,Calculations!$C$118))+Control!$C$7*Calculations!$C$85*INDEX('Monthly Data'!Q:Q,Calculations!$C$116+MOD(CH198,Calculations!$C$118))+(1-Control!$C$7*Calculations!$C$87)*INDEX('Monthly Data'!R:R,Calculations!$C$116+MOD(CH198,Calculations!$C$118))</f>
        <v>1.1809891087585166E-2</v>
      </c>
      <c r="GY198" s="86">
        <f ca="1">Control!$C$7*Calculations!$C$82*INDEX('Monthly Data'!N:N,Calculations!$C$116+MOD(CI198,Calculations!$C$118))+Control!$C$7*Calculations!$C$83*INDEX('Monthly Data'!O:O,Calculations!$C$116+MOD(CI198,Calculations!$C$118))+Control!$C$7*Calculations!$C$84*INDEX('Monthly Data'!P:P,Calculations!$C$116+MOD(CI198,Calculations!$C$118))+Control!$C$7*Calculations!$C$85*INDEX('Monthly Data'!Q:Q,Calculations!$C$116+MOD(CI198,Calculations!$C$118))+(1-Control!$C$7*Calculations!$C$87)*INDEX('Monthly Data'!R:R,Calculations!$C$116+MOD(CI198,Calculations!$C$118))</f>
        <v>8.3814116887657771E-3</v>
      </c>
      <c r="GZ198" s="86">
        <f ca="1">Control!$C$7*Calculations!$C$82*INDEX('Monthly Data'!N:N,Calculations!$C$116+MOD(CJ198,Calculations!$C$118))+Control!$C$7*Calculations!$C$83*INDEX('Monthly Data'!O:O,Calculations!$C$116+MOD(CJ198,Calculations!$C$118))+Control!$C$7*Calculations!$C$84*INDEX('Monthly Data'!P:P,Calculations!$C$116+MOD(CJ198,Calculations!$C$118))+Control!$C$7*Calculations!$C$85*INDEX('Monthly Data'!Q:Q,Calculations!$C$116+MOD(CJ198,Calculations!$C$118))+(1-Control!$C$7*Calculations!$C$87)*INDEX('Monthly Data'!R:R,Calculations!$C$116+MOD(CJ198,Calculations!$C$118))</f>
        <v>1.7599621212565995E-2</v>
      </c>
      <c r="HA198" s="86">
        <f ca="1">Control!$C$7*Calculations!$C$82*INDEX('Monthly Data'!N:N,Calculations!$C$116+MOD(CK198,Calculations!$C$118))+Control!$C$7*Calculations!$C$83*INDEX('Monthly Data'!O:O,Calculations!$C$116+MOD(CK198,Calculations!$C$118))+Control!$C$7*Calculations!$C$84*INDEX('Monthly Data'!P:P,Calculations!$C$116+MOD(CK198,Calculations!$C$118))+Control!$C$7*Calculations!$C$85*INDEX('Monthly Data'!Q:Q,Calculations!$C$116+MOD(CK198,Calculations!$C$118))+(1-Control!$C$7*Calculations!$C$87)*INDEX('Monthly Data'!R:R,Calculations!$C$116+MOD(CK198,Calculations!$C$118))</f>
        <v>1.7831091590102856E-2</v>
      </c>
      <c r="HB198" s="86">
        <f ca="1">Control!$C$7*Calculations!$C$82*INDEX('Monthly Data'!N:N,Calculations!$C$116+MOD(CL198,Calculations!$C$118))+Control!$C$7*Calculations!$C$83*INDEX('Monthly Data'!O:O,Calculations!$C$116+MOD(CL198,Calculations!$C$118))+Control!$C$7*Calculations!$C$84*INDEX('Monthly Data'!P:P,Calculations!$C$116+MOD(CL198,Calculations!$C$118))+Control!$C$7*Calculations!$C$85*INDEX('Monthly Data'!Q:Q,Calculations!$C$116+MOD(CL198,Calculations!$C$118))+(1-Control!$C$7*Calculations!$C$87)*INDEX('Monthly Data'!R:R,Calculations!$C$116+MOD(CL198,Calculations!$C$118))</f>
        <v>2.377894462657602E-2</v>
      </c>
      <c r="HC198" s="86">
        <f ca="1">Control!$C$7*Calculations!$C$82*INDEX('Monthly Data'!N:N,Calculations!$C$116+MOD(CM198,Calculations!$C$118))+Control!$C$7*Calculations!$C$83*INDEX('Monthly Data'!O:O,Calculations!$C$116+MOD(CM198,Calculations!$C$118))+Control!$C$7*Calculations!$C$84*INDEX('Monthly Data'!P:P,Calculations!$C$116+MOD(CM198,Calculations!$C$118))+Control!$C$7*Calculations!$C$85*INDEX('Monthly Data'!Q:Q,Calculations!$C$116+MOD(CM198,Calculations!$C$118))+(1-Control!$C$7*Calculations!$C$87)*INDEX('Monthly Data'!R:R,Calculations!$C$116+MOD(CM198,Calculations!$C$118))</f>
        <v>1.5108777406081684E-3</v>
      </c>
      <c r="HD198" s="86">
        <f ca="1">Control!$C$7*Calculations!$C$82*INDEX('Monthly Data'!N:N,Calculations!$C$116+MOD(CN198,Calculations!$C$118))+Control!$C$7*Calculations!$C$83*INDEX('Monthly Data'!O:O,Calculations!$C$116+MOD(CN198,Calculations!$C$118))+Control!$C$7*Calculations!$C$84*INDEX('Monthly Data'!P:P,Calculations!$C$116+MOD(CN198,Calculations!$C$118))+Control!$C$7*Calculations!$C$85*INDEX('Monthly Data'!Q:Q,Calculations!$C$116+MOD(CN198,Calculations!$C$118))+(1-Control!$C$7*Calculations!$C$87)*INDEX('Monthly Data'!R:R,Calculations!$C$116+MOD(CN198,Calculations!$C$118))</f>
        <v>-2.072517756005474E-2</v>
      </c>
      <c r="HE198" s="86">
        <f ca="1">Control!$C$7*Calculations!$C$82*INDEX('Monthly Data'!N:N,Calculations!$C$116+MOD(CO198,Calculations!$C$118))+Control!$C$7*Calculations!$C$83*INDEX('Monthly Data'!O:O,Calculations!$C$116+MOD(CO198,Calculations!$C$118))+Control!$C$7*Calculations!$C$84*INDEX('Monthly Data'!P:P,Calculations!$C$116+MOD(CO198,Calculations!$C$118))+Control!$C$7*Calculations!$C$85*INDEX('Monthly Data'!Q:Q,Calculations!$C$116+MOD(CO198,Calculations!$C$118))+(1-Control!$C$7*Calculations!$C$87)*INDEX('Monthly Data'!R:R,Calculations!$C$116+MOD(CO198,Calculations!$C$118))</f>
        <v>2.0524935548016137E-2</v>
      </c>
      <c r="HF198" s="86">
        <f ca="1">Control!$C$7*Calculations!$C$82*INDEX('Monthly Data'!N:N,Calculations!$C$116+MOD(CP198,Calculations!$C$118))+Control!$C$7*Calculations!$C$83*INDEX('Monthly Data'!O:O,Calculations!$C$116+MOD(CP198,Calculations!$C$118))+Control!$C$7*Calculations!$C$84*INDEX('Monthly Data'!P:P,Calculations!$C$116+MOD(CP198,Calculations!$C$118))+Control!$C$7*Calculations!$C$85*INDEX('Monthly Data'!Q:Q,Calculations!$C$116+MOD(CP198,Calculations!$C$118))+(1-Control!$C$7*Calculations!$C$87)*INDEX('Monthly Data'!R:R,Calculations!$C$116+MOD(CP198,Calculations!$C$118))</f>
        <v>-2.7490061308214487E-3</v>
      </c>
      <c r="HG198" s="86">
        <f ca="1">Control!$C$7*Calculations!$C$82*INDEX('Monthly Data'!N:N,Calculations!$C$116+MOD(CQ198,Calculations!$C$118))+Control!$C$7*Calculations!$C$83*INDEX('Monthly Data'!O:O,Calculations!$C$116+MOD(CQ198,Calculations!$C$118))+Control!$C$7*Calculations!$C$84*INDEX('Monthly Data'!P:P,Calculations!$C$116+MOD(CQ198,Calculations!$C$118))+Control!$C$7*Calculations!$C$85*INDEX('Monthly Data'!Q:Q,Calculations!$C$116+MOD(CQ198,Calculations!$C$118))+(1-Control!$C$7*Calculations!$C$87)*INDEX('Monthly Data'!R:R,Calculations!$C$116+MOD(CQ198,Calculations!$C$118))</f>
        <v>5.3309355465453899E-3</v>
      </c>
      <c r="HH198" s="86">
        <f ca="1">Control!$C$7*Calculations!$C$82*INDEX('Monthly Data'!N:N,Calculations!$C$116+MOD(CR198,Calculations!$C$118))+Control!$C$7*Calculations!$C$83*INDEX('Monthly Data'!O:O,Calculations!$C$116+MOD(CR198,Calculations!$C$118))+Control!$C$7*Calculations!$C$84*INDEX('Monthly Data'!P:P,Calculations!$C$116+MOD(CR198,Calculations!$C$118))+Control!$C$7*Calculations!$C$85*INDEX('Monthly Data'!Q:Q,Calculations!$C$116+MOD(CR198,Calculations!$C$118))+(1-Control!$C$7*Calculations!$C$87)*INDEX('Monthly Data'!R:R,Calculations!$C$116+MOD(CR198,Calculations!$C$118))</f>
        <v>1.0018681835149534E-3</v>
      </c>
      <c r="HI198" s="86">
        <f ca="1">Control!$C$7*Calculations!$C$82*INDEX('Monthly Data'!N:N,Calculations!$C$116+MOD(CS198,Calculations!$C$118))+Control!$C$7*Calculations!$C$83*INDEX('Monthly Data'!O:O,Calculations!$C$116+MOD(CS198,Calculations!$C$118))+Control!$C$7*Calculations!$C$84*INDEX('Monthly Data'!P:P,Calculations!$C$116+MOD(CS198,Calculations!$C$118))+Control!$C$7*Calculations!$C$85*INDEX('Monthly Data'!Q:Q,Calculations!$C$116+MOD(CS198,Calculations!$C$118))+(1-Control!$C$7*Calculations!$C$87)*INDEX('Monthly Data'!R:R,Calculations!$C$116+MOD(CS198,Calculations!$C$118))</f>
        <v>-9.839093431862074E-3</v>
      </c>
      <c r="HJ198" s="86">
        <f ca="1">Control!$C$7*Calculations!$C$82*INDEX('Monthly Data'!N:N,Calculations!$C$116+MOD(CT198,Calculations!$C$118))+Control!$C$7*Calculations!$C$83*INDEX('Monthly Data'!O:O,Calculations!$C$116+MOD(CT198,Calculations!$C$118))+Control!$C$7*Calculations!$C$84*INDEX('Monthly Data'!P:P,Calculations!$C$116+MOD(CT198,Calculations!$C$118))+Control!$C$7*Calculations!$C$85*INDEX('Monthly Data'!Q:Q,Calculations!$C$116+MOD(CT198,Calculations!$C$118))+(1-Control!$C$7*Calculations!$C$87)*INDEX('Monthly Data'!R:R,Calculations!$C$116+MOD(CT198,Calculations!$C$118))</f>
        <v>4.4327772793586687E-3</v>
      </c>
      <c r="HK198" s="86">
        <f ca="1">Control!$C$7*Calculations!$C$82*INDEX('Monthly Data'!N:N,Calculations!$C$116+MOD(CU198,Calculations!$C$118))+Control!$C$7*Calculations!$C$83*INDEX('Monthly Data'!O:O,Calculations!$C$116+MOD(CU198,Calculations!$C$118))+Control!$C$7*Calculations!$C$84*INDEX('Monthly Data'!P:P,Calculations!$C$116+MOD(CU198,Calculations!$C$118))+Control!$C$7*Calculations!$C$85*INDEX('Monthly Data'!Q:Q,Calculations!$C$116+MOD(CU198,Calculations!$C$118))+(1-Control!$C$7*Calculations!$C$87)*INDEX('Monthly Data'!R:R,Calculations!$C$116+MOD(CU198,Calculations!$C$118))</f>
        <v>2.3307359621218403E-2</v>
      </c>
      <c r="HL198" s="86">
        <f ca="1">Control!$C$7*Calculations!$C$82*INDEX('Monthly Data'!N:N,Calculations!$C$116+MOD(CV198,Calculations!$C$118))+Control!$C$7*Calculations!$C$83*INDEX('Monthly Data'!O:O,Calculations!$C$116+MOD(CV198,Calculations!$C$118))+Control!$C$7*Calculations!$C$84*INDEX('Monthly Data'!P:P,Calculations!$C$116+MOD(CV198,Calculations!$C$118))+Control!$C$7*Calculations!$C$85*INDEX('Monthly Data'!Q:Q,Calculations!$C$116+MOD(CV198,Calculations!$C$118))+(1-Control!$C$7*Calculations!$C$87)*INDEX('Monthly Data'!R:R,Calculations!$C$116+MOD(CV198,Calculations!$C$118))</f>
        <v>4.5132804118240749E-2</v>
      </c>
      <c r="HM198" s="86">
        <f ca="1">Control!$C$7*Calculations!$C$82*INDEX('Monthly Data'!N:N,Calculations!$C$116+MOD(CW198,Calculations!$C$118))+Control!$C$7*Calculations!$C$83*INDEX('Monthly Data'!O:O,Calculations!$C$116+MOD(CW198,Calculations!$C$118))+Control!$C$7*Calculations!$C$84*INDEX('Monthly Data'!P:P,Calculations!$C$116+MOD(CW198,Calculations!$C$118))+Control!$C$7*Calculations!$C$85*INDEX('Monthly Data'!Q:Q,Calculations!$C$116+MOD(CW198,Calculations!$C$118))+(1-Control!$C$7*Calculations!$C$87)*INDEX('Monthly Data'!R:R,Calculations!$C$116+MOD(CW198,Calculations!$C$118))</f>
        <v>1.5758278480433856E-2</v>
      </c>
      <c r="HN198" s="86">
        <f ca="1">Control!$C$7*Calculations!$C$82*INDEX('Monthly Data'!N:N,Calculations!$C$116+MOD(CX198,Calculations!$C$118))+Control!$C$7*Calculations!$C$83*INDEX('Monthly Data'!O:O,Calculations!$C$116+MOD(CX198,Calculations!$C$118))+Control!$C$7*Calculations!$C$84*INDEX('Monthly Data'!P:P,Calculations!$C$116+MOD(CX198,Calculations!$C$118))+Control!$C$7*Calculations!$C$85*INDEX('Monthly Data'!Q:Q,Calculations!$C$116+MOD(CX198,Calculations!$C$118))+(1-Control!$C$7*Calculations!$C$87)*INDEX('Monthly Data'!R:R,Calculations!$C$116+MOD(CX198,Calculations!$C$118))</f>
        <v>-2.5168357537820856E-4</v>
      </c>
      <c r="HO198" s="86">
        <f ca="1">Control!$C$7*Calculations!$C$82*INDEX('Monthly Data'!N:N,Calculations!$C$116+MOD(CY198,Calculations!$C$118))+Control!$C$7*Calculations!$C$83*INDEX('Monthly Data'!O:O,Calculations!$C$116+MOD(CY198,Calculations!$C$118))+Control!$C$7*Calculations!$C$84*INDEX('Monthly Data'!P:P,Calculations!$C$116+MOD(CY198,Calculations!$C$118))+Control!$C$7*Calculations!$C$85*INDEX('Monthly Data'!Q:Q,Calculations!$C$116+MOD(CY198,Calculations!$C$118))+(1-Control!$C$7*Calculations!$C$87)*INDEX('Monthly Data'!R:R,Calculations!$C$116+MOD(CY198,Calculations!$C$118))</f>
        <v>1.7361594973213587E-2</v>
      </c>
      <c r="HP198" s="86">
        <f ca="1">Control!$C$7*Calculations!$C$82*INDEX('Monthly Data'!N:N,Calculations!$C$116+MOD(CZ198,Calculations!$C$118))+Control!$C$7*Calculations!$C$83*INDEX('Monthly Data'!O:O,Calculations!$C$116+MOD(CZ198,Calculations!$C$118))+Control!$C$7*Calculations!$C$84*INDEX('Monthly Data'!P:P,Calculations!$C$116+MOD(CZ198,Calculations!$C$118))+Control!$C$7*Calculations!$C$85*INDEX('Monthly Data'!Q:Q,Calculations!$C$116+MOD(CZ198,Calculations!$C$118))+(1-Control!$C$7*Calculations!$C$87)*INDEX('Monthly Data'!R:R,Calculations!$C$116+MOD(CZ198,Calculations!$C$118))</f>
        <v>7.7184133340106598E-3</v>
      </c>
      <c r="HQ198" s="86">
        <f ca="1">Control!$C$7*Calculations!$C$82*INDEX('Monthly Data'!N:N,Calculations!$C$116+MOD(DA198,Calculations!$C$118))+Control!$C$7*Calculations!$C$83*INDEX('Monthly Data'!O:O,Calculations!$C$116+MOD(DA198,Calculations!$C$118))+Control!$C$7*Calculations!$C$84*INDEX('Monthly Data'!P:P,Calculations!$C$116+MOD(DA198,Calculations!$C$118))+Control!$C$7*Calculations!$C$85*INDEX('Monthly Data'!Q:Q,Calculations!$C$116+MOD(DA198,Calculations!$C$118))+(1-Control!$C$7*Calculations!$C$87)*INDEX('Monthly Data'!R:R,Calculations!$C$116+MOD(DA198,Calculations!$C$118))</f>
        <v>3.127051071655923E-3</v>
      </c>
      <c r="HR198" s="86">
        <f ca="1">Control!$C$7*Calculations!$C$82*INDEX('Monthly Data'!N:N,Calculations!$C$116+MOD(DB198,Calculations!$C$118))+Control!$C$7*Calculations!$C$83*INDEX('Monthly Data'!O:O,Calculations!$C$116+MOD(DB198,Calculations!$C$118))+Control!$C$7*Calculations!$C$84*INDEX('Monthly Data'!P:P,Calculations!$C$116+MOD(DB198,Calculations!$C$118))+Control!$C$7*Calculations!$C$85*INDEX('Monthly Data'!Q:Q,Calculations!$C$116+MOD(DB198,Calculations!$C$118))+(1-Control!$C$7*Calculations!$C$87)*INDEX('Monthly Data'!R:R,Calculations!$C$116+MOD(DB198,Calculations!$C$118))</f>
        <v>2.3307359621218403E-2</v>
      </c>
      <c r="HS198" s="86">
        <f ca="1">Control!$C$7*Calculations!$C$82*INDEX('Monthly Data'!N:N,Calculations!$C$116+MOD(DC198,Calculations!$C$118))+Control!$C$7*Calculations!$C$83*INDEX('Monthly Data'!O:O,Calculations!$C$116+MOD(DC198,Calculations!$C$118))+Control!$C$7*Calculations!$C$84*INDEX('Monthly Data'!P:P,Calculations!$C$116+MOD(DC198,Calculations!$C$118))+Control!$C$7*Calculations!$C$85*INDEX('Monthly Data'!Q:Q,Calculations!$C$116+MOD(DC198,Calculations!$C$118))+(1-Control!$C$7*Calculations!$C$87)*INDEX('Monthly Data'!R:R,Calculations!$C$116+MOD(DC198,Calculations!$C$118))</f>
        <v>8.3814116887657771E-3</v>
      </c>
      <c r="HT198" s="86">
        <f ca="1">Control!$C$7*Calculations!$C$82*INDEX('Monthly Data'!N:N,Calculations!$C$116+MOD(DD198,Calculations!$C$118))+Control!$C$7*Calculations!$C$83*INDEX('Monthly Data'!O:O,Calculations!$C$116+MOD(DD198,Calculations!$C$118))+Control!$C$7*Calculations!$C$84*INDEX('Monthly Data'!P:P,Calculations!$C$116+MOD(DD198,Calculations!$C$118))+Control!$C$7*Calculations!$C$85*INDEX('Monthly Data'!Q:Q,Calculations!$C$116+MOD(DD198,Calculations!$C$118))+(1-Control!$C$7*Calculations!$C$87)*INDEX('Monthly Data'!R:R,Calculations!$C$116+MOD(DD198,Calculations!$C$118))</f>
        <v>1.5063457444773597E-2</v>
      </c>
      <c r="HU198" s="86">
        <f ca="1">Control!$C$7*Calculations!$C$82*INDEX('Monthly Data'!N:N,Calculations!$C$116+MOD(DE198,Calculations!$C$118))+Control!$C$7*Calculations!$C$83*INDEX('Monthly Data'!O:O,Calculations!$C$116+MOD(DE198,Calculations!$C$118))+Control!$C$7*Calculations!$C$84*INDEX('Monthly Data'!P:P,Calculations!$C$116+MOD(DE198,Calculations!$C$118))+Control!$C$7*Calculations!$C$85*INDEX('Monthly Data'!Q:Q,Calculations!$C$116+MOD(DE198,Calculations!$C$118))+(1-Control!$C$7*Calculations!$C$87)*INDEX('Monthly Data'!R:R,Calculations!$C$116+MOD(DE198,Calculations!$C$118))</f>
        <v>-3.299557342782896E-2</v>
      </c>
      <c r="HV198" s="86">
        <f ca="1">Control!$C$7*Calculations!$C$82*INDEX('Monthly Data'!N:N,Calculations!$C$116+MOD(DF198,Calculations!$C$118))+Control!$C$7*Calculations!$C$83*INDEX('Monthly Data'!O:O,Calculations!$C$116+MOD(DF198,Calculations!$C$118))+Control!$C$7*Calculations!$C$84*INDEX('Monthly Data'!P:P,Calculations!$C$116+MOD(DF198,Calculations!$C$118))+Control!$C$7*Calculations!$C$85*INDEX('Monthly Data'!Q:Q,Calculations!$C$116+MOD(DF198,Calculations!$C$118))+(1-Control!$C$7*Calculations!$C$87)*INDEX('Monthly Data'!R:R,Calculations!$C$116+MOD(DF198,Calculations!$C$118))</f>
        <v>-3.9863250714949353E-2</v>
      </c>
      <c r="HW198" s="86">
        <f ca="1">Control!$C$7*Calculations!$C$82*INDEX('Monthly Data'!N:N,Calculations!$C$116+MOD(DG198,Calculations!$C$118))+Control!$C$7*Calculations!$C$83*INDEX('Monthly Data'!O:O,Calculations!$C$116+MOD(DG198,Calculations!$C$118))+Control!$C$7*Calculations!$C$84*INDEX('Monthly Data'!P:P,Calculations!$C$116+MOD(DG198,Calculations!$C$118))+Control!$C$7*Calculations!$C$85*INDEX('Monthly Data'!Q:Q,Calculations!$C$116+MOD(DG198,Calculations!$C$118))+(1-Control!$C$7*Calculations!$C$87)*INDEX('Monthly Data'!R:R,Calculations!$C$116+MOD(DG198,Calculations!$C$118))</f>
        <v>2.9708469559001142E-2</v>
      </c>
      <c r="HX198" s="86">
        <f ca="1">Control!$C$7*Calculations!$C$82*INDEX('Monthly Data'!N:N,Calculations!$C$116+MOD(DH198,Calculations!$C$118))+Control!$C$7*Calculations!$C$83*INDEX('Monthly Data'!O:O,Calculations!$C$116+MOD(DH198,Calculations!$C$118))+Control!$C$7*Calculations!$C$84*INDEX('Monthly Data'!P:P,Calculations!$C$116+MOD(DH198,Calculations!$C$118))+Control!$C$7*Calculations!$C$85*INDEX('Monthly Data'!Q:Q,Calculations!$C$116+MOD(DH198,Calculations!$C$118))+(1-Control!$C$7*Calculations!$C$87)*INDEX('Monthly Data'!R:R,Calculations!$C$116+MOD(DH198,Calculations!$C$118))</f>
        <v>-1.880155173376722E-2</v>
      </c>
      <c r="HY198" s="86">
        <f ca="1">Control!$C$7*Calculations!$C$82*INDEX('Monthly Data'!N:N,Calculations!$C$116+MOD(DI198,Calculations!$C$118))+Control!$C$7*Calculations!$C$83*INDEX('Monthly Data'!O:O,Calculations!$C$116+MOD(DI198,Calculations!$C$118))+Control!$C$7*Calculations!$C$84*INDEX('Monthly Data'!P:P,Calculations!$C$116+MOD(DI198,Calculations!$C$118))+Control!$C$7*Calculations!$C$85*INDEX('Monthly Data'!Q:Q,Calculations!$C$116+MOD(DI198,Calculations!$C$118))+(1-Control!$C$7*Calculations!$C$87)*INDEX('Monthly Data'!R:R,Calculations!$C$116+MOD(DI198,Calculations!$C$118))</f>
        <v>2.3852824346838646E-2</v>
      </c>
      <c r="HZ198" s="86">
        <f ca="1">Control!$C$7*Calculations!$C$82*INDEX('Monthly Data'!N:N,Calculations!$C$116+MOD(DJ198,Calculations!$C$118))+Control!$C$7*Calculations!$C$83*INDEX('Monthly Data'!O:O,Calculations!$C$116+MOD(DJ198,Calculations!$C$118))+Control!$C$7*Calculations!$C$84*INDEX('Monthly Data'!P:P,Calculations!$C$116+MOD(DJ198,Calculations!$C$118))+Control!$C$7*Calculations!$C$85*INDEX('Monthly Data'!Q:Q,Calculations!$C$116+MOD(DJ198,Calculations!$C$118))+(1-Control!$C$7*Calculations!$C$87)*INDEX('Monthly Data'!R:R,Calculations!$C$116+MOD(DJ198,Calculations!$C$118))</f>
        <v>2.1918137743539623E-2</v>
      </c>
      <c r="IA198" s="86">
        <f ca="1">Control!$C$7*Calculations!$C$82*INDEX('Monthly Data'!N:N,Calculations!$C$116+MOD(DK198,Calculations!$C$118))+Control!$C$7*Calculations!$C$83*INDEX('Monthly Data'!O:O,Calculations!$C$116+MOD(DK198,Calculations!$C$118))+Control!$C$7*Calculations!$C$84*INDEX('Monthly Data'!P:P,Calculations!$C$116+MOD(DK198,Calculations!$C$118))+Control!$C$7*Calculations!$C$85*INDEX('Monthly Data'!Q:Q,Calculations!$C$116+MOD(DK198,Calculations!$C$118))+(1-Control!$C$7*Calculations!$C$87)*INDEX('Monthly Data'!R:R,Calculations!$C$116+MOD(DK198,Calculations!$C$118))</f>
        <v>4.5735623984309991E-2</v>
      </c>
      <c r="IB198" s="86">
        <f ca="1">Control!$C$7*Calculations!$C$82*INDEX('Monthly Data'!N:N,Calculations!$C$116+MOD(DL198,Calculations!$C$118))+Control!$C$7*Calculations!$C$83*INDEX('Monthly Data'!O:O,Calculations!$C$116+MOD(DL198,Calculations!$C$118))+Control!$C$7*Calculations!$C$84*INDEX('Monthly Data'!P:P,Calculations!$C$116+MOD(DL198,Calculations!$C$118))+Control!$C$7*Calculations!$C$85*INDEX('Monthly Data'!Q:Q,Calculations!$C$116+MOD(DL198,Calculations!$C$118))+(1-Control!$C$7*Calculations!$C$87)*INDEX('Monthly Data'!R:R,Calculations!$C$116+MOD(DL198,Calculations!$C$118))</f>
        <v>2.3206536303657571E-2</v>
      </c>
      <c r="IC198" s="86">
        <f ca="1">Control!$C$7*Calculations!$C$82*INDEX('Monthly Data'!N:N,Calculations!$C$116+MOD(DM198,Calculations!$C$118))+Control!$C$7*Calculations!$C$83*INDEX('Monthly Data'!O:O,Calculations!$C$116+MOD(DM198,Calculations!$C$118))+Control!$C$7*Calculations!$C$84*INDEX('Monthly Data'!P:P,Calculations!$C$116+MOD(DM198,Calculations!$C$118))+Control!$C$7*Calculations!$C$85*INDEX('Monthly Data'!Q:Q,Calculations!$C$116+MOD(DM198,Calculations!$C$118))+(1-Control!$C$7*Calculations!$C$87)*INDEX('Monthly Data'!R:R,Calculations!$C$116+MOD(DM198,Calculations!$C$118))</f>
        <v>1.5115046179922851E-2</v>
      </c>
      <c r="ID198" s="86">
        <f ca="1">Control!$C$7*Calculations!$C$82*INDEX('Monthly Data'!N:N,Calculations!$C$116+MOD(DN198,Calculations!$C$118))+Control!$C$7*Calculations!$C$83*INDEX('Monthly Data'!O:O,Calculations!$C$116+MOD(DN198,Calculations!$C$118))+Control!$C$7*Calculations!$C$84*INDEX('Monthly Data'!P:P,Calculations!$C$116+MOD(DN198,Calculations!$C$118))+Control!$C$7*Calculations!$C$85*INDEX('Monthly Data'!Q:Q,Calculations!$C$116+MOD(DN198,Calculations!$C$118))+(1-Control!$C$7*Calculations!$C$87)*INDEX('Monthly Data'!R:R,Calculations!$C$116+MOD(DN198,Calculations!$C$118))</f>
        <v>2.4722579420195831E-2</v>
      </c>
      <c r="IE198" s="86">
        <f ca="1">Control!$C$7*Calculations!$C$82*INDEX('Monthly Data'!N:N,Calculations!$C$116+MOD(DO198,Calculations!$C$118))+Control!$C$7*Calculations!$C$83*INDEX('Monthly Data'!O:O,Calculations!$C$116+MOD(DO198,Calculations!$C$118))+Control!$C$7*Calculations!$C$84*INDEX('Monthly Data'!P:P,Calculations!$C$116+MOD(DO198,Calculations!$C$118))+Control!$C$7*Calculations!$C$85*INDEX('Monthly Data'!Q:Q,Calculations!$C$116+MOD(DO198,Calculations!$C$118))+(1-Control!$C$7*Calculations!$C$87)*INDEX('Monthly Data'!R:R,Calculations!$C$116+MOD(DO198,Calculations!$C$118))</f>
        <v>1.2722494017511032E-2</v>
      </c>
      <c r="IF198" s="86">
        <f ca="1">Control!$C$7*Calculations!$C$82*INDEX('Monthly Data'!N:N,Calculations!$C$116+MOD(DP198,Calculations!$C$118))+Control!$C$7*Calculations!$C$83*INDEX('Monthly Data'!O:O,Calculations!$C$116+MOD(DP198,Calculations!$C$118))+Control!$C$7*Calculations!$C$84*INDEX('Monthly Data'!P:P,Calculations!$C$116+MOD(DP198,Calculations!$C$118))+Control!$C$7*Calculations!$C$85*INDEX('Monthly Data'!Q:Q,Calculations!$C$116+MOD(DP198,Calculations!$C$118))+(1-Control!$C$7*Calculations!$C$87)*INDEX('Monthly Data'!R:R,Calculations!$C$116+MOD(DP198,Calculations!$C$118))</f>
        <v>1.1809891087585166E-2</v>
      </c>
      <c r="IG198" s="88">
        <f ca="1">Control!$C$8*(1+DQ198)*(1+DR198)*(1+DS198)*(1+DT198)*(1+DU198)*(1+DV198)*(1+DW198)*(1+DX198)*(1+DY198)*(1+DZ198)*(1+EA198)*(1+EB198)*(1+EC198)*(1+ED198)*(1+EE198)*(1+EF198)*(1+EG198)*(1+EH198)*(1+EI198)*(1+EJ198)*(1+EK198)*(1+EL198)*(1+EM198)*(1+EN198)*(1+EO198)*(1+EP198)*(1+EQ198)*(1+ER198)*(1+ES198)*(1+ET198)*(1+EU198)*(1+EV198)*(1+EW198)*(1+EX198)*(1+EY198)*(1+EZ198)*(1+FA198)*(1+FB198)*(1+FC198)*(1+FD198)*(1+FE198)*(1+FF198)*(1+FG198)*(1+FH198)*(1+FI198)*(1+FJ198)*(1+FK198)*(1+FL198)*(1+FM198)*(1+FN198)*(1+FO198)*(1+FP198)*(1+FQ198)*(1+FR198)*(1+FS198)*(1+FT198)*(1+FU198)*(1+FV198)*(1+FW198)*(1+FX198)*(1+FY198)*(1+FZ198)*(1+GA198)*(1+GB198)*(1+GC198)*(1+GD198)*(1+GE198)*(1+GF198)*(1+GG198)*(1+GH198)*(1+GI198)*(1+GJ198)*(1+GK198)*(1+GL198)*(1+GM198)*(1+GN198)*(1+GO198)*(1+GP198)*(1+GQ198)*(1+GR198)*(1+GS198)*(1+GT198)*(1+GU198)*(1+GV198)*(1+GW198)*(1+GX198)*(1+GY198)*(1+GZ198)*(1+HA198)*(1+HB198)*(1+HC198)*(1+HD198)*(1+HE198)*(1+HF198)*(1+HG198)*(1+HH198)*(1+HI198)*(1+HJ198)*(1+HK198)*(1+HL198)*(1+HM198)*(1+HN198)*(1+HO198)*(1+HP198)*(1+HQ198)*(1+HR198)*(1+HS198)*(1+HT198)*(1+HU198)*(1+HV198)*(1+HW198)*(1+HX198)*(1+HY198)*(1+HZ198)*(1+IA198)*(1+IB198)*(1+IC198)*(1+ID198)*(1+IE198)*(1+IF198)</f>
        <v>101994.21543464383</v>
      </c>
    </row>
    <row r="199" spans="1:241" x14ac:dyDescent="0.25">
      <c r="A199">
        <v>91</v>
      </c>
      <c r="B199">
        <v>83</v>
      </c>
      <c r="C199">
        <v>48</v>
      </c>
      <c r="D199">
        <v>27</v>
      </c>
      <c r="E199">
        <v>58</v>
      </c>
      <c r="F199">
        <v>20</v>
      </c>
      <c r="G199">
        <v>51</v>
      </c>
      <c r="H199">
        <v>47</v>
      </c>
      <c r="I199">
        <v>61</v>
      </c>
      <c r="J199">
        <v>68</v>
      </c>
      <c r="K199">
        <v>14</v>
      </c>
      <c r="L199">
        <v>17</v>
      </c>
      <c r="M199">
        <v>109</v>
      </c>
      <c r="N199">
        <v>30</v>
      </c>
      <c r="O199">
        <v>96</v>
      </c>
      <c r="P199">
        <v>39</v>
      </c>
      <c r="Q199">
        <v>113</v>
      </c>
      <c r="R199">
        <v>95</v>
      </c>
      <c r="S199">
        <v>8</v>
      </c>
      <c r="T199">
        <v>98</v>
      </c>
      <c r="U199">
        <v>9</v>
      </c>
      <c r="V199">
        <v>43</v>
      </c>
      <c r="W199">
        <v>78</v>
      </c>
      <c r="X199">
        <v>30</v>
      </c>
      <c r="Y199">
        <v>6</v>
      </c>
      <c r="Z199">
        <v>97</v>
      </c>
      <c r="AA199">
        <v>49</v>
      </c>
      <c r="AB199">
        <v>15</v>
      </c>
      <c r="AC199">
        <v>33</v>
      </c>
      <c r="AD199">
        <v>116</v>
      </c>
      <c r="AE199">
        <v>13</v>
      </c>
      <c r="AF199">
        <v>48</v>
      </c>
      <c r="AG199">
        <v>103</v>
      </c>
      <c r="AH199">
        <v>102</v>
      </c>
      <c r="AI199">
        <v>64</v>
      </c>
      <c r="AJ199">
        <v>23</v>
      </c>
      <c r="AK199">
        <v>60</v>
      </c>
      <c r="AL199">
        <v>85</v>
      </c>
      <c r="AM199">
        <v>75</v>
      </c>
      <c r="AN199">
        <v>73</v>
      </c>
      <c r="AO199">
        <v>114</v>
      </c>
      <c r="AP199">
        <v>47</v>
      </c>
      <c r="AQ199">
        <v>68</v>
      </c>
      <c r="AR199">
        <v>12</v>
      </c>
      <c r="AS199">
        <v>71</v>
      </c>
      <c r="AT199">
        <v>35</v>
      </c>
      <c r="AU199">
        <v>45</v>
      </c>
      <c r="AV199">
        <v>87</v>
      </c>
      <c r="AW199">
        <v>17</v>
      </c>
      <c r="AX199">
        <v>51</v>
      </c>
      <c r="AY199">
        <v>48</v>
      </c>
      <c r="AZ199">
        <v>106</v>
      </c>
      <c r="BA199">
        <v>48</v>
      </c>
      <c r="BB199">
        <v>41</v>
      </c>
      <c r="BC199">
        <v>42</v>
      </c>
      <c r="BD199">
        <v>13</v>
      </c>
      <c r="BE199">
        <v>111</v>
      </c>
      <c r="BF199">
        <v>59</v>
      </c>
      <c r="BG199">
        <v>95</v>
      </c>
      <c r="BH199">
        <v>15</v>
      </c>
      <c r="BI199">
        <v>11</v>
      </c>
      <c r="BJ199">
        <v>89</v>
      </c>
      <c r="BK199">
        <v>90</v>
      </c>
      <c r="BL199">
        <v>9</v>
      </c>
      <c r="BM199">
        <v>106</v>
      </c>
      <c r="BN199">
        <v>114</v>
      </c>
      <c r="BO199">
        <v>58</v>
      </c>
      <c r="BP199">
        <v>12</v>
      </c>
      <c r="BQ199">
        <v>77</v>
      </c>
      <c r="BR199">
        <v>76</v>
      </c>
      <c r="BS199">
        <v>38</v>
      </c>
      <c r="BT199">
        <v>108</v>
      </c>
      <c r="BU199">
        <v>32</v>
      </c>
      <c r="BV199">
        <v>20</v>
      </c>
      <c r="BW199">
        <v>35</v>
      </c>
      <c r="BX199">
        <v>18</v>
      </c>
      <c r="BY199">
        <v>116</v>
      </c>
      <c r="BZ199">
        <v>52</v>
      </c>
      <c r="CA199">
        <v>110</v>
      </c>
      <c r="CB199">
        <v>17</v>
      </c>
      <c r="CC199">
        <v>62</v>
      </c>
      <c r="CD199">
        <v>4</v>
      </c>
      <c r="CE199">
        <v>63</v>
      </c>
      <c r="CF199">
        <v>100</v>
      </c>
      <c r="CG199">
        <v>26</v>
      </c>
      <c r="CH199">
        <v>50</v>
      </c>
      <c r="CI199">
        <v>78</v>
      </c>
      <c r="CJ199">
        <v>39</v>
      </c>
      <c r="CK199">
        <v>50</v>
      </c>
      <c r="CL199">
        <v>89</v>
      </c>
      <c r="CM199">
        <v>52</v>
      </c>
      <c r="CN199">
        <v>48</v>
      </c>
      <c r="CO199">
        <v>70</v>
      </c>
      <c r="CP199">
        <v>117</v>
      </c>
      <c r="CQ199">
        <v>20</v>
      </c>
      <c r="CR199">
        <v>110</v>
      </c>
      <c r="CS199">
        <v>4</v>
      </c>
      <c r="CT199">
        <v>1</v>
      </c>
      <c r="CU199">
        <v>0</v>
      </c>
      <c r="CV199">
        <v>23</v>
      </c>
      <c r="CW199">
        <v>65</v>
      </c>
      <c r="CX199">
        <v>91</v>
      </c>
      <c r="CY199">
        <v>19</v>
      </c>
      <c r="CZ199">
        <v>46</v>
      </c>
      <c r="DA199">
        <v>60</v>
      </c>
      <c r="DB199">
        <v>63</v>
      </c>
      <c r="DC199">
        <v>101</v>
      </c>
      <c r="DD199">
        <v>32</v>
      </c>
      <c r="DE199">
        <v>22</v>
      </c>
      <c r="DF199">
        <v>21</v>
      </c>
      <c r="DG199">
        <v>86</v>
      </c>
      <c r="DH199">
        <v>93</v>
      </c>
      <c r="DI199">
        <v>88</v>
      </c>
      <c r="DJ199">
        <v>68</v>
      </c>
      <c r="DK199">
        <v>34</v>
      </c>
      <c r="DL199">
        <v>101</v>
      </c>
      <c r="DM199">
        <v>112</v>
      </c>
      <c r="DN199">
        <v>94</v>
      </c>
      <c r="DO199">
        <v>18</v>
      </c>
      <c r="DP199">
        <v>51</v>
      </c>
      <c r="DQ199" s="86">
        <f ca="1">Control!$C$7*Calculations!$C$82*INDEX('Monthly Data'!N:N,Calculations!$C$116+MOD(A199,Calculations!$C$118))+Control!$C$7*Calculations!$C$83*INDEX('Monthly Data'!O:O,Calculations!$C$116+MOD(A199,Calculations!$C$118))+Control!$C$7*Calculations!$C$84*INDEX('Monthly Data'!P:P,Calculations!$C$116+MOD(A199,Calculations!$C$118))+Control!$C$7*Calculations!$C$85*INDEX('Monthly Data'!Q:Q,Calculations!$C$116+MOD(A199,Calculations!$C$118))+(1-Control!$C$7*Calculations!$C$87)*INDEX('Monthly Data'!R:R,Calculations!$C$116+MOD(A199,Calculations!$C$118))</f>
        <v>-1.6546126717384396E-2</v>
      </c>
      <c r="DR199" s="86">
        <f ca="1">Control!$C$7*Calculations!$C$82*INDEX('Monthly Data'!N:N,Calculations!$C$116+MOD(B199,Calculations!$C$118))+Control!$C$7*Calculations!$C$83*INDEX('Monthly Data'!O:O,Calculations!$C$116+MOD(B199,Calculations!$C$118))+Control!$C$7*Calculations!$C$84*INDEX('Monthly Data'!P:P,Calculations!$C$116+MOD(B199,Calculations!$C$118))+Control!$C$7*Calculations!$C$85*INDEX('Monthly Data'!Q:Q,Calculations!$C$116+MOD(B199,Calculations!$C$118))+(1-Control!$C$7*Calculations!$C$87)*INDEX('Monthly Data'!R:R,Calculations!$C$116+MOD(B199,Calculations!$C$118))</f>
        <v>-7.8872955230675015E-3</v>
      </c>
      <c r="DS199" s="86">
        <f ca="1">Control!$C$7*Calculations!$C$82*INDEX('Monthly Data'!N:N,Calculations!$C$116+MOD(C199,Calculations!$C$118))+Control!$C$7*Calculations!$C$83*INDEX('Monthly Data'!O:O,Calculations!$C$116+MOD(C199,Calculations!$C$118))+Control!$C$7*Calculations!$C$84*INDEX('Monthly Data'!P:P,Calculations!$C$116+MOD(C199,Calculations!$C$118))+Control!$C$7*Calculations!$C$85*INDEX('Monthly Data'!Q:Q,Calculations!$C$116+MOD(C199,Calculations!$C$118))+(1-Control!$C$7*Calculations!$C$87)*INDEX('Monthly Data'!R:R,Calculations!$C$116+MOD(C199,Calculations!$C$118))</f>
        <v>-1.5984879994281095E-2</v>
      </c>
      <c r="DT199" s="86">
        <f ca="1">Control!$C$7*Calculations!$C$82*INDEX('Monthly Data'!N:N,Calculations!$C$116+MOD(D199,Calculations!$C$118))+Control!$C$7*Calculations!$C$83*INDEX('Monthly Data'!O:O,Calculations!$C$116+MOD(D199,Calculations!$C$118))+Control!$C$7*Calculations!$C$84*INDEX('Monthly Data'!P:P,Calculations!$C$116+MOD(D199,Calculations!$C$118))+Control!$C$7*Calculations!$C$85*INDEX('Monthly Data'!Q:Q,Calculations!$C$116+MOD(D199,Calculations!$C$118))+(1-Control!$C$7*Calculations!$C$87)*INDEX('Monthly Data'!R:R,Calculations!$C$116+MOD(D199,Calculations!$C$118))</f>
        <v>-3.53368065312233E-2</v>
      </c>
      <c r="DU199" s="86">
        <f ca="1">Control!$C$7*Calculations!$C$82*INDEX('Monthly Data'!N:N,Calculations!$C$116+MOD(E199,Calculations!$C$118))+Control!$C$7*Calculations!$C$83*INDEX('Monthly Data'!O:O,Calculations!$C$116+MOD(E199,Calculations!$C$118))+Control!$C$7*Calculations!$C$84*INDEX('Monthly Data'!P:P,Calculations!$C$116+MOD(E199,Calculations!$C$118))+Control!$C$7*Calculations!$C$85*INDEX('Monthly Data'!Q:Q,Calculations!$C$116+MOD(E199,Calculations!$C$118))+(1-Control!$C$7*Calculations!$C$87)*INDEX('Monthly Data'!R:R,Calculations!$C$116+MOD(E199,Calculations!$C$118))</f>
        <v>8.4240675975201049E-3</v>
      </c>
      <c r="DV199" s="86">
        <f ca="1">Control!$C$7*Calculations!$C$82*INDEX('Monthly Data'!N:N,Calculations!$C$116+MOD(F199,Calculations!$C$118))+Control!$C$7*Calculations!$C$83*INDEX('Monthly Data'!O:O,Calculations!$C$116+MOD(F199,Calculations!$C$118))+Control!$C$7*Calculations!$C$84*INDEX('Monthly Data'!P:P,Calculations!$C$116+MOD(F199,Calculations!$C$118))+Control!$C$7*Calculations!$C$85*INDEX('Monthly Data'!Q:Q,Calculations!$C$116+MOD(F199,Calculations!$C$118))+(1-Control!$C$7*Calculations!$C$87)*INDEX('Monthly Data'!R:R,Calculations!$C$116+MOD(F199,Calculations!$C$118))</f>
        <v>3.9251937367756782E-3</v>
      </c>
      <c r="DW199" s="86">
        <f ca="1">Control!$C$7*Calculations!$C$82*INDEX('Monthly Data'!N:N,Calculations!$C$116+MOD(G199,Calculations!$C$118))+Control!$C$7*Calculations!$C$83*INDEX('Monthly Data'!O:O,Calculations!$C$116+MOD(G199,Calculations!$C$118))+Control!$C$7*Calculations!$C$84*INDEX('Monthly Data'!P:P,Calculations!$C$116+MOD(G199,Calculations!$C$118))+Control!$C$7*Calculations!$C$85*INDEX('Monthly Data'!Q:Q,Calculations!$C$116+MOD(G199,Calculations!$C$118))+(1-Control!$C$7*Calculations!$C$87)*INDEX('Monthly Data'!R:R,Calculations!$C$116+MOD(G199,Calculations!$C$118))</f>
        <v>1.8695385296339444E-2</v>
      </c>
      <c r="DX199" s="86">
        <f ca="1">Control!$C$7*Calculations!$C$82*INDEX('Monthly Data'!N:N,Calculations!$C$116+MOD(H199,Calculations!$C$118))+Control!$C$7*Calculations!$C$83*INDEX('Monthly Data'!O:O,Calculations!$C$116+MOD(H199,Calculations!$C$118))+Control!$C$7*Calculations!$C$84*INDEX('Monthly Data'!P:P,Calculations!$C$116+MOD(H199,Calculations!$C$118))+Control!$C$7*Calculations!$C$85*INDEX('Monthly Data'!Q:Q,Calculations!$C$116+MOD(H199,Calculations!$C$118))+(1-Control!$C$7*Calculations!$C$87)*INDEX('Monthly Data'!R:R,Calculations!$C$116+MOD(H199,Calculations!$C$118))</f>
        <v>3.1011313347584085E-2</v>
      </c>
      <c r="DY199" s="86">
        <f ca="1">Control!$C$7*Calculations!$C$82*INDEX('Monthly Data'!N:N,Calculations!$C$116+MOD(I199,Calculations!$C$118))+Control!$C$7*Calculations!$C$83*INDEX('Monthly Data'!O:O,Calculations!$C$116+MOD(I199,Calculations!$C$118))+Control!$C$7*Calculations!$C$84*INDEX('Monthly Data'!P:P,Calculations!$C$116+MOD(I199,Calculations!$C$118))+Control!$C$7*Calculations!$C$85*INDEX('Monthly Data'!Q:Q,Calculations!$C$116+MOD(I199,Calculations!$C$118))+(1-Control!$C$7*Calculations!$C$87)*INDEX('Monthly Data'!R:R,Calculations!$C$116+MOD(I199,Calculations!$C$118))</f>
        <v>2.766281641786093E-2</v>
      </c>
      <c r="DZ199" s="86">
        <f ca="1">Control!$C$7*Calculations!$C$82*INDEX('Monthly Data'!N:N,Calculations!$C$116+MOD(J199,Calculations!$C$118))+Control!$C$7*Calculations!$C$83*INDEX('Monthly Data'!O:O,Calculations!$C$116+MOD(J199,Calculations!$C$118))+Control!$C$7*Calculations!$C$84*INDEX('Monthly Data'!P:P,Calculations!$C$116+MOD(J199,Calculations!$C$118))+Control!$C$7*Calculations!$C$85*INDEX('Monthly Data'!Q:Q,Calculations!$C$116+MOD(J199,Calculations!$C$118))+(1-Control!$C$7*Calculations!$C$87)*INDEX('Monthly Data'!R:R,Calculations!$C$116+MOD(J199,Calculations!$C$118))</f>
        <v>2.2757992058453024E-3</v>
      </c>
      <c r="EA199" s="86">
        <f ca="1">Control!$C$7*Calculations!$C$82*INDEX('Monthly Data'!N:N,Calculations!$C$116+MOD(K199,Calculations!$C$118))+Control!$C$7*Calculations!$C$83*INDEX('Monthly Data'!O:O,Calculations!$C$116+MOD(K199,Calculations!$C$118))+Control!$C$7*Calculations!$C$84*INDEX('Monthly Data'!P:P,Calculations!$C$116+MOD(K199,Calculations!$C$118))+Control!$C$7*Calculations!$C$85*INDEX('Monthly Data'!Q:Q,Calculations!$C$116+MOD(K199,Calculations!$C$118))+(1-Control!$C$7*Calculations!$C$87)*INDEX('Monthly Data'!R:R,Calculations!$C$116+MOD(K199,Calculations!$C$118))</f>
        <v>9.5791276036140301E-3</v>
      </c>
      <c r="EB199" s="86">
        <f ca="1">Control!$C$7*Calculations!$C$82*INDEX('Monthly Data'!N:N,Calculations!$C$116+MOD(L199,Calculations!$C$118))+Control!$C$7*Calculations!$C$83*INDEX('Monthly Data'!O:O,Calculations!$C$116+MOD(L199,Calculations!$C$118))+Control!$C$7*Calculations!$C$84*INDEX('Monthly Data'!P:P,Calculations!$C$116+MOD(L199,Calculations!$C$118))+Control!$C$7*Calculations!$C$85*INDEX('Monthly Data'!Q:Q,Calculations!$C$116+MOD(L199,Calculations!$C$118))+(1-Control!$C$7*Calculations!$C$87)*INDEX('Monthly Data'!R:R,Calculations!$C$116+MOD(L199,Calculations!$C$118))</f>
        <v>-2.0269389991732112E-2</v>
      </c>
      <c r="EC199" s="86">
        <f ca="1">Control!$C$7*Calculations!$C$82*INDEX('Monthly Data'!N:N,Calculations!$C$116+MOD(M199,Calculations!$C$118))+Control!$C$7*Calculations!$C$83*INDEX('Monthly Data'!O:O,Calculations!$C$116+MOD(M199,Calculations!$C$118))+Control!$C$7*Calculations!$C$84*INDEX('Monthly Data'!P:P,Calculations!$C$116+MOD(M199,Calculations!$C$118))+Control!$C$7*Calculations!$C$85*INDEX('Monthly Data'!Q:Q,Calculations!$C$116+MOD(M199,Calculations!$C$118))+(1-Control!$C$7*Calculations!$C$87)*INDEX('Monthly Data'!R:R,Calculations!$C$116+MOD(M199,Calculations!$C$118))</f>
        <v>1.0921298083007208E-2</v>
      </c>
      <c r="ED199" s="86">
        <f ca="1">Control!$C$7*Calculations!$C$82*INDEX('Monthly Data'!N:N,Calculations!$C$116+MOD(N199,Calculations!$C$118))+Control!$C$7*Calculations!$C$83*INDEX('Monthly Data'!O:O,Calculations!$C$116+MOD(N199,Calculations!$C$118))+Control!$C$7*Calculations!$C$84*INDEX('Monthly Data'!P:P,Calculations!$C$116+MOD(N199,Calculations!$C$118))+Control!$C$7*Calculations!$C$85*INDEX('Monthly Data'!Q:Q,Calculations!$C$116+MOD(N199,Calculations!$C$118))+(1-Control!$C$7*Calculations!$C$87)*INDEX('Monthly Data'!R:R,Calculations!$C$116+MOD(N199,Calculations!$C$118))</f>
        <v>7.9764341593600071E-3</v>
      </c>
      <c r="EE199" s="86">
        <f ca="1">Control!$C$7*Calculations!$C$82*INDEX('Monthly Data'!N:N,Calculations!$C$116+MOD(O199,Calculations!$C$118))+Control!$C$7*Calculations!$C$83*INDEX('Monthly Data'!O:O,Calculations!$C$116+MOD(O199,Calculations!$C$118))+Control!$C$7*Calculations!$C$84*INDEX('Monthly Data'!P:P,Calculations!$C$116+MOD(O199,Calculations!$C$118))+Control!$C$7*Calculations!$C$85*INDEX('Monthly Data'!Q:Q,Calculations!$C$116+MOD(O199,Calculations!$C$118))+(1-Control!$C$7*Calculations!$C$87)*INDEX('Monthly Data'!R:R,Calculations!$C$116+MOD(O199,Calculations!$C$118))</f>
        <v>1.0627294914941248E-2</v>
      </c>
      <c r="EF199" s="86">
        <f ca="1">Control!$C$7*Calculations!$C$82*INDEX('Monthly Data'!N:N,Calculations!$C$116+MOD(P199,Calculations!$C$118))+Control!$C$7*Calculations!$C$83*INDEX('Monthly Data'!O:O,Calculations!$C$116+MOD(P199,Calculations!$C$118))+Control!$C$7*Calculations!$C$84*INDEX('Monthly Data'!P:P,Calculations!$C$116+MOD(P199,Calculations!$C$118))+Control!$C$7*Calculations!$C$85*INDEX('Monthly Data'!Q:Q,Calculations!$C$116+MOD(P199,Calculations!$C$118))+(1-Control!$C$7*Calculations!$C$87)*INDEX('Monthly Data'!R:R,Calculations!$C$116+MOD(P199,Calculations!$C$118))</f>
        <v>1.5063457444773597E-2</v>
      </c>
      <c r="EG199" s="86">
        <f ca="1">Control!$C$7*Calculations!$C$82*INDEX('Monthly Data'!N:N,Calculations!$C$116+MOD(Q199,Calculations!$C$118))+Control!$C$7*Calculations!$C$83*INDEX('Monthly Data'!O:O,Calculations!$C$116+MOD(Q199,Calculations!$C$118))+Control!$C$7*Calculations!$C$84*INDEX('Monthly Data'!P:P,Calculations!$C$116+MOD(Q199,Calculations!$C$118))+Control!$C$7*Calculations!$C$85*INDEX('Monthly Data'!Q:Q,Calculations!$C$116+MOD(Q199,Calculations!$C$118))+(1-Control!$C$7*Calculations!$C$87)*INDEX('Monthly Data'!R:R,Calculations!$C$116+MOD(Q199,Calculations!$C$118))</f>
        <v>4.4327772793586687E-3</v>
      </c>
      <c r="EH199" s="86">
        <f ca="1">Control!$C$7*Calculations!$C$82*INDEX('Monthly Data'!N:N,Calculations!$C$116+MOD(R199,Calculations!$C$118))+Control!$C$7*Calculations!$C$83*INDEX('Monthly Data'!O:O,Calculations!$C$116+MOD(R199,Calculations!$C$118))+Control!$C$7*Calculations!$C$84*INDEX('Monthly Data'!P:P,Calculations!$C$116+MOD(R199,Calculations!$C$118))+Control!$C$7*Calculations!$C$85*INDEX('Monthly Data'!Q:Q,Calculations!$C$116+MOD(R199,Calculations!$C$118))+(1-Control!$C$7*Calculations!$C$87)*INDEX('Monthly Data'!R:R,Calculations!$C$116+MOD(R199,Calculations!$C$118))</f>
        <v>1.5758278480433856E-2</v>
      </c>
      <c r="EI199" s="86">
        <f ca="1">Control!$C$7*Calculations!$C$82*INDEX('Monthly Data'!N:N,Calculations!$C$116+MOD(S199,Calculations!$C$118))+Control!$C$7*Calculations!$C$83*INDEX('Monthly Data'!O:O,Calculations!$C$116+MOD(S199,Calculations!$C$118))+Control!$C$7*Calculations!$C$84*INDEX('Monthly Data'!P:P,Calculations!$C$116+MOD(S199,Calculations!$C$118))+Control!$C$7*Calculations!$C$85*INDEX('Monthly Data'!Q:Q,Calculations!$C$116+MOD(S199,Calculations!$C$118))+(1-Control!$C$7*Calculations!$C$87)*INDEX('Monthly Data'!R:R,Calculations!$C$116+MOD(S199,Calculations!$C$118))</f>
        <v>9.9787204839310462E-3</v>
      </c>
      <c r="EJ199" s="86">
        <f ca="1">Control!$C$7*Calculations!$C$82*INDEX('Monthly Data'!N:N,Calculations!$C$116+MOD(T199,Calculations!$C$118))+Control!$C$7*Calculations!$C$83*INDEX('Monthly Data'!O:O,Calculations!$C$116+MOD(T199,Calculations!$C$118))+Control!$C$7*Calculations!$C$84*INDEX('Monthly Data'!P:P,Calculations!$C$116+MOD(T199,Calculations!$C$118))+Control!$C$7*Calculations!$C$85*INDEX('Monthly Data'!Q:Q,Calculations!$C$116+MOD(T199,Calculations!$C$118))+(1-Control!$C$7*Calculations!$C$87)*INDEX('Monthly Data'!R:R,Calculations!$C$116+MOD(T199,Calculations!$C$118))</f>
        <v>2.4842166689046628E-2</v>
      </c>
      <c r="EK199" s="86">
        <f ca="1">Control!$C$7*Calculations!$C$82*INDEX('Monthly Data'!N:N,Calculations!$C$116+MOD(U199,Calculations!$C$118))+Control!$C$7*Calculations!$C$83*INDEX('Monthly Data'!O:O,Calculations!$C$116+MOD(U199,Calculations!$C$118))+Control!$C$7*Calculations!$C$84*INDEX('Monthly Data'!P:P,Calculations!$C$116+MOD(U199,Calculations!$C$118))+Control!$C$7*Calculations!$C$85*INDEX('Monthly Data'!Q:Q,Calculations!$C$116+MOD(U199,Calculations!$C$118))+(1-Control!$C$7*Calculations!$C$87)*INDEX('Monthly Data'!R:R,Calculations!$C$116+MOD(U199,Calculations!$C$118))</f>
        <v>2.4470405846852006E-3</v>
      </c>
      <c r="EL199" s="86">
        <f ca="1">Control!$C$7*Calculations!$C$82*INDEX('Monthly Data'!N:N,Calculations!$C$116+MOD(V199,Calculations!$C$118))+Control!$C$7*Calculations!$C$83*INDEX('Monthly Data'!O:O,Calculations!$C$116+MOD(V199,Calculations!$C$118))+Control!$C$7*Calculations!$C$84*INDEX('Monthly Data'!P:P,Calculations!$C$116+MOD(V199,Calculations!$C$118))+Control!$C$7*Calculations!$C$85*INDEX('Monthly Data'!Q:Q,Calculations!$C$116+MOD(V199,Calculations!$C$118))+(1-Control!$C$7*Calculations!$C$87)*INDEX('Monthly Data'!R:R,Calculations!$C$116+MOD(V199,Calculations!$C$118))</f>
        <v>5.1279584938936244E-2</v>
      </c>
      <c r="EM199" s="86">
        <f ca="1">Control!$C$7*Calculations!$C$82*INDEX('Monthly Data'!N:N,Calculations!$C$116+MOD(W199,Calculations!$C$118))+Control!$C$7*Calculations!$C$83*INDEX('Monthly Data'!O:O,Calculations!$C$116+MOD(W199,Calculations!$C$118))+Control!$C$7*Calculations!$C$84*INDEX('Monthly Data'!P:P,Calculations!$C$116+MOD(W199,Calculations!$C$118))+Control!$C$7*Calculations!$C$85*INDEX('Monthly Data'!Q:Q,Calculations!$C$116+MOD(W199,Calculations!$C$118))+(1-Control!$C$7*Calculations!$C$87)*INDEX('Monthly Data'!R:R,Calculations!$C$116+MOD(W199,Calculations!$C$118))</f>
        <v>1.7472933988537529E-2</v>
      </c>
      <c r="EN199" s="86">
        <f ca="1">Control!$C$7*Calculations!$C$82*INDEX('Monthly Data'!N:N,Calculations!$C$116+MOD(X199,Calculations!$C$118))+Control!$C$7*Calculations!$C$83*INDEX('Monthly Data'!O:O,Calculations!$C$116+MOD(X199,Calculations!$C$118))+Control!$C$7*Calculations!$C$84*INDEX('Monthly Data'!P:P,Calculations!$C$116+MOD(X199,Calculations!$C$118))+Control!$C$7*Calculations!$C$85*INDEX('Monthly Data'!Q:Q,Calculations!$C$116+MOD(X199,Calculations!$C$118))+(1-Control!$C$7*Calculations!$C$87)*INDEX('Monthly Data'!R:R,Calculations!$C$116+MOD(X199,Calculations!$C$118))</f>
        <v>7.9764341593600071E-3</v>
      </c>
      <c r="EO199" s="86">
        <f ca="1">Control!$C$7*Calculations!$C$82*INDEX('Monthly Data'!N:N,Calculations!$C$116+MOD(Y199,Calculations!$C$118))+Control!$C$7*Calculations!$C$83*INDEX('Monthly Data'!O:O,Calculations!$C$116+MOD(Y199,Calculations!$C$118))+Control!$C$7*Calculations!$C$84*INDEX('Monthly Data'!P:P,Calculations!$C$116+MOD(Y199,Calculations!$C$118))+Control!$C$7*Calculations!$C$85*INDEX('Monthly Data'!Q:Q,Calculations!$C$116+MOD(Y199,Calculations!$C$118))+(1-Control!$C$7*Calculations!$C$87)*INDEX('Monthly Data'!R:R,Calculations!$C$116+MOD(Y199,Calculations!$C$118))</f>
        <v>4.7768166384148329E-3</v>
      </c>
      <c r="EP199" s="86">
        <f ca="1">Control!$C$7*Calculations!$C$82*INDEX('Monthly Data'!N:N,Calculations!$C$116+MOD(Z199,Calculations!$C$118))+Control!$C$7*Calculations!$C$83*INDEX('Monthly Data'!O:O,Calculations!$C$116+MOD(Z199,Calculations!$C$118))+Control!$C$7*Calculations!$C$84*INDEX('Monthly Data'!P:P,Calculations!$C$116+MOD(Z199,Calculations!$C$118))+Control!$C$7*Calculations!$C$85*INDEX('Monthly Data'!Q:Q,Calculations!$C$116+MOD(Z199,Calculations!$C$118))+(1-Control!$C$7*Calculations!$C$87)*INDEX('Monthly Data'!R:R,Calculations!$C$116+MOD(Z199,Calculations!$C$118))</f>
        <v>-7.5539743260223157E-3</v>
      </c>
      <c r="EQ199" s="86">
        <f ca="1">Control!$C$7*Calculations!$C$82*INDEX('Monthly Data'!N:N,Calculations!$C$116+MOD(AA199,Calculations!$C$118))+Control!$C$7*Calculations!$C$83*INDEX('Monthly Data'!O:O,Calculations!$C$116+MOD(AA199,Calculations!$C$118))+Control!$C$7*Calculations!$C$84*INDEX('Monthly Data'!P:P,Calculations!$C$116+MOD(AA199,Calculations!$C$118))+Control!$C$7*Calculations!$C$85*INDEX('Monthly Data'!Q:Q,Calculations!$C$116+MOD(AA199,Calculations!$C$118))+(1-Control!$C$7*Calculations!$C$87)*INDEX('Monthly Data'!R:R,Calculations!$C$116+MOD(AA199,Calculations!$C$118))</f>
        <v>-1.4213734788548189E-2</v>
      </c>
      <c r="ER199" s="86">
        <f ca="1">Control!$C$7*Calculations!$C$82*INDEX('Monthly Data'!N:N,Calculations!$C$116+MOD(AB199,Calculations!$C$118))+Control!$C$7*Calculations!$C$83*INDEX('Monthly Data'!O:O,Calculations!$C$116+MOD(AB199,Calculations!$C$118))+Control!$C$7*Calculations!$C$84*INDEX('Monthly Data'!P:P,Calculations!$C$116+MOD(AB199,Calculations!$C$118))+Control!$C$7*Calculations!$C$85*INDEX('Monthly Data'!Q:Q,Calculations!$C$116+MOD(AB199,Calculations!$C$118))+(1-Control!$C$7*Calculations!$C$87)*INDEX('Monthly Data'!R:R,Calculations!$C$116+MOD(AB199,Calculations!$C$118))</f>
        <v>7.857567536297622E-3</v>
      </c>
      <c r="ES199" s="86">
        <f ca="1">Control!$C$7*Calculations!$C$82*INDEX('Monthly Data'!N:N,Calculations!$C$116+MOD(AC199,Calculations!$C$118))+Control!$C$7*Calculations!$C$83*INDEX('Monthly Data'!O:O,Calculations!$C$116+MOD(AC199,Calculations!$C$118))+Control!$C$7*Calculations!$C$84*INDEX('Monthly Data'!P:P,Calculations!$C$116+MOD(AC199,Calculations!$C$118))+Control!$C$7*Calculations!$C$85*INDEX('Monthly Data'!Q:Q,Calculations!$C$116+MOD(AC199,Calculations!$C$118))+(1-Control!$C$7*Calculations!$C$87)*INDEX('Monthly Data'!R:R,Calculations!$C$116+MOD(AC199,Calculations!$C$118))</f>
        <v>3.1070573055362403E-2</v>
      </c>
      <c r="ET199" s="86">
        <f ca="1">Control!$C$7*Calculations!$C$82*INDEX('Monthly Data'!N:N,Calculations!$C$116+MOD(AD199,Calculations!$C$118))+Control!$C$7*Calculations!$C$83*INDEX('Monthly Data'!O:O,Calculations!$C$116+MOD(AD199,Calculations!$C$118))+Control!$C$7*Calculations!$C$84*INDEX('Monthly Data'!P:P,Calculations!$C$116+MOD(AD199,Calculations!$C$118))+Control!$C$7*Calculations!$C$85*INDEX('Monthly Data'!Q:Q,Calculations!$C$116+MOD(AD199,Calculations!$C$118))+(1-Control!$C$7*Calculations!$C$87)*INDEX('Monthly Data'!R:R,Calculations!$C$116+MOD(AD199,Calculations!$C$118))</f>
        <v>2.1918137743539623E-2</v>
      </c>
      <c r="EU199" s="86">
        <f ca="1">Control!$C$7*Calculations!$C$82*INDEX('Monthly Data'!N:N,Calculations!$C$116+MOD(AE199,Calculations!$C$118))+Control!$C$7*Calculations!$C$83*INDEX('Monthly Data'!O:O,Calculations!$C$116+MOD(AE199,Calculations!$C$118))+Control!$C$7*Calculations!$C$84*INDEX('Monthly Data'!P:P,Calculations!$C$116+MOD(AE199,Calculations!$C$118))+Control!$C$7*Calculations!$C$85*INDEX('Monthly Data'!Q:Q,Calculations!$C$116+MOD(AE199,Calculations!$C$118))+(1-Control!$C$7*Calculations!$C$87)*INDEX('Monthly Data'!R:R,Calculations!$C$116+MOD(AE199,Calculations!$C$118))</f>
        <v>1.0478379486191123E-2</v>
      </c>
      <c r="EV199" s="86">
        <f ca="1">Control!$C$7*Calculations!$C$82*INDEX('Monthly Data'!N:N,Calculations!$C$116+MOD(AF199,Calculations!$C$118))+Control!$C$7*Calculations!$C$83*INDEX('Monthly Data'!O:O,Calculations!$C$116+MOD(AF199,Calculations!$C$118))+Control!$C$7*Calculations!$C$84*INDEX('Monthly Data'!P:P,Calculations!$C$116+MOD(AF199,Calculations!$C$118))+Control!$C$7*Calculations!$C$85*INDEX('Monthly Data'!Q:Q,Calculations!$C$116+MOD(AF199,Calculations!$C$118))+(1-Control!$C$7*Calculations!$C$87)*INDEX('Monthly Data'!R:R,Calculations!$C$116+MOD(AF199,Calculations!$C$118))</f>
        <v>-1.5984879994281095E-2</v>
      </c>
      <c r="EW199" s="86">
        <f ca="1">Control!$C$7*Calculations!$C$82*INDEX('Monthly Data'!N:N,Calculations!$C$116+MOD(AG199,Calculations!$C$118))+Control!$C$7*Calculations!$C$83*INDEX('Monthly Data'!O:O,Calculations!$C$116+MOD(AG199,Calculations!$C$118))+Control!$C$7*Calculations!$C$84*INDEX('Monthly Data'!P:P,Calculations!$C$116+MOD(AG199,Calculations!$C$118))+Control!$C$7*Calculations!$C$85*INDEX('Monthly Data'!Q:Q,Calculations!$C$116+MOD(AG199,Calculations!$C$118))+(1-Control!$C$7*Calculations!$C$87)*INDEX('Monthly Data'!R:R,Calculations!$C$116+MOD(AG199,Calculations!$C$118))</f>
        <v>5.1972609868760735E-3</v>
      </c>
      <c r="EX199" s="86">
        <f ca="1">Control!$C$7*Calculations!$C$82*INDEX('Monthly Data'!N:N,Calculations!$C$116+MOD(AH199,Calculations!$C$118))+Control!$C$7*Calculations!$C$83*INDEX('Monthly Data'!O:O,Calculations!$C$116+MOD(AH199,Calculations!$C$118))+Control!$C$7*Calculations!$C$84*INDEX('Monthly Data'!P:P,Calculations!$C$116+MOD(AH199,Calculations!$C$118))+Control!$C$7*Calculations!$C$85*INDEX('Monthly Data'!Q:Q,Calculations!$C$116+MOD(AH199,Calculations!$C$118))+(1-Control!$C$7*Calculations!$C$87)*INDEX('Monthly Data'!R:R,Calculations!$C$116+MOD(AH199,Calculations!$C$118))</f>
        <v>-1.8530040247387896E-2</v>
      </c>
      <c r="EY199" s="86">
        <f ca="1">Control!$C$7*Calculations!$C$82*INDEX('Monthly Data'!N:N,Calculations!$C$116+MOD(AI199,Calculations!$C$118))+Control!$C$7*Calculations!$C$83*INDEX('Monthly Data'!O:O,Calculations!$C$116+MOD(AI199,Calculations!$C$118))+Control!$C$7*Calculations!$C$84*INDEX('Monthly Data'!P:P,Calculations!$C$116+MOD(AI199,Calculations!$C$118))+Control!$C$7*Calculations!$C$85*INDEX('Monthly Data'!Q:Q,Calculations!$C$116+MOD(AI199,Calculations!$C$118))+(1-Control!$C$7*Calculations!$C$87)*INDEX('Monthly Data'!R:R,Calculations!$C$116+MOD(AI199,Calculations!$C$118))</f>
        <v>-2.4571433440223247E-2</v>
      </c>
      <c r="EZ199" s="86">
        <f ca="1">Control!$C$7*Calculations!$C$82*INDEX('Monthly Data'!N:N,Calculations!$C$116+MOD(AJ199,Calculations!$C$118))+Control!$C$7*Calculations!$C$83*INDEX('Monthly Data'!O:O,Calculations!$C$116+MOD(AJ199,Calculations!$C$118))+Control!$C$7*Calculations!$C$84*INDEX('Monthly Data'!P:P,Calculations!$C$116+MOD(AJ199,Calculations!$C$118))+Control!$C$7*Calculations!$C$85*INDEX('Monthly Data'!Q:Q,Calculations!$C$116+MOD(AJ199,Calculations!$C$118))+(1-Control!$C$7*Calculations!$C$87)*INDEX('Monthly Data'!R:R,Calculations!$C$116+MOD(AJ199,Calculations!$C$118))</f>
        <v>6.2631896128884862E-3</v>
      </c>
      <c r="FA199" s="86">
        <f ca="1">Control!$C$7*Calculations!$C$82*INDEX('Monthly Data'!N:N,Calculations!$C$116+MOD(AK199,Calculations!$C$118))+Control!$C$7*Calculations!$C$83*INDEX('Monthly Data'!O:O,Calculations!$C$116+MOD(AK199,Calculations!$C$118))+Control!$C$7*Calculations!$C$84*INDEX('Monthly Data'!P:P,Calculations!$C$116+MOD(AK199,Calculations!$C$118))+Control!$C$7*Calculations!$C$85*INDEX('Monthly Data'!Q:Q,Calculations!$C$116+MOD(AK199,Calculations!$C$118))+(1-Control!$C$7*Calculations!$C$87)*INDEX('Monthly Data'!R:R,Calculations!$C$116+MOD(AK199,Calculations!$C$118))</f>
        <v>-1.9947061878162777E-2</v>
      </c>
      <c r="FB199" s="86">
        <f ca="1">Control!$C$7*Calculations!$C$82*INDEX('Monthly Data'!N:N,Calculations!$C$116+MOD(AL199,Calculations!$C$118))+Control!$C$7*Calculations!$C$83*INDEX('Monthly Data'!O:O,Calculations!$C$116+MOD(AL199,Calculations!$C$118))+Control!$C$7*Calculations!$C$84*INDEX('Monthly Data'!P:P,Calculations!$C$116+MOD(AL199,Calculations!$C$118))+Control!$C$7*Calculations!$C$85*INDEX('Monthly Data'!Q:Q,Calculations!$C$116+MOD(AL199,Calculations!$C$118))+(1-Control!$C$7*Calculations!$C$87)*INDEX('Monthly Data'!R:R,Calculations!$C$116+MOD(AL199,Calculations!$C$118))</f>
        <v>-9.8327855560634558E-3</v>
      </c>
      <c r="FC199" s="86">
        <f ca="1">Control!$C$7*Calculations!$C$82*INDEX('Monthly Data'!N:N,Calculations!$C$116+MOD(AM199,Calculations!$C$118))+Control!$C$7*Calculations!$C$83*INDEX('Monthly Data'!O:O,Calculations!$C$116+MOD(AM199,Calculations!$C$118))+Control!$C$7*Calculations!$C$84*INDEX('Monthly Data'!P:P,Calculations!$C$116+MOD(AM199,Calculations!$C$118))+Control!$C$7*Calculations!$C$85*INDEX('Monthly Data'!Q:Q,Calculations!$C$116+MOD(AM199,Calculations!$C$118))+(1-Control!$C$7*Calculations!$C$87)*INDEX('Monthly Data'!R:R,Calculations!$C$116+MOD(AM199,Calculations!$C$118))</f>
        <v>-2.0259958308006688E-2</v>
      </c>
      <c r="FD199" s="86">
        <f ca="1">Control!$C$7*Calculations!$C$82*INDEX('Monthly Data'!N:N,Calculations!$C$116+MOD(AN199,Calculations!$C$118))+Control!$C$7*Calculations!$C$83*INDEX('Monthly Data'!O:O,Calculations!$C$116+MOD(AN199,Calculations!$C$118))+Control!$C$7*Calculations!$C$84*INDEX('Monthly Data'!P:P,Calculations!$C$116+MOD(AN199,Calculations!$C$118))+Control!$C$7*Calculations!$C$85*INDEX('Monthly Data'!Q:Q,Calculations!$C$116+MOD(AN199,Calculations!$C$118))+(1-Control!$C$7*Calculations!$C$87)*INDEX('Monthly Data'!R:R,Calculations!$C$116+MOD(AN199,Calculations!$C$118))</f>
        <v>3.6332715283247441E-2</v>
      </c>
      <c r="FE199" s="86">
        <f ca="1">Control!$C$7*Calculations!$C$82*INDEX('Monthly Data'!N:N,Calculations!$C$116+MOD(AO199,Calculations!$C$118))+Control!$C$7*Calculations!$C$83*INDEX('Monthly Data'!O:O,Calculations!$C$116+MOD(AO199,Calculations!$C$118))+Control!$C$7*Calculations!$C$84*INDEX('Monthly Data'!P:P,Calculations!$C$116+MOD(AO199,Calculations!$C$118))+Control!$C$7*Calculations!$C$85*INDEX('Monthly Data'!Q:Q,Calculations!$C$116+MOD(AO199,Calculations!$C$118))+(1-Control!$C$7*Calculations!$C$87)*INDEX('Monthly Data'!R:R,Calculations!$C$116+MOD(AO199,Calculations!$C$118))</f>
        <v>-2.5419860972892394E-2</v>
      </c>
      <c r="FF199" s="86">
        <f ca="1">Control!$C$7*Calculations!$C$82*INDEX('Monthly Data'!N:N,Calculations!$C$116+MOD(AP199,Calculations!$C$118))+Control!$C$7*Calculations!$C$83*INDEX('Monthly Data'!O:O,Calculations!$C$116+MOD(AP199,Calculations!$C$118))+Control!$C$7*Calculations!$C$84*INDEX('Monthly Data'!P:P,Calculations!$C$116+MOD(AP199,Calculations!$C$118))+Control!$C$7*Calculations!$C$85*INDEX('Monthly Data'!Q:Q,Calculations!$C$116+MOD(AP199,Calculations!$C$118))+(1-Control!$C$7*Calculations!$C$87)*INDEX('Monthly Data'!R:R,Calculations!$C$116+MOD(AP199,Calculations!$C$118))</f>
        <v>3.1011313347584085E-2</v>
      </c>
      <c r="FG199" s="86">
        <f ca="1">Control!$C$7*Calculations!$C$82*INDEX('Monthly Data'!N:N,Calculations!$C$116+MOD(AQ199,Calculations!$C$118))+Control!$C$7*Calculations!$C$83*INDEX('Monthly Data'!O:O,Calculations!$C$116+MOD(AQ199,Calculations!$C$118))+Control!$C$7*Calculations!$C$84*INDEX('Monthly Data'!P:P,Calculations!$C$116+MOD(AQ199,Calculations!$C$118))+Control!$C$7*Calculations!$C$85*INDEX('Monthly Data'!Q:Q,Calculations!$C$116+MOD(AQ199,Calculations!$C$118))+(1-Control!$C$7*Calculations!$C$87)*INDEX('Monthly Data'!R:R,Calculations!$C$116+MOD(AQ199,Calculations!$C$118))</f>
        <v>2.2757992058453024E-3</v>
      </c>
      <c r="FH199" s="86">
        <f ca="1">Control!$C$7*Calculations!$C$82*INDEX('Monthly Data'!N:N,Calculations!$C$116+MOD(AR199,Calculations!$C$118))+Control!$C$7*Calculations!$C$83*INDEX('Monthly Data'!O:O,Calculations!$C$116+MOD(AR199,Calculations!$C$118))+Control!$C$7*Calculations!$C$84*INDEX('Monthly Data'!P:P,Calculations!$C$116+MOD(AR199,Calculations!$C$118))+Control!$C$7*Calculations!$C$85*INDEX('Monthly Data'!Q:Q,Calculations!$C$116+MOD(AR199,Calculations!$C$118))+(1-Control!$C$7*Calculations!$C$87)*INDEX('Monthly Data'!R:R,Calculations!$C$116+MOD(AR199,Calculations!$C$118))</f>
        <v>1.0415351832335435E-2</v>
      </c>
      <c r="FI199" s="86">
        <f ca="1">Control!$C$7*Calculations!$C$82*INDEX('Monthly Data'!N:N,Calculations!$C$116+MOD(AS199,Calculations!$C$118))+Control!$C$7*Calculations!$C$83*INDEX('Monthly Data'!O:O,Calculations!$C$116+MOD(AS199,Calculations!$C$118))+Control!$C$7*Calculations!$C$84*INDEX('Monthly Data'!P:P,Calculations!$C$116+MOD(AS199,Calculations!$C$118))+Control!$C$7*Calculations!$C$85*INDEX('Monthly Data'!Q:Q,Calculations!$C$116+MOD(AS199,Calculations!$C$118))+(1-Control!$C$7*Calculations!$C$87)*INDEX('Monthly Data'!R:R,Calculations!$C$116+MOD(AS199,Calculations!$C$118))</f>
        <v>-2.072517756005474E-2</v>
      </c>
      <c r="FJ199" s="86">
        <f ca="1">Control!$C$7*Calculations!$C$82*INDEX('Monthly Data'!N:N,Calculations!$C$116+MOD(AT199,Calculations!$C$118))+Control!$C$7*Calculations!$C$83*INDEX('Monthly Data'!O:O,Calculations!$C$116+MOD(AT199,Calculations!$C$118))+Control!$C$7*Calculations!$C$84*INDEX('Monthly Data'!P:P,Calculations!$C$116+MOD(AT199,Calculations!$C$118))+Control!$C$7*Calculations!$C$85*INDEX('Monthly Data'!Q:Q,Calculations!$C$116+MOD(AT199,Calculations!$C$118))+(1-Control!$C$7*Calculations!$C$87)*INDEX('Monthly Data'!R:R,Calculations!$C$116+MOD(AT199,Calculations!$C$118))</f>
        <v>-9.5555592256394619E-3</v>
      </c>
      <c r="FK199" s="86">
        <f ca="1">Control!$C$7*Calculations!$C$82*INDEX('Monthly Data'!N:N,Calculations!$C$116+MOD(AU199,Calculations!$C$118))+Control!$C$7*Calculations!$C$83*INDEX('Monthly Data'!O:O,Calculations!$C$116+MOD(AU199,Calculations!$C$118))+Control!$C$7*Calculations!$C$84*INDEX('Monthly Data'!P:P,Calculations!$C$116+MOD(AU199,Calculations!$C$118))+Control!$C$7*Calculations!$C$85*INDEX('Monthly Data'!Q:Q,Calculations!$C$116+MOD(AU199,Calculations!$C$118))+(1-Control!$C$7*Calculations!$C$87)*INDEX('Monthly Data'!R:R,Calculations!$C$116+MOD(AU199,Calculations!$C$118))</f>
        <v>1.2435425892067014E-2</v>
      </c>
      <c r="FL199" s="86">
        <f ca="1">Control!$C$7*Calculations!$C$82*INDEX('Monthly Data'!N:N,Calculations!$C$116+MOD(AV199,Calculations!$C$118))+Control!$C$7*Calculations!$C$83*INDEX('Monthly Data'!O:O,Calculations!$C$116+MOD(AV199,Calculations!$C$118))+Control!$C$7*Calculations!$C$84*INDEX('Monthly Data'!P:P,Calculations!$C$116+MOD(AV199,Calculations!$C$118))+Control!$C$7*Calculations!$C$85*INDEX('Monthly Data'!Q:Q,Calculations!$C$116+MOD(AV199,Calculations!$C$118))+(1-Control!$C$7*Calculations!$C$87)*INDEX('Monthly Data'!R:R,Calculations!$C$116+MOD(AV199,Calculations!$C$118))</f>
        <v>2.5790695379256122E-2</v>
      </c>
      <c r="FM199" s="86">
        <f ca="1">Control!$C$7*Calculations!$C$82*INDEX('Monthly Data'!N:N,Calculations!$C$116+MOD(AW199,Calculations!$C$118))+Control!$C$7*Calculations!$C$83*INDEX('Monthly Data'!O:O,Calculations!$C$116+MOD(AW199,Calculations!$C$118))+Control!$C$7*Calculations!$C$84*INDEX('Monthly Data'!P:P,Calculations!$C$116+MOD(AW199,Calculations!$C$118))+Control!$C$7*Calculations!$C$85*INDEX('Monthly Data'!Q:Q,Calculations!$C$116+MOD(AW199,Calculations!$C$118))+(1-Control!$C$7*Calculations!$C$87)*INDEX('Monthly Data'!R:R,Calculations!$C$116+MOD(AW199,Calculations!$C$118))</f>
        <v>-2.0269389991732112E-2</v>
      </c>
      <c r="FN199" s="86">
        <f ca="1">Control!$C$7*Calculations!$C$82*INDEX('Monthly Data'!N:N,Calculations!$C$116+MOD(AX199,Calculations!$C$118))+Control!$C$7*Calculations!$C$83*INDEX('Monthly Data'!O:O,Calculations!$C$116+MOD(AX199,Calculations!$C$118))+Control!$C$7*Calculations!$C$84*INDEX('Monthly Data'!P:P,Calculations!$C$116+MOD(AX199,Calculations!$C$118))+Control!$C$7*Calculations!$C$85*INDEX('Monthly Data'!Q:Q,Calculations!$C$116+MOD(AX199,Calculations!$C$118))+(1-Control!$C$7*Calculations!$C$87)*INDEX('Monthly Data'!R:R,Calculations!$C$116+MOD(AX199,Calculations!$C$118))</f>
        <v>1.8695385296339444E-2</v>
      </c>
      <c r="FO199" s="86">
        <f ca="1">Control!$C$7*Calculations!$C$82*INDEX('Monthly Data'!N:N,Calculations!$C$116+MOD(AY199,Calculations!$C$118))+Control!$C$7*Calculations!$C$83*INDEX('Monthly Data'!O:O,Calculations!$C$116+MOD(AY199,Calculations!$C$118))+Control!$C$7*Calculations!$C$84*INDEX('Monthly Data'!P:P,Calculations!$C$116+MOD(AY199,Calculations!$C$118))+Control!$C$7*Calculations!$C$85*INDEX('Monthly Data'!Q:Q,Calculations!$C$116+MOD(AY199,Calculations!$C$118))+(1-Control!$C$7*Calculations!$C$87)*INDEX('Monthly Data'!R:R,Calculations!$C$116+MOD(AY199,Calculations!$C$118))</f>
        <v>-1.5984879994281095E-2</v>
      </c>
      <c r="FP199" s="86">
        <f ca="1">Control!$C$7*Calculations!$C$82*INDEX('Monthly Data'!N:N,Calculations!$C$116+MOD(AZ199,Calculations!$C$118))+Control!$C$7*Calculations!$C$83*INDEX('Monthly Data'!O:O,Calculations!$C$116+MOD(AZ199,Calculations!$C$118))+Control!$C$7*Calculations!$C$84*INDEX('Monthly Data'!P:P,Calculations!$C$116+MOD(AZ199,Calculations!$C$118))+Control!$C$7*Calculations!$C$85*INDEX('Monthly Data'!Q:Q,Calculations!$C$116+MOD(AZ199,Calculations!$C$118))+(1-Control!$C$7*Calculations!$C$87)*INDEX('Monthly Data'!R:R,Calculations!$C$116+MOD(AZ199,Calculations!$C$118))</f>
        <v>6.6954569943530936E-3</v>
      </c>
      <c r="FQ199" s="86">
        <f ca="1">Control!$C$7*Calculations!$C$82*INDEX('Monthly Data'!N:N,Calculations!$C$116+MOD(BA199,Calculations!$C$118))+Control!$C$7*Calculations!$C$83*INDEX('Monthly Data'!O:O,Calculations!$C$116+MOD(BA199,Calculations!$C$118))+Control!$C$7*Calculations!$C$84*INDEX('Monthly Data'!P:P,Calculations!$C$116+MOD(BA199,Calculations!$C$118))+Control!$C$7*Calculations!$C$85*INDEX('Monthly Data'!Q:Q,Calculations!$C$116+MOD(BA199,Calculations!$C$118))+(1-Control!$C$7*Calculations!$C$87)*INDEX('Monthly Data'!R:R,Calculations!$C$116+MOD(BA199,Calculations!$C$118))</f>
        <v>-1.5984879994281095E-2</v>
      </c>
      <c r="FR199" s="86">
        <f ca="1">Control!$C$7*Calculations!$C$82*INDEX('Monthly Data'!N:N,Calculations!$C$116+MOD(BB199,Calculations!$C$118))+Control!$C$7*Calculations!$C$83*INDEX('Monthly Data'!O:O,Calculations!$C$116+MOD(BB199,Calculations!$C$118))+Control!$C$7*Calculations!$C$84*INDEX('Monthly Data'!P:P,Calculations!$C$116+MOD(BB199,Calculations!$C$118))+Control!$C$7*Calculations!$C$85*INDEX('Monthly Data'!Q:Q,Calculations!$C$116+MOD(BB199,Calculations!$C$118))+(1-Control!$C$7*Calculations!$C$87)*INDEX('Monthly Data'!R:R,Calculations!$C$116+MOD(BB199,Calculations!$C$118))</f>
        <v>-3.8554137824290124E-2</v>
      </c>
      <c r="FS199" s="86">
        <f ca="1">Control!$C$7*Calculations!$C$82*INDEX('Monthly Data'!N:N,Calculations!$C$116+MOD(BC199,Calculations!$C$118))+Control!$C$7*Calculations!$C$83*INDEX('Monthly Data'!O:O,Calculations!$C$116+MOD(BC199,Calculations!$C$118))+Control!$C$7*Calculations!$C$84*INDEX('Monthly Data'!P:P,Calculations!$C$116+MOD(BC199,Calculations!$C$118))+Control!$C$7*Calculations!$C$85*INDEX('Monthly Data'!Q:Q,Calculations!$C$116+MOD(BC199,Calculations!$C$118))+(1-Control!$C$7*Calculations!$C$87)*INDEX('Monthly Data'!R:R,Calculations!$C$116+MOD(BC199,Calculations!$C$118))</f>
        <v>-6.1115617667135171E-2</v>
      </c>
      <c r="FT199" s="86">
        <f ca="1">Control!$C$7*Calculations!$C$82*INDEX('Monthly Data'!N:N,Calculations!$C$116+MOD(BD199,Calculations!$C$118))+Control!$C$7*Calculations!$C$83*INDEX('Monthly Data'!O:O,Calculations!$C$116+MOD(BD199,Calculations!$C$118))+Control!$C$7*Calculations!$C$84*INDEX('Monthly Data'!P:P,Calculations!$C$116+MOD(BD199,Calculations!$C$118))+Control!$C$7*Calculations!$C$85*INDEX('Monthly Data'!Q:Q,Calculations!$C$116+MOD(BD199,Calculations!$C$118))+(1-Control!$C$7*Calculations!$C$87)*INDEX('Monthly Data'!R:R,Calculations!$C$116+MOD(BD199,Calculations!$C$118))</f>
        <v>1.0478379486191123E-2</v>
      </c>
      <c r="FU199" s="86">
        <f ca="1">Control!$C$7*Calculations!$C$82*INDEX('Monthly Data'!N:N,Calculations!$C$116+MOD(BE199,Calculations!$C$118))+Control!$C$7*Calculations!$C$83*INDEX('Monthly Data'!O:O,Calculations!$C$116+MOD(BE199,Calculations!$C$118))+Control!$C$7*Calculations!$C$84*INDEX('Monthly Data'!P:P,Calculations!$C$116+MOD(BE199,Calculations!$C$118))+Control!$C$7*Calculations!$C$85*INDEX('Monthly Data'!Q:Q,Calculations!$C$116+MOD(BE199,Calculations!$C$118))+(1-Control!$C$7*Calculations!$C$87)*INDEX('Monthly Data'!R:R,Calculations!$C$116+MOD(BE199,Calculations!$C$118))</f>
        <v>5.8868730207813358E-3</v>
      </c>
      <c r="FV199" s="86">
        <f ca="1">Control!$C$7*Calculations!$C$82*INDEX('Monthly Data'!N:N,Calculations!$C$116+MOD(BF199,Calculations!$C$118))+Control!$C$7*Calculations!$C$83*INDEX('Monthly Data'!O:O,Calculations!$C$116+MOD(BF199,Calculations!$C$118))+Control!$C$7*Calculations!$C$84*INDEX('Monthly Data'!P:P,Calculations!$C$116+MOD(BF199,Calculations!$C$118))+Control!$C$7*Calculations!$C$85*INDEX('Monthly Data'!Q:Q,Calculations!$C$116+MOD(BF199,Calculations!$C$118))+(1-Control!$C$7*Calculations!$C$87)*INDEX('Monthly Data'!R:R,Calculations!$C$116+MOD(BF199,Calculations!$C$118))</f>
        <v>1.1704119272391494E-2</v>
      </c>
      <c r="FW199" s="86">
        <f ca="1">Control!$C$7*Calculations!$C$82*INDEX('Monthly Data'!N:N,Calculations!$C$116+MOD(BG199,Calculations!$C$118))+Control!$C$7*Calculations!$C$83*INDEX('Monthly Data'!O:O,Calculations!$C$116+MOD(BG199,Calculations!$C$118))+Control!$C$7*Calculations!$C$84*INDEX('Monthly Data'!P:P,Calculations!$C$116+MOD(BG199,Calculations!$C$118))+Control!$C$7*Calculations!$C$85*INDEX('Monthly Data'!Q:Q,Calculations!$C$116+MOD(BG199,Calculations!$C$118))+(1-Control!$C$7*Calculations!$C$87)*INDEX('Monthly Data'!R:R,Calculations!$C$116+MOD(BG199,Calculations!$C$118))</f>
        <v>1.5758278480433856E-2</v>
      </c>
      <c r="FX199" s="86">
        <f ca="1">Control!$C$7*Calculations!$C$82*INDEX('Monthly Data'!N:N,Calculations!$C$116+MOD(BH199,Calculations!$C$118))+Control!$C$7*Calculations!$C$83*INDEX('Monthly Data'!O:O,Calculations!$C$116+MOD(BH199,Calculations!$C$118))+Control!$C$7*Calculations!$C$84*INDEX('Monthly Data'!P:P,Calculations!$C$116+MOD(BH199,Calculations!$C$118))+Control!$C$7*Calculations!$C$85*INDEX('Monthly Data'!Q:Q,Calculations!$C$116+MOD(BH199,Calculations!$C$118))+(1-Control!$C$7*Calculations!$C$87)*INDEX('Monthly Data'!R:R,Calculations!$C$116+MOD(BH199,Calculations!$C$118))</f>
        <v>7.857567536297622E-3</v>
      </c>
      <c r="FY199" s="86">
        <f ca="1">Control!$C$7*Calculations!$C$82*INDEX('Monthly Data'!N:N,Calculations!$C$116+MOD(BI199,Calculations!$C$118))+Control!$C$7*Calculations!$C$83*INDEX('Monthly Data'!O:O,Calculations!$C$116+MOD(BI199,Calculations!$C$118))+Control!$C$7*Calculations!$C$84*INDEX('Monthly Data'!P:P,Calculations!$C$116+MOD(BI199,Calculations!$C$118))+Control!$C$7*Calculations!$C$85*INDEX('Monthly Data'!Q:Q,Calculations!$C$116+MOD(BI199,Calculations!$C$118))+(1-Control!$C$7*Calculations!$C$87)*INDEX('Monthly Data'!R:R,Calculations!$C$116+MOD(BI199,Calculations!$C$118))</f>
        <v>1.0018681835149534E-3</v>
      </c>
      <c r="FZ199" s="86">
        <f ca="1">Control!$C$7*Calculations!$C$82*INDEX('Monthly Data'!N:N,Calculations!$C$116+MOD(BJ199,Calculations!$C$118))+Control!$C$7*Calculations!$C$83*INDEX('Monthly Data'!O:O,Calculations!$C$116+MOD(BJ199,Calculations!$C$118))+Control!$C$7*Calculations!$C$84*INDEX('Monthly Data'!P:P,Calculations!$C$116+MOD(BJ199,Calculations!$C$118))+Control!$C$7*Calculations!$C$85*INDEX('Monthly Data'!Q:Q,Calculations!$C$116+MOD(BJ199,Calculations!$C$118))+(1-Control!$C$7*Calculations!$C$87)*INDEX('Monthly Data'!R:R,Calculations!$C$116+MOD(BJ199,Calculations!$C$118))</f>
        <v>2.3852824346838646E-2</v>
      </c>
      <c r="GA199" s="86">
        <f ca="1">Control!$C$7*Calculations!$C$82*INDEX('Monthly Data'!N:N,Calculations!$C$116+MOD(BK199,Calculations!$C$118))+Control!$C$7*Calculations!$C$83*INDEX('Monthly Data'!O:O,Calculations!$C$116+MOD(BK199,Calculations!$C$118))+Control!$C$7*Calculations!$C$84*INDEX('Monthly Data'!P:P,Calculations!$C$116+MOD(BK199,Calculations!$C$118))+Control!$C$7*Calculations!$C$85*INDEX('Monthly Data'!Q:Q,Calculations!$C$116+MOD(BK199,Calculations!$C$118))+(1-Control!$C$7*Calculations!$C$87)*INDEX('Monthly Data'!R:R,Calculations!$C$116+MOD(BK199,Calculations!$C$118))</f>
        <v>1.7831091590102856E-2</v>
      </c>
      <c r="GB199" s="86">
        <f ca="1">Control!$C$7*Calculations!$C$82*INDEX('Monthly Data'!N:N,Calculations!$C$116+MOD(BL199,Calculations!$C$118))+Control!$C$7*Calculations!$C$83*INDEX('Monthly Data'!O:O,Calculations!$C$116+MOD(BL199,Calculations!$C$118))+Control!$C$7*Calculations!$C$84*INDEX('Monthly Data'!P:P,Calculations!$C$116+MOD(BL199,Calculations!$C$118))+Control!$C$7*Calculations!$C$85*INDEX('Monthly Data'!Q:Q,Calculations!$C$116+MOD(BL199,Calculations!$C$118))+(1-Control!$C$7*Calculations!$C$87)*INDEX('Monthly Data'!R:R,Calculations!$C$116+MOD(BL199,Calculations!$C$118))</f>
        <v>2.4470405846852006E-3</v>
      </c>
      <c r="GC199" s="86">
        <f ca="1">Control!$C$7*Calculations!$C$82*INDEX('Monthly Data'!N:N,Calculations!$C$116+MOD(BM199,Calculations!$C$118))+Control!$C$7*Calculations!$C$83*INDEX('Monthly Data'!O:O,Calculations!$C$116+MOD(BM199,Calculations!$C$118))+Control!$C$7*Calculations!$C$84*INDEX('Monthly Data'!P:P,Calculations!$C$116+MOD(BM199,Calculations!$C$118))+Control!$C$7*Calculations!$C$85*INDEX('Monthly Data'!Q:Q,Calculations!$C$116+MOD(BM199,Calculations!$C$118))+(1-Control!$C$7*Calculations!$C$87)*INDEX('Monthly Data'!R:R,Calculations!$C$116+MOD(BM199,Calculations!$C$118))</f>
        <v>6.6954569943530936E-3</v>
      </c>
      <c r="GD199" s="86">
        <f ca="1">Control!$C$7*Calculations!$C$82*INDEX('Monthly Data'!N:N,Calculations!$C$116+MOD(BN199,Calculations!$C$118))+Control!$C$7*Calculations!$C$83*INDEX('Monthly Data'!O:O,Calculations!$C$116+MOD(BN199,Calculations!$C$118))+Control!$C$7*Calculations!$C$84*INDEX('Monthly Data'!P:P,Calculations!$C$116+MOD(BN199,Calculations!$C$118))+Control!$C$7*Calculations!$C$85*INDEX('Monthly Data'!Q:Q,Calculations!$C$116+MOD(BN199,Calculations!$C$118))+(1-Control!$C$7*Calculations!$C$87)*INDEX('Monthly Data'!R:R,Calculations!$C$116+MOD(BN199,Calculations!$C$118))</f>
        <v>-2.5419860972892394E-2</v>
      </c>
      <c r="GE199" s="86">
        <f ca="1">Control!$C$7*Calculations!$C$82*INDEX('Monthly Data'!N:N,Calculations!$C$116+MOD(BO199,Calculations!$C$118))+Control!$C$7*Calculations!$C$83*INDEX('Monthly Data'!O:O,Calculations!$C$116+MOD(BO199,Calculations!$C$118))+Control!$C$7*Calculations!$C$84*INDEX('Monthly Data'!P:P,Calculations!$C$116+MOD(BO199,Calculations!$C$118))+Control!$C$7*Calculations!$C$85*INDEX('Monthly Data'!Q:Q,Calculations!$C$116+MOD(BO199,Calculations!$C$118))+(1-Control!$C$7*Calculations!$C$87)*INDEX('Monthly Data'!R:R,Calculations!$C$116+MOD(BO199,Calculations!$C$118))</f>
        <v>8.4240675975201049E-3</v>
      </c>
      <c r="GF199" s="86">
        <f ca="1">Control!$C$7*Calculations!$C$82*INDEX('Monthly Data'!N:N,Calculations!$C$116+MOD(BP199,Calculations!$C$118))+Control!$C$7*Calculations!$C$83*INDEX('Monthly Data'!O:O,Calculations!$C$116+MOD(BP199,Calculations!$C$118))+Control!$C$7*Calculations!$C$84*INDEX('Monthly Data'!P:P,Calculations!$C$116+MOD(BP199,Calculations!$C$118))+Control!$C$7*Calculations!$C$85*INDEX('Monthly Data'!Q:Q,Calculations!$C$116+MOD(BP199,Calculations!$C$118))+(1-Control!$C$7*Calculations!$C$87)*INDEX('Monthly Data'!R:R,Calculations!$C$116+MOD(BP199,Calculations!$C$118))</f>
        <v>1.0415351832335435E-2</v>
      </c>
      <c r="GG199" s="86">
        <f ca="1">Control!$C$7*Calculations!$C$82*INDEX('Monthly Data'!N:N,Calculations!$C$116+MOD(BQ199,Calculations!$C$118))+Control!$C$7*Calculations!$C$83*INDEX('Monthly Data'!O:O,Calculations!$C$116+MOD(BQ199,Calculations!$C$118))+Control!$C$7*Calculations!$C$84*INDEX('Monthly Data'!P:P,Calculations!$C$116+MOD(BQ199,Calculations!$C$118))+Control!$C$7*Calculations!$C$85*INDEX('Monthly Data'!Q:Q,Calculations!$C$116+MOD(BQ199,Calculations!$C$118))+(1-Control!$C$7*Calculations!$C$87)*INDEX('Monthly Data'!R:R,Calculations!$C$116+MOD(BQ199,Calculations!$C$118))</f>
        <v>-1.0485101266941802E-2</v>
      </c>
      <c r="GH199" s="86">
        <f ca="1">Control!$C$7*Calculations!$C$82*INDEX('Monthly Data'!N:N,Calculations!$C$116+MOD(BR199,Calculations!$C$118))+Control!$C$7*Calculations!$C$83*INDEX('Monthly Data'!O:O,Calculations!$C$116+MOD(BR199,Calculations!$C$118))+Control!$C$7*Calculations!$C$84*INDEX('Monthly Data'!P:P,Calculations!$C$116+MOD(BR199,Calculations!$C$118))+Control!$C$7*Calculations!$C$85*INDEX('Monthly Data'!Q:Q,Calculations!$C$116+MOD(BR199,Calculations!$C$118))+(1-Control!$C$7*Calculations!$C$87)*INDEX('Monthly Data'!R:R,Calculations!$C$116+MOD(BR199,Calculations!$C$118))</f>
        <v>3.5231336013669103E-2</v>
      </c>
      <c r="GI199" s="86">
        <f ca="1">Control!$C$7*Calculations!$C$82*INDEX('Monthly Data'!N:N,Calculations!$C$116+MOD(BS199,Calculations!$C$118))+Control!$C$7*Calculations!$C$83*INDEX('Monthly Data'!O:O,Calculations!$C$116+MOD(BS199,Calculations!$C$118))+Control!$C$7*Calculations!$C$84*INDEX('Monthly Data'!P:P,Calculations!$C$116+MOD(BS199,Calculations!$C$118))+Control!$C$7*Calculations!$C$85*INDEX('Monthly Data'!Q:Q,Calculations!$C$116+MOD(BS199,Calculations!$C$118))+(1-Control!$C$7*Calculations!$C$87)*INDEX('Monthly Data'!R:R,Calculations!$C$116+MOD(BS199,Calculations!$C$118))</f>
        <v>1.3891563624307685E-2</v>
      </c>
      <c r="GJ199" s="86">
        <f ca="1">Control!$C$7*Calculations!$C$82*INDEX('Monthly Data'!N:N,Calculations!$C$116+MOD(BT199,Calculations!$C$118))+Control!$C$7*Calculations!$C$83*INDEX('Monthly Data'!O:O,Calculations!$C$116+MOD(BT199,Calculations!$C$118))+Control!$C$7*Calculations!$C$84*INDEX('Monthly Data'!P:P,Calculations!$C$116+MOD(BT199,Calculations!$C$118))+Control!$C$7*Calculations!$C$85*INDEX('Monthly Data'!Q:Q,Calculations!$C$116+MOD(BT199,Calculations!$C$118))+(1-Control!$C$7*Calculations!$C$87)*INDEX('Monthly Data'!R:R,Calculations!$C$116+MOD(BT199,Calculations!$C$118))</f>
        <v>1.7073665854433945E-2</v>
      </c>
      <c r="GK199" s="86">
        <f ca="1">Control!$C$7*Calculations!$C$82*INDEX('Monthly Data'!N:N,Calculations!$C$116+MOD(BU199,Calculations!$C$118))+Control!$C$7*Calculations!$C$83*INDEX('Monthly Data'!O:O,Calculations!$C$116+MOD(BU199,Calculations!$C$118))+Control!$C$7*Calculations!$C$84*INDEX('Monthly Data'!P:P,Calculations!$C$116+MOD(BU199,Calculations!$C$118))+Control!$C$7*Calculations!$C$85*INDEX('Monthly Data'!Q:Q,Calculations!$C$116+MOD(BU199,Calculations!$C$118))+(1-Control!$C$7*Calculations!$C$87)*INDEX('Monthly Data'!R:R,Calculations!$C$116+MOD(BU199,Calculations!$C$118))</f>
        <v>-2.6378232493851243E-2</v>
      </c>
      <c r="GL199" s="86">
        <f ca="1">Control!$C$7*Calculations!$C$82*INDEX('Monthly Data'!N:N,Calculations!$C$116+MOD(BV199,Calculations!$C$118))+Control!$C$7*Calculations!$C$83*INDEX('Monthly Data'!O:O,Calculations!$C$116+MOD(BV199,Calculations!$C$118))+Control!$C$7*Calculations!$C$84*INDEX('Monthly Data'!P:P,Calculations!$C$116+MOD(BV199,Calculations!$C$118))+Control!$C$7*Calculations!$C$85*INDEX('Monthly Data'!Q:Q,Calculations!$C$116+MOD(BV199,Calculations!$C$118))+(1-Control!$C$7*Calculations!$C$87)*INDEX('Monthly Data'!R:R,Calculations!$C$116+MOD(BV199,Calculations!$C$118))</f>
        <v>3.9251937367756782E-3</v>
      </c>
      <c r="GM199" s="86">
        <f ca="1">Control!$C$7*Calculations!$C$82*INDEX('Monthly Data'!N:N,Calculations!$C$116+MOD(BW199,Calculations!$C$118))+Control!$C$7*Calculations!$C$83*INDEX('Monthly Data'!O:O,Calculations!$C$116+MOD(BW199,Calculations!$C$118))+Control!$C$7*Calculations!$C$84*INDEX('Monthly Data'!P:P,Calculations!$C$116+MOD(BW199,Calculations!$C$118))+Control!$C$7*Calculations!$C$85*INDEX('Monthly Data'!Q:Q,Calculations!$C$116+MOD(BW199,Calculations!$C$118))+(1-Control!$C$7*Calculations!$C$87)*INDEX('Monthly Data'!R:R,Calculations!$C$116+MOD(BW199,Calculations!$C$118))</f>
        <v>-9.5555592256394619E-3</v>
      </c>
      <c r="GN199" s="86">
        <f ca="1">Control!$C$7*Calculations!$C$82*INDEX('Monthly Data'!N:N,Calculations!$C$116+MOD(BX199,Calculations!$C$118))+Control!$C$7*Calculations!$C$83*INDEX('Monthly Data'!O:O,Calculations!$C$116+MOD(BX199,Calculations!$C$118))+Control!$C$7*Calculations!$C$84*INDEX('Monthly Data'!P:P,Calculations!$C$116+MOD(BX199,Calculations!$C$118))+Control!$C$7*Calculations!$C$85*INDEX('Monthly Data'!Q:Q,Calculations!$C$116+MOD(BX199,Calculations!$C$118))+(1-Control!$C$7*Calculations!$C$87)*INDEX('Monthly Data'!R:R,Calculations!$C$116+MOD(BX199,Calculations!$C$118))</f>
        <v>-7.4084874653726545E-3</v>
      </c>
      <c r="GO199" s="86">
        <f ca="1">Control!$C$7*Calculations!$C$82*INDEX('Monthly Data'!N:N,Calculations!$C$116+MOD(BY199,Calculations!$C$118))+Control!$C$7*Calculations!$C$83*INDEX('Monthly Data'!O:O,Calculations!$C$116+MOD(BY199,Calculations!$C$118))+Control!$C$7*Calculations!$C$84*INDEX('Monthly Data'!P:P,Calculations!$C$116+MOD(BY199,Calculations!$C$118))+Control!$C$7*Calculations!$C$85*INDEX('Monthly Data'!Q:Q,Calculations!$C$116+MOD(BY199,Calculations!$C$118))+(1-Control!$C$7*Calculations!$C$87)*INDEX('Monthly Data'!R:R,Calculations!$C$116+MOD(BY199,Calculations!$C$118))</f>
        <v>2.1918137743539623E-2</v>
      </c>
      <c r="GP199" s="86">
        <f ca="1">Control!$C$7*Calculations!$C$82*INDEX('Monthly Data'!N:N,Calculations!$C$116+MOD(BZ199,Calculations!$C$118))+Control!$C$7*Calculations!$C$83*INDEX('Monthly Data'!O:O,Calculations!$C$116+MOD(BZ199,Calculations!$C$118))+Control!$C$7*Calculations!$C$84*INDEX('Monthly Data'!P:P,Calculations!$C$116+MOD(BZ199,Calculations!$C$118))+Control!$C$7*Calculations!$C$85*INDEX('Monthly Data'!Q:Q,Calculations!$C$116+MOD(BZ199,Calculations!$C$118))+(1-Control!$C$7*Calculations!$C$87)*INDEX('Monthly Data'!R:R,Calculations!$C$116+MOD(BZ199,Calculations!$C$118))</f>
        <v>-3.8875517825435772E-3</v>
      </c>
      <c r="GQ199" s="86">
        <f ca="1">Control!$C$7*Calculations!$C$82*INDEX('Monthly Data'!N:N,Calculations!$C$116+MOD(CA199,Calculations!$C$118))+Control!$C$7*Calculations!$C$83*INDEX('Monthly Data'!O:O,Calculations!$C$116+MOD(CA199,Calculations!$C$118))+Control!$C$7*Calculations!$C$84*INDEX('Monthly Data'!P:P,Calculations!$C$116+MOD(CA199,Calculations!$C$118))+Control!$C$7*Calculations!$C$85*INDEX('Monthly Data'!Q:Q,Calculations!$C$116+MOD(CA199,Calculations!$C$118))+(1-Control!$C$7*Calculations!$C$87)*INDEX('Monthly Data'!R:R,Calculations!$C$116+MOD(CA199,Calculations!$C$118))</f>
        <v>3.127051071655923E-3</v>
      </c>
      <c r="GR199" s="86">
        <f ca="1">Control!$C$7*Calculations!$C$82*INDEX('Monthly Data'!N:N,Calculations!$C$116+MOD(CB199,Calculations!$C$118))+Control!$C$7*Calculations!$C$83*INDEX('Monthly Data'!O:O,Calculations!$C$116+MOD(CB199,Calculations!$C$118))+Control!$C$7*Calculations!$C$84*INDEX('Monthly Data'!P:P,Calculations!$C$116+MOD(CB199,Calculations!$C$118))+Control!$C$7*Calculations!$C$85*INDEX('Monthly Data'!Q:Q,Calculations!$C$116+MOD(CB199,Calculations!$C$118))+(1-Control!$C$7*Calculations!$C$87)*INDEX('Monthly Data'!R:R,Calculations!$C$116+MOD(CB199,Calculations!$C$118))</f>
        <v>-2.0269389991732112E-2</v>
      </c>
      <c r="GS199" s="86">
        <f ca="1">Control!$C$7*Calculations!$C$82*INDEX('Monthly Data'!N:N,Calculations!$C$116+MOD(CC199,Calculations!$C$118))+Control!$C$7*Calculations!$C$83*INDEX('Monthly Data'!O:O,Calculations!$C$116+MOD(CC199,Calculations!$C$118))+Control!$C$7*Calculations!$C$84*INDEX('Monthly Data'!P:P,Calculations!$C$116+MOD(CC199,Calculations!$C$118))+Control!$C$7*Calculations!$C$85*INDEX('Monthly Data'!Q:Q,Calculations!$C$116+MOD(CC199,Calculations!$C$118))+(1-Control!$C$7*Calculations!$C$87)*INDEX('Monthly Data'!R:R,Calculations!$C$116+MOD(CC199,Calculations!$C$118))</f>
        <v>-9.839093431862074E-3</v>
      </c>
      <c r="GT199" s="86">
        <f ca="1">Control!$C$7*Calculations!$C$82*INDEX('Monthly Data'!N:N,Calculations!$C$116+MOD(CD199,Calculations!$C$118))+Control!$C$7*Calculations!$C$83*INDEX('Monthly Data'!O:O,Calculations!$C$116+MOD(CD199,Calculations!$C$118))+Control!$C$7*Calculations!$C$84*INDEX('Monthly Data'!P:P,Calculations!$C$116+MOD(CD199,Calculations!$C$118))+Control!$C$7*Calculations!$C$85*INDEX('Monthly Data'!Q:Q,Calculations!$C$116+MOD(CD199,Calculations!$C$118))+(1-Control!$C$7*Calculations!$C$87)*INDEX('Monthly Data'!R:R,Calculations!$C$116+MOD(CD199,Calculations!$C$118))</f>
        <v>1.3423979074716584E-2</v>
      </c>
      <c r="GU199" s="86">
        <f ca="1">Control!$C$7*Calculations!$C$82*INDEX('Monthly Data'!N:N,Calculations!$C$116+MOD(CE199,Calculations!$C$118))+Control!$C$7*Calculations!$C$83*INDEX('Monthly Data'!O:O,Calculations!$C$116+MOD(CE199,Calculations!$C$118))+Control!$C$7*Calculations!$C$84*INDEX('Monthly Data'!P:P,Calculations!$C$116+MOD(CE199,Calculations!$C$118))+Control!$C$7*Calculations!$C$85*INDEX('Monthly Data'!Q:Q,Calculations!$C$116+MOD(CE199,Calculations!$C$118))+(1-Control!$C$7*Calculations!$C$87)*INDEX('Monthly Data'!R:R,Calculations!$C$116+MOD(CE199,Calculations!$C$118))</f>
        <v>1.9073822767906517E-2</v>
      </c>
      <c r="GV199" s="86">
        <f ca="1">Control!$C$7*Calculations!$C$82*INDEX('Monthly Data'!N:N,Calculations!$C$116+MOD(CF199,Calculations!$C$118))+Control!$C$7*Calculations!$C$83*INDEX('Monthly Data'!O:O,Calculations!$C$116+MOD(CF199,Calculations!$C$118))+Control!$C$7*Calculations!$C$84*INDEX('Monthly Data'!P:P,Calculations!$C$116+MOD(CF199,Calculations!$C$118))+Control!$C$7*Calculations!$C$85*INDEX('Monthly Data'!Q:Q,Calculations!$C$116+MOD(CF199,Calculations!$C$118))+(1-Control!$C$7*Calculations!$C$87)*INDEX('Monthly Data'!R:R,Calculations!$C$116+MOD(CF199,Calculations!$C$118))</f>
        <v>1.7599621212565995E-2</v>
      </c>
      <c r="GW199" s="86">
        <f ca="1">Control!$C$7*Calculations!$C$82*INDEX('Monthly Data'!N:N,Calculations!$C$116+MOD(CG199,Calculations!$C$118))+Control!$C$7*Calculations!$C$83*INDEX('Monthly Data'!O:O,Calculations!$C$116+MOD(CG199,Calculations!$C$118))+Control!$C$7*Calculations!$C$84*INDEX('Monthly Data'!P:P,Calculations!$C$116+MOD(CG199,Calculations!$C$118))+Control!$C$7*Calculations!$C$85*INDEX('Monthly Data'!Q:Q,Calculations!$C$116+MOD(CG199,Calculations!$C$118))+(1-Control!$C$7*Calculations!$C$87)*INDEX('Monthly Data'!R:R,Calculations!$C$116+MOD(CG199,Calculations!$C$118))</f>
        <v>6.3250222980707482E-3</v>
      </c>
      <c r="GX199" s="86">
        <f ca="1">Control!$C$7*Calculations!$C$82*INDEX('Monthly Data'!N:N,Calculations!$C$116+MOD(CH199,Calculations!$C$118))+Control!$C$7*Calculations!$C$83*INDEX('Monthly Data'!O:O,Calculations!$C$116+MOD(CH199,Calculations!$C$118))+Control!$C$7*Calculations!$C$84*INDEX('Monthly Data'!P:P,Calculations!$C$116+MOD(CH199,Calculations!$C$118))+Control!$C$7*Calculations!$C$85*INDEX('Monthly Data'!Q:Q,Calculations!$C$116+MOD(CH199,Calculations!$C$118))+(1-Control!$C$7*Calculations!$C$87)*INDEX('Monthly Data'!R:R,Calculations!$C$116+MOD(CH199,Calculations!$C$118))</f>
        <v>6.1009361253630504E-2</v>
      </c>
      <c r="GY199" s="86">
        <f ca="1">Control!$C$7*Calculations!$C$82*INDEX('Monthly Data'!N:N,Calculations!$C$116+MOD(CI199,Calculations!$C$118))+Control!$C$7*Calculations!$C$83*INDEX('Monthly Data'!O:O,Calculations!$C$116+MOD(CI199,Calculations!$C$118))+Control!$C$7*Calculations!$C$84*INDEX('Monthly Data'!P:P,Calculations!$C$116+MOD(CI199,Calculations!$C$118))+Control!$C$7*Calculations!$C$85*INDEX('Monthly Data'!Q:Q,Calculations!$C$116+MOD(CI199,Calculations!$C$118))+(1-Control!$C$7*Calculations!$C$87)*INDEX('Monthly Data'!R:R,Calculations!$C$116+MOD(CI199,Calculations!$C$118))</f>
        <v>1.7472933988537529E-2</v>
      </c>
      <c r="GZ199" s="86">
        <f ca="1">Control!$C$7*Calculations!$C$82*INDEX('Monthly Data'!N:N,Calculations!$C$116+MOD(CJ199,Calculations!$C$118))+Control!$C$7*Calculations!$C$83*INDEX('Monthly Data'!O:O,Calculations!$C$116+MOD(CJ199,Calculations!$C$118))+Control!$C$7*Calculations!$C$84*INDEX('Monthly Data'!P:P,Calculations!$C$116+MOD(CJ199,Calculations!$C$118))+Control!$C$7*Calculations!$C$85*INDEX('Monthly Data'!Q:Q,Calculations!$C$116+MOD(CJ199,Calculations!$C$118))+(1-Control!$C$7*Calculations!$C$87)*INDEX('Monthly Data'!R:R,Calculations!$C$116+MOD(CJ199,Calculations!$C$118))</f>
        <v>1.5063457444773597E-2</v>
      </c>
      <c r="HA199" s="86">
        <f ca="1">Control!$C$7*Calculations!$C$82*INDEX('Monthly Data'!N:N,Calculations!$C$116+MOD(CK199,Calculations!$C$118))+Control!$C$7*Calculations!$C$83*INDEX('Monthly Data'!O:O,Calculations!$C$116+MOD(CK199,Calculations!$C$118))+Control!$C$7*Calculations!$C$84*INDEX('Monthly Data'!P:P,Calculations!$C$116+MOD(CK199,Calculations!$C$118))+Control!$C$7*Calculations!$C$85*INDEX('Monthly Data'!Q:Q,Calculations!$C$116+MOD(CK199,Calculations!$C$118))+(1-Control!$C$7*Calculations!$C$87)*INDEX('Monthly Data'!R:R,Calculations!$C$116+MOD(CK199,Calculations!$C$118))</f>
        <v>6.1009361253630504E-2</v>
      </c>
      <c r="HB199" s="86">
        <f ca="1">Control!$C$7*Calculations!$C$82*INDEX('Monthly Data'!N:N,Calculations!$C$116+MOD(CL199,Calculations!$C$118))+Control!$C$7*Calculations!$C$83*INDEX('Monthly Data'!O:O,Calculations!$C$116+MOD(CL199,Calculations!$C$118))+Control!$C$7*Calculations!$C$84*INDEX('Monthly Data'!P:P,Calculations!$C$116+MOD(CL199,Calculations!$C$118))+Control!$C$7*Calculations!$C$85*INDEX('Monthly Data'!Q:Q,Calculations!$C$116+MOD(CL199,Calculations!$C$118))+(1-Control!$C$7*Calculations!$C$87)*INDEX('Monthly Data'!R:R,Calculations!$C$116+MOD(CL199,Calculations!$C$118))</f>
        <v>2.3852824346838646E-2</v>
      </c>
      <c r="HC199" s="86">
        <f ca="1">Control!$C$7*Calculations!$C$82*INDEX('Monthly Data'!N:N,Calculations!$C$116+MOD(CM199,Calculations!$C$118))+Control!$C$7*Calculations!$C$83*INDEX('Monthly Data'!O:O,Calculations!$C$116+MOD(CM199,Calculations!$C$118))+Control!$C$7*Calculations!$C$84*INDEX('Monthly Data'!P:P,Calculations!$C$116+MOD(CM199,Calculations!$C$118))+Control!$C$7*Calculations!$C$85*INDEX('Monthly Data'!Q:Q,Calculations!$C$116+MOD(CM199,Calculations!$C$118))+(1-Control!$C$7*Calculations!$C$87)*INDEX('Monthly Data'!R:R,Calculations!$C$116+MOD(CM199,Calculations!$C$118))</f>
        <v>-3.8875517825435772E-3</v>
      </c>
      <c r="HD199" s="86">
        <f ca="1">Control!$C$7*Calculations!$C$82*INDEX('Monthly Data'!N:N,Calculations!$C$116+MOD(CN199,Calculations!$C$118))+Control!$C$7*Calculations!$C$83*INDEX('Monthly Data'!O:O,Calculations!$C$116+MOD(CN199,Calculations!$C$118))+Control!$C$7*Calculations!$C$84*INDEX('Monthly Data'!P:P,Calculations!$C$116+MOD(CN199,Calculations!$C$118))+Control!$C$7*Calculations!$C$85*INDEX('Monthly Data'!Q:Q,Calculations!$C$116+MOD(CN199,Calculations!$C$118))+(1-Control!$C$7*Calculations!$C$87)*INDEX('Monthly Data'!R:R,Calculations!$C$116+MOD(CN199,Calculations!$C$118))</f>
        <v>-1.5984879994281095E-2</v>
      </c>
      <c r="HE199" s="86">
        <f ca="1">Control!$C$7*Calculations!$C$82*INDEX('Monthly Data'!N:N,Calculations!$C$116+MOD(CO199,Calculations!$C$118))+Control!$C$7*Calculations!$C$83*INDEX('Monthly Data'!O:O,Calculations!$C$116+MOD(CO199,Calculations!$C$118))+Control!$C$7*Calculations!$C$84*INDEX('Monthly Data'!P:P,Calculations!$C$116+MOD(CO199,Calculations!$C$118))+Control!$C$7*Calculations!$C$85*INDEX('Monthly Data'!Q:Q,Calculations!$C$116+MOD(CO199,Calculations!$C$118))+(1-Control!$C$7*Calculations!$C$87)*INDEX('Monthly Data'!R:R,Calculations!$C$116+MOD(CO199,Calculations!$C$118))</f>
        <v>3.8809817903524786E-2</v>
      </c>
      <c r="HF199" s="86">
        <f ca="1">Control!$C$7*Calculations!$C$82*INDEX('Monthly Data'!N:N,Calculations!$C$116+MOD(CP199,Calculations!$C$118))+Control!$C$7*Calculations!$C$83*INDEX('Monthly Data'!O:O,Calculations!$C$116+MOD(CP199,Calculations!$C$118))+Control!$C$7*Calculations!$C$84*INDEX('Monthly Data'!P:P,Calculations!$C$116+MOD(CP199,Calculations!$C$118))+Control!$C$7*Calculations!$C$85*INDEX('Monthly Data'!Q:Q,Calculations!$C$116+MOD(CP199,Calculations!$C$118))+(1-Control!$C$7*Calculations!$C$87)*INDEX('Monthly Data'!R:R,Calculations!$C$116+MOD(CP199,Calculations!$C$118))</f>
        <v>-7.3651264633385334E-4</v>
      </c>
      <c r="HG199" s="86">
        <f ca="1">Control!$C$7*Calculations!$C$82*INDEX('Monthly Data'!N:N,Calculations!$C$116+MOD(CQ199,Calculations!$C$118))+Control!$C$7*Calculations!$C$83*INDEX('Monthly Data'!O:O,Calculations!$C$116+MOD(CQ199,Calculations!$C$118))+Control!$C$7*Calculations!$C$84*INDEX('Monthly Data'!P:P,Calculations!$C$116+MOD(CQ199,Calculations!$C$118))+Control!$C$7*Calculations!$C$85*INDEX('Monthly Data'!Q:Q,Calculations!$C$116+MOD(CQ199,Calculations!$C$118))+(1-Control!$C$7*Calculations!$C$87)*INDEX('Monthly Data'!R:R,Calculations!$C$116+MOD(CQ199,Calculations!$C$118))</f>
        <v>3.9251937367756782E-3</v>
      </c>
      <c r="HH199" s="86">
        <f ca="1">Control!$C$7*Calculations!$C$82*INDEX('Monthly Data'!N:N,Calculations!$C$116+MOD(CR199,Calculations!$C$118))+Control!$C$7*Calculations!$C$83*INDEX('Monthly Data'!O:O,Calculations!$C$116+MOD(CR199,Calculations!$C$118))+Control!$C$7*Calculations!$C$84*INDEX('Monthly Data'!P:P,Calculations!$C$116+MOD(CR199,Calculations!$C$118))+Control!$C$7*Calculations!$C$85*INDEX('Monthly Data'!Q:Q,Calculations!$C$116+MOD(CR199,Calculations!$C$118))+(1-Control!$C$7*Calculations!$C$87)*INDEX('Monthly Data'!R:R,Calculations!$C$116+MOD(CR199,Calculations!$C$118))</f>
        <v>3.127051071655923E-3</v>
      </c>
      <c r="HI199" s="86">
        <f ca="1">Control!$C$7*Calculations!$C$82*INDEX('Monthly Data'!N:N,Calculations!$C$116+MOD(CS199,Calculations!$C$118))+Control!$C$7*Calculations!$C$83*INDEX('Monthly Data'!O:O,Calculations!$C$116+MOD(CS199,Calculations!$C$118))+Control!$C$7*Calculations!$C$84*INDEX('Monthly Data'!P:P,Calculations!$C$116+MOD(CS199,Calculations!$C$118))+Control!$C$7*Calculations!$C$85*INDEX('Monthly Data'!Q:Q,Calculations!$C$116+MOD(CS199,Calculations!$C$118))+(1-Control!$C$7*Calculations!$C$87)*INDEX('Monthly Data'!R:R,Calculations!$C$116+MOD(CS199,Calculations!$C$118))</f>
        <v>1.3423979074716584E-2</v>
      </c>
      <c r="HJ199" s="86">
        <f ca="1">Control!$C$7*Calculations!$C$82*INDEX('Monthly Data'!N:N,Calculations!$C$116+MOD(CT199,Calculations!$C$118))+Control!$C$7*Calculations!$C$83*INDEX('Monthly Data'!O:O,Calculations!$C$116+MOD(CT199,Calculations!$C$118))+Control!$C$7*Calculations!$C$84*INDEX('Monthly Data'!P:P,Calculations!$C$116+MOD(CT199,Calculations!$C$118))+Control!$C$7*Calculations!$C$85*INDEX('Monthly Data'!Q:Q,Calculations!$C$116+MOD(CT199,Calculations!$C$118))+(1-Control!$C$7*Calculations!$C$87)*INDEX('Monthly Data'!R:R,Calculations!$C$116+MOD(CT199,Calculations!$C$118))</f>
        <v>-9.9526758408448549E-3</v>
      </c>
      <c r="HK199" s="86">
        <f ca="1">Control!$C$7*Calculations!$C$82*INDEX('Monthly Data'!N:N,Calculations!$C$116+MOD(CU199,Calculations!$C$118))+Control!$C$7*Calculations!$C$83*INDEX('Monthly Data'!O:O,Calculations!$C$116+MOD(CU199,Calculations!$C$118))+Control!$C$7*Calculations!$C$84*INDEX('Monthly Data'!P:P,Calculations!$C$116+MOD(CU199,Calculations!$C$118))+Control!$C$7*Calculations!$C$85*INDEX('Monthly Data'!Q:Q,Calculations!$C$116+MOD(CU199,Calculations!$C$118))+(1-Control!$C$7*Calculations!$C$87)*INDEX('Monthly Data'!R:R,Calculations!$C$116+MOD(CU199,Calculations!$C$118))</f>
        <v>1.4915555251167555E-3</v>
      </c>
      <c r="HL199" s="86">
        <f ca="1">Control!$C$7*Calculations!$C$82*INDEX('Monthly Data'!N:N,Calculations!$C$116+MOD(CV199,Calculations!$C$118))+Control!$C$7*Calculations!$C$83*INDEX('Monthly Data'!O:O,Calculations!$C$116+MOD(CV199,Calculations!$C$118))+Control!$C$7*Calculations!$C$84*INDEX('Monthly Data'!P:P,Calculations!$C$116+MOD(CV199,Calculations!$C$118))+Control!$C$7*Calculations!$C$85*INDEX('Monthly Data'!Q:Q,Calculations!$C$116+MOD(CV199,Calculations!$C$118))+(1-Control!$C$7*Calculations!$C$87)*INDEX('Monthly Data'!R:R,Calculations!$C$116+MOD(CV199,Calculations!$C$118))</f>
        <v>6.2631896128884862E-3</v>
      </c>
      <c r="HM199" s="86">
        <f ca="1">Control!$C$7*Calculations!$C$82*INDEX('Monthly Data'!N:N,Calculations!$C$116+MOD(CW199,Calculations!$C$118))+Control!$C$7*Calculations!$C$83*INDEX('Monthly Data'!O:O,Calculations!$C$116+MOD(CW199,Calculations!$C$118))+Control!$C$7*Calculations!$C$84*INDEX('Monthly Data'!P:P,Calculations!$C$116+MOD(CW199,Calculations!$C$118))+Control!$C$7*Calculations!$C$85*INDEX('Monthly Data'!Q:Q,Calculations!$C$116+MOD(CW199,Calculations!$C$118))+(1-Control!$C$7*Calculations!$C$87)*INDEX('Monthly Data'!R:R,Calculations!$C$116+MOD(CW199,Calculations!$C$118))</f>
        <v>-1.3959200237295809E-2</v>
      </c>
      <c r="HN199" s="86">
        <f ca="1">Control!$C$7*Calculations!$C$82*INDEX('Monthly Data'!N:N,Calculations!$C$116+MOD(CX199,Calculations!$C$118))+Control!$C$7*Calculations!$C$83*INDEX('Monthly Data'!O:O,Calculations!$C$116+MOD(CX199,Calculations!$C$118))+Control!$C$7*Calculations!$C$84*INDEX('Monthly Data'!P:P,Calculations!$C$116+MOD(CX199,Calculations!$C$118))+Control!$C$7*Calculations!$C$85*INDEX('Monthly Data'!Q:Q,Calculations!$C$116+MOD(CX199,Calculations!$C$118))+(1-Control!$C$7*Calculations!$C$87)*INDEX('Monthly Data'!R:R,Calculations!$C$116+MOD(CX199,Calculations!$C$118))</f>
        <v>-1.6546126717384396E-2</v>
      </c>
      <c r="HO199" s="86">
        <f ca="1">Control!$C$7*Calculations!$C$82*INDEX('Monthly Data'!N:N,Calculations!$C$116+MOD(CY199,Calculations!$C$118))+Control!$C$7*Calculations!$C$83*INDEX('Monthly Data'!O:O,Calculations!$C$116+MOD(CY199,Calculations!$C$118))+Control!$C$7*Calculations!$C$84*INDEX('Monthly Data'!P:P,Calculations!$C$116+MOD(CY199,Calculations!$C$118))+Control!$C$7*Calculations!$C$85*INDEX('Monthly Data'!Q:Q,Calculations!$C$116+MOD(CY199,Calculations!$C$118))+(1-Control!$C$7*Calculations!$C$87)*INDEX('Monthly Data'!R:R,Calculations!$C$116+MOD(CY199,Calculations!$C$118))</f>
        <v>4.089189590407355E-3</v>
      </c>
      <c r="HP199" s="86">
        <f ca="1">Control!$C$7*Calculations!$C$82*INDEX('Monthly Data'!N:N,Calculations!$C$116+MOD(CZ199,Calculations!$C$118))+Control!$C$7*Calculations!$C$83*INDEX('Monthly Data'!O:O,Calculations!$C$116+MOD(CZ199,Calculations!$C$118))+Control!$C$7*Calculations!$C$84*INDEX('Monthly Data'!P:P,Calculations!$C$116+MOD(CZ199,Calculations!$C$118))+Control!$C$7*Calculations!$C$85*INDEX('Monthly Data'!Q:Q,Calculations!$C$116+MOD(CZ199,Calculations!$C$118))+(1-Control!$C$7*Calculations!$C$87)*INDEX('Monthly Data'!R:R,Calculations!$C$116+MOD(CZ199,Calculations!$C$118))</f>
        <v>2.3307359621218403E-2</v>
      </c>
      <c r="HQ199" s="86">
        <f ca="1">Control!$C$7*Calculations!$C$82*INDEX('Monthly Data'!N:N,Calculations!$C$116+MOD(DA199,Calculations!$C$118))+Control!$C$7*Calculations!$C$83*INDEX('Monthly Data'!O:O,Calculations!$C$116+MOD(DA199,Calculations!$C$118))+Control!$C$7*Calculations!$C$84*INDEX('Monthly Data'!P:P,Calculations!$C$116+MOD(DA199,Calculations!$C$118))+Control!$C$7*Calculations!$C$85*INDEX('Monthly Data'!Q:Q,Calculations!$C$116+MOD(DA199,Calculations!$C$118))+(1-Control!$C$7*Calculations!$C$87)*INDEX('Monthly Data'!R:R,Calculations!$C$116+MOD(DA199,Calculations!$C$118))</f>
        <v>-1.9947061878162777E-2</v>
      </c>
      <c r="HR199" s="86">
        <f ca="1">Control!$C$7*Calculations!$C$82*INDEX('Monthly Data'!N:N,Calculations!$C$116+MOD(DB199,Calculations!$C$118))+Control!$C$7*Calculations!$C$83*INDEX('Monthly Data'!O:O,Calculations!$C$116+MOD(DB199,Calculations!$C$118))+Control!$C$7*Calculations!$C$84*INDEX('Monthly Data'!P:P,Calculations!$C$116+MOD(DB199,Calculations!$C$118))+Control!$C$7*Calculations!$C$85*INDEX('Monthly Data'!Q:Q,Calculations!$C$116+MOD(DB199,Calculations!$C$118))+(1-Control!$C$7*Calculations!$C$87)*INDEX('Monthly Data'!R:R,Calculations!$C$116+MOD(DB199,Calculations!$C$118))</f>
        <v>1.9073822767906517E-2</v>
      </c>
      <c r="HS199" s="86">
        <f ca="1">Control!$C$7*Calculations!$C$82*INDEX('Monthly Data'!N:N,Calculations!$C$116+MOD(DC199,Calculations!$C$118))+Control!$C$7*Calculations!$C$83*INDEX('Monthly Data'!O:O,Calculations!$C$116+MOD(DC199,Calculations!$C$118))+Control!$C$7*Calculations!$C$84*INDEX('Monthly Data'!P:P,Calculations!$C$116+MOD(DC199,Calculations!$C$118))+Control!$C$7*Calculations!$C$85*INDEX('Monthly Data'!Q:Q,Calculations!$C$116+MOD(DC199,Calculations!$C$118))+(1-Control!$C$7*Calculations!$C$87)*INDEX('Monthly Data'!R:R,Calculations!$C$116+MOD(DC199,Calculations!$C$118))</f>
        <v>-2.5168357537820856E-4</v>
      </c>
      <c r="HT199" s="86">
        <f ca="1">Control!$C$7*Calculations!$C$82*INDEX('Monthly Data'!N:N,Calculations!$C$116+MOD(DD199,Calculations!$C$118))+Control!$C$7*Calculations!$C$83*INDEX('Monthly Data'!O:O,Calculations!$C$116+MOD(DD199,Calculations!$C$118))+Control!$C$7*Calculations!$C$84*INDEX('Monthly Data'!P:P,Calculations!$C$116+MOD(DD199,Calculations!$C$118))+Control!$C$7*Calculations!$C$85*INDEX('Monthly Data'!Q:Q,Calculations!$C$116+MOD(DD199,Calculations!$C$118))+(1-Control!$C$7*Calculations!$C$87)*INDEX('Monthly Data'!R:R,Calculations!$C$116+MOD(DD199,Calculations!$C$118))</f>
        <v>-2.6378232493851243E-2</v>
      </c>
      <c r="HU199" s="86">
        <f ca="1">Control!$C$7*Calculations!$C$82*INDEX('Monthly Data'!N:N,Calculations!$C$116+MOD(DE199,Calculations!$C$118))+Control!$C$7*Calculations!$C$83*INDEX('Monthly Data'!O:O,Calculations!$C$116+MOD(DE199,Calculations!$C$118))+Control!$C$7*Calculations!$C$84*INDEX('Monthly Data'!P:P,Calculations!$C$116+MOD(DE199,Calculations!$C$118))+Control!$C$7*Calculations!$C$85*INDEX('Monthly Data'!Q:Q,Calculations!$C$116+MOD(DE199,Calculations!$C$118))+(1-Control!$C$7*Calculations!$C$87)*INDEX('Monthly Data'!R:R,Calculations!$C$116+MOD(DE199,Calculations!$C$118))</f>
        <v>1.50127906355989E-2</v>
      </c>
      <c r="HV199" s="86">
        <f ca="1">Control!$C$7*Calculations!$C$82*INDEX('Monthly Data'!N:N,Calculations!$C$116+MOD(DF199,Calculations!$C$118))+Control!$C$7*Calculations!$C$83*INDEX('Monthly Data'!O:O,Calculations!$C$116+MOD(DF199,Calculations!$C$118))+Control!$C$7*Calculations!$C$84*INDEX('Monthly Data'!P:P,Calculations!$C$116+MOD(DF199,Calculations!$C$118))+Control!$C$7*Calculations!$C$85*INDEX('Monthly Data'!Q:Q,Calculations!$C$116+MOD(DF199,Calculations!$C$118))+(1-Control!$C$7*Calculations!$C$87)*INDEX('Monthly Data'!R:R,Calculations!$C$116+MOD(DF199,Calculations!$C$118))</f>
        <v>1.5108777406081684E-3</v>
      </c>
      <c r="HW199" s="86">
        <f ca="1">Control!$C$7*Calculations!$C$82*INDEX('Monthly Data'!N:N,Calculations!$C$116+MOD(DG199,Calculations!$C$118))+Control!$C$7*Calculations!$C$83*INDEX('Monthly Data'!O:O,Calculations!$C$116+MOD(DG199,Calculations!$C$118))+Control!$C$7*Calculations!$C$84*INDEX('Monthly Data'!P:P,Calculations!$C$116+MOD(DG199,Calculations!$C$118))+Control!$C$7*Calculations!$C$85*INDEX('Monthly Data'!Q:Q,Calculations!$C$116+MOD(DG199,Calculations!$C$118))+(1-Control!$C$7*Calculations!$C$87)*INDEX('Monthly Data'!R:R,Calculations!$C$116+MOD(DG199,Calculations!$C$118))</f>
        <v>4.5735623984309991E-2</v>
      </c>
      <c r="HX199" s="86">
        <f ca="1">Control!$C$7*Calculations!$C$82*INDEX('Monthly Data'!N:N,Calculations!$C$116+MOD(DH199,Calculations!$C$118))+Control!$C$7*Calculations!$C$83*INDEX('Monthly Data'!O:O,Calculations!$C$116+MOD(DH199,Calculations!$C$118))+Control!$C$7*Calculations!$C$84*INDEX('Monthly Data'!P:P,Calculations!$C$116+MOD(DH199,Calculations!$C$118))+Control!$C$7*Calculations!$C$85*INDEX('Monthly Data'!Q:Q,Calculations!$C$116+MOD(DH199,Calculations!$C$118))+(1-Control!$C$7*Calculations!$C$87)*INDEX('Monthly Data'!R:R,Calculations!$C$116+MOD(DH199,Calculations!$C$118))</f>
        <v>1.1809891087585166E-2</v>
      </c>
      <c r="HY199" s="86">
        <f ca="1">Control!$C$7*Calculations!$C$82*INDEX('Monthly Data'!N:N,Calculations!$C$116+MOD(DI199,Calculations!$C$118))+Control!$C$7*Calculations!$C$83*INDEX('Monthly Data'!O:O,Calculations!$C$116+MOD(DI199,Calculations!$C$118))+Control!$C$7*Calculations!$C$84*INDEX('Monthly Data'!P:P,Calculations!$C$116+MOD(DI199,Calculations!$C$118))+Control!$C$7*Calculations!$C$85*INDEX('Monthly Data'!Q:Q,Calculations!$C$116+MOD(DI199,Calculations!$C$118))+(1-Control!$C$7*Calculations!$C$87)*INDEX('Monthly Data'!R:R,Calculations!$C$116+MOD(DI199,Calculations!$C$118))</f>
        <v>6.4539397490030407E-3</v>
      </c>
      <c r="HZ199" s="86">
        <f ca="1">Control!$C$7*Calculations!$C$82*INDEX('Monthly Data'!N:N,Calculations!$C$116+MOD(DJ199,Calculations!$C$118))+Control!$C$7*Calculations!$C$83*INDEX('Monthly Data'!O:O,Calculations!$C$116+MOD(DJ199,Calculations!$C$118))+Control!$C$7*Calculations!$C$84*INDEX('Monthly Data'!P:P,Calculations!$C$116+MOD(DJ199,Calculations!$C$118))+Control!$C$7*Calculations!$C$85*INDEX('Monthly Data'!Q:Q,Calculations!$C$116+MOD(DJ199,Calculations!$C$118))+(1-Control!$C$7*Calculations!$C$87)*INDEX('Monthly Data'!R:R,Calculations!$C$116+MOD(DJ199,Calculations!$C$118))</f>
        <v>2.2757992058453024E-3</v>
      </c>
      <c r="IA199" s="86">
        <f ca="1">Control!$C$7*Calculations!$C$82*INDEX('Monthly Data'!N:N,Calculations!$C$116+MOD(DK199,Calculations!$C$118))+Control!$C$7*Calculations!$C$83*INDEX('Monthly Data'!O:O,Calculations!$C$116+MOD(DK199,Calculations!$C$118))+Control!$C$7*Calculations!$C$84*INDEX('Monthly Data'!P:P,Calculations!$C$116+MOD(DK199,Calculations!$C$118))+Control!$C$7*Calculations!$C$85*INDEX('Monthly Data'!Q:Q,Calculations!$C$116+MOD(DK199,Calculations!$C$118))+(1-Control!$C$7*Calculations!$C$87)*INDEX('Monthly Data'!R:R,Calculations!$C$116+MOD(DK199,Calculations!$C$118))</f>
        <v>5.3309355465453899E-3</v>
      </c>
      <c r="IB199" s="86">
        <f ca="1">Control!$C$7*Calculations!$C$82*INDEX('Monthly Data'!N:N,Calculations!$C$116+MOD(DL199,Calculations!$C$118))+Control!$C$7*Calculations!$C$83*INDEX('Monthly Data'!O:O,Calculations!$C$116+MOD(DL199,Calculations!$C$118))+Control!$C$7*Calculations!$C$84*INDEX('Monthly Data'!P:P,Calculations!$C$116+MOD(DL199,Calculations!$C$118))+Control!$C$7*Calculations!$C$85*INDEX('Monthly Data'!Q:Q,Calculations!$C$116+MOD(DL199,Calculations!$C$118))+(1-Control!$C$7*Calculations!$C$87)*INDEX('Monthly Data'!R:R,Calculations!$C$116+MOD(DL199,Calculations!$C$118))</f>
        <v>-2.5168357537820856E-4</v>
      </c>
      <c r="IC199" s="86">
        <f ca="1">Control!$C$7*Calculations!$C$82*INDEX('Monthly Data'!N:N,Calculations!$C$116+MOD(DM199,Calculations!$C$118))+Control!$C$7*Calculations!$C$83*INDEX('Monthly Data'!O:O,Calculations!$C$116+MOD(DM199,Calculations!$C$118))+Control!$C$7*Calculations!$C$84*INDEX('Monthly Data'!P:P,Calculations!$C$116+MOD(DM199,Calculations!$C$118))+Control!$C$7*Calculations!$C$85*INDEX('Monthly Data'!Q:Q,Calculations!$C$116+MOD(DM199,Calculations!$C$118))+(1-Control!$C$7*Calculations!$C$87)*INDEX('Monthly Data'!R:R,Calculations!$C$116+MOD(DM199,Calculations!$C$118))</f>
        <v>1.142101364887867E-2</v>
      </c>
      <c r="ID199" s="86">
        <f ca="1">Control!$C$7*Calculations!$C$82*INDEX('Monthly Data'!N:N,Calculations!$C$116+MOD(DN199,Calculations!$C$118))+Control!$C$7*Calculations!$C$83*INDEX('Monthly Data'!O:O,Calculations!$C$116+MOD(DN199,Calculations!$C$118))+Control!$C$7*Calculations!$C$84*INDEX('Monthly Data'!P:P,Calculations!$C$116+MOD(DN199,Calculations!$C$118))+Control!$C$7*Calculations!$C$85*INDEX('Monthly Data'!Q:Q,Calculations!$C$116+MOD(DN199,Calculations!$C$118))+(1-Control!$C$7*Calculations!$C$87)*INDEX('Monthly Data'!R:R,Calculations!$C$116+MOD(DN199,Calculations!$C$118))</f>
        <v>1.0353752315110615E-2</v>
      </c>
      <c r="IE199" s="86">
        <f ca="1">Control!$C$7*Calculations!$C$82*INDEX('Monthly Data'!N:N,Calculations!$C$116+MOD(DO199,Calculations!$C$118))+Control!$C$7*Calculations!$C$83*INDEX('Monthly Data'!O:O,Calculations!$C$116+MOD(DO199,Calculations!$C$118))+Control!$C$7*Calculations!$C$84*INDEX('Monthly Data'!P:P,Calculations!$C$116+MOD(DO199,Calculations!$C$118))+Control!$C$7*Calculations!$C$85*INDEX('Monthly Data'!Q:Q,Calculations!$C$116+MOD(DO199,Calculations!$C$118))+(1-Control!$C$7*Calculations!$C$87)*INDEX('Monthly Data'!R:R,Calculations!$C$116+MOD(DO199,Calculations!$C$118))</f>
        <v>-7.4084874653726545E-3</v>
      </c>
      <c r="IF199" s="86">
        <f ca="1">Control!$C$7*Calculations!$C$82*INDEX('Monthly Data'!N:N,Calculations!$C$116+MOD(DP199,Calculations!$C$118))+Control!$C$7*Calculations!$C$83*INDEX('Monthly Data'!O:O,Calculations!$C$116+MOD(DP199,Calculations!$C$118))+Control!$C$7*Calculations!$C$84*INDEX('Monthly Data'!P:P,Calculations!$C$116+MOD(DP199,Calculations!$C$118))+Control!$C$7*Calculations!$C$85*INDEX('Monthly Data'!Q:Q,Calculations!$C$116+MOD(DP199,Calculations!$C$118))+(1-Control!$C$7*Calculations!$C$87)*INDEX('Monthly Data'!R:R,Calculations!$C$116+MOD(DP199,Calculations!$C$118))</f>
        <v>1.8695385296339444E-2</v>
      </c>
      <c r="IG199" s="88">
        <f ca="1">Control!$C$8*(1+DQ199)*(1+DR199)*(1+DS199)*(1+DT199)*(1+DU199)*(1+DV199)*(1+DW199)*(1+DX199)*(1+DY199)*(1+DZ199)*(1+EA199)*(1+EB199)*(1+EC199)*(1+ED199)*(1+EE199)*(1+EF199)*(1+EG199)*(1+EH199)*(1+EI199)*(1+EJ199)*(1+EK199)*(1+EL199)*(1+EM199)*(1+EN199)*(1+EO199)*(1+EP199)*(1+EQ199)*(1+ER199)*(1+ES199)*(1+ET199)*(1+EU199)*(1+EV199)*(1+EW199)*(1+EX199)*(1+EY199)*(1+EZ199)*(1+FA199)*(1+FB199)*(1+FC199)*(1+FD199)*(1+FE199)*(1+FF199)*(1+FG199)*(1+FH199)*(1+FI199)*(1+FJ199)*(1+FK199)*(1+FL199)*(1+FM199)*(1+FN199)*(1+FO199)*(1+FP199)*(1+FQ199)*(1+FR199)*(1+FS199)*(1+FT199)*(1+FU199)*(1+FV199)*(1+FW199)*(1+FX199)*(1+FY199)*(1+FZ199)*(1+GA199)*(1+GB199)*(1+GC199)*(1+GD199)*(1+GE199)*(1+GF199)*(1+GG199)*(1+GH199)*(1+GI199)*(1+GJ199)*(1+GK199)*(1+GL199)*(1+GM199)*(1+GN199)*(1+GO199)*(1+GP199)*(1+GQ199)*(1+GR199)*(1+GS199)*(1+GT199)*(1+GU199)*(1+GV199)*(1+GW199)*(1+GX199)*(1+GY199)*(1+GZ199)*(1+HA199)*(1+HB199)*(1+HC199)*(1+HD199)*(1+HE199)*(1+HF199)*(1+HG199)*(1+HH199)*(1+HI199)*(1+HJ199)*(1+HK199)*(1+HL199)*(1+HM199)*(1+HN199)*(1+HO199)*(1+HP199)*(1+HQ199)*(1+HR199)*(1+HS199)*(1+HT199)*(1+HU199)*(1+HV199)*(1+HW199)*(1+HX199)*(1+HY199)*(1+HZ199)*(1+IA199)*(1+IB199)*(1+IC199)*(1+ID199)*(1+IE199)*(1+IF199)</f>
        <v>84058.469260449972</v>
      </c>
    </row>
    <row r="200" spans="1:241" x14ac:dyDescent="0.25">
      <c r="A200">
        <v>48</v>
      </c>
      <c r="B200">
        <v>62</v>
      </c>
      <c r="C200">
        <v>110</v>
      </c>
      <c r="D200">
        <v>87</v>
      </c>
      <c r="E200">
        <v>95</v>
      </c>
      <c r="F200">
        <v>24</v>
      </c>
      <c r="G200">
        <v>90</v>
      </c>
      <c r="H200">
        <v>42</v>
      </c>
      <c r="I200">
        <v>61</v>
      </c>
      <c r="J200">
        <v>57</v>
      </c>
      <c r="K200">
        <v>39</v>
      </c>
      <c r="L200">
        <v>88</v>
      </c>
      <c r="M200">
        <v>89</v>
      </c>
      <c r="N200">
        <v>72</v>
      </c>
      <c r="O200">
        <v>78</v>
      </c>
      <c r="P200">
        <v>38</v>
      </c>
      <c r="Q200">
        <v>74</v>
      </c>
      <c r="R200">
        <v>35</v>
      </c>
      <c r="S200">
        <v>27</v>
      </c>
      <c r="T200">
        <v>75</v>
      </c>
      <c r="U200">
        <v>71</v>
      </c>
      <c r="V200">
        <v>39</v>
      </c>
      <c r="W200">
        <v>16</v>
      </c>
      <c r="X200">
        <v>102</v>
      </c>
      <c r="Y200">
        <v>33</v>
      </c>
      <c r="Z200">
        <v>85</v>
      </c>
      <c r="AA200">
        <v>3</v>
      </c>
      <c r="AB200">
        <v>100</v>
      </c>
      <c r="AC200">
        <v>84</v>
      </c>
      <c r="AD200">
        <v>9</v>
      </c>
      <c r="AE200">
        <v>21</v>
      </c>
      <c r="AF200">
        <v>94</v>
      </c>
      <c r="AG200">
        <v>60</v>
      </c>
      <c r="AH200">
        <v>86</v>
      </c>
      <c r="AI200">
        <v>68</v>
      </c>
      <c r="AJ200">
        <v>14</v>
      </c>
      <c r="AK200">
        <v>91</v>
      </c>
      <c r="AL200">
        <v>5</v>
      </c>
      <c r="AM200">
        <v>70</v>
      </c>
      <c r="AN200">
        <v>99</v>
      </c>
      <c r="AO200">
        <v>48</v>
      </c>
      <c r="AP200">
        <v>40</v>
      </c>
      <c r="AQ200">
        <v>118</v>
      </c>
      <c r="AR200">
        <v>96</v>
      </c>
      <c r="AS200">
        <v>89</v>
      </c>
      <c r="AT200">
        <v>5</v>
      </c>
      <c r="AU200">
        <v>113</v>
      </c>
      <c r="AV200">
        <v>74</v>
      </c>
      <c r="AW200">
        <v>5</v>
      </c>
      <c r="AX200">
        <v>15</v>
      </c>
      <c r="AY200">
        <v>53</v>
      </c>
      <c r="AZ200">
        <v>65</v>
      </c>
      <c r="BA200">
        <v>106</v>
      </c>
      <c r="BB200">
        <v>106</v>
      </c>
      <c r="BC200">
        <v>96</v>
      </c>
      <c r="BD200">
        <v>23</v>
      </c>
      <c r="BE200">
        <v>81</v>
      </c>
      <c r="BF200">
        <v>104</v>
      </c>
      <c r="BG200">
        <v>69</v>
      </c>
      <c r="BH200">
        <v>21</v>
      </c>
      <c r="BI200">
        <v>79</v>
      </c>
      <c r="BJ200">
        <v>63</v>
      </c>
      <c r="BK200">
        <v>89</v>
      </c>
      <c r="BL200">
        <v>42</v>
      </c>
      <c r="BM200">
        <v>68</v>
      </c>
      <c r="BN200">
        <v>47</v>
      </c>
      <c r="BO200">
        <v>39</v>
      </c>
      <c r="BP200">
        <v>107</v>
      </c>
      <c r="BQ200">
        <v>45</v>
      </c>
      <c r="BR200">
        <v>8</v>
      </c>
      <c r="BS200">
        <v>24</v>
      </c>
      <c r="BT200">
        <v>80</v>
      </c>
      <c r="BU200">
        <v>99</v>
      </c>
      <c r="BV200">
        <v>28</v>
      </c>
      <c r="BW200">
        <v>25</v>
      </c>
      <c r="BX200">
        <v>45</v>
      </c>
      <c r="BY200">
        <v>72</v>
      </c>
      <c r="BZ200">
        <v>62</v>
      </c>
      <c r="CA200">
        <v>64</v>
      </c>
      <c r="CB200">
        <v>8</v>
      </c>
      <c r="CC200">
        <v>8</v>
      </c>
      <c r="CD200">
        <v>71</v>
      </c>
      <c r="CE200">
        <v>103</v>
      </c>
      <c r="CF200">
        <v>101</v>
      </c>
      <c r="CG200">
        <v>58</v>
      </c>
      <c r="CH200">
        <v>7</v>
      </c>
      <c r="CI200">
        <v>89</v>
      </c>
      <c r="CJ200">
        <v>82</v>
      </c>
      <c r="CK200">
        <v>95</v>
      </c>
      <c r="CL200">
        <v>3</v>
      </c>
      <c r="CM200">
        <v>114</v>
      </c>
      <c r="CN200">
        <v>110</v>
      </c>
      <c r="CO200">
        <v>18</v>
      </c>
      <c r="CP200">
        <v>43</v>
      </c>
      <c r="CQ200">
        <v>8</v>
      </c>
      <c r="CR200">
        <v>99</v>
      </c>
      <c r="CS200">
        <v>48</v>
      </c>
      <c r="CT200">
        <v>64</v>
      </c>
      <c r="CU200">
        <v>30</v>
      </c>
      <c r="CV200">
        <v>3</v>
      </c>
      <c r="CW200">
        <v>57</v>
      </c>
      <c r="CX200">
        <v>20</v>
      </c>
      <c r="CY200">
        <v>33</v>
      </c>
      <c r="CZ200">
        <v>42</v>
      </c>
      <c r="DA200">
        <v>53</v>
      </c>
      <c r="DB200">
        <v>46</v>
      </c>
      <c r="DC200">
        <v>97</v>
      </c>
      <c r="DD200">
        <v>60</v>
      </c>
      <c r="DE200">
        <v>118</v>
      </c>
      <c r="DF200">
        <v>27</v>
      </c>
      <c r="DG200">
        <v>6</v>
      </c>
      <c r="DH200">
        <v>54</v>
      </c>
      <c r="DI200">
        <v>10</v>
      </c>
      <c r="DJ200">
        <v>101</v>
      </c>
      <c r="DK200">
        <v>63</v>
      </c>
      <c r="DL200">
        <v>56</v>
      </c>
      <c r="DM200">
        <v>76</v>
      </c>
      <c r="DN200">
        <v>23</v>
      </c>
      <c r="DO200">
        <v>45</v>
      </c>
      <c r="DP200">
        <v>41</v>
      </c>
      <c r="DQ200" s="86">
        <f ca="1">Control!$C$7*Calculations!$C$82*INDEX('Monthly Data'!N:N,Calculations!$C$116+MOD(A200,Calculations!$C$118))+Control!$C$7*Calculations!$C$83*INDEX('Monthly Data'!O:O,Calculations!$C$116+MOD(A200,Calculations!$C$118))+Control!$C$7*Calculations!$C$84*INDEX('Monthly Data'!P:P,Calculations!$C$116+MOD(A200,Calculations!$C$118))+Control!$C$7*Calculations!$C$85*INDEX('Monthly Data'!Q:Q,Calculations!$C$116+MOD(A200,Calculations!$C$118))+(1-Control!$C$7*Calculations!$C$87)*INDEX('Monthly Data'!R:R,Calculations!$C$116+MOD(A200,Calculations!$C$118))</f>
        <v>-1.5984879994281095E-2</v>
      </c>
      <c r="DR200" s="86">
        <f ca="1">Control!$C$7*Calculations!$C$82*INDEX('Monthly Data'!N:N,Calculations!$C$116+MOD(B200,Calculations!$C$118))+Control!$C$7*Calculations!$C$83*INDEX('Monthly Data'!O:O,Calculations!$C$116+MOD(B200,Calculations!$C$118))+Control!$C$7*Calculations!$C$84*INDEX('Monthly Data'!P:P,Calculations!$C$116+MOD(B200,Calculations!$C$118))+Control!$C$7*Calculations!$C$85*INDEX('Monthly Data'!Q:Q,Calculations!$C$116+MOD(B200,Calculations!$C$118))+(1-Control!$C$7*Calculations!$C$87)*INDEX('Monthly Data'!R:R,Calculations!$C$116+MOD(B200,Calculations!$C$118))</f>
        <v>-9.839093431862074E-3</v>
      </c>
      <c r="DS200" s="86">
        <f ca="1">Control!$C$7*Calculations!$C$82*INDEX('Monthly Data'!N:N,Calculations!$C$116+MOD(C200,Calculations!$C$118))+Control!$C$7*Calculations!$C$83*INDEX('Monthly Data'!O:O,Calculations!$C$116+MOD(C200,Calculations!$C$118))+Control!$C$7*Calculations!$C$84*INDEX('Monthly Data'!P:P,Calculations!$C$116+MOD(C200,Calculations!$C$118))+Control!$C$7*Calculations!$C$85*INDEX('Monthly Data'!Q:Q,Calculations!$C$116+MOD(C200,Calculations!$C$118))+(1-Control!$C$7*Calculations!$C$87)*INDEX('Monthly Data'!R:R,Calculations!$C$116+MOD(C200,Calculations!$C$118))</f>
        <v>3.127051071655923E-3</v>
      </c>
      <c r="DT200" s="86">
        <f ca="1">Control!$C$7*Calculations!$C$82*INDEX('Monthly Data'!N:N,Calculations!$C$116+MOD(D200,Calculations!$C$118))+Control!$C$7*Calculations!$C$83*INDEX('Monthly Data'!O:O,Calculations!$C$116+MOD(D200,Calculations!$C$118))+Control!$C$7*Calculations!$C$84*INDEX('Monthly Data'!P:P,Calculations!$C$116+MOD(D200,Calculations!$C$118))+Control!$C$7*Calculations!$C$85*INDEX('Monthly Data'!Q:Q,Calculations!$C$116+MOD(D200,Calculations!$C$118))+(1-Control!$C$7*Calculations!$C$87)*INDEX('Monthly Data'!R:R,Calculations!$C$116+MOD(D200,Calculations!$C$118))</f>
        <v>2.5790695379256122E-2</v>
      </c>
      <c r="DU200" s="86">
        <f ca="1">Control!$C$7*Calculations!$C$82*INDEX('Monthly Data'!N:N,Calculations!$C$116+MOD(E200,Calculations!$C$118))+Control!$C$7*Calculations!$C$83*INDEX('Monthly Data'!O:O,Calculations!$C$116+MOD(E200,Calculations!$C$118))+Control!$C$7*Calculations!$C$84*INDEX('Monthly Data'!P:P,Calculations!$C$116+MOD(E200,Calculations!$C$118))+Control!$C$7*Calculations!$C$85*INDEX('Monthly Data'!Q:Q,Calculations!$C$116+MOD(E200,Calculations!$C$118))+(1-Control!$C$7*Calculations!$C$87)*INDEX('Monthly Data'!R:R,Calculations!$C$116+MOD(E200,Calculations!$C$118))</f>
        <v>1.5758278480433856E-2</v>
      </c>
      <c r="DV200" s="86">
        <f ca="1">Control!$C$7*Calculations!$C$82*INDEX('Monthly Data'!N:N,Calculations!$C$116+MOD(F200,Calculations!$C$118))+Control!$C$7*Calculations!$C$83*INDEX('Monthly Data'!O:O,Calculations!$C$116+MOD(F200,Calculations!$C$118))+Control!$C$7*Calculations!$C$84*INDEX('Monthly Data'!P:P,Calculations!$C$116+MOD(F200,Calculations!$C$118))+Control!$C$7*Calculations!$C$85*INDEX('Monthly Data'!Q:Q,Calculations!$C$116+MOD(F200,Calculations!$C$118))+(1-Control!$C$7*Calculations!$C$87)*INDEX('Monthly Data'!R:R,Calculations!$C$116+MOD(F200,Calculations!$C$118))</f>
        <v>4.2795950888382334E-3</v>
      </c>
      <c r="DW200" s="86">
        <f ca="1">Control!$C$7*Calculations!$C$82*INDEX('Monthly Data'!N:N,Calculations!$C$116+MOD(G200,Calculations!$C$118))+Control!$C$7*Calculations!$C$83*INDEX('Monthly Data'!O:O,Calculations!$C$116+MOD(G200,Calculations!$C$118))+Control!$C$7*Calculations!$C$84*INDEX('Monthly Data'!P:P,Calculations!$C$116+MOD(G200,Calculations!$C$118))+Control!$C$7*Calculations!$C$85*INDEX('Monthly Data'!Q:Q,Calculations!$C$116+MOD(G200,Calculations!$C$118))+(1-Control!$C$7*Calculations!$C$87)*INDEX('Monthly Data'!R:R,Calculations!$C$116+MOD(G200,Calculations!$C$118))</f>
        <v>1.7831091590102856E-2</v>
      </c>
      <c r="DX200" s="86">
        <f ca="1">Control!$C$7*Calculations!$C$82*INDEX('Monthly Data'!N:N,Calculations!$C$116+MOD(H200,Calculations!$C$118))+Control!$C$7*Calculations!$C$83*INDEX('Monthly Data'!O:O,Calculations!$C$116+MOD(H200,Calculations!$C$118))+Control!$C$7*Calculations!$C$84*INDEX('Monthly Data'!P:P,Calculations!$C$116+MOD(H200,Calculations!$C$118))+Control!$C$7*Calculations!$C$85*INDEX('Monthly Data'!Q:Q,Calculations!$C$116+MOD(H200,Calculations!$C$118))+(1-Control!$C$7*Calculations!$C$87)*INDEX('Monthly Data'!R:R,Calculations!$C$116+MOD(H200,Calculations!$C$118))</f>
        <v>-6.1115617667135171E-2</v>
      </c>
      <c r="DY200" s="86">
        <f ca="1">Control!$C$7*Calculations!$C$82*INDEX('Monthly Data'!N:N,Calculations!$C$116+MOD(I200,Calculations!$C$118))+Control!$C$7*Calculations!$C$83*INDEX('Monthly Data'!O:O,Calculations!$C$116+MOD(I200,Calculations!$C$118))+Control!$C$7*Calculations!$C$84*INDEX('Monthly Data'!P:P,Calculations!$C$116+MOD(I200,Calculations!$C$118))+Control!$C$7*Calculations!$C$85*INDEX('Monthly Data'!Q:Q,Calculations!$C$116+MOD(I200,Calculations!$C$118))+(1-Control!$C$7*Calculations!$C$87)*INDEX('Monthly Data'!R:R,Calculations!$C$116+MOD(I200,Calculations!$C$118))</f>
        <v>2.766281641786093E-2</v>
      </c>
      <c r="DZ200" s="86">
        <f ca="1">Control!$C$7*Calculations!$C$82*INDEX('Monthly Data'!N:N,Calculations!$C$116+MOD(J200,Calculations!$C$118))+Control!$C$7*Calculations!$C$83*INDEX('Monthly Data'!O:O,Calculations!$C$116+MOD(J200,Calculations!$C$118))+Control!$C$7*Calculations!$C$84*INDEX('Monthly Data'!P:P,Calculations!$C$116+MOD(J200,Calculations!$C$118))+Control!$C$7*Calculations!$C$85*INDEX('Monthly Data'!Q:Q,Calculations!$C$116+MOD(J200,Calculations!$C$118))+(1-Control!$C$7*Calculations!$C$87)*INDEX('Monthly Data'!R:R,Calculations!$C$116+MOD(J200,Calculations!$C$118))</f>
        <v>7.3538285850108537E-3</v>
      </c>
      <c r="EA200" s="86">
        <f ca="1">Control!$C$7*Calculations!$C$82*INDEX('Monthly Data'!N:N,Calculations!$C$116+MOD(K200,Calculations!$C$118))+Control!$C$7*Calculations!$C$83*INDEX('Monthly Data'!O:O,Calculations!$C$116+MOD(K200,Calculations!$C$118))+Control!$C$7*Calculations!$C$84*INDEX('Monthly Data'!P:P,Calculations!$C$116+MOD(K200,Calculations!$C$118))+Control!$C$7*Calculations!$C$85*INDEX('Monthly Data'!Q:Q,Calculations!$C$116+MOD(K200,Calculations!$C$118))+(1-Control!$C$7*Calculations!$C$87)*INDEX('Monthly Data'!R:R,Calculations!$C$116+MOD(K200,Calculations!$C$118))</f>
        <v>1.5063457444773597E-2</v>
      </c>
      <c r="EB200" s="86">
        <f ca="1">Control!$C$7*Calculations!$C$82*INDEX('Monthly Data'!N:N,Calculations!$C$116+MOD(L200,Calculations!$C$118))+Control!$C$7*Calculations!$C$83*INDEX('Monthly Data'!O:O,Calculations!$C$116+MOD(L200,Calculations!$C$118))+Control!$C$7*Calculations!$C$84*INDEX('Monthly Data'!P:P,Calculations!$C$116+MOD(L200,Calculations!$C$118))+Control!$C$7*Calculations!$C$85*INDEX('Monthly Data'!Q:Q,Calculations!$C$116+MOD(L200,Calculations!$C$118))+(1-Control!$C$7*Calculations!$C$87)*INDEX('Monthly Data'!R:R,Calculations!$C$116+MOD(L200,Calculations!$C$118))</f>
        <v>6.4539397490030407E-3</v>
      </c>
      <c r="EC200" s="86">
        <f ca="1">Control!$C$7*Calculations!$C$82*INDEX('Monthly Data'!N:N,Calculations!$C$116+MOD(M200,Calculations!$C$118))+Control!$C$7*Calculations!$C$83*INDEX('Monthly Data'!O:O,Calculations!$C$116+MOD(M200,Calculations!$C$118))+Control!$C$7*Calculations!$C$84*INDEX('Monthly Data'!P:P,Calculations!$C$116+MOD(M200,Calculations!$C$118))+Control!$C$7*Calculations!$C$85*INDEX('Monthly Data'!Q:Q,Calculations!$C$116+MOD(M200,Calculations!$C$118))+(1-Control!$C$7*Calculations!$C$87)*INDEX('Monthly Data'!R:R,Calculations!$C$116+MOD(M200,Calculations!$C$118))</f>
        <v>2.3852824346838646E-2</v>
      </c>
      <c r="ED200" s="86">
        <f ca="1">Control!$C$7*Calculations!$C$82*INDEX('Monthly Data'!N:N,Calculations!$C$116+MOD(N200,Calculations!$C$118))+Control!$C$7*Calculations!$C$83*INDEX('Monthly Data'!O:O,Calculations!$C$116+MOD(N200,Calculations!$C$118))+Control!$C$7*Calculations!$C$84*INDEX('Monthly Data'!P:P,Calculations!$C$116+MOD(N200,Calculations!$C$118))+Control!$C$7*Calculations!$C$85*INDEX('Monthly Data'!Q:Q,Calculations!$C$116+MOD(N200,Calculations!$C$118))+(1-Control!$C$7*Calculations!$C$87)*INDEX('Monthly Data'!R:R,Calculations!$C$116+MOD(N200,Calculations!$C$118))</f>
        <v>-4.3408051735618014E-2</v>
      </c>
      <c r="EE200" s="86">
        <f ca="1">Control!$C$7*Calculations!$C$82*INDEX('Monthly Data'!N:N,Calculations!$C$116+MOD(O200,Calculations!$C$118))+Control!$C$7*Calculations!$C$83*INDEX('Monthly Data'!O:O,Calculations!$C$116+MOD(O200,Calculations!$C$118))+Control!$C$7*Calculations!$C$84*INDEX('Monthly Data'!P:P,Calculations!$C$116+MOD(O200,Calculations!$C$118))+Control!$C$7*Calculations!$C$85*INDEX('Monthly Data'!Q:Q,Calculations!$C$116+MOD(O200,Calculations!$C$118))+(1-Control!$C$7*Calculations!$C$87)*INDEX('Monthly Data'!R:R,Calculations!$C$116+MOD(O200,Calculations!$C$118))</f>
        <v>1.7472933988537529E-2</v>
      </c>
      <c r="EF200" s="86">
        <f ca="1">Control!$C$7*Calculations!$C$82*INDEX('Monthly Data'!N:N,Calculations!$C$116+MOD(P200,Calculations!$C$118))+Control!$C$7*Calculations!$C$83*INDEX('Monthly Data'!O:O,Calculations!$C$116+MOD(P200,Calculations!$C$118))+Control!$C$7*Calculations!$C$84*INDEX('Monthly Data'!P:P,Calculations!$C$116+MOD(P200,Calculations!$C$118))+Control!$C$7*Calculations!$C$85*INDEX('Monthly Data'!Q:Q,Calculations!$C$116+MOD(P200,Calculations!$C$118))+(1-Control!$C$7*Calculations!$C$87)*INDEX('Monthly Data'!R:R,Calculations!$C$116+MOD(P200,Calculations!$C$118))</f>
        <v>1.3891563624307685E-2</v>
      </c>
      <c r="EG200" s="86">
        <f ca="1">Control!$C$7*Calculations!$C$82*INDEX('Monthly Data'!N:N,Calculations!$C$116+MOD(Q200,Calculations!$C$118))+Control!$C$7*Calculations!$C$83*INDEX('Monthly Data'!O:O,Calculations!$C$116+MOD(Q200,Calculations!$C$118))+Control!$C$7*Calculations!$C$84*INDEX('Monthly Data'!P:P,Calculations!$C$116+MOD(Q200,Calculations!$C$118))+Control!$C$7*Calculations!$C$85*INDEX('Monthly Data'!Q:Q,Calculations!$C$116+MOD(Q200,Calculations!$C$118))+(1-Control!$C$7*Calculations!$C$87)*INDEX('Monthly Data'!R:R,Calculations!$C$116+MOD(Q200,Calculations!$C$118))</f>
        <v>3.7118215575026904E-2</v>
      </c>
      <c r="EH200" s="86">
        <f ca="1">Control!$C$7*Calculations!$C$82*INDEX('Monthly Data'!N:N,Calculations!$C$116+MOD(R200,Calculations!$C$118))+Control!$C$7*Calculations!$C$83*INDEX('Monthly Data'!O:O,Calculations!$C$116+MOD(R200,Calculations!$C$118))+Control!$C$7*Calculations!$C$84*INDEX('Monthly Data'!P:P,Calculations!$C$116+MOD(R200,Calculations!$C$118))+Control!$C$7*Calculations!$C$85*INDEX('Monthly Data'!Q:Q,Calculations!$C$116+MOD(R200,Calculations!$C$118))+(1-Control!$C$7*Calculations!$C$87)*INDEX('Monthly Data'!R:R,Calculations!$C$116+MOD(R200,Calculations!$C$118))</f>
        <v>-9.5555592256394619E-3</v>
      </c>
      <c r="EI200" s="86">
        <f ca="1">Control!$C$7*Calculations!$C$82*INDEX('Monthly Data'!N:N,Calculations!$C$116+MOD(S200,Calculations!$C$118))+Control!$C$7*Calculations!$C$83*INDEX('Monthly Data'!O:O,Calculations!$C$116+MOD(S200,Calculations!$C$118))+Control!$C$7*Calculations!$C$84*INDEX('Monthly Data'!P:P,Calculations!$C$116+MOD(S200,Calculations!$C$118))+Control!$C$7*Calculations!$C$85*INDEX('Monthly Data'!Q:Q,Calculations!$C$116+MOD(S200,Calculations!$C$118))+(1-Control!$C$7*Calculations!$C$87)*INDEX('Monthly Data'!R:R,Calculations!$C$116+MOD(S200,Calculations!$C$118))</f>
        <v>-3.53368065312233E-2</v>
      </c>
      <c r="EJ200" s="86">
        <f ca="1">Control!$C$7*Calculations!$C$82*INDEX('Monthly Data'!N:N,Calculations!$C$116+MOD(T200,Calculations!$C$118))+Control!$C$7*Calculations!$C$83*INDEX('Monthly Data'!O:O,Calculations!$C$116+MOD(T200,Calculations!$C$118))+Control!$C$7*Calculations!$C$84*INDEX('Monthly Data'!P:P,Calculations!$C$116+MOD(T200,Calculations!$C$118))+Control!$C$7*Calculations!$C$85*INDEX('Monthly Data'!Q:Q,Calculations!$C$116+MOD(T200,Calculations!$C$118))+(1-Control!$C$7*Calculations!$C$87)*INDEX('Monthly Data'!R:R,Calculations!$C$116+MOD(T200,Calculations!$C$118))</f>
        <v>-2.0259958308006688E-2</v>
      </c>
      <c r="EK200" s="86">
        <f ca="1">Control!$C$7*Calculations!$C$82*INDEX('Monthly Data'!N:N,Calculations!$C$116+MOD(U200,Calculations!$C$118))+Control!$C$7*Calculations!$C$83*INDEX('Monthly Data'!O:O,Calculations!$C$116+MOD(U200,Calculations!$C$118))+Control!$C$7*Calculations!$C$84*INDEX('Monthly Data'!P:P,Calculations!$C$116+MOD(U200,Calculations!$C$118))+Control!$C$7*Calculations!$C$85*INDEX('Monthly Data'!Q:Q,Calculations!$C$116+MOD(U200,Calculations!$C$118))+(1-Control!$C$7*Calculations!$C$87)*INDEX('Monthly Data'!R:R,Calculations!$C$116+MOD(U200,Calculations!$C$118))</f>
        <v>-2.072517756005474E-2</v>
      </c>
      <c r="EL200" s="86">
        <f ca="1">Control!$C$7*Calculations!$C$82*INDEX('Monthly Data'!N:N,Calculations!$C$116+MOD(V200,Calculations!$C$118))+Control!$C$7*Calculations!$C$83*INDEX('Monthly Data'!O:O,Calculations!$C$116+MOD(V200,Calculations!$C$118))+Control!$C$7*Calculations!$C$84*INDEX('Monthly Data'!P:P,Calculations!$C$116+MOD(V200,Calculations!$C$118))+Control!$C$7*Calculations!$C$85*INDEX('Monthly Data'!Q:Q,Calculations!$C$116+MOD(V200,Calculations!$C$118))+(1-Control!$C$7*Calculations!$C$87)*INDEX('Monthly Data'!R:R,Calculations!$C$116+MOD(V200,Calculations!$C$118))</f>
        <v>1.5063457444773597E-2</v>
      </c>
      <c r="EM200" s="86">
        <f ca="1">Control!$C$7*Calculations!$C$82*INDEX('Monthly Data'!N:N,Calculations!$C$116+MOD(W200,Calculations!$C$118))+Control!$C$7*Calculations!$C$83*INDEX('Monthly Data'!O:O,Calculations!$C$116+MOD(W200,Calculations!$C$118))+Control!$C$7*Calculations!$C$84*INDEX('Monthly Data'!P:P,Calculations!$C$116+MOD(W200,Calculations!$C$118))+Control!$C$7*Calculations!$C$85*INDEX('Monthly Data'!Q:Q,Calculations!$C$116+MOD(W200,Calculations!$C$118))+(1-Control!$C$7*Calculations!$C$87)*INDEX('Monthly Data'!R:R,Calculations!$C$116+MOD(W200,Calculations!$C$118))</f>
        <v>2.5325873776067674E-2</v>
      </c>
      <c r="EN200" s="86">
        <f ca="1">Control!$C$7*Calculations!$C$82*INDEX('Monthly Data'!N:N,Calculations!$C$116+MOD(X200,Calculations!$C$118))+Control!$C$7*Calculations!$C$83*INDEX('Monthly Data'!O:O,Calculations!$C$116+MOD(X200,Calculations!$C$118))+Control!$C$7*Calculations!$C$84*INDEX('Monthly Data'!P:P,Calculations!$C$116+MOD(X200,Calculations!$C$118))+Control!$C$7*Calculations!$C$85*INDEX('Monthly Data'!Q:Q,Calculations!$C$116+MOD(X200,Calculations!$C$118))+(1-Control!$C$7*Calculations!$C$87)*INDEX('Monthly Data'!R:R,Calculations!$C$116+MOD(X200,Calculations!$C$118))</f>
        <v>-1.8530040247387896E-2</v>
      </c>
      <c r="EO200" s="86">
        <f ca="1">Control!$C$7*Calculations!$C$82*INDEX('Monthly Data'!N:N,Calculations!$C$116+MOD(Y200,Calculations!$C$118))+Control!$C$7*Calculations!$C$83*INDEX('Monthly Data'!O:O,Calculations!$C$116+MOD(Y200,Calculations!$C$118))+Control!$C$7*Calculations!$C$84*INDEX('Monthly Data'!P:P,Calculations!$C$116+MOD(Y200,Calculations!$C$118))+Control!$C$7*Calculations!$C$85*INDEX('Monthly Data'!Q:Q,Calculations!$C$116+MOD(Y200,Calculations!$C$118))+(1-Control!$C$7*Calculations!$C$87)*INDEX('Monthly Data'!R:R,Calculations!$C$116+MOD(Y200,Calculations!$C$118))</f>
        <v>3.1070573055362403E-2</v>
      </c>
      <c r="EP200" s="86">
        <f ca="1">Control!$C$7*Calculations!$C$82*INDEX('Monthly Data'!N:N,Calculations!$C$116+MOD(Z200,Calculations!$C$118))+Control!$C$7*Calculations!$C$83*INDEX('Monthly Data'!O:O,Calculations!$C$116+MOD(Z200,Calculations!$C$118))+Control!$C$7*Calculations!$C$84*INDEX('Monthly Data'!P:P,Calculations!$C$116+MOD(Z200,Calculations!$C$118))+Control!$C$7*Calculations!$C$85*INDEX('Monthly Data'!Q:Q,Calculations!$C$116+MOD(Z200,Calculations!$C$118))+(1-Control!$C$7*Calculations!$C$87)*INDEX('Monthly Data'!R:R,Calculations!$C$116+MOD(Z200,Calculations!$C$118))</f>
        <v>-9.8327855560634558E-3</v>
      </c>
      <c r="EQ200" s="86">
        <f ca="1">Control!$C$7*Calculations!$C$82*INDEX('Monthly Data'!N:N,Calculations!$C$116+MOD(AA200,Calculations!$C$118))+Control!$C$7*Calculations!$C$83*INDEX('Monthly Data'!O:O,Calculations!$C$116+MOD(AA200,Calculations!$C$118))+Control!$C$7*Calculations!$C$84*INDEX('Monthly Data'!P:P,Calculations!$C$116+MOD(AA200,Calculations!$C$118))+Control!$C$7*Calculations!$C$85*INDEX('Monthly Data'!Q:Q,Calculations!$C$116+MOD(AA200,Calculations!$C$118))+(1-Control!$C$7*Calculations!$C$87)*INDEX('Monthly Data'!R:R,Calculations!$C$116+MOD(AA200,Calculations!$C$118))</f>
        <v>9.9793409618087695E-3</v>
      </c>
      <c r="ER200" s="86">
        <f ca="1">Control!$C$7*Calculations!$C$82*INDEX('Monthly Data'!N:N,Calculations!$C$116+MOD(AB200,Calculations!$C$118))+Control!$C$7*Calculations!$C$83*INDEX('Monthly Data'!O:O,Calculations!$C$116+MOD(AB200,Calculations!$C$118))+Control!$C$7*Calculations!$C$84*INDEX('Monthly Data'!P:P,Calculations!$C$116+MOD(AB200,Calculations!$C$118))+Control!$C$7*Calculations!$C$85*INDEX('Monthly Data'!Q:Q,Calculations!$C$116+MOD(AB200,Calculations!$C$118))+(1-Control!$C$7*Calculations!$C$87)*INDEX('Monthly Data'!R:R,Calculations!$C$116+MOD(AB200,Calculations!$C$118))</f>
        <v>1.7599621212565995E-2</v>
      </c>
      <c r="ES200" s="86">
        <f ca="1">Control!$C$7*Calculations!$C$82*INDEX('Monthly Data'!N:N,Calculations!$C$116+MOD(AC200,Calculations!$C$118))+Control!$C$7*Calculations!$C$83*INDEX('Monthly Data'!O:O,Calculations!$C$116+MOD(AC200,Calculations!$C$118))+Control!$C$7*Calculations!$C$84*INDEX('Monthly Data'!P:P,Calculations!$C$116+MOD(AC200,Calculations!$C$118))+Control!$C$7*Calculations!$C$85*INDEX('Monthly Data'!Q:Q,Calculations!$C$116+MOD(AC200,Calculations!$C$118))+(1-Control!$C$7*Calculations!$C$87)*INDEX('Monthly Data'!R:R,Calculations!$C$116+MOD(AC200,Calculations!$C$118))</f>
        <v>-1.880155173376722E-2</v>
      </c>
      <c r="ET200" s="86">
        <f ca="1">Control!$C$7*Calculations!$C$82*INDEX('Monthly Data'!N:N,Calculations!$C$116+MOD(AD200,Calculations!$C$118))+Control!$C$7*Calculations!$C$83*INDEX('Monthly Data'!O:O,Calculations!$C$116+MOD(AD200,Calculations!$C$118))+Control!$C$7*Calculations!$C$84*INDEX('Monthly Data'!P:P,Calculations!$C$116+MOD(AD200,Calculations!$C$118))+Control!$C$7*Calculations!$C$85*INDEX('Monthly Data'!Q:Q,Calculations!$C$116+MOD(AD200,Calculations!$C$118))+(1-Control!$C$7*Calculations!$C$87)*INDEX('Monthly Data'!R:R,Calculations!$C$116+MOD(AD200,Calculations!$C$118))</f>
        <v>2.4470405846852006E-3</v>
      </c>
      <c r="EU200" s="86">
        <f ca="1">Control!$C$7*Calculations!$C$82*INDEX('Monthly Data'!N:N,Calculations!$C$116+MOD(AE200,Calculations!$C$118))+Control!$C$7*Calculations!$C$83*INDEX('Monthly Data'!O:O,Calculations!$C$116+MOD(AE200,Calculations!$C$118))+Control!$C$7*Calculations!$C$84*INDEX('Monthly Data'!P:P,Calculations!$C$116+MOD(AE200,Calculations!$C$118))+Control!$C$7*Calculations!$C$85*INDEX('Monthly Data'!Q:Q,Calculations!$C$116+MOD(AE200,Calculations!$C$118))+(1-Control!$C$7*Calculations!$C$87)*INDEX('Monthly Data'!R:R,Calculations!$C$116+MOD(AE200,Calculations!$C$118))</f>
        <v>1.5108777406081684E-3</v>
      </c>
      <c r="EV200" s="86">
        <f ca="1">Control!$C$7*Calculations!$C$82*INDEX('Monthly Data'!N:N,Calculations!$C$116+MOD(AF200,Calculations!$C$118))+Control!$C$7*Calculations!$C$83*INDEX('Monthly Data'!O:O,Calculations!$C$116+MOD(AF200,Calculations!$C$118))+Control!$C$7*Calculations!$C$84*INDEX('Monthly Data'!P:P,Calculations!$C$116+MOD(AF200,Calculations!$C$118))+Control!$C$7*Calculations!$C$85*INDEX('Monthly Data'!Q:Q,Calculations!$C$116+MOD(AF200,Calculations!$C$118))+(1-Control!$C$7*Calculations!$C$87)*INDEX('Monthly Data'!R:R,Calculations!$C$116+MOD(AF200,Calculations!$C$118))</f>
        <v>1.0353752315110615E-2</v>
      </c>
      <c r="EW200" s="86">
        <f ca="1">Control!$C$7*Calculations!$C$82*INDEX('Monthly Data'!N:N,Calculations!$C$116+MOD(AG200,Calculations!$C$118))+Control!$C$7*Calculations!$C$83*INDEX('Monthly Data'!O:O,Calculations!$C$116+MOD(AG200,Calculations!$C$118))+Control!$C$7*Calculations!$C$84*INDEX('Monthly Data'!P:P,Calculations!$C$116+MOD(AG200,Calculations!$C$118))+Control!$C$7*Calculations!$C$85*INDEX('Monthly Data'!Q:Q,Calculations!$C$116+MOD(AG200,Calculations!$C$118))+(1-Control!$C$7*Calculations!$C$87)*INDEX('Monthly Data'!R:R,Calculations!$C$116+MOD(AG200,Calculations!$C$118))</f>
        <v>-1.9947061878162777E-2</v>
      </c>
      <c r="EX200" s="86">
        <f ca="1">Control!$C$7*Calculations!$C$82*INDEX('Monthly Data'!N:N,Calculations!$C$116+MOD(AH200,Calculations!$C$118))+Control!$C$7*Calculations!$C$83*INDEX('Monthly Data'!O:O,Calculations!$C$116+MOD(AH200,Calculations!$C$118))+Control!$C$7*Calculations!$C$84*INDEX('Monthly Data'!P:P,Calculations!$C$116+MOD(AH200,Calculations!$C$118))+Control!$C$7*Calculations!$C$85*INDEX('Monthly Data'!Q:Q,Calculations!$C$116+MOD(AH200,Calculations!$C$118))+(1-Control!$C$7*Calculations!$C$87)*INDEX('Monthly Data'!R:R,Calculations!$C$116+MOD(AH200,Calculations!$C$118))</f>
        <v>4.5735623984309991E-2</v>
      </c>
      <c r="EY200" s="86">
        <f ca="1">Control!$C$7*Calculations!$C$82*INDEX('Monthly Data'!N:N,Calculations!$C$116+MOD(AI200,Calculations!$C$118))+Control!$C$7*Calculations!$C$83*INDEX('Monthly Data'!O:O,Calculations!$C$116+MOD(AI200,Calculations!$C$118))+Control!$C$7*Calculations!$C$84*INDEX('Monthly Data'!P:P,Calculations!$C$116+MOD(AI200,Calculations!$C$118))+Control!$C$7*Calculations!$C$85*INDEX('Monthly Data'!Q:Q,Calculations!$C$116+MOD(AI200,Calculations!$C$118))+(1-Control!$C$7*Calculations!$C$87)*INDEX('Monthly Data'!R:R,Calculations!$C$116+MOD(AI200,Calculations!$C$118))</f>
        <v>2.2757992058453024E-3</v>
      </c>
      <c r="EZ200" s="86">
        <f ca="1">Control!$C$7*Calculations!$C$82*INDEX('Monthly Data'!N:N,Calculations!$C$116+MOD(AJ200,Calculations!$C$118))+Control!$C$7*Calculations!$C$83*INDEX('Monthly Data'!O:O,Calculations!$C$116+MOD(AJ200,Calculations!$C$118))+Control!$C$7*Calculations!$C$84*INDEX('Monthly Data'!P:P,Calculations!$C$116+MOD(AJ200,Calculations!$C$118))+Control!$C$7*Calculations!$C$85*INDEX('Monthly Data'!Q:Q,Calculations!$C$116+MOD(AJ200,Calculations!$C$118))+(1-Control!$C$7*Calculations!$C$87)*INDEX('Monthly Data'!R:R,Calculations!$C$116+MOD(AJ200,Calculations!$C$118))</f>
        <v>9.5791276036140301E-3</v>
      </c>
      <c r="FA200" s="86">
        <f ca="1">Control!$C$7*Calculations!$C$82*INDEX('Monthly Data'!N:N,Calculations!$C$116+MOD(AK200,Calculations!$C$118))+Control!$C$7*Calculations!$C$83*INDEX('Monthly Data'!O:O,Calculations!$C$116+MOD(AK200,Calculations!$C$118))+Control!$C$7*Calculations!$C$84*INDEX('Monthly Data'!P:P,Calculations!$C$116+MOD(AK200,Calculations!$C$118))+Control!$C$7*Calculations!$C$85*INDEX('Monthly Data'!Q:Q,Calculations!$C$116+MOD(AK200,Calculations!$C$118))+(1-Control!$C$7*Calculations!$C$87)*INDEX('Monthly Data'!R:R,Calculations!$C$116+MOD(AK200,Calculations!$C$118))</f>
        <v>-1.6546126717384396E-2</v>
      </c>
      <c r="FB200" s="86">
        <f ca="1">Control!$C$7*Calculations!$C$82*INDEX('Monthly Data'!N:N,Calculations!$C$116+MOD(AL200,Calculations!$C$118))+Control!$C$7*Calculations!$C$83*INDEX('Monthly Data'!O:O,Calculations!$C$116+MOD(AL200,Calculations!$C$118))+Control!$C$7*Calculations!$C$84*INDEX('Monthly Data'!P:P,Calculations!$C$116+MOD(AL200,Calculations!$C$118))+Control!$C$7*Calculations!$C$85*INDEX('Monthly Data'!Q:Q,Calculations!$C$116+MOD(AL200,Calculations!$C$118))+(1-Control!$C$7*Calculations!$C$87)*INDEX('Monthly Data'!R:R,Calculations!$C$116+MOD(AL200,Calculations!$C$118))</f>
        <v>1.2722494017511032E-2</v>
      </c>
      <c r="FC200" s="86">
        <f ca="1">Control!$C$7*Calculations!$C$82*INDEX('Monthly Data'!N:N,Calculations!$C$116+MOD(AM200,Calculations!$C$118))+Control!$C$7*Calculations!$C$83*INDEX('Monthly Data'!O:O,Calculations!$C$116+MOD(AM200,Calculations!$C$118))+Control!$C$7*Calculations!$C$84*INDEX('Monthly Data'!P:P,Calculations!$C$116+MOD(AM200,Calculations!$C$118))+Control!$C$7*Calculations!$C$85*INDEX('Monthly Data'!Q:Q,Calculations!$C$116+MOD(AM200,Calculations!$C$118))+(1-Control!$C$7*Calculations!$C$87)*INDEX('Monthly Data'!R:R,Calculations!$C$116+MOD(AM200,Calculations!$C$118))</f>
        <v>3.8809817903524786E-2</v>
      </c>
      <c r="FD200" s="86">
        <f ca="1">Control!$C$7*Calculations!$C$82*INDEX('Monthly Data'!N:N,Calculations!$C$116+MOD(AN200,Calculations!$C$118))+Control!$C$7*Calculations!$C$83*INDEX('Monthly Data'!O:O,Calculations!$C$116+MOD(AN200,Calculations!$C$118))+Control!$C$7*Calculations!$C$84*INDEX('Monthly Data'!P:P,Calculations!$C$116+MOD(AN200,Calculations!$C$118))+Control!$C$7*Calculations!$C$85*INDEX('Monthly Data'!Q:Q,Calculations!$C$116+MOD(AN200,Calculations!$C$118))+(1-Control!$C$7*Calculations!$C$87)*INDEX('Monthly Data'!R:R,Calculations!$C$116+MOD(AN200,Calculations!$C$118))</f>
        <v>-1.1360801645249321E-2</v>
      </c>
      <c r="FE200" s="86">
        <f ca="1">Control!$C$7*Calculations!$C$82*INDEX('Monthly Data'!N:N,Calculations!$C$116+MOD(AO200,Calculations!$C$118))+Control!$C$7*Calculations!$C$83*INDEX('Monthly Data'!O:O,Calculations!$C$116+MOD(AO200,Calculations!$C$118))+Control!$C$7*Calculations!$C$84*INDEX('Monthly Data'!P:P,Calculations!$C$116+MOD(AO200,Calculations!$C$118))+Control!$C$7*Calculations!$C$85*INDEX('Monthly Data'!Q:Q,Calculations!$C$116+MOD(AO200,Calculations!$C$118))+(1-Control!$C$7*Calculations!$C$87)*INDEX('Monthly Data'!R:R,Calculations!$C$116+MOD(AO200,Calculations!$C$118))</f>
        <v>-1.5984879994281095E-2</v>
      </c>
      <c r="FF200" s="86">
        <f ca="1">Control!$C$7*Calculations!$C$82*INDEX('Monthly Data'!N:N,Calculations!$C$116+MOD(AP200,Calculations!$C$118))+Control!$C$7*Calculations!$C$83*INDEX('Monthly Data'!O:O,Calculations!$C$116+MOD(AP200,Calculations!$C$118))+Control!$C$7*Calculations!$C$84*INDEX('Monthly Data'!P:P,Calculations!$C$116+MOD(AP200,Calculations!$C$118))+Control!$C$7*Calculations!$C$85*INDEX('Monthly Data'!Q:Q,Calculations!$C$116+MOD(AP200,Calculations!$C$118))+(1-Control!$C$7*Calculations!$C$87)*INDEX('Monthly Data'!R:R,Calculations!$C$116+MOD(AP200,Calculations!$C$118))</f>
        <v>-4.417423226995453E-3</v>
      </c>
      <c r="FG200" s="86">
        <f ca="1">Control!$C$7*Calculations!$C$82*INDEX('Monthly Data'!N:N,Calculations!$C$116+MOD(AQ200,Calculations!$C$118))+Control!$C$7*Calculations!$C$83*INDEX('Monthly Data'!O:O,Calculations!$C$116+MOD(AQ200,Calculations!$C$118))+Control!$C$7*Calculations!$C$84*INDEX('Monthly Data'!P:P,Calculations!$C$116+MOD(AQ200,Calculations!$C$118))+Control!$C$7*Calculations!$C$85*INDEX('Monthly Data'!Q:Q,Calculations!$C$116+MOD(AQ200,Calculations!$C$118))+(1-Control!$C$7*Calculations!$C$87)*INDEX('Monthly Data'!R:R,Calculations!$C$116+MOD(AQ200,Calculations!$C$118))</f>
        <v>3.4808428836917149E-3</v>
      </c>
      <c r="FH200" s="86">
        <f ca="1">Control!$C$7*Calculations!$C$82*INDEX('Monthly Data'!N:N,Calculations!$C$116+MOD(AR200,Calculations!$C$118))+Control!$C$7*Calculations!$C$83*INDEX('Monthly Data'!O:O,Calculations!$C$116+MOD(AR200,Calculations!$C$118))+Control!$C$7*Calculations!$C$84*INDEX('Monthly Data'!P:P,Calculations!$C$116+MOD(AR200,Calculations!$C$118))+Control!$C$7*Calculations!$C$85*INDEX('Monthly Data'!Q:Q,Calculations!$C$116+MOD(AR200,Calculations!$C$118))+(1-Control!$C$7*Calculations!$C$87)*INDEX('Monthly Data'!R:R,Calculations!$C$116+MOD(AR200,Calculations!$C$118))</f>
        <v>1.0627294914941248E-2</v>
      </c>
      <c r="FI200" s="86">
        <f ca="1">Control!$C$7*Calculations!$C$82*INDEX('Monthly Data'!N:N,Calculations!$C$116+MOD(AS200,Calculations!$C$118))+Control!$C$7*Calculations!$C$83*INDEX('Monthly Data'!O:O,Calculations!$C$116+MOD(AS200,Calculations!$C$118))+Control!$C$7*Calculations!$C$84*INDEX('Monthly Data'!P:P,Calculations!$C$116+MOD(AS200,Calculations!$C$118))+Control!$C$7*Calculations!$C$85*INDEX('Monthly Data'!Q:Q,Calculations!$C$116+MOD(AS200,Calculations!$C$118))+(1-Control!$C$7*Calculations!$C$87)*INDEX('Monthly Data'!R:R,Calculations!$C$116+MOD(AS200,Calculations!$C$118))</f>
        <v>2.3852824346838646E-2</v>
      </c>
      <c r="FJ200" s="86">
        <f ca="1">Control!$C$7*Calculations!$C$82*INDEX('Monthly Data'!N:N,Calculations!$C$116+MOD(AT200,Calculations!$C$118))+Control!$C$7*Calculations!$C$83*INDEX('Monthly Data'!O:O,Calculations!$C$116+MOD(AT200,Calculations!$C$118))+Control!$C$7*Calculations!$C$84*INDEX('Monthly Data'!P:P,Calculations!$C$116+MOD(AT200,Calculations!$C$118))+Control!$C$7*Calculations!$C$85*INDEX('Monthly Data'!Q:Q,Calculations!$C$116+MOD(AT200,Calculations!$C$118))+(1-Control!$C$7*Calculations!$C$87)*INDEX('Monthly Data'!R:R,Calculations!$C$116+MOD(AT200,Calculations!$C$118))</f>
        <v>1.2722494017511032E-2</v>
      </c>
      <c r="FK200" s="86">
        <f ca="1">Control!$C$7*Calculations!$C$82*INDEX('Monthly Data'!N:N,Calculations!$C$116+MOD(AU200,Calculations!$C$118))+Control!$C$7*Calculations!$C$83*INDEX('Monthly Data'!O:O,Calculations!$C$116+MOD(AU200,Calculations!$C$118))+Control!$C$7*Calculations!$C$84*INDEX('Monthly Data'!P:P,Calculations!$C$116+MOD(AU200,Calculations!$C$118))+Control!$C$7*Calculations!$C$85*INDEX('Monthly Data'!Q:Q,Calculations!$C$116+MOD(AU200,Calculations!$C$118))+(1-Control!$C$7*Calculations!$C$87)*INDEX('Monthly Data'!R:R,Calculations!$C$116+MOD(AU200,Calculations!$C$118))</f>
        <v>4.4327772793586687E-3</v>
      </c>
      <c r="FL200" s="86">
        <f ca="1">Control!$C$7*Calculations!$C$82*INDEX('Monthly Data'!N:N,Calculations!$C$116+MOD(AV200,Calculations!$C$118))+Control!$C$7*Calculations!$C$83*INDEX('Monthly Data'!O:O,Calculations!$C$116+MOD(AV200,Calculations!$C$118))+Control!$C$7*Calculations!$C$84*INDEX('Monthly Data'!P:P,Calculations!$C$116+MOD(AV200,Calculations!$C$118))+Control!$C$7*Calculations!$C$85*INDEX('Monthly Data'!Q:Q,Calculations!$C$116+MOD(AV200,Calculations!$C$118))+(1-Control!$C$7*Calculations!$C$87)*INDEX('Monthly Data'!R:R,Calculations!$C$116+MOD(AV200,Calculations!$C$118))</f>
        <v>3.7118215575026904E-2</v>
      </c>
      <c r="FM200" s="86">
        <f ca="1">Control!$C$7*Calculations!$C$82*INDEX('Monthly Data'!N:N,Calculations!$C$116+MOD(AW200,Calculations!$C$118))+Control!$C$7*Calculations!$C$83*INDEX('Monthly Data'!O:O,Calculations!$C$116+MOD(AW200,Calculations!$C$118))+Control!$C$7*Calculations!$C$84*INDEX('Monthly Data'!P:P,Calculations!$C$116+MOD(AW200,Calculations!$C$118))+Control!$C$7*Calculations!$C$85*INDEX('Monthly Data'!Q:Q,Calculations!$C$116+MOD(AW200,Calculations!$C$118))+(1-Control!$C$7*Calculations!$C$87)*INDEX('Monthly Data'!R:R,Calculations!$C$116+MOD(AW200,Calculations!$C$118))</f>
        <v>1.2722494017511032E-2</v>
      </c>
      <c r="FN200" s="86">
        <f ca="1">Control!$C$7*Calculations!$C$82*INDEX('Monthly Data'!N:N,Calculations!$C$116+MOD(AX200,Calculations!$C$118))+Control!$C$7*Calculations!$C$83*INDEX('Monthly Data'!O:O,Calculations!$C$116+MOD(AX200,Calculations!$C$118))+Control!$C$7*Calculations!$C$84*INDEX('Monthly Data'!P:P,Calculations!$C$116+MOD(AX200,Calculations!$C$118))+Control!$C$7*Calculations!$C$85*INDEX('Monthly Data'!Q:Q,Calculations!$C$116+MOD(AX200,Calculations!$C$118))+(1-Control!$C$7*Calculations!$C$87)*INDEX('Monthly Data'!R:R,Calculations!$C$116+MOD(AX200,Calculations!$C$118))</f>
        <v>7.857567536297622E-3</v>
      </c>
      <c r="FO200" s="86">
        <f ca="1">Control!$C$7*Calculations!$C$82*INDEX('Monthly Data'!N:N,Calculations!$C$116+MOD(AY200,Calculations!$C$118))+Control!$C$7*Calculations!$C$83*INDEX('Monthly Data'!O:O,Calculations!$C$116+MOD(AY200,Calculations!$C$118))+Control!$C$7*Calculations!$C$84*INDEX('Monthly Data'!P:P,Calculations!$C$116+MOD(AY200,Calculations!$C$118))+Control!$C$7*Calculations!$C$85*INDEX('Monthly Data'!Q:Q,Calculations!$C$116+MOD(AY200,Calculations!$C$118))+(1-Control!$C$7*Calculations!$C$87)*INDEX('Monthly Data'!R:R,Calculations!$C$116+MOD(AY200,Calculations!$C$118))</f>
        <v>1.1786765492207996E-2</v>
      </c>
      <c r="FP200" s="86">
        <f ca="1">Control!$C$7*Calculations!$C$82*INDEX('Monthly Data'!N:N,Calculations!$C$116+MOD(AZ200,Calculations!$C$118))+Control!$C$7*Calculations!$C$83*INDEX('Monthly Data'!O:O,Calculations!$C$116+MOD(AZ200,Calculations!$C$118))+Control!$C$7*Calculations!$C$84*INDEX('Monthly Data'!P:P,Calculations!$C$116+MOD(AZ200,Calculations!$C$118))+Control!$C$7*Calculations!$C$85*INDEX('Monthly Data'!Q:Q,Calculations!$C$116+MOD(AZ200,Calculations!$C$118))+(1-Control!$C$7*Calculations!$C$87)*INDEX('Monthly Data'!R:R,Calculations!$C$116+MOD(AZ200,Calculations!$C$118))</f>
        <v>-1.3959200237295809E-2</v>
      </c>
      <c r="FQ200" s="86">
        <f ca="1">Control!$C$7*Calculations!$C$82*INDEX('Monthly Data'!N:N,Calculations!$C$116+MOD(BA200,Calculations!$C$118))+Control!$C$7*Calculations!$C$83*INDEX('Monthly Data'!O:O,Calculations!$C$116+MOD(BA200,Calculations!$C$118))+Control!$C$7*Calculations!$C$84*INDEX('Monthly Data'!P:P,Calculations!$C$116+MOD(BA200,Calculations!$C$118))+Control!$C$7*Calculations!$C$85*INDEX('Monthly Data'!Q:Q,Calculations!$C$116+MOD(BA200,Calculations!$C$118))+(1-Control!$C$7*Calculations!$C$87)*INDEX('Monthly Data'!R:R,Calculations!$C$116+MOD(BA200,Calculations!$C$118))</f>
        <v>6.6954569943530936E-3</v>
      </c>
      <c r="FR200" s="86">
        <f ca="1">Control!$C$7*Calculations!$C$82*INDEX('Monthly Data'!N:N,Calculations!$C$116+MOD(BB200,Calculations!$C$118))+Control!$C$7*Calculations!$C$83*INDEX('Monthly Data'!O:O,Calculations!$C$116+MOD(BB200,Calculations!$C$118))+Control!$C$7*Calculations!$C$84*INDEX('Monthly Data'!P:P,Calculations!$C$116+MOD(BB200,Calculations!$C$118))+Control!$C$7*Calculations!$C$85*INDEX('Monthly Data'!Q:Q,Calculations!$C$116+MOD(BB200,Calculations!$C$118))+(1-Control!$C$7*Calculations!$C$87)*INDEX('Monthly Data'!R:R,Calculations!$C$116+MOD(BB200,Calculations!$C$118))</f>
        <v>6.6954569943530936E-3</v>
      </c>
      <c r="FS200" s="86">
        <f ca="1">Control!$C$7*Calculations!$C$82*INDEX('Monthly Data'!N:N,Calculations!$C$116+MOD(BC200,Calculations!$C$118))+Control!$C$7*Calculations!$C$83*INDEX('Monthly Data'!O:O,Calculations!$C$116+MOD(BC200,Calculations!$C$118))+Control!$C$7*Calculations!$C$84*INDEX('Monthly Data'!P:P,Calculations!$C$116+MOD(BC200,Calculations!$C$118))+Control!$C$7*Calculations!$C$85*INDEX('Monthly Data'!Q:Q,Calculations!$C$116+MOD(BC200,Calculations!$C$118))+(1-Control!$C$7*Calculations!$C$87)*INDEX('Monthly Data'!R:R,Calculations!$C$116+MOD(BC200,Calculations!$C$118))</f>
        <v>1.0627294914941248E-2</v>
      </c>
      <c r="FT200" s="86">
        <f ca="1">Control!$C$7*Calculations!$C$82*INDEX('Monthly Data'!N:N,Calculations!$C$116+MOD(BD200,Calculations!$C$118))+Control!$C$7*Calculations!$C$83*INDEX('Monthly Data'!O:O,Calculations!$C$116+MOD(BD200,Calculations!$C$118))+Control!$C$7*Calculations!$C$84*INDEX('Monthly Data'!P:P,Calculations!$C$116+MOD(BD200,Calculations!$C$118))+Control!$C$7*Calculations!$C$85*INDEX('Monthly Data'!Q:Q,Calculations!$C$116+MOD(BD200,Calculations!$C$118))+(1-Control!$C$7*Calculations!$C$87)*INDEX('Monthly Data'!R:R,Calculations!$C$116+MOD(BD200,Calculations!$C$118))</f>
        <v>6.2631896128884862E-3</v>
      </c>
      <c r="FU200" s="86">
        <f ca="1">Control!$C$7*Calculations!$C$82*INDEX('Monthly Data'!N:N,Calculations!$C$116+MOD(BE200,Calculations!$C$118))+Control!$C$7*Calculations!$C$83*INDEX('Monthly Data'!O:O,Calculations!$C$116+MOD(BE200,Calculations!$C$118))+Control!$C$7*Calculations!$C$84*INDEX('Monthly Data'!P:P,Calculations!$C$116+MOD(BE200,Calculations!$C$118))+Control!$C$7*Calculations!$C$85*INDEX('Monthly Data'!Q:Q,Calculations!$C$116+MOD(BE200,Calculations!$C$118))+(1-Control!$C$7*Calculations!$C$87)*INDEX('Monthly Data'!R:R,Calculations!$C$116+MOD(BE200,Calculations!$C$118))</f>
        <v>3.0957942835585645E-2</v>
      </c>
      <c r="FV200" s="86">
        <f ca="1">Control!$C$7*Calculations!$C$82*INDEX('Monthly Data'!N:N,Calculations!$C$116+MOD(BF200,Calculations!$C$118))+Control!$C$7*Calculations!$C$83*INDEX('Monthly Data'!O:O,Calculations!$C$116+MOD(BF200,Calculations!$C$118))+Control!$C$7*Calculations!$C$84*INDEX('Monthly Data'!P:P,Calculations!$C$116+MOD(BF200,Calculations!$C$118))+Control!$C$7*Calculations!$C$85*INDEX('Monthly Data'!Q:Q,Calculations!$C$116+MOD(BF200,Calculations!$C$118))+(1-Control!$C$7*Calculations!$C$87)*INDEX('Monthly Data'!R:R,Calculations!$C$116+MOD(BF200,Calculations!$C$118))</f>
        <v>2.9708469559001142E-2</v>
      </c>
      <c r="FW200" s="86">
        <f ca="1">Control!$C$7*Calculations!$C$82*INDEX('Monthly Data'!N:N,Calculations!$C$116+MOD(BG200,Calculations!$C$118))+Control!$C$7*Calculations!$C$83*INDEX('Monthly Data'!O:O,Calculations!$C$116+MOD(BG200,Calculations!$C$118))+Control!$C$7*Calculations!$C$84*INDEX('Monthly Data'!P:P,Calculations!$C$116+MOD(BG200,Calculations!$C$118))+Control!$C$7*Calculations!$C$85*INDEX('Monthly Data'!Q:Q,Calculations!$C$116+MOD(BG200,Calculations!$C$118))+(1-Control!$C$7*Calculations!$C$87)*INDEX('Monthly Data'!R:R,Calculations!$C$116+MOD(BG200,Calculations!$C$118))</f>
        <v>-4.0413381192162513E-2</v>
      </c>
      <c r="FX200" s="86">
        <f ca="1">Control!$C$7*Calculations!$C$82*INDEX('Monthly Data'!N:N,Calculations!$C$116+MOD(BH200,Calculations!$C$118))+Control!$C$7*Calculations!$C$83*INDEX('Monthly Data'!O:O,Calculations!$C$116+MOD(BH200,Calculations!$C$118))+Control!$C$7*Calculations!$C$84*INDEX('Monthly Data'!P:P,Calculations!$C$116+MOD(BH200,Calculations!$C$118))+Control!$C$7*Calculations!$C$85*INDEX('Monthly Data'!Q:Q,Calculations!$C$116+MOD(BH200,Calculations!$C$118))+(1-Control!$C$7*Calculations!$C$87)*INDEX('Monthly Data'!R:R,Calculations!$C$116+MOD(BH200,Calculations!$C$118))</f>
        <v>1.5108777406081684E-3</v>
      </c>
      <c r="FY200" s="86">
        <f ca="1">Control!$C$7*Calculations!$C$82*INDEX('Monthly Data'!N:N,Calculations!$C$116+MOD(BI200,Calculations!$C$118))+Control!$C$7*Calculations!$C$83*INDEX('Monthly Data'!O:O,Calculations!$C$116+MOD(BI200,Calculations!$C$118))+Control!$C$7*Calculations!$C$84*INDEX('Monthly Data'!P:P,Calculations!$C$116+MOD(BI200,Calculations!$C$118))+Control!$C$7*Calculations!$C$85*INDEX('Monthly Data'!Q:Q,Calculations!$C$116+MOD(BI200,Calculations!$C$118))+(1-Control!$C$7*Calculations!$C$87)*INDEX('Monthly Data'!R:R,Calculations!$C$116+MOD(BI200,Calculations!$C$118))</f>
        <v>1.046389543479892E-2</v>
      </c>
      <c r="FZ200" s="86">
        <f ca="1">Control!$C$7*Calculations!$C$82*INDEX('Monthly Data'!N:N,Calculations!$C$116+MOD(BJ200,Calculations!$C$118))+Control!$C$7*Calculations!$C$83*INDEX('Monthly Data'!O:O,Calculations!$C$116+MOD(BJ200,Calculations!$C$118))+Control!$C$7*Calculations!$C$84*INDEX('Monthly Data'!P:P,Calculations!$C$116+MOD(BJ200,Calculations!$C$118))+Control!$C$7*Calculations!$C$85*INDEX('Monthly Data'!Q:Q,Calculations!$C$116+MOD(BJ200,Calculations!$C$118))+(1-Control!$C$7*Calculations!$C$87)*INDEX('Monthly Data'!R:R,Calculations!$C$116+MOD(BJ200,Calculations!$C$118))</f>
        <v>1.9073822767906517E-2</v>
      </c>
      <c r="GA200" s="86">
        <f ca="1">Control!$C$7*Calculations!$C$82*INDEX('Monthly Data'!N:N,Calculations!$C$116+MOD(BK200,Calculations!$C$118))+Control!$C$7*Calculations!$C$83*INDEX('Monthly Data'!O:O,Calculations!$C$116+MOD(BK200,Calculations!$C$118))+Control!$C$7*Calculations!$C$84*INDEX('Monthly Data'!P:P,Calculations!$C$116+MOD(BK200,Calculations!$C$118))+Control!$C$7*Calculations!$C$85*INDEX('Monthly Data'!Q:Q,Calculations!$C$116+MOD(BK200,Calculations!$C$118))+(1-Control!$C$7*Calculations!$C$87)*INDEX('Monthly Data'!R:R,Calculations!$C$116+MOD(BK200,Calculations!$C$118))</f>
        <v>2.3852824346838646E-2</v>
      </c>
      <c r="GB200" s="86">
        <f ca="1">Control!$C$7*Calculations!$C$82*INDEX('Monthly Data'!N:N,Calculations!$C$116+MOD(BL200,Calculations!$C$118))+Control!$C$7*Calculations!$C$83*INDEX('Monthly Data'!O:O,Calculations!$C$116+MOD(BL200,Calculations!$C$118))+Control!$C$7*Calculations!$C$84*INDEX('Monthly Data'!P:P,Calculations!$C$116+MOD(BL200,Calculations!$C$118))+Control!$C$7*Calculations!$C$85*INDEX('Monthly Data'!Q:Q,Calculations!$C$116+MOD(BL200,Calculations!$C$118))+(1-Control!$C$7*Calculations!$C$87)*INDEX('Monthly Data'!R:R,Calculations!$C$116+MOD(BL200,Calculations!$C$118))</f>
        <v>-6.1115617667135171E-2</v>
      </c>
      <c r="GC200" s="86">
        <f ca="1">Control!$C$7*Calculations!$C$82*INDEX('Monthly Data'!N:N,Calculations!$C$116+MOD(BM200,Calculations!$C$118))+Control!$C$7*Calculations!$C$83*INDEX('Monthly Data'!O:O,Calculations!$C$116+MOD(BM200,Calculations!$C$118))+Control!$C$7*Calculations!$C$84*INDEX('Monthly Data'!P:P,Calculations!$C$116+MOD(BM200,Calculations!$C$118))+Control!$C$7*Calculations!$C$85*INDEX('Monthly Data'!Q:Q,Calculations!$C$116+MOD(BM200,Calculations!$C$118))+(1-Control!$C$7*Calculations!$C$87)*INDEX('Monthly Data'!R:R,Calculations!$C$116+MOD(BM200,Calculations!$C$118))</f>
        <v>2.2757992058453024E-3</v>
      </c>
      <c r="GD200" s="86">
        <f ca="1">Control!$C$7*Calculations!$C$82*INDEX('Monthly Data'!N:N,Calculations!$C$116+MOD(BN200,Calculations!$C$118))+Control!$C$7*Calculations!$C$83*INDEX('Monthly Data'!O:O,Calculations!$C$116+MOD(BN200,Calculations!$C$118))+Control!$C$7*Calculations!$C$84*INDEX('Monthly Data'!P:P,Calculations!$C$116+MOD(BN200,Calculations!$C$118))+Control!$C$7*Calculations!$C$85*INDEX('Monthly Data'!Q:Q,Calculations!$C$116+MOD(BN200,Calculations!$C$118))+(1-Control!$C$7*Calculations!$C$87)*INDEX('Monthly Data'!R:R,Calculations!$C$116+MOD(BN200,Calculations!$C$118))</f>
        <v>3.1011313347584085E-2</v>
      </c>
      <c r="GE200" s="86">
        <f ca="1">Control!$C$7*Calculations!$C$82*INDEX('Monthly Data'!N:N,Calculations!$C$116+MOD(BO200,Calculations!$C$118))+Control!$C$7*Calculations!$C$83*INDEX('Monthly Data'!O:O,Calculations!$C$116+MOD(BO200,Calculations!$C$118))+Control!$C$7*Calculations!$C$84*INDEX('Monthly Data'!P:P,Calculations!$C$116+MOD(BO200,Calculations!$C$118))+Control!$C$7*Calculations!$C$85*INDEX('Monthly Data'!Q:Q,Calculations!$C$116+MOD(BO200,Calculations!$C$118))+(1-Control!$C$7*Calculations!$C$87)*INDEX('Monthly Data'!R:R,Calculations!$C$116+MOD(BO200,Calculations!$C$118))</f>
        <v>1.5063457444773597E-2</v>
      </c>
      <c r="GF200" s="86">
        <f ca="1">Control!$C$7*Calculations!$C$82*INDEX('Monthly Data'!N:N,Calculations!$C$116+MOD(BP200,Calculations!$C$118))+Control!$C$7*Calculations!$C$83*INDEX('Monthly Data'!O:O,Calculations!$C$116+MOD(BP200,Calculations!$C$118))+Control!$C$7*Calculations!$C$84*INDEX('Monthly Data'!P:P,Calculations!$C$116+MOD(BP200,Calculations!$C$118))+Control!$C$7*Calculations!$C$85*INDEX('Monthly Data'!Q:Q,Calculations!$C$116+MOD(BP200,Calculations!$C$118))+(1-Control!$C$7*Calculations!$C$87)*INDEX('Monthly Data'!R:R,Calculations!$C$116+MOD(BP200,Calculations!$C$118))</f>
        <v>1.5216630695380906E-2</v>
      </c>
      <c r="GG200" s="86">
        <f ca="1">Control!$C$7*Calculations!$C$82*INDEX('Monthly Data'!N:N,Calculations!$C$116+MOD(BQ200,Calculations!$C$118))+Control!$C$7*Calculations!$C$83*INDEX('Monthly Data'!O:O,Calculations!$C$116+MOD(BQ200,Calculations!$C$118))+Control!$C$7*Calculations!$C$84*INDEX('Monthly Data'!P:P,Calculations!$C$116+MOD(BQ200,Calculations!$C$118))+Control!$C$7*Calculations!$C$85*INDEX('Monthly Data'!Q:Q,Calculations!$C$116+MOD(BQ200,Calculations!$C$118))+(1-Control!$C$7*Calculations!$C$87)*INDEX('Monthly Data'!R:R,Calculations!$C$116+MOD(BQ200,Calculations!$C$118))</f>
        <v>1.2435425892067014E-2</v>
      </c>
      <c r="GH200" s="86">
        <f ca="1">Control!$C$7*Calculations!$C$82*INDEX('Monthly Data'!N:N,Calculations!$C$116+MOD(BR200,Calculations!$C$118))+Control!$C$7*Calculations!$C$83*INDEX('Monthly Data'!O:O,Calculations!$C$116+MOD(BR200,Calculations!$C$118))+Control!$C$7*Calculations!$C$84*INDEX('Monthly Data'!P:P,Calculations!$C$116+MOD(BR200,Calculations!$C$118))+Control!$C$7*Calculations!$C$85*INDEX('Monthly Data'!Q:Q,Calculations!$C$116+MOD(BR200,Calculations!$C$118))+(1-Control!$C$7*Calculations!$C$87)*INDEX('Monthly Data'!R:R,Calculations!$C$116+MOD(BR200,Calculations!$C$118))</f>
        <v>9.9787204839310462E-3</v>
      </c>
      <c r="GI200" s="86">
        <f ca="1">Control!$C$7*Calculations!$C$82*INDEX('Monthly Data'!N:N,Calculations!$C$116+MOD(BS200,Calculations!$C$118))+Control!$C$7*Calculations!$C$83*INDEX('Monthly Data'!O:O,Calculations!$C$116+MOD(BS200,Calculations!$C$118))+Control!$C$7*Calculations!$C$84*INDEX('Monthly Data'!P:P,Calculations!$C$116+MOD(BS200,Calculations!$C$118))+Control!$C$7*Calculations!$C$85*INDEX('Monthly Data'!Q:Q,Calculations!$C$116+MOD(BS200,Calculations!$C$118))+(1-Control!$C$7*Calculations!$C$87)*INDEX('Monthly Data'!R:R,Calculations!$C$116+MOD(BS200,Calculations!$C$118))</f>
        <v>4.2795950888382334E-3</v>
      </c>
      <c r="GJ200" s="86">
        <f ca="1">Control!$C$7*Calculations!$C$82*INDEX('Monthly Data'!N:N,Calculations!$C$116+MOD(BT200,Calculations!$C$118))+Control!$C$7*Calculations!$C$83*INDEX('Monthly Data'!O:O,Calculations!$C$116+MOD(BT200,Calculations!$C$118))+Control!$C$7*Calculations!$C$84*INDEX('Monthly Data'!P:P,Calculations!$C$116+MOD(BT200,Calculations!$C$118))+Control!$C$7*Calculations!$C$85*INDEX('Monthly Data'!Q:Q,Calculations!$C$116+MOD(BT200,Calculations!$C$118))+(1-Control!$C$7*Calculations!$C$87)*INDEX('Monthly Data'!R:R,Calculations!$C$116+MOD(BT200,Calculations!$C$118))</f>
        <v>-2.7490061308214487E-3</v>
      </c>
      <c r="GK200" s="86">
        <f ca="1">Control!$C$7*Calculations!$C$82*INDEX('Monthly Data'!N:N,Calculations!$C$116+MOD(BU200,Calculations!$C$118))+Control!$C$7*Calculations!$C$83*INDEX('Monthly Data'!O:O,Calculations!$C$116+MOD(BU200,Calculations!$C$118))+Control!$C$7*Calculations!$C$84*INDEX('Monthly Data'!P:P,Calculations!$C$116+MOD(BU200,Calculations!$C$118))+Control!$C$7*Calculations!$C$85*INDEX('Monthly Data'!Q:Q,Calculations!$C$116+MOD(BU200,Calculations!$C$118))+(1-Control!$C$7*Calculations!$C$87)*INDEX('Monthly Data'!R:R,Calculations!$C$116+MOD(BU200,Calculations!$C$118))</f>
        <v>-1.1360801645249321E-2</v>
      </c>
      <c r="GL200" s="86">
        <f ca="1">Control!$C$7*Calculations!$C$82*INDEX('Monthly Data'!N:N,Calculations!$C$116+MOD(BV200,Calculations!$C$118))+Control!$C$7*Calculations!$C$83*INDEX('Monthly Data'!O:O,Calculations!$C$116+MOD(BV200,Calculations!$C$118))+Control!$C$7*Calculations!$C$84*INDEX('Monthly Data'!P:P,Calculations!$C$116+MOD(BV200,Calculations!$C$118))+Control!$C$7*Calculations!$C$85*INDEX('Monthly Data'!Q:Q,Calculations!$C$116+MOD(BV200,Calculations!$C$118))+(1-Control!$C$7*Calculations!$C$87)*INDEX('Monthly Data'!R:R,Calculations!$C$116+MOD(BV200,Calculations!$C$118))</f>
        <v>3.7596120283497965E-2</v>
      </c>
      <c r="GM200" s="86">
        <f ca="1">Control!$C$7*Calculations!$C$82*INDEX('Monthly Data'!N:N,Calculations!$C$116+MOD(BW200,Calculations!$C$118))+Control!$C$7*Calculations!$C$83*INDEX('Monthly Data'!O:O,Calculations!$C$116+MOD(BW200,Calculations!$C$118))+Control!$C$7*Calculations!$C$84*INDEX('Monthly Data'!P:P,Calculations!$C$116+MOD(BW200,Calculations!$C$118))+Control!$C$7*Calculations!$C$85*INDEX('Monthly Data'!Q:Q,Calculations!$C$116+MOD(BW200,Calculations!$C$118))+(1-Control!$C$7*Calculations!$C$87)*INDEX('Monthly Data'!R:R,Calculations!$C$116+MOD(BW200,Calculations!$C$118))</f>
        <v>-3.299557342782896E-2</v>
      </c>
      <c r="GN200" s="86">
        <f ca="1">Control!$C$7*Calculations!$C$82*INDEX('Monthly Data'!N:N,Calculations!$C$116+MOD(BX200,Calculations!$C$118))+Control!$C$7*Calculations!$C$83*INDEX('Monthly Data'!O:O,Calculations!$C$116+MOD(BX200,Calculations!$C$118))+Control!$C$7*Calculations!$C$84*INDEX('Monthly Data'!P:P,Calculations!$C$116+MOD(BX200,Calculations!$C$118))+Control!$C$7*Calculations!$C$85*INDEX('Monthly Data'!Q:Q,Calculations!$C$116+MOD(BX200,Calculations!$C$118))+(1-Control!$C$7*Calculations!$C$87)*INDEX('Monthly Data'!R:R,Calculations!$C$116+MOD(BX200,Calculations!$C$118))</f>
        <v>1.2435425892067014E-2</v>
      </c>
      <c r="GO200" s="86">
        <f ca="1">Control!$C$7*Calculations!$C$82*INDEX('Monthly Data'!N:N,Calculations!$C$116+MOD(BY200,Calculations!$C$118))+Control!$C$7*Calculations!$C$83*INDEX('Monthly Data'!O:O,Calculations!$C$116+MOD(BY200,Calculations!$C$118))+Control!$C$7*Calculations!$C$84*INDEX('Monthly Data'!P:P,Calculations!$C$116+MOD(BY200,Calculations!$C$118))+Control!$C$7*Calculations!$C$85*INDEX('Monthly Data'!Q:Q,Calculations!$C$116+MOD(BY200,Calculations!$C$118))+(1-Control!$C$7*Calculations!$C$87)*INDEX('Monthly Data'!R:R,Calculations!$C$116+MOD(BY200,Calculations!$C$118))</f>
        <v>-4.3408051735618014E-2</v>
      </c>
      <c r="GP200" s="86">
        <f ca="1">Control!$C$7*Calculations!$C$82*INDEX('Monthly Data'!N:N,Calculations!$C$116+MOD(BZ200,Calculations!$C$118))+Control!$C$7*Calculations!$C$83*INDEX('Monthly Data'!O:O,Calculations!$C$116+MOD(BZ200,Calculations!$C$118))+Control!$C$7*Calculations!$C$84*INDEX('Monthly Data'!P:P,Calculations!$C$116+MOD(BZ200,Calculations!$C$118))+Control!$C$7*Calculations!$C$85*INDEX('Monthly Data'!Q:Q,Calculations!$C$116+MOD(BZ200,Calculations!$C$118))+(1-Control!$C$7*Calculations!$C$87)*INDEX('Monthly Data'!R:R,Calculations!$C$116+MOD(BZ200,Calculations!$C$118))</f>
        <v>-9.839093431862074E-3</v>
      </c>
      <c r="GQ200" s="86">
        <f ca="1">Control!$C$7*Calculations!$C$82*INDEX('Monthly Data'!N:N,Calculations!$C$116+MOD(CA200,Calculations!$C$118))+Control!$C$7*Calculations!$C$83*INDEX('Monthly Data'!O:O,Calculations!$C$116+MOD(CA200,Calculations!$C$118))+Control!$C$7*Calculations!$C$84*INDEX('Monthly Data'!P:P,Calculations!$C$116+MOD(CA200,Calculations!$C$118))+Control!$C$7*Calculations!$C$85*INDEX('Monthly Data'!Q:Q,Calculations!$C$116+MOD(CA200,Calculations!$C$118))+(1-Control!$C$7*Calculations!$C$87)*INDEX('Monthly Data'!R:R,Calculations!$C$116+MOD(CA200,Calculations!$C$118))</f>
        <v>-2.4571433440223247E-2</v>
      </c>
      <c r="GR200" s="86">
        <f ca="1">Control!$C$7*Calculations!$C$82*INDEX('Monthly Data'!N:N,Calculations!$C$116+MOD(CB200,Calculations!$C$118))+Control!$C$7*Calculations!$C$83*INDEX('Monthly Data'!O:O,Calculations!$C$116+MOD(CB200,Calculations!$C$118))+Control!$C$7*Calculations!$C$84*INDEX('Monthly Data'!P:P,Calculations!$C$116+MOD(CB200,Calculations!$C$118))+Control!$C$7*Calculations!$C$85*INDEX('Monthly Data'!Q:Q,Calculations!$C$116+MOD(CB200,Calculations!$C$118))+(1-Control!$C$7*Calculations!$C$87)*INDEX('Monthly Data'!R:R,Calculations!$C$116+MOD(CB200,Calculations!$C$118))</f>
        <v>9.9787204839310462E-3</v>
      </c>
      <c r="GS200" s="86">
        <f ca="1">Control!$C$7*Calculations!$C$82*INDEX('Monthly Data'!N:N,Calculations!$C$116+MOD(CC200,Calculations!$C$118))+Control!$C$7*Calculations!$C$83*INDEX('Monthly Data'!O:O,Calculations!$C$116+MOD(CC200,Calculations!$C$118))+Control!$C$7*Calculations!$C$84*INDEX('Monthly Data'!P:P,Calculations!$C$116+MOD(CC200,Calculations!$C$118))+Control!$C$7*Calculations!$C$85*INDEX('Monthly Data'!Q:Q,Calculations!$C$116+MOD(CC200,Calculations!$C$118))+(1-Control!$C$7*Calculations!$C$87)*INDEX('Monthly Data'!R:R,Calculations!$C$116+MOD(CC200,Calculations!$C$118))</f>
        <v>9.9787204839310462E-3</v>
      </c>
      <c r="GT200" s="86">
        <f ca="1">Control!$C$7*Calculations!$C$82*INDEX('Monthly Data'!N:N,Calculations!$C$116+MOD(CD200,Calculations!$C$118))+Control!$C$7*Calculations!$C$83*INDEX('Monthly Data'!O:O,Calculations!$C$116+MOD(CD200,Calculations!$C$118))+Control!$C$7*Calculations!$C$84*INDEX('Monthly Data'!P:P,Calculations!$C$116+MOD(CD200,Calculations!$C$118))+Control!$C$7*Calculations!$C$85*INDEX('Monthly Data'!Q:Q,Calculations!$C$116+MOD(CD200,Calculations!$C$118))+(1-Control!$C$7*Calculations!$C$87)*INDEX('Monthly Data'!R:R,Calculations!$C$116+MOD(CD200,Calculations!$C$118))</f>
        <v>-2.072517756005474E-2</v>
      </c>
      <c r="GU200" s="86">
        <f ca="1">Control!$C$7*Calculations!$C$82*INDEX('Monthly Data'!N:N,Calculations!$C$116+MOD(CE200,Calculations!$C$118))+Control!$C$7*Calculations!$C$83*INDEX('Monthly Data'!O:O,Calculations!$C$116+MOD(CE200,Calculations!$C$118))+Control!$C$7*Calculations!$C$84*INDEX('Monthly Data'!P:P,Calculations!$C$116+MOD(CE200,Calculations!$C$118))+Control!$C$7*Calculations!$C$85*INDEX('Monthly Data'!Q:Q,Calculations!$C$116+MOD(CE200,Calculations!$C$118))+(1-Control!$C$7*Calculations!$C$87)*INDEX('Monthly Data'!R:R,Calculations!$C$116+MOD(CE200,Calculations!$C$118))</f>
        <v>5.1972609868760735E-3</v>
      </c>
      <c r="GV200" s="86">
        <f ca="1">Control!$C$7*Calculations!$C$82*INDEX('Monthly Data'!N:N,Calculations!$C$116+MOD(CF200,Calculations!$C$118))+Control!$C$7*Calculations!$C$83*INDEX('Monthly Data'!O:O,Calculations!$C$116+MOD(CF200,Calculations!$C$118))+Control!$C$7*Calculations!$C$84*INDEX('Monthly Data'!P:P,Calculations!$C$116+MOD(CF200,Calculations!$C$118))+Control!$C$7*Calculations!$C$85*INDEX('Monthly Data'!Q:Q,Calculations!$C$116+MOD(CF200,Calculations!$C$118))+(1-Control!$C$7*Calculations!$C$87)*INDEX('Monthly Data'!R:R,Calculations!$C$116+MOD(CF200,Calculations!$C$118))</f>
        <v>-2.5168357537820856E-4</v>
      </c>
      <c r="GW200" s="86">
        <f ca="1">Control!$C$7*Calculations!$C$82*INDEX('Monthly Data'!N:N,Calculations!$C$116+MOD(CG200,Calculations!$C$118))+Control!$C$7*Calculations!$C$83*INDEX('Monthly Data'!O:O,Calculations!$C$116+MOD(CG200,Calculations!$C$118))+Control!$C$7*Calculations!$C$84*INDEX('Monthly Data'!P:P,Calculations!$C$116+MOD(CG200,Calculations!$C$118))+Control!$C$7*Calculations!$C$85*INDEX('Monthly Data'!Q:Q,Calculations!$C$116+MOD(CG200,Calculations!$C$118))+(1-Control!$C$7*Calculations!$C$87)*INDEX('Monthly Data'!R:R,Calculations!$C$116+MOD(CG200,Calculations!$C$118))</f>
        <v>8.4240675975201049E-3</v>
      </c>
      <c r="GX200" s="86">
        <f ca="1">Control!$C$7*Calculations!$C$82*INDEX('Monthly Data'!N:N,Calculations!$C$116+MOD(CH200,Calculations!$C$118))+Control!$C$7*Calculations!$C$83*INDEX('Monthly Data'!O:O,Calculations!$C$116+MOD(CH200,Calculations!$C$118))+Control!$C$7*Calculations!$C$84*INDEX('Monthly Data'!P:P,Calculations!$C$116+MOD(CH200,Calculations!$C$118))+Control!$C$7*Calculations!$C$85*INDEX('Monthly Data'!Q:Q,Calculations!$C$116+MOD(CH200,Calculations!$C$118))+(1-Control!$C$7*Calculations!$C$87)*INDEX('Monthly Data'!R:R,Calculations!$C$116+MOD(CH200,Calculations!$C$118))</f>
        <v>8.3814116887657771E-3</v>
      </c>
      <c r="GY200" s="86">
        <f ca="1">Control!$C$7*Calculations!$C$82*INDEX('Monthly Data'!N:N,Calculations!$C$116+MOD(CI200,Calculations!$C$118))+Control!$C$7*Calculations!$C$83*INDEX('Monthly Data'!O:O,Calculations!$C$116+MOD(CI200,Calculations!$C$118))+Control!$C$7*Calculations!$C$84*INDEX('Monthly Data'!P:P,Calculations!$C$116+MOD(CI200,Calculations!$C$118))+Control!$C$7*Calculations!$C$85*INDEX('Monthly Data'!Q:Q,Calculations!$C$116+MOD(CI200,Calculations!$C$118))+(1-Control!$C$7*Calculations!$C$87)*INDEX('Monthly Data'!R:R,Calculations!$C$116+MOD(CI200,Calculations!$C$118))</f>
        <v>2.3852824346838646E-2</v>
      </c>
      <c r="GZ200" s="86">
        <f ca="1">Control!$C$7*Calculations!$C$82*INDEX('Monthly Data'!N:N,Calculations!$C$116+MOD(CJ200,Calculations!$C$118))+Control!$C$7*Calculations!$C$83*INDEX('Monthly Data'!O:O,Calculations!$C$116+MOD(CJ200,Calculations!$C$118))+Control!$C$7*Calculations!$C$84*INDEX('Monthly Data'!P:P,Calculations!$C$116+MOD(CJ200,Calculations!$C$118))+Control!$C$7*Calculations!$C$85*INDEX('Monthly Data'!Q:Q,Calculations!$C$116+MOD(CJ200,Calculations!$C$118))+(1-Control!$C$7*Calculations!$C$87)*INDEX('Monthly Data'!R:R,Calculations!$C$116+MOD(CJ200,Calculations!$C$118))</f>
        <v>1.7361594973213587E-2</v>
      </c>
      <c r="HA200" s="86">
        <f ca="1">Control!$C$7*Calculations!$C$82*INDEX('Monthly Data'!N:N,Calculations!$C$116+MOD(CK200,Calculations!$C$118))+Control!$C$7*Calculations!$C$83*INDEX('Monthly Data'!O:O,Calculations!$C$116+MOD(CK200,Calculations!$C$118))+Control!$C$7*Calculations!$C$84*INDEX('Monthly Data'!P:P,Calculations!$C$116+MOD(CK200,Calculations!$C$118))+Control!$C$7*Calculations!$C$85*INDEX('Monthly Data'!Q:Q,Calculations!$C$116+MOD(CK200,Calculations!$C$118))+(1-Control!$C$7*Calculations!$C$87)*INDEX('Monthly Data'!R:R,Calculations!$C$116+MOD(CK200,Calculations!$C$118))</f>
        <v>1.5758278480433856E-2</v>
      </c>
      <c r="HB200" s="86">
        <f ca="1">Control!$C$7*Calculations!$C$82*INDEX('Monthly Data'!N:N,Calculations!$C$116+MOD(CL200,Calculations!$C$118))+Control!$C$7*Calculations!$C$83*INDEX('Monthly Data'!O:O,Calculations!$C$116+MOD(CL200,Calculations!$C$118))+Control!$C$7*Calculations!$C$84*INDEX('Monthly Data'!P:P,Calculations!$C$116+MOD(CL200,Calculations!$C$118))+Control!$C$7*Calculations!$C$85*INDEX('Monthly Data'!Q:Q,Calculations!$C$116+MOD(CL200,Calculations!$C$118))+(1-Control!$C$7*Calculations!$C$87)*INDEX('Monthly Data'!R:R,Calculations!$C$116+MOD(CL200,Calculations!$C$118))</f>
        <v>9.9793409618087695E-3</v>
      </c>
      <c r="HC200" s="86">
        <f ca="1">Control!$C$7*Calculations!$C$82*INDEX('Monthly Data'!N:N,Calculations!$C$116+MOD(CM200,Calculations!$C$118))+Control!$C$7*Calculations!$C$83*INDEX('Monthly Data'!O:O,Calculations!$C$116+MOD(CM200,Calculations!$C$118))+Control!$C$7*Calculations!$C$84*INDEX('Monthly Data'!P:P,Calculations!$C$116+MOD(CM200,Calculations!$C$118))+Control!$C$7*Calculations!$C$85*INDEX('Monthly Data'!Q:Q,Calculations!$C$116+MOD(CM200,Calculations!$C$118))+(1-Control!$C$7*Calculations!$C$87)*INDEX('Monthly Data'!R:R,Calculations!$C$116+MOD(CM200,Calculations!$C$118))</f>
        <v>-2.5419860972892394E-2</v>
      </c>
      <c r="HD200" s="86">
        <f ca="1">Control!$C$7*Calculations!$C$82*INDEX('Monthly Data'!N:N,Calculations!$C$116+MOD(CN200,Calculations!$C$118))+Control!$C$7*Calculations!$C$83*INDEX('Monthly Data'!O:O,Calculations!$C$116+MOD(CN200,Calculations!$C$118))+Control!$C$7*Calculations!$C$84*INDEX('Monthly Data'!P:P,Calculations!$C$116+MOD(CN200,Calculations!$C$118))+Control!$C$7*Calculations!$C$85*INDEX('Monthly Data'!Q:Q,Calculations!$C$116+MOD(CN200,Calculations!$C$118))+(1-Control!$C$7*Calculations!$C$87)*INDEX('Monthly Data'!R:R,Calculations!$C$116+MOD(CN200,Calculations!$C$118))</f>
        <v>3.127051071655923E-3</v>
      </c>
      <c r="HE200" s="86">
        <f ca="1">Control!$C$7*Calculations!$C$82*INDEX('Monthly Data'!N:N,Calculations!$C$116+MOD(CO200,Calculations!$C$118))+Control!$C$7*Calculations!$C$83*INDEX('Monthly Data'!O:O,Calculations!$C$116+MOD(CO200,Calculations!$C$118))+Control!$C$7*Calculations!$C$84*INDEX('Monthly Data'!P:P,Calculations!$C$116+MOD(CO200,Calculations!$C$118))+Control!$C$7*Calculations!$C$85*INDEX('Monthly Data'!Q:Q,Calculations!$C$116+MOD(CO200,Calculations!$C$118))+(1-Control!$C$7*Calculations!$C$87)*INDEX('Monthly Data'!R:R,Calculations!$C$116+MOD(CO200,Calculations!$C$118))</f>
        <v>-7.4084874653726545E-3</v>
      </c>
      <c r="HF200" s="86">
        <f ca="1">Control!$C$7*Calculations!$C$82*INDEX('Monthly Data'!N:N,Calculations!$C$116+MOD(CP200,Calculations!$C$118))+Control!$C$7*Calculations!$C$83*INDEX('Monthly Data'!O:O,Calculations!$C$116+MOD(CP200,Calculations!$C$118))+Control!$C$7*Calculations!$C$84*INDEX('Monthly Data'!P:P,Calculations!$C$116+MOD(CP200,Calculations!$C$118))+Control!$C$7*Calculations!$C$85*INDEX('Monthly Data'!Q:Q,Calculations!$C$116+MOD(CP200,Calculations!$C$118))+(1-Control!$C$7*Calculations!$C$87)*INDEX('Monthly Data'!R:R,Calculations!$C$116+MOD(CP200,Calculations!$C$118))</f>
        <v>5.1279584938936244E-2</v>
      </c>
      <c r="HG200" s="86">
        <f ca="1">Control!$C$7*Calculations!$C$82*INDEX('Monthly Data'!N:N,Calculations!$C$116+MOD(CQ200,Calculations!$C$118))+Control!$C$7*Calculations!$C$83*INDEX('Monthly Data'!O:O,Calculations!$C$116+MOD(CQ200,Calculations!$C$118))+Control!$C$7*Calculations!$C$84*INDEX('Monthly Data'!P:P,Calculations!$C$116+MOD(CQ200,Calculations!$C$118))+Control!$C$7*Calculations!$C$85*INDEX('Monthly Data'!Q:Q,Calculations!$C$116+MOD(CQ200,Calculations!$C$118))+(1-Control!$C$7*Calculations!$C$87)*INDEX('Monthly Data'!R:R,Calculations!$C$116+MOD(CQ200,Calculations!$C$118))</f>
        <v>9.9787204839310462E-3</v>
      </c>
      <c r="HH200" s="86">
        <f ca="1">Control!$C$7*Calculations!$C$82*INDEX('Monthly Data'!N:N,Calculations!$C$116+MOD(CR200,Calculations!$C$118))+Control!$C$7*Calculations!$C$83*INDEX('Monthly Data'!O:O,Calculations!$C$116+MOD(CR200,Calculations!$C$118))+Control!$C$7*Calculations!$C$84*INDEX('Monthly Data'!P:P,Calculations!$C$116+MOD(CR200,Calculations!$C$118))+Control!$C$7*Calculations!$C$85*INDEX('Monthly Data'!Q:Q,Calculations!$C$116+MOD(CR200,Calculations!$C$118))+(1-Control!$C$7*Calculations!$C$87)*INDEX('Monthly Data'!R:R,Calculations!$C$116+MOD(CR200,Calculations!$C$118))</f>
        <v>-1.1360801645249321E-2</v>
      </c>
      <c r="HI200" s="86">
        <f ca="1">Control!$C$7*Calculations!$C$82*INDEX('Monthly Data'!N:N,Calculations!$C$116+MOD(CS200,Calculations!$C$118))+Control!$C$7*Calculations!$C$83*INDEX('Monthly Data'!O:O,Calculations!$C$116+MOD(CS200,Calculations!$C$118))+Control!$C$7*Calculations!$C$84*INDEX('Monthly Data'!P:P,Calculations!$C$116+MOD(CS200,Calculations!$C$118))+Control!$C$7*Calculations!$C$85*INDEX('Monthly Data'!Q:Q,Calculations!$C$116+MOD(CS200,Calculations!$C$118))+(1-Control!$C$7*Calculations!$C$87)*INDEX('Monthly Data'!R:R,Calculations!$C$116+MOD(CS200,Calculations!$C$118))</f>
        <v>-1.5984879994281095E-2</v>
      </c>
      <c r="HJ200" s="86">
        <f ca="1">Control!$C$7*Calculations!$C$82*INDEX('Monthly Data'!N:N,Calculations!$C$116+MOD(CT200,Calculations!$C$118))+Control!$C$7*Calculations!$C$83*INDEX('Monthly Data'!O:O,Calculations!$C$116+MOD(CT200,Calculations!$C$118))+Control!$C$7*Calculations!$C$84*INDEX('Monthly Data'!P:P,Calculations!$C$116+MOD(CT200,Calculations!$C$118))+Control!$C$7*Calculations!$C$85*INDEX('Monthly Data'!Q:Q,Calculations!$C$116+MOD(CT200,Calculations!$C$118))+(1-Control!$C$7*Calculations!$C$87)*INDEX('Monthly Data'!R:R,Calculations!$C$116+MOD(CT200,Calculations!$C$118))</f>
        <v>-2.4571433440223247E-2</v>
      </c>
      <c r="HK200" s="86">
        <f ca="1">Control!$C$7*Calculations!$C$82*INDEX('Monthly Data'!N:N,Calculations!$C$116+MOD(CU200,Calculations!$C$118))+Control!$C$7*Calculations!$C$83*INDEX('Monthly Data'!O:O,Calculations!$C$116+MOD(CU200,Calculations!$C$118))+Control!$C$7*Calculations!$C$84*INDEX('Monthly Data'!P:P,Calculations!$C$116+MOD(CU200,Calculations!$C$118))+Control!$C$7*Calculations!$C$85*INDEX('Monthly Data'!Q:Q,Calculations!$C$116+MOD(CU200,Calculations!$C$118))+(1-Control!$C$7*Calculations!$C$87)*INDEX('Monthly Data'!R:R,Calculations!$C$116+MOD(CU200,Calculations!$C$118))</f>
        <v>7.9764341593600071E-3</v>
      </c>
      <c r="HL200" s="86">
        <f ca="1">Control!$C$7*Calculations!$C$82*INDEX('Monthly Data'!N:N,Calculations!$C$116+MOD(CV200,Calculations!$C$118))+Control!$C$7*Calculations!$C$83*INDEX('Monthly Data'!O:O,Calculations!$C$116+MOD(CV200,Calculations!$C$118))+Control!$C$7*Calculations!$C$84*INDEX('Monthly Data'!P:P,Calculations!$C$116+MOD(CV200,Calculations!$C$118))+Control!$C$7*Calculations!$C$85*INDEX('Monthly Data'!Q:Q,Calculations!$C$116+MOD(CV200,Calculations!$C$118))+(1-Control!$C$7*Calculations!$C$87)*INDEX('Monthly Data'!R:R,Calculations!$C$116+MOD(CV200,Calculations!$C$118))</f>
        <v>9.9793409618087695E-3</v>
      </c>
      <c r="HM200" s="86">
        <f ca="1">Control!$C$7*Calculations!$C$82*INDEX('Monthly Data'!N:N,Calculations!$C$116+MOD(CW200,Calculations!$C$118))+Control!$C$7*Calculations!$C$83*INDEX('Monthly Data'!O:O,Calculations!$C$116+MOD(CW200,Calculations!$C$118))+Control!$C$7*Calculations!$C$84*INDEX('Monthly Data'!P:P,Calculations!$C$116+MOD(CW200,Calculations!$C$118))+Control!$C$7*Calculations!$C$85*INDEX('Monthly Data'!Q:Q,Calculations!$C$116+MOD(CW200,Calculations!$C$118))+(1-Control!$C$7*Calculations!$C$87)*INDEX('Monthly Data'!R:R,Calculations!$C$116+MOD(CW200,Calculations!$C$118))</f>
        <v>7.3538285850108537E-3</v>
      </c>
      <c r="HN200" s="86">
        <f ca="1">Control!$C$7*Calculations!$C$82*INDEX('Monthly Data'!N:N,Calculations!$C$116+MOD(CX200,Calculations!$C$118))+Control!$C$7*Calculations!$C$83*INDEX('Monthly Data'!O:O,Calculations!$C$116+MOD(CX200,Calculations!$C$118))+Control!$C$7*Calculations!$C$84*INDEX('Monthly Data'!P:P,Calculations!$C$116+MOD(CX200,Calculations!$C$118))+Control!$C$7*Calculations!$C$85*INDEX('Monthly Data'!Q:Q,Calculations!$C$116+MOD(CX200,Calculations!$C$118))+(1-Control!$C$7*Calculations!$C$87)*INDEX('Monthly Data'!R:R,Calculations!$C$116+MOD(CX200,Calculations!$C$118))</f>
        <v>3.9251937367756782E-3</v>
      </c>
      <c r="HO200" s="86">
        <f ca="1">Control!$C$7*Calculations!$C$82*INDEX('Monthly Data'!N:N,Calculations!$C$116+MOD(CY200,Calculations!$C$118))+Control!$C$7*Calculations!$C$83*INDEX('Monthly Data'!O:O,Calculations!$C$116+MOD(CY200,Calculations!$C$118))+Control!$C$7*Calculations!$C$84*INDEX('Monthly Data'!P:P,Calculations!$C$116+MOD(CY200,Calculations!$C$118))+Control!$C$7*Calculations!$C$85*INDEX('Monthly Data'!Q:Q,Calculations!$C$116+MOD(CY200,Calculations!$C$118))+(1-Control!$C$7*Calculations!$C$87)*INDEX('Monthly Data'!R:R,Calculations!$C$116+MOD(CY200,Calculations!$C$118))</f>
        <v>3.1070573055362403E-2</v>
      </c>
      <c r="HP200" s="86">
        <f ca="1">Control!$C$7*Calculations!$C$82*INDEX('Monthly Data'!N:N,Calculations!$C$116+MOD(CZ200,Calculations!$C$118))+Control!$C$7*Calculations!$C$83*INDEX('Monthly Data'!O:O,Calculations!$C$116+MOD(CZ200,Calculations!$C$118))+Control!$C$7*Calculations!$C$84*INDEX('Monthly Data'!P:P,Calculations!$C$116+MOD(CZ200,Calculations!$C$118))+Control!$C$7*Calculations!$C$85*INDEX('Monthly Data'!Q:Q,Calculations!$C$116+MOD(CZ200,Calculations!$C$118))+(1-Control!$C$7*Calculations!$C$87)*INDEX('Monthly Data'!R:R,Calculations!$C$116+MOD(CZ200,Calculations!$C$118))</f>
        <v>-6.1115617667135171E-2</v>
      </c>
      <c r="HQ200" s="86">
        <f ca="1">Control!$C$7*Calculations!$C$82*INDEX('Monthly Data'!N:N,Calculations!$C$116+MOD(DA200,Calculations!$C$118))+Control!$C$7*Calculations!$C$83*INDEX('Monthly Data'!O:O,Calculations!$C$116+MOD(DA200,Calculations!$C$118))+Control!$C$7*Calculations!$C$84*INDEX('Monthly Data'!P:P,Calculations!$C$116+MOD(DA200,Calculations!$C$118))+Control!$C$7*Calculations!$C$85*INDEX('Monthly Data'!Q:Q,Calculations!$C$116+MOD(DA200,Calculations!$C$118))+(1-Control!$C$7*Calculations!$C$87)*INDEX('Monthly Data'!R:R,Calculations!$C$116+MOD(DA200,Calculations!$C$118))</f>
        <v>1.1786765492207996E-2</v>
      </c>
      <c r="HR200" s="86">
        <f ca="1">Control!$C$7*Calculations!$C$82*INDEX('Monthly Data'!N:N,Calculations!$C$116+MOD(DB200,Calculations!$C$118))+Control!$C$7*Calculations!$C$83*INDEX('Monthly Data'!O:O,Calculations!$C$116+MOD(DB200,Calculations!$C$118))+Control!$C$7*Calculations!$C$84*INDEX('Monthly Data'!P:P,Calculations!$C$116+MOD(DB200,Calculations!$C$118))+Control!$C$7*Calculations!$C$85*INDEX('Monthly Data'!Q:Q,Calculations!$C$116+MOD(DB200,Calculations!$C$118))+(1-Control!$C$7*Calculations!$C$87)*INDEX('Monthly Data'!R:R,Calculations!$C$116+MOD(DB200,Calculations!$C$118))</f>
        <v>2.3307359621218403E-2</v>
      </c>
      <c r="HS200" s="86">
        <f ca="1">Control!$C$7*Calculations!$C$82*INDEX('Monthly Data'!N:N,Calculations!$C$116+MOD(DC200,Calculations!$C$118))+Control!$C$7*Calculations!$C$83*INDEX('Monthly Data'!O:O,Calculations!$C$116+MOD(DC200,Calculations!$C$118))+Control!$C$7*Calculations!$C$84*INDEX('Monthly Data'!P:P,Calculations!$C$116+MOD(DC200,Calculations!$C$118))+Control!$C$7*Calculations!$C$85*INDEX('Monthly Data'!Q:Q,Calculations!$C$116+MOD(DC200,Calculations!$C$118))+(1-Control!$C$7*Calculations!$C$87)*INDEX('Monthly Data'!R:R,Calculations!$C$116+MOD(DC200,Calculations!$C$118))</f>
        <v>-7.5539743260223157E-3</v>
      </c>
      <c r="HT200" s="86">
        <f ca="1">Control!$C$7*Calculations!$C$82*INDEX('Monthly Data'!N:N,Calculations!$C$116+MOD(DD200,Calculations!$C$118))+Control!$C$7*Calculations!$C$83*INDEX('Monthly Data'!O:O,Calculations!$C$116+MOD(DD200,Calculations!$C$118))+Control!$C$7*Calculations!$C$84*INDEX('Monthly Data'!P:P,Calculations!$C$116+MOD(DD200,Calculations!$C$118))+Control!$C$7*Calculations!$C$85*INDEX('Monthly Data'!Q:Q,Calculations!$C$116+MOD(DD200,Calculations!$C$118))+(1-Control!$C$7*Calculations!$C$87)*INDEX('Monthly Data'!R:R,Calculations!$C$116+MOD(DD200,Calculations!$C$118))</f>
        <v>-1.9947061878162777E-2</v>
      </c>
      <c r="HU200" s="86">
        <f ca="1">Control!$C$7*Calculations!$C$82*INDEX('Monthly Data'!N:N,Calculations!$C$116+MOD(DE200,Calculations!$C$118))+Control!$C$7*Calculations!$C$83*INDEX('Monthly Data'!O:O,Calculations!$C$116+MOD(DE200,Calculations!$C$118))+Control!$C$7*Calculations!$C$84*INDEX('Monthly Data'!P:P,Calculations!$C$116+MOD(DE200,Calculations!$C$118))+Control!$C$7*Calculations!$C$85*INDEX('Monthly Data'!Q:Q,Calculations!$C$116+MOD(DE200,Calculations!$C$118))+(1-Control!$C$7*Calculations!$C$87)*INDEX('Monthly Data'!R:R,Calculations!$C$116+MOD(DE200,Calculations!$C$118))</f>
        <v>3.4808428836917149E-3</v>
      </c>
      <c r="HV200" s="86">
        <f ca="1">Control!$C$7*Calculations!$C$82*INDEX('Monthly Data'!N:N,Calculations!$C$116+MOD(DF200,Calculations!$C$118))+Control!$C$7*Calculations!$C$83*INDEX('Monthly Data'!O:O,Calculations!$C$116+MOD(DF200,Calculations!$C$118))+Control!$C$7*Calculations!$C$84*INDEX('Monthly Data'!P:P,Calculations!$C$116+MOD(DF200,Calculations!$C$118))+Control!$C$7*Calculations!$C$85*INDEX('Monthly Data'!Q:Q,Calculations!$C$116+MOD(DF200,Calculations!$C$118))+(1-Control!$C$7*Calculations!$C$87)*INDEX('Monthly Data'!R:R,Calculations!$C$116+MOD(DF200,Calculations!$C$118))</f>
        <v>-3.53368065312233E-2</v>
      </c>
      <c r="HW200" s="86">
        <f ca="1">Control!$C$7*Calculations!$C$82*INDEX('Monthly Data'!N:N,Calculations!$C$116+MOD(DG200,Calculations!$C$118))+Control!$C$7*Calculations!$C$83*INDEX('Monthly Data'!O:O,Calculations!$C$116+MOD(DG200,Calculations!$C$118))+Control!$C$7*Calculations!$C$84*INDEX('Monthly Data'!P:P,Calculations!$C$116+MOD(DG200,Calculations!$C$118))+Control!$C$7*Calculations!$C$85*INDEX('Monthly Data'!Q:Q,Calculations!$C$116+MOD(DG200,Calculations!$C$118))+(1-Control!$C$7*Calculations!$C$87)*INDEX('Monthly Data'!R:R,Calculations!$C$116+MOD(DG200,Calculations!$C$118))</f>
        <v>4.7768166384148329E-3</v>
      </c>
      <c r="HX200" s="86">
        <f ca="1">Control!$C$7*Calculations!$C$82*INDEX('Monthly Data'!N:N,Calculations!$C$116+MOD(DH200,Calculations!$C$118))+Control!$C$7*Calculations!$C$83*INDEX('Monthly Data'!O:O,Calculations!$C$116+MOD(DH200,Calculations!$C$118))+Control!$C$7*Calculations!$C$84*INDEX('Monthly Data'!P:P,Calculations!$C$116+MOD(DH200,Calculations!$C$118))+Control!$C$7*Calculations!$C$85*INDEX('Monthly Data'!Q:Q,Calculations!$C$116+MOD(DH200,Calculations!$C$118))+(1-Control!$C$7*Calculations!$C$87)*INDEX('Monthly Data'!R:R,Calculations!$C$116+MOD(DH200,Calculations!$C$118))</f>
        <v>1.7484305259657981E-2</v>
      </c>
      <c r="HY200" s="86">
        <f ca="1">Control!$C$7*Calculations!$C$82*INDEX('Monthly Data'!N:N,Calculations!$C$116+MOD(DI200,Calculations!$C$118))+Control!$C$7*Calculations!$C$83*INDEX('Monthly Data'!O:O,Calculations!$C$116+MOD(DI200,Calculations!$C$118))+Control!$C$7*Calculations!$C$84*INDEX('Monthly Data'!P:P,Calculations!$C$116+MOD(DI200,Calculations!$C$118))+Control!$C$7*Calculations!$C$85*INDEX('Monthly Data'!Q:Q,Calculations!$C$116+MOD(DI200,Calculations!$C$118))+(1-Control!$C$7*Calculations!$C$87)*INDEX('Monthly Data'!R:R,Calculations!$C$116+MOD(DI200,Calculations!$C$118))</f>
        <v>1.1702576456120543E-2</v>
      </c>
      <c r="HZ200" s="86">
        <f ca="1">Control!$C$7*Calculations!$C$82*INDEX('Monthly Data'!N:N,Calculations!$C$116+MOD(DJ200,Calculations!$C$118))+Control!$C$7*Calculations!$C$83*INDEX('Monthly Data'!O:O,Calculations!$C$116+MOD(DJ200,Calculations!$C$118))+Control!$C$7*Calculations!$C$84*INDEX('Monthly Data'!P:P,Calculations!$C$116+MOD(DJ200,Calculations!$C$118))+Control!$C$7*Calculations!$C$85*INDEX('Monthly Data'!Q:Q,Calculations!$C$116+MOD(DJ200,Calculations!$C$118))+(1-Control!$C$7*Calculations!$C$87)*INDEX('Monthly Data'!R:R,Calculations!$C$116+MOD(DJ200,Calculations!$C$118))</f>
        <v>-2.5168357537820856E-4</v>
      </c>
      <c r="IA200" s="86">
        <f ca="1">Control!$C$7*Calculations!$C$82*INDEX('Monthly Data'!N:N,Calculations!$C$116+MOD(DK200,Calculations!$C$118))+Control!$C$7*Calculations!$C$83*INDEX('Monthly Data'!O:O,Calculations!$C$116+MOD(DK200,Calculations!$C$118))+Control!$C$7*Calculations!$C$84*INDEX('Monthly Data'!P:P,Calculations!$C$116+MOD(DK200,Calculations!$C$118))+Control!$C$7*Calculations!$C$85*INDEX('Monthly Data'!Q:Q,Calculations!$C$116+MOD(DK200,Calculations!$C$118))+(1-Control!$C$7*Calculations!$C$87)*INDEX('Monthly Data'!R:R,Calculations!$C$116+MOD(DK200,Calculations!$C$118))</f>
        <v>1.9073822767906517E-2</v>
      </c>
      <c r="IB200" s="86">
        <f ca="1">Control!$C$7*Calculations!$C$82*INDEX('Monthly Data'!N:N,Calculations!$C$116+MOD(DL200,Calculations!$C$118))+Control!$C$7*Calculations!$C$83*INDEX('Monthly Data'!O:O,Calculations!$C$116+MOD(DL200,Calculations!$C$118))+Control!$C$7*Calculations!$C$84*INDEX('Monthly Data'!P:P,Calculations!$C$116+MOD(DL200,Calculations!$C$118))+Control!$C$7*Calculations!$C$85*INDEX('Monthly Data'!Q:Q,Calculations!$C$116+MOD(DL200,Calculations!$C$118))+(1-Control!$C$7*Calculations!$C$87)*INDEX('Monthly Data'!R:R,Calculations!$C$116+MOD(DL200,Calculations!$C$118))</f>
        <v>7.5897487599915015E-3</v>
      </c>
      <c r="IC200" s="86">
        <f ca="1">Control!$C$7*Calculations!$C$82*INDEX('Monthly Data'!N:N,Calculations!$C$116+MOD(DM200,Calculations!$C$118))+Control!$C$7*Calculations!$C$83*INDEX('Monthly Data'!O:O,Calculations!$C$116+MOD(DM200,Calculations!$C$118))+Control!$C$7*Calculations!$C$84*INDEX('Monthly Data'!P:P,Calculations!$C$116+MOD(DM200,Calculations!$C$118))+Control!$C$7*Calculations!$C$85*INDEX('Monthly Data'!Q:Q,Calculations!$C$116+MOD(DM200,Calculations!$C$118))+(1-Control!$C$7*Calculations!$C$87)*INDEX('Monthly Data'!R:R,Calculations!$C$116+MOD(DM200,Calculations!$C$118))</f>
        <v>3.5231336013669103E-2</v>
      </c>
      <c r="ID200" s="86">
        <f ca="1">Control!$C$7*Calculations!$C$82*INDEX('Monthly Data'!N:N,Calculations!$C$116+MOD(DN200,Calculations!$C$118))+Control!$C$7*Calculations!$C$83*INDEX('Monthly Data'!O:O,Calculations!$C$116+MOD(DN200,Calculations!$C$118))+Control!$C$7*Calculations!$C$84*INDEX('Monthly Data'!P:P,Calculations!$C$116+MOD(DN200,Calculations!$C$118))+Control!$C$7*Calculations!$C$85*INDEX('Monthly Data'!Q:Q,Calculations!$C$116+MOD(DN200,Calculations!$C$118))+(1-Control!$C$7*Calculations!$C$87)*INDEX('Monthly Data'!R:R,Calculations!$C$116+MOD(DN200,Calculations!$C$118))</f>
        <v>6.2631896128884862E-3</v>
      </c>
      <c r="IE200" s="86">
        <f ca="1">Control!$C$7*Calculations!$C$82*INDEX('Monthly Data'!N:N,Calculations!$C$116+MOD(DO200,Calculations!$C$118))+Control!$C$7*Calculations!$C$83*INDEX('Monthly Data'!O:O,Calculations!$C$116+MOD(DO200,Calculations!$C$118))+Control!$C$7*Calculations!$C$84*INDEX('Monthly Data'!P:P,Calculations!$C$116+MOD(DO200,Calculations!$C$118))+Control!$C$7*Calculations!$C$85*INDEX('Monthly Data'!Q:Q,Calculations!$C$116+MOD(DO200,Calculations!$C$118))+(1-Control!$C$7*Calculations!$C$87)*INDEX('Monthly Data'!R:R,Calculations!$C$116+MOD(DO200,Calculations!$C$118))</f>
        <v>1.2435425892067014E-2</v>
      </c>
      <c r="IF200" s="86">
        <f ca="1">Control!$C$7*Calculations!$C$82*INDEX('Monthly Data'!N:N,Calculations!$C$116+MOD(DP200,Calculations!$C$118))+Control!$C$7*Calculations!$C$83*INDEX('Monthly Data'!O:O,Calculations!$C$116+MOD(DP200,Calculations!$C$118))+Control!$C$7*Calculations!$C$84*INDEX('Monthly Data'!P:P,Calculations!$C$116+MOD(DP200,Calculations!$C$118))+Control!$C$7*Calculations!$C$85*INDEX('Monthly Data'!Q:Q,Calculations!$C$116+MOD(DP200,Calculations!$C$118))+(1-Control!$C$7*Calculations!$C$87)*INDEX('Monthly Data'!R:R,Calculations!$C$116+MOD(DP200,Calculations!$C$118))</f>
        <v>-3.8554137824290124E-2</v>
      </c>
      <c r="IG200" s="88">
        <f ca="1">Control!$C$8*(1+DQ200)*(1+DR200)*(1+DS200)*(1+DT200)*(1+DU200)*(1+DV200)*(1+DW200)*(1+DX200)*(1+DY200)*(1+DZ200)*(1+EA200)*(1+EB200)*(1+EC200)*(1+ED200)*(1+EE200)*(1+EF200)*(1+EG200)*(1+EH200)*(1+EI200)*(1+EJ200)*(1+EK200)*(1+EL200)*(1+EM200)*(1+EN200)*(1+EO200)*(1+EP200)*(1+EQ200)*(1+ER200)*(1+ES200)*(1+ET200)*(1+EU200)*(1+EV200)*(1+EW200)*(1+EX200)*(1+EY200)*(1+EZ200)*(1+FA200)*(1+FB200)*(1+FC200)*(1+FD200)*(1+FE200)*(1+FF200)*(1+FG200)*(1+FH200)*(1+FI200)*(1+FJ200)*(1+FK200)*(1+FL200)*(1+FM200)*(1+FN200)*(1+FO200)*(1+FP200)*(1+FQ200)*(1+FR200)*(1+FS200)*(1+FT200)*(1+FU200)*(1+FV200)*(1+FW200)*(1+FX200)*(1+FY200)*(1+FZ200)*(1+GA200)*(1+GB200)*(1+GC200)*(1+GD200)*(1+GE200)*(1+GF200)*(1+GG200)*(1+GH200)*(1+GI200)*(1+GJ200)*(1+GK200)*(1+GL200)*(1+GM200)*(1+GN200)*(1+GO200)*(1+GP200)*(1+GQ200)*(1+GR200)*(1+GS200)*(1+GT200)*(1+GU200)*(1+GV200)*(1+GW200)*(1+GX200)*(1+GY200)*(1+GZ200)*(1+HA200)*(1+HB200)*(1+HC200)*(1+HD200)*(1+HE200)*(1+HF200)*(1+HG200)*(1+HH200)*(1+HI200)*(1+HJ200)*(1+HK200)*(1+HL200)*(1+HM200)*(1+HN200)*(1+HO200)*(1+HP200)*(1+HQ200)*(1+HR200)*(1+HS200)*(1+HT200)*(1+HU200)*(1+HV200)*(1+HW200)*(1+HX200)*(1+HY200)*(1+HZ200)*(1+IA200)*(1+IB200)*(1+IC200)*(1+ID200)*(1+IE200)*(1+IF200)</f>
        <v>72128.376482248495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13</vt:i4>
      </vt:variant>
    </vt:vector>
  </HeadingPairs>
  <TitlesOfParts>
    <vt:vector size="13" baseType="lpstr">
      <vt:lpstr>Start</vt:lpstr>
      <vt:lpstr>Steuerung</vt:lpstr>
      <vt:lpstr>Sensitivität</vt:lpstr>
      <vt:lpstr>Szenarien</vt:lpstr>
      <vt:lpstr>Pfade</vt:lpstr>
      <vt:lpstr>Klassisches Kelly</vt:lpstr>
      <vt:lpstr>Single Investment</vt:lpstr>
      <vt:lpstr>Portfolio</vt:lpstr>
      <vt:lpstr>Anlageuniversum</vt:lpstr>
      <vt:lpstr>Monatsdaten</vt:lpstr>
      <vt:lpstr>Berechnungen</vt:lpstr>
      <vt:lpstr>WFCalc</vt:lpstr>
      <vt:lpstr>RS-Calc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Simon Stark</cp:lastModifiedBy>
  <dcterms:created xsi:type="dcterms:W3CDTF">2026-08-07T12:29:43Z</dcterms:created>
  <dcterms:modified xsi:type="dcterms:W3CDTF">2026-08-28T11:32:25Z</dcterms:modified>
</cp:coreProperties>
</file>